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035" windowHeight="6180" tabRatio="816"/>
  </bookViews>
  <sheets>
    <sheet name="Dispatch Logic" sheetId="27" r:id="rId1"/>
    <sheet name="Monthly Net Market Positions" sheetId="28" r:id="rId2"/>
    <sheet name="Monthly Sources and Uses" sheetId="1" r:id="rId3"/>
    <sheet name="Annual Sources and Uses" sheetId="2" r:id="rId4"/>
    <sheet name="Monthly Resource Report" sheetId="7" r:id="rId5"/>
    <sheet name="Annual Resource Report" sheetId="8" r:id="rId6"/>
    <sheet name="Monthly Emissions-Expected" sheetId="10" r:id="rId7"/>
    <sheet name="Annual Emissions" sheetId="30" r:id="rId8"/>
    <sheet name="ISO Style Costs" sheetId="14" r:id="rId9"/>
    <sheet name="Annual ISO Style Costs" sheetId="29" r:id="rId10"/>
    <sheet name="Monthly Interactions-Energy" sheetId="18" r:id="rId11"/>
    <sheet name="Monthly Interactions-$" sheetId="20" r:id="rId12"/>
    <sheet name="Monthly Interactions $.MWh" sheetId="21" r:id="rId13"/>
    <sheet name="Annual Interactions" sheetId="22" r:id="rId14"/>
    <sheet name="Prices" sheetId="23" r:id="rId15"/>
    <sheet name="Annual Prices" sheetId="36" r:id="rId16"/>
    <sheet name="Wilson Validation" sheetId="31" r:id="rId17"/>
    <sheet name="Coleman Validation" sheetId="32" r:id="rId18"/>
    <sheet name="Green Validation" sheetId="33" r:id="rId19"/>
    <sheet name="HMPL Validation" sheetId="34" r:id="rId20"/>
    <sheet name="Reid Validation" sheetId="35" r:id="rId21"/>
  </sheets>
  <externalReferences>
    <externalReference r:id="rId2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1000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'Monthly Net Market Positions'!$A$3:$G$17</definedName>
    <definedName name="ActiveMonth">#REF!</definedName>
    <definedName name="ActiveMonthList">#REF!</definedName>
    <definedName name="Case_List">#REF!</definedName>
    <definedName name="Case1_PARName">#REF!</definedName>
    <definedName name="Case1_Value">#REF!</definedName>
    <definedName name="Case2_PARName">#REF!</definedName>
    <definedName name="Case2_Value">#REF!</definedName>
    <definedName name="Case3_PARName">#REF!</definedName>
    <definedName name="Case3_Value">#REF!</definedName>
    <definedName name="Case4_PARName">#REF!</definedName>
    <definedName name="Case4_Value">#REF!</definedName>
    <definedName name="Case5_PARName">#REF!</definedName>
    <definedName name="Case5_Value">#REF!</definedName>
    <definedName name="Case6_PARName">#REF!</definedName>
    <definedName name="Case6_Value">#REF!</definedName>
    <definedName name="Case7_PARName">#REF!</definedName>
    <definedName name="Case7_Value">#REF!</definedName>
    <definedName name="Case8_PARName">#REF!</definedName>
    <definedName name="Case8_Value">#REF!</definedName>
    <definedName name="Current_Run">#REF!</definedName>
    <definedName name="DataStartDate">#REF!</definedName>
    <definedName name="EndDate">#REF!</definedName>
    <definedName name="Lookup">#REF!</definedName>
    <definedName name="NGParName">#REF!</definedName>
    <definedName name="OnPeakPowerParName">#REF!</definedName>
    <definedName name="Pal_Workbook_GUID" hidden="1">"15DPKK4CTL6ZYEGJE6B8DM9A"</definedName>
    <definedName name="Previous_Run">#REF!</definedName>
    <definedName name="Price_List">#REF!</definedName>
    <definedName name="Price_PAR_Name">#REF!</definedName>
    <definedName name="Price_Value">#REF!</definedName>
    <definedName name="Price1_ParName">#REF!</definedName>
    <definedName name="Price1_Value">#REF!</definedName>
    <definedName name="Price2_ParName">#REF!</definedName>
    <definedName name="Price2_Value">#REF!</definedName>
    <definedName name="Price3_ParName">#REF!</definedName>
    <definedName name="Price3_Value">#REF!</definedName>
    <definedName name="Price4_PARName">#REF!</definedName>
    <definedName name="Price4_Value">#REF!</definedName>
    <definedName name="Price5_PARName">#REF!</definedName>
    <definedName name="Price5_Valu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</definedName>
    <definedName name="RiskNumSimulations" hidden="1">9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artDate">#REF!</definedName>
    <definedName name="Status">#REF!</definedName>
    <definedName name="SubCase">#REF!</definedName>
    <definedName name="SWPA_Dates">'[1]SWPA SPK Bins'!$BC$1:$BC$65536,'[1]SWPA SPK Bins'!$CH$1:$CH$65536,'[1]SWPA SPK Bins'!$DM$1:$DM$65536</definedName>
    <definedName name="Table_Run_Value">#REF!</definedName>
    <definedName name="TOD">#REF!</definedName>
    <definedName name="TOD_List">#REF!</definedName>
    <definedName name="TOD1_ParName">#REF!</definedName>
    <definedName name="TOD1_Value">#REF!</definedName>
    <definedName name="TOD2_PARName">#REF!</definedName>
    <definedName name="TOD2_Value">#REF!</definedName>
    <definedName name="TOD3_PARName">#REF!</definedName>
    <definedName name="TOD3_Value">#REF!</definedName>
    <definedName name="TOD4_PARName">#REF!</definedName>
    <definedName name="TOD4_Value">#REF!</definedName>
    <definedName name="TOD5_PARName">#REF!</definedName>
    <definedName name="TOD5_Value">#REF!</definedName>
    <definedName name="Unit_APM_Name">#REF!</definedName>
    <definedName name="Unit_Common_Name">#REF!</definedName>
    <definedName name="Unit_CommonName">#REF!</definedName>
    <definedName name="Unit_CommonName_List">#REF!</definedName>
    <definedName name="Unit_PAR_Name">#REF!</definedName>
    <definedName name="Unit_PARName_List">#REF!</definedName>
    <definedName name="Unit_Value">#REF!</definedName>
    <definedName name="Variable_Lis">#REF!</definedName>
    <definedName name="Variable_List">#REF!</definedName>
    <definedName name="Variable_Name">#REF!</definedName>
    <definedName name="Variable_PARName">#REF!</definedName>
    <definedName name="Variable_Value">#REF!</definedName>
    <definedName name="Variable1_Value">#REF!</definedName>
    <definedName name="Year_List">#REF!</definedName>
    <definedName name="Year_Name">#REF!</definedName>
    <definedName name="Year_Value">#REF!</definedName>
    <definedName name="Year1_Name">#REF!</definedName>
    <definedName name="Year1_Value">#REF!</definedName>
    <definedName name="Year2_Name">#REF!</definedName>
    <definedName name="Year2_Value">#REF!</definedName>
    <definedName name="Year3_Name">#REF!</definedName>
    <definedName name="Year3_Value">#REF!</definedName>
    <definedName name="Year4_Name">#REF!</definedName>
    <definedName name="Year4_Value">#REF!</definedName>
    <definedName name="Year5_Name">#REF!</definedName>
    <definedName name="Year5_Value">#REF!</definedName>
  </definedNames>
  <calcPr calcId="145621"/>
</workbook>
</file>

<file path=xl/calcChain.xml><?xml version="1.0" encoding="utf-8"?>
<calcChain xmlns="http://schemas.openxmlformats.org/spreadsheetml/2006/main">
  <c r="B51" i="1" l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I200" i="28"/>
  <c r="H200" i="28"/>
  <c r="G200" i="28"/>
  <c r="F200" i="28"/>
  <c r="I199" i="28"/>
  <c r="H199" i="28"/>
  <c r="G199" i="28"/>
  <c r="F199" i="28"/>
  <c r="I198" i="28"/>
  <c r="H198" i="28"/>
  <c r="G198" i="28"/>
  <c r="F198" i="28"/>
  <c r="I197" i="28"/>
  <c r="H197" i="28"/>
  <c r="G197" i="28"/>
  <c r="F197" i="28"/>
  <c r="I196" i="28"/>
  <c r="H196" i="28"/>
  <c r="G196" i="28"/>
  <c r="F196" i="28"/>
  <c r="I195" i="28"/>
  <c r="H195" i="28"/>
  <c r="G195" i="28"/>
  <c r="F195" i="28"/>
  <c r="I194" i="28"/>
  <c r="H194" i="28"/>
  <c r="G194" i="28"/>
  <c r="F194" i="28"/>
  <c r="I193" i="28"/>
  <c r="H193" i="28"/>
  <c r="G193" i="28"/>
  <c r="F193" i="28"/>
  <c r="I192" i="28"/>
  <c r="H192" i="28"/>
  <c r="G192" i="28"/>
  <c r="F192" i="28"/>
  <c r="I191" i="28"/>
  <c r="H191" i="28"/>
  <c r="G191" i="28"/>
  <c r="F191" i="28"/>
  <c r="I190" i="28"/>
  <c r="H190" i="28"/>
  <c r="G190" i="28"/>
  <c r="F190" i="28"/>
  <c r="I189" i="28"/>
  <c r="H189" i="28"/>
  <c r="G189" i="28"/>
  <c r="F189" i="28"/>
  <c r="I188" i="28"/>
  <c r="H188" i="28"/>
  <c r="G188" i="28"/>
  <c r="F188" i="28"/>
  <c r="I187" i="28"/>
  <c r="H187" i="28"/>
  <c r="G187" i="28"/>
  <c r="F187" i="28"/>
  <c r="I186" i="28"/>
  <c r="H186" i="28"/>
  <c r="G186" i="28"/>
  <c r="F186" i="28"/>
  <c r="I185" i="28"/>
  <c r="H185" i="28"/>
  <c r="G185" i="28"/>
  <c r="F185" i="28"/>
  <c r="I184" i="28"/>
  <c r="H184" i="28"/>
  <c r="G184" i="28"/>
  <c r="F184" i="28"/>
  <c r="I183" i="28"/>
  <c r="H183" i="28"/>
  <c r="G183" i="28"/>
  <c r="F183" i="28"/>
  <c r="I182" i="28"/>
  <c r="H182" i="28"/>
  <c r="G182" i="28"/>
  <c r="F182" i="28"/>
  <c r="I181" i="28"/>
  <c r="H181" i="28"/>
  <c r="G181" i="28"/>
  <c r="F181" i="28"/>
  <c r="I180" i="28"/>
  <c r="H180" i="28"/>
  <c r="G180" i="28"/>
  <c r="F180" i="28"/>
  <c r="I179" i="28"/>
  <c r="H179" i="28"/>
  <c r="G179" i="28"/>
  <c r="F179" i="28"/>
  <c r="I178" i="28"/>
  <c r="H178" i="28"/>
  <c r="G178" i="28"/>
  <c r="F178" i="28"/>
  <c r="I177" i="28"/>
  <c r="H177" i="28"/>
  <c r="G177" i="28"/>
  <c r="F177" i="28"/>
  <c r="I176" i="28"/>
  <c r="H176" i="28"/>
  <c r="G176" i="28"/>
  <c r="F176" i="28"/>
  <c r="I175" i="28"/>
  <c r="H175" i="28"/>
  <c r="G175" i="28"/>
  <c r="F175" i="28"/>
  <c r="I174" i="28"/>
  <c r="H174" i="28"/>
  <c r="G174" i="28"/>
  <c r="F174" i="28"/>
  <c r="I173" i="28"/>
  <c r="H173" i="28"/>
  <c r="G173" i="28"/>
  <c r="F173" i="28"/>
  <c r="I172" i="28"/>
  <c r="H172" i="28"/>
  <c r="G172" i="28"/>
  <c r="F172" i="28"/>
  <c r="I171" i="28"/>
  <c r="H171" i="28"/>
  <c r="G171" i="28"/>
  <c r="F171" i="28"/>
  <c r="I170" i="28"/>
  <c r="H170" i="28"/>
  <c r="G170" i="28"/>
  <c r="F170" i="28"/>
  <c r="I169" i="28"/>
  <c r="H169" i="28"/>
  <c r="G169" i="28"/>
  <c r="F169" i="28"/>
  <c r="I168" i="28"/>
  <c r="H168" i="28"/>
  <c r="G168" i="28"/>
  <c r="F168" i="28"/>
  <c r="I167" i="28"/>
  <c r="H167" i="28"/>
  <c r="G167" i="28"/>
  <c r="F167" i="28"/>
  <c r="I166" i="28"/>
  <c r="H166" i="28"/>
  <c r="G166" i="28"/>
  <c r="F166" i="28"/>
  <c r="I165" i="28"/>
  <c r="H165" i="28"/>
  <c r="G165" i="28"/>
  <c r="F165" i="28"/>
  <c r="I164" i="28"/>
  <c r="H164" i="28"/>
  <c r="G164" i="28"/>
  <c r="F164" i="28"/>
  <c r="I163" i="28"/>
  <c r="H163" i="28"/>
  <c r="G163" i="28"/>
  <c r="F163" i="28"/>
  <c r="I162" i="28"/>
  <c r="H162" i="28"/>
  <c r="G162" i="28"/>
  <c r="F162" i="28"/>
  <c r="I161" i="28"/>
  <c r="H161" i="28"/>
  <c r="G161" i="28"/>
  <c r="F161" i="28"/>
  <c r="I160" i="28"/>
  <c r="H160" i="28"/>
  <c r="G160" i="28"/>
  <c r="F160" i="28"/>
  <c r="I159" i="28"/>
  <c r="H159" i="28"/>
  <c r="G159" i="28"/>
  <c r="F159" i="28"/>
  <c r="I158" i="28"/>
  <c r="H158" i="28"/>
  <c r="G158" i="28"/>
  <c r="F158" i="28"/>
  <c r="I157" i="28"/>
  <c r="H157" i="28"/>
  <c r="G157" i="28"/>
  <c r="F157" i="28"/>
  <c r="I156" i="28"/>
  <c r="H156" i="28"/>
  <c r="G156" i="28"/>
  <c r="F156" i="28"/>
  <c r="I155" i="28"/>
  <c r="H155" i="28"/>
  <c r="G155" i="28"/>
  <c r="F155" i="28"/>
  <c r="I154" i="28"/>
  <c r="H154" i="28"/>
  <c r="G154" i="28"/>
  <c r="F154" i="28"/>
  <c r="I153" i="28"/>
  <c r="H153" i="28"/>
  <c r="G153" i="28"/>
  <c r="F153" i="28"/>
  <c r="I152" i="28"/>
  <c r="H152" i="28"/>
  <c r="G152" i="28"/>
  <c r="F152" i="28"/>
  <c r="I151" i="28"/>
  <c r="H151" i="28"/>
  <c r="G151" i="28"/>
  <c r="F151" i="28"/>
  <c r="I150" i="28"/>
  <c r="H150" i="28"/>
  <c r="G150" i="28"/>
  <c r="F150" i="28"/>
  <c r="I149" i="28"/>
  <c r="H149" i="28"/>
  <c r="G149" i="28"/>
  <c r="F149" i="28"/>
  <c r="I148" i="28"/>
  <c r="H148" i="28"/>
  <c r="G148" i="28"/>
  <c r="F148" i="28"/>
  <c r="I147" i="28"/>
  <c r="H147" i="28"/>
  <c r="G147" i="28"/>
  <c r="F147" i="28"/>
  <c r="I146" i="28"/>
  <c r="H146" i="28"/>
  <c r="G146" i="28"/>
  <c r="F146" i="28"/>
  <c r="I145" i="28"/>
  <c r="H145" i="28"/>
  <c r="G145" i="28"/>
  <c r="F145" i="28"/>
  <c r="I144" i="28"/>
  <c r="H144" i="28"/>
  <c r="G144" i="28"/>
  <c r="F144" i="28"/>
  <c r="I143" i="28"/>
  <c r="H143" i="28"/>
  <c r="G143" i="28"/>
  <c r="F143" i="28"/>
  <c r="I142" i="28"/>
  <c r="H142" i="28"/>
  <c r="G142" i="28"/>
  <c r="F142" i="28"/>
  <c r="I141" i="28"/>
  <c r="H141" i="28"/>
  <c r="G141" i="28"/>
  <c r="F141" i="28"/>
  <c r="I140" i="28"/>
  <c r="H140" i="28"/>
  <c r="G140" i="28"/>
  <c r="F140" i="28"/>
  <c r="I139" i="28"/>
  <c r="H139" i="28"/>
  <c r="G139" i="28"/>
  <c r="F139" i="28"/>
  <c r="I138" i="28"/>
  <c r="H138" i="28"/>
  <c r="G138" i="28"/>
  <c r="F138" i="28"/>
  <c r="I137" i="28"/>
  <c r="H137" i="28"/>
  <c r="G137" i="28"/>
  <c r="F137" i="28"/>
  <c r="I136" i="28"/>
  <c r="H136" i="28"/>
  <c r="G136" i="28"/>
  <c r="F136" i="28"/>
  <c r="I135" i="28"/>
  <c r="H135" i="28"/>
  <c r="G135" i="28"/>
  <c r="F135" i="28"/>
  <c r="I134" i="28"/>
  <c r="H134" i="28"/>
  <c r="G134" i="28"/>
  <c r="F134" i="28"/>
  <c r="I133" i="28"/>
  <c r="H133" i="28"/>
  <c r="G133" i="28"/>
  <c r="F133" i="28"/>
  <c r="I132" i="28"/>
  <c r="H132" i="28"/>
  <c r="G132" i="28"/>
  <c r="F132" i="28"/>
  <c r="I131" i="28"/>
  <c r="H131" i="28"/>
  <c r="G131" i="28"/>
  <c r="F131" i="28"/>
  <c r="I130" i="28"/>
  <c r="H130" i="28"/>
  <c r="G130" i="28"/>
  <c r="F130" i="28"/>
  <c r="I129" i="28"/>
  <c r="H129" i="28"/>
  <c r="G129" i="28"/>
  <c r="F129" i="28"/>
  <c r="I128" i="28"/>
  <c r="H128" i="28"/>
  <c r="G128" i="28"/>
  <c r="F128" i="28"/>
  <c r="I127" i="28"/>
  <c r="H127" i="28"/>
  <c r="G127" i="28"/>
  <c r="F127" i="28"/>
  <c r="I126" i="28"/>
  <c r="H126" i="28"/>
  <c r="G126" i="28"/>
  <c r="F126" i="28"/>
  <c r="I125" i="28"/>
  <c r="H125" i="28"/>
  <c r="G125" i="28"/>
  <c r="F125" i="28"/>
  <c r="I124" i="28"/>
  <c r="H124" i="28"/>
  <c r="G124" i="28"/>
  <c r="F124" i="28"/>
  <c r="I123" i="28"/>
  <c r="H123" i="28"/>
  <c r="G123" i="28"/>
  <c r="F123" i="28"/>
  <c r="I122" i="28"/>
  <c r="H122" i="28"/>
  <c r="G122" i="28"/>
  <c r="F122" i="28"/>
  <c r="I121" i="28"/>
  <c r="H121" i="28"/>
  <c r="G121" i="28"/>
  <c r="F121" i="28"/>
  <c r="I120" i="28"/>
  <c r="H120" i="28"/>
  <c r="G120" i="28"/>
  <c r="F120" i="28"/>
  <c r="I119" i="28"/>
  <c r="H119" i="28"/>
  <c r="G119" i="28"/>
  <c r="F119" i="28"/>
  <c r="I118" i="28"/>
  <c r="H118" i="28"/>
  <c r="G118" i="28"/>
  <c r="F118" i="28"/>
  <c r="I117" i="28"/>
  <c r="H117" i="28"/>
  <c r="G117" i="28"/>
  <c r="F117" i="28"/>
  <c r="I116" i="28"/>
  <c r="H116" i="28"/>
  <c r="G116" i="28"/>
  <c r="F116" i="28"/>
  <c r="I115" i="28"/>
  <c r="H115" i="28"/>
  <c r="G115" i="28"/>
  <c r="F115" i="28"/>
  <c r="I114" i="28"/>
  <c r="H114" i="28"/>
  <c r="G114" i="28"/>
  <c r="F114" i="28"/>
  <c r="I113" i="28"/>
  <c r="H113" i="28"/>
  <c r="G113" i="28"/>
  <c r="F113" i="28"/>
  <c r="I112" i="28"/>
  <c r="H112" i="28"/>
  <c r="G112" i="28"/>
  <c r="F112" i="28"/>
  <c r="I111" i="28"/>
  <c r="H111" i="28"/>
  <c r="G111" i="28"/>
  <c r="F111" i="28"/>
  <c r="I110" i="28"/>
  <c r="H110" i="28"/>
  <c r="G110" i="28"/>
  <c r="F110" i="28"/>
  <c r="I109" i="28"/>
  <c r="H109" i="28"/>
  <c r="G109" i="28"/>
  <c r="F109" i="28"/>
  <c r="I108" i="28"/>
  <c r="H108" i="28"/>
  <c r="G108" i="28"/>
  <c r="F108" i="28"/>
  <c r="I107" i="28"/>
  <c r="H107" i="28"/>
  <c r="G107" i="28"/>
  <c r="F107" i="28"/>
  <c r="I106" i="28"/>
  <c r="H106" i="28"/>
  <c r="G106" i="28"/>
  <c r="F106" i="28"/>
  <c r="I105" i="28"/>
  <c r="H105" i="28"/>
  <c r="G105" i="28"/>
  <c r="F105" i="28"/>
  <c r="I104" i="28"/>
  <c r="H104" i="28"/>
  <c r="G104" i="28"/>
  <c r="F104" i="28"/>
  <c r="I103" i="28"/>
  <c r="H103" i="28"/>
  <c r="G103" i="28"/>
  <c r="F103" i="28"/>
  <c r="I102" i="28"/>
  <c r="H102" i="28"/>
  <c r="G102" i="28"/>
  <c r="F102" i="28"/>
  <c r="I101" i="28"/>
  <c r="H101" i="28"/>
  <c r="G101" i="28"/>
  <c r="F101" i="28"/>
  <c r="I100" i="28"/>
  <c r="H100" i="28"/>
  <c r="G100" i="28"/>
  <c r="F100" i="28"/>
  <c r="I99" i="28"/>
  <c r="H99" i="28"/>
  <c r="G99" i="28"/>
  <c r="F99" i="28"/>
  <c r="I98" i="28"/>
  <c r="H98" i="28"/>
  <c r="G98" i="28"/>
  <c r="F98" i="28"/>
  <c r="I97" i="28"/>
  <c r="H97" i="28"/>
  <c r="G97" i="28"/>
  <c r="F97" i="28"/>
  <c r="I96" i="28"/>
  <c r="H96" i="28"/>
  <c r="G96" i="28"/>
  <c r="F96" i="28"/>
  <c r="I95" i="28"/>
  <c r="H95" i="28"/>
  <c r="G95" i="28"/>
  <c r="F95" i="28"/>
  <c r="I94" i="28"/>
  <c r="H94" i="28"/>
  <c r="G94" i="28"/>
  <c r="F94" i="28"/>
  <c r="I93" i="28"/>
  <c r="H93" i="28"/>
  <c r="G93" i="28"/>
  <c r="F93" i="28"/>
  <c r="I92" i="28"/>
  <c r="H92" i="28"/>
  <c r="G92" i="28"/>
  <c r="F92" i="28"/>
  <c r="I91" i="28"/>
  <c r="H91" i="28"/>
  <c r="G91" i="28"/>
  <c r="F91" i="28"/>
  <c r="I90" i="28"/>
  <c r="H90" i="28"/>
  <c r="G90" i="28"/>
  <c r="F90" i="28"/>
  <c r="I89" i="28"/>
  <c r="H89" i="28"/>
  <c r="G89" i="28"/>
  <c r="F89" i="28"/>
  <c r="I88" i="28"/>
  <c r="H88" i="28"/>
  <c r="G88" i="28"/>
  <c r="F88" i="28"/>
  <c r="I87" i="28"/>
  <c r="H87" i="28"/>
  <c r="G87" i="28"/>
  <c r="F87" i="28"/>
  <c r="I86" i="28"/>
  <c r="H86" i="28"/>
  <c r="G86" i="28"/>
  <c r="F86" i="28"/>
  <c r="I85" i="28"/>
  <c r="H85" i="28"/>
  <c r="G85" i="28"/>
  <c r="F85" i="28"/>
  <c r="I84" i="28"/>
  <c r="H84" i="28"/>
  <c r="G84" i="28"/>
  <c r="F84" i="28"/>
  <c r="I83" i="28"/>
  <c r="H83" i="28"/>
  <c r="G83" i="28"/>
  <c r="F83" i="28"/>
  <c r="I82" i="28"/>
  <c r="H82" i="28"/>
  <c r="G82" i="28"/>
  <c r="F82" i="28"/>
  <c r="I81" i="28"/>
  <c r="H81" i="28"/>
  <c r="G81" i="28"/>
  <c r="F81" i="28"/>
  <c r="I80" i="28"/>
  <c r="H80" i="28"/>
  <c r="G80" i="28"/>
  <c r="F80" i="28"/>
  <c r="I79" i="28"/>
  <c r="H79" i="28"/>
  <c r="G79" i="28"/>
  <c r="F79" i="28"/>
  <c r="I78" i="28"/>
  <c r="H78" i="28"/>
  <c r="G78" i="28"/>
  <c r="F78" i="28"/>
  <c r="I77" i="28"/>
  <c r="H77" i="28"/>
  <c r="G77" i="28"/>
  <c r="F77" i="28"/>
  <c r="I76" i="28"/>
  <c r="H76" i="28"/>
  <c r="G76" i="28"/>
  <c r="F76" i="28"/>
  <c r="I75" i="28"/>
  <c r="H75" i="28"/>
  <c r="G75" i="28"/>
  <c r="F75" i="28"/>
  <c r="I74" i="28"/>
  <c r="H74" i="28"/>
  <c r="G74" i="28"/>
  <c r="F74" i="28"/>
  <c r="I73" i="28"/>
  <c r="H73" i="28"/>
  <c r="G73" i="28"/>
  <c r="F73" i="28"/>
  <c r="I72" i="28"/>
  <c r="H72" i="28"/>
  <c r="G72" i="28"/>
  <c r="F72" i="28"/>
  <c r="I71" i="28"/>
  <c r="H71" i="28"/>
  <c r="G71" i="28"/>
  <c r="F71" i="28"/>
  <c r="I70" i="28"/>
  <c r="H70" i="28"/>
  <c r="G70" i="28"/>
  <c r="F70" i="28"/>
  <c r="I69" i="28"/>
  <c r="H69" i="28"/>
  <c r="G69" i="28"/>
  <c r="F69" i="28"/>
  <c r="I68" i="28"/>
  <c r="H68" i="28"/>
  <c r="G68" i="28"/>
  <c r="F68" i="28"/>
  <c r="I67" i="28"/>
  <c r="H67" i="28"/>
  <c r="G67" i="28"/>
  <c r="F67" i="28"/>
  <c r="I66" i="28"/>
  <c r="H66" i="28"/>
  <c r="G66" i="28"/>
  <c r="F66" i="28"/>
  <c r="I65" i="28"/>
  <c r="H65" i="28"/>
  <c r="G65" i="28"/>
  <c r="F65" i="28"/>
  <c r="I64" i="28"/>
  <c r="H64" i="28"/>
  <c r="G64" i="28"/>
  <c r="F64" i="28"/>
  <c r="I63" i="28"/>
  <c r="H63" i="28"/>
  <c r="G63" i="28"/>
  <c r="F63" i="28"/>
  <c r="I62" i="28"/>
  <c r="H62" i="28"/>
  <c r="G62" i="28"/>
  <c r="F62" i="28"/>
  <c r="I61" i="28"/>
  <c r="H61" i="28"/>
  <c r="G61" i="28"/>
  <c r="F61" i="28"/>
  <c r="I60" i="28"/>
  <c r="H60" i="28"/>
  <c r="G60" i="28"/>
  <c r="F60" i="28"/>
  <c r="I59" i="28"/>
  <c r="H59" i="28"/>
  <c r="G59" i="28"/>
  <c r="F59" i="28"/>
  <c r="I58" i="28"/>
  <c r="H58" i="28"/>
  <c r="G58" i="28"/>
  <c r="F58" i="28"/>
  <c r="GB24" i="21" l="1"/>
  <c r="GB23" i="21"/>
  <c r="GB22" i="21"/>
  <c r="GB21" i="21"/>
  <c r="GB20" i="21"/>
  <c r="GB19" i="21"/>
  <c r="GB16" i="21"/>
  <c r="GB15" i="21"/>
  <c r="GB14" i="21"/>
  <c r="GB13" i="21"/>
  <c r="GB12" i="21"/>
  <c r="GB11" i="21"/>
  <c r="GB8" i="21"/>
  <c r="GB7" i="21"/>
  <c r="GB6" i="21"/>
  <c r="GB5" i="21"/>
  <c r="GB4" i="21"/>
  <c r="GB3" i="21"/>
  <c r="GB2" i="21"/>
  <c r="GB10" i="21" s="1"/>
  <c r="GA24" i="21"/>
  <c r="FZ24" i="21"/>
  <c r="FY24" i="21"/>
  <c r="FX24" i="21"/>
  <c r="FW24" i="21"/>
  <c r="FV24" i="21"/>
  <c r="FU24" i="21"/>
  <c r="FT24" i="21"/>
  <c r="FS24" i="21"/>
  <c r="FR24" i="21"/>
  <c r="FQ24" i="21"/>
  <c r="FP24" i="21"/>
  <c r="FO24" i="21"/>
  <c r="FN24" i="21"/>
  <c r="FM24" i="21"/>
  <c r="FL24" i="21"/>
  <c r="FK24" i="21"/>
  <c r="FJ24" i="21"/>
  <c r="FI24" i="21"/>
  <c r="FH24" i="21"/>
  <c r="FG24" i="21"/>
  <c r="FF24" i="21"/>
  <c r="FE24" i="21"/>
  <c r="FD24" i="21"/>
  <c r="FC24" i="21"/>
  <c r="FB24" i="21"/>
  <c r="FA24" i="21"/>
  <c r="EZ24" i="21"/>
  <c r="EY24" i="21"/>
  <c r="EX24" i="21"/>
  <c r="EW24" i="21"/>
  <c r="EV24" i="21"/>
  <c r="EU24" i="21"/>
  <c r="ET24" i="21"/>
  <c r="ES24" i="21"/>
  <c r="ER24" i="21"/>
  <c r="EQ24" i="21"/>
  <c r="EP24" i="21"/>
  <c r="EO24" i="21"/>
  <c r="EN24" i="21"/>
  <c r="EM24" i="21"/>
  <c r="EL24" i="21"/>
  <c r="EK24" i="21"/>
  <c r="EJ24" i="21"/>
  <c r="EI24" i="21"/>
  <c r="EH24" i="21"/>
  <c r="EG24" i="21"/>
  <c r="EF24" i="21"/>
  <c r="EE24" i="21"/>
  <c r="ED24" i="21"/>
  <c r="EC24" i="21"/>
  <c r="EB24" i="21"/>
  <c r="EA24" i="21"/>
  <c r="DZ24" i="21"/>
  <c r="DY24" i="21"/>
  <c r="DX24" i="21"/>
  <c r="DW24" i="21"/>
  <c r="DV24" i="21"/>
  <c r="DU24" i="21"/>
  <c r="DT24" i="21"/>
  <c r="DS24" i="21"/>
  <c r="DR24" i="21"/>
  <c r="DQ24" i="21"/>
  <c r="DP24" i="21"/>
  <c r="DO24" i="21"/>
  <c r="DN24" i="21"/>
  <c r="DM24" i="21"/>
  <c r="DL24" i="21"/>
  <c r="DK24" i="21"/>
  <c r="DJ24" i="21"/>
  <c r="DI24" i="21"/>
  <c r="DH24" i="21"/>
  <c r="DG24" i="21"/>
  <c r="DF24" i="21"/>
  <c r="DE24" i="21"/>
  <c r="DD24" i="21"/>
  <c r="DC24" i="21"/>
  <c r="DB24" i="21"/>
  <c r="DA24" i="21"/>
  <c r="CZ24" i="21"/>
  <c r="CY24" i="21"/>
  <c r="CX24" i="21"/>
  <c r="CW24" i="21"/>
  <c r="CV24" i="21"/>
  <c r="CU24" i="21"/>
  <c r="CT24" i="21"/>
  <c r="CS24" i="21"/>
  <c r="CR24" i="21"/>
  <c r="CQ24" i="21"/>
  <c r="CP24" i="21"/>
  <c r="CO24" i="21"/>
  <c r="CN24" i="21"/>
  <c r="CM24" i="21"/>
  <c r="CL24" i="21"/>
  <c r="CK24" i="21"/>
  <c r="CJ24" i="21"/>
  <c r="CI24" i="21"/>
  <c r="CH24" i="21"/>
  <c r="CG24" i="21"/>
  <c r="CF24" i="21"/>
  <c r="CE24" i="21"/>
  <c r="CD24" i="21"/>
  <c r="CC24" i="21"/>
  <c r="CB24" i="21"/>
  <c r="CA24" i="21"/>
  <c r="BZ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GA23" i="21"/>
  <c r="FZ23" i="21"/>
  <c r="FY23" i="21"/>
  <c r="FX23" i="21"/>
  <c r="FW23" i="21"/>
  <c r="FV23" i="21"/>
  <c r="FU23" i="21"/>
  <c r="FT23" i="21"/>
  <c r="FS23" i="21"/>
  <c r="FR23" i="21"/>
  <c r="FQ23" i="21"/>
  <c r="FP23" i="21"/>
  <c r="FO23" i="21"/>
  <c r="FN23" i="21"/>
  <c r="FM23" i="21"/>
  <c r="FL23" i="21"/>
  <c r="FK23" i="21"/>
  <c r="FJ23" i="21"/>
  <c r="FI23" i="21"/>
  <c r="FH23" i="21"/>
  <c r="FG23" i="21"/>
  <c r="FF23" i="21"/>
  <c r="FE23" i="21"/>
  <c r="FD23" i="21"/>
  <c r="FC23" i="21"/>
  <c r="FB23" i="21"/>
  <c r="FA23" i="21"/>
  <c r="EZ23" i="21"/>
  <c r="EY23" i="21"/>
  <c r="EX23" i="21"/>
  <c r="EW23" i="21"/>
  <c r="EV23" i="21"/>
  <c r="EU23" i="21"/>
  <c r="ET23" i="21"/>
  <c r="ES23" i="21"/>
  <c r="ER23" i="21"/>
  <c r="EQ23" i="21"/>
  <c r="EP23" i="21"/>
  <c r="EO23" i="21"/>
  <c r="EN23" i="21"/>
  <c r="EM23" i="21"/>
  <c r="EL23" i="21"/>
  <c r="EK23" i="21"/>
  <c r="EJ23" i="21"/>
  <c r="EI23" i="21"/>
  <c r="EH23" i="21"/>
  <c r="EG23" i="21"/>
  <c r="EF23" i="21"/>
  <c r="EE23" i="21"/>
  <c r="ED23" i="21"/>
  <c r="EC23" i="21"/>
  <c r="EB23" i="21"/>
  <c r="EA23" i="21"/>
  <c r="DZ23" i="21"/>
  <c r="DY23" i="21"/>
  <c r="DX23" i="21"/>
  <c r="DW23" i="21"/>
  <c r="DV23" i="21"/>
  <c r="DU23" i="21"/>
  <c r="DT23" i="21"/>
  <c r="DS23" i="21"/>
  <c r="DR23" i="21"/>
  <c r="DQ23" i="21"/>
  <c r="DP23" i="21"/>
  <c r="DO23" i="21"/>
  <c r="DN23" i="21"/>
  <c r="DM23" i="21"/>
  <c r="DL23" i="21"/>
  <c r="DK23" i="21"/>
  <c r="DJ23" i="21"/>
  <c r="DI23" i="21"/>
  <c r="DH23" i="21"/>
  <c r="DG23" i="21"/>
  <c r="DF23" i="21"/>
  <c r="DE23" i="21"/>
  <c r="DD23" i="21"/>
  <c r="DC23" i="21"/>
  <c r="DB23" i="21"/>
  <c r="DA23" i="21"/>
  <c r="CZ23" i="21"/>
  <c r="CY23" i="21"/>
  <c r="CX23" i="21"/>
  <c r="CW23" i="21"/>
  <c r="CV23" i="21"/>
  <c r="CU23" i="21"/>
  <c r="CT23" i="21"/>
  <c r="CS23" i="21"/>
  <c r="CR23" i="21"/>
  <c r="CQ23" i="21"/>
  <c r="CP23" i="21"/>
  <c r="CO23" i="21"/>
  <c r="CN23" i="21"/>
  <c r="CM23" i="21"/>
  <c r="CL23" i="21"/>
  <c r="CK23" i="21"/>
  <c r="CJ23" i="21"/>
  <c r="CI23" i="21"/>
  <c r="CH23" i="21"/>
  <c r="CG23" i="21"/>
  <c r="CF23" i="21"/>
  <c r="CE23" i="21"/>
  <c r="CD23" i="21"/>
  <c r="CC23" i="21"/>
  <c r="CB23" i="21"/>
  <c r="CA23" i="21"/>
  <c r="BZ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GA22" i="21"/>
  <c r="FZ22" i="21"/>
  <c r="FY22" i="21"/>
  <c r="FX22" i="21"/>
  <c r="FW22" i="21"/>
  <c r="FV22" i="21"/>
  <c r="FU22" i="21"/>
  <c r="FT22" i="21"/>
  <c r="FS22" i="21"/>
  <c r="FR22" i="21"/>
  <c r="FQ22" i="21"/>
  <c r="FP22" i="21"/>
  <c r="FO22" i="21"/>
  <c r="FN22" i="21"/>
  <c r="FM22" i="21"/>
  <c r="FL22" i="21"/>
  <c r="FK22" i="21"/>
  <c r="FJ22" i="21"/>
  <c r="FI22" i="21"/>
  <c r="FH22" i="21"/>
  <c r="FG22" i="21"/>
  <c r="FF22" i="21"/>
  <c r="FE22" i="21"/>
  <c r="FD22" i="21"/>
  <c r="FC22" i="21"/>
  <c r="FB22" i="21"/>
  <c r="FA22" i="21"/>
  <c r="EZ22" i="21"/>
  <c r="EY22" i="21"/>
  <c r="EX22" i="21"/>
  <c r="EW22" i="21"/>
  <c r="EV22" i="21"/>
  <c r="EU22" i="21"/>
  <c r="ET22" i="21"/>
  <c r="ES22" i="21"/>
  <c r="ER22" i="21"/>
  <c r="EQ22" i="21"/>
  <c r="EP22" i="21"/>
  <c r="EO22" i="21"/>
  <c r="EN22" i="21"/>
  <c r="EM22" i="21"/>
  <c r="EL22" i="21"/>
  <c r="EK22" i="21"/>
  <c r="EJ22" i="21"/>
  <c r="EI22" i="21"/>
  <c r="EH22" i="21"/>
  <c r="EG22" i="21"/>
  <c r="EF22" i="21"/>
  <c r="EE22" i="21"/>
  <c r="ED22" i="21"/>
  <c r="EC22" i="21"/>
  <c r="EB22" i="21"/>
  <c r="EA22" i="21"/>
  <c r="DZ22" i="21"/>
  <c r="DY22" i="21"/>
  <c r="DX22" i="21"/>
  <c r="DW22" i="21"/>
  <c r="DV22" i="21"/>
  <c r="DU22" i="21"/>
  <c r="DT22" i="21"/>
  <c r="DS22" i="21"/>
  <c r="DR22" i="21"/>
  <c r="DQ22" i="21"/>
  <c r="DP22" i="21"/>
  <c r="DO22" i="21"/>
  <c r="DN22" i="21"/>
  <c r="DM22" i="21"/>
  <c r="DL22" i="21"/>
  <c r="DK22" i="21"/>
  <c r="DJ22" i="21"/>
  <c r="DI22" i="21"/>
  <c r="DH22" i="21"/>
  <c r="DG22" i="21"/>
  <c r="DF22" i="21"/>
  <c r="DE22" i="21"/>
  <c r="DD22" i="21"/>
  <c r="DC22" i="21"/>
  <c r="DB22" i="21"/>
  <c r="DA22" i="21"/>
  <c r="CZ22" i="21"/>
  <c r="CY22" i="21"/>
  <c r="CX22" i="21"/>
  <c r="CW22" i="21"/>
  <c r="CV22" i="21"/>
  <c r="CU22" i="21"/>
  <c r="CT22" i="21"/>
  <c r="CS22" i="21"/>
  <c r="CR22" i="21"/>
  <c r="CQ22" i="21"/>
  <c r="CP22" i="21"/>
  <c r="CO22" i="21"/>
  <c r="CN22" i="21"/>
  <c r="CM22" i="21"/>
  <c r="CL22" i="21"/>
  <c r="CK22" i="21"/>
  <c r="CJ22" i="21"/>
  <c r="CI22" i="21"/>
  <c r="CH22" i="21"/>
  <c r="CG22" i="21"/>
  <c r="CF22" i="21"/>
  <c r="CE22" i="21"/>
  <c r="CD22" i="21"/>
  <c r="CC22" i="21"/>
  <c r="CB22" i="21"/>
  <c r="CA22" i="21"/>
  <c r="BZ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GA21" i="21"/>
  <c r="FZ21" i="21"/>
  <c r="FY21" i="21"/>
  <c r="FX21" i="21"/>
  <c r="FW21" i="21"/>
  <c r="FV21" i="21"/>
  <c r="FU21" i="21"/>
  <c r="FT21" i="21"/>
  <c r="FS21" i="21"/>
  <c r="FR21" i="21"/>
  <c r="FQ21" i="21"/>
  <c r="FP21" i="21"/>
  <c r="FO21" i="21"/>
  <c r="FN21" i="21"/>
  <c r="FM21" i="21"/>
  <c r="FL21" i="21"/>
  <c r="FK21" i="21"/>
  <c r="FJ21" i="21"/>
  <c r="FI21" i="21"/>
  <c r="FH21" i="21"/>
  <c r="FG21" i="21"/>
  <c r="FF21" i="21"/>
  <c r="FE21" i="21"/>
  <c r="FD21" i="21"/>
  <c r="FC21" i="21"/>
  <c r="FB21" i="21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GA20" i="21"/>
  <c r="FZ20" i="21"/>
  <c r="FY20" i="21"/>
  <c r="FX20" i="21"/>
  <c r="FW20" i="21"/>
  <c r="FV20" i="21"/>
  <c r="FU20" i="21"/>
  <c r="FT20" i="21"/>
  <c r="FS20" i="21"/>
  <c r="FR20" i="21"/>
  <c r="FQ20" i="21"/>
  <c r="FP20" i="21"/>
  <c r="FO20" i="21"/>
  <c r="FN20" i="21"/>
  <c r="FM20" i="21"/>
  <c r="FL20" i="21"/>
  <c r="FK20" i="21"/>
  <c r="FJ20" i="21"/>
  <c r="FI20" i="21"/>
  <c r="FH20" i="21"/>
  <c r="FG20" i="21"/>
  <c r="FF20" i="21"/>
  <c r="FE20" i="21"/>
  <c r="FD20" i="21"/>
  <c r="FC20" i="21"/>
  <c r="FB20" i="21"/>
  <c r="FA20" i="21"/>
  <c r="EZ20" i="21"/>
  <c r="EY20" i="21"/>
  <c r="EX20" i="21"/>
  <c r="EW20" i="21"/>
  <c r="EV20" i="21"/>
  <c r="EU20" i="21"/>
  <c r="ET20" i="21"/>
  <c r="ES20" i="21"/>
  <c r="ER20" i="21"/>
  <c r="EQ20" i="21"/>
  <c r="EP20" i="21"/>
  <c r="EO20" i="21"/>
  <c r="EN20" i="21"/>
  <c r="EM20" i="21"/>
  <c r="EL20" i="21"/>
  <c r="EK20" i="21"/>
  <c r="EJ20" i="21"/>
  <c r="EI20" i="21"/>
  <c r="EH20" i="21"/>
  <c r="EG20" i="21"/>
  <c r="EF20" i="21"/>
  <c r="EE20" i="21"/>
  <c r="ED20" i="21"/>
  <c r="EC20" i="21"/>
  <c r="EB20" i="21"/>
  <c r="EA20" i="21"/>
  <c r="DZ20" i="21"/>
  <c r="DY20" i="21"/>
  <c r="DX20" i="21"/>
  <c r="DW20" i="21"/>
  <c r="DV20" i="21"/>
  <c r="DU20" i="21"/>
  <c r="DT20" i="21"/>
  <c r="DS20" i="21"/>
  <c r="DR20" i="21"/>
  <c r="DQ20" i="21"/>
  <c r="DP20" i="21"/>
  <c r="DO20" i="21"/>
  <c r="DN20" i="21"/>
  <c r="DM20" i="21"/>
  <c r="DL20" i="21"/>
  <c r="DK20" i="21"/>
  <c r="DJ20" i="21"/>
  <c r="DI20" i="21"/>
  <c r="DH20" i="21"/>
  <c r="DG20" i="21"/>
  <c r="DF20" i="21"/>
  <c r="DE20" i="21"/>
  <c r="DD20" i="21"/>
  <c r="DC20" i="21"/>
  <c r="DB20" i="21"/>
  <c r="DA20" i="21"/>
  <c r="CZ20" i="21"/>
  <c r="CY20" i="21"/>
  <c r="CX20" i="21"/>
  <c r="CW20" i="21"/>
  <c r="CV20" i="21"/>
  <c r="CU20" i="21"/>
  <c r="CT20" i="21"/>
  <c r="CS20" i="21"/>
  <c r="CR20" i="21"/>
  <c r="CQ20" i="21"/>
  <c r="CP20" i="21"/>
  <c r="CO20" i="21"/>
  <c r="CN20" i="21"/>
  <c r="CM20" i="21"/>
  <c r="CL20" i="21"/>
  <c r="CK20" i="21"/>
  <c r="CJ20" i="21"/>
  <c r="CI20" i="21"/>
  <c r="CH20" i="21"/>
  <c r="CG20" i="21"/>
  <c r="CF20" i="21"/>
  <c r="CE20" i="21"/>
  <c r="CD20" i="21"/>
  <c r="CC20" i="21"/>
  <c r="CB20" i="21"/>
  <c r="CA20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GA19" i="21"/>
  <c r="FZ19" i="21"/>
  <c r="FY19" i="21"/>
  <c r="FX19" i="21"/>
  <c r="FW19" i="21"/>
  <c r="FV19" i="21"/>
  <c r="FU19" i="21"/>
  <c r="FT19" i="21"/>
  <c r="FS19" i="21"/>
  <c r="FR19" i="21"/>
  <c r="FQ19" i="21"/>
  <c r="FP19" i="21"/>
  <c r="FO19" i="21"/>
  <c r="FN19" i="21"/>
  <c r="FM19" i="21"/>
  <c r="FL19" i="21"/>
  <c r="FK19" i="21"/>
  <c r="FJ19" i="21"/>
  <c r="FI19" i="21"/>
  <c r="FH19" i="21"/>
  <c r="FG19" i="21"/>
  <c r="FF19" i="21"/>
  <c r="FE19" i="21"/>
  <c r="FD19" i="21"/>
  <c r="FC19" i="21"/>
  <c r="FB19" i="21"/>
  <c r="FA19" i="21"/>
  <c r="EZ19" i="21"/>
  <c r="EY19" i="21"/>
  <c r="EX19" i="21"/>
  <c r="EW19" i="21"/>
  <c r="EV19" i="21"/>
  <c r="EU19" i="21"/>
  <c r="ET19" i="21"/>
  <c r="ES19" i="21"/>
  <c r="ER19" i="21"/>
  <c r="EQ19" i="21"/>
  <c r="EP19" i="21"/>
  <c r="EO19" i="21"/>
  <c r="EN19" i="21"/>
  <c r="EM19" i="21"/>
  <c r="EL19" i="21"/>
  <c r="EK19" i="21"/>
  <c r="EJ19" i="21"/>
  <c r="EI19" i="21"/>
  <c r="EH19" i="21"/>
  <c r="EG19" i="21"/>
  <c r="EF19" i="21"/>
  <c r="EE19" i="21"/>
  <c r="ED19" i="21"/>
  <c r="EC19" i="21"/>
  <c r="EB19" i="21"/>
  <c r="EA19" i="21"/>
  <c r="DZ19" i="21"/>
  <c r="DY19" i="21"/>
  <c r="DX19" i="21"/>
  <c r="DW19" i="21"/>
  <c r="DV19" i="21"/>
  <c r="DU19" i="21"/>
  <c r="DT19" i="21"/>
  <c r="DS19" i="21"/>
  <c r="DR19" i="21"/>
  <c r="DQ19" i="21"/>
  <c r="DP19" i="21"/>
  <c r="DO19" i="21"/>
  <c r="DN19" i="21"/>
  <c r="DM19" i="21"/>
  <c r="DL19" i="21"/>
  <c r="DK19" i="21"/>
  <c r="DJ19" i="21"/>
  <c r="DI19" i="21"/>
  <c r="DH19" i="21"/>
  <c r="DG19" i="21"/>
  <c r="DF19" i="21"/>
  <c r="DE19" i="21"/>
  <c r="DD19" i="21"/>
  <c r="DC19" i="21"/>
  <c r="DB19" i="21"/>
  <c r="DA19" i="21"/>
  <c r="CZ19" i="21"/>
  <c r="CY19" i="21"/>
  <c r="CX19" i="21"/>
  <c r="CW19" i="21"/>
  <c r="CV19" i="21"/>
  <c r="CU19" i="21"/>
  <c r="CT19" i="21"/>
  <c r="CS19" i="21"/>
  <c r="CR19" i="21"/>
  <c r="CQ19" i="21"/>
  <c r="CP19" i="21"/>
  <c r="CO19" i="21"/>
  <c r="CN19" i="21"/>
  <c r="CM19" i="21"/>
  <c r="CL19" i="21"/>
  <c r="CK19" i="21"/>
  <c r="CJ19" i="21"/>
  <c r="CI19" i="21"/>
  <c r="CH19" i="21"/>
  <c r="CG19" i="21"/>
  <c r="CF19" i="21"/>
  <c r="CE19" i="21"/>
  <c r="CD19" i="21"/>
  <c r="CC19" i="21"/>
  <c r="CB19" i="21"/>
  <c r="CA19" i="21"/>
  <c r="BZ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GA16" i="2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FM16" i="21"/>
  <c r="FL16" i="21"/>
  <c r="FK16" i="21"/>
  <c r="FJ16" i="21"/>
  <c r="FI16" i="21"/>
  <c r="FH16" i="21"/>
  <c r="FG16" i="21"/>
  <c r="FF16" i="21"/>
  <c r="FE16" i="21"/>
  <c r="FD16" i="21"/>
  <c r="FC16" i="21"/>
  <c r="FB16" i="21"/>
  <c r="FA16" i="21"/>
  <c r="EZ16" i="21"/>
  <c r="EY16" i="21"/>
  <c r="EX16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DB16" i="21"/>
  <c r="DA16" i="21"/>
  <c r="CZ16" i="21"/>
  <c r="CY16" i="21"/>
  <c r="CX16" i="21"/>
  <c r="CW16" i="21"/>
  <c r="CV16" i="21"/>
  <c r="CU16" i="21"/>
  <c r="CT16" i="21"/>
  <c r="CS16" i="21"/>
  <c r="CR16" i="21"/>
  <c r="CQ16" i="21"/>
  <c r="CP16" i="21"/>
  <c r="CO16" i="21"/>
  <c r="CN16" i="21"/>
  <c r="CM16" i="21"/>
  <c r="CL16" i="21"/>
  <c r="CK16" i="21"/>
  <c r="CJ16" i="21"/>
  <c r="CI16" i="21"/>
  <c r="CH16" i="21"/>
  <c r="CG16" i="21"/>
  <c r="CF16" i="21"/>
  <c r="CE16" i="21"/>
  <c r="CD16" i="21"/>
  <c r="CC16" i="21"/>
  <c r="CB16" i="21"/>
  <c r="CA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GA15" i="21"/>
  <c r="FZ15" i="21"/>
  <c r="FY15" i="21"/>
  <c r="FX15" i="21"/>
  <c r="FW15" i="21"/>
  <c r="FV15" i="21"/>
  <c r="FU15" i="21"/>
  <c r="FT15" i="21"/>
  <c r="FS15" i="21"/>
  <c r="FR15" i="21"/>
  <c r="FQ15" i="21"/>
  <c r="FP15" i="21"/>
  <c r="FO15" i="21"/>
  <c r="FN15" i="21"/>
  <c r="FM15" i="21"/>
  <c r="FL15" i="21"/>
  <c r="FK15" i="21"/>
  <c r="FJ15" i="21"/>
  <c r="FI15" i="21"/>
  <c r="FH15" i="21"/>
  <c r="FG15" i="21"/>
  <c r="FF15" i="21"/>
  <c r="FE15" i="21"/>
  <c r="FD15" i="21"/>
  <c r="FC15" i="21"/>
  <c r="FB15" i="21"/>
  <c r="FA15" i="21"/>
  <c r="EZ15" i="21"/>
  <c r="EY15" i="21"/>
  <c r="EX15" i="21"/>
  <c r="EW15" i="21"/>
  <c r="EV15" i="21"/>
  <c r="EU15" i="21"/>
  <c r="ET15" i="21"/>
  <c r="ES15" i="21"/>
  <c r="ER15" i="21"/>
  <c r="EQ15" i="21"/>
  <c r="EP15" i="21"/>
  <c r="EO15" i="21"/>
  <c r="EN15" i="21"/>
  <c r="EM15" i="21"/>
  <c r="EL15" i="21"/>
  <c r="EK15" i="21"/>
  <c r="EJ15" i="21"/>
  <c r="EI15" i="21"/>
  <c r="EH15" i="21"/>
  <c r="EG15" i="21"/>
  <c r="EF15" i="21"/>
  <c r="EE15" i="21"/>
  <c r="ED15" i="21"/>
  <c r="EC15" i="21"/>
  <c r="EB15" i="21"/>
  <c r="EA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I15" i="21"/>
  <c r="DH15" i="21"/>
  <c r="DG15" i="21"/>
  <c r="DF15" i="21"/>
  <c r="DE15" i="21"/>
  <c r="DD15" i="21"/>
  <c r="DC15" i="21"/>
  <c r="DB15" i="21"/>
  <c r="DA15" i="21"/>
  <c r="CZ15" i="21"/>
  <c r="CY15" i="21"/>
  <c r="CX15" i="21"/>
  <c r="CW15" i="21"/>
  <c r="CV15" i="21"/>
  <c r="CU15" i="21"/>
  <c r="CT15" i="21"/>
  <c r="CS15" i="21"/>
  <c r="CR15" i="21"/>
  <c r="CQ15" i="21"/>
  <c r="CP15" i="21"/>
  <c r="CO15" i="21"/>
  <c r="CN15" i="21"/>
  <c r="CM15" i="21"/>
  <c r="CL15" i="21"/>
  <c r="CK15" i="21"/>
  <c r="CJ15" i="21"/>
  <c r="CI15" i="21"/>
  <c r="CH15" i="21"/>
  <c r="CG15" i="21"/>
  <c r="CF15" i="21"/>
  <c r="CE15" i="21"/>
  <c r="CD15" i="21"/>
  <c r="CC15" i="21"/>
  <c r="CB15" i="21"/>
  <c r="CA15" i="21"/>
  <c r="BZ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K14" i="21"/>
  <c r="FJ14" i="21"/>
  <c r="FI14" i="21"/>
  <c r="FH14" i="21"/>
  <c r="FG14" i="21"/>
  <c r="FF14" i="21"/>
  <c r="FE14" i="21"/>
  <c r="FD14" i="21"/>
  <c r="FC14" i="21"/>
  <c r="FB14" i="21"/>
  <c r="FA14" i="21"/>
  <c r="EZ14" i="21"/>
  <c r="EY14" i="21"/>
  <c r="EX14" i="21"/>
  <c r="EW14" i="21"/>
  <c r="EV14" i="21"/>
  <c r="EU14" i="21"/>
  <c r="ET14" i="21"/>
  <c r="ES14" i="21"/>
  <c r="ER14" i="21"/>
  <c r="EQ14" i="21"/>
  <c r="EP14" i="21"/>
  <c r="EO14" i="21"/>
  <c r="EN14" i="21"/>
  <c r="EM14" i="21"/>
  <c r="EL14" i="21"/>
  <c r="EK14" i="21"/>
  <c r="EJ14" i="21"/>
  <c r="EI14" i="21"/>
  <c r="EH14" i="21"/>
  <c r="EG14" i="21"/>
  <c r="EF14" i="21"/>
  <c r="EE14" i="21"/>
  <c r="ED14" i="21"/>
  <c r="EC14" i="21"/>
  <c r="EB14" i="21"/>
  <c r="EA14" i="21"/>
  <c r="DZ14" i="21"/>
  <c r="DY14" i="21"/>
  <c r="DX14" i="21"/>
  <c r="DW14" i="21"/>
  <c r="DV14" i="21"/>
  <c r="DU14" i="21"/>
  <c r="DT14" i="2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G14" i="21"/>
  <c r="DF14" i="21"/>
  <c r="DE14" i="21"/>
  <c r="DD14" i="21"/>
  <c r="DC14" i="21"/>
  <c r="DB14" i="21"/>
  <c r="DA14" i="21"/>
  <c r="CZ14" i="21"/>
  <c r="CY14" i="21"/>
  <c r="CX14" i="21"/>
  <c r="CW14" i="21"/>
  <c r="CV14" i="21"/>
  <c r="CU14" i="21"/>
  <c r="CT14" i="21"/>
  <c r="CS14" i="21"/>
  <c r="CR14" i="21"/>
  <c r="CQ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GA13" i="21"/>
  <c r="FZ13" i="21"/>
  <c r="FY13" i="21"/>
  <c r="FX13" i="21"/>
  <c r="FW13" i="21"/>
  <c r="FV13" i="21"/>
  <c r="FU13" i="21"/>
  <c r="FT13" i="21"/>
  <c r="FS13" i="21"/>
  <c r="FR13" i="21"/>
  <c r="FQ13" i="21"/>
  <c r="FP13" i="21"/>
  <c r="FO13" i="21"/>
  <c r="FN13" i="21"/>
  <c r="FM13" i="21"/>
  <c r="FL13" i="21"/>
  <c r="FK13" i="21"/>
  <c r="FJ13" i="21"/>
  <c r="FI13" i="21"/>
  <c r="FH13" i="21"/>
  <c r="FG13" i="21"/>
  <c r="FF13" i="21"/>
  <c r="FE13" i="21"/>
  <c r="FD13" i="21"/>
  <c r="FC13" i="21"/>
  <c r="FB13" i="21"/>
  <c r="FA13" i="21"/>
  <c r="EZ13" i="21"/>
  <c r="EY13" i="21"/>
  <c r="EX13" i="21"/>
  <c r="EW13" i="21"/>
  <c r="EV13" i="21"/>
  <c r="EU13" i="21"/>
  <c r="ET13" i="21"/>
  <c r="ES13" i="21"/>
  <c r="ER13" i="21"/>
  <c r="EQ13" i="21"/>
  <c r="EP13" i="21"/>
  <c r="EO13" i="21"/>
  <c r="EN13" i="21"/>
  <c r="EM13" i="21"/>
  <c r="EL13" i="21"/>
  <c r="EK13" i="21"/>
  <c r="EJ13" i="21"/>
  <c r="EI13" i="21"/>
  <c r="EH13" i="21"/>
  <c r="EG13" i="21"/>
  <c r="EF13" i="21"/>
  <c r="EE13" i="21"/>
  <c r="ED13" i="21"/>
  <c r="EC13" i="21"/>
  <c r="EB13" i="21"/>
  <c r="EA13" i="21"/>
  <c r="DZ13" i="21"/>
  <c r="DY13" i="21"/>
  <c r="DX13" i="21"/>
  <c r="DW13" i="21"/>
  <c r="DV13" i="21"/>
  <c r="DU13" i="21"/>
  <c r="DT13" i="21"/>
  <c r="DS13" i="21"/>
  <c r="DR13" i="21"/>
  <c r="DQ13" i="21"/>
  <c r="DP13" i="21"/>
  <c r="DO13" i="21"/>
  <c r="DN13" i="21"/>
  <c r="DM13" i="21"/>
  <c r="DL13" i="21"/>
  <c r="DK13" i="21"/>
  <c r="DJ13" i="21"/>
  <c r="DI13" i="21"/>
  <c r="DH13" i="21"/>
  <c r="DG13" i="21"/>
  <c r="DF13" i="21"/>
  <c r="DE13" i="21"/>
  <c r="DD13" i="21"/>
  <c r="DC13" i="21"/>
  <c r="DB13" i="21"/>
  <c r="DA13" i="21"/>
  <c r="CZ13" i="21"/>
  <c r="CY13" i="21"/>
  <c r="CX13" i="21"/>
  <c r="CW13" i="21"/>
  <c r="CV13" i="21"/>
  <c r="CU13" i="21"/>
  <c r="CT13" i="21"/>
  <c r="CS13" i="21"/>
  <c r="CR13" i="21"/>
  <c r="CQ13" i="21"/>
  <c r="CP13" i="21"/>
  <c r="CO13" i="21"/>
  <c r="CN13" i="21"/>
  <c r="CM13" i="21"/>
  <c r="CL13" i="21"/>
  <c r="CK13" i="21"/>
  <c r="CJ13" i="21"/>
  <c r="CI13" i="21"/>
  <c r="CH13" i="21"/>
  <c r="CG13" i="21"/>
  <c r="CF13" i="21"/>
  <c r="CE13" i="21"/>
  <c r="CD13" i="21"/>
  <c r="CC13" i="21"/>
  <c r="CB13" i="21"/>
  <c r="CA13" i="21"/>
  <c r="BZ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GA12" i="21"/>
  <c r="FZ12" i="21"/>
  <c r="FY12" i="21"/>
  <c r="FX12" i="21"/>
  <c r="FW12" i="21"/>
  <c r="FV12" i="21"/>
  <c r="FU12" i="21"/>
  <c r="FT12" i="21"/>
  <c r="FS12" i="21"/>
  <c r="FR12" i="21"/>
  <c r="FQ12" i="21"/>
  <c r="FP12" i="21"/>
  <c r="FO12" i="21"/>
  <c r="FN12" i="21"/>
  <c r="FM12" i="21"/>
  <c r="FL12" i="21"/>
  <c r="FK12" i="21"/>
  <c r="FJ12" i="21"/>
  <c r="FI12" i="21"/>
  <c r="FH12" i="21"/>
  <c r="FG12" i="21"/>
  <c r="FF12" i="21"/>
  <c r="FE12" i="21"/>
  <c r="FD12" i="21"/>
  <c r="FC12" i="21"/>
  <c r="FB12" i="21"/>
  <c r="FA12" i="21"/>
  <c r="EZ12" i="21"/>
  <c r="EY12" i="21"/>
  <c r="EX12" i="21"/>
  <c r="EW12" i="21"/>
  <c r="EV12" i="21"/>
  <c r="EU12" i="21"/>
  <c r="ET12" i="21"/>
  <c r="ES12" i="21"/>
  <c r="ER12" i="21"/>
  <c r="EQ12" i="21"/>
  <c r="EP12" i="21"/>
  <c r="EO12" i="21"/>
  <c r="EN12" i="21"/>
  <c r="EM12" i="21"/>
  <c r="EL12" i="21"/>
  <c r="EK12" i="21"/>
  <c r="EJ12" i="21"/>
  <c r="EI12" i="21"/>
  <c r="EH12" i="21"/>
  <c r="EG12" i="21"/>
  <c r="EF12" i="21"/>
  <c r="EE12" i="21"/>
  <c r="ED12" i="21"/>
  <c r="EC12" i="21"/>
  <c r="EB12" i="21"/>
  <c r="EA12" i="21"/>
  <c r="DZ12" i="21"/>
  <c r="DY12" i="21"/>
  <c r="DX12" i="21"/>
  <c r="DW12" i="21"/>
  <c r="DV12" i="21"/>
  <c r="DU12" i="21"/>
  <c r="DT12" i="21"/>
  <c r="DS12" i="21"/>
  <c r="DR12" i="21"/>
  <c r="DQ12" i="21"/>
  <c r="DP12" i="21"/>
  <c r="DO12" i="21"/>
  <c r="DN12" i="21"/>
  <c r="DM12" i="21"/>
  <c r="DL12" i="21"/>
  <c r="DK12" i="21"/>
  <c r="DJ12" i="21"/>
  <c r="DI12" i="21"/>
  <c r="DH12" i="21"/>
  <c r="DG12" i="21"/>
  <c r="DF12" i="21"/>
  <c r="DE12" i="21"/>
  <c r="DD12" i="21"/>
  <c r="DC12" i="21"/>
  <c r="DB12" i="21"/>
  <c r="DA12" i="21"/>
  <c r="CZ12" i="21"/>
  <c r="CY12" i="21"/>
  <c r="CX12" i="21"/>
  <c r="CW12" i="21"/>
  <c r="CV12" i="21"/>
  <c r="CU12" i="21"/>
  <c r="CT12" i="21"/>
  <c r="CS12" i="21"/>
  <c r="CR12" i="21"/>
  <c r="CQ12" i="21"/>
  <c r="CP12" i="21"/>
  <c r="CO12" i="21"/>
  <c r="CN12" i="21"/>
  <c r="CM12" i="21"/>
  <c r="CL12" i="21"/>
  <c r="CK12" i="21"/>
  <c r="CJ12" i="21"/>
  <c r="CI12" i="21"/>
  <c r="CH12" i="21"/>
  <c r="CG12" i="21"/>
  <c r="CF12" i="21"/>
  <c r="CE12" i="21"/>
  <c r="CD12" i="21"/>
  <c r="CC12" i="21"/>
  <c r="CB12" i="21"/>
  <c r="CA12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GA11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FM11" i="21"/>
  <c r="FL11" i="21"/>
  <c r="FK11" i="21"/>
  <c r="FJ11" i="21"/>
  <c r="FI11" i="21"/>
  <c r="FH11" i="21"/>
  <c r="FG11" i="21"/>
  <c r="FF11" i="21"/>
  <c r="FE11" i="21"/>
  <c r="FD11" i="21"/>
  <c r="FC11" i="21"/>
  <c r="FB11" i="21"/>
  <c r="FA11" i="21"/>
  <c r="EZ11" i="21"/>
  <c r="EY11" i="21"/>
  <c r="EX11" i="21"/>
  <c r="EW11" i="21"/>
  <c r="EV11" i="21"/>
  <c r="EU11" i="21"/>
  <c r="ET11" i="21"/>
  <c r="ES11" i="21"/>
  <c r="ER11" i="21"/>
  <c r="EQ11" i="21"/>
  <c r="EP11" i="21"/>
  <c r="EO11" i="21"/>
  <c r="EN11" i="21"/>
  <c r="EM11" i="21"/>
  <c r="EL11" i="21"/>
  <c r="EK11" i="21"/>
  <c r="EJ11" i="21"/>
  <c r="EI11" i="21"/>
  <c r="EH11" i="21"/>
  <c r="EG11" i="21"/>
  <c r="EF11" i="21"/>
  <c r="EE11" i="21"/>
  <c r="ED11" i="21"/>
  <c r="EC11" i="21"/>
  <c r="EB11" i="21"/>
  <c r="EA11" i="21"/>
  <c r="DZ11" i="21"/>
  <c r="DY11" i="21"/>
  <c r="DX11" i="21"/>
  <c r="DW11" i="21"/>
  <c r="DV11" i="21"/>
  <c r="DU11" i="21"/>
  <c r="DT11" i="21"/>
  <c r="DS11" i="21"/>
  <c r="DR11" i="21"/>
  <c r="DQ11" i="21"/>
  <c r="DP11" i="21"/>
  <c r="DO11" i="21"/>
  <c r="DN11" i="21"/>
  <c r="DM11" i="21"/>
  <c r="DL11" i="21"/>
  <c r="DK11" i="21"/>
  <c r="DJ11" i="21"/>
  <c r="DI11" i="21"/>
  <c r="DH11" i="21"/>
  <c r="DG11" i="21"/>
  <c r="DF11" i="21"/>
  <c r="DE11" i="21"/>
  <c r="DD11" i="21"/>
  <c r="DC11" i="21"/>
  <c r="DB11" i="21"/>
  <c r="DA11" i="21"/>
  <c r="CZ11" i="21"/>
  <c r="CY11" i="21"/>
  <c r="CX11" i="21"/>
  <c r="CW11" i="21"/>
  <c r="CV11" i="21"/>
  <c r="CU11" i="2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CD11" i="21"/>
  <c r="CC11" i="21"/>
  <c r="CB11" i="21"/>
  <c r="CA11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GA8" i="21"/>
  <c r="FZ8" i="21"/>
  <c r="FY8" i="21"/>
  <c r="FX8" i="21"/>
  <c r="FW8" i="21"/>
  <c r="FV8" i="21"/>
  <c r="FU8" i="21"/>
  <c r="FT8" i="21"/>
  <c r="FS8" i="21"/>
  <c r="FR8" i="21"/>
  <c r="FQ8" i="21"/>
  <c r="FP8" i="21"/>
  <c r="FO8" i="21"/>
  <c r="FN8" i="21"/>
  <c r="FM8" i="21"/>
  <c r="FL8" i="21"/>
  <c r="FK8" i="21"/>
  <c r="FJ8" i="21"/>
  <c r="FI8" i="21"/>
  <c r="FH8" i="21"/>
  <c r="FG8" i="21"/>
  <c r="FF8" i="21"/>
  <c r="FE8" i="21"/>
  <c r="FD8" i="21"/>
  <c r="FC8" i="21"/>
  <c r="FB8" i="21"/>
  <c r="FA8" i="21"/>
  <c r="EZ8" i="21"/>
  <c r="EY8" i="21"/>
  <c r="EX8" i="21"/>
  <c r="EW8" i="21"/>
  <c r="EV8" i="21"/>
  <c r="EU8" i="21"/>
  <c r="ET8" i="21"/>
  <c r="ES8" i="21"/>
  <c r="ER8" i="21"/>
  <c r="EQ8" i="21"/>
  <c r="EP8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GA7" i="21"/>
  <c r="FZ7" i="21"/>
  <c r="FY7" i="21"/>
  <c r="FX7" i="21"/>
  <c r="FW7" i="21"/>
  <c r="FV7" i="21"/>
  <c r="FU7" i="21"/>
  <c r="FT7" i="21"/>
  <c r="FS7" i="21"/>
  <c r="FR7" i="21"/>
  <c r="FQ7" i="21"/>
  <c r="FP7" i="21"/>
  <c r="FO7" i="21"/>
  <c r="FN7" i="21"/>
  <c r="FM7" i="21"/>
  <c r="FL7" i="21"/>
  <c r="FK7" i="21"/>
  <c r="FJ7" i="21"/>
  <c r="FI7" i="21"/>
  <c r="FH7" i="21"/>
  <c r="FG7" i="21"/>
  <c r="FF7" i="21"/>
  <c r="FE7" i="21"/>
  <c r="FD7" i="21"/>
  <c r="FC7" i="21"/>
  <c r="FB7" i="21"/>
  <c r="FA7" i="21"/>
  <c r="EZ7" i="21"/>
  <c r="EY7" i="21"/>
  <c r="EX7" i="21"/>
  <c r="EW7" i="21"/>
  <c r="EV7" i="21"/>
  <c r="EU7" i="21"/>
  <c r="ET7" i="21"/>
  <c r="ES7" i="21"/>
  <c r="ER7" i="21"/>
  <c r="EQ7" i="21"/>
  <c r="EP7" i="21"/>
  <c r="EO7" i="21"/>
  <c r="EN7" i="21"/>
  <c r="EM7" i="21"/>
  <c r="EL7" i="21"/>
  <c r="EK7" i="21"/>
  <c r="EJ7" i="21"/>
  <c r="EI7" i="21"/>
  <c r="EH7" i="21"/>
  <c r="EG7" i="21"/>
  <c r="EF7" i="21"/>
  <c r="EE7" i="21"/>
  <c r="ED7" i="21"/>
  <c r="EC7" i="21"/>
  <c r="EB7" i="21"/>
  <c r="EA7" i="21"/>
  <c r="DZ7" i="21"/>
  <c r="DY7" i="21"/>
  <c r="DX7" i="21"/>
  <c r="DW7" i="21"/>
  <c r="DV7" i="21"/>
  <c r="DU7" i="21"/>
  <c r="DT7" i="21"/>
  <c r="DS7" i="21"/>
  <c r="DR7" i="21"/>
  <c r="DQ7" i="21"/>
  <c r="DP7" i="21"/>
  <c r="DO7" i="21"/>
  <c r="DN7" i="21"/>
  <c r="DM7" i="21"/>
  <c r="DL7" i="21"/>
  <c r="DK7" i="21"/>
  <c r="DJ7" i="21"/>
  <c r="DI7" i="21"/>
  <c r="DH7" i="21"/>
  <c r="DG7" i="21"/>
  <c r="DF7" i="21"/>
  <c r="DE7" i="21"/>
  <c r="DD7" i="21"/>
  <c r="DC7" i="21"/>
  <c r="DB7" i="21"/>
  <c r="DA7" i="21"/>
  <c r="CZ7" i="21"/>
  <c r="CY7" i="21"/>
  <c r="CX7" i="21"/>
  <c r="CW7" i="21"/>
  <c r="CV7" i="21"/>
  <c r="CU7" i="21"/>
  <c r="CT7" i="21"/>
  <c r="CS7" i="21"/>
  <c r="CR7" i="21"/>
  <c r="CQ7" i="21"/>
  <c r="CP7" i="21"/>
  <c r="CO7" i="21"/>
  <c r="CN7" i="21"/>
  <c r="CM7" i="21"/>
  <c r="CL7" i="21"/>
  <c r="CK7" i="21"/>
  <c r="CJ7" i="21"/>
  <c r="CI7" i="21"/>
  <c r="CH7" i="21"/>
  <c r="CG7" i="21"/>
  <c r="CF7" i="21"/>
  <c r="CE7" i="21"/>
  <c r="CD7" i="21"/>
  <c r="CC7" i="21"/>
  <c r="CB7" i="21"/>
  <c r="CA7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GA6" i="21"/>
  <c r="FZ6" i="21"/>
  <c r="FY6" i="21"/>
  <c r="FX6" i="21"/>
  <c r="FW6" i="21"/>
  <c r="FV6" i="21"/>
  <c r="FU6" i="21"/>
  <c r="FT6" i="21"/>
  <c r="FS6" i="21"/>
  <c r="FR6" i="21"/>
  <c r="FQ6" i="21"/>
  <c r="FP6" i="21"/>
  <c r="FO6" i="21"/>
  <c r="FN6" i="21"/>
  <c r="FM6" i="21"/>
  <c r="FL6" i="21"/>
  <c r="FK6" i="21"/>
  <c r="FJ6" i="21"/>
  <c r="FI6" i="21"/>
  <c r="FH6" i="21"/>
  <c r="FG6" i="21"/>
  <c r="FF6" i="21"/>
  <c r="FE6" i="21"/>
  <c r="FD6" i="21"/>
  <c r="FC6" i="21"/>
  <c r="FB6" i="21"/>
  <c r="FA6" i="21"/>
  <c r="EZ6" i="21"/>
  <c r="EY6" i="21"/>
  <c r="EX6" i="21"/>
  <c r="EW6" i="21"/>
  <c r="EV6" i="21"/>
  <c r="EU6" i="21"/>
  <c r="ET6" i="21"/>
  <c r="ES6" i="21"/>
  <c r="ER6" i="21"/>
  <c r="EQ6" i="21"/>
  <c r="EP6" i="21"/>
  <c r="EO6" i="21"/>
  <c r="EN6" i="21"/>
  <c r="EM6" i="21"/>
  <c r="EL6" i="21"/>
  <c r="EK6" i="21"/>
  <c r="EJ6" i="21"/>
  <c r="EI6" i="21"/>
  <c r="EH6" i="21"/>
  <c r="EG6" i="21"/>
  <c r="EF6" i="21"/>
  <c r="EE6" i="21"/>
  <c r="ED6" i="21"/>
  <c r="EC6" i="21"/>
  <c r="EB6" i="21"/>
  <c r="EA6" i="21"/>
  <c r="DZ6" i="21"/>
  <c r="DY6" i="21"/>
  <c r="DX6" i="21"/>
  <c r="DW6" i="21"/>
  <c r="DV6" i="21"/>
  <c r="DU6" i="21"/>
  <c r="DT6" i="21"/>
  <c r="DS6" i="21"/>
  <c r="DR6" i="21"/>
  <c r="DQ6" i="21"/>
  <c r="DP6" i="21"/>
  <c r="DO6" i="21"/>
  <c r="DN6" i="21"/>
  <c r="DM6" i="21"/>
  <c r="DL6" i="21"/>
  <c r="DK6" i="21"/>
  <c r="DJ6" i="21"/>
  <c r="DI6" i="21"/>
  <c r="DH6" i="21"/>
  <c r="DG6" i="21"/>
  <c r="DF6" i="21"/>
  <c r="DE6" i="21"/>
  <c r="DD6" i="21"/>
  <c r="DC6" i="21"/>
  <c r="DB6" i="21"/>
  <c r="DA6" i="21"/>
  <c r="CZ6" i="21"/>
  <c r="CY6" i="21"/>
  <c r="CX6" i="21"/>
  <c r="CW6" i="21"/>
  <c r="CV6" i="21"/>
  <c r="CU6" i="21"/>
  <c r="CT6" i="21"/>
  <c r="CS6" i="21"/>
  <c r="CR6" i="21"/>
  <c r="CQ6" i="21"/>
  <c r="CP6" i="21"/>
  <c r="CO6" i="21"/>
  <c r="CN6" i="21"/>
  <c r="CM6" i="21"/>
  <c r="CL6" i="21"/>
  <c r="CK6" i="21"/>
  <c r="CJ6" i="21"/>
  <c r="CI6" i="21"/>
  <c r="CH6" i="21"/>
  <c r="CG6" i="21"/>
  <c r="CF6" i="21"/>
  <c r="CE6" i="21"/>
  <c r="CD6" i="21"/>
  <c r="CC6" i="21"/>
  <c r="CB6" i="21"/>
  <c r="CA6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GA4" i="21"/>
  <c r="FZ4" i="21"/>
  <c r="FY4" i="21"/>
  <c r="FX4" i="21"/>
  <c r="FW4" i="21"/>
  <c r="FV4" i="21"/>
  <c r="FU4" i="21"/>
  <c r="FT4" i="21"/>
  <c r="FS4" i="21"/>
  <c r="FR4" i="21"/>
  <c r="FQ4" i="21"/>
  <c r="FP4" i="21"/>
  <c r="FO4" i="21"/>
  <c r="FN4" i="21"/>
  <c r="FM4" i="21"/>
  <c r="FL4" i="21"/>
  <c r="FK4" i="21"/>
  <c r="FJ4" i="21"/>
  <c r="FI4" i="21"/>
  <c r="FH4" i="21"/>
  <c r="FG4" i="21"/>
  <c r="FF4" i="21"/>
  <c r="FE4" i="21"/>
  <c r="FD4" i="21"/>
  <c r="FC4" i="21"/>
  <c r="FB4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EO4" i="21"/>
  <c r="EN4" i="21"/>
  <c r="EM4" i="21"/>
  <c r="EL4" i="21"/>
  <c r="EK4" i="21"/>
  <c r="EJ4" i="21"/>
  <c r="EI4" i="21"/>
  <c r="EH4" i="21"/>
  <c r="EG4" i="21"/>
  <c r="EF4" i="21"/>
  <c r="EE4" i="21"/>
  <c r="ED4" i="21"/>
  <c r="EC4" i="21"/>
  <c r="EB4" i="21"/>
  <c r="EA4" i="21"/>
  <c r="DZ4" i="21"/>
  <c r="DY4" i="21"/>
  <c r="DX4" i="21"/>
  <c r="DW4" i="21"/>
  <c r="DV4" i="21"/>
  <c r="DU4" i="21"/>
  <c r="DT4" i="21"/>
  <c r="DS4" i="21"/>
  <c r="DR4" i="21"/>
  <c r="DQ4" i="21"/>
  <c r="DP4" i="21"/>
  <c r="DO4" i="21"/>
  <c r="DN4" i="21"/>
  <c r="DM4" i="21"/>
  <c r="DL4" i="21"/>
  <c r="DK4" i="21"/>
  <c r="DJ4" i="21"/>
  <c r="DI4" i="21"/>
  <c r="DH4" i="21"/>
  <c r="DG4" i="21"/>
  <c r="DF4" i="21"/>
  <c r="DE4" i="21"/>
  <c r="DD4" i="21"/>
  <c r="DC4" i="21"/>
  <c r="DB4" i="21"/>
  <c r="DA4" i="21"/>
  <c r="CZ4" i="21"/>
  <c r="CY4" i="21"/>
  <c r="CX4" i="21"/>
  <c r="CW4" i="21"/>
  <c r="CV4" i="21"/>
  <c r="CU4" i="2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B4" i="21"/>
  <c r="BA4" i="21"/>
  <c r="GA3" i="21"/>
  <c r="FZ3" i="21"/>
  <c r="FY3" i="21"/>
  <c r="FX3" i="21"/>
  <c r="FW3" i="21"/>
  <c r="FV3" i="21"/>
  <c r="FU3" i="21"/>
  <c r="FT3" i="21"/>
  <c r="FS3" i="21"/>
  <c r="FR3" i="21"/>
  <c r="FQ3" i="21"/>
  <c r="FP3" i="21"/>
  <c r="FO3" i="21"/>
  <c r="FN3" i="21"/>
  <c r="FM3" i="21"/>
  <c r="FL3" i="21"/>
  <c r="FK3" i="21"/>
  <c r="FJ3" i="21"/>
  <c r="FI3" i="21"/>
  <c r="FH3" i="21"/>
  <c r="FG3" i="21"/>
  <c r="FF3" i="21"/>
  <c r="FE3" i="21"/>
  <c r="FD3" i="21"/>
  <c r="FC3" i="21"/>
  <c r="FB3" i="21"/>
  <c r="FA3" i="21"/>
  <c r="EZ3" i="21"/>
  <c r="EY3" i="21"/>
  <c r="EX3" i="21"/>
  <c r="EW3" i="21"/>
  <c r="EV3" i="21"/>
  <c r="EU3" i="21"/>
  <c r="ET3" i="21"/>
  <c r="ES3" i="21"/>
  <c r="ER3" i="21"/>
  <c r="EQ3" i="21"/>
  <c r="EP3" i="21"/>
  <c r="EO3" i="21"/>
  <c r="EN3" i="21"/>
  <c r="EM3" i="21"/>
  <c r="EL3" i="21"/>
  <c r="EK3" i="21"/>
  <c r="EJ3" i="21"/>
  <c r="EI3" i="21"/>
  <c r="EH3" i="21"/>
  <c r="EG3" i="21"/>
  <c r="EF3" i="21"/>
  <c r="EE3" i="21"/>
  <c r="ED3" i="21"/>
  <c r="EC3" i="21"/>
  <c r="EB3" i="21"/>
  <c r="EA3" i="21"/>
  <c r="DZ3" i="21"/>
  <c r="DY3" i="21"/>
  <c r="DX3" i="21"/>
  <c r="DW3" i="21"/>
  <c r="DV3" i="21"/>
  <c r="DU3" i="21"/>
  <c r="DT3" i="21"/>
  <c r="DS3" i="21"/>
  <c r="DR3" i="21"/>
  <c r="DQ3" i="21"/>
  <c r="DP3" i="21"/>
  <c r="DO3" i="21"/>
  <c r="DN3" i="21"/>
  <c r="DM3" i="21"/>
  <c r="DL3" i="21"/>
  <c r="DK3" i="21"/>
  <c r="DJ3" i="21"/>
  <c r="DI3" i="21"/>
  <c r="DH3" i="21"/>
  <c r="DG3" i="21"/>
  <c r="DF3" i="21"/>
  <c r="DE3" i="21"/>
  <c r="DD3" i="21"/>
  <c r="DC3" i="21"/>
  <c r="DB3" i="21"/>
  <c r="DA3" i="21"/>
  <c r="CZ3" i="21"/>
  <c r="CY3" i="21"/>
  <c r="CX3" i="21"/>
  <c r="CW3" i="21"/>
  <c r="CV3" i="21"/>
  <c r="CU3" i="21"/>
  <c r="CT3" i="21"/>
  <c r="CS3" i="21"/>
  <c r="CR3" i="21"/>
  <c r="CQ3" i="21"/>
  <c r="CP3" i="21"/>
  <c r="CO3" i="21"/>
  <c r="CN3" i="21"/>
  <c r="CM3" i="21"/>
  <c r="CL3" i="21"/>
  <c r="CK3" i="21"/>
  <c r="CJ3" i="21"/>
  <c r="CI3" i="21"/>
  <c r="CH3" i="21"/>
  <c r="CG3" i="21"/>
  <c r="CF3" i="21"/>
  <c r="CE3" i="21"/>
  <c r="CD3" i="21"/>
  <c r="CC3" i="21"/>
  <c r="CB3" i="21"/>
  <c r="CA3" i="21"/>
  <c r="BZ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GA2" i="21"/>
  <c r="GA10" i="21" s="1"/>
  <c r="FZ2" i="21"/>
  <c r="FZ18" i="21" s="1"/>
  <c r="FY2" i="21"/>
  <c r="FY10" i="21" s="1"/>
  <c r="FX2" i="21"/>
  <c r="FX18" i="21" s="1"/>
  <c r="FW2" i="21"/>
  <c r="FW10" i="21" s="1"/>
  <c r="FV2" i="21"/>
  <c r="FV18" i="21" s="1"/>
  <c r="FU2" i="21"/>
  <c r="FU10" i="21" s="1"/>
  <c r="FT2" i="21"/>
  <c r="FT18" i="21" s="1"/>
  <c r="FS2" i="21"/>
  <c r="FS10" i="21" s="1"/>
  <c r="FR2" i="21"/>
  <c r="FR18" i="21" s="1"/>
  <c r="FQ2" i="21"/>
  <c r="FQ10" i="21" s="1"/>
  <c r="FP2" i="21"/>
  <c r="FP18" i="21" s="1"/>
  <c r="FO2" i="21"/>
  <c r="FO10" i="21" s="1"/>
  <c r="FN2" i="21"/>
  <c r="FN18" i="21" s="1"/>
  <c r="FM2" i="21"/>
  <c r="FM10" i="21" s="1"/>
  <c r="FL2" i="21"/>
  <c r="FL18" i="21" s="1"/>
  <c r="FK2" i="21"/>
  <c r="FK10" i="21" s="1"/>
  <c r="FJ2" i="21"/>
  <c r="FJ18" i="21" s="1"/>
  <c r="FI2" i="21"/>
  <c r="FI10" i="21" s="1"/>
  <c r="FH2" i="21"/>
  <c r="FH18" i="21" s="1"/>
  <c r="FG2" i="21"/>
  <c r="FG10" i="21" s="1"/>
  <c r="FF2" i="21"/>
  <c r="FF18" i="21" s="1"/>
  <c r="FE2" i="21"/>
  <c r="FE10" i="21" s="1"/>
  <c r="FD2" i="21"/>
  <c r="FD18" i="21" s="1"/>
  <c r="FC2" i="21"/>
  <c r="FC10" i="21" s="1"/>
  <c r="FB2" i="21"/>
  <c r="FB18" i="21" s="1"/>
  <c r="FA2" i="21"/>
  <c r="FA10" i="21" s="1"/>
  <c r="EZ2" i="21"/>
  <c r="EZ18" i="21" s="1"/>
  <c r="EY2" i="21"/>
  <c r="EY10" i="21" s="1"/>
  <c r="EX2" i="21"/>
  <c r="EX18" i="21" s="1"/>
  <c r="EW2" i="21"/>
  <c r="EW10" i="21" s="1"/>
  <c r="EV2" i="21"/>
  <c r="EV18" i="21" s="1"/>
  <c r="EU2" i="21"/>
  <c r="EU10" i="21" s="1"/>
  <c r="ET2" i="21"/>
  <c r="ET18" i="21" s="1"/>
  <c r="ES2" i="21"/>
  <c r="ES10" i="21" s="1"/>
  <c r="ER2" i="21"/>
  <c r="ER18" i="21" s="1"/>
  <c r="EQ2" i="21"/>
  <c r="EQ10" i="21" s="1"/>
  <c r="EP2" i="21"/>
  <c r="EP18" i="21" s="1"/>
  <c r="EO2" i="21"/>
  <c r="EO10" i="21" s="1"/>
  <c r="EN2" i="21"/>
  <c r="EN18" i="21" s="1"/>
  <c r="EM2" i="21"/>
  <c r="EM10" i="21" s="1"/>
  <c r="EL2" i="21"/>
  <c r="EL18" i="21" s="1"/>
  <c r="EK2" i="21"/>
  <c r="EK10" i="21" s="1"/>
  <c r="EJ2" i="21"/>
  <c r="EJ18" i="21" s="1"/>
  <c r="EI2" i="21"/>
  <c r="EI10" i="21" s="1"/>
  <c r="EH2" i="21"/>
  <c r="EH18" i="21" s="1"/>
  <c r="EG2" i="21"/>
  <c r="EG10" i="21" s="1"/>
  <c r="EF2" i="21"/>
  <c r="EF18" i="21" s="1"/>
  <c r="EE2" i="21"/>
  <c r="EE10" i="21" s="1"/>
  <c r="ED2" i="21"/>
  <c r="ED18" i="21" s="1"/>
  <c r="EC2" i="21"/>
  <c r="EC10" i="21" s="1"/>
  <c r="EB2" i="21"/>
  <c r="EB18" i="21" s="1"/>
  <c r="EA2" i="21"/>
  <c r="EA10" i="21" s="1"/>
  <c r="DZ2" i="21"/>
  <c r="DZ18" i="21" s="1"/>
  <c r="DY2" i="21"/>
  <c r="DY10" i="21" s="1"/>
  <c r="DX2" i="21"/>
  <c r="DX18" i="21" s="1"/>
  <c r="DW2" i="21"/>
  <c r="DW10" i="21" s="1"/>
  <c r="DV2" i="21"/>
  <c r="DV18" i="21" s="1"/>
  <c r="DU2" i="21"/>
  <c r="DU10" i="21" s="1"/>
  <c r="DT2" i="21"/>
  <c r="DT18" i="21" s="1"/>
  <c r="DS2" i="21"/>
  <c r="DS10" i="21" s="1"/>
  <c r="DR2" i="21"/>
  <c r="DR18" i="21" s="1"/>
  <c r="DQ2" i="21"/>
  <c r="DQ10" i="21" s="1"/>
  <c r="DP2" i="21"/>
  <c r="DP18" i="21" s="1"/>
  <c r="DO2" i="21"/>
  <c r="DO10" i="21" s="1"/>
  <c r="DN2" i="21"/>
  <c r="DN18" i="21" s="1"/>
  <c r="DM2" i="21"/>
  <c r="DM10" i="21" s="1"/>
  <c r="DL2" i="21"/>
  <c r="DL18" i="21" s="1"/>
  <c r="DK2" i="21"/>
  <c r="DK10" i="21" s="1"/>
  <c r="DJ2" i="21"/>
  <c r="DJ18" i="21" s="1"/>
  <c r="DI2" i="21"/>
  <c r="DI10" i="21" s="1"/>
  <c r="DH2" i="21"/>
  <c r="DH18" i="21" s="1"/>
  <c r="DG2" i="21"/>
  <c r="DG10" i="21" s="1"/>
  <c r="DF2" i="21"/>
  <c r="DF18" i="21" s="1"/>
  <c r="DE2" i="21"/>
  <c r="DE10" i="21" s="1"/>
  <c r="DD2" i="21"/>
  <c r="DD18" i="21" s="1"/>
  <c r="DC2" i="21"/>
  <c r="DC10" i="21" s="1"/>
  <c r="DB2" i="21"/>
  <c r="DB18" i="21" s="1"/>
  <c r="DA2" i="21"/>
  <c r="DA10" i="21" s="1"/>
  <c r="CZ2" i="21"/>
  <c r="CZ18" i="21" s="1"/>
  <c r="CY2" i="21"/>
  <c r="CY10" i="21" s="1"/>
  <c r="CX2" i="21"/>
  <c r="CX18" i="21" s="1"/>
  <c r="CW2" i="21"/>
  <c r="CW10" i="21" s="1"/>
  <c r="CV2" i="21"/>
  <c r="CV18" i="21" s="1"/>
  <c r="CU2" i="21"/>
  <c r="CU10" i="21" s="1"/>
  <c r="CT2" i="21"/>
  <c r="CT18" i="21" s="1"/>
  <c r="CS2" i="21"/>
  <c r="CS10" i="21" s="1"/>
  <c r="CR2" i="21"/>
  <c r="CR18" i="21" s="1"/>
  <c r="CQ2" i="21"/>
  <c r="CQ10" i="21" s="1"/>
  <c r="CP2" i="21"/>
  <c r="CP18" i="21" s="1"/>
  <c r="CO2" i="21"/>
  <c r="CO10" i="21" s="1"/>
  <c r="CN2" i="21"/>
  <c r="CN18" i="21" s="1"/>
  <c r="CM2" i="21"/>
  <c r="CM10" i="21" s="1"/>
  <c r="CL2" i="21"/>
  <c r="CL18" i="21" s="1"/>
  <c r="CK2" i="21"/>
  <c r="CK10" i="21" s="1"/>
  <c r="CJ2" i="21"/>
  <c r="CJ18" i="21" s="1"/>
  <c r="CI2" i="21"/>
  <c r="CI10" i="21" s="1"/>
  <c r="CH2" i="21"/>
  <c r="CH18" i="21" s="1"/>
  <c r="CG2" i="21"/>
  <c r="CG10" i="21" s="1"/>
  <c r="CF2" i="21"/>
  <c r="CF18" i="21" s="1"/>
  <c r="CE2" i="21"/>
  <c r="CE10" i="21" s="1"/>
  <c r="CD2" i="21"/>
  <c r="CD18" i="21" s="1"/>
  <c r="CC2" i="21"/>
  <c r="CC10" i="21" s="1"/>
  <c r="CB2" i="21"/>
  <c r="CB18" i="21" s="1"/>
  <c r="CA2" i="21"/>
  <c r="CA10" i="21" s="1"/>
  <c r="BZ2" i="21"/>
  <c r="BZ18" i="21" s="1"/>
  <c r="BY2" i="21"/>
  <c r="BY10" i="21" s="1"/>
  <c r="BX2" i="21"/>
  <c r="BX18" i="21" s="1"/>
  <c r="BW2" i="21"/>
  <c r="BW10" i="21" s="1"/>
  <c r="BV2" i="21"/>
  <c r="BV18" i="21" s="1"/>
  <c r="BU2" i="21"/>
  <c r="BU10" i="21" s="1"/>
  <c r="BT2" i="21"/>
  <c r="BT18" i="21" s="1"/>
  <c r="BS2" i="21"/>
  <c r="BS10" i="21" s="1"/>
  <c r="BR2" i="21"/>
  <c r="BR18" i="21" s="1"/>
  <c r="BQ2" i="21"/>
  <c r="BQ10" i="21" s="1"/>
  <c r="BP2" i="21"/>
  <c r="BP18" i="21" s="1"/>
  <c r="BO2" i="21"/>
  <c r="BO10" i="21" s="1"/>
  <c r="BN2" i="21"/>
  <c r="BN18" i="21" s="1"/>
  <c r="BM2" i="21"/>
  <c r="BM10" i="21" s="1"/>
  <c r="BL2" i="21"/>
  <c r="BL18" i="21" s="1"/>
  <c r="BK2" i="21"/>
  <c r="BK10" i="21" s="1"/>
  <c r="BJ2" i="21"/>
  <c r="BJ18" i="21" s="1"/>
  <c r="BI2" i="21"/>
  <c r="BI10" i="21" s="1"/>
  <c r="BH2" i="21"/>
  <c r="BH18" i="21" s="1"/>
  <c r="BG2" i="21"/>
  <c r="BG10" i="21" s="1"/>
  <c r="BF2" i="21"/>
  <c r="BF18" i="21" s="1"/>
  <c r="BE2" i="21"/>
  <c r="BE10" i="21" s="1"/>
  <c r="BD2" i="21"/>
  <c r="BD18" i="21" s="1"/>
  <c r="BC2" i="21"/>
  <c r="BC10" i="21" s="1"/>
  <c r="BB2" i="21"/>
  <c r="BB18" i="21" s="1"/>
  <c r="BA2" i="21"/>
  <c r="BA10" i="21" s="1"/>
  <c r="XEO205" i="18"/>
  <c r="XEN205" i="18" s="1"/>
  <c r="XEP205" i="18" s="1"/>
  <c r="XEO204" i="18"/>
  <c r="XEN204" i="18" s="1"/>
  <c r="XEP204" i="18" s="1"/>
  <c r="XEO203" i="18"/>
  <c r="XEN203" i="18" s="1"/>
  <c r="XEP203" i="18" s="1"/>
  <c r="XEO202" i="18"/>
  <c r="XEN202" i="18" s="1"/>
  <c r="XEP202" i="18" s="1"/>
  <c r="XEO201" i="18"/>
  <c r="XEN201" i="18" s="1"/>
  <c r="XEP201" i="18" s="1"/>
  <c r="XEO200" i="18"/>
  <c r="XEN200" i="18" s="1"/>
  <c r="XEP200" i="18" s="1"/>
  <c r="XEO199" i="18"/>
  <c r="XEN199" i="18" s="1"/>
  <c r="XEP199" i="18" s="1"/>
  <c r="XEO198" i="18"/>
  <c r="XEN198" i="18" s="1"/>
  <c r="XEP198" i="18" s="1"/>
  <c r="XEO197" i="18"/>
  <c r="XEN197" i="18" s="1"/>
  <c r="XEP197" i="18" s="1"/>
  <c r="XEO196" i="18"/>
  <c r="XEN196" i="18" s="1"/>
  <c r="XEP196" i="18" s="1"/>
  <c r="XEO195" i="18"/>
  <c r="XEN195" i="18" s="1"/>
  <c r="XEP195" i="18" s="1"/>
  <c r="XEO194" i="18"/>
  <c r="XEN194" i="18" s="1"/>
  <c r="XEP194" i="18" s="1"/>
  <c r="XEO193" i="18"/>
  <c r="XEN193" i="18" s="1"/>
  <c r="XEP193" i="18" s="1"/>
  <c r="XEO192" i="18"/>
  <c r="XEN192" i="18" s="1"/>
  <c r="XEP192" i="18" s="1"/>
  <c r="XEO191" i="18"/>
  <c r="XEN191" i="18" s="1"/>
  <c r="XEP191" i="18" s="1"/>
  <c r="XEO190" i="18"/>
  <c r="XEN190" i="18" s="1"/>
  <c r="XEP190" i="18" s="1"/>
  <c r="XEO189" i="18"/>
  <c r="XEN189" i="18" s="1"/>
  <c r="XEP189" i="18" s="1"/>
  <c r="XEO188" i="18"/>
  <c r="XEN188" i="18" s="1"/>
  <c r="XEP188" i="18" s="1"/>
  <c r="XEO187" i="18"/>
  <c r="XEN187" i="18" s="1"/>
  <c r="XEP187" i="18" s="1"/>
  <c r="XEO186" i="18"/>
  <c r="XEN186" i="18" s="1"/>
  <c r="XEP186" i="18" s="1"/>
  <c r="XEO185" i="18"/>
  <c r="XEN185" i="18" s="1"/>
  <c r="XEP185" i="18" s="1"/>
  <c r="XEO184" i="18"/>
  <c r="XEN184" i="18" s="1"/>
  <c r="XEP184" i="18" s="1"/>
  <c r="XEO183" i="18"/>
  <c r="XEN183" i="18" s="1"/>
  <c r="XEP183" i="18" s="1"/>
  <c r="XEO182" i="18"/>
  <c r="XEN182" i="18" s="1"/>
  <c r="XEP182" i="18" s="1"/>
  <c r="XEO181" i="18"/>
  <c r="XEN181" i="18" s="1"/>
  <c r="XEP181" i="18" s="1"/>
  <c r="XEO180" i="18"/>
  <c r="XEN180" i="18" s="1"/>
  <c r="XEP180" i="18" s="1"/>
  <c r="XEO179" i="18"/>
  <c r="XEN179" i="18" s="1"/>
  <c r="XEP179" i="18" s="1"/>
  <c r="XEO178" i="18"/>
  <c r="XEN178" i="18" s="1"/>
  <c r="XEP178" i="18" s="1"/>
  <c r="XEO177" i="18"/>
  <c r="XEN177" i="18" s="1"/>
  <c r="XEP177" i="18" s="1"/>
  <c r="XEO176" i="18"/>
  <c r="XEN176" i="18" s="1"/>
  <c r="XEP176" i="18" s="1"/>
  <c r="XEO175" i="18"/>
  <c r="XEN175" i="18" s="1"/>
  <c r="XEP175" i="18" s="1"/>
  <c r="XEO174" i="18"/>
  <c r="XEN174" i="18" s="1"/>
  <c r="XEP174" i="18" s="1"/>
  <c r="XEO173" i="18"/>
  <c r="XEN173" i="18" s="1"/>
  <c r="XEP173" i="18" s="1"/>
  <c r="XEO172" i="18"/>
  <c r="XEN172" i="18" s="1"/>
  <c r="XEP172" i="18" s="1"/>
  <c r="XEO171" i="18"/>
  <c r="XEN171" i="18" s="1"/>
  <c r="XEP171" i="18" s="1"/>
  <c r="XEO170" i="18"/>
  <c r="XEN170" i="18" s="1"/>
  <c r="XEP170" i="18" s="1"/>
  <c r="XEO169" i="18"/>
  <c r="XEN169" i="18" s="1"/>
  <c r="XEP169" i="18" s="1"/>
  <c r="XEO168" i="18"/>
  <c r="XEN168" i="18" s="1"/>
  <c r="XEP168" i="18" s="1"/>
  <c r="XEO167" i="18"/>
  <c r="XEN167" i="18" s="1"/>
  <c r="XEP167" i="18" s="1"/>
  <c r="XEO166" i="18"/>
  <c r="XEN166" i="18" s="1"/>
  <c r="XEP166" i="18" s="1"/>
  <c r="XEO165" i="18"/>
  <c r="XEN165" i="18" s="1"/>
  <c r="XEP165" i="18" s="1"/>
  <c r="XEO164" i="18"/>
  <c r="XEN164" i="18" s="1"/>
  <c r="XEP164" i="18" s="1"/>
  <c r="XEO163" i="18"/>
  <c r="XEN163" i="18" s="1"/>
  <c r="XEP163" i="18" s="1"/>
  <c r="XEO162" i="18"/>
  <c r="XEN162" i="18" s="1"/>
  <c r="XEP162" i="18" s="1"/>
  <c r="XEO161" i="18"/>
  <c r="XEN161" i="18" s="1"/>
  <c r="XEP161" i="18" s="1"/>
  <c r="XEO160" i="18"/>
  <c r="XEN160" i="18" s="1"/>
  <c r="XEP160" i="18" s="1"/>
  <c r="XEO159" i="18"/>
  <c r="XEN159" i="18" s="1"/>
  <c r="XEP159" i="18" s="1"/>
  <c r="XEO158" i="18"/>
  <c r="XEN158" i="18" s="1"/>
  <c r="XEP158" i="18" s="1"/>
  <c r="XEO157" i="18"/>
  <c r="XEN157" i="18" s="1"/>
  <c r="XEP157" i="18" s="1"/>
  <c r="XEO156" i="18"/>
  <c r="XEN156" i="18" s="1"/>
  <c r="XEP156" i="18" s="1"/>
  <c r="XEO155" i="18"/>
  <c r="XEN155" i="18" s="1"/>
  <c r="XEP155" i="18" s="1"/>
  <c r="XEO154" i="18"/>
  <c r="XEN154" i="18" s="1"/>
  <c r="XEP154" i="18" s="1"/>
  <c r="XEO153" i="18"/>
  <c r="XEN153" i="18" s="1"/>
  <c r="XEP153" i="18" s="1"/>
  <c r="XEO152" i="18"/>
  <c r="XEN152" i="18" s="1"/>
  <c r="XEP152" i="18" s="1"/>
  <c r="XEO151" i="18"/>
  <c r="XEN151" i="18" s="1"/>
  <c r="XEP151" i="18" s="1"/>
  <c r="XEO150" i="18"/>
  <c r="XEN150" i="18" s="1"/>
  <c r="XEP150" i="18" s="1"/>
  <c r="XEO149" i="18"/>
  <c r="XEN149" i="18" s="1"/>
  <c r="XEP149" i="18" s="1"/>
  <c r="XEO148" i="18"/>
  <c r="XEN148" i="18" s="1"/>
  <c r="XEP148" i="18" s="1"/>
  <c r="XEO147" i="18"/>
  <c r="XEN147" i="18" s="1"/>
  <c r="XEP147" i="18" s="1"/>
  <c r="XEO146" i="18"/>
  <c r="XEN146" i="18" s="1"/>
  <c r="XEP146" i="18" s="1"/>
  <c r="XEO145" i="18"/>
  <c r="XEN145" i="18" s="1"/>
  <c r="XEP145" i="18" s="1"/>
  <c r="XEO144" i="18"/>
  <c r="XEN144" i="18" s="1"/>
  <c r="XEP144" i="18" s="1"/>
  <c r="XEO143" i="18"/>
  <c r="XEN143" i="18" s="1"/>
  <c r="XEP143" i="18" s="1"/>
  <c r="XEO142" i="18"/>
  <c r="XEN142" i="18" s="1"/>
  <c r="XEP142" i="18" s="1"/>
  <c r="XEO141" i="18"/>
  <c r="XEN141" i="18" s="1"/>
  <c r="XEP141" i="18" s="1"/>
  <c r="XEO140" i="18"/>
  <c r="XEN140" i="18" s="1"/>
  <c r="XEP140" i="18" s="1"/>
  <c r="XEO139" i="18"/>
  <c r="XEN139" i="18" s="1"/>
  <c r="XEP139" i="18" s="1"/>
  <c r="XEO138" i="18"/>
  <c r="XEN138" i="18" s="1"/>
  <c r="XEP138" i="18" s="1"/>
  <c r="XEO137" i="18"/>
  <c r="XEN137" i="18" s="1"/>
  <c r="XEP137" i="18" s="1"/>
  <c r="XEO136" i="18"/>
  <c r="XEN136" i="18" s="1"/>
  <c r="XEP136" i="18" s="1"/>
  <c r="XEO135" i="18"/>
  <c r="XEN135" i="18" s="1"/>
  <c r="XEP135" i="18" s="1"/>
  <c r="XEO134" i="18"/>
  <c r="XEN134" i="18" s="1"/>
  <c r="XEP134" i="18" s="1"/>
  <c r="XEO133" i="18"/>
  <c r="XEN133" i="18" s="1"/>
  <c r="XEP133" i="18" s="1"/>
  <c r="XEO132" i="18"/>
  <c r="XEN132" i="18" s="1"/>
  <c r="XEP132" i="18" s="1"/>
  <c r="XEO131" i="18"/>
  <c r="XEN131" i="18" s="1"/>
  <c r="XEP131" i="18" s="1"/>
  <c r="XEO130" i="18"/>
  <c r="XEN130" i="18" s="1"/>
  <c r="XEP130" i="18" s="1"/>
  <c r="XEO129" i="18"/>
  <c r="XEN129" i="18" s="1"/>
  <c r="XEP129" i="18" s="1"/>
  <c r="XEO128" i="18"/>
  <c r="XEN128" i="18" s="1"/>
  <c r="XEP128" i="18" s="1"/>
  <c r="XEO127" i="18"/>
  <c r="XEN127" i="18" s="1"/>
  <c r="XEP127" i="18" s="1"/>
  <c r="XEO126" i="18"/>
  <c r="XEN126" i="18" s="1"/>
  <c r="XEP126" i="18" s="1"/>
  <c r="XEO125" i="18"/>
  <c r="XEN125" i="18" s="1"/>
  <c r="XEP125" i="18" s="1"/>
  <c r="XEO124" i="18"/>
  <c r="XEN124" i="18" s="1"/>
  <c r="XEP124" i="18" s="1"/>
  <c r="XEO123" i="18"/>
  <c r="XEN123" i="18" s="1"/>
  <c r="XEP123" i="18" s="1"/>
  <c r="XEO122" i="18"/>
  <c r="XEN122" i="18" s="1"/>
  <c r="XEP122" i="18" s="1"/>
  <c r="GB18" i="21" l="1"/>
  <c r="BB10" i="21"/>
  <c r="BD10" i="21"/>
  <c r="BF10" i="21"/>
  <c r="BH10" i="21"/>
  <c r="BJ10" i="21"/>
  <c r="BL10" i="21"/>
  <c r="BN10" i="21"/>
  <c r="BP10" i="21"/>
  <c r="BR10" i="21"/>
  <c r="BT10" i="21"/>
  <c r="BV10" i="21"/>
  <c r="BX10" i="21"/>
  <c r="BZ10" i="21"/>
  <c r="CB10" i="21"/>
  <c r="CD10" i="21"/>
  <c r="CF10" i="21"/>
  <c r="CH10" i="21"/>
  <c r="CJ10" i="21"/>
  <c r="CL10" i="21"/>
  <c r="CN10" i="21"/>
  <c r="CP10" i="21"/>
  <c r="CR10" i="21"/>
  <c r="CT10" i="21"/>
  <c r="CV10" i="21"/>
  <c r="CX10" i="21"/>
  <c r="CZ10" i="21"/>
  <c r="DB10" i="21"/>
  <c r="DD10" i="21"/>
  <c r="DF10" i="21"/>
  <c r="DH10" i="21"/>
  <c r="DJ10" i="21"/>
  <c r="DL10" i="21"/>
  <c r="DN10" i="21"/>
  <c r="DP10" i="21"/>
  <c r="DR10" i="21"/>
  <c r="DT10" i="21"/>
  <c r="DV10" i="21"/>
  <c r="DX10" i="21"/>
  <c r="DZ10" i="21"/>
  <c r="EB10" i="21"/>
  <c r="ED10" i="21"/>
  <c r="EF10" i="21"/>
  <c r="EH10" i="21"/>
  <c r="EJ10" i="21"/>
  <c r="EL10" i="21"/>
  <c r="EN10" i="21"/>
  <c r="EP10" i="21"/>
  <c r="ER10" i="21"/>
  <c r="ET10" i="21"/>
  <c r="EV10" i="21"/>
  <c r="EX10" i="21"/>
  <c r="EZ10" i="21"/>
  <c r="FB10" i="21"/>
  <c r="FD10" i="21"/>
  <c r="FF10" i="21"/>
  <c r="FH10" i="21"/>
  <c r="FJ10" i="21"/>
  <c r="FL10" i="21"/>
  <c r="FN10" i="21"/>
  <c r="FP10" i="21"/>
  <c r="FR10" i="21"/>
  <c r="FT10" i="21"/>
  <c r="FV10" i="21"/>
  <c r="FX10" i="21"/>
  <c r="FZ10" i="21"/>
  <c r="BA18" i="21"/>
  <c r="BC18" i="21"/>
  <c r="BE18" i="21"/>
  <c r="BG18" i="21"/>
  <c r="BI18" i="21"/>
  <c r="BK18" i="21"/>
  <c r="BM18" i="21"/>
  <c r="BO18" i="21"/>
  <c r="BQ18" i="21"/>
  <c r="BS18" i="21"/>
  <c r="BU18" i="21"/>
  <c r="BW18" i="21"/>
  <c r="BY18" i="21"/>
  <c r="CA18" i="21"/>
  <c r="CC18" i="21"/>
  <c r="CE18" i="21"/>
  <c r="CG18" i="21"/>
  <c r="CI18" i="21"/>
  <c r="CK18" i="21"/>
  <c r="CM18" i="21"/>
  <c r="CO18" i="21"/>
  <c r="CQ18" i="21"/>
  <c r="CS18" i="21"/>
  <c r="CU18" i="21"/>
  <c r="CW18" i="21"/>
  <c r="CY18" i="21"/>
  <c r="DA18" i="21"/>
  <c r="DC18" i="21"/>
  <c r="DE18" i="21"/>
  <c r="DG18" i="21"/>
  <c r="DI18" i="21"/>
  <c r="DK18" i="21"/>
  <c r="DM18" i="21"/>
  <c r="DO18" i="21"/>
  <c r="DQ18" i="21"/>
  <c r="DS18" i="21"/>
  <c r="DU18" i="21"/>
  <c r="DW18" i="21"/>
  <c r="DY18" i="21"/>
  <c r="EA18" i="21"/>
  <c r="EC18" i="21"/>
  <c r="EE18" i="21"/>
  <c r="EG18" i="21"/>
  <c r="EI18" i="21"/>
  <c r="EK18" i="21"/>
  <c r="EM18" i="21"/>
  <c r="EO18" i="21"/>
  <c r="EQ18" i="21"/>
  <c r="ES18" i="21"/>
  <c r="EU18" i="21"/>
  <c r="EW18" i="21"/>
  <c r="EY18" i="21"/>
  <c r="FA18" i="21"/>
  <c r="FC18" i="21"/>
  <c r="FE18" i="21"/>
  <c r="FG18" i="21"/>
  <c r="FI18" i="21"/>
  <c r="FK18" i="21"/>
  <c r="FM18" i="21"/>
  <c r="FO18" i="21"/>
  <c r="FQ18" i="21"/>
  <c r="FS18" i="21"/>
  <c r="FU18" i="21"/>
  <c r="FW18" i="21"/>
  <c r="FY18" i="21"/>
  <c r="GA18" i="21"/>
  <c r="GB30" i="18"/>
  <c r="GA30" i="18"/>
  <c r="FZ30" i="18"/>
  <c r="FY30" i="18"/>
  <c r="FX30" i="18"/>
  <c r="FW30" i="18"/>
  <c r="FV30" i="18"/>
  <c r="FU30" i="18"/>
  <c r="FT30" i="18"/>
  <c r="FS30" i="18"/>
  <c r="FR30" i="18"/>
  <c r="FQ30" i="18"/>
  <c r="FP30" i="18"/>
  <c r="FO30" i="18"/>
  <c r="FN30" i="18"/>
  <c r="FM30" i="18"/>
  <c r="FL30" i="18"/>
  <c r="FK30" i="18"/>
  <c r="FJ30" i="18"/>
  <c r="FI30" i="18"/>
  <c r="FH30" i="18"/>
  <c r="FG30" i="18"/>
  <c r="FF30" i="18"/>
  <c r="FE30" i="18"/>
  <c r="FD30" i="18"/>
  <c r="FC30" i="18"/>
  <c r="FB30" i="18"/>
  <c r="FA30" i="18"/>
  <c r="EZ30" i="18"/>
  <c r="EY30" i="18"/>
  <c r="EX30" i="18"/>
  <c r="EW30" i="18"/>
  <c r="EV30" i="18"/>
  <c r="EU30" i="18"/>
  <c r="ET30" i="18"/>
  <c r="ES30" i="18"/>
  <c r="ER30" i="18"/>
  <c r="EQ30" i="18"/>
  <c r="EP30" i="18"/>
  <c r="EO30" i="18"/>
  <c r="EN30" i="18"/>
  <c r="EM30" i="18"/>
  <c r="EL30" i="18"/>
  <c r="EK30" i="18"/>
  <c r="EJ30" i="18"/>
  <c r="EI30" i="18"/>
  <c r="EH30" i="18"/>
  <c r="EG30" i="18"/>
  <c r="EF30" i="18"/>
  <c r="EE30" i="18"/>
  <c r="ED30" i="18"/>
  <c r="EC30" i="18"/>
  <c r="EB30" i="18"/>
  <c r="EA30" i="18"/>
  <c r="DZ30" i="18"/>
  <c r="DY30" i="18"/>
  <c r="DX30" i="18"/>
  <c r="DW30" i="18"/>
  <c r="DV30" i="18"/>
  <c r="DU30" i="18"/>
  <c r="DT30" i="18"/>
  <c r="DS30" i="18"/>
  <c r="DR30" i="18"/>
  <c r="DQ30" i="18"/>
  <c r="DP30" i="18"/>
  <c r="DO30" i="18"/>
  <c r="DN30" i="18"/>
  <c r="DM30" i="18"/>
  <c r="DL30" i="18"/>
  <c r="DK30" i="18"/>
  <c r="DJ30" i="18"/>
  <c r="DI30" i="18"/>
  <c r="DH30" i="18"/>
  <c r="DG30" i="18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CT30" i="18"/>
  <c r="CS30" i="18"/>
  <c r="CR30" i="18"/>
  <c r="CQ30" i="18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D30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GB29" i="18"/>
  <c r="GA29" i="18"/>
  <c r="FZ29" i="18"/>
  <c r="FY29" i="18"/>
  <c r="FX29" i="18"/>
  <c r="FW29" i="18"/>
  <c r="FV29" i="18"/>
  <c r="FU29" i="18"/>
  <c r="FT29" i="18"/>
  <c r="FS29" i="18"/>
  <c r="FR29" i="18"/>
  <c r="FQ29" i="18"/>
  <c r="FP29" i="18"/>
  <c r="FO29" i="18"/>
  <c r="FN29" i="18"/>
  <c r="FM29" i="18"/>
  <c r="FL29" i="18"/>
  <c r="FK29" i="18"/>
  <c r="FJ29" i="18"/>
  <c r="FI29" i="18"/>
  <c r="FH29" i="18"/>
  <c r="FG29" i="18"/>
  <c r="FF29" i="18"/>
  <c r="FE29" i="18"/>
  <c r="FD29" i="18"/>
  <c r="FC29" i="18"/>
  <c r="FB29" i="18"/>
  <c r="FA29" i="18"/>
  <c r="EZ29" i="18"/>
  <c r="EY29" i="18"/>
  <c r="EX29" i="18"/>
  <c r="EW29" i="18"/>
  <c r="EV29" i="18"/>
  <c r="EU29" i="18"/>
  <c r="ET29" i="18"/>
  <c r="ES29" i="18"/>
  <c r="ER29" i="18"/>
  <c r="EQ29" i="18"/>
  <c r="EP29" i="18"/>
  <c r="EO29" i="18"/>
  <c r="EN29" i="18"/>
  <c r="EM29" i="18"/>
  <c r="EL29" i="18"/>
  <c r="EK29" i="18"/>
  <c r="EJ29" i="18"/>
  <c r="EI29" i="18"/>
  <c r="EH29" i="18"/>
  <c r="EG29" i="18"/>
  <c r="EF29" i="18"/>
  <c r="EE29" i="18"/>
  <c r="ED29" i="18"/>
  <c r="EC29" i="18"/>
  <c r="EB29" i="18"/>
  <c r="EA29" i="18"/>
  <c r="DZ29" i="18"/>
  <c r="DY29" i="18"/>
  <c r="DX29" i="18"/>
  <c r="DW29" i="18"/>
  <c r="DV29" i="18"/>
  <c r="DU29" i="18"/>
  <c r="DT29" i="18"/>
  <c r="DS29" i="18"/>
  <c r="DR29" i="18"/>
  <c r="DQ29" i="18"/>
  <c r="DP29" i="18"/>
  <c r="DO29" i="18"/>
  <c r="DN29" i="18"/>
  <c r="DM29" i="18"/>
  <c r="DL29" i="18"/>
  <c r="DK29" i="18"/>
  <c r="DJ29" i="18"/>
  <c r="DI29" i="18"/>
  <c r="DH29" i="18"/>
  <c r="DG29" i="18"/>
  <c r="DF29" i="18"/>
  <c r="DE29" i="18"/>
  <c r="DD29" i="18"/>
  <c r="DC29" i="18"/>
  <c r="DB29" i="18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GB28" i="18"/>
  <c r="GA28" i="18"/>
  <c r="FZ28" i="18"/>
  <c r="FY28" i="18"/>
  <c r="FX28" i="18"/>
  <c r="FW28" i="18"/>
  <c r="FV28" i="18"/>
  <c r="FU28" i="18"/>
  <c r="FT28" i="18"/>
  <c r="FS28" i="18"/>
  <c r="FR28" i="18"/>
  <c r="FQ28" i="18"/>
  <c r="FP28" i="18"/>
  <c r="FO28" i="18"/>
  <c r="FN28" i="18"/>
  <c r="FM28" i="18"/>
  <c r="FL28" i="18"/>
  <c r="FK28" i="18"/>
  <c r="FJ28" i="18"/>
  <c r="FI28" i="18"/>
  <c r="FH28" i="18"/>
  <c r="FG28" i="18"/>
  <c r="FF28" i="18"/>
  <c r="FE28" i="18"/>
  <c r="FD28" i="18"/>
  <c r="FC28" i="18"/>
  <c r="FB28" i="18"/>
  <c r="FA28" i="18"/>
  <c r="EZ28" i="18"/>
  <c r="EY28" i="18"/>
  <c r="EX28" i="18"/>
  <c r="EW28" i="18"/>
  <c r="EV28" i="18"/>
  <c r="EU28" i="18"/>
  <c r="ET28" i="18"/>
  <c r="ES28" i="18"/>
  <c r="ER28" i="18"/>
  <c r="EQ28" i="18"/>
  <c r="EP28" i="18"/>
  <c r="EO28" i="18"/>
  <c r="EN28" i="18"/>
  <c r="EM28" i="18"/>
  <c r="EL28" i="18"/>
  <c r="EK28" i="18"/>
  <c r="EJ28" i="18"/>
  <c r="EI28" i="18"/>
  <c r="EH28" i="18"/>
  <c r="EG28" i="18"/>
  <c r="EF28" i="18"/>
  <c r="EE28" i="18"/>
  <c r="ED28" i="18"/>
  <c r="EC28" i="18"/>
  <c r="EB28" i="18"/>
  <c r="EA28" i="18"/>
  <c r="DZ28" i="18"/>
  <c r="DY28" i="18"/>
  <c r="DX28" i="18"/>
  <c r="DW28" i="18"/>
  <c r="DV28" i="18"/>
  <c r="DU28" i="18"/>
  <c r="DT28" i="18"/>
  <c r="DS28" i="18"/>
  <c r="DR28" i="18"/>
  <c r="DQ28" i="18"/>
  <c r="DP28" i="18"/>
  <c r="DO28" i="18"/>
  <c r="DN28" i="18"/>
  <c r="DM28" i="18"/>
  <c r="DL28" i="18"/>
  <c r="DK28" i="18"/>
  <c r="DJ28" i="18"/>
  <c r="DI28" i="18"/>
  <c r="DH28" i="18"/>
  <c r="DG28" i="18"/>
  <c r="DF28" i="18"/>
  <c r="DE28" i="18"/>
  <c r="DD28" i="18"/>
  <c r="DC28" i="18"/>
  <c r="DB28" i="18"/>
  <c r="DA28" i="18"/>
  <c r="CZ28" i="18"/>
  <c r="CY28" i="18"/>
  <c r="CX28" i="18"/>
  <c r="CW28" i="18"/>
  <c r="CV28" i="18"/>
  <c r="CU28" i="18"/>
  <c r="CT28" i="18"/>
  <c r="CS28" i="18"/>
  <c r="CR28" i="18"/>
  <c r="CQ28" i="18"/>
  <c r="CP28" i="18"/>
  <c r="CO28" i="18"/>
  <c r="CN28" i="18"/>
  <c r="CM28" i="18"/>
  <c r="CL28" i="18"/>
  <c r="CK28" i="18"/>
  <c r="CJ28" i="18"/>
  <c r="CI28" i="18"/>
  <c r="CH28" i="18"/>
  <c r="CG28" i="18"/>
  <c r="CF28" i="18"/>
  <c r="CE28" i="18"/>
  <c r="CD28" i="18"/>
  <c r="CC28" i="18"/>
  <c r="CB28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GB27" i="18"/>
  <c r="GA27" i="18"/>
  <c r="FZ27" i="18"/>
  <c r="FY27" i="18"/>
  <c r="FX27" i="18"/>
  <c r="FW27" i="18"/>
  <c r="FV27" i="18"/>
  <c r="FU27" i="18"/>
  <c r="FT27" i="18"/>
  <c r="FS27" i="18"/>
  <c r="FR27" i="18"/>
  <c r="FQ27" i="18"/>
  <c r="FP27" i="18"/>
  <c r="FO27" i="18"/>
  <c r="FN27" i="18"/>
  <c r="FM27" i="18"/>
  <c r="FL27" i="18"/>
  <c r="FK27" i="18"/>
  <c r="FJ27" i="18"/>
  <c r="FI27" i="18"/>
  <c r="FH27" i="18"/>
  <c r="FG27" i="18"/>
  <c r="FF27" i="18"/>
  <c r="FE27" i="18"/>
  <c r="FD27" i="18"/>
  <c r="FC27" i="18"/>
  <c r="FB27" i="18"/>
  <c r="FA27" i="18"/>
  <c r="EZ27" i="18"/>
  <c r="EY27" i="18"/>
  <c r="EX27" i="18"/>
  <c r="EW27" i="18"/>
  <c r="EV27" i="18"/>
  <c r="EU27" i="18"/>
  <c r="ET27" i="18"/>
  <c r="ES27" i="18"/>
  <c r="ER27" i="18"/>
  <c r="EQ27" i="18"/>
  <c r="EP27" i="18"/>
  <c r="EO27" i="18"/>
  <c r="EN27" i="18"/>
  <c r="EM27" i="18"/>
  <c r="EL27" i="18"/>
  <c r="EK27" i="18"/>
  <c r="EJ27" i="18"/>
  <c r="EI27" i="18"/>
  <c r="EH27" i="18"/>
  <c r="EG27" i="18"/>
  <c r="EF27" i="18"/>
  <c r="EE27" i="18"/>
  <c r="ED27" i="18"/>
  <c r="EC27" i="18"/>
  <c r="EB27" i="18"/>
  <c r="EA27" i="18"/>
  <c r="DZ27" i="18"/>
  <c r="DY27" i="18"/>
  <c r="DX27" i="18"/>
  <c r="DW27" i="18"/>
  <c r="DV27" i="18"/>
  <c r="DU27" i="18"/>
  <c r="DT27" i="18"/>
  <c r="DS27" i="18"/>
  <c r="DR27" i="18"/>
  <c r="DQ27" i="18"/>
  <c r="DP27" i="18"/>
  <c r="DO27" i="18"/>
  <c r="DN27" i="18"/>
  <c r="DM27" i="18"/>
  <c r="DL27" i="18"/>
  <c r="DK27" i="18"/>
  <c r="DJ27" i="18"/>
  <c r="DI27" i="18"/>
  <c r="DH27" i="18"/>
  <c r="DG27" i="18"/>
  <c r="DF27" i="18"/>
  <c r="DE27" i="18"/>
  <c r="DD27" i="18"/>
  <c r="DC27" i="18"/>
  <c r="DB27" i="18"/>
  <c r="DA27" i="18"/>
  <c r="CZ27" i="18"/>
  <c r="CY27" i="18"/>
  <c r="CX27" i="18"/>
  <c r="CW27" i="18"/>
  <c r="CV27" i="18"/>
  <c r="CU27" i="18"/>
  <c r="CT27" i="18"/>
  <c r="CS27" i="18"/>
  <c r="CR27" i="18"/>
  <c r="CQ27" i="18"/>
  <c r="CP27" i="18"/>
  <c r="CO27" i="18"/>
  <c r="CN27" i="18"/>
  <c r="CM27" i="18"/>
  <c r="CL27" i="18"/>
  <c r="CK27" i="18"/>
  <c r="CJ27" i="18"/>
  <c r="CI27" i="18"/>
  <c r="CH27" i="18"/>
  <c r="CG27" i="18"/>
  <c r="CF27" i="18"/>
  <c r="CE27" i="18"/>
  <c r="CD27" i="18"/>
  <c r="CC27" i="18"/>
  <c r="CB27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GB26" i="18"/>
  <c r="GA26" i="18"/>
  <c r="FZ26" i="18"/>
  <c r="FY26" i="18"/>
  <c r="FX26" i="18"/>
  <c r="FW26" i="18"/>
  <c r="FV26" i="18"/>
  <c r="FU26" i="18"/>
  <c r="FT26" i="18"/>
  <c r="FS26" i="18"/>
  <c r="FR26" i="18"/>
  <c r="FQ26" i="18"/>
  <c r="FP26" i="18"/>
  <c r="FO26" i="18"/>
  <c r="FN26" i="18"/>
  <c r="FM26" i="18"/>
  <c r="FL26" i="18"/>
  <c r="FK26" i="18"/>
  <c r="FJ26" i="18"/>
  <c r="FI26" i="18"/>
  <c r="FH26" i="18"/>
  <c r="FG26" i="18"/>
  <c r="FF26" i="18"/>
  <c r="FE26" i="18"/>
  <c r="FD26" i="18"/>
  <c r="FC26" i="18"/>
  <c r="FB26" i="18"/>
  <c r="FA26" i="18"/>
  <c r="EZ26" i="18"/>
  <c r="EY26" i="18"/>
  <c r="EX26" i="18"/>
  <c r="EW26" i="18"/>
  <c r="EV26" i="18"/>
  <c r="EU26" i="18"/>
  <c r="ET26" i="18"/>
  <c r="ES26" i="18"/>
  <c r="ER26" i="18"/>
  <c r="EQ26" i="18"/>
  <c r="EP26" i="18"/>
  <c r="EO26" i="18"/>
  <c r="EN26" i="18"/>
  <c r="EM26" i="18"/>
  <c r="EL26" i="18"/>
  <c r="EK26" i="18"/>
  <c r="EJ26" i="18"/>
  <c r="EI26" i="18"/>
  <c r="EH26" i="18"/>
  <c r="EG26" i="18"/>
  <c r="EF26" i="18"/>
  <c r="EE26" i="18"/>
  <c r="ED26" i="18"/>
  <c r="EC26" i="18"/>
  <c r="EB26" i="18"/>
  <c r="EA26" i="18"/>
  <c r="DZ26" i="18"/>
  <c r="DY26" i="18"/>
  <c r="DX26" i="18"/>
  <c r="DW26" i="18"/>
  <c r="DV26" i="18"/>
  <c r="DU26" i="18"/>
  <c r="DT26" i="18"/>
  <c r="DS26" i="18"/>
  <c r="DR26" i="18"/>
  <c r="DQ26" i="18"/>
  <c r="DP26" i="18"/>
  <c r="DO26" i="18"/>
  <c r="DN26" i="18"/>
  <c r="DM26" i="18"/>
  <c r="DL26" i="18"/>
  <c r="DK26" i="18"/>
  <c r="DJ26" i="18"/>
  <c r="DI26" i="18"/>
  <c r="DH26" i="18"/>
  <c r="DG26" i="18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CT26" i="18"/>
  <c r="CS26" i="18"/>
  <c r="CR26" i="18"/>
  <c r="CQ26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D26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GB25" i="18"/>
  <c r="GB33" i="18" s="1"/>
  <c r="GB41" i="18" s="1"/>
  <c r="GA25" i="18"/>
  <c r="GA33" i="18" s="1"/>
  <c r="GA41" i="18" s="1"/>
  <c r="FZ25" i="18"/>
  <c r="FZ33" i="18" s="1"/>
  <c r="FZ41" i="18" s="1"/>
  <c r="FY25" i="18"/>
  <c r="FY33" i="18" s="1"/>
  <c r="FY41" i="18" s="1"/>
  <c r="FX25" i="18"/>
  <c r="FX33" i="18" s="1"/>
  <c r="FX41" i="18" s="1"/>
  <c r="FW25" i="18"/>
  <c r="FW33" i="18" s="1"/>
  <c r="FW41" i="18" s="1"/>
  <c r="FV25" i="18"/>
  <c r="FV33" i="18" s="1"/>
  <c r="FV41" i="18" s="1"/>
  <c r="FU25" i="18"/>
  <c r="FU33" i="18" s="1"/>
  <c r="FU41" i="18" s="1"/>
  <c r="FT25" i="18"/>
  <c r="FT33" i="18" s="1"/>
  <c r="FT41" i="18" s="1"/>
  <c r="FS25" i="18"/>
  <c r="FS33" i="18" s="1"/>
  <c r="FS41" i="18" s="1"/>
  <c r="FR25" i="18"/>
  <c r="FR33" i="18" s="1"/>
  <c r="FR41" i="18" s="1"/>
  <c r="FQ25" i="18"/>
  <c r="FQ33" i="18" s="1"/>
  <c r="FQ41" i="18" s="1"/>
  <c r="FP25" i="18"/>
  <c r="FP33" i="18" s="1"/>
  <c r="FP41" i="18" s="1"/>
  <c r="FO25" i="18"/>
  <c r="FO33" i="18" s="1"/>
  <c r="FO41" i="18" s="1"/>
  <c r="FN25" i="18"/>
  <c r="FN33" i="18" s="1"/>
  <c r="FN41" i="18" s="1"/>
  <c r="FM25" i="18"/>
  <c r="FM33" i="18" s="1"/>
  <c r="FM41" i="18" s="1"/>
  <c r="FL25" i="18"/>
  <c r="FL33" i="18" s="1"/>
  <c r="FL41" i="18" s="1"/>
  <c r="FK25" i="18"/>
  <c r="FK33" i="18" s="1"/>
  <c r="FK41" i="18" s="1"/>
  <c r="FJ25" i="18"/>
  <c r="FJ33" i="18" s="1"/>
  <c r="FJ41" i="18" s="1"/>
  <c r="FI25" i="18"/>
  <c r="FI33" i="18" s="1"/>
  <c r="FI41" i="18" s="1"/>
  <c r="FH25" i="18"/>
  <c r="FH33" i="18" s="1"/>
  <c r="FH41" i="18" s="1"/>
  <c r="FG25" i="18"/>
  <c r="FG33" i="18" s="1"/>
  <c r="FG41" i="18" s="1"/>
  <c r="FF25" i="18"/>
  <c r="FF33" i="18" s="1"/>
  <c r="FF41" i="18" s="1"/>
  <c r="FE25" i="18"/>
  <c r="FE33" i="18" s="1"/>
  <c r="FE41" i="18" s="1"/>
  <c r="FD25" i="18"/>
  <c r="FD33" i="18" s="1"/>
  <c r="FD41" i="18" s="1"/>
  <c r="FC25" i="18"/>
  <c r="FC33" i="18" s="1"/>
  <c r="FC41" i="18" s="1"/>
  <c r="FB25" i="18"/>
  <c r="FB33" i="18" s="1"/>
  <c r="FB41" i="18" s="1"/>
  <c r="FA25" i="18"/>
  <c r="FA33" i="18" s="1"/>
  <c r="FA41" i="18" s="1"/>
  <c r="EZ25" i="18"/>
  <c r="EZ33" i="18" s="1"/>
  <c r="EZ41" i="18" s="1"/>
  <c r="EY25" i="18"/>
  <c r="EY33" i="18" s="1"/>
  <c r="EY41" i="18" s="1"/>
  <c r="EX25" i="18"/>
  <c r="EX33" i="18" s="1"/>
  <c r="EX41" i="18" s="1"/>
  <c r="EW25" i="18"/>
  <c r="EW33" i="18" s="1"/>
  <c r="EW41" i="18" s="1"/>
  <c r="EV25" i="18"/>
  <c r="EV33" i="18" s="1"/>
  <c r="EV41" i="18" s="1"/>
  <c r="EU25" i="18"/>
  <c r="EU33" i="18" s="1"/>
  <c r="EU41" i="18" s="1"/>
  <c r="ET25" i="18"/>
  <c r="ET33" i="18" s="1"/>
  <c r="ET41" i="18" s="1"/>
  <c r="ES25" i="18"/>
  <c r="ES33" i="18" s="1"/>
  <c r="ES41" i="18" s="1"/>
  <c r="ER25" i="18"/>
  <c r="ER33" i="18" s="1"/>
  <c r="ER41" i="18" s="1"/>
  <c r="EQ25" i="18"/>
  <c r="EQ33" i="18" s="1"/>
  <c r="EQ41" i="18" s="1"/>
  <c r="EP25" i="18"/>
  <c r="EP33" i="18" s="1"/>
  <c r="EP41" i="18" s="1"/>
  <c r="EO25" i="18"/>
  <c r="EO33" i="18" s="1"/>
  <c r="EO41" i="18" s="1"/>
  <c r="EN25" i="18"/>
  <c r="EN33" i="18" s="1"/>
  <c r="EN41" i="18" s="1"/>
  <c r="EM25" i="18"/>
  <c r="EM33" i="18" s="1"/>
  <c r="EM41" i="18" s="1"/>
  <c r="EL25" i="18"/>
  <c r="EL33" i="18" s="1"/>
  <c r="EL41" i="18" s="1"/>
  <c r="EK25" i="18"/>
  <c r="EK33" i="18" s="1"/>
  <c r="EK41" i="18" s="1"/>
  <c r="EJ25" i="18"/>
  <c r="EJ33" i="18" s="1"/>
  <c r="EJ41" i="18" s="1"/>
  <c r="EI25" i="18"/>
  <c r="EI33" i="18" s="1"/>
  <c r="EI41" i="18" s="1"/>
  <c r="EH25" i="18"/>
  <c r="EH33" i="18" s="1"/>
  <c r="EH41" i="18" s="1"/>
  <c r="EG25" i="18"/>
  <c r="EG33" i="18" s="1"/>
  <c r="EG41" i="18" s="1"/>
  <c r="EF25" i="18"/>
  <c r="EF33" i="18" s="1"/>
  <c r="EF41" i="18" s="1"/>
  <c r="EE25" i="18"/>
  <c r="EE33" i="18" s="1"/>
  <c r="EE41" i="18" s="1"/>
  <c r="ED25" i="18"/>
  <c r="ED33" i="18" s="1"/>
  <c r="ED41" i="18" s="1"/>
  <c r="EC25" i="18"/>
  <c r="EC33" i="18" s="1"/>
  <c r="EC41" i="18" s="1"/>
  <c r="EB25" i="18"/>
  <c r="EB33" i="18" s="1"/>
  <c r="EB41" i="18" s="1"/>
  <c r="EA25" i="18"/>
  <c r="EA33" i="18" s="1"/>
  <c r="EA41" i="18" s="1"/>
  <c r="DZ25" i="18"/>
  <c r="DZ33" i="18" s="1"/>
  <c r="DZ41" i="18" s="1"/>
  <c r="DY25" i="18"/>
  <c r="DY33" i="18" s="1"/>
  <c r="DY41" i="18" s="1"/>
  <c r="DX25" i="18"/>
  <c r="DX33" i="18" s="1"/>
  <c r="DX41" i="18" s="1"/>
  <c r="DW25" i="18"/>
  <c r="DW33" i="18" s="1"/>
  <c r="DW41" i="18" s="1"/>
  <c r="DV25" i="18"/>
  <c r="DV33" i="18" s="1"/>
  <c r="DV41" i="18" s="1"/>
  <c r="DU25" i="18"/>
  <c r="DU33" i="18" s="1"/>
  <c r="DU41" i="18" s="1"/>
  <c r="DT25" i="18"/>
  <c r="DT33" i="18" s="1"/>
  <c r="DT41" i="18" s="1"/>
  <c r="DS25" i="18"/>
  <c r="DS33" i="18" s="1"/>
  <c r="DS41" i="18" s="1"/>
  <c r="DR25" i="18"/>
  <c r="DR33" i="18" s="1"/>
  <c r="DR41" i="18" s="1"/>
  <c r="DQ25" i="18"/>
  <c r="DQ33" i="18" s="1"/>
  <c r="DQ41" i="18" s="1"/>
  <c r="DP25" i="18"/>
  <c r="DP33" i="18" s="1"/>
  <c r="DP41" i="18" s="1"/>
  <c r="DO25" i="18"/>
  <c r="DO33" i="18" s="1"/>
  <c r="DO41" i="18" s="1"/>
  <c r="DN25" i="18"/>
  <c r="DN33" i="18" s="1"/>
  <c r="DN41" i="18" s="1"/>
  <c r="DM25" i="18"/>
  <c r="DM33" i="18" s="1"/>
  <c r="DM41" i="18" s="1"/>
  <c r="DL25" i="18"/>
  <c r="DL33" i="18" s="1"/>
  <c r="DL41" i="18" s="1"/>
  <c r="DK25" i="18"/>
  <c r="DK33" i="18" s="1"/>
  <c r="DK41" i="18" s="1"/>
  <c r="DJ25" i="18"/>
  <c r="DJ33" i="18" s="1"/>
  <c r="DJ41" i="18" s="1"/>
  <c r="DI25" i="18"/>
  <c r="DI33" i="18" s="1"/>
  <c r="DI41" i="18" s="1"/>
  <c r="DH25" i="18"/>
  <c r="DH33" i="18" s="1"/>
  <c r="DH41" i="18" s="1"/>
  <c r="DG25" i="18"/>
  <c r="DG33" i="18" s="1"/>
  <c r="DG41" i="18" s="1"/>
  <c r="DF25" i="18"/>
  <c r="DF33" i="18" s="1"/>
  <c r="DF41" i="18" s="1"/>
  <c r="DE25" i="18"/>
  <c r="DE33" i="18" s="1"/>
  <c r="DE41" i="18" s="1"/>
  <c r="DD25" i="18"/>
  <c r="DD33" i="18" s="1"/>
  <c r="DD41" i="18" s="1"/>
  <c r="DC25" i="18"/>
  <c r="DC33" i="18" s="1"/>
  <c r="DC41" i="18" s="1"/>
  <c r="DB25" i="18"/>
  <c r="DB33" i="18" s="1"/>
  <c r="DB41" i="18" s="1"/>
  <c r="DA25" i="18"/>
  <c r="DA33" i="18" s="1"/>
  <c r="DA41" i="18" s="1"/>
  <c r="CZ25" i="18"/>
  <c r="CZ33" i="18" s="1"/>
  <c r="CZ41" i="18" s="1"/>
  <c r="CY25" i="18"/>
  <c r="CY33" i="18" s="1"/>
  <c r="CY41" i="18" s="1"/>
  <c r="CX25" i="18"/>
  <c r="CX33" i="18" s="1"/>
  <c r="CX41" i="18" s="1"/>
  <c r="CW25" i="18"/>
  <c r="CW33" i="18" s="1"/>
  <c r="CW41" i="18" s="1"/>
  <c r="CV25" i="18"/>
  <c r="CV33" i="18" s="1"/>
  <c r="CV41" i="18" s="1"/>
  <c r="CU25" i="18"/>
  <c r="CU33" i="18" s="1"/>
  <c r="CU41" i="18" s="1"/>
  <c r="CT25" i="18"/>
  <c r="CT33" i="18" s="1"/>
  <c r="CT41" i="18" s="1"/>
  <c r="CS25" i="18"/>
  <c r="CS33" i="18" s="1"/>
  <c r="CS41" i="18" s="1"/>
  <c r="CR25" i="18"/>
  <c r="CR33" i="18" s="1"/>
  <c r="CR41" i="18" s="1"/>
  <c r="CQ25" i="18"/>
  <c r="CQ33" i="18" s="1"/>
  <c r="CQ41" i="18" s="1"/>
  <c r="CP25" i="18"/>
  <c r="CP33" i="18" s="1"/>
  <c r="CP41" i="18" s="1"/>
  <c r="CO25" i="18"/>
  <c r="CO33" i="18" s="1"/>
  <c r="CO41" i="18" s="1"/>
  <c r="CN25" i="18"/>
  <c r="CN33" i="18" s="1"/>
  <c r="CN41" i="18" s="1"/>
  <c r="CM25" i="18"/>
  <c r="CM33" i="18" s="1"/>
  <c r="CM41" i="18" s="1"/>
  <c r="CL25" i="18"/>
  <c r="CL33" i="18" s="1"/>
  <c r="CL41" i="18" s="1"/>
  <c r="CK25" i="18"/>
  <c r="CK33" i="18" s="1"/>
  <c r="CK41" i="18" s="1"/>
  <c r="CJ25" i="18"/>
  <c r="CJ33" i="18" s="1"/>
  <c r="CJ41" i="18" s="1"/>
  <c r="CI25" i="18"/>
  <c r="CI33" i="18" s="1"/>
  <c r="CI41" i="18" s="1"/>
  <c r="CH25" i="18"/>
  <c r="CH33" i="18" s="1"/>
  <c r="CH41" i="18" s="1"/>
  <c r="CG25" i="18"/>
  <c r="CG33" i="18" s="1"/>
  <c r="CG41" i="18" s="1"/>
  <c r="CF25" i="18"/>
  <c r="CF33" i="18" s="1"/>
  <c r="CF41" i="18" s="1"/>
  <c r="CE25" i="18"/>
  <c r="CE33" i="18" s="1"/>
  <c r="CE41" i="18" s="1"/>
  <c r="CD25" i="18"/>
  <c r="CD33" i="18" s="1"/>
  <c r="CD41" i="18" s="1"/>
  <c r="CC25" i="18"/>
  <c r="CC33" i="18" s="1"/>
  <c r="CC41" i="18" s="1"/>
  <c r="CB25" i="18"/>
  <c r="CB33" i="18" s="1"/>
  <c r="CB41" i="18" s="1"/>
  <c r="CA25" i="18"/>
  <c r="CA33" i="18" s="1"/>
  <c r="CA41" i="18" s="1"/>
  <c r="BZ25" i="18"/>
  <c r="BZ33" i="18" s="1"/>
  <c r="BZ41" i="18" s="1"/>
  <c r="BY25" i="18"/>
  <c r="BY33" i="18" s="1"/>
  <c r="BY41" i="18" s="1"/>
  <c r="BX25" i="18"/>
  <c r="BX33" i="18" s="1"/>
  <c r="BX41" i="18" s="1"/>
  <c r="BW25" i="18"/>
  <c r="BW33" i="18" s="1"/>
  <c r="BW41" i="18" s="1"/>
  <c r="BV25" i="18"/>
  <c r="BV33" i="18" s="1"/>
  <c r="BV41" i="18" s="1"/>
  <c r="BU25" i="18"/>
  <c r="BU33" i="18" s="1"/>
  <c r="BU41" i="18" s="1"/>
  <c r="BT25" i="18"/>
  <c r="BT33" i="18" s="1"/>
  <c r="BT41" i="18" s="1"/>
  <c r="BS25" i="18"/>
  <c r="BS33" i="18" s="1"/>
  <c r="BS41" i="18" s="1"/>
  <c r="BR25" i="18"/>
  <c r="BR33" i="18" s="1"/>
  <c r="BR41" i="18" s="1"/>
  <c r="BQ25" i="18"/>
  <c r="BQ33" i="18" s="1"/>
  <c r="BQ41" i="18" s="1"/>
  <c r="BP25" i="18"/>
  <c r="BP33" i="18" s="1"/>
  <c r="BP41" i="18" s="1"/>
  <c r="BO25" i="18"/>
  <c r="BO33" i="18" s="1"/>
  <c r="BO41" i="18" s="1"/>
  <c r="BN25" i="18"/>
  <c r="BN33" i="18" s="1"/>
  <c r="BN41" i="18" s="1"/>
  <c r="BM25" i="18"/>
  <c r="BM33" i="18" s="1"/>
  <c r="BM41" i="18" s="1"/>
  <c r="BL25" i="18"/>
  <c r="BL33" i="18" s="1"/>
  <c r="BL41" i="18" s="1"/>
  <c r="BK25" i="18"/>
  <c r="BK33" i="18" s="1"/>
  <c r="BK41" i="18" s="1"/>
  <c r="BJ25" i="18"/>
  <c r="BJ33" i="18" s="1"/>
  <c r="BJ41" i="18" s="1"/>
  <c r="BI25" i="18"/>
  <c r="BI33" i="18" s="1"/>
  <c r="BI41" i="18" s="1"/>
  <c r="BH25" i="18"/>
  <c r="BH33" i="18" s="1"/>
  <c r="BH41" i="18" s="1"/>
  <c r="BG25" i="18"/>
  <c r="BG33" i="18" s="1"/>
  <c r="BG41" i="18" s="1"/>
  <c r="BF25" i="18"/>
  <c r="BF33" i="18" s="1"/>
  <c r="BF41" i="18" s="1"/>
  <c r="BE25" i="18"/>
  <c r="BE33" i="18" s="1"/>
  <c r="BE41" i="18" s="1"/>
  <c r="BD25" i="18"/>
  <c r="BD33" i="18" s="1"/>
  <c r="BD41" i="18" s="1"/>
  <c r="BC25" i="18"/>
  <c r="BC33" i="18" s="1"/>
  <c r="BC41" i="18" s="1"/>
  <c r="BB25" i="18"/>
  <c r="BB33" i="18" s="1"/>
  <c r="BB41" i="18" s="1"/>
  <c r="BA25" i="18"/>
  <c r="BA33" i="18" s="1"/>
  <c r="BA41" i="18" s="1"/>
  <c r="GB30" i="20"/>
  <c r="GA30" i="20"/>
  <c r="FZ30" i="20"/>
  <c r="FY30" i="20"/>
  <c r="FX30" i="20"/>
  <c r="FW30" i="20"/>
  <c r="FV30" i="20"/>
  <c r="FU30" i="20"/>
  <c r="FT30" i="20"/>
  <c r="FS30" i="20"/>
  <c r="FR30" i="20"/>
  <c r="FQ30" i="20"/>
  <c r="FP30" i="20"/>
  <c r="FO30" i="20"/>
  <c r="FN30" i="20"/>
  <c r="FM30" i="20"/>
  <c r="FL30" i="20"/>
  <c r="FK30" i="20"/>
  <c r="FJ30" i="20"/>
  <c r="FI30" i="20"/>
  <c r="FH30" i="20"/>
  <c r="FG30" i="20"/>
  <c r="FF30" i="20"/>
  <c r="FE30" i="20"/>
  <c r="FD30" i="20"/>
  <c r="FC30" i="20"/>
  <c r="FB30" i="20"/>
  <c r="FA30" i="20"/>
  <c r="EZ30" i="20"/>
  <c r="EY30" i="20"/>
  <c r="EX30" i="20"/>
  <c r="EW30" i="20"/>
  <c r="EV30" i="20"/>
  <c r="EU30" i="20"/>
  <c r="ET30" i="20"/>
  <c r="ES30" i="20"/>
  <c r="ER30" i="20"/>
  <c r="EQ30" i="20"/>
  <c r="EP30" i="20"/>
  <c r="EO30" i="20"/>
  <c r="EN30" i="20"/>
  <c r="EM30" i="20"/>
  <c r="EL30" i="20"/>
  <c r="EK30" i="20"/>
  <c r="EJ30" i="20"/>
  <c r="EI30" i="20"/>
  <c r="EH30" i="20"/>
  <c r="EG30" i="20"/>
  <c r="EF30" i="20"/>
  <c r="EE30" i="20"/>
  <c r="ED30" i="20"/>
  <c r="EC30" i="20"/>
  <c r="EB30" i="20"/>
  <c r="EA30" i="20"/>
  <c r="DZ30" i="20"/>
  <c r="DY30" i="20"/>
  <c r="DX30" i="20"/>
  <c r="DW30" i="20"/>
  <c r="DV30" i="20"/>
  <c r="DU30" i="20"/>
  <c r="DT30" i="20"/>
  <c r="DS30" i="20"/>
  <c r="DR30" i="20"/>
  <c r="DQ30" i="20"/>
  <c r="DP30" i="20"/>
  <c r="DO30" i="20"/>
  <c r="DN30" i="20"/>
  <c r="DM30" i="20"/>
  <c r="DL30" i="20"/>
  <c r="DK30" i="20"/>
  <c r="DJ30" i="20"/>
  <c r="DI30" i="20"/>
  <c r="DH30" i="20"/>
  <c r="DG30" i="20"/>
  <c r="DF30" i="20"/>
  <c r="DE30" i="20"/>
  <c r="DD30" i="20"/>
  <c r="DC30" i="20"/>
  <c r="DB30" i="20"/>
  <c r="DA30" i="20"/>
  <c r="CZ30" i="20"/>
  <c r="CY30" i="20"/>
  <c r="CX30" i="20"/>
  <c r="CW30" i="20"/>
  <c r="CV30" i="20"/>
  <c r="CU30" i="20"/>
  <c r="CT30" i="20"/>
  <c r="CS30" i="20"/>
  <c r="CR30" i="20"/>
  <c r="CQ30" i="20"/>
  <c r="CP30" i="20"/>
  <c r="CO30" i="20"/>
  <c r="CN30" i="20"/>
  <c r="CM30" i="20"/>
  <c r="CL30" i="20"/>
  <c r="CK30" i="20"/>
  <c r="CJ30" i="20"/>
  <c r="CI30" i="20"/>
  <c r="CH30" i="20"/>
  <c r="CG30" i="20"/>
  <c r="CF30" i="20"/>
  <c r="CE30" i="20"/>
  <c r="CD30" i="20"/>
  <c r="CC30" i="20"/>
  <c r="CB30" i="20"/>
  <c r="CA30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GB29" i="20"/>
  <c r="GA29" i="20"/>
  <c r="FZ29" i="20"/>
  <c r="FY29" i="20"/>
  <c r="FX29" i="20"/>
  <c r="FW29" i="20"/>
  <c r="FV29" i="20"/>
  <c r="FU29" i="20"/>
  <c r="FT29" i="20"/>
  <c r="FS29" i="20"/>
  <c r="FR29" i="20"/>
  <c r="FQ29" i="20"/>
  <c r="FP29" i="20"/>
  <c r="FO29" i="20"/>
  <c r="FN29" i="20"/>
  <c r="FM29" i="20"/>
  <c r="FL29" i="20"/>
  <c r="FK29" i="20"/>
  <c r="FJ29" i="20"/>
  <c r="FI29" i="20"/>
  <c r="FH29" i="20"/>
  <c r="FG29" i="20"/>
  <c r="FF29" i="20"/>
  <c r="FE29" i="20"/>
  <c r="FD29" i="20"/>
  <c r="FC29" i="20"/>
  <c r="FB29" i="20"/>
  <c r="FA29" i="20"/>
  <c r="EZ29" i="20"/>
  <c r="EY29" i="20"/>
  <c r="EX29" i="20"/>
  <c r="EW29" i="20"/>
  <c r="EV29" i="20"/>
  <c r="EU29" i="20"/>
  <c r="ET29" i="20"/>
  <c r="ES29" i="20"/>
  <c r="ER29" i="20"/>
  <c r="EQ29" i="20"/>
  <c r="EP29" i="20"/>
  <c r="EO29" i="20"/>
  <c r="EN29" i="20"/>
  <c r="EM29" i="20"/>
  <c r="EL29" i="20"/>
  <c r="EK29" i="20"/>
  <c r="EJ29" i="20"/>
  <c r="EI29" i="20"/>
  <c r="EH29" i="20"/>
  <c r="EG29" i="20"/>
  <c r="EF29" i="20"/>
  <c r="EE29" i="20"/>
  <c r="ED29" i="20"/>
  <c r="EC29" i="20"/>
  <c r="EB29" i="20"/>
  <c r="EA29" i="20"/>
  <c r="DZ29" i="20"/>
  <c r="DY29" i="20"/>
  <c r="DX29" i="20"/>
  <c r="DW29" i="20"/>
  <c r="DV29" i="20"/>
  <c r="DU29" i="20"/>
  <c r="DT29" i="20"/>
  <c r="DS29" i="20"/>
  <c r="DR29" i="20"/>
  <c r="DQ29" i="20"/>
  <c r="DP29" i="20"/>
  <c r="DO29" i="20"/>
  <c r="DN29" i="20"/>
  <c r="DM29" i="20"/>
  <c r="DL29" i="20"/>
  <c r="DK29" i="20"/>
  <c r="DJ29" i="20"/>
  <c r="DI29" i="20"/>
  <c r="DH29" i="20"/>
  <c r="DG29" i="20"/>
  <c r="DF29" i="20"/>
  <c r="DE29" i="20"/>
  <c r="DD29" i="20"/>
  <c r="DC29" i="20"/>
  <c r="DB29" i="20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GB28" i="20"/>
  <c r="GA28" i="20"/>
  <c r="FZ28" i="20"/>
  <c r="FY28" i="20"/>
  <c r="FX28" i="20"/>
  <c r="FW28" i="20"/>
  <c r="FV28" i="20"/>
  <c r="FU28" i="20"/>
  <c r="FT28" i="20"/>
  <c r="FS28" i="20"/>
  <c r="FR28" i="20"/>
  <c r="FQ28" i="20"/>
  <c r="FP28" i="20"/>
  <c r="FO28" i="20"/>
  <c r="FN28" i="20"/>
  <c r="FM28" i="20"/>
  <c r="FL28" i="20"/>
  <c r="FK28" i="20"/>
  <c r="FJ28" i="20"/>
  <c r="FI28" i="20"/>
  <c r="FH28" i="20"/>
  <c r="FG28" i="20"/>
  <c r="FF28" i="20"/>
  <c r="FE28" i="20"/>
  <c r="FD28" i="20"/>
  <c r="FC28" i="20"/>
  <c r="FB28" i="20"/>
  <c r="FA28" i="20"/>
  <c r="EZ28" i="20"/>
  <c r="EY28" i="20"/>
  <c r="EX28" i="20"/>
  <c r="EW28" i="20"/>
  <c r="EV28" i="20"/>
  <c r="EU28" i="20"/>
  <c r="ET28" i="20"/>
  <c r="ES28" i="20"/>
  <c r="ER28" i="20"/>
  <c r="EQ28" i="20"/>
  <c r="EP28" i="20"/>
  <c r="EO28" i="20"/>
  <c r="EN28" i="20"/>
  <c r="EM28" i="20"/>
  <c r="EL28" i="20"/>
  <c r="EK28" i="20"/>
  <c r="EJ28" i="20"/>
  <c r="EI28" i="20"/>
  <c r="EH28" i="20"/>
  <c r="EG28" i="20"/>
  <c r="EF28" i="20"/>
  <c r="EE28" i="20"/>
  <c r="ED28" i="20"/>
  <c r="EC28" i="20"/>
  <c r="EB28" i="20"/>
  <c r="EA28" i="20"/>
  <c r="DZ28" i="20"/>
  <c r="DY28" i="20"/>
  <c r="DX28" i="20"/>
  <c r="DW28" i="20"/>
  <c r="DV28" i="20"/>
  <c r="DU28" i="20"/>
  <c r="DT28" i="20"/>
  <c r="DS28" i="20"/>
  <c r="DR28" i="20"/>
  <c r="DQ28" i="20"/>
  <c r="DP28" i="20"/>
  <c r="DO28" i="20"/>
  <c r="DN28" i="20"/>
  <c r="DM28" i="20"/>
  <c r="DL28" i="20"/>
  <c r="DK28" i="20"/>
  <c r="DJ28" i="20"/>
  <c r="DI28" i="20"/>
  <c r="DH28" i="20"/>
  <c r="DG28" i="20"/>
  <c r="DF28" i="20"/>
  <c r="DE28" i="20"/>
  <c r="DD28" i="20"/>
  <c r="DC28" i="20"/>
  <c r="DB28" i="20"/>
  <c r="DA28" i="20"/>
  <c r="CZ28" i="20"/>
  <c r="CY28" i="20"/>
  <c r="CX28" i="20"/>
  <c r="CW28" i="20"/>
  <c r="CV28" i="20"/>
  <c r="CU28" i="20"/>
  <c r="CT28" i="20"/>
  <c r="CS28" i="20"/>
  <c r="CR28" i="20"/>
  <c r="CQ28" i="20"/>
  <c r="CP28" i="20"/>
  <c r="CO28" i="20"/>
  <c r="CN28" i="20"/>
  <c r="CM28" i="20"/>
  <c r="CL28" i="20"/>
  <c r="CK28" i="20"/>
  <c r="CJ28" i="20"/>
  <c r="CI28" i="20"/>
  <c r="CH28" i="20"/>
  <c r="CG28" i="20"/>
  <c r="CF28" i="20"/>
  <c r="CE28" i="20"/>
  <c r="CD28" i="20"/>
  <c r="CC28" i="20"/>
  <c r="CB28" i="20"/>
  <c r="CA28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GB27" i="20"/>
  <c r="GA27" i="20"/>
  <c r="FZ27" i="20"/>
  <c r="FY27" i="20"/>
  <c r="FX27" i="20"/>
  <c r="FW27" i="20"/>
  <c r="FV27" i="20"/>
  <c r="FU27" i="20"/>
  <c r="FT27" i="20"/>
  <c r="FS27" i="20"/>
  <c r="FR27" i="20"/>
  <c r="FQ27" i="20"/>
  <c r="FP27" i="20"/>
  <c r="FO27" i="20"/>
  <c r="FN27" i="20"/>
  <c r="FM27" i="20"/>
  <c r="FL27" i="20"/>
  <c r="FK27" i="20"/>
  <c r="FJ27" i="20"/>
  <c r="FI27" i="20"/>
  <c r="FH27" i="20"/>
  <c r="FG27" i="20"/>
  <c r="FF27" i="20"/>
  <c r="FE27" i="20"/>
  <c r="FD27" i="20"/>
  <c r="FC27" i="20"/>
  <c r="FB27" i="20"/>
  <c r="FA27" i="20"/>
  <c r="EZ27" i="20"/>
  <c r="EY27" i="20"/>
  <c r="EX27" i="20"/>
  <c r="EW27" i="20"/>
  <c r="EV27" i="20"/>
  <c r="EU27" i="20"/>
  <c r="ET27" i="20"/>
  <c r="ES27" i="20"/>
  <c r="ER27" i="20"/>
  <c r="EQ27" i="20"/>
  <c r="EP27" i="20"/>
  <c r="EO27" i="20"/>
  <c r="EN27" i="20"/>
  <c r="EM27" i="20"/>
  <c r="EL27" i="20"/>
  <c r="EK27" i="20"/>
  <c r="EJ27" i="20"/>
  <c r="EI27" i="20"/>
  <c r="EH27" i="20"/>
  <c r="EG27" i="20"/>
  <c r="EF27" i="20"/>
  <c r="EE27" i="20"/>
  <c r="ED27" i="20"/>
  <c r="EC27" i="20"/>
  <c r="EB27" i="20"/>
  <c r="EA27" i="20"/>
  <c r="DZ27" i="20"/>
  <c r="DY27" i="20"/>
  <c r="DX27" i="20"/>
  <c r="DW27" i="20"/>
  <c r="DV27" i="20"/>
  <c r="DU27" i="20"/>
  <c r="DT27" i="20"/>
  <c r="DS27" i="20"/>
  <c r="DR27" i="20"/>
  <c r="DQ27" i="20"/>
  <c r="DP27" i="20"/>
  <c r="DO27" i="20"/>
  <c r="DN27" i="20"/>
  <c r="DM27" i="20"/>
  <c r="DL27" i="20"/>
  <c r="DK27" i="20"/>
  <c r="DJ27" i="20"/>
  <c r="DI27" i="20"/>
  <c r="DH27" i="20"/>
  <c r="DG27" i="20"/>
  <c r="DF27" i="20"/>
  <c r="DE27" i="20"/>
  <c r="DD27" i="20"/>
  <c r="DC27" i="20"/>
  <c r="DB27" i="20"/>
  <c r="DA27" i="20"/>
  <c r="CZ27" i="20"/>
  <c r="CY27" i="20"/>
  <c r="CX27" i="20"/>
  <c r="CW27" i="20"/>
  <c r="CV27" i="20"/>
  <c r="CU27" i="20"/>
  <c r="CT27" i="20"/>
  <c r="CS27" i="20"/>
  <c r="CR27" i="20"/>
  <c r="CQ27" i="20"/>
  <c r="CP27" i="20"/>
  <c r="CO27" i="20"/>
  <c r="CN27" i="20"/>
  <c r="CM27" i="20"/>
  <c r="CL27" i="20"/>
  <c r="CK27" i="20"/>
  <c r="CJ27" i="20"/>
  <c r="CI27" i="20"/>
  <c r="CH27" i="20"/>
  <c r="CG27" i="20"/>
  <c r="CF27" i="20"/>
  <c r="CE27" i="20"/>
  <c r="CD27" i="20"/>
  <c r="CC27" i="20"/>
  <c r="CB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J27" i="20"/>
  <c r="BI27" i="20"/>
  <c r="BH27" i="20"/>
  <c r="BG27" i="20"/>
  <c r="BF27" i="20"/>
  <c r="BE27" i="20"/>
  <c r="BD27" i="20"/>
  <c r="BC27" i="20"/>
  <c r="BB27" i="20"/>
  <c r="BA27" i="20"/>
  <c r="GB26" i="20"/>
  <c r="GB31" i="20" s="1"/>
  <c r="GA26" i="20"/>
  <c r="GA31" i="20" s="1"/>
  <c r="FZ26" i="20"/>
  <c r="FZ31" i="20" s="1"/>
  <c r="FY26" i="20"/>
  <c r="FY31" i="20" s="1"/>
  <c r="FX26" i="20"/>
  <c r="FX31" i="20" s="1"/>
  <c r="FW26" i="20"/>
  <c r="FW31" i="20" s="1"/>
  <c r="FV26" i="20"/>
  <c r="FV31" i="20" s="1"/>
  <c r="FU26" i="20"/>
  <c r="FU31" i="20" s="1"/>
  <c r="FT26" i="20"/>
  <c r="FT31" i="20" s="1"/>
  <c r="FS26" i="20"/>
  <c r="FS31" i="20" s="1"/>
  <c r="FR26" i="20"/>
  <c r="FR31" i="20" s="1"/>
  <c r="FQ26" i="20"/>
  <c r="FQ31" i="20" s="1"/>
  <c r="FP26" i="20"/>
  <c r="FP31" i="20" s="1"/>
  <c r="FO26" i="20"/>
  <c r="FO31" i="20" s="1"/>
  <c r="FN26" i="20"/>
  <c r="FN31" i="20" s="1"/>
  <c r="FM26" i="20"/>
  <c r="FM31" i="20" s="1"/>
  <c r="FL26" i="20"/>
  <c r="FL31" i="20" s="1"/>
  <c r="FK26" i="20"/>
  <c r="FK31" i="20" s="1"/>
  <c r="FJ26" i="20"/>
  <c r="FJ31" i="20" s="1"/>
  <c r="FI26" i="20"/>
  <c r="FI31" i="20" s="1"/>
  <c r="FH26" i="20"/>
  <c r="FH31" i="20" s="1"/>
  <c r="FG26" i="20"/>
  <c r="FG31" i="20" s="1"/>
  <c r="FF26" i="20"/>
  <c r="FF31" i="20" s="1"/>
  <c r="FE26" i="20"/>
  <c r="FE31" i="20" s="1"/>
  <c r="FD26" i="20"/>
  <c r="FD31" i="20" s="1"/>
  <c r="FC26" i="20"/>
  <c r="FC31" i="20" s="1"/>
  <c r="FB26" i="20"/>
  <c r="FB31" i="20" s="1"/>
  <c r="FA26" i="20"/>
  <c r="FA31" i="20" s="1"/>
  <c r="EZ26" i="20"/>
  <c r="EZ31" i="20" s="1"/>
  <c r="EY26" i="20"/>
  <c r="EY31" i="20" s="1"/>
  <c r="EX26" i="20"/>
  <c r="EX31" i="20" s="1"/>
  <c r="EW26" i="20"/>
  <c r="EW31" i="20" s="1"/>
  <c r="EV26" i="20"/>
  <c r="EV31" i="20" s="1"/>
  <c r="EU26" i="20"/>
  <c r="EU31" i="20" s="1"/>
  <c r="ET26" i="20"/>
  <c r="ET31" i="20" s="1"/>
  <c r="ES26" i="20"/>
  <c r="ES31" i="20" s="1"/>
  <c r="ER26" i="20"/>
  <c r="ER31" i="20" s="1"/>
  <c r="EQ26" i="20"/>
  <c r="EQ31" i="20" s="1"/>
  <c r="EP26" i="20"/>
  <c r="EP31" i="20" s="1"/>
  <c r="EO26" i="20"/>
  <c r="EO31" i="20" s="1"/>
  <c r="EN26" i="20"/>
  <c r="EN31" i="20" s="1"/>
  <c r="EM26" i="20"/>
  <c r="EM31" i="20" s="1"/>
  <c r="EL26" i="20"/>
  <c r="EL31" i="20" s="1"/>
  <c r="EK26" i="20"/>
  <c r="EK31" i="20" s="1"/>
  <c r="EJ26" i="20"/>
  <c r="EJ31" i="20" s="1"/>
  <c r="EI26" i="20"/>
  <c r="EI31" i="20" s="1"/>
  <c r="EH26" i="20"/>
  <c r="EH31" i="20" s="1"/>
  <c r="EG26" i="20"/>
  <c r="EG31" i="20" s="1"/>
  <c r="EF26" i="20"/>
  <c r="EF31" i="20" s="1"/>
  <c r="EE26" i="20"/>
  <c r="EE31" i="20" s="1"/>
  <c r="ED26" i="20"/>
  <c r="ED31" i="20" s="1"/>
  <c r="EC26" i="20"/>
  <c r="EC31" i="20" s="1"/>
  <c r="EB26" i="20"/>
  <c r="EB31" i="20" s="1"/>
  <c r="EA26" i="20"/>
  <c r="EA31" i="20" s="1"/>
  <c r="DZ26" i="20"/>
  <c r="DZ31" i="20" s="1"/>
  <c r="DY26" i="20"/>
  <c r="DY31" i="20" s="1"/>
  <c r="DX26" i="20"/>
  <c r="DX31" i="20" s="1"/>
  <c r="DW26" i="20"/>
  <c r="DW31" i="20" s="1"/>
  <c r="DV26" i="20"/>
  <c r="DV31" i="20" s="1"/>
  <c r="DU26" i="20"/>
  <c r="DU31" i="20" s="1"/>
  <c r="DT26" i="20"/>
  <c r="DT31" i="20" s="1"/>
  <c r="DS26" i="20"/>
  <c r="DS31" i="20" s="1"/>
  <c r="DR26" i="20"/>
  <c r="DR31" i="20" s="1"/>
  <c r="DQ26" i="20"/>
  <c r="DQ31" i="20" s="1"/>
  <c r="DP26" i="20"/>
  <c r="DP31" i="20" s="1"/>
  <c r="DO26" i="20"/>
  <c r="DO31" i="20" s="1"/>
  <c r="DN26" i="20"/>
  <c r="DN31" i="20" s="1"/>
  <c r="DM26" i="20"/>
  <c r="DM31" i="20" s="1"/>
  <c r="DL26" i="20"/>
  <c r="DL31" i="20" s="1"/>
  <c r="DK26" i="20"/>
  <c r="DK31" i="20" s="1"/>
  <c r="DJ26" i="20"/>
  <c r="DJ31" i="20" s="1"/>
  <c r="DI26" i="20"/>
  <c r="DI31" i="20" s="1"/>
  <c r="DH26" i="20"/>
  <c r="DH31" i="20" s="1"/>
  <c r="DG26" i="20"/>
  <c r="DG31" i="20" s="1"/>
  <c r="DF26" i="20"/>
  <c r="DF31" i="20" s="1"/>
  <c r="DE26" i="20"/>
  <c r="DE31" i="20" s="1"/>
  <c r="DD26" i="20"/>
  <c r="DD31" i="20" s="1"/>
  <c r="DC26" i="20"/>
  <c r="DC31" i="20" s="1"/>
  <c r="DB26" i="20"/>
  <c r="DB31" i="20" s="1"/>
  <c r="DA26" i="20"/>
  <c r="DA31" i="20" s="1"/>
  <c r="CZ26" i="20"/>
  <c r="CZ31" i="20" s="1"/>
  <c r="CY26" i="20"/>
  <c r="CY31" i="20" s="1"/>
  <c r="CX26" i="20"/>
  <c r="CX31" i="20" s="1"/>
  <c r="CW26" i="20"/>
  <c r="CW31" i="20" s="1"/>
  <c r="CV26" i="20"/>
  <c r="CV31" i="20" s="1"/>
  <c r="CU26" i="20"/>
  <c r="CU31" i="20" s="1"/>
  <c r="CT26" i="20"/>
  <c r="CT31" i="20" s="1"/>
  <c r="CS26" i="20"/>
  <c r="CS31" i="20" s="1"/>
  <c r="CR26" i="20"/>
  <c r="CR31" i="20" s="1"/>
  <c r="CQ26" i="20"/>
  <c r="CQ31" i="20" s="1"/>
  <c r="CP26" i="20"/>
  <c r="CP31" i="20" s="1"/>
  <c r="CO26" i="20"/>
  <c r="CO31" i="20" s="1"/>
  <c r="CN26" i="20"/>
  <c r="CN31" i="20" s="1"/>
  <c r="CM26" i="20"/>
  <c r="CM31" i="20" s="1"/>
  <c r="CL26" i="20"/>
  <c r="CL31" i="20" s="1"/>
  <c r="CK26" i="20"/>
  <c r="CK31" i="20" s="1"/>
  <c r="CJ26" i="20"/>
  <c r="CJ31" i="20" s="1"/>
  <c r="CI26" i="20"/>
  <c r="CI31" i="20" s="1"/>
  <c r="CH26" i="20"/>
  <c r="CH31" i="20" s="1"/>
  <c r="CG26" i="20"/>
  <c r="CG31" i="20" s="1"/>
  <c r="CF26" i="20"/>
  <c r="CF31" i="20" s="1"/>
  <c r="CE26" i="20"/>
  <c r="CE31" i="20" s="1"/>
  <c r="CD26" i="20"/>
  <c r="CD31" i="20" s="1"/>
  <c r="CC26" i="20"/>
  <c r="CC31" i="20" s="1"/>
  <c r="CB26" i="20"/>
  <c r="CB31" i="20" s="1"/>
  <c r="CA26" i="20"/>
  <c r="CA31" i="20" s="1"/>
  <c r="BZ26" i="20"/>
  <c r="BZ31" i="20" s="1"/>
  <c r="BY26" i="20"/>
  <c r="BY31" i="20" s="1"/>
  <c r="BX26" i="20"/>
  <c r="BX31" i="20" s="1"/>
  <c r="BW26" i="20"/>
  <c r="BW31" i="20" s="1"/>
  <c r="BV26" i="20"/>
  <c r="BV31" i="20" s="1"/>
  <c r="BU26" i="20"/>
  <c r="BU31" i="20" s="1"/>
  <c r="BT26" i="20"/>
  <c r="BT31" i="20" s="1"/>
  <c r="BS26" i="20"/>
  <c r="BS31" i="20" s="1"/>
  <c r="BR26" i="20"/>
  <c r="BR31" i="20" s="1"/>
  <c r="BQ26" i="20"/>
  <c r="BQ31" i="20" s="1"/>
  <c r="BP26" i="20"/>
  <c r="BP31" i="20" s="1"/>
  <c r="BO26" i="20"/>
  <c r="BO31" i="20" s="1"/>
  <c r="BN26" i="20"/>
  <c r="BN31" i="20" s="1"/>
  <c r="BM26" i="20"/>
  <c r="BM31" i="20" s="1"/>
  <c r="BL26" i="20"/>
  <c r="BL31" i="20" s="1"/>
  <c r="BK26" i="20"/>
  <c r="BK31" i="20" s="1"/>
  <c r="BJ26" i="20"/>
  <c r="BJ31" i="20" s="1"/>
  <c r="BI26" i="20"/>
  <c r="BI31" i="20" s="1"/>
  <c r="BH26" i="20"/>
  <c r="BH31" i="20" s="1"/>
  <c r="BG26" i="20"/>
  <c r="BG31" i="20" s="1"/>
  <c r="BF26" i="20"/>
  <c r="BF31" i="20" s="1"/>
  <c r="BE26" i="20"/>
  <c r="BE31" i="20" s="1"/>
  <c r="BD26" i="20"/>
  <c r="BD31" i="20" s="1"/>
  <c r="BC26" i="20"/>
  <c r="BC31" i="20" s="1"/>
  <c r="BB26" i="20"/>
  <c r="BB31" i="20" s="1"/>
  <c r="BA26" i="20"/>
  <c r="BA31" i="20" s="1"/>
  <c r="GB25" i="20"/>
  <c r="GA25" i="20"/>
  <c r="FZ25" i="20"/>
  <c r="FY25" i="20"/>
  <c r="FX25" i="20"/>
  <c r="FW25" i="20"/>
  <c r="FV25" i="20"/>
  <c r="FU25" i="20"/>
  <c r="FT25" i="20"/>
  <c r="FS25" i="20"/>
  <c r="FR25" i="20"/>
  <c r="FQ25" i="20"/>
  <c r="FP25" i="20"/>
  <c r="FO25" i="20"/>
  <c r="FN25" i="20"/>
  <c r="FM25" i="20"/>
  <c r="FL25" i="20"/>
  <c r="FK25" i="20"/>
  <c r="FJ25" i="20"/>
  <c r="FI25" i="20"/>
  <c r="FH25" i="20"/>
  <c r="FG25" i="20"/>
  <c r="FF25" i="20"/>
  <c r="FE25" i="20"/>
  <c r="FD25" i="20"/>
  <c r="FC25" i="20"/>
  <c r="FB25" i="20"/>
  <c r="FA25" i="20"/>
  <c r="EZ25" i="20"/>
  <c r="EY25" i="20"/>
  <c r="EX25" i="20"/>
  <c r="EW25" i="20"/>
  <c r="EV25" i="20"/>
  <c r="EU25" i="20"/>
  <c r="ET25" i="20"/>
  <c r="ES25" i="20"/>
  <c r="ER25" i="20"/>
  <c r="EQ25" i="20"/>
  <c r="EP25" i="20"/>
  <c r="EO25" i="20"/>
  <c r="EN25" i="20"/>
  <c r="EM25" i="20"/>
  <c r="EL25" i="20"/>
  <c r="EK25" i="20"/>
  <c r="EJ25" i="20"/>
  <c r="EI25" i="20"/>
  <c r="EH25" i="20"/>
  <c r="EG25" i="20"/>
  <c r="EF25" i="20"/>
  <c r="EE25" i="20"/>
  <c r="ED25" i="20"/>
  <c r="EC25" i="20"/>
  <c r="EB25" i="20"/>
  <c r="EA25" i="20"/>
  <c r="DZ25" i="20"/>
  <c r="DY25" i="20"/>
  <c r="DX25" i="20"/>
  <c r="DW25" i="20"/>
  <c r="DV25" i="20"/>
  <c r="DU25" i="20"/>
  <c r="DT25" i="20"/>
  <c r="DS25" i="20"/>
  <c r="DR25" i="20"/>
  <c r="DQ25" i="20"/>
  <c r="DP25" i="20"/>
  <c r="DO25" i="20"/>
  <c r="DN25" i="20"/>
  <c r="DM25" i="20"/>
  <c r="DL25" i="20"/>
  <c r="DK25" i="20"/>
  <c r="DJ25" i="20"/>
  <c r="DI25" i="20"/>
  <c r="DH25" i="20"/>
  <c r="DG25" i="20"/>
  <c r="DF25" i="20"/>
  <c r="DE25" i="20"/>
  <c r="DD25" i="20"/>
  <c r="DC25" i="20"/>
  <c r="DB25" i="20"/>
  <c r="DA25" i="20"/>
  <c r="CZ25" i="20"/>
  <c r="CY25" i="20"/>
  <c r="CX25" i="20"/>
  <c r="CW25" i="20"/>
  <c r="CV25" i="20"/>
  <c r="CU25" i="20"/>
  <c r="CT25" i="20"/>
  <c r="CS25" i="20"/>
  <c r="CR25" i="20"/>
  <c r="CQ25" i="20"/>
  <c r="CP25" i="20"/>
  <c r="CO25" i="20"/>
  <c r="CN25" i="20"/>
  <c r="CM25" i="20"/>
  <c r="CL25" i="20"/>
  <c r="CK25" i="20"/>
  <c r="CJ25" i="20"/>
  <c r="CI25" i="20"/>
  <c r="CH25" i="20"/>
  <c r="CG25" i="20"/>
  <c r="CF25" i="20"/>
  <c r="CE25" i="20"/>
  <c r="CD25" i="20"/>
  <c r="CC25" i="20"/>
  <c r="CB25" i="20"/>
  <c r="CA25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J25" i="20"/>
  <c r="BI25" i="20"/>
  <c r="BH25" i="20"/>
  <c r="BG25" i="20"/>
  <c r="BF25" i="20"/>
  <c r="BE25" i="20"/>
  <c r="BD25" i="20"/>
  <c r="BC25" i="20"/>
  <c r="BB25" i="20"/>
  <c r="BA25" i="20"/>
  <c r="FR50" i="14"/>
  <c r="GB79" i="14"/>
  <c r="GA79" i="14"/>
  <c r="FZ79" i="14"/>
  <c r="FY79" i="14"/>
  <c r="FX79" i="14"/>
  <c r="FW79" i="14"/>
  <c r="FV79" i="14"/>
  <c r="FU79" i="14"/>
  <c r="FT79" i="14"/>
  <c r="FS79" i="14"/>
  <c r="FR79" i="14"/>
  <c r="FQ79" i="14"/>
  <c r="FP79" i="14"/>
  <c r="FO79" i="14"/>
  <c r="FN79" i="14"/>
  <c r="FM79" i="14"/>
  <c r="FL79" i="14"/>
  <c r="FK79" i="14"/>
  <c r="FJ79" i="14"/>
  <c r="FI79" i="14"/>
  <c r="FH79" i="14"/>
  <c r="FG79" i="14"/>
  <c r="FF79" i="14"/>
  <c r="FE79" i="14"/>
  <c r="FD79" i="14"/>
  <c r="FC79" i="14"/>
  <c r="FB79" i="14"/>
  <c r="FA79" i="14"/>
  <c r="EZ79" i="14"/>
  <c r="EY79" i="14"/>
  <c r="EX79" i="14"/>
  <c r="EW79" i="14"/>
  <c r="EV79" i="14"/>
  <c r="EU79" i="14"/>
  <c r="ET79" i="14"/>
  <c r="ES79" i="14"/>
  <c r="ER79" i="14"/>
  <c r="EQ79" i="14"/>
  <c r="EP79" i="14"/>
  <c r="EO79" i="14"/>
  <c r="EN79" i="14"/>
  <c r="EM79" i="14"/>
  <c r="EL79" i="14"/>
  <c r="EK79" i="14"/>
  <c r="EJ79" i="14"/>
  <c r="EI79" i="14"/>
  <c r="EH79" i="14"/>
  <c r="EG79" i="14"/>
  <c r="EF79" i="14"/>
  <c r="EE79" i="14"/>
  <c r="ED79" i="14"/>
  <c r="EC79" i="14"/>
  <c r="EB79" i="14"/>
  <c r="EA79" i="14"/>
  <c r="DZ79" i="14"/>
  <c r="DY79" i="14"/>
  <c r="DX79" i="14"/>
  <c r="DW79" i="14"/>
  <c r="DV79" i="14"/>
  <c r="DU79" i="14"/>
  <c r="DT79" i="14"/>
  <c r="DS79" i="14"/>
  <c r="DR79" i="14"/>
  <c r="DQ79" i="14"/>
  <c r="DP79" i="14"/>
  <c r="DO79" i="14"/>
  <c r="DN79" i="14"/>
  <c r="DM79" i="14"/>
  <c r="DL79" i="14"/>
  <c r="DK79" i="14"/>
  <c r="DJ79" i="14"/>
  <c r="DI79" i="14"/>
  <c r="DH79" i="14"/>
  <c r="DG79" i="14"/>
  <c r="DF79" i="14"/>
  <c r="DE79" i="14"/>
  <c r="DD79" i="14"/>
  <c r="DC79" i="14"/>
  <c r="DB79" i="14"/>
  <c r="DA79" i="14"/>
  <c r="CZ79" i="14"/>
  <c r="CY79" i="14"/>
  <c r="CX79" i="14"/>
  <c r="CW79" i="14"/>
  <c r="CV79" i="14"/>
  <c r="CU79" i="14"/>
  <c r="CT79" i="14"/>
  <c r="CS79" i="14"/>
  <c r="CR79" i="14"/>
  <c r="CQ79" i="14"/>
  <c r="CP79" i="14"/>
  <c r="CO79" i="14"/>
  <c r="CN79" i="14"/>
  <c r="CM79" i="14"/>
  <c r="CL79" i="14"/>
  <c r="CK79" i="14"/>
  <c r="CJ79" i="14"/>
  <c r="CI79" i="14"/>
  <c r="CH79" i="14"/>
  <c r="CG79" i="14"/>
  <c r="CF79" i="14"/>
  <c r="CE79" i="14"/>
  <c r="CD79" i="14"/>
  <c r="CC79" i="14"/>
  <c r="CB79" i="14"/>
  <c r="CA79" i="14"/>
  <c r="BZ79" i="14"/>
  <c r="BY79" i="14"/>
  <c r="BX79" i="14"/>
  <c r="BW79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GB78" i="14"/>
  <c r="GA78" i="14"/>
  <c r="FZ78" i="14"/>
  <c r="FY78" i="14"/>
  <c r="FX78" i="14"/>
  <c r="FW78" i="14"/>
  <c r="FV78" i="14"/>
  <c r="FU78" i="14"/>
  <c r="FT78" i="14"/>
  <c r="FS78" i="14"/>
  <c r="FR78" i="14"/>
  <c r="FQ78" i="14"/>
  <c r="FP78" i="14"/>
  <c r="FO78" i="14"/>
  <c r="FN78" i="14"/>
  <c r="FM78" i="14"/>
  <c r="FL78" i="14"/>
  <c r="FK78" i="14"/>
  <c r="FJ78" i="14"/>
  <c r="FI78" i="14"/>
  <c r="FH78" i="14"/>
  <c r="FG78" i="14"/>
  <c r="FF78" i="14"/>
  <c r="FE78" i="14"/>
  <c r="FD78" i="14"/>
  <c r="FC78" i="14"/>
  <c r="FB78" i="14"/>
  <c r="FA78" i="14"/>
  <c r="EZ78" i="14"/>
  <c r="EY78" i="14"/>
  <c r="EX78" i="14"/>
  <c r="EW78" i="14"/>
  <c r="EV78" i="14"/>
  <c r="EU78" i="14"/>
  <c r="ET78" i="14"/>
  <c r="ES78" i="14"/>
  <c r="ER78" i="14"/>
  <c r="EQ78" i="14"/>
  <c r="EP78" i="14"/>
  <c r="EO78" i="14"/>
  <c r="EN78" i="14"/>
  <c r="EM78" i="14"/>
  <c r="EL78" i="14"/>
  <c r="EK78" i="14"/>
  <c r="EJ78" i="14"/>
  <c r="EI78" i="14"/>
  <c r="EH78" i="14"/>
  <c r="EG78" i="14"/>
  <c r="EF78" i="14"/>
  <c r="EE78" i="14"/>
  <c r="ED78" i="14"/>
  <c r="EC78" i="14"/>
  <c r="EB78" i="14"/>
  <c r="EA78" i="14"/>
  <c r="DZ78" i="14"/>
  <c r="DY78" i="14"/>
  <c r="DX78" i="14"/>
  <c r="DW78" i="14"/>
  <c r="DV78" i="14"/>
  <c r="DU78" i="14"/>
  <c r="DT78" i="14"/>
  <c r="DS78" i="14"/>
  <c r="DR78" i="14"/>
  <c r="DQ78" i="14"/>
  <c r="DP78" i="14"/>
  <c r="DO78" i="14"/>
  <c r="DN78" i="14"/>
  <c r="DM78" i="14"/>
  <c r="DL78" i="14"/>
  <c r="DK78" i="14"/>
  <c r="DJ78" i="14"/>
  <c r="DI78" i="14"/>
  <c r="DH78" i="14"/>
  <c r="DG78" i="14"/>
  <c r="DF78" i="14"/>
  <c r="DE78" i="14"/>
  <c r="DD78" i="14"/>
  <c r="DC78" i="14"/>
  <c r="DB78" i="14"/>
  <c r="DA78" i="14"/>
  <c r="CZ78" i="14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GB75" i="14"/>
  <c r="GA75" i="14"/>
  <c r="FZ75" i="14"/>
  <c r="FY75" i="14"/>
  <c r="FX75" i="14"/>
  <c r="FW75" i="14"/>
  <c r="FV75" i="14"/>
  <c r="FU75" i="14"/>
  <c r="FT75" i="14"/>
  <c r="FS75" i="14"/>
  <c r="FR75" i="14"/>
  <c r="FQ75" i="14"/>
  <c r="FP75" i="14"/>
  <c r="FO75" i="14"/>
  <c r="FN75" i="14"/>
  <c r="FM75" i="14"/>
  <c r="FL75" i="14"/>
  <c r="FK75" i="14"/>
  <c r="FJ75" i="14"/>
  <c r="FI75" i="14"/>
  <c r="FH75" i="14"/>
  <c r="FG75" i="14"/>
  <c r="FF75" i="14"/>
  <c r="FE75" i="14"/>
  <c r="FD75" i="14"/>
  <c r="FC75" i="14"/>
  <c r="FB75" i="14"/>
  <c r="FA75" i="14"/>
  <c r="EZ75" i="14"/>
  <c r="EY75" i="14"/>
  <c r="EX75" i="14"/>
  <c r="EW75" i="14"/>
  <c r="EV75" i="14"/>
  <c r="EU75" i="14"/>
  <c r="ET75" i="14"/>
  <c r="ES75" i="14"/>
  <c r="ER75" i="14"/>
  <c r="EQ75" i="14"/>
  <c r="EP75" i="14"/>
  <c r="EO75" i="14"/>
  <c r="EN75" i="14"/>
  <c r="EM75" i="14"/>
  <c r="EL75" i="14"/>
  <c r="EK75" i="14"/>
  <c r="EJ75" i="14"/>
  <c r="EI75" i="14"/>
  <c r="EH75" i="14"/>
  <c r="EG75" i="14"/>
  <c r="EF75" i="14"/>
  <c r="EE75" i="14"/>
  <c r="ED75" i="14"/>
  <c r="EC75" i="14"/>
  <c r="EB75" i="14"/>
  <c r="EA75" i="14"/>
  <c r="DZ75" i="14"/>
  <c r="DY75" i="14"/>
  <c r="DX75" i="14"/>
  <c r="DW75" i="14"/>
  <c r="DV75" i="14"/>
  <c r="DU75" i="14"/>
  <c r="DT75" i="14"/>
  <c r="DS75" i="14"/>
  <c r="DR75" i="14"/>
  <c r="DQ75" i="14"/>
  <c r="DP75" i="14"/>
  <c r="DO75" i="14"/>
  <c r="DN75" i="14"/>
  <c r="DM75" i="14"/>
  <c r="DL75" i="14"/>
  <c r="DK75" i="14"/>
  <c r="DJ75" i="14"/>
  <c r="DI75" i="14"/>
  <c r="DH75" i="14"/>
  <c r="DG75" i="14"/>
  <c r="DF75" i="14"/>
  <c r="DE75" i="14"/>
  <c r="DD75" i="14"/>
  <c r="DC75" i="14"/>
  <c r="DB75" i="14"/>
  <c r="DA75" i="14"/>
  <c r="CZ75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GB74" i="14"/>
  <c r="GA74" i="14"/>
  <c r="FZ74" i="14"/>
  <c r="FY74" i="14"/>
  <c r="FX74" i="14"/>
  <c r="FW74" i="14"/>
  <c r="FV74" i="14"/>
  <c r="FU74" i="14"/>
  <c r="FT74" i="14"/>
  <c r="FS74" i="14"/>
  <c r="FR74" i="14"/>
  <c r="FQ74" i="14"/>
  <c r="FP74" i="14"/>
  <c r="FO74" i="14"/>
  <c r="FN74" i="14"/>
  <c r="FM74" i="14"/>
  <c r="FL74" i="14"/>
  <c r="FK74" i="14"/>
  <c r="FJ74" i="14"/>
  <c r="FI74" i="14"/>
  <c r="FH74" i="14"/>
  <c r="FG74" i="14"/>
  <c r="FF74" i="14"/>
  <c r="FE74" i="14"/>
  <c r="FD74" i="14"/>
  <c r="FC74" i="14"/>
  <c r="FB74" i="14"/>
  <c r="FA74" i="14"/>
  <c r="EZ74" i="14"/>
  <c r="EY74" i="14"/>
  <c r="EX74" i="14"/>
  <c r="EW74" i="14"/>
  <c r="EV74" i="14"/>
  <c r="EU74" i="14"/>
  <c r="ET74" i="14"/>
  <c r="ES74" i="14"/>
  <c r="ER74" i="14"/>
  <c r="EQ74" i="14"/>
  <c r="EP74" i="14"/>
  <c r="EO74" i="14"/>
  <c r="EN74" i="14"/>
  <c r="EM74" i="14"/>
  <c r="EL74" i="14"/>
  <c r="EK74" i="14"/>
  <c r="EJ74" i="14"/>
  <c r="EI74" i="14"/>
  <c r="EH74" i="14"/>
  <c r="EG74" i="14"/>
  <c r="EF74" i="14"/>
  <c r="EE74" i="14"/>
  <c r="ED74" i="14"/>
  <c r="EC74" i="14"/>
  <c r="EB74" i="14"/>
  <c r="EA74" i="14"/>
  <c r="DZ74" i="14"/>
  <c r="DY74" i="14"/>
  <c r="DX74" i="14"/>
  <c r="DW74" i="14"/>
  <c r="DV74" i="14"/>
  <c r="DU74" i="14"/>
  <c r="DT74" i="14"/>
  <c r="DS74" i="14"/>
  <c r="DR74" i="14"/>
  <c r="DQ74" i="14"/>
  <c r="DP74" i="14"/>
  <c r="DO74" i="14"/>
  <c r="DN74" i="14"/>
  <c r="DM74" i="14"/>
  <c r="DL74" i="14"/>
  <c r="DK74" i="14"/>
  <c r="DJ74" i="14"/>
  <c r="DI74" i="14"/>
  <c r="DH74" i="14"/>
  <c r="DG74" i="14"/>
  <c r="DF74" i="14"/>
  <c r="DE74" i="14"/>
  <c r="DD74" i="14"/>
  <c r="DC74" i="14"/>
  <c r="DB74" i="14"/>
  <c r="DA74" i="14"/>
  <c r="CZ74" i="14"/>
  <c r="CY74" i="14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GB73" i="14"/>
  <c r="GA73" i="14"/>
  <c r="FZ73" i="14"/>
  <c r="FY73" i="14"/>
  <c r="FX73" i="14"/>
  <c r="FW73" i="14"/>
  <c r="FV73" i="14"/>
  <c r="FU73" i="14"/>
  <c r="FT73" i="14"/>
  <c r="FS73" i="14"/>
  <c r="FR73" i="14"/>
  <c r="FQ73" i="14"/>
  <c r="FP73" i="14"/>
  <c r="FO73" i="14"/>
  <c r="FN73" i="14"/>
  <c r="FM73" i="14"/>
  <c r="FL73" i="14"/>
  <c r="FK73" i="14"/>
  <c r="FJ73" i="14"/>
  <c r="FI73" i="14"/>
  <c r="FH73" i="14"/>
  <c r="FG73" i="14"/>
  <c r="FF73" i="14"/>
  <c r="FE73" i="14"/>
  <c r="FD73" i="14"/>
  <c r="FC73" i="14"/>
  <c r="FB73" i="14"/>
  <c r="FA73" i="14"/>
  <c r="EZ73" i="14"/>
  <c r="EY73" i="14"/>
  <c r="EX73" i="14"/>
  <c r="EW73" i="14"/>
  <c r="EV73" i="14"/>
  <c r="EU73" i="14"/>
  <c r="ET73" i="14"/>
  <c r="ES73" i="14"/>
  <c r="ER73" i="14"/>
  <c r="EQ73" i="14"/>
  <c r="EP73" i="14"/>
  <c r="EO73" i="14"/>
  <c r="EN73" i="14"/>
  <c r="EM73" i="14"/>
  <c r="EL73" i="14"/>
  <c r="EK73" i="14"/>
  <c r="EJ73" i="14"/>
  <c r="EI73" i="14"/>
  <c r="EH73" i="14"/>
  <c r="EG73" i="14"/>
  <c r="EF73" i="14"/>
  <c r="EE73" i="14"/>
  <c r="ED73" i="14"/>
  <c r="EC73" i="14"/>
  <c r="EB73" i="14"/>
  <c r="EA73" i="14"/>
  <c r="DZ73" i="14"/>
  <c r="DY73" i="14"/>
  <c r="DX73" i="14"/>
  <c r="DW73" i="14"/>
  <c r="DV73" i="14"/>
  <c r="DU73" i="14"/>
  <c r="DT73" i="14"/>
  <c r="DS73" i="14"/>
  <c r="DR73" i="14"/>
  <c r="DQ73" i="14"/>
  <c r="DP73" i="14"/>
  <c r="DO73" i="14"/>
  <c r="DN73" i="14"/>
  <c r="DM73" i="14"/>
  <c r="DL73" i="14"/>
  <c r="DK73" i="14"/>
  <c r="DJ73" i="14"/>
  <c r="DI73" i="14"/>
  <c r="DH73" i="14"/>
  <c r="DG73" i="14"/>
  <c r="DF73" i="14"/>
  <c r="DE73" i="14"/>
  <c r="DD73" i="14"/>
  <c r="DC73" i="14"/>
  <c r="DB73" i="14"/>
  <c r="DA73" i="14"/>
  <c r="CZ73" i="14"/>
  <c r="CY73" i="14"/>
  <c r="CX73" i="14"/>
  <c r="CW73" i="14"/>
  <c r="CV73" i="14"/>
  <c r="CU73" i="14"/>
  <c r="CT73" i="14"/>
  <c r="CS73" i="14"/>
  <c r="CR73" i="14"/>
  <c r="CQ73" i="14"/>
  <c r="CP73" i="14"/>
  <c r="CO73" i="14"/>
  <c r="CN73" i="14"/>
  <c r="CM73" i="14"/>
  <c r="CL73" i="14"/>
  <c r="CK73" i="14"/>
  <c r="CJ73" i="14"/>
  <c r="CI73" i="14"/>
  <c r="CH73" i="14"/>
  <c r="CG73" i="14"/>
  <c r="CF73" i="14"/>
  <c r="CE73" i="14"/>
  <c r="CD73" i="14"/>
  <c r="CC73" i="14"/>
  <c r="CB73" i="14"/>
  <c r="CA73" i="14"/>
  <c r="BZ73" i="14"/>
  <c r="BY73" i="14"/>
  <c r="BX73" i="14"/>
  <c r="BW73" i="14"/>
  <c r="BV73" i="14"/>
  <c r="BU73" i="14"/>
  <c r="BT73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GB72" i="14"/>
  <c r="GA72" i="14"/>
  <c r="FZ72" i="14"/>
  <c r="FY72" i="14"/>
  <c r="FX72" i="14"/>
  <c r="FW72" i="14"/>
  <c r="FV72" i="14"/>
  <c r="FU72" i="14"/>
  <c r="FT72" i="14"/>
  <c r="FS72" i="14"/>
  <c r="FR72" i="14"/>
  <c r="FQ72" i="14"/>
  <c r="FP72" i="14"/>
  <c r="FO72" i="14"/>
  <c r="FN72" i="14"/>
  <c r="FM72" i="14"/>
  <c r="FL72" i="14"/>
  <c r="FK72" i="14"/>
  <c r="FJ72" i="14"/>
  <c r="FI72" i="14"/>
  <c r="FH72" i="14"/>
  <c r="FG72" i="14"/>
  <c r="FF72" i="14"/>
  <c r="FE72" i="14"/>
  <c r="FD72" i="14"/>
  <c r="FC72" i="14"/>
  <c r="FB72" i="14"/>
  <c r="FA72" i="14"/>
  <c r="EZ72" i="14"/>
  <c r="EY72" i="14"/>
  <c r="EX72" i="14"/>
  <c r="EW72" i="14"/>
  <c r="EV72" i="14"/>
  <c r="EU72" i="14"/>
  <c r="ET72" i="14"/>
  <c r="ES72" i="14"/>
  <c r="ER72" i="14"/>
  <c r="EQ72" i="14"/>
  <c r="EP72" i="14"/>
  <c r="EO72" i="14"/>
  <c r="EN72" i="14"/>
  <c r="EM72" i="14"/>
  <c r="EL72" i="14"/>
  <c r="EK72" i="14"/>
  <c r="EJ72" i="14"/>
  <c r="EI72" i="14"/>
  <c r="EH72" i="14"/>
  <c r="EG72" i="14"/>
  <c r="EF72" i="14"/>
  <c r="EE72" i="14"/>
  <c r="ED72" i="14"/>
  <c r="EC72" i="14"/>
  <c r="EB72" i="14"/>
  <c r="EA72" i="14"/>
  <c r="DZ72" i="14"/>
  <c r="DY72" i="14"/>
  <c r="DX72" i="14"/>
  <c r="DW72" i="14"/>
  <c r="DV72" i="14"/>
  <c r="DU72" i="14"/>
  <c r="DT72" i="14"/>
  <c r="DS72" i="14"/>
  <c r="DR72" i="14"/>
  <c r="DQ72" i="14"/>
  <c r="DP72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DA72" i="14"/>
  <c r="CZ72" i="14"/>
  <c r="CY72" i="14"/>
  <c r="CX72" i="14"/>
  <c r="CW72" i="14"/>
  <c r="CV72" i="14"/>
  <c r="CU72" i="14"/>
  <c r="CT72" i="14"/>
  <c r="CS72" i="14"/>
  <c r="CR72" i="14"/>
  <c r="CQ72" i="14"/>
  <c r="CP72" i="14"/>
  <c r="CO72" i="14"/>
  <c r="CN72" i="14"/>
  <c r="CM72" i="14"/>
  <c r="CL72" i="14"/>
  <c r="CK72" i="14"/>
  <c r="CJ72" i="14"/>
  <c r="CI72" i="14"/>
  <c r="CH72" i="14"/>
  <c r="CG72" i="14"/>
  <c r="CF72" i="14"/>
  <c r="CE72" i="14"/>
  <c r="CD72" i="14"/>
  <c r="CC72" i="14"/>
  <c r="CB72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BB72" i="14"/>
  <c r="BA72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FJ71" i="14"/>
  <c r="FI71" i="14"/>
  <c r="FH71" i="14"/>
  <c r="FG71" i="14"/>
  <c r="FF71" i="14"/>
  <c r="FE71" i="14"/>
  <c r="FD71" i="14"/>
  <c r="FC71" i="14"/>
  <c r="FB71" i="14"/>
  <c r="FA71" i="14"/>
  <c r="EZ71" i="14"/>
  <c r="EY71" i="14"/>
  <c r="EX71" i="14"/>
  <c r="EW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GB70" i="14"/>
  <c r="GA70" i="14"/>
  <c r="FZ70" i="14"/>
  <c r="FY70" i="14"/>
  <c r="FX70" i="14"/>
  <c r="FW70" i="14"/>
  <c r="FV70" i="14"/>
  <c r="FU70" i="14"/>
  <c r="FT70" i="14"/>
  <c r="FS70" i="14"/>
  <c r="FR70" i="14"/>
  <c r="FQ70" i="14"/>
  <c r="FP70" i="14"/>
  <c r="FO70" i="14"/>
  <c r="FN70" i="14"/>
  <c r="FM70" i="14"/>
  <c r="FL70" i="14"/>
  <c r="FK70" i="14"/>
  <c r="FJ70" i="14"/>
  <c r="FI70" i="14"/>
  <c r="FH70" i="14"/>
  <c r="FG70" i="14"/>
  <c r="FF70" i="14"/>
  <c r="FE70" i="14"/>
  <c r="FD70" i="14"/>
  <c r="FC70" i="14"/>
  <c r="FB70" i="14"/>
  <c r="FA70" i="14"/>
  <c r="EZ70" i="14"/>
  <c r="EY70" i="14"/>
  <c r="EX70" i="14"/>
  <c r="EW70" i="14"/>
  <c r="EV70" i="14"/>
  <c r="EU70" i="14"/>
  <c r="ET70" i="14"/>
  <c r="ES70" i="14"/>
  <c r="ER70" i="14"/>
  <c r="EQ70" i="14"/>
  <c r="EP70" i="14"/>
  <c r="EO70" i="14"/>
  <c r="EN70" i="14"/>
  <c r="EM70" i="14"/>
  <c r="EL70" i="14"/>
  <c r="EK70" i="14"/>
  <c r="EJ70" i="14"/>
  <c r="EI70" i="14"/>
  <c r="EH70" i="14"/>
  <c r="EG70" i="14"/>
  <c r="EF70" i="14"/>
  <c r="EE70" i="14"/>
  <c r="ED70" i="14"/>
  <c r="EC70" i="14"/>
  <c r="EB70" i="14"/>
  <c r="EA70" i="14"/>
  <c r="DZ70" i="14"/>
  <c r="DY70" i="14"/>
  <c r="DX70" i="14"/>
  <c r="DW70" i="14"/>
  <c r="DV70" i="14"/>
  <c r="DU70" i="14"/>
  <c r="DT70" i="14"/>
  <c r="DS70" i="14"/>
  <c r="DR70" i="14"/>
  <c r="DQ70" i="14"/>
  <c r="DP70" i="14"/>
  <c r="DO70" i="14"/>
  <c r="DN70" i="14"/>
  <c r="DM70" i="14"/>
  <c r="DL70" i="14"/>
  <c r="DK70" i="14"/>
  <c r="DJ70" i="14"/>
  <c r="DI70" i="14"/>
  <c r="DH70" i="14"/>
  <c r="DG70" i="14"/>
  <c r="DF70" i="14"/>
  <c r="DE70" i="14"/>
  <c r="DD70" i="14"/>
  <c r="DC70" i="14"/>
  <c r="DB70" i="14"/>
  <c r="DA70" i="14"/>
  <c r="CZ70" i="14"/>
  <c r="CY70" i="14"/>
  <c r="CX70" i="14"/>
  <c r="CW70" i="14"/>
  <c r="CV70" i="14"/>
  <c r="CU70" i="14"/>
  <c r="CT70" i="14"/>
  <c r="CS70" i="14"/>
  <c r="CR70" i="14"/>
  <c r="CQ70" i="14"/>
  <c r="CP70" i="14"/>
  <c r="CO70" i="14"/>
  <c r="CN70" i="14"/>
  <c r="CM70" i="14"/>
  <c r="CL70" i="14"/>
  <c r="CK70" i="14"/>
  <c r="CJ70" i="14"/>
  <c r="CI70" i="14"/>
  <c r="CH70" i="14"/>
  <c r="CG70" i="14"/>
  <c r="CF70" i="14"/>
  <c r="CE70" i="14"/>
  <c r="CD70" i="14"/>
  <c r="CC70" i="14"/>
  <c r="CB70" i="14"/>
  <c r="CA70" i="14"/>
  <c r="BZ70" i="14"/>
  <c r="BY70" i="14"/>
  <c r="BX70" i="14"/>
  <c r="BW70" i="14"/>
  <c r="BV70" i="14"/>
  <c r="BU70" i="14"/>
  <c r="BT70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BB70" i="14"/>
  <c r="BA70" i="14"/>
  <c r="GB69" i="14"/>
  <c r="GA69" i="14"/>
  <c r="FZ69" i="14"/>
  <c r="FY69" i="14"/>
  <c r="FX69" i="14"/>
  <c r="FW69" i="14"/>
  <c r="FV69" i="14"/>
  <c r="FU69" i="14"/>
  <c r="FT69" i="14"/>
  <c r="FS69" i="14"/>
  <c r="FR69" i="14"/>
  <c r="FQ69" i="14"/>
  <c r="FP69" i="14"/>
  <c r="FO69" i="14"/>
  <c r="FN69" i="14"/>
  <c r="FM69" i="14"/>
  <c r="FL69" i="14"/>
  <c r="FK69" i="14"/>
  <c r="FJ69" i="14"/>
  <c r="FI69" i="14"/>
  <c r="FH69" i="14"/>
  <c r="FG69" i="14"/>
  <c r="FF69" i="14"/>
  <c r="FE69" i="14"/>
  <c r="FD69" i="14"/>
  <c r="FC69" i="14"/>
  <c r="FB69" i="14"/>
  <c r="FA69" i="14"/>
  <c r="EZ69" i="14"/>
  <c r="EY69" i="14"/>
  <c r="EX69" i="14"/>
  <c r="EW69" i="14"/>
  <c r="EV69" i="14"/>
  <c r="EU69" i="14"/>
  <c r="ET69" i="14"/>
  <c r="ES69" i="14"/>
  <c r="ER69" i="14"/>
  <c r="EQ69" i="14"/>
  <c r="EP69" i="14"/>
  <c r="EO69" i="14"/>
  <c r="EN69" i="14"/>
  <c r="EM69" i="14"/>
  <c r="EL69" i="14"/>
  <c r="EK69" i="14"/>
  <c r="EJ69" i="14"/>
  <c r="EI69" i="14"/>
  <c r="EH69" i="14"/>
  <c r="EG69" i="14"/>
  <c r="EF69" i="14"/>
  <c r="EE69" i="14"/>
  <c r="ED69" i="14"/>
  <c r="EC69" i="14"/>
  <c r="EB69" i="14"/>
  <c r="EA69" i="14"/>
  <c r="DZ69" i="14"/>
  <c r="DY69" i="14"/>
  <c r="DX69" i="14"/>
  <c r="DW69" i="14"/>
  <c r="DV69" i="14"/>
  <c r="DU69" i="14"/>
  <c r="DT69" i="14"/>
  <c r="DS69" i="14"/>
  <c r="DR69" i="14"/>
  <c r="DQ69" i="14"/>
  <c r="DP69" i="14"/>
  <c r="DO69" i="14"/>
  <c r="DN69" i="14"/>
  <c r="DM69" i="14"/>
  <c r="DL69" i="14"/>
  <c r="DK69" i="14"/>
  <c r="DJ69" i="14"/>
  <c r="DI69" i="14"/>
  <c r="DH69" i="14"/>
  <c r="DG69" i="14"/>
  <c r="DF69" i="14"/>
  <c r="DE69" i="14"/>
  <c r="DD69" i="14"/>
  <c r="DC69" i="14"/>
  <c r="DB69" i="14"/>
  <c r="DA69" i="14"/>
  <c r="CZ69" i="14"/>
  <c r="CY69" i="14"/>
  <c r="CX69" i="14"/>
  <c r="CW69" i="14"/>
  <c r="CV69" i="14"/>
  <c r="CU69" i="14"/>
  <c r="CT69" i="14"/>
  <c r="CS69" i="14"/>
  <c r="CR69" i="14"/>
  <c r="CQ69" i="14"/>
  <c r="CP69" i="14"/>
  <c r="CO69" i="14"/>
  <c r="CN69" i="14"/>
  <c r="CM69" i="14"/>
  <c r="CL69" i="14"/>
  <c r="CK69" i="14"/>
  <c r="CJ69" i="14"/>
  <c r="CI69" i="14"/>
  <c r="CH69" i="14"/>
  <c r="CG69" i="14"/>
  <c r="CF69" i="14"/>
  <c r="CE69" i="14"/>
  <c r="CD69" i="14"/>
  <c r="CC69" i="14"/>
  <c r="CB69" i="14"/>
  <c r="CA69" i="14"/>
  <c r="BZ69" i="14"/>
  <c r="BY69" i="14"/>
  <c r="BX69" i="14"/>
  <c r="BW69" i="14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GB68" i="14"/>
  <c r="GA68" i="14"/>
  <c r="FZ68" i="14"/>
  <c r="FY68" i="14"/>
  <c r="FX68" i="14"/>
  <c r="FW68" i="14"/>
  <c r="FV68" i="14"/>
  <c r="FU68" i="14"/>
  <c r="FT68" i="14"/>
  <c r="FS68" i="14"/>
  <c r="FR68" i="14"/>
  <c r="FQ68" i="14"/>
  <c r="FP68" i="14"/>
  <c r="FO68" i="14"/>
  <c r="FN68" i="14"/>
  <c r="FM68" i="14"/>
  <c r="FL68" i="14"/>
  <c r="FK68" i="14"/>
  <c r="FJ68" i="14"/>
  <c r="FI68" i="14"/>
  <c r="FH68" i="14"/>
  <c r="FG68" i="14"/>
  <c r="FF68" i="14"/>
  <c r="FE68" i="14"/>
  <c r="FD68" i="14"/>
  <c r="FC68" i="14"/>
  <c r="FB68" i="14"/>
  <c r="FA68" i="14"/>
  <c r="EZ68" i="14"/>
  <c r="EY68" i="14"/>
  <c r="EX68" i="14"/>
  <c r="EW68" i="14"/>
  <c r="EV68" i="14"/>
  <c r="EU68" i="14"/>
  <c r="ET68" i="14"/>
  <c r="ES68" i="14"/>
  <c r="ER68" i="14"/>
  <c r="EQ68" i="14"/>
  <c r="EP68" i="14"/>
  <c r="EO68" i="14"/>
  <c r="EN68" i="14"/>
  <c r="EM68" i="14"/>
  <c r="EL68" i="14"/>
  <c r="EK68" i="14"/>
  <c r="EJ68" i="14"/>
  <c r="EI68" i="14"/>
  <c r="EH68" i="14"/>
  <c r="EG68" i="14"/>
  <c r="EF68" i="14"/>
  <c r="EE68" i="14"/>
  <c r="ED68" i="14"/>
  <c r="EC68" i="14"/>
  <c r="EB68" i="14"/>
  <c r="EA68" i="14"/>
  <c r="DZ68" i="14"/>
  <c r="DY68" i="14"/>
  <c r="DX68" i="14"/>
  <c r="DW68" i="14"/>
  <c r="DV68" i="14"/>
  <c r="DU68" i="14"/>
  <c r="DT68" i="14"/>
  <c r="DS68" i="14"/>
  <c r="DR68" i="14"/>
  <c r="DQ68" i="14"/>
  <c r="DP68" i="14"/>
  <c r="DO68" i="14"/>
  <c r="DN68" i="14"/>
  <c r="DM68" i="14"/>
  <c r="DL68" i="14"/>
  <c r="DK68" i="14"/>
  <c r="DJ68" i="14"/>
  <c r="DI68" i="14"/>
  <c r="DH68" i="14"/>
  <c r="DG68" i="14"/>
  <c r="DF68" i="14"/>
  <c r="DE68" i="14"/>
  <c r="DD68" i="14"/>
  <c r="DC68" i="14"/>
  <c r="DB68" i="14"/>
  <c r="DA68" i="14"/>
  <c r="CZ68" i="14"/>
  <c r="CY68" i="14"/>
  <c r="CX68" i="14"/>
  <c r="CW68" i="14"/>
  <c r="CV68" i="14"/>
  <c r="CU68" i="14"/>
  <c r="CT68" i="14"/>
  <c r="CS68" i="14"/>
  <c r="CR68" i="14"/>
  <c r="CQ68" i="14"/>
  <c r="CP68" i="14"/>
  <c r="CO68" i="14"/>
  <c r="CN68" i="14"/>
  <c r="CM68" i="14"/>
  <c r="CL68" i="14"/>
  <c r="CK68" i="14"/>
  <c r="CJ68" i="14"/>
  <c r="CI68" i="14"/>
  <c r="CH68" i="14"/>
  <c r="CG68" i="14"/>
  <c r="CF68" i="14"/>
  <c r="CE68" i="14"/>
  <c r="CD68" i="14"/>
  <c r="CC68" i="14"/>
  <c r="CB68" i="14"/>
  <c r="CA68" i="14"/>
  <c r="BZ68" i="14"/>
  <c r="BY68" i="14"/>
  <c r="BX68" i="14"/>
  <c r="BW68" i="14"/>
  <c r="BV68" i="14"/>
  <c r="BU68" i="14"/>
  <c r="BT68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BB68" i="14"/>
  <c r="BA68" i="14"/>
  <c r="GB67" i="14"/>
  <c r="GA67" i="14"/>
  <c r="FZ67" i="14"/>
  <c r="FY67" i="14"/>
  <c r="FX67" i="14"/>
  <c r="FW67" i="14"/>
  <c r="FV67" i="14"/>
  <c r="FU67" i="14"/>
  <c r="FT67" i="14"/>
  <c r="FS67" i="14"/>
  <c r="FR67" i="14"/>
  <c r="FQ67" i="14"/>
  <c r="FP67" i="14"/>
  <c r="FO67" i="14"/>
  <c r="FN67" i="14"/>
  <c r="FM67" i="14"/>
  <c r="FL67" i="14"/>
  <c r="FK67" i="14"/>
  <c r="FJ67" i="14"/>
  <c r="FI67" i="14"/>
  <c r="FH67" i="14"/>
  <c r="FG67" i="14"/>
  <c r="FF67" i="14"/>
  <c r="FE67" i="14"/>
  <c r="FD67" i="14"/>
  <c r="FC67" i="14"/>
  <c r="FB67" i="14"/>
  <c r="FA67" i="14"/>
  <c r="EZ67" i="14"/>
  <c r="EY67" i="14"/>
  <c r="EX67" i="14"/>
  <c r="EW67" i="14"/>
  <c r="EV67" i="14"/>
  <c r="EU67" i="14"/>
  <c r="ET67" i="14"/>
  <c r="ES67" i="14"/>
  <c r="ER67" i="14"/>
  <c r="EQ67" i="14"/>
  <c r="EP67" i="14"/>
  <c r="EO67" i="14"/>
  <c r="EN67" i="14"/>
  <c r="EM67" i="14"/>
  <c r="EL67" i="14"/>
  <c r="EK67" i="14"/>
  <c r="EJ67" i="14"/>
  <c r="EI67" i="14"/>
  <c r="EH67" i="14"/>
  <c r="EG67" i="14"/>
  <c r="EF67" i="14"/>
  <c r="EE67" i="14"/>
  <c r="ED67" i="14"/>
  <c r="EC67" i="14"/>
  <c r="EB67" i="14"/>
  <c r="EA67" i="14"/>
  <c r="DZ67" i="14"/>
  <c r="DY67" i="14"/>
  <c r="DX67" i="14"/>
  <c r="DW67" i="14"/>
  <c r="DV67" i="14"/>
  <c r="DU67" i="14"/>
  <c r="DT67" i="14"/>
  <c r="DS67" i="14"/>
  <c r="DR67" i="14"/>
  <c r="DQ67" i="14"/>
  <c r="DP67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DA67" i="14"/>
  <c r="CZ67" i="14"/>
  <c r="CY67" i="14"/>
  <c r="CX67" i="14"/>
  <c r="CW67" i="14"/>
  <c r="CV67" i="14"/>
  <c r="CU67" i="14"/>
  <c r="CT67" i="14"/>
  <c r="CS67" i="14"/>
  <c r="CR67" i="14"/>
  <c r="CQ67" i="14"/>
  <c r="CP67" i="14"/>
  <c r="CO67" i="14"/>
  <c r="CN67" i="14"/>
  <c r="CM67" i="14"/>
  <c r="CL67" i="14"/>
  <c r="CK67" i="14"/>
  <c r="CJ67" i="14"/>
  <c r="CI67" i="14"/>
  <c r="CH67" i="14"/>
  <c r="CG67" i="14"/>
  <c r="CF67" i="14"/>
  <c r="CE67" i="14"/>
  <c r="CD67" i="14"/>
  <c r="CC67" i="14"/>
  <c r="CB67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GB66" i="14"/>
  <c r="GA66" i="14"/>
  <c r="FZ66" i="14"/>
  <c r="FY66" i="14"/>
  <c r="FX66" i="14"/>
  <c r="FW66" i="14"/>
  <c r="FV66" i="14"/>
  <c r="FU66" i="14"/>
  <c r="FT66" i="14"/>
  <c r="FS66" i="14"/>
  <c r="FR66" i="14"/>
  <c r="FQ66" i="14"/>
  <c r="FP66" i="14"/>
  <c r="FO66" i="14"/>
  <c r="FN66" i="14"/>
  <c r="FM66" i="14"/>
  <c r="FL66" i="14"/>
  <c r="FK66" i="14"/>
  <c r="FJ66" i="14"/>
  <c r="FI66" i="14"/>
  <c r="FH66" i="14"/>
  <c r="FG66" i="14"/>
  <c r="FF66" i="14"/>
  <c r="FE66" i="14"/>
  <c r="FD66" i="14"/>
  <c r="FC66" i="14"/>
  <c r="FB66" i="14"/>
  <c r="FA66" i="14"/>
  <c r="EZ66" i="14"/>
  <c r="EY66" i="14"/>
  <c r="EX66" i="14"/>
  <c r="EW66" i="14"/>
  <c r="EV66" i="14"/>
  <c r="EU66" i="14"/>
  <c r="ET66" i="14"/>
  <c r="ES66" i="14"/>
  <c r="ER66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BB66" i="14"/>
  <c r="BA66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FP65" i="14"/>
  <c r="FO65" i="14"/>
  <c r="FN65" i="14"/>
  <c r="FM65" i="14"/>
  <c r="FL65" i="14"/>
  <c r="FK65" i="14"/>
  <c r="FJ65" i="14"/>
  <c r="FI65" i="14"/>
  <c r="FH65" i="14"/>
  <c r="FG65" i="14"/>
  <c r="FF65" i="14"/>
  <c r="FE65" i="14"/>
  <c r="FD65" i="14"/>
  <c r="FC65" i="14"/>
  <c r="FB65" i="14"/>
  <c r="FA65" i="14"/>
  <c r="EZ65" i="14"/>
  <c r="EY65" i="14"/>
  <c r="EX65" i="14"/>
  <c r="EW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DL65" i="14"/>
  <c r="DK65" i="14"/>
  <c r="DJ65" i="14"/>
  <c r="DI65" i="14"/>
  <c r="DH65" i="14"/>
  <c r="DG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CH65" i="14"/>
  <c r="CG65" i="14"/>
  <c r="CF65" i="14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GB64" i="14"/>
  <c r="GB76" i="14" s="1"/>
  <c r="GA64" i="14"/>
  <c r="GA76" i="14" s="1"/>
  <c r="FZ64" i="14"/>
  <c r="FZ76" i="14" s="1"/>
  <c r="FY64" i="14"/>
  <c r="FY76" i="14" s="1"/>
  <c r="FX64" i="14"/>
  <c r="FX76" i="14" s="1"/>
  <c r="FW64" i="14"/>
  <c r="FW76" i="14" s="1"/>
  <c r="FV64" i="14"/>
  <c r="FV76" i="14" s="1"/>
  <c r="FU64" i="14"/>
  <c r="FU76" i="14" s="1"/>
  <c r="FT64" i="14"/>
  <c r="FT76" i="14" s="1"/>
  <c r="FS64" i="14"/>
  <c r="FS76" i="14" s="1"/>
  <c r="FR64" i="14"/>
  <c r="FR76" i="14" s="1"/>
  <c r="FQ64" i="14"/>
  <c r="FQ76" i="14" s="1"/>
  <c r="FP64" i="14"/>
  <c r="FP76" i="14" s="1"/>
  <c r="FO64" i="14"/>
  <c r="FO76" i="14" s="1"/>
  <c r="FN64" i="14"/>
  <c r="FN76" i="14" s="1"/>
  <c r="FM64" i="14"/>
  <c r="FM76" i="14" s="1"/>
  <c r="FL64" i="14"/>
  <c r="FL76" i="14" s="1"/>
  <c r="FK64" i="14"/>
  <c r="FK76" i="14" s="1"/>
  <c r="FJ64" i="14"/>
  <c r="FJ76" i="14" s="1"/>
  <c r="FI64" i="14"/>
  <c r="FI76" i="14" s="1"/>
  <c r="FH64" i="14"/>
  <c r="FH76" i="14" s="1"/>
  <c r="FG64" i="14"/>
  <c r="FG76" i="14" s="1"/>
  <c r="FF64" i="14"/>
  <c r="FF76" i="14" s="1"/>
  <c r="FE64" i="14"/>
  <c r="FE76" i="14" s="1"/>
  <c r="FD64" i="14"/>
  <c r="FD76" i="14" s="1"/>
  <c r="FC64" i="14"/>
  <c r="FC76" i="14" s="1"/>
  <c r="FB64" i="14"/>
  <c r="FB76" i="14" s="1"/>
  <c r="FA64" i="14"/>
  <c r="FA76" i="14" s="1"/>
  <c r="EZ64" i="14"/>
  <c r="EZ76" i="14" s="1"/>
  <c r="EY64" i="14"/>
  <c r="EY76" i="14" s="1"/>
  <c r="EX64" i="14"/>
  <c r="EX76" i="14" s="1"/>
  <c r="EW64" i="14"/>
  <c r="EW76" i="14" s="1"/>
  <c r="EV64" i="14"/>
  <c r="EV76" i="14" s="1"/>
  <c r="EU64" i="14"/>
  <c r="EU76" i="14" s="1"/>
  <c r="ET64" i="14"/>
  <c r="ET76" i="14" s="1"/>
  <c r="ES64" i="14"/>
  <c r="ES76" i="14" s="1"/>
  <c r="ER64" i="14"/>
  <c r="ER76" i="14" s="1"/>
  <c r="EQ64" i="14"/>
  <c r="EQ76" i="14" s="1"/>
  <c r="EP64" i="14"/>
  <c r="EP76" i="14" s="1"/>
  <c r="EO64" i="14"/>
  <c r="EO76" i="14" s="1"/>
  <c r="EN64" i="14"/>
  <c r="EN76" i="14" s="1"/>
  <c r="EM64" i="14"/>
  <c r="EM76" i="14" s="1"/>
  <c r="EL64" i="14"/>
  <c r="EL76" i="14" s="1"/>
  <c r="EK64" i="14"/>
  <c r="EK76" i="14" s="1"/>
  <c r="EJ64" i="14"/>
  <c r="EJ76" i="14" s="1"/>
  <c r="EI64" i="14"/>
  <c r="EI76" i="14" s="1"/>
  <c r="EH64" i="14"/>
  <c r="EH76" i="14" s="1"/>
  <c r="EG64" i="14"/>
  <c r="EG76" i="14" s="1"/>
  <c r="EF64" i="14"/>
  <c r="EF76" i="14" s="1"/>
  <c r="EE64" i="14"/>
  <c r="EE76" i="14" s="1"/>
  <c r="ED64" i="14"/>
  <c r="ED76" i="14" s="1"/>
  <c r="EC64" i="14"/>
  <c r="EC76" i="14" s="1"/>
  <c r="EB64" i="14"/>
  <c r="EB76" i="14" s="1"/>
  <c r="EA64" i="14"/>
  <c r="EA76" i="14" s="1"/>
  <c r="DZ64" i="14"/>
  <c r="DZ76" i="14" s="1"/>
  <c r="DY64" i="14"/>
  <c r="DY76" i="14" s="1"/>
  <c r="DX64" i="14"/>
  <c r="DX76" i="14" s="1"/>
  <c r="DW64" i="14"/>
  <c r="DW76" i="14" s="1"/>
  <c r="DV64" i="14"/>
  <c r="DV76" i="14" s="1"/>
  <c r="DU64" i="14"/>
  <c r="DU76" i="14" s="1"/>
  <c r="DT64" i="14"/>
  <c r="DT76" i="14" s="1"/>
  <c r="DS64" i="14"/>
  <c r="DS76" i="14" s="1"/>
  <c r="DR64" i="14"/>
  <c r="DR76" i="14" s="1"/>
  <c r="DQ64" i="14"/>
  <c r="DQ76" i="14" s="1"/>
  <c r="DP64" i="14"/>
  <c r="DP76" i="14" s="1"/>
  <c r="DO64" i="14"/>
  <c r="DO76" i="14" s="1"/>
  <c r="DN64" i="14"/>
  <c r="DN76" i="14" s="1"/>
  <c r="DM64" i="14"/>
  <c r="DM76" i="14" s="1"/>
  <c r="DL64" i="14"/>
  <c r="DL76" i="14" s="1"/>
  <c r="DK64" i="14"/>
  <c r="DK76" i="14" s="1"/>
  <c r="DJ64" i="14"/>
  <c r="DJ76" i="14" s="1"/>
  <c r="DI64" i="14"/>
  <c r="DI76" i="14" s="1"/>
  <c r="DH64" i="14"/>
  <c r="DH76" i="14" s="1"/>
  <c r="DG64" i="14"/>
  <c r="DG76" i="14" s="1"/>
  <c r="DF64" i="14"/>
  <c r="DF76" i="14" s="1"/>
  <c r="DE64" i="14"/>
  <c r="DE76" i="14" s="1"/>
  <c r="DD64" i="14"/>
  <c r="DD76" i="14" s="1"/>
  <c r="DC64" i="14"/>
  <c r="DC76" i="14" s="1"/>
  <c r="DB64" i="14"/>
  <c r="DB76" i="14" s="1"/>
  <c r="DA64" i="14"/>
  <c r="DA76" i="14" s="1"/>
  <c r="CZ64" i="14"/>
  <c r="CZ76" i="14" s="1"/>
  <c r="CY64" i="14"/>
  <c r="CY76" i="14" s="1"/>
  <c r="CX64" i="14"/>
  <c r="CX76" i="14" s="1"/>
  <c r="CW64" i="14"/>
  <c r="CW76" i="14" s="1"/>
  <c r="CV64" i="14"/>
  <c r="CV76" i="14" s="1"/>
  <c r="CU64" i="14"/>
  <c r="CU76" i="14" s="1"/>
  <c r="CT64" i="14"/>
  <c r="CT76" i="14" s="1"/>
  <c r="CS64" i="14"/>
  <c r="CS76" i="14" s="1"/>
  <c r="CR64" i="14"/>
  <c r="CR76" i="14" s="1"/>
  <c r="CQ64" i="14"/>
  <c r="CQ76" i="14" s="1"/>
  <c r="CP64" i="14"/>
  <c r="CP76" i="14" s="1"/>
  <c r="CO64" i="14"/>
  <c r="CO76" i="14" s="1"/>
  <c r="CN64" i="14"/>
  <c r="CN76" i="14" s="1"/>
  <c r="CM64" i="14"/>
  <c r="CM76" i="14" s="1"/>
  <c r="CL64" i="14"/>
  <c r="CL76" i="14" s="1"/>
  <c r="CK64" i="14"/>
  <c r="CK76" i="14" s="1"/>
  <c r="CJ64" i="14"/>
  <c r="CJ76" i="14" s="1"/>
  <c r="CI64" i="14"/>
  <c r="CI76" i="14" s="1"/>
  <c r="CH64" i="14"/>
  <c r="CH76" i="14" s="1"/>
  <c r="CG64" i="14"/>
  <c r="CG76" i="14" s="1"/>
  <c r="CF64" i="14"/>
  <c r="CF76" i="14" s="1"/>
  <c r="CE64" i="14"/>
  <c r="CE76" i="14" s="1"/>
  <c r="CD64" i="14"/>
  <c r="CD76" i="14" s="1"/>
  <c r="CC64" i="14"/>
  <c r="CC76" i="14" s="1"/>
  <c r="CB64" i="14"/>
  <c r="CB76" i="14" s="1"/>
  <c r="CA64" i="14"/>
  <c r="CA76" i="14" s="1"/>
  <c r="BZ64" i="14"/>
  <c r="BZ76" i="14" s="1"/>
  <c r="BY64" i="14"/>
  <c r="BY76" i="14" s="1"/>
  <c r="BX64" i="14"/>
  <c r="BX76" i="14" s="1"/>
  <c r="BW64" i="14"/>
  <c r="BW76" i="14" s="1"/>
  <c r="BV64" i="14"/>
  <c r="BV76" i="14" s="1"/>
  <c r="BU64" i="14"/>
  <c r="BU76" i="14" s="1"/>
  <c r="BT64" i="14"/>
  <c r="BT76" i="14" s="1"/>
  <c r="BS64" i="14"/>
  <c r="BS76" i="14" s="1"/>
  <c r="BR64" i="14"/>
  <c r="BR76" i="14" s="1"/>
  <c r="BQ64" i="14"/>
  <c r="BQ76" i="14" s="1"/>
  <c r="BP64" i="14"/>
  <c r="BP76" i="14" s="1"/>
  <c r="BO64" i="14"/>
  <c r="BO76" i="14" s="1"/>
  <c r="BN64" i="14"/>
  <c r="BN76" i="14" s="1"/>
  <c r="BM64" i="14"/>
  <c r="BM76" i="14" s="1"/>
  <c r="BL64" i="14"/>
  <c r="BL76" i="14" s="1"/>
  <c r="BK64" i="14"/>
  <c r="BK76" i="14" s="1"/>
  <c r="BJ64" i="14"/>
  <c r="BJ76" i="14" s="1"/>
  <c r="BI64" i="14"/>
  <c r="BI76" i="14" s="1"/>
  <c r="BH64" i="14"/>
  <c r="BH76" i="14" s="1"/>
  <c r="BG64" i="14"/>
  <c r="BG76" i="14" s="1"/>
  <c r="BF64" i="14"/>
  <c r="BF76" i="14" s="1"/>
  <c r="BE64" i="14"/>
  <c r="BE76" i="14" s="1"/>
  <c r="BD64" i="14"/>
  <c r="BD76" i="14" s="1"/>
  <c r="BC64" i="14"/>
  <c r="BC76" i="14" s="1"/>
  <c r="BB64" i="14"/>
  <c r="BB76" i="14" s="1"/>
  <c r="BA64" i="14"/>
  <c r="BA76" i="14" s="1"/>
  <c r="GB63" i="14"/>
  <c r="GA63" i="14"/>
  <c r="FZ63" i="14"/>
  <c r="FY63" i="14"/>
  <c r="FX63" i="14"/>
  <c r="FW63" i="14"/>
  <c r="FV63" i="14"/>
  <c r="FU63" i="14"/>
  <c r="FT63" i="14"/>
  <c r="FS63" i="14"/>
  <c r="FR63" i="14"/>
  <c r="FQ63" i="14"/>
  <c r="FP63" i="14"/>
  <c r="FO63" i="14"/>
  <c r="FN63" i="14"/>
  <c r="FM63" i="14"/>
  <c r="FL63" i="14"/>
  <c r="FK63" i="14"/>
  <c r="FJ63" i="14"/>
  <c r="FI63" i="14"/>
  <c r="FH63" i="14"/>
  <c r="FG63" i="14"/>
  <c r="FF63" i="14"/>
  <c r="FE63" i="14"/>
  <c r="FD63" i="14"/>
  <c r="FC63" i="14"/>
  <c r="FB63" i="14"/>
  <c r="FA63" i="14"/>
  <c r="EZ63" i="14"/>
  <c r="EY63" i="14"/>
  <c r="EX63" i="14"/>
  <c r="EW63" i="14"/>
  <c r="EV63" i="14"/>
  <c r="EU63" i="14"/>
  <c r="ET63" i="14"/>
  <c r="ES63" i="14"/>
  <c r="ER63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GB60" i="14"/>
  <c r="GB91" i="14" s="1"/>
  <c r="GA60" i="14"/>
  <c r="GA91" i="14" s="1"/>
  <c r="FZ60" i="14"/>
  <c r="FZ91" i="14" s="1"/>
  <c r="FY60" i="14"/>
  <c r="FY91" i="14" s="1"/>
  <c r="FX60" i="14"/>
  <c r="FX91" i="14" s="1"/>
  <c r="FW60" i="14"/>
  <c r="FW91" i="14" s="1"/>
  <c r="FV60" i="14"/>
  <c r="FV91" i="14" s="1"/>
  <c r="FU60" i="14"/>
  <c r="FU91" i="14" s="1"/>
  <c r="FT60" i="14"/>
  <c r="FT91" i="14" s="1"/>
  <c r="FS60" i="14"/>
  <c r="FS91" i="14" s="1"/>
  <c r="FR60" i="14"/>
  <c r="FR91" i="14" s="1"/>
  <c r="FQ60" i="14"/>
  <c r="FQ91" i="14" s="1"/>
  <c r="FP60" i="14"/>
  <c r="FP91" i="14" s="1"/>
  <c r="FO60" i="14"/>
  <c r="FO91" i="14" s="1"/>
  <c r="FN60" i="14"/>
  <c r="FN91" i="14" s="1"/>
  <c r="FM60" i="14"/>
  <c r="FM91" i="14" s="1"/>
  <c r="FL60" i="14"/>
  <c r="FL91" i="14" s="1"/>
  <c r="FK60" i="14"/>
  <c r="FK91" i="14" s="1"/>
  <c r="FJ60" i="14"/>
  <c r="FJ91" i="14" s="1"/>
  <c r="FI60" i="14"/>
  <c r="FI91" i="14" s="1"/>
  <c r="FH60" i="14"/>
  <c r="FH91" i="14" s="1"/>
  <c r="FG60" i="14"/>
  <c r="FG91" i="14" s="1"/>
  <c r="FF60" i="14"/>
  <c r="FF91" i="14" s="1"/>
  <c r="FE60" i="14"/>
  <c r="FE91" i="14" s="1"/>
  <c r="FD60" i="14"/>
  <c r="FD91" i="14" s="1"/>
  <c r="FC60" i="14"/>
  <c r="FC91" i="14" s="1"/>
  <c r="FB60" i="14"/>
  <c r="FB91" i="14" s="1"/>
  <c r="FA60" i="14"/>
  <c r="FA91" i="14" s="1"/>
  <c r="EZ60" i="14"/>
  <c r="EZ91" i="14" s="1"/>
  <c r="EY60" i="14"/>
  <c r="EY91" i="14" s="1"/>
  <c r="EX60" i="14"/>
  <c r="EX91" i="14" s="1"/>
  <c r="EW60" i="14"/>
  <c r="EW91" i="14" s="1"/>
  <c r="EV60" i="14"/>
  <c r="EV91" i="14" s="1"/>
  <c r="EU60" i="14"/>
  <c r="EU91" i="14" s="1"/>
  <c r="ET60" i="14"/>
  <c r="ET91" i="14" s="1"/>
  <c r="ES60" i="14"/>
  <c r="ES91" i="14" s="1"/>
  <c r="ER60" i="14"/>
  <c r="ER91" i="14" s="1"/>
  <c r="EQ60" i="14"/>
  <c r="EQ91" i="14" s="1"/>
  <c r="EP60" i="14"/>
  <c r="EP91" i="14" s="1"/>
  <c r="EO60" i="14"/>
  <c r="EO91" i="14" s="1"/>
  <c r="EN60" i="14"/>
  <c r="EN91" i="14" s="1"/>
  <c r="EM60" i="14"/>
  <c r="EM91" i="14" s="1"/>
  <c r="EL60" i="14"/>
  <c r="EL91" i="14" s="1"/>
  <c r="EK60" i="14"/>
  <c r="EK91" i="14" s="1"/>
  <c r="EJ60" i="14"/>
  <c r="EJ91" i="14" s="1"/>
  <c r="EI60" i="14"/>
  <c r="EI91" i="14" s="1"/>
  <c r="EH60" i="14"/>
  <c r="EH91" i="14" s="1"/>
  <c r="EG60" i="14"/>
  <c r="EG91" i="14" s="1"/>
  <c r="EF60" i="14"/>
  <c r="EF91" i="14" s="1"/>
  <c r="EE60" i="14"/>
  <c r="EE91" i="14" s="1"/>
  <c r="ED60" i="14"/>
  <c r="ED91" i="14" s="1"/>
  <c r="EC60" i="14"/>
  <c r="EC91" i="14" s="1"/>
  <c r="EB60" i="14"/>
  <c r="EB91" i="14" s="1"/>
  <c r="EA60" i="14"/>
  <c r="EA91" i="14" s="1"/>
  <c r="DZ60" i="14"/>
  <c r="DZ91" i="14" s="1"/>
  <c r="DY60" i="14"/>
  <c r="DY91" i="14" s="1"/>
  <c r="DX60" i="14"/>
  <c r="DX91" i="14" s="1"/>
  <c r="DW60" i="14"/>
  <c r="DW91" i="14" s="1"/>
  <c r="DV60" i="14"/>
  <c r="DV91" i="14" s="1"/>
  <c r="DU60" i="14"/>
  <c r="DU91" i="14" s="1"/>
  <c r="DT60" i="14"/>
  <c r="DT91" i="14" s="1"/>
  <c r="DS60" i="14"/>
  <c r="DS91" i="14" s="1"/>
  <c r="DR60" i="14"/>
  <c r="DR91" i="14" s="1"/>
  <c r="DQ60" i="14"/>
  <c r="DQ91" i="14" s="1"/>
  <c r="DP60" i="14"/>
  <c r="DP91" i="14" s="1"/>
  <c r="DO60" i="14"/>
  <c r="DO91" i="14" s="1"/>
  <c r="DN60" i="14"/>
  <c r="DN91" i="14" s="1"/>
  <c r="DM60" i="14"/>
  <c r="DM91" i="14" s="1"/>
  <c r="DL60" i="14"/>
  <c r="DL91" i="14" s="1"/>
  <c r="DK60" i="14"/>
  <c r="DK91" i="14" s="1"/>
  <c r="DJ60" i="14"/>
  <c r="DJ91" i="14" s="1"/>
  <c r="DI60" i="14"/>
  <c r="DI91" i="14" s="1"/>
  <c r="DH60" i="14"/>
  <c r="DH91" i="14" s="1"/>
  <c r="DG60" i="14"/>
  <c r="DG91" i="14" s="1"/>
  <c r="DF60" i="14"/>
  <c r="DF91" i="14" s="1"/>
  <c r="DE60" i="14"/>
  <c r="DE91" i="14" s="1"/>
  <c r="DD60" i="14"/>
  <c r="DD91" i="14" s="1"/>
  <c r="DC60" i="14"/>
  <c r="DC91" i="14" s="1"/>
  <c r="DB60" i="14"/>
  <c r="DB91" i="14" s="1"/>
  <c r="DA60" i="14"/>
  <c r="DA91" i="14" s="1"/>
  <c r="CZ60" i="14"/>
  <c r="CZ91" i="14" s="1"/>
  <c r="CY60" i="14"/>
  <c r="CY91" i="14" s="1"/>
  <c r="CX60" i="14"/>
  <c r="CX91" i="14" s="1"/>
  <c r="CW60" i="14"/>
  <c r="CW91" i="14" s="1"/>
  <c r="CV60" i="14"/>
  <c r="CV91" i="14" s="1"/>
  <c r="CU60" i="14"/>
  <c r="CU91" i="14" s="1"/>
  <c r="CT60" i="14"/>
  <c r="CT91" i="14" s="1"/>
  <c r="CS60" i="14"/>
  <c r="CS91" i="14" s="1"/>
  <c r="CR60" i="14"/>
  <c r="CR91" i="14" s="1"/>
  <c r="CQ60" i="14"/>
  <c r="CQ91" i="14" s="1"/>
  <c r="CP60" i="14"/>
  <c r="CP91" i="14" s="1"/>
  <c r="CO60" i="14"/>
  <c r="CO91" i="14" s="1"/>
  <c r="CN60" i="14"/>
  <c r="CN91" i="14" s="1"/>
  <c r="CM60" i="14"/>
  <c r="CM91" i="14" s="1"/>
  <c r="CL60" i="14"/>
  <c r="CL91" i="14" s="1"/>
  <c r="CK60" i="14"/>
  <c r="CK91" i="14" s="1"/>
  <c r="CJ60" i="14"/>
  <c r="CJ91" i="14" s="1"/>
  <c r="CI60" i="14"/>
  <c r="CI91" i="14" s="1"/>
  <c r="CH60" i="14"/>
  <c r="CH91" i="14" s="1"/>
  <c r="CG60" i="14"/>
  <c r="CG91" i="14" s="1"/>
  <c r="CF60" i="14"/>
  <c r="CF91" i="14" s="1"/>
  <c r="CE60" i="14"/>
  <c r="CE91" i="14" s="1"/>
  <c r="CD60" i="14"/>
  <c r="CD91" i="14" s="1"/>
  <c r="CC60" i="14"/>
  <c r="CC91" i="14" s="1"/>
  <c r="CB60" i="14"/>
  <c r="CB91" i="14" s="1"/>
  <c r="CA60" i="14"/>
  <c r="CA91" i="14" s="1"/>
  <c r="BZ60" i="14"/>
  <c r="BZ91" i="14" s="1"/>
  <c r="BY60" i="14"/>
  <c r="BY91" i="14" s="1"/>
  <c r="BX60" i="14"/>
  <c r="BX91" i="14" s="1"/>
  <c r="BW60" i="14"/>
  <c r="BW91" i="14" s="1"/>
  <c r="BV60" i="14"/>
  <c r="BV91" i="14" s="1"/>
  <c r="BU60" i="14"/>
  <c r="BU91" i="14" s="1"/>
  <c r="BT60" i="14"/>
  <c r="BT91" i="14" s="1"/>
  <c r="BS60" i="14"/>
  <c r="BS91" i="14" s="1"/>
  <c r="BR60" i="14"/>
  <c r="BR91" i="14" s="1"/>
  <c r="BQ60" i="14"/>
  <c r="BQ91" i="14" s="1"/>
  <c r="BP60" i="14"/>
  <c r="BP91" i="14" s="1"/>
  <c r="BO60" i="14"/>
  <c r="BO91" i="14" s="1"/>
  <c r="BN60" i="14"/>
  <c r="BN91" i="14" s="1"/>
  <c r="BM60" i="14"/>
  <c r="BM91" i="14" s="1"/>
  <c r="BL60" i="14"/>
  <c r="BL91" i="14" s="1"/>
  <c r="BK60" i="14"/>
  <c r="BK91" i="14" s="1"/>
  <c r="BJ60" i="14"/>
  <c r="BJ91" i="14" s="1"/>
  <c r="BI60" i="14"/>
  <c r="BI91" i="14" s="1"/>
  <c r="BH60" i="14"/>
  <c r="BH91" i="14" s="1"/>
  <c r="BG60" i="14"/>
  <c r="BG91" i="14" s="1"/>
  <c r="BF60" i="14"/>
  <c r="BF91" i="14" s="1"/>
  <c r="BE60" i="14"/>
  <c r="BE91" i="14" s="1"/>
  <c r="BD60" i="14"/>
  <c r="BD91" i="14" s="1"/>
  <c r="BC60" i="14"/>
  <c r="BC91" i="14" s="1"/>
  <c r="BB60" i="14"/>
  <c r="BB91" i="14" s="1"/>
  <c r="BA60" i="14"/>
  <c r="BA91" i="14" s="1"/>
  <c r="GB59" i="14"/>
  <c r="GB90" i="14" s="1"/>
  <c r="GA59" i="14"/>
  <c r="GA90" i="14" s="1"/>
  <c r="FZ59" i="14"/>
  <c r="FZ90" i="14" s="1"/>
  <c r="FY59" i="14"/>
  <c r="FY90" i="14" s="1"/>
  <c r="FX59" i="14"/>
  <c r="FX90" i="14" s="1"/>
  <c r="FW59" i="14"/>
  <c r="FW90" i="14" s="1"/>
  <c r="FV59" i="14"/>
  <c r="FV90" i="14" s="1"/>
  <c r="FU59" i="14"/>
  <c r="FU90" i="14" s="1"/>
  <c r="FT59" i="14"/>
  <c r="FT90" i="14" s="1"/>
  <c r="FS59" i="14"/>
  <c r="FS90" i="14" s="1"/>
  <c r="FR59" i="14"/>
  <c r="FR90" i="14" s="1"/>
  <c r="FQ59" i="14"/>
  <c r="FQ90" i="14" s="1"/>
  <c r="FP59" i="14"/>
  <c r="FP90" i="14" s="1"/>
  <c r="FO59" i="14"/>
  <c r="FO90" i="14" s="1"/>
  <c r="FN59" i="14"/>
  <c r="FN90" i="14" s="1"/>
  <c r="FM59" i="14"/>
  <c r="FM90" i="14" s="1"/>
  <c r="FL59" i="14"/>
  <c r="FL90" i="14" s="1"/>
  <c r="FK59" i="14"/>
  <c r="FK90" i="14" s="1"/>
  <c r="FJ59" i="14"/>
  <c r="FJ90" i="14" s="1"/>
  <c r="FI59" i="14"/>
  <c r="FI90" i="14" s="1"/>
  <c r="FH59" i="14"/>
  <c r="FH90" i="14" s="1"/>
  <c r="FG59" i="14"/>
  <c r="FG90" i="14" s="1"/>
  <c r="FF59" i="14"/>
  <c r="FF90" i="14" s="1"/>
  <c r="FE59" i="14"/>
  <c r="FE90" i="14" s="1"/>
  <c r="FD59" i="14"/>
  <c r="FD90" i="14" s="1"/>
  <c r="FC59" i="14"/>
  <c r="FC90" i="14" s="1"/>
  <c r="FB59" i="14"/>
  <c r="FB90" i="14" s="1"/>
  <c r="FA59" i="14"/>
  <c r="FA90" i="14" s="1"/>
  <c r="EZ59" i="14"/>
  <c r="EZ90" i="14" s="1"/>
  <c r="EY59" i="14"/>
  <c r="EY90" i="14" s="1"/>
  <c r="EX59" i="14"/>
  <c r="EX90" i="14" s="1"/>
  <c r="EW59" i="14"/>
  <c r="EW90" i="14" s="1"/>
  <c r="EV59" i="14"/>
  <c r="EV90" i="14" s="1"/>
  <c r="EU59" i="14"/>
  <c r="EU90" i="14" s="1"/>
  <c r="ET59" i="14"/>
  <c r="ET90" i="14" s="1"/>
  <c r="ES59" i="14"/>
  <c r="ES90" i="14" s="1"/>
  <c r="ER59" i="14"/>
  <c r="ER90" i="14" s="1"/>
  <c r="EQ59" i="14"/>
  <c r="EQ90" i="14" s="1"/>
  <c r="EP59" i="14"/>
  <c r="EP90" i="14" s="1"/>
  <c r="EO59" i="14"/>
  <c r="EO90" i="14" s="1"/>
  <c r="EN59" i="14"/>
  <c r="EN90" i="14" s="1"/>
  <c r="EM59" i="14"/>
  <c r="EM90" i="14" s="1"/>
  <c r="EL59" i="14"/>
  <c r="EL90" i="14" s="1"/>
  <c r="EK59" i="14"/>
  <c r="EK90" i="14" s="1"/>
  <c r="EJ59" i="14"/>
  <c r="EJ90" i="14" s="1"/>
  <c r="EI59" i="14"/>
  <c r="EI90" i="14" s="1"/>
  <c r="EH59" i="14"/>
  <c r="EH90" i="14" s="1"/>
  <c r="EG59" i="14"/>
  <c r="EG90" i="14" s="1"/>
  <c r="EF59" i="14"/>
  <c r="EF90" i="14" s="1"/>
  <c r="EE59" i="14"/>
  <c r="EE90" i="14" s="1"/>
  <c r="ED59" i="14"/>
  <c r="ED90" i="14" s="1"/>
  <c r="EC59" i="14"/>
  <c r="EC90" i="14" s="1"/>
  <c r="EB59" i="14"/>
  <c r="EB90" i="14" s="1"/>
  <c r="EA59" i="14"/>
  <c r="EA90" i="14" s="1"/>
  <c r="DZ59" i="14"/>
  <c r="DZ90" i="14" s="1"/>
  <c r="DY59" i="14"/>
  <c r="DY90" i="14" s="1"/>
  <c r="DX59" i="14"/>
  <c r="DX90" i="14" s="1"/>
  <c r="DW59" i="14"/>
  <c r="DW90" i="14" s="1"/>
  <c r="DV59" i="14"/>
  <c r="DV90" i="14" s="1"/>
  <c r="DU59" i="14"/>
  <c r="DU90" i="14" s="1"/>
  <c r="DT59" i="14"/>
  <c r="DT90" i="14" s="1"/>
  <c r="DS59" i="14"/>
  <c r="DS90" i="14" s="1"/>
  <c r="DR59" i="14"/>
  <c r="DR90" i="14" s="1"/>
  <c r="DQ59" i="14"/>
  <c r="DQ90" i="14" s="1"/>
  <c r="DP59" i="14"/>
  <c r="DP90" i="14" s="1"/>
  <c r="DO59" i="14"/>
  <c r="DO90" i="14" s="1"/>
  <c r="DN59" i="14"/>
  <c r="DN90" i="14" s="1"/>
  <c r="DM59" i="14"/>
  <c r="DM90" i="14" s="1"/>
  <c r="DL59" i="14"/>
  <c r="DL90" i="14" s="1"/>
  <c r="DK59" i="14"/>
  <c r="DK90" i="14" s="1"/>
  <c r="DJ59" i="14"/>
  <c r="DJ90" i="14" s="1"/>
  <c r="DI59" i="14"/>
  <c r="DI90" i="14" s="1"/>
  <c r="DH59" i="14"/>
  <c r="DH90" i="14" s="1"/>
  <c r="DG59" i="14"/>
  <c r="DG90" i="14" s="1"/>
  <c r="DF59" i="14"/>
  <c r="DF90" i="14" s="1"/>
  <c r="DE59" i="14"/>
  <c r="DE90" i="14" s="1"/>
  <c r="DD59" i="14"/>
  <c r="DD90" i="14" s="1"/>
  <c r="DC59" i="14"/>
  <c r="DC90" i="14" s="1"/>
  <c r="DB59" i="14"/>
  <c r="DB90" i="14" s="1"/>
  <c r="DA59" i="14"/>
  <c r="DA90" i="14" s="1"/>
  <c r="CZ59" i="14"/>
  <c r="CZ90" i="14" s="1"/>
  <c r="CY59" i="14"/>
  <c r="CY90" i="14" s="1"/>
  <c r="CX59" i="14"/>
  <c r="CX90" i="14" s="1"/>
  <c r="CW59" i="14"/>
  <c r="CW90" i="14" s="1"/>
  <c r="CV59" i="14"/>
  <c r="CV90" i="14" s="1"/>
  <c r="CU59" i="14"/>
  <c r="CU90" i="14" s="1"/>
  <c r="CT59" i="14"/>
  <c r="CT90" i="14" s="1"/>
  <c r="CS59" i="14"/>
  <c r="CS90" i="14" s="1"/>
  <c r="CR59" i="14"/>
  <c r="CR90" i="14" s="1"/>
  <c r="CQ59" i="14"/>
  <c r="CQ90" i="14" s="1"/>
  <c r="CP59" i="14"/>
  <c r="CP90" i="14" s="1"/>
  <c r="CO59" i="14"/>
  <c r="CO90" i="14" s="1"/>
  <c r="CN59" i="14"/>
  <c r="CN90" i="14" s="1"/>
  <c r="CM59" i="14"/>
  <c r="CM90" i="14" s="1"/>
  <c r="CL59" i="14"/>
  <c r="CL90" i="14" s="1"/>
  <c r="CK59" i="14"/>
  <c r="CK90" i="14" s="1"/>
  <c r="CJ59" i="14"/>
  <c r="CJ90" i="14" s="1"/>
  <c r="CI59" i="14"/>
  <c r="CI90" i="14" s="1"/>
  <c r="CH59" i="14"/>
  <c r="CH90" i="14" s="1"/>
  <c r="CG59" i="14"/>
  <c r="CG90" i="14" s="1"/>
  <c r="CF59" i="14"/>
  <c r="CF90" i="14" s="1"/>
  <c r="CE59" i="14"/>
  <c r="CE90" i="14" s="1"/>
  <c r="CD59" i="14"/>
  <c r="CD90" i="14" s="1"/>
  <c r="CC59" i="14"/>
  <c r="CC90" i="14" s="1"/>
  <c r="CB59" i="14"/>
  <c r="CB90" i="14" s="1"/>
  <c r="CA59" i="14"/>
  <c r="CA90" i="14" s="1"/>
  <c r="BZ59" i="14"/>
  <c r="BZ90" i="14" s="1"/>
  <c r="BY59" i="14"/>
  <c r="BY90" i="14" s="1"/>
  <c r="BX59" i="14"/>
  <c r="BX90" i="14" s="1"/>
  <c r="BW59" i="14"/>
  <c r="BW90" i="14" s="1"/>
  <c r="BV59" i="14"/>
  <c r="BV90" i="14" s="1"/>
  <c r="BU59" i="14"/>
  <c r="BU90" i="14" s="1"/>
  <c r="BT59" i="14"/>
  <c r="BT90" i="14" s="1"/>
  <c r="BS59" i="14"/>
  <c r="BS90" i="14" s="1"/>
  <c r="BR59" i="14"/>
  <c r="BR90" i="14" s="1"/>
  <c r="BQ59" i="14"/>
  <c r="BQ90" i="14" s="1"/>
  <c r="BP59" i="14"/>
  <c r="BP90" i="14" s="1"/>
  <c r="BO59" i="14"/>
  <c r="BO90" i="14" s="1"/>
  <c r="BN59" i="14"/>
  <c r="BN90" i="14" s="1"/>
  <c r="BM59" i="14"/>
  <c r="BM90" i="14" s="1"/>
  <c r="BL59" i="14"/>
  <c r="BL90" i="14" s="1"/>
  <c r="BK59" i="14"/>
  <c r="BK90" i="14" s="1"/>
  <c r="BJ59" i="14"/>
  <c r="BJ90" i="14" s="1"/>
  <c r="BI59" i="14"/>
  <c r="BI90" i="14" s="1"/>
  <c r="BH59" i="14"/>
  <c r="BH90" i="14" s="1"/>
  <c r="BG59" i="14"/>
  <c r="BG90" i="14" s="1"/>
  <c r="BF59" i="14"/>
  <c r="BF90" i="14" s="1"/>
  <c r="BE59" i="14"/>
  <c r="BE90" i="14" s="1"/>
  <c r="BD59" i="14"/>
  <c r="BD90" i="14" s="1"/>
  <c r="BC59" i="14"/>
  <c r="BC90" i="14" s="1"/>
  <c r="BB59" i="14"/>
  <c r="BB90" i="14" s="1"/>
  <c r="BA59" i="14"/>
  <c r="BA90" i="14" s="1"/>
  <c r="GB58" i="14"/>
  <c r="GB89" i="14" s="1"/>
  <c r="GA58" i="14"/>
  <c r="GA89" i="14" s="1"/>
  <c r="FZ58" i="14"/>
  <c r="FZ89" i="14" s="1"/>
  <c r="FY58" i="14"/>
  <c r="FY89" i="14" s="1"/>
  <c r="FX58" i="14"/>
  <c r="FX89" i="14" s="1"/>
  <c r="FW58" i="14"/>
  <c r="FW89" i="14" s="1"/>
  <c r="FV58" i="14"/>
  <c r="FV89" i="14" s="1"/>
  <c r="FU58" i="14"/>
  <c r="FU89" i="14" s="1"/>
  <c r="FT58" i="14"/>
  <c r="FT89" i="14" s="1"/>
  <c r="FS58" i="14"/>
  <c r="FS89" i="14" s="1"/>
  <c r="FR58" i="14"/>
  <c r="FR89" i="14" s="1"/>
  <c r="FQ58" i="14"/>
  <c r="FQ89" i="14" s="1"/>
  <c r="FP58" i="14"/>
  <c r="FP89" i="14" s="1"/>
  <c r="FO58" i="14"/>
  <c r="FO89" i="14" s="1"/>
  <c r="FN58" i="14"/>
  <c r="FN89" i="14" s="1"/>
  <c r="FM58" i="14"/>
  <c r="FM89" i="14" s="1"/>
  <c r="FL58" i="14"/>
  <c r="FL89" i="14" s="1"/>
  <c r="FK58" i="14"/>
  <c r="FK89" i="14" s="1"/>
  <c r="FJ58" i="14"/>
  <c r="FJ89" i="14" s="1"/>
  <c r="FI58" i="14"/>
  <c r="FI89" i="14" s="1"/>
  <c r="FH58" i="14"/>
  <c r="FH89" i="14" s="1"/>
  <c r="FG58" i="14"/>
  <c r="FG89" i="14" s="1"/>
  <c r="FF58" i="14"/>
  <c r="FF89" i="14" s="1"/>
  <c r="FE58" i="14"/>
  <c r="FE89" i="14" s="1"/>
  <c r="FD58" i="14"/>
  <c r="FD89" i="14" s="1"/>
  <c r="FC58" i="14"/>
  <c r="FC89" i="14" s="1"/>
  <c r="FB58" i="14"/>
  <c r="FB89" i="14" s="1"/>
  <c r="FA58" i="14"/>
  <c r="FA89" i="14" s="1"/>
  <c r="EZ58" i="14"/>
  <c r="EZ89" i="14" s="1"/>
  <c r="EY58" i="14"/>
  <c r="EY89" i="14" s="1"/>
  <c r="EX58" i="14"/>
  <c r="EX89" i="14" s="1"/>
  <c r="EW58" i="14"/>
  <c r="EW89" i="14" s="1"/>
  <c r="EV58" i="14"/>
  <c r="EV89" i="14" s="1"/>
  <c r="EU58" i="14"/>
  <c r="EU89" i="14" s="1"/>
  <c r="ET58" i="14"/>
  <c r="ET89" i="14" s="1"/>
  <c r="ES58" i="14"/>
  <c r="ES89" i="14" s="1"/>
  <c r="ER58" i="14"/>
  <c r="ER89" i="14" s="1"/>
  <c r="EQ58" i="14"/>
  <c r="EQ89" i="14" s="1"/>
  <c r="EP58" i="14"/>
  <c r="EP89" i="14" s="1"/>
  <c r="EO58" i="14"/>
  <c r="EO89" i="14" s="1"/>
  <c r="EN58" i="14"/>
  <c r="EN89" i="14" s="1"/>
  <c r="EM58" i="14"/>
  <c r="EM89" i="14" s="1"/>
  <c r="EL58" i="14"/>
  <c r="EL89" i="14" s="1"/>
  <c r="EK58" i="14"/>
  <c r="EK89" i="14" s="1"/>
  <c r="EJ58" i="14"/>
  <c r="EJ89" i="14" s="1"/>
  <c r="EI58" i="14"/>
  <c r="EI89" i="14" s="1"/>
  <c r="EH58" i="14"/>
  <c r="EH89" i="14" s="1"/>
  <c r="EG58" i="14"/>
  <c r="EG89" i="14" s="1"/>
  <c r="EF58" i="14"/>
  <c r="EF89" i="14" s="1"/>
  <c r="EE58" i="14"/>
  <c r="EE89" i="14" s="1"/>
  <c r="ED58" i="14"/>
  <c r="ED89" i="14" s="1"/>
  <c r="EC58" i="14"/>
  <c r="EC89" i="14" s="1"/>
  <c r="EB58" i="14"/>
  <c r="EB89" i="14" s="1"/>
  <c r="EA58" i="14"/>
  <c r="EA89" i="14" s="1"/>
  <c r="DZ58" i="14"/>
  <c r="DZ89" i="14" s="1"/>
  <c r="DY58" i="14"/>
  <c r="DY89" i="14" s="1"/>
  <c r="DX58" i="14"/>
  <c r="DX89" i="14" s="1"/>
  <c r="DW58" i="14"/>
  <c r="DW89" i="14" s="1"/>
  <c r="DV58" i="14"/>
  <c r="DV89" i="14" s="1"/>
  <c r="DU58" i="14"/>
  <c r="DU89" i="14" s="1"/>
  <c r="DT58" i="14"/>
  <c r="DT89" i="14" s="1"/>
  <c r="DS58" i="14"/>
  <c r="DS89" i="14" s="1"/>
  <c r="DR58" i="14"/>
  <c r="DR89" i="14" s="1"/>
  <c r="DQ58" i="14"/>
  <c r="DQ89" i="14" s="1"/>
  <c r="DP58" i="14"/>
  <c r="DP89" i="14" s="1"/>
  <c r="DO58" i="14"/>
  <c r="DO89" i="14" s="1"/>
  <c r="DN58" i="14"/>
  <c r="DN89" i="14" s="1"/>
  <c r="DM58" i="14"/>
  <c r="DM89" i="14" s="1"/>
  <c r="DL58" i="14"/>
  <c r="DL89" i="14" s="1"/>
  <c r="DK58" i="14"/>
  <c r="DK89" i="14" s="1"/>
  <c r="DJ58" i="14"/>
  <c r="DJ89" i="14" s="1"/>
  <c r="DI58" i="14"/>
  <c r="DI89" i="14" s="1"/>
  <c r="DH58" i="14"/>
  <c r="DH89" i="14" s="1"/>
  <c r="DG58" i="14"/>
  <c r="DG89" i="14" s="1"/>
  <c r="DF58" i="14"/>
  <c r="DF89" i="14" s="1"/>
  <c r="DE58" i="14"/>
  <c r="DE89" i="14" s="1"/>
  <c r="DD58" i="14"/>
  <c r="DD89" i="14" s="1"/>
  <c r="DC58" i="14"/>
  <c r="DC89" i="14" s="1"/>
  <c r="DB58" i="14"/>
  <c r="DB89" i="14" s="1"/>
  <c r="DA58" i="14"/>
  <c r="DA89" i="14" s="1"/>
  <c r="CZ58" i="14"/>
  <c r="CZ89" i="14" s="1"/>
  <c r="CY58" i="14"/>
  <c r="CY89" i="14" s="1"/>
  <c r="CX58" i="14"/>
  <c r="CX89" i="14" s="1"/>
  <c r="CW58" i="14"/>
  <c r="CW89" i="14" s="1"/>
  <c r="CV58" i="14"/>
  <c r="CV89" i="14" s="1"/>
  <c r="CU58" i="14"/>
  <c r="CU89" i="14" s="1"/>
  <c r="CT58" i="14"/>
  <c r="CT89" i="14" s="1"/>
  <c r="CS58" i="14"/>
  <c r="CS89" i="14" s="1"/>
  <c r="CR58" i="14"/>
  <c r="CR89" i="14" s="1"/>
  <c r="CQ58" i="14"/>
  <c r="CQ89" i="14" s="1"/>
  <c r="CP58" i="14"/>
  <c r="CP89" i="14" s="1"/>
  <c r="CO58" i="14"/>
  <c r="CO89" i="14" s="1"/>
  <c r="CN58" i="14"/>
  <c r="CN89" i="14" s="1"/>
  <c r="CM58" i="14"/>
  <c r="CM89" i="14" s="1"/>
  <c r="CL58" i="14"/>
  <c r="CL89" i="14" s="1"/>
  <c r="CK58" i="14"/>
  <c r="CK89" i="14" s="1"/>
  <c r="CJ58" i="14"/>
  <c r="CJ89" i="14" s="1"/>
  <c r="CI58" i="14"/>
  <c r="CI89" i="14" s="1"/>
  <c r="CH58" i="14"/>
  <c r="CH89" i="14" s="1"/>
  <c r="CG58" i="14"/>
  <c r="CG89" i="14" s="1"/>
  <c r="CF58" i="14"/>
  <c r="CF89" i="14" s="1"/>
  <c r="CE58" i="14"/>
  <c r="CE89" i="14" s="1"/>
  <c r="CD58" i="14"/>
  <c r="CD89" i="14" s="1"/>
  <c r="CC58" i="14"/>
  <c r="CC89" i="14" s="1"/>
  <c r="CB58" i="14"/>
  <c r="CB89" i="14" s="1"/>
  <c r="CA58" i="14"/>
  <c r="CA89" i="14" s="1"/>
  <c r="BZ58" i="14"/>
  <c r="BZ89" i="14" s="1"/>
  <c r="BY58" i="14"/>
  <c r="BY89" i="14" s="1"/>
  <c r="BX58" i="14"/>
  <c r="BX89" i="14" s="1"/>
  <c r="BW58" i="14"/>
  <c r="BW89" i="14" s="1"/>
  <c r="BV58" i="14"/>
  <c r="BV89" i="14" s="1"/>
  <c r="BU58" i="14"/>
  <c r="BU89" i="14" s="1"/>
  <c r="BT58" i="14"/>
  <c r="BT89" i="14" s="1"/>
  <c r="BS58" i="14"/>
  <c r="BS89" i="14" s="1"/>
  <c r="BR58" i="14"/>
  <c r="BR89" i="14" s="1"/>
  <c r="BQ58" i="14"/>
  <c r="BQ89" i="14" s="1"/>
  <c r="BP58" i="14"/>
  <c r="BP89" i="14" s="1"/>
  <c r="BO58" i="14"/>
  <c r="BO89" i="14" s="1"/>
  <c r="BN58" i="14"/>
  <c r="BN89" i="14" s="1"/>
  <c r="BM58" i="14"/>
  <c r="BM89" i="14" s="1"/>
  <c r="BL58" i="14"/>
  <c r="BL89" i="14" s="1"/>
  <c r="BK58" i="14"/>
  <c r="BK89" i="14" s="1"/>
  <c r="BJ58" i="14"/>
  <c r="BJ89" i="14" s="1"/>
  <c r="BI58" i="14"/>
  <c r="BI89" i="14" s="1"/>
  <c r="BH58" i="14"/>
  <c r="BH89" i="14" s="1"/>
  <c r="BG58" i="14"/>
  <c r="BG89" i="14" s="1"/>
  <c r="BF58" i="14"/>
  <c r="BF89" i="14" s="1"/>
  <c r="BE58" i="14"/>
  <c r="BE89" i="14" s="1"/>
  <c r="BD58" i="14"/>
  <c r="BD89" i="14" s="1"/>
  <c r="BC58" i="14"/>
  <c r="BC89" i="14" s="1"/>
  <c r="BB58" i="14"/>
  <c r="BB89" i="14" s="1"/>
  <c r="BA58" i="14"/>
  <c r="BA89" i="14" s="1"/>
  <c r="GB57" i="14"/>
  <c r="GB88" i="14" s="1"/>
  <c r="GA57" i="14"/>
  <c r="GA88" i="14" s="1"/>
  <c r="FZ57" i="14"/>
  <c r="FZ88" i="14" s="1"/>
  <c r="FY57" i="14"/>
  <c r="FY88" i="14" s="1"/>
  <c r="FX57" i="14"/>
  <c r="FX88" i="14" s="1"/>
  <c r="FW57" i="14"/>
  <c r="FW88" i="14" s="1"/>
  <c r="FV57" i="14"/>
  <c r="FV88" i="14" s="1"/>
  <c r="FU57" i="14"/>
  <c r="FU88" i="14" s="1"/>
  <c r="FT57" i="14"/>
  <c r="FT88" i="14" s="1"/>
  <c r="FS57" i="14"/>
  <c r="FS88" i="14" s="1"/>
  <c r="FR57" i="14"/>
  <c r="FR88" i="14" s="1"/>
  <c r="FQ57" i="14"/>
  <c r="FQ88" i="14" s="1"/>
  <c r="FP57" i="14"/>
  <c r="FP88" i="14" s="1"/>
  <c r="FO57" i="14"/>
  <c r="FO88" i="14" s="1"/>
  <c r="FN57" i="14"/>
  <c r="FN88" i="14" s="1"/>
  <c r="FM57" i="14"/>
  <c r="FM88" i="14" s="1"/>
  <c r="FL57" i="14"/>
  <c r="FL88" i="14" s="1"/>
  <c r="FK57" i="14"/>
  <c r="FK88" i="14" s="1"/>
  <c r="FJ57" i="14"/>
  <c r="FJ88" i="14" s="1"/>
  <c r="FI57" i="14"/>
  <c r="FI88" i="14" s="1"/>
  <c r="FH57" i="14"/>
  <c r="FH88" i="14" s="1"/>
  <c r="FG57" i="14"/>
  <c r="FG88" i="14" s="1"/>
  <c r="FF57" i="14"/>
  <c r="FF88" i="14" s="1"/>
  <c r="FE57" i="14"/>
  <c r="FE88" i="14" s="1"/>
  <c r="FD57" i="14"/>
  <c r="FD88" i="14" s="1"/>
  <c r="FC57" i="14"/>
  <c r="FC88" i="14" s="1"/>
  <c r="FB57" i="14"/>
  <c r="FB88" i="14" s="1"/>
  <c r="FA57" i="14"/>
  <c r="FA88" i="14" s="1"/>
  <c r="EZ57" i="14"/>
  <c r="EZ88" i="14" s="1"/>
  <c r="EY57" i="14"/>
  <c r="EY88" i="14" s="1"/>
  <c r="EX57" i="14"/>
  <c r="EX88" i="14" s="1"/>
  <c r="EW57" i="14"/>
  <c r="EW88" i="14" s="1"/>
  <c r="EV57" i="14"/>
  <c r="EV88" i="14" s="1"/>
  <c r="EU57" i="14"/>
  <c r="EU88" i="14" s="1"/>
  <c r="ET57" i="14"/>
  <c r="ET88" i="14" s="1"/>
  <c r="ES57" i="14"/>
  <c r="ES88" i="14" s="1"/>
  <c r="ER57" i="14"/>
  <c r="ER88" i="14" s="1"/>
  <c r="EQ57" i="14"/>
  <c r="EQ88" i="14" s="1"/>
  <c r="EP57" i="14"/>
  <c r="EP88" i="14" s="1"/>
  <c r="EO57" i="14"/>
  <c r="EO88" i="14" s="1"/>
  <c r="EN57" i="14"/>
  <c r="EN88" i="14" s="1"/>
  <c r="EM57" i="14"/>
  <c r="EM88" i="14" s="1"/>
  <c r="EL57" i="14"/>
  <c r="EL88" i="14" s="1"/>
  <c r="EK57" i="14"/>
  <c r="EK88" i="14" s="1"/>
  <c r="EJ57" i="14"/>
  <c r="EJ88" i="14" s="1"/>
  <c r="EI57" i="14"/>
  <c r="EI88" i="14" s="1"/>
  <c r="EH57" i="14"/>
  <c r="EH88" i="14" s="1"/>
  <c r="EG57" i="14"/>
  <c r="EG88" i="14" s="1"/>
  <c r="EF57" i="14"/>
  <c r="EF88" i="14" s="1"/>
  <c r="EE57" i="14"/>
  <c r="EE88" i="14" s="1"/>
  <c r="ED57" i="14"/>
  <c r="ED88" i="14" s="1"/>
  <c r="EC57" i="14"/>
  <c r="EC88" i="14" s="1"/>
  <c r="EB57" i="14"/>
  <c r="EB88" i="14" s="1"/>
  <c r="EA57" i="14"/>
  <c r="EA88" i="14" s="1"/>
  <c r="DZ57" i="14"/>
  <c r="DZ88" i="14" s="1"/>
  <c r="DY57" i="14"/>
  <c r="DY88" i="14" s="1"/>
  <c r="DX57" i="14"/>
  <c r="DX88" i="14" s="1"/>
  <c r="DW57" i="14"/>
  <c r="DW88" i="14" s="1"/>
  <c r="DV57" i="14"/>
  <c r="DV88" i="14" s="1"/>
  <c r="DU57" i="14"/>
  <c r="DU88" i="14" s="1"/>
  <c r="DT57" i="14"/>
  <c r="DT88" i="14" s="1"/>
  <c r="DS57" i="14"/>
  <c r="DS88" i="14" s="1"/>
  <c r="DR57" i="14"/>
  <c r="DR88" i="14" s="1"/>
  <c r="DQ57" i="14"/>
  <c r="DQ88" i="14" s="1"/>
  <c r="DP57" i="14"/>
  <c r="DP88" i="14" s="1"/>
  <c r="DO57" i="14"/>
  <c r="DO88" i="14" s="1"/>
  <c r="DN57" i="14"/>
  <c r="DN88" i="14" s="1"/>
  <c r="DM57" i="14"/>
  <c r="DM88" i="14" s="1"/>
  <c r="DL57" i="14"/>
  <c r="DL88" i="14" s="1"/>
  <c r="DK57" i="14"/>
  <c r="DK88" i="14" s="1"/>
  <c r="DJ57" i="14"/>
  <c r="DJ88" i="14" s="1"/>
  <c r="DI57" i="14"/>
  <c r="DI88" i="14" s="1"/>
  <c r="DH57" i="14"/>
  <c r="DH88" i="14" s="1"/>
  <c r="DG57" i="14"/>
  <c r="DG88" i="14" s="1"/>
  <c r="DF57" i="14"/>
  <c r="DF88" i="14" s="1"/>
  <c r="DE57" i="14"/>
  <c r="DE88" i="14" s="1"/>
  <c r="DD57" i="14"/>
  <c r="DD88" i="14" s="1"/>
  <c r="DC57" i="14"/>
  <c r="DC88" i="14" s="1"/>
  <c r="DB57" i="14"/>
  <c r="DB88" i="14" s="1"/>
  <c r="DA57" i="14"/>
  <c r="DA88" i="14" s="1"/>
  <c r="CZ57" i="14"/>
  <c r="CZ88" i="14" s="1"/>
  <c r="CY57" i="14"/>
  <c r="CY88" i="14" s="1"/>
  <c r="CX57" i="14"/>
  <c r="CX88" i="14" s="1"/>
  <c r="CW57" i="14"/>
  <c r="CW88" i="14" s="1"/>
  <c r="CV57" i="14"/>
  <c r="CV88" i="14" s="1"/>
  <c r="CU57" i="14"/>
  <c r="CU88" i="14" s="1"/>
  <c r="CT57" i="14"/>
  <c r="CT88" i="14" s="1"/>
  <c r="CS57" i="14"/>
  <c r="CS88" i="14" s="1"/>
  <c r="CR57" i="14"/>
  <c r="CR88" i="14" s="1"/>
  <c r="CQ57" i="14"/>
  <c r="CQ88" i="14" s="1"/>
  <c r="CP57" i="14"/>
  <c r="CP88" i="14" s="1"/>
  <c r="CO57" i="14"/>
  <c r="CO88" i="14" s="1"/>
  <c r="CN57" i="14"/>
  <c r="CN88" i="14" s="1"/>
  <c r="CM57" i="14"/>
  <c r="CM88" i="14" s="1"/>
  <c r="CL57" i="14"/>
  <c r="CL88" i="14" s="1"/>
  <c r="CK57" i="14"/>
  <c r="CK88" i="14" s="1"/>
  <c r="CJ57" i="14"/>
  <c r="CJ88" i="14" s="1"/>
  <c r="CI57" i="14"/>
  <c r="CI88" i="14" s="1"/>
  <c r="CH57" i="14"/>
  <c r="CH88" i="14" s="1"/>
  <c r="CG57" i="14"/>
  <c r="CG88" i="14" s="1"/>
  <c r="CF57" i="14"/>
  <c r="CF88" i="14" s="1"/>
  <c r="CE57" i="14"/>
  <c r="CE88" i="14" s="1"/>
  <c r="CD57" i="14"/>
  <c r="CD88" i="14" s="1"/>
  <c r="CC57" i="14"/>
  <c r="CC88" i="14" s="1"/>
  <c r="CB57" i="14"/>
  <c r="CB88" i="14" s="1"/>
  <c r="CA57" i="14"/>
  <c r="CA88" i="14" s="1"/>
  <c r="BZ57" i="14"/>
  <c r="BZ88" i="14" s="1"/>
  <c r="BY57" i="14"/>
  <c r="BY88" i="14" s="1"/>
  <c r="BX57" i="14"/>
  <c r="BX88" i="14" s="1"/>
  <c r="BW57" i="14"/>
  <c r="BW88" i="14" s="1"/>
  <c r="BV57" i="14"/>
  <c r="BV88" i="14" s="1"/>
  <c r="BU57" i="14"/>
  <c r="BU88" i="14" s="1"/>
  <c r="BT57" i="14"/>
  <c r="BT88" i="14" s="1"/>
  <c r="BS57" i="14"/>
  <c r="BS88" i="14" s="1"/>
  <c r="BR57" i="14"/>
  <c r="BR88" i="14" s="1"/>
  <c r="BQ57" i="14"/>
  <c r="BQ88" i="14" s="1"/>
  <c r="BP57" i="14"/>
  <c r="BP88" i="14" s="1"/>
  <c r="BO57" i="14"/>
  <c r="BO88" i="14" s="1"/>
  <c r="BN57" i="14"/>
  <c r="BN88" i="14" s="1"/>
  <c r="BM57" i="14"/>
  <c r="BM88" i="14" s="1"/>
  <c r="BL57" i="14"/>
  <c r="BL88" i="14" s="1"/>
  <c r="BK57" i="14"/>
  <c r="BK88" i="14" s="1"/>
  <c r="BJ57" i="14"/>
  <c r="BJ88" i="14" s="1"/>
  <c r="BI57" i="14"/>
  <c r="BI88" i="14" s="1"/>
  <c r="BH57" i="14"/>
  <c r="BH88" i="14" s="1"/>
  <c r="BG57" i="14"/>
  <c r="BG88" i="14" s="1"/>
  <c r="BF57" i="14"/>
  <c r="BF88" i="14" s="1"/>
  <c r="BE57" i="14"/>
  <c r="BE88" i="14" s="1"/>
  <c r="BD57" i="14"/>
  <c r="BD88" i="14" s="1"/>
  <c r="BC57" i="14"/>
  <c r="BC88" i="14" s="1"/>
  <c r="BB57" i="14"/>
  <c r="BB88" i="14" s="1"/>
  <c r="BA57" i="14"/>
  <c r="BA88" i="14" s="1"/>
  <c r="GB56" i="14"/>
  <c r="GB87" i="14" s="1"/>
  <c r="GA56" i="14"/>
  <c r="GA87" i="14" s="1"/>
  <c r="FZ56" i="14"/>
  <c r="FZ87" i="14" s="1"/>
  <c r="FY56" i="14"/>
  <c r="FY87" i="14" s="1"/>
  <c r="FX56" i="14"/>
  <c r="FX87" i="14" s="1"/>
  <c r="FW56" i="14"/>
  <c r="FW87" i="14" s="1"/>
  <c r="FV56" i="14"/>
  <c r="FV87" i="14" s="1"/>
  <c r="FU56" i="14"/>
  <c r="FU87" i="14" s="1"/>
  <c r="FT56" i="14"/>
  <c r="FT87" i="14" s="1"/>
  <c r="FS56" i="14"/>
  <c r="FS87" i="14" s="1"/>
  <c r="FR56" i="14"/>
  <c r="FR87" i="14" s="1"/>
  <c r="FQ56" i="14"/>
  <c r="FQ87" i="14" s="1"/>
  <c r="FP56" i="14"/>
  <c r="FP87" i="14" s="1"/>
  <c r="FO56" i="14"/>
  <c r="FO87" i="14" s="1"/>
  <c r="FN56" i="14"/>
  <c r="FN87" i="14" s="1"/>
  <c r="FM56" i="14"/>
  <c r="FM87" i="14" s="1"/>
  <c r="FL56" i="14"/>
  <c r="FL87" i="14" s="1"/>
  <c r="FK56" i="14"/>
  <c r="FK87" i="14" s="1"/>
  <c r="FJ56" i="14"/>
  <c r="FJ87" i="14" s="1"/>
  <c r="FI56" i="14"/>
  <c r="FI87" i="14" s="1"/>
  <c r="FH56" i="14"/>
  <c r="FH87" i="14" s="1"/>
  <c r="FG56" i="14"/>
  <c r="FG87" i="14" s="1"/>
  <c r="FF56" i="14"/>
  <c r="FF87" i="14" s="1"/>
  <c r="FE56" i="14"/>
  <c r="FE87" i="14" s="1"/>
  <c r="FD56" i="14"/>
  <c r="FD87" i="14" s="1"/>
  <c r="FC56" i="14"/>
  <c r="FC87" i="14" s="1"/>
  <c r="FB56" i="14"/>
  <c r="FB87" i="14" s="1"/>
  <c r="FA56" i="14"/>
  <c r="FA87" i="14" s="1"/>
  <c r="EZ56" i="14"/>
  <c r="EZ87" i="14" s="1"/>
  <c r="EY56" i="14"/>
  <c r="EY87" i="14" s="1"/>
  <c r="EX56" i="14"/>
  <c r="EX87" i="14" s="1"/>
  <c r="EW56" i="14"/>
  <c r="EW87" i="14" s="1"/>
  <c r="EV56" i="14"/>
  <c r="EV87" i="14" s="1"/>
  <c r="EU56" i="14"/>
  <c r="EU87" i="14" s="1"/>
  <c r="ET56" i="14"/>
  <c r="ET87" i="14" s="1"/>
  <c r="ES56" i="14"/>
  <c r="ES87" i="14" s="1"/>
  <c r="ER56" i="14"/>
  <c r="ER87" i="14" s="1"/>
  <c r="EQ56" i="14"/>
  <c r="EQ87" i="14" s="1"/>
  <c r="EP56" i="14"/>
  <c r="EP87" i="14" s="1"/>
  <c r="EO56" i="14"/>
  <c r="EO87" i="14" s="1"/>
  <c r="EN56" i="14"/>
  <c r="EN87" i="14" s="1"/>
  <c r="EM56" i="14"/>
  <c r="EM87" i="14" s="1"/>
  <c r="EL56" i="14"/>
  <c r="EL87" i="14" s="1"/>
  <c r="EK56" i="14"/>
  <c r="EK87" i="14" s="1"/>
  <c r="EJ56" i="14"/>
  <c r="EJ87" i="14" s="1"/>
  <c r="EI56" i="14"/>
  <c r="EI87" i="14" s="1"/>
  <c r="EH56" i="14"/>
  <c r="EH87" i="14" s="1"/>
  <c r="EG56" i="14"/>
  <c r="EG87" i="14" s="1"/>
  <c r="EF56" i="14"/>
  <c r="EF87" i="14" s="1"/>
  <c r="EE56" i="14"/>
  <c r="EE87" i="14" s="1"/>
  <c r="ED56" i="14"/>
  <c r="ED87" i="14" s="1"/>
  <c r="EC56" i="14"/>
  <c r="EC87" i="14" s="1"/>
  <c r="EB56" i="14"/>
  <c r="EB87" i="14" s="1"/>
  <c r="EA56" i="14"/>
  <c r="EA87" i="14" s="1"/>
  <c r="DZ56" i="14"/>
  <c r="DZ87" i="14" s="1"/>
  <c r="DY56" i="14"/>
  <c r="DY87" i="14" s="1"/>
  <c r="DX56" i="14"/>
  <c r="DX87" i="14" s="1"/>
  <c r="DW56" i="14"/>
  <c r="DW87" i="14" s="1"/>
  <c r="DV56" i="14"/>
  <c r="DV87" i="14" s="1"/>
  <c r="DU56" i="14"/>
  <c r="DU87" i="14" s="1"/>
  <c r="DT56" i="14"/>
  <c r="DT87" i="14" s="1"/>
  <c r="DS56" i="14"/>
  <c r="DS87" i="14" s="1"/>
  <c r="DR56" i="14"/>
  <c r="DR87" i="14" s="1"/>
  <c r="DQ56" i="14"/>
  <c r="DQ87" i="14" s="1"/>
  <c r="DP56" i="14"/>
  <c r="DP87" i="14" s="1"/>
  <c r="DO56" i="14"/>
  <c r="DO87" i="14" s="1"/>
  <c r="DN56" i="14"/>
  <c r="DN87" i="14" s="1"/>
  <c r="DM56" i="14"/>
  <c r="DM87" i="14" s="1"/>
  <c r="DL56" i="14"/>
  <c r="DL87" i="14" s="1"/>
  <c r="DK56" i="14"/>
  <c r="DK87" i="14" s="1"/>
  <c r="DJ56" i="14"/>
  <c r="DJ87" i="14" s="1"/>
  <c r="DI56" i="14"/>
  <c r="DI87" i="14" s="1"/>
  <c r="DH56" i="14"/>
  <c r="DH87" i="14" s="1"/>
  <c r="DG56" i="14"/>
  <c r="DG87" i="14" s="1"/>
  <c r="DF56" i="14"/>
  <c r="DF87" i="14" s="1"/>
  <c r="DE56" i="14"/>
  <c r="DE87" i="14" s="1"/>
  <c r="DD56" i="14"/>
  <c r="DD87" i="14" s="1"/>
  <c r="DC56" i="14"/>
  <c r="DC87" i="14" s="1"/>
  <c r="DB56" i="14"/>
  <c r="DB87" i="14" s="1"/>
  <c r="DA56" i="14"/>
  <c r="DA87" i="14" s="1"/>
  <c r="CZ56" i="14"/>
  <c r="CZ87" i="14" s="1"/>
  <c r="CY56" i="14"/>
  <c r="CY87" i="14" s="1"/>
  <c r="CX56" i="14"/>
  <c r="CX87" i="14" s="1"/>
  <c r="CW56" i="14"/>
  <c r="CW87" i="14" s="1"/>
  <c r="CV56" i="14"/>
  <c r="CV87" i="14" s="1"/>
  <c r="CU56" i="14"/>
  <c r="CU87" i="14" s="1"/>
  <c r="CT56" i="14"/>
  <c r="CT87" i="14" s="1"/>
  <c r="CS56" i="14"/>
  <c r="CS87" i="14" s="1"/>
  <c r="CR56" i="14"/>
  <c r="CR87" i="14" s="1"/>
  <c r="CQ56" i="14"/>
  <c r="CQ87" i="14" s="1"/>
  <c r="CP56" i="14"/>
  <c r="CP87" i="14" s="1"/>
  <c r="CO56" i="14"/>
  <c r="CO87" i="14" s="1"/>
  <c r="CN56" i="14"/>
  <c r="CN87" i="14" s="1"/>
  <c r="CM56" i="14"/>
  <c r="CM87" i="14" s="1"/>
  <c r="CL56" i="14"/>
  <c r="CL87" i="14" s="1"/>
  <c r="CK56" i="14"/>
  <c r="CK87" i="14" s="1"/>
  <c r="CJ56" i="14"/>
  <c r="CJ87" i="14" s="1"/>
  <c r="CI56" i="14"/>
  <c r="CI87" i="14" s="1"/>
  <c r="CH56" i="14"/>
  <c r="CH87" i="14" s="1"/>
  <c r="CG56" i="14"/>
  <c r="CG87" i="14" s="1"/>
  <c r="CF56" i="14"/>
  <c r="CF87" i="14" s="1"/>
  <c r="CE56" i="14"/>
  <c r="CE87" i="14" s="1"/>
  <c r="CD56" i="14"/>
  <c r="CD87" i="14" s="1"/>
  <c r="CC56" i="14"/>
  <c r="CC87" i="14" s="1"/>
  <c r="CB56" i="14"/>
  <c r="CB87" i="14" s="1"/>
  <c r="CA56" i="14"/>
  <c r="CA87" i="14" s="1"/>
  <c r="BZ56" i="14"/>
  <c r="BZ87" i="14" s="1"/>
  <c r="BY56" i="14"/>
  <c r="BY87" i="14" s="1"/>
  <c r="BX56" i="14"/>
  <c r="BX87" i="14" s="1"/>
  <c r="BW56" i="14"/>
  <c r="BW87" i="14" s="1"/>
  <c r="BV56" i="14"/>
  <c r="BV87" i="14" s="1"/>
  <c r="BU56" i="14"/>
  <c r="BU87" i="14" s="1"/>
  <c r="BT56" i="14"/>
  <c r="BT87" i="14" s="1"/>
  <c r="BS56" i="14"/>
  <c r="BS87" i="14" s="1"/>
  <c r="BR56" i="14"/>
  <c r="BR87" i="14" s="1"/>
  <c r="BQ56" i="14"/>
  <c r="BQ87" i="14" s="1"/>
  <c r="BP56" i="14"/>
  <c r="BP87" i="14" s="1"/>
  <c r="BO56" i="14"/>
  <c r="BO87" i="14" s="1"/>
  <c r="BN56" i="14"/>
  <c r="BN87" i="14" s="1"/>
  <c r="BM56" i="14"/>
  <c r="BM87" i="14" s="1"/>
  <c r="BL56" i="14"/>
  <c r="BL87" i="14" s="1"/>
  <c r="BK56" i="14"/>
  <c r="BK87" i="14" s="1"/>
  <c r="BJ56" i="14"/>
  <c r="BJ87" i="14" s="1"/>
  <c r="BI56" i="14"/>
  <c r="BI87" i="14" s="1"/>
  <c r="BH56" i="14"/>
  <c r="BH87" i="14" s="1"/>
  <c r="BG56" i="14"/>
  <c r="BG87" i="14" s="1"/>
  <c r="BF56" i="14"/>
  <c r="BF87" i="14" s="1"/>
  <c r="BE56" i="14"/>
  <c r="BE87" i="14" s="1"/>
  <c r="BD56" i="14"/>
  <c r="BD87" i="14" s="1"/>
  <c r="BC56" i="14"/>
  <c r="BC87" i="14" s="1"/>
  <c r="BB56" i="14"/>
  <c r="BB87" i="14" s="1"/>
  <c r="BA56" i="14"/>
  <c r="BA87" i="14" s="1"/>
  <c r="GB55" i="14"/>
  <c r="GB86" i="14" s="1"/>
  <c r="GA55" i="14"/>
  <c r="GA86" i="14" s="1"/>
  <c r="FZ55" i="14"/>
  <c r="FZ86" i="14" s="1"/>
  <c r="FY55" i="14"/>
  <c r="FY86" i="14" s="1"/>
  <c r="FX55" i="14"/>
  <c r="FX86" i="14" s="1"/>
  <c r="FW55" i="14"/>
  <c r="FW86" i="14" s="1"/>
  <c r="FV55" i="14"/>
  <c r="FV86" i="14" s="1"/>
  <c r="FU55" i="14"/>
  <c r="FU86" i="14" s="1"/>
  <c r="FT55" i="14"/>
  <c r="FT86" i="14" s="1"/>
  <c r="FS55" i="14"/>
  <c r="FS86" i="14" s="1"/>
  <c r="FR55" i="14"/>
  <c r="FR86" i="14" s="1"/>
  <c r="FQ55" i="14"/>
  <c r="FQ86" i="14" s="1"/>
  <c r="FP55" i="14"/>
  <c r="FP86" i="14" s="1"/>
  <c r="FO55" i="14"/>
  <c r="FO86" i="14" s="1"/>
  <c r="FN55" i="14"/>
  <c r="FN86" i="14" s="1"/>
  <c r="FM55" i="14"/>
  <c r="FM86" i="14" s="1"/>
  <c r="FL55" i="14"/>
  <c r="FL86" i="14" s="1"/>
  <c r="FK55" i="14"/>
  <c r="FK86" i="14" s="1"/>
  <c r="FJ55" i="14"/>
  <c r="FJ86" i="14" s="1"/>
  <c r="FI55" i="14"/>
  <c r="FI86" i="14" s="1"/>
  <c r="FH55" i="14"/>
  <c r="FH86" i="14" s="1"/>
  <c r="FG55" i="14"/>
  <c r="FG86" i="14" s="1"/>
  <c r="FF55" i="14"/>
  <c r="FF86" i="14" s="1"/>
  <c r="FE55" i="14"/>
  <c r="FE86" i="14" s="1"/>
  <c r="FD55" i="14"/>
  <c r="FD86" i="14" s="1"/>
  <c r="FC55" i="14"/>
  <c r="FC86" i="14" s="1"/>
  <c r="FB55" i="14"/>
  <c r="FB86" i="14" s="1"/>
  <c r="FA55" i="14"/>
  <c r="FA86" i="14" s="1"/>
  <c r="EZ55" i="14"/>
  <c r="EZ86" i="14" s="1"/>
  <c r="EY55" i="14"/>
  <c r="EY86" i="14" s="1"/>
  <c r="EX55" i="14"/>
  <c r="EX86" i="14" s="1"/>
  <c r="EW55" i="14"/>
  <c r="EW86" i="14" s="1"/>
  <c r="EV55" i="14"/>
  <c r="EV86" i="14" s="1"/>
  <c r="EU55" i="14"/>
  <c r="EU86" i="14" s="1"/>
  <c r="ET55" i="14"/>
  <c r="ET86" i="14" s="1"/>
  <c r="ES55" i="14"/>
  <c r="ES86" i="14" s="1"/>
  <c r="ER55" i="14"/>
  <c r="ER86" i="14" s="1"/>
  <c r="EQ55" i="14"/>
  <c r="EQ86" i="14" s="1"/>
  <c r="EP55" i="14"/>
  <c r="EP86" i="14" s="1"/>
  <c r="EO55" i="14"/>
  <c r="EO86" i="14" s="1"/>
  <c r="EN55" i="14"/>
  <c r="EN86" i="14" s="1"/>
  <c r="EM55" i="14"/>
  <c r="EM86" i="14" s="1"/>
  <c r="EL55" i="14"/>
  <c r="EL86" i="14" s="1"/>
  <c r="EK55" i="14"/>
  <c r="EK86" i="14" s="1"/>
  <c r="EJ55" i="14"/>
  <c r="EJ86" i="14" s="1"/>
  <c r="EI55" i="14"/>
  <c r="EI86" i="14" s="1"/>
  <c r="EH55" i="14"/>
  <c r="EH86" i="14" s="1"/>
  <c r="EG55" i="14"/>
  <c r="EG86" i="14" s="1"/>
  <c r="EF55" i="14"/>
  <c r="EF86" i="14" s="1"/>
  <c r="EE55" i="14"/>
  <c r="EE86" i="14" s="1"/>
  <c r="ED55" i="14"/>
  <c r="ED86" i="14" s="1"/>
  <c r="EC55" i="14"/>
  <c r="EC86" i="14" s="1"/>
  <c r="EB55" i="14"/>
  <c r="EB86" i="14" s="1"/>
  <c r="EA55" i="14"/>
  <c r="EA86" i="14" s="1"/>
  <c r="DZ55" i="14"/>
  <c r="DZ86" i="14" s="1"/>
  <c r="DY55" i="14"/>
  <c r="DY86" i="14" s="1"/>
  <c r="DX55" i="14"/>
  <c r="DX86" i="14" s="1"/>
  <c r="DW55" i="14"/>
  <c r="DW86" i="14" s="1"/>
  <c r="DV55" i="14"/>
  <c r="DV86" i="14" s="1"/>
  <c r="DU55" i="14"/>
  <c r="DU86" i="14" s="1"/>
  <c r="DT55" i="14"/>
  <c r="DT86" i="14" s="1"/>
  <c r="DS55" i="14"/>
  <c r="DS86" i="14" s="1"/>
  <c r="DR55" i="14"/>
  <c r="DR86" i="14" s="1"/>
  <c r="DQ55" i="14"/>
  <c r="DQ86" i="14" s="1"/>
  <c r="DP55" i="14"/>
  <c r="DP86" i="14" s="1"/>
  <c r="DO55" i="14"/>
  <c r="DO86" i="14" s="1"/>
  <c r="DN55" i="14"/>
  <c r="DN86" i="14" s="1"/>
  <c r="DM55" i="14"/>
  <c r="DM86" i="14" s="1"/>
  <c r="DL55" i="14"/>
  <c r="DL86" i="14" s="1"/>
  <c r="DK55" i="14"/>
  <c r="DK86" i="14" s="1"/>
  <c r="DJ55" i="14"/>
  <c r="DJ86" i="14" s="1"/>
  <c r="DI55" i="14"/>
  <c r="DI86" i="14" s="1"/>
  <c r="DH55" i="14"/>
  <c r="DH86" i="14" s="1"/>
  <c r="DG55" i="14"/>
  <c r="DG86" i="14" s="1"/>
  <c r="DF55" i="14"/>
  <c r="DF86" i="14" s="1"/>
  <c r="DE55" i="14"/>
  <c r="DE86" i="14" s="1"/>
  <c r="DD55" i="14"/>
  <c r="DD86" i="14" s="1"/>
  <c r="DC55" i="14"/>
  <c r="DC86" i="14" s="1"/>
  <c r="DB55" i="14"/>
  <c r="DB86" i="14" s="1"/>
  <c r="DA55" i="14"/>
  <c r="DA86" i="14" s="1"/>
  <c r="CZ55" i="14"/>
  <c r="CZ86" i="14" s="1"/>
  <c r="CY55" i="14"/>
  <c r="CY86" i="14" s="1"/>
  <c r="CX55" i="14"/>
  <c r="CX86" i="14" s="1"/>
  <c r="CW55" i="14"/>
  <c r="CW86" i="14" s="1"/>
  <c r="CV55" i="14"/>
  <c r="CV86" i="14" s="1"/>
  <c r="CU55" i="14"/>
  <c r="CU86" i="14" s="1"/>
  <c r="CT55" i="14"/>
  <c r="CT86" i="14" s="1"/>
  <c r="CS55" i="14"/>
  <c r="CS86" i="14" s="1"/>
  <c r="CR55" i="14"/>
  <c r="CR86" i="14" s="1"/>
  <c r="CQ55" i="14"/>
  <c r="CQ86" i="14" s="1"/>
  <c r="CP55" i="14"/>
  <c r="CP86" i="14" s="1"/>
  <c r="CO55" i="14"/>
  <c r="CO86" i="14" s="1"/>
  <c r="CN55" i="14"/>
  <c r="CN86" i="14" s="1"/>
  <c r="CM55" i="14"/>
  <c r="CM86" i="14" s="1"/>
  <c r="CL55" i="14"/>
  <c r="CL86" i="14" s="1"/>
  <c r="CK55" i="14"/>
  <c r="CK86" i="14" s="1"/>
  <c r="CJ55" i="14"/>
  <c r="CJ86" i="14" s="1"/>
  <c r="CI55" i="14"/>
  <c r="CI86" i="14" s="1"/>
  <c r="CH55" i="14"/>
  <c r="CH86" i="14" s="1"/>
  <c r="CG55" i="14"/>
  <c r="CG86" i="14" s="1"/>
  <c r="CF55" i="14"/>
  <c r="CF86" i="14" s="1"/>
  <c r="CE55" i="14"/>
  <c r="CE86" i="14" s="1"/>
  <c r="CD55" i="14"/>
  <c r="CD86" i="14" s="1"/>
  <c r="CC55" i="14"/>
  <c r="CC86" i="14" s="1"/>
  <c r="CB55" i="14"/>
  <c r="CB86" i="14" s="1"/>
  <c r="CA55" i="14"/>
  <c r="CA86" i="14" s="1"/>
  <c r="BZ55" i="14"/>
  <c r="BZ86" i="14" s="1"/>
  <c r="BY55" i="14"/>
  <c r="BY86" i="14" s="1"/>
  <c r="BX55" i="14"/>
  <c r="BX86" i="14" s="1"/>
  <c r="BW55" i="14"/>
  <c r="BW86" i="14" s="1"/>
  <c r="BV55" i="14"/>
  <c r="BV86" i="14" s="1"/>
  <c r="BU55" i="14"/>
  <c r="BU86" i="14" s="1"/>
  <c r="BT55" i="14"/>
  <c r="BT86" i="14" s="1"/>
  <c r="BS55" i="14"/>
  <c r="BS86" i="14" s="1"/>
  <c r="BR55" i="14"/>
  <c r="BR86" i="14" s="1"/>
  <c r="BQ55" i="14"/>
  <c r="BQ86" i="14" s="1"/>
  <c r="BP55" i="14"/>
  <c r="BP86" i="14" s="1"/>
  <c r="BO55" i="14"/>
  <c r="BO86" i="14" s="1"/>
  <c r="BN55" i="14"/>
  <c r="BN86" i="14" s="1"/>
  <c r="BM55" i="14"/>
  <c r="BM86" i="14" s="1"/>
  <c r="BL55" i="14"/>
  <c r="BL86" i="14" s="1"/>
  <c r="BK55" i="14"/>
  <c r="BK86" i="14" s="1"/>
  <c r="BJ55" i="14"/>
  <c r="BJ86" i="14" s="1"/>
  <c r="BI55" i="14"/>
  <c r="BI86" i="14" s="1"/>
  <c r="BH55" i="14"/>
  <c r="BH86" i="14" s="1"/>
  <c r="BG55" i="14"/>
  <c r="BG86" i="14" s="1"/>
  <c r="BF55" i="14"/>
  <c r="BF86" i="14" s="1"/>
  <c r="BE55" i="14"/>
  <c r="BE86" i="14" s="1"/>
  <c r="BD55" i="14"/>
  <c r="BD86" i="14" s="1"/>
  <c r="BC55" i="14"/>
  <c r="BC86" i="14" s="1"/>
  <c r="BB55" i="14"/>
  <c r="BB86" i="14" s="1"/>
  <c r="BA55" i="14"/>
  <c r="BA86" i="14" s="1"/>
  <c r="GB54" i="14"/>
  <c r="GB85" i="14" s="1"/>
  <c r="GA54" i="14"/>
  <c r="GA85" i="14" s="1"/>
  <c r="FZ54" i="14"/>
  <c r="FZ85" i="14" s="1"/>
  <c r="FY54" i="14"/>
  <c r="FY85" i="14" s="1"/>
  <c r="FX54" i="14"/>
  <c r="FX85" i="14" s="1"/>
  <c r="FW54" i="14"/>
  <c r="FW85" i="14" s="1"/>
  <c r="FV54" i="14"/>
  <c r="FV85" i="14" s="1"/>
  <c r="FU54" i="14"/>
  <c r="FU85" i="14" s="1"/>
  <c r="FT54" i="14"/>
  <c r="FT85" i="14" s="1"/>
  <c r="FS54" i="14"/>
  <c r="FS85" i="14" s="1"/>
  <c r="FR54" i="14"/>
  <c r="FR85" i="14" s="1"/>
  <c r="FQ54" i="14"/>
  <c r="FQ85" i="14" s="1"/>
  <c r="FP54" i="14"/>
  <c r="FP85" i="14" s="1"/>
  <c r="FO54" i="14"/>
  <c r="FO85" i="14" s="1"/>
  <c r="FN54" i="14"/>
  <c r="FN85" i="14" s="1"/>
  <c r="FM54" i="14"/>
  <c r="FM85" i="14" s="1"/>
  <c r="FL54" i="14"/>
  <c r="FL85" i="14" s="1"/>
  <c r="FK54" i="14"/>
  <c r="FK85" i="14" s="1"/>
  <c r="FJ54" i="14"/>
  <c r="FJ85" i="14" s="1"/>
  <c r="FI54" i="14"/>
  <c r="FI85" i="14" s="1"/>
  <c r="FH54" i="14"/>
  <c r="FH85" i="14" s="1"/>
  <c r="FG54" i="14"/>
  <c r="FG85" i="14" s="1"/>
  <c r="FF54" i="14"/>
  <c r="FF85" i="14" s="1"/>
  <c r="FE54" i="14"/>
  <c r="FE85" i="14" s="1"/>
  <c r="FD54" i="14"/>
  <c r="FD85" i="14" s="1"/>
  <c r="FC54" i="14"/>
  <c r="FC85" i="14" s="1"/>
  <c r="FB54" i="14"/>
  <c r="FB85" i="14" s="1"/>
  <c r="FA54" i="14"/>
  <c r="FA85" i="14" s="1"/>
  <c r="EZ54" i="14"/>
  <c r="EZ85" i="14" s="1"/>
  <c r="EY54" i="14"/>
  <c r="EY85" i="14" s="1"/>
  <c r="EX54" i="14"/>
  <c r="EX85" i="14" s="1"/>
  <c r="EW54" i="14"/>
  <c r="EW85" i="14" s="1"/>
  <c r="EV54" i="14"/>
  <c r="EV85" i="14" s="1"/>
  <c r="EU54" i="14"/>
  <c r="EU85" i="14" s="1"/>
  <c r="ET54" i="14"/>
  <c r="ET85" i="14" s="1"/>
  <c r="ES54" i="14"/>
  <c r="ES85" i="14" s="1"/>
  <c r="ER54" i="14"/>
  <c r="ER85" i="14" s="1"/>
  <c r="EQ54" i="14"/>
  <c r="EQ85" i="14" s="1"/>
  <c r="EP54" i="14"/>
  <c r="EP85" i="14" s="1"/>
  <c r="EO54" i="14"/>
  <c r="EO85" i="14" s="1"/>
  <c r="EN54" i="14"/>
  <c r="EN85" i="14" s="1"/>
  <c r="EM54" i="14"/>
  <c r="EM85" i="14" s="1"/>
  <c r="EL54" i="14"/>
  <c r="EL85" i="14" s="1"/>
  <c r="EK54" i="14"/>
  <c r="EK85" i="14" s="1"/>
  <c r="EJ54" i="14"/>
  <c r="EJ85" i="14" s="1"/>
  <c r="EI54" i="14"/>
  <c r="EI85" i="14" s="1"/>
  <c r="EH54" i="14"/>
  <c r="EH85" i="14" s="1"/>
  <c r="EG54" i="14"/>
  <c r="EG85" i="14" s="1"/>
  <c r="EF54" i="14"/>
  <c r="EF85" i="14" s="1"/>
  <c r="EE54" i="14"/>
  <c r="EE85" i="14" s="1"/>
  <c r="ED54" i="14"/>
  <c r="ED85" i="14" s="1"/>
  <c r="EC54" i="14"/>
  <c r="EC85" i="14" s="1"/>
  <c r="EB54" i="14"/>
  <c r="EB85" i="14" s="1"/>
  <c r="EA54" i="14"/>
  <c r="EA85" i="14" s="1"/>
  <c r="DZ54" i="14"/>
  <c r="DZ85" i="14" s="1"/>
  <c r="DY54" i="14"/>
  <c r="DY85" i="14" s="1"/>
  <c r="DX54" i="14"/>
  <c r="DX85" i="14" s="1"/>
  <c r="DW54" i="14"/>
  <c r="DW85" i="14" s="1"/>
  <c r="DV54" i="14"/>
  <c r="DV85" i="14" s="1"/>
  <c r="DU54" i="14"/>
  <c r="DU85" i="14" s="1"/>
  <c r="DT54" i="14"/>
  <c r="DT85" i="14" s="1"/>
  <c r="DS54" i="14"/>
  <c r="DS85" i="14" s="1"/>
  <c r="DR54" i="14"/>
  <c r="DR85" i="14" s="1"/>
  <c r="DQ54" i="14"/>
  <c r="DQ85" i="14" s="1"/>
  <c r="DP54" i="14"/>
  <c r="DP85" i="14" s="1"/>
  <c r="DO54" i="14"/>
  <c r="DO85" i="14" s="1"/>
  <c r="DN54" i="14"/>
  <c r="DN85" i="14" s="1"/>
  <c r="DM54" i="14"/>
  <c r="DM85" i="14" s="1"/>
  <c r="DL54" i="14"/>
  <c r="DL85" i="14" s="1"/>
  <c r="DK54" i="14"/>
  <c r="DK85" i="14" s="1"/>
  <c r="DJ54" i="14"/>
  <c r="DJ85" i="14" s="1"/>
  <c r="DI54" i="14"/>
  <c r="DI85" i="14" s="1"/>
  <c r="DH54" i="14"/>
  <c r="DH85" i="14" s="1"/>
  <c r="DG54" i="14"/>
  <c r="DG85" i="14" s="1"/>
  <c r="DF54" i="14"/>
  <c r="DF85" i="14" s="1"/>
  <c r="DE54" i="14"/>
  <c r="DE85" i="14" s="1"/>
  <c r="DD54" i="14"/>
  <c r="DD85" i="14" s="1"/>
  <c r="DC54" i="14"/>
  <c r="DC85" i="14" s="1"/>
  <c r="DB54" i="14"/>
  <c r="DB85" i="14" s="1"/>
  <c r="DA54" i="14"/>
  <c r="DA85" i="14" s="1"/>
  <c r="CZ54" i="14"/>
  <c r="CZ85" i="14" s="1"/>
  <c r="CY54" i="14"/>
  <c r="CY85" i="14" s="1"/>
  <c r="CX54" i="14"/>
  <c r="CX85" i="14" s="1"/>
  <c r="CW54" i="14"/>
  <c r="CW85" i="14" s="1"/>
  <c r="CV54" i="14"/>
  <c r="CV85" i="14" s="1"/>
  <c r="CU54" i="14"/>
  <c r="CU85" i="14" s="1"/>
  <c r="CT54" i="14"/>
  <c r="CT85" i="14" s="1"/>
  <c r="CS54" i="14"/>
  <c r="CS85" i="14" s="1"/>
  <c r="CR54" i="14"/>
  <c r="CR85" i="14" s="1"/>
  <c r="CQ54" i="14"/>
  <c r="CQ85" i="14" s="1"/>
  <c r="CP54" i="14"/>
  <c r="CP85" i="14" s="1"/>
  <c r="CO54" i="14"/>
  <c r="CO85" i="14" s="1"/>
  <c r="CN54" i="14"/>
  <c r="CN85" i="14" s="1"/>
  <c r="CM54" i="14"/>
  <c r="CM85" i="14" s="1"/>
  <c r="CL54" i="14"/>
  <c r="CL85" i="14" s="1"/>
  <c r="CK54" i="14"/>
  <c r="CK85" i="14" s="1"/>
  <c r="CJ54" i="14"/>
  <c r="CJ85" i="14" s="1"/>
  <c r="CI54" i="14"/>
  <c r="CI85" i="14" s="1"/>
  <c r="CH54" i="14"/>
  <c r="CH85" i="14" s="1"/>
  <c r="CG54" i="14"/>
  <c r="CG85" i="14" s="1"/>
  <c r="CF54" i="14"/>
  <c r="CF85" i="14" s="1"/>
  <c r="CE54" i="14"/>
  <c r="CE85" i="14" s="1"/>
  <c r="CD54" i="14"/>
  <c r="CD85" i="14" s="1"/>
  <c r="CC54" i="14"/>
  <c r="CC85" i="14" s="1"/>
  <c r="CB54" i="14"/>
  <c r="CB85" i="14" s="1"/>
  <c r="CA54" i="14"/>
  <c r="CA85" i="14" s="1"/>
  <c r="BZ54" i="14"/>
  <c r="BZ85" i="14" s="1"/>
  <c r="BY54" i="14"/>
  <c r="BY85" i="14" s="1"/>
  <c r="BX54" i="14"/>
  <c r="BX85" i="14" s="1"/>
  <c r="BW54" i="14"/>
  <c r="BW85" i="14" s="1"/>
  <c r="BV54" i="14"/>
  <c r="BV85" i="14" s="1"/>
  <c r="BU54" i="14"/>
  <c r="BU85" i="14" s="1"/>
  <c r="BT54" i="14"/>
  <c r="BT85" i="14" s="1"/>
  <c r="BS54" i="14"/>
  <c r="BS85" i="14" s="1"/>
  <c r="BR54" i="14"/>
  <c r="BR85" i="14" s="1"/>
  <c r="BQ54" i="14"/>
  <c r="BQ85" i="14" s="1"/>
  <c r="BP54" i="14"/>
  <c r="BP85" i="14" s="1"/>
  <c r="BO54" i="14"/>
  <c r="BO85" i="14" s="1"/>
  <c r="BN54" i="14"/>
  <c r="BN85" i="14" s="1"/>
  <c r="BM54" i="14"/>
  <c r="BM85" i="14" s="1"/>
  <c r="BL54" i="14"/>
  <c r="BL85" i="14" s="1"/>
  <c r="BK54" i="14"/>
  <c r="BK85" i="14" s="1"/>
  <c r="BJ54" i="14"/>
  <c r="BJ85" i="14" s="1"/>
  <c r="BI54" i="14"/>
  <c r="BI85" i="14" s="1"/>
  <c r="BH54" i="14"/>
  <c r="BH85" i="14" s="1"/>
  <c r="BG54" i="14"/>
  <c r="BG85" i="14" s="1"/>
  <c r="BF54" i="14"/>
  <c r="BF85" i="14" s="1"/>
  <c r="BE54" i="14"/>
  <c r="BE85" i="14" s="1"/>
  <c r="BD54" i="14"/>
  <c r="BD85" i="14" s="1"/>
  <c r="BC54" i="14"/>
  <c r="BC85" i="14" s="1"/>
  <c r="BB54" i="14"/>
  <c r="BB85" i="14" s="1"/>
  <c r="BA54" i="14"/>
  <c r="BA85" i="14" s="1"/>
  <c r="GB53" i="14"/>
  <c r="GB84" i="14" s="1"/>
  <c r="GA53" i="14"/>
  <c r="GA84" i="14" s="1"/>
  <c r="FZ53" i="14"/>
  <c r="FZ84" i="14" s="1"/>
  <c r="FY53" i="14"/>
  <c r="FY84" i="14" s="1"/>
  <c r="FX53" i="14"/>
  <c r="FX84" i="14" s="1"/>
  <c r="FW53" i="14"/>
  <c r="FW84" i="14" s="1"/>
  <c r="FV53" i="14"/>
  <c r="FV84" i="14" s="1"/>
  <c r="FU53" i="14"/>
  <c r="FU84" i="14" s="1"/>
  <c r="FT53" i="14"/>
  <c r="FT84" i="14" s="1"/>
  <c r="FS53" i="14"/>
  <c r="FS84" i="14" s="1"/>
  <c r="FR53" i="14"/>
  <c r="FR84" i="14" s="1"/>
  <c r="FQ53" i="14"/>
  <c r="FQ84" i="14" s="1"/>
  <c r="FP53" i="14"/>
  <c r="FP84" i="14" s="1"/>
  <c r="FO53" i="14"/>
  <c r="FO84" i="14" s="1"/>
  <c r="FN53" i="14"/>
  <c r="FN84" i="14" s="1"/>
  <c r="FM53" i="14"/>
  <c r="FM84" i="14" s="1"/>
  <c r="FL53" i="14"/>
  <c r="FL84" i="14" s="1"/>
  <c r="FK53" i="14"/>
  <c r="FK84" i="14" s="1"/>
  <c r="FJ53" i="14"/>
  <c r="FJ84" i="14" s="1"/>
  <c r="FI53" i="14"/>
  <c r="FI84" i="14" s="1"/>
  <c r="FH53" i="14"/>
  <c r="FH84" i="14" s="1"/>
  <c r="FG53" i="14"/>
  <c r="FG84" i="14" s="1"/>
  <c r="FF53" i="14"/>
  <c r="FF84" i="14" s="1"/>
  <c r="FE53" i="14"/>
  <c r="FE84" i="14" s="1"/>
  <c r="FD53" i="14"/>
  <c r="FD84" i="14" s="1"/>
  <c r="FC53" i="14"/>
  <c r="FC84" i="14" s="1"/>
  <c r="FB53" i="14"/>
  <c r="FB84" i="14" s="1"/>
  <c r="FA53" i="14"/>
  <c r="FA84" i="14" s="1"/>
  <c r="EZ53" i="14"/>
  <c r="EZ84" i="14" s="1"/>
  <c r="EY53" i="14"/>
  <c r="EY84" i="14" s="1"/>
  <c r="EX53" i="14"/>
  <c r="EX84" i="14" s="1"/>
  <c r="EW53" i="14"/>
  <c r="EW84" i="14" s="1"/>
  <c r="EV53" i="14"/>
  <c r="EV84" i="14" s="1"/>
  <c r="EU53" i="14"/>
  <c r="EU84" i="14" s="1"/>
  <c r="ET53" i="14"/>
  <c r="ET84" i="14" s="1"/>
  <c r="ES53" i="14"/>
  <c r="ES84" i="14" s="1"/>
  <c r="ER53" i="14"/>
  <c r="ER84" i="14" s="1"/>
  <c r="EQ53" i="14"/>
  <c r="EQ84" i="14" s="1"/>
  <c r="EP53" i="14"/>
  <c r="EP84" i="14" s="1"/>
  <c r="EO53" i="14"/>
  <c r="EO84" i="14" s="1"/>
  <c r="EN53" i="14"/>
  <c r="EN84" i="14" s="1"/>
  <c r="EM53" i="14"/>
  <c r="EM84" i="14" s="1"/>
  <c r="EL53" i="14"/>
  <c r="EL84" i="14" s="1"/>
  <c r="EK53" i="14"/>
  <c r="EK84" i="14" s="1"/>
  <c r="EJ53" i="14"/>
  <c r="EJ84" i="14" s="1"/>
  <c r="EI53" i="14"/>
  <c r="EI84" i="14" s="1"/>
  <c r="EH53" i="14"/>
  <c r="EH84" i="14" s="1"/>
  <c r="EG53" i="14"/>
  <c r="EG84" i="14" s="1"/>
  <c r="EF53" i="14"/>
  <c r="EF84" i="14" s="1"/>
  <c r="EE53" i="14"/>
  <c r="EE84" i="14" s="1"/>
  <c r="ED53" i="14"/>
  <c r="ED84" i="14" s="1"/>
  <c r="EC53" i="14"/>
  <c r="EC84" i="14" s="1"/>
  <c r="EB53" i="14"/>
  <c r="EB84" i="14" s="1"/>
  <c r="EA53" i="14"/>
  <c r="EA84" i="14" s="1"/>
  <c r="DZ53" i="14"/>
  <c r="DZ84" i="14" s="1"/>
  <c r="DY53" i="14"/>
  <c r="DY84" i="14" s="1"/>
  <c r="DX53" i="14"/>
  <c r="DX84" i="14" s="1"/>
  <c r="DW53" i="14"/>
  <c r="DW84" i="14" s="1"/>
  <c r="DV53" i="14"/>
  <c r="DV84" i="14" s="1"/>
  <c r="DU53" i="14"/>
  <c r="DU84" i="14" s="1"/>
  <c r="DT53" i="14"/>
  <c r="DT84" i="14" s="1"/>
  <c r="DS53" i="14"/>
  <c r="DS84" i="14" s="1"/>
  <c r="DR53" i="14"/>
  <c r="DR84" i="14" s="1"/>
  <c r="DQ53" i="14"/>
  <c r="DQ84" i="14" s="1"/>
  <c r="DP53" i="14"/>
  <c r="DP84" i="14" s="1"/>
  <c r="DO53" i="14"/>
  <c r="DO84" i="14" s="1"/>
  <c r="DN53" i="14"/>
  <c r="DN84" i="14" s="1"/>
  <c r="DM53" i="14"/>
  <c r="DM84" i="14" s="1"/>
  <c r="DL53" i="14"/>
  <c r="DL84" i="14" s="1"/>
  <c r="DK53" i="14"/>
  <c r="DK84" i="14" s="1"/>
  <c r="DJ53" i="14"/>
  <c r="DJ84" i="14" s="1"/>
  <c r="DI53" i="14"/>
  <c r="DI84" i="14" s="1"/>
  <c r="DH53" i="14"/>
  <c r="DH84" i="14" s="1"/>
  <c r="DG53" i="14"/>
  <c r="DG84" i="14" s="1"/>
  <c r="DF53" i="14"/>
  <c r="DF84" i="14" s="1"/>
  <c r="DE53" i="14"/>
  <c r="DE84" i="14" s="1"/>
  <c r="DD53" i="14"/>
  <c r="DD84" i="14" s="1"/>
  <c r="DC53" i="14"/>
  <c r="DC84" i="14" s="1"/>
  <c r="DB53" i="14"/>
  <c r="DB84" i="14" s="1"/>
  <c r="DA53" i="14"/>
  <c r="DA84" i="14" s="1"/>
  <c r="CZ53" i="14"/>
  <c r="CZ84" i="14" s="1"/>
  <c r="CY53" i="14"/>
  <c r="CY84" i="14" s="1"/>
  <c r="CX53" i="14"/>
  <c r="CX84" i="14" s="1"/>
  <c r="CW53" i="14"/>
  <c r="CW84" i="14" s="1"/>
  <c r="CV53" i="14"/>
  <c r="CV84" i="14" s="1"/>
  <c r="CU53" i="14"/>
  <c r="CU84" i="14" s="1"/>
  <c r="CT53" i="14"/>
  <c r="CT84" i="14" s="1"/>
  <c r="CS53" i="14"/>
  <c r="CS84" i="14" s="1"/>
  <c r="CR53" i="14"/>
  <c r="CR84" i="14" s="1"/>
  <c r="CQ53" i="14"/>
  <c r="CQ84" i="14" s="1"/>
  <c r="CP53" i="14"/>
  <c r="CP84" i="14" s="1"/>
  <c r="CO53" i="14"/>
  <c r="CO84" i="14" s="1"/>
  <c r="CN53" i="14"/>
  <c r="CN84" i="14" s="1"/>
  <c r="CM53" i="14"/>
  <c r="CM84" i="14" s="1"/>
  <c r="CL53" i="14"/>
  <c r="CL84" i="14" s="1"/>
  <c r="CK53" i="14"/>
  <c r="CK84" i="14" s="1"/>
  <c r="CJ53" i="14"/>
  <c r="CJ84" i="14" s="1"/>
  <c r="CI53" i="14"/>
  <c r="CI84" i="14" s="1"/>
  <c r="CH53" i="14"/>
  <c r="CH84" i="14" s="1"/>
  <c r="CG53" i="14"/>
  <c r="CG84" i="14" s="1"/>
  <c r="CF53" i="14"/>
  <c r="CF84" i="14" s="1"/>
  <c r="CE53" i="14"/>
  <c r="CE84" i="14" s="1"/>
  <c r="CD53" i="14"/>
  <c r="CD84" i="14" s="1"/>
  <c r="CC53" i="14"/>
  <c r="CC84" i="14" s="1"/>
  <c r="CB53" i="14"/>
  <c r="CB84" i="14" s="1"/>
  <c r="CA53" i="14"/>
  <c r="CA84" i="14" s="1"/>
  <c r="BZ53" i="14"/>
  <c r="BZ84" i="14" s="1"/>
  <c r="BY53" i="14"/>
  <c r="BY84" i="14" s="1"/>
  <c r="BX53" i="14"/>
  <c r="BX84" i="14" s="1"/>
  <c r="BW53" i="14"/>
  <c r="BW84" i="14" s="1"/>
  <c r="BV53" i="14"/>
  <c r="BV84" i="14" s="1"/>
  <c r="BU53" i="14"/>
  <c r="BU84" i="14" s="1"/>
  <c r="BT53" i="14"/>
  <c r="BT84" i="14" s="1"/>
  <c r="BS53" i="14"/>
  <c r="BS84" i="14" s="1"/>
  <c r="BR53" i="14"/>
  <c r="BR84" i="14" s="1"/>
  <c r="BQ53" i="14"/>
  <c r="BQ84" i="14" s="1"/>
  <c r="BP53" i="14"/>
  <c r="BP84" i="14" s="1"/>
  <c r="BO53" i="14"/>
  <c r="BO84" i="14" s="1"/>
  <c r="BN53" i="14"/>
  <c r="BN84" i="14" s="1"/>
  <c r="BM53" i="14"/>
  <c r="BM84" i="14" s="1"/>
  <c r="BL53" i="14"/>
  <c r="BL84" i="14" s="1"/>
  <c r="BK53" i="14"/>
  <c r="BK84" i="14" s="1"/>
  <c r="BJ53" i="14"/>
  <c r="BJ84" i="14" s="1"/>
  <c r="BI53" i="14"/>
  <c r="BI84" i="14" s="1"/>
  <c r="BH53" i="14"/>
  <c r="BH84" i="14" s="1"/>
  <c r="BG53" i="14"/>
  <c r="BG84" i="14" s="1"/>
  <c r="BF53" i="14"/>
  <c r="BF84" i="14" s="1"/>
  <c r="BE53" i="14"/>
  <c r="BE84" i="14" s="1"/>
  <c r="BD53" i="14"/>
  <c r="BD84" i="14" s="1"/>
  <c r="BC53" i="14"/>
  <c r="BC84" i="14" s="1"/>
  <c r="BB53" i="14"/>
  <c r="BB84" i="14" s="1"/>
  <c r="BA53" i="14"/>
  <c r="BA84" i="14" s="1"/>
  <c r="GB52" i="14"/>
  <c r="GB83" i="14" s="1"/>
  <c r="GA52" i="14"/>
  <c r="GA83" i="14" s="1"/>
  <c r="FZ52" i="14"/>
  <c r="FZ83" i="14" s="1"/>
  <c r="FY52" i="14"/>
  <c r="FY83" i="14" s="1"/>
  <c r="FX52" i="14"/>
  <c r="FX83" i="14" s="1"/>
  <c r="FW52" i="14"/>
  <c r="FW83" i="14" s="1"/>
  <c r="FV52" i="14"/>
  <c r="FV83" i="14" s="1"/>
  <c r="FU52" i="14"/>
  <c r="FU83" i="14" s="1"/>
  <c r="FT52" i="14"/>
  <c r="FT83" i="14" s="1"/>
  <c r="FS52" i="14"/>
  <c r="FS83" i="14" s="1"/>
  <c r="FR52" i="14"/>
  <c r="FR83" i="14" s="1"/>
  <c r="FQ52" i="14"/>
  <c r="FQ83" i="14" s="1"/>
  <c r="FP52" i="14"/>
  <c r="FP83" i="14" s="1"/>
  <c r="FO52" i="14"/>
  <c r="FO83" i="14" s="1"/>
  <c r="FN52" i="14"/>
  <c r="FN83" i="14" s="1"/>
  <c r="FM52" i="14"/>
  <c r="FM83" i="14" s="1"/>
  <c r="FL52" i="14"/>
  <c r="FL83" i="14" s="1"/>
  <c r="FK52" i="14"/>
  <c r="FK83" i="14" s="1"/>
  <c r="FJ52" i="14"/>
  <c r="FJ83" i="14" s="1"/>
  <c r="FI52" i="14"/>
  <c r="FI83" i="14" s="1"/>
  <c r="FH52" i="14"/>
  <c r="FH83" i="14" s="1"/>
  <c r="FG52" i="14"/>
  <c r="FG83" i="14" s="1"/>
  <c r="FF52" i="14"/>
  <c r="FF83" i="14" s="1"/>
  <c r="FE52" i="14"/>
  <c r="FE83" i="14" s="1"/>
  <c r="FD52" i="14"/>
  <c r="FD83" i="14" s="1"/>
  <c r="FC52" i="14"/>
  <c r="FC83" i="14" s="1"/>
  <c r="FB52" i="14"/>
  <c r="FB83" i="14" s="1"/>
  <c r="FA52" i="14"/>
  <c r="FA83" i="14" s="1"/>
  <c r="EZ52" i="14"/>
  <c r="EZ83" i="14" s="1"/>
  <c r="EY52" i="14"/>
  <c r="EY83" i="14" s="1"/>
  <c r="EX52" i="14"/>
  <c r="EX83" i="14" s="1"/>
  <c r="EW52" i="14"/>
  <c r="EW83" i="14" s="1"/>
  <c r="EV52" i="14"/>
  <c r="EV83" i="14" s="1"/>
  <c r="EU52" i="14"/>
  <c r="EU83" i="14" s="1"/>
  <c r="ET52" i="14"/>
  <c r="ET83" i="14" s="1"/>
  <c r="ES52" i="14"/>
  <c r="ES83" i="14" s="1"/>
  <c r="ER52" i="14"/>
  <c r="ER83" i="14" s="1"/>
  <c r="EQ52" i="14"/>
  <c r="EQ83" i="14" s="1"/>
  <c r="EP52" i="14"/>
  <c r="EP83" i="14" s="1"/>
  <c r="EO52" i="14"/>
  <c r="EO83" i="14" s="1"/>
  <c r="EN52" i="14"/>
  <c r="EN83" i="14" s="1"/>
  <c r="EM52" i="14"/>
  <c r="EM83" i="14" s="1"/>
  <c r="EL52" i="14"/>
  <c r="EL83" i="14" s="1"/>
  <c r="EK52" i="14"/>
  <c r="EK83" i="14" s="1"/>
  <c r="EJ52" i="14"/>
  <c r="EJ83" i="14" s="1"/>
  <c r="EI52" i="14"/>
  <c r="EI83" i="14" s="1"/>
  <c r="EH52" i="14"/>
  <c r="EH83" i="14" s="1"/>
  <c r="EG52" i="14"/>
  <c r="EG83" i="14" s="1"/>
  <c r="EF52" i="14"/>
  <c r="EF83" i="14" s="1"/>
  <c r="EE52" i="14"/>
  <c r="EE83" i="14" s="1"/>
  <c r="ED52" i="14"/>
  <c r="ED83" i="14" s="1"/>
  <c r="EC52" i="14"/>
  <c r="EC83" i="14" s="1"/>
  <c r="EB52" i="14"/>
  <c r="EB83" i="14" s="1"/>
  <c r="EA52" i="14"/>
  <c r="EA83" i="14" s="1"/>
  <c r="DZ52" i="14"/>
  <c r="DZ83" i="14" s="1"/>
  <c r="DY52" i="14"/>
  <c r="DY83" i="14" s="1"/>
  <c r="DX52" i="14"/>
  <c r="DX83" i="14" s="1"/>
  <c r="DW52" i="14"/>
  <c r="DW83" i="14" s="1"/>
  <c r="DV52" i="14"/>
  <c r="DV83" i="14" s="1"/>
  <c r="DU52" i="14"/>
  <c r="DU83" i="14" s="1"/>
  <c r="DT52" i="14"/>
  <c r="DT83" i="14" s="1"/>
  <c r="DS52" i="14"/>
  <c r="DS83" i="14" s="1"/>
  <c r="DR52" i="14"/>
  <c r="DR83" i="14" s="1"/>
  <c r="DQ52" i="14"/>
  <c r="DQ83" i="14" s="1"/>
  <c r="DP52" i="14"/>
  <c r="DP83" i="14" s="1"/>
  <c r="DO52" i="14"/>
  <c r="DO83" i="14" s="1"/>
  <c r="DN52" i="14"/>
  <c r="DN83" i="14" s="1"/>
  <c r="DM52" i="14"/>
  <c r="DM83" i="14" s="1"/>
  <c r="DL52" i="14"/>
  <c r="DL83" i="14" s="1"/>
  <c r="DK52" i="14"/>
  <c r="DK83" i="14" s="1"/>
  <c r="DJ52" i="14"/>
  <c r="DJ83" i="14" s="1"/>
  <c r="DI52" i="14"/>
  <c r="DI83" i="14" s="1"/>
  <c r="DH52" i="14"/>
  <c r="DH83" i="14" s="1"/>
  <c r="DG52" i="14"/>
  <c r="DG83" i="14" s="1"/>
  <c r="DF52" i="14"/>
  <c r="DF83" i="14" s="1"/>
  <c r="DE52" i="14"/>
  <c r="DE83" i="14" s="1"/>
  <c r="DD52" i="14"/>
  <c r="DD83" i="14" s="1"/>
  <c r="DC52" i="14"/>
  <c r="DC83" i="14" s="1"/>
  <c r="DB52" i="14"/>
  <c r="DB83" i="14" s="1"/>
  <c r="DA52" i="14"/>
  <c r="DA83" i="14" s="1"/>
  <c r="CZ52" i="14"/>
  <c r="CZ83" i="14" s="1"/>
  <c r="CY52" i="14"/>
  <c r="CY83" i="14" s="1"/>
  <c r="CX52" i="14"/>
  <c r="CX83" i="14" s="1"/>
  <c r="CW52" i="14"/>
  <c r="CW83" i="14" s="1"/>
  <c r="CV52" i="14"/>
  <c r="CV83" i="14" s="1"/>
  <c r="CU52" i="14"/>
  <c r="CU83" i="14" s="1"/>
  <c r="CT52" i="14"/>
  <c r="CT83" i="14" s="1"/>
  <c r="CS52" i="14"/>
  <c r="CS83" i="14" s="1"/>
  <c r="CR52" i="14"/>
  <c r="CR83" i="14" s="1"/>
  <c r="CQ52" i="14"/>
  <c r="CQ83" i="14" s="1"/>
  <c r="CP52" i="14"/>
  <c r="CP83" i="14" s="1"/>
  <c r="CO52" i="14"/>
  <c r="CO83" i="14" s="1"/>
  <c r="CN52" i="14"/>
  <c r="CN83" i="14" s="1"/>
  <c r="CM52" i="14"/>
  <c r="CM83" i="14" s="1"/>
  <c r="CL52" i="14"/>
  <c r="CL83" i="14" s="1"/>
  <c r="CK52" i="14"/>
  <c r="CK83" i="14" s="1"/>
  <c r="CJ52" i="14"/>
  <c r="CJ83" i="14" s="1"/>
  <c r="CI52" i="14"/>
  <c r="CI83" i="14" s="1"/>
  <c r="CH52" i="14"/>
  <c r="CH83" i="14" s="1"/>
  <c r="CG52" i="14"/>
  <c r="CG83" i="14" s="1"/>
  <c r="CF52" i="14"/>
  <c r="CF83" i="14" s="1"/>
  <c r="CE52" i="14"/>
  <c r="CE83" i="14" s="1"/>
  <c r="CD52" i="14"/>
  <c r="CD83" i="14" s="1"/>
  <c r="CC52" i="14"/>
  <c r="CC83" i="14" s="1"/>
  <c r="CB52" i="14"/>
  <c r="CB83" i="14" s="1"/>
  <c r="CA52" i="14"/>
  <c r="CA83" i="14" s="1"/>
  <c r="BZ52" i="14"/>
  <c r="BZ83" i="14" s="1"/>
  <c r="BY52" i="14"/>
  <c r="BY83" i="14" s="1"/>
  <c r="BX52" i="14"/>
  <c r="BX83" i="14" s="1"/>
  <c r="BW52" i="14"/>
  <c r="BW83" i="14" s="1"/>
  <c r="BV52" i="14"/>
  <c r="BV83" i="14" s="1"/>
  <c r="BU52" i="14"/>
  <c r="BU83" i="14" s="1"/>
  <c r="BT52" i="14"/>
  <c r="BT83" i="14" s="1"/>
  <c r="BS52" i="14"/>
  <c r="BS83" i="14" s="1"/>
  <c r="BR52" i="14"/>
  <c r="BR83" i="14" s="1"/>
  <c r="BQ52" i="14"/>
  <c r="BQ83" i="14" s="1"/>
  <c r="BP52" i="14"/>
  <c r="BP83" i="14" s="1"/>
  <c r="BO52" i="14"/>
  <c r="BO83" i="14" s="1"/>
  <c r="BN52" i="14"/>
  <c r="BN83" i="14" s="1"/>
  <c r="BM52" i="14"/>
  <c r="BM83" i="14" s="1"/>
  <c r="BL52" i="14"/>
  <c r="BL83" i="14" s="1"/>
  <c r="BK52" i="14"/>
  <c r="BK83" i="14" s="1"/>
  <c r="BJ52" i="14"/>
  <c r="BJ83" i="14" s="1"/>
  <c r="BI52" i="14"/>
  <c r="BI83" i="14" s="1"/>
  <c r="BH52" i="14"/>
  <c r="BH83" i="14" s="1"/>
  <c r="BG52" i="14"/>
  <c r="BG83" i="14" s="1"/>
  <c r="BF52" i="14"/>
  <c r="BF83" i="14" s="1"/>
  <c r="BE52" i="14"/>
  <c r="BE83" i="14" s="1"/>
  <c r="BD52" i="14"/>
  <c r="BD83" i="14" s="1"/>
  <c r="BC52" i="14"/>
  <c r="BC83" i="14" s="1"/>
  <c r="BB52" i="14"/>
  <c r="BB83" i="14" s="1"/>
  <c r="BA52" i="14"/>
  <c r="BA83" i="14" s="1"/>
  <c r="GB51" i="14"/>
  <c r="GB82" i="14" s="1"/>
  <c r="GA51" i="14"/>
  <c r="GA82" i="14" s="1"/>
  <c r="FZ51" i="14"/>
  <c r="FZ82" i="14" s="1"/>
  <c r="FY51" i="14"/>
  <c r="FY82" i="14" s="1"/>
  <c r="FX51" i="14"/>
  <c r="FX82" i="14" s="1"/>
  <c r="FW51" i="14"/>
  <c r="FW82" i="14" s="1"/>
  <c r="FV51" i="14"/>
  <c r="FV82" i="14" s="1"/>
  <c r="FU51" i="14"/>
  <c r="FU82" i="14" s="1"/>
  <c r="FT51" i="14"/>
  <c r="FT82" i="14" s="1"/>
  <c r="FS51" i="14"/>
  <c r="FS82" i="14" s="1"/>
  <c r="FR51" i="14"/>
  <c r="FR82" i="14" s="1"/>
  <c r="FQ51" i="14"/>
  <c r="FQ82" i="14" s="1"/>
  <c r="FP51" i="14"/>
  <c r="FP82" i="14" s="1"/>
  <c r="FO51" i="14"/>
  <c r="FO82" i="14" s="1"/>
  <c r="FN51" i="14"/>
  <c r="FN82" i="14" s="1"/>
  <c r="FM51" i="14"/>
  <c r="FM82" i="14" s="1"/>
  <c r="FL51" i="14"/>
  <c r="FL82" i="14" s="1"/>
  <c r="FK51" i="14"/>
  <c r="FK82" i="14" s="1"/>
  <c r="FJ51" i="14"/>
  <c r="FJ82" i="14" s="1"/>
  <c r="FI51" i="14"/>
  <c r="FI82" i="14" s="1"/>
  <c r="FH51" i="14"/>
  <c r="FH82" i="14" s="1"/>
  <c r="FG51" i="14"/>
  <c r="FG82" i="14" s="1"/>
  <c r="FF51" i="14"/>
  <c r="FF82" i="14" s="1"/>
  <c r="FE51" i="14"/>
  <c r="FE82" i="14" s="1"/>
  <c r="FD51" i="14"/>
  <c r="FD82" i="14" s="1"/>
  <c r="FC51" i="14"/>
  <c r="FC82" i="14" s="1"/>
  <c r="FB51" i="14"/>
  <c r="FB82" i="14" s="1"/>
  <c r="FA51" i="14"/>
  <c r="FA82" i="14" s="1"/>
  <c r="EZ51" i="14"/>
  <c r="EZ82" i="14" s="1"/>
  <c r="EY51" i="14"/>
  <c r="EY82" i="14" s="1"/>
  <c r="EX51" i="14"/>
  <c r="EX82" i="14" s="1"/>
  <c r="EW51" i="14"/>
  <c r="EW82" i="14" s="1"/>
  <c r="EV51" i="14"/>
  <c r="EV82" i="14" s="1"/>
  <c r="EU51" i="14"/>
  <c r="EU82" i="14" s="1"/>
  <c r="ET51" i="14"/>
  <c r="ET82" i="14" s="1"/>
  <c r="ES51" i="14"/>
  <c r="ES82" i="14" s="1"/>
  <c r="ER51" i="14"/>
  <c r="ER82" i="14" s="1"/>
  <c r="EQ51" i="14"/>
  <c r="EQ82" i="14" s="1"/>
  <c r="EP51" i="14"/>
  <c r="EP82" i="14" s="1"/>
  <c r="EO51" i="14"/>
  <c r="EO82" i="14" s="1"/>
  <c r="EN51" i="14"/>
  <c r="EN82" i="14" s="1"/>
  <c r="EM51" i="14"/>
  <c r="EM82" i="14" s="1"/>
  <c r="EL51" i="14"/>
  <c r="EL82" i="14" s="1"/>
  <c r="EK51" i="14"/>
  <c r="EK82" i="14" s="1"/>
  <c r="EJ51" i="14"/>
  <c r="EJ82" i="14" s="1"/>
  <c r="EI51" i="14"/>
  <c r="EI82" i="14" s="1"/>
  <c r="EH51" i="14"/>
  <c r="EH82" i="14" s="1"/>
  <c r="EG51" i="14"/>
  <c r="EG82" i="14" s="1"/>
  <c r="EF51" i="14"/>
  <c r="EF82" i="14" s="1"/>
  <c r="EE51" i="14"/>
  <c r="EE82" i="14" s="1"/>
  <c r="ED51" i="14"/>
  <c r="ED82" i="14" s="1"/>
  <c r="EC51" i="14"/>
  <c r="EC82" i="14" s="1"/>
  <c r="EB51" i="14"/>
  <c r="EB82" i="14" s="1"/>
  <c r="EA51" i="14"/>
  <c r="EA82" i="14" s="1"/>
  <c r="DZ51" i="14"/>
  <c r="DZ82" i="14" s="1"/>
  <c r="DY51" i="14"/>
  <c r="DY82" i="14" s="1"/>
  <c r="DX51" i="14"/>
  <c r="DX82" i="14" s="1"/>
  <c r="DW51" i="14"/>
  <c r="DW82" i="14" s="1"/>
  <c r="DV51" i="14"/>
  <c r="DV82" i="14" s="1"/>
  <c r="DU51" i="14"/>
  <c r="DU82" i="14" s="1"/>
  <c r="DT51" i="14"/>
  <c r="DT82" i="14" s="1"/>
  <c r="DS51" i="14"/>
  <c r="DS82" i="14" s="1"/>
  <c r="DR51" i="14"/>
  <c r="DR82" i="14" s="1"/>
  <c r="DQ51" i="14"/>
  <c r="DQ82" i="14" s="1"/>
  <c r="DP51" i="14"/>
  <c r="DP82" i="14" s="1"/>
  <c r="DO51" i="14"/>
  <c r="DO82" i="14" s="1"/>
  <c r="DN51" i="14"/>
  <c r="DN82" i="14" s="1"/>
  <c r="DM51" i="14"/>
  <c r="DM82" i="14" s="1"/>
  <c r="DL51" i="14"/>
  <c r="DL82" i="14" s="1"/>
  <c r="DK51" i="14"/>
  <c r="DK82" i="14" s="1"/>
  <c r="DJ51" i="14"/>
  <c r="DJ82" i="14" s="1"/>
  <c r="DI51" i="14"/>
  <c r="DI82" i="14" s="1"/>
  <c r="DH51" i="14"/>
  <c r="DH82" i="14" s="1"/>
  <c r="DG51" i="14"/>
  <c r="DG82" i="14" s="1"/>
  <c r="DF51" i="14"/>
  <c r="DF82" i="14" s="1"/>
  <c r="DE51" i="14"/>
  <c r="DE82" i="14" s="1"/>
  <c r="DD51" i="14"/>
  <c r="DD82" i="14" s="1"/>
  <c r="DC51" i="14"/>
  <c r="DC82" i="14" s="1"/>
  <c r="DB51" i="14"/>
  <c r="DB82" i="14" s="1"/>
  <c r="DA51" i="14"/>
  <c r="DA82" i="14" s="1"/>
  <c r="CZ51" i="14"/>
  <c r="CZ82" i="14" s="1"/>
  <c r="CY51" i="14"/>
  <c r="CY82" i="14" s="1"/>
  <c r="CX51" i="14"/>
  <c r="CX82" i="14" s="1"/>
  <c r="CW51" i="14"/>
  <c r="CW82" i="14" s="1"/>
  <c r="CV51" i="14"/>
  <c r="CV82" i="14" s="1"/>
  <c r="CU51" i="14"/>
  <c r="CU82" i="14" s="1"/>
  <c r="CT51" i="14"/>
  <c r="CT82" i="14" s="1"/>
  <c r="CS51" i="14"/>
  <c r="CS82" i="14" s="1"/>
  <c r="CR51" i="14"/>
  <c r="CR82" i="14" s="1"/>
  <c r="CQ51" i="14"/>
  <c r="CQ82" i="14" s="1"/>
  <c r="CP51" i="14"/>
  <c r="CP82" i="14" s="1"/>
  <c r="CO51" i="14"/>
  <c r="CO82" i="14" s="1"/>
  <c r="CN51" i="14"/>
  <c r="CN82" i="14" s="1"/>
  <c r="CM51" i="14"/>
  <c r="CM82" i="14" s="1"/>
  <c r="CL51" i="14"/>
  <c r="CL82" i="14" s="1"/>
  <c r="CK51" i="14"/>
  <c r="CK82" i="14" s="1"/>
  <c r="CJ51" i="14"/>
  <c r="CJ82" i="14" s="1"/>
  <c r="CI51" i="14"/>
  <c r="CI82" i="14" s="1"/>
  <c r="CH51" i="14"/>
  <c r="CH82" i="14" s="1"/>
  <c r="CG51" i="14"/>
  <c r="CG82" i="14" s="1"/>
  <c r="CF51" i="14"/>
  <c r="CF82" i="14" s="1"/>
  <c r="CE51" i="14"/>
  <c r="CE82" i="14" s="1"/>
  <c r="CD51" i="14"/>
  <c r="CD82" i="14" s="1"/>
  <c r="CC51" i="14"/>
  <c r="CC82" i="14" s="1"/>
  <c r="CB51" i="14"/>
  <c r="CB82" i="14" s="1"/>
  <c r="CA51" i="14"/>
  <c r="CA82" i="14" s="1"/>
  <c r="BZ51" i="14"/>
  <c r="BZ82" i="14" s="1"/>
  <c r="BY51" i="14"/>
  <c r="BY82" i="14" s="1"/>
  <c r="BX51" i="14"/>
  <c r="BX82" i="14" s="1"/>
  <c r="BW51" i="14"/>
  <c r="BW82" i="14" s="1"/>
  <c r="BV51" i="14"/>
  <c r="BV82" i="14" s="1"/>
  <c r="BU51" i="14"/>
  <c r="BU82" i="14" s="1"/>
  <c r="BT51" i="14"/>
  <c r="BT82" i="14" s="1"/>
  <c r="BS51" i="14"/>
  <c r="BS82" i="14" s="1"/>
  <c r="BR51" i="14"/>
  <c r="BR82" i="14" s="1"/>
  <c r="BQ51" i="14"/>
  <c r="BQ82" i="14" s="1"/>
  <c r="BP51" i="14"/>
  <c r="BP82" i="14" s="1"/>
  <c r="BO51" i="14"/>
  <c r="BO82" i="14" s="1"/>
  <c r="BN51" i="14"/>
  <c r="BN82" i="14" s="1"/>
  <c r="BM51" i="14"/>
  <c r="BM82" i="14" s="1"/>
  <c r="BL51" i="14"/>
  <c r="BL82" i="14" s="1"/>
  <c r="BK51" i="14"/>
  <c r="BK82" i="14" s="1"/>
  <c r="BJ51" i="14"/>
  <c r="BJ82" i="14" s="1"/>
  <c r="BI51" i="14"/>
  <c r="BI82" i="14" s="1"/>
  <c r="BH51" i="14"/>
  <c r="BH82" i="14" s="1"/>
  <c r="BG51" i="14"/>
  <c r="BG82" i="14" s="1"/>
  <c r="BF51" i="14"/>
  <c r="BF82" i="14" s="1"/>
  <c r="BE51" i="14"/>
  <c r="BE82" i="14" s="1"/>
  <c r="BD51" i="14"/>
  <c r="BD82" i="14" s="1"/>
  <c r="BC51" i="14"/>
  <c r="BC82" i="14" s="1"/>
  <c r="BB51" i="14"/>
  <c r="BB82" i="14" s="1"/>
  <c r="BA51" i="14"/>
  <c r="BA82" i="14" s="1"/>
  <c r="GB50" i="14"/>
  <c r="GB81" i="14" s="1"/>
  <c r="GA50" i="14"/>
  <c r="GA81" i="14" s="1"/>
  <c r="FZ50" i="14"/>
  <c r="FZ81" i="14" s="1"/>
  <c r="FY50" i="14"/>
  <c r="FY81" i="14" s="1"/>
  <c r="FX50" i="14"/>
  <c r="FX81" i="14" s="1"/>
  <c r="FW50" i="14"/>
  <c r="FW81" i="14" s="1"/>
  <c r="FV50" i="14"/>
  <c r="FV81" i="14" s="1"/>
  <c r="FU50" i="14"/>
  <c r="FU81" i="14" s="1"/>
  <c r="FT50" i="14"/>
  <c r="FT81" i="14" s="1"/>
  <c r="FS50" i="14"/>
  <c r="FS81" i="14" s="1"/>
  <c r="FR81" i="14"/>
  <c r="FQ50" i="14"/>
  <c r="FQ81" i="14" s="1"/>
  <c r="FP50" i="14"/>
  <c r="FP81" i="14" s="1"/>
  <c r="FO50" i="14"/>
  <c r="FO81" i="14" s="1"/>
  <c r="FN50" i="14"/>
  <c r="FN81" i="14" s="1"/>
  <c r="FM50" i="14"/>
  <c r="FM81" i="14" s="1"/>
  <c r="FL50" i="14"/>
  <c r="FL81" i="14" s="1"/>
  <c r="FK50" i="14"/>
  <c r="FK81" i="14" s="1"/>
  <c r="FJ50" i="14"/>
  <c r="FJ81" i="14" s="1"/>
  <c r="FI50" i="14"/>
  <c r="FI81" i="14" s="1"/>
  <c r="FH50" i="14"/>
  <c r="FH81" i="14" s="1"/>
  <c r="FG50" i="14"/>
  <c r="FG81" i="14" s="1"/>
  <c r="FF50" i="14"/>
  <c r="FF81" i="14" s="1"/>
  <c r="FE50" i="14"/>
  <c r="FE81" i="14" s="1"/>
  <c r="FD50" i="14"/>
  <c r="FD81" i="14" s="1"/>
  <c r="FC50" i="14"/>
  <c r="FC81" i="14" s="1"/>
  <c r="FB50" i="14"/>
  <c r="FB81" i="14" s="1"/>
  <c r="FA50" i="14"/>
  <c r="FA81" i="14" s="1"/>
  <c r="EZ50" i="14"/>
  <c r="EZ81" i="14" s="1"/>
  <c r="EY50" i="14"/>
  <c r="EY81" i="14" s="1"/>
  <c r="EX50" i="14"/>
  <c r="EX81" i="14" s="1"/>
  <c r="EW50" i="14"/>
  <c r="EW81" i="14" s="1"/>
  <c r="EV50" i="14"/>
  <c r="EV81" i="14" s="1"/>
  <c r="EU50" i="14"/>
  <c r="EU81" i="14" s="1"/>
  <c r="ET50" i="14"/>
  <c r="ET81" i="14" s="1"/>
  <c r="ES50" i="14"/>
  <c r="ES81" i="14" s="1"/>
  <c r="ER50" i="14"/>
  <c r="ER81" i="14" s="1"/>
  <c r="EQ50" i="14"/>
  <c r="EQ81" i="14" s="1"/>
  <c r="EP50" i="14"/>
  <c r="EP81" i="14" s="1"/>
  <c r="EO50" i="14"/>
  <c r="EO81" i="14" s="1"/>
  <c r="EN50" i="14"/>
  <c r="EN81" i="14" s="1"/>
  <c r="EM50" i="14"/>
  <c r="EM81" i="14" s="1"/>
  <c r="EL50" i="14"/>
  <c r="EL81" i="14" s="1"/>
  <c r="EK50" i="14"/>
  <c r="EK81" i="14" s="1"/>
  <c r="EJ50" i="14"/>
  <c r="EJ81" i="14" s="1"/>
  <c r="EI50" i="14"/>
  <c r="EI81" i="14" s="1"/>
  <c r="EH50" i="14"/>
  <c r="EH81" i="14" s="1"/>
  <c r="EG50" i="14"/>
  <c r="EG81" i="14" s="1"/>
  <c r="EF50" i="14"/>
  <c r="EF81" i="14" s="1"/>
  <c r="EE50" i="14"/>
  <c r="EE81" i="14" s="1"/>
  <c r="ED50" i="14"/>
  <c r="ED81" i="14" s="1"/>
  <c r="EC50" i="14"/>
  <c r="EC81" i="14" s="1"/>
  <c r="EB50" i="14"/>
  <c r="EB81" i="14" s="1"/>
  <c r="EA50" i="14"/>
  <c r="EA81" i="14" s="1"/>
  <c r="DZ50" i="14"/>
  <c r="DZ81" i="14" s="1"/>
  <c r="DY50" i="14"/>
  <c r="DY81" i="14" s="1"/>
  <c r="DX50" i="14"/>
  <c r="DX81" i="14" s="1"/>
  <c r="DW50" i="14"/>
  <c r="DW81" i="14" s="1"/>
  <c r="DV50" i="14"/>
  <c r="DV81" i="14" s="1"/>
  <c r="DU50" i="14"/>
  <c r="DU81" i="14" s="1"/>
  <c r="DT50" i="14"/>
  <c r="DT81" i="14" s="1"/>
  <c r="DS50" i="14"/>
  <c r="DS81" i="14" s="1"/>
  <c r="DR50" i="14"/>
  <c r="DR81" i="14" s="1"/>
  <c r="DQ50" i="14"/>
  <c r="DQ81" i="14" s="1"/>
  <c r="DP50" i="14"/>
  <c r="DP81" i="14" s="1"/>
  <c r="DO50" i="14"/>
  <c r="DO81" i="14" s="1"/>
  <c r="DN50" i="14"/>
  <c r="DN81" i="14" s="1"/>
  <c r="DM50" i="14"/>
  <c r="DM81" i="14" s="1"/>
  <c r="DL50" i="14"/>
  <c r="DL81" i="14" s="1"/>
  <c r="DK50" i="14"/>
  <c r="DK81" i="14" s="1"/>
  <c r="DJ50" i="14"/>
  <c r="DJ81" i="14" s="1"/>
  <c r="DI50" i="14"/>
  <c r="DI81" i="14" s="1"/>
  <c r="DH50" i="14"/>
  <c r="DH81" i="14" s="1"/>
  <c r="DG50" i="14"/>
  <c r="DG81" i="14" s="1"/>
  <c r="DF50" i="14"/>
  <c r="DF81" i="14" s="1"/>
  <c r="DE50" i="14"/>
  <c r="DE81" i="14" s="1"/>
  <c r="DD50" i="14"/>
  <c r="DD81" i="14" s="1"/>
  <c r="DC50" i="14"/>
  <c r="DC81" i="14" s="1"/>
  <c r="DB50" i="14"/>
  <c r="DB81" i="14" s="1"/>
  <c r="DA50" i="14"/>
  <c r="DA81" i="14" s="1"/>
  <c r="CZ50" i="14"/>
  <c r="CZ81" i="14" s="1"/>
  <c r="CY50" i="14"/>
  <c r="CY81" i="14" s="1"/>
  <c r="CX50" i="14"/>
  <c r="CX81" i="14" s="1"/>
  <c r="CW50" i="14"/>
  <c r="CW81" i="14" s="1"/>
  <c r="CV50" i="14"/>
  <c r="CV81" i="14" s="1"/>
  <c r="CU50" i="14"/>
  <c r="CU81" i="14" s="1"/>
  <c r="CT50" i="14"/>
  <c r="CT81" i="14" s="1"/>
  <c r="CS50" i="14"/>
  <c r="CS81" i="14" s="1"/>
  <c r="CR50" i="14"/>
  <c r="CR81" i="14" s="1"/>
  <c r="CQ50" i="14"/>
  <c r="CQ81" i="14" s="1"/>
  <c r="CP50" i="14"/>
  <c r="CP81" i="14" s="1"/>
  <c r="CO50" i="14"/>
  <c r="CO81" i="14" s="1"/>
  <c r="CN50" i="14"/>
  <c r="CN81" i="14" s="1"/>
  <c r="CM50" i="14"/>
  <c r="CM81" i="14" s="1"/>
  <c r="CL50" i="14"/>
  <c r="CL81" i="14" s="1"/>
  <c r="CK50" i="14"/>
  <c r="CK81" i="14" s="1"/>
  <c r="CJ50" i="14"/>
  <c r="CJ81" i="14" s="1"/>
  <c r="CI50" i="14"/>
  <c r="CI81" i="14" s="1"/>
  <c r="CH50" i="14"/>
  <c r="CH81" i="14" s="1"/>
  <c r="CG50" i="14"/>
  <c r="CG81" i="14" s="1"/>
  <c r="CF50" i="14"/>
  <c r="CF81" i="14" s="1"/>
  <c r="CE50" i="14"/>
  <c r="CE81" i="14" s="1"/>
  <c r="CD50" i="14"/>
  <c r="CD81" i="14" s="1"/>
  <c r="CC50" i="14"/>
  <c r="CC81" i="14" s="1"/>
  <c r="CB50" i="14"/>
  <c r="CB81" i="14" s="1"/>
  <c r="CA50" i="14"/>
  <c r="CA81" i="14" s="1"/>
  <c r="BZ50" i="14"/>
  <c r="BZ81" i="14" s="1"/>
  <c r="BY50" i="14"/>
  <c r="BY81" i="14" s="1"/>
  <c r="BX50" i="14"/>
  <c r="BX81" i="14" s="1"/>
  <c r="BW50" i="14"/>
  <c r="BW81" i="14" s="1"/>
  <c r="BV50" i="14"/>
  <c r="BV81" i="14" s="1"/>
  <c r="BU50" i="14"/>
  <c r="BU81" i="14" s="1"/>
  <c r="BT50" i="14"/>
  <c r="BT81" i="14" s="1"/>
  <c r="BS50" i="14"/>
  <c r="BS81" i="14" s="1"/>
  <c r="BR50" i="14"/>
  <c r="BR81" i="14" s="1"/>
  <c r="BQ50" i="14"/>
  <c r="BQ81" i="14" s="1"/>
  <c r="BP50" i="14"/>
  <c r="BP81" i="14" s="1"/>
  <c r="BO50" i="14"/>
  <c r="BO81" i="14" s="1"/>
  <c r="BN50" i="14"/>
  <c r="BN81" i="14" s="1"/>
  <c r="BM50" i="14"/>
  <c r="BM81" i="14" s="1"/>
  <c r="BL50" i="14"/>
  <c r="BL81" i="14" s="1"/>
  <c r="BK50" i="14"/>
  <c r="BK81" i="14" s="1"/>
  <c r="BJ50" i="14"/>
  <c r="BJ81" i="14" s="1"/>
  <c r="BI50" i="14"/>
  <c r="BI81" i="14" s="1"/>
  <c r="BH50" i="14"/>
  <c r="BH81" i="14" s="1"/>
  <c r="BG50" i="14"/>
  <c r="BG81" i="14" s="1"/>
  <c r="BF50" i="14"/>
  <c r="BF81" i="14" s="1"/>
  <c r="BE50" i="14"/>
  <c r="BE81" i="14" s="1"/>
  <c r="BD50" i="14"/>
  <c r="BD81" i="14" s="1"/>
  <c r="BC50" i="14"/>
  <c r="BC81" i="14" s="1"/>
  <c r="BB50" i="14"/>
  <c r="BB81" i="14" s="1"/>
  <c r="BA50" i="14"/>
  <c r="BA81" i="14" s="1"/>
  <c r="GB49" i="14"/>
  <c r="GB80" i="14" s="1"/>
  <c r="GA49" i="14"/>
  <c r="GA80" i="14" s="1"/>
  <c r="FZ49" i="14"/>
  <c r="FZ80" i="14" s="1"/>
  <c r="FY49" i="14"/>
  <c r="FY80" i="14" s="1"/>
  <c r="FX49" i="14"/>
  <c r="FX80" i="14" s="1"/>
  <c r="FW49" i="14"/>
  <c r="FW80" i="14" s="1"/>
  <c r="FV49" i="14"/>
  <c r="FV80" i="14" s="1"/>
  <c r="FU49" i="14"/>
  <c r="FU80" i="14" s="1"/>
  <c r="FT49" i="14"/>
  <c r="FT80" i="14" s="1"/>
  <c r="FS49" i="14"/>
  <c r="FS80" i="14" s="1"/>
  <c r="FR49" i="14"/>
  <c r="FR80" i="14" s="1"/>
  <c r="FQ49" i="14"/>
  <c r="FQ80" i="14" s="1"/>
  <c r="FP49" i="14"/>
  <c r="FP80" i="14" s="1"/>
  <c r="FO49" i="14"/>
  <c r="FO80" i="14" s="1"/>
  <c r="FN49" i="14"/>
  <c r="FN80" i="14" s="1"/>
  <c r="FM49" i="14"/>
  <c r="FM80" i="14" s="1"/>
  <c r="FL49" i="14"/>
  <c r="FL80" i="14" s="1"/>
  <c r="FK49" i="14"/>
  <c r="FK80" i="14" s="1"/>
  <c r="FJ49" i="14"/>
  <c r="FJ80" i="14" s="1"/>
  <c r="FI49" i="14"/>
  <c r="FI80" i="14" s="1"/>
  <c r="FH49" i="14"/>
  <c r="FH80" i="14" s="1"/>
  <c r="FG49" i="14"/>
  <c r="FG80" i="14" s="1"/>
  <c r="FF49" i="14"/>
  <c r="FF80" i="14" s="1"/>
  <c r="FE49" i="14"/>
  <c r="FE80" i="14" s="1"/>
  <c r="FD49" i="14"/>
  <c r="FD80" i="14" s="1"/>
  <c r="FC49" i="14"/>
  <c r="FC80" i="14" s="1"/>
  <c r="FB49" i="14"/>
  <c r="FB80" i="14" s="1"/>
  <c r="FA49" i="14"/>
  <c r="FA80" i="14" s="1"/>
  <c r="EZ49" i="14"/>
  <c r="EZ80" i="14" s="1"/>
  <c r="EY49" i="14"/>
  <c r="EY80" i="14" s="1"/>
  <c r="EX49" i="14"/>
  <c r="EX80" i="14" s="1"/>
  <c r="EW49" i="14"/>
  <c r="EW80" i="14" s="1"/>
  <c r="EV49" i="14"/>
  <c r="EV80" i="14" s="1"/>
  <c r="EU49" i="14"/>
  <c r="EU80" i="14" s="1"/>
  <c r="ET49" i="14"/>
  <c r="ET80" i="14" s="1"/>
  <c r="ES49" i="14"/>
  <c r="ES80" i="14" s="1"/>
  <c r="ER49" i="14"/>
  <c r="ER80" i="14" s="1"/>
  <c r="EQ49" i="14"/>
  <c r="EQ80" i="14" s="1"/>
  <c r="EP49" i="14"/>
  <c r="EP80" i="14" s="1"/>
  <c r="EO49" i="14"/>
  <c r="EO80" i="14" s="1"/>
  <c r="EN49" i="14"/>
  <c r="EN80" i="14" s="1"/>
  <c r="EM49" i="14"/>
  <c r="EM80" i="14" s="1"/>
  <c r="EL49" i="14"/>
  <c r="EL80" i="14" s="1"/>
  <c r="EK49" i="14"/>
  <c r="EK80" i="14" s="1"/>
  <c r="EJ49" i="14"/>
  <c r="EJ80" i="14" s="1"/>
  <c r="EI49" i="14"/>
  <c r="EI80" i="14" s="1"/>
  <c r="EH49" i="14"/>
  <c r="EH80" i="14" s="1"/>
  <c r="EG49" i="14"/>
  <c r="EG80" i="14" s="1"/>
  <c r="EF49" i="14"/>
  <c r="EF80" i="14" s="1"/>
  <c r="EE49" i="14"/>
  <c r="EE80" i="14" s="1"/>
  <c r="ED49" i="14"/>
  <c r="ED80" i="14" s="1"/>
  <c r="EC49" i="14"/>
  <c r="EC80" i="14" s="1"/>
  <c r="EB49" i="14"/>
  <c r="EB80" i="14" s="1"/>
  <c r="EA49" i="14"/>
  <c r="EA80" i="14" s="1"/>
  <c r="DZ49" i="14"/>
  <c r="DZ80" i="14" s="1"/>
  <c r="DY49" i="14"/>
  <c r="DY80" i="14" s="1"/>
  <c r="DX49" i="14"/>
  <c r="DX80" i="14" s="1"/>
  <c r="DW49" i="14"/>
  <c r="DW80" i="14" s="1"/>
  <c r="DV49" i="14"/>
  <c r="DV80" i="14" s="1"/>
  <c r="DU49" i="14"/>
  <c r="DU80" i="14" s="1"/>
  <c r="DT49" i="14"/>
  <c r="DT80" i="14" s="1"/>
  <c r="DS49" i="14"/>
  <c r="DS80" i="14" s="1"/>
  <c r="DR49" i="14"/>
  <c r="DR80" i="14" s="1"/>
  <c r="DQ49" i="14"/>
  <c r="DQ80" i="14" s="1"/>
  <c r="DP49" i="14"/>
  <c r="DP80" i="14" s="1"/>
  <c r="DO49" i="14"/>
  <c r="DO80" i="14" s="1"/>
  <c r="DN49" i="14"/>
  <c r="DN80" i="14" s="1"/>
  <c r="DM49" i="14"/>
  <c r="DM80" i="14" s="1"/>
  <c r="DL49" i="14"/>
  <c r="DL80" i="14" s="1"/>
  <c r="DK49" i="14"/>
  <c r="DK80" i="14" s="1"/>
  <c r="DJ49" i="14"/>
  <c r="DJ80" i="14" s="1"/>
  <c r="DI49" i="14"/>
  <c r="DI80" i="14" s="1"/>
  <c r="DH49" i="14"/>
  <c r="DH80" i="14" s="1"/>
  <c r="DG49" i="14"/>
  <c r="DG80" i="14" s="1"/>
  <c r="DF49" i="14"/>
  <c r="DF80" i="14" s="1"/>
  <c r="DE49" i="14"/>
  <c r="DE80" i="14" s="1"/>
  <c r="DD49" i="14"/>
  <c r="DD80" i="14" s="1"/>
  <c r="DC49" i="14"/>
  <c r="DC80" i="14" s="1"/>
  <c r="DB49" i="14"/>
  <c r="DB80" i="14" s="1"/>
  <c r="DA49" i="14"/>
  <c r="DA80" i="14" s="1"/>
  <c r="CZ49" i="14"/>
  <c r="CZ80" i="14" s="1"/>
  <c r="CY49" i="14"/>
  <c r="CY80" i="14" s="1"/>
  <c r="CX49" i="14"/>
  <c r="CX80" i="14" s="1"/>
  <c r="CW49" i="14"/>
  <c r="CW80" i="14" s="1"/>
  <c r="CV49" i="14"/>
  <c r="CV80" i="14" s="1"/>
  <c r="CU49" i="14"/>
  <c r="CU80" i="14" s="1"/>
  <c r="CT49" i="14"/>
  <c r="CT80" i="14" s="1"/>
  <c r="CS49" i="14"/>
  <c r="CS80" i="14" s="1"/>
  <c r="CR49" i="14"/>
  <c r="CR80" i="14" s="1"/>
  <c r="CQ49" i="14"/>
  <c r="CQ80" i="14" s="1"/>
  <c r="CP49" i="14"/>
  <c r="CP80" i="14" s="1"/>
  <c r="CO49" i="14"/>
  <c r="CO80" i="14" s="1"/>
  <c r="CN49" i="14"/>
  <c r="CN80" i="14" s="1"/>
  <c r="CM49" i="14"/>
  <c r="CM80" i="14" s="1"/>
  <c r="CL49" i="14"/>
  <c r="CL80" i="14" s="1"/>
  <c r="CK49" i="14"/>
  <c r="CK80" i="14" s="1"/>
  <c r="CJ49" i="14"/>
  <c r="CJ80" i="14" s="1"/>
  <c r="CI49" i="14"/>
  <c r="CI80" i="14" s="1"/>
  <c r="CH49" i="14"/>
  <c r="CH80" i="14" s="1"/>
  <c r="CG49" i="14"/>
  <c r="CG80" i="14" s="1"/>
  <c r="CF49" i="14"/>
  <c r="CF80" i="14" s="1"/>
  <c r="CE49" i="14"/>
  <c r="CE80" i="14" s="1"/>
  <c r="CD49" i="14"/>
  <c r="CD80" i="14" s="1"/>
  <c r="CC49" i="14"/>
  <c r="CC80" i="14" s="1"/>
  <c r="CB49" i="14"/>
  <c r="CB80" i="14" s="1"/>
  <c r="CA49" i="14"/>
  <c r="CA80" i="14" s="1"/>
  <c r="BZ49" i="14"/>
  <c r="BZ80" i="14" s="1"/>
  <c r="BY49" i="14"/>
  <c r="BY80" i="14" s="1"/>
  <c r="BX49" i="14"/>
  <c r="BX80" i="14" s="1"/>
  <c r="BW49" i="14"/>
  <c r="BW80" i="14" s="1"/>
  <c r="BV49" i="14"/>
  <c r="BV80" i="14" s="1"/>
  <c r="BU49" i="14"/>
  <c r="BU80" i="14" s="1"/>
  <c r="BT49" i="14"/>
  <c r="BT80" i="14" s="1"/>
  <c r="BS49" i="14"/>
  <c r="BS80" i="14" s="1"/>
  <c r="BR49" i="14"/>
  <c r="BR80" i="14" s="1"/>
  <c r="BQ49" i="14"/>
  <c r="BQ80" i="14" s="1"/>
  <c r="BP49" i="14"/>
  <c r="BP80" i="14" s="1"/>
  <c r="BO49" i="14"/>
  <c r="BO80" i="14" s="1"/>
  <c r="BN49" i="14"/>
  <c r="BN80" i="14" s="1"/>
  <c r="BM49" i="14"/>
  <c r="BM80" i="14" s="1"/>
  <c r="BL49" i="14"/>
  <c r="BL80" i="14" s="1"/>
  <c r="BK49" i="14"/>
  <c r="BK80" i="14" s="1"/>
  <c r="BJ49" i="14"/>
  <c r="BJ80" i="14" s="1"/>
  <c r="BI49" i="14"/>
  <c r="BI80" i="14" s="1"/>
  <c r="BH49" i="14"/>
  <c r="BH80" i="14" s="1"/>
  <c r="BG49" i="14"/>
  <c r="BG80" i="14" s="1"/>
  <c r="BF49" i="14"/>
  <c r="BF80" i="14" s="1"/>
  <c r="BE49" i="14"/>
  <c r="BE80" i="14" s="1"/>
  <c r="BD49" i="14"/>
  <c r="BD80" i="14" s="1"/>
  <c r="BC49" i="14"/>
  <c r="BC80" i="14" s="1"/>
  <c r="BB49" i="14"/>
  <c r="BB80" i="14" s="1"/>
  <c r="BA49" i="14"/>
  <c r="BA80" i="14" s="1"/>
  <c r="GB48" i="14"/>
  <c r="GA48" i="14"/>
  <c r="FZ48" i="14"/>
  <c r="FY48" i="14"/>
  <c r="FX48" i="14"/>
  <c r="FW48" i="14"/>
  <c r="FV48" i="14"/>
  <c r="FU48" i="14"/>
  <c r="FT48" i="14"/>
  <c r="FS48" i="14"/>
  <c r="FR48" i="14"/>
  <c r="FQ48" i="14"/>
  <c r="FP48" i="14"/>
  <c r="FO48" i="14"/>
  <c r="FN48" i="14"/>
  <c r="FM48" i="14"/>
  <c r="FL48" i="14"/>
  <c r="FK48" i="14"/>
  <c r="FJ48" i="14"/>
  <c r="FI48" i="14"/>
  <c r="FH48" i="14"/>
  <c r="FG48" i="14"/>
  <c r="FF48" i="14"/>
  <c r="FE48" i="14"/>
  <c r="FD48" i="14"/>
  <c r="FC48" i="14"/>
  <c r="FB48" i="14"/>
  <c r="FA48" i="14"/>
  <c r="EZ48" i="14"/>
  <c r="EY48" i="14"/>
  <c r="EX48" i="14"/>
  <c r="EW48" i="14"/>
  <c r="EV48" i="14"/>
  <c r="EU48" i="14"/>
  <c r="ET48" i="14"/>
  <c r="ES48" i="14"/>
  <c r="ER48" i="14"/>
  <c r="EQ48" i="14"/>
  <c r="EP48" i="14"/>
  <c r="EO48" i="14"/>
  <c r="EN48" i="14"/>
  <c r="EM48" i="14"/>
  <c r="EL48" i="14"/>
  <c r="EK48" i="14"/>
  <c r="EJ48" i="14"/>
  <c r="EI48" i="14"/>
  <c r="EH48" i="14"/>
  <c r="EG48" i="14"/>
  <c r="EF48" i="14"/>
  <c r="EE48" i="14"/>
  <c r="ED48" i="14"/>
  <c r="EC48" i="14"/>
  <c r="EB48" i="14"/>
  <c r="EA48" i="14"/>
  <c r="DZ48" i="14"/>
  <c r="DY48" i="14"/>
  <c r="DX48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I48" i="14"/>
  <c r="DH48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BL44" i="10"/>
  <c r="BX44" i="10" s="1"/>
  <c r="CJ44" i="10" s="1"/>
  <c r="CV44" i="10" s="1"/>
  <c r="DH44" i="10" s="1"/>
  <c r="DT44" i="10" s="1"/>
  <c r="EF44" i="10" s="1"/>
  <c r="ER44" i="10" s="1"/>
  <c r="FD44" i="10" s="1"/>
  <c r="FP44" i="10" s="1"/>
  <c r="GB44" i="10" s="1"/>
  <c r="BK44" i="10"/>
  <c r="BW44" i="10" s="1"/>
  <c r="CI44" i="10" s="1"/>
  <c r="CU44" i="10" s="1"/>
  <c r="DG44" i="10" s="1"/>
  <c r="DS44" i="10" s="1"/>
  <c r="EE44" i="10" s="1"/>
  <c r="EQ44" i="10" s="1"/>
  <c r="FC44" i="10" s="1"/>
  <c r="FO44" i="10" s="1"/>
  <c r="GA44" i="10" s="1"/>
  <c r="BJ44" i="10"/>
  <c r="BV44" i="10" s="1"/>
  <c r="CH44" i="10" s="1"/>
  <c r="CT44" i="10" s="1"/>
  <c r="DF44" i="10" s="1"/>
  <c r="DR44" i="10" s="1"/>
  <c r="ED44" i="10" s="1"/>
  <c r="EP44" i="10" s="1"/>
  <c r="FB44" i="10" s="1"/>
  <c r="FN44" i="10" s="1"/>
  <c r="FZ44" i="10" s="1"/>
  <c r="BI44" i="10"/>
  <c r="BU44" i="10" s="1"/>
  <c r="BH44" i="10"/>
  <c r="BT44" i="10" s="1"/>
  <c r="CF44" i="10" s="1"/>
  <c r="CR44" i="10" s="1"/>
  <c r="DD44" i="10" s="1"/>
  <c r="DP44" i="10" s="1"/>
  <c r="EB44" i="10" s="1"/>
  <c r="EN44" i="10" s="1"/>
  <c r="EZ44" i="10" s="1"/>
  <c r="FL44" i="10" s="1"/>
  <c r="FX44" i="10" s="1"/>
  <c r="BG44" i="10"/>
  <c r="BS44" i="10" s="1"/>
  <c r="CE44" i="10" s="1"/>
  <c r="CQ44" i="10" s="1"/>
  <c r="DC44" i="10" s="1"/>
  <c r="DO44" i="10" s="1"/>
  <c r="EA44" i="10" s="1"/>
  <c r="EM44" i="10" s="1"/>
  <c r="EY44" i="10" s="1"/>
  <c r="FK44" i="10" s="1"/>
  <c r="FW44" i="10" s="1"/>
  <c r="BF44" i="10"/>
  <c r="BR44" i="10" s="1"/>
  <c r="CD44" i="10" s="1"/>
  <c r="CP44" i="10" s="1"/>
  <c r="DB44" i="10" s="1"/>
  <c r="DN44" i="10" s="1"/>
  <c r="DZ44" i="10" s="1"/>
  <c r="EL44" i="10" s="1"/>
  <c r="EX44" i="10" s="1"/>
  <c r="FJ44" i="10" s="1"/>
  <c r="FV44" i="10" s="1"/>
  <c r="BE44" i="10"/>
  <c r="BQ44" i="10" s="1"/>
  <c r="CC44" i="10" s="1"/>
  <c r="CO44" i="10" s="1"/>
  <c r="DA44" i="10" s="1"/>
  <c r="DM44" i="10" s="1"/>
  <c r="DY44" i="10" s="1"/>
  <c r="EK44" i="10" s="1"/>
  <c r="EW44" i="10" s="1"/>
  <c r="FI44" i="10" s="1"/>
  <c r="FU44" i="10" s="1"/>
  <c r="BD44" i="10"/>
  <c r="BP44" i="10" s="1"/>
  <c r="CB44" i="10" s="1"/>
  <c r="CN44" i="10" s="1"/>
  <c r="CZ44" i="10" s="1"/>
  <c r="DL44" i="10" s="1"/>
  <c r="DX44" i="10" s="1"/>
  <c r="EJ44" i="10" s="1"/>
  <c r="EV44" i="10" s="1"/>
  <c r="FH44" i="10" s="1"/>
  <c r="FT44" i="10" s="1"/>
  <c r="BC44" i="10"/>
  <c r="BO44" i="10" s="1"/>
  <c r="CA44" i="10" s="1"/>
  <c r="CM44" i="10" s="1"/>
  <c r="CY44" i="10" s="1"/>
  <c r="DK44" i="10" s="1"/>
  <c r="DW44" i="10" s="1"/>
  <c r="EI44" i="10" s="1"/>
  <c r="EU44" i="10" s="1"/>
  <c r="FG44" i="10" s="1"/>
  <c r="FS44" i="10" s="1"/>
  <c r="BB44" i="10"/>
  <c r="BN44" i="10" s="1"/>
  <c r="BZ44" i="10" s="1"/>
  <c r="CL44" i="10" s="1"/>
  <c r="CX44" i="10" s="1"/>
  <c r="DJ44" i="10" s="1"/>
  <c r="DV44" i="10" s="1"/>
  <c r="EH44" i="10" s="1"/>
  <c r="ET44" i="10" s="1"/>
  <c r="FF44" i="10" s="1"/>
  <c r="FR44" i="10" s="1"/>
  <c r="BA44" i="10"/>
  <c r="BM44" i="10" s="1"/>
  <c r="BY44" i="10" s="1"/>
  <c r="CK44" i="10" s="1"/>
  <c r="CW44" i="10" s="1"/>
  <c r="DI44" i="10" s="1"/>
  <c r="DU44" i="10" s="1"/>
  <c r="EG44" i="10" s="1"/>
  <c r="ES44" i="10" s="1"/>
  <c r="FE44" i="10" s="1"/>
  <c r="FQ44" i="10" s="1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S33" i="10"/>
  <c r="CT33" i="10"/>
  <c r="CU33" i="10"/>
  <c r="CV33" i="10"/>
  <c r="CW33" i="10"/>
  <c r="CX33" i="10"/>
  <c r="CY33" i="10"/>
  <c r="CZ33" i="10"/>
  <c r="DA33" i="10"/>
  <c r="DB33" i="10"/>
  <c r="DC33" i="10"/>
  <c r="DD33" i="10"/>
  <c r="DE33" i="10"/>
  <c r="DF33" i="10"/>
  <c r="DG33" i="10"/>
  <c r="DH33" i="10"/>
  <c r="DI33" i="10"/>
  <c r="DJ33" i="10"/>
  <c r="DK33" i="10"/>
  <c r="DL33" i="10"/>
  <c r="DM33" i="10"/>
  <c r="DN33" i="10"/>
  <c r="DO33" i="10"/>
  <c r="DP33" i="10"/>
  <c r="DQ33" i="10"/>
  <c r="DR33" i="10"/>
  <c r="DS33" i="10"/>
  <c r="DT33" i="10"/>
  <c r="DU33" i="10"/>
  <c r="DV33" i="10"/>
  <c r="DW33" i="10"/>
  <c r="DX33" i="10"/>
  <c r="DY33" i="10"/>
  <c r="DZ33" i="10"/>
  <c r="EA33" i="10"/>
  <c r="EB33" i="10"/>
  <c r="EC33" i="10"/>
  <c r="ED33" i="10"/>
  <c r="EE33" i="10"/>
  <c r="EF33" i="10"/>
  <c r="EG33" i="10"/>
  <c r="EH33" i="10"/>
  <c r="EI33" i="10"/>
  <c r="EJ33" i="10"/>
  <c r="EK33" i="10"/>
  <c r="EL33" i="10"/>
  <c r="EM33" i="10"/>
  <c r="EN33" i="10"/>
  <c r="EO33" i="10"/>
  <c r="EP33" i="10"/>
  <c r="EQ33" i="10"/>
  <c r="ER33" i="10"/>
  <c r="ES33" i="10"/>
  <c r="ET33" i="10"/>
  <c r="EU33" i="10"/>
  <c r="EV33" i="10"/>
  <c r="EW33" i="10"/>
  <c r="EX33" i="10"/>
  <c r="EY33" i="10"/>
  <c r="EZ33" i="10"/>
  <c r="FA33" i="10"/>
  <c r="FB33" i="10"/>
  <c r="FC33" i="10"/>
  <c r="FD33" i="10"/>
  <c r="FE33" i="10"/>
  <c r="FF33" i="10"/>
  <c r="FG33" i="10"/>
  <c r="FH33" i="10"/>
  <c r="FI33" i="10"/>
  <c r="FJ33" i="10"/>
  <c r="FK33" i="10"/>
  <c r="FL33" i="10"/>
  <c r="FM33" i="10"/>
  <c r="FN33" i="10"/>
  <c r="FO33" i="10"/>
  <c r="FP33" i="10"/>
  <c r="FQ33" i="10"/>
  <c r="FR33" i="10"/>
  <c r="FS33" i="10"/>
  <c r="FT33" i="10"/>
  <c r="FU33" i="10"/>
  <c r="FV33" i="10"/>
  <c r="FW33" i="10"/>
  <c r="FX33" i="10"/>
  <c r="FY33" i="10"/>
  <c r="FZ33" i="10"/>
  <c r="GA33" i="10"/>
  <c r="GB33" i="10"/>
  <c r="BA34" i="10"/>
  <c r="BA38" i="10" s="1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M38" i="10" s="1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Y38" i="10" s="1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K38" i="10" s="1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W38" i="10" s="1"/>
  <c r="CX34" i="10"/>
  <c r="CY34" i="10"/>
  <c r="CZ34" i="10"/>
  <c r="DA34" i="10"/>
  <c r="DB34" i="10"/>
  <c r="DC34" i="10"/>
  <c r="DD34" i="10"/>
  <c r="DE34" i="10"/>
  <c r="DF34" i="10"/>
  <c r="DG34" i="10"/>
  <c r="DH34" i="10"/>
  <c r="DI34" i="10"/>
  <c r="DI38" i="10" s="1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U38" i="10" s="1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G38" i="10" s="1"/>
  <c r="EH34" i="10"/>
  <c r="EI34" i="10"/>
  <c r="EJ34" i="10"/>
  <c r="EK34" i="10"/>
  <c r="EL34" i="10"/>
  <c r="EM34" i="10"/>
  <c r="EN34" i="10"/>
  <c r="EO34" i="10"/>
  <c r="EP34" i="10"/>
  <c r="EQ34" i="10"/>
  <c r="ER34" i="10"/>
  <c r="ES34" i="10"/>
  <c r="ES38" i="10" s="1"/>
  <c r="ET34" i="10"/>
  <c r="EU34" i="10"/>
  <c r="EV34" i="10"/>
  <c r="EW34" i="10"/>
  <c r="EX34" i="10"/>
  <c r="EY34" i="10"/>
  <c r="EZ34" i="10"/>
  <c r="FA34" i="10"/>
  <c r="FB34" i="10"/>
  <c r="FC34" i="10"/>
  <c r="FD34" i="10"/>
  <c r="FE34" i="10"/>
  <c r="FE38" i="10" s="1"/>
  <c r="FF34" i="10"/>
  <c r="FG34" i="10"/>
  <c r="FH34" i="10"/>
  <c r="FI34" i="10"/>
  <c r="FJ34" i="10"/>
  <c r="FK34" i="10"/>
  <c r="FL34" i="10"/>
  <c r="FM34" i="10"/>
  <c r="FN34" i="10"/>
  <c r="FO34" i="10"/>
  <c r="FP34" i="10"/>
  <c r="FQ34" i="10"/>
  <c r="FQ38" i="10" s="1"/>
  <c r="FR34" i="10"/>
  <c r="FS34" i="10"/>
  <c r="FT34" i="10"/>
  <c r="FU34" i="10"/>
  <c r="FV34" i="10"/>
  <c r="FW34" i="10"/>
  <c r="FX34" i="10"/>
  <c r="FY34" i="10"/>
  <c r="FZ34" i="10"/>
  <c r="GA34" i="10"/>
  <c r="GB34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CW36" i="10"/>
  <c r="CX36" i="10"/>
  <c r="CY36" i="10"/>
  <c r="CZ36" i="10"/>
  <c r="DA36" i="10"/>
  <c r="DB36" i="10"/>
  <c r="DC36" i="10"/>
  <c r="DD36" i="10"/>
  <c r="DE36" i="10"/>
  <c r="DF36" i="10"/>
  <c r="DG36" i="10"/>
  <c r="DH36" i="10"/>
  <c r="DI36" i="10"/>
  <c r="DJ36" i="10"/>
  <c r="DK36" i="10"/>
  <c r="DL36" i="10"/>
  <c r="DM36" i="10"/>
  <c r="DN36" i="10"/>
  <c r="DO36" i="10"/>
  <c r="DP36" i="10"/>
  <c r="DQ36" i="10"/>
  <c r="DR36" i="10"/>
  <c r="DS36" i="10"/>
  <c r="DT36" i="10"/>
  <c r="DU36" i="10"/>
  <c r="DV36" i="10"/>
  <c r="DW36" i="10"/>
  <c r="DX36" i="10"/>
  <c r="DY36" i="10"/>
  <c r="DZ36" i="10"/>
  <c r="EA36" i="10"/>
  <c r="EB36" i="10"/>
  <c r="EC36" i="10"/>
  <c r="ED36" i="10"/>
  <c r="EE36" i="10"/>
  <c r="EF36" i="10"/>
  <c r="EG36" i="10"/>
  <c r="EH36" i="10"/>
  <c r="EI36" i="10"/>
  <c r="EJ36" i="10"/>
  <c r="EK36" i="10"/>
  <c r="EL36" i="10"/>
  <c r="EM36" i="10"/>
  <c r="EN36" i="10"/>
  <c r="EO36" i="10"/>
  <c r="EP36" i="10"/>
  <c r="EQ36" i="10"/>
  <c r="ER36" i="10"/>
  <c r="ES36" i="10"/>
  <c r="ET36" i="10"/>
  <c r="EU36" i="10"/>
  <c r="EV36" i="10"/>
  <c r="EW36" i="10"/>
  <c r="EX36" i="10"/>
  <c r="EY36" i="10"/>
  <c r="EZ36" i="10"/>
  <c r="FA36" i="10"/>
  <c r="FB36" i="10"/>
  <c r="FC36" i="10"/>
  <c r="FD36" i="10"/>
  <c r="FE36" i="10"/>
  <c r="FF36" i="10"/>
  <c r="FG36" i="10"/>
  <c r="FH36" i="10"/>
  <c r="FI36" i="10"/>
  <c r="FJ36" i="10"/>
  <c r="FK36" i="10"/>
  <c r="FL36" i="10"/>
  <c r="FM36" i="10"/>
  <c r="FN36" i="10"/>
  <c r="FO36" i="10"/>
  <c r="FP36" i="10"/>
  <c r="FQ36" i="10"/>
  <c r="FR36" i="10"/>
  <c r="FS36" i="10"/>
  <c r="FT36" i="10"/>
  <c r="FU36" i="10"/>
  <c r="FV36" i="10"/>
  <c r="FW36" i="10"/>
  <c r="FX36" i="10"/>
  <c r="FY36" i="10"/>
  <c r="FZ36" i="10"/>
  <c r="GA36" i="10"/>
  <c r="GB36" i="10"/>
  <c r="BA40" i="10"/>
  <c r="BB40" i="10"/>
  <c r="BC40" i="10"/>
  <c r="BD40" i="10"/>
  <c r="BE40" i="10"/>
  <c r="BE42" i="10" s="1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CJ40" i="10"/>
  <c r="CK40" i="10"/>
  <c r="CL40" i="10"/>
  <c r="CM40" i="10"/>
  <c r="CN40" i="10"/>
  <c r="CO40" i="10"/>
  <c r="CP40" i="10"/>
  <c r="CQ40" i="10"/>
  <c r="CR40" i="10"/>
  <c r="CS40" i="10"/>
  <c r="CT40" i="10"/>
  <c r="CU40" i="10"/>
  <c r="CV40" i="10"/>
  <c r="CW40" i="10"/>
  <c r="CX40" i="10"/>
  <c r="CY40" i="10"/>
  <c r="CZ40" i="10"/>
  <c r="DA40" i="10"/>
  <c r="DB40" i="10"/>
  <c r="DC40" i="10"/>
  <c r="DD40" i="10"/>
  <c r="DE40" i="10"/>
  <c r="DF40" i="10"/>
  <c r="DG40" i="10"/>
  <c r="DH40" i="10"/>
  <c r="DI40" i="10"/>
  <c r="DJ40" i="10"/>
  <c r="DK40" i="10"/>
  <c r="DL40" i="10"/>
  <c r="DM40" i="10"/>
  <c r="DN40" i="10"/>
  <c r="DO40" i="10"/>
  <c r="DP40" i="10"/>
  <c r="DQ40" i="10"/>
  <c r="DR40" i="10"/>
  <c r="DS40" i="10"/>
  <c r="DT40" i="10"/>
  <c r="DU40" i="10"/>
  <c r="DV40" i="10"/>
  <c r="DW40" i="10"/>
  <c r="DX40" i="10"/>
  <c r="DY40" i="10"/>
  <c r="DZ40" i="10"/>
  <c r="EA40" i="10"/>
  <c r="EB40" i="10"/>
  <c r="EC40" i="10"/>
  <c r="ED40" i="10"/>
  <c r="EE40" i="10"/>
  <c r="EF40" i="10"/>
  <c r="EG40" i="10"/>
  <c r="EH40" i="10"/>
  <c r="EI40" i="10"/>
  <c r="EJ40" i="10"/>
  <c r="EK40" i="10"/>
  <c r="EL40" i="10"/>
  <c r="EM40" i="10"/>
  <c r="EN40" i="10"/>
  <c r="EO40" i="10"/>
  <c r="EP40" i="10"/>
  <c r="EQ40" i="10"/>
  <c r="ER40" i="10"/>
  <c r="ES40" i="10"/>
  <c r="ET40" i="10"/>
  <c r="EU40" i="10"/>
  <c r="EV40" i="10"/>
  <c r="EW40" i="10"/>
  <c r="EX40" i="10"/>
  <c r="EY40" i="10"/>
  <c r="EZ40" i="10"/>
  <c r="FA40" i="10"/>
  <c r="FB40" i="10"/>
  <c r="FC40" i="10"/>
  <c r="FD40" i="10"/>
  <c r="FE40" i="10"/>
  <c r="FF40" i="10"/>
  <c r="FG40" i="10"/>
  <c r="FH40" i="10"/>
  <c r="FI40" i="10"/>
  <c r="FJ40" i="10"/>
  <c r="FK40" i="10"/>
  <c r="FL40" i="10"/>
  <c r="FM40" i="10"/>
  <c r="FN40" i="10"/>
  <c r="FO40" i="10"/>
  <c r="FP40" i="10"/>
  <c r="FQ40" i="10"/>
  <c r="FR40" i="10"/>
  <c r="FS40" i="10"/>
  <c r="FT40" i="10"/>
  <c r="FU40" i="10"/>
  <c r="FV40" i="10"/>
  <c r="FW40" i="10"/>
  <c r="FX40" i="10"/>
  <c r="FY40" i="10"/>
  <c r="FZ40" i="10"/>
  <c r="GA40" i="10"/>
  <c r="GB40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CJ41" i="10"/>
  <c r="CK41" i="10"/>
  <c r="CL41" i="10"/>
  <c r="CM41" i="10"/>
  <c r="CN41" i="10"/>
  <c r="CO41" i="10"/>
  <c r="CP41" i="10"/>
  <c r="CQ41" i="10"/>
  <c r="CR41" i="10"/>
  <c r="CS41" i="10"/>
  <c r="CT41" i="10"/>
  <c r="CU41" i="10"/>
  <c r="CV41" i="10"/>
  <c r="CW41" i="10"/>
  <c r="CX41" i="10"/>
  <c r="CY41" i="10"/>
  <c r="CZ41" i="10"/>
  <c r="DA41" i="10"/>
  <c r="DB41" i="10"/>
  <c r="DC41" i="10"/>
  <c r="DD41" i="10"/>
  <c r="DE41" i="10"/>
  <c r="DF41" i="10"/>
  <c r="DG41" i="10"/>
  <c r="DH41" i="10"/>
  <c r="DI41" i="10"/>
  <c r="DJ41" i="10"/>
  <c r="DK41" i="10"/>
  <c r="DL41" i="10"/>
  <c r="DM41" i="10"/>
  <c r="DN41" i="10"/>
  <c r="DO41" i="10"/>
  <c r="DP41" i="10"/>
  <c r="DQ41" i="10"/>
  <c r="DR41" i="10"/>
  <c r="DS41" i="10"/>
  <c r="DT41" i="10"/>
  <c r="DU41" i="10"/>
  <c r="DV41" i="10"/>
  <c r="DW41" i="10"/>
  <c r="DX41" i="10"/>
  <c r="DY41" i="10"/>
  <c r="DZ41" i="10"/>
  <c r="EA41" i="10"/>
  <c r="EB41" i="10"/>
  <c r="EC41" i="10"/>
  <c r="ED41" i="10"/>
  <c r="EE41" i="10"/>
  <c r="EF41" i="10"/>
  <c r="EG41" i="10"/>
  <c r="EH41" i="10"/>
  <c r="EI41" i="10"/>
  <c r="EJ41" i="10"/>
  <c r="EK41" i="10"/>
  <c r="EL41" i="10"/>
  <c r="EM41" i="10"/>
  <c r="EN41" i="10"/>
  <c r="EO41" i="10"/>
  <c r="EP41" i="10"/>
  <c r="EQ41" i="10"/>
  <c r="ER41" i="10"/>
  <c r="ES41" i="10"/>
  <c r="ET41" i="10"/>
  <c r="EU41" i="10"/>
  <c r="EV41" i="10"/>
  <c r="EW41" i="10"/>
  <c r="EX41" i="10"/>
  <c r="EY41" i="10"/>
  <c r="EZ41" i="10"/>
  <c r="FA41" i="10"/>
  <c r="FB41" i="10"/>
  <c r="FC41" i="10"/>
  <c r="FD41" i="10"/>
  <c r="FE41" i="10"/>
  <c r="FF41" i="10"/>
  <c r="FG41" i="10"/>
  <c r="FH41" i="10"/>
  <c r="FI41" i="10"/>
  <c r="FJ41" i="10"/>
  <c r="FK41" i="10"/>
  <c r="FL41" i="10"/>
  <c r="FM41" i="10"/>
  <c r="FN41" i="10"/>
  <c r="FO41" i="10"/>
  <c r="FP41" i="10"/>
  <c r="FQ41" i="10"/>
  <c r="FR41" i="10"/>
  <c r="FS41" i="10"/>
  <c r="FT41" i="10"/>
  <c r="FU41" i="10"/>
  <c r="FV41" i="10"/>
  <c r="FW41" i="10"/>
  <c r="FX41" i="10"/>
  <c r="FY41" i="10"/>
  <c r="FZ41" i="10"/>
  <c r="GA41" i="10"/>
  <c r="GB41" i="10"/>
  <c r="BA42" i="10"/>
  <c r="BB42" i="10"/>
  <c r="BC42" i="10"/>
  <c r="BD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CJ42" i="10"/>
  <c r="CK42" i="10"/>
  <c r="CL42" i="10"/>
  <c r="CM42" i="10"/>
  <c r="CN42" i="10"/>
  <c r="CO42" i="10"/>
  <c r="CP42" i="10"/>
  <c r="CQ42" i="10"/>
  <c r="CR42" i="10"/>
  <c r="CS42" i="10"/>
  <c r="CT42" i="10"/>
  <c r="CU42" i="10"/>
  <c r="CV42" i="10"/>
  <c r="CW42" i="10"/>
  <c r="CX42" i="10"/>
  <c r="CY42" i="10"/>
  <c r="CZ42" i="10"/>
  <c r="DA42" i="10"/>
  <c r="DB42" i="10"/>
  <c r="DC42" i="10"/>
  <c r="DD42" i="10"/>
  <c r="DE42" i="10"/>
  <c r="DF42" i="10"/>
  <c r="DG42" i="10"/>
  <c r="DH42" i="10"/>
  <c r="DI42" i="10"/>
  <c r="DJ42" i="10"/>
  <c r="DK42" i="10"/>
  <c r="DL42" i="10"/>
  <c r="DM42" i="10"/>
  <c r="DN42" i="10"/>
  <c r="DO42" i="10"/>
  <c r="DP42" i="10"/>
  <c r="DQ42" i="10"/>
  <c r="DR42" i="10"/>
  <c r="DS42" i="10"/>
  <c r="DT42" i="10"/>
  <c r="DU42" i="10"/>
  <c r="DV42" i="10"/>
  <c r="DW42" i="10"/>
  <c r="DX42" i="10"/>
  <c r="DY42" i="10"/>
  <c r="DZ42" i="10"/>
  <c r="EA42" i="10"/>
  <c r="EB42" i="10"/>
  <c r="EC42" i="10"/>
  <c r="ED42" i="10"/>
  <c r="EE42" i="10"/>
  <c r="EF42" i="10"/>
  <c r="EG42" i="10"/>
  <c r="EH42" i="10"/>
  <c r="EI42" i="10"/>
  <c r="EJ42" i="10"/>
  <c r="EK42" i="10"/>
  <c r="EL42" i="10"/>
  <c r="EM42" i="10"/>
  <c r="EN42" i="10"/>
  <c r="EO42" i="10"/>
  <c r="EP42" i="10"/>
  <c r="EQ42" i="10"/>
  <c r="ER42" i="10"/>
  <c r="ES42" i="10"/>
  <c r="ET42" i="10"/>
  <c r="EU42" i="10"/>
  <c r="EV42" i="10"/>
  <c r="EW42" i="10"/>
  <c r="EX42" i="10"/>
  <c r="EY42" i="10"/>
  <c r="EZ42" i="10"/>
  <c r="FA42" i="10"/>
  <c r="FB42" i="10"/>
  <c r="FC42" i="10"/>
  <c r="FD42" i="10"/>
  <c r="FE42" i="10"/>
  <c r="FF42" i="10"/>
  <c r="FG42" i="10"/>
  <c r="FH42" i="10"/>
  <c r="FI42" i="10"/>
  <c r="FJ42" i="10"/>
  <c r="FK42" i="10"/>
  <c r="FL42" i="10"/>
  <c r="FM42" i="10"/>
  <c r="FN42" i="10"/>
  <c r="FO42" i="10"/>
  <c r="FP42" i="10"/>
  <c r="FQ42" i="10"/>
  <c r="FR42" i="10"/>
  <c r="FS42" i="10"/>
  <c r="FT42" i="10"/>
  <c r="FU42" i="10"/>
  <c r="FV42" i="10"/>
  <c r="FW42" i="10"/>
  <c r="FX42" i="10"/>
  <c r="FY42" i="10"/>
  <c r="FZ42" i="10"/>
  <c r="GA42" i="10"/>
  <c r="GB42" i="10"/>
  <c r="BA43" i="10"/>
  <c r="BB43" i="10"/>
  <c r="BC43" i="10"/>
  <c r="BD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CJ43" i="10"/>
  <c r="CK43" i="10"/>
  <c r="CL43" i="10"/>
  <c r="CM43" i="10"/>
  <c r="CN43" i="10"/>
  <c r="CO43" i="10"/>
  <c r="CP43" i="10"/>
  <c r="CQ43" i="10"/>
  <c r="CR43" i="10"/>
  <c r="CS43" i="10"/>
  <c r="CT43" i="10"/>
  <c r="CU43" i="10"/>
  <c r="CV43" i="10"/>
  <c r="CW43" i="10"/>
  <c r="CX43" i="10"/>
  <c r="CY43" i="10"/>
  <c r="CZ43" i="10"/>
  <c r="DA43" i="10"/>
  <c r="DB43" i="10"/>
  <c r="DC43" i="10"/>
  <c r="DD43" i="10"/>
  <c r="DE43" i="10"/>
  <c r="DF43" i="10"/>
  <c r="DG43" i="10"/>
  <c r="DH43" i="10"/>
  <c r="DI43" i="10"/>
  <c r="DJ43" i="10"/>
  <c r="DK43" i="10"/>
  <c r="DL43" i="10"/>
  <c r="DM43" i="10"/>
  <c r="DN43" i="10"/>
  <c r="DO43" i="10"/>
  <c r="DP43" i="10"/>
  <c r="DQ43" i="10"/>
  <c r="DR43" i="10"/>
  <c r="DS43" i="10"/>
  <c r="DT43" i="10"/>
  <c r="DU43" i="10"/>
  <c r="DV43" i="10"/>
  <c r="DW43" i="10"/>
  <c r="DX43" i="10"/>
  <c r="DY43" i="10"/>
  <c r="DZ43" i="10"/>
  <c r="EA43" i="10"/>
  <c r="EB43" i="10"/>
  <c r="EC43" i="10"/>
  <c r="ED43" i="10"/>
  <c r="EE43" i="10"/>
  <c r="EF43" i="10"/>
  <c r="EG43" i="10"/>
  <c r="EH43" i="10"/>
  <c r="EI43" i="10"/>
  <c r="EJ43" i="10"/>
  <c r="EK43" i="10"/>
  <c r="EL43" i="10"/>
  <c r="EM43" i="10"/>
  <c r="EN43" i="10"/>
  <c r="EO43" i="10"/>
  <c r="EP43" i="10"/>
  <c r="EQ43" i="10"/>
  <c r="ER43" i="10"/>
  <c r="ES43" i="10"/>
  <c r="ET43" i="10"/>
  <c r="EU43" i="10"/>
  <c r="EV43" i="10"/>
  <c r="EW43" i="10"/>
  <c r="EX43" i="10"/>
  <c r="EY43" i="10"/>
  <c r="EZ43" i="10"/>
  <c r="FA43" i="10"/>
  <c r="FB43" i="10"/>
  <c r="FC43" i="10"/>
  <c r="FD43" i="10"/>
  <c r="FE43" i="10"/>
  <c r="FF43" i="10"/>
  <c r="FG43" i="10"/>
  <c r="FH43" i="10"/>
  <c r="FI43" i="10"/>
  <c r="FJ43" i="10"/>
  <c r="FK43" i="10"/>
  <c r="FL43" i="10"/>
  <c r="FM43" i="10"/>
  <c r="FN43" i="10"/>
  <c r="FO43" i="10"/>
  <c r="FP43" i="10"/>
  <c r="FQ43" i="10"/>
  <c r="FR43" i="10"/>
  <c r="FS43" i="10"/>
  <c r="FT43" i="10"/>
  <c r="FU43" i="10"/>
  <c r="FV43" i="10"/>
  <c r="FW43" i="10"/>
  <c r="FX43" i="10"/>
  <c r="FY43" i="10"/>
  <c r="FZ43" i="10"/>
  <c r="GA43" i="10"/>
  <c r="GB43" i="10"/>
  <c r="BA45" i="10"/>
  <c r="BB45" i="10"/>
  <c r="BC45" i="10"/>
  <c r="BD45" i="10"/>
  <c r="BE45" i="10"/>
  <c r="BF45" i="10" s="1"/>
  <c r="BG45" i="10" s="1"/>
  <c r="BH45" i="10" s="1"/>
  <c r="BI45" i="10" s="1"/>
  <c r="BJ45" i="10"/>
  <c r="BK45" i="10"/>
  <c r="BL45" i="10"/>
  <c r="BM45" i="10"/>
  <c r="BN45" i="10"/>
  <c r="BO45" i="10"/>
  <c r="BP45" i="10"/>
  <c r="BV45" i="10"/>
  <c r="BW45" i="10"/>
  <c r="BX45" i="10"/>
  <c r="BY45" i="10"/>
  <c r="BZ45" i="10"/>
  <c r="CA45" i="10"/>
  <c r="CB45" i="10"/>
  <c r="CH45" i="10"/>
  <c r="CI45" i="10"/>
  <c r="CJ45" i="10"/>
  <c r="CK45" i="10"/>
  <c r="CL45" i="10"/>
  <c r="CM45" i="10"/>
  <c r="CN45" i="10"/>
  <c r="CT45" i="10"/>
  <c r="CU45" i="10"/>
  <c r="CV45" i="10"/>
  <c r="CW45" i="10"/>
  <c r="CX45" i="10"/>
  <c r="CY45" i="10"/>
  <c r="CZ45" i="10"/>
  <c r="DF45" i="10"/>
  <c r="DG45" i="10"/>
  <c r="DH45" i="10"/>
  <c r="DI45" i="10"/>
  <c r="DJ45" i="10"/>
  <c r="DK45" i="10"/>
  <c r="DL45" i="10"/>
  <c r="DR45" i="10"/>
  <c r="DS45" i="10"/>
  <c r="DT45" i="10"/>
  <c r="DU45" i="10"/>
  <c r="DV45" i="10"/>
  <c r="DW45" i="10"/>
  <c r="DX45" i="10"/>
  <c r="ED45" i="10"/>
  <c r="EE45" i="10"/>
  <c r="EF45" i="10"/>
  <c r="EG45" i="10"/>
  <c r="EH45" i="10"/>
  <c r="EI45" i="10"/>
  <c r="EJ45" i="10"/>
  <c r="EP45" i="10"/>
  <c r="EQ45" i="10"/>
  <c r="ER45" i="10"/>
  <c r="ES45" i="10"/>
  <c r="ET45" i="10"/>
  <c r="EU45" i="10"/>
  <c r="EV45" i="10"/>
  <c r="FB45" i="10"/>
  <c r="FC45" i="10"/>
  <c r="FD45" i="10"/>
  <c r="FE45" i="10"/>
  <c r="FF45" i="10"/>
  <c r="FG45" i="10"/>
  <c r="FH45" i="10"/>
  <c r="FN45" i="10"/>
  <c r="FO45" i="10"/>
  <c r="FP45" i="10"/>
  <c r="FQ45" i="10"/>
  <c r="FR45" i="10"/>
  <c r="FS45" i="10"/>
  <c r="FT45" i="10"/>
  <c r="FZ45" i="10"/>
  <c r="GA45" i="10"/>
  <c r="GB45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CJ47" i="10"/>
  <c r="CK47" i="10"/>
  <c r="CL47" i="10"/>
  <c r="CM47" i="10"/>
  <c r="CN47" i="10"/>
  <c r="CO47" i="10"/>
  <c r="CP47" i="10"/>
  <c r="CQ47" i="10"/>
  <c r="CR47" i="10"/>
  <c r="CS47" i="10"/>
  <c r="CT47" i="10"/>
  <c r="CU47" i="10"/>
  <c r="CV47" i="10"/>
  <c r="CW47" i="10"/>
  <c r="CX47" i="10"/>
  <c r="CY47" i="10"/>
  <c r="CZ47" i="10"/>
  <c r="DA47" i="10"/>
  <c r="DB47" i="10"/>
  <c r="DC47" i="10"/>
  <c r="DD47" i="10"/>
  <c r="DE47" i="10"/>
  <c r="DF47" i="10"/>
  <c r="DG47" i="10"/>
  <c r="DH47" i="10"/>
  <c r="DI47" i="10"/>
  <c r="DJ47" i="10"/>
  <c r="DK47" i="10"/>
  <c r="DL47" i="10"/>
  <c r="DM47" i="10"/>
  <c r="DN47" i="10"/>
  <c r="DO47" i="10"/>
  <c r="DP47" i="10"/>
  <c r="DQ47" i="10"/>
  <c r="DR47" i="10"/>
  <c r="DS47" i="10"/>
  <c r="DT47" i="10"/>
  <c r="DU47" i="10"/>
  <c r="DV47" i="10"/>
  <c r="DW47" i="10"/>
  <c r="DX47" i="10"/>
  <c r="DY47" i="10"/>
  <c r="DZ47" i="10"/>
  <c r="EA47" i="10"/>
  <c r="EB47" i="10"/>
  <c r="EC47" i="10"/>
  <c r="ED47" i="10"/>
  <c r="EE47" i="10"/>
  <c r="EF47" i="10"/>
  <c r="EG47" i="10"/>
  <c r="EH47" i="10"/>
  <c r="EI47" i="10"/>
  <c r="EJ47" i="10"/>
  <c r="EK47" i="10"/>
  <c r="EL47" i="10"/>
  <c r="EM47" i="10"/>
  <c r="EN47" i="10"/>
  <c r="EO47" i="10"/>
  <c r="EP47" i="10"/>
  <c r="EQ47" i="10"/>
  <c r="ER47" i="10"/>
  <c r="ES47" i="10"/>
  <c r="ET47" i="10"/>
  <c r="EU47" i="10"/>
  <c r="EV47" i="10"/>
  <c r="EW47" i="10"/>
  <c r="EX47" i="10"/>
  <c r="EY47" i="10"/>
  <c r="EZ47" i="10"/>
  <c r="FA47" i="10"/>
  <c r="FB47" i="10"/>
  <c r="FC47" i="10"/>
  <c r="FD47" i="10"/>
  <c r="FE47" i="10"/>
  <c r="FF47" i="10"/>
  <c r="FG47" i="10"/>
  <c r="FH47" i="10"/>
  <c r="FI47" i="10"/>
  <c r="FJ47" i="10"/>
  <c r="FK47" i="10"/>
  <c r="FL47" i="10"/>
  <c r="FM47" i="10"/>
  <c r="FN47" i="10"/>
  <c r="FO47" i="10"/>
  <c r="FP47" i="10"/>
  <c r="FQ47" i="10"/>
  <c r="FR47" i="10"/>
  <c r="FS47" i="10"/>
  <c r="FT47" i="10"/>
  <c r="FU47" i="10"/>
  <c r="FV47" i="10"/>
  <c r="FW47" i="10"/>
  <c r="FX47" i="10"/>
  <c r="FY47" i="10"/>
  <c r="FZ47" i="10"/>
  <c r="GA47" i="10"/>
  <c r="GB47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S48" i="10"/>
  <c r="CT48" i="10"/>
  <c r="CU48" i="10"/>
  <c r="CV48" i="10"/>
  <c r="CW48" i="10"/>
  <c r="CX48" i="10"/>
  <c r="CY48" i="10"/>
  <c r="CZ48" i="10"/>
  <c r="DA48" i="10"/>
  <c r="DB48" i="10"/>
  <c r="DC48" i="10"/>
  <c r="DD48" i="10"/>
  <c r="DE48" i="10"/>
  <c r="DF48" i="10"/>
  <c r="DG48" i="10"/>
  <c r="DH48" i="10"/>
  <c r="DI48" i="10"/>
  <c r="DJ48" i="10"/>
  <c r="DK48" i="10"/>
  <c r="DL48" i="10"/>
  <c r="DM48" i="10"/>
  <c r="DN48" i="10"/>
  <c r="DO48" i="10"/>
  <c r="DP48" i="10"/>
  <c r="DQ48" i="10"/>
  <c r="DR48" i="10"/>
  <c r="DS48" i="10"/>
  <c r="DT48" i="10"/>
  <c r="DU48" i="10"/>
  <c r="DV48" i="10"/>
  <c r="DW48" i="10"/>
  <c r="DX48" i="10"/>
  <c r="DY48" i="10"/>
  <c r="DZ48" i="10"/>
  <c r="EA48" i="10"/>
  <c r="EB48" i="10"/>
  <c r="EC48" i="10"/>
  <c r="ED48" i="10"/>
  <c r="EE48" i="10"/>
  <c r="EF48" i="10"/>
  <c r="EG48" i="10"/>
  <c r="EH48" i="10"/>
  <c r="EI48" i="10"/>
  <c r="EJ48" i="10"/>
  <c r="EK48" i="10"/>
  <c r="EL48" i="10"/>
  <c r="EM48" i="10"/>
  <c r="EN48" i="10"/>
  <c r="EO48" i="10"/>
  <c r="EP48" i="10"/>
  <c r="EQ48" i="10"/>
  <c r="ER48" i="10"/>
  <c r="ES48" i="10"/>
  <c r="ET48" i="10"/>
  <c r="EU48" i="10"/>
  <c r="EV48" i="10"/>
  <c r="EW48" i="10"/>
  <c r="EX48" i="10"/>
  <c r="EY48" i="10"/>
  <c r="EZ48" i="10"/>
  <c r="FA48" i="10"/>
  <c r="FB48" i="10"/>
  <c r="FC48" i="10"/>
  <c r="FD48" i="10"/>
  <c r="FE48" i="10"/>
  <c r="FF48" i="10"/>
  <c r="FG48" i="10"/>
  <c r="FH48" i="10"/>
  <c r="FI48" i="10"/>
  <c r="FJ48" i="10"/>
  <c r="FK48" i="10"/>
  <c r="FL48" i="10"/>
  <c r="FM48" i="10"/>
  <c r="FN48" i="10"/>
  <c r="FO48" i="10"/>
  <c r="FP48" i="10"/>
  <c r="FQ48" i="10"/>
  <c r="FR48" i="10"/>
  <c r="FS48" i="10"/>
  <c r="FT48" i="10"/>
  <c r="FU48" i="10"/>
  <c r="FV48" i="10"/>
  <c r="FW48" i="10"/>
  <c r="FX48" i="10"/>
  <c r="FY48" i="10"/>
  <c r="FZ48" i="10"/>
  <c r="GA48" i="10"/>
  <c r="GB48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S49" i="10"/>
  <c r="CT49" i="10"/>
  <c r="CU49" i="10"/>
  <c r="CV49" i="10"/>
  <c r="CW49" i="10"/>
  <c r="CX49" i="10"/>
  <c r="CY49" i="10"/>
  <c r="CZ49" i="10"/>
  <c r="DA49" i="10"/>
  <c r="DB49" i="10"/>
  <c r="DC49" i="10"/>
  <c r="DD49" i="10"/>
  <c r="DE49" i="10"/>
  <c r="DF49" i="10"/>
  <c r="DG49" i="10"/>
  <c r="DH49" i="10"/>
  <c r="DI49" i="10"/>
  <c r="DJ49" i="10"/>
  <c r="DK49" i="10"/>
  <c r="DL49" i="10"/>
  <c r="DM49" i="10"/>
  <c r="DN49" i="10"/>
  <c r="DO49" i="10"/>
  <c r="DP49" i="10"/>
  <c r="DQ49" i="10"/>
  <c r="DR49" i="10"/>
  <c r="DS49" i="10"/>
  <c r="DT49" i="10"/>
  <c r="DU49" i="10"/>
  <c r="DV49" i="10"/>
  <c r="DW49" i="10"/>
  <c r="DX49" i="10"/>
  <c r="DY49" i="10"/>
  <c r="DZ49" i="10"/>
  <c r="EA49" i="10"/>
  <c r="EB49" i="10"/>
  <c r="EC49" i="10"/>
  <c r="ED49" i="10"/>
  <c r="EE49" i="10"/>
  <c r="EF49" i="10"/>
  <c r="EG49" i="10"/>
  <c r="EH49" i="10"/>
  <c r="EI49" i="10"/>
  <c r="EJ49" i="10"/>
  <c r="EK49" i="10"/>
  <c r="EL49" i="10"/>
  <c r="EM49" i="10"/>
  <c r="EN49" i="10"/>
  <c r="EO49" i="10"/>
  <c r="EP49" i="10"/>
  <c r="EQ49" i="10"/>
  <c r="ER49" i="10"/>
  <c r="ES49" i="10"/>
  <c r="ET49" i="10"/>
  <c r="EU49" i="10"/>
  <c r="EV49" i="10"/>
  <c r="EW49" i="10"/>
  <c r="EX49" i="10"/>
  <c r="EY49" i="10"/>
  <c r="EZ49" i="10"/>
  <c r="FA49" i="10"/>
  <c r="FB49" i="10"/>
  <c r="FC49" i="10"/>
  <c r="FD49" i="10"/>
  <c r="FE49" i="10"/>
  <c r="FF49" i="10"/>
  <c r="FG49" i="10"/>
  <c r="FH49" i="10"/>
  <c r="FI49" i="10"/>
  <c r="FJ49" i="10"/>
  <c r="FK49" i="10"/>
  <c r="FL49" i="10"/>
  <c r="FM49" i="10"/>
  <c r="FN49" i="10"/>
  <c r="FO49" i="10"/>
  <c r="FP49" i="10"/>
  <c r="FQ49" i="10"/>
  <c r="FR49" i="10"/>
  <c r="FS49" i="10"/>
  <c r="FT49" i="10"/>
  <c r="FU49" i="10"/>
  <c r="FV49" i="10"/>
  <c r="FW49" i="10"/>
  <c r="FX49" i="10"/>
  <c r="FY49" i="10"/>
  <c r="FZ49" i="10"/>
  <c r="GA49" i="10"/>
  <c r="GB49" i="10"/>
  <c r="BA50" i="10"/>
  <c r="BA52" i="10" s="1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M52" i="10" s="1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Y52" i="10" s="1"/>
  <c r="BZ50" i="10"/>
  <c r="CA50" i="10"/>
  <c r="CB50" i="10"/>
  <c r="CC50" i="10"/>
  <c r="CD50" i="10"/>
  <c r="CE50" i="10"/>
  <c r="CF50" i="10"/>
  <c r="CG50" i="10"/>
  <c r="CH50" i="10"/>
  <c r="CI50" i="10"/>
  <c r="CJ50" i="10"/>
  <c r="CK50" i="10"/>
  <c r="CK52" i="10" s="1"/>
  <c r="CL50" i="10"/>
  <c r="CM50" i="10"/>
  <c r="CN50" i="10"/>
  <c r="CO50" i="10"/>
  <c r="CP50" i="10"/>
  <c r="CQ50" i="10"/>
  <c r="CR50" i="10"/>
  <c r="CS50" i="10"/>
  <c r="CT50" i="10"/>
  <c r="CU50" i="10"/>
  <c r="CV50" i="10"/>
  <c r="CW50" i="10"/>
  <c r="CW52" i="10" s="1"/>
  <c r="CX50" i="10"/>
  <c r="CY50" i="10"/>
  <c r="CZ50" i="10"/>
  <c r="DA50" i="10"/>
  <c r="DB50" i="10"/>
  <c r="DC50" i="10"/>
  <c r="DD50" i="10"/>
  <c r="DE50" i="10"/>
  <c r="DF50" i="10"/>
  <c r="DG50" i="10"/>
  <c r="DH50" i="10"/>
  <c r="DI50" i="10"/>
  <c r="DI52" i="10" s="1"/>
  <c r="DJ50" i="10"/>
  <c r="DK50" i="10"/>
  <c r="DL50" i="10"/>
  <c r="DM50" i="10"/>
  <c r="DN50" i="10"/>
  <c r="DO50" i="10"/>
  <c r="DP50" i="10"/>
  <c r="DQ50" i="10"/>
  <c r="DR50" i="10"/>
  <c r="DS50" i="10"/>
  <c r="DT50" i="10"/>
  <c r="DU50" i="10"/>
  <c r="DU52" i="10" s="1"/>
  <c r="DV50" i="10"/>
  <c r="DW50" i="10"/>
  <c r="DX50" i="10"/>
  <c r="DY50" i="10"/>
  <c r="DZ50" i="10"/>
  <c r="EA50" i="10"/>
  <c r="EB50" i="10"/>
  <c r="EC50" i="10"/>
  <c r="ED50" i="10"/>
  <c r="EE50" i="10"/>
  <c r="EF50" i="10"/>
  <c r="EG50" i="10"/>
  <c r="EG52" i="10" s="1"/>
  <c r="EH50" i="10"/>
  <c r="EI50" i="10"/>
  <c r="EJ50" i="10"/>
  <c r="EK50" i="10"/>
  <c r="EL50" i="10"/>
  <c r="EM50" i="10"/>
  <c r="EN50" i="10"/>
  <c r="EO50" i="10"/>
  <c r="EP50" i="10"/>
  <c r="EQ50" i="10"/>
  <c r="ER50" i="10"/>
  <c r="ES50" i="10"/>
  <c r="ES52" i="10" s="1"/>
  <c r="ET50" i="10"/>
  <c r="EU50" i="10"/>
  <c r="EV50" i="10"/>
  <c r="EW50" i="10"/>
  <c r="EX50" i="10"/>
  <c r="EY50" i="10"/>
  <c r="EZ50" i="10"/>
  <c r="FA50" i="10"/>
  <c r="FB50" i="10"/>
  <c r="FC50" i="10"/>
  <c r="FD50" i="10"/>
  <c r="FE50" i="10"/>
  <c r="FE52" i="10" s="1"/>
  <c r="FF50" i="10"/>
  <c r="FG50" i="10"/>
  <c r="FH50" i="10"/>
  <c r="FI50" i="10"/>
  <c r="FJ50" i="10"/>
  <c r="FK50" i="10"/>
  <c r="FL50" i="10"/>
  <c r="FM50" i="10"/>
  <c r="FN50" i="10"/>
  <c r="FO50" i="10"/>
  <c r="FP50" i="10"/>
  <c r="FQ50" i="10"/>
  <c r="FQ52" i="10" s="1"/>
  <c r="FR50" i="10"/>
  <c r="FS50" i="10"/>
  <c r="FT50" i="10"/>
  <c r="FU50" i="10"/>
  <c r="FV50" i="10"/>
  <c r="FW50" i="10"/>
  <c r="FX50" i="10"/>
  <c r="FY50" i="10"/>
  <c r="FZ50" i="10"/>
  <c r="GA50" i="10"/>
  <c r="GB50" i="10"/>
  <c r="GN200" i="2"/>
  <c r="GM200" i="2"/>
  <c r="GL200" i="2"/>
  <c r="GK200" i="2"/>
  <c r="GJ200" i="2"/>
  <c r="GI200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GN199" i="2"/>
  <c r="GM199" i="2"/>
  <c r="GL199" i="2"/>
  <c r="GK199" i="2"/>
  <c r="GJ199" i="2"/>
  <c r="GI199" i="2"/>
  <c r="GH199" i="2"/>
  <c r="GG199" i="2"/>
  <c r="GF199" i="2"/>
  <c r="GE199" i="2"/>
  <c r="GD199" i="2"/>
  <c r="GC199" i="2"/>
  <c r="GB199" i="2"/>
  <c r="GA199" i="2"/>
  <c r="FZ199" i="2"/>
  <c r="FY199" i="2"/>
  <c r="FX199" i="2"/>
  <c r="FW199" i="2"/>
  <c r="FV199" i="2"/>
  <c r="FU199" i="2"/>
  <c r="FT200" i="2"/>
  <c r="FS200" i="2"/>
  <c r="FS199" i="2" s="1"/>
  <c r="FR200" i="2"/>
  <c r="FQ200" i="2"/>
  <c r="FQ199" i="2" s="1"/>
  <c r="FP200" i="2"/>
  <c r="FO200" i="2"/>
  <c r="FO199" i="2" s="1"/>
  <c r="FN200" i="2"/>
  <c r="FN199" i="2" s="1"/>
  <c r="FM200" i="2"/>
  <c r="FM199" i="2" s="1"/>
  <c r="FL200" i="2"/>
  <c r="FK200" i="2"/>
  <c r="FK199" i="2" s="1"/>
  <c r="FJ200" i="2"/>
  <c r="FI200" i="2"/>
  <c r="FI199" i="2" s="1"/>
  <c r="FH200" i="2"/>
  <c r="FG200" i="2"/>
  <c r="FG199" i="2" s="1"/>
  <c r="FF200" i="2"/>
  <c r="FF199" i="2" s="1"/>
  <c r="FE200" i="2"/>
  <c r="FE199" i="2" s="1"/>
  <c r="FD200" i="2"/>
  <c r="FC200" i="2"/>
  <c r="FC199" i="2" s="1"/>
  <c r="FB200" i="2"/>
  <c r="FA200" i="2"/>
  <c r="FA199" i="2" s="1"/>
  <c r="EZ200" i="2"/>
  <c r="EY200" i="2"/>
  <c r="EY199" i="2" s="1"/>
  <c r="EX200" i="2"/>
  <c r="EX199" i="2" s="1"/>
  <c r="EW200" i="2"/>
  <c r="EW199" i="2" s="1"/>
  <c r="EV200" i="2"/>
  <c r="EU200" i="2"/>
  <c r="EU199" i="2" s="1"/>
  <c r="ET200" i="2"/>
  <c r="ES200" i="2"/>
  <c r="ES199" i="2" s="1"/>
  <c r="ER200" i="2"/>
  <c r="FT199" i="2"/>
  <c r="FR199" i="2"/>
  <c r="FP199" i="2"/>
  <c r="FL199" i="2"/>
  <c r="FJ199" i="2"/>
  <c r="FH199" i="2"/>
  <c r="FD199" i="2"/>
  <c r="FB199" i="2"/>
  <c r="EZ199" i="2"/>
  <c r="EV199" i="2"/>
  <c r="ET199" i="2"/>
  <c r="ER199" i="2"/>
  <c r="EQ200" i="2"/>
  <c r="EP200" i="2"/>
  <c r="EP199" i="2" s="1"/>
  <c r="EO200" i="2"/>
  <c r="EN200" i="2"/>
  <c r="EN199" i="2" s="1"/>
  <c r="EM200" i="2"/>
  <c r="EL200" i="2"/>
  <c r="EL199" i="2" s="1"/>
  <c r="EK200" i="2"/>
  <c r="EK199" i="2" s="1"/>
  <c r="EJ200" i="2"/>
  <c r="EJ199" i="2" s="1"/>
  <c r="EI200" i="2"/>
  <c r="EH200" i="2"/>
  <c r="EH199" i="2" s="1"/>
  <c r="EG200" i="2"/>
  <c r="EF200" i="2"/>
  <c r="EF199" i="2" s="1"/>
  <c r="EE200" i="2"/>
  <c r="ED200" i="2"/>
  <c r="ED199" i="2" s="1"/>
  <c r="EC200" i="2"/>
  <c r="EC199" i="2" s="1"/>
  <c r="EB200" i="2"/>
  <c r="EB199" i="2" s="1"/>
  <c r="EA200" i="2"/>
  <c r="DZ200" i="2"/>
  <c r="DZ199" i="2" s="1"/>
  <c r="DY200" i="2"/>
  <c r="DX200" i="2"/>
  <c r="DX199" i="2" s="1"/>
  <c r="DW200" i="2"/>
  <c r="DV200" i="2"/>
  <c r="DV199" i="2" s="1"/>
  <c r="DU200" i="2"/>
  <c r="DU199" i="2" s="1"/>
  <c r="DT200" i="2"/>
  <c r="DT199" i="2" s="1"/>
  <c r="DS200" i="2"/>
  <c r="DR200" i="2"/>
  <c r="DR199" i="2" s="1"/>
  <c r="DQ200" i="2"/>
  <c r="DP200" i="2"/>
  <c r="DP199" i="2" s="1"/>
  <c r="DO200" i="2"/>
  <c r="DN200" i="2"/>
  <c r="DN199" i="2" s="1"/>
  <c r="DM200" i="2"/>
  <c r="DM199" i="2" s="1"/>
  <c r="DL200" i="2"/>
  <c r="DL199" i="2" s="1"/>
  <c r="DK200" i="2"/>
  <c r="DJ200" i="2"/>
  <c r="DJ199" i="2" s="1"/>
  <c r="DI200" i="2"/>
  <c r="DH200" i="2"/>
  <c r="DH199" i="2" s="1"/>
  <c r="DG200" i="2"/>
  <c r="DF200" i="2"/>
  <c r="DF199" i="2" s="1"/>
  <c r="DE200" i="2"/>
  <c r="DE199" i="2" s="1"/>
  <c r="DD200" i="2"/>
  <c r="DD199" i="2" s="1"/>
  <c r="DC200" i="2"/>
  <c r="DB200" i="2"/>
  <c r="DB199" i="2" s="1"/>
  <c r="DA200" i="2"/>
  <c r="CZ200" i="2"/>
  <c r="CZ199" i="2" s="1"/>
  <c r="CY200" i="2"/>
  <c r="CX200" i="2"/>
  <c r="CX199" i="2" s="1"/>
  <c r="CW200" i="2"/>
  <c r="CW199" i="2" s="1"/>
  <c r="CV200" i="2"/>
  <c r="CV199" i="2" s="1"/>
  <c r="CU200" i="2"/>
  <c r="CT200" i="2"/>
  <c r="CT199" i="2" s="1"/>
  <c r="CS200" i="2"/>
  <c r="CR200" i="2"/>
  <c r="CR199" i="2" s="1"/>
  <c r="CQ200" i="2"/>
  <c r="CP200" i="2"/>
  <c r="CP199" i="2" s="1"/>
  <c r="CO200" i="2"/>
  <c r="CO199" i="2" s="1"/>
  <c r="CN200" i="2"/>
  <c r="CN199" i="2" s="1"/>
  <c r="CM200" i="2"/>
  <c r="CL200" i="2"/>
  <c r="CL199" i="2" s="1"/>
  <c r="CK200" i="2"/>
  <c r="CJ200" i="2"/>
  <c r="CJ199" i="2" s="1"/>
  <c r="CI200" i="2"/>
  <c r="CH200" i="2"/>
  <c r="CH199" i="2" s="1"/>
  <c r="CG200" i="2"/>
  <c r="CG199" i="2" s="1"/>
  <c r="CF200" i="2"/>
  <c r="CF199" i="2" s="1"/>
  <c r="CE200" i="2"/>
  <c r="CD200" i="2"/>
  <c r="CD199" i="2" s="1"/>
  <c r="CC200" i="2"/>
  <c r="CB200" i="2"/>
  <c r="CB199" i="2" s="1"/>
  <c r="CA200" i="2"/>
  <c r="BZ200" i="2"/>
  <c r="BZ199" i="2" s="1"/>
  <c r="BY200" i="2"/>
  <c r="BY199" i="2" s="1"/>
  <c r="BX200" i="2"/>
  <c r="BX199" i="2" s="1"/>
  <c r="BW200" i="2"/>
  <c r="EQ199" i="2"/>
  <c r="EO199" i="2"/>
  <c r="EM199" i="2"/>
  <c r="EI199" i="2"/>
  <c r="EG199" i="2"/>
  <c r="EE199" i="2"/>
  <c r="EA199" i="2"/>
  <c r="DY199" i="2"/>
  <c r="DW199" i="2"/>
  <c r="DS199" i="2"/>
  <c r="DQ199" i="2"/>
  <c r="DO199" i="2"/>
  <c r="DK199" i="2"/>
  <c r="DI199" i="2"/>
  <c r="DG199" i="2"/>
  <c r="DC199" i="2"/>
  <c r="DA199" i="2"/>
  <c r="CY199" i="2"/>
  <c r="CU199" i="2"/>
  <c r="CS199" i="2"/>
  <c r="CQ199" i="2"/>
  <c r="CM199" i="2"/>
  <c r="CK199" i="2"/>
  <c r="CI199" i="2"/>
  <c r="CE199" i="2"/>
  <c r="CC199" i="2"/>
  <c r="CA199" i="2"/>
  <c r="BW199" i="2"/>
  <c r="FR38" i="10" l="1"/>
  <c r="FF38" i="10"/>
  <c r="ET38" i="10"/>
  <c r="EH38" i="10"/>
  <c r="DV38" i="10"/>
  <c r="DJ38" i="10"/>
  <c r="CX38" i="10"/>
  <c r="CL38" i="10"/>
  <c r="BZ38" i="10"/>
  <c r="BN38" i="10"/>
  <c r="BB38" i="10"/>
  <c r="BE43" i="10"/>
  <c r="FS38" i="10"/>
  <c r="FT38" i="10" s="1"/>
  <c r="FU38" i="10" s="1"/>
  <c r="FV38" i="10" s="1"/>
  <c r="FW38" i="10" s="1"/>
  <c r="FX38" i="10" s="1"/>
  <c r="FY38" i="10" s="1"/>
  <c r="FZ38" i="10" s="1"/>
  <c r="GA38" i="10" s="1"/>
  <c r="GB38" i="10" s="1"/>
  <c r="FG38" i="10"/>
  <c r="FH38" i="10" s="1"/>
  <c r="FI38" i="10" s="1"/>
  <c r="FJ38" i="10" s="1"/>
  <c r="FK38" i="10" s="1"/>
  <c r="FL38" i="10" s="1"/>
  <c r="FM38" i="10" s="1"/>
  <c r="FN38" i="10" s="1"/>
  <c r="FO38" i="10" s="1"/>
  <c r="FP38" i="10" s="1"/>
  <c r="EU38" i="10"/>
  <c r="EV38" i="10" s="1"/>
  <c r="EW38" i="10" s="1"/>
  <c r="EX38" i="10" s="1"/>
  <c r="EY38" i="10" s="1"/>
  <c r="EZ38" i="10" s="1"/>
  <c r="FA38" i="10" s="1"/>
  <c r="FB38" i="10" s="1"/>
  <c r="FC38" i="10" s="1"/>
  <c r="FD38" i="10" s="1"/>
  <c r="EI38" i="10"/>
  <c r="EJ38" i="10" s="1"/>
  <c r="EK38" i="10" s="1"/>
  <c r="EL38" i="10" s="1"/>
  <c r="EM38" i="10" s="1"/>
  <c r="EN38" i="10" s="1"/>
  <c r="EO38" i="10" s="1"/>
  <c r="EP38" i="10" s="1"/>
  <c r="EQ38" i="10" s="1"/>
  <c r="ER38" i="10" s="1"/>
  <c r="DW38" i="10"/>
  <c r="DX38" i="10" s="1"/>
  <c r="DY38" i="10" s="1"/>
  <c r="DZ38" i="10" s="1"/>
  <c r="EA38" i="10" s="1"/>
  <c r="EB38" i="10" s="1"/>
  <c r="EC38" i="10" s="1"/>
  <c r="ED38" i="10" s="1"/>
  <c r="EE38" i="10" s="1"/>
  <c r="EF38" i="10" s="1"/>
  <c r="DK38" i="10"/>
  <c r="DL38" i="10" s="1"/>
  <c r="DM38" i="10" s="1"/>
  <c r="DN38" i="10" s="1"/>
  <c r="DO38" i="10" s="1"/>
  <c r="DP38" i="10" s="1"/>
  <c r="DQ38" i="10" s="1"/>
  <c r="DR38" i="10" s="1"/>
  <c r="DS38" i="10" s="1"/>
  <c r="DT38" i="10" s="1"/>
  <c r="CY38" i="10"/>
  <c r="CZ38" i="10" s="1"/>
  <c r="DA38" i="10" s="1"/>
  <c r="DB38" i="10" s="1"/>
  <c r="DC38" i="10" s="1"/>
  <c r="DD38" i="10" s="1"/>
  <c r="DE38" i="10" s="1"/>
  <c r="DF38" i="10" s="1"/>
  <c r="DG38" i="10" s="1"/>
  <c r="DH38" i="10" s="1"/>
  <c r="CM38" i="10"/>
  <c r="CN38" i="10" s="1"/>
  <c r="CO38" i="10" s="1"/>
  <c r="CP38" i="10" s="1"/>
  <c r="CQ38" i="10" s="1"/>
  <c r="CR38" i="10" s="1"/>
  <c r="CS38" i="10" s="1"/>
  <c r="CT38" i="10" s="1"/>
  <c r="CU38" i="10" s="1"/>
  <c r="CV38" i="10" s="1"/>
  <c r="CA38" i="10"/>
  <c r="CB38" i="10" s="1"/>
  <c r="CC38" i="10" s="1"/>
  <c r="CD38" i="10" s="1"/>
  <c r="CE38" i="10" s="1"/>
  <c r="CF38" i="10" s="1"/>
  <c r="CG38" i="10" s="1"/>
  <c r="CH38" i="10" s="1"/>
  <c r="CI38" i="10" s="1"/>
  <c r="CJ38" i="10" s="1"/>
  <c r="BO38" i="10"/>
  <c r="BP38" i="10" s="1"/>
  <c r="BQ38" i="10" s="1"/>
  <c r="BR38" i="10" s="1"/>
  <c r="BS38" i="10" s="1"/>
  <c r="BT38" i="10" s="1"/>
  <c r="BU38" i="10" s="1"/>
  <c r="BV38" i="10" s="1"/>
  <c r="BW38" i="10" s="1"/>
  <c r="BX38" i="10" s="1"/>
  <c r="BC38" i="10"/>
  <c r="BD38" i="10" s="1"/>
  <c r="BE38" i="10" s="1"/>
  <c r="BF38" i="10" s="1"/>
  <c r="BG38" i="10" s="1"/>
  <c r="BH38" i="10" s="1"/>
  <c r="BI38" i="10" s="1"/>
  <c r="BJ38" i="10" s="1"/>
  <c r="BK38" i="10" s="1"/>
  <c r="BL38" i="10" s="1"/>
  <c r="FR52" i="10"/>
  <c r="FS52" i="10" s="1"/>
  <c r="FT52" i="10" s="1"/>
  <c r="FU52" i="10" s="1"/>
  <c r="FV52" i="10" s="1"/>
  <c r="FW52" i="10" s="1"/>
  <c r="FX52" i="10" s="1"/>
  <c r="FY52" i="10" s="1"/>
  <c r="FZ52" i="10" s="1"/>
  <c r="GA52" i="10" s="1"/>
  <c r="GB52" i="10" s="1"/>
  <c r="FF52" i="10"/>
  <c r="FG52" i="10" s="1"/>
  <c r="FH52" i="10" s="1"/>
  <c r="FI52" i="10" s="1"/>
  <c r="FJ52" i="10" s="1"/>
  <c r="FK52" i="10" s="1"/>
  <c r="FL52" i="10" s="1"/>
  <c r="FM52" i="10" s="1"/>
  <c r="FN52" i="10" s="1"/>
  <c r="FO52" i="10" s="1"/>
  <c r="FP52" i="10" s="1"/>
  <c r="ET52" i="10"/>
  <c r="EU52" i="10" s="1"/>
  <c r="EV52" i="10" s="1"/>
  <c r="EW52" i="10" s="1"/>
  <c r="EX52" i="10" s="1"/>
  <c r="EY52" i="10" s="1"/>
  <c r="EZ52" i="10" s="1"/>
  <c r="FA52" i="10" s="1"/>
  <c r="FB52" i="10" s="1"/>
  <c r="FC52" i="10" s="1"/>
  <c r="FD52" i="10" s="1"/>
  <c r="EH52" i="10"/>
  <c r="EI52" i="10" s="1"/>
  <c r="EJ52" i="10" s="1"/>
  <c r="EK52" i="10" s="1"/>
  <c r="EL52" i="10" s="1"/>
  <c r="EM52" i="10" s="1"/>
  <c r="EN52" i="10" s="1"/>
  <c r="EO52" i="10" s="1"/>
  <c r="EP52" i="10" s="1"/>
  <c r="EQ52" i="10" s="1"/>
  <c r="ER52" i="10" s="1"/>
  <c r="DV52" i="10"/>
  <c r="DW52" i="10" s="1"/>
  <c r="DX52" i="10" s="1"/>
  <c r="DY52" i="10" s="1"/>
  <c r="DZ52" i="10" s="1"/>
  <c r="EA52" i="10" s="1"/>
  <c r="EB52" i="10" s="1"/>
  <c r="EC52" i="10" s="1"/>
  <c r="ED52" i="10" s="1"/>
  <c r="EE52" i="10" s="1"/>
  <c r="EF52" i="10" s="1"/>
  <c r="DJ52" i="10"/>
  <c r="DK52" i="10" s="1"/>
  <c r="DL52" i="10" s="1"/>
  <c r="DM52" i="10" s="1"/>
  <c r="DN52" i="10" s="1"/>
  <c r="DO52" i="10" s="1"/>
  <c r="DP52" i="10" s="1"/>
  <c r="DQ52" i="10" s="1"/>
  <c r="DR52" i="10" s="1"/>
  <c r="DS52" i="10" s="1"/>
  <c r="DT52" i="10" s="1"/>
  <c r="CX52" i="10"/>
  <c r="CY52" i="10" s="1"/>
  <c r="CZ52" i="10" s="1"/>
  <c r="DA52" i="10" s="1"/>
  <c r="DB52" i="10" s="1"/>
  <c r="DC52" i="10" s="1"/>
  <c r="DD52" i="10" s="1"/>
  <c r="DE52" i="10" s="1"/>
  <c r="DF52" i="10" s="1"/>
  <c r="DG52" i="10" s="1"/>
  <c r="DH52" i="10" s="1"/>
  <c r="CL52" i="10"/>
  <c r="CM52" i="10" s="1"/>
  <c r="CN52" i="10" s="1"/>
  <c r="CO52" i="10" s="1"/>
  <c r="CP52" i="10" s="1"/>
  <c r="CQ52" i="10" s="1"/>
  <c r="CR52" i="10" s="1"/>
  <c r="CS52" i="10" s="1"/>
  <c r="CT52" i="10" s="1"/>
  <c r="CU52" i="10" s="1"/>
  <c r="CV52" i="10" s="1"/>
  <c r="BZ52" i="10"/>
  <c r="CA52" i="10" s="1"/>
  <c r="CB52" i="10" s="1"/>
  <c r="CC52" i="10" s="1"/>
  <c r="CD52" i="10" s="1"/>
  <c r="CE52" i="10" s="1"/>
  <c r="CF52" i="10" s="1"/>
  <c r="CG52" i="10" s="1"/>
  <c r="CH52" i="10" s="1"/>
  <c r="CI52" i="10" s="1"/>
  <c r="CJ52" i="10" s="1"/>
  <c r="BN52" i="10"/>
  <c r="BO52" i="10" s="1"/>
  <c r="BP52" i="10" s="1"/>
  <c r="BQ52" i="10" s="1"/>
  <c r="BR52" i="10" s="1"/>
  <c r="BS52" i="10" s="1"/>
  <c r="BT52" i="10" s="1"/>
  <c r="BU52" i="10" s="1"/>
  <c r="BV52" i="10" s="1"/>
  <c r="BW52" i="10" s="1"/>
  <c r="BX52" i="10" s="1"/>
  <c r="BB52" i="10"/>
  <c r="BC52" i="10" s="1"/>
  <c r="BD52" i="10" s="1"/>
  <c r="BE52" i="10" s="1"/>
  <c r="BF52" i="10" s="1"/>
  <c r="BG52" i="10" s="1"/>
  <c r="BH52" i="10" s="1"/>
  <c r="BI52" i="10" s="1"/>
  <c r="BJ52" i="10" s="1"/>
  <c r="BK52" i="10" s="1"/>
  <c r="BL52" i="10" s="1"/>
  <c r="BB31" i="18"/>
  <c r="BD31" i="18"/>
  <c r="BF31" i="18"/>
  <c r="BH31" i="18"/>
  <c r="BJ31" i="18"/>
  <c r="BL31" i="18"/>
  <c r="BN31" i="18"/>
  <c r="BP31" i="18"/>
  <c r="BR31" i="18"/>
  <c r="BT31" i="18"/>
  <c r="BV31" i="18"/>
  <c r="BX31" i="18"/>
  <c r="BZ31" i="18"/>
  <c r="CB31" i="18"/>
  <c r="CD31" i="18"/>
  <c r="CF31" i="18"/>
  <c r="CH31" i="18"/>
  <c r="CJ31" i="18"/>
  <c r="CL31" i="18"/>
  <c r="CN31" i="18"/>
  <c r="CP31" i="18"/>
  <c r="CR31" i="18"/>
  <c r="CT31" i="18"/>
  <c r="CV31" i="18"/>
  <c r="CX31" i="18"/>
  <c r="CZ31" i="18"/>
  <c r="DB31" i="18"/>
  <c r="DD31" i="18"/>
  <c r="DF31" i="18"/>
  <c r="DH31" i="18"/>
  <c r="DJ31" i="18"/>
  <c r="DL31" i="18"/>
  <c r="DN31" i="18"/>
  <c r="DP31" i="18"/>
  <c r="DR31" i="18"/>
  <c r="DT31" i="18"/>
  <c r="DV31" i="18"/>
  <c r="DX31" i="18"/>
  <c r="DZ31" i="18"/>
  <c r="EB31" i="18"/>
  <c r="ED31" i="18"/>
  <c r="EF31" i="18"/>
  <c r="EH31" i="18"/>
  <c r="EJ31" i="18"/>
  <c r="EL31" i="18"/>
  <c r="EN31" i="18"/>
  <c r="EP31" i="18"/>
  <c r="ER31" i="18"/>
  <c r="ET31" i="18"/>
  <c r="EV31" i="18"/>
  <c r="EX31" i="18"/>
  <c r="EZ31" i="18"/>
  <c r="FB31" i="18"/>
  <c r="FD31" i="18"/>
  <c r="FF31" i="18"/>
  <c r="FH31" i="18"/>
  <c r="FJ31" i="18"/>
  <c r="FL31" i="18"/>
  <c r="FN31" i="18"/>
  <c r="FP31" i="18"/>
  <c r="FR31" i="18"/>
  <c r="FT31" i="18"/>
  <c r="FV31" i="18"/>
  <c r="FX31" i="18"/>
  <c r="FZ31" i="18"/>
  <c r="GB31" i="18"/>
  <c r="BA31" i="18"/>
  <c r="BC31" i="18"/>
  <c r="BE31" i="18"/>
  <c r="BG31" i="18"/>
  <c r="BI31" i="18"/>
  <c r="BK31" i="18"/>
  <c r="BM31" i="18"/>
  <c r="BO31" i="18"/>
  <c r="BQ31" i="18"/>
  <c r="BS31" i="18"/>
  <c r="BU31" i="18"/>
  <c r="BW31" i="18"/>
  <c r="BY31" i="18"/>
  <c r="CA31" i="18"/>
  <c r="CC31" i="18"/>
  <c r="CE31" i="18"/>
  <c r="CG31" i="18"/>
  <c r="CI31" i="18"/>
  <c r="CK31" i="18"/>
  <c r="CM31" i="18"/>
  <c r="CO31" i="18"/>
  <c r="CQ31" i="18"/>
  <c r="CS31" i="18"/>
  <c r="CU31" i="18"/>
  <c r="CW31" i="18"/>
  <c r="CY31" i="18"/>
  <c r="DA31" i="18"/>
  <c r="DC31" i="18"/>
  <c r="DE31" i="18"/>
  <c r="DG31" i="18"/>
  <c r="DI31" i="18"/>
  <c r="DK31" i="18"/>
  <c r="DM31" i="18"/>
  <c r="DO31" i="18"/>
  <c r="DQ31" i="18"/>
  <c r="DS31" i="18"/>
  <c r="DU31" i="18"/>
  <c r="DW31" i="18"/>
  <c r="DY31" i="18"/>
  <c r="EA31" i="18"/>
  <c r="EC31" i="18"/>
  <c r="EE31" i="18"/>
  <c r="EG31" i="18"/>
  <c r="EI31" i="18"/>
  <c r="EK31" i="18"/>
  <c r="EM31" i="18"/>
  <c r="EO31" i="18"/>
  <c r="EQ31" i="18"/>
  <c r="ES31" i="18"/>
  <c r="EU31" i="18"/>
  <c r="EW31" i="18"/>
  <c r="EY31" i="18"/>
  <c r="FA31" i="18"/>
  <c r="FC31" i="18"/>
  <c r="FE31" i="18"/>
  <c r="FG31" i="18"/>
  <c r="FI31" i="18"/>
  <c r="FK31" i="18"/>
  <c r="FM31" i="18"/>
  <c r="FO31" i="18"/>
  <c r="FQ31" i="18"/>
  <c r="FS31" i="18"/>
  <c r="FU31" i="18"/>
  <c r="FW31" i="18"/>
  <c r="FY31" i="18"/>
  <c r="GA31" i="18"/>
  <c r="BB61" i="14"/>
  <c r="BB92" i="14" s="1"/>
  <c r="BD61" i="14"/>
  <c r="BD92" i="14" s="1"/>
  <c r="BF61" i="14"/>
  <c r="BF92" i="14" s="1"/>
  <c r="BH61" i="14"/>
  <c r="BH92" i="14" s="1"/>
  <c r="BJ61" i="14"/>
  <c r="BJ92" i="14" s="1"/>
  <c r="BL61" i="14"/>
  <c r="BL92" i="14" s="1"/>
  <c r="BN61" i="14"/>
  <c r="BN92" i="14" s="1"/>
  <c r="BP61" i="14"/>
  <c r="BP92" i="14" s="1"/>
  <c r="BR61" i="14"/>
  <c r="BR92" i="14" s="1"/>
  <c r="BT61" i="14"/>
  <c r="BT92" i="14" s="1"/>
  <c r="BV61" i="14"/>
  <c r="BV92" i="14" s="1"/>
  <c r="BX61" i="14"/>
  <c r="BX92" i="14" s="1"/>
  <c r="BZ61" i="14"/>
  <c r="BZ92" i="14" s="1"/>
  <c r="CB61" i="14"/>
  <c r="CB92" i="14" s="1"/>
  <c r="CD61" i="14"/>
  <c r="CD92" i="14" s="1"/>
  <c r="CF61" i="14"/>
  <c r="CF92" i="14" s="1"/>
  <c r="CH61" i="14"/>
  <c r="CH92" i="14" s="1"/>
  <c r="CJ61" i="14"/>
  <c r="CJ92" i="14" s="1"/>
  <c r="CL61" i="14"/>
  <c r="CL92" i="14" s="1"/>
  <c r="CN61" i="14"/>
  <c r="CN92" i="14" s="1"/>
  <c r="CP61" i="14"/>
  <c r="CP92" i="14" s="1"/>
  <c r="CR61" i="14"/>
  <c r="CR92" i="14" s="1"/>
  <c r="CT61" i="14"/>
  <c r="CT92" i="14" s="1"/>
  <c r="CV61" i="14"/>
  <c r="CV92" i="14" s="1"/>
  <c r="CX61" i="14"/>
  <c r="CX92" i="14" s="1"/>
  <c r="CZ61" i="14"/>
  <c r="CZ92" i="14" s="1"/>
  <c r="DB61" i="14"/>
  <c r="DB92" i="14" s="1"/>
  <c r="DD61" i="14"/>
  <c r="DD92" i="14" s="1"/>
  <c r="DF61" i="14"/>
  <c r="DF92" i="14" s="1"/>
  <c r="DH61" i="14"/>
  <c r="DH92" i="14" s="1"/>
  <c r="DJ61" i="14"/>
  <c r="DJ92" i="14" s="1"/>
  <c r="DL61" i="14"/>
  <c r="DL92" i="14" s="1"/>
  <c r="DN61" i="14"/>
  <c r="DN92" i="14" s="1"/>
  <c r="DP61" i="14"/>
  <c r="DP92" i="14" s="1"/>
  <c r="DR61" i="14"/>
  <c r="DR92" i="14" s="1"/>
  <c r="DT61" i="14"/>
  <c r="DT92" i="14" s="1"/>
  <c r="DV61" i="14"/>
  <c r="DV92" i="14" s="1"/>
  <c r="DX61" i="14"/>
  <c r="DX92" i="14" s="1"/>
  <c r="DZ61" i="14"/>
  <c r="DZ92" i="14" s="1"/>
  <c r="EB61" i="14"/>
  <c r="EB92" i="14" s="1"/>
  <c r="ED61" i="14"/>
  <c r="ED92" i="14" s="1"/>
  <c r="EF61" i="14"/>
  <c r="EF92" i="14" s="1"/>
  <c r="EH61" i="14"/>
  <c r="EH92" i="14" s="1"/>
  <c r="EJ61" i="14"/>
  <c r="EJ92" i="14" s="1"/>
  <c r="EL61" i="14"/>
  <c r="EL92" i="14" s="1"/>
  <c r="EN61" i="14"/>
  <c r="EN92" i="14" s="1"/>
  <c r="EP61" i="14"/>
  <c r="EP92" i="14" s="1"/>
  <c r="ER61" i="14"/>
  <c r="ER92" i="14" s="1"/>
  <c r="ET61" i="14"/>
  <c r="ET92" i="14" s="1"/>
  <c r="EV61" i="14"/>
  <c r="EV92" i="14" s="1"/>
  <c r="EX61" i="14"/>
  <c r="EX92" i="14" s="1"/>
  <c r="EZ61" i="14"/>
  <c r="EZ92" i="14" s="1"/>
  <c r="FB61" i="14"/>
  <c r="FB92" i="14" s="1"/>
  <c r="FD61" i="14"/>
  <c r="FD92" i="14" s="1"/>
  <c r="FF61" i="14"/>
  <c r="FF92" i="14" s="1"/>
  <c r="FH61" i="14"/>
  <c r="FH92" i="14" s="1"/>
  <c r="FJ61" i="14"/>
  <c r="FJ92" i="14" s="1"/>
  <c r="FL61" i="14"/>
  <c r="FL92" i="14" s="1"/>
  <c r="FN61" i="14"/>
  <c r="FN92" i="14" s="1"/>
  <c r="FP61" i="14"/>
  <c r="FP92" i="14" s="1"/>
  <c r="FR61" i="14"/>
  <c r="FR92" i="14" s="1"/>
  <c r="FT61" i="14"/>
  <c r="FT92" i="14" s="1"/>
  <c r="FV61" i="14"/>
  <c r="FV92" i="14" s="1"/>
  <c r="FX61" i="14"/>
  <c r="FX92" i="14" s="1"/>
  <c r="FZ61" i="14"/>
  <c r="FZ92" i="14" s="1"/>
  <c r="GB61" i="14"/>
  <c r="GB92" i="14" s="1"/>
  <c r="BA61" i="14"/>
  <c r="BA92" i="14" s="1"/>
  <c r="BC61" i="14"/>
  <c r="BC92" i="14" s="1"/>
  <c r="BE61" i="14"/>
  <c r="BE92" i="14" s="1"/>
  <c r="BG61" i="14"/>
  <c r="BG92" i="14" s="1"/>
  <c r="BI61" i="14"/>
  <c r="BI92" i="14" s="1"/>
  <c r="BK61" i="14"/>
  <c r="BK92" i="14" s="1"/>
  <c r="BM61" i="14"/>
  <c r="BM92" i="14" s="1"/>
  <c r="BO61" i="14"/>
  <c r="BO92" i="14" s="1"/>
  <c r="BQ61" i="14"/>
  <c r="BQ92" i="14" s="1"/>
  <c r="BS61" i="14"/>
  <c r="BS92" i="14" s="1"/>
  <c r="BU61" i="14"/>
  <c r="BU92" i="14" s="1"/>
  <c r="BW61" i="14"/>
  <c r="BW92" i="14" s="1"/>
  <c r="BY61" i="14"/>
  <c r="BY92" i="14" s="1"/>
  <c r="CA61" i="14"/>
  <c r="CA92" i="14" s="1"/>
  <c r="CC61" i="14"/>
  <c r="CC92" i="14" s="1"/>
  <c r="CE61" i="14"/>
  <c r="CE92" i="14" s="1"/>
  <c r="CG61" i="14"/>
  <c r="CG92" i="14" s="1"/>
  <c r="CI61" i="14"/>
  <c r="CI92" i="14" s="1"/>
  <c r="CK61" i="14"/>
  <c r="CK92" i="14" s="1"/>
  <c r="CM61" i="14"/>
  <c r="CM92" i="14" s="1"/>
  <c r="CO61" i="14"/>
  <c r="CO92" i="14" s="1"/>
  <c r="CQ61" i="14"/>
  <c r="CQ92" i="14" s="1"/>
  <c r="CS61" i="14"/>
  <c r="CS92" i="14" s="1"/>
  <c r="CU61" i="14"/>
  <c r="CU92" i="14" s="1"/>
  <c r="CW61" i="14"/>
  <c r="CW92" i="14" s="1"/>
  <c r="CY61" i="14"/>
  <c r="CY92" i="14" s="1"/>
  <c r="DA61" i="14"/>
  <c r="DA92" i="14" s="1"/>
  <c r="DC61" i="14"/>
  <c r="DC92" i="14" s="1"/>
  <c r="DE61" i="14"/>
  <c r="DE92" i="14" s="1"/>
  <c r="DG61" i="14"/>
  <c r="DG92" i="14" s="1"/>
  <c r="DI61" i="14"/>
  <c r="DI92" i="14" s="1"/>
  <c r="DK61" i="14"/>
  <c r="DK92" i="14" s="1"/>
  <c r="DM61" i="14"/>
  <c r="DM92" i="14" s="1"/>
  <c r="DO61" i="14"/>
  <c r="DO92" i="14" s="1"/>
  <c r="DQ61" i="14"/>
  <c r="DQ92" i="14" s="1"/>
  <c r="DS61" i="14"/>
  <c r="DS92" i="14" s="1"/>
  <c r="DU61" i="14"/>
  <c r="DU92" i="14" s="1"/>
  <c r="DW61" i="14"/>
  <c r="DW92" i="14" s="1"/>
  <c r="DY61" i="14"/>
  <c r="DY92" i="14" s="1"/>
  <c r="EA61" i="14"/>
  <c r="EA92" i="14" s="1"/>
  <c r="EC61" i="14"/>
  <c r="EC92" i="14" s="1"/>
  <c r="EE61" i="14"/>
  <c r="EE92" i="14" s="1"/>
  <c r="EG61" i="14"/>
  <c r="EG92" i="14" s="1"/>
  <c r="EI61" i="14"/>
  <c r="EI92" i="14" s="1"/>
  <c r="EK61" i="14"/>
  <c r="EK92" i="14" s="1"/>
  <c r="EM61" i="14"/>
  <c r="EM92" i="14" s="1"/>
  <c r="EO61" i="14"/>
  <c r="EO92" i="14" s="1"/>
  <c r="EQ61" i="14"/>
  <c r="EQ92" i="14" s="1"/>
  <c r="ES61" i="14"/>
  <c r="ES92" i="14" s="1"/>
  <c r="EU61" i="14"/>
  <c r="EU92" i="14" s="1"/>
  <c r="EW61" i="14"/>
  <c r="EW92" i="14" s="1"/>
  <c r="EY61" i="14"/>
  <c r="EY92" i="14" s="1"/>
  <c r="FA61" i="14"/>
  <c r="FA92" i="14" s="1"/>
  <c r="FC61" i="14"/>
  <c r="FC92" i="14" s="1"/>
  <c r="FE61" i="14"/>
  <c r="FE92" i="14" s="1"/>
  <c r="FG61" i="14"/>
  <c r="FG92" i="14" s="1"/>
  <c r="FI61" i="14"/>
  <c r="FI92" i="14" s="1"/>
  <c r="FK61" i="14"/>
  <c r="FK92" i="14" s="1"/>
  <c r="FM61" i="14"/>
  <c r="FM92" i="14" s="1"/>
  <c r="FO61" i="14"/>
  <c r="FO92" i="14" s="1"/>
  <c r="FQ61" i="14"/>
  <c r="FQ92" i="14" s="1"/>
  <c r="FS61" i="14"/>
  <c r="FS92" i="14" s="1"/>
  <c r="FU61" i="14"/>
  <c r="FU92" i="14" s="1"/>
  <c r="FW61" i="14"/>
  <c r="FW92" i="14" s="1"/>
  <c r="FY61" i="14"/>
  <c r="FY92" i="14" s="1"/>
  <c r="GA61" i="14"/>
  <c r="GA92" i="14" s="1"/>
  <c r="CG44" i="10"/>
  <c r="BQ45" i="10"/>
  <c r="BR45" i="10" s="1"/>
  <c r="BS45" i="10" s="1"/>
  <c r="BT45" i="10" s="1"/>
  <c r="BU45" i="10" s="1"/>
  <c r="CS44" i="10" l="1"/>
  <c r="CC45" i="10"/>
  <c r="CD45" i="10" s="1"/>
  <c r="CE45" i="10" s="1"/>
  <c r="CF45" i="10" s="1"/>
  <c r="CG45" i="10" s="1"/>
  <c r="DE44" i="10" l="1"/>
  <c r="CO45" i="10"/>
  <c r="CP45" i="10" s="1"/>
  <c r="CQ45" i="10" s="1"/>
  <c r="CR45" i="10" s="1"/>
  <c r="CS45" i="10" s="1"/>
  <c r="DQ44" i="10" l="1"/>
  <c r="DA45" i="10"/>
  <c r="DB45" i="10" s="1"/>
  <c r="DC45" i="10" s="1"/>
  <c r="DD45" i="10" s="1"/>
  <c r="DE45" i="10" s="1"/>
  <c r="EC44" i="10" l="1"/>
  <c r="DM45" i="10"/>
  <c r="DN45" i="10" s="1"/>
  <c r="DO45" i="10" s="1"/>
  <c r="DP45" i="10" s="1"/>
  <c r="DQ45" i="10" s="1"/>
  <c r="EO44" i="10" l="1"/>
  <c r="DY45" i="10"/>
  <c r="DZ45" i="10" s="1"/>
  <c r="EA45" i="10" s="1"/>
  <c r="EB45" i="10" s="1"/>
  <c r="EC45" i="10" s="1"/>
  <c r="FA44" i="10" l="1"/>
  <c r="EK45" i="10"/>
  <c r="EL45" i="10" s="1"/>
  <c r="EM45" i="10" s="1"/>
  <c r="EN45" i="10" s="1"/>
  <c r="EO45" i="10" s="1"/>
  <c r="FM44" i="10" l="1"/>
  <c r="EW45" i="10"/>
  <c r="EX45" i="10" s="1"/>
  <c r="EY45" i="10" s="1"/>
  <c r="EZ45" i="10" s="1"/>
  <c r="FA45" i="10" s="1"/>
  <c r="FY44" i="10" l="1"/>
  <c r="FU45" i="10" s="1"/>
  <c r="FV45" i="10" s="1"/>
  <c r="FW45" i="10" s="1"/>
  <c r="FX45" i="10" s="1"/>
  <c r="FY45" i="10" s="1"/>
  <c r="FI45" i="10"/>
  <c r="FJ45" i="10" s="1"/>
  <c r="FK45" i="10" s="1"/>
  <c r="FL45" i="10" s="1"/>
  <c r="FM45" i="10" s="1"/>
  <c r="P421" i="35" l="1"/>
  <c r="P420" i="35"/>
  <c r="P419" i="35"/>
  <c r="P418" i="35"/>
  <c r="P417" i="35"/>
  <c r="P416" i="35"/>
  <c r="P415" i="35"/>
  <c r="P414" i="35"/>
  <c r="P413" i="35"/>
  <c r="P412" i="35"/>
  <c r="P411" i="35"/>
  <c r="P410" i="35"/>
  <c r="P409" i="35"/>
  <c r="P408" i="35"/>
  <c r="P407" i="35"/>
  <c r="P406" i="35"/>
  <c r="P405" i="35"/>
  <c r="P404" i="35"/>
  <c r="P403" i="35"/>
  <c r="P402" i="35"/>
  <c r="P401" i="35"/>
  <c r="P400" i="35"/>
  <c r="P399" i="35"/>
  <c r="P398" i="35"/>
  <c r="P397" i="35"/>
  <c r="P396" i="35"/>
  <c r="P395" i="35"/>
  <c r="P394" i="35"/>
  <c r="P393" i="35"/>
  <c r="P392" i="35"/>
  <c r="P391" i="35"/>
  <c r="P390" i="35"/>
  <c r="P389" i="35"/>
  <c r="P388" i="35"/>
  <c r="P387" i="35"/>
  <c r="P386" i="35"/>
  <c r="P385" i="35"/>
  <c r="P384" i="35"/>
  <c r="P383" i="35"/>
  <c r="P382" i="35"/>
  <c r="P381" i="35"/>
  <c r="P380" i="35"/>
  <c r="P379" i="35"/>
  <c r="P378" i="35"/>
  <c r="P377" i="35"/>
  <c r="P376" i="35"/>
  <c r="P375" i="35"/>
  <c r="P374" i="35"/>
  <c r="P373" i="35"/>
  <c r="P372" i="35"/>
  <c r="P371" i="35"/>
  <c r="P370" i="35"/>
  <c r="P369" i="35"/>
  <c r="P368" i="35"/>
  <c r="P367" i="35"/>
  <c r="P366" i="35"/>
  <c r="P365" i="35"/>
  <c r="P364" i="35"/>
  <c r="P363" i="35"/>
  <c r="P362" i="35"/>
  <c r="P361" i="35"/>
  <c r="P360" i="35"/>
  <c r="P359" i="35"/>
  <c r="P358" i="35"/>
  <c r="P357" i="35"/>
  <c r="P356" i="35"/>
  <c r="P355" i="35"/>
  <c r="P354" i="35"/>
  <c r="P353" i="35"/>
  <c r="P352" i="35"/>
  <c r="P351" i="35"/>
  <c r="P350" i="35"/>
  <c r="P349" i="35"/>
  <c r="P348" i="35"/>
  <c r="P347" i="35"/>
  <c r="P346" i="35"/>
  <c r="P345" i="35"/>
  <c r="P344" i="35"/>
  <c r="P343" i="35"/>
  <c r="P342" i="35"/>
  <c r="P341" i="35"/>
  <c r="P340" i="35"/>
  <c r="P339" i="35"/>
  <c r="P338" i="35"/>
  <c r="P337" i="35"/>
  <c r="P336" i="35"/>
  <c r="P335" i="35"/>
  <c r="P334" i="35"/>
  <c r="P333" i="35"/>
  <c r="P332" i="35"/>
  <c r="P331" i="35"/>
  <c r="P330" i="35"/>
  <c r="P329" i="35"/>
  <c r="P328" i="35"/>
  <c r="P327" i="35"/>
  <c r="P326" i="35"/>
  <c r="P325" i="35"/>
  <c r="P324" i="35"/>
  <c r="P323" i="35"/>
  <c r="P322" i="35"/>
  <c r="P321" i="35"/>
  <c r="P320" i="35"/>
  <c r="P319" i="35"/>
  <c r="P318" i="35"/>
  <c r="P317" i="35"/>
  <c r="P316" i="35"/>
  <c r="P315" i="35"/>
  <c r="P314" i="35"/>
  <c r="P313" i="35"/>
  <c r="P312" i="35"/>
  <c r="P311" i="35"/>
  <c r="P310" i="35"/>
  <c r="P309" i="35"/>
  <c r="P308" i="35"/>
  <c r="P307" i="35"/>
  <c r="P306" i="35"/>
  <c r="P305" i="35"/>
  <c r="P304" i="35"/>
  <c r="P303" i="35"/>
  <c r="P302" i="35"/>
  <c r="P301" i="35"/>
  <c r="P300" i="35"/>
  <c r="P299" i="35"/>
  <c r="P298" i="35"/>
  <c r="P297" i="35"/>
  <c r="P296" i="35"/>
  <c r="P295" i="35"/>
  <c r="P294" i="35"/>
  <c r="P293" i="35"/>
  <c r="P292" i="35"/>
  <c r="P291" i="35"/>
  <c r="P290" i="35"/>
  <c r="P289" i="35"/>
  <c r="P288" i="35"/>
  <c r="P287" i="35"/>
  <c r="P286" i="35"/>
  <c r="P285" i="35"/>
  <c r="P284" i="35"/>
  <c r="P283" i="35"/>
  <c r="P282" i="35"/>
  <c r="P281" i="35"/>
  <c r="P280" i="35"/>
  <c r="P279" i="35"/>
  <c r="P278" i="35"/>
  <c r="P277" i="35"/>
  <c r="P276" i="35"/>
  <c r="P275" i="35"/>
  <c r="P274" i="35"/>
  <c r="P273" i="35"/>
  <c r="P272" i="35"/>
  <c r="P271" i="35"/>
  <c r="P270" i="35"/>
  <c r="P269" i="35"/>
  <c r="P268" i="35"/>
  <c r="P267" i="35"/>
  <c r="P266" i="35"/>
  <c r="P265" i="35"/>
  <c r="P264" i="35"/>
  <c r="P263" i="35"/>
  <c r="P262" i="35"/>
  <c r="P261" i="35"/>
  <c r="P260" i="35"/>
  <c r="P259" i="35"/>
  <c r="P258" i="35"/>
  <c r="P257" i="35"/>
  <c r="P256" i="35"/>
  <c r="P255" i="35"/>
  <c r="P254" i="35"/>
  <c r="P253" i="35"/>
  <c r="P252" i="35"/>
  <c r="P251" i="35"/>
  <c r="P250" i="35"/>
  <c r="P249" i="35"/>
  <c r="P248" i="35"/>
  <c r="P247" i="35"/>
  <c r="P246" i="35"/>
  <c r="P245" i="35"/>
  <c r="P244" i="35"/>
  <c r="P243" i="35"/>
  <c r="P24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P421" i="34" l="1"/>
  <c r="P420" i="34"/>
  <c r="P419" i="34"/>
  <c r="P418" i="34"/>
  <c r="P417" i="34"/>
  <c r="P416" i="34"/>
  <c r="P415" i="34"/>
  <c r="P414" i="34"/>
  <c r="P413" i="34"/>
  <c r="P412" i="34"/>
  <c r="P411" i="34"/>
  <c r="P410" i="34"/>
  <c r="P409" i="34"/>
  <c r="P408" i="34"/>
  <c r="P407" i="34"/>
  <c r="P406" i="34"/>
  <c r="P405" i="34"/>
  <c r="P404" i="34"/>
  <c r="P403" i="34"/>
  <c r="P402" i="34"/>
  <c r="P401" i="34"/>
  <c r="P400" i="34"/>
  <c r="P399" i="34"/>
  <c r="P398" i="34"/>
  <c r="P397" i="34"/>
  <c r="P396" i="34"/>
  <c r="P395" i="34"/>
  <c r="P394" i="34"/>
  <c r="P393" i="34"/>
  <c r="P392" i="34"/>
  <c r="P391" i="34"/>
  <c r="P390" i="34"/>
  <c r="P389" i="34"/>
  <c r="P388" i="34"/>
  <c r="P387" i="34"/>
  <c r="P386" i="34"/>
  <c r="P385" i="34"/>
  <c r="P384" i="34"/>
  <c r="P383" i="34"/>
  <c r="P382" i="34"/>
  <c r="P381" i="34"/>
  <c r="P380" i="34"/>
  <c r="P379" i="34"/>
  <c r="P378" i="34"/>
  <c r="P377" i="34"/>
  <c r="P376" i="34"/>
  <c r="P375" i="34"/>
  <c r="P374" i="34"/>
  <c r="P373" i="34"/>
  <c r="P372" i="34"/>
  <c r="P371" i="34"/>
  <c r="P370" i="34"/>
  <c r="P369" i="34"/>
  <c r="P368" i="34"/>
  <c r="P367" i="34"/>
  <c r="P366" i="34"/>
  <c r="P365" i="34"/>
  <c r="P364" i="34"/>
  <c r="P363" i="34"/>
  <c r="P362" i="34"/>
  <c r="P361" i="34"/>
  <c r="P360" i="34"/>
  <c r="P359" i="34"/>
  <c r="P358" i="34"/>
  <c r="P357" i="34"/>
  <c r="P356" i="34"/>
  <c r="P355" i="34"/>
  <c r="P354" i="34"/>
  <c r="P353" i="34"/>
  <c r="P352" i="34"/>
  <c r="P351" i="34"/>
  <c r="P350" i="34"/>
  <c r="P349" i="34"/>
  <c r="P348" i="34"/>
  <c r="P347" i="34"/>
  <c r="P346" i="34"/>
  <c r="P345" i="34"/>
  <c r="P344" i="34"/>
  <c r="P343" i="34"/>
  <c r="P342" i="34"/>
  <c r="P341" i="34"/>
  <c r="P340" i="34"/>
  <c r="P339" i="34"/>
  <c r="P338" i="34"/>
  <c r="P337" i="34"/>
  <c r="P336" i="34"/>
  <c r="P335" i="34"/>
  <c r="P334" i="34"/>
  <c r="P333" i="34"/>
  <c r="P332" i="34"/>
  <c r="P331" i="34"/>
  <c r="P330" i="34"/>
  <c r="P329" i="34"/>
  <c r="P328" i="34"/>
  <c r="P327" i="34"/>
  <c r="P326" i="34"/>
  <c r="P325" i="34"/>
  <c r="P324" i="34"/>
  <c r="P323" i="34"/>
  <c r="P322" i="34"/>
  <c r="P321" i="34"/>
  <c r="P320" i="34"/>
  <c r="P319" i="34"/>
  <c r="P318" i="34"/>
  <c r="P317" i="34"/>
  <c r="P316" i="34"/>
  <c r="P315" i="34"/>
  <c r="P314" i="34"/>
  <c r="P313" i="34"/>
  <c r="P312" i="34"/>
  <c r="P311" i="34"/>
  <c r="P310" i="34"/>
  <c r="P309" i="34"/>
  <c r="P308" i="34"/>
  <c r="P307" i="34"/>
  <c r="P306" i="34"/>
  <c r="P305" i="34"/>
  <c r="P304" i="34"/>
  <c r="P303" i="34"/>
  <c r="P302" i="34"/>
  <c r="P301" i="34"/>
  <c r="P300" i="34"/>
  <c r="P299" i="34"/>
  <c r="P298" i="34"/>
  <c r="P297" i="34"/>
  <c r="P296" i="34"/>
  <c r="P295" i="34"/>
  <c r="P294" i="34"/>
  <c r="P293" i="34"/>
  <c r="P292" i="34"/>
  <c r="P291" i="34"/>
  <c r="P290" i="34"/>
  <c r="P289" i="34"/>
  <c r="P288" i="34"/>
  <c r="P287" i="34"/>
  <c r="P286" i="34"/>
  <c r="P285" i="34"/>
  <c r="P284" i="34"/>
  <c r="P283" i="34"/>
  <c r="P282" i="34"/>
  <c r="P281" i="34"/>
  <c r="P280" i="34"/>
  <c r="P279" i="34"/>
  <c r="P278" i="34"/>
  <c r="P277" i="34"/>
  <c r="P276" i="34"/>
  <c r="P275" i="34"/>
  <c r="P274" i="34"/>
  <c r="P273" i="34"/>
  <c r="P272" i="34"/>
  <c r="P271" i="34"/>
  <c r="P270" i="34"/>
  <c r="P269" i="34"/>
  <c r="P268" i="34"/>
  <c r="P267" i="34"/>
  <c r="P266" i="34"/>
  <c r="P265" i="34"/>
  <c r="P264" i="34"/>
  <c r="P263" i="34"/>
  <c r="P262" i="34"/>
  <c r="P261" i="34"/>
  <c r="P260" i="34"/>
  <c r="P259" i="34"/>
  <c r="P258" i="34"/>
  <c r="P257" i="34"/>
  <c r="P256" i="34"/>
  <c r="P255" i="34"/>
  <c r="P254" i="34"/>
  <c r="P253" i="34"/>
  <c r="P252" i="34"/>
  <c r="P251" i="34"/>
  <c r="P250" i="34"/>
  <c r="P249" i="34"/>
  <c r="P248" i="34"/>
  <c r="P247" i="34"/>
  <c r="P246" i="34"/>
  <c r="P245" i="34"/>
  <c r="P244" i="34"/>
  <c r="P243" i="34"/>
  <c r="P242" i="34"/>
  <c r="F421" i="34"/>
  <c r="F420" i="34"/>
  <c r="F419" i="34"/>
  <c r="F418" i="34"/>
  <c r="F417" i="34"/>
  <c r="F416" i="34"/>
  <c r="F415" i="34"/>
  <c r="F414" i="34"/>
  <c r="F413" i="34"/>
  <c r="F412" i="34"/>
  <c r="F411" i="34"/>
  <c r="F410" i="34"/>
  <c r="F409" i="34"/>
  <c r="F408" i="34"/>
  <c r="F407" i="34"/>
  <c r="F406" i="34"/>
  <c r="F405" i="34"/>
  <c r="F404" i="34"/>
  <c r="F403" i="34"/>
  <c r="F402" i="34"/>
  <c r="F401" i="34"/>
  <c r="F400" i="34"/>
  <c r="F399" i="34"/>
  <c r="F398" i="34"/>
  <c r="F397" i="34"/>
  <c r="F396" i="34"/>
  <c r="F395" i="34"/>
  <c r="F394" i="34"/>
  <c r="F393" i="34"/>
  <c r="F392" i="34"/>
  <c r="F391" i="34"/>
  <c r="F390" i="34"/>
  <c r="F389" i="34"/>
  <c r="F388" i="34"/>
  <c r="F387" i="34"/>
  <c r="F386" i="34"/>
  <c r="F385" i="34"/>
  <c r="F384" i="34"/>
  <c r="F383" i="34"/>
  <c r="F382" i="34"/>
  <c r="F381" i="34"/>
  <c r="F380" i="34"/>
  <c r="F379" i="34"/>
  <c r="F378" i="34"/>
  <c r="F377" i="34"/>
  <c r="F376" i="34"/>
  <c r="F375" i="34"/>
  <c r="F374" i="34"/>
  <c r="F373" i="34"/>
  <c r="F372" i="34"/>
  <c r="F371" i="34"/>
  <c r="F370" i="34"/>
  <c r="F369" i="34"/>
  <c r="F368" i="34"/>
  <c r="F367" i="34"/>
  <c r="F366" i="34"/>
  <c r="F365" i="34"/>
  <c r="F364" i="34"/>
  <c r="F363" i="34"/>
  <c r="F362" i="34"/>
  <c r="F361" i="34"/>
  <c r="F360" i="34"/>
  <c r="F359" i="34"/>
  <c r="F358" i="34"/>
  <c r="F357" i="34"/>
  <c r="F356" i="34"/>
  <c r="F355" i="34"/>
  <c r="F354" i="34"/>
  <c r="F353" i="34"/>
  <c r="F352" i="34"/>
  <c r="F351" i="34"/>
  <c r="F350" i="34"/>
  <c r="F349" i="34"/>
  <c r="F348" i="34"/>
  <c r="F347" i="34"/>
  <c r="F346" i="34"/>
  <c r="F345" i="34"/>
  <c r="F344" i="34"/>
  <c r="F343" i="34"/>
  <c r="F342" i="34"/>
  <c r="F341" i="34"/>
  <c r="F340" i="34"/>
  <c r="F339" i="34"/>
  <c r="F338" i="34"/>
  <c r="F337" i="34"/>
  <c r="F336" i="34"/>
  <c r="F335" i="34"/>
  <c r="F334" i="34"/>
  <c r="F333" i="34"/>
  <c r="F332" i="34"/>
  <c r="F331" i="34"/>
  <c r="F330" i="34"/>
  <c r="F329" i="34"/>
  <c r="F328" i="34"/>
  <c r="F327" i="34"/>
  <c r="F326" i="34"/>
  <c r="F325" i="34"/>
  <c r="F324" i="34"/>
  <c r="F323" i="34"/>
  <c r="F322" i="34"/>
  <c r="F321" i="34"/>
  <c r="F320" i="34"/>
  <c r="F319" i="34"/>
  <c r="F318" i="34"/>
  <c r="F317" i="34"/>
  <c r="F316" i="34"/>
  <c r="F315" i="34"/>
  <c r="F314" i="34"/>
  <c r="F313" i="34"/>
  <c r="F312" i="34"/>
  <c r="F311" i="34"/>
  <c r="F310" i="34"/>
  <c r="F309" i="34"/>
  <c r="F308" i="34"/>
  <c r="F307" i="34"/>
  <c r="F306" i="34"/>
  <c r="F305" i="34"/>
  <c r="F304" i="34"/>
  <c r="F303" i="34"/>
  <c r="F302" i="34"/>
  <c r="F301" i="34"/>
  <c r="F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F283" i="34"/>
  <c r="F282" i="34"/>
  <c r="F281" i="34"/>
  <c r="F280" i="34"/>
  <c r="F279" i="34"/>
  <c r="F278" i="34"/>
  <c r="F277" i="34"/>
  <c r="F276" i="34"/>
  <c r="F275" i="34"/>
  <c r="F274" i="34"/>
  <c r="F273" i="34"/>
  <c r="F272" i="34"/>
  <c r="F271" i="34"/>
  <c r="F270" i="34"/>
  <c r="F269" i="34"/>
  <c r="F268" i="34"/>
  <c r="F267" i="34"/>
  <c r="F266" i="34"/>
  <c r="F265" i="34"/>
  <c r="F264" i="34"/>
  <c r="F263" i="34"/>
  <c r="F262" i="34"/>
  <c r="F261" i="34"/>
  <c r="F260" i="34"/>
  <c r="F259" i="34"/>
  <c r="F258" i="34"/>
  <c r="F257" i="34"/>
  <c r="F256" i="34"/>
  <c r="F255" i="34"/>
  <c r="F254" i="34"/>
  <c r="F253" i="34"/>
  <c r="F252" i="34"/>
  <c r="F251" i="34"/>
  <c r="F250" i="34"/>
  <c r="F249" i="34"/>
  <c r="F248" i="34"/>
  <c r="F247" i="34"/>
  <c r="F246" i="34"/>
  <c r="F245" i="34"/>
  <c r="F244" i="34"/>
  <c r="F243" i="34"/>
  <c r="F242" i="34"/>
  <c r="F421" i="33" l="1"/>
  <c r="F420" i="33"/>
  <c r="F419" i="33"/>
  <c r="F418" i="33"/>
  <c r="F417" i="33"/>
  <c r="F416" i="33"/>
  <c r="F415" i="33"/>
  <c r="F414" i="33"/>
  <c r="F413" i="33"/>
  <c r="F412" i="33"/>
  <c r="F411" i="33"/>
  <c r="F410" i="33"/>
  <c r="F409" i="33"/>
  <c r="F408" i="33"/>
  <c r="F407" i="33"/>
  <c r="F406" i="33"/>
  <c r="F405" i="33"/>
  <c r="F404" i="33"/>
  <c r="F403" i="33"/>
  <c r="F402" i="33"/>
  <c r="F401" i="33"/>
  <c r="F400" i="33"/>
  <c r="F399" i="33"/>
  <c r="F398" i="33"/>
  <c r="F397" i="33"/>
  <c r="F396" i="33"/>
  <c r="F395" i="33"/>
  <c r="F394" i="33"/>
  <c r="F393" i="33"/>
  <c r="F392" i="33"/>
  <c r="F391" i="33"/>
  <c r="F390" i="33"/>
  <c r="F389" i="33"/>
  <c r="F388" i="33"/>
  <c r="F387" i="33"/>
  <c r="F386" i="33"/>
  <c r="F385" i="33"/>
  <c r="F384" i="33"/>
  <c r="F383" i="33"/>
  <c r="F382" i="33"/>
  <c r="F381" i="33"/>
  <c r="F380" i="33"/>
  <c r="F379" i="33"/>
  <c r="F378" i="33"/>
  <c r="F377" i="33"/>
  <c r="F376" i="33"/>
  <c r="F375" i="33"/>
  <c r="F374" i="33"/>
  <c r="F373" i="33"/>
  <c r="F372" i="33"/>
  <c r="F371" i="33"/>
  <c r="F370" i="33"/>
  <c r="F369" i="33"/>
  <c r="F368" i="33"/>
  <c r="F367" i="33"/>
  <c r="F366" i="33"/>
  <c r="F365" i="33"/>
  <c r="F364" i="33"/>
  <c r="F363" i="33"/>
  <c r="F362" i="33"/>
  <c r="F361" i="33"/>
  <c r="F360" i="33"/>
  <c r="F359" i="33"/>
  <c r="F358" i="33"/>
  <c r="F357" i="33"/>
  <c r="F356" i="33"/>
  <c r="F355" i="33"/>
  <c r="F354" i="33"/>
  <c r="F353" i="33"/>
  <c r="F352" i="33"/>
  <c r="F351" i="33"/>
  <c r="F350" i="33"/>
  <c r="F349" i="33"/>
  <c r="F348" i="33"/>
  <c r="F347" i="33"/>
  <c r="F346" i="33"/>
  <c r="F345" i="33"/>
  <c r="F344" i="33"/>
  <c r="F343" i="33"/>
  <c r="F342" i="33"/>
  <c r="F341" i="33"/>
  <c r="F340" i="33"/>
  <c r="F339" i="33"/>
  <c r="F338" i="33"/>
  <c r="F337" i="33"/>
  <c r="F336" i="33"/>
  <c r="F335" i="33"/>
  <c r="F334" i="33"/>
  <c r="F333" i="33"/>
  <c r="F332" i="33"/>
  <c r="F331" i="33"/>
  <c r="F330" i="33"/>
  <c r="F329" i="33"/>
  <c r="F328" i="33"/>
  <c r="F327" i="33"/>
  <c r="F326" i="33"/>
  <c r="F325" i="33"/>
  <c r="F324" i="33"/>
  <c r="F323" i="33"/>
  <c r="F322" i="33"/>
  <c r="F321" i="33"/>
  <c r="F320" i="33"/>
  <c r="F319" i="33"/>
  <c r="F318" i="33"/>
  <c r="F317" i="33"/>
  <c r="F316" i="33"/>
  <c r="F315" i="33"/>
  <c r="F314" i="33"/>
  <c r="F313" i="33"/>
  <c r="F312" i="33"/>
  <c r="F311" i="33"/>
  <c r="F310" i="33"/>
  <c r="F309" i="33"/>
  <c r="F308" i="33"/>
  <c r="F307" i="33"/>
  <c r="F306" i="33"/>
  <c r="F305" i="33"/>
  <c r="F304" i="33"/>
  <c r="F303" i="33"/>
  <c r="F302" i="33"/>
  <c r="F301" i="33"/>
  <c r="F300" i="33"/>
  <c r="F299" i="33"/>
  <c r="F298" i="33"/>
  <c r="F297" i="33"/>
  <c r="F296" i="33"/>
  <c r="F295" i="33"/>
  <c r="F294" i="33"/>
  <c r="F293" i="33"/>
  <c r="F292" i="33"/>
  <c r="F291" i="33"/>
  <c r="F290" i="33"/>
  <c r="F289" i="33"/>
  <c r="F288" i="33"/>
  <c r="F287" i="33"/>
  <c r="F286" i="33"/>
  <c r="F285" i="33"/>
  <c r="F284" i="33"/>
  <c r="F283" i="33"/>
  <c r="F282" i="33"/>
  <c r="F281" i="33"/>
  <c r="F280" i="33"/>
  <c r="F279" i="33"/>
  <c r="F278" i="33"/>
  <c r="F277" i="33"/>
  <c r="F276" i="33"/>
  <c r="F275" i="33"/>
  <c r="F274" i="33"/>
  <c r="F273" i="33"/>
  <c r="F272" i="33"/>
  <c r="F271" i="33"/>
  <c r="F270" i="33"/>
  <c r="F269" i="33"/>
  <c r="F268" i="33"/>
  <c r="F267" i="33"/>
  <c r="F266" i="33"/>
  <c r="F265" i="33"/>
  <c r="F264" i="33"/>
  <c r="F263" i="33"/>
  <c r="F262" i="33"/>
  <c r="F261" i="33"/>
  <c r="F260" i="33"/>
  <c r="F259" i="33"/>
  <c r="F258" i="33"/>
  <c r="F257" i="33"/>
  <c r="F256" i="33"/>
  <c r="F255" i="33"/>
  <c r="F254" i="33"/>
  <c r="F253" i="33"/>
  <c r="F252" i="33"/>
  <c r="F251" i="33"/>
  <c r="F250" i="33"/>
  <c r="F249" i="33"/>
  <c r="F248" i="33"/>
  <c r="F247" i="33"/>
  <c r="F246" i="33"/>
  <c r="F245" i="33"/>
  <c r="F244" i="33"/>
  <c r="F243" i="33"/>
  <c r="F242" i="33"/>
  <c r="P421" i="33"/>
  <c r="P420" i="33"/>
  <c r="P419" i="33"/>
  <c r="P418" i="33"/>
  <c r="P417" i="33"/>
  <c r="P416" i="33"/>
  <c r="P415" i="33"/>
  <c r="P414" i="33"/>
  <c r="P413" i="33"/>
  <c r="P412" i="33"/>
  <c r="P411" i="33"/>
  <c r="P410" i="33"/>
  <c r="P409" i="33"/>
  <c r="P408" i="33"/>
  <c r="P407" i="33"/>
  <c r="P406" i="33"/>
  <c r="P405" i="33"/>
  <c r="P404" i="33"/>
  <c r="P403" i="33"/>
  <c r="P402" i="33"/>
  <c r="P401" i="33"/>
  <c r="P400" i="33"/>
  <c r="P399" i="33"/>
  <c r="P398" i="33"/>
  <c r="P397" i="33"/>
  <c r="P396" i="33"/>
  <c r="P395" i="33"/>
  <c r="P394" i="33"/>
  <c r="P393" i="33"/>
  <c r="P392" i="33"/>
  <c r="P391" i="33"/>
  <c r="P390" i="33"/>
  <c r="P389" i="33"/>
  <c r="P388" i="33"/>
  <c r="P387" i="33"/>
  <c r="P386" i="33"/>
  <c r="P385" i="33"/>
  <c r="P384" i="33"/>
  <c r="P383" i="33"/>
  <c r="P382" i="33"/>
  <c r="P381" i="33"/>
  <c r="P380" i="33"/>
  <c r="P379" i="33"/>
  <c r="P378" i="33"/>
  <c r="P377" i="33"/>
  <c r="P376" i="33"/>
  <c r="P375" i="33"/>
  <c r="P374" i="33"/>
  <c r="P373" i="33"/>
  <c r="P372" i="33"/>
  <c r="P371" i="33"/>
  <c r="P370" i="33"/>
  <c r="P369" i="33"/>
  <c r="P368" i="33"/>
  <c r="P367" i="33"/>
  <c r="P366" i="33"/>
  <c r="P365" i="33"/>
  <c r="P364" i="33"/>
  <c r="P363" i="33"/>
  <c r="P362" i="33"/>
  <c r="P361" i="33"/>
  <c r="P360" i="33"/>
  <c r="P359" i="33"/>
  <c r="P358" i="33"/>
  <c r="P357" i="33"/>
  <c r="P356" i="33"/>
  <c r="P355" i="33"/>
  <c r="P354" i="33"/>
  <c r="P353" i="33"/>
  <c r="P352" i="33"/>
  <c r="P351" i="33"/>
  <c r="P350" i="33"/>
  <c r="P349" i="33"/>
  <c r="P348" i="33"/>
  <c r="P347" i="33"/>
  <c r="P346" i="33"/>
  <c r="P345" i="33"/>
  <c r="P344" i="33"/>
  <c r="P343" i="33"/>
  <c r="P342" i="33"/>
  <c r="P341" i="33"/>
  <c r="P340" i="33"/>
  <c r="P339" i="33"/>
  <c r="P338" i="33"/>
  <c r="P337" i="33"/>
  <c r="P336" i="33"/>
  <c r="P335" i="33"/>
  <c r="P334" i="33"/>
  <c r="P333" i="33"/>
  <c r="P332" i="33"/>
  <c r="P331" i="33"/>
  <c r="P330" i="33"/>
  <c r="P329" i="33"/>
  <c r="P328" i="33"/>
  <c r="P327" i="33"/>
  <c r="P326" i="33"/>
  <c r="P325" i="33"/>
  <c r="P324" i="33"/>
  <c r="P323" i="33"/>
  <c r="P322" i="33"/>
  <c r="P321" i="33"/>
  <c r="P320" i="33"/>
  <c r="P319" i="33"/>
  <c r="P318" i="33"/>
  <c r="P317" i="33"/>
  <c r="P316" i="33"/>
  <c r="P315" i="33"/>
  <c r="P314" i="33"/>
  <c r="P313" i="33"/>
  <c r="P312" i="33"/>
  <c r="P311" i="33"/>
  <c r="P310" i="33"/>
  <c r="P309" i="33"/>
  <c r="P308" i="33"/>
  <c r="P307" i="33"/>
  <c r="P306" i="33"/>
  <c r="P305" i="33"/>
  <c r="P304" i="33"/>
  <c r="P303" i="33"/>
  <c r="P302" i="33"/>
  <c r="P301" i="33"/>
  <c r="P300" i="33"/>
  <c r="P299" i="33"/>
  <c r="P298" i="33"/>
  <c r="P297" i="33"/>
  <c r="P296" i="33"/>
  <c r="P295" i="33"/>
  <c r="P294" i="33"/>
  <c r="P293" i="33"/>
  <c r="P292" i="33"/>
  <c r="P291" i="33"/>
  <c r="P290" i="33"/>
  <c r="P289" i="33"/>
  <c r="P288" i="33"/>
  <c r="P287" i="33"/>
  <c r="P286" i="33"/>
  <c r="P285" i="33"/>
  <c r="P284" i="33"/>
  <c r="P283" i="33"/>
  <c r="P282" i="33"/>
  <c r="P281" i="33"/>
  <c r="P280" i="33"/>
  <c r="P279" i="33"/>
  <c r="P278" i="33"/>
  <c r="P277" i="33"/>
  <c r="P276" i="33"/>
  <c r="P275" i="33"/>
  <c r="P274" i="33"/>
  <c r="P273" i="33"/>
  <c r="P272" i="33"/>
  <c r="P271" i="33"/>
  <c r="P270" i="33"/>
  <c r="P269" i="33"/>
  <c r="P268" i="33"/>
  <c r="P267" i="33"/>
  <c r="P266" i="33"/>
  <c r="P265" i="33"/>
  <c r="P264" i="33"/>
  <c r="P263" i="33"/>
  <c r="P262" i="33"/>
  <c r="P261" i="33"/>
  <c r="P260" i="33"/>
  <c r="P259" i="33"/>
  <c r="P258" i="33"/>
  <c r="P257" i="33"/>
  <c r="P256" i="33"/>
  <c r="P255" i="33"/>
  <c r="P254" i="33"/>
  <c r="P253" i="33"/>
  <c r="P252" i="33"/>
  <c r="P251" i="33"/>
  <c r="P250" i="33"/>
  <c r="P249" i="33"/>
  <c r="P248" i="33"/>
  <c r="P247" i="33"/>
  <c r="P246" i="33"/>
  <c r="P245" i="33"/>
  <c r="P244" i="33"/>
  <c r="P243" i="33"/>
  <c r="P242" i="33"/>
  <c r="Z424" i="32" l="1"/>
  <c r="Z423" i="32"/>
  <c r="Z422" i="32"/>
  <c r="Z421" i="32"/>
  <c r="Z420" i="32"/>
  <c r="Z419" i="32"/>
  <c r="Z418" i="32"/>
  <c r="Z417" i="32"/>
  <c r="Z416" i="32"/>
  <c r="Z415" i="32"/>
  <c r="Z414" i="32"/>
  <c r="Z413" i="32"/>
  <c r="Z412" i="32"/>
  <c r="Z411" i="32"/>
  <c r="Z410" i="32"/>
  <c r="Z409" i="32"/>
  <c r="Z408" i="32"/>
  <c r="Z407" i="32"/>
  <c r="Z406" i="32"/>
  <c r="Z405" i="32"/>
  <c r="Z404" i="32"/>
  <c r="Z403" i="32"/>
  <c r="Z402" i="32"/>
  <c r="Z401" i="32"/>
  <c r="Z400" i="32"/>
  <c r="Z399" i="32"/>
  <c r="Z398" i="32"/>
  <c r="Z397" i="32"/>
  <c r="Z396" i="32"/>
  <c r="Z395" i="32"/>
  <c r="Z394" i="32"/>
  <c r="Z393" i="32"/>
  <c r="Z392" i="32"/>
  <c r="Z391" i="32"/>
  <c r="Z390" i="32"/>
  <c r="Z389" i="32"/>
  <c r="Z388" i="32"/>
  <c r="Z387" i="32"/>
  <c r="Z386" i="32"/>
  <c r="Z385" i="32"/>
  <c r="Z384" i="32"/>
  <c r="Z383" i="32"/>
  <c r="Z382" i="32"/>
  <c r="Z381" i="32"/>
  <c r="Z380" i="32"/>
  <c r="Z379" i="32"/>
  <c r="Z378" i="32"/>
  <c r="Z377" i="32"/>
  <c r="Z376" i="32"/>
  <c r="Z375" i="32"/>
  <c r="Z374" i="32"/>
  <c r="Z373" i="32"/>
  <c r="Z372" i="32"/>
  <c r="Z371" i="32"/>
  <c r="Z370" i="32"/>
  <c r="Z369" i="32"/>
  <c r="Z368" i="32"/>
  <c r="Z367" i="32"/>
  <c r="Z366" i="32"/>
  <c r="Z365" i="32"/>
  <c r="Z364" i="32"/>
  <c r="Z363" i="32"/>
  <c r="Z362" i="32"/>
  <c r="Z361" i="32"/>
  <c r="Z360" i="32"/>
  <c r="Z359" i="32"/>
  <c r="Z358" i="32"/>
  <c r="Z357" i="32"/>
  <c r="Z356" i="32"/>
  <c r="Z355" i="32"/>
  <c r="Z354" i="32"/>
  <c r="Z353" i="32"/>
  <c r="Z352" i="32"/>
  <c r="Z351" i="32"/>
  <c r="Z350" i="32"/>
  <c r="Z349" i="32"/>
  <c r="Z348" i="32"/>
  <c r="Z347" i="32"/>
  <c r="Z346" i="32"/>
  <c r="Z345" i="32"/>
  <c r="Z344" i="32"/>
  <c r="Z343" i="32"/>
  <c r="Z342" i="32"/>
  <c r="Z341" i="32"/>
  <c r="Z340" i="32"/>
  <c r="Z339" i="32"/>
  <c r="Z338" i="32"/>
  <c r="Z337" i="32"/>
  <c r="Z336" i="32"/>
  <c r="Z335" i="32"/>
  <c r="Z334" i="32"/>
  <c r="Z333" i="32"/>
  <c r="Z332" i="32"/>
  <c r="Z331" i="32"/>
  <c r="Z330" i="32"/>
  <c r="Z329" i="32"/>
  <c r="Z328" i="32"/>
  <c r="Z327" i="32"/>
  <c r="Z326" i="32"/>
  <c r="Z325" i="32"/>
  <c r="Z324" i="32"/>
  <c r="Z323" i="32"/>
  <c r="Z322" i="32"/>
  <c r="Z321" i="32"/>
  <c r="Z320" i="32"/>
  <c r="Z319" i="32"/>
  <c r="Z318" i="32"/>
  <c r="Z317" i="32"/>
  <c r="Z316" i="32"/>
  <c r="Z315" i="32"/>
  <c r="Z314" i="32"/>
  <c r="Z313" i="32"/>
  <c r="Z312" i="32"/>
  <c r="Z311" i="32"/>
  <c r="Z310" i="32"/>
  <c r="Z309" i="32"/>
  <c r="Z308" i="32"/>
  <c r="Z307" i="32"/>
  <c r="Z306" i="32"/>
  <c r="Z305" i="32"/>
  <c r="Z304" i="32"/>
  <c r="Z303" i="32"/>
  <c r="Z302" i="32"/>
  <c r="Z301" i="32"/>
  <c r="Z300" i="32"/>
  <c r="Z299" i="32"/>
  <c r="Z298" i="32"/>
  <c r="Z297" i="32"/>
  <c r="Z296" i="32"/>
  <c r="Z295" i="32"/>
  <c r="Z294" i="32"/>
  <c r="Z293" i="32"/>
  <c r="Z292" i="32"/>
  <c r="Z291" i="32"/>
  <c r="Z290" i="32"/>
  <c r="Z289" i="32"/>
  <c r="Z288" i="32"/>
  <c r="Z287" i="32"/>
  <c r="Z286" i="32"/>
  <c r="Z285" i="32"/>
  <c r="Z284" i="32"/>
  <c r="Z283" i="32"/>
  <c r="Z282" i="32"/>
  <c r="Z281" i="32"/>
  <c r="Z280" i="32"/>
  <c r="Z279" i="32"/>
  <c r="Z278" i="32"/>
  <c r="Z277" i="32"/>
  <c r="Z276" i="32"/>
  <c r="Z275" i="32"/>
  <c r="Z274" i="32"/>
  <c r="Z273" i="32"/>
  <c r="Z272" i="32"/>
  <c r="Z271" i="32"/>
  <c r="Z270" i="32"/>
  <c r="Z269" i="32"/>
  <c r="Z268" i="32"/>
  <c r="Z267" i="32"/>
  <c r="Z266" i="32"/>
  <c r="Z265" i="32"/>
  <c r="Z264" i="32"/>
  <c r="Z263" i="32"/>
  <c r="Z262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P424" i="32"/>
  <c r="P423" i="32"/>
  <c r="P422" i="32"/>
  <c r="P421" i="32"/>
  <c r="P420" i="32"/>
  <c r="P419" i="32"/>
  <c r="P418" i="32"/>
  <c r="P417" i="32"/>
  <c r="P416" i="32"/>
  <c r="P415" i="32"/>
  <c r="P414" i="32"/>
  <c r="P413" i="32"/>
  <c r="P412" i="32"/>
  <c r="P411" i="32"/>
  <c r="P410" i="32"/>
  <c r="P409" i="32"/>
  <c r="P408" i="32"/>
  <c r="P407" i="32"/>
  <c r="P406" i="32"/>
  <c r="P405" i="32"/>
  <c r="P404" i="32"/>
  <c r="P403" i="32"/>
  <c r="P402" i="32"/>
  <c r="P401" i="32"/>
  <c r="P400" i="32"/>
  <c r="P399" i="32"/>
  <c r="P398" i="32"/>
  <c r="P397" i="32"/>
  <c r="P396" i="32"/>
  <c r="P395" i="32"/>
  <c r="P394" i="32"/>
  <c r="P393" i="32"/>
  <c r="P392" i="32"/>
  <c r="P391" i="32"/>
  <c r="P390" i="32"/>
  <c r="P389" i="32"/>
  <c r="P388" i="32"/>
  <c r="P387" i="32"/>
  <c r="P386" i="32"/>
  <c r="P385" i="32"/>
  <c r="P384" i="32"/>
  <c r="P383" i="32"/>
  <c r="P382" i="32"/>
  <c r="P381" i="32"/>
  <c r="P380" i="32"/>
  <c r="P379" i="32"/>
  <c r="P378" i="32"/>
  <c r="P377" i="32"/>
  <c r="P376" i="32"/>
  <c r="P375" i="32"/>
  <c r="P374" i="32"/>
  <c r="P373" i="32"/>
  <c r="P372" i="32"/>
  <c r="P371" i="32"/>
  <c r="P370" i="32"/>
  <c r="P369" i="32"/>
  <c r="P368" i="32"/>
  <c r="P367" i="32"/>
  <c r="P366" i="32"/>
  <c r="P365" i="32"/>
  <c r="P364" i="32"/>
  <c r="P363" i="32"/>
  <c r="P362" i="32"/>
  <c r="P361" i="32"/>
  <c r="P360" i="32"/>
  <c r="P359" i="32"/>
  <c r="P358" i="32"/>
  <c r="P357" i="32"/>
  <c r="P356" i="32"/>
  <c r="P355" i="32"/>
  <c r="P354" i="32"/>
  <c r="P353" i="32"/>
  <c r="P352" i="32"/>
  <c r="P351" i="32"/>
  <c r="P350" i="32"/>
  <c r="P349" i="32"/>
  <c r="P348" i="32"/>
  <c r="P347" i="32"/>
  <c r="P346" i="32"/>
  <c r="P345" i="32"/>
  <c r="P344" i="32"/>
  <c r="P343" i="32"/>
  <c r="P342" i="32"/>
  <c r="P341" i="32"/>
  <c r="P340" i="32"/>
  <c r="P339" i="32"/>
  <c r="P338" i="32"/>
  <c r="P337" i="32"/>
  <c r="P336" i="32"/>
  <c r="P335" i="32"/>
  <c r="P334" i="32"/>
  <c r="P333" i="32"/>
  <c r="P332" i="32"/>
  <c r="P331" i="32"/>
  <c r="P330" i="32"/>
  <c r="P329" i="32"/>
  <c r="P328" i="32"/>
  <c r="P327" i="32"/>
  <c r="P326" i="32"/>
  <c r="P325" i="32"/>
  <c r="P324" i="32"/>
  <c r="P323" i="32"/>
  <c r="P322" i="32"/>
  <c r="P321" i="32"/>
  <c r="P320" i="32"/>
  <c r="P319" i="32"/>
  <c r="P318" i="32"/>
  <c r="P317" i="32"/>
  <c r="P316" i="32"/>
  <c r="P315" i="32"/>
  <c r="P314" i="32"/>
  <c r="P313" i="32"/>
  <c r="P312" i="32"/>
  <c r="P311" i="32"/>
  <c r="P310" i="32"/>
  <c r="P309" i="32"/>
  <c r="P308" i="32"/>
  <c r="P307" i="32"/>
  <c r="P306" i="32"/>
  <c r="P305" i="32"/>
  <c r="P304" i="32"/>
  <c r="P303" i="32"/>
  <c r="P302" i="32"/>
  <c r="P301" i="32"/>
  <c r="P300" i="32"/>
  <c r="P299" i="32"/>
  <c r="P298" i="32"/>
  <c r="P297" i="32"/>
  <c r="P296" i="32"/>
  <c r="P295" i="32"/>
  <c r="P294" i="32"/>
  <c r="P293" i="32"/>
  <c r="P292" i="32"/>
  <c r="P291" i="32"/>
  <c r="P290" i="32"/>
  <c r="P289" i="32"/>
  <c r="P288" i="32"/>
  <c r="P287" i="32"/>
  <c r="P286" i="32"/>
  <c r="P285" i="32"/>
  <c r="P284" i="32"/>
  <c r="P283" i="32"/>
  <c r="P282" i="32"/>
  <c r="P281" i="32"/>
  <c r="P280" i="32"/>
  <c r="P279" i="32"/>
  <c r="P278" i="32"/>
  <c r="P277" i="32"/>
  <c r="P276" i="32"/>
  <c r="P275" i="32"/>
  <c r="P274" i="32"/>
  <c r="P273" i="32"/>
  <c r="P272" i="32"/>
  <c r="P271" i="32"/>
  <c r="P270" i="32"/>
  <c r="P269" i="32"/>
  <c r="P268" i="32"/>
  <c r="P267" i="32"/>
  <c r="P266" i="32"/>
  <c r="P265" i="32"/>
  <c r="P264" i="32"/>
  <c r="P263" i="32"/>
  <c r="P262" i="32"/>
  <c r="P261" i="32"/>
  <c r="P260" i="32"/>
  <c r="P259" i="32"/>
  <c r="P258" i="32"/>
  <c r="P257" i="32"/>
  <c r="P256" i="32"/>
  <c r="P255" i="32"/>
  <c r="P254" i="32"/>
  <c r="P253" i="32"/>
  <c r="P252" i="32"/>
  <c r="P251" i="32"/>
  <c r="P250" i="32"/>
  <c r="P249" i="32"/>
  <c r="P248" i="32"/>
  <c r="P247" i="32"/>
  <c r="P246" i="32"/>
  <c r="P24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260" i="31"/>
  <c r="AT181" i="2" l="1"/>
  <c r="AT182" i="2"/>
  <c r="AT174" i="2"/>
  <c r="AT175" i="2"/>
  <c r="AT176" i="2"/>
  <c r="AT177" i="2"/>
  <c r="AT178" i="2"/>
  <c r="AT179" i="2"/>
  <c r="AT180" i="2"/>
  <c r="Q200" i="2"/>
  <c r="P200" i="2"/>
  <c r="P199" i="2" s="1"/>
  <c r="O200" i="2"/>
  <c r="O199" i="2" s="1"/>
  <c r="N200" i="2"/>
  <c r="M200" i="2"/>
  <c r="L200" i="2"/>
  <c r="L199" i="2" s="1"/>
  <c r="K200" i="2"/>
  <c r="K199" i="2" s="1"/>
  <c r="J200" i="2"/>
  <c r="I200" i="2"/>
  <c r="H200" i="2"/>
  <c r="H199" i="2" s="1"/>
  <c r="G200" i="2"/>
  <c r="G199" i="2" s="1"/>
  <c r="N199" i="2"/>
  <c r="M199" i="2"/>
  <c r="J199" i="2"/>
  <c r="I199" i="2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E49" i="14"/>
  <c r="H1047951" i="31"/>
  <c r="I1047951" i="31" s="1"/>
  <c r="J1047951" i="31" s="1"/>
  <c r="Q199" i="2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T33" i="8"/>
  <c r="AT34" i="8"/>
  <c r="AT35" i="8"/>
  <c r="AT36" i="8"/>
  <c r="AT37" i="8"/>
  <c r="AT38" i="8"/>
  <c r="AT39" i="8"/>
  <c r="AT40" i="8"/>
  <c r="AT41" i="8"/>
  <c r="AT42" i="8"/>
  <c r="AT75" i="8"/>
  <c r="AT76" i="8"/>
  <c r="AT77" i="8"/>
  <c r="AT78" i="8"/>
  <c r="AT79" i="8"/>
  <c r="AT80" i="8"/>
  <c r="AT81" i="8"/>
  <c r="AT82" i="8"/>
  <c r="AT83" i="8"/>
  <c r="AT84" i="8"/>
  <c r="AT117" i="8"/>
  <c r="AT118" i="8"/>
  <c r="AT119" i="8"/>
  <c r="AT120" i="8"/>
  <c r="AT121" i="8"/>
  <c r="AT122" i="8"/>
  <c r="AT123" i="8"/>
  <c r="AT124" i="8"/>
  <c r="AT125" i="8"/>
  <c r="AT126" i="8"/>
  <c r="AT159" i="8"/>
  <c r="AT160" i="8"/>
  <c r="AT161" i="8"/>
  <c r="AT162" i="8"/>
  <c r="AT163" i="8"/>
  <c r="AT164" i="8"/>
  <c r="AT165" i="8"/>
  <c r="AT166" i="8"/>
  <c r="AT167" i="8"/>
  <c r="AT168" i="8"/>
  <c r="AT201" i="8"/>
  <c r="AT202" i="8"/>
  <c r="AT203" i="8"/>
  <c r="AT204" i="8"/>
  <c r="AT205" i="8"/>
  <c r="AT206" i="8"/>
  <c r="AT207" i="8"/>
  <c r="AT208" i="8"/>
  <c r="A417" i="8"/>
  <c r="A418" i="8"/>
  <c r="A419" i="8"/>
  <c r="A420" i="8"/>
  <c r="A453" i="8"/>
  <c r="A454" i="8"/>
  <c r="A455" i="8"/>
  <c r="A456" i="8"/>
  <c r="A457" i="8"/>
  <c r="A458" i="8"/>
  <c r="A459" i="8"/>
  <c r="A460" i="8"/>
  <c r="A461" i="8"/>
  <c r="A462" i="8"/>
  <c r="A495" i="8"/>
  <c r="A496" i="8"/>
  <c r="A497" i="8"/>
  <c r="A498" i="8"/>
  <c r="A499" i="8"/>
  <c r="A500" i="8"/>
  <c r="A501" i="8"/>
  <c r="A502" i="8"/>
  <c r="A503" i="8"/>
  <c r="A504" i="8"/>
  <c r="A537" i="8"/>
  <c r="A538" i="8"/>
  <c r="A539" i="8"/>
  <c r="A540" i="8"/>
  <c r="A541" i="8"/>
  <c r="A542" i="8"/>
  <c r="A543" i="8"/>
  <c r="A544" i="8"/>
  <c r="A545" i="8"/>
  <c r="A546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14" i="29"/>
  <c r="A15" i="29"/>
  <c r="A16" i="29"/>
  <c r="A19" i="30" l="1"/>
  <c r="A20" i="30"/>
  <c r="A21" i="30"/>
  <c r="A22" i="30"/>
  <c r="A23" i="30"/>
  <c r="A24" i="30"/>
  <c r="A25" i="30"/>
  <c r="A26" i="30"/>
  <c r="A27" i="30"/>
  <c r="A28" i="30"/>
  <c r="A29" i="30"/>
  <c r="A30" i="3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A18" i="30"/>
  <c r="F25" i="20" l="1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E25" i="20"/>
  <c r="C209" i="2"/>
  <c r="C210" i="2" s="1"/>
  <c r="C211" i="2" s="1"/>
  <c r="C212" i="2" s="1"/>
  <c r="C213" i="2" s="1"/>
  <c r="B209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F200" i="2"/>
  <c r="E200" i="2"/>
  <c r="D200" i="2"/>
  <c r="C200" i="2"/>
  <c r="A15" i="2"/>
  <c r="D199" i="2" l="1"/>
  <c r="U199" i="2"/>
  <c r="Y199" i="2"/>
  <c r="AC199" i="2"/>
  <c r="E199" i="2"/>
  <c r="R199" i="2"/>
  <c r="T199" i="2"/>
  <c r="V199" i="2"/>
  <c r="X199" i="2"/>
  <c r="Z199" i="2"/>
  <c r="AB199" i="2"/>
  <c r="AD199" i="2"/>
  <c r="AF199" i="2"/>
  <c r="AH199" i="2"/>
  <c r="AJ199" i="2"/>
  <c r="AL199" i="2"/>
  <c r="AN199" i="2"/>
  <c r="AP199" i="2"/>
  <c r="AR199" i="2"/>
  <c r="AT199" i="2"/>
  <c r="AV199" i="2"/>
  <c r="AX199" i="2"/>
  <c r="AZ199" i="2"/>
  <c r="BB199" i="2"/>
  <c r="BD199" i="2"/>
  <c r="BF199" i="2"/>
  <c r="BH199" i="2"/>
  <c r="BJ199" i="2"/>
  <c r="BL199" i="2"/>
  <c r="BN199" i="2"/>
  <c r="BP199" i="2"/>
  <c r="BR199" i="2"/>
  <c r="BT199" i="2"/>
  <c r="BV199" i="2"/>
  <c r="F199" i="2"/>
  <c r="S199" i="2"/>
  <c r="W199" i="2"/>
  <c r="AA199" i="2"/>
  <c r="AE199" i="2"/>
  <c r="AG199" i="2"/>
  <c r="AI199" i="2"/>
  <c r="AK199" i="2"/>
  <c r="AM199" i="2"/>
  <c r="AO199" i="2"/>
  <c r="AQ199" i="2"/>
  <c r="AS199" i="2"/>
  <c r="AU199" i="2"/>
  <c r="AW199" i="2"/>
  <c r="AY199" i="2"/>
  <c r="BA199" i="2"/>
  <c r="BC199" i="2"/>
  <c r="BE199" i="2"/>
  <c r="BG199" i="2"/>
  <c r="BI199" i="2"/>
  <c r="BK199" i="2"/>
  <c r="BM199" i="2"/>
  <c r="BO199" i="2"/>
  <c r="BQ199" i="2"/>
  <c r="BS199" i="2"/>
  <c r="BU199" i="2"/>
  <c r="B210" i="2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C214" i="2"/>
  <c r="C225" i="2"/>
  <c r="C237" i="2" s="1"/>
  <c r="C249" i="2" s="1"/>
  <c r="C261" i="2" s="1"/>
  <c r="C273" i="2" s="1"/>
  <c r="C285" i="2" s="1"/>
  <c r="C297" i="2" s="1"/>
  <c r="C309" i="2" s="1"/>
  <c r="C321" i="2" s="1"/>
  <c r="C333" i="2" s="1"/>
  <c r="C345" i="2" s="1"/>
  <c r="C357" i="2" s="1"/>
  <c r="C369" i="2" s="1"/>
  <c r="C381" i="2" s="1"/>
  <c r="C393" i="2" s="1"/>
  <c r="C405" i="2" s="1"/>
  <c r="FH201" i="2" l="1"/>
  <c r="H201" i="2"/>
  <c r="CN201" i="2"/>
  <c r="EJ201" i="2"/>
  <c r="DL201" i="2"/>
  <c r="GA201" i="2"/>
  <c r="GE201" i="2"/>
  <c r="GI201" i="2"/>
  <c r="GM201" i="2"/>
  <c r="GD201" i="2"/>
  <c r="GH201" i="2"/>
  <c r="GL201" i="2"/>
  <c r="FT201" i="2"/>
  <c r="EV201" i="2"/>
  <c r="DX201" i="2"/>
  <c r="CZ201" i="2"/>
  <c r="CB201" i="2"/>
  <c r="GC201" i="2"/>
  <c r="GG201" i="2"/>
  <c r="GK201" i="2"/>
  <c r="GB201" i="2"/>
  <c r="GF201" i="2"/>
  <c r="GJ201" i="2"/>
  <c r="GN201" i="2"/>
  <c r="BP201" i="2"/>
  <c r="BD201" i="2"/>
  <c r="AR201" i="2"/>
  <c r="AF201" i="2"/>
  <c r="T201" i="2"/>
  <c r="C226" i="2"/>
  <c r="I201" i="2" s="1"/>
  <c r="C215" i="2"/>
  <c r="Q179" i="34"/>
  <c r="Q163" i="34"/>
  <c r="Q147" i="34"/>
  <c r="Q102" i="35"/>
  <c r="G93" i="35"/>
  <c r="Q166" i="34"/>
  <c r="Q84" i="34"/>
  <c r="Q56" i="34"/>
  <c r="Q180" i="35"/>
  <c r="Q70" i="35"/>
  <c r="G74" i="35"/>
  <c r="Q68" i="35"/>
  <c r="Q129" i="34"/>
  <c r="Q109" i="34"/>
  <c r="Q61" i="35"/>
  <c r="G67" i="34"/>
  <c r="Q132" i="33"/>
  <c r="G133" i="35"/>
  <c r="Q110" i="33"/>
  <c r="Q67" i="33"/>
  <c r="Q120" i="33"/>
  <c r="Q151" i="33"/>
  <c r="G55" i="34"/>
  <c r="G60" i="34"/>
  <c r="Q171" i="35"/>
  <c r="G114" i="35"/>
  <c r="Q155" i="35"/>
  <c r="Q62" i="33"/>
  <c r="Q119" i="33"/>
  <c r="Q83" i="35"/>
  <c r="Q157" i="33"/>
  <c r="G177" i="35"/>
  <c r="Q168" i="34"/>
  <c r="Q152" i="34"/>
  <c r="Q136" i="34"/>
  <c r="Q111" i="35"/>
  <c r="Q139" i="35"/>
  <c r="Q119" i="35"/>
  <c r="Q75" i="34"/>
  <c r="Q156" i="35"/>
  <c r="Q86" i="34"/>
  <c r="Q169" i="34"/>
  <c r="G134" i="35"/>
  <c r="G87" i="35"/>
  <c r="Q122" i="34"/>
  <c r="Q101" i="34"/>
  <c r="Q77" i="35"/>
  <c r="Q83" i="33"/>
  <c r="Q96" i="35"/>
  <c r="Q128" i="35"/>
  <c r="Q102" i="33"/>
  <c r="Q53" i="35"/>
  <c r="Q172" i="33"/>
  <c r="G92" i="35"/>
  <c r="G172" i="34"/>
  <c r="G114" i="34"/>
  <c r="G62" i="35"/>
  <c r="G137" i="34"/>
  <c r="Q174" i="33"/>
  <c r="G144" i="34"/>
  <c r="G161" i="35"/>
  <c r="Q95" i="35"/>
  <c r="Q53" i="33"/>
  <c r="G64" i="34"/>
  <c r="Q85" i="34"/>
  <c r="Q69" i="34"/>
  <c r="Q131" i="34"/>
  <c r="Q182" i="34"/>
  <c r="Q116" i="34"/>
  <c r="Q92" i="34"/>
  <c r="Q64" i="34"/>
  <c r="Q165" i="35"/>
  <c r="Q167" i="35"/>
  <c r="Q162" i="34"/>
  <c r="Q60" i="35"/>
  <c r="Q137" i="34"/>
  <c r="Q114" i="34"/>
  <c r="G171" i="35"/>
  <c r="G85" i="35"/>
  <c r="Q107" i="33"/>
  <c r="Q104" i="35"/>
  <c r="Q140" i="35"/>
  <c r="Q81" i="33"/>
  <c r="G61" i="35"/>
  <c r="Q153" i="33"/>
  <c r="Q71" i="33"/>
  <c r="G138" i="34"/>
  <c r="G145" i="34"/>
  <c r="G126" i="35"/>
  <c r="G74" i="34"/>
  <c r="Q93" i="33"/>
  <c r="Q153" i="35"/>
  <c r="Q67" i="35"/>
  <c r="Q133" i="33"/>
  <c r="Q95" i="33"/>
  <c r="Q94" i="34"/>
  <c r="Q78" i="34"/>
  <c r="Q62" i="34"/>
  <c r="Q107" i="35"/>
  <c r="G125" i="35"/>
  <c r="Q99" i="34"/>
  <c r="Q72" i="34"/>
  <c r="Q60" i="34"/>
  <c r="Q182" i="35"/>
  <c r="Q181" i="34"/>
  <c r="G83" i="35"/>
  <c r="Q157" i="34"/>
  <c r="Q133" i="34"/>
  <c r="Q98" i="34"/>
  <c r="Q162" i="35"/>
  <c r="Q90" i="33"/>
  <c r="G167" i="35"/>
  <c r="Q124" i="35"/>
  <c r="Q130" i="33"/>
  <c r="G166" i="34"/>
  <c r="G169" i="34"/>
  <c r="Q175" i="33"/>
  <c r="Q76" i="35"/>
  <c r="G102" i="34"/>
  <c r="Q179" i="35"/>
  <c r="G63" i="35"/>
  <c r="Q163" i="35"/>
  <c r="Q129" i="35"/>
  <c r="G129" i="35"/>
  <c r="Q90" i="35"/>
  <c r="G62" i="34"/>
  <c r="Q94" i="33"/>
  <c r="Q167" i="34"/>
  <c r="Q151" i="34"/>
  <c r="Q135" i="34"/>
  <c r="G56" i="35"/>
  <c r="Q138" i="35"/>
  <c r="Q100" i="34"/>
  <c r="Q142" i="35"/>
  <c r="Q70" i="34"/>
  <c r="Q54" i="34"/>
  <c r="Q88" i="35"/>
  <c r="G122" i="35"/>
  <c r="Q158" i="34"/>
  <c r="Q121" i="34"/>
  <c r="G54" i="35"/>
  <c r="Q84" i="35"/>
  <c r="G113" i="34"/>
  <c r="Q92" i="35"/>
  <c r="Q125" i="35"/>
  <c r="Q57" i="33"/>
  <c r="G101" i="34"/>
  <c r="G104" i="34"/>
  <c r="G178" i="35"/>
  <c r="G131" i="35"/>
  <c r="Q141" i="33"/>
  <c r="Q51" i="34"/>
  <c r="G108" i="35"/>
  <c r="G148" i="35"/>
  <c r="Q114" i="33"/>
  <c r="Q118" i="34"/>
  <c r="Q91" i="35"/>
  <c r="Q126" i="33"/>
  <c r="G129" i="34"/>
  <c r="Q172" i="34"/>
  <c r="Q156" i="34"/>
  <c r="Q128" i="34"/>
  <c r="G112" i="35"/>
  <c r="Q115" i="34"/>
  <c r="Q91" i="34"/>
  <c r="Q63" i="34"/>
  <c r="Q164" i="35"/>
  <c r="Q78" i="35"/>
  <c r="Q161" i="34"/>
  <c r="G170" i="35"/>
  <c r="G151" i="35"/>
  <c r="Q113" i="34"/>
  <c r="G155" i="35"/>
  <c r="Q81" i="35"/>
  <c r="G66" i="34"/>
  <c r="Q71" i="35"/>
  <c r="Q136" i="35"/>
  <c r="Q154" i="33"/>
  <c r="Q111" i="33"/>
  <c r="G93" i="34"/>
  <c r="G169" i="35"/>
  <c r="Q72" i="33"/>
  <c r="Q98" i="33"/>
  <c r="G110" i="35"/>
  <c r="Q136" i="33"/>
  <c r="Q166" i="33"/>
  <c r="G97" i="34"/>
  <c r="Q66" i="35"/>
  <c r="G141" i="34"/>
  <c r="G68" i="34"/>
  <c r="Q89" i="34"/>
  <c r="Q73" i="34"/>
  <c r="Q57" i="34"/>
  <c r="Q123" i="34"/>
  <c r="G176" i="35"/>
  <c r="Q107" i="34"/>
  <c r="Q158" i="35"/>
  <c r="Q55" i="35"/>
  <c r="Q150" i="35"/>
  <c r="Q103" i="35"/>
  <c r="G58" i="35"/>
  <c r="G67" i="35"/>
  <c r="G150" i="35"/>
  <c r="Q106" i="34"/>
  <c r="G120" i="34"/>
  <c r="G104" i="35"/>
  <c r="G170" i="34"/>
  <c r="Q116" i="35"/>
  <c r="Q148" i="35"/>
  <c r="G135" i="35"/>
  <c r="G73" i="34"/>
  <c r="Q131" i="33"/>
  <c r="G57" i="35"/>
  <c r="G113" i="35"/>
  <c r="Q70" i="33"/>
  <c r="G59" i="35"/>
  <c r="G71" i="34"/>
  <c r="Q145" i="33"/>
  <c r="G151" i="34"/>
  <c r="Q79" i="35"/>
  <c r="G174" i="34"/>
  <c r="G122" i="34"/>
  <c r="Q82" i="34"/>
  <c r="Q66" i="34"/>
  <c r="Q140" i="34"/>
  <c r="Q114" i="35"/>
  <c r="Q111" i="34"/>
  <c r="Q88" i="34"/>
  <c r="Q102" i="34"/>
  <c r="Q118" i="35"/>
  <c r="G84" i="35"/>
  <c r="Q173" i="34"/>
  <c r="Q163" i="33"/>
  <c r="Q146" i="34"/>
  <c r="Q125" i="34"/>
  <c r="G123" i="35"/>
  <c r="G164" i="34"/>
  <c r="G85" i="34"/>
  <c r="Q100" i="35"/>
  <c r="Q133" i="35"/>
  <c r="G96" i="34"/>
  <c r="Q59" i="33"/>
  <c r="G100" i="35"/>
  <c r="G56" i="34"/>
  <c r="G77" i="35"/>
  <c r="G91" i="34"/>
  <c r="G78" i="35"/>
  <c r="Q164" i="33"/>
  <c r="G95" i="34"/>
  <c r="G165" i="35"/>
  <c r="Q59" i="35"/>
  <c r="Q99" i="35"/>
  <c r="G108" i="34"/>
  <c r="Q146" i="33"/>
  <c r="Q171" i="34"/>
  <c r="Q155" i="34"/>
  <c r="Q127" i="34"/>
  <c r="Q115" i="35"/>
  <c r="Q112" i="34"/>
  <c r="Q174" i="35"/>
  <c r="G180" i="35"/>
  <c r="Q160" i="35"/>
  <c r="Q94" i="35"/>
  <c r="Q174" i="34"/>
  <c r="G166" i="35"/>
  <c r="Q149" i="34"/>
  <c r="Q126" i="34"/>
  <c r="G139" i="35"/>
  <c r="G99" i="34"/>
  <c r="Q135" i="33"/>
  <c r="Q93" i="35"/>
  <c r="Q135" i="35"/>
  <c r="Q169" i="35"/>
  <c r="G119" i="34"/>
  <c r="G158" i="34"/>
  <c r="Q160" i="33"/>
  <c r="Q100" i="33"/>
  <c r="Q113" i="35"/>
  <c r="G173" i="35"/>
  <c r="G82" i="35"/>
  <c r="Q121" i="33"/>
  <c r="Q86" i="33"/>
  <c r="Q63" i="35"/>
  <c r="G65" i="35"/>
  <c r="G152" i="35"/>
  <c r="Q176" i="34"/>
  <c r="Q160" i="34"/>
  <c r="Q144" i="34"/>
  <c r="Q120" i="34"/>
  <c r="Q123" i="35"/>
  <c r="Q104" i="34"/>
  <c r="Q80" i="34"/>
  <c r="Q68" i="34"/>
  <c r="Q173" i="35"/>
  <c r="Q134" i="35"/>
  <c r="G86" i="35"/>
  <c r="Q64" i="35"/>
  <c r="Q142" i="34"/>
  <c r="Q105" i="34"/>
  <c r="G156" i="35"/>
  <c r="G110" i="34"/>
  <c r="Q80" i="33"/>
  <c r="Q112" i="35"/>
  <c r="Q144" i="35"/>
  <c r="G119" i="35"/>
  <c r="G64" i="35"/>
  <c r="G154" i="35"/>
  <c r="G143" i="35"/>
  <c r="Q117" i="33"/>
  <c r="G101" i="35"/>
  <c r="G174" i="35"/>
  <c r="G168" i="34"/>
  <c r="G61" i="34"/>
  <c r="Q65" i="33"/>
  <c r="Q75" i="35"/>
  <c r="G132" i="35"/>
  <c r="Q68" i="33"/>
  <c r="Q93" i="34"/>
  <c r="Q77" i="34"/>
  <c r="Q61" i="34"/>
  <c r="Q106" i="35"/>
  <c r="Q131" i="35"/>
  <c r="Q96" i="34"/>
  <c r="Q71" i="34"/>
  <c r="Q59" i="34"/>
  <c r="Q142" i="33"/>
  <c r="Q178" i="34"/>
  <c r="G106" i="35"/>
  <c r="Q154" i="34"/>
  <c r="G179" i="35"/>
  <c r="Q97" i="34"/>
  <c r="Q80" i="35"/>
  <c r="G181" i="35"/>
  <c r="G163" i="35"/>
  <c r="G162" i="34"/>
  <c r="Q145" i="35"/>
  <c r="Q87" i="33"/>
  <c r="G140" i="35"/>
  <c r="G84" i="34"/>
  <c r="G99" i="35"/>
  <c r="G175" i="34"/>
  <c r="Q178" i="35"/>
  <c r="Q112" i="33"/>
  <c r="G116" i="35"/>
  <c r="G78" i="34"/>
  <c r="G97" i="35"/>
  <c r="G147" i="35"/>
  <c r="G155" i="34"/>
  <c r="Q177" i="33"/>
  <c r="G91" i="35"/>
  <c r="G94" i="35"/>
  <c r="Q132" i="34"/>
  <c r="G144" i="35"/>
  <c r="Q151" i="35"/>
  <c r="Q134" i="34"/>
  <c r="Q126" i="35"/>
  <c r="Q168" i="35"/>
  <c r="Q152" i="35"/>
  <c r="Q165" i="34"/>
  <c r="Q54" i="35"/>
  <c r="Q138" i="34"/>
  <c r="G182" i="35"/>
  <c r="Q52" i="35"/>
  <c r="Q66" i="33"/>
  <c r="G181" i="34"/>
  <c r="Q108" i="35"/>
  <c r="Q141" i="35"/>
  <c r="Q147" i="35"/>
  <c r="Q96" i="33"/>
  <c r="G111" i="34"/>
  <c r="G167" i="34"/>
  <c r="Q124" i="33"/>
  <c r="G80" i="34"/>
  <c r="G142" i="35"/>
  <c r="G159" i="35"/>
  <c r="G51" i="35"/>
  <c r="Q138" i="33"/>
  <c r="G143" i="34"/>
  <c r="G124" i="34"/>
  <c r="G133" i="34"/>
  <c r="Q161" i="35"/>
  <c r="Q175" i="34"/>
  <c r="Q159" i="34"/>
  <c r="Q143" i="34"/>
  <c r="Q119" i="34"/>
  <c r="Q122" i="35"/>
  <c r="Q103" i="34"/>
  <c r="Q79" i="34"/>
  <c r="Q67" i="34"/>
  <c r="Q172" i="35"/>
  <c r="Q62" i="35"/>
  <c r="Q56" i="35"/>
  <c r="G55" i="35"/>
  <c r="Q141" i="34"/>
  <c r="Q117" i="34"/>
  <c r="G111" i="35"/>
  <c r="G179" i="34"/>
  <c r="Q159" i="33"/>
  <c r="Q109" i="35"/>
  <c r="Q86" i="35"/>
  <c r="Q154" i="35"/>
  <c r="G130" i="35"/>
  <c r="Q99" i="33"/>
  <c r="G86" i="34"/>
  <c r="G79" i="34"/>
  <c r="Q85" i="35"/>
  <c r="G158" i="35"/>
  <c r="G73" i="35"/>
  <c r="G126" i="34"/>
  <c r="G90" i="34"/>
  <c r="Q74" i="35"/>
  <c r="G59" i="34"/>
  <c r="Q165" i="33"/>
  <c r="Q180" i="34"/>
  <c r="Q164" i="34"/>
  <c r="Q148" i="34"/>
  <c r="G157" i="35"/>
  <c r="Q130" i="35"/>
  <c r="Q95" i="34"/>
  <c r="Q87" i="35"/>
  <c r="Q110" i="35"/>
  <c r="Q181" i="35"/>
  <c r="Q177" i="34"/>
  <c r="G102" i="35"/>
  <c r="Q153" i="34"/>
  <c r="Q130" i="34"/>
  <c r="Q110" i="34"/>
  <c r="G103" i="35"/>
  <c r="Q105" i="35"/>
  <c r="G109" i="35"/>
  <c r="Q78" i="33"/>
  <c r="G65" i="34"/>
  <c r="Q176" i="33"/>
  <c r="G95" i="35"/>
  <c r="Q123" i="33"/>
  <c r="Q72" i="35"/>
  <c r="Q169" i="33"/>
  <c r="Q175" i="35"/>
  <c r="G57" i="34"/>
  <c r="Q159" i="35"/>
  <c r="G163" i="34"/>
  <c r="G81" i="35"/>
  <c r="Q150" i="34"/>
  <c r="Q60" i="33"/>
  <c r="G92" i="34"/>
  <c r="Q81" i="34"/>
  <c r="Q65" i="34"/>
  <c r="Q139" i="34"/>
  <c r="G96" i="35"/>
  <c r="Q143" i="35"/>
  <c r="Q87" i="34"/>
  <c r="Q76" i="34"/>
  <c r="Q157" i="35"/>
  <c r="G52" i="35"/>
  <c r="Q170" i="34"/>
  <c r="G138" i="35"/>
  <c r="Q145" i="34"/>
  <c r="G115" i="35"/>
  <c r="G107" i="35"/>
  <c r="G136" i="35"/>
  <c r="G150" i="34"/>
  <c r="Q51" i="35"/>
  <c r="Q132" i="35"/>
  <c r="G161" i="34"/>
  <c r="G121" i="35"/>
  <c r="Q101" i="33"/>
  <c r="G121" i="34"/>
  <c r="G107" i="34"/>
  <c r="G156" i="34"/>
  <c r="Q53" i="34"/>
  <c r="G72" i="34"/>
  <c r="Q69" i="33"/>
  <c r="Q101" i="35"/>
  <c r="Q58" i="35"/>
  <c r="Q98" i="35"/>
  <c r="Q52" i="34"/>
  <c r="Q90" i="34"/>
  <c r="Q74" i="34"/>
  <c r="Q58" i="34"/>
  <c r="Q124" i="34"/>
  <c r="Q127" i="35"/>
  <c r="Q108" i="34"/>
  <c r="Q83" i="34"/>
  <c r="Q55" i="34"/>
  <c r="Q176" i="35"/>
  <c r="Q120" i="35"/>
  <c r="G70" i="35"/>
  <c r="G71" i="35"/>
  <c r="G90" i="35"/>
  <c r="G118" i="35"/>
  <c r="Q146" i="35"/>
  <c r="G132" i="34"/>
  <c r="G66" i="35"/>
  <c r="Q117" i="35"/>
  <c r="Q149" i="35"/>
  <c r="G153" i="35"/>
  <c r="Q148" i="33"/>
  <c r="G149" i="34"/>
  <c r="G152" i="34"/>
  <c r="G157" i="34"/>
  <c r="Q170" i="35"/>
  <c r="G75" i="35"/>
  <c r="Q166" i="35"/>
  <c r="G69" i="35"/>
  <c r="G54" i="34"/>
  <c r="Q82" i="35"/>
  <c r="G109" i="34"/>
  <c r="Q125" i="33"/>
  <c r="Q170" i="33"/>
  <c r="G141" i="35"/>
  <c r="Q57" i="35"/>
  <c r="Q181" i="33"/>
  <c r="G175" i="35"/>
  <c r="G154" i="34"/>
  <c r="G69" i="34"/>
  <c r="Q92" i="33"/>
  <c r="Q89" i="33"/>
  <c r="Q61" i="33"/>
  <c r="G139" i="34"/>
  <c r="G60" i="35"/>
  <c r="G165" i="34"/>
  <c r="Q118" i="33"/>
  <c r="Q65" i="35"/>
  <c r="Q139" i="33"/>
  <c r="Q69" i="35"/>
  <c r="Q143" i="33"/>
  <c r="Q58" i="33"/>
  <c r="Q54" i="33"/>
  <c r="G124" i="35"/>
  <c r="Q173" i="33"/>
  <c r="G106" i="34"/>
  <c r="G53" i="34"/>
  <c r="G94" i="34"/>
  <c r="G76" i="34"/>
  <c r="Q85" i="33"/>
  <c r="G130" i="34"/>
  <c r="Q113" i="33"/>
  <c r="Q129" i="33"/>
  <c r="Q152" i="33"/>
  <c r="G118" i="34"/>
  <c r="Q74" i="33"/>
  <c r="G77" i="34"/>
  <c r="G171" i="34"/>
  <c r="G182" i="34"/>
  <c r="G103" i="34"/>
  <c r="Q127" i="33"/>
  <c r="G160" i="35"/>
  <c r="Q162" i="33"/>
  <c r="G58" i="34"/>
  <c r="Q105" i="33"/>
  <c r="G164" i="35"/>
  <c r="Q106" i="33"/>
  <c r="G125" i="34"/>
  <c r="Q137" i="33"/>
  <c r="Q122" i="33"/>
  <c r="G100" i="34"/>
  <c r="G116" i="34"/>
  <c r="Q63" i="33"/>
  <c r="Q150" i="33"/>
  <c r="G140" i="34"/>
  <c r="G128" i="34"/>
  <c r="G148" i="34"/>
  <c r="G115" i="34"/>
  <c r="G136" i="34"/>
  <c r="Q51" i="33"/>
  <c r="Q171" i="33"/>
  <c r="G76" i="35"/>
  <c r="Q168" i="33"/>
  <c r="G178" i="34"/>
  <c r="Q77" i="33"/>
  <c r="Q109" i="33"/>
  <c r="Q140" i="33"/>
  <c r="G168" i="35"/>
  <c r="Q115" i="33"/>
  <c r="Q97" i="35"/>
  <c r="Q91" i="33"/>
  <c r="Q155" i="33"/>
  <c r="Q182" i="33"/>
  <c r="Q55" i="33"/>
  <c r="G145" i="35"/>
  <c r="Q88" i="33"/>
  <c r="Q73" i="35"/>
  <c r="Q149" i="33"/>
  <c r="G79" i="35"/>
  <c r="G159" i="34"/>
  <c r="Q137" i="35"/>
  <c r="G72" i="35"/>
  <c r="G88" i="35"/>
  <c r="G146" i="34"/>
  <c r="Q89" i="35"/>
  <c r="Q73" i="33"/>
  <c r="Q147" i="33"/>
  <c r="Q167" i="33"/>
  <c r="Q82" i="33"/>
  <c r="G117" i="34"/>
  <c r="G53" i="35"/>
  <c r="G162" i="35"/>
  <c r="Q158" i="33"/>
  <c r="Q134" i="33"/>
  <c r="G63" i="34"/>
  <c r="G127" i="34"/>
  <c r="G89" i="34"/>
  <c r="Q75" i="33"/>
  <c r="G117" i="35"/>
  <c r="G142" i="34"/>
  <c r="Q64" i="33"/>
  <c r="G127" i="35"/>
  <c r="Q104" i="33"/>
  <c r="G81" i="34"/>
  <c r="G160" i="34"/>
  <c r="G80" i="35"/>
  <c r="G98" i="34"/>
  <c r="G112" i="34"/>
  <c r="Q128" i="33"/>
  <c r="G147" i="34"/>
  <c r="G177" i="34"/>
  <c r="G153" i="34"/>
  <c r="Q76" i="33"/>
  <c r="G82" i="34"/>
  <c r="Q103" i="33"/>
  <c r="G134" i="34"/>
  <c r="Q52" i="33"/>
  <c r="Q121" i="35"/>
  <c r="G52" i="34"/>
  <c r="G149" i="35"/>
  <c r="G146" i="35"/>
  <c r="Q156" i="33"/>
  <c r="G68" i="35"/>
  <c r="Q97" i="33"/>
  <c r="Q108" i="33"/>
  <c r="G120" i="35"/>
  <c r="Q178" i="33"/>
  <c r="G172" i="35"/>
  <c r="G89" i="35"/>
  <c r="G88" i="34"/>
  <c r="Q161" i="33"/>
  <c r="G176" i="34"/>
  <c r="Q179" i="33"/>
  <c r="G51" i="34"/>
  <c r="G135" i="34"/>
  <c r="G70" i="34"/>
  <c r="G105" i="35"/>
  <c r="G123" i="34"/>
  <c r="G128" i="35"/>
  <c r="G137" i="35"/>
  <c r="G173" i="34"/>
  <c r="Q144" i="33"/>
  <c r="G75" i="34"/>
  <c r="Q177" i="35"/>
  <c r="G83" i="34"/>
  <c r="Q84" i="33"/>
  <c r="Q180" i="33"/>
  <c r="G87" i="34"/>
  <c r="Q56" i="33"/>
  <c r="G105" i="34"/>
  <c r="Q79" i="33"/>
  <c r="G131" i="34"/>
  <c r="G180" i="34"/>
  <c r="G98" i="35"/>
  <c r="Q116" i="33"/>
  <c r="Q355" i="33" l="1"/>
  <c r="G337" i="35"/>
  <c r="G419" i="34"/>
  <c r="G370" i="34"/>
  <c r="Q318" i="33"/>
  <c r="G344" i="34"/>
  <c r="G326" i="34"/>
  <c r="Q419" i="33"/>
  <c r="Q323" i="33"/>
  <c r="G322" i="34"/>
  <c r="Q416" i="35"/>
  <c r="G314" i="34"/>
  <c r="Q383" i="33"/>
  <c r="G412" i="34"/>
  <c r="G376" i="35"/>
  <c r="G367" i="35"/>
  <c r="G362" i="34"/>
  <c r="G344" i="35"/>
  <c r="G374" i="34"/>
  <c r="Q418" i="33"/>
  <c r="G415" i="34"/>
  <c r="Q400" i="33"/>
  <c r="G327" i="34"/>
  <c r="G328" i="35"/>
  <c r="G411" i="35"/>
  <c r="Q417" i="33"/>
  <c r="G359" i="35"/>
  <c r="Q347" i="33"/>
  <c r="Q336" i="33"/>
  <c r="Q395" i="33"/>
  <c r="G385" i="35"/>
  <c r="G388" i="35"/>
  <c r="Q360" i="35"/>
  <c r="G373" i="34"/>
  <c r="Q342" i="33"/>
  <c r="G321" i="34"/>
  <c r="Q315" i="33"/>
  <c r="G392" i="34"/>
  <c r="G416" i="34"/>
  <c r="G386" i="34"/>
  <c r="Q367" i="33"/>
  <c r="G351" i="34"/>
  <c r="G337" i="34"/>
  <c r="G319" i="35"/>
  <c r="G399" i="34"/>
  <c r="G320" i="34"/>
  <c r="Q343" i="33"/>
  <c r="G366" i="35"/>
  <c r="G381" i="34"/>
  <c r="G356" i="35"/>
  <c r="Q314" i="33"/>
  <c r="G328" i="34"/>
  <c r="G366" i="34"/>
  <c r="Q373" i="33"/>
  <c r="Q397" i="33"/>
  <c r="G401" i="35"/>
  <c r="G356" i="34"/>
  <c r="Q321" i="33"/>
  <c r="Q406" i="33"/>
  <c r="Q386" i="33"/>
  <c r="Q328" i="35"/>
  <c r="G385" i="34"/>
  <c r="G327" i="35"/>
  <c r="Q376" i="35"/>
  <c r="G398" i="34"/>
  <c r="G318" i="35"/>
  <c r="Q388" i="33"/>
  <c r="Q312" i="35"/>
  <c r="Q327" i="33"/>
  <c r="G384" i="35"/>
  <c r="Q421" i="33"/>
  <c r="Q394" i="33"/>
  <c r="Q330" i="33"/>
  <c r="Q336" i="35"/>
  <c r="Q354" i="33"/>
  <c r="G407" i="35"/>
  <c r="Q379" i="33"/>
  <c r="Q348" i="33"/>
  <c r="Q316" i="33"/>
  <c r="G417" i="34"/>
  <c r="Q407" i="33"/>
  <c r="G315" i="35"/>
  <c r="Q410" i="33"/>
  <c r="G375" i="34"/>
  <c r="G354" i="34"/>
  <c r="G387" i="34"/>
  <c r="G367" i="34"/>
  <c r="G379" i="34"/>
  <c r="Q389" i="33"/>
  <c r="G355" i="34"/>
  <c r="G339" i="34"/>
  <c r="Q361" i="33"/>
  <c r="Q376" i="33"/>
  <c r="G364" i="34"/>
  <c r="Q345" i="33"/>
  <c r="G403" i="35"/>
  <c r="Q344" i="33"/>
  <c r="Q401" i="33"/>
  <c r="G399" i="35"/>
  <c r="Q366" i="33"/>
  <c r="G342" i="34"/>
  <c r="G421" i="34"/>
  <c r="G410" i="34"/>
  <c r="G316" i="34"/>
  <c r="G357" i="34"/>
  <c r="Q391" i="33"/>
  <c r="Q368" i="33"/>
  <c r="Q352" i="33"/>
  <c r="G369" i="34"/>
  <c r="Q324" i="33"/>
  <c r="G315" i="34"/>
  <c r="G333" i="34"/>
  <c r="G345" i="34"/>
  <c r="Q412" i="33"/>
  <c r="G363" i="35"/>
  <c r="Q382" i="33"/>
  <c r="Q308" i="35"/>
  <c r="Q378" i="33"/>
  <c r="Q304" i="35"/>
  <c r="Q357" i="33"/>
  <c r="G404" i="34"/>
  <c r="G378" i="34"/>
  <c r="Q328" i="33"/>
  <c r="Q331" i="33"/>
  <c r="G393" i="34"/>
  <c r="G414" i="35"/>
  <c r="Q420" i="33"/>
  <c r="Q296" i="35"/>
  <c r="G380" i="35"/>
  <c r="Q409" i="33"/>
  <c r="Q364" i="33"/>
  <c r="G348" i="34"/>
  <c r="Q321" i="35"/>
  <c r="Q405" i="35"/>
  <c r="G314" i="35"/>
  <c r="Q409" i="35"/>
  <c r="G396" i="34"/>
  <c r="G391" i="34"/>
  <c r="G388" i="34"/>
  <c r="Q387" i="33"/>
  <c r="G392" i="35"/>
  <c r="Q388" i="35"/>
  <c r="Q356" i="35"/>
  <c r="G371" i="34"/>
  <c r="Q385" i="35"/>
  <c r="G357" i="35"/>
  <c r="G329" i="35"/>
  <c r="Q359" i="35"/>
  <c r="Q415" i="35"/>
  <c r="Q294" i="34"/>
  <c r="Q322" i="34"/>
  <c r="Q347" i="34"/>
  <c r="Q366" i="35"/>
  <c r="Q363" i="34"/>
  <c r="Q297" i="34"/>
  <c r="Q313" i="34"/>
  <c r="Q329" i="34"/>
  <c r="Q291" i="34"/>
  <c r="Q337" i="35"/>
  <c r="Q297" i="35"/>
  <c r="Q340" i="35"/>
  <c r="Q292" i="34"/>
  <c r="G395" i="34"/>
  <c r="G346" i="34"/>
  <c r="G360" i="34"/>
  <c r="Q340" i="33"/>
  <c r="G360" i="35"/>
  <c r="G400" i="34"/>
  <c r="Q371" i="35"/>
  <c r="Q290" i="35"/>
  <c r="G389" i="34"/>
  <c r="G375" i="35"/>
  <c r="G346" i="35"/>
  <c r="G354" i="35"/>
  <c r="Q384" i="34"/>
  <c r="G377" i="35"/>
  <c r="Q409" i="34"/>
  <c r="Q396" i="35"/>
  <c r="Q315" i="34"/>
  <c r="Q326" i="34"/>
  <c r="Q382" i="35"/>
  <c r="G335" i="35"/>
  <c r="Q378" i="34"/>
  <c r="Q304" i="34"/>
  <c r="Q320" i="34"/>
  <c r="G331" i="34"/>
  <c r="Q389" i="34"/>
  <c r="G320" i="35"/>
  <c r="G402" i="34"/>
  <c r="Q398" i="35"/>
  <c r="Q414" i="35"/>
  <c r="Q408" i="33"/>
  <c r="Q311" i="35"/>
  <c r="Q362" i="33"/>
  <c r="G334" i="35"/>
  <c r="Q415" i="33"/>
  <c r="Q317" i="33"/>
  <c r="G348" i="35"/>
  <c r="Q344" i="35"/>
  <c r="G342" i="35"/>
  <c r="Q349" i="34"/>
  <c r="Q369" i="34"/>
  <c r="Q392" i="34"/>
  <c r="G341" i="35"/>
  <c r="Q416" i="34"/>
  <c r="Q420" i="35"/>
  <c r="Q349" i="35"/>
  <c r="Q326" i="35"/>
  <c r="Q334" i="34"/>
  <c r="Q369" i="35"/>
  <c r="G396" i="35"/>
  <c r="Q387" i="34"/>
  <c r="Q403" i="34"/>
  <c r="Q419" i="34"/>
  <c r="Q404" i="33"/>
  <c r="Q313" i="35"/>
  <c r="G329" i="34"/>
  <c r="G365" i="34"/>
  <c r="G397" i="35"/>
  <c r="Q324" i="35"/>
  <c r="G318" i="34"/>
  <c r="G325" i="34"/>
  <c r="Q338" i="33"/>
  <c r="G369" i="35"/>
  <c r="Q393" i="35"/>
  <c r="Q325" i="35"/>
  <c r="Q348" i="35"/>
  <c r="Q398" i="33"/>
  <c r="G418" i="34"/>
  <c r="G350" i="35"/>
  <c r="Q356" i="34"/>
  <c r="Q380" i="34"/>
  <c r="Q295" i="35"/>
  <c r="Q301" i="35"/>
  <c r="Q411" i="35"/>
  <c r="Q306" i="34"/>
  <c r="Q318" i="34"/>
  <c r="Q342" i="34"/>
  <c r="Q361" i="35"/>
  <c r="Q358" i="34"/>
  <c r="Q382" i="34"/>
  <c r="Q398" i="34"/>
  <c r="Q414" i="34"/>
  <c r="Q400" i="35"/>
  <c r="G372" i="34"/>
  <c r="G363" i="34"/>
  <c r="G382" i="34"/>
  <c r="Q377" i="33"/>
  <c r="G398" i="35"/>
  <c r="G381" i="35"/>
  <c r="G319" i="34"/>
  <c r="Q363" i="33"/>
  <c r="G406" i="34"/>
  <c r="G350" i="34"/>
  <c r="Q335" i="33"/>
  <c r="Q386" i="35"/>
  <c r="Q380" i="35"/>
  <c r="Q347" i="35"/>
  <c r="G420" i="34"/>
  <c r="Q291" i="35"/>
  <c r="G421" i="35"/>
  <c r="Q377" i="34"/>
  <c r="Q293" i="35"/>
  <c r="Q404" i="34"/>
  <c r="Q391" i="35"/>
  <c r="Q407" i="35"/>
  <c r="Q365" i="35"/>
  <c r="Q373" i="34"/>
  <c r="Q390" i="35"/>
  <c r="G383" i="35"/>
  <c r="Q371" i="34"/>
  <c r="G333" i="35"/>
  <c r="G330" i="35"/>
  <c r="Q416" i="33"/>
  <c r="G394" i="34"/>
  <c r="G386" i="35"/>
  <c r="G336" i="35"/>
  <c r="G317" i="34"/>
  <c r="G355" i="35"/>
  <c r="Q351" i="33"/>
  <c r="Q417" i="35"/>
  <c r="G414" i="34"/>
  <c r="G338" i="35"/>
  <c r="G323" i="34"/>
  <c r="G379" i="35"/>
  <c r="Q326" i="33"/>
  <c r="Q384" i="35"/>
  <c r="G401" i="34"/>
  <c r="G402" i="35"/>
  <c r="G420" i="35"/>
  <c r="Q319" i="35"/>
  <c r="Q336" i="34"/>
  <c r="G418" i="35"/>
  <c r="Q393" i="34"/>
  <c r="G345" i="35"/>
  <c r="Q417" i="34"/>
  <c r="Q381" i="33"/>
  <c r="Q298" i="34"/>
  <c r="Q310" i="34"/>
  <c r="Q335" i="34"/>
  <c r="Q370" i="35"/>
  <c r="Q345" i="35"/>
  <c r="Q300" i="34"/>
  <c r="Q316" i="34"/>
  <c r="Q332" i="34"/>
  <c r="G371" i="35"/>
  <c r="Q314" i="35"/>
  <c r="G407" i="34"/>
  <c r="G413" i="35"/>
  <c r="G340" i="35"/>
  <c r="Q356" i="33"/>
  <c r="G382" i="35"/>
  <c r="G393" i="35"/>
  <c r="G358" i="35"/>
  <c r="Q383" i="35"/>
  <c r="Q351" i="35"/>
  <c r="Q319" i="33"/>
  <c r="G349" i="34"/>
  <c r="G395" i="35"/>
  <c r="Q344" i="34"/>
  <c r="Q381" i="34"/>
  <c r="Q303" i="35"/>
  <c r="G325" i="35"/>
  <c r="Q373" i="35"/>
  <c r="Q412" i="35"/>
  <c r="Q307" i="34"/>
  <c r="Q319" i="34"/>
  <c r="Q343" i="34"/>
  <c r="Q362" i="35"/>
  <c r="Q359" i="34"/>
  <c r="Q383" i="34"/>
  <c r="Q399" i="34"/>
  <c r="Q415" i="34"/>
  <c r="G391" i="35"/>
  <c r="Q302" i="35"/>
  <c r="Q325" i="33"/>
  <c r="Q360" i="33"/>
  <c r="G321" i="35"/>
  <c r="G412" i="35"/>
  <c r="Q352" i="35"/>
  <c r="Q339" i="33"/>
  <c r="Q399" i="33"/>
  <c r="G397" i="34"/>
  <c r="G358" i="34"/>
  <c r="Q408" i="35"/>
  <c r="Q374" i="35"/>
  <c r="Q332" i="35"/>
  <c r="Q374" i="33"/>
  <c r="G338" i="34"/>
  <c r="G378" i="35"/>
  <c r="Q365" i="34"/>
  <c r="Q388" i="34"/>
  <c r="G405" i="35"/>
  <c r="Q413" i="34"/>
  <c r="Q333" i="35"/>
  <c r="Q399" i="35"/>
  <c r="G419" i="35"/>
  <c r="Q413" i="35"/>
  <c r="Q351" i="34"/>
  <c r="Q354" i="35"/>
  <c r="Q366" i="34"/>
  <c r="Q394" i="34"/>
  <c r="Q410" i="34"/>
  <c r="Q385" i="33"/>
  <c r="G347" i="34"/>
  <c r="Q338" i="35"/>
  <c r="Q298" i="35"/>
  <c r="G404" i="35"/>
  <c r="G334" i="34"/>
  <c r="Q403" i="33"/>
  <c r="G317" i="35"/>
  <c r="G330" i="34"/>
  <c r="G316" i="35"/>
  <c r="G339" i="35"/>
  <c r="G335" i="34"/>
  <c r="Q372" i="35"/>
  <c r="Q339" i="35"/>
  <c r="G324" i="34"/>
  <c r="G403" i="34"/>
  <c r="G362" i="35"/>
  <c r="Q364" i="34"/>
  <c r="Q385" i="34"/>
  <c r="Q402" i="33"/>
  <c r="Q412" i="34"/>
  <c r="G323" i="35"/>
  <c r="Q357" i="35"/>
  <c r="Q341" i="34"/>
  <c r="Q327" i="34"/>
  <c r="Q350" i="34"/>
  <c r="Q353" i="35"/>
  <c r="Q379" i="34"/>
  <c r="Q305" i="34"/>
  <c r="Q321" i="34"/>
  <c r="G361" i="34"/>
  <c r="G413" i="34"/>
  <c r="Q318" i="35"/>
  <c r="G390" i="34"/>
  <c r="Q384" i="33"/>
  <c r="G352" i="35"/>
  <c r="Q370" i="33"/>
  <c r="G374" i="35"/>
  <c r="Q387" i="35"/>
  <c r="Q355" i="35"/>
  <c r="G409" i="34"/>
  <c r="G343" i="35"/>
  <c r="G359" i="34"/>
  <c r="Q345" i="34"/>
  <c r="G389" i="35"/>
  <c r="Q342" i="35"/>
  <c r="Q389" i="35"/>
  <c r="Q294" i="35"/>
  <c r="Q397" i="35"/>
  <c r="Q346" i="34"/>
  <c r="G415" i="35"/>
  <c r="Q362" i="34"/>
  <c r="Q296" i="34"/>
  <c r="Q312" i="34"/>
  <c r="Q328" i="34"/>
  <c r="G380" i="34"/>
  <c r="Q305" i="35"/>
  <c r="G336" i="34"/>
  <c r="Q405" i="33"/>
  <c r="Q375" i="33"/>
  <c r="G349" i="35"/>
  <c r="Q337" i="33"/>
  <c r="G408" i="35"/>
  <c r="G332" i="34"/>
  <c r="Q350" i="33"/>
  <c r="Q393" i="33"/>
  <c r="Q375" i="35"/>
  <c r="Q310" i="35"/>
  <c r="Q320" i="35"/>
  <c r="G394" i="35"/>
  <c r="Q352" i="34"/>
  <c r="G390" i="35"/>
  <c r="G409" i="35"/>
  <c r="Q400" i="34"/>
  <c r="Q317" i="35"/>
  <c r="Q403" i="35"/>
  <c r="Q302" i="34"/>
  <c r="Q330" i="34"/>
  <c r="Q354" i="34"/>
  <c r="G351" i="35"/>
  <c r="Q367" i="34"/>
  <c r="Q395" i="34"/>
  <c r="Q411" i="34"/>
  <c r="G368" i="34"/>
  <c r="Q365" i="33"/>
  <c r="Q330" i="35"/>
  <c r="Q357" i="34"/>
  <c r="Q353" i="33"/>
  <c r="G387" i="35"/>
  <c r="G347" i="35"/>
  <c r="Q290" i="34"/>
  <c r="Q380" i="33"/>
  <c r="G370" i="35"/>
  <c r="G417" i="35"/>
  <c r="G343" i="34"/>
  <c r="G340" i="34"/>
  <c r="Q364" i="35"/>
  <c r="Q331" i="35"/>
  <c r="G352" i="34"/>
  <c r="Q323" i="35"/>
  <c r="Q360" i="34"/>
  <c r="Q397" i="34"/>
  <c r="G361" i="35"/>
  <c r="Q327" i="35"/>
  <c r="Q293" i="34"/>
  <c r="Q309" i="34"/>
  <c r="Q381" i="35"/>
  <c r="Q339" i="34"/>
  <c r="Q377" i="35"/>
  <c r="Q374" i="34"/>
  <c r="Q390" i="34"/>
  <c r="Q406" i="34"/>
  <c r="Q333" i="33"/>
  <c r="Q329" i="35"/>
  <c r="G368" i="35"/>
  <c r="Q368" i="35"/>
  <c r="Q402" i="35"/>
  <c r="Q418" i="35"/>
  <c r="G341" i="34"/>
  <c r="Q315" i="35"/>
  <c r="Q414" i="33"/>
  <c r="G408" i="34"/>
  <c r="G405" i="34"/>
  <c r="Q369" i="33"/>
  <c r="Q363" i="35"/>
  <c r="G406" i="35"/>
  <c r="Q329" i="33"/>
  <c r="Q401" i="35"/>
  <c r="Q337" i="34"/>
  <c r="Q372" i="34"/>
  <c r="Q396" i="34"/>
  <c r="G322" i="35"/>
  <c r="Q420" i="34"/>
  <c r="Q421" i="35"/>
  <c r="Q299" i="34"/>
  <c r="Q311" i="34"/>
  <c r="Q338" i="34"/>
  <c r="G364" i="35"/>
  <c r="Q346" i="35"/>
  <c r="Q301" i="34"/>
  <c r="Q317" i="34"/>
  <c r="Q333" i="34"/>
  <c r="Q334" i="33"/>
  <c r="Q372" i="33"/>
  <c r="Q306" i="35"/>
  <c r="Q392" i="35"/>
  <c r="Q332" i="33"/>
  <c r="G365" i="35"/>
  <c r="G384" i="34"/>
  <c r="G377" i="34"/>
  <c r="Q392" i="33"/>
  <c r="Q320" i="33"/>
  <c r="Q379" i="35"/>
  <c r="Q343" i="35"/>
  <c r="Q346" i="33"/>
  <c r="G324" i="35"/>
  <c r="G410" i="35"/>
  <c r="Q353" i="34"/>
  <c r="Q376" i="34"/>
  <c r="Q299" i="35"/>
  <c r="Q401" i="34"/>
  <c r="Q406" i="35"/>
  <c r="Q404" i="35"/>
  <c r="Q303" i="34"/>
  <c r="Q331" i="34"/>
  <c r="Q355" i="34"/>
  <c r="Q421" i="34"/>
  <c r="Q370" i="34"/>
  <c r="Q308" i="34"/>
  <c r="Q324" i="34"/>
  <c r="Q334" i="35"/>
  <c r="G400" i="35"/>
  <c r="G383" i="34"/>
  <c r="Q413" i="33"/>
  <c r="G376" i="34"/>
  <c r="G353" i="34"/>
  <c r="G411" i="34"/>
  <c r="G331" i="35"/>
  <c r="Q411" i="33"/>
  <c r="Q292" i="35"/>
  <c r="Q341" i="33"/>
  <c r="Q367" i="35"/>
  <c r="Q335" i="35"/>
  <c r="Q322" i="33"/>
  <c r="Q316" i="35"/>
  <c r="Q340" i="34"/>
  <c r="Q361" i="34"/>
  <c r="G326" i="35"/>
  <c r="G373" i="35"/>
  <c r="Q408" i="34"/>
  <c r="Q325" i="34"/>
  <c r="Q395" i="35"/>
  <c r="Q314" i="34"/>
  <c r="Q358" i="35"/>
  <c r="Q378" i="35"/>
  <c r="Q350" i="35"/>
  <c r="Q375" i="34"/>
  <c r="Q391" i="34"/>
  <c r="Q407" i="34"/>
  <c r="G416" i="35"/>
  <c r="Q396" i="33"/>
  <c r="Q322" i="35"/>
  <c r="Q358" i="33"/>
  <c r="Q394" i="35"/>
  <c r="G353" i="35"/>
  <c r="Q410" i="35"/>
  <c r="Q390" i="33"/>
  <c r="Q359" i="33"/>
  <c r="Q349" i="33"/>
  <c r="G372" i="35"/>
  <c r="Q371" i="33"/>
  <c r="Q300" i="35"/>
  <c r="Q348" i="34"/>
  <c r="Q368" i="34"/>
  <c r="Q307" i="35"/>
  <c r="Q309" i="35"/>
  <c r="Q419" i="35"/>
  <c r="Q295" i="34"/>
  <c r="Q323" i="34"/>
  <c r="Q405" i="34"/>
  <c r="G332" i="35"/>
  <c r="Q341" i="35"/>
  <c r="Q386" i="34"/>
  <c r="Q402" i="34"/>
  <c r="Q418" i="34"/>
  <c r="C238" i="2"/>
  <c r="U201" i="2" s="1"/>
  <c r="C227" i="2"/>
  <c r="J201" i="2" s="1"/>
  <c r="C216" i="2"/>
  <c r="C239" i="2" l="1"/>
  <c r="V201" i="2" s="1"/>
  <c r="C250" i="2"/>
  <c r="AG201" i="2" s="1"/>
  <c r="C228" i="2"/>
  <c r="K201" i="2" s="1"/>
  <c r="C217" i="2"/>
  <c r="C240" i="2" l="1"/>
  <c r="W201" i="2" s="1"/>
  <c r="C262" i="2"/>
  <c r="AS201" i="2" s="1"/>
  <c r="C251" i="2"/>
  <c r="AH201" i="2" s="1"/>
  <c r="C229" i="2"/>
  <c r="L201" i="2" s="1"/>
  <c r="C218" i="2"/>
  <c r="C241" i="2" l="1"/>
  <c r="X201" i="2" s="1"/>
  <c r="C263" i="2"/>
  <c r="AT201" i="2" s="1"/>
  <c r="C274" i="2"/>
  <c r="C252" i="2"/>
  <c r="AI201" i="2" s="1"/>
  <c r="C230" i="2"/>
  <c r="M201" i="2" s="1"/>
  <c r="C219" i="2"/>
  <c r="G156" i="33"/>
  <c r="G83" i="33"/>
  <c r="G115" i="33"/>
  <c r="AA175" i="32"/>
  <c r="G56" i="33"/>
  <c r="G121" i="32"/>
  <c r="J60" i="31"/>
  <c r="G135" i="32"/>
  <c r="H71" i="31"/>
  <c r="AA60" i="32"/>
  <c r="Q161" i="32"/>
  <c r="J145" i="31"/>
  <c r="I181" i="31"/>
  <c r="G64" i="31"/>
  <c r="H55" i="31"/>
  <c r="G144" i="33"/>
  <c r="G182" i="33"/>
  <c r="G91" i="33"/>
  <c r="G129" i="33"/>
  <c r="G55" i="33"/>
  <c r="H164" i="31"/>
  <c r="H78" i="31"/>
  <c r="I133" i="31"/>
  <c r="AA90" i="32"/>
  <c r="AA58" i="32"/>
  <c r="G160" i="31"/>
  <c r="I64" i="31"/>
  <c r="G128" i="32"/>
  <c r="J147" i="31"/>
  <c r="G84" i="32"/>
  <c r="Q151" i="32"/>
  <c r="G102" i="31"/>
  <c r="G153" i="33"/>
  <c r="Q92" i="32"/>
  <c r="G81" i="33"/>
  <c r="G113" i="33"/>
  <c r="G57" i="33"/>
  <c r="AA156" i="32"/>
  <c r="I130" i="31"/>
  <c r="G147" i="31"/>
  <c r="Q62" i="32"/>
  <c r="AA79" i="32"/>
  <c r="Q180" i="32"/>
  <c r="H94" i="31"/>
  <c r="G133" i="32"/>
  <c r="I176" i="31"/>
  <c r="G114" i="31"/>
  <c r="H51" i="31"/>
  <c r="G163" i="33"/>
  <c r="G84" i="33"/>
  <c r="G122" i="33"/>
  <c r="AA177" i="32"/>
  <c r="AA160" i="32"/>
  <c r="G96" i="32"/>
  <c r="H181" i="31"/>
  <c r="I94" i="31"/>
  <c r="AA65" i="32"/>
  <c r="Q166" i="32"/>
  <c r="G178" i="32"/>
  <c r="H139" i="31"/>
  <c r="H146" i="31"/>
  <c r="H101" i="31"/>
  <c r="J166" i="31"/>
  <c r="I139" i="31"/>
  <c r="AA145" i="32"/>
  <c r="G160" i="33"/>
  <c r="Q94" i="32"/>
  <c r="G88" i="33"/>
  <c r="G120" i="33"/>
  <c r="G60" i="33"/>
  <c r="H73" i="31"/>
  <c r="G151" i="32"/>
  <c r="J55" i="31"/>
  <c r="H126" i="31"/>
  <c r="AA62" i="32"/>
  <c r="Q163" i="32"/>
  <c r="I146" i="31"/>
  <c r="I102" i="31"/>
  <c r="J97" i="31"/>
  <c r="H110" i="31"/>
  <c r="G148" i="33"/>
  <c r="G180" i="33"/>
  <c r="G95" i="33"/>
  <c r="G133" i="33"/>
  <c r="G59" i="33"/>
  <c r="J65" i="31"/>
  <c r="G169" i="31"/>
  <c r="H76" i="31"/>
  <c r="AA80" i="32"/>
  <c r="Q181" i="32"/>
  <c r="I62" i="31"/>
  <c r="J95" i="31"/>
  <c r="H147" i="31"/>
  <c r="G85" i="32"/>
  <c r="Q60" i="32"/>
  <c r="G175" i="31"/>
  <c r="G52" i="31"/>
  <c r="G158" i="33"/>
  <c r="G85" i="33"/>
  <c r="G117" i="33"/>
  <c r="AA172" i="32"/>
  <c r="AA158" i="32"/>
  <c r="H69" i="31"/>
  <c r="Q75" i="32"/>
  <c r="G139" i="32"/>
  <c r="H68" i="31"/>
  <c r="AA69" i="32"/>
  <c r="Q170" i="32"/>
  <c r="I165" i="31"/>
  <c r="I76" i="31"/>
  <c r="J93" i="31"/>
  <c r="H106" i="31"/>
  <c r="G146" i="33"/>
  <c r="G168" i="33"/>
  <c r="G93" i="33"/>
  <c r="AA179" i="32"/>
  <c r="AA162" i="32"/>
  <c r="J61" i="31"/>
  <c r="H74" i="31"/>
  <c r="Q81" i="32"/>
  <c r="AA67" i="32"/>
  <c r="Q168" i="32"/>
  <c r="G142" i="32"/>
  <c r="H143" i="31"/>
  <c r="H95" i="31"/>
  <c r="G90" i="32"/>
  <c r="G141" i="32"/>
  <c r="G147" i="33"/>
  <c r="G179" i="33"/>
  <c r="G75" i="33"/>
  <c r="G107" i="33"/>
  <c r="G51" i="33"/>
  <c r="AA157" i="32"/>
  <c r="I166" i="31"/>
  <c r="G148" i="31"/>
  <c r="Q61" i="32"/>
  <c r="H67" i="31"/>
  <c r="AA68" i="32"/>
  <c r="Q169" i="32"/>
  <c r="G79" i="32"/>
  <c r="G132" i="32"/>
  <c r="Q52" i="32"/>
  <c r="H52" i="31"/>
  <c r="G136" i="33"/>
  <c r="G174" i="33"/>
  <c r="G116" i="33"/>
  <c r="AA178" i="32"/>
  <c r="AA161" i="32"/>
  <c r="Q84" i="32"/>
  <c r="I91" i="31"/>
  <c r="Q82" i="32"/>
  <c r="AA66" i="32"/>
  <c r="Q167" i="32"/>
  <c r="G91" i="32"/>
  <c r="G62" i="31"/>
  <c r="I167" i="31"/>
  <c r="J143" i="31"/>
  <c r="J138" i="31"/>
  <c r="Q159" i="32"/>
  <c r="AA146" i="32"/>
  <c r="G145" i="33"/>
  <c r="G177" i="33"/>
  <c r="G106" i="33"/>
  <c r="G138" i="33"/>
  <c r="AA180" i="32"/>
  <c r="AA164" i="32"/>
  <c r="J76" i="31"/>
  <c r="G143" i="31"/>
  <c r="H102" i="31"/>
  <c r="AA87" i="32"/>
  <c r="AA55" i="32"/>
  <c r="I107" i="31"/>
  <c r="G83" i="32"/>
  <c r="J109" i="31"/>
  <c r="G56" i="31"/>
  <c r="Q145" i="32"/>
  <c r="G155" i="33"/>
  <c r="G76" i="33"/>
  <c r="G114" i="33"/>
  <c r="G54" i="33"/>
  <c r="AA168" i="32"/>
  <c r="H178" i="31"/>
  <c r="I114" i="31"/>
  <c r="I90" i="31"/>
  <c r="AA73" i="32"/>
  <c r="Q174" i="32"/>
  <c r="G157" i="32"/>
  <c r="H152" i="31"/>
  <c r="I125" i="31"/>
  <c r="I153" i="31"/>
  <c r="G180" i="31"/>
  <c r="J128" i="31"/>
  <c r="AA152" i="32"/>
  <c r="G152" i="33"/>
  <c r="G79" i="33"/>
  <c r="G111" i="33"/>
  <c r="AA173" i="32"/>
  <c r="AA159" i="32"/>
  <c r="J111" i="31"/>
  <c r="J141" i="31"/>
  <c r="Q58" i="32"/>
  <c r="H122" i="31"/>
  <c r="AA70" i="32"/>
  <c r="Q171" i="32"/>
  <c r="H140" i="31"/>
  <c r="G121" i="31"/>
  <c r="G63" i="31"/>
  <c r="G78" i="33"/>
  <c r="G140" i="33"/>
  <c r="G178" i="33"/>
  <c r="G87" i="33"/>
  <c r="G125" i="33"/>
  <c r="AA163" i="32"/>
  <c r="H163" i="31"/>
  <c r="G53" i="31"/>
  <c r="G159" i="32"/>
  <c r="AA88" i="32"/>
  <c r="AA56" i="32"/>
  <c r="I58" i="31"/>
  <c r="H80" i="31"/>
  <c r="H96" i="31"/>
  <c r="G89" i="32"/>
  <c r="G87" i="32"/>
  <c r="Q149" i="32"/>
  <c r="G149" i="33"/>
  <c r="G181" i="33"/>
  <c r="G77" i="33"/>
  <c r="G109" i="33"/>
  <c r="G53" i="33"/>
  <c r="AA166" i="32"/>
  <c r="I89" i="31"/>
  <c r="Q79" i="32"/>
  <c r="G149" i="31"/>
  <c r="AA77" i="32"/>
  <c r="Q178" i="32"/>
  <c r="G69" i="31"/>
  <c r="I174" i="31"/>
  <c r="G172" i="31"/>
  <c r="G59" i="31"/>
  <c r="Q147" i="32"/>
  <c r="G159" i="33"/>
  <c r="G80" i="33"/>
  <c r="G118" i="33"/>
  <c r="G52" i="33"/>
  <c r="G139" i="33"/>
  <c r="G171" i="33"/>
  <c r="G100" i="33"/>
  <c r="G132" i="33"/>
  <c r="AA181" i="32"/>
  <c r="AA165" i="32"/>
  <c r="J80" i="31"/>
  <c r="G144" i="31"/>
  <c r="J180" i="31"/>
  <c r="AA76" i="32"/>
  <c r="Q177" i="32"/>
  <c r="H90" i="31"/>
  <c r="H57" i="31"/>
  <c r="I68" i="31"/>
  <c r="G110" i="31"/>
  <c r="Q146" i="32"/>
  <c r="G165" i="33"/>
  <c r="G86" i="33"/>
  <c r="G108" i="33"/>
  <c r="G58" i="33"/>
  <c r="AA169" i="32"/>
  <c r="H127" i="31"/>
  <c r="I118" i="31"/>
  <c r="Q86" i="32"/>
  <c r="AA74" i="32"/>
  <c r="Q175" i="32"/>
  <c r="G103" i="32"/>
  <c r="J104" i="31"/>
  <c r="I163" i="31"/>
  <c r="I53" i="31"/>
  <c r="G175" i="32"/>
  <c r="G98" i="32"/>
  <c r="AA153" i="32"/>
  <c r="G170" i="33"/>
  <c r="Q95" i="32"/>
  <c r="G98" i="33"/>
  <c r="G130" i="33"/>
  <c r="G70" i="33"/>
  <c r="J115" i="31"/>
  <c r="J117" i="31"/>
  <c r="G167" i="31"/>
  <c r="J59" i="31"/>
  <c r="AA63" i="32"/>
  <c r="Q164" i="32"/>
  <c r="I150" i="31"/>
  <c r="H53" i="31"/>
  <c r="G67" i="31"/>
  <c r="G144" i="32"/>
  <c r="Q153" i="32"/>
  <c r="G110" i="33"/>
  <c r="G105" i="33"/>
  <c r="G127" i="33"/>
  <c r="G69" i="33"/>
  <c r="H167" i="31"/>
  <c r="J67" i="31"/>
  <c r="I119" i="31"/>
  <c r="AA81" i="32"/>
  <c r="Q182" i="32"/>
  <c r="G163" i="31"/>
  <c r="G162" i="32"/>
  <c r="H148" i="31"/>
  <c r="G124" i="32"/>
  <c r="J85" i="31"/>
  <c r="G176" i="31"/>
  <c r="G106" i="31"/>
  <c r="G143" i="33"/>
  <c r="G175" i="33"/>
  <c r="G71" i="33"/>
  <c r="G103" i="33"/>
  <c r="AA182" i="32"/>
  <c r="AA167" i="32"/>
  <c r="J137" i="31"/>
  <c r="J178" i="31"/>
  <c r="J79" i="31"/>
  <c r="AA78" i="32"/>
  <c r="Q179" i="32"/>
  <c r="I111" i="31"/>
  <c r="G134" i="32"/>
  <c r="Q51" i="32"/>
  <c r="G60" i="31"/>
  <c r="Q148" i="32"/>
  <c r="G169" i="33"/>
  <c r="G90" i="33"/>
  <c r="G112" i="33"/>
  <c r="AA176" i="32"/>
  <c r="AA171" i="32"/>
  <c r="H182" i="31"/>
  <c r="G168" i="31"/>
  <c r="G163" i="32"/>
  <c r="AA64" i="32"/>
  <c r="Q165" i="32"/>
  <c r="J87" i="31"/>
  <c r="J91" i="31"/>
  <c r="H92" i="31"/>
  <c r="I87" i="31"/>
  <c r="I164" i="31"/>
  <c r="H141" i="31"/>
  <c r="G141" i="33"/>
  <c r="G173" i="33"/>
  <c r="G102" i="33"/>
  <c r="G134" i="33"/>
  <c r="G74" i="33"/>
  <c r="G117" i="32"/>
  <c r="I92" i="31"/>
  <c r="Q74" i="32"/>
  <c r="H130" i="31"/>
  <c r="AA85" i="32"/>
  <c r="AA53" i="32"/>
  <c r="G177" i="32"/>
  <c r="G138" i="32"/>
  <c r="G68" i="31"/>
  <c r="I173" i="31"/>
  <c r="Q155" i="32"/>
  <c r="G151" i="33"/>
  <c r="G72" i="33"/>
  <c r="G131" i="33"/>
  <c r="G73" i="33"/>
  <c r="H168" i="31"/>
  <c r="H123" i="31"/>
  <c r="J129" i="31"/>
  <c r="AA83" i="32"/>
  <c r="AA51" i="32"/>
  <c r="Q59" i="32"/>
  <c r="G107" i="32"/>
  <c r="G70" i="31"/>
  <c r="G142" i="33"/>
  <c r="G164" i="33"/>
  <c r="Q96" i="32"/>
  <c r="G92" i="33"/>
  <c r="G124" i="33"/>
  <c r="G64" i="33"/>
  <c r="G118" i="32"/>
  <c r="G116" i="32"/>
  <c r="G155" i="32"/>
  <c r="H75" i="31"/>
  <c r="AA84" i="32"/>
  <c r="AA52" i="32"/>
  <c r="G141" i="31"/>
  <c r="I170" i="31"/>
  <c r="J98" i="31"/>
  <c r="J99" i="31"/>
  <c r="Q154" i="32"/>
  <c r="G157" i="33"/>
  <c r="G99" i="33"/>
  <c r="G137" i="33"/>
  <c r="G63" i="33"/>
  <c r="J66" i="31"/>
  <c r="I141" i="31"/>
  <c r="I97" i="31"/>
  <c r="AA82" i="32"/>
  <c r="AA50" i="32"/>
  <c r="G164" i="31"/>
  <c r="G161" i="32"/>
  <c r="J100" i="31"/>
  <c r="G105" i="31"/>
  <c r="J86" i="31"/>
  <c r="G179" i="32"/>
  <c r="G158" i="31"/>
  <c r="AA129" i="32"/>
  <c r="G162" i="33"/>
  <c r="G89" i="33"/>
  <c r="G121" i="33"/>
  <c r="AA174" i="32"/>
  <c r="G62" i="33"/>
  <c r="G122" i="32"/>
  <c r="I100" i="31"/>
  <c r="Q57" i="32"/>
  <c r="I143" i="31"/>
  <c r="AA71" i="32"/>
  <c r="Q172" i="32"/>
  <c r="I113" i="31"/>
  <c r="I57" i="31"/>
  <c r="J94" i="31"/>
  <c r="I127" i="31"/>
  <c r="G150" i="33"/>
  <c r="G172" i="33"/>
  <c r="G97" i="33"/>
  <c r="G119" i="33"/>
  <c r="G61" i="33"/>
  <c r="J62" i="31"/>
  <c r="I95" i="31"/>
  <c r="I169" i="31"/>
  <c r="AA89" i="32"/>
  <c r="AA57" i="32"/>
  <c r="G159" i="31"/>
  <c r="H134" i="31"/>
  <c r="H150" i="31"/>
  <c r="H105" i="31"/>
  <c r="J149" i="31"/>
  <c r="Q150" i="32"/>
  <c r="H180" i="31"/>
  <c r="G135" i="33"/>
  <c r="G167" i="33"/>
  <c r="G96" i="33"/>
  <c r="G128" i="33"/>
  <c r="G68" i="33"/>
  <c r="G63" i="32"/>
  <c r="G153" i="31"/>
  <c r="J174" i="31"/>
  <c r="H79" i="31"/>
  <c r="AA86" i="32"/>
  <c r="AA54" i="32"/>
  <c r="G65" i="31"/>
  <c r="G137" i="32"/>
  <c r="G122" i="31"/>
  <c r="G55" i="31"/>
  <c r="Q156" i="32"/>
  <c r="G161" i="33"/>
  <c r="G82" i="33"/>
  <c r="G104" i="33"/>
  <c r="G67" i="33"/>
  <c r="G90" i="31"/>
  <c r="H124" i="31"/>
  <c r="G104" i="32"/>
  <c r="J152" i="31"/>
  <c r="AA72" i="32"/>
  <c r="Q173" i="32"/>
  <c r="G158" i="32"/>
  <c r="H151" i="31"/>
  <c r="J51" i="31"/>
  <c r="J90" i="31"/>
  <c r="G179" i="31"/>
  <c r="I96" i="31"/>
  <c r="G166" i="33"/>
  <c r="Q93" i="32"/>
  <c r="G94" i="33"/>
  <c r="G126" i="33"/>
  <c r="G66" i="33"/>
  <c r="G67" i="32"/>
  <c r="Q73" i="32"/>
  <c r="J140" i="31"/>
  <c r="H72" i="31"/>
  <c r="AA61" i="32"/>
  <c r="Q162" i="32"/>
  <c r="G88" i="32"/>
  <c r="I66" i="31"/>
  <c r="G118" i="31"/>
  <c r="H56" i="31"/>
  <c r="G154" i="33"/>
  <c r="G176" i="33"/>
  <c r="G101" i="33"/>
  <c r="G123" i="33"/>
  <c r="G65" i="33"/>
  <c r="G86" i="31"/>
  <c r="G92" i="32"/>
  <c r="I147" i="31"/>
  <c r="AA91" i="32"/>
  <c r="AA59" i="32"/>
  <c r="Q63" i="32"/>
  <c r="G165" i="31"/>
  <c r="G177" i="31"/>
  <c r="G86" i="32"/>
  <c r="I124" i="31"/>
  <c r="Q152" i="32"/>
  <c r="AA170" i="32"/>
  <c r="AA75" i="32"/>
  <c r="H91" i="31"/>
  <c r="I78" i="31"/>
  <c r="G51" i="31"/>
  <c r="AA128" i="32"/>
  <c r="AA96" i="32"/>
  <c r="G178" i="31"/>
  <c r="I155" i="31"/>
  <c r="G153" i="32"/>
  <c r="G116" i="31"/>
  <c r="J53" i="31"/>
  <c r="G97" i="31"/>
  <c r="AA140" i="32"/>
  <c r="Q120" i="32"/>
  <c r="G127" i="32"/>
  <c r="G130" i="31"/>
  <c r="G146" i="31"/>
  <c r="G77" i="31"/>
  <c r="G81" i="31"/>
  <c r="G108" i="32"/>
  <c r="J82" i="31"/>
  <c r="AA118" i="32"/>
  <c r="G58" i="32"/>
  <c r="I137" i="31"/>
  <c r="H125" i="31"/>
  <c r="J84" i="31"/>
  <c r="H173" i="31"/>
  <c r="G176" i="32"/>
  <c r="I120" i="31"/>
  <c r="Q138" i="32"/>
  <c r="Q106" i="32"/>
  <c r="I71" i="31"/>
  <c r="I115" i="31"/>
  <c r="G127" i="31"/>
  <c r="G126" i="32"/>
  <c r="I149" i="31"/>
  <c r="AA123" i="32"/>
  <c r="G150" i="31"/>
  <c r="H142" i="31"/>
  <c r="Q77" i="32"/>
  <c r="G148" i="32"/>
  <c r="J119" i="31"/>
  <c r="J173" i="31"/>
  <c r="G102" i="32"/>
  <c r="Q135" i="32"/>
  <c r="Q103" i="32"/>
  <c r="I84" i="31"/>
  <c r="G83" i="31"/>
  <c r="H62" i="31"/>
  <c r="G111" i="32"/>
  <c r="I129" i="31"/>
  <c r="G97" i="32"/>
  <c r="AA133" i="32"/>
  <c r="AA101" i="32"/>
  <c r="I156" i="31"/>
  <c r="I52" i="31"/>
  <c r="J71" i="31"/>
  <c r="I135" i="31"/>
  <c r="H159" i="31"/>
  <c r="G156" i="31"/>
  <c r="J131" i="31"/>
  <c r="Q121" i="32"/>
  <c r="H100" i="31"/>
  <c r="J163" i="31"/>
  <c r="G109" i="32"/>
  <c r="J107" i="31"/>
  <c r="H170" i="31"/>
  <c r="H61" i="31"/>
  <c r="G61" i="31"/>
  <c r="I70" i="31"/>
  <c r="J68" i="31"/>
  <c r="G57" i="31"/>
  <c r="AA114" i="32"/>
  <c r="G100" i="31"/>
  <c r="G101" i="31"/>
  <c r="I61" i="31"/>
  <c r="J157" i="31"/>
  <c r="J127" i="31"/>
  <c r="J73" i="31"/>
  <c r="G136" i="31"/>
  <c r="Q158" i="32"/>
  <c r="Q126" i="32"/>
  <c r="Q54" i="32"/>
  <c r="I88" i="31"/>
  <c r="G85" i="31"/>
  <c r="I55" i="31"/>
  <c r="I178" i="31"/>
  <c r="I104" i="31"/>
  <c r="AA124" i="32"/>
  <c r="AA92" i="32"/>
  <c r="J154" i="31"/>
  <c r="Q69" i="32"/>
  <c r="G171" i="31"/>
  <c r="H118" i="31"/>
  <c r="G64" i="32"/>
  <c r="H171" i="31"/>
  <c r="H109" i="31"/>
  <c r="Q124" i="32"/>
  <c r="I175" i="31"/>
  <c r="Q88" i="32"/>
  <c r="G68" i="32"/>
  <c r="J72" i="31"/>
  <c r="J69" i="31"/>
  <c r="AA137" i="32"/>
  <c r="AA105" i="32"/>
  <c r="G174" i="31"/>
  <c r="G172" i="32"/>
  <c r="J170" i="31"/>
  <c r="G166" i="31"/>
  <c r="J133" i="31"/>
  <c r="J135" i="31"/>
  <c r="AA149" i="32"/>
  <c r="Q117" i="32"/>
  <c r="I126" i="31"/>
  <c r="G123" i="32"/>
  <c r="G142" i="31"/>
  <c r="G120" i="32"/>
  <c r="H77" i="31"/>
  <c r="I99" i="31"/>
  <c r="AA127" i="32"/>
  <c r="AA95" i="32"/>
  <c r="H108" i="31"/>
  <c r="Q66" i="32"/>
  <c r="I112" i="31"/>
  <c r="G161" i="31"/>
  <c r="H153" i="31"/>
  <c r="J142" i="31"/>
  <c r="G136" i="32"/>
  <c r="H128" i="31"/>
  <c r="Q176" i="32"/>
  <c r="I51" i="31"/>
  <c r="Q160" i="32"/>
  <c r="AA147" i="32"/>
  <c r="AA136" i="32"/>
  <c r="AA104" i="32"/>
  <c r="G120" i="31"/>
  <c r="J171" i="31"/>
  <c r="J134" i="31"/>
  <c r="G112" i="31"/>
  <c r="G119" i="32"/>
  <c r="J177" i="31"/>
  <c r="AA148" i="32"/>
  <c r="Q128" i="32"/>
  <c r="G131" i="32"/>
  <c r="G146" i="32"/>
  <c r="G88" i="31"/>
  <c r="J113" i="31"/>
  <c r="G173" i="31"/>
  <c r="H81" i="31"/>
  <c r="AA126" i="32"/>
  <c r="AA94" i="32"/>
  <c r="G3" i="32"/>
  <c r="I110" i="31"/>
  <c r="G98" i="31"/>
  <c r="G160" i="32"/>
  <c r="J77" i="31"/>
  <c r="H175" i="31"/>
  <c r="I65" i="31"/>
  <c r="Q114" i="32"/>
  <c r="H104" i="31"/>
  <c r="J106" i="31"/>
  <c r="G168" i="32"/>
  <c r="Q90" i="32"/>
  <c r="I80" i="31"/>
  <c r="AA144" i="32"/>
  <c r="AA99" i="32"/>
  <c r="H111" i="31"/>
  <c r="H138" i="31"/>
  <c r="G150" i="32"/>
  <c r="J168" i="31"/>
  <c r="J57" i="31"/>
  <c r="J123" i="31"/>
  <c r="AA143" i="32"/>
  <c r="Q143" i="32"/>
  <c r="Q111" i="32"/>
  <c r="J160" i="31"/>
  <c r="G79" i="31"/>
  <c r="I75" i="31"/>
  <c r="G115" i="32"/>
  <c r="G145" i="31"/>
  <c r="G107" i="31"/>
  <c r="AA109" i="32"/>
  <c r="J179" i="31"/>
  <c r="I134" i="31"/>
  <c r="H129" i="31"/>
  <c r="H136" i="31"/>
  <c r="I131" i="31"/>
  <c r="I157" i="31"/>
  <c r="G151" i="31"/>
  <c r="Q129" i="32"/>
  <c r="Q97" i="32"/>
  <c r="G137" i="31"/>
  <c r="J159" i="31"/>
  <c r="I105" i="31"/>
  <c r="G171" i="32"/>
  <c r="I74" i="31"/>
  <c r="H166" i="31"/>
  <c r="I144" i="31"/>
  <c r="G182" i="31"/>
  <c r="G71" i="32"/>
  <c r="J136" i="31"/>
  <c r="AA122" i="32"/>
  <c r="G96" i="31"/>
  <c r="H88" i="31"/>
  <c r="G157" i="31"/>
  <c r="I160" i="31"/>
  <c r="J153" i="31"/>
  <c r="H149" i="31"/>
  <c r="H89" i="31"/>
  <c r="Q134" i="32"/>
  <c r="Q102" i="32"/>
  <c r="I168" i="31"/>
  <c r="J114" i="31"/>
  <c r="I79" i="31"/>
  <c r="G165" i="32"/>
  <c r="J64" i="31"/>
  <c r="H93" i="31"/>
  <c r="AA132" i="32"/>
  <c r="AA100" i="32"/>
  <c r="G52" i="32"/>
  <c r="I136" i="31"/>
  <c r="I56" i="31"/>
  <c r="H114" i="31"/>
  <c r="G78" i="31"/>
  <c r="G155" i="31"/>
  <c r="Q132" i="32"/>
  <c r="Q100" i="32"/>
  <c r="H99" i="31"/>
  <c r="H121" i="31"/>
  <c r="Q91" i="32"/>
  <c r="G78" i="32"/>
  <c r="G162" i="31"/>
  <c r="AA113" i="32"/>
  <c r="G99" i="31"/>
  <c r="J132" i="31"/>
  <c r="I161" i="31"/>
  <c r="G89" i="31"/>
  <c r="H85" i="31"/>
  <c r="J101" i="31"/>
  <c r="G125" i="31"/>
  <c r="Q157" i="32"/>
  <c r="Q125" i="32"/>
  <c r="I122" i="31"/>
  <c r="G138" i="31"/>
  <c r="J116" i="31"/>
  <c r="I83" i="31"/>
  <c r="G72" i="32"/>
  <c r="G93" i="32"/>
  <c r="AA135" i="32"/>
  <c r="AA103" i="32"/>
  <c r="J150" i="31"/>
  <c r="Q70" i="32"/>
  <c r="Q55" i="32"/>
  <c r="H64" i="31"/>
  <c r="G82" i="31"/>
  <c r="J75" i="31"/>
  <c r="G109" i="31"/>
  <c r="J172" i="31"/>
  <c r="J89" i="31"/>
  <c r="G94" i="32"/>
  <c r="AA155" i="32"/>
  <c r="AA112" i="32"/>
  <c r="J130" i="31"/>
  <c r="G80" i="32"/>
  <c r="J74" i="31"/>
  <c r="I60" i="31"/>
  <c r="J155" i="31"/>
  <c r="I132" i="31"/>
  <c r="G101" i="32"/>
  <c r="Q136" i="32"/>
  <c r="Q104" i="32"/>
  <c r="J92" i="31"/>
  <c r="G84" i="31"/>
  <c r="G112" i="32"/>
  <c r="I101" i="31"/>
  <c r="J161" i="31"/>
  <c r="H97" i="31"/>
  <c r="AA134" i="32"/>
  <c r="AA102" i="32"/>
  <c r="G152" i="32"/>
  <c r="I106" i="31"/>
  <c r="Q78" i="32"/>
  <c r="H63" i="31"/>
  <c r="H160" i="31"/>
  <c r="Q67" i="32"/>
  <c r="J96" i="31"/>
  <c r="Q122" i="32"/>
  <c r="J52" i="31"/>
  <c r="G70" i="32"/>
  <c r="G55" i="32"/>
  <c r="H66" i="31"/>
  <c r="I138" i="31"/>
  <c r="AA139" i="32"/>
  <c r="AA107" i="32"/>
  <c r="G124" i="31"/>
  <c r="G113" i="31"/>
  <c r="G154" i="32"/>
  <c r="G115" i="31"/>
  <c r="I108" i="31"/>
  <c r="Q72" i="32"/>
  <c r="AA151" i="32"/>
  <c r="Q119" i="32"/>
  <c r="G181" i="32"/>
  <c r="G76" i="31"/>
  <c r="G92" i="31"/>
  <c r="I86" i="31"/>
  <c r="H113" i="31"/>
  <c r="H86" i="31"/>
  <c r="J81" i="31"/>
  <c r="AA117" i="32"/>
  <c r="J175" i="31"/>
  <c r="G143" i="32"/>
  <c r="J144" i="31"/>
  <c r="H132" i="31"/>
  <c r="G156" i="32"/>
  <c r="G60" i="32"/>
  <c r="G82" i="32"/>
  <c r="Q137" i="32"/>
  <c r="Q105" i="32"/>
  <c r="I67" i="31"/>
  <c r="I85" i="31"/>
  <c r="J162" i="31"/>
  <c r="G133" i="31"/>
  <c r="I72" i="31"/>
  <c r="G71" i="31"/>
  <c r="G59" i="32"/>
  <c r="G167" i="32"/>
  <c r="J112" i="31"/>
  <c r="AA131" i="32"/>
  <c r="AA98" i="32"/>
  <c r="H162" i="31"/>
  <c r="H84" i="31"/>
  <c r="I158" i="31"/>
  <c r="I152" i="31"/>
  <c r="J108" i="31"/>
  <c r="I93" i="31"/>
  <c r="AA142" i="32"/>
  <c r="Q142" i="32"/>
  <c r="Q110" i="32"/>
  <c r="G180" i="32"/>
  <c r="J110" i="31"/>
  <c r="H165" i="31"/>
  <c r="G169" i="32"/>
  <c r="J70" i="31"/>
  <c r="G135" i="31"/>
  <c r="AA108" i="32"/>
  <c r="H137" i="31"/>
  <c r="I162" i="31"/>
  <c r="G65" i="32"/>
  <c r="H135" i="31"/>
  <c r="I109" i="31"/>
  <c r="J83" i="31"/>
  <c r="G117" i="31"/>
  <c r="Q140" i="32"/>
  <c r="Q108" i="32"/>
  <c r="G140" i="32"/>
  <c r="H117" i="31"/>
  <c r="G139" i="31"/>
  <c r="G75" i="32"/>
  <c r="I69" i="31"/>
  <c r="AA121" i="32"/>
  <c r="G95" i="31"/>
  <c r="H87" i="31"/>
  <c r="G95" i="32"/>
  <c r="Q83" i="32"/>
  <c r="I121" i="31"/>
  <c r="I54" i="31"/>
  <c r="G51" i="32"/>
  <c r="Q133" i="32"/>
  <c r="Q101" i="32"/>
  <c r="H161" i="31"/>
  <c r="G134" i="31"/>
  <c r="H169" i="31"/>
  <c r="G166" i="32"/>
  <c r="G72" i="31"/>
  <c r="Q80" i="32"/>
  <c r="AA111" i="32"/>
  <c r="G53" i="32"/>
  <c r="J181" i="31"/>
  <c r="G61" i="32"/>
  <c r="G58" i="31"/>
  <c r="H60" i="31"/>
  <c r="H156" i="31"/>
  <c r="Q85" i="32"/>
  <c r="G74" i="31"/>
  <c r="I73" i="31"/>
  <c r="H144" i="31"/>
  <c r="H179" i="31"/>
  <c r="AA120" i="32"/>
  <c r="J126" i="31"/>
  <c r="I159" i="31"/>
  <c r="G149" i="32"/>
  <c r="G140" i="31"/>
  <c r="J58" i="31"/>
  <c r="I172" i="31"/>
  <c r="G105" i="32"/>
  <c r="Q144" i="32"/>
  <c r="Q112" i="32"/>
  <c r="H157" i="31"/>
  <c r="G80" i="31"/>
  <c r="H58" i="31"/>
  <c r="I142" i="31"/>
  <c r="G93" i="31"/>
  <c r="G66" i="31"/>
  <c r="AA110" i="32"/>
  <c r="G54" i="32"/>
  <c r="G77" i="32"/>
  <c r="G62" i="32"/>
  <c r="J88" i="31"/>
  <c r="H59" i="31"/>
  <c r="H155" i="31"/>
  <c r="G152" i="31"/>
  <c r="Q130" i="32"/>
  <c r="Q98" i="32"/>
  <c r="G129" i="31"/>
  <c r="G74" i="32"/>
  <c r="J121" i="31"/>
  <c r="G111" i="31"/>
  <c r="G164" i="32"/>
  <c r="AA115" i="32"/>
  <c r="G154" i="31"/>
  <c r="G119" i="31"/>
  <c r="J167" i="31"/>
  <c r="I148" i="31"/>
  <c r="G106" i="32"/>
  <c r="G173" i="32"/>
  <c r="I145" i="31"/>
  <c r="AA154" i="32"/>
  <c r="Q127" i="32"/>
  <c r="Q53" i="32"/>
  <c r="J103" i="31"/>
  <c r="G87" i="31"/>
  <c r="I81" i="31"/>
  <c r="I179" i="31"/>
  <c r="H177" i="31"/>
  <c r="AA125" i="32"/>
  <c r="AA93" i="32"/>
  <c r="I117" i="31"/>
  <c r="G147" i="32"/>
  <c r="H176" i="31"/>
  <c r="G76" i="32"/>
  <c r="Q68" i="32"/>
  <c r="G94" i="31"/>
  <c r="J151" i="31"/>
  <c r="Q113" i="32"/>
  <c r="H103" i="31"/>
  <c r="G145" i="32"/>
  <c r="I140" i="31"/>
  <c r="J158" i="31"/>
  <c r="H174" i="31"/>
  <c r="H65" i="31"/>
  <c r="J105" i="31"/>
  <c r="J182" i="31"/>
  <c r="J164" i="31"/>
  <c r="J124" i="31"/>
  <c r="AA138" i="32"/>
  <c r="AA106" i="32"/>
  <c r="G123" i="31"/>
  <c r="G73" i="31"/>
  <c r="I154" i="31"/>
  <c r="J146" i="31"/>
  <c r="G100" i="32"/>
  <c r="J139" i="31"/>
  <c r="AA150" i="32"/>
  <c r="Q118" i="32"/>
  <c r="G182" i="32"/>
  <c r="G174" i="32"/>
  <c r="G91" i="31"/>
  <c r="I82" i="31"/>
  <c r="G113" i="32"/>
  <c r="I103" i="31"/>
  <c r="J78" i="31"/>
  <c r="AA116" i="32"/>
  <c r="H133" i="31"/>
  <c r="Q65" i="32"/>
  <c r="Q64" i="32"/>
  <c r="H131" i="31"/>
  <c r="I63" i="31"/>
  <c r="H115" i="31"/>
  <c r="H172" i="31"/>
  <c r="Q116" i="32"/>
  <c r="H158" i="31"/>
  <c r="I77" i="31"/>
  <c r="J122" i="31"/>
  <c r="I182" i="31"/>
  <c r="H112" i="31"/>
  <c r="AA130" i="32"/>
  <c r="AA97" i="32"/>
  <c r="H107" i="31"/>
  <c r="H83" i="31"/>
  <c r="G99" i="32"/>
  <c r="G170" i="31"/>
  <c r="J54" i="31"/>
  <c r="Q56" i="32"/>
  <c r="AA141" i="32"/>
  <c r="Q141" i="32"/>
  <c r="Q109" i="32"/>
  <c r="I128" i="31"/>
  <c r="H98" i="31"/>
  <c r="G104" i="31"/>
  <c r="I123" i="31"/>
  <c r="Q76" i="32"/>
  <c r="J156" i="31"/>
  <c r="AA119" i="32"/>
  <c r="G57" i="32"/>
  <c r="J169" i="31"/>
  <c r="G66" i="32"/>
  <c r="G54" i="31"/>
  <c r="H145" i="31"/>
  <c r="J102" i="31"/>
  <c r="Q71" i="32"/>
  <c r="Q139" i="32"/>
  <c r="Q107" i="32"/>
  <c r="H54" i="31"/>
  <c r="I151" i="31"/>
  <c r="I180" i="31"/>
  <c r="G108" i="31"/>
  <c r="G81" i="32"/>
  <c r="G126" i="31"/>
  <c r="J148" i="31"/>
  <c r="Q115" i="32"/>
  <c r="J56" i="31"/>
  <c r="I177" i="31"/>
  <c r="J118" i="31"/>
  <c r="G128" i="31"/>
  <c r="H70" i="31"/>
  <c r="G125" i="32"/>
  <c r="J63" i="31"/>
  <c r="G56" i="32"/>
  <c r="Q123" i="32"/>
  <c r="H154" i="31"/>
  <c r="G69" i="32"/>
  <c r="J165" i="31"/>
  <c r="Q87" i="32"/>
  <c r="H120" i="31"/>
  <c r="G129" i="32"/>
  <c r="I116" i="31"/>
  <c r="H82" i="31"/>
  <c r="H119" i="31"/>
  <c r="J125" i="31"/>
  <c r="G114" i="32"/>
  <c r="G103" i="31"/>
  <c r="G170" i="32"/>
  <c r="Q131" i="32"/>
  <c r="Q99" i="32"/>
  <c r="I171" i="31"/>
  <c r="G73" i="32"/>
  <c r="I98" i="31"/>
  <c r="Q89" i="32"/>
  <c r="H116" i="31"/>
  <c r="G181" i="31"/>
  <c r="J176" i="31"/>
  <c r="G131" i="31"/>
  <c r="J120" i="31"/>
  <c r="G110" i="32"/>
  <c r="G132" i="31"/>
  <c r="G75" i="31"/>
  <c r="G130" i="32"/>
  <c r="I59" i="31"/>
  <c r="G372" i="32" l="1"/>
  <c r="G332" i="31"/>
  <c r="G389" i="31"/>
  <c r="G352" i="32"/>
  <c r="J377" i="31"/>
  <c r="G388" i="31"/>
  <c r="J433" i="31"/>
  <c r="G438" i="31"/>
  <c r="H373" i="31"/>
  <c r="Q331" i="32"/>
  <c r="I355" i="31"/>
  <c r="I428" i="31"/>
  <c r="Q341" i="32"/>
  <c r="Q373" i="32"/>
  <c r="G412" i="32"/>
  <c r="G360" i="31"/>
  <c r="G356" i="32"/>
  <c r="J382" i="31"/>
  <c r="H376" i="31"/>
  <c r="H339" i="31"/>
  <c r="I373" i="31"/>
  <c r="G371" i="32"/>
  <c r="H377" i="31"/>
  <c r="Q329" i="32"/>
  <c r="J422" i="31"/>
  <c r="H411" i="31"/>
  <c r="Q365" i="32"/>
  <c r="G367" i="32"/>
  <c r="G385" i="31"/>
  <c r="J375" i="31"/>
  <c r="I434" i="31"/>
  <c r="Q357" i="32"/>
  <c r="J405" i="31"/>
  <c r="G383" i="31"/>
  <c r="G323" i="32"/>
  <c r="G365" i="31"/>
  <c r="I437" i="31"/>
  <c r="I408" i="31"/>
  <c r="Q349" i="32"/>
  <c r="Q381" i="32"/>
  <c r="J359" i="31"/>
  <c r="H402" i="31"/>
  <c r="J426" i="31"/>
  <c r="AA361" i="32"/>
  <c r="J413" i="31"/>
  <c r="Q318" i="32"/>
  <c r="I380" i="31"/>
  <c r="G361" i="31"/>
  <c r="H355" i="31"/>
  <c r="I385" i="31"/>
  <c r="Q351" i="32"/>
  <c r="Q383" i="32"/>
  <c r="AA383" i="32"/>
  <c r="Q298" i="32"/>
  <c r="G427" i="31"/>
  <c r="G341" i="32"/>
  <c r="H340" i="31"/>
  <c r="H364" i="31"/>
  <c r="AA339" i="32"/>
  <c r="AA372" i="32"/>
  <c r="H369" i="31"/>
  <c r="I439" i="31"/>
  <c r="J379" i="31"/>
  <c r="I334" i="31"/>
  <c r="H415" i="31"/>
  <c r="Q358" i="32"/>
  <c r="H429" i="31"/>
  <c r="H372" i="31"/>
  <c r="H388" i="31"/>
  <c r="H390" i="31"/>
  <c r="AA358" i="32"/>
  <c r="J335" i="31"/>
  <c r="I360" i="31"/>
  <c r="G355" i="32"/>
  <c r="I339" i="31"/>
  <c r="G348" i="31"/>
  <c r="G416" i="32"/>
  <c r="G424" i="32"/>
  <c r="Q360" i="32"/>
  <c r="AA392" i="32"/>
  <c r="J396" i="31"/>
  <c r="G342" i="32"/>
  <c r="J403" i="31"/>
  <c r="I411" i="31"/>
  <c r="G380" i="31"/>
  <c r="AA348" i="32"/>
  <c r="AA380" i="32"/>
  <c r="J381" i="31"/>
  <c r="J421" i="31"/>
  <c r="J439" i="31"/>
  <c r="J362" i="31"/>
  <c r="H431" i="31"/>
  <c r="J415" i="31"/>
  <c r="I397" i="31"/>
  <c r="G387" i="32"/>
  <c r="H360" i="31"/>
  <c r="Q355" i="32"/>
  <c r="J408" i="31"/>
  <c r="G351" i="31"/>
  <c r="G318" i="32"/>
  <c r="H433" i="31"/>
  <c r="G389" i="32"/>
  <c r="I374" i="31"/>
  <c r="AA335" i="32"/>
  <c r="AA367" i="32"/>
  <c r="H434" i="31"/>
  <c r="I436" i="31"/>
  <c r="I338" i="31"/>
  <c r="G344" i="31"/>
  <c r="J360" i="31"/>
  <c r="Q295" i="32"/>
  <c r="Q369" i="32"/>
  <c r="AA396" i="32"/>
  <c r="I402" i="31"/>
  <c r="G415" i="32"/>
  <c r="G348" i="32"/>
  <c r="I405" i="31"/>
  <c r="J424" i="31"/>
  <c r="G376" i="31"/>
  <c r="G411" i="31"/>
  <c r="AA357" i="32"/>
  <c r="G406" i="32"/>
  <c r="G368" i="31"/>
  <c r="J378" i="31"/>
  <c r="G386" i="31"/>
  <c r="Q340" i="32"/>
  <c r="Q372" i="32"/>
  <c r="G409" i="31"/>
  <c r="H412" i="31"/>
  <c r="J345" i="31"/>
  <c r="G319" i="32"/>
  <c r="AA352" i="32"/>
  <c r="G350" i="31"/>
  <c r="I399" i="31"/>
  <c r="G337" i="31"/>
  <c r="H414" i="31"/>
  <c r="Q354" i="32"/>
  <c r="Q386" i="32"/>
  <c r="G347" i="32"/>
  <c r="I429" i="31"/>
  <c r="G397" i="31"/>
  <c r="G391" i="32"/>
  <c r="I416" i="31"/>
  <c r="J383" i="31"/>
  <c r="AA362" i="32"/>
  <c r="H436" i="31"/>
  <c r="H401" i="31"/>
  <c r="Q327" i="32"/>
  <c r="H413" i="31"/>
  <c r="J438" i="31"/>
  <c r="AA353" i="32"/>
  <c r="Q322" i="32"/>
  <c r="G408" i="32"/>
  <c r="H426" i="31"/>
  <c r="G391" i="31"/>
  <c r="H418" i="31"/>
  <c r="Q343" i="32"/>
  <c r="Q375" i="32"/>
  <c r="I378" i="31"/>
  <c r="Q325" i="32"/>
  <c r="G337" i="32"/>
  <c r="H344" i="31"/>
  <c r="G352" i="31"/>
  <c r="AA363" i="32"/>
  <c r="G317" i="32"/>
  <c r="G396" i="31"/>
  <c r="H374" i="31"/>
  <c r="G382" i="32"/>
  <c r="Q350" i="32"/>
  <c r="Q382" i="32"/>
  <c r="G374" i="31"/>
  <c r="J340" i="31"/>
  <c r="I366" i="31"/>
  <c r="H392" i="31"/>
  <c r="I419" i="31"/>
  <c r="H394" i="31"/>
  <c r="AA350" i="32"/>
  <c r="G392" i="31"/>
  <c r="G411" i="32"/>
  <c r="H422" i="31"/>
  <c r="J367" i="31"/>
  <c r="G422" i="32"/>
  <c r="Q352" i="32"/>
  <c r="Q384" i="32"/>
  <c r="AA384" i="32"/>
  <c r="I350" i="31"/>
  <c r="J365" i="31"/>
  <c r="I409" i="31"/>
  <c r="I415" i="31"/>
  <c r="H341" i="31"/>
  <c r="H419" i="31"/>
  <c r="AA340" i="32"/>
  <c r="AA373" i="32"/>
  <c r="J369" i="31"/>
  <c r="G409" i="32"/>
  <c r="G390" i="31"/>
  <c r="J419" i="31"/>
  <c r="I342" i="31"/>
  <c r="Q347" i="32"/>
  <c r="Q379" i="32"/>
  <c r="G324" i="32"/>
  <c r="G398" i="32"/>
  <c r="H389" i="31"/>
  <c r="J401" i="31"/>
  <c r="G385" i="32"/>
  <c r="J432" i="31"/>
  <c r="AA359" i="32"/>
  <c r="J338" i="31"/>
  <c r="H343" i="31"/>
  <c r="H370" i="31"/>
  <c r="I343" i="31"/>
  <c r="G349" i="31"/>
  <c r="G333" i="31"/>
  <c r="G423" i="32"/>
  <c r="Q361" i="32"/>
  <c r="AA393" i="32"/>
  <c r="I365" i="31"/>
  <c r="G372" i="31"/>
  <c r="G396" i="32"/>
  <c r="G370" i="31"/>
  <c r="G381" i="31"/>
  <c r="AA349" i="32"/>
  <c r="AA381" i="32"/>
  <c r="I395" i="31"/>
  <c r="Q364" i="32"/>
  <c r="J353" i="31"/>
  <c r="H417" i="31"/>
  <c r="Q320" i="32"/>
  <c r="I363" i="31"/>
  <c r="G394" i="32"/>
  <c r="AA344" i="32"/>
  <c r="AA376" i="32"/>
  <c r="H354" i="31"/>
  <c r="J418" i="31"/>
  <c r="I358" i="31"/>
  <c r="G354" i="32"/>
  <c r="G341" i="31"/>
  <c r="J349" i="31"/>
  <c r="Q346" i="32"/>
  <c r="Q378" i="32"/>
  <c r="G343" i="32"/>
  <c r="I389" i="31"/>
  <c r="J412" i="31"/>
  <c r="G322" i="32"/>
  <c r="J387" i="31"/>
  <c r="AA354" i="32"/>
  <c r="AA397" i="32"/>
  <c r="G336" i="32"/>
  <c r="J346" i="31"/>
  <c r="J429" i="31"/>
  <c r="G366" i="31"/>
  <c r="J332" i="31"/>
  <c r="G339" i="31"/>
  <c r="Q297" i="32"/>
  <c r="J407" i="31"/>
  <c r="AA345" i="32"/>
  <c r="AA377" i="32"/>
  <c r="G335" i="32"/>
  <c r="I340" i="31"/>
  <c r="J373" i="31"/>
  <c r="G395" i="31"/>
  <c r="I379" i="31"/>
  <c r="Q367" i="32"/>
  <c r="Q399" i="32"/>
  <c r="G382" i="31"/>
  <c r="J358" i="31"/>
  <c r="H342" i="31"/>
  <c r="G346" i="31"/>
  <c r="I418" i="31"/>
  <c r="J389" i="31"/>
  <c r="G356" i="31"/>
  <c r="AA355" i="32"/>
  <c r="G419" i="31"/>
  <c r="G320" i="32"/>
  <c r="Q333" i="32"/>
  <c r="H378" i="31"/>
  <c r="H356" i="31"/>
  <c r="Q342" i="32"/>
  <c r="Q374" i="32"/>
  <c r="G412" i="31"/>
  <c r="G335" i="31"/>
  <c r="H371" i="31"/>
  <c r="I393" i="31"/>
  <c r="AA342" i="32"/>
  <c r="AA374" i="32"/>
  <c r="H350" i="31"/>
  <c r="G407" i="32"/>
  <c r="I336" i="31"/>
  <c r="J371" i="31"/>
  <c r="I425" i="31"/>
  <c r="Q344" i="32"/>
  <c r="Q376" i="32"/>
  <c r="H346" i="31"/>
  <c r="H406" i="31"/>
  <c r="J410" i="31"/>
  <c r="I417" i="31"/>
  <c r="G414" i="31"/>
  <c r="H345" i="31"/>
  <c r="G353" i="31"/>
  <c r="AA364" i="32"/>
  <c r="J393" i="31"/>
  <c r="G439" i="31"/>
  <c r="I401" i="31"/>
  <c r="H423" i="31"/>
  <c r="G413" i="32"/>
  <c r="I362" i="31"/>
  <c r="J416" i="31"/>
  <c r="G394" i="31"/>
  <c r="Q339" i="32"/>
  <c r="Q371" i="32"/>
  <c r="G408" i="31"/>
  <c r="I414" i="31"/>
  <c r="I388" i="31"/>
  <c r="H393" i="31"/>
  <c r="H386" i="31"/>
  <c r="I391" i="31"/>
  <c r="J436" i="31"/>
  <c r="AA351" i="32"/>
  <c r="G364" i="31"/>
  <c r="G402" i="31"/>
  <c r="G357" i="32"/>
  <c r="I332" i="31"/>
  <c r="G336" i="31"/>
  <c r="J417" i="31"/>
  <c r="Q353" i="32"/>
  <c r="Q385" i="32"/>
  <c r="AA385" i="32"/>
  <c r="J380" i="31"/>
  <c r="J425" i="31"/>
  <c r="G392" i="32"/>
  <c r="H395" i="31"/>
  <c r="H368" i="31"/>
  <c r="AA341" i="32"/>
  <c r="AA386" i="32"/>
  <c r="I337" i="31"/>
  <c r="Q332" i="32"/>
  <c r="G410" i="32"/>
  <c r="J363" i="31"/>
  <c r="H361" i="31"/>
  <c r="Q356" i="32"/>
  <c r="H432" i="31"/>
  <c r="J334" i="31"/>
  <c r="G402" i="32"/>
  <c r="G355" i="31"/>
  <c r="I367" i="31"/>
  <c r="AA336" i="32"/>
  <c r="AA368" i="32"/>
  <c r="H338" i="31"/>
  <c r="G430" i="31"/>
  <c r="J370" i="31"/>
  <c r="G345" i="31"/>
  <c r="G388" i="32"/>
  <c r="G373" i="32"/>
  <c r="Q370" i="32"/>
  <c r="AA390" i="32"/>
  <c r="J434" i="31"/>
  <c r="G361" i="32"/>
  <c r="G369" i="31"/>
  <c r="J391" i="31"/>
  <c r="J428" i="31"/>
  <c r="G377" i="31"/>
  <c r="AA346" i="32"/>
  <c r="AA378" i="32"/>
  <c r="AA389" i="32"/>
  <c r="Q402" i="32"/>
  <c r="Q418" i="32"/>
  <c r="H385" i="31"/>
  <c r="G378" i="32"/>
  <c r="J399" i="31"/>
  <c r="H410" i="31"/>
  <c r="G418" i="31"/>
  <c r="I369" i="31"/>
  <c r="H365" i="31"/>
  <c r="AA337" i="32"/>
  <c r="AA369" i="32"/>
  <c r="I356" i="31"/>
  <c r="H334" i="31"/>
  <c r="G362" i="32"/>
  <c r="G399" i="31"/>
  <c r="G365" i="32"/>
  <c r="I383" i="31"/>
  <c r="Q359" i="32"/>
  <c r="AA391" i="32"/>
  <c r="J392" i="31"/>
  <c r="J390" i="31"/>
  <c r="G423" i="31"/>
  <c r="J427" i="31"/>
  <c r="G414" i="32"/>
  <c r="G431" i="31"/>
  <c r="AA347" i="32"/>
  <c r="AA379" i="32"/>
  <c r="Q330" i="32"/>
  <c r="I432" i="31"/>
  <c r="Q366" i="32"/>
  <c r="H366" i="31"/>
  <c r="H428" i="31"/>
  <c r="H375" i="31"/>
  <c r="G428" i="31"/>
  <c r="J411" i="31"/>
  <c r="AA334" i="32"/>
  <c r="AA366" i="32"/>
  <c r="I361" i="31"/>
  <c r="I435" i="31"/>
  <c r="G342" i="31"/>
  <c r="I345" i="31"/>
  <c r="Q296" i="32"/>
  <c r="Q368" i="32"/>
  <c r="Q400" i="32"/>
  <c r="G393" i="31"/>
  <c r="J384" i="31"/>
  <c r="J414" i="31"/>
  <c r="G358" i="31"/>
  <c r="G357" i="31"/>
  <c r="AA356" i="32"/>
  <c r="H427" i="31"/>
  <c r="J364" i="31"/>
  <c r="G351" i="32"/>
  <c r="J420" i="31"/>
  <c r="H357" i="31"/>
  <c r="Q363" i="32"/>
  <c r="J388" i="31"/>
  <c r="G413" i="31"/>
  <c r="H416" i="31"/>
  <c r="I392" i="31"/>
  <c r="I413" i="31"/>
  <c r="AA343" i="32"/>
  <c r="AA375" i="32"/>
  <c r="G339" i="32"/>
  <c r="I386" i="31"/>
  <c r="G353" i="32"/>
  <c r="G340" i="31"/>
  <c r="I341" i="31"/>
  <c r="Q345" i="32"/>
  <c r="Q377" i="32"/>
  <c r="G344" i="32"/>
  <c r="J430" i="31"/>
  <c r="J376" i="31"/>
  <c r="G390" i="32"/>
  <c r="Q319" i="32"/>
  <c r="H399" i="31"/>
  <c r="G407" i="31"/>
  <c r="AA365" i="32"/>
  <c r="I406" i="31"/>
  <c r="G368" i="32"/>
  <c r="G384" i="31"/>
  <c r="I372" i="31"/>
  <c r="Q348" i="32"/>
  <c r="Q380" i="32"/>
  <c r="I377" i="31"/>
  <c r="G418" i="32"/>
  <c r="H430" i="31"/>
  <c r="J341" i="31"/>
  <c r="H382" i="31"/>
  <c r="I394" i="31"/>
  <c r="AA360" i="32"/>
  <c r="J339" i="31"/>
  <c r="G350" i="32"/>
  <c r="G338" i="31"/>
  <c r="G334" i="31"/>
  <c r="G403" i="31"/>
  <c r="G387" i="31"/>
  <c r="G369" i="32"/>
  <c r="Q362" i="32"/>
  <c r="AA382" i="32"/>
  <c r="G354" i="31"/>
  <c r="G373" i="31"/>
  <c r="G395" i="32"/>
  <c r="I412" i="31"/>
  <c r="G435" i="31"/>
  <c r="AA338" i="32"/>
  <c r="AA370" i="32"/>
  <c r="I335" i="31"/>
  <c r="H348" i="31"/>
  <c r="AA317" i="32"/>
  <c r="AA412" i="32"/>
  <c r="Q394" i="32"/>
  <c r="I381" i="31"/>
  <c r="G328" i="32"/>
  <c r="G434" i="31"/>
  <c r="G422" i="31"/>
  <c r="AA301" i="32"/>
  <c r="AA333" i="32"/>
  <c r="I404" i="31"/>
  <c r="G334" i="32"/>
  <c r="G343" i="31"/>
  <c r="G304" i="33"/>
  <c r="G362" i="33"/>
  <c r="G340" i="33"/>
  <c r="G415" i="33"/>
  <c r="G393" i="33"/>
  <c r="G375" i="31"/>
  <c r="G330" i="32"/>
  <c r="Q404" i="32"/>
  <c r="AA303" i="32"/>
  <c r="J397" i="31"/>
  <c r="G305" i="33"/>
  <c r="G365" i="33"/>
  <c r="G333" i="33"/>
  <c r="Q335" i="32"/>
  <c r="G405" i="33"/>
  <c r="I353" i="31"/>
  <c r="G436" i="31"/>
  <c r="J347" i="31"/>
  <c r="H408" i="31"/>
  <c r="G400" i="32"/>
  <c r="Q415" i="32"/>
  <c r="J409" i="31"/>
  <c r="G346" i="32"/>
  <c r="H381" i="31"/>
  <c r="G347" i="31"/>
  <c r="G306" i="33"/>
  <c r="G343" i="33"/>
  <c r="G321" i="33"/>
  <c r="G400" i="33"/>
  <c r="Q398" i="32"/>
  <c r="G379" i="31"/>
  <c r="G379" i="32"/>
  <c r="AA296" i="32"/>
  <c r="AA328" i="32"/>
  <c r="H336" i="31"/>
  <c r="J431" i="31"/>
  <c r="G410" i="31"/>
  <c r="G307" i="33"/>
  <c r="G367" i="33"/>
  <c r="G335" i="33"/>
  <c r="G406" i="33"/>
  <c r="G374" i="33"/>
  <c r="H437" i="31"/>
  <c r="Q392" i="32"/>
  <c r="J406" i="31"/>
  <c r="H362" i="31"/>
  <c r="H407" i="31"/>
  <c r="H391" i="31"/>
  <c r="G416" i="31"/>
  <c r="AA299" i="32"/>
  <c r="AA331" i="32"/>
  <c r="I426" i="31"/>
  <c r="I352" i="31"/>
  <c r="G300" i="33"/>
  <c r="G358" i="33"/>
  <c r="G336" i="33"/>
  <c r="G411" i="33"/>
  <c r="G389" i="33"/>
  <c r="I384" i="31"/>
  <c r="J351" i="31"/>
  <c r="I370" i="31"/>
  <c r="Q414" i="32"/>
  <c r="I400" i="31"/>
  <c r="Q299" i="32"/>
  <c r="I357" i="31"/>
  <c r="G364" i="32"/>
  <c r="G301" i="33"/>
  <c r="AA416" i="32"/>
  <c r="G360" i="33"/>
  <c r="G328" i="33"/>
  <c r="G401" i="33"/>
  <c r="AA371" i="32"/>
  <c r="G415" i="31"/>
  <c r="G421" i="32"/>
  <c r="J343" i="31"/>
  <c r="G362" i="31"/>
  <c r="J357" i="31"/>
  <c r="G403" i="32"/>
  <c r="G421" i="31"/>
  <c r="AA324" i="32"/>
  <c r="I354" i="31"/>
  <c r="I398" i="31"/>
  <c r="G302" i="33"/>
  <c r="G376" i="33"/>
  <c r="G338" i="33"/>
  <c r="G396" i="33"/>
  <c r="Q396" i="32"/>
  <c r="J356" i="31"/>
  <c r="J355" i="31"/>
  <c r="I427" i="31"/>
  <c r="G398" i="31"/>
  <c r="AA294" i="32"/>
  <c r="AA326" i="32"/>
  <c r="H332" i="31"/>
  <c r="G397" i="32"/>
  <c r="G358" i="32"/>
  <c r="G360" i="32"/>
  <c r="G303" i="33"/>
  <c r="G363" i="33"/>
  <c r="G331" i="33"/>
  <c r="Q338" i="32"/>
  <c r="G403" i="33"/>
  <c r="G381" i="33"/>
  <c r="G349" i="32"/>
  <c r="Q301" i="32"/>
  <c r="AA293" i="32"/>
  <c r="AA325" i="32"/>
  <c r="J386" i="31"/>
  <c r="H380" i="31"/>
  <c r="H425" i="31"/>
  <c r="G312" i="33"/>
  <c r="G370" i="33"/>
  <c r="G311" i="33"/>
  <c r="G390" i="33"/>
  <c r="Q397" i="32"/>
  <c r="I430" i="31"/>
  <c r="G380" i="32"/>
  <c r="G419" i="32"/>
  <c r="AA295" i="32"/>
  <c r="AA327" i="32"/>
  <c r="H387" i="31"/>
  <c r="I349" i="31"/>
  <c r="G359" i="32"/>
  <c r="G313" i="33"/>
  <c r="G373" i="33"/>
  <c r="G341" i="33"/>
  <c r="G412" i="33"/>
  <c r="G380" i="33"/>
  <c r="H398" i="31"/>
  <c r="I421" i="31"/>
  <c r="I344" i="31"/>
  <c r="H349" i="31"/>
  <c r="J348" i="31"/>
  <c r="J344" i="31"/>
  <c r="Q407" i="32"/>
  <c r="G405" i="32"/>
  <c r="G425" i="31"/>
  <c r="H439" i="31"/>
  <c r="AA413" i="32"/>
  <c r="AA418" i="32"/>
  <c r="G351" i="33"/>
  <c r="G329" i="33"/>
  <c r="G408" i="33"/>
  <c r="Q390" i="32"/>
  <c r="Q293" i="32"/>
  <c r="G376" i="32"/>
  <c r="I368" i="31"/>
  <c r="Q421" i="32"/>
  <c r="AA320" i="32"/>
  <c r="J336" i="31"/>
  <c r="J435" i="31"/>
  <c r="J394" i="31"/>
  <c r="AA409" i="32"/>
  <c r="AA424" i="32"/>
  <c r="G342" i="33"/>
  <c r="G310" i="33"/>
  <c r="G414" i="33"/>
  <c r="G382" i="33"/>
  <c r="G363" i="31"/>
  <c r="G433" i="31"/>
  <c r="J342" i="31"/>
  <c r="G366" i="32"/>
  <c r="H405" i="31"/>
  <c r="G404" i="32"/>
  <c r="G420" i="31"/>
  <c r="Q424" i="32"/>
  <c r="AA323" i="32"/>
  <c r="I376" i="31"/>
  <c r="H424" i="31"/>
  <c r="G308" i="33"/>
  <c r="G366" i="33"/>
  <c r="G344" i="33"/>
  <c r="G349" i="33"/>
  <c r="Q395" i="32"/>
  <c r="G386" i="32"/>
  <c r="I407" i="31"/>
  <c r="Q406" i="32"/>
  <c r="G424" i="31"/>
  <c r="J374" i="31"/>
  <c r="J372" i="31"/>
  <c r="G309" i="33"/>
  <c r="G369" i="33"/>
  <c r="G337" i="33"/>
  <c r="Q337" i="32"/>
  <c r="G409" i="33"/>
  <c r="AA395" i="32"/>
  <c r="G340" i="32"/>
  <c r="G417" i="32"/>
  <c r="I420" i="31"/>
  <c r="J361" i="31"/>
  <c r="G345" i="32"/>
  <c r="Q417" i="32"/>
  <c r="Q328" i="32"/>
  <c r="I375" i="31"/>
  <c r="H384" i="31"/>
  <c r="AA411" i="32"/>
  <c r="G297" i="33"/>
  <c r="G347" i="33"/>
  <c r="G325" i="33"/>
  <c r="G404" i="33"/>
  <c r="Q388" i="32"/>
  <c r="G367" i="31"/>
  <c r="H347" i="31"/>
  <c r="Q419" i="32"/>
  <c r="AA318" i="32"/>
  <c r="J437" i="31"/>
  <c r="G401" i="31"/>
  <c r="J337" i="31"/>
  <c r="AA407" i="32"/>
  <c r="AA423" i="32"/>
  <c r="G371" i="33"/>
  <c r="G339" i="33"/>
  <c r="G410" i="33"/>
  <c r="G378" i="33"/>
  <c r="G291" i="33"/>
  <c r="G357" i="33"/>
  <c r="G319" i="33"/>
  <c r="G398" i="33"/>
  <c r="Q389" i="32"/>
  <c r="G429" i="31"/>
  <c r="I431" i="31"/>
  <c r="Q420" i="32"/>
  <c r="AA319" i="32"/>
  <c r="G406" i="31"/>
  <c r="Q321" i="32"/>
  <c r="I346" i="31"/>
  <c r="AA408" i="32"/>
  <c r="G292" i="33"/>
  <c r="G348" i="33"/>
  <c r="G316" i="33"/>
  <c r="G420" i="33"/>
  <c r="G388" i="33"/>
  <c r="Q391" i="32"/>
  <c r="G329" i="32"/>
  <c r="G331" i="32"/>
  <c r="H353" i="31"/>
  <c r="H337" i="31"/>
  <c r="AA298" i="32"/>
  <c r="AA330" i="32"/>
  <c r="G401" i="32"/>
  <c r="H420" i="31"/>
  <c r="AA405" i="32"/>
  <c r="G364" i="33"/>
  <c r="G326" i="33"/>
  <c r="G417" i="33"/>
  <c r="G379" i="33"/>
  <c r="G317" i="33"/>
  <c r="G378" i="31"/>
  <c r="H397" i="31"/>
  <c r="Q413" i="32"/>
  <c r="H379" i="31"/>
  <c r="Q300" i="32"/>
  <c r="J398" i="31"/>
  <c r="J368" i="31"/>
  <c r="AA401" i="32"/>
  <c r="AA415" i="32"/>
  <c r="G350" i="33"/>
  <c r="G318" i="33"/>
  <c r="G391" i="33"/>
  <c r="AA394" i="32"/>
  <c r="J385" i="31"/>
  <c r="G437" i="31"/>
  <c r="I410" i="31"/>
  <c r="I382" i="31"/>
  <c r="H409" i="31"/>
  <c r="G399" i="32"/>
  <c r="Q416" i="32"/>
  <c r="I347" i="31"/>
  <c r="I371" i="31"/>
  <c r="H435" i="31"/>
  <c r="AA410" i="32"/>
  <c r="G293" i="33"/>
  <c r="G353" i="33"/>
  <c r="G315" i="33"/>
  <c r="G394" i="33"/>
  <c r="Q387" i="32"/>
  <c r="J366" i="31"/>
  <c r="G325" i="32"/>
  <c r="I364" i="31"/>
  <c r="AA297" i="32"/>
  <c r="AA329" i="32"/>
  <c r="H359" i="31"/>
  <c r="G400" i="31"/>
  <c r="J333" i="31"/>
  <c r="AA406" i="32"/>
  <c r="AA422" i="32"/>
  <c r="G377" i="33"/>
  <c r="G345" i="33"/>
  <c r="G416" i="33"/>
  <c r="G384" i="33"/>
  <c r="AA388" i="32"/>
  <c r="Q401" i="32"/>
  <c r="J395" i="31"/>
  <c r="J400" i="31"/>
  <c r="I424" i="31"/>
  <c r="G333" i="32"/>
  <c r="Q409" i="32"/>
  <c r="Q324" i="32"/>
  <c r="I348" i="31"/>
  <c r="Q326" i="32"/>
  <c r="AA403" i="32"/>
  <c r="AA420" i="32"/>
  <c r="G355" i="33"/>
  <c r="G413" i="33"/>
  <c r="G375" i="33"/>
  <c r="Q294" i="32"/>
  <c r="G374" i="32"/>
  <c r="G321" i="32"/>
  <c r="Q411" i="32"/>
  <c r="Q303" i="32"/>
  <c r="G405" i="31"/>
  <c r="I423" i="31"/>
  <c r="AA399" i="32"/>
  <c r="G290" i="33"/>
  <c r="G346" i="33"/>
  <c r="G314" i="33"/>
  <c r="G418" i="33"/>
  <c r="G386" i="33"/>
  <c r="G383" i="32"/>
  <c r="G332" i="32"/>
  <c r="H352" i="31"/>
  <c r="H400" i="31"/>
  <c r="G384" i="32"/>
  <c r="Q410" i="32"/>
  <c r="Q323" i="32"/>
  <c r="AA404" i="32"/>
  <c r="AA421" i="32"/>
  <c r="G332" i="33"/>
  <c r="G407" i="33"/>
  <c r="G385" i="33"/>
  <c r="H363" i="31"/>
  <c r="J350" i="31"/>
  <c r="I333" i="31"/>
  <c r="I422" i="31"/>
  <c r="Q412" i="32"/>
  <c r="G381" i="32"/>
  <c r="Q317" i="32"/>
  <c r="AA400" i="32"/>
  <c r="AA414" i="32"/>
  <c r="G356" i="33"/>
  <c r="G324" i="33"/>
  <c r="G397" i="33"/>
  <c r="G432" i="31"/>
  <c r="Q302" i="32"/>
  <c r="G327" i="32"/>
  <c r="H404" i="31"/>
  <c r="J352" i="31"/>
  <c r="Q423" i="32"/>
  <c r="AA322" i="32"/>
  <c r="H333" i="31"/>
  <c r="G426" i="31"/>
  <c r="G298" i="33"/>
  <c r="G372" i="33"/>
  <c r="G334" i="33"/>
  <c r="G419" i="33"/>
  <c r="G387" i="33"/>
  <c r="H367" i="31"/>
  <c r="J354" i="31"/>
  <c r="I359" i="31"/>
  <c r="I403" i="31"/>
  <c r="Q405" i="32"/>
  <c r="AA304" i="32"/>
  <c r="H383" i="31"/>
  <c r="G393" i="32"/>
  <c r="G299" i="33"/>
  <c r="G359" i="33"/>
  <c r="G327" i="33"/>
  <c r="Q336" i="32"/>
  <c r="G399" i="33"/>
  <c r="AA387" i="32"/>
  <c r="I396" i="31"/>
  <c r="J423" i="31"/>
  <c r="H358" i="31"/>
  <c r="H403" i="31"/>
  <c r="H396" i="31"/>
  <c r="G420" i="32"/>
  <c r="Q408" i="32"/>
  <c r="I351" i="31"/>
  <c r="H438" i="31"/>
  <c r="G338" i="32"/>
  <c r="AA402" i="32"/>
  <c r="AA419" i="32"/>
  <c r="G361" i="33"/>
  <c r="G323" i="33"/>
  <c r="G402" i="33"/>
  <c r="G371" i="31"/>
  <c r="I433" i="31"/>
  <c r="G375" i="32"/>
  <c r="H351" i="31"/>
  <c r="Q422" i="32"/>
  <c r="AA321" i="32"/>
  <c r="Q304" i="32"/>
  <c r="G404" i="31"/>
  <c r="I387" i="31"/>
  <c r="AA398" i="32"/>
  <c r="G296" i="33"/>
  <c r="G352" i="33"/>
  <c r="G320" i="33"/>
  <c r="Q334" i="32"/>
  <c r="G392" i="33"/>
  <c r="G359" i="31"/>
  <c r="Q393" i="32"/>
  <c r="G326" i="32"/>
  <c r="J404" i="31"/>
  <c r="G370" i="32"/>
  <c r="G417" i="31"/>
  <c r="AA300" i="32"/>
  <c r="AA332" i="32"/>
  <c r="I390" i="31"/>
  <c r="H335" i="31"/>
  <c r="H421" i="31"/>
  <c r="G294" i="33"/>
  <c r="G368" i="33"/>
  <c r="G330" i="33"/>
  <c r="G421" i="33"/>
  <c r="G383" i="33"/>
  <c r="I438" i="31"/>
  <c r="J402" i="31"/>
  <c r="Q403" i="32"/>
  <c r="AA302" i="32"/>
  <c r="G377" i="32"/>
  <c r="G363" i="32"/>
  <c r="G295" i="33"/>
  <c r="AA417" i="32"/>
  <c r="G354" i="33"/>
  <c r="G322" i="33"/>
  <c r="G395" i="33"/>
  <c r="C286" i="2"/>
  <c r="BE201" i="2"/>
  <c r="C242" i="2"/>
  <c r="Y201" i="2" s="1"/>
  <c r="C264" i="2"/>
  <c r="AU201" i="2" s="1"/>
  <c r="C275" i="2"/>
  <c r="C253" i="2"/>
  <c r="AJ201" i="2" s="1"/>
  <c r="C231" i="2"/>
  <c r="N201" i="2" s="1"/>
  <c r="C220" i="2"/>
  <c r="C201" i="2" s="1"/>
  <c r="C287" i="2" l="1"/>
  <c r="BF201" i="2"/>
  <c r="C298" i="2"/>
  <c r="BQ201" i="2"/>
  <c r="C243" i="2"/>
  <c r="Z201" i="2" s="1"/>
  <c r="C265" i="2"/>
  <c r="AV201" i="2" s="1"/>
  <c r="C276" i="2"/>
  <c r="C254" i="2"/>
  <c r="AK201" i="2" s="1"/>
  <c r="C232" i="2"/>
  <c r="O201" i="2" s="1"/>
  <c r="C221" i="2"/>
  <c r="D201" i="2" s="1"/>
  <c r="C288" i="2" l="1"/>
  <c r="BG201" i="2"/>
  <c r="C310" i="2"/>
  <c r="CC201" i="2"/>
  <c r="C299" i="2"/>
  <c r="BR201" i="2"/>
  <c r="C244" i="2"/>
  <c r="AA201" i="2" s="1"/>
  <c r="C266" i="2"/>
  <c r="AW201" i="2" s="1"/>
  <c r="C277" i="2"/>
  <c r="C255" i="2"/>
  <c r="AL201" i="2" s="1"/>
  <c r="C233" i="2"/>
  <c r="P201" i="2" s="1"/>
  <c r="C222" i="2"/>
  <c r="E201" i="2" s="1"/>
  <c r="C289" i="2" l="1"/>
  <c r="BH201" i="2"/>
  <c r="C311" i="2"/>
  <c r="CD201" i="2"/>
  <c r="C322" i="2"/>
  <c r="CO201" i="2"/>
  <c r="C300" i="2"/>
  <c r="BS201" i="2"/>
  <c r="C245" i="2"/>
  <c r="AB201" i="2" s="1"/>
  <c r="C267" i="2"/>
  <c r="AX201" i="2" s="1"/>
  <c r="C278" i="2"/>
  <c r="C256" i="2"/>
  <c r="AM201" i="2" s="1"/>
  <c r="C234" i="2"/>
  <c r="Q201" i="2" s="1"/>
  <c r="C223" i="2"/>
  <c r="F201" i="2" s="1"/>
  <c r="C290" i="2" l="1"/>
  <c r="BI201" i="2"/>
  <c r="C312" i="2"/>
  <c r="CE201" i="2"/>
  <c r="C334" i="2"/>
  <c r="DA201" i="2"/>
  <c r="C323" i="2"/>
  <c r="CP201" i="2"/>
  <c r="C301" i="2"/>
  <c r="BT201" i="2"/>
  <c r="C246" i="2"/>
  <c r="AC201" i="2" s="1"/>
  <c r="C268" i="2"/>
  <c r="C279" i="2"/>
  <c r="C257" i="2"/>
  <c r="AN201" i="2" s="1"/>
  <c r="C235" i="2"/>
  <c r="R201" i="2" s="1"/>
  <c r="C224" i="2"/>
  <c r="G201" i="2" s="1"/>
  <c r="C291" i="2" l="1"/>
  <c r="BJ201" i="2"/>
  <c r="C313" i="2"/>
  <c r="CF201" i="2"/>
  <c r="C335" i="2"/>
  <c r="DB201" i="2"/>
  <c r="C346" i="2"/>
  <c r="DM201" i="2"/>
  <c r="C324" i="2"/>
  <c r="CQ201" i="2"/>
  <c r="C302" i="2"/>
  <c r="BU201" i="2"/>
  <c r="C280" i="2"/>
  <c r="AY201" i="2"/>
  <c r="C247" i="2"/>
  <c r="AD201" i="2" s="1"/>
  <c r="C236" i="2"/>
  <c r="S201" i="2" s="1"/>
  <c r="C269" i="2"/>
  <c r="C258" i="2"/>
  <c r="AO201" i="2" s="1"/>
  <c r="C281" i="2" l="1"/>
  <c r="AZ201" i="2"/>
  <c r="C292" i="2"/>
  <c r="BK201" i="2"/>
  <c r="C314" i="2"/>
  <c r="CG201" i="2"/>
  <c r="C336" i="2"/>
  <c r="DC201" i="2"/>
  <c r="C358" i="2"/>
  <c r="DY201" i="2"/>
  <c r="C347" i="2"/>
  <c r="DN201" i="2"/>
  <c r="C325" i="2"/>
  <c r="CR201" i="2"/>
  <c r="C303" i="2"/>
  <c r="BV201" i="2"/>
  <c r="C270" i="2"/>
  <c r="C248" i="2"/>
  <c r="AE201" i="2" s="1"/>
  <c r="C259" i="2"/>
  <c r="AP201" i="2" s="1"/>
  <c r="C282" i="2" l="1"/>
  <c r="BA201" i="2"/>
  <c r="C315" i="2"/>
  <c r="CH201" i="2"/>
  <c r="C337" i="2"/>
  <c r="DD201" i="2"/>
  <c r="C359" i="2"/>
  <c r="DZ201" i="2"/>
  <c r="C370" i="2"/>
  <c r="EK201" i="2"/>
  <c r="C348" i="2"/>
  <c r="DO201" i="2"/>
  <c r="C326" i="2"/>
  <c r="CS201" i="2"/>
  <c r="C304" i="2"/>
  <c r="BW201" i="2"/>
  <c r="C293" i="2"/>
  <c r="BL201" i="2"/>
  <c r="C271" i="2"/>
  <c r="C260" i="2"/>
  <c r="AQ201" i="2" s="1"/>
  <c r="C283" i="2" l="1"/>
  <c r="BB201" i="2"/>
  <c r="C305" i="2"/>
  <c r="BX201" i="2"/>
  <c r="C316" i="2"/>
  <c r="CI201" i="2"/>
  <c r="C338" i="2"/>
  <c r="DE201" i="2"/>
  <c r="C360" i="2"/>
  <c r="EA201" i="2"/>
  <c r="C382" i="2"/>
  <c r="EW201" i="2"/>
  <c r="C371" i="2"/>
  <c r="EL201" i="2"/>
  <c r="C349" i="2"/>
  <c r="DP201" i="2"/>
  <c r="C327" i="2"/>
  <c r="CT201" i="2"/>
  <c r="C294" i="2"/>
  <c r="BM201" i="2"/>
  <c r="C272" i="2"/>
  <c r="C284" i="2" l="1"/>
  <c r="BC201" i="2"/>
  <c r="C306" i="2"/>
  <c r="BY201" i="2"/>
  <c r="C339" i="2"/>
  <c r="DF201" i="2"/>
  <c r="C361" i="2"/>
  <c r="EB201" i="2"/>
  <c r="C383" i="2"/>
  <c r="EX201" i="2"/>
  <c r="C394" i="2"/>
  <c r="FI201" i="2"/>
  <c r="C372" i="2"/>
  <c r="EM201" i="2"/>
  <c r="C350" i="2"/>
  <c r="DQ201" i="2"/>
  <c r="C328" i="2"/>
  <c r="CU201" i="2"/>
  <c r="C317" i="2"/>
  <c r="CJ201" i="2"/>
  <c r="C295" i="2"/>
  <c r="BN201" i="2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55" i="29"/>
  <c r="C307" i="2" l="1"/>
  <c r="BZ201" i="2"/>
  <c r="C329" i="2"/>
  <c r="CV201" i="2"/>
  <c r="C340" i="2"/>
  <c r="DG201" i="2"/>
  <c r="C362" i="2"/>
  <c r="EC201" i="2"/>
  <c r="C384" i="2"/>
  <c r="EY201" i="2"/>
  <c r="C406" i="2"/>
  <c r="FU201" i="2"/>
  <c r="C395" i="2"/>
  <c r="FJ201" i="2"/>
  <c r="C373" i="2"/>
  <c r="EN201" i="2"/>
  <c r="C351" i="2"/>
  <c r="DR201" i="2"/>
  <c r="C318" i="2"/>
  <c r="CK201" i="2"/>
  <c r="C296" i="2"/>
  <c r="BO201" i="2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3" i="29"/>
  <c r="C308" i="2" l="1"/>
  <c r="CA201" i="2"/>
  <c r="C330" i="2"/>
  <c r="CW201" i="2"/>
  <c r="C363" i="2"/>
  <c r="ED201" i="2"/>
  <c r="C385" i="2"/>
  <c r="EZ201" i="2"/>
  <c r="C407" i="2"/>
  <c r="FV201" i="2"/>
  <c r="C396" i="2"/>
  <c r="FK201" i="2"/>
  <c r="C374" i="2"/>
  <c r="EO201" i="2"/>
  <c r="C352" i="2"/>
  <c r="DS201" i="2"/>
  <c r="C341" i="2"/>
  <c r="DH201" i="2"/>
  <c r="C319" i="2"/>
  <c r="CL201" i="2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AZ60" i="14"/>
  <c r="AZ91" i="14" s="1"/>
  <c r="AY60" i="14"/>
  <c r="AY91" i="14" s="1"/>
  <c r="AX60" i="14"/>
  <c r="AX91" i="14" s="1"/>
  <c r="AW60" i="14"/>
  <c r="AW91" i="14" s="1"/>
  <c r="AV60" i="14"/>
  <c r="AV91" i="14" s="1"/>
  <c r="AU60" i="14"/>
  <c r="AU91" i="14" s="1"/>
  <c r="AT60" i="14"/>
  <c r="AT91" i="14" s="1"/>
  <c r="AS60" i="14"/>
  <c r="AS91" i="14" s="1"/>
  <c r="AR60" i="14"/>
  <c r="AR91" i="14" s="1"/>
  <c r="AQ60" i="14"/>
  <c r="AQ91" i="14" s="1"/>
  <c r="AP60" i="14"/>
  <c r="AP91" i="14" s="1"/>
  <c r="AO60" i="14"/>
  <c r="AO91" i="14" s="1"/>
  <c r="AN60" i="14"/>
  <c r="AN91" i="14" s="1"/>
  <c r="AM60" i="14"/>
  <c r="AM91" i="14" s="1"/>
  <c r="AL60" i="14"/>
  <c r="AL91" i="14" s="1"/>
  <c r="AK60" i="14"/>
  <c r="AK91" i="14" s="1"/>
  <c r="AJ60" i="14"/>
  <c r="AJ91" i="14" s="1"/>
  <c r="AI60" i="14"/>
  <c r="AI91" i="14" s="1"/>
  <c r="AH60" i="14"/>
  <c r="AH91" i="14" s="1"/>
  <c r="AG60" i="14"/>
  <c r="AG91" i="14" s="1"/>
  <c r="AF60" i="14"/>
  <c r="AF91" i="14" s="1"/>
  <c r="AE60" i="14"/>
  <c r="AE91" i="14" s="1"/>
  <c r="AD60" i="14"/>
  <c r="AD91" i="14" s="1"/>
  <c r="AC60" i="14"/>
  <c r="AC91" i="14" s="1"/>
  <c r="AB60" i="14"/>
  <c r="AB91" i="14" s="1"/>
  <c r="AA60" i="14"/>
  <c r="AA91" i="14" s="1"/>
  <c r="Z60" i="14"/>
  <c r="Z91" i="14" s="1"/>
  <c r="Y60" i="14"/>
  <c r="Y91" i="14" s="1"/>
  <c r="X60" i="14"/>
  <c r="X91" i="14" s="1"/>
  <c r="W60" i="14"/>
  <c r="W91" i="14" s="1"/>
  <c r="V60" i="14"/>
  <c r="V91" i="14" s="1"/>
  <c r="U60" i="14"/>
  <c r="U91" i="14" s="1"/>
  <c r="T60" i="14"/>
  <c r="T91" i="14" s="1"/>
  <c r="S60" i="14"/>
  <c r="S91" i="14" s="1"/>
  <c r="R60" i="14"/>
  <c r="R91" i="14" s="1"/>
  <c r="Q60" i="14"/>
  <c r="Q91" i="14" s="1"/>
  <c r="P60" i="14"/>
  <c r="P91" i="14" s="1"/>
  <c r="O60" i="14"/>
  <c r="O91" i="14" s="1"/>
  <c r="N60" i="14"/>
  <c r="N91" i="14" s="1"/>
  <c r="M60" i="14"/>
  <c r="M91" i="14" s="1"/>
  <c r="L60" i="14"/>
  <c r="L91" i="14" s="1"/>
  <c r="K60" i="14"/>
  <c r="K91" i="14" s="1"/>
  <c r="J60" i="14"/>
  <c r="J91" i="14" s="1"/>
  <c r="I60" i="14"/>
  <c r="I91" i="14" s="1"/>
  <c r="H60" i="14"/>
  <c r="H91" i="14" s="1"/>
  <c r="G60" i="14"/>
  <c r="G91" i="14" s="1"/>
  <c r="F60" i="14"/>
  <c r="F91" i="14" s="1"/>
  <c r="E60" i="14"/>
  <c r="E91" i="14" s="1"/>
  <c r="A8" i="30"/>
  <c r="A9" i="30"/>
  <c r="A10" i="30"/>
  <c r="A11" i="30"/>
  <c r="A12" i="30"/>
  <c r="A13" i="30"/>
  <c r="A14" i="3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C331" i="2" l="1"/>
  <c r="CX201" i="2"/>
  <c r="C353" i="2"/>
  <c r="DT201" i="2"/>
  <c r="C364" i="2"/>
  <c r="EE201" i="2"/>
  <c r="C386" i="2"/>
  <c r="FA201" i="2"/>
  <c r="C408" i="2"/>
  <c r="FW201" i="2"/>
  <c r="C397" i="2"/>
  <c r="FL201" i="2"/>
  <c r="C375" i="2"/>
  <c r="EP201" i="2"/>
  <c r="C342" i="2"/>
  <c r="DI201" i="2"/>
  <c r="C320" i="2"/>
  <c r="CM201" i="2"/>
  <c r="A3" i="29"/>
  <c r="A4" i="29"/>
  <c r="A5" i="29"/>
  <c r="A6" i="29"/>
  <c r="A7" i="29"/>
  <c r="A8" i="29"/>
  <c r="A9" i="29"/>
  <c r="A10" i="29"/>
  <c r="A11" i="29"/>
  <c r="A12" i="29"/>
  <c r="C332" i="2" l="1"/>
  <c r="CY201" i="2"/>
  <c r="C354" i="2"/>
  <c r="DU201" i="2"/>
  <c r="C387" i="2"/>
  <c r="FB201" i="2"/>
  <c r="C409" i="2"/>
  <c r="FX201" i="2"/>
  <c r="C398" i="2"/>
  <c r="FM201" i="2"/>
  <c r="C376" i="2"/>
  <c r="EQ201" i="2"/>
  <c r="C365" i="2"/>
  <c r="EF201" i="2"/>
  <c r="C343" i="2"/>
  <c r="DJ201" i="2"/>
  <c r="I57" i="28"/>
  <c r="H57" i="28"/>
  <c r="G57" i="28"/>
  <c r="F57" i="28"/>
  <c r="I56" i="28"/>
  <c r="H56" i="28"/>
  <c r="G56" i="28"/>
  <c r="F56" i="28"/>
  <c r="I55" i="28"/>
  <c r="H55" i="28"/>
  <c r="G55" i="28"/>
  <c r="F55" i="28"/>
  <c r="I54" i="28"/>
  <c r="H54" i="28"/>
  <c r="G54" i="28"/>
  <c r="F54" i="28"/>
  <c r="I53" i="28"/>
  <c r="H53" i="28"/>
  <c r="G53" i="28"/>
  <c r="F53" i="28"/>
  <c r="I52" i="28"/>
  <c r="H52" i="28"/>
  <c r="G52" i="28"/>
  <c r="F52" i="28"/>
  <c r="I51" i="28"/>
  <c r="H51" i="28"/>
  <c r="G51" i="28"/>
  <c r="F51" i="28"/>
  <c r="I50" i="28"/>
  <c r="H50" i="28"/>
  <c r="G50" i="28"/>
  <c r="F50" i="28"/>
  <c r="I49" i="28"/>
  <c r="H49" i="28"/>
  <c r="G49" i="28"/>
  <c r="F49" i="28"/>
  <c r="I48" i="28"/>
  <c r="H48" i="28"/>
  <c r="G48" i="28"/>
  <c r="F48" i="28"/>
  <c r="I47" i="28"/>
  <c r="H47" i="28"/>
  <c r="G47" i="28"/>
  <c r="F47" i="28"/>
  <c r="I46" i="28"/>
  <c r="H46" i="28"/>
  <c r="G46" i="28"/>
  <c r="F46" i="28"/>
  <c r="I45" i="28"/>
  <c r="H45" i="28"/>
  <c r="G45" i="28"/>
  <c r="F45" i="28"/>
  <c r="I44" i="28"/>
  <c r="H44" i="28"/>
  <c r="G44" i="28"/>
  <c r="F44" i="28"/>
  <c r="I43" i="28"/>
  <c r="H43" i="28"/>
  <c r="G43" i="28"/>
  <c r="F43" i="28"/>
  <c r="I42" i="28"/>
  <c r="H42" i="28"/>
  <c r="G42" i="28"/>
  <c r="F42" i="28"/>
  <c r="I41" i="28"/>
  <c r="H41" i="28"/>
  <c r="G41" i="28"/>
  <c r="F41" i="28"/>
  <c r="I40" i="28"/>
  <c r="H40" i="28"/>
  <c r="G40" i="28"/>
  <c r="F40" i="28"/>
  <c r="I39" i="28"/>
  <c r="H39" i="28"/>
  <c r="G39" i="28"/>
  <c r="F39" i="28"/>
  <c r="I38" i="28"/>
  <c r="H38" i="28"/>
  <c r="G38" i="28"/>
  <c r="F38" i="28"/>
  <c r="I37" i="28"/>
  <c r="H37" i="28"/>
  <c r="G37" i="28"/>
  <c r="F37" i="28"/>
  <c r="I36" i="28"/>
  <c r="H36" i="28"/>
  <c r="G36" i="28"/>
  <c r="F36" i="28"/>
  <c r="I35" i="28"/>
  <c r="H35" i="28"/>
  <c r="G35" i="28"/>
  <c r="F35" i="28"/>
  <c r="I34" i="28"/>
  <c r="H34" i="28"/>
  <c r="G34" i="28"/>
  <c r="F34" i="28"/>
  <c r="I33" i="28"/>
  <c r="H33" i="28"/>
  <c r="G33" i="28"/>
  <c r="F33" i="28"/>
  <c r="I32" i="28"/>
  <c r="H32" i="28"/>
  <c r="G32" i="28"/>
  <c r="F32" i="28"/>
  <c r="I31" i="28"/>
  <c r="H31" i="28"/>
  <c r="G31" i="28"/>
  <c r="F31" i="28"/>
  <c r="I30" i="28"/>
  <c r="H30" i="28"/>
  <c r="G30" i="28"/>
  <c r="F30" i="28"/>
  <c r="I29" i="28"/>
  <c r="H29" i="28"/>
  <c r="G29" i="28"/>
  <c r="F29" i="28"/>
  <c r="I28" i="28"/>
  <c r="H28" i="28"/>
  <c r="G28" i="28"/>
  <c r="F28" i="28"/>
  <c r="I27" i="28"/>
  <c r="H27" i="28"/>
  <c r="G27" i="28"/>
  <c r="F27" i="28"/>
  <c r="I26" i="28"/>
  <c r="H26" i="28"/>
  <c r="G26" i="28"/>
  <c r="F26" i="28"/>
  <c r="I25" i="28"/>
  <c r="H25" i="28"/>
  <c r="G25" i="28"/>
  <c r="F25" i="28"/>
  <c r="I24" i="28"/>
  <c r="H24" i="28"/>
  <c r="G24" i="28"/>
  <c r="F24" i="28"/>
  <c r="I23" i="28"/>
  <c r="H23" i="28"/>
  <c r="G23" i="28"/>
  <c r="F23" i="28"/>
  <c r="I22" i="28"/>
  <c r="H22" i="28"/>
  <c r="G22" i="28"/>
  <c r="F22" i="28"/>
  <c r="I21" i="28"/>
  <c r="H21" i="28"/>
  <c r="G21" i="28"/>
  <c r="F21" i="28"/>
  <c r="I20" i="28"/>
  <c r="H20" i="28"/>
  <c r="G20" i="28"/>
  <c r="F20" i="28"/>
  <c r="I19" i="28"/>
  <c r="H19" i="28"/>
  <c r="G19" i="28"/>
  <c r="F19" i="28"/>
  <c r="I18" i="28"/>
  <c r="H18" i="28"/>
  <c r="G18" i="28"/>
  <c r="F18" i="28"/>
  <c r="C355" i="2" l="1"/>
  <c r="DV201" i="2"/>
  <c r="C377" i="2"/>
  <c r="ER201" i="2"/>
  <c r="C388" i="2"/>
  <c r="FC201" i="2"/>
  <c r="C410" i="2"/>
  <c r="FY201" i="2"/>
  <c r="C399" i="2"/>
  <c r="FN201" i="2"/>
  <c r="C366" i="2"/>
  <c r="EG201" i="2"/>
  <c r="C344" i="2"/>
  <c r="DK201" i="2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O2" i="27" s="1"/>
  <c r="P2" i="27" s="1"/>
  <c r="Q2" i="27" s="1"/>
  <c r="AX79" i="14"/>
  <c r="AX78" i="14" s="1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AZ49" i="14"/>
  <c r="AZ61" i="14" s="1"/>
  <c r="AY49" i="14"/>
  <c r="AY61" i="14" s="1"/>
  <c r="AX49" i="14"/>
  <c r="AX61" i="14" s="1"/>
  <c r="AW49" i="14"/>
  <c r="AW61" i="14" s="1"/>
  <c r="AV49" i="14"/>
  <c r="AV61" i="14" s="1"/>
  <c r="AU49" i="14"/>
  <c r="AU61" i="14" s="1"/>
  <c r="AT49" i="14"/>
  <c r="AT61" i="14" s="1"/>
  <c r="AS49" i="14"/>
  <c r="AS61" i="14" s="1"/>
  <c r="AR49" i="14"/>
  <c r="AR61" i="14" s="1"/>
  <c r="AQ49" i="14"/>
  <c r="AQ61" i="14" s="1"/>
  <c r="AP49" i="14"/>
  <c r="AP61" i="14" s="1"/>
  <c r="AO49" i="14"/>
  <c r="AO61" i="14" s="1"/>
  <c r="AN49" i="14"/>
  <c r="AN61" i="14" s="1"/>
  <c r="AM49" i="14"/>
  <c r="AM61" i="14" s="1"/>
  <c r="AL49" i="14"/>
  <c r="AL61" i="14" s="1"/>
  <c r="AK49" i="14"/>
  <c r="AK61" i="14" s="1"/>
  <c r="AJ49" i="14"/>
  <c r="AJ61" i="14" s="1"/>
  <c r="AI49" i="14"/>
  <c r="AI61" i="14" s="1"/>
  <c r="AH49" i="14"/>
  <c r="AH61" i="14" s="1"/>
  <c r="AG49" i="14"/>
  <c r="AG61" i="14" s="1"/>
  <c r="AF49" i="14"/>
  <c r="AF61" i="14" s="1"/>
  <c r="AE49" i="14"/>
  <c r="AE61" i="14" s="1"/>
  <c r="AD49" i="14"/>
  <c r="AD61" i="14" s="1"/>
  <c r="AC49" i="14"/>
  <c r="AC61" i="14" s="1"/>
  <c r="AB49" i="14"/>
  <c r="AB61" i="14" s="1"/>
  <c r="AA49" i="14"/>
  <c r="AA61" i="14" s="1"/>
  <c r="Z49" i="14"/>
  <c r="Z61" i="14" s="1"/>
  <c r="Y49" i="14"/>
  <c r="Y61" i="14" s="1"/>
  <c r="X49" i="14"/>
  <c r="X61" i="14" s="1"/>
  <c r="W49" i="14"/>
  <c r="W61" i="14" s="1"/>
  <c r="V49" i="14"/>
  <c r="V61" i="14" s="1"/>
  <c r="U49" i="14"/>
  <c r="U61" i="14" s="1"/>
  <c r="T49" i="14"/>
  <c r="T61" i="14" s="1"/>
  <c r="S49" i="14"/>
  <c r="S61" i="14" s="1"/>
  <c r="R49" i="14"/>
  <c r="R61" i="14" s="1"/>
  <c r="Q49" i="14"/>
  <c r="Q61" i="14" s="1"/>
  <c r="P49" i="14"/>
  <c r="P61" i="14" s="1"/>
  <c r="O49" i="14"/>
  <c r="O61" i="14" s="1"/>
  <c r="N49" i="14"/>
  <c r="N61" i="14" s="1"/>
  <c r="M49" i="14"/>
  <c r="M61" i="14" s="1"/>
  <c r="L49" i="14"/>
  <c r="L61" i="14" s="1"/>
  <c r="K49" i="14"/>
  <c r="K61" i="14" s="1"/>
  <c r="J49" i="14"/>
  <c r="J61" i="14" s="1"/>
  <c r="I49" i="14"/>
  <c r="I61" i="14" s="1"/>
  <c r="H49" i="14"/>
  <c r="H61" i="14" s="1"/>
  <c r="G49" i="14"/>
  <c r="G61" i="14" s="1"/>
  <c r="F49" i="14"/>
  <c r="F61" i="14" s="1"/>
  <c r="E61" i="14"/>
  <c r="AZ74" i="14"/>
  <c r="AY74" i="14"/>
  <c r="AX74" i="14"/>
  <c r="AX90" i="14" s="1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AZ73" i="14"/>
  <c r="AY73" i="14"/>
  <c r="AX73" i="14"/>
  <c r="AX89" i="14" s="1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AZ72" i="14"/>
  <c r="AY72" i="14"/>
  <c r="AX72" i="14"/>
  <c r="AX88" i="14" s="1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AZ71" i="14"/>
  <c r="AY71" i="14"/>
  <c r="AX71" i="14"/>
  <c r="AX87" i="14" s="1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AZ70" i="14"/>
  <c r="AY70" i="14"/>
  <c r="AX70" i="14"/>
  <c r="AX86" i="14" s="1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AZ69" i="14"/>
  <c r="AY69" i="14"/>
  <c r="AX69" i="14"/>
  <c r="AX85" i="14" s="1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AZ68" i="14"/>
  <c r="AY68" i="14"/>
  <c r="AX68" i="14"/>
  <c r="AX84" i="14" s="1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AZ67" i="14"/>
  <c r="AY67" i="14"/>
  <c r="AX67" i="14"/>
  <c r="AX83" i="14" s="1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AZ66" i="14"/>
  <c r="AY66" i="14"/>
  <c r="AX66" i="14"/>
  <c r="AX82" i="14" s="1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AZ65" i="14"/>
  <c r="AY65" i="14"/>
  <c r="AX65" i="14"/>
  <c r="AX81" i="14" s="1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AZ64" i="14"/>
  <c r="AY64" i="14"/>
  <c r="AX64" i="14"/>
  <c r="AX80" i="14" s="1"/>
  <c r="AW64" i="14"/>
  <c r="AW76" i="14" s="1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C76" i="14" s="1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74" i="14"/>
  <c r="E73" i="14"/>
  <c r="E72" i="14"/>
  <c r="E71" i="14"/>
  <c r="E70" i="14"/>
  <c r="E69" i="14"/>
  <c r="E68" i="14"/>
  <c r="E67" i="14"/>
  <c r="E66" i="14"/>
  <c r="E65" i="14"/>
  <c r="E64" i="14"/>
  <c r="C356" i="2" l="1"/>
  <c r="DW201" i="2"/>
  <c r="C378" i="2"/>
  <c r="ES201" i="2"/>
  <c r="C411" i="2"/>
  <c r="FZ201" i="2"/>
  <c r="C400" i="2"/>
  <c r="FO201" i="2"/>
  <c r="C389" i="2"/>
  <c r="FD201" i="2"/>
  <c r="C367" i="2"/>
  <c r="EH201" i="2"/>
  <c r="AS76" i="14"/>
  <c r="G76" i="14"/>
  <c r="I76" i="14"/>
  <c r="K76" i="14"/>
  <c r="M76" i="14"/>
  <c r="M92" i="14" s="1"/>
  <c r="O76" i="14"/>
  <c r="O92" i="14" s="1"/>
  <c r="Q76" i="14"/>
  <c r="Q92" i="14" s="1"/>
  <c r="S76" i="14"/>
  <c r="S92" i="14" s="1"/>
  <c r="U76" i="14"/>
  <c r="U92" i="14" s="1"/>
  <c r="W76" i="14"/>
  <c r="W92" i="14" s="1"/>
  <c r="Y76" i="14"/>
  <c r="Y92" i="14" s="1"/>
  <c r="AA76" i="14"/>
  <c r="AA92" i="14" s="1"/>
  <c r="AE76" i="14"/>
  <c r="AE92" i="14" s="1"/>
  <c r="AG76" i="14"/>
  <c r="AG92" i="14" s="1"/>
  <c r="AI76" i="14"/>
  <c r="AI92" i="14" s="1"/>
  <c r="AK76" i="14"/>
  <c r="AK92" i="14" s="1"/>
  <c r="AM76" i="14"/>
  <c r="AM92" i="14" s="1"/>
  <c r="AO76" i="14"/>
  <c r="AO92" i="14" s="1"/>
  <c r="AQ76" i="14"/>
  <c r="AQ92" i="14" s="1"/>
  <c r="AU76" i="14"/>
  <c r="AU92" i="14" s="1"/>
  <c r="AY76" i="14"/>
  <c r="AY92" i="14" s="1"/>
  <c r="G92" i="14"/>
  <c r="I92" i="14"/>
  <c r="K92" i="14"/>
  <c r="AC92" i="14"/>
  <c r="AS92" i="14"/>
  <c r="AW92" i="14"/>
  <c r="E81" i="14"/>
  <c r="G81" i="14"/>
  <c r="I81" i="14"/>
  <c r="K81" i="14"/>
  <c r="M81" i="14"/>
  <c r="O81" i="14"/>
  <c r="Q81" i="14"/>
  <c r="S81" i="14"/>
  <c r="U81" i="14"/>
  <c r="W81" i="14"/>
  <c r="Y81" i="14"/>
  <c r="AA81" i="14"/>
  <c r="AC81" i="14"/>
  <c r="AE81" i="14"/>
  <c r="AG81" i="14"/>
  <c r="AI81" i="14"/>
  <c r="AK81" i="14"/>
  <c r="AM81" i="14"/>
  <c r="AO81" i="14"/>
  <c r="AQ81" i="14"/>
  <c r="AS81" i="14"/>
  <c r="AU81" i="14"/>
  <c r="AW81" i="14"/>
  <c r="E82" i="14"/>
  <c r="G82" i="14"/>
  <c r="I82" i="14"/>
  <c r="K82" i="14"/>
  <c r="M82" i="14"/>
  <c r="O82" i="14"/>
  <c r="Q82" i="14"/>
  <c r="S82" i="14"/>
  <c r="U82" i="14"/>
  <c r="W82" i="14"/>
  <c r="Y82" i="14"/>
  <c r="AA82" i="14"/>
  <c r="AC82" i="14"/>
  <c r="AE82" i="14"/>
  <c r="AG82" i="14"/>
  <c r="AI82" i="14"/>
  <c r="AK82" i="14"/>
  <c r="AM82" i="14"/>
  <c r="AO82" i="14"/>
  <c r="AQ82" i="14"/>
  <c r="AS82" i="14"/>
  <c r="AU82" i="14"/>
  <c r="AW82" i="14"/>
  <c r="E83" i="14"/>
  <c r="G83" i="14"/>
  <c r="I83" i="14"/>
  <c r="K83" i="14"/>
  <c r="M83" i="14"/>
  <c r="O83" i="14"/>
  <c r="Q83" i="14"/>
  <c r="S83" i="14"/>
  <c r="U83" i="14"/>
  <c r="W83" i="14"/>
  <c r="Y83" i="14"/>
  <c r="AA83" i="14"/>
  <c r="AC83" i="14"/>
  <c r="AE83" i="14"/>
  <c r="AG83" i="14"/>
  <c r="AI83" i="14"/>
  <c r="AK83" i="14"/>
  <c r="AM83" i="14"/>
  <c r="AO83" i="14"/>
  <c r="AQ83" i="14"/>
  <c r="AS83" i="14"/>
  <c r="AU83" i="14"/>
  <c r="AW83" i="14"/>
  <c r="E84" i="14"/>
  <c r="G84" i="14"/>
  <c r="I84" i="14"/>
  <c r="K84" i="14"/>
  <c r="M84" i="14"/>
  <c r="O84" i="14"/>
  <c r="Q84" i="14"/>
  <c r="S84" i="14"/>
  <c r="U84" i="14"/>
  <c r="W84" i="14"/>
  <c r="Y84" i="14"/>
  <c r="AA84" i="14"/>
  <c r="AC84" i="14"/>
  <c r="AE84" i="14"/>
  <c r="AG84" i="14"/>
  <c r="AI84" i="14"/>
  <c r="AK84" i="14"/>
  <c r="AM84" i="14"/>
  <c r="AO84" i="14"/>
  <c r="AQ84" i="14"/>
  <c r="AS84" i="14"/>
  <c r="AU84" i="14"/>
  <c r="AW84" i="14"/>
  <c r="E85" i="14"/>
  <c r="G85" i="14"/>
  <c r="I85" i="14"/>
  <c r="K85" i="14"/>
  <c r="M85" i="14"/>
  <c r="O85" i="14"/>
  <c r="Q85" i="14"/>
  <c r="S85" i="14"/>
  <c r="U85" i="14"/>
  <c r="W85" i="14"/>
  <c r="Y85" i="14"/>
  <c r="AA85" i="14"/>
  <c r="AC85" i="14"/>
  <c r="AE85" i="14"/>
  <c r="AG85" i="14"/>
  <c r="AI85" i="14"/>
  <c r="AK85" i="14"/>
  <c r="AM85" i="14"/>
  <c r="AO85" i="14"/>
  <c r="AQ85" i="14"/>
  <c r="AS85" i="14"/>
  <c r="AU85" i="14"/>
  <c r="AW85" i="14"/>
  <c r="E86" i="14"/>
  <c r="G86" i="14"/>
  <c r="I86" i="14"/>
  <c r="K86" i="14"/>
  <c r="M86" i="14"/>
  <c r="O86" i="14"/>
  <c r="Q86" i="14"/>
  <c r="S86" i="14"/>
  <c r="U86" i="14"/>
  <c r="W86" i="14"/>
  <c r="Y86" i="14"/>
  <c r="AA86" i="14"/>
  <c r="AC86" i="14"/>
  <c r="AE86" i="14"/>
  <c r="AG86" i="14"/>
  <c r="AI86" i="14"/>
  <c r="AK86" i="14"/>
  <c r="AM86" i="14"/>
  <c r="AO86" i="14"/>
  <c r="AQ86" i="14"/>
  <c r="AS86" i="14"/>
  <c r="AU86" i="14"/>
  <c r="AW86" i="14"/>
  <c r="E87" i="14"/>
  <c r="G87" i="14"/>
  <c r="I87" i="14"/>
  <c r="K87" i="14"/>
  <c r="M87" i="14"/>
  <c r="O87" i="14"/>
  <c r="Q87" i="14"/>
  <c r="S87" i="14"/>
  <c r="U87" i="14"/>
  <c r="W87" i="14"/>
  <c r="Y87" i="14"/>
  <c r="AA87" i="14"/>
  <c r="AC87" i="14"/>
  <c r="AE87" i="14"/>
  <c r="AG87" i="14"/>
  <c r="AI87" i="14"/>
  <c r="AK87" i="14"/>
  <c r="AM87" i="14"/>
  <c r="AO87" i="14"/>
  <c r="AQ87" i="14"/>
  <c r="AS87" i="14"/>
  <c r="AU87" i="14"/>
  <c r="AW87" i="14"/>
  <c r="E88" i="14"/>
  <c r="G88" i="14"/>
  <c r="I88" i="14"/>
  <c r="K88" i="14"/>
  <c r="M88" i="14"/>
  <c r="O88" i="14"/>
  <c r="Q88" i="14"/>
  <c r="S88" i="14"/>
  <c r="U88" i="14"/>
  <c r="W88" i="14"/>
  <c r="Y88" i="14"/>
  <c r="AA88" i="14"/>
  <c r="AC88" i="14"/>
  <c r="AE88" i="14"/>
  <c r="AG88" i="14"/>
  <c r="AI88" i="14"/>
  <c r="AK88" i="14"/>
  <c r="AM88" i="14"/>
  <c r="AO88" i="14"/>
  <c r="AQ88" i="14"/>
  <c r="AS88" i="14"/>
  <c r="AU88" i="14"/>
  <c r="AW88" i="14"/>
  <c r="E89" i="14"/>
  <c r="G89" i="14"/>
  <c r="I89" i="14"/>
  <c r="K89" i="14"/>
  <c r="M89" i="14"/>
  <c r="O89" i="14"/>
  <c r="Q89" i="14"/>
  <c r="S89" i="14"/>
  <c r="U89" i="14"/>
  <c r="W89" i="14"/>
  <c r="Y89" i="14"/>
  <c r="AA89" i="14"/>
  <c r="AC89" i="14"/>
  <c r="AE89" i="14"/>
  <c r="AG89" i="14"/>
  <c r="AI89" i="14"/>
  <c r="AK89" i="14"/>
  <c r="AM89" i="14"/>
  <c r="AO89" i="14"/>
  <c r="AQ89" i="14"/>
  <c r="AS89" i="14"/>
  <c r="AU89" i="14"/>
  <c r="AW89" i="14"/>
  <c r="E90" i="14"/>
  <c r="G90" i="14"/>
  <c r="I90" i="14"/>
  <c r="K90" i="14"/>
  <c r="M90" i="14"/>
  <c r="O90" i="14"/>
  <c r="Q90" i="14"/>
  <c r="S90" i="14"/>
  <c r="U90" i="14"/>
  <c r="W90" i="14"/>
  <c r="Y90" i="14"/>
  <c r="AA90" i="14"/>
  <c r="AC90" i="14"/>
  <c r="AE90" i="14"/>
  <c r="AG90" i="14"/>
  <c r="AI90" i="14"/>
  <c r="AK90" i="14"/>
  <c r="AM90" i="14"/>
  <c r="AO90" i="14"/>
  <c r="AQ90" i="14"/>
  <c r="AS90" i="14"/>
  <c r="AU90" i="14"/>
  <c r="AW90" i="14"/>
  <c r="F81" i="14"/>
  <c r="H81" i="14"/>
  <c r="J81" i="14"/>
  <c r="L81" i="14"/>
  <c r="N81" i="14"/>
  <c r="P81" i="14"/>
  <c r="R81" i="14"/>
  <c r="T81" i="14"/>
  <c r="V81" i="14"/>
  <c r="X81" i="14"/>
  <c r="Z81" i="14"/>
  <c r="AB81" i="14"/>
  <c r="AD81" i="14"/>
  <c r="AF81" i="14"/>
  <c r="AH81" i="14"/>
  <c r="AJ81" i="14"/>
  <c r="AL81" i="14"/>
  <c r="AN81" i="14"/>
  <c r="AP81" i="14"/>
  <c r="AR81" i="14"/>
  <c r="AT81" i="14"/>
  <c r="AV81" i="14"/>
  <c r="F82" i="14"/>
  <c r="H82" i="14"/>
  <c r="J82" i="14"/>
  <c r="L82" i="14"/>
  <c r="N82" i="14"/>
  <c r="P82" i="14"/>
  <c r="R82" i="14"/>
  <c r="T82" i="14"/>
  <c r="V82" i="14"/>
  <c r="X82" i="14"/>
  <c r="Z82" i="14"/>
  <c r="AB82" i="14"/>
  <c r="AD82" i="14"/>
  <c r="AF82" i="14"/>
  <c r="AH82" i="14"/>
  <c r="AJ82" i="14"/>
  <c r="AL82" i="14"/>
  <c r="AN82" i="14"/>
  <c r="AP82" i="14"/>
  <c r="AR82" i="14"/>
  <c r="AT82" i="14"/>
  <c r="AV82" i="14"/>
  <c r="F83" i="14"/>
  <c r="H83" i="14"/>
  <c r="J83" i="14"/>
  <c r="L83" i="14"/>
  <c r="N83" i="14"/>
  <c r="P83" i="14"/>
  <c r="R83" i="14"/>
  <c r="T83" i="14"/>
  <c r="V83" i="14"/>
  <c r="X83" i="14"/>
  <c r="Z83" i="14"/>
  <c r="AB83" i="14"/>
  <c r="AD83" i="14"/>
  <c r="AF83" i="14"/>
  <c r="AH83" i="14"/>
  <c r="AJ83" i="14"/>
  <c r="AL83" i="14"/>
  <c r="AN83" i="14"/>
  <c r="AP83" i="14"/>
  <c r="AR83" i="14"/>
  <c r="AT83" i="14"/>
  <c r="AV83" i="14"/>
  <c r="F84" i="14"/>
  <c r="H84" i="14"/>
  <c r="J84" i="14"/>
  <c r="L84" i="14"/>
  <c r="N84" i="14"/>
  <c r="P84" i="14"/>
  <c r="R84" i="14"/>
  <c r="T84" i="14"/>
  <c r="V84" i="14"/>
  <c r="X84" i="14"/>
  <c r="Z84" i="14"/>
  <c r="AB84" i="14"/>
  <c r="AD84" i="14"/>
  <c r="AF84" i="14"/>
  <c r="AH84" i="14"/>
  <c r="AJ84" i="14"/>
  <c r="AL84" i="14"/>
  <c r="AN84" i="14"/>
  <c r="AP84" i="14"/>
  <c r="AR84" i="14"/>
  <c r="AT84" i="14"/>
  <c r="AV84" i="14"/>
  <c r="F85" i="14"/>
  <c r="H85" i="14"/>
  <c r="J85" i="14"/>
  <c r="L85" i="14"/>
  <c r="N85" i="14"/>
  <c r="P85" i="14"/>
  <c r="R85" i="14"/>
  <c r="T85" i="14"/>
  <c r="V85" i="14"/>
  <c r="X85" i="14"/>
  <c r="Z85" i="14"/>
  <c r="AB85" i="14"/>
  <c r="AD85" i="14"/>
  <c r="AF85" i="14"/>
  <c r="AH85" i="14"/>
  <c r="AJ85" i="14"/>
  <c r="AL85" i="14"/>
  <c r="AN85" i="14"/>
  <c r="AP85" i="14"/>
  <c r="AR85" i="14"/>
  <c r="AT85" i="14"/>
  <c r="AV85" i="14"/>
  <c r="F86" i="14"/>
  <c r="H86" i="14"/>
  <c r="J86" i="14"/>
  <c r="L86" i="14"/>
  <c r="N86" i="14"/>
  <c r="P86" i="14"/>
  <c r="R86" i="14"/>
  <c r="T86" i="14"/>
  <c r="V86" i="14"/>
  <c r="X86" i="14"/>
  <c r="Z86" i="14"/>
  <c r="AB86" i="14"/>
  <c r="AD86" i="14"/>
  <c r="AF86" i="14"/>
  <c r="AH86" i="14"/>
  <c r="AJ86" i="14"/>
  <c r="AL86" i="14"/>
  <c r="AN86" i="14"/>
  <c r="AP86" i="14"/>
  <c r="AR86" i="14"/>
  <c r="AT86" i="14"/>
  <c r="AV86" i="14"/>
  <c r="F87" i="14"/>
  <c r="H87" i="14"/>
  <c r="J87" i="14"/>
  <c r="L87" i="14"/>
  <c r="N87" i="14"/>
  <c r="P87" i="14"/>
  <c r="R87" i="14"/>
  <c r="T87" i="14"/>
  <c r="V87" i="14"/>
  <c r="X87" i="14"/>
  <c r="Z87" i="14"/>
  <c r="AB87" i="14"/>
  <c r="AD87" i="14"/>
  <c r="AF87" i="14"/>
  <c r="AH87" i="14"/>
  <c r="AJ87" i="14"/>
  <c r="AL87" i="14"/>
  <c r="AN87" i="14"/>
  <c r="AP87" i="14"/>
  <c r="AR87" i="14"/>
  <c r="AT87" i="14"/>
  <c r="AV87" i="14"/>
  <c r="F88" i="14"/>
  <c r="H88" i="14"/>
  <c r="J88" i="14"/>
  <c r="L88" i="14"/>
  <c r="N88" i="14"/>
  <c r="P88" i="14"/>
  <c r="R88" i="14"/>
  <c r="T88" i="14"/>
  <c r="V88" i="14"/>
  <c r="X88" i="14"/>
  <c r="Z88" i="14"/>
  <c r="AB88" i="14"/>
  <c r="AD88" i="14"/>
  <c r="AF88" i="14"/>
  <c r="AH88" i="14"/>
  <c r="AJ88" i="14"/>
  <c r="AL88" i="14"/>
  <c r="AN88" i="14"/>
  <c r="AP88" i="14"/>
  <c r="AR88" i="14"/>
  <c r="AT88" i="14"/>
  <c r="AV88" i="14"/>
  <c r="F89" i="14"/>
  <c r="H89" i="14"/>
  <c r="J89" i="14"/>
  <c r="L89" i="14"/>
  <c r="N89" i="14"/>
  <c r="P89" i="14"/>
  <c r="R89" i="14"/>
  <c r="T89" i="14"/>
  <c r="V89" i="14"/>
  <c r="X89" i="14"/>
  <c r="Z89" i="14"/>
  <c r="AB89" i="14"/>
  <c r="AD89" i="14"/>
  <c r="AF89" i="14"/>
  <c r="AH89" i="14"/>
  <c r="AJ89" i="14"/>
  <c r="AL89" i="14"/>
  <c r="AN89" i="14"/>
  <c r="AP89" i="14"/>
  <c r="AR89" i="14"/>
  <c r="AT89" i="14"/>
  <c r="AV89" i="14"/>
  <c r="F90" i="14"/>
  <c r="H90" i="14"/>
  <c r="J90" i="14"/>
  <c r="L90" i="14"/>
  <c r="N90" i="14"/>
  <c r="P90" i="14"/>
  <c r="R90" i="14"/>
  <c r="T90" i="14"/>
  <c r="V90" i="14"/>
  <c r="X90" i="14"/>
  <c r="Z90" i="14"/>
  <c r="AB90" i="14"/>
  <c r="AD90" i="14"/>
  <c r="AF90" i="14"/>
  <c r="AH90" i="14"/>
  <c r="AJ90" i="14"/>
  <c r="AL90" i="14"/>
  <c r="AN90" i="14"/>
  <c r="AP90" i="14"/>
  <c r="AR90" i="14"/>
  <c r="AT90" i="14"/>
  <c r="AV9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F80" i="14"/>
  <c r="H80" i="14"/>
  <c r="J80" i="14"/>
  <c r="L80" i="14"/>
  <c r="N80" i="14"/>
  <c r="P80" i="14"/>
  <c r="R80" i="14"/>
  <c r="T80" i="14"/>
  <c r="V80" i="14"/>
  <c r="X80" i="14"/>
  <c r="Z80" i="14"/>
  <c r="AB80" i="14"/>
  <c r="AD80" i="14"/>
  <c r="AF80" i="14"/>
  <c r="AH80" i="14"/>
  <c r="AJ80" i="14"/>
  <c r="AL80" i="14"/>
  <c r="AN80" i="14"/>
  <c r="AP80" i="14"/>
  <c r="AR80" i="14"/>
  <c r="AT80" i="14"/>
  <c r="AV80" i="14"/>
  <c r="F76" i="14"/>
  <c r="F92" i="14" s="1"/>
  <c r="H76" i="14"/>
  <c r="H92" i="14" s="1"/>
  <c r="J76" i="14"/>
  <c r="J92" i="14" s="1"/>
  <c r="L76" i="14"/>
  <c r="L92" i="14" s="1"/>
  <c r="N76" i="14"/>
  <c r="N92" i="14" s="1"/>
  <c r="P76" i="14"/>
  <c r="P92" i="14" s="1"/>
  <c r="R76" i="14"/>
  <c r="R92" i="14" s="1"/>
  <c r="T76" i="14"/>
  <c r="T92" i="14" s="1"/>
  <c r="V76" i="14"/>
  <c r="V92" i="14" s="1"/>
  <c r="X76" i="14"/>
  <c r="X92" i="14" s="1"/>
  <c r="Z76" i="14"/>
  <c r="Z92" i="14" s="1"/>
  <c r="AB76" i="14"/>
  <c r="AB92" i="14" s="1"/>
  <c r="AD76" i="14"/>
  <c r="AD92" i="14" s="1"/>
  <c r="AF76" i="14"/>
  <c r="AF92" i="14" s="1"/>
  <c r="AH76" i="14"/>
  <c r="AH92" i="14" s="1"/>
  <c r="AJ76" i="14"/>
  <c r="AJ92" i="14" s="1"/>
  <c r="AL76" i="14"/>
  <c r="AL92" i="14" s="1"/>
  <c r="AN76" i="14"/>
  <c r="AN92" i="14" s="1"/>
  <c r="AP76" i="14"/>
  <c r="AP92" i="14" s="1"/>
  <c r="AR76" i="14"/>
  <c r="AR92" i="14" s="1"/>
  <c r="AT76" i="14"/>
  <c r="AT92" i="14" s="1"/>
  <c r="AV76" i="14"/>
  <c r="AV92" i="14" s="1"/>
  <c r="AX76" i="14"/>
  <c r="AX92" i="14" s="1"/>
  <c r="AZ76" i="14"/>
  <c r="AZ92" i="14" s="1"/>
  <c r="E76" i="14"/>
  <c r="E92" i="14" s="1"/>
  <c r="C379" i="2" l="1"/>
  <c r="ET201" i="2"/>
  <c r="C401" i="2"/>
  <c r="FP201" i="2"/>
  <c r="C390" i="2"/>
  <c r="FE201" i="2"/>
  <c r="C368" i="2"/>
  <c r="EI201" i="2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Q43" i="30"/>
  <c r="AZ53" i="30"/>
  <c r="AQ44" i="30"/>
  <c r="AZ54" i="30"/>
  <c r="AQ45" i="30"/>
  <c r="AZ55" i="30"/>
  <c r="AQ46" i="30"/>
  <c r="AZ56" i="30"/>
  <c r="AQ47" i="30"/>
  <c r="AZ57" i="30"/>
  <c r="AQ48" i="30"/>
  <c r="AZ58" i="30"/>
  <c r="AQ49" i="30"/>
  <c r="AZ59" i="30"/>
  <c r="AQ50" i="30"/>
  <c r="AZ60" i="30"/>
  <c r="AQ51" i="30"/>
  <c r="AZ61" i="30"/>
  <c r="AQ52" i="30"/>
  <c r="AZ62" i="30"/>
  <c r="AQ53" i="30"/>
  <c r="AZ63" i="30"/>
  <c r="AQ54" i="30"/>
  <c r="AZ64" i="30"/>
  <c r="AQ42" i="30"/>
  <c r="AZ52" i="30"/>
  <c r="AZ34" i="10"/>
  <c r="AZ36" i="10" s="1"/>
  <c r="AY34" i="10"/>
  <c r="AY36" i="10" s="1"/>
  <c r="AX34" i="10"/>
  <c r="AX36" i="10" s="1"/>
  <c r="AW34" i="10"/>
  <c r="AW36" i="10" s="1"/>
  <c r="AV34" i="10"/>
  <c r="AV36" i="10" s="1"/>
  <c r="AU34" i="10"/>
  <c r="AU36" i="10" s="1"/>
  <c r="AT34" i="10"/>
  <c r="AT36" i="10" s="1"/>
  <c r="AS34" i="10"/>
  <c r="AS36" i="10" s="1"/>
  <c r="AR34" i="10"/>
  <c r="AR36" i="10" s="1"/>
  <c r="AQ34" i="10"/>
  <c r="AQ36" i="10" s="1"/>
  <c r="AP34" i="10"/>
  <c r="AP36" i="10" s="1"/>
  <c r="AO34" i="10"/>
  <c r="AO38" i="10" s="1"/>
  <c r="AN34" i="10"/>
  <c r="AN36" i="10" s="1"/>
  <c r="AM34" i="10"/>
  <c r="AM36" i="10" s="1"/>
  <c r="AL34" i="10"/>
  <c r="AL36" i="10" s="1"/>
  <c r="AK34" i="10"/>
  <c r="AK36" i="10" s="1"/>
  <c r="AJ34" i="10"/>
  <c r="AJ36" i="10" s="1"/>
  <c r="AI34" i="10"/>
  <c r="AI36" i="10" s="1"/>
  <c r="AH34" i="10"/>
  <c r="AH36" i="10" s="1"/>
  <c r="AG34" i="10"/>
  <c r="AG36" i="10" s="1"/>
  <c r="AF34" i="10"/>
  <c r="AF36" i="10" s="1"/>
  <c r="AE34" i="10"/>
  <c r="AE36" i="10" s="1"/>
  <c r="AD34" i="10"/>
  <c r="AD36" i="10" s="1"/>
  <c r="AC34" i="10"/>
  <c r="AC38" i="10" s="1"/>
  <c r="AB34" i="10"/>
  <c r="AB36" i="10" s="1"/>
  <c r="AA34" i="10"/>
  <c r="AA36" i="10" s="1"/>
  <c r="Z34" i="10"/>
  <c r="Z36" i="10" s="1"/>
  <c r="Y34" i="10"/>
  <c r="Y36" i="10" s="1"/>
  <c r="X34" i="10"/>
  <c r="X36" i="10" s="1"/>
  <c r="W34" i="10"/>
  <c r="W36" i="10" s="1"/>
  <c r="V34" i="10"/>
  <c r="V36" i="10" s="1"/>
  <c r="U34" i="10"/>
  <c r="U36" i="10" s="1"/>
  <c r="T34" i="10"/>
  <c r="T36" i="10" s="1"/>
  <c r="S34" i="10"/>
  <c r="S36" i="10" s="1"/>
  <c r="R34" i="10"/>
  <c r="R36" i="10" s="1"/>
  <c r="Q34" i="10"/>
  <c r="Q38" i="10" s="1"/>
  <c r="P34" i="10"/>
  <c r="P36" i="10" s="1"/>
  <c r="O34" i="10"/>
  <c r="O36" i="10" s="1"/>
  <c r="N34" i="10"/>
  <c r="N36" i="10" s="1"/>
  <c r="M34" i="10"/>
  <c r="M36" i="10" s="1"/>
  <c r="L34" i="10"/>
  <c r="L36" i="10" s="1"/>
  <c r="K34" i="10"/>
  <c r="K36" i="10" s="1"/>
  <c r="J34" i="10"/>
  <c r="J36" i="10" s="1"/>
  <c r="I34" i="10"/>
  <c r="I36" i="10" s="1"/>
  <c r="H34" i="10"/>
  <c r="H36" i="10" s="1"/>
  <c r="G34" i="10"/>
  <c r="G36" i="10" s="1"/>
  <c r="F34" i="10"/>
  <c r="F36" i="10" s="1"/>
  <c r="E34" i="10"/>
  <c r="E38" i="10" s="1"/>
  <c r="AZ33" i="10"/>
  <c r="AZ40" i="10" s="1"/>
  <c r="AZ41" i="10" s="1"/>
  <c r="AY33" i="10"/>
  <c r="AY40" i="10" s="1"/>
  <c r="AY41" i="10" s="1"/>
  <c r="AX33" i="10"/>
  <c r="AX40" i="10" s="1"/>
  <c r="AX41" i="10" s="1"/>
  <c r="AW33" i="10"/>
  <c r="AW40" i="10" s="1"/>
  <c r="AW41" i="10" s="1"/>
  <c r="AV33" i="10"/>
  <c r="AV40" i="10" s="1"/>
  <c r="AV41" i="10" s="1"/>
  <c r="AU33" i="10"/>
  <c r="AU40" i="10" s="1"/>
  <c r="AU41" i="10" s="1"/>
  <c r="AT33" i="10"/>
  <c r="AT40" i="10" s="1"/>
  <c r="AT41" i="10" s="1"/>
  <c r="AS33" i="10"/>
  <c r="AS40" i="10" s="1"/>
  <c r="AS41" i="10" s="1"/>
  <c r="AR33" i="10"/>
  <c r="AR40" i="10" s="1"/>
  <c r="AR41" i="10" s="1"/>
  <c r="AQ33" i="10"/>
  <c r="AQ40" i="10" s="1"/>
  <c r="AQ41" i="10" s="1"/>
  <c r="AP33" i="10"/>
  <c r="AP40" i="10" s="1"/>
  <c r="AP41" i="10" s="1"/>
  <c r="AO33" i="10"/>
  <c r="AO40" i="10" s="1"/>
  <c r="AO41" i="10" s="1"/>
  <c r="AN33" i="10"/>
  <c r="AN40" i="10" s="1"/>
  <c r="AN41" i="10" s="1"/>
  <c r="AM33" i="10"/>
  <c r="AM40" i="10" s="1"/>
  <c r="AM41" i="10" s="1"/>
  <c r="AL33" i="10"/>
  <c r="AL40" i="10" s="1"/>
  <c r="AL41" i="10" s="1"/>
  <c r="AK33" i="10"/>
  <c r="AK40" i="10" s="1"/>
  <c r="AK41" i="10" s="1"/>
  <c r="AJ33" i="10"/>
  <c r="AJ40" i="10" s="1"/>
  <c r="AJ41" i="10" s="1"/>
  <c r="AI33" i="10"/>
  <c r="AI40" i="10" s="1"/>
  <c r="AI41" i="10" s="1"/>
  <c r="AH33" i="10"/>
  <c r="AH40" i="10" s="1"/>
  <c r="AH41" i="10" s="1"/>
  <c r="AG33" i="10"/>
  <c r="AG40" i="10" s="1"/>
  <c r="AG41" i="10" s="1"/>
  <c r="AF33" i="10"/>
  <c r="AF40" i="10" s="1"/>
  <c r="AF41" i="10" s="1"/>
  <c r="AE33" i="10"/>
  <c r="AE40" i="10" s="1"/>
  <c r="AE41" i="10" s="1"/>
  <c r="AD33" i="10"/>
  <c r="AD40" i="10" s="1"/>
  <c r="AD41" i="10" s="1"/>
  <c r="AC33" i="10"/>
  <c r="AC40" i="10" s="1"/>
  <c r="AC41" i="10" s="1"/>
  <c r="AB33" i="10"/>
  <c r="AB40" i="10" s="1"/>
  <c r="AB41" i="10" s="1"/>
  <c r="AA33" i="10"/>
  <c r="AA40" i="10" s="1"/>
  <c r="AA41" i="10" s="1"/>
  <c r="Z33" i="10"/>
  <c r="Z40" i="10" s="1"/>
  <c r="Z41" i="10" s="1"/>
  <c r="Y33" i="10"/>
  <c r="Y40" i="10" s="1"/>
  <c r="Y41" i="10" s="1"/>
  <c r="X33" i="10"/>
  <c r="X40" i="10" s="1"/>
  <c r="X41" i="10" s="1"/>
  <c r="W33" i="10"/>
  <c r="W40" i="10" s="1"/>
  <c r="W41" i="10" s="1"/>
  <c r="V33" i="10"/>
  <c r="V40" i="10" s="1"/>
  <c r="V41" i="10" s="1"/>
  <c r="U33" i="10"/>
  <c r="U40" i="10" s="1"/>
  <c r="U41" i="10" s="1"/>
  <c r="T33" i="10"/>
  <c r="T40" i="10" s="1"/>
  <c r="T41" i="10" s="1"/>
  <c r="S33" i="10"/>
  <c r="S40" i="10" s="1"/>
  <c r="S41" i="10" s="1"/>
  <c r="R33" i="10"/>
  <c r="R40" i="10" s="1"/>
  <c r="R41" i="10" s="1"/>
  <c r="Q33" i="10"/>
  <c r="Q40" i="10" s="1"/>
  <c r="Q41" i="10" s="1"/>
  <c r="P33" i="10"/>
  <c r="P40" i="10" s="1"/>
  <c r="P41" i="10" s="1"/>
  <c r="O33" i="10"/>
  <c r="O40" i="10" s="1"/>
  <c r="O41" i="10" s="1"/>
  <c r="N33" i="10"/>
  <c r="N40" i="10" s="1"/>
  <c r="N41" i="10" s="1"/>
  <c r="M33" i="10"/>
  <c r="M40" i="10" s="1"/>
  <c r="M41" i="10" s="1"/>
  <c r="L33" i="10"/>
  <c r="L40" i="10" s="1"/>
  <c r="L41" i="10" s="1"/>
  <c r="K33" i="10"/>
  <c r="K40" i="10" s="1"/>
  <c r="K41" i="10" s="1"/>
  <c r="J33" i="10"/>
  <c r="J40" i="10" s="1"/>
  <c r="J41" i="10" s="1"/>
  <c r="I33" i="10"/>
  <c r="I40" i="10" s="1"/>
  <c r="I41" i="10" s="1"/>
  <c r="H33" i="10"/>
  <c r="H40" i="10" s="1"/>
  <c r="H41" i="10" s="1"/>
  <c r="G33" i="10"/>
  <c r="G40" i="10" s="1"/>
  <c r="G41" i="10" s="1"/>
  <c r="F33" i="10"/>
  <c r="F40" i="10" s="1"/>
  <c r="F41" i="10" s="1"/>
  <c r="E33" i="10"/>
  <c r="E40" i="10" s="1"/>
  <c r="E41" i="10" s="1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AZ24" i="21"/>
  <c r="AY24" i="21"/>
  <c r="AZ23" i="21"/>
  <c r="AY23" i="21"/>
  <c r="AZ22" i="21"/>
  <c r="AY22" i="21"/>
  <c r="AZ21" i="21"/>
  <c r="AY21" i="21"/>
  <c r="AZ20" i="21"/>
  <c r="AY20" i="21"/>
  <c r="AZ19" i="21"/>
  <c r="AY19" i="21"/>
  <c r="AZ16" i="21"/>
  <c r="AY16" i="21"/>
  <c r="AZ15" i="21"/>
  <c r="AY15" i="21"/>
  <c r="AZ14" i="21"/>
  <c r="AY14" i="21"/>
  <c r="AZ13" i="21"/>
  <c r="AY13" i="21"/>
  <c r="AZ12" i="21"/>
  <c r="AY12" i="21"/>
  <c r="AZ11" i="21"/>
  <c r="AY11" i="21"/>
  <c r="AZ8" i="21"/>
  <c r="AY8" i="21"/>
  <c r="AZ7" i="21"/>
  <c r="AY7" i="21"/>
  <c r="AZ6" i="21"/>
  <c r="AY6" i="21"/>
  <c r="AZ5" i="21"/>
  <c r="AY5" i="21"/>
  <c r="AZ4" i="21"/>
  <c r="AY4" i="21"/>
  <c r="AZ3" i="21"/>
  <c r="AY3" i="21"/>
  <c r="AZ2" i="21"/>
  <c r="AZ18" i="21" s="1"/>
  <c r="AY2" i="21"/>
  <c r="AY18" i="21" s="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X4" i="21"/>
  <c r="AW4" i="21"/>
  <c r="AV4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X2" i="21"/>
  <c r="AX10" i="21" s="1"/>
  <c r="AW2" i="21"/>
  <c r="AW18" i="21" s="1"/>
  <c r="AV2" i="21"/>
  <c r="AV10" i="21" s="1"/>
  <c r="AU2" i="21"/>
  <c r="AU18" i="21" s="1"/>
  <c r="AT2" i="21"/>
  <c r="AT10" i="21" s="1"/>
  <c r="AS2" i="21"/>
  <c r="AS18" i="21" s="1"/>
  <c r="AR2" i="21"/>
  <c r="AR10" i="21" s="1"/>
  <c r="AQ2" i="21"/>
  <c r="AQ18" i="21" s="1"/>
  <c r="AP2" i="21"/>
  <c r="AP10" i="21" s="1"/>
  <c r="AO2" i="21"/>
  <c r="AO18" i="21" s="1"/>
  <c r="AN2" i="21"/>
  <c r="AN10" i="21" s="1"/>
  <c r="AM2" i="21"/>
  <c r="AM18" i="21" s="1"/>
  <c r="AL2" i="21"/>
  <c r="AL10" i="21" s="1"/>
  <c r="AK2" i="21"/>
  <c r="AK18" i="21" s="1"/>
  <c r="AJ2" i="21"/>
  <c r="AJ10" i="21" s="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AI2" i="21"/>
  <c r="AI10" i="21" s="1"/>
  <c r="AH2" i="21"/>
  <c r="AH18" i="21" s="1"/>
  <c r="AG2" i="21"/>
  <c r="AG10" i="21" s="1"/>
  <c r="AF2" i="21"/>
  <c r="AF18" i="21" s="1"/>
  <c r="AE2" i="21"/>
  <c r="AE10" i="21" s="1"/>
  <c r="AD2" i="21"/>
  <c r="AD18" i="21" s="1"/>
  <c r="AC2" i="21"/>
  <c r="AC10" i="21" s="1"/>
  <c r="AB2" i="21"/>
  <c r="AB18" i="21" s="1"/>
  <c r="AA2" i="21"/>
  <c r="AA10" i="21" s="1"/>
  <c r="Z2" i="21"/>
  <c r="Z18" i="21" s="1"/>
  <c r="Y2" i="21"/>
  <c r="Y10" i="21" s="1"/>
  <c r="X2" i="21"/>
  <c r="X18" i="21" s="1"/>
  <c r="W2" i="21"/>
  <c r="W10" i="21" s="1"/>
  <c r="V2" i="21"/>
  <c r="V18" i="21" s="1"/>
  <c r="U2" i="21"/>
  <c r="U10" i="21" s="1"/>
  <c r="T2" i="21"/>
  <c r="T18" i="21" s="1"/>
  <c r="S2" i="21"/>
  <c r="S10" i="21" s="1"/>
  <c r="R2" i="21"/>
  <c r="R18" i="21" s="1"/>
  <c r="Q2" i="21"/>
  <c r="Q10" i="21" s="1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AN26" i="20"/>
  <c r="AO26" i="20"/>
  <c r="AP26" i="20"/>
  <c r="AQ26" i="20"/>
  <c r="AR26" i="20"/>
  <c r="AS26" i="20"/>
  <c r="AT26" i="20"/>
  <c r="AU26" i="20"/>
  <c r="AV26" i="20"/>
  <c r="AW26" i="20"/>
  <c r="AX26" i="20"/>
  <c r="AY26" i="20"/>
  <c r="AZ26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AL30" i="20"/>
  <c r="AM30" i="20"/>
  <c r="AN30" i="20"/>
  <c r="AO30" i="20"/>
  <c r="AP30" i="20"/>
  <c r="AQ30" i="20"/>
  <c r="AR30" i="20"/>
  <c r="AS30" i="20"/>
  <c r="AT30" i="20"/>
  <c r="AU30" i="20"/>
  <c r="AV30" i="20"/>
  <c r="AW30" i="20"/>
  <c r="AX30" i="20"/>
  <c r="AY30" i="20"/>
  <c r="AZ30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AN31" i="20"/>
  <c r="AO31" i="20"/>
  <c r="AP31" i="20"/>
  <c r="AQ31" i="20"/>
  <c r="AR31" i="20"/>
  <c r="AS31" i="20"/>
  <c r="AT31" i="20"/>
  <c r="AU31" i="20"/>
  <c r="AV31" i="20"/>
  <c r="AW31" i="20"/>
  <c r="AX31" i="20"/>
  <c r="AY31" i="20"/>
  <c r="AZ31" i="20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C380" i="2" l="1"/>
  <c r="EU201" i="2"/>
  <c r="C402" i="2"/>
  <c r="FQ201" i="2"/>
  <c r="C391" i="2"/>
  <c r="FF201" i="2"/>
  <c r="F47" i="10"/>
  <c r="F49" i="10" s="1"/>
  <c r="F50" i="10" s="1"/>
  <c r="H47" i="10"/>
  <c r="H49" i="10" s="1"/>
  <c r="H50" i="10" s="1"/>
  <c r="J47" i="10"/>
  <c r="J49" i="10" s="1"/>
  <c r="J50" i="10" s="1"/>
  <c r="L47" i="10"/>
  <c r="L49" i="10" s="1"/>
  <c r="L50" i="10" s="1"/>
  <c r="N47" i="10"/>
  <c r="N49" i="10" s="1"/>
  <c r="N50" i="10" s="1"/>
  <c r="P47" i="10"/>
  <c r="P49" i="10" s="1"/>
  <c r="P50" i="10" s="1"/>
  <c r="R47" i="10"/>
  <c r="R49" i="10" s="1"/>
  <c r="R50" i="10" s="1"/>
  <c r="T47" i="10"/>
  <c r="T49" i="10" s="1"/>
  <c r="T50" i="10" s="1"/>
  <c r="V47" i="10"/>
  <c r="V49" i="10" s="1"/>
  <c r="V50" i="10" s="1"/>
  <c r="X47" i="10"/>
  <c r="X49" i="10" s="1"/>
  <c r="X50" i="10" s="1"/>
  <c r="Z47" i="10"/>
  <c r="Z49" i="10" s="1"/>
  <c r="Z50" i="10" s="1"/>
  <c r="AB47" i="10"/>
  <c r="AB49" i="10" s="1"/>
  <c r="AB50" i="10" s="1"/>
  <c r="AD47" i="10"/>
  <c r="AD49" i="10" s="1"/>
  <c r="AD50" i="10" s="1"/>
  <c r="AF47" i="10"/>
  <c r="AF49" i="10" s="1"/>
  <c r="AF50" i="10" s="1"/>
  <c r="AH47" i="10"/>
  <c r="AH49" i="10" s="1"/>
  <c r="AH50" i="10" s="1"/>
  <c r="AJ47" i="10"/>
  <c r="AJ49" i="10" s="1"/>
  <c r="AJ50" i="10" s="1"/>
  <c r="AL47" i="10"/>
  <c r="AL49" i="10" s="1"/>
  <c r="AL50" i="10" s="1"/>
  <c r="AN47" i="10"/>
  <c r="AN49" i="10" s="1"/>
  <c r="AN50" i="10" s="1"/>
  <c r="AP47" i="10"/>
  <c r="AP49" i="10" s="1"/>
  <c r="AP50" i="10" s="1"/>
  <c r="AR47" i="10"/>
  <c r="AR49" i="10" s="1"/>
  <c r="AR50" i="10" s="1"/>
  <c r="AT47" i="10"/>
  <c r="AT49" i="10" s="1"/>
  <c r="AT50" i="10" s="1"/>
  <c r="AV47" i="10"/>
  <c r="AV49" i="10" s="1"/>
  <c r="AV50" i="10" s="1"/>
  <c r="AX47" i="10"/>
  <c r="AX49" i="10" s="1"/>
  <c r="AX50" i="10" s="1"/>
  <c r="AZ47" i="10"/>
  <c r="AZ49" i="10" s="1"/>
  <c r="AZ50" i="10" s="1"/>
  <c r="E47" i="10"/>
  <c r="E49" i="10" s="1"/>
  <c r="E50" i="10" s="1"/>
  <c r="E52" i="10" s="1"/>
  <c r="F52" i="10" s="1"/>
  <c r="G47" i="10"/>
  <c r="G49" i="10" s="1"/>
  <c r="G50" i="10" s="1"/>
  <c r="I47" i="10"/>
  <c r="I49" i="10" s="1"/>
  <c r="I50" i="10" s="1"/>
  <c r="K47" i="10"/>
  <c r="K49" i="10" s="1"/>
  <c r="K50" i="10" s="1"/>
  <c r="M47" i="10"/>
  <c r="M49" i="10" s="1"/>
  <c r="M50" i="10" s="1"/>
  <c r="O47" i="10"/>
  <c r="O49" i="10" s="1"/>
  <c r="O50" i="10" s="1"/>
  <c r="Q47" i="10"/>
  <c r="Q49" i="10" s="1"/>
  <c r="Q50" i="10" s="1"/>
  <c r="Q52" i="10" s="1"/>
  <c r="R52" i="10" s="1"/>
  <c r="S47" i="10"/>
  <c r="S49" i="10" s="1"/>
  <c r="S50" i="10" s="1"/>
  <c r="U47" i="10"/>
  <c r="U49" i="10" s="1"/>
  <c r="U50" i="10" s="1"/>
  <c r="W47" i="10"/>
  <c r="W49" i="10" s="1"/>
  <c r="W50" i="10" s="1"/>
  <c r="Y47" i="10"/>
  <c r="Y49" i="10" s="1"/>
  <c r="Y50" i="10" s="1"/>
  <c r="AA47" i="10"/>
  <c r="AA49" i="10" s="1"/>
  <c r="AA50" i="10" s="1"/>
  <c r="AC47" i="10"/>
  <c r="AC49" i="10" s="1"/>
  <c r="AC50" i="10" s="1"/>
  <c r="AC52" i="10" s="1"/>
  <c r="AD52" i="10" s="1"/>
  <c r="AE47" i="10"/>
  <c r="AE49" i="10" s="1"/>
  <c r="AE50" i="10" s="1"/>
  <c r="AG47" i="10"/>
  <c r="AG49" i="10" s="1"/>
  <c r="AG50" i="10" s="1"/>
  <c r="AI47" i="10"/>
  <c r="AI49" i="10" s="1"/>
  <c r="AI50" i="10" s="1"/>
  <c r="AK47" i="10"/>
  <c r="AK49" i="10" s="1"/>
  <c r="AK50" i="10" s="1"/>
  <c r="AM47" i="10"/>
  <c r="AM49" i="10" s="1"/>
  <c r="AM50" i="10" s="1"/>
  <c r="AO47" i="10"/>
  <c r="AO49" i="10" s="1"/>
  <c r="AO50" i="10" s="1"/>
  <c r="AO52" i="10" s="1"/>
  <c r="AP52" i="10" s="1"/>
  <c r="AQ47" i="10"/>
  <c r="AQ49" i="10" s="1"/>
  <c r="AQ50" i="10" s="1"/>
  <c r="AS47" i="10"/>
  <c r="AS49" i="10" s="1"/>
  <c r="AS50" i="10" s="1"/>
  <c r="AU47" i="10"/>
  <c r="AU49" i="10" s="1"/>
  <c r="AU50" i="10" s="1"/>
  <c r="AW47" i="10"/>
  <c r="AW49" i="10" s="1"/>
  <c r="AW50" i="10" s="1"/>
  <c r="AY47" i="10"/>
  <c r="AY49" i="10" s="1"/>
  <c r="AY50" i="10" s="1"/>
  <c r="F42" i="10"/>
  <c r="F43" i="10" s="1"/>
  <c r="H42" i="10"/>
  <c r="H43" i="10" s="1"/>
  <c r="J42" i="10"/>
  <c r="J43" i="10" s="1"/>
  <c r="L42" i="10"/>
  <c r="L43" i="10" s="1"/>
  <c r="N42" i="10"/>
  <c r="N43" i="10" s="1"/>
  <c r="P42" i="10"/>
  <c r="P43" i="10" s="1"/>
  <c r="R42" i="10"/>
  <c r="R43" i="10" s="1"/>
  <c r="T42" i="10"/>
  <c r="T43" i="10" s="1"/>
  <c r="V42" i="10"/>
  <c r="V43" i="10" s="1"/>
  <c r="X42" i="10"/>
  <c r="X43" i="10" s="1"/>
  <c r="Z42" i="10"/>
  <c r="Z43" i="10" s="1"/>
  <c r="AB42" i="10"/>
  <c r="AB43" i="10" s="1"/>
  <c r="AD42" i="10"/>
  <c r="AD43" i="10" s="1"/>
  <c r="AF42" i="10"/>
  <c r="AF43" i="10" s="1"/>
  <c r="AH42" i="10"/>
  <c r="AH43" i="10" s="1"/>
  <c r="AJ42" i="10"/>
  <c r="AJ43" i="10" s="1"/>
  <c r="AL42" i="10"/>
  <c r="AL43" i="10" s="1"/>
  <c r="AN42" i="10"/>
  <c r="AN43" i="10" s="1"/>
  <c r="AP42" i="10"/>
  <c r="AP43" i="10" s="1"/>
  <c r="AR42" i="10"/>
  <c r="AR43" i="10" s="1"/>
  <c r="AT42" i="10"/>
  <c r="AT43" i="10" s="1"/>
  <c r="AV42" i="10"/>
  <c r="AV43" i="10" s="1"/>
  <c r="AX42" i="10"/>
  <c r="AX43" i="10" s="1"/>
  <c r="AZ42" i="10"/>
  <c r="AZ43" i="10" s="1"/>
  <c r="E42" i="10"/>
  <c r="E43" i="10" s="1"/>
  <c r="G42" i="10"/>
  <c r="G43" i="10" s="1"/>
  <c r="I42" i="10"/>
  <c r="I43" i="10" s="1"/>
  <c r="K42" i="10"/>
  <c r="K43" i="10" s="1"/>
  <c r="M42" i="10"/>
  <c r="M43" i="10" s="1"/>
  <c r="O42" i="10"/>
  <c r="O43" i="10" s="1"/>
  <c r="Q42" i="10"/>
  <c r="Q43" i="10" s="1"/>
  <c r="S42" i="10"/>
  <c r="S43" i="10" s="1"/>
  <c r="U42" i="10"/>
  <c r="U43" i="10" s="1"/>
  <c r="W42" i="10"/>
  <c r="W43" i="10" s="1"/>
  <c r="Y42" i="10"/>
  <c r="Y43" i="10" s="1"/>
  <c r="AA42" i="10"/>
  <c r="AA43" i="10" s="1"/>
  <c r="AC42" i="10"/>
  <c r="AC43" i="10" s="1"/>
  <c r="AE42" i="10"/>
  <c r="AE43" i="10" s="1"/>
  <c r="AG42" i="10"/>
  <c r="AG43" i="10" s="1"/>
  <c r="AI42" i="10"/>
  <c r="AI43" i="10" s="1"/>
  <c r="AK42" i="10"/>
  <c r="AK43" i="10" s="1"/>
  <c r="AM42" i="10"/>
  <c r="AM43" i="10" s="1"/>
  <c r="AO42" i="10"/>
  <c r="AO43" i="10" s="1"/>
  <c r="AQ42" i="10"/>
  <c r="AQ43" i="10" s="1"/>
  <c r="AS42" i="10"/>
  <c r="AS43" i="10" s="1"/>
  <c r="AU42" i="10"/>
  <c r="AU43" i="10" s="1"/>
  <c r="AW42" i="10"/>
  <c r="AW43" i="10" s="1"/>
  <c r="AY42" i="10"/>
  <c r="AY43" i="10" s="1"/>
  <c r="F38" i="10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P39" i="10" s="1"/>
  <c r="R38" i="10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D38" i="10"/>
  <c r="AE38" i="10" s="1"/>
  <c r="AF38" i="10" s="1"/>
  <c r="AG38" i="10" s="1"/>
  <c r="AH38" i="10" s="1"/>
  <c r="AI38" i="10" s="1"/>
  <c r="AJ38" i="10" s="1"/>
  <c r="AK38" i="10" s="1"/>
  <c r="AL38" i="10" s="1"/>
  <c r="AM38" i="10" s="1"/>
  <c r="AN38" i="10" s="1"/>
  <c r="AP38" i="10"/>
  <c r="AQ38" i="10" s="1"/>
  <c r="AR38" i="10" s="1"/>
  <c r="AS38" i="10" s="1"/>
  <c r="AT38" i="10" s="1"/>
  <c r="AU38" i="10" s="1"/>
  <c r="AV38" i="10" s="1"/>
  <c r="AW38" i="10" s="1"/>
  <c r="AX38" i="10" s="1"/>
  <c r="AY38" i="10" s="1"/>
  <c r="AZ38" i="10" s="1"/>
  <c r="E36" i="10"/>
  <c r="AO36" i="10"/>
  <c r="AC36" i="10"/>
  <c r="Q36" i="10"/>
  <c r="AD45" i="10"/>
  <c r="AF45" i="10"/>
  <c r="AL45" i="10"/>
  <c r="AN45" i="10"/>
  <c r="AP45" i="10"/>
  <c r="AR45" i="10"/>
  <c r="AX45" i="10"/>
  <c r="AZ45" i="10"/>
  <c r="AC45" i="10"/>
  <c r="AE45" i="10"/>
  <c r="AG45" i="10"/>
  <c r="AH45" i="10" s="1"/>
  <c r="AI45" i="10" s="1"/>
  <c r="AJ45" i="10" s="1"/>
  <c r="AK45" i="10" s="1"/>
  <c r="AM45" i="10"/>
  <c r="AO45" i="10"/>
  <c r="AQ45" i="10"/>
  <c r="AS45" i="10"/>
  <c r="AT45" i="10" s="1"/>
  <c r="AU45" i="10" s="1"/>
  <c r="AV45" i="10" s="1"/>
  <c r="AW45" i="10" s="1"/>
  <c r="AY45" i="10"/>
  <c r="R45" i="10"/>
  <c r="T45" i="10"/>
  <c r="Z45" i="10"/>
  <c r="AB45" i="10"/>
  <c r="Q45" i="10"/>
  <c r="S45" i="10"/>
  <c r="U45" i="10"/>
  <c r="V45" i="10" s="1"/>
  <c r="W45" i="10" s="1"/>
  <c r="X45" i="10" s="1"/>
  <c r="Y45" i="10" s="1"/>
  <c r="AA45" i="10"/>
  <c r="P45" i="10"/>
  <c r="N45" i="10"/>
  <c r="H45" i="10"/>
  <c r="F45" i="10"/>
  <c r="E45" i="10"/>
  <c r="O45" i="10"/>
  <c r="I45" i="10"/>
  <c r="J45" i="10" s="1"/>
  <c r="K45" i="10" s="1"/>
  <c r="L45" i="10" s="1"/>
  <c r="M45" i="10" s="1"/>
  <c r="G45" i="10"/>
  <c r="AZ10" i="21"/>
  <c r="AY10" i="21"/>
  <c r="AK10" i="21"/>
  <c r="AM10" i="21"/>
  <c r="AO10" i="21"/>
  <c r="AQ10" i="21"/>
  <c r="AS10" i="21"/>
  <c r="AU10" i="21"/>
  <c r="AW10" i="21"/>
  <c r="AJ18" i="21"/>
  <c r="AL18" i="21"/>
  <c r="AN18" i="21"/>
  <c r="AP18" i="21"/>
  <c r="AR18" i="21"/>
  <c r="AT18" i="21"/>
  <c r="AV18" i="21"/>
  <c r="AX18" i="21"/>
  <c r="R10" i="21"/>
  <c r="T10" i="21"/>
  <c r="V10" i="21"/>
  <c r="X10" i="21"/>
  <c r="Z10" i="21"/>
  <c r="AB10" i="21"/>
  <c r="AD10" i="21"/>
  <c r="AF10" i="21"/>
  <c r="AH10" i="21"/>
  <c r="Q18" i="21"/>
  <c r="S18" i="21"/>
  <c r="U18" i="21"/>
  <c r="W18" i="21"/>
  <c r="Y18" i="21"/>
  <c r="AA18" i="21"/>
  <c r="AC18" i="21"/>
  <c r="AE18" i="21"/>
  <c r="AG18" i="21"/>
  <c r="AI18" i="21"/>
  <c r="C403" i="2" l="1"/>
  <c r="FR201" i="2"/>
  <c r="C392" i="2"/>
  <c r="FG201" i="2"/>
  <c r="AQ52" i="10"/>
  <c r="AR52" i="10" s="1"/>
  <c r="AE52" i="10"/>
  <c r="AF52" i="10" s="1"/>
  <c r="AG52" i="10" s="1"/>
  <c r="AH52" i="10" s="1"/>
  <c r="AI52" i="10" s="1"/>
  <c r="AJ52" i="10" s="1"/>
  <c r="AK52" i="10" s="1"/>
  <c r="AL52" i="10" s="1"/>
  <c r="AM52" i="10" s="1"/>
  <c r="AN52" i="10" s="1"/>
  <c r="S52" i="10"/>
  <c r="T52" i="10" s="1"/>
  <c r="G52" i="10"/>
  <c r="H52" i="10" s="1"/>
  <c r="I52" i="10" s="1"/>
  <c r="J52" i="10" s="1"/>
  <c r="K52" i="10" s="1"/>
  <c r="L52" i="10" s="1"/>
  <c r="M52" i="10" s="1"/>
  <c r="N52" i="10" s="1"/>
  <c r="O52" i="10" s="1"/>
  <c r="P52" i="10" s="1"/>
  <c r="P53" i="10" s="1"/>
  <c r="AS52" i="10"/>
  <c r="AT52" i="10" s="1"/>
  <c r="AU52" i="10" s="1"/>
  <c r="AV52" i="10" s="1"/>
  <c r="AW52" i="10" s="1"/>
  <c r="AX52" i="10" s="1"/>
  <c r="AY52" i="10" s="1"/>
  <c r="AZ52" i="10" s="1"/>
  <c r="U52" i="10"/>
  <c r="V52" i="10" s="1"/>
  <c r="W52" i="10" s="1"/>
  <c r="X52" i="10" s="1"/>
  <c r="Y52" i="10" s="1"/>
  <c r="Z52" i="10" s="1"/>
  <c r="AA52" i="10" s="1"/>
  <c r="AB52" i="10" s="1"/>
  <c r="AB39" i="10"/>
  <c r="AN39" i="10" s="1"/>
  <c r="AZ39" i="10" s="1"/>
  <c r="AR51" i="36"/>
  <c r="AR52" i="36"/>
  <c r="AR53" i="36"/>
  <c r="AR54" i="36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C404" i="2" l="1"/>
  <c r="FS201" i="2"/>
  <c r="AB53" i="10"/>
  <c r="AN53" i="10" s="1"/>
  <c r="AZ53" i="10" s="1"/>
  <c r="E25" i="18"/>
  <c r="F25" i="18"/>
  <c r="G25" i="18"/>
  <c r="H25" i="18"/>
  <c r="I25" i="18"/>
  <c r="J25" i="18"/>
  <c r="K25" i="18"/>
  <c r="L25" i="18"/>
  <c r="M25" i="18"/>
  <c r="N25" i="18"/>
  <c r="O25" i="18"/>
  <c r="P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P24" i="21"/>
  <c r="O24" i="21"/>
  <c r="N24" i="21"/>
  <c r="M24" i="21"/>
  <c r="L24" i="21"/>
  <c r="K24" i="21"/>
  <c r="J24" i="21"/>
  <c r="I24" i="21"/>
  <c r="H24" i="21"/>
  <c r="G24" i="21"/>
  <c r="F24" i="21"/>
  <c r="E24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P8" i="21"/>
  <c r="O8" i="21"/>
  <c r="N8" i="21"/>
  <c r="M8" i="21"/>
  <c r="L8" i="21"/>
  <c r="K8" i="21"/>
  <c r="J8" i="21"/>
  <c r="I8" i="21"/>
  <c r="H8" i="21"/>
  <c r="G8" i="21"/>
  <c r="F8" i="21"/>
  <c r="E8" i="21"/>
  <c r="P30" i="20"/>
  <c r="O30" i="20"/>
  <c r="N30" i="20"/>
  <c r="M30" i="20"/>
  <c r="L30" i="20"/>
  <c r="K30" i="20"/>
  <c r="J30" i="20"/>
  <c r="I30" i="20"/>
  <c r="H30" i="20"/>
  <c r="G30" i="20"/>
  <c r="F30" i="20"/>
  <c r="E30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P26" i="20"/>
  <c r="P31" i="20" s="1"/>
  <c r="O26" i="20"/>
  <c r="O31" i="20" s="1"/>
  <c r="N26" i="20"/>
  <c r="N31" i="20" s="1"/>
  <c r="M26" i="20"/>
  <c r="M31" i="20" s="1"/>
  <c r="L26" i="20"/>
  <c r="L31" i="20" s="1"/>
  <c r="K26" i="20"/>
  <c r="K31" i="20" s="1"/>
  <c r="J26" i="20"/>
  <c r="J31" i="20" s="1"/>
  <c r="I26" i="20"/>
  <c r="I31" i="20" s="1"/>
  <c r="H26" i="20"/>
  <c r="H31" i="20" s="1"/>
  <c r="G26" i="20"/>
  <c r="G31" i="20" s="1"/>
  <c r="F26" i="20"/>
  <c r="F31" i="20" s="1"/>
  <c r="E26" i="20"/>
  <c r="E31" i="20" s="1"/>
  <c r="P33" i="18"/>
  <c r="P41" i="18" s="1"/>
  <c r="O33" i="18"/>
  <c r="O41" i="18" s="1"/>
  <c r="N33" i="18"/>
  <c r="N41" i="18" s="1"/>
  <c r="M33" i="18"/>
  <c r="M41" i="18" s="1"/>
  <c r="L33" i="18"/>
  <c r="L41" i="18" s="1"/>
  <c r="K33" i="18"/>
  <c r="K41" i="18" s="1"/>
  <c r="J33" i="18"/>
  <c r="J41" i="18" s="1"/>
  <c r="I33" i="18"/>
  <c r="I41" i="18" s="1"/>
  <c r="H33" i="18"/>
  <c r="H41" i="18" s="1"/>
  <c r="G33" i="18"/>
  <c r="G41" i="18" s="1"/>
  <c r="F33" i="18"/>
  <c r="F41" i="18" s="1"/>
  <c r="E33" i="18"/>
  <c r="E41" i="18" s="1"/>
  <c r="A82" i="36" l="1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79" i="36"/>
  <c r="AR83" i="36"/>
  <c r="I15" i="31"/>
  <c r="Q38" i="32"/>
  <c r="G17" i="32"/>
  <c r="G26" i="33"/>
  <c r="I40" i="31"/>
  <c r="Q47" i="33"/>
  <c r="Q47" i="32"/>
  <c r="J42" i="31"/>
  <c r="Q49" i="34"/>
  <c r="H32" i="31"/>
  <c r="G42" i="32"/>
  <c r="G46" i="34"/>
  <c r="AA30" i="32"/>
  <c r="H41" i="31"/>
  <c r="Q15" i="33"/>
  <c r="Q15" i="32"/>
  <c r="I42" i="31"/>
  <c r="J35" i="31"/>
  <c r="G48" i="31"/>
  <c r="Q19" i="34"/>
  <c r="Q50" i="33"/>
  <c r="Q34" i="32"/>
  <c r="G41" i="31"/>
  <c r="G19" i="33"/>
  <c r="G19" i="32"/>
  <c r="H43" i="31"/>
  <c r="I35" i="31"/>
  <c r="G16" i="31"/>
  <c r="G23" i="34"/>
  <c r="Q18" i="33"/>
  <c r="G38" i="32"/>
  <c r="Q45" i="35"/>
  <c r="AA23" i="32"/>
  <c r="G48" i="34"/>
  <c r="G43" i="31"/>
  <c r="Q29" i="34"/>
  <c r="Q20" i="35"/>
  <c r="Q27" i="33"/>
  <c r="G22" i="33"/>
  <c r="Q15" i="34"/>
  <c r="G49" i="35"/>
  <c r="Q27" i="32"/>
  <c r="G16" i="34"/>
  <c r="Q47" i="35"/>
  <c r="H20" i="31"/>
  <c r="G24" i="35"/>
  <c r="G31" i="33"/>
  <c r="AA26" i="32"/>
  <c r="G19" i="34"/>
  <c r="G17" i="35"/>
  <c r="G31" i="32"/>
  <c r="Q20" i="33"/>
  <c r="Q15" i="35"/>
  <c r="G20" i="31"/>
  <c r="J46" i="31"/>
  <c r="AA35" i="32"/>
  <c r="Q30" i="32"/>
  <c r="Q23" i="33"/>
  <c r="J39" i="31"/>
  <c r="Q24" i="34"/>
  <c r="G24" i="33"/>
  <c r="G19" i="35"/>
  <c r="Q24" i="35"/>
  <c r="I46" i="31"/>
  <c r="Q39" i="32"/>
  <c r="G34" i="32"/>
  <c r="G27" i="33"/>
  <c r="I39" i="31"/>
  <c r="G28" i="34"/>
  <c r="AA28" i="32"/>
  <c r="J41" i="31"/>
  <c r="H30" i="31"/>
  <c r="H47" i="31"/>
  <c r="G43" i="32"/>
  <c r="G28" i="35"/>
  <c r="AA31" i="32"/>
  <c r="H40" i="31"/>
  <c r="J50" i="31"/>
  <c r="Q32" i="32"/>
  <c r="I41" i="31"/>
  <c r="Q32" i="33"/>
  <c r="H15" i="31"/>
  <c r="Q20" i="34"/>
  <c r="G36" i="33"/>
  <c r="Q35" i="32"/>
  <c r="G40" i="31"/>
  <c r="G30" i="31"/>
  <c r="G36" i="32"/>
  <c r="H50" i="31"/>
  <c r="Q34" i="35"/>
  <c r="G31" i="31"/>
  <c r="G24" i="34"/>
  <c r="J18" i="31"/>
  <c r="G39" i="32"/>
  <c r="Q44" i="35"/>
  <c r="I34" i="31"/>
  <c r="Q21" i="34"/>
  <c r="H18" i="31"/>
  <c r="AA40" i="32"/>
  <c r="Q35" i="35"/>
  <c r="Q28" i="33"/>
  <c r="Q44" i="32"/>
  <c r="Q32" i="34"/>
  <c r="G48" i="35"/>
  <c r="G38" i="35"/>
  <c r="G25" i="34"/>
  <c r="G34" i="31"/>
  <c r="Q42" i="34"/>
  <c r="G39" i="35"/>
  <c r="G32" i="33"/>
  <c r="Q31" i="34"/>
  <c r="G36" i="34"/>
  <c r="G16" i="35"/>
  <c r="H19" i="31"/>
  <c r="Q29" i="33"/>
  <c r="Q38" i="35"/>
  <c r="G48" i="32"/>
  <c r="Q43" i="34"/>
  <c r="AA36" i="32"/>
  <c r="G16" i="32"/>
  <c r="Q40" i="33"/>
  <c r="J38" i="31"/>
  <c r="J28" i="31"/>
  <c r="G33" i="33"/>
  <c r="G42" i="35"/>
  <c r="I28" i="31"/>
  <c r="J29" i="31"/>
  <c r="Q40" i="32"/>
  <c r="G19" i="31"/>
  <c r="G44" i="33"/>
  <c r="I38" i="31"/>
  <c r="Q23" i="35"/>
  <c r="AA37" i="32"/>
  <c r="Q46" i="34"/>
  <c r="G37" i="34"/>
  <c r="I29" i="31"/>
  <c r="G44" i="32"/>
  <c r="Q41" i="33"/>
  <c r="AA48" i="32"/>
  <c r="H39" i="31"/>
  <c r="H29" i="31"/>
  <c r="Q41" i="32"/>
  <c r="J32" i="31"/>
  <c r="G29" i="31"/>
  <c r="H22" i="31"/>
  <c r="G49" i="34"/>
  <c r="G27" i="35"/>
  <c r="AA16" i="32"/>
  <c r="G39" i="31"/>
  <c r="J49" i="31"/>
  <c r="G45" i="32"/>
  <c r="I48" i="31"/>
  <c r="G45" i="33"/>
  <c r="G22" i="31"/>
  <c r="G17" i="34"/>
  <c r="AA49" i="32"/>
  <c r="Q20" i="32"/>
  <c r="Q43" i="35"/>
  <c r="Q33" i="35"/>
  <c r="Q22" i="34"/>
  <c r="I16" i="31"/>
  <c r="G37" i="35"/>
  <c r="Q26" i="35"/>
  <c r="Q21" i="33"/>
  <c r="J17" i="31"/>
  <c r="G24" i="32"/>
  <c r="G47" i="35"/>
  <c r="I33" i="31"/>
  <c r="G26" i="34"/>
  <c r="H33" i="31"/>
  <c r="AA17" i="32"/>
  <c r="G30" i="35"/>
  <c r="G25" i="33"/>
  <c r="Q21" i="32"/>
  <c r="G45" i="34"/>
  <c r="G15" i="35"/>
  <c r="Q41" i="34"/>
  <c r="Q30" i="33"/>
  <c r="G49" i="31"/>
  <c r="J27" i="31"/>
  <c r="Q34" i="34"/>
  <c r="AA29" i="32"/>
  <c r="Q27" i="34"/>
  <c r="Q49" i="33"/>
  <c r="J37" i="31"/>
  <c r="H26" i="31"/>
  <c r="G34" i="33"/>
  <c r="G17" i="31"/>
  <c r="G25" i="32"/>
  <c r="J20" i="31"/>
  <c r="Q33" i="32"/>
  <c r="G38" i="34"/>
  <c r="Q17" i="33"/>
  <c r="I37" i="31"/>
  <c r="I27" i="31"/>
  <c r="AA38" i="32"/>
  <c r="Q21" i="35"/>
  <c r="H28" i="31"/>
  <c r="I20" i="31"/>
  <c r="G37" i="32"/>
  <c r="G26" i="31"/>
  <c r="G21" i="33"/>
  <c r="G47" i="34"/>
  <c r="Q30" i="35"/>
  <c r="Q42" i="32"/>
  <c r="G25" i="35"/>
  <c r="Q42" i="33"/>
  <c r="H21" i="31"/>
  <c r="Q30" i="34"/>
  <c r="G46" i="33"/>
  <c r="AA25" i="32"/>
  <c r="G15" i="34"/>
  <c r="G28" i="31"/>
  <c r="G46" i="32"/>
  <c r="J47" i="31"/>
  <c r="Q32" i="35"/>
  <c r="G21" i="31"/>
  <c r="G34" i="34"/>
  <c r="G34" i="35"/>
  <c r="Q29" i="32"/>
  <c r="Q19" i="33"/>
  <c r="Q38" i="34"/>
  <c r="Q23" i="34"/>
  <c r="J15" i="31"/>
  <c r="G36" i="35"/>
  <c r="Q25" i="35"/>
  <c r="Q38" i="33"/>
  <c r="AA18" i="32"/>
  <c r="G33" i="32"/>
  <c r="G23" i="33"/>
  <c r="J24" i="31"/>
  <c r="G27" i="34"/>
  <c r="I31" i="31"/>
  <c r="Q40" i="34"/>
  <c r="G29" i="35"/>
  <c r="G42" i="33"/>
  <c r="Q22" i="32"/>
  <c r="Q26" i="34"/>
  <c r="AA27" i="32"/>
  <c r="I24" i="31"/>
  <c r="Q31" i="33"/>
  <c r="H48" i="31"/>
  <c r="J26" i="31"/>
  <c r="Q33" i="34"/>
  <c r="AA46" i="32"/>
  <c r="G26" i="32"/>
  <c r="G30" i="34"/>
  <c r="Q31" i="32"/>
  <c r="H25" i="31"/>
  <c r="G35" i="33"/>
  <c r="H16" i="31"/>
  <c r="I26" i="31"/>
  <c r="J19" i="31"/>
  <c r="Q50" i="32"/>
  <c r="G39" i="34"/>
  <c r="Q34" i="33"/>
  <c r="G35" i="32"/>
  <c r="G25" i="31"/>
  <c r="AA39" i="32"/>
  <c r="G32" i="31"/>
  <c r="H27" i="31"/>
  <c r="I19" i="31"/>
  <c r="Q18" i="32"/>
  <c r="Q43" i="33"/>
  <c r="G38" i="33"/>
  <c r="Q28" i="34"/>
  <c r="Q29" i="35"/>
  <c r="Q43" i="32"/>
  <c r="Q36" i="35"/>
  <c r="G27" i="31"/>
  <c r="H36" i="31"/>
  <c r="G22" i="32"/>
  <c r="G47" i="33"/>
  <c r="AA42" i="32"/>
  <c r="G32" i="34"/>
  <c r="G33" i="35"/>
  <c r="G47" i="32"/>
  <c r="G40" i="35"/>
  <c r="Q31" i="35"/>
  <c r="G36" i="31"/>
  <c r="G35" i="34"/>
  <c r="G15" i="33"/>
  <c r="Q46" i="32"/>
  <c r="Q36" i="33"/>
  <c r="Q37" i="34"/>
  <c r="G15" i="32"/>
  <c r="Q44" i="34"/>
  <c r="G35" i="35"/>
  <c r="Q40" i="35"/>
  <c r="Q39" i="33"/>
  <c r="AA19" i="32"/>
  <c r="G50" i="32"/>
  <c r="G40" i="33"/>
  <c r="J23" i="31"/>
  <c r="G44" i="34"/>
  <c r="J30" i="31"/>
  <c r="Q39" i="34"/>
  <c r="G44" i="35"/>
  <c r="G43" i="33"/>
  <c r="Q23" i="32"/>
  <c r="G18" i="32"/>
  <c r="AA44" i="32"/>
  <c r="I23" i="31"/>
  <c r="H46" i="31"/>
  <c r="I30" i="31"/>
  <c r="J25" i="31"/>
  <c r="Q48" i="33"/>
  <c r="AA47" i="32"/>
  <c r="G27" i="32"/>
  <c r="Q48" i="34"/>
  <c r="Q48" i="32"/>
  <c r="H24" i="31"/>
  <c r="G46" i="31"/>
  <c r="H31" i="31"/>
  <c r="I25" i="31"/>
  <c r="Q16" i="33"/>
  <c r="AA15" i="32"/>
  <c r="G40" i="34"/>
  <c r="J34" i="31"/>
  <c r="Q16" i="32"/>
  <c r="G24" i="31"/>
  <c r="Q50" i="35"/>
  <c r="G47" i="31"/>
  <c r="H34" i="31"/>
  <c r="G20" i="33"/>
  <c r="Q19" i="32"/>
  <c r="Q44" i="33"/>
  <c r="I50" i="31"/>
  <c r="G20" i="32"/>
  <c r="Q28" i="35"/>
  <c r="Q18" i="35"/>
  <c r="G15" i="31"/>
  <c r="G50" i="31"/>
  <c r="AA24" i="32"/>
  <c r="G23" i="32"/>
  <c r="G48" i="33"/>
  <c r="I18" i="31"/>
  <c r="G41" i="34"/>
  <c r="G32" i="35"/>
  <c r="G22" i="35"/>
  <c r="Q19" i="35"/>
  <c r="G18" i="31"/>
  <c r="Q28" i="32"/>
  <c r="Q16" i="34"/>
  <c r="G16" i="33"/>
  <c r="H35" i="31"/>
  <c r="Q45" i="33"/>
  <c r="Q36" i="34"/>
  <c r="J44" i="31"/>
  <c r="G23" i="35"/>
  <c r="Q22" i="35"/>
  <c r="G32" i="32"/>
  <c r="G20" i="34"/>
  <c r="AA20" i="32"/>
  <c r="G35" i="31"/>
  <c r="G49" i="33"/>
  <c r="J22" i="31"/>
  <c r="I44" i="31"/>
  <c r="J45" i="31"/>
  <c r="G26" i="35"/>
  <c r="Q17" i="34"/>
  <c r="Q24" i="33"/>
  <c r="Q24" i="32"/>
  <c r="Q39" i="35"/>
  <c r="G17" i="33"/>
  <c r="I22" i="31"/>
  <c r="H45" i="31"/>
  <c r="I45" i="31"/>
  <c r="J48" i="31"/>
  <c r="G21" i="34"/>
  <c r="G28" i="33"/>
  <c r="G28" i="32"/>
  <c r="G43" i="35"/>
  <c r="AA21" i="32"/>
  <c r="H23" i="31"/>
  <c r="G45" i="31"/>
  <c r="H38" i="31"/>
  <c r="J16" i="31"/>
  <c r="Q25" i="33"/>
  <c r="AA32" i="32"/>
  <c r="G33" i="34"/>
  <c r="Q47" i="34"/>
  <c r="Q25" i="32"/>
  <c r="G23" i="31"/>
  <c r="Q49" i="35"/>
  <c r="G38" i="31"/>
  <c r="I32" i="31"/>
  <c r="G29" i="33"/>
  <c r="Q36" i="32"/>
  <c r="Q37" i="33"/>
  <c r="J33" i="31"/>
  <c r="G29" i="32"/>
  <c r="Q27" i="35"/>
  <c r="Q17" i="35"/>
  <c r="Q42" i="35"/>
  <c r="H49" i="31"/>
  <c r="AA33" i="32"/>
  <c r="G40" i="32"/>
  <c r="G41" i="33"/>
  <c r="I49" i="31"/>
  <c r="G42" i="34"/>
  <c r="G31" i="35"/>
  <c r="G21" i="35"/>
  <c r="G46" i="35"/>
  <c r="H17" i="31"/>
  <c r="Q37" i="32"/>
  <c r="Q25" i="34"/>
  <c r="AA45" i="32"/>
  <c r="I17" i="31"/>
  <c r="Q46" i="33"/>
  <c r="Q35" i="34"/>
  <c r="J43" i="31"/>
  <c r="Q50" i="34"/>
  <c r="G33" i="31"/>
  <c r="G41" i="32"/>
  <c r="G29" i="34"/>
  <c r="Q49" i="32"/>
  <c r="H42" i="31"/>
  <c r="G50" i="33"/>
  <c r="J21" i="31"/>
  <c r="I43" i="31"/>
  <c r="J36" i="31"/>
  <c r="Q37" i="35"/>
  <c r="Q18" i="34"/>
  <c r="Q33" i="33"/>
  <c r="Q17" i="32"/>
  <c r="G42" i="31"/>
  <c r="G18" i="33"/>
  <c r="I21" i="31"/>
  <c r="H44" i="31"/>
  <c r="I36" i="31"/>
  <c r="G41" i="35"/>
  <c r="G22" i="34"/>
  <c r="G37" i="33"/>
  <c r="G21" i="32"/>
  <c r="Q46" i="35"/>
  <c r="AA22" i="32"/>
  <c r="G31" i="34"/>
  <c r="G44" i="31"/>
  <c r="H37" i="31"/>
  <c r="Q45" i="34"/>
  <c r="Q26" i="33"/>
  <c r="AA41" i="32"/>
  <c r="G50" i="34"/>
  <c r="G50" i="35"/>
  <c r="Q26" i="32"/>
  <c r="Q35" i="33"/>
  <c r="Q48" i="35"/>
  <c r="G37" i="31"/>
  <c r="J31" i="31"/>
  <c r="G30" i="33"/>
  <c r="Q45" i="32"/>
  <c r="G18" i="34"/>
  <c r="G18" i="35"/>
  <c r="G30" i="32"/>
  <c r="G39" i="33"/>
  <c r="Q16" i="35"/>
  <c r="Q41" i="35"/>
  <c r="I47" i="31"/>
  <c r="AA34" i="32"/>
  <c r="G49" i="32"/>
  <c r="Q22" i="33"/>
  <c r="J40" i="31"/>
  <c r="G43" i="34"/>
  <c r="AA43" i="32"/>
  <c r="G20" i="35"/>
  <c r="G45" i="35"/>
  <c r="Q281" i="35" l="1"/>
  <c r="Q258" i="35"/>
  <c r="Q275" i="35"/>
  <c r="Q260" i="35"/>
  <c r="Q283" i="35"/>
  <c r="Q254" i="35"/>
  <c r="Q287" i="35"/>
  <c r="Q285" i="35"/>
  <c r="Q256" i="35"/>
  <c r="Q278" i="35"/>
  <c r="Q289" i="35"/>
  <c r="Q264" i="35"/>
  <c r="Q274" i="35"/>
  <c r="Q276" i="35"/>
  <c r="Q266" i="35"/>
  <c r="Q261" i="35"/>
  <c r="Q270" i="35"/>
  <c r="Q268" i="35"/>
  <c r="Q272" i="35"/>
  <c r="Q263" i="35"/>
  <c r="Q280" i="35"/>
  <c r="Q282" i="35"/>
  <c r="Q277" i="35"/>
  <c r="Q286" i="35"/>
  <c r="Q284" i="35"/>
  <c r="Q255" i="35"/>
  <c r="Q288" i="35"/>
  <c r="Q257" i="35"/>
  <c r="Q279" i="35"/>
  <c r="Q265" i="35"/>
  <c r="Q259" i="35"/>
  <c r="Q267" i="35"/>
  <c r="Q271" i="35"/>
  <c r="Q269" i="35"/>
  <c r="Q262" i="35"/>
  <c r="Q273" i="35"/>
  <c r="Q263" i="34"/>
  <c r="Q268" i="34"/>
  <c r="Q289" i="34"/>
  <c r="Q264" i="34"/>
  <c r="Q283" i="34"/>
  <c r="Q269" i="34"/>
  <c r="Q259" i="34"/>
  <c r="Q257" i="34"/>
  <c r="Q286" i="34"/>
  <c r="Q287" i="34"/>
  <c r="Q272" i="34"/>
  <c r="Q265" i="34"/>
  <c r="Q261" i="34"/>
  <c r="Q282" i="34"/>
  <c r="Q254" i="34"/>
  <c r="Q284" i="34"/>
  <c r="Q274" i="34"/>
  <c r="Q278" i="34"/>
  <c r="Q276" i="34"/>
  <c r="Q266" i="34"/>
  <c r="Q280" i="34"/>
  <c r="Q270" i="34"/>
  <c r="Q288" i="34"/>
  <c r="Q255" i="34"/>
  <c r="Q267" i="34"/>
  <c r="Q285" i="34"/>
  <c r="Q258" i="34"/>
  <c r="Q256" i="34"/>
  <c r="Q262" i="34"/>
  <c r="Q273" i="34"/>
  <c r="Q271" i="34"/>
  <c r="Q260" i="34"/>
  <c r="Q275" i="34"/>
  <c r="Q279" i="34"/>
  <c r="Q277" i="34"/>
  <c r="Q281" i="34"/>
  <c r="AA268" i="32"/>
  <c r="Q269" i="32"/>
  <c r="AA283" i="32"/>
  <c r="AA264" i="32"/>
  <c r="Q278" i="32"/>
  <c r="Q267" i="32"/>
  <c r="AA257" i="32"/>
  <c r="Q290" i="32"/>
  <c r="Q260" i="32"/>
  <c r="AA288" i="32"/>
  <c r="AA269" i="32"/>
  <c r="Q275" i="32"/>
  <c r="AA278" i="32"/>
  <c r="Q281" i="32"/>
  <c r="AA276" i="32"/>
  <c r="Q279" i="32"/>
  <c r="AA266" i="32"/>
  <c r="AA284" i="32"/>
  <c r="Q285" i="32"/>
  <c r="Q271" i="32"/>
  <c r="AA280" i="32"/>
  <c r="AA258" i="32"/>
  <c r="Q283" i="32"/>
  <c r="AA273" i="32"/>
  <c r="AA270" i="32"/>
  <c r="Q276" i="32"/>
  <c r="Q257" i="32"/>
  <c r="AA285" i="32"/>
  <c r="Q291" i="32"/>
  <c r="Q266" i="32"/>
  <c r="AA261" i="32"/>
  <c r="Q264" i="32"/>
  <c r="AA292" i="32"/>
  <c r="AA259" i="32"/>
  <c r="AA282" i="32"/>
  <c r="Q272" i="32"/>
  <c r="AA265" i="32"/>
  <c r="Q287" i="32"/>
  <c r="Q268" i="32"/>
  <c r="AA274" i="32"/>
  <c r="AA263" i="32"/>
  <c r="Q261" i="32"/>
  <c r="Q258" i="32"/>
  <c r="AA289" i="32"/>
  <c r="AA286" i="32"/>
  <c r="Q292" i="32"/>
  <c r="Q273" i="32"/>
  <c r="AA271" i="32"/>
  <c r="Q282" i="32"/>
  <c r="AA277" i="32"/>
  <c r="Q280" i="32"/>
  <c r="AA275" i="32"/>
  <c r="Q270" i="32"/>
  <c r="Q288" i="32"/>
  <c r="AA281" i="32"/>
  <c r="AA267" i="32"/>
  <c r="Q284" i="32"/>
  <c r="Q262" i="32"/>
  <c r="AA290" i="32"/>
  <c r="AA279" i="32"/>
  <c r="Q277" i="32"/>
  <c r="Q274" i="32"/>
  <c r="AA272" i="32"/>
  <c r="Q289" i="32"/>
  <c r="Q259" i="32"/>
  <c r="AA287" i="32"/>
  <c r="AA262" i="32"/>
  <c r="Q265" i="32"/>
  <c r="AA260" i="32"/>
  <c r="Q263" i="32"/>
  <c r="AA291" i="32"/>
  <c r="Q286" i="32"/>
  <c r="H10" i="28"/>
  <c r="A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80" i="36"/>
  <c r="A81" i="36"/>
  <c r="A1" i="36"/>
  <c r="AR197" i="36"/>
  <c r="AR196" i="36"/>
  <c r="AR195" i="36"/>
  <c r="AR194" i="36"/>
  <c r="AR193" i="36"/>
  <c r="AR192" i="36"/>
  <c r="AR191" i="36"/>
  <c r="AR190" i="36"/>
  <c r="AR189" i="36"/>
  <c r="AR188" i="36"/>
  <c r="AR187" i="36"/>
  <c r="AR186" i="36"/>
  <c r="AR185" i="36"/>
  <c r="AR184" i="36"/>
  <c r="AR183" i="36"/>
  <c r="AR182" i="36"/>
  <c r="AR181" i="36"/>
  <c r="AR180" i="36"/>
  <c r="AR179" i="36"/>
  <c r="AR178" i="36"/>
  <c r="AR177" i="36"/>
  <c r="AR176" i="36"/>
  <c r="AR175" i="36"/>
  <c r="AR174" i="36"/>
  <c r="AR173" i="36"/>
  <c r="AR172" i="36"/>
  <c r="AR171" i="36"/>
  <c r="AR170" i="36"/>
  <c r="AR169" i="36"/>
  <c r="AR168" i="36"/>
  <c r="AR167" i="36"/>
  <c r="AR166" i="36"/>
  <c r="AR165" i="36"/>
  <c r="AR164" i="36"/>
  <c r="AR163" i="36"/>
  <c r="AR162" i="36"/>
  <c r="AR161" i="36"/>
  <c r="AR160" i="36"/>
  <c r="AR159" i="36"/>
  <c r="AR158" i="36"/>
  <c r="AR157" i="36"/>
  <c r="AR156" i="36"/>
  <c r="AR155" i="36"/>
  <c r="AR154" i="36"/>
  <c r="AR153" i="36"/>
  <c r="AR152" i="36"/>
  <c r="AR151" i="36"/>
  <c r="AR150" i="36"/>
  <c r="AR149" i="36"/>
  <c r="AR148" i="36"/>
  <c r="AR147" i="36"/>
  <c r="AR146" i="36"/>
  <c r="AR145" i="36"/>
  <c r="AR144" i="36"/>
  <c r="AR143" i="36"/>
  <c r="AR142" i="36"/>
  <c r="AR141" i="36"/>
  <c r="AR140" i="36"/>
  <c r="AR139" i="36"/>
  <c r="AR138" i="36"/>
  <c r="AR137" i="36"/>
  <c r="AR136" i="36"/>
  <c r="AR135" i="36"/>
  <c r="AR134" i="36"/>
  <c r="AR133" i="36"/>
  <c r="AR132" i="36"/>
  <c r="AR131" i="36"/>
  <c r="AR130" i="36"/>
  <c r="AR129" i="36"/>
  <c r="AR128" i="36"/>
  <c r="AR127" i="36"/>
  <c r="AR126" i="36"/>
  <c r="AR125" i="36"/>
  <c r="AR124" i="36"/>
  <c r="AR123" i="36"/>
  <c r="AR122" i="36"/>
  <c r="AR121" i="36"/>
  <c r="AR120" i="36"/>
  <c r="AR119" i="36"/>
  <c r="AR118" i="36"/>
  <c r="AR117" i="36"/>
  <c r="AR116" i="36"/>
  <c r="AR115" i="36"/>
  <c r="AR114" i="36"/>
  <c r="AR113" i="36"/>
  <c r="AR112" i="36"/>
  <c r="AR111" i="36"/>
  <c r="AR110" i="36"/>
  <c r="AR109" i="36"/>
  <c r="AR108" i="36"/>
  <c r="AR107" i="36"/>
  <c r="AR106" i="36"/>
  <c r="AR105" i="36"/>
  <c r="AR104" i="36"/>
  <c r="AR103" i="36"/>
  <c r="AR102" i="36"/>
  <c r="AR101" i="36"/>
  <c r="AR100" i="36"/>
  <c r="AR99" i="36"/>
  <c r="AR98" i="36"/>
  <c r="AR97" i="36"/>
  <c r="AR96" i="36"/>
  <c r="AR95" i="36"/>
  <c r="AR94" i="36"/>
  <c r="AR93" i="36"/>
  <c r="AR92" i="36"/>
  <c r="AR91" i="36"/>
  <c r="AR90" i="36"/>
  <c r="AR89" i="36"/>
  <c r="AR88" i="36"/>
  <c r="AR87" i="36"/>
  <c r="AR86" i="36"/>
  <c r="AR85" i="36"/>
  <c r="AR84" i="36"/>
  <c r="AR82" i="36"/>
  <c r="AR81" i="36"/>
  <c r="AR80" i="36"/>
  <c r="AR79" i="36"/>
  <c r="AR78" i="36"/>
  <c r="AR77" i="36"/>
  <c r="AR76" i="36"/>
  <c r="AR75" i="36"/>
  <c r="AR74" i="36"/>
  <c r="AR73" i="36"/>
  <c r="AR72" i="36"/>
  <c r="AR71" i="36"/>
  <c r="AR70" i="36"/>
  <c r="AR69" i="36"/>
  <c r="AR68" i="36"/>
  <c r="AR67" i="36"/>
  <c r="AR66" i="36"/>
  <c r="AR65" i="36"/>
  <c r="AR64" i="36"/>
  <c r="AR63" i="36"/>
  <c r="AR62" i="36"/>
  <c r="AR61" i="36"/>
  <c r="AR60" i="36"/>
  <c r="AR59" i="36"/>
  <c r="AR58" i="36"/>
  <c r="AR57" i="36"/>
  <c r="AR56" i="36"/>
  <c r="AR55" i="36"/>
  <c r="AR50" i="36"/>
  <c r="AR49" i="36"/>
  <c r="AR48" i="36"/>
  <c r="AR47" i="36"/>
  <c r="AR46" i="36"/>
  <c r="AR45" i="36"/>
  <c r="AR44" i="36"/>
  <c r="AR43" i="36"/>
  <c r="AR42" i="36"/>
  <c r="AR41" i="36"/>
  <c r="AR40" i="36"/>
  <c r="AR39" i="36"/>
  <c r="AR38" i="36"/>
  <c r="AR37" i="36"/>
  <c r="AR36" i="36"/>
  <c r="AR35" i="36"/>
  <c r="AR34" i="36"/>
  <c r="AR33" i="36"/>
  <c r="AR32" i="36"/>
  <c r="AR31" i="36"/>
  <c r="AR30" i="36"/>
  <c r="AR29" i="36"/>
  <c r="AR28" i="36"/>
  <c r="AR27" i="36"/>
  <c r="AW14" i="36"/>
  <c r="AV14" i="36"/>
  <c r="BA13" i="36"/>
  <c r="BA12" i="36"/>
  <c r="BA11" i="36"/>
  <c r="BA10" i="36"/>
  <c r="BA9" i="36"/>
  <c r="BA8" i="36"/>
  <c r="BA7" i="36"/>
  <c r="BA6" i="36"/>
  <c r="BA5" i="36"/>
  <c r="BA4" i="36"/>
  <c r="BA3" i="36"/>
  <c r="BA2" i="36"/>
  <c r="AQ2" i="36"/>
  <c r="AO2" i="36"/>
  <c r="AO3" i="36" s="1"/>
  <c r="AJ2" i="36"/>
  <c r="G1" i="36" s="1"/>
  <c r="AQ3" i="36" l="1"/>
  <c r="AQ4" i="36" s="1"/>
  <c r="AQ5" i="36" s="1"/>
  <c r="AQ6" i="36" s="1"/>
  <c r="AQ7" i="36" s="1"/>
  <c r="AQ8" i="36" s="1"/>
  <c r="AQ9" i="36" s="1"/>
  <c r="AQ10" i="36" s="1"/>
  <c r="AQ11" i="36" s="1"/>
  <c r="AQ12" i="36" s="1"/>
  <c r="AQ13" i="36" s="1"/>
  <c r="AQ14" i="36" s="1"/>
  <c r="AQ15" i="36" s="1"/>
  <c r="AQ16" i="36" s="1"/>
  <c r="AQ17" i="36" s="1"/>
  <c r="AQ18" i="36" s="1"/>
  <c r="AQ19" i="36" s="1"/>
  <c r="AQ20" i="36" s="1"/>
  <c r="AQ21" i="36" s="1"/>
  <c r="AQ22" i="36" s="1"/>
  <c r="AQ23" i="36" s="1"/>
  <c r="AQ24" i="36" s="1"/>
  <c r="AQ25" i="36" s="1"/>
  <c r="AQ26" i="36" s="1"/>
  <c r="AQ27" i="36" s="1"/>
  <c r="AQ28" i="36" s="1"/>
  <c r="AQ29" i="36" s="1"/>
  <c r="AQ30" i="36" s="1"/>
  <c r="AQ31" i="36" s="1"/>
  <c r="AQ32" i="36" s="1"/>
  <c r="AQ33" i="36" s="1"/>
  <c r="AQ34" i="36" s="1"/>
  <c r="AQ35" i="36" s="1"/>
  <c r="AQ36" i="36" s="1"/>
  <c r="AQ37" i="36" s="1"/>
  <c r="AQ38" i="36" s="1"/>
  <c r="AQ39" i="36" s="1"/>
  <c r="AQ40" i="36" s="1"/>
  <c r="AQ41" i="36" s="1"/>
  <c r="AQ42" i="36" s="1"/>
  <c r="AQ43" i="36" s="1"/>
  <c r="AQ44" i="36" s="1"/>
  <c r="AQ45" i="36" s="1"/>
  <c r="AQ46" i="36" s="1"/>
  <c r="AQ47" i="36" s="1"/>
  <c r="AQ48" i="36" s="1"/>
  <c r="AQ49" i="36" s="1"/>
  <c r="AQ50" i="36" s="1"/>
  <c r="G2" i="36"/>
  <c r="G79" i="36" s="1"/>
  <c r="AM1" i="36"/>
  <c r="AP1" i="36" s="1"/>
  <c r="AO4" i="36"/>
  <c r="AK2" i="36"/>
  <c r="AJ3" i="36" s="1"/>
  <c r="AK3" i="36" s="1"/>
  <c r="AJ4" i="36" s="1"/>
  <c r="AK4" i="36" s="1"/>
  <c r="AJ5" i="36" s="1"/>
  <c r="AK5" i="36" s="1"/>
  <c r="AJ6" i="36" s="1"/>
  <c r="AK6" i="36" s="1"/>
  <c r="AJ7" i="36" s="1"/>
  <c r="AK7" i="36" s="1"/>
  <c r="AJ8" i="36" s="1"/>
  <c r="AK8" i="36" s="1"/>
  <c r="AJ9" i="36" s="1"/>
  <c r="AK9" i="36" s="1"/>
  <c r="AJ10" i="36" s="1"/>
  <c r="AK10" i="36" s="1"/>
  <c r="AJ11" i="36" s="1"/>
  <c r="AK11" i="36" s="1"/>
  <c r="AJ12" i="36" s="1"/>
  <c r="AK12" i="36" s="1"/>
  <c r="AJ13" i="36" s="1"/>
  <c r="AK13" i="36" s="1"/>
  <c r="AJ14" i="36" s="1"/>
  <c r="AK14" i="36" s="1"/>
  <c r="AJ15" i="36" s="1"/>
  <c r="AK15" i="36" s="1"/>
  <c r="AJ16" i="36" s="1"/>
  <c r="AK16" i="36" s="1"/>
  <c r="AI2" i="36"/>
  <c r="AI3" i="36" s="1"/>
  <c r="AI4" i="36" s="1"/>
  <c r="AI5" i="36" s="1"/>
  <c r="AI6" i="36" s="1"/>
  <c r="AI7" i="36" s="1"/>
  <c r="AI8" i="36" s="1"/>
  <c r="AI9" i="36" s="1"/>
  <c r="AI10" i="36" s="1"/>
  <c r="AI11" i="36" s="1"/>
  <c r="AI12" i="36" s="1"/>
  <c r="AI13" i="36" s="1"/>
  <c r="AI14" i="36" s="1"/>
  <c r="AI15" i="36" s="1"/>
  <c r="AI16" i="36" s="1"/>
  <c r="AN2" i="36" l="1"/>
  <c r="AN1" i="36"/>
  <c r="AM2" i="36"/>
  <c r="AP2" i="36" s="1"/>
  <c r="AQ51" i="36"/>
  <c r="AQ52" i="36" s="1"/>
  <c r="AQ53" i="36" s="1"/>
  <c r="AQ54" i="36" s="1"/>
  <c r="AQ55" i="36" s="1"/>
  <c r="AQ56" i="36" s="1"/>
  <c r="AQ57" i="36" s="1"/>
  <c r="AQ58" i="36" s="1"/>
  <c r="AQ59" i="36" s="1"/>
  <c r="AQ60" i="36" s="1"/>
  <c r="AQ61" i="36" s="1"/>
  <c r="AQ62" i="36" s="1"/>
  <c r="AQ63" i="36" s="1"/>
  <c r="AQ64" i="36" s="1"/>
  <c r="AQ65" i="36" s="1"/>
  <c r="AQ66" i="36" s="1"/>
  <c r="AQ67" i="36" s="1"/>
  <c r="AQ68" i="36" s="1"/>
  <c r="AQ69" i="36" s="1"/>
  <c r="AQ70" i="36" s="1"/>
  <c r="AQ71" i="36" s="1"/>
  <c r="AQ72" i="36" s="1"/>
  <c r="AQ73" i="36" s="1"/>
  <c r="AQ74" i="36" s="1"/>
  <c r="AQ75" i="36" s="1"/>
  <c r="AQ76" i="36" s="1"/>
  <c r="AQ77" i="36" s="1"/>
  <c r="AQ78" i="36" s="1"/>
  <c r="AQ79" i="36" s="1"/>
  <c r="AQ80" i="36" s="1"/>
  <c r="AQ81" i="36" s="1"/>
  <c r="AQ82" i="36" s="1"/>
  <c r="AQ83" i="36" s="1"/>
  <c r="AQ84" i="36" s="1"/>
  <c r="AQ85" i="36" s="1"/>
  <c r="AQ86" i="36" s="1"/>
  <c r="AQ87" i="36" s="1"/>
  <c r="AQ88" i="36" s="1"/>
  <c r="AQ89" i="36" s="1"/>
  <c r="AQ90" i="36" s="1"/>
  <c r="AQ91" i="36" s="1"/>
  <c r="AQ92" i="36" s="1"/>
  <c r="AQ93" i="36" s="1"/>
  <c r="AQ94" i="36" s="1"/>
  <c r="AQ95" i="36" s="1"/>
  <c r="AQ96" i="36" s="1"/>
  <c r="AQ97" i="36" s="1"/>
  <c r="AQ98" i="36" s="1"/>
  <c r="AQ99" i="36" s="1"/>
  <c r="AQ100" i="36" s="1"/>
  <c r="AQ101" i="36" s="1"/>
  <c r="AQ102" i="36" s="1"/>
  <c r="AQ103" i="36" s="1"/>
  <c r="AQ104" i="36" s="1"/>
  <c r="AQ105" i="36" s="1"/>
  <c r="AQ106" i="36" s="1"/>
  <c r="AQ107" i="36" s="1"/>
  <c r="AQ108" i="36" s="1"/>
  <c r="AQ109" i="36" s="1"/>
  <c r="AQ110" i="36" s="1"/>
  <c r="AQ111" i="36" s="1"/>
  <c r="AQ112" i="36" s="1"/>
  <c r="AQ113" i="36" s="1"/>
  <c r="AQ114" i="36" s="1"/>
  <c r="AQ115" i="36" s="1"/>
  <c r="AQ116" i="36" s="1"/>
  <c r="AQ117" i="36" s="1"/>
  <c r="AQ118" i="36" s="1"/>
  <c r="AQ119" i="36" s="1"/>
  <c r="AQ120" i="36" s="1"/>
  <c r="AQ121" i="36" s="1"/>
  <c r="AQ122" i="36" s="1"/>
  <c r="AQ123" i="36" s="1"/>
  <c r="AQ124" i="36" s="1"/>
  <c r="AQ125" i="36" s="1"/>
  <c r="AQ126" i="36" s="1"/>
  <c r="AQ127" i="36" s="1"/>
  <c r="AQ128" i="36" s="1"/>
  <c r="AQ129" i="36" s="1"/>
  <c r="AQ130" i="36" s="1"/>
  <c r="AQ131" i="36" s="1"/>
  <c r="AQ132" i="36" s="1"/>
  <c r="AQ133" i="36" s="1"/>
  <c r="AQ134" i="36" s="1"/>
  <c r="AQ135" i="36" s="1"/>
  <c r="AQ136" i="36" s="1"/>
  <c r="AQ137" i="36" s="1"/>
  <c r="AQ138" i="36" s="1"/>
  <c r="AQ139" i="36" s="1"/>
  <c r="AQ140" i="36" s="1"/>
  <c r="AQ141" i="36" s="1"/>
  <c r="AQ142" i="36" s="1"/>
  <c r="AQ143" i="36" s="1"/>
  <c r="AQ144" i="36" s="1"/>
  <c r="AQ145" i="36" s="1"/>
  <c r="AQ146" i="36" s="1"/>
  <c r="AQ147" i="36" s="1"/>
  <c r="AQ148" i="36" s="1"/>
  <c r="AQ149" i="36" s="1"/>
  <c r="AQ150" i="36" s="1"/>
  <c r="AQ151" i="36" s="1"/>
  <c r="AQ152" i="36" s="1"/>
  <c r="AQ153" i="36" s="1"/>
  <c r="AQ154" i="36" s="1"/>
  <c r="AQ155" i="36" s="1"/>
  <c r="AQ156" i="36" s="1"/>
  <c r="AQ157" i="36" s="1"/>
  <c r="AQ158" i="36" s="1"/>
  <c r="AQ159" i="36" s="1"/>
  <c r="AQ160" i="36" s="1"/>
  <c r="AQ161" i="36" s="1"/>
  <c r="AQ162" i="36" s="1"/>
  <c r="AQ163" i="36" s="1"/>
  <c r="AQ164" i="36" s="1"/>
  <c r="AQ165" i="36" s="1"/>
  <c r="AQ166" i="36" s="1"/>
  <c r="AQ167" i="36" s="1"/>
  <c r="AQ168" i="36" s="1"/>
  <c r="AQ169" i="36" s="1"/>
  <c r="AQ170" i="36" s="1"/>
  <c r="AQ171" i="36" s="1"/>
  <c r="AQ172" i="36" s="1"/>
  <c r="AQ173" i="36" s="1"/>
  <c r="AQ174" i="36" s="1"/>
  <c r="AQ175" i="36" s="1"/>
  <c r="AQ176" i="36" s="1"/>
  <c r="AQ177" i="36" s="1"/>
  <c r="AQ178" i="36" s="1"/>
  <c r="AQ179" i="36" s="1"/>
  <c r="AQ180" i="36" s="1"/>
  <c r="AQ181" i="36" s="1"/>
  <c r="AQ182" i="36" s="1"/>
  <c r="AQ183" i="36" s="1"/>
  <c r="AQ184" i="36" s="1"/>
  <c r="AQ185" i="36" s="1"/>
  <c r="AQ186" i="36" s="1"/>
  <c r="AQ187" i="36" s="1"/>
  <c r="AQ188" i="36" s="1"/>
  <c r="AQ189" i="36" s="1"/>
  <c r="AQ190" i="36" s="1"/>
  <c r="AQ191" i="36" s="1"/>
  <c r="AQ192" i="36" s="1"/>
  <c r="AQ193" i="36" s="1"/>
  <c r="AQ194" i="36" s="1"/>
  <c r="AQ195" i="36" s="1"/>
  <c r="AQ196" i="36" s="1"/>
  <c r="AQ197" i="36" s="1"/>
  <c r="AO5" i="36"/>
  <c r="AN4" i="36"/>
  <c r="AN3" i="36"/>
  <c r="H1" i="36"/>
  <c r="AM3" i="36" l="1"/>
  <c r="I1" i="36"/>
  <c r="H2" i="36"/>
  <c r="H79" i="36" s="1"/>
  <c r="AO6" i="36"/>
  <c r="AN5" i="36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I9" i="28"/>
  <c r="H9" i="28"/>
  <c r="I8" i="28"/>
  <c r="H8" i="28"/>
  <c r="I7" i="28"/>
  <c r="H7" i="28"/>
  <c r="I6" i="28"/>
  <c r="H6" i="28"/>
  <c r="I5" i="28"/>
  <c r="H5" i="28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AY81" i="14"/>
  <c r="AY83" i="14"/>
  <c r="AY85" i="14"/>
  <c r="AZ85" i="14"/>
  <c r="AY86" i="14"/>
  <c r="AZ87" i="14"/>
  <c r="AY89" i="14"/>
  <c r="Q79" i="14"/>
  <c r="Q78" i="14" s="1"/>
  <c r="R79" i="14"/>
  <c r="R78" i="14" s="1"/>
  <c r="S79" i="14"/>
  <c r="S78" i="14" s="1"/>
  <c r="T79" i="14"/>
  <c r="T78" i="14" s="1"/>
  <c r="U79" i="14"/>
  <c r="U78" i="14" s="1"/>
  <c r="V79" i="14"/>
  <c r="V78" i="14" s="1"/>
  <c r="W79" i="14"/>
  <c r="W78" i="14" s="1"/>
  <c r="X79" i="14"/>
  <c r="X78" i="14" s="1"/>
  <c r="Y79" i="14"/>
  <c r="Y78" i="14" s="1"/>
  <c r="Z79" i="14"/>
  <c r="Z78" i="14" s="1"/>
  <c r="AA79" i="14"/>
  <c r="AA78" i="14" s="1"/>
  <c r="AB79" i="14"/>
  <c r="AB78" i="14" s="1"/>
  <c r="AC79" i="14"/>
  <c r="AC78" i="14" s="1"/>
  <c r="AD79" i="14"/>
  <c r="AD78" i="14" s="1"/>
  <c r="AE79" i="14"/>
  <c r="AE78" i="14" s="1"/>
  <c r="AF79" i="14"/>
  <c r="AF78" i="14" s="1"/>
  <c r="AG79" i="14"/>
  <c r="AG78" i="14" s="1"/>
  <c r="AH79" i="14"/>
  <c r="AH78" i="14" s="1"/>
  <c r="AI79" i="14"/>
  <c r="AI78" i="14" s="1"/>
  <c r="AJ79" i="14"/>
  <c r="AJ78" i="14" s="1"/>
  <c r="AK79" i="14"/>
  <c r="AK78" i="14" s="1"/>
  <c r="AL79" i="14"/>
  <c r="AL78" i="14" s="1"/>
  <c r="AM79" i="14"/>
  <c r="AM78" i="14" s="1"/>
  <c r="AN79" i="14"/>
  <c r="AN78" i="14" s="1"/>
  <c r="AO79" i="14"/>
  <c r="AO78" i="14" s="1"/>
  <c r="AP79" i="14"/>
  <c r="AP78" i="14" s="1"/>
  <c r="AQ79" i="14"/>
  <c r="AQ78" i="14" s="1"/>
  <c r="AR79" i="14"/>
  <c r="AR78" i="14" s="1"/>
  <c r="AS79" i="14"/>
  <c r="AS78" i="14" s="1"/>
  <c r="AT79" i="14"/>
  <c r="AU79" i="14"/>
  <c r="AU78" i="14" s="1"/>
  <c r="AV79" i="14"/>
  <c r="AV78" i="14" s="1"/>
  <c r="AW79" i="14"/>
  <c r="AW78" i="14" s="1"/>
  <c r="AY79" i="14"/>
  <c r="AY78" i="14" s="1"/>
  <c r="AZ79" i="14"/>
  <c r="AZ78" i="14" s="1"/>
  <c r="AY80" i="14"/>
  <c r="AZ80" i="14"/>
  <c r="AZ81" i="14"/>
  <c r="AY82" i="14"/>
  <c r="AZ82" i="14"/>
  <c r="AZ83" i="14"/>
  <c r="AY84" i="14"/>
  <c r="AZ84" i="14"/>
  <c r="AZ86" i="14"/>
  <c r="AY87" i="14"/>
  <c r="AY88" i="14"/>
  <c r="AZ88" i="14"/>
  <c r="AZ89" i="14"/>
  <c r="AY90" i="14"/>
  <c r="AZ90" i="14"/>
  <c r="AM4" i="36" l="1"/>
  <c r="AP3" i="36"/>
  <c r="AT78" i="14"/>
  <c r="J1" i="36"/>
  <c r="K1" i="36" s="1"/>
  <c r="I2" i="36"/>
  <c r="I79" i="36" s="1"/>
  <c r="AO7" i="36"/>
  <c r="AN6" i="36"/>
  <c r="A3" i="8"/>
  <c r="BL39" i="10" l="1"/>
  <c r="L1" i="36"/>
  <c r="K2" i="36"/>
  <c r="K79" i="36" s="1"/>
  <c r="AM5" i="36"/>
  <c r="AP4" i="36"/>
  <c r="J2" i="36"/>
  <c r="J79" i="36" s="1"/>
  <c r="AO8" i="36"/>
  <c r="AN7" i="36"/>
  <c r="BL53" i="10" l="1"/>
  <c r="M1" i="36"/>
  <c r="L2" i="36"/>
  <c r="L79" i="36" s="1"/>
  <c r="AM6" i="36"/>
  <c r="AP5" i="36"/>
  <c r="AO9" i="36"/>
  <c r="AN8" i="36"/>
  <c r="R482632" i="35"/>
  <c r="S482632" i="35" s="1"/>
  <c r="T482632" i="35" s="1"/>
  <c r="H482632" i="35"/>
  <c r="I482632" i="35" s="1"/>
  <c r="J482632" i="35" s="1"/>
  <c r="R482631" i="35"/>
  <c r="H482631" i="35"/>
  <c r="R482022" i="34"/>
  <c r="S482022" i="34" s="1"/>
  <c r="T482022" i="34" s="1"/>
  <c r="H482022" i="34"/>
  <c r="I482022" i="34" s="1"/>
  <c r="J482022" i="34" s="1"/>
  <c r="R482021" i="34"/>
  <c r="H482021" i="34"/>
  <c r="R450677" i="33"/>
  <c r="S450677" i="33" s="1"/>
  <c r="T450677" i="33" s="1"/>
  <c r="H450677" i="33"/>
  <c r="I450677" i="33" s="1"/>
  <c r="J450677" i="33" s="1"/>
  <c r="R450676" i="33"/>
  <c r="H450676" i="33"/>
  <c r="AD665667" i="32"/>
  <c r="AC665667" i="32"/>
  <c r="AB665667" i="32"/>
  <c r="T665667" i="32"/>
  <c r="S665667" i="32"/>
  <c r="R665667" i="32"/>
  <c r="J665667" i="32"/>
  <c r="I665667" i="32"/>
  <c r="H665667" i="32"/>
  <c r="AD665666" i="32"/>
  <c r="AC665666" i="32"/>
  <c r="AB665666" i="32"/>
  <c r="T665666" i="32"/>
  <c r="S665666" i="32"/>
  <c r="R665666" i="32"/>
  <c r="J665666" i="32"/>
  <c r="I665666" i="32"/>
  <c r="H665666" i="32"/>
  <c r="H181" i="34"/>
  <c r="H166" i="34"/>
  <c r="H143" i="34"/>
  <c r="H128" i="34"/>
  <c r="H113" i="34"/>
  <c r="H98" i="34"/>
  <c r="H136" i="35"/>
  <c r="H121" i="35"/>
  <c r="H106" i="35"/>
  <c r="H83" i="35"/>
  <c r="H68" i="35"/>
  <c r="H53" i="35"/>
  <c r="H163" i="33"/>
  <c r="H148" i="33"/>
  <c r="H133" i="33"/>
  <c r="H118" i="33"/>
  <c r="H95" i="33"/>
  <c r="H80" i="33"/>
  <c r="H65" i="33"/>
  <c r="H182" i="34"/>
  <c r="H159" i="34"/>
  <c r="H144" i="34"/>
  <c r="H129" i="34"/>
  <c r="H114" i="34"/>
  <c r="H54" i="34"/>
  <c r="H92" i="35"/>
  <c r="H77" i="35"/>
  <c r="H62" i="35"/>
  <c r="H172" i="33"/>
  <c r="H157" i="33"/>
  <c r="H142" i="33"/>
  <c r="H180" i="34"/>
  <c r="H165" i="34"/>
  <c r="H150" i="34"/>
  <c r="H127" i="34"/>
  <c r="H112" i="34"/>
  <c r="H97" i="34"/>
  <c r="H82" i="34"/>
  <c r="H59" i="34"/>
  <c r="H176" i="35"/>
  <c r="H161" i="35"/>
  <c r="H146" i="35"/>
  <c r="H123" i="35"/>
  <c r="H108" i="35"/>
  <c r="H93" i="35"/>
  <c r="H78" i="35"/>
  <c r="H55" i="35"/>
  <c r="H173" i="33"/>
  <c r="H158" i="33"/>
  <c r="H96" i="35"/>
  <c r="H163" i="35"/>
  <c r="H148" i="35"/>
  <c r="H133" i="35"/>
  <c r="H118" i="35"/>
  <c r="H95" i="35"/>
  <c r="H80" i="35"/>
  <c r="H119" i="33"/>
  <c r="H104" i="33"/>
  <c r="H89" i="33"/>
  <c r="H74" i="33"/>
  <c r="H51" i="33"/>
  <c r="H168" i="34"/>
  <c r="H153" i="34"/>
  <c r="H138" i="34"/>
  <c r="H115" i="34"/>
  <c r="H100" i="34"/>
  <c r="H85" i="34"/>
  <c r="H70" i="34"/>
  <c r="H179" i="35"/>
  <c r="H164" i="35"/>
  <c r="H149" i="35"/>
  <c r="H134" i="35"/>
  <c r="H111" i="35"/>
  <c r="H124" i="33"/>
  <c r="H110" i="34"/>
  <c r="H87" i="34"/>
  <c r="H72" i="34"/>
  <c r="H57" i="34"/>
  <c r="H174" i="35"/>
  <c r="H151" i="35"/>
  <c r="H65" i="35"/>
  <c r="H175" i="33"/>
  <c r="H160" i="33"/>
  <c r="H145" i="33"/>
  <c r="H130" i="33"/>
  <c r="H107" i="33"/>
  <c r="H92" i="33"/>
  <c r="H77" i="33"/>
  <c r="H62" i="33"/>
  <c r="H171" i="34"/>
  <c r="H156" i="34"/>
  <c r="H141" i="34"/>
  <c r="H126" i="34"/>
  <c r="H103" i="34"/>
  <c r="H88" i="34"/>
  <c r="H73" i="34"/>
  <c r="H58" i="34"/>
  <c r="H167" i="35"/>
  <c r="H151" i="34"/>
  <c r="H91" i="34"/>
  <c r="H76" i="34"/>
  <c r="H61" i="34"/>
  <c r="H178" i="35"/>
  <c r="H155" i="35"/>
  <c r="H140" i="35"/>
  <c r="H54" i="35"/>
  <c r="H164" i="33"/>
  <c r="H149" i="33"/>
  <c r="H134" i="33"/>
  <c r="H111" i="33"/>
  <c r="H96" i="33"/>
  <c r="H81" i="33"/>
  <c r="H66" i="33"/>
  <c r="H175" i="34"/>
  <c r="H160" i="34"/>
  <c r="H145" i="34"/>
  <c r="H130" i="34"/>
  <c r="H107" i="34"/>
  <c r="H92" i="34"/>
  <c r="H77" i="34"/>
  <c r="H62" i="34"/>
  <c r="H171" i="35"/>
  <c r="H156" i="35"/>
  <c r="H141" i="35"/>
  <c r="H135" i="33"/>
  <c r="H120" i="33"/>
  <c r="H105" i="33"/>
  <c r="H90" i="33"/>
  <c r="H67" i="33"/>
  <c r="H52" i="33"/>
  <c r="H169" i="34"/>
  <c r="H75" i="34"/>
  <c r="H60" i="34"/>
  <c r="H177" i="35"/>
  <c r="H162" i="35"/>
  <c r="H139" i="35"/>
  <c r="H124" i="35"/>
  <c r="H109" i="35"/>
  <c r="H94" i="35"/>
  <c r="H71" i="35"/>
  <c r="H56" i="35"/>
  <c r="H174" i="33"/>
  <c r="H151" i="33"/>
  <c r="H136" i="33"/>
  <c r="H121" i="33"/>
  <c r="H106" i="33"/>
  <c r="H83" i="33"/>
  <c r="H68" i="33"/>
  <c r="H53" i="33"/>
  <c r="H81" i="35"/>
  <c r="H66" i="35"/>
  <c r="H176" i="33"/>
  <c r="H161" i="33"/>
  <c r="H146" i="33"/>
  <c r="H123" i="33"/>
  <c r="H108" i="33"/>
  <c r="H154" i="34"/>
  <c r="H131" i="34"/>
  <c r="H116" i="34"/>
  <c r="H101" i="34"/>
  <c r="H86" i="34"/>
  <c r="H63" i="34"/>
  <c r="H180" i="35"/>
  <c r="H165" i="35"/>
  <c r="H150" i="35"/>
  <c r="H127" i="35"/>
  <c r="H112" i="35"/>
  <c r="H97" i="35"/>
  <c r="H82" i="35"/>
  <c r="H59" i="35"/>
  <c r="H177" i="33"/>
  <c r="H162" i="33"/>
  <c r="H139" i="33"/>
  <c r="H152" i="35"/>
  <c r="H137" i="35"/>
  <c r="H122" i="35"/>
  <c r="H99" i="35"/>
  <c r="H84" i="35"/>
  <c r="H69" i="35"/>
  <c r="H179" i="33"/>
  <c r="H93" i="33"/>
  <c r="H78" i="33"/>
  <c r="H55" i="33"/>
  <c r="H172" i="34"/>
  <c r="H157" i="34"/>
  <c r="H142" i="34"/>
  <c r="H119" i="34"/>
  <c r="H104" i="34"/>
  <c r="H89" i="34"/>
  <c r="H74" i="34"/>
  <c r="H51" i="34"/>
  <c r="H168" i="35"/>
  <c r="H153" i="35"/>
  <c r="H138" i="35"/>
  <c r="H115" i="35"/>
  <c r="H100" i="35"/>
  <c r="H85" i="35"/>
  <c r="H70" i="35"/>
  <c r="H113" i="33"/>
  <c r="H126" i="35"/>
  <c r="H103" i="35"/>
  <c r="H88" i="35"/>
  <c r="H73" i="35"/>
  <c r="H58" i="35"/>
  <c r="H168" i="33"/>
  <c r="H82" i="33"/>
  <c r="H59" i="33"/>
  <c r="H176" i="34"/>
  <c r="H161" i="34"/>
  <c r="H146" i="34"/>
  <c r="H123" i="34"/>
  <c r="H108" i="34"/>
  <c r="H93" i="34"/>
  <c r="H78" i="34"/>
  <c r="H55" i="34"/>
  <c r="H172" i="35"/>
  <c r="H157" i="35"/>
  <c r="H142" i="35"/>
  <c r="H119" i="35"/>
  <c r="H104" i="35"/>
  <c r="H89" i="35"/>
  <c r="H74" i="35"/>
  <c r="H51" i="35"/>
  <c r="H169" i="33"/>
  <c r="H170" i="34"/>
  <c r="H147" i="34"/>
  <c r="H132" i="34"/>
  <c r="H117" i="34"/>
  <c r="H102" i="34"/>
  <c r="H79" i="34"/>
  <c r="H125" i="35"/>
  <c r="H110" i="35"/>
  <c r="H87" i="35"/>
  <c r="H72" i="35"/>
  <c r="H57" i="35"/>
  <c r="H167" i="33"/>
  <c r="H152" i="33"/>
  <c r="H137" i="33"/>
  <c r="H122" i="33"/>
  <c r="H99" i="33"/>
  <c r="H84" i="33"/>
  <c r="H69" i="33"/>
  <c r="H54" i="33"/>
  <c r="H163" i="34"/>
  <c r="H148" i="34"/>
  <c r="H133" i="34"/>
  <c r="H118" i="34"/>
  <c r="H95" i="34"/>
  <c r="H80" i="34"/>
  <c r="H109" i="33"/>
  <c r="H94" i="33"/>
  <c r="H71" i="33"/>
  <c r="H56" i="33"/>
  <c r="H173" i="34"/>
  <c r="H158" i="34"/>
  <c r="H64" i="34"/>
  <c r="H181" i="35"/>
  <c r="H166" i="35"/>
  <c r="H143" i="35"/>
  <c r="H128" i="35"/>
  <c r="H113" i="35"/>
  <c r="H98" i="35"/>
  <c r="H75" i="35"/>
  <c r="H60" i="35"/>
  <c r="H178" i="33"/>
  <c r="H155" i="33"/>
  <c r="H140" i="33"/>
  <c r="H125" i="33"/>
  <c r="H110" i="33"/>
  <c r="H87" i="33"/>
  <c r="H72" i="33"/>
  <c r="H57" i="33"/>
  <c r="H174" i="34"/>
  <c r="H180" i="33"/>
  <c r="H165" i="33"/>
  <c r="H150" i="33"/>
  <c r="H127" i="33"/>
  <c r="H112" i="33"/>
  <c r="H97" i="33"/>
  <c r="H135" i="34"/>
  <c r="H120" i="34"/>
  <c r="H105" i="34"/>
  <c r="H90" i="34"/>
  <c r="H67" i="34"/>
  <c r="H52" i="34"/>
  <c r="H169" i="35"/>
  <c r="H154" i="35"/>
  <c r="H131" i="35"/>
  <c r="H116" i="35"/>
  <c r="H101" i="35"/>
  <c r="H86" i="35"/>
  <c r="H63" i="35"/>
  <c r="H181" i="33"/>
  <c r="H166" i="33"/>
  <c r="H143" i="33"/>
  <c r="H128" i="33"/>
  <c r="H98" i="33"/>
  <c r="H154" i="33"/>
  <c r="H131" i="33"/>
  <c r="H116" i="33"/>
  <c r="H101" i="33"/>
  <c r="H86" i="33"/>
  <c r="H63" i="33"/>
  <c r="H109" i="34"/>
  <c r="H94" i="34"/>
  <c r="H71" i="34"/>
  <c r="H56" i="34"/>
  <c r="H173" i="35"/>
  <c r="H158" i="35"/>
  <c r="H135" i="35"/>
  <c r="H120" i="35"/>
  <c r="H105" i="35"/>
  <c r="H90" i="35"/>
  <c r="H67" i="35"/>
  <c r="H52" i="35"/>
  <c r="H170" i="33"/>
  <c r="H147" i="33"/>
  <c r="H132" i="33"/>
  <c r="H117" i="33"/>
  <c r="H102" i="33"/>
  <c r="H79" i="33"/>
  <c r="H64" i="33"/>
  <c r="H65" i="34"/>
  <c r="H182" i="35"/>
  <c r="H159" i="35"/>
  <c r="H144" i="35"/>
  <c r="H129" i="35"/>
  <c r="H114" i="35"/>
  <c r="H153" i="33"/>
  <c r="H138" i="33"/>
  <c r="H115" i="33"/>
  <c r="H100" i="33"/>
  <c r="H85" i="33"/>
  <c r="H70" i="33"/>
  <c r="H179" i="34"/>
  <c r="H164" i="34"/>
  <c r="H149" i="34"/>
  <c r="H134" i="34"/>
  <c r="H111" i="34"/>
  <c r="H96" i="34"/>
  <c r="H81" i="34"/>
  <c r="H66" i="34"/>
  <c r="H175" i="35"/>
  <c r="H160" i="35"/>
  <c r="H145" i="35"/>
  <c r="H130" i="35"/>
  <c r="H107" i="35"/>
  <c r="H136" i="34"/>
  <c r="H121" i="34"/>
  <c r="H106" i="34"/>
  <c r="H83" i="34"/>
  <c r="H68" i="34"/>
  <c r="H53" i="34"/>
  <c r="H91" i="35"/>
  <c r="H76" i="35"/>
  <c r="H61" i="35"/>
  <c r="H171" i="33"/>
  <c r="H156" i="33"/>
  <c r="H141" i="33"/>
  <c r="H126" i="33"/>
  <c r="H103" i="33"/>
  <c r="H88" i="33"/>
  <c r="H73" i="33"/>
  <c r="H58" i="33"/>
  <c r="H167" i="34"/>
  <c r="H152" i="34"/>
  <c r="H137" i="34"/>
  <c r="H122" i="34"/>
  <c r="H99" i="34"/>
  <c r="H84" i="34"/>
  <c r="H69" i="34"/>
  <c r="H75" i="33"/>
  <c r="H60" i="33"/>
  <c r="H177" i="34"/>
  <c r="H162" i="34"/>
  <c r="H139" i="34"/>
  <c r="H124" i="34"/>
  <c r="H170" i="35"/>
  <c r="H147" i="35"/>
  <c r="H132" i="35"/>
  <c r="H117" i="35"/>
  <c r="H102" i="35"/>
  <c r="H79" i="35"/>
  <c r="H64" i="35"/>
  <c r="H182" i="33"/>
  <c r="H159" i="33"/>
  <c r="H144" i="33"/>
  <c r="H129" i="33"/>
  <c r="H114" i="33"/>
  <c r="H91" i="33"/>
  <c r="H76" i="33"/>
  <c r="H61" i="33"/>
  <c r="H178" i="34"/>
  <c r="H155" i="34"/>
  <c r="H140" i="34"/>
  <c r="H125" i="34"/>
  <c r="S450676" i="33" l="1"/>
  <c r="M2" i="36"/>
  <c r="M79" i="36" s="1"/>
  <c r="N1" i="36"/>
  <c r="H421" i="35"/>
  <c r="H420" i="35"/>
  <c r="H419" i="35"/>
  <c r="H418" i="35"/>
  <c r="H417" i="35"/>
  <c r="H416" i="35"/>
  <c r="H415" i="35"/>
  <c r="H414" i="35"/>
  <c r="H413" i="35"/>
  <c r="H412" i="35"/>
  <c r="H411" i="35"/>
  <c r="H410" i="35"/>
  <c r="H409" i="35"/>
  <c r="H408" i="35"/>
  <c r="H407" i="35"/>
  <c r="H406" i="35"/>
  <c r="H405" i="35"/>
  <c r="H404" i="35"/>
  <c r="H403" i="35"/>
  <c r="H402" i="35"/>
  <c r="H401" i="35"/>
  <c r="H400" i="35"/>
  <c r="H399" i="35"/>
  <c r="H398" i="35"/>
  <c r="H397" i="35"/>
  <c r="H396" i="35"/>
  <c r="H395" i="35"/>
  <c r="H394" i="35"/>
  <c r="H393" i="35"/>
  <c r="H392" i="35"/>
  <c r="H391" i="35"/>
  <c r="H390" i="35"/>
  <c r="H389" i="35"/>
  <c r="H388" i="35"/>
  <c r="H387" i="35"/>
  <c r="H386" i="35"/>
  <c r="H385" i="35"/>
  <c r="H384" i="35"/>
  <c r="H383" i="35"/>
  <c r="H382" i="35"/>
  <c r="H381" i="35"/>
  <c r="H380" i="35"/>
  <c r="H379" i="35"/>
  <c r="H378" i="35"/>
  <c r="H377" i="35"/>
  <c r="H376" i="35"/>
  <c r="H375" i="35"/>
  <c r="H374" i="35"/>
  <c r="H373" i="35"/>
  <c r="H372" i="35"/>
  <c r="H371" i="35"/>
  <c r="H370" i="35"/>
  <c r="H369" i="35"/>
  <c r="H368" i="35"/>
  <c r="H367" i="35"/>
  <c r="H366" i="35"/>
  <c r="H365" i="35"/>
  <c r="H364" i="35"/>
  <c r="H363" i="35"/>
  <c r="H362" i="35"/>
  <c r="H361" i="35"/>
  <c r="H360" i="35"/>
  <c r="H359" i="35"/>
  <c r="H358" i="35"/>
  <c r="H357" i="35"/>
  <c r="H356" i="35"/>
  <c r="H355" i="35"/>
  <c r="H354" i="35"/>
  <c r="H353" i="35"/>
  <c r="H352" i="35"/>
  <c r="H351" i="35"/>
  <c r="H350" i="35"/>
  <c r="H349" i="35"/>
  <c r="H348" i="35"/>
  <c r="H347" i="35"/>
  <c r="H346" i="35"/>
  <c r="H345" i="35"/>
  <c r="H344" i="35"/>
  <c r="H343" i="35"/>
  <c r="H342" i="35"/>
  <c r="H341" i="35"/>
  <c r="H340" i="35"/>
  <c r="H339" i="35"/>
  <c r="H338" i="35"/>
  <c r="H337" i="35"/>
  <c r="H336" i="35"/>
  <c r="H335" i="35"/>
  <c r="H334" i="35"/>
  <c r="H333" i="35"/>
  <c r="H332" i="35"/>
  <c r="H331" i="35"/>
  <c r="H330" i="35"/>
  <c r="H329" i="35"/>
  <c r="H328" i="35"/>
  <c r="H327" i="35"/>
  <c r="H326" i="35"/>
  <c r="H325" i="35"/>
  <c r="H324" i="35"/>
  <c r="H323" i="35"/>
  <c r="H322" i="35"/>
  <c r="H321" i="35"/>
  <c r="H320" i="35"/>
  <c r="H319" i="35"/>
  <c r="H318" i="35"/>
  <c r="H317" i="35"/>
  <c r="H316" i="35"/>
  <c r="H315" i="35"/>
  <c r="H314" i="35"/>
  <c r="I482631" i="35"/>
  <c r="H421" i="34"/>
  <c r="H420" i="34"/>
  <c r="H419" i="34"/>
  <c r="H418" i="34"/>
  <c r="H417" i="34"/>
  <c r="H416" i="34"/>
  <c r="H415" i="34"/>
  <c r="H414" i="34"/>
  <c r="H413" i="34"/>
  <c r="H412" i="34"/>
  <c r="H411" i="34"/>
  <c r="H410" i="34"/>
  <c r="H409" i="34"/>
  <c r="H408" i="34"/>
  <c r="H407" i="34"/>
  <c r="H406" i="34"/>
  <c r="H405" i="34"/>
  <c r="H404" i="34"/>
  <c r="H403" i="34"/>
  <c r="H402" i="34"/>
  <c r="H401" i="34"/>
  <c r="H400" i="34"/>
  <c r="H399" i="34"/>
  <c r="H398" i="34"/>
  <c r="H397" i="34"/>
  <c r="H396" i="34"/>
  <c r="H395" i="34"/>
  <c r="H394" i="34"/>
  <c r="H393" i="34"/>
  <c r="H392" i="34"/>
  <c r="H391" i="34"/>
  <c r="H390" i="34"/>
  <c r="H389" i="34"/>
  <c r="H388" i="34"/>
  <c r="H387" i="34"/>
  <c r="H386" i="34"/>
  <c r="H385" i="34"/>
  <c r="H384" i="34"/>
  <c r="H383" i="34"/>
  <c r="H382" i="34"/>
  <c r="H381" i="34"/>
  <c r="H380" i="34"/>
  <c r="H379" i="34"/>
  <c r="H378" i="34"/>
  <c r="H377" i="34"/>
  <c r="H376" i="34"/>
  <c r="H375" i="34"/>
  <c r="H374" i="34"/>
  <c r="H373" i="34"/>
  <c r="H372" i="34"/>
  <c r="H371" i="34"/>
  <c r="H370" i="34"/>
  <c r="H369" i="34"/>
  <c r="H368" i="34"/>
  <c r="H367" i="34"/>
  <c r="H366" i="34"/>
  <c r="H365" i="34"/>
  <c r="H364" i="34"/>
  <c r="H363" i="34"/>
  <c r="H362" i="34"/>
  <c r="H361" i="34"/>
  <c r="H360" i="34"/>
  <c r="H359" i="34"/>
  <c r="H358" i="34"/>
  <c r="H357" i="34"/>
  <c r="H356" i="34"/>
  <c r="H355" i="34"/>
  <c r="H354" i="34"/>
  <c r="H353" i="34"/>
  <c r="H352" i="34"/>
  <c r="H351" i="34"/>
  <c r="H350" i="34"/>
  <c r="H349" i="34"/>
  <c r="H348" i="34"/>
  <c r="H347" i="34"/>
  <c r="H346" i="34"/>
  <c r="H345" i="34"/>
  <c r="H344" i="34"/>
  <c r="H343" i="34"/>
  <c r="H342" i="34"/>
  <c r="H341" i="34"/>
  <c r="H340" i="34"/>
  <c r="H339" i="34"/>
  <c r="H338" i="34"/>
  <c r="H337" i="34"/>
  <c r="H336" i="34"/>
  <c r="H335" i="34"/>
  <c r="H334" i="34"/>
  <c r="H333" i="34"/>
  <c r="H332" i="34"/>
  <c r="H331" i="34"/>
  <c r="H330" i="34"/>
  <c r="H329" i="34"/>
  <c r="H328" i="34"/>
  <c r="H327" i="34"/>
  <c r="H326" i="34"/>
  <c r="H325" i="34"/>
  <c r="H324" i="34"/>
  <c r="H323" i="34"/>
  <c r="H322" i="34"/>
  <c r="H321" i="34"/>
  <c r="H320" i="34"/>
  <c r="H319" i="34"/>
  <c r="H318" i="34"/>
  <c r="H317" i="34"/>
  <c r="H316" i="34"/>
  <c r="H315" i="34"/>
  <c r="H314" i="34"/>
  <c r="H421" i="33"/>
  <c r="H420" i="33"/>
  <c r="H419" i="33"/>
  <c r="H418" i="33"/>
  <c r="H417" i="33"/>
  <c r="H416" i="33"/>
  <c r="H415" i="33"/>
  <c r="H414" i="33"/>
  <c r="H413" i="33"/>
  <c r="H412" i="33"/>
  <c r="H411" i="33"/>
  <c r="H410" i="33"/>
  <c r="H409" i="33"/>
  <c r="H408" i="33"/>
  <c r="H407" i="33"/>
  <c r="H406" i="33"/>
  <c r="H405" i="33"/>
  <c r="H404" i="33"/>
  <c r="H403" i="33"/>
  <c r="H402" i="33"/>
  <c r="H401" i="33"/>
  <c r="H400" i="33"/>
  <c r="H399" i="33"/>
  <c r="H398" i="33"/>
  <c r="H397" i="33"/>
  <c r="H396" i="33"/>
  <c r="H395" i="33"/>
  <c r="H394" i="33"/>
  <c r="H393" i="33"/>
  <c r="H392" i="33"/>
  <c r="H391" i="33"/>
  <c r="H390" i="33"/>
  <c r="H389" i="33"/>
  <c r="H388" i="33"/>
  <c r="H387" i="33"/>
  <c r="H386" i="33"/>
  <c r="H385" i="33"/>
  <c r="H384" i="33"/>
  <c r="H383" i="33"/>
  <c r="H382" i="33"/>
  <c r="H381" i="33"/>
  <c r="H380" i="33"/>
  <c r="H379" i="33"/>
  <c r="H378" i="33"/>
  <c r="H377" i="33"/>
  <c r="H376" i="33"/>
  <c r="H375" i="33"/>
  <c r="H374" i="33"/>
  <c r="H373" i="33"/>
  <c r="H372" i="33"/>
  <c r="H371" i="33"/>
  <c r="H370" i="33"/>
  <c r="H369" i="33"/>
  <c r="H368" i="33"/>
  <c r="H367" i="33"/>
  <c r="H366" i="33"/>
  <c r="H365" i="33"/>
  <c r="H364" i="33"/>
  <c r="H363" i="33"/>
  <c r="H362" i="33"/>
  <c r="H361" i="33"/>
  <c r="H360" i="33"/>
  <c r="H359" i="33"/>
  <c r="H358" i="33"/>
  <c r="H357" i="33"/>
  <c r="H356" i="33"/>
  <c r="H355" i="33"/>
  <c r="H354" i="33"/>
  <c r="H353" i="33"/>
  <c r="H352" i="33"/>
  <c r="H351" i="33"/>
  <c r="H350" i="33"/>
  <c r="H349" i="33"/>
  <c r="H348" i="33"/>
  <c r="H347" i="33"/>
  <c r="H346" i="33"/>
  <c r="H345" i="33"/>
  <c r="H344" i="33"/>
  <c r="H343" i="33"/>
  <c r="H342" i="33"/>
  <c r="H341" i="33"/>
  <c r="H340" i="33"/>
  <c r="H339" i="33"/>
  <c r="H338" i="33"/>
  <c r="H337" i="33"/>
  <c r="H336" i="33"/>
  <c r="H335" i="33"/>
  <c r="H334" i="33"/>
  <c r="H333" i="33"/>
  <c r="H332" i="33"/>
  <c r="H331" i="33"/>
  <c r="H330" i="33"/>
  <c r="H329" i="33"/>
  <c r="H328" i="33"/>
  <c r="H327" i="33"/>
  <c r="H326" i="33"/>
  <c r="H325" i="33"/>
  <c r="H324" i="33"/>
  <c r="H323" i="33"/>
  <c r="H322" i="33"/>
  <c r="H321" i="33"/>
  <c r="H320" i="33"/>
  <c r="H319" i="33"/>
  <c r="H318" i="33"/>
  <c r="H317" i="33"/>
  <c r="H316" i="33"/>
  <c r="H315" i="33"/>
  <c r="H314" i="33"/>
  <c r="H313" i="33"/>
  <c r="H312" i="33"/>
  <c r="H311" i="33"/>
  <c r="H310" i="33"/>
  <c r="H309" i="33"/>
  <c r="H308" i="33"/>
  <c r="H307" i="33"/>
  <c r="H306" i="33"/>
  <c r="H305" i="33"/>
  <c r="H304" i="33"/>
  <c r="H303" i="33"/>
  <c r="H302" i="33"/>
  <c r="H301" i="33"/>
  <c r="H300" i="33"/>
  <c r="H299" i="33"/>
  <c r="H298" i="33"/>
  <c r="H297" i="33"/>
  <c r="H296" i="33"/>
  <c r="H295" i="33"/>
  <c r="H294" i="33"/>
  <c r="H293" i="33"/>
  <c r="H292" i="33"/>
  <c r="H291" i="33"/>
  <c r="H290" i="33"/>
  <c r="J482631" i="35"/>
  <c r="S482631" i="35"/>
  <c r="S482021" i="34"/>
  <c r="I482021" i="34"/>
  <c r="T450676" i="33"/>
  <c r="I450676" i="33"/>
  <c r="AP6" i="36"/>
  <c r="AM7" i="36"/>
  <c r="AO10" i="36"/>
  <c r="AN9" i="36"/>
  <c r="O1" i="36" l="1"/>
  <c r="N2" i="36"/>
  <c r="N79" i="36" s="1"/>
  <c r="T482631" i="35"/>
  <c r="T482021" i="34"/>
  <c r="J482021" i="34"/>
  <c r="J450676" i="33"/>
  <c r="AM8" i="36"/>
  <c r="AP7" i="36"/>
  <c r="AO11" i="36"/>
  <c r="AN10" i="36"/>
  <c r="P1" i="36" l="1"/>
  <c r="O2" i="36"/>
  <c r="O79" i="36" s="1"/>
  <c r="AP8" i="36"/>
  <c r="AM9" i="36"/>
  <c r="AO12" i="36"/>
  <c r="AN11" i="36"/>
  <c r="I143" i="32"/>
  <c r="I99" i="32"/>
  <c r="T173" i="32"/>
  <c r="T52" i="32"/>
  <c r="J72" i="32"/>
  <c r="J86" i="32"/>
  <c r="AB51" i="32"/>
  <c r="AB100" i="32"/>
  <c r="R52" i="32"/>
  <c r="R62" i="32"/>
  <c r="AC87" i="32"/>
  <c r="AC113" i="32"/>
  <c r="R156" i="33"/>
  <c r="R101" i="33"/>
  <c r="R51" i="34"/>
  <c r="R164" i="34"/>
  <c r="R114" i="35"/>
  <c r="R150" i="35"/>
  <c r="H76" i="32"/>
  <c r="H120" i="32"/>
  <c r="H175" i="32"/>
  <c r="S63" i="32"/>
  <c r="S107" i="32"/>
  <c r="AD88" i="32"/>
  <c r="AD97" i="32"/>
  <c r="I104" i="34"/>
  <c r="I66" i="33"/>
  <c r="I160" i="33"/>
  <c r="I157" i="33"/>
  <c r="I128" i="32"/>
  <c r="I70" i="32"/>
  <c r="T154" i="32"/>
  <c r="T120" i="32"/>
  <c r="J79" i="32"/>
  <c r="J178" i="32"/>
  <c r="AB159" i="32"/>
  <c r="AB148" i="32"/>
  <c r="R170" i="32"/>
  <c r="R157" i="32"/>
  <c r="AC54" i="32"/>
  <c r="AC148" i="32"/>
  <c r="R169" i="33"/>
  <c r="R134" i="33"/>
  <c r="R138" i="34"/>
  <c r="R144" i="34"/>
  <c r="R155" i="35"/>
  <c r="R98" i="35"/>
  <c r="H163" i="32"/>
  <c r="H149" i="32"/>
  <c r="S163" i="32"/>
  <c r="S143" i="32"/>
  <c r="AD162" i="32"/>
  <c r="AD143" i="32"/>
  <c r="J55" i="35"/>
  <c r="I51" i="35"/>
  <c r="I85" i="35"/>
  <c r="I179" i="35"/>
  <c r="I141" i="34"/>
  <c r="J56" i="35"/>
  <c r="I93" i="32"/>
  <c r="I142" i="32"/>
  <c r="T171" i="32"/>
  <c r="T159" i="32"/>
  <c r="J157" i="32"/>
  <c r="I51" i="32"/>
  <c r="I175" i="32"/>
  <c r="T89" i="32"/>
  <c r="T105" i="32"/>
  <c r="J120" i="32"/>
  <c r="J56" i="32"/>
  <c r="AB164" i="32"/>
  <c r="AB128" i="32"/>
  <c r="R146" i="32"/>
  <c r="R142" i="32"/>
  <c r="AC163" i="32"/>
  <c r="AC126" i="32"/>
  <c r="R118" i="33"/>
  <c r="R74" i="33"/>
  <c r="R122" i="34"/>
  <c r="R135" i="34"/>
  <c r="R167" i="35"/>
  <c r="R92" i="35"/>
  <c r="H123" i="32"/>
  <c r="H145" i="32"/>
  <c r="S57" i="32"/>
  <c r="S128" i="32"/>
  <c r="AD84" i="32"/>
  <c r="AD128" i="32"/>
  <c r="I155" i="34"/>
  <c r="J68" i="35"/>
  <c r="J162" i="35"/>
  <c r="I124" i="35"/>
  <c r="I60" i="32"/>
  <c r="I80" i="32"/>
  <c r="T182" i="32"/>
  <c r="T116" i="32"/>
  <c r="J139" i="32"/>
  <c r="J150" i="32"/>
  <c r="J144" i="32"/>
  <c r="AB71" i="32"/>
  <c r="AB99" i="32"/>
  <c r="R131" i="32"/>
  <c r="R101" i="32"/>
  <c r="AC90" i="32"/>
  <c r="AC117" i="32"/>
  <c r="R160" i="33"/>
  <c r="R91" i="33"/>
  <c r="R124" i="34"/>
  <c r="R115" i="34"/>
  <c r="R176" i="35"/>
  <c r="R140" i="35"/>
  <c r="H147" i="32"/>
  <c r="H67" i="32"/>
  <c r="S86" i="32"/>
  <c r="S74" i="32"/>
  <c r="AD75" i="32"/>
  <c r="AD96" i="32"/>
  <c r="J66" i="35"/>
  <c r="I98" i="33"/>
  <c r="I132" i="33"/>
  <c r="I103" i="33"/>
  <c r="J105" i="35"/>
  <c r="I67" i="35"/>
  <c r="I171" i="32"/>
  <c r="I125" i="32"/>
  <c r="T72" i="32"/>
  <c r="T103" i="32"/>
  <c r="I75" i="32"/>
  <c r="I106" i="32"/>
  <c r="I180" i="32"/>
  <c r="T96" i="32"/>
  <c r="T113" i="32"/>
  <c r="J64" i="32"/>
  <c r="J91" i="32"/>
  <c r="AB76" i="32"/>
  <c r="AB136" i="32"/>
  <c r="R154" i="32"/>
  <c r="R118" i="32"/>
  <c r="AC171" i="32"/>
  <c r="AC134" i="32"/>
  <c r="R124" i="33"/>
  <c r="R86" i="33"/>
  <c r="R114" i="34"/>
  <c r="R127" i="34"/>
  <c r="R110" i="35"/>
  <c r="R108" i="35"/>
  <c r="H57" i="32"/>
  <c r="H91" i="32"/>
  <c r="S147" i="32"/>
  <c r="S104" i="32"/>
  <c r="AD92" i="32"/>
  <c r="AD135" i="32"/>
  <c r="I93" i="34"/>
  <c r="I93" i="33"/>
  <c r="J102" i="35"/>
  <c r="I64" i="35"/>
  <c r="I78" i="32"/>
  <c r="I62" i="32"/>
  <c r="T166" i="32"/>
  <c r="T123" i="32"/>
  <c r="J104" i="32"/>
  <c r="J98" i="32"/>
  <c r="AB178" i="32"/>
  <c r="AB55" i="32"/>
  <c r="AB107" i="32"/>
  <c r="R139" i="32"/>
  <c r="R109" i="32"/>
  <c r="AC66" i="32"/>
  <c r="AC93" i="32"/>
  <c r="R109" i="33"/>
  <c r="R90" i="33"/>
  <c r="R108" i="34"/>
  <c r="R95" i="34"/>
  <c r="R70" i="35"/>
  <c r="R145" i="35"/>
  <c r="H134" i="32"/>
  <c r="H166" i="32"/>
  <c r="S61" i="32"/>
  <c r="S56" i="32"/>
  <c r="AD51" i="32"/>
  <c r="AD103" i="32"/>
  <c r="I137" i="35"/>
  <c r="I110" i="34"/>
  <c r="I72" i="33"/>
  <c r="I166" i="33"/>
  <c r="I169" i="33"/>
  <c r="I160" i="32"/>
  <c r="I152" i="32"/>
  <c r="I182" i="32"/>
  <c r="T133" i="32"/>
  <c r="I177" i="32"/>
  <c r="I169" i="32"/>
  <c r="T179" i="32"/>
  <c r="T54" i="32"/>
  <c r="J128" i="32"/>
  <c r="J164" i="32"/>
  <c r="AB75" i="32"/>
  <c r="AB92" i="32"/>
  <c r="R94" i="32"/>
  <c r="R63" i="32"/>
  <c r="AC79" i="32"/>
  <c r="AC137" i="32"/>
  <c r="R78" i="33"/>
  <c r="R61" i="33"/>
  <c r="R170" i="34"/>
  <c r="R160" i="34"/>
  <c r="R102" i="35"/>
  <c r="R51" i="35"/>
  <c r="R121" i="35"/>
  <c r="H115" i="32"/>
  <c r="H117" i="32"/>
  <c r="S80" i="32"/>
  <c r="S99" i="32"/>
  <c r="AD77" i="32"/>
  <c r="AD121" i="32"/>
  <c r="I164" i="34"/>
  <c r="I126" i="33"/>
  <c r="I91" i="33"/>
  <c r="J99" i="35"/>
  <c r="I81" i="32"/>
  <c r="I118" i="32"/>
  <c r="T155" i="32"/>
  <c r="T144" i="32"/>
  <c r="J95" i="32"/>
  <c r="J173" i="32"/>
  <c r="AB172" i="32"/>
  <c r="AB140" i="32"/>
  <c r="R162" i="32"/>
  <c r="R84" i="32"/>
  <c r="AC70" i="32"/>
  <c r="AC108" i="32"/>
  <c r="R120" i="33"/>
  <c r="R58" i="33"/>
  <c r="R145" i="34"/>
  <c r="R69" i="34"/>
  <c r="R143" i="35"/>
  <c r="R83" i="35"/>
  <c r="H81" i="32"/>
  <c r="H169" i="32"/>
  <c r="S179" i="32"/>
  <c r="S135" i="32"/>
  <c r="AD178" i="32"/>
  <c r="AD56" i="32"/>
  <c r="AD156" i="32"/>
  <c r="I111" i="35"/>
  <c r="I145" i="35"/>
  <c r="I107" i="34"/>
  <c r="I123" i="33"/>
  <c r="J116" i="35"/>
  <c r="I161" i="32"/>
  <c r="I95" i="32"/>
  <c r="T164" i="32"/>
  <c r="T76" i="32"/>
  <c r="I132" i="32"/>
  <c r="I156" i="32"/>
  <c r="T92" i="32"/>
  <c r="T129" i="32"/>
  <c r="J83" i="32"/>
  <c r="J51" i="32"/>
  <c r="AB156" i="32"/>
  <c r="AB152" i="32"/>
  <c r="R73" i="32"/>
  <c r="R134" i="32"/>
  <c r="AC179" i="32"/>
  <c r="AC145" i="32"/>
  <c r="R167" i="33"/>
  <c r="R122" i="33"/>
  <c r="R129" i="34"/>
  <c r="R147" i="34"/>
  <c r="R174" i="35"/>
  <c r="R84" i="35"/>
  <c r="H167" i="32"/>
  <c r="H90" i="32"/>
  <c r="S172" i="32"/>
  <c r="S120" i="32"/>
  <c r="AD171" i="32"/>
  <c r="AD152" i="32"/>
  <c r="I147" i="33"/>
  <c r="J128" i="35"/>
  <c r="I90" i="35"/>
  <c r="I52" i="34"/>
  <c r="I164" i="32"/>
  <c r="I57" i="32"/>
  <c r="T58" i="32"/>
  <c r="T141" i="32"/>
  <c r="T122" i="32"/>
  <c r="J96" i="32"/>
  <c r="J136" i="32"/>
  <c r="AB63" i="32"/>
  <c r="AB123" i="32"/>
  <c r="R88" i="32"/>
  <c r="R125" i="32"/>
  <c r="AC82" i="32"/>
  <c r="AC109" i="32"/>
  <c r="R68" i="33"/>
  <c r="R98" i="33"/>
  <c r="R110" i="34"/>
  <c r="R123" i="34"/>
  <c r="R157" i="35"/>
  <c r="R128" i="35"/>
  <c r="H128" i="32"/>
  <c r="H124" i="32"/>
  <c r="S154" i="32"/>
  <c r="S111" i="32"/>
  <c r="AD67" i="32"/>
  <c r="AD110" i="32"/>
  <c r="J126" i="35"/>
  <c r="I158" i="33"/>
  <c r="I169" i="34"/>
  <c r="J71" i="35"/>
  <c r="J165" i="35"/>
  <c r="I127" i="35"/>
  <c r="I94" i="32"/>
  <c r="I165" i="32"/>
  <c r="T68" i="32"/>
  <c r="T127" i="32"/>
  <c r="I107" i="32"/>
  <c r="I170" i="32"/>
  <c r="T167" i="32"/>
  <c r="T124" i="32"/>
  <c r="J100" i="32"/>
  <c r="J97" i="32"/>
  <c r="AB179" i="32"/>
  <c r="AB68" i="32"/>
  <c r="AB96" i="32"/>
  <c r="R140" i="32"/>
  <c r="R110" i="32"/>
  <c r="AC67" i="32"/>
  <c r="AC94" i="32"/>
  <c r="R137" i="33"/>
  <c r="R163" i="33"/>
  <c r="R55" i="34"/>
  <c r="R107" i="34"/>
  <c r="R94" i="35"/>
  <c r="R141" i="35"/>
  <c r="H151" i="32"/>
  <c r="H72" i="32"/>
  <c r="S53" i="32"/>
  <c r="S55" i="32"/>
  <c r="AD52" i="32"/>
  <c r="AD104" i="32"/>
  <c r="J177" i="35"/>
  <c r="I139" i="35"/>
  <c r="I101" i="34"/>
  <c r="I111" i="33"/>
  <c r="I104" i="32"/>
  <c r="I123" i="32"/>
  <c r="T151" i="32"/>
  <c r="T82" i="32"/>
  <c r="J67" i="32"/>
  <c r="J129" i="32"/>
  <c r="AB82" i="32"/>
  <c r="AB111" i="32"/>
  <c r="R174" i="32"/>
  <c r="R99" i="32"/>
  <c r="AC182" i="32"/>
  <c r="AC57" i="32"/>
  <c r="AC149" i="32"/>
  <c r="R84" i="33"/>
  <c r="R88" i="33"/>
  <c r="R94" i="34"/>
  <c r="R68" i="34"/>
  <c r="R76" i="35"/>
  <c r="R89" i="35"/>
  <c r="H52" i="32"/>
  <c r="H100" i="32"/>
  <c r="S66" i="32"/>
  <c r="S138" i="32"/>
  <c r="AD133" i="32"/>
  <c r="AD140" i="32"/>
  <c r="J89" i="35"/>
  <c r="I62" i="35"/>
  <c r="I156" i="35"/>
  <c r="I118" i="34"/>
  <c r="I80" i="33"/>
  <c r="I82" i="32"/>
  <c r="I173" i="32"/>
  <c r="T177" i="32"/>
  <c r="T83" i="32"/>
  <c r="J53" i="32"/>
  <c r="I90" i="32"/>
  <c r="I66" i="32"/>
  <c r="T175" i="32"/>
  <c r="T98" i="32"/>
  <c r="J62" i="32"/>
  <c r="J76" i="32"/>
  <c r="AB163" i="32"/>
  <c r="AB52" i="32"/>
  <c r="AB104" i="32"/>
  <c r="R116" i="32"/>
  <c r="R61" i="32"/>
  <c r="AC75" i="32"/>
  <c r="AC102" i="32"/>
  <c r="R57" i="33"/>
  <c r="R142" i="33"/>
  <c r="R132" i="34"/>
  <c r="R91" i="34"/>
  <c r="R62" i="35"/>
  <c r="R65" i="35"/>
  <c r="H179" i="32"/>
  <c r="H161" i="32"/>
  <c r="S168" i="32"/>
  <c r="S69" i="32"/>
  <c r="AD59" i="32"/>
  <c r="AD141" i="32"/>
  <c r="J117" i="35"/>
  <c r="I79" i="35"/>
  <c r="I173" i="35"/>
  <c r="I135" i="34"/>
  <c r="I92" i="32"/>
  <c r="I67" i="32"/>
  <c r="T94" i="32"/>
  <c r="T65" i="32"/>
  <c r="J77" i="32"/>
  <c r="J55" i="32"/>
  <c r="AB90" i="32"/>
  <c r="AB119" i="32"/>
  <c r="R152" i="32"/>
  <c r="R107" i="32"/>
  <c r="AC158" i="32"/>
  <c r="AC132" i="32"/>
  <c r="R51" i="33"/>
  <c r="R114" i="33"/>
  <c r="R153" i="33"/>
  <c r="R82" i="34"/>
  <c r="R72" i="34"/>
  <c r="R163" i="35"/>
  <c r="R165" i="35"/>
  <c r="H127" i="32"/>
  <c r="H98" i="32"/>
  <c r="S151" i="32"/>
  <c r="S114" i="32"/>
  <c r="AD159" i="32"/>
  <c r="AD116" i="32"/>
  <c r="I148" i="35"/>
  <c r="J134" i="35"/>
  <c r="I96" i="35"/>
  <c r="I58" i="34"/>
  <c r="I152" i="34"/>
  <c r="I172" i="32"/>
  <c r="I58" i="32"/>
  <c r="T73" i="32"/>
  <c r="T109" i="32"/>
  <c r="I127" i="32"/>
  <c r="I72" i="32"/>
  <c r="T138" i="32"/>
  <c r="T121" i="32"/>
  <c r="J163" i="32"/>
  <c r="J177" i="32"/>
  <c r="AB180" i="32"/>
  <c r="AB149" i="32"/>
  <c r="R171" i="32"/>
  <c r="R158" i="32"/>
  <c r="AC55" i="32"/>
  <c r="AC105" i="32"/>
  <c r="R117" i="33"/>
  <c r="R82" i="33"/>
  <c r="R137" i="34"/>
  <c r="R143" i="34"/>
  <c r="R154" i="35"/>
  <c r="R95" i="35"/>
  <c r="H109" i="32"/>
  <c r="H96" i="32"/>
  <c r="S164" i="32"/>
  <c r="S144" i="32"/>
  <c r="AD163" i="32"/>
  <c r="AD144" i="32"/>
  <c r="J94" i="35"/>
  <c r="I56" i="35"/>
  <c r="I150" i="35"/>
  <c r="I112" i="34"/>
  <c r="I159" i="32"/>
  <c r="I105" i="32"/>
  <c r="I158" i="32"/>
  <c r="T114" i="32"/>
  <c r="T112" i="32"/>
  <c r="J74" i="32"/>
  <c r="J145" i="32"/>
  <c r="AB87" i="32"/>
  <c r="AB115" i="32"/>
  <c r="R153" i="32"/>
  <c r="R117" i="32"/>
  <c r="AC170" i="32"/>
  <c r="AC133" i="32"/>
  <c r="R96" i="33"/>
  <c r="R152" i="33"/>
  <c r="R117" i="34"/>
  <c r="R112" i="34"/>
  <c r="R103" i="35"/>
  <c r="R112" i="35"/>
  <c r="H111" i="32"/>
  <c r="H106" i="32"/>
  <c r="S146" i="32"/>
  <c r="S103" i="32"/>
  <c r="AD91" i="32"/>
  <c r="AD134" i="32"/>
  <c r="I54" i="35"/>
  <c r="I87" i="33"/>
  <c r="I153" i="33"/>
  <c r="J131" i="35"/>
  <c r="I93" i="35"/>
  <c r="I55" i="34"/>
  <c r="I77" i="32"/>
  <c r="I151" i="32"/>
  <c r="T106" i="32"/>
  <c r="T119" i="32"/>
  <c r="J133" i="32"/>
  <c r="J147" i="32"/>
  <c r="I59" i="32"/>
  <c r="I79" i="32"/>
  <c r="T178" i="32"/>
  <c r="T117" i="32"/>
  <c r="J135" i="32"/>
  <c r="J181" i="32"/>
  <c r="J90" i="32"/>
  <c r="AB60" i="32"/>
  <c r="AB120" i="32"/>
  <c r="R132" i="32"/>
  <c r="R102" i="32"/>
  <c r="AC91" i="32"/>
  <c r="AC118" i="32"/>
  <c r="R168" i="33"/>
  <c r="R119" i="33"/>
  <c r="R101" i="34"/>
  <c r="R80" i="34"/>
  <c r="R172" i="35"/>
  <c r="R136" i="35"/>
  <c r="H93" i="32"/>
  <c r="H181" i="32"/>
  <c r="S89" i="32"/>
  <c r="S73" i="32"/>
  <c r="AD76" i="32"/>
  <c r="AD118" i="32"/>
  <c r="I105" i="35"/>
  <c r="I67" i="34"/>
  <c r="I171" i="34"/>
  <c r="J76" i="35"/>
  <c r="I76" i="32"/>
  <c r="I65" i="32"/>
  <c r="T78" i="32"/>
  <c r="T67" i="32"/>
  <c r="J175" i="32"/>
  <c r="J71" i="32"/>
  <c r="AB170" i="32"/>
  <c r="AB135" i="32"/>
  <c r="R166" i="32"/>
  <c r="R123" i="32"/>
  <c r="AC176" i="32"/>
  <c r="AC50" i="32"/>
  <c r="AC141" i="32"/>
  <c r="R107" i="33"/>
  <c r="R165" i="33"/>
  <c r="R90" i="34"/>
  <c r="R63" i="34"/>
  <c r="R60" i="35"/>
  <c r="R171" i="35"/>
  <c r="H155" i="32"/>
  <c r="H182" i="32"/>
  <c r="S175" i="32"/>
  <c r="S130" i="32"/>
  <c r="AD181" i="32"/>
  <c r="AD132" i="32"/>
  <c r="J149" i="35"/>
  <c r="I122" i="35"/>
  <c r="I84" i="34"/>
  <c r="I178" i="34"/>
  <c r="I140" i="33"/>
  <c r="I166" i="32"/>
  <c r="I83" i="32"/>
  <c r="T169" i="32"/>
  <c r="T115" i="32"/>
  <c r="J172" i="32"/>
  <c r="I91" i="32"/>
  <c r="I64" i="32"/>
  <c r="T95" i="32"/>
  <c r="T55" i="32"/>
  <c r="J182" i="32"/>
  <c r="J112" i="32"/>
  <c r="AB91" i="32"/>
  <c r="AB108" i="32"/>
  <c r="R70" i="32"/>
  <c r="R108" i="32"/>
  <c r="AC159" i="32"/>
  <c r="AC153" i="32"/>
  <c r="R179" i="33"/>
  <c r="R93" i="33"/>
  <c r="R164" i="33"/>
  <c r="R81" i="34"/>
  <c r="R84" i="34"/>
  <c r="R159" i="35"/>
  <c r="R133" i="35"/>
  <c r="H150" i="32"/>
  <c r="H95" i="32"/>
  <c r="S152" i="32"/>
  <c r="S115" i="32"/>
  <c r="AD160" i="32"/>
  <c r="AD137" i="32"/>
  <c r="I152" i="33"/>
  <c r="I141" i="33"/>
  <c r="J125" i="35"/>
  <c r="I87" i="35"/>
  <c r="I144" i="32"/>
  <c r="I100" i="32"/>
  <c r="T172" i="32"/>
  <c r="T160" i="32"/>
  <c r="J103" i="32"/>
  <c r="J99" i="32"/>
  <c r="AB50" i="32"/>
  <c r="AB147" i="32"/>
  <c r="R56" i="32"/>
  <c r="R55" i="32"/>
  <c r="AC86" i="32"/>
  <c r="AC124" i="32"/>
  <c r="R170" i="33"/>
  <c r="R177" i="33"/>
  <c r="R161" i="34"/>
  <c r="R77" i="34"/>
  <c r="R115" i="35"/>
  <c r="R63" i="35"/>
  <c r="H79" i="32"/>
  <c r="H159" i="32"/>
  <c r="H176" i="32"/>
  <c r="S64" i="32"/>
  <c r="S106" i="32"/>
  <c r="AD87" i="32"/>
  <c r="AD108" i="32"/>
  <c r="J100" i="35"/>
  <c r="I133" i="34"/>
  <c r="I175" i="33"/>
  <c r="J142" i="35"/>
  <c r="I104" i="35"/>
  <c r="I111" i="32"/>
  <c r="I68" i="32"/>
  <c r="T63" i="32"/>
  <c r="T66" i="32"/>
  <c r="J78" i="32"/>
  <c r="I61" i="32"/>
  <c r="I74" i="32"/>
  <c r="T75" i="32"/>
  <c r="T70" i="32"/>
  <c r="J82" i="32"/>
  <c r="J59" i="32"/>
  <c r="AB67" i="32"/>
  <c r="AB116" i="32"/>
  <c r="R149" i="32"/>
  <c r="R71" i="32"/>
  <c r="AC167" i="32"/>
  <c r="AC129" i="32"/>
  <c r="R130" i="33"/>
  <c r="R92" i="33"/>
  <c r="R177" i="34"/>
  <c r="R85" i="34"/>
  <c r="R53" i="34"/>
  <c r="R129" i="35"/>
  <c r="R137" i="35"/>
  <c r="H58" i="32"/>
  <c r="H83" i="32"/>
  <c r="S85" i="32"/>
  <c r="S123" i="32"/>
  <c r="AD168" i="32"/>
  <c r="AD113" i="32"/>
  <c r="I92" i="33"/>
  <c r="I157" i="34"/>
  <c r="J65" i="35"/>
  <c r="J159" i="35"/>
  <c r="I126" i="32"/>
  <c r="I137" i="32"/>
  <c r="T148" i="32"/>
  <c r="T136" i="32"/>
  <c r="J161" i="32"/>
  <c r="J166" i="32"/>
  <c r="AB56" i="32"/>
  <c r="AB155" i="32"/>
  <c r="R178" i="32"/>
  <c r="R79" i="32"/>
  <c r="AC62" i="32"/>
  <c r="AC100" i="32"/>
  <c r="R103" i="33"/>
  <c r="R105" i="33"/>
  <c r="R154" i="34"/>
  <c r="R65" i="34"/>
  <c r="R130" i="35"/>
  <c r="R75" i="35"/>
  <c r="H158" i="32"/>
  <c r="H140" i="32"/>
  <c r="S95" i="32"/>
  <c r="S159" i="32"/>
  <c r="S88" i="32"/>
  <c r="AD62" i="32"/>
  <c r="AD148" i="32"/>
  <c r="I171" i="35"/>
  <c r="I73" i="34"/>
  <c r="I51" i="33"/>
  <c r="J82" i="35"/>
  <c r="J176" i="35"/>
  <c r="I116" i="32"/>
  <c r="I181" i="32"/>
  <c r="T181" i="32"/>
  <c r="I163" i="32"/>
  <c r="I129" i="32"/>
  <c r="T57" i="32"/>
  <c r="T131" i="32"/>
  <c r="T146" i="32"/>
  <c r="J92" i="32"/>
  <c r="J132" i="32"/>
  <c r="AB84" i="32"/>
  <c r="AB112" i="32"/>
  <c r="R82" i="32"/>
  <c r="R126" i="32"/>
  <c r="AC83" i="32"/>
  <c r="AC110" i="32"/>
  <c r="R157" i="33"/>
  <c r="R79" i="33"/>
  <c r="R109" i="34"/>
  <c r="R96" i="34"/>
  <c r="R164" i="35"/>
  <c r="R124" i="35"/>
  <c r="H105" i="32"/>
  <c r="H177" i="32"/>
  <c r="S155" i="32"/>
  <c r="S112" i="32"/>
  <c r="AD68" i="32"/>
  <c r="AD111" i="32"/>
  <c r="I165" i="35"/>
  <c r="I127" i="34"/>
  <c r="I163" i="33"/>
  <c r="J136" i="35"/>
  <c r="I149" i="32"/>
  <c r="I54" i="32"/>
  <c r="T174" i="32"/>
  <c r="T99" i="32"/>
  <c r="J65" i="32"/>
  <c r="J143" i="32"/>
  <c r="AB162" i="32"/>
  <c r="AB127" i="32"/>
  <c r="R182" i="32"/>
  <c r="R115" i="32"/>
  <c r="R58" i="32"/>
  <c r="AC74" i="32"/>
  <c r="AC101" i="32"/>
  <c r="R178" i="33"/>
  <c r="R166" i="33"/>
  <c r="R140" i="34"/>
  <c r="R79" i="34"/>
  <c r="R120" i="35"/>
  <c r="R86" i="35"/>
  <c r="H180" i="32"/>
  <c r="H154" i="32"/>
  <c r="S167" i="32"/>
  <c r="S68" i="32"/>
  <c r="AD58" i="32"/>
  <c r="I103" i="32"/>
  <c r="I69" i="32"/>
  <c r="T152" i="32"/>
  <c r="T100" i="32"/>
  <c r="J155" i="32"/>
  <c r="J75" i="32"/>
  <c r="AB83" i="32"/>
  <c r="AB132" i="32"/>
  <c r="R175" i="32"/>
  <c r="R100" i="32"/>
  <c r="AC173" i="32"/>
  <c r="AC58" i="32"/>
  <c r="AC150" i="32"/>
  <c r="R173" i="33"/>
  <c r="R95" i="33"/>
  <c r="R93" i="34"/>
  <c r="R118" i="34"/>
  <c r="R72" i="35"/>
  <c r="R179" i="35"/>
  <c r="H51" i="32"/>
  <c r="H99" i="32"/>
  <c r="S65" i="32"/>
  <c r="S139" i="32"/>
  <c r="AD174" i="32"/>
  <c r="AD129" i="32"/>
  <c r="I75" i="33"/>
  <c r="J91" i="35"/>
  <c r="I53" i="35"/>
  <c r="I147" i="35"/>
  <c r="I121" i="32"/>
  <c r="I133" i="32"/>
  <c r="T165" i="32"/>
  <c r="T59" i="32"/>
  <c r="J156" i="32"/>
  <c r="J168" i="32"/>
  <c r="AB74" i="32"/>
  <c r="AB103" i="32"/>
  <c r="R93" i="32"/>
  <c r="R64" i="32"/>
  <c r="AC78" i="32"/>
  <c r="AC116" i="32"/>
  <c r="R123" i="33"/>
  <c r="R113" i="33"/>
  <c r="R173" i="34"/>
  <c r="R73" i="34"/>
  <c r="R106" i="35"/>
  <c r="R54" i="35"/>
  <c r="R53" i="35"/>
  <c r="H116" i="32"/>
  <c r="H171" i="32"/>
  <c r="S78" i="32"/>
  <c r="S98" i="32"/>
  <c r="AD80" i="32"/>
  <c r="AD100" i="32"/>
  <c r="J160" i="35"/>
  <c r="I107" i="33"/>
  <c r="J108" i="35"/>
  <c r="I70" i="35"/>
  <c r="I164" i="35"/>
  <c r="I87" i="32"/>
  <c r="I124" i="32"/>
  <c r="T150" i="32"/>
  <c r="T84" i="32"/>
  <c r="J122" i="32"/>
  <c r="I148" i="32"/>
  <c r="I117" i="32"/>
  <c r="T149" i="32"/>
  <c r="T137" i="32"/>
  <c r="J107" i="32"/>
  <c r="J111" i="32"/>
  <c r="AB57" i="32"/>
  <c r="AB144" i="32"/>
  <c r="R179" i="32"/>
  <c r="R59" i="32"/>
  <c r="AC63" i="32"/>
  <c r="AC121" i="32"/>
  <c r="R83" i="33"/>
  <c r="R53" i="33"/>
  <c r="R153" i="34"/>
  <c r="R152" i="34"/>
  <c r="R127" i="35"/>
  <c r="R74" i="35"/>
  <c r="H64" i="32"/>
  <c r="H139" i="32"/>
  <c r="S96" i="32"/>
  <c r="S160" i="32"/>
  <c r="S87" i="32"/>
  <c r="AD63" i="32"/>
  <c r="AD105" i="32"/>
  <c r="I176" i="35"/>
  <c r="I138" i="34"/>
  <c r="I100" i="33"/>
  <c r="I173" i="34"/>
  <c r="I145" i="32"/>
  <c r="I178" i="32"/>
  <c r="T64" i="32"/>
  <c r="T128" i="32"/>
  <c r="J137" i="32"/>
  <c r="J105" i="32"/>
  <c r="AB167" i="32"/>
  <c r="AB131" i="32"/>
  <c r="R77" i="32"/>
  <c r="R133" i="32"/>
  <c r="AC178" i="32"/>
  <c r="AC156" i="32"/>
  <c r="R94" i="33"/>
  <c r="R146" i="33"/>
  <c r="R130" i="34"/>
  <c r="R148" i="34"/>
  <c r="R158" i="35"/>
  <c r="R61" i="35"/>
  <c r="H168" i="32"/>
  <c r="H86" i="32"/>
  <c r="S171" i="32"/>
  <c r="S119" i="32"/>
  <c r="AD170" i="32"/>
  <c r="AD151" i="32"/>
  <c r="I174" i="35"/>
  <c r="J123" i="35"/>
  <c r="J157" i="35"/>
  <c r="I119" i="35"/>
  <c r="I81" i="34"/>
  <c r="I69" i="33"/>
  <c r="I130" i="32"/>
  <c r="I167" i="32"/>
  <c r="T147" i="32"/>
  <c r="T135" i="32"/>
  <c r="J162" i="32"/>
  <c r="I140" i="32"/>
  <c r="I98" i="32"/>
  <c r="T156" i="32"/>
  <c r="T145" i="32"/>
  <c r="J140" i="32"/>
  <c r="J119" i="32"/>
  <c r="AB173" i="32"/>
  <c r="AB141" i="32"/>
  <c r="R163" i="32"/>
  <c r="R90" i="32"/>
  <c r="AC71" i="32"/>
  <c r="AC97" i="32"/>
  <c r="R54" i="33"/>
  <c r="R131" i="33"/>
  <c r="R56" i="34"/>
  <c r="R156" i="34"/>
  <c r="R139" i="35"/>
  <c r="R82" i="35"/>
  <c r="H132" i="32"/>
  <c r="H144" i="32"/>
  <c r="S180" i="32"/>
  <c r="S136" i="32"/>
  <c r="AD179" i="32"/>
  <c r="AD70" i="32"/>
  <c r="AD145" i="32"/>
  <c r="I116" i="35"/>
  <c r="I78" i="34"/>
  <c r="I172" i="34"/>
  <c r="I134" i="33"/>
  <c r="I52" i="32"/>
  <c r="I176" i="32"/>
  <c r="T90" i="32"/>
  <c r="T104" i="32"/>
  <c r="J167" i="32"/>
  <c r="J87" i="32"/>
  <c r="AB79" i="32"/>
  <c r="AB139" i="32"/>
  <c r="R145" i="32"/>
  <c r="R141" i="32"/>
  <c r="AC162" i="32"/>
  <c r="AC125" i="32"/>
  <c r="R87" i="33"/>
  <c r="R126" i="33"/>
  <c r="R125" i="34"/>
  <c r="R128" i="34"/>
  <c r="R126" i="35"/>
  <c r="R96" i="35"/>
  <c r="H53" i="32"/>
  <c r="H133" i="32"/>
  <c r="S58" i="32"/>
  <c r="S127" i="32"/>
  <c r="AD83" i="32"/>
  <c r="AD127" i="32"/>
  <c r="I114" i="35"/>
  <c r="J63" i="35"/>
  <c r="J97" i="35"/>
  <c r="I59" i="35"/>
  <c r="I153" i="35"/>
  <c r="I115" i="34"/>
  <c r="I135" i="32"/>
  <c r="I122" i="32"/>
  <c r="T161" i="32"/>
  <c r="I114" i="32"/>
  <c r="I108" i="32"/>
  <c r="T77" i="32"/>
  <c r="T107" i="32"/>
  <c r="J88" i="32"/>
  <c r="J70" i="32"/>
  <c r="AB171" i="32"/>
  <c r="AB124" i="32"/>
  <c r="R167" i="32"/>
  <c r="R124" i="32"/>
  <c r="R87" i="32"/>
  <c r="AC51" i="32"/>
  <c r="AC142" i="32"/>
  <c r="R62" i="33"/>
  <c r="R180" i="33"/>
  <c r="R89" i="34"/>
  <c r="R75" i="34"/>
  <c r="R52" i="35"/>
  <c r="R170" i="35"/>
  <c r="H101" i="32"/>
  <c r="H54" i="32"/>
  <c r="S176" i="32"/>
  <c r="S131" i="32"/>
  <c r="AD165" i="32"/>
  <c r="AD153" i="32"/>
  <c r="J57" i="35"/>
  <c r="J151" i="35"/>
  <c r="I113" i="35"/>
  <c r="I75" i="34"/>
  <c r="I115" i="32"/>
  <c r="I162" i="32"/>
  <c r="T79" i="32"/>
  <c r="T85" i="32"/>
  <c r="J116" i="32"/>
  <c r="J113" i="32"/>
  <c r="AB66" i="32"/>
  <c r="AB95" i="32"/>
  <c r="R160" i="32"/>
  <c r="R72" i="32"/>
  <c r="AC166" i="32"/>
  <c r="AC140" i="32"/>
  <c r="R182" i="33"/>
  <c r="R141" i="33"/>
  <c r="R178" i="34"/>
  <c r="R166" i="34"/>
  <c r="R136" i="34"/>
  <c r="R101" i="35"/>
  <c r="R57" i="35"/>
  <c r="H70" i="32"/>
  <c r="H84" i="32"/>
  <c r="S75" i="32"/>
  <c r="S122" i="32"/>
  <c r="AD167" i="32"/>
  <c r="AD124" i="32"/>
  <c r="I88" i="35"/>
  <c r="J74" i="35"/>
  <c r="J168" i="35"/>
  <c r="I130" i="35"/>
  <c r="I92" i="34"/>
  <c r="I150" i="32"/>
  <c r="I119" i="32"/>
  <c r="T81" i="32"/>
  <c r="T71" i="32"/>
  <c r="J179" i="32"/>
  <c r="J152" i="32"/>
  <c r="AD173" i="32"/>
  <c r="I106" i="33"/>
  <c r="T61" i="32"/>
  <c r="T87" i="32"/>
  <c r="J146" i="32"/>
  <c r="AB86" i="32"/>
  <c r="AB114" i="32"/>
  <c r="R81" i="32"/>
  <c r="R128" i="32"/>
  <c r="AC169" i="32"/>
  <c r="AC112" i="32"/>
  <c r="R138" i="33"/>
  <c r="R150" i="33"/>
  <c r="R97" i="34"/>
  <c r="R70" i="34"/>
  <c r="R71" i="35"/>
  <c r="R132" i="35"/>
  <c r="H122" i="32"/>
  <c r="H73" i="32"/>
  <c r="S93" i="32"/>
  <c r="S110" i="32"/>
  <c r="AD66" i="32"/>
  <c r="AD120" i="32"/>
  <c r="I63" i="34"/>
  <c r="I163" i="34"/>
  <c r="J72" i="35"/>
  <c r="J166" i="35"/>
  <c r="I147" i="32"/>
  <c r="I146" i="32"/>
  <c r="T130" i="32"/>
  <c r="T158" i="32"/>
  <c r="J158" i="32"/>
  <c r="J73" i="32"/>
  <c r="AB58" i="32"/>
  <c r="AB145" i="32"/>
  <c r="R180" i="32"/>
  <c r="R53" i="32"/>
  <c r="AC64" i="32"/>
  <c r="AC122" i="32"/>
  <c r="R97" i="33"/>
  <c r="R132" i="33"/>
  <c r="R165" i="34"/>
  <c r="R151" i="34"/>
  <c r="R123" i="35"/>
  <c r="R67" i="35"/>
  <c r="H92" i="32"/>
  <c r="H85" i="32"/>
  <c r="S97" i="32"/>
  <c r="S82" i="32"/>
  <c r="S84" i="32"/>
  <c r="AD64" i="32"/>
  <c r="AD106" i="32"/>
  <c r="J70" i="35"/>
  <c r="I115" i="35"/>
  <c r="I77" i="34"/>
  <c r="I61" i="33"/>
  <c r="J86" i="35"/>
  <c r="I181" i="34"/>
  <c r="I54" i="33"/>
  <c r="J110" i="35"/>
  <c r="I166" i="35"/>
  <c r="I98" i="34"/>
  <c r="I108" i="35"/>
  <c r="J80" i="35"/>
  <c r="I136" i="35"/>
  <c r="I95" i="35"/>
  <c r="I138" i="35"/>
  <c r="J125" i="32"/>
  <c r="AB169" i="32"/>
  <c r="AB134" i="32"/>
  <c r="R165" i="32"/>
  <c r="R122" i="32"/>
  <c r="AC175" i="32"/>
  <c r="AC60" i="32"/>
  <c r="AC152" i="32"/>
  <c r="R69" i="33"/>
  <c r="R140" i="33"/>
  <c r="R167" i="34"/>
  <c r="R150" i="34"/>
  <c r="R80" i="35"/>
  <c r="R109" i="35"/>
  <c r="H55" i="32"/>
  <c r="H103" i="32"/>
  <c r="S71" i="32"/>
  <c r="S117" i="32"/>
  <c r="AD182" i="32"/>
  <c r="AD139" i="32"/>
  <c r="I133" i="33"/>
  <c r="J121" i="35"/>
  <c r="I83" i="35"/>
  <c r="I177" i="35"/>
  <c r="I141" i="32"/>
  <c r="I179" i="32"/>
  <c r="T53" i="32"/>
  <c r="T102" i="32"/>
  <c r="J171" i="32"/>
  <c r="J142" i="32"/>
  <c r="AB77" i="32"/>
  <c r="AB137" i="32"/>
  <c r="R155" i="32"/>
  <c r="R119" i="32"/>
  <c r="AC172" i="32"/>
  <c r="AC135" i="32"/>
  <c r="R104" i="33"/>
  <c r="R159" i="33"/>
  <c r="R113" i="34"/>
  <c r="R102" i="34"/>
  <c r="R55" i="35"/>
  <c r="R104" i="35"/>
  <c r="H108" i="32"/>
  <c r="H146" i="32"/>
  <c r="S148" i="32"/>
  <c r="S105" i="32"/>
  <c r="AD81" i="32"/>
  <c r="AD136" i="32"/>
  <c r="J156" i="35"/>
  <c r="I145" i="33"/>
  <c r="I162" i="33"/>
  <c r="I161" i="33"/>
  <c r="J135" i="35"/>
  <c r="I97" i="35"/>
  <c r="I65" i="33"/>
  <c r="I101" i="35"/>
  <c r="I168" i="33"/>
  <c r="I147" i="34"/>
  <c r="J62" i="35"/>
  <c r="J143" i="35"/>
  <c r="I138" i="33"/>
  <c r="I168" i="35"/>
  <c r="I179" i="33"/>
  <c r="I106" i="35"/>
  <c r="I68" i="34"/>
  <c r="J150" i="35"/>
  <c r="I150" i="34"/>
  <c r="I146" i="34"/>
  <c r="T111" i="32"/>
  <c r="J154" i="32"/>
  <c r="AB59" i="32"/>
  <c r="AB146" i="32"/>
  <c r="R92" i="32"/>
  <c r="R65" i="32"/>
  <c r="AC85" i="32"/>
  <c r="AC123" i="32"/>
  <c r="R75" i="33"/>
  <c r="R162" i="33"/>
  <c r="R157" i="34"/>
  <c r="R66" i="34"/>
  <c r="R131" i="35"/>
  <c r="R182" i="35"/>
  <c r="H77" i="32"/>
  <c r="H89" i="32"/>
  <c r="S94" i="32"/>
  <c r="S158" i="32"/>
  <c r="S67" i="32"/>
  <c r="AD72" i="32"/>
  <c r="AD147" i="32"/>
  <c r="I74" i="34"/>
  <c r="I168" i="34"/>
  <c r="I130" i="33"/>
  <c r="I110" i="32"/>
  <c r="I85" i="32"/>
  <c r="T74" i="32"/>
  <c r="T108" i="32"/>
  <c r="J52" i="32"/>
  <c r="J69" i="32"/>
  <c r="AB160" i="32"/>
  <c r="AB125" i="32"/>
  <c r="R168" i="32"/>
  <c r="R113" i="32"/>
  <c r="R78" i="32"/>
  <c r="AC52" i="32"/>
  <c r="AC143" i="32"/>
  <c r="R135" i="33"/>
  <c r="R128" i="33"/>
  <c r="R176" i="34"/>
  <c r="R71" i="34"/>
  <c r="R56" i="35"/>
  <c r="R85" i="35"/>
  <c r="H178" i="32"/>
  <c r="H110" i="32"/>
  <c r="S177" i="32"/>
  <c r="S132" i="32"/>
  <c r="AD109" i="32"/>
  <c r="AD154" i="32"/>
  <c r="J119" i="35"/>
  <c r="J164" i="35"/>
  <c r="I126" i="35"/>
  <c r="I88" i="34"/>
  <c r="I182" i="34"/>
  <c r="I128" i="35"/>
  <c r="I52" i="33"/>
  <c r="I112" i="35"/>
  <c r="I143" i="34"/>
  <c r="J111" i="35"/>
  <c r="I73" i="35"/>
  <c r="I82" i="35"/>
  <c r="I125" i="33"/>
  <c r="J66" i="32"/>
  <c r="J115" i="32"/>
  <c r="AB175" i="32"/>
  <c r="AB143" i="32"/>
  <c r="R177" i="32"/>
  <c r="R80" i="32"/>
  <c r="AC61" i="32"/>
  <c r="AC99" i="32"/>
  <c r="R172" i="33"/>
  <c r="R110" i="33"/>
  <c r="R146" i="34"/>
  <c r="R134" i="34"/>
  <c r="R146" i="35"/>
  <c r="R90" i="35"/>
  <c r="H135" i="32"/>
  <c r="H59" i="32"/>
  <c r="S178" i="32"/>
  <c r="S134" i="32"/>
  <c r="AD177" i="32"/>
  <c r="AD55" i="32"/>
  <c r="AD93" i="32"/>
  <c r="I146" i="35"/>
  <c r="I108" i="34"/>
  <c r="I70" i="33"/>
  <c r="I154" i="32"/>
  <c r="I120" i="32"/>
  <c r="T153" i="32"/>
  <c r="T93" i="32"/>
  <c r="J151" i="32"/>
  <c r="J126" i="32"/>
  <c r="AB168" i="32"/>
  <c r="AB133" i="32"/>
  <c r="R176" i="32"/>
  <c r="R121" i="32"/>
  <c r="AC174" i="32"/>
  <c r="AC59" i="32"/>
  <c r="AC151" i="32"/>
  <c r="R60" i="33"/>
  <c r="R100" i="33"/>
  <c r="R180" i="34"/>
  <c r="R59" i="34"/>
  <c r="R68" i="35"/>
  <c r="I77" i="35"/>
  <c r="I53" i="33"/>
  <c r="T140" i="32"/>
  <c r="J165" i="32"/>
  <c r="AB161" i="32"/>
  <c r="AB126" i="32"/>
  <c r="R181" i="32"/>
  <c r="R114" i="32"/>
  <c r="R69" i="32"/>
  <c r="AC73" i="32"/>
  <c r="AC144" i="32"/>
  <c r="R149" i="33"/>
  <c r="R76" i="33"/>
  <c r="R179" i="34"/>
  <c r="R67" i="34"/>
  <c r="R64" i="35"/>
  <c r="R175" i="35"/>
  <c r="H137" i="32"/>
  <c r="H82" i="32"/>
  <c r="S174" i="32"/>
  <c r="S141" i="32"/>
  <c r="AD176" i="32"/>
  <c r="AD131" i="32"/>
  <c r="J87" i="35"/>
  <c r="J181" i="35"/>
  <c r="I143" i="35"/>
  <c r="I105" i="34"/>
  <c r="I157" i="32"/>
  <c r="I139" i="32"/>
  <c r="T86" i="32"/>
  <c r="T126" i="32"/>
  <c r="J148" i="32"/>
  <c r="J84" i="32"/>
  <c r="AB165" i="32"/>
  <c r="AB129" i="32"/>
  <c r="R147" i="32"/>
  <c r="R143" i="32"/>
  <c r="AC164" i="32"/>
  <c r="AC127" i="32"/>
  <c r="R66" i="33"/>
  <c r="R145" i="33"/>
  <c r="R121" i="34"/>
  <c r="R62" i="34"/>
  <c r="R142" i="35"/>
  <c r="R105" i="35"/>
  <c r="H69" i="32"/>
  <c r="H141" i="32"/>
  <c r="S54" i="32"/>
  <c r="S129" i="32"/>
  <c r="AD157" i="32"/>
  <c r="AD85" i="32"/>
  <c r="I84" i="35"/>
  <c r="J93" i="35"/>
  <c r="I95" i="33"/>
  <c r="J101" i="35"/>
  <c r="I63" i="35"/>
  <c r="I157" i="35"/>
  <c r="J114" i="35"/>
  <c r="I149" i="34"/>
  <c r="J73" i="35"/>
  <c r="I135" i="33"/>
  <c r="J122" i="35"/>
  <c r="I131" i="35"/>
  <c r="I165" i="33"/>
  <c r="I59" i="34"/>
  <c r="J58" i="35"/>
  <c r="T143" i="32"/>
  <c r="J63" i="32"/>
  <c r="AB73" i="32"/>
  <c r="AB102" i="32"/>
  <c r="R54" i="32"/>
  <c r="R67" i="32"/>
  <c r="AC77" i="32"/>
  <c r="AC115" i="32"/>
  <c r="R73" i="33"/>
  <c r="R174" i="33"/>
  <c r="R162" i="34"/>
  <c r="R78" i="34"/>
  <c r="R122" i="35"/>
  <c r="R66" i="35"/>
  <c r="H80" i="32"/>
  <c r="H114" i="32"/>
  <c r="H165" i="32"/>
  <c r="S92" i="32"/>
  <c r="S83" i="32"/>
  <c r="AD86" i="32"/>
  <c r="AD107" i="32"/>
  <c r="I134" i="34"/>
  <c r="I96" i="33"/>
  <c r="I165" i="34"/>
  <c r="I86" i="32"/>
  <c r="I174" i="32"/>
  <c r="T176" i="32"/>
  <c r="T101" i="32"/>
  <c r="J61" i="32"/>
  <c r="J89" i="32"/>
  <c r="AB176" i="32"/>
  <c r="AB53" i="32"/>
  <c r="AB105" i="32"/>
  <c r="R137" i="32"/>
  <c r="R57" i="32"/>
  <c r="AC76" i="32"/>
  <c r="AC103" i="32"/>
  <c r="R154" i="33"/>
  <c r="R121" i="33"/>
  <c r="R54" i="34"/>
  <c r="R87" i="34"/>
  <c r="R152" i="35"/>
  <c r="R169" i="35"/>
  <c r="H125" i="32"/>
  <c r="H157" i="32"/>
  <c r="S169" i="32"/>
  <c r="S81" i="32"/>
  <c r="AD60" i="32"/>
  <c r="AD125" i="32"/>
  <c r="J179" i="35"/>
  <c r="I92" i="35"/>
  <c r="I54" i="34"/>
  <c r="I148" i="34"/>
  <c r="I110" i="33"/>
  <c r="I116" i="34"/>
  <c r="I172" i="33"/>
  <c r="I100" i="34"/>
  <c r="J84" i="35"/>
  <c r="J171" i="35"/>
  <c r="I133" i="35"/>
  <c r="I70" i="34"/>
  <c r="J54" i="35"/>
  <c r="I71" i="35"/>
  <c r="I105" i="33"/>
  <c r="I73" i="33"/>
  <c r="J92" i="35"/>
  <c r="J173" i="35"/>
  <c r="I112" i="33"/>
  <c r="I108" i="33"/>
  <c r="J138" i="32"/>
  <c r="J106" i="32"/>
  <c r="AB166" i="32"/>
  <c r="AB130" i="32"/>
  <c r="R148" i="32"/>
  <c r="R144" i="32"/>
  <c r="AC177" i="32"/>
  <c r="AC128" i="32"/>
  <c r="R59" i="33"/>
  <c r="R171" i="33"/>
  <c r="R126" i="34"/>
  <c r="R139" i="34"/>
  <c r="R134" i="35"/>
  <c r="R100" i="35"/>
  <c r="H107" i="32"/>
  <c r="H152" i="32"/>
  <c r="S149" i="32"/>
  <c r="S126" i="32"/>
  <c r="AD82" i="32"/>
  <c r="AD126" i="32"/>
  <c r="I85" i="33"/>
  <c r="J98" i="35"/>
  <c r="I60" i="35"/>
  <c r="I154" i="35"/>
  <c r="I153" i="32"/>
  <c r="I134" i="32"/>
  <c r="T180" i="32"/>
  <c r="T162" i="32"/>
  <c r="J124" i="32"/>
  <c r="J131" i="32"/>
  <c r="AB64" i="32"/>
  <c r="AB93" i="32"/>
  <c r="R95" i="32"/>
  <c r="R76" i="32"/>
  <c r="AC80" i="32"/>
  <c r="AC138" i="32"/>
  <c r="R151" i="33"/>
  <c r="R89" i="33"/>
  <c r="R169" i="34"/>
  <c r="R159" i="34"/>
  <c r="R166" i="35"/>
  <c r="R118" i="35"/>
  <c r="R69" i="35"/>
  <c r="H61" i="32"/>
  <c r="H94" i="32"/>
  <c r="S79" i="32"/>
  <c r="S100" i="32"/>
  <c r="AD117" i="32"/>
  <c r="AD122" i="32"/>
  <c r="I58" i="35"/>
  <c r="I103" i="34"/>
  <c r="I115" i="33"/>
  <c r="J112" i="35"/>
  <c r="I74" i="35"/>
  <c r="I91" i="35"/>
  <c r="I117" i="33"/>
  <c r="I86" i="34"/>
  <c r="I142" i="33"/>
  <c r="I86" i="33"/>
  <c r="I84" i="33"/>
  <c r="I151" i="35"/>
  <c r="I109" i="34"/>
  <c r="J60" i="32"/>
  <c r="J141" i="32"/>
  <c r="AB78" i="32"/>
  <c r="AB138" i="32"/>
  <c r="R156" i="32"/>
  <c r="R120" i="32"/>
  <c r="AC161" i="32"/>
  <c r="AC136" i="32"/>
  <c r="R148" i="33"/>
  <c r="R55" i="33"/>
  <c r="R105" i="34"/>
  <c r="R131" i="34"/>
  <c r="R156" i="35"/>
  <c r="R116" i="35"/>
  <c r="H112" i="32"/>
  <c r="H88" i="32"/>
  <c r="S157" i="32"/>
  <c r="S102" i="32"/>
  <c r="AD90" i="32"/>
  <c r="AD53" i="32"/>
  <c r="I123" i="34"/>
  <c r="I155" i="33"/>
  <c r="J132" i="35"/>
  <c r="I94" i="35"/>
  <c r="I89" i="32"/>
  <c r="I96" i="32"/>
  <c r="T163" i="32"/>
  <c r="T80" i="32"/>
  <c r="J68" i="32"/>
  <c r="J117" i="32"/>
  <c r="AB72" i="32"/>
  <c r="AB101" i="32"/>
  <c r="R51" i="32"/>
  <c r="R68" i="32"/>
  <c r="AC88" i="32"/>
  <c r="AC114" i="32"/>
  <c r="R102" i="33"/>
  <c r="R116" i="33"/>
  <c r="R120" i="34"/>
  <c r="R163" i="34"/>
  <c r="R111" i="35"/>
  <c r="R59" i="35"/>
  <c r="H75" i="32"/>
  <c r="H119" i="32"/>
  <c r="H121" i="32"/>
  <c r="S60" i="32"/>
  <c r="S108" i="32"/>
  <c r="AD78" i="32"/>
  <c r="AD98" i="32"/>
  <c r="J130" i="35"/>
  <c r="I175" i="35"/>
  <c r="I137" i="34"/>
  <c r="J52" i="35"/>
  <c r="J146" i="35"/>
  <c r="J103" i="35"/>
  <c r="I114" i="33"/>
  <c r="I98" i="35"/>
  <c r="I154" i="34"/>
  <c r="I182" i="35"/>
  <c r="I55" i="32"/>
  <c r="T56" i="32"/>
  <c r="J114" i="32"/>
  <c r="AB65" i="32"/>
  <c r="AB94" i="32"/>
  <c r="R96" i="32"/>
  <c r="R75" i="32"/>
  <c r="AC165" i="32"/>
  <c r="AC139" i="32"/>
  <c r="R175" i="33"/>
  <c r="R64" i="33"/>
  <c r="R174" i="34"/>
  <c r="R74" i="34"/>
  <c r="R107" i="35"/>
  <c r="R58" i="35"/>
  <c r="R73" i="35"/>
  <c r="H65" i="32"/>
  <c r="H172" i="32"/>
  <c r="S59" i="32"/>
  <c r="S109" i="32"/>
  <c r="AD79" i="32"/>
  <c r="AD99" i="32"/>
  <c r="I62" i="33"/>
  <c r="I156" i="33"/>
  <c r="I149" i="33"/>
  <c r="I138" i="32"/>
  <c r="I84" i="32"/>
  <c r="T168" i="32"/>
  <c r="T125" i="32"/>
  <c r="J176" i="32"/>
  <c r="J94" i="32"/>
  <c r="J153" i="32"/>
  <c r="AB69" i="32"/>
  <c r="AB97" i="32"/>
  <c r="R129" i="32"/>
  <c r="R111" i="32"/>
  <c r="AC68" i="32"/>
  <c r="AC95" i="32"/>
  <c r="R85" i="33"/>
  <c r="R70" i="33"/>
  <c r="R182" i="34"/>
  <c r="R64" i="34"/>
  <c r="R173" i="35"/>
  <c r="R148" i="35"/>
  <c r="H97" i="32"/>
  <c r="H71" i="32"/>
  <c r="S77" i="32"/>
  <c r="S52" i="32"/>
  <c r="AD73" i="32"/>
  <c r="AD94" i="32"/>
  <c r="I107" i="35"/>
  <c r="I152" i="35"/>
  <c r="I114" i="34"/>
  <c r="I76" i="33"/>
  <c r="I170" i="33"/>
  <c r="I104" i="33"/>
  <c r="J77" i="35"/>
  <c r="I88" i="33"/>
  <c r="I72" i="35"/>
  <c r="I99" i="35"/>
  <c r="I61" i="34"/>
  <c r="I58" i="33"/>
  <c r="J174" i="35"/>
  <c r="I57" i="35"/>
  <c r="I121" i="33"/>
  <c r="J149" i="32"/>
  <c r="J101" i="32"/>
  <c r="AB158" i="32"/>
  <c r="AB154" i="32"/>
  <c r="R169" i="32"/>
  <c r="R136" i="32"/>
  <c r="AC53" i="32"/>
  <c r="AC147" i="32"/>
  <c r="R139" i="33"/>
  <c r="R56" i="33"/>
  <c r="R133" i="34"/>
  <c r="R61" i="34"/>
  <c r="R87" i="35"/>
  <c r="R81" i="35"/>
  <c r="H162" i="32"/>
  <c r="H170" i="32"/>
  <c r="S170" i="32"/>
  <c r="S118" i="32"/>
  <c r="AD169" i="32"/>
  <c r="AD150" i="32"/>
  <c r="J64" i="35"/>
  <c r="J158" i="35"/>
  <c r="I120" i="35"/>
  <c r="I82" i="34"/>
  <c r="I112" i="32"/>
  <c r="I102" i="32"/>
  <c r="T91" i="32"/>
  <c r="T69" i="32"/>
  <c r="J81" i="32"/>
  <c r="J110" i="32"/>
  <c r="AB88" i="32"/>
  <c r="AB117" i="32"/>
  <c r="R150" i="32"/>
  <c r="R105" i="32"/>
  <c r="AC168" i="32"/>
  <c r="AC130" i="32"/>
  <c r="R158" i="33"/>
  <c r="R181" i="33"/>
  <c r="R88" i="34"/>
  <c r="R172" i="34"/>
  <c r="R104" i="34"/>
  <c r="R77" i="35"/>
  <c r="R149" i="35"/>
  <c r="H142" i="32"/>
  <c r="H74" i="32"/>
  <c r="S161" i="32"/>
  <c r="S124" i="32"/>
  <c r="AD101" i="32"/>
  <c r="AD114" i="32"/>
  <c r="I118" i="35"/>
  <c r="I175" i="34"/>
  <c r="J78" i="35"/>
  <c r="J172" i="35"/>
  <c r="I134" i="35"/>
  <c r="I79" i="34"/>
  <c r="J79" i="35"/>
  <c r="I74" i="33"/>
  <c r="I173" i="33"/>
  <c r="I146" i="33"/>
  <c r="I177" i="33"/>
  <c r="I176" i="34"/>
  <c r="I113" i="33"/>
  <c r="I142" i="35"/>
  <c r="J144" i="35"/>
  <c r="I69" i="35"/>
  <c r="I163" i="35"/>
  <c r="I172" i="35"/>
  <c r="J120" i="35"/>
  <c r="I55" i="33"/>
  <c r="J93" i="32"/>
  <c r="J80" i="32"/>
  <c r="AB70" i="32"/>
  <c r="AB98" i="32"/>
  <c r="R130" i="32"/>
  <c r="R112" i="32"/>
  <c r="AC89" i="32"/>
  <c r="AC96" i="32"/>
  <c r="R161" i="33"/>
  <c r="R108" i="33"/>
  <c r="R116" i="34"/>
  <c r="R99" i="34"/>
  <c r="R78" i="35"/>
  <c r="R117" i="35"/>
  <c r="H63" i="32"/>
  <c r="H66" i="32"/>
  <c r="S182" i="32"/>
  <c r="S72" i="32"/>
  <c r="AD50" i="32"/>
  <c r="AD102" i="32"/>
  <c r="I75" i="35"/>
  <c r="I169" i="35"/>
  <c r="I131" i="34"/>
  <c r="I171" i="33"/>
  <c r="I136" i="32"/>
  <c r="I71" i="32"/>
  <c r="T170" i="32"/>
  <c r="T142" i="32"/>
  <c r="J118" i="32"/>
  <c r="J123" i="32"/>
  <c r="AB181" i="32"/>
  <c r="AB150" i="32"/>
  <c r="R172" i="32"/>
  <c r="R159" i="32"/>
  <c r="AC56" i="32"/>
  <c r="AC106" i="32"/>
  <c r="R144" i="33"/>
  <c r="R155" i="33"/>
  <c r="R149" i="34"/>
  <c r="R60" i="34"/>
  <c r="R147" i="35"/>
  <c r="R91" i="35"/>
  <c r="H136" i="32"/>
  <c r="H60" i="32"/>
  <c r="S165" i="32"/>
  <c r="S145" i="32"/>
  <c r="AD164" i="32"/>
  <c r="AD54" i="32"/>
  <c r="AD61" i="32"/>
  <c r="I81" i="35"/>
  <c r="J127" i="35"/>
  <c r="I89" i="35"/>
  <c r="I51" i="34"/>
  <c r="I145" i="34"/>
  <c r="I90" i="34"/>
  <c r="I78" i="35"/>
  <c r="I181" i="35"/>
  <c r="J148" i="35"/>
  <c r="I110" i="35"/>
  <c r="J60" i="35"/>
  <c r="I113" i="34"/>
  <c r="I127" i="33"/>
  <c r="J180" i="32"/>
  <c r="AB177" i="32"/>
  <c r="AB54" i="32"/>
  <c r="AB106" i="32"/>
  <c r="R138" i="32"/>
  <c r="R66" i="32"/>
  <c r="AC65" i="32"/>
  <c r="AC104" i="32"/>
  <c r="R81" i="33"/>
  <c r="R71" i="33"/>
  <c r="R175" i="34"/>
  <c r="R83" i="34"/>
  <c r="R88" i="35"/>
  <c r="R113" i="35"/>
  <c r="H129" i="32"/>
  <c r="H118" i="32"/>
  <c r="S166" i="32"/>
  <c r="S133" i="32"/>
  <c r="AD57" i="32"/>
  <c r="AD155" i="32"/>
  <c r="J147" i="35"/>
  <c r="I109" i="35"/>
  <c r="I71" i="34"/>
  <c r="I179" i="34"/>
  <c r="I131" i="32"/>
  <c r="I101" i="32"/>
  <c r="T88" i="32"/>
  <c r="T118" i="32"/>
  <c r="J134" i="32"/>
  <c r="J102" i="32"/>
  <c r="AB157" i="32"/>
  <c r="AB153" i="32"/>
  <c r="R86" i="32"/>
  <c r="R135" i="32"/>
  <c r="AC180" i="32"/>
  <c r="AC146" i="32"/>
  <c r="I144" i="34"/>
  <c r="I113" i="32"/>
  <c r="J160" i="32"/>
  <c r="J174" i="32"/>
  <c r="AB182" i="32"/>
  <c r="AB151" i="32"/>
  <c r="R161" i="32"/>
  <c r="R91" i="32"/>
  <c r="AC69" i="32"/>
  <c r="AC107" i="32"/>
  <c r="R115" i="33"/>
  <c r="R77" i="33"/>
  <c r="R141" i="34"/>
  <c r="R57" i="34"/>
  <c r="R151" i="35"/>
  <c r="R99" i="35"/>
  <c r="H164" i="32"/>
  <c r="H153" i="32"/>
  <c r="S162" i="32"/>
  <c r="S142" i="32"/>
  <c r="AD161" i="32"/>
  <c r="AD142" i="32"/>
  <c r="J124" i="35"/>
  <c r="I86" i="35"/>
  <c r="I180" i="35"/>
  <c r="I142" i="34"/>
  <c r="I88" i="32"/>
  <c r="I63" i="32"/>
  <c r="T97" i="32"/>
  <c r="T51" i="32"/>
  <c r="J159" i="32"/>
  <c r="J108" i="32"/>
  <c r="AB80" i="32"/>
  <c r="AB109" i="32"/>
  <c r="R74" i="32"/>
  <c r="R97" i="32"/>
  <c r="AC160" i="32"/>
  <c r="AC154" i="32"/>
  <c r="R72" i="33"/>
  <c r="R80" i="33"/>
  <c r="R112" i="33"/>
  <c r="R168" i="34"/>
  <c r="R76" i="34"/>
  <c r="R135" i="35"/>
  <c r="R161" i="35"/>
  <c r="H56" i="32"/>
  <c r="H104" i="32"/>
  <c r="S153" i="32"/>
  <c r="S116" i="32"/>
  <c r="AD149" i="32"/>
  <c r="AD138" i="32"/>
  <c r="I178" i="35"/>
  <c r="I167" i="33"/>
  <c r="J138" i="35"/>
  <c r="I100" i="35"/>
  <c r="I62" i="34"/>
  <c r="I119" i="33"/>
  <c r="J139" i="35"/>
  <c r="J69" i="35"/>
  <c r="J167" i="35"/>
  <c r="I63" i="33"/>
  <c r="J85" i="35"/>
  <c r="I99" i="33"/>
  <c r="J137" i="35"/>
  <c r="J133" i="35"/>
  <c r="I91" i="34"/>
  <c r="J58" i="32"/>
  <c r="J85" i="32"/>
  <c r="AB62" i="32"/>
  <c r="AB122" i="32"/>
  <c r="R60" i="32"/>
  <c r="R104" i="32"/>
  <c r="AC81" i="32"/>
  <c r="AC120" i="32"/>
  <c r="R63" i="33"/>
  <c r="R143" i="33"/>
  <c r="R100" i="34"/>
  <c r="R103" i="34"/>
  <c r="R180" i="35"/>
  <c r="R144" i="35"/>
  <c r="H148" i="32"/>
  <c r="H68" i="32"/>
  <c r="S90" i="32"/>
  <c r="S51" i="32"/>
  <c r="AD74" i="32"/>
  <c r="AD95" i="32"/>
  <c r="I135" i="35"/>
  <c r="I97" i="34"/>
  <c r="I101" i="33"/>
  <c r="J106" i="35"/>
  <c r="I53" i="32"/>
  <c r="I168" i="32"/>
  <c r="T157" i="32"/>
  <c r="T134" i="32"/>
  <c r="J121" i="32"/>
  <c r="J170" i="32"/>
  <c r="AB174" i="32"/>
  <c r="AB142" i="32"/>
  <c r="R164" i="32"/>
  <c r="R83" i="32"/>
  <c r="AC72" i="32"/>
  <c r="AC98" i="32"/>
  <c r="R127" i="33"/>
  <c r="R65" i="33"/>
  <c r="R158" i="34"/>
  <c r="R155" i="34"/>
  <c r="R138" i="35"/>
  <c r="R79" i="35"/>
  <c r="H131" i="32"/>
  <c r="H143" i="32"/>
  <c r="S181" i="32"/>
  <c r="S137" i="32"/>
  <c r="AD180" i="32"/>
  <c r="AD71" i="32"/>
  <c r="AD146" i="32"/>
  <c r="I141" i="35"/>
  <c r="I55" i="35"/>
  <c r="I149" i="35"/>
  <c r="I111" i="34"/>
  <c r="I131" i="33"/>
  <c r="I78" i="33"/>
  <c r="I66" i="34"/>
  <c r="I57" i="33"/>
  <c r="I76" i="35"/>
  <c r="I170" i="35"/>
  <c r="J180" i="35"/>
  <c r="I139" i="34"/>
  <c r="J109" i="35"/>
  <c r="I164" i="33"/>
  <c r="J107" i="35"/>
  <c r="I176" i="33"/>
  <c r="I181" i="33"/>
  <c r="I56" i="34"/>
  <c r="J154" i="35"/>
  <c r="I117" i="34"/>
  <c r="J130" i="32"/>
  <c r="AB81" i="32"/>
  <c r="AB110" i="32"/>
  <c r="R173" i="32"/>
  <c r="R98" i="32"/>
  <c r="AC181" i="32"/>
  <c r="AC155" i="32"/>
  <c r="R106" i="33"/>
  <c r="R111" i="33"/>
  <c r="R125" i="33"/>
  <c r="R171" i="34"/>
  <c r="R86" i="34"/>
  <c r="R181" i="35"/>
  <c r="R177" i="35"/>
  <c r="H62" i="32"/>
  <c r="H78" i="32"/>
  <c r="S150" i="32"/>
  <c r="S125" i="32"/>
  <c r="AD158" i="32"/>
  <c r="AD115" i="32"/>
  <c r="I182" i="33"/>
  <c r="J61" i="35"/>
  <c r="J155" i="35"/>
  <c r="I109" i="32"/>
  <c r="I73" i="32"/>
  <c r="I155" i="32"/>
  <c r="T132" i="32"/>
  <c r="T110" i="32"/>
  <c r="J169" i="32"/>
  <c r="J57" i="32"/>
  <c r="AB85" i="32"/>
  <c r="AB113" i="32"/>
  <c r="R85" i="32"/>
  <c r="R127" i="32"/>
  <c r="AC84" i="32"/>
  <c r="AC111" i="32"/>
  <c r="R133" i="33"/>
  <c r="R176" i="33"/>
  <c r="R106" i="34"/>
  <c r="R119" i="34"/>
  <c r="R160" i="35"/>
  <c r="R93" i="35"/>
  <c r="H156" i="32"/>
  <c r="H173" i="32"/>
  <c r="S156" i="32"/>
  <c r="S113" i="32"/>
  <c r="AD89" i="32"/>
  <c r="AD112" i="32"/>
  <c r="J96" i="35"/>
  <c r="I128" i="33"/>
  <c r="I102" i="33"/>
  <c r="I177" i="34"/>
  <c r="J75" i="35"/>
  <c r="J169" i="35"/>
  <c r="I53" i="34"/>
  <c r="J113" i="35"/>
  <c r="I180" i="34"/>
  <c r="I87" i="34"/>
  <c r="I81" i="33"/>
  <c r="J83" i="35"/>
  <c r="I59" i="33"/>
  <c r="J178" i="35"/>
  <c r="J109" i="32"/>
  <c r="AB89" i="32"/>
  <c r="AB118" i="32"/>
  <c r="R151" i="32"/>
  <c r="R106" i="32"/>
  <c r="AC157" i="32"/>
  <c r="AC131" i="32"/>
  <c r="R99" i="33"/>
  <c r="R52" i="33"/>
  <c r="R181" i="34"/>
  <c r="R92" i="34"/>
  <c r="R52" i="34"/>
  <c r="R153" i="35"/>
  <c r="R97" i="35"/>
  <c r="H138" i="32"/>
  <c r="H87" i="32"/>
  <c r="S76" i="32"/>
  <c r="S101" i="32"/>
  <c r="AD166" i="32"/>
  <c r="AD123" i="32"/>
  <c r="I122" i="33"/>
  <c r="I83" i="33"/>
  <c r="J95" i="35"/>
  <c r="I56" i="32"/>
  <c r="I97" i="32"/>
  <c r="T62" i="32"/>
  <c r="T139" i="32"/>
  <c r="T60" i="32"/>
  <c r="J127" i="32"/>
  <c r="J54" i="32"/>
  <c r="AB61" i="32"/>
  <c r="AB121" i="32"/>
  <c r="R89" i="32"/>
  <c r="R103" i="32"/>
  <c r="AC92" i="32"/>
  <c r="AC119" i="32"/>
  <c r="R136" i="33"/>
  <c r="R67" i="33"/>
  <c r="R98" i="34"/>
  <c r="R111" i="34"/>
  <c r="R168" i="35"/>
  <c r="R125" i="35"/>
  <c r="H102" i="32"/>
  <c r="H160" i="32"/>
  <c r="S91" i="32"/>
  <c r="S70" i="32"/>
  <c r="AD65" i="32"/>
  <c r="AD119" i="32"/>
  <c r="I167" i="35"/>
  <c r="I68" i="33"/>
  <c r="I174" i="34"/>
  <c r="I136" i="33"/>
  <c r="I109" i="33"/>
  <c r="J129" i="35"/>
  <c r="I65" i="35"/>
  <c r="I67" i="33"/>
  <c r="I60" i="34"/>
  <c r="I159" i="35"/>
  <c r="R147" i="33"/>
  <c r="R119" i="35"/>
  <c r="H126" i="32"/>
  <c r="S62" i="32"/>
  <c r="AD175" i="32"/>
  <c r="J59" i="35"/>
  <c r="I66" i="35"/>
  <c r="I122" i="34"/>
  <c r="I64" i="34"/>
  <c r="I155" i="35"/>
  <c r="J182" i="35"/>
  <c r="I119" i="34"/>
  <c r="J163" i="35"/>
  <c r="I144" i="33"/>
  <c r="I158" i="35"/>
  <c r="I82" i="33"/>
  <c r="I56" i="33"/>
  <c r="I126" i="34"/>
  <c r="I130" i="34"/>
  <c r="I129" i="35"/>
  <c r="I161" i="35"/>
  <c r="I174" i="33"/>
  <c r="I103" i="35"/>
  <c r="T96" i="33"/>
  <c r="T104" i="33"/>
  <c r="S88" i="33"/>
  <c r="S72" i="33"/>
  <c r="S55" i="33"/>
  <c r="S78" i="34"/>
  <c r="S54" i="34"/>
  <c r="S84" i="35"/>
  <c r="S77" i="35"/>
  <c r="J143" i="34"/>
  <c r="J51" i="34"/>
  <c r="J110" i="33"/>
  <c r="T150" i="33"/>
  <c r="T172" i="33"/>
  <c r="S164" i="33"/>
  <c r="S73" i="33"/>
  <c r="S150" i="34"/>
  <c r="S148" i="34"/>
  <c r="S133" i="35"/>
  <c r="S163" i="35"/>
  <c r="J117" i="34"/>
  <c r="J158" i="33"/>
  <c r="J84" i="33"/>
  <c r="T176" i="33"/>
  <c r="T83" i="33"/>
  <c r="S118" i="33"/>
  <c r="S165" i="33"/>
  <c r="I76" i="34"/>
  <c r="S51" i="34"/>
  <c r="S165" i="34"/>
  <c r="S103" i="35"/>
  <c r="S114" i="35"/>
  <c r="J132" i="33"/>
  <c r="J172" i="34"/>
  <c r="J98" i="34"/>
  <c r="J139" i="33"/>
  <c r="T93" i="33"/>
  <c r="T52" i="33"/>
  <c r="T51" i="33"/>
  <c r="T97" i="33"/>
  <c r="T74" i="33"/>
  <c r="S76" i="33"/>
  <c r="S104" i="33"/>
  <c r="S98" i="34"/>
  <c r="S105" i="34"/>
  <c r="S72" i="35"/>
  <c r="S57" i="35"/>
  <c r="J83" i="33"/>
  <c r="J123" i="34"/>
  <c r="J182" i="33"/>
  <c r="J90" i="33"/>
  <c r="I154" i="33"/>
  <c r="T57" i="33"/>
  <c r="J101" i="34"/>
  <c r="T95" i="33"/>
  <c r="S57" i="33"/>
  <c r="S54" i="33"/>
  <c r="I99" i="34"/>
  <c r="S62" i="34"/>
  <c r="S84" i="34"/>
  <c r="S96" i="35"/>
  <c r="S70" i="35"/>
  <c r="J53" i="34"/>
  <c r="J94" i="33"/>
  <c r="J152" i="34"/>
  <c r="J60" i="34"/>
  <c r="T90" i="33"/>
  <c r="T126" i="33"/>
  <c r="S69" i="33"/>
  <c r="S132" i="33"/>
  <c r="I65" i="34"/>
  <c r="S168" i="34"/>
  <c r="S69" i="34"/>
  <c r="S150" i="35"/>
  <c r="S162" i="35"/>
  <c r="J96" i="33"/>
  <c r="J136" i="34"/>
  <c r="J62" i="34"/>
  <c r="J103" i="33"/>
  <c r="T161" i="33"/>
  <c r="T171" i="33"/>
  <c r="S151" i="33"/>
  <c r="S98" i="33"/>
  <c r="S158" i="34"/>
  <c r="S153" i="34"/>
  <c r="S113" i="35"/>
  <c r="S148" i="35"/>
  <c r="J147" i="33"/>
  <c r="J55" i="33"/>
  <c r="J95" i="34"/>
  <c r="J82" i="33"/>
  <c r="I151" i="33"/>
  <c r="T181" i="33"/>
  <c r="S84" i="33"/>
  <c r="S168" i="33"/>
  <c r="S142" i="34"/>
  <c r="S175" i="34"/>
  <c r="S111" i="35"/>
  <c r="S172" i="35"/>
  <c r="J160" i="33"/>
  <c r="J68" i="33"/>
  <c r="J126" i="34"/>
  <c r="J167" i="33"/>
  <c r="I79" i="33"/>
  <c r="T144" i="33"/>
  <c r="T64" i="33"/>
  <c r="S161" i="33"/>
  <c r="S86" i="33"/>
  <c r="S118" i="34"/>
  <c r="S120" i="34"/>
  <c r="S128" i="35"/>
  <c r="S165" i="35"/>
  <c r="J70" i="33"/>
  <c r="J110" i="34"/>
  <c r="J169" i="33"/>
  <c r="J77" i="33"/>
  <c r="T85" i="33"/>
  <c r="T152" i="33"/>
  <c r="S174" i="33"/>
  <c r="S158" i="33"/>
  <c r="S177" i="33"/>
  <c r="S70" i="34"/>
  <c r="S95" i="34"/>
  <c r="S91" i="35"/>
  <c r="S89" i="35"/>
  <c r="J161" i="34"/>
  <c r="J69" i="34"/>
  <c r="J128" i="33"/>
  <c r="J124" i="34"/>
  <c r="T178" i="33"/>
  <c r="T148" i="33"/>
  <c r="S100" i="33"/>
  <c r="S156" i="33"/>
  <c r="S119" i="34"/>
  <c r="S111" i="34"/>
  <c r="S75" i="35"/>
  <c r="S61" i="35"/>
  <c r="J65" i="33"/>
  <c r="J105" i="34"/>
  <c r="J164" i="33"/>
  <c r="J72" i="33"/>
  <c r="T72" i="33"/>
  <c r="T145" i="33"/>
  <c r="S94" i="33"/>
  <c r="S108" i="33"/>
  <c r="I167" i="34"/>
  <c r="S66" i="34"/>
  <c r="S139" i="34"/>
  <c r="S99" i="35"/>
  <c r="S90" i="35"/>
  <c r="J107" i="34"/>
  <c r="J148" i="33"/>
  <c r="J74" i="33"/>
  <c r="J114" i="34"/>
  <c r="T163" i="33"/>
  <c r="T149" i="33"/>
  <c r="S87" i="33"/>
  <c r="S130" i="33"/>
  <c r="S79" i="34"/>
  <c r="S99" i="34"/>
  <c r="S71" i="34"/>
  <c r="S144" i="35"/>
  <c r="S51" i="35"/>
  <c r="J66" i="34"/>
  <c r="J107" i="33"/>
  <c r="J165" i="34"/>
  <c r="J73" i="34"/>
  <c r="J122" i="34"/>
  <c r="J152" i="33"/>
  <c r="T133" i="33"/>
  <c r="S140" i="33"/>
  <c r="S101" i="33"/>
  <c r="S73" i="34"/>
  <c r="S141" i="34"/>
  <c r="S121" i="35"/>
  <c r="S152" i="35"/>
  <c r="J171" i="34"/>
  <c r="J79" i="34"/>
  <c r="J138" i="33"/>
  <c r="J178" i="34"/>
  <c r="I161" i="34"/>
  <c r="T143" i="33"/>
  <c r="T151" i="33"/>
  <c r="S154" i="33"/>
  <c r="S95" i="33"/>
  <c r="S140" i="34"/>
  <c r="S157" i="35"/>
  <c r="J122" i="33"/>
  <c r="J88" i="34"/>
  <c r="T106" i="33"/>
  <c r="S56" i="33"/>
  <c r="S94" i="34"/>
  <c r="S71" i="35"/>
  <c r="J173" i="33"/>
  <c r="J139" i="34"/>
  <c r="J131" i="33"/>
  <c r="J127" i="33"/>
  <c r="J134" i="33"/>
  <c r="R129" i="33"/>
  <c r="R162" i="35"/>
  <c r="H174" i="32"/>
  <c r="S121" i="32"/>
  <c r="AD69" i="32"/>
  <c r="J153" i="35"/>
  <c r="J161" i="35"/>
  <c r="I85" i="34"/>
  <c r="J90" i="35"/>
  <c r="J88" i="35"/>
  <c r="I121" i="34"/>
  <c r="I178" i="33"/>
  <c r="I162" i="35"/>
  <c r="I77" i="33"/>
  <c r="I121" i="35"/>
  <c r="J118" i="35"/>
  <c r="I80" i="35"/>
  <c r="I89" i="34"/>
  <c r="J170" i="35"/>
  <c r="I128" i="34"/>
  <c r="I140" i="35"/>
  <c r="I143" i="33"/>
  <c r="I116" i="33"/>
  <c r="T138" i="33"/>
  <c r="T132" i="33"/>
  <c r="S143" i="33"/>
  <c r="S125" i="33"/>
  <c r="I89" i="33"/>
  <c r="S172" i="34"/>
  <c r="S125" i="34"/>
  <c r="S58" i="35"/>
  <c r="S138" i="35"/>
  <c r="J120" i="34"/>
  <c r="J161" i="33"/>
  <c r="I159" i="34"/>
  <c r="T154" i="33"/>
  <c r="T159" i="33"/>
  <c r="S170" i="33"/>
  <c r="S111" i="33"/>
  <c r="S103" i="34"/>
  <c r="S143" i="34"/>
  <c r="S55" i="35"/>
  <c r="S173" i="35"/>
  <c r="J94" i="34"/>
  <c r="J135" i="33"/>
  <c r="J61" i="33"/>
  <c r="T114" i="33"/>
  <c r="T139" i="33"/>
  <c r="S139" i="33"/>
  <c r="S148" i="33"/>
  <c r="S178" i="34"/>
  <c r="S181" i="34"/>
  <c r="S95" i="35"/>
  <c r="S131" i="35"/>
  <c r="S118" i="35"/>
  <c r="J109" i="33"/>
  <c r="J149" i="34"/>
  <c r="J75" i="34"/>
  <c r="J116" i="33"/>
  <c r="T119" i="33"/>
  <c r="T84" i="33"/>
  <c r="T78" i="33"/>
  <c r="T165" i="33"/>
  <c r="S77" i="33"/>
  <c r="S85" i="33"/>
  <c r="I151" i="34"/>
  <c r="S180" i="34"/>
  <c r="S116" i="34"/>
  <c r="S158" i="35"/>
  <c r="S146" i="35"/>
  <c r="J60" i="33"/>
  <c r="J100" i="34"/>
  <c r="J159" i="33"/>
  <c r="J67" i="33"/>
  <c r="T82" i="33"/>
  <c r="T59" i="33"/>
  <c r="J55" i="34"/>
  <c r="T86" i="33"/>
  <c r="S115" i="33"/>
  <c r="S96" i="33"/>
  <c r="S88" i="34"/>
  <c r="S123" i="34"/>
  <c r="S151" i="34"/>
  <c r="S123" i="35"/>
  <c r="S78" i="35"/>
  <c r="J163" i="33"/>
  <c r="J71" i="33"/>
  <c r="J129" i="34"/>
  <c r="J158" i="34"/>
  <c r="T135" i="33"/>
  <c r="T70" i="33"/>
  <c r="S179" i="33"/>
  <c r="S126" i="33"/>
  <c r="S170" i="34"/>
  <c r="S152" i="34"/>
  <c r="S109" i="35"/>
  <c r="S147" i="35"/>
  <c r="J165" i="33"/>
  <c r="J73" i="33"/>
  <c r="J113" i="34"/>
  <c r="J172" i="33"/>
  <c r="I166" i="34"/>
  <c r="T99" i="33"/>
  <c r="T80" i="33"/>
  <c r="S176" i="33"/>
  <c r="S166" i="33"/>
  <c r="S138" i="34"/>
  <c r="S132" i="34"/>
  <c r="S160" i="35"/>
  <c r="S74" i="35"/>
  <c r="J124" i="33"/>
  <c r="J164" i="34"/>
  <c r="J90" i="34"/>
  <c r="J64" i="33"/>
  <c r="T118" i="33"/>
  <c r="T113" i="33"/>
  <c r="S78" i="33"/>
  <c r="S64" i="33"/>
  <c r="S102" i="34"/>
  <c r="S127" i="34"/>
  <c r="S67" i="35"/>
  <c r="S145" i="35"/>
  <c r="J137" i="33"/>
  <c r="J177" i="34"/>
  <c r="J103" i="34"/>
  <c r="J144" i="33"/>
  <c r="T130" i="33"/>
  <c r="T62" i="33"/>
  <c r="S122" i="33"/>
  <c r="S145" i="33"/>
  <c r="S107" i="33"/>
  <c r="S55" i="34"/>
  <c r="S97" i="34"/>
  <c r="S88" i="35"/>
  <c r="S85" i="35"/>
  <c r="J179" i="34"/>
  <c r="J87" i="34"/>
  <c r="J146" i="33"/>
  <c r="J54" i="33"/>
  <c r="T156" i="33"/>
  <c r="T56" i="33"/>
  <c r="S136" i="33"/>
  <c r="S162" i="33"/>
  <c r="I150" i="33"/>
  <c r="S161" i="34"/>
  <c r="S83" i="34"/>
  <c r="S119" i="35"/>
  <c r="S110" i="35"/>
  <c r="J138" i="34"/>
  <c r="J179" i="33"/>
  <c r="J105" i="33"/>
  <c r="J78" i="34"/>
  <c r="T168" i="33"/>
  <c r="S97" i="33"/>
  <c r="S137" i="33"/>
  <c r="I137" i="33"/>
  <c r="S155" i="34"/>
  <c r="S61" i="34"/>
  <c r="S153" i="35"/>
  <c r="S86" i="35"/>
  <c r="J174" i="34"/>
  <c r="J82" i="34"/>
  <c r="J141" i="33"/>
  <c r="J181" i="34"/>
  <c r="T73" i="33"/>
  <c r="T101" i="33"/>
  <c r="S160" i="33"/>
  <c r="S117" i="33"/>
  <c r="S89" i="34"/>
  <c r="S101" i="34"/>
  <c r="S147" i="34"/>
  <c r="S124" i="35"/>
  <c r="S130" i="35"/>
  <c r="J84" i="34"/>
  <c r="J125" i="33"/>
  <c r="J51" i="33"/>
  <c r="J80" i="33"/>
  <c r="T112" i="33"/>
  <c r="T175" i="33"/>
  <c r="S60" i="33"/>
  <c r="S142" i="33"/>
  <c r="S154" i="34"/>
  <c r="S136" i="34"/>
  <c r="S175" i="35"/>
  <c r="S168" i="35"/>
  <c r="J135" i="34"/>
  <c r="J176" i="33"/>
  <c r="J102" i="33"/>
  <c r="J142" i="34"/>
  <c r="J154" i="33"/>
  <c r="J87" i="33"/>
  <c r="T180" i="33"/>
  <c r="T61" i="33"/>
  <c r="S141" i="33"/>
  <c r="S62" i="33"/>
  <c r="S130" i="34"/>
  <c r="S59" i="34"/>
  <c r="S127" i="35"/>
  <c r="S54" i="35"/>
  <c r="J148" i="34"/>
  <c r="J56" i="34"/>
  <c r="J115" i="33"/>
  <c r="J155" i="34"/>
  <c r="I180" i="33"/>
  <c r="T129" i="33"/>
  <c r="T68" i="33"/>
  <c r="S173" i="33"/>
  <c r="S116" i="33"/>
  <c r="S106" i="34"/>
  <c r="S100" i="34"/>
  <c r="S68" i="35"/>
  <c r="S149" i="35"/>
  <c r="J58" i="34"/>
  <c r="J99" i="33"/>
  <c r="J157" i="34"/>
  <c r="J65" i="34"/>
  <c r="T75" i="33"/>
  <c r="T123" i="33"/>
  <c r="S144" i="33"/>
  <c r="S113" i="33"/>
  <c r="I124" i="33"/>
  <c r="S177" i="34"/>
  <c r="S179" i="34"/>
  <c r="S108" i="35"/>
  <c r="S82" i="35"/>
  <c r="J150" i="33"/>
  <c r="J58" i="33"/>
  <c r="J116" i="34"/>
  <c r="J157" i="33"/>
  <c r="J62" i="33"/>
  <c r="T134" i="33"/>
  <c r="S61" i="33"/>
  <c r="S176" i="34"/>
  <c r="S107" i="35"/>
  <c r="J168" i="33"/>
  <c r="J134" i="34"/>
  <c r="T162" i="33"/>
  <c r="S82" i="33"/>
  <c r="S80" i="34"/>
  <c r="S129" i="35"/>
  <c r="J167" i="34"/>
  <c r="R142" i="34"/>
  <c r="R178" i="35"/>
  <c r="H130" i="32"/>
  <c r="S140" i="32"/>
  <c r="AD130" i="32"/>
  <c r="J104" i="35"/>
  <c r="I160" i="35"/>
  <c r="J140" i="35"/>
  <c r="I71" i="33"/>
  <c r="J51" i="35"/>
  <c r="J145" i="35"/>
  <c r="I117" i="35"/>
  <c r="I125" i="35"/>
  <c r="I118" i="33"/>
  <c r="I120" i="34"/>
  <c r="I57" i="34"/>
  <c r="I153" i="34"/>
  <c r="I148" i="33"/>
  <c r="I132" i="35"/>
  <c r="J152" i="35"/>
  <c r="I139" i="33"/>
  <c r="J53" i="35"/>
  <c r="I52" i="35"/>
  <c r="T116" i="33"/>
  <c r="T174" i="33"/>
  <c r="S120" i="33"/>
  <c r="S150" i="33"/>
  <c r="S72" i="34"/>
  <c r="S156" i="34"/>
  <c r="S117" i="35"/>
  <c r="S151" i="35"/>
  <c r="J57" i="33"/>
  <c r="J97" i="34"/>
  <c r="J156" i="33"/>
  <c r="T76" i="33"/>
  <c r="T107" i="33"/>
  <c r="S146" i="33"/>
  <c r="S51" i="33"/>
  <c r="I170" i="34"/>
  <c r="S74" i="34"/>
  <c r="S68" i="34"/>
  <c r="S92" i="35"/>
  <c r="S93" i="35"/>
  <c r="J71" i="34"/>
  <c r="J112" i="33"/>
  <c r="I80" i="34"/>
  <c r="T140" i="33"/>
  <c r="T77" i="33"/>
  <c r="S181" i="33"/>
  <c r="S102" i="33"/>
  <c r="S87" i="34"/>
  <c r="S137" i="34"/>
  <c r="S65" i="35"/>
  <c r="S171" i="35"/>
  <c r="J178" i="33"/>
  <c r="J86" i="33"/>
  <c r="J144" i="34"/>
  <c r="J52" i="34"/>
  <c r="J98" i="33"/>
  <c r="T87" i="33"/>
  <c r="T109" i="33"/>
  <c r="T117" i="33"/>
  <c r="T67" i="33"/>
  <c r="S134" i="33"/>
  <c r="S89" i="33"/>
  <c r="S81" i="34"/>
  <c r="S133" i="34"/>
  <c r="S101" i="35"/>
  <c r="S139" i="35"/>
  <c r="J129" i="33"/>
  <c r="J169" i="34"/>
  <c r="J77" i="34"/>
  <c r="J136" i="33"/>
  <c r="J176" i="34"/>
  <c r="T108" i="33"/>
  <c r="T91" i="33"/>
  <c r="I140" i="34"/>
  <c r="T127" i="33"/>
  <c r="S91" i="33"/>
  <c r="S169" i="33"/>
  <c r="S64" i="34"/>
  <c r="S157" i="34"/>
  <c r="S137" i="35"/>
  <c r="S164" i="35"/>
  <c r="J99" i="34"/>
  <c r="J140" i="33"/>
  <c r="J66" i="33"/>
  <c r="J106" i="34"/>
  <c r="I106" i="34"/>
  <c r="T158" i="33"/>
  <c r="T89" i="33"/>
  <c r="S131" i="33"/>
  <c r="S114" i="33"/>
  <c r="S134" i="34"/>
  <c r="S159" i="34"/>
  <c r="S159" i="35"/>
  <c r="S178" i="35"/>
  <c r="J142" i="33"/>
  <c r="J182" i="34"/>
  <c r="J108" i="34"/>
  <c r="J149" i="33"/>
  <c r="T141" i="33"/>
  <c r="T121" i="33"/>
  <c r="T131" i="33"/>
  <c r="S155" i="33"/>
  <c r="S128" i="33"/>
  <c r="S90" i="34"/>
  <c r="S182" i="34"/>
  <c r="S83" i="35"/>
  <c r="S73" i="35"/>
  <c r="J101" i="33"/>
  <c r="J141" i="34"/>
  <c r="J177" i="33"/>
  <c r="J150" i="34"/>
  <c r="T179" i="33"/>
  <c r="S172" i="33"/>
  <c r="S68" i="33"/>
  <c r="I136" i="34"/>
  <c r="S53" i="34"/>
  <c r="S163" i="34"/>
  <c r="S104" i="35"/>
  <c r="S122" i="35"/>
  <c r="J114" i="33"/>
  <c r="J154" i="34"/>
  <c r="J80" i="34"/>
  <c r="J121" i="33"/>
  <c r="T63" i="33"/>
  <c r="T94" i="33"/>
  <c r="S70" i="33"/>
  <c r="S52" i="33"/>
  <c r="I90" i="33"/>
  <c r="S160" i="34"/>
  <c r="S85" i="34"/>
  <c r="S116" i="35"/>
  <c r="S66" i="35"/>
  <c r="J156" i="34"/>
  <c r="J64" i="34"/>
  <c r="J123" i="33"/>
  <c r="J91" i="34"/>
  <c r="T147" i="33"/>
  <c r="T53" i="33"/>
  <c r="S112" i="33"/>
  <c r="S138" i="33"/>
  <c r="S76" i="34"/>
  <c r="S145" i="34"/>
  <c r="S102" i="35"/>
  <c r="S156" i="35"/>
  <c r="J75" i="33"/>
  <c r="J115" i="34"/>
  <c r="J174" i="33"/>
  <c r="J145" i="34"/>
  <c r="J109" i="34"/>
  <c r="T142" i="33"/>
  <c r="S127" i="33"/>
  <c r="S74" i="33"/>
  <c r="S63" i="34"/>
  <c r="S131" i="34"/>
  <c r="S105" i="35"/>
  <c r="S140" i="35"/>
  <c r="J111" i="33"/>
  <c r="J151" i="34"/>
  <c r="J59" i="34"/>
  <c r="J118" i="33"/>
  <c r="J140" i="34"/>
  <c r="T153" i="33"/>
  <c r="T71" i="33"/>
  <c r="S157" i="33"/>
  <c r="S90" i="33"/>
  <c r="S65" i="34"/>
  <c r="S91" i="34"/>
  <c r="S97" i="35"/>
  <c r="S167" i="35"/>
  <c r="J153" i="34"/>
  <c r="J61" i="34"/>
  <c r="J120" i="33"/>
  <c r="J160" i="34"/>
  <c r="I132" i="34"/>
  <c r="T137" i="33"/>
  <c r="T65" i="33"/>
  <c r="S105" i="33"/>
  <c r="S123" i="33"/>
  <c r="S110" i="34"/>
  <c r="S112" i="34"/>
  <c r="S60" i="35"/>
  <c r="S166" i="35"/>
  <c r="J112" i="34"/>
  <c r="J153" i="33"/>
  <c r="J79" i="33"/>
  <c r="J119" i="34"/>
  <c r="J85" i="33"/>
  <c r="J173" i="34"/>
  <c r="T105" i="33"/>
  <c r="S109" i="33"/>
  <c r="S124" i="33"/>
  <c r="S180" i="33"/>
  <c r="S82" i="34"/>
  <c r="S96" i="34"/>
  <c r="S87" i="35"/>
  <c r="S81" i="35"/>
  <c r="J125" i="34"/>
  <c r="J166" i="33"/>
  <c r="J92" i="33"/>
  <c r="J132" i="34"/>
  <c r="T120" i="33"/>
  <c r="S99" i="33"/>
  <c r="I64" i="33"/>
  <c r="S171" i="34"/>
  <c r="S94" i="35"/>
  <c r="J76" i="33"/>
  <c r="J175" i="33"/>
  <c r="T173" i="33"/>
  <c r="S178" i="33"/>
  <c r="S115" i="34"/>
  <c r="S142" i="35"/>
  <c r="J168" i="34"/>
  <c r="R58" i="34"/>
  <c r="H113" i="32"/>
  <c r="S173" i="32"/>
  <c r="AD172" i="32"/>
  <c r="I144" i="35"/>
  <c r="J67" i="35"/>
  <c r="I123" i="35"/>
  <c r="I102" i="35"/>
  <c r="I61" i="35"/>
  <c r="I158" i="34"/>
  <c r="I96" i="34"/>
  <c r="I68" i="35"/>
  <c r="I124" i="34"/>
  <c r="I162" i="34"/>
  <c r="I83" i="34"/>
  <c r="J81" i="35"/>
  <c r="J175" i="35"/>
  <c r="I156" i="34"/>
  <c r="I94" i="34"/>
  <c r="J115" i="35"/>
  <c r="I160" i="34"/>
  <c r="J141" i="35"/>
  <c r="I94" i="33"/>
  <c r="T102" i="33"/>
  <c r="T128" i="33"/>
  <c r="S103" i="33"/>
  <c r="S159" i="33"/>
  <c r="S126" i="34"/>
  <c r="S93" i="34"/>
  <c r="S112" i="35"/>
  <c r="S98" i="35"/>
  <c r="J166" i="34"/>
  <c r="J74" i="34"/>
  <c r="J133" i="33"/>
  <c r="T111" i="33"/>
  <c r="T160" i="33"/>
  <c r="S63" i="33"/>
  <c r="S106" i="33"/>
  <c r="S174" i="34"/>
  <c r="S164" i="34"/>
  <c r="S52" i="34"/>
  <c r="S120" i="35"/>
  <c r="S106" i="35"/>
  <c r="J181" i="33"/>
  <c r="J89" i="33"/>
  <c r="I60" i="33"/>
  <c r="T81" i="33"/>
  <c r="T169" i="33"/>
  <c r="S175" i="33"/>
  <c r="S92" i="33"/>
  <c r="S114" i="34"/>
  <c r="S113" i="34"/>
  <c r="S64" i="35"/>
  <c r="S141" i="35"/>
  <c r="J155" i="33"/>
  <c r="J63" i="33"/>
  <c r="J121" i="34"/>
  <c r="J162" i="33"/>
  <c r="I97" i="33"/>
  <c r="T155" i="33"/>
  <c r="I129" i="34"/>
  <c r="T54" i="33"/>
  <c r="T58" i="33"/>
  <c r="S152" i="33"/>
  <c r="S119" i="33"/>
  <c r="S146" i="34"/>
  <c r="S128" i="34"/>
  <c r="S180" i="35"/>
  <c r="S154" i="35"/>
  <c r="J106" i="33"/>
  <c r="J146" i="34"/>
  <c r="J72" i="34"/>
  <c r="J113" i="33"/>
  <c r="J68" i="34"/>
  <c r="T60" i="33"/>
  <c r="J147" i="34"/>
  <c r="T66" i="33"/>
  <c r="T124" i="33"/>
  <c r="S81" i="33"/>
  <c r="S163" i="33"/>
  <c r="S135" i="34"/>
  <c r="S124" i="34"/>
  <c r="S56" i="35"/>
  <c r="S177" i="35"/>
  <c r="J76" i="34"/>
  <c r="J117" i="33"/>
  <c r="J175" i="34"/>
  <c r="J83" i="34"/>
  <c r="T157" i="33"/>
  <c r="T166" i="33"/>
  <c r="T92" i="33"/>
  <c r="S93" i="33"/>
  <c r="S83" i="33"/>
  <c r="S86" i="34"/>
  <c r="S108" i="34"/>
  <c r="S76" i="35"/>
  <c r="S69" i="35"/>
  <c r="J119" i="33"/>
  <c r="J159" i="34"/>
  <c r="J85" i="34"/>
  <c r="J126" i="33"/>
  <c r="T167" i="33"/>
  <c r="T177" i="33"/>
  <c r="S121" i="33"/>
  <c r="S59" i="33"/>
  <c r="I125" i="34"/>
  <c r="S169" i="34"/>
  <c r="S67" i="34"/>
  <c r="S174" i="35"/>
  <c r="S53" i="35"/>
  <c r="J78" i="33"/>
  <c r="J118" i="34"/>
  <c r="J108" i="33"/>
  <c r="J104" i="34"/>
  <c r="T146" i="33"/>
  <c r="S58" i="33"/>
  <c r="S75" i="33"/>
  <c r="S92" i="34"/>
  <c r="S107" i="34"/>
  <c r="S63" i="35"/>
  <c r="S132" i="35"/>
  <c r="S170" i="35"/>
  <c r="J91" i="33"/>
  <c r="J131" i="34"/>
  <c r="J57" i="34"/>
  <c r="J163" i="34"/>
  <c r="T164" i="33"/>
  <c r="T98" i="33"/>
  <c r="S67" i="33"/>
  <c r="S153" i="33"/>
  <c r="S162" i="34"/>
  <c r="S144" i="34"/>
  <c r="S125" i="35"/>
  <c r="S155" i="35"/>
  <c r="J93" i="33"/>
  <c r="J133" i="34"/>
  <c r="J86" i="34"/>
  <c r="J100" i="33"/>
  <c r="I95" i="34"/>
  <c r="T88" i="33"/>
  <c r="T55" i="33"/>
  <c r="S133" i="33"/>
  <c r="S182" i="33"/>
  <c r="S122" i="34"/>
  <c r="S121" i="34"/>
  <c r="S80" i="35"/>
  <c r="S169" i="35"/>
  <c r="J52" i="33"/>
  <c r="J92" i="34"/>
  <c r="J151" i="33"/>
  <c r="J170" i="34"/>
  <c r="I120" i="33"/>
  <c r="T170" i="33"/>
  <c r="S79" i="33"/>
  <c r="S171" i="33"/>
  <c r="S60" i="34"/>
  <c r="S129" i="34"/>
  <c r="S176" i="35"/>
  <c r="S126" i="35"/>
  <c r="J88" i="33"/>
  <c r="J128" i="34"/>
  <c r="J54" i="34"/>
  <c r="J95" i="33"/>
  <c r="I72" i="34"/>
  <c r="T182" i="33"/>
  <c r="T79" i="33"/>
  <c r="S53" i="33"/>
  <c r="S71" i="33"/>
  <c r="S167" i="34"/>
  <c r="S77" i="34"/>
  <c r="S59" i="35"/>
  <c r="S181" i="35"/>
  <c r="J130" i="34"/>
  <c r="J171" i="33"/>
  <c r="J97" i="33"/>
  <c r="J137" i="34"/>
  <c r="T136" i="33"/>
  <c r="T100" i="33"/>
  <c r="S66" i="33"/>
  <c r="S80" i="33"/>
  <c r="I159" i="33"/>
  <c r="S58" i="34"/>
  <c r="S149" i="34"/>
  <c r="S100" i="35"/>
  <c r="S62" i="35"/>
  <c r="J89" i="34"/>
  <c r="J130" i="33"/>
  <c r="J56" i="33"/>
  <c r="J96" i="34"/>
  <c r="J59" i="33"/>
  <c r="J127" i="34"/>
  <c r="T110" i="33"/>
  <c r="S167" i="33"/>
  <c r="S149" i="33"/>
  <c r="I102" i="34"/>
  <c r="S173" i="34"/>
  <c r="S75" i="34"/>
  <c r="S115" i="35"/>
  <c r="S182" i="35"/>
  <c r="J102" i="34"/>
  <c r="J143" i="33"/>
  <c r="J69" i="33"/>
  <c r="J170" i="33"/>
  <c r="T69" i="33"/>
  <c r="T125" i="33"/>
  <c r="S110" i="33"/>
  <c r="S129" i="33"/>
  <c r="S166" i="34"/>
  <c r="S117" i="34"/>
  <c r="S161" i="35"/>
  <c r="S135" i="35"/>
  <c r="S52" i="35"/>
  <c r="J145" i="33"/>
  <c r="J53" i="33"/>
  <c r="J111" i="34"/>
  <c r="I69" i="34"/>
  <c r="T115" i="33"/>
  <c r="T122" i="33"/>
  <c r="S65" i="33"/>
  <c r="S147" i="33"/>
  <c r="S57" i="34"/>
  <c r="S109" i="34"/>
  <c r="S179" i="35"/>
  <c r="S134" i="35"/>
  <c r="J63" i="34"/>
  <c r="J104" i="33"/>
  <c r="J162" i="34"/>
  <c r="J70" i="34"/>
  <c r="J67" i="34"/>
  <c r="S56" i="34"/>
  <c r="S79" i="35"/>
  <c r="J81" i="34"/>
  <c r="J180" i="34"/>
  <c r="I129" i="33"/>
  <c r="T103" i="33"/>
  <c r="S135" i="33"/>
  <c r="S104" i="34"/>
  <c r="S143" i="35"/>
  <c r="J81" i="33"/>
  <c r="J180" i="33"/>
  <c r="S136" i="35"/>
  <c r="J93" i="34"/>
  <c r="T100" i="34"/>
  <c r="T126" i="34"/>
  <c r="T141" i="35"/>
  <c r="T154" i="35"/>
  <c r="T132" i="34"/>
  <c r="T157" i="35"/>
  <c r="T105" i="34"/>
  <c r="T117" i="34"/>
  <c r="T132" i="35"/>
  <c r="T180" i="34"/>
  <c r="T138" i="34"/>
  <c r="T147" i="35"/>
  <c r="T163" i="35"/>
  <c r="T76" i="34"/>
  <c r="T85" i="34"/>
  <c r="T156" i="35"/>
  <c r="T51" i="35"/>
  <c r="T103" i="35"/>
  <c r="T136" i="34"/>
  <c r="T155" i="34"/>
  <c r="T110" i="35"/>
  <c r="T89" i="35"/>
  <c r="T64" i="34"/>
  <c r="T137" i="35"/>
  <c r="T162" i="34"/>
  <c r="T75" i="34"/>
  <c r="T155" i="35"/>
  <c r="T75" i="35"/>
  <c r="T83" i="35"/>
  <c r="T160" i="35"/>
  <c r="T146" i="35"/>
  <c r="T106" i="34"/>
  <c r="T165" i="35"/>
  <c r="T65" i="35"/>
  <c r="T89" i="34"/>
  <c r="T163" i="34"/>
  <c r="T108" i="35"/>
  <c r="T87" i="35"/>
  <c r="T103" i="34"/>
  <c r="T172" i="34"/>
  <c r="T114" i="34"/>
  <c r="T149" i="35"/>
  <c r="T144" i="34"/>
  <c r="T88" i="34"/>
  <c r="T164" i="35"/>
  <c r="T64" i="35"/>
  <c r="T166" i="34"/>
  <c r="T116" i="34"/>
  <c r="T128" i="35"/>
  <c r="T161" i="35"/>
  <c r="T98" i="34"/>
  <c r="T173" i="35"/>
  <c r="T54" i="35"/>
  <c r="T179" i="34"/>
  <c r="T145" i="35"/>
  <c r="T111" i="35"/>
  <c r="T162" i="35"/>
  <c r="T63" i="34"/>
  <c r="T157" i="34"/>
  <c r="T58" i="35"/>
  <c r="T81" i="35"/>
  <c r="T81" i="34"/>
  <c r="T101" i="35"/>
  <c r="T80" i="34"/>
  <c r="T151" i="34"/>
  <c r="T92" i="35"/>
  <c r="T171" i="35"/>
  <c r="T123" i="34"/>
  <c r="T166" i="35"/>
  <c r="T111" i="34"/>
  <c r="T110" i="34"/>
  <c r="T98" i="35"/>
  <c r="T94" i="35"/>
  <c r="T152" i="34"/>
  <c r="T177" i="35"/>
  <c r="T96" i="34"/>
  <c r="T131" i="34"/>
  <c r="T96" i="35"/>
  <c r="T126" i="35"/>
  <c r="T84" i="34"/>
  <c r="T169" i="34"/>
  <c r="T122" i="34"/>
  <c r="T175" i="35"/>
  <c r="T70" i="35"/>
  <c r="T160" i="34"/>
  <c r="T63" i="35"/>
  <c r="T118" i="35"/>
  <c r="T175" i="34"/>
  <c r="T165" i="34"/>
  <c r="T78" i="35"/>
  <c r="T109" i="34"/>
  <c r="T154" i="34"/>
  <c r="T167" i="34"/>
  <c r="T167" i="35"/>
  <c r="T182" i="35"/>
  <c r="T174" i="35"/>
  <c r="T128" i="34"/>
  <c r="T58" i="34"/>
  <c r="T148" i="35"/>
  <c r="T52" i="34"/>
  <c r="T91" i="34"/>
  <c r="T61" i="35"/>
  <c r="T77" i="34"/>
  <c r="T146" i="34"/>
  <c r="T104" i="35"/>
  <c r="T116" i="35"/>
  <c r="T100" i="35"/>
  <c r="T152" i="35"/>
  <c r="T124" i="34"/>
  <c r="T99" i="34"/>
  <c r="T71" i="35"/>
  <c r="T82" i="35"/>
  <c r="T70" i="34"/>
  <c r="T143" i="34"/>
  <c r="T57" i="34"/>
  <c r="T159" i="35"/>
  <c r="T172" i="35"/>
  <c r="T117" i="35"/>
  <c r="T120" i="35"/>
  <c r="T62" i="35"/>
  <c r="T145" i="34"/>
  <c r="T88" i="35"/>
  <c r="T174" i="34"/>
  <c r="T131" i="35"/>
  <c r="T97" i="34"/>
  <c r="T178" i="34"/>
  <c r="T112" i="35"/>
  <c r="T52" i="35"/>
  <c r="T90" i="34"/>
  <c r="T53" i="35"/>
  <c r="T106" i="35"/>
  <c r="T92" i="34"/>
  <c r="T130" i="35"/>
  <c r="T182" i="34"/>
  <c r="T133" i="34"/>
  <c r="T153" i="35"/>
  <c r="T74" i="35"/>
  <c r="T115" i="34"/>
  <c r="T176" i="34"/>
  <c r="T60" i="34"/>
  <c r="T85" i="35"/>
  <c r="T69" i="35"/>
  <c r="T127" i="34"/>
  <c r="T56" i="35"/>
  <c r="T177" i="34"/>
  <c r="T140" i="34"/>
  <c r="T173" i="34"/>
  <c r="T80" i="35"/>
  <c r="T113" i="35"/>
  <c r="T56" i="34"/>
  <c r="T138" i="35"/>
  <c r="T72" i="34"/>
  <c r="T67" i="34"/>
  <c r="T151" i="35"/>
  <c r="T115" i="35"/>
  <c r="T119" i="35"/>
  <c r="T54" i="34"/>
  <c r="T66" i="34"/>
  <c r="T72" i="35"/>
  <c r="T105" i="35"/>
  <c r="T73" i="34"/>
  <c r="T76" i="35"/>
  <c r="T99" i="35"/>
  <c r="T120" i="34"/>
  <c r="T179" i="35"/>
  <c r="T137" i="34"/>
  <c r="T95" i="34"/>
  <c r="T94" i="34"/>
  <c r="T180" i="35"/>
  <c r="T169" i="35"/>
  <c r="T129" i="34"/>
  <c r="T133" i="35"/>
  <c r="T71" i="34"/>
  <c r="T147" i="34"/>
  <c r="T91" i="35"/>
  <c r="T97" i="35"/>
  <c r="T135" i="34"/>
  <c r="T134" i="35"/>
  <c r="T79" i="34"/>
  <c r="T78" i="34"/>
  <c r="T181" i="35"/>
  <c r="T114" i="35"/>
  <c r="T171" i="34"/>
  <c r="T139" i="35"/>
  <c r="T153" i="34"/>
  <c r="T79" i="35"/>
  <c r="T112" i="34"/>
  <c r="T170" i="34"/>
  <c r="T158" i="34"/>
  <c r="T69" i="34"/>
  <c r="T144" i="35"/>
  <c r="T127" i="35"/>
  <c r="T66" i="35"/>
  <c r="T156" i="34"/>
  <c r="T82" i="34"/>
  <c r="T84" i="35"/>
  <c r="T164" i="34"/>
  <c r="T119" i="34"/>
  <c r="T86" i="35"/>
  <c r="T93" i="34"/>
  <c r="T53" i="34"/>
  <c r="T149" i="34"/>
  <c r="T68" i="35"/>
  <c r="T143" i="35"/>
  <c r="T181" i="34"/>
  <c r="T87" i="34"/>
  <c r="T130" i="34"/>
  <c r="T73" i="35"/>
  <c r="T122" i="35"/>
  <c r="T168" i="34"/>
  <c r="T178" i="35"/>
  <c r="T51" i="34"/>
  <c r="T139" i="34"/>
  <c r="T129" i="35"/>
  <c r="T170" i="35"/>
  <c r="T125" i="34"/>
  <c r="T59" i="35"/>
  <c r="T134" i="34"/>
  <c r="T65" i="34"/>
  <c r="T77" i="35"/>
  <c r="T148" i="34"/>
  <c r="T121" i="34"/>
  <c r="T101" i="34"/>
  <c r="T158" i="35"/>
  <c r="T109" i="35"/>
  <c r="T102" i="34"/>
  <c r="T141" i="34"/>
  <c r="T150" i="34"/>
  <c r="T83" i="34"/>
  <c r="T125" i="35"/>
  <c r="T161" i="34"/>
  <c r="T60" i="35"/>
  <c r="T118" i="34"/>
  <c r="T104" i="34"/>
  <c r="T107" i="34"/>
  <c r="T95" i="35"/>
  <c r="T121" i="35"/>
  <c r="T62" i="34"/>
  <c r="T159" i="34"/>
  <c r="T142" i="34"/>
  <c r="T176" i="35"/>
  <c r="T168" i="35"/>
  <c r="T93" i="35"/>
  <c r="T136" i="35"/>
  <c r="T113" i="34"/>
  <c r="T61" i="34"/>
  <c r="T123" i="35"/>
  <c r="T67" i="35"/>
  <c r="T86" i="34"/>
  <c r="T150" i="35"/>
  <c r="T135" i="35"/>
  <c r="T74" i="34"/>
  <c r="T102" i="35"/>
  <c r="T90" i="35"/>
  <c r="T142" i="35"/>
  <c r="T68" i="34"/>
  <c r="T55" i="35"/>
  <c r="T108" i="34"/>
  <c r="T55" i="34"/>
  <c r="T124" i="35"/>
  <c r="T140" i="35"/>
  <c r="T57" i="35"/>
  <c r="T59" i="34"/>
  <c r="T107" i="35"/>
  <c r="J332" i="34" l="1"/>
  <c r="S375" i="35"/>
  <c r="J419" i="33"/>
  <c r="J320" i="33"/>
  <c r="S382" i="35"/>
  <c r="S343" i="34"/>
  <c r="S374" i="33"/>
  <c r="T342" i="33"/>
  <c r="I368" i="33"/>
  <c r="J419" i="34"/>
  <c r="J320" i="34"/>
  <c r="S318" i="35"/>
  <c r="S295" i="34"/>
  <c r="J401" i="34"/>
  <c r="J343" i="33"/>
  <c r="S373" i="35"/>
  <c r="S418" i="35"/>
  <c r="S348" i="34"/>
  <c r="S296" i="34"/>
  <c r="S386" i="33"/>
  <c r="T361" i="33"/>
  <c r="T354" i="33"/>
  <c r="J350" i="34"/>
  <c r="J292" i="33"/>
  <c r="J384" i="33"/>
  <c r="S291" i="35"/>
  <c r="S374" i="35"/>
  <c r="S400" i="35"/>
  <c r="S356" i="34"/>
  <c r="S405" i="34"/>
  <c r="S368" i="33"/>
  <c r="S349" i="33"/>
  <c r="T364" i="33"/>
  <c r="J409" i="33"/>
  <c r="J308" i="33"/>
  <c r="J382" i="33"/>
  <c r="J341" i="34"/>
  <c r="S421" i="35"/>
  <c r="S354" i="35"/>
  <c r="S314" i="34"/>
  <c r="S412" i="34"/>
  <c r="I341" i="34"/>
  <c r="S388" i="33"/>
  <c r="S406" i="33"/>
  <c r="T349" i="33"/>
  <c r="J366" i="34"/>
  <c r="J298" i="33"/>
  <c r="J335" i="34"/>
  <c r="J295" i="33"/>
  <c r="J369" i="33"/>
  <c r="J328" i="34"/>
  <c r="S301" i="35"/>
  <c r="S339" i="35"/>
  <c r="S388" i="34"/>
  <c r="S297" i="34"/>
  <c r="I398" i="33"/>
  <c r="S319" i="33"/>
  <c r="T339" i="33"/>
  <c r="T375" i="33"/>
  <c r="J376" i="34"/>
  <c r="J336" i="33"/>
  <c r="J410" i="33"/>
  <c r="J369" i="34"/>
  <c r="S420" i="35"/>
  <c r="S298" i="35"/>
  <c r="S316" i="34"/>
  <c r="S406" i="34"/>
  <c r="T318" i="33"/>
  <c r="T421" i="33"/>
  <c r="J334" i="33"/>
  <c r="J367" i="34"/>
  <c r="J327" i="33"/>
  <c r="S365" i="35"/>
  <c r="S415" i="35"/>
  <c r="S368" i="34"/>
  <c r="S299" i="34"/>
  <c r="S410" i="33"/>
  <c r="S318" i="33"/>
  <c r="T409" i="33"/>
  <c r="I359" i="33"/>
  <c r="J409" i="34"/>
  <c r="J390" i="33"/>
  <c r="J331" i="34"/>
  <c r="J291" i="33"/>
  <c r="S408" i="35"/>
  <c r="S319" i="35"/>
  <c r="S360" i="34"/>
  <c r="S361" i="34"/>
  <c r="S421" i="33"/>
  <c r="S372" i="33"/>
  <c r="T327" i="33"/>
  <c r="I334" i="34"/>
  <c r="J339" i="33"/>
  <c r="J325" i="34"/>
  <c r="J372" i="34"/>
  <c r="J332" i="33"/>
  <c r="S394" i="35"/>
  <c r="S364" i="35"/>
  <c r="S383" i="34"/>
  <c r="S401" i="34"/>
  <c r="S392" i="33"/>
  <c r="T337" i="33"/>
  <c r="T403" i="33"/>
  <c r="J402" i="34"/>
  <c r="J370" i="34"/>
  <c r="J330" i="33"/>
  <c r="S409" i="35"/>
  <c r="S371" i="35"/>
  <c r="S302" i="35"/>
  <c r="S346" i="34"/>
  <c r="S331" i="34"/>
  <c r="S314" i="33"/>
  <c r="T385" i="33"/>
  <c r="J343" i="34"/>
  <c r="J347" i="33"/>
  <c r="J357" i="34"/>
  <c r="J317" i="33"/>
  <c r="S292" i="35"/>
  <c r="S413" i="35"/>
  <c r="S306" i="34"/>
  <c r="S408" i="34"/>
  <c r="I364" i="34"/>
  <c r="S360" i="33"/>
  <c r="T416" i="33"/>
  <c r="T406" i="33"/>
  <c r="J365" i="33"/>
  <c r="J324" i="34"/>
  <c r="J398" i="34"/>
  <c r="J358" i="33"/>
  <c r="S308" i="35"/>
  <c r="S315" i="35"/>
  <c r="S347" i="34"/>
  <c r="S325" i="34"/>
  <c r="S322" i="33"/>
  <c r="S332" i="33"/>
  <c r="T331" i="33"/>
  <c r="T405" i="33"/>
  <c r="T396" i="33"/>
  <c r="J322" i="34"/>
  <c r="J414" i="34"/>
  <c r="J356" i="33"/>
  <c r="J315" i="34"/>
  <c r="S416" i="35"/>
  <c r="S295" i="35"/>
  <c r="S363" i="34"/>
  <c r="S374" i="34"/>
  <c r="S402" i="33"/>
  <c r="S320" i="33"/>
  <c r="T363" i="33"/>
  <c r="J386" i="34"/>
  <c r="J352" i="33"/>
  <c r="J385" i="34"/>
  <c r="J345" i="33"/>
  <c r="S393" i="35"/>
  <c r="S419" i="35"/>
  <c r="S367" i="34"/>
  <c r="S385" i="34"/>
  <c r="S358" i="33"/>
  <c r="S391" i="33"/>
  <c r="I368" i="34"/>
  <c r="T394" i="33"/>
  <c r="I336" i="33"/>
  <c r="J401" i="33"/>
  <c r="J360" i="34"/>
  <c r="J302" i="33"/>
  <c r="J394" i="33"/>
  <c r="S380" i="35"/>
  <c r="S303" i="35"/>
  <c r="S352" i="34"/>
  <c r="S353" i="34"/>
  <c r="S331" i="33"/>
  <c r="S414" i="33"/>
  <c r="T408" i="33"/>
  <c r="T320" i="33"/>
  <c r="I299" i="33"/>
  <c r="J328" i="33"/>
  <c r="J420" i="33"/>
  <c r="S345" i="35"/>
  <c r="S359" i="35"/>
  <c r="S291" i="34"/>
  <c r="S403" i="34"/>
  <c r="S413" i="34"/>
  <c r="S345" i="33"/>
  <c r="T399" i="33"/>
  <c r="T350" i="33"/>
  <c r="J372" i="33"/>
  <c r="J405" i="34"/>
  <c r="S337" i="35"/>
  <c r="S351" i="35"/>
  <c r="S332" i="34"/>
  <c r="S365" i="34"/>
  <c r="S398" i="33"/>
  <c r="S342" i="33"/>
  <c r="T367" i="33"/>
  <c r="T341" i="33"/>
  <c r="I333" i="33"/>
  <c r="J380" i="35"/>
  <c r="I399" i="34"/>
  <c r="J354" i="35"/>
  <c r="I333" i="34"/>
  <c r="I395" i="34"/>
  <c r="J414" i="35"/>
  <c r="J320" i="35"/>
  <c r="I322" i="34"/>
  <c r="I401" i="34"/>
  <c r="I363" i="34"/>
  <c r="I335" i="34"/>
  <c r="I397" i="34"/>
  <c r="I341" i="35"/>
  <c r="I362" i="35"/>
  <c r="I383" i="35"/>
  <c r="AD414" i="32"/>
  <c r="S415" i="32"/>
  <c r="H355" i="32"/>
  <c r="R297" i="34"/>
  <c r="J407" i="34"/>
  <c r="S381" i="35"/>
  <c r="S354" i="34"/>
  <c r="S417" i="33"/>
  <c r="T412" i="33"/>
  <c r="J414" i="33"/>
  <c r="J315" i="33"/>
  <c r="S333" i="35"/>
  <c r="S410" i="34"/>
  <c r="I303" i="33"/>
  <c r="S338" i="33"/>
  <c r="T359" i="33"/>
  <c r="J371" i="34"/>
  <c r="J331" i="33"/>
  <c r="J405" i="33"/>
  <c r="J364" i="34"/>
  <c r="S320" i="35"/>
  <c r="S326" i="35"/>
  <c r="S335" i="34"/>
  <c r="S321" i="34"/>
  <c r="S419" i="33"/>
  <c r="S363" i="33"/>
  <c r="S348" i="33"/>
  <c r="T344" i="33"/>
  <c r="J412" i="34"/>
  <c r="J324" i="33"/>
  <c r="J358" i="34"/>
  <c r="J318" i="33"/>
  <c r="J392" i="33"/>
  <c r="J351" i="34"/>
  <c r="S405" i="35"/>
  <c r="S299" i="35"/>
  <c r="S351" i="34"/>
  <c r="S349" i="34"/>
  <c r="S362" i="33"/>
  <c r="S344" i="33"/>
  <c r="T376" i="33"/>
  <c r="I371" i="34"/>
  <c r="J399" i="34"/>
  <c r="J359" i="33"/>
  <c r="J392" i="34"/>
  <c r="S406" i="35"/>
  <c r="S336" i="35"/>
  <c r="S330" i="34"/>
  <c r="S304" i="34"/>
  <c r="S329" i="33"/>
  <c r="S396" i="33"/>
  <c r="T392" i="33"/>
  <c r="J379" i="34"/>
  <c r="J357" i="33"/>
  <c r="J390" i="34"/>
  <c r="J350" i="33"/>
  <c r="S379" i="35"/>
  <c r="S344" i="35"/>
  <c r="S370" i="34"/>
  <c r="S302" i="34"/>
  <c r="S366" i="33"/>
  <c r="T381" i="33"/>
  <c r="J348" i="34"/>
  <c r="J384" i="34"/>
  <c r="J413" i="33"/>
  <c r="J354" i="34"/>
  <c r="J314" i="33"/>
  <c r="S395" i="35"/>
  <c r="S341" i="35"/>
  <c r="S384" i="34"/>
  <c r="S315" i="34"/>
  <c r="S377" i="33"/>
  <c r="S351" i="33"/>
  <c r="T386" i="33"/>
  <c r="J330" i="34"/>
  <c r="J362" i="33"/>
  <c r="J395" i="34"/>
  <c r="S305" i="35"/>
  <c r="S355" i="35"/>
  <c r="S324" i="34"/>
  <c r="S399" i="34"/>
  <c r="I329" i="33"/>
  <c r="T333" i="33"/>
  <c r="J360" i="33"/>
  <c r="J319" i="34"/>
  <c r="J393" i="34"/>
  <c r="J353" i="33"/>
  <c r="S361" i="35"/>
  <c r="S343" i="35"/>
  <c r="S402" i="34"/>
  <c r="S292" i="34"/>
  <c r="I375" i="34"/>
  <c r="S411" i="33"/>
  <c r="T418" i="33"/>
  <c r="J389" i="34"/>
  <c r="J416" i="33"/>
  <c r="J380" i="34"/>
  <c r="J340" i="33"/>
  <c r="S312" i="35"/>
  <c r="S322" i="35"/>
  <c r="S421" i="34"/>
  <c r="S329" i="34"/>
  <c r="S367" i="33"/>
  <c r="S394" i="33"/>
  <c r="T370" i="33"/>
  <c r="T360" i="33"/>
  <c r="T380" i="33"/>
  <c r="J388" i="33"/>
  <c r="J347" i="34"/>
  <c r="J421" i="34"/>
  <c r="J381" i="33"/>
  <c r="S417" i="35"/>
  <c r="S398" i="35"/>
  <c r="S398" i="34"/>
  <c r="S373" i="34"/>
  <c r="S353" i="33"/>
  <c r="S370" i="33"/>
  <c r="T328" i="33"/>
  <c r="T397" i="33"/>
  <c r="I345" i="34"/>
  <c r="J345" i="34"/>
  <c r="J305" i="33"/>
  <c r="J379" i="33"/>
  <c r="J338" i="34"/>
  <c r="S403" i="35"/>
  <c r="S376" i="35"/>
  <c r="S396" i="34"/>
  <c r="S303" i="34"/>
  <c r="S408" i="33"/>
  <c r="S330" i="33"/>
  <c r="T366" i="33"/>
  <c r="I379" i="34"/>
  <c r="T330" i="33"/>
  <c r="T347" i="33"/>
  <c r="J415" i="34"/>
  <c r="J375" i="33"/>
  <c r="J316" i="34"/>
  <c r="J408" i="34"/>
  <c r="J368" i="33"/>
  <c r="S378" i="35"/>
  <c r="S340" i="35"/>
  <c r="S372" i="34"/>
  <c r="S320" i="34"/>
  <c r="S328" i="33"/>
  <c r="S373" i="33"/>
  <c r="T356" i="33"/>
  <c r="T348" i="33"/>
  <c r="T326" i="33"/>
  <c r="J337" i="33"/>
  <c r="J383" i="34"/>
  <c r="J325" i="33"/>
  <c r="J417" i="33"/>
  <c r="S410" i="35"/>
  <c r="S304" i="35"/>
  <c r="S376" i="34"/>
  <c r="S326" i="34"/>
  <c r="S341" i="33"/>
  <c r="S420" i="33"/>
  <c r="T316" i="33"/>
  <c r="T379" i="33"/>
  <c r="I319" i="34"/>
  <c r="J351" i="33"/>
  <c r="S332" i="35"/>
  <c r="S331" i="35"/>
  <c r="S307" i="34"/>
  <c r="S313" i="34"/>
  <c r="I409" i="34"/>
  <c r="S385" i="33"/>
  <c r="T346" i="33"/>
  <c r="T315" i="33"/>
  <c r="J395" i="33"/>
  <c r="J336" i="34"/>
  <c r="J296" i="33"/>
  <c r="S390" i="35"/>
  <c r="S356" i="35"/>
  <c r="S395" i="34"/>
  <c r="S311" i="34"/>
  <c r="S389" i="33"/>
  <c r="S359" i="33"/>
  <c r="T413" i="33"/>
  <c r="T355" i="33"/>
  <c r="I378" i="33"/>
  <c r="J391" i="35"/>
  <c r="I371" i="35"/>
  <c r="I387" i="33"/>
  <c r="I392" i="34"/>
  <c r="I359" i="34"/>
  <c r="I357" i="33"/>
  <c r="I364" i="35"/>
  <c r="I356" i="35"/>
  <c r="J384" i="35"/>
  <c r="I310" i="33"/>
  <c r="J379" i="35"/>
  <c r="I399" i="35"/>
  <c r="J343" i="35"/>
  <c r="AD372" i="32"/>
  <c r="S382" i="32"/>
  <c r="H372" i="32"/>
  <c r="R417" i="35"/>
  <c r="R381" i="34"/>
  <c r="J406" i="34"/>
  <c r="S368" i="35"/>
  <c r="S319" i="34"/>
  <c r="S321" i="33"/>
  <c r="T401" i="33"/>
  <c r="J373" i="34"/>
  <c r="J407" i="33"/>
  <c r="S346" i="35"/>
  <c r="S415" i="34"/>
  <c r="T373" i="33"/>
  <c r="J301" i="33"/>
  <c r="J396" i="33"/>
  <c r="J355" i="34"/>
  <c r="J297" i="33"/>
  <c r="J389" i="33"/>
  <c r="S321" i="35"/>
  <c r="S347" i="35"/>
  <c r="S418" i="34"/>
  <c r="S416" i="34"/>
  <c r="I363" i="33"/>
  <c r="S352" i="33"/>
  <c r="S383" i="33"/>
  <c r="T362" i="33"/>
  <c r="T314" i="33"/>
  <c r="J396" i="34"/>
  <c r="J338" i="33"/>
  <c r="S388" i="35"/>
  <c r="S307" i="35"/>
  <c r="S339" i="34"/>
  <c r="S345" i="34"/>
  <c r="S355" i="33"/>
  <c r="S412" i="33"/>
  <c r="T368" i="33"/>
  <c r="I419" i="33"/>
  <c r="J394" i="34"/>
  <c r="J354" i="33"/>
  <c r="J387" i="34"/>
  <c r="S293" i="35"/>
  <c r="S366" i="35"/>
  <c r="S298" i="34"/>
  <c r="S369" i="34"/>
  <c r="S380" i="33"/>
  <c r="T419" i="33"/>
  <c r="J326" i="33"/>
  <c r="J393" i="33"/>
  <c r="J381" i="34"/>
  <c r="J341" i="33"/>
  <c r="J415" i="33"/>
  <c r="J374" i="34"/>
  <c r="S407" i="35"/>
  <c r="S414" i="35"/>
  <c r="S375" i="34"/>
  <c r="S393" i="34"/>
  <c r="S381" i="33"/>
  <c r="T414" i="33"/>
  <c r="T351" i="33"/>
  <c r="J319" i="33"/>
  <c r="J290" i="33"/>
  <c r="J364" i="33"/>
  <c r="J323" i="34"/>
  <c r="S369" i="35"/>
  <c r="S363" i="35"/>
  <c r="S386" i="34"/>
  <c r="S340" i="34"/>
  <c r="S328" i="34"/>
  <c r="S356" i="33"/>
  <c r="S399" i="33"/>
  <c r="T340" i="33"/>
  <c r="J420" i="34"/>
  <c r="J380" i="33"/>
  <c r="J321" i="34"/>
  <c r="J413" i="34"/>
  <c r="S325" i="35"/>
  <c r="S392" i="35"/>
  <c r="S300" i="34"/>
  <c r="S394" i="34"/>
  <c r="I376" i="33"/>
  <c r="S376" i="33"/>
  <c r="S336" i="33"/>
  <c r="T407" i="33"/>
  <c r="J317" i="34"/>
  <c r="J344" i="33"/>
  <c r="J418" i="33"/>
  <c r="J377" i="34"/>
  <c r="S349" i="35"/>
  <c r="S358" i="35"/>
  <c r="S322" i="34"/>
  <c r="S400" i="34"/>
  <c r="I389" i="33"/>
  <c r="S401" i="33"/>
  <c r="S375" i="33"/>
  <c r="T395" i="33"/>
  <c r="J293" i="33"/>
  <c r="J385" i="33"/>
  <c r="J326" i="34"/>
  <c r="J418" i="34"/>
  <c r="S324" i="35"/>
  <c r="S327" i="35"/>
  <c r="S336" i="34"/>
  <c r="S294" i="34"/>
  <c r="S346" i="33"/>
  <c r="S384" i="33"/>
  <c r="S361" i="33"/>
  <c r="T369" i="33"/>
  <c r="J383" i="33"/>
  <c r="J342" i="34"/>
  <c r="J416" i="34"/>
  <c r="J376" i="33"/>
  <c r="S384" i="35"/>
  <c r="S306" i="35"/>
  <c r="S366" i="34"/>
  <c r="S341" i="34"/>
  <c r="S317" i="33"/>
  <c r="T352" i="33"/>
  <c r="T357" i="33"/>
  <c r="J303" i="33"/>
  <c r="J329" i="34"/>
  <c r="J403" i="34"/>
  <c r="J363" i="33"/>
  <c r="S313" i="35"/>
  <c r="S399" i="35"/>
  <c r="S371" i="34"/>
  <c r="S377" i="34"/>
  <c r="S405" i="33"/>
  <c r="S415" i="33"/>
  <c r="T319" i="33"/>
  <c r="T338" i="33"/>
  <c r="I405" i="34"/>
  <c r="J411" i="33"/>
  <c r="J352" i="34"/>
  <c r="J312" i="33"/>
  <c r="J404" i="33"/>
  <c r="S386" i="35"/>
  <c r="S348" i="35"/>
  <c r="S391" i="34"/>
  <c r="S409" i="34"/>
  <c r="S365" i="33"/>
  <c r="S418" i="33"/>
  <c r="T374" i="33"/>
  <c r="J397" i="34"/>
  <c r="J368" i="34"/>
  <c r="J310" i="33"/>
  <c r="J402" i="33"/>
  <c r="S317" i="35"/>
  <c r="S362" i="35"/>
  <c r="S390" i="34"/>
  <c r="S362" i="34"/>
  <c r="S327" i="34"/>
  <c r="S335" i="33"/>
  <c r="S354" i="33"/>
  <c r="T325" i="33"/>
  <c r="T321" i="33"/>
  <c r="J306" i="33"/>
  <c r="J398" i="33"/>
  <c r="J339" i="34"/>
  <c r="J299" i="33"/>
  <c r="S385" i="35"/>
  <c r="S397" i="35"/>
  <c r="S355" i="34"/>
  <c r="S419" i="34"/>
  <c r="I390" i="34"/>
  <c r="S324" i="33"/>
  <c r="S316" i="33"/>
  <c r="T404" i="33"/>
  <c r="T317" i="33"/>
  <c r="T323" i="33"/>
  <c r="T358" i="33"/>
  <c r="J355" i="33"/>
  <c r="J314" i="34"/>
  <c r="J388" i="34"/>
  <c r="J348" i="33"/>
  <c r="S357" i="35"/>
  <c r="S370" i="35"/>
  <c r="S334" i="35"/>
  <c r="S420" i="34"/>
  <c r="S417" i="34"/>
  <c r="S387" i="33"/>
  <c r="S378" i="33"/>
  <c r="T378" i="33"/>
  <c r="T353" i="33"/>
  <c r="J300" i="33"/>
  <c r="J374" i="33"/>
  <c r="J333" i="34"/>
  <c r="S412" i="35"/>
  <c r="S294" i="35"/>
  <c r="S382" i="34"/>
  <c r="S342" i="34"/>
  <c r="S350" i="33"/>
  <c r="S409" i="33"/>
  <c r="T398" i="33"/>
  <c r="T393" i="33"/>
  <c r="I398" i="34"/>
  <c r="J400" i="33"/>
  <c r="J359" i="34"/>
  <c r="S377" i="35"/>
  <c r="S297" i="35"/>
  <c r="S364" i="34"/>
  <c r="S411" i="34"/>
  <c r="I328" i="33"/>
  <c r="S364" i="33"/>
  <c r="S382" i="33"/>
  <c r="T371" i="33"/>
  <c r="T377" i="33"/>
  <c r="I355" i="33"/>
  <c r="I382" i="33"/>
  <c r="I379" i="35"/>
  <c r="I367" i="34"/>
  <c r="J409" i="35"/>
  <c r="I328" i="34"/>
  <c r="I319" i="35"/>
  <c r="J357" i="35"/>
  <c r="I360" i="35"/>
  <c r="I316" i="33"/>
  <c r="I401" i="35"/>
  <c r="I417" i="33"/>
  <c r="I360" i="34"/>
  <c r="J327" i="35"/>
  <c r="J329" i="35"/>
  <c r="I324" i="34"/>
  <c r="J400" i="35"/>
  <c r="J392" i="35"/>
  <c r="S363" i="32"/>
  <c r="H416" i="32"/>
  <c r="R401" i="35"/>
  <c r="R368" i="33"/>
  <c r="J373" i="33"/>
  <c r="J366" i="33"/>
  <c r="J370" i="33"/>
  <c r="J378" i="34"/>
  <c r="J412" i="33"/>
  <c r="S310" i="35"/>
  <c r="S333" i="34"/>
  <c r="T345" i="33"/>
  <c r="J327" i="34"/>
  <c r="J361" i="33"/>
  <c r="S396" i="35"/>
  <c r="S379" i="34"/>
  <c r="S334" i="33"/>
  <c r="S393" i="33"/>
  <c r="T390" i="33"/>
  <c r="T382" i="33"/>
  <c r="I400" i="34"/>
  <c r="J417" i="34"/>
  <c r="J377" i="33"/>
  <c r="J318" i="34"/>
  <c r="J410" i="34"/>
  <c r="S391" i="35"/>
  <c r="S360" i="35"/>
  <c r="S380" i="34"/>
  <c r="S312" i="34"/>
  <c r="S340" i="33"/>
  <c r="S379" i="33"/>
  <c r="T372" i="33"/>
  <c r="J391" i="33"/>
  <c r="J361" i="34"/>
  <c r="J404" i="34"/>
  <c r="J346" i="33"/>
  <c r="S290" i="35"/>
  <c r="S383" i="35"/>
  <c r="S310" i="34"/>
  <c r="S338" i="34"/>
  <c r="S318" i="34"/>
  <c r="S369" i="33"/>
  <c r="S326" i="33"/>
  <c r="T388" i="33"/>
  <c r="T402" i="33"/>
  <c r="J353" i="34"/>
  <c r="J313" i="33"/>
  <c r="J387" i="33"/>
  <c r="J346" i="34"/>
  <c r="S329" i="35"/>
  <c r="S338" i="35"/>
  <c r="S378" i="34"/>
  <c r="S305" i="34"/>
  <c r="I406" i="34"/>
  <c r="S347" i="33"/>
  <c r="S333" i="33"/>
  <c r="T384" i="33"/>
  <c r="J311" i="33"/>
  <c r="J403" i="33"/>
  <c r="J344" i="34"/>
  <c r="J304" i="33"/>
  <c r="S300" i="35"/>
  <c r="S314" i="35"/>
  <c r="S350" i="34"/>
  <c r="S358" i="34"/>
  <c r="S395" i="33"/>
  <c r="S339" i="33"/>
  <c r="T387" i="33"/>
  <c r="T417" i="33"/>
  <c r="J363" i="34"/>
  <c r="J367" i="33"/>
  <c r="J400" i="34"/>
  <c r="S328" i="35"/>
  <c r="S330" i="35"/>
  <c r="S334" i="34"/>
  <c r="S309" i="34"/>
  <c r="S416" i="33"/>
  <c r="S397" i="33"/>
  <c r="S413" i="33"/>
  <c r="T391" i="33"/>
  <c r="T324" i="33"/>
  <c r="J316" i="33"/>
  <c r="J408" i="33"/>
  <c r="J349" i="34"/>
  <c r="J309" i="33"/>
  <c r="S404" i="35"/>
  <c r="S367" i="35"/>
  <c r="S359" i="34"/>
  <c r="S357" i="34"/>
  <c r="S325" i="33"/>
  <c r="S400" i="33"/>
  <c r="T383" i="33"/>
  <c r="I318" i="33"/>
  <c r="J406" i="33"/>
  <c r="J365" i="34"/>
  <c r="J307" i="33"/>
  <c r="J399" i="33"/>
  <c r="S411" i="35"/>
  <c r="S350" i="35"/>
  <c r="S414" i="34"/>
  <c r="S381" i="34"/>
  <c r="S407" i="33"/>
  <c r="S323" i="33"/>
  <c r="T420" i="33"/>
  <c r="I390" i="33"/>
  <c r="J321" i="33"/>
  <c r="J334" i="34"/>
  <c r="J294" i="33"/>
  <c r="J386" i="33"/>
  <c r="S387" i="35"/>
  <c r="S352" i="35"/>
  <c r="S392" i="34"/>
  <c r="S397" i="34"/>
  <c r="S337" i="33"/>
  <c r="S390" i="33"/>
  <c r="T410" i="33"/>
  <c r="T400" i="33"/>
  <c r="J342" i="33"/>
  <c r="J375" i="34"/>
  <c r="J335" i="33"/>
  <c r="S401" i="35"/>
  <c r="S389" i="35"/>
  <c r="S308" i="34"/>
  <c r="S407" i="34"/>
  <c r="S371" i="33"/>
  <c r="T365" i="33"/>
  <c r="T329" i="33"/>
  <c r="J391" i="34"/>
  <c r="J333" i="33"/>
  <c r="S309" i="35"/>
  <c r="S335" i="35"/>
  <c r="S323" i="34"/>
  <c r="S301" i="34"/>
  <c r="I338" i="34"/>
  <c r="T334" i="33"/>
  <c r="J340" i="34"/>
  <c r="I393" i="33"/>
  <c r="J329" i="33"/>
  <c r="J421" i="33"/>
  <c r="J362" i="34"/>
  <c r="J322" i="33"/>
  <c r="S296" i="35"/>
  <c r="S311" i="35"/>
  <c r="S344" i="34"/>
  <c r="S337" i="34"/>
  <c r="S343" i="33"/>
  <c r="S315" i="33"/>
  <c r="T336" i="33"/>
  <c r="T332" i="33"/>
  <c r="J378" i="33"/>
  <c r="J337" i="34"/>
  <c r="J411" i="34"/>
  <c r="J371" i="33"/>
  <c r="S353" i="35"/>
  <c r="S342" i="35"/>
  <c r="S404" i="34"/>
  <c r="S290" i="34"/>
  <c r="I315" i="34"/>
  <c r="S404" i="33"/>
  <c r="S357" i="33"/>
  <c r="T322" i="33"/>
  <c r="T415" i="33"/>
  <c r="J323" i="33"/>
  <c r="J397" i="33"/>
  <c r="J356" i="34"/>
  <c r="S402" i="35"/>
  <c r="S372" i="35"/>
  <c r="S387" i="34"/>
  <c r="S389" i="34"/>
  <c r="S403" i="33"/>
  <c r="T411" i="33"/>
  <c r="T389" i="33"/>
  <c r="J349" i="33"/>
  <c r="J382" i="34"/>
  <c r="S316" i="35"/>
  <c r="S323" i="35"/>
  <c r="S293" i="34"/>
  <c r="S317" i="34"/>
  <c r="S327" i="33"/>
  <c r="T343" i="33"/>
  <c r="T335" i="33"/>
  <c r="I342" i="35"/>
  <c r="I413" i="33"/>
  <c r="I400" i="35"/>
  <c r="I368" i="35"/>
  <c r="I369" i="34"/>
  <c r="I365" i="34"/>
  <c r="I295" i="33"/>
  <c r="I321" i="33"/>
  <c r="I397" i="35"/>
  <c r="I383" i="33"/>
  <c r="J402" i="35"/>
  <c r="I358" i="34"/>
  <c r="J421" i="35"/>
  <c r="I394" i="35"/>
  <c r="I361" i="34"/>
  <c r="AD417" i="32"/>
  <c r="S304" i="32"/>
  <c r="H368" i="32"/>
  <c r="R358" i="35"/>
  <c r="R386" i="33"/>
  <c r="I398" i="35"/>
  <c r="I306" i="33"/>
  <c r="J368" i="35"/>
  <c r="I348" i="33"/>
  <c r="I375" i="33"/>
  <c r="I413" i="34"/>
  <c r="I307" i="33"/>
  <c r="I406" i="35"/>
  <c r="AD361" i="32"/>
  <c r="S333" i="32"/>
  <c r="H402" i="32"/>
  <c r="H344" i="32"/>
  <c r="R364" i="35"/>
  <c r="R407" i="35"/>
  <c r="R350" i="34"/>
  <c r="R337" i="34"/>
  <c r="R375" i="33"/>
  <c r="AC361" i="32"/>
  <c r="AC334" i="32"/>
  <c r="R345" i="32"/>
  <c r="R331" i="32"/>
  <c r="AB363" i="32"/>
  <c r="AB303" i="32"/>
  <c r="J369" i="32"/>
  <c r="T302" i="32"/>
  <c r="T381" i="32"/>
  <c r="T304" i="32"/>
  <c r="I339" i="32"/>
  <c r="J334" i="35"/>
  <c r="I322" i="33"/>
  <c r="I361" i="33"/>
  <c r="AD365" i="32"/>
  <c r="AD408" i="32"/>
  <c r="S343" i="32"/>
  <c r="S318" i="32"/>
  <c r="H329" i="32"/>
  <c r="H380" i="32"/>
  <c r="R336" i="35"/>
  <c r="R392" i="35"/>
  <c r="R291" i="34"/>
  <c r="R331" i="34"/>
  <c r="R420" i="34"/>
  <c r="R338" i="33"/>
  <c r="AC373" i="32"/>
  <c r="AC399" i="32"/>
  <c r="R348" i="32"/>
  <c r="R393" i="32"/>
  <c r="AB360" i="32"/>
  <c r="AB331" i="32"/>
  <c r="J351" i="32"/>
  <c r="J417" i="35"/>
  <c r="I298" i="33"/>
  <c r="J322" i="35"/>
  <c r="I320" i="33"/>
  <c r="I326" i="34"/>
  <c r="I419" i="34"/>
  <c r="J352" i="35"/>
  <c r="J408" i="35"/>
  <c r="J314" i="35"/>
  <c r="I416" i="34"/>
  <c r="I341" i="33"/>
  <c r="I367" i="33"/>
  <c r="J335" i="35"/>
  <c r="AD354" i="32"/>
  <c r="AD331" i="32"/>
  <c r="S355" i="32"/>
  <c r="S398" i="32"/>
  <c r="H415" i="32"/>
  <c r="H398" i="32"/>
  <c r="R332" i="35"/>
  <c r="R399" i="35"/>
  <c r="R358" i="34"/>
  <c r="R345" i="34"/>
  <c r="R415" i="33"/>
  <c r="R372" i="33"/>
  <c r="AC353" i="32"/>
  <c r="AC326" i="32"/>
  <c r="R369" i="32"/>
  <c r="R327" i="32"/>
  <c r="AB355" i="32"/>
  <c r="AB327" i="32"/>
  <c r="J411" i="32"/>
  <c r="T352" i="32"/>
  <c r="T374" i="32"/>
  <c r="I397" i="32"/>
  <c r="I351" i="32"/>
  <c r="J394" i="35"/>
  <c r="I421" i="33"/>
  <c r="AD357" i="32"/>
  <c r="AD400" i="32"/>
  <c r="S367" i="32"/>
  <c r="S392" i="32"/>
  <c r="H320" i="32"/>
  <c r="R416" i="35"/>
  <c r="R420" i="35"/>
  <c r="R325" i="34"/>
  <c r="R410" i="34"/>
  <c r="R364" i="33"/>
  <c r="R350" i="33"/>
  <c r="R345" i="33"/>
  <c r="AC397" i="32"/>
  <c r="AC423" i="32"/>
  <c r="R340" i="32"/>
  <c r="R415" i="32"/>
  <c r="AB352" i="32"/>
  <c r="AB323" i="32"/>
  <c r="J372" i="32"/>
  <c r="I356" i="34"/>
  <c r="J393" i="35"/>
  <c r="I420" i="33"/>
  <c r="I415" i="33"/>
  <c r="J346" i="35"/>
  <c r="I403" i="33"/>
  <c r="J348" i="35"/>
  <c r="I378" i="34"/>
  <c r="J419" i="35"/>
  <c r="I409" i="35"/>
  <c r="I315" i="35"/>
  <c r="I296" i="33"/>
  <c r="I317" i="33"/>
  <c r="I370" i="33"/>
  <c r="I350" i="34"/>
  <c r="I388" i="35"/>
  <c r="I380" i="35"/>
  <c r="AD388" i="32"/>
  <c r="AD422" i="32"/>
  <c r="S379" i="32"/>
  <c r="S423" i="32"/>
  <c r="H385" i="32"/>
  <c r="H373" i="32"/>
  <c r="R318" i="35"/>
  <c r="R377" i="35"/>
  <c r="R394" i="34"/>
  <c r="R397" i="34"/>
  <c r="R366" i="33"/>
  <c r="AC340" i="32"/>
  <c r="R325" i="32"/>
  <c r="R406" i="32"/>
  <c r="AB384" i="32"/>
  <c r="AB416" i="32"/>
  <c r="J412" i="32"/>
  <c r="J363" i="32"/>
  <c r="T376" i="32"/>
  <c r="T399" i="32"/>
  <c r="I410" i="32"/>
  <c r="J345" i="35"/>
  <c r="I340" i="33"/>
  <c r="I336" i="34"/>
  <c r="I374" i="35"/>
  <c r="AD337" i="32"/>
  <c r="S293" i="32"/>
  <c r="S332" i="32"/>
  <c r="H390" i="32"/>
  <c r="R383" i="35"/>
  <c r="R419" i="35"/>
  <c r="R342" i="34"/>
  <c r="R339" i="34"/>
  <c r="R382" i="33"/>
  <c r="AC362" i="32"/>
  <c r="AC323" i="32"/>
  <c r="R346" i="32"/>
  <c r="R302" i="32"/>
  <c r="AB364" i="32"/>
  <c r="AB304" i="32"/>
  <c r="J327" i="32"/>
  <c r="I330" i="34"/>
  <c r="J372" i="35"/>
  <c r="J376" i="35"/>
  <c r="I338" i="33"/>
  <c r="J324" i="35"/>
  <c r="I302" i="33"/>
  <c r="J406" i="35"/>
  <c r="J378" i="35"/>
  <c r="I358" i="33"/>
  <c r="I339" i="35"/>
  <c r="J377" i="35"/>
  <c r="I406" i="33"/>
  <c r="I417" i="35"/>
  <c r="AD380" i="32"/>
  <c r="AD391" i="32"/>
  <c r="S358" i="32"/>
  <c r="S395" i="32"/>
  <c r="H346" i="32"/>
  <c r="R400" i="35"/>
  <c r="R374" i="35"/>
  <c r="R315" i="34"/>
  <c r="R407" i="34"/>
  <c r="R351" i="33"/>
  <c r="R319" i="33"/>
  <c r="AC396" i="32"/>
  <c r="AC402" i="32"/>
  <c r="R339" i="32"/>
  <c r="AB351" i="32"/>
  <c r="AB322" i="32"/>
  <c r="J350" i="32"/>
  <c r="J401" i="32"/>
  <c r="T293" i="32"/>
  <c r="T339" i="32"/>
  <c r="I330" i="32"/>
  <c r="I381" i="34"/>
  <c r="I419" i="35"/>
  <c r="I325" i="35"/>
  <c r="J363" i="35"/>
  <c r="AD384" i="32"/>
  <c r="AD403" i="32"/>
  <c r="S384" i="32"/>
  <c r="S404" i="32"/>
  <c r="H395" i="32"/>
  <c r="H406" i="32"/>
  <c r="R338" i="35"/>
  <c r="R390" i="35"/>
  <c r="R296" i="34"/>
  <c r="R380" i="34"/>
  <c r="R316" i="33"/>
  <c r="R354" i="33"/>
  <c r="AC349" i="32"/>
  <c r="R333" i="32"/>
  <c r="R403" i="32"/>
  <c r="AB393" i="32"/>
  <c r="AB424" i="32"/>
  <c r="J416" i="32"/>
  <c r="J402" i="32"/>
  <c r="I355" i="32"/>
  <c r="I383" i="34"/>
  <c r="AC388" i="32"/>
  <c r="AC422" i="32"/>
  <c r="R377" i="32"/>
  <c r="R328" i="32"/>
  <c r="AB395" i="32"/>
  <c r="AB399" i="32"/>
  <c r="J344" i="32"/>
  <c r="J376" i="32"/>
  <c r="T360" i="32"/>
  <c r="T330" i="32"/>
  <c r="I343" i="32"/>
  <c r="I373" i="32"/>
  <c r="I418" i="34"/>
  <c r="I348" i="35"/>
  <c r="J386" i="35"/>
  <c r="AD397" i="32"/>
  <c r="AD299" i="32"/>
  <c r="S375" i="32"/>
  <c r="S408" i="32"/>
  <c r="H360" i="32"/>
  <c r="H371" i="32"/>
  <c r="R352" i="35"/>
  <c r="R327" i="35"/>
  <c r="R322" i="34"/>
  <c r="R414" i="34"/>
  <c r="R320" i="33"/>
  <c r="AC346" i="32"/>
  <c r="R380" i="32"/>
  <c r="AB348" i="32"/>
  <c r="AB296" i="32"/>
  <c r="AB419" i="32"/>
  <c r="J422" i="32"/>
  <c r="I366" i="33"/>
  <c r="I352" i="34"/>
  <c r="I349" i="35"/>
  <c r="J387" i="35"/>
  <c r="I420" i="35"/>
  <c r="I317" i="35"/>
  <c r="I329" i="34"/>
  <c r="I384" i="34"/>
  <c r="I328" i="35"/>
  <c r="J366" i="35"/>
  <c r="I320" i="35"/>
  <c r="AD303" i="32"/>
  <c r="AD296" i="32"/>
  <c r="AD406" i="32"/>
  <c r="S387" i="32"/>
  <c r="S407" i="32"/>
  <c r="H378" i="32"/>
  <c r="R330" i="35"/>
  <c r="R386" i="35"/>
  <c r="R299" i="34"/>
  <c r="R388" i="34"/>
  <c r="R394" i="33"/>
  <c r="R383" i="33"/>
  <c r="AC348" i="32"/>
  <c r="AC298" i="32"/>
  <c r="R401" i="32"/>
  <c r="R414" i="32"/>
  <c r="AB392" i="32"/>
  <c r="AB423" i="32"/>
  <c r="J365" i="32"/>
  <c r="J360" i="32"/>
  <c r="T384" i="32"/>
  <c r="T412" i="32"/>
  <c r="I378" i="32"/>
  <c r="I410" i="33"/>
  <c r="I370" i="34"/>
  <c r="I408" i="35"/>
  <c r="I314" i="35"/>
  <c r="AD344" i="32"/>
  <c r="S424" i="32"/>
  <c r="R356" i="35"/>
  <c r="R317" i="35"/>
  <c r="R338" i="34"/>
  <c r="R355" i="34"/>
  <c r="R347" i="33"/>
  <c r="R400" i="33"/>
  <c r="AC338" i="32"/>
  <c r="AC331" i="32"/>
  <c r="R354" i="32"/>
  <c r="R372" i="32"/>
  <c r="AB340" i="32"/>
  <c r="J322" i="32"/>
  <c r="J335" i="32"/>
  <c r="I294" i="33"/>
  <c r="J359" i="35"/>
  <c r="I411" i="35"/>
  <c r="I402" i="35"/>
  <c r="J383" i="35"/>
  <c r="I381" i="35"/>
  <c r="I352" i="33"/>
  <c r="I415" i="34"/>
  <c r="I416" i="33"/>
  <c r="I385" i="33"/>
  <c r="I412" i="33"/>
  <c r="I313" i="33"/>
  <c r="J318" i="35"/>
  <c r="I318" i="34"/>
  <c r="I373" i="35"/>
  <c r="J411" i="35"/>
  <c r="J317" i="35"/>
  <c r="I414" i="34"/>
  <c r="I357" i="35"/>
  <c r="AD356" i="32"/>
  <c r="AD343" i="32"/>
  <c r="S366" i="32"/>
  <c r="S403" i="32"/>
  <c r="H384" i="32"/>
  <c r="R388" i="35"/>
  <c r="R316" i="35"/>
  <c r="R343" i="34"/>
  <c r="R411" i="34"/>
  <c r="R327" i="34"/>
  <c r="R420" i="33"/>
  <c r="R397" i="33"/>
  <c r="AC372" i="32"/>
  <c r="AC410" i="32"/>
  <c r="R347" i="32"/>
  <c r="R392" i="32"/>
  <c r="AB359" i="32"/>
  <c r="AB330" i="32"/>
  <c r="J352" i="32"/>
  <c r="J323" i="32"/>
  <c r="T333" i="32"/>
  <c r="I344" i="32"/>
  <c r="I354" i="32"/>
  <c r="I321" i="34"/>
  <c r="I359" i="35"/>
  <c r="J397" i="35"/>
  <c r="AD392" i="32"/>
  <c r="AD411" i="32"/>
  <c r="S360" i="32"/>
  <c r="S412" i="32"/>
  <c r="H412" i="32"/>
  <c r="H404" i="32"/>
  <c r="R320" i="35"/>
  <c r="R326" i="35"/>
  <c r="R300" i="34"/>
  <c r="R372" i="34"/>
  <c r="R378" i="33"/>
  <c r="AC389" i="32"/>
  <c r="AC295" i="32"/>
  <c r="R378" i="32"/>
  <c r="R411" i="32"/>
  <c r="AB396" i="32"/>
  <c r="AB400" i="32"/>
  <c r="J343" i="32"/>
  <c r="J391" i="32"/>
  <c r="I360" i="33"/>
  <c r="J413" i="35"/>
  <c r="I297" i="33"/>
  <c r="I338" i="35"/>
  <c r="I327" i="33"/>
  <c r="J316" i="35"/>
  <c r="I343" i="33"/>
  <c r="I409" i="33"/>
  <c r="I315" i="33"/>
  <c r="I353" i="34"/>
  <c r="I391" i="35"/>
  <c r="I346" i="35"/>
  <c r="AD336" i="32"/>
  <c r="S294" i="32"/>
  <c r="S319" i="32"/>
  <c r="H339" i="32"/>
  <c r="R387" i="35"/>
  <c r="R412" i="35"/>
  <c r="R303" i="34"/>
  <c r="R421" i="34"/>
  <c r="R324" i="33"/>
  <c r="AC337" i="32"/>
  <c r="R353" i="32"/>
  <c r="R371" i="32"/>
  <c r="AB339" i="32"/>
  <c r="J395" i="32"/>
  <c r="J336" i="32"/>
  <c r="J418" i="32"/>
  <c r="T367" i="32"/>
  <c r="T410" i="32"/>
  <c r="I326" i="32"/>
  <c r="I380" i="32"/>
  <c r="I388" i="33"/>
  <c r="I395" i="33"/>
  <c r="I301" i="33"/>
  <c r="AD341" i="32"/>
  <c r="AD321" i="32"/>
  <c r="S351" i="32"/>
  <c r="S301" i="32"/>
  <c r="H414" i="32"/>
  <c r="R312" i="35"/>
  <c r="R297" i="35"/>
  <c r="R346" i="35"/>
  <c r="R313" i="34"/>
  <c r="R413" i="34"/>
  <c r="R414" i="33"/>
  <c r="AC381" i="32"/>
  <c r="AC407" i="32"/>
  <c r="R317" i="32"/>
  <c r="R338" i="32"/>
  <c r="AB336" i="32"/>
  <c r="J356" i="32"/>
  <c r="T298" i="32"/>
  <c r="I421" i="35"/>
  <c r="I393" i="34"/>
  <c r="I337" i="35"/>
  <c r="I353" i="33"/>
  <c r="J342" i="35"/>
  <c r="J385" i="35"/>
  <c r="I376" i="34"/>
  <c r="I414" i="35"/>
  <c r="J369" i="35"/>
  <c r="AD340" i="32"/>
  <c r="AD320" i="32"/>
  <c r="S350" i="32"/>
  <c r="S302" i="32"/>
  <c r="H363" i="32"/>
  <c r="H361" i="32"/>
  <c r="H317" i="32"/>
  <c r="R298" i="35"/>
  <c r="R350" i="35"/>
  <c r="R402" i="34"/>
  <c r="R359" i="34"/>
  <c r="R355" i="33"/>
  <c r="R341" i="33"/>
  <c r="AC356" i="32"/>
  <c r="AC330" i="32"/>
  <c r="R293" i="32"/>
  <c r="AB343" i="32"/>
  <c r="J359" i="32"/>
  <c r="T322" i="32"/>
  <c r="T405" i="32"/>
  <c r="I338" i="32"/>
  <c r="I331" i="32"/>
  <c r="I333" i="35"/>
  <c r="J371" i="35"/>
  <c r="I394" i="33"/>
  <c r="I362" i="34"/>
  <c r="AD295" i="32"/>
  <c r="AD332" i="32"/>
  <c r="S344" i="32"/>
  <c r="S399" i="32"/>
  <c r="H330" i="32"/>
  <c r="H354" i="32"/>
  <c r="R355" i="35"/>
  <c r="R395" i="35"/>
  <c r="R370" i="34"/>
  <c r="R344" i="34"/>
  <c r="R387" i="33"/>
  <c r="AC378" i="32"/>
  <c r="AC403" i="32"/>
  <c r="R362" i="32"/>
  <c r="R398" i="32"/>
  <c r="AB380" i="32"/>
  <c r="AB320" i="32"/>
  <c r="J383" i="32"/>
  <c r="I348" i="34"/>
  <c r="I390" i="35"/>
  <c r="I323" i="33"/>
  <c r="I325" i="33"/>
  <c r="I381" i="33"/>
  <c r="I325" i="34"/>
  <c r="I356" i="33"/>
  <c r="I330" i="35"/>
  <c r="J351" i="35"/>
  <c r="I354" i="33"/>
  <c r="I342" i="34"/>
  <c r="AD364" i="32"/>
  <c r="AD359" i="32"/>
  <c r="S342" i="32"/>
  <c r="S321" i="32"/>
  <c r="H336" i="32"/>
  <c r="R308" i="35"/>
  <c r="R357" i="35"/>
  <c r="R405" i="35"/>
  <c r="R398" i="34"/>
  <c r="R408" i="34"/>
  <c r="R328" i="33"/>
  <c r="R390" i="33"/>
  <c r="AC380" i="32"/>
  <c r="AC322" i="32"/>
  <c r="R318" i="32"/>
  <c r="R337" i="32"/>
  <c r="AB335" i="32"/>
  <c r="J373" i="32"/>
  <c r="J366" i="32"/>
  <c r="T404" i="32"/>
  <c r="T422" i="32"/>
  <c r="I376" i="32"/>
  <c r="I395" i="32"/>
  <c r="I393" i="35"/>
  <c r="J337" i="35"/>
  <c r="I324" i="33"/>
  <c r="AD368" i="32"/>
  <c r="AD324" i="32"/>
  <c r="S368" i="32"/>
  <c r="S391" i="32"/>
  <c r="H394" i="32"/>
  <c r="H349" i="32"/>
  <c r="R339" i="35"/>
  <c r="R373" i="35"/>
  <c r="R378" i="34"/>
  <c r="R365" i="34"/>
  <c r="R410" i="33"/>
  <c r="AC370" i="32"/>
  <c r="AC419" i="32"/>
  <c r="R386" i="32"/>
  <c r="R390" i="32"/>
  <c r="AB372" i="32"/>
  <c r="AB408" i="32"/>
  <c r="J348" i="32"/>
  <c r="J380" i="32"/>
  <c r="I347" i="33"/>
  <c r="I351" i="33"/>
  <c r="J412" i="35"/>
  <c r="J331" i="35"/>
  <c r="I312" i="33"/>
  <c r="I344" i="33"/>
  <c r="I372" i="35"/>
  <c r="J410" i="35"/>
  <c r="J323" i="35"/>
  <c r="I339" i="34"/>
  <c r="I411" i="33"/>
  <c r="I355" i="34"/>
  <c r="I349" i="33"/>
  <c r="I387" i="34"/>
  <c r="I331" i="35"/>
  <c r="J418" i="35"/>
  <c r="AD367" i="32"/>
  <c r="AD302" i="32"/>
  <c r="S323" i="32"/>
  <c r="S411" i="32"/>
  <c r="H399" i="32"/>
  <c r="H367" i="32"/>
  <c r="R408" i="35"/>
  <c r="R391" i="35"/>
  <c r="R326" i="34"/>
  <c r="R293" i="34"/>
  <c r="R360" i="33"/>
  <c r="R393" i="33"/>
  <c r="AC345" i="32"/>
  <c r="AC318" i="32"/>
  <c r="R299" i="32"/>
  <c r="R379" i="32"/>
  <c r="AB347" i="32"/>
  <c r="AB295" i="32"/>
  <c r="AB418" i="32"/>
  <c r="J331" i="32"/>
  <c r="T343" i="32"/>
  <c r="T418" i="32"/>
  <c r="I416" i="32"/>
  <c r="I328" i="32"/>
  <c r="I404" i="34"/>
  <c r="I335" i="33"/>
  <c r="I373" i="34"/>
  <c r="AD349" i="32"/>
  <c r="AD328" i="32"/>
  <c r="S325" i="32"/>
  <c r="S334" i="32"/>
  <c r="H407" i="32"/>
  <c r="H356" i="32"/>
  <c r="H322" i="32"/>
  <c r="R305" i="35"/>
  <c r="R361" i="35"/>
  <c r="R317" i="34"/>
  <c r="R401" i="34"/>
  <c r="R413" i="33"/>
  <c r="AC357" i="32"/>
  <c r="AC319" i="32"/>
  <c r="R296" i="32"/>
  <c r="AB344" i="32"/>
  <c r="T385" i="32"/>
  <c r="I404" i="33"/>
  <c r="I370" i="35"/>
  <c r="J361" i="35"/>
  <c r="I374" i="33"/>
  <c r="I388" i="34"/>
  <c r="J353" i="35"/>
  <c r="I396" i="35"/>
  <c r="J340" i="35"/>
  <c r="I334" i="33"/>
  <c r="J332" i="35"/>
  <c r="I323" i="35"/>
  <c r="AD327" i="32"/>
  <c r="AD399" i="32"/>
  <c r="S371" i="32"/>
  <c r="S296" i="32"/>
  <c r="H383" i="32"/>
  <c r="R344" i="35"/>
  <c r="R381" i="35"/>
  <c r="R301" i="34"/>
  <c r="R360" i="34"/>
  <c r="R384" i="33"/>
  <c r="AC369" i="32"/>
  <c r="AC406" i="32"/>
  <c r="R385" i="32"/>
  <c r="R389" i="32"/>
  <c r="AB371" i="32"/>
  <c r="AB407" i="32"/>
  <c r="J326" i="32"/>
  <c r="J390" i="32"/>
  <c r="T368" i="32"/>
  <c r="T328" i="32"/>
  <c r="I381" i="32"/>
  <c r="I399" i="32"/>
  <c r="I344" i="34"/>
  <c r="I382" i="35"/>
  <c r="J420" i="35"/>
  <c r="J326" i="35"/>
  <c r="AD373" i="32"/>
  <c r="AD418" i="32"/>
  <c r="S383" i="32"/>
  <c r="S416" i="32"/>
  <c r="H324" i="32"/>
  <c r="H379" i="32"/>
  <c r="R414" i="35"/>
  <c r="R303" i="35"/>
  <c r="R306" i="34"/>
  <c r="R418" i="34"/>
  <c r="R315" i="33"/>
  <c r="R388" i="33"/>
  <c r="AC386" i="32"/>
  <c r="R356" i="32"/>
  <c r="R423" i="32"/>
  <c r="AB368" i="32"/>
  <c r="AB403" i="32"/>
  <c r="J407" i="32"/>
  <c r="T382" i="32"/>
  <c r="I292" i="33"/>
  <c r="I316" i="35"/>
  <c r="R307" i="35"/>
  <c r="R298" i="34"/>
  <c r="R419" i="34"/>
  <c r="R339" i="33"/>
  <c r="AC393" i="32"/>
  <c r="AC301" i="32"/>
  <c r="AC416" i="32"/>
  <c r="R363" i="32"/>
  <c r="R418" i="32"/>
  <c r="AB375" i="32"/>
  <c r="AB410" i="32"/>
  <c r="J368" i="32"/>
  <c r="J393" i="32"/>
  <c r="T335" i="32"/>
  <c r="T395" i="32"/>
  <c r="I362" i="32"/>
  <c r="I396" i="32"/>
  <c r="I309" i="33"/>
  <c r="I347" i="34"/>
  <c r="I385" i="35"/>
  <c r="AD335" i="32"/>
  <c r="AD297" i="32"/>
  <c r="AD419" i="32"/>
  <c r="S376" i="32"/>
  <c r="S420" i="32"/>
  <c r="H377" i="32"/>
  <c r="R329" i="35"/>
  <c r="R385" i="35"/>
  <c r="R373" i="34"/>
  <c r="R385" i="34"/>
  <c r="R349" i="33"/>
  <c r="R411" i="33"/>
  <c r="AC341" i="32"/>
  <c r="AC303" i="32"/>
  <c r="R322" i="32"/>
  <c r="R419" i="32"/>
  <c r="AB385" i="32"/>
  <c r="AB417" i="32"/>
  <c r="J357" i="32"/>
  <c r="I364" i="33"/>
  <c r="I321" i="35"/>
  <c r="J350" i="35"/>
  <c r="I382" i="34"/>
  <c r="I351" i="35"/>
  <c r="I291" i="33"/>
  <c r="I367" i="35"/>
  <c r="I421" i="34"/>
  <c r="I327" i="34"/>
  <c r="I365" i="35"/>
  <c r="J403" i="35"/>
  <c r="J358" i="35"/>
  <c r="AD396" i="32"/>
  <c r="AD351" i="32"/>
  <c r="S374" i="32"/>
  <c r="S419" i="32"/>
  <c r="H352" i="32"/>
  <c r="H420" i="32"/>
  <c r="R324" i="35"/>
  <c r="R295" i="35"/>
  <c r="R310" i="34"/>
  <c r="R415" i="34"/>
  <c r="R367" i="33"/>
  <c r="R374" i="33"/>
  <c r="AC385" i="32"/>
  <c r="AC294" i="32"/>
  <c r="R320" i="32"/>
  <c r="R355" i="32"/>
  <c r="R410" i="32"/>
  <c r="AB367" i="32"/>
  <c r="AB402" i="32"/>
  <c r="T350" i="32"/>
  <c r="I327" i="32"/>
  <c r="I352" i="32"/>
  <c r="I369" i="33"/>
  <c r="I407" i="34"/>
  <c r="AD389" i="32"/>
  <c r="S400" i="32"/>
  <c r="S336" i="32"/>
  <c r="H331" i="32"/>
  <c r="H319" i="32"/>
  <c r="R421" i="35"/>
  <c r="R370" i="35"/>
  <c r="R305" i="34"/>
  <c r="R396" i="34"/>
  <c r="R401" i="33"/>
  <c r="R314" i="33"/>
  <c r="AC365" i="32"/>
  <c r="AC327" i="32"/>
  <c r="R334" i="32"/>
  <c r="AB388" i="32"/>
  <c r="AB301" i="32"/>
  <c r="J396" i="32"/>
  <c r="T353" i="32"/>
  <c r="I385" i="34"/>
  <c r="I389" i="34"/>
  <c r="J389" i="35"/>
  <c r="I345" i="35"/>
  <c r="I418" i="33"/>
  <c r="I407" i="35"/>
  <c r="I377" i="33"/>
  <c r="J382" i="35"/>
  <c r="I386" i="34"/>
  <c r="I407" i="33"/>
  <c r="I340" i="35"/>
  <c r="I304" i="33"/>
  <c r="I336" i="35"/>
  <c r="J374" i="35"/>
  <c r="I400" i="33"/>
  <c r="I401" i="33"/>
  <c r="I384" i="33"/>
  <c r="J395" i="35"/>
  <c r="AD378" i="32"/>
  <c r="AD323" i="32"/>
  <c r="S347" i="32"/>
  <c r="S390" i="32"/>
  <c r="H388" i="32"/>
  <c r="H350" i="32"/>
  <c r="R343" i="35"/>
  <c r="R294" i="35"/>
  <c r="R341" i="34"/>
  <c r="R352" i="34"/>
  <c r="R398" i="33"/>
  <c r="R343" i="33"/>
  <c r="AC377" i="32"/>
  <c r="AC414" i="32"/>
  <c r="R361" i="32"/>
  <c r="R397" i="32"/>
  <c r="AB379" i="32"/>
  <c r="AB319" i="32"/>
  <c r="J384" i="32"/>
  <c r="J413" i="32"/>
  <c r="T344" i="32"/>
  <c r="T295" i="32"/>
  <c r="I421" i="32"/>
  <c r="I383" i="32"/>
  <c r="I416" i="35"/>
  <c r="I322" i="35"/>
  <c r="J360" i="35"/>
  <c r="I372" i="33"/>
  <c r="AD381" i="32"/>
  <c r="AD424" i="32"/>
  <c r="S359" i="32"/>
  <c r="H345" i="32"/>
  <c r="R348" i="35"/>
  <c r="R319" i="35"/>
  <c r="R389" i="34"/>
  <c r="R406" i="34"/>
  <c r="R379" i="33"/>
  <c r="AC394" i="32"/>
  <c r="AC302" i="32"/>
  <c r="AC417" i="32"/>
  <c r="R364" i="32"/>
  <c r="R407" i="32"/>
  <c r="AB376" i="32"/>
  <c r="AB411" i="32"/>
  <c r="J367" i="32"/>
  <c r="I377" i="35"/>
  <c r="I334" i="35"/>
  <c r="I375" i="35"/>
  <c r="J319" i="35"/>
  <c r="I347" i="35"/>
  <c r="I337" i="34"/>
  <c r="I405" i="35"/>
  <c r="J349" i="35"/>
  <c r="I293" i="33"/>
  <c r="I420" i="34"/>
  <c r="J325" i="35"/>
  <c r="I300" i="33"/>
  <c r="I316" i="34"/>
  <c r="I354" i="35"/>
  <c r="AD348" i="32"/>
  <c r="S326" i="32"/>
  <c r="S324" i="32"/>
  <c r="S339" i="32"/>
  <c r="H327" i="32"/>
  <c r="H334" i="32"/>
  <c r="R306" i="35"/>
  <c r="R362" i="35"/>
  <c r="R390" i="34"/>
  <c r="R404" i="34"/>
  <c r="R371" i="33"/>
  <c r="R336" i="33"/>
  <c r="AC364" i="32"/>
  <c r="R295" i="32"/>
  <c r="R422" i="32"/>
  <c r="AB387" i="32"/>
  <c r="AB300" i="32"/>
  <c r="J400" i="32"/>
  <c r="T400" i="32"/>
  <c r="T372" i="32"/>
  <c r="I388" i="32"/>
  <c r="I389" i="32"/>
  <c r="J405" i="35"/>
  <c r="I402" i="34"/>
  <c r="AD362" i="32"/>
  <c r="S352" i="32"/>
  <c r="S335" i="32"/>
  <c r="H364" i="32"/>
  <c r="R371" i="35"/>
  <c r="R310" i="35"/>
  <c r="R309" i="34"/>
  <c r="R336" i="34"/>
  <c r="R389" i="33"/>
  <c r="R377" i="33"/>
  <c r="AC354" i="32"/>
  <c r="AC411" i="32"/>
  <c r="R370" i="32"/>
  <c r="R323" i="32"/>
  <c r="AB356" i="32"/>
  <c r="AB328" i="32"/>
  <c r="J388" i="32"/>
  <c r="T329" i="32"/>
  <c r="T303" i="32"/>
  <c r="I345" i="33"/>
  <c r="AD415" i="32"/>
  <c r="J394" i="32"/>
  <c r="J421" i="32"/>
  <c r="T323" i="32"/>
  <c r="I361" i="32"/>
  <c r="I392" i="32"/>
  <c r="I331" i="34"/>
  <c r="I369" i="35"/>
  <c r="J407" i="35"/>
  <c r="I327" i="35"/>
  <c r="AD366" i="32"/>
  <c r="AD409" i="32"/>
  <c r="S364" i="32"/>
  <c r="S317" i="32"/>
  <c r="H326" i="32"/>
  <c r="R296" i="35"/>
  <c r="R340" i="35"/>
  <c r="R375" i="34"/>
  <c r="R405" i="34"/>
  <c r="R417" i="34"/>
  <c r="R380" i="33"/>
  <c r="R421" i="33"/>
  <c r="AC382" i="32"/>
  <c r="AC408" i="32"/>
  <c r="R402" i="32"/>
  <c r="AB337" i="32"/>
  <c r="J355" i="32"/>
  <c r="J358" i="32"/>
  <c r="T327" i="32"/>
  <c r="T321" i="32"/>
  <c r="I404" i="32"/>
  <c r="I357" i="32"/>
  <c r="I314" i="34"/>
  <c r="I352" i="35"/>
  <c r="J390" i="35"/>
  <c r="AD395" i="32"/>
  <c r="AD407" i="32"/>
  <c r="S373" i="32"/>
  <c r="S418" i="32"/>
  <c r="H343" i="32"/>
  <c r="R409" i="35"/>
  <c r="R291" i="35"/>
  <c r="R314" i="34"/>
  <c r="R328" i="34"/>
  <c r="R419" i="33"/>
  <c r="AC384" i="32"/>
  <c r="AC293" i="32"/>
  <c r="R329" i="32"/>
  <c r="R366" i="32"/>
  <c r="R409" i="32"/>
  <c r="AB366" i="32"/>
  <c r="AB413" i="32"/>
  <c r="J330" i="32"/>
  <c r="T349" i="32"/>
  <c r="T319" i="32"/>
  <c r="I350" i="32"/>
  <c r="I356" i="32"/>
  <c r="T403" i="32"/>
  <c r="I364" i="32"/>
  <c r="I377" i="32"/>
  <c r="I354" i="34"/>
  <c r="I392" i="35"/>
  <c r="J336" i="35"/>
  <c r="I353" i="35"/>
  <c r="AD369" i="32"/>
  <c r="AD325" i="32"/>
  <c r="S369" i="32"/>
  <c r="S300" i="32"/>
  <c r="H375" i="32"/>
  <c r="R335" i="35"/>
  <c r="R365" i="35"/>
  <c r="R367" i="34"/>
  <c r="R364" i="34"/>
  <c r="R365" i="33"/>
  <c r="R326" i="33"/>
  <c r="AC367" i="32"/>
  <c r="AC404" i="32"/>
  <c r="R383" i="32"/>
  <c r="R387" i="32"/>
  <c r="AB381" i="32"/>
  <c r="AB321" i="32"/>
  <c r="J329" i="32"/>
  <c r="J409" i="32"/>
  <c r="T346" i="32"/>
  <c r="T332" i="32"/>
  <c r="I418" i="32"/>
  <c r="I373" i="33"/>
  <c r="I411" i="34"/>
  <c r="I317" i="34"/>
  <c r="I355" i="35"/>
  <c r="AD387" i="32"/>
  <c r="AD421" i="32"/>
  <c r="S378" i="32"/>
  <c r="S422" i="32"/>
  <c r="H386" i="32"/>
  <c r="H374" i="32"/>
  <c r="R321" i="35"/>
  <c r="R378" i="35"/>
  <c r="R395" i="34"/>
  <c r="R295" i="34"/>
  <c r="R370" i="33"/>
  <c r="AC339" i="32"/>
  <c r="R332" i="32"/>
  <c r="R405" i="32"/>
  <c r="AB383" i="32"/>
  <c r="AB415" i="32"/>
  <c r="J361" i="32"/>
  <c r="J382" i="32"/>
  <c r="T387" i="32"/>
  <c r="T398" i="32"/>
  <c r="I340" i="32"/>
  <c r="I382" i="32"/>
  <c r="J404" i="32"/>
  <c r="T377" i="32"/>
  <c r="T389" i="32"/>
  <c r="I409" i="32"/>
  <c r="I372" i="32"/>
  <c r="I308" i="33"/>
  <c r="I320" i="34"/>
  <c r="I358" i="35"/>
  <c r="J396" i="35"/>
  <c r="J362" i="35"/>
  <c r="I413" i="35"/>
  <c r="AD393" i="32"/>
  <c r="AD412" i="32"/>
  <c r="S361" i="32"/>
  <c r="S413" i="32"/>
  <c r="H328" i="32"/>
  <c r="H410" i="32"/>
  <c r="R300" i="35"/>
  <c r="R397" i="35"/>
  <c r="R387" i="34"/>
  <c r="R369" i="34"/>
  <c r="R385" i="33"/>
  <c r="R333" i="33"/>
  <c r="AC398" i="32"/>
  <c r="AC420" i="32"/>
  <c r="R375" i="32"/>
  <c r="R319" i="32"/>
  <c r="AB373" i="32"/>
  <c r="AB409" i="32"/>
  <c r="J347" i="32"/>
  <c r="J379" i="32"/>
  <c r="T370" i="32"/>
  <c r="I420" i="32"/>
  <c r="I387" i="32"/>
  <c r="I412" i="34"/>
  <c r="I339" i="33"/>
  <c r="I377" i="34"/>
  <c r="I415" i="35"/>
  <c r="AD347" i="32"/>
  <c r="S329" i="32"/>
  <c r="S402" i="32"/>
  <c r="S338" i="32"/>
  <c r="H381" i="32"/>
  <c r="R313" i="35"/>
  <c r="R366" i="35"/>
  <c r="R391" i="34"/>
  <c r="R392" i="34"/>
  <c r="R322" i="33"/>
  <c r="AC363" i="32"/>
  <c r="R301" i="32"/>
  <c r="R421" i="32"/>
  <c r="AB386" i="32"/>
  <c r="AB299" i="32"/>
  <c r="J353" i="32"/>
  <c r="J349" i="32"/>
  <c r="T379" i="32"/>
  <c r="T391" i="32"/>
  <c r="I359" i="32"/>
  <c r="I390" i="32"/>
  <c r="J364" i="32"/>
  <c r="T326" i="32"/>
  <c r="T392" i="32"/>
  <c r="I366" i="32"/>
  <c r="I329" i="32"/>
  <c r="I403" i="35"/>
  <c r="J347" i="35"/>
  <c r="I346" i="33"/>
  <c r="J399" i="35"/>
  <c r="AD342" i="32"/>
  <c r="AD322" i="32"/>
  <c r="S340" i="32"/>
  <c r="S320" i="32"/>
  <c r="H413" i="32"/>
  <c r="H358" i="32"/>
  <c r="R292" i="35"/>
  <c r="R293" i="35"/>
  <c r="R345" i="35"/>
  <c r="R312" i="34"/>
  <c r="R412" i="34"/>
  <c r="R352" i="33"/>
  <c r="R362" i="33"/>
  <c r="AC358" i="32"/>
  <c r="AC320" i="32"/>
  <c r="R335" i="32"/>
  <c r="AB345" i="32"/>
  <c r="J410" i="32"/>
  <c r="J398" i="32"/>
  <c r="T301" i="32"/>
  <c r="T407" i="32"/>
  <c r="I375" i="32"/>
  <c r="I363" i="32"/>
  <c r="I386" i="35"/>
  <c r="J330" i="35"/>
  <c r="I314" i="33"/>
  <c r="AD371" i="32"/>
  <c r="AD416" i="32"/>
  <c r="S381" i="32"/>
  <c r="H341" i="32"/>
  <c r="R418" i="35"/>
  <c r="R311" i="35"/>
  <c r="R357" i="34"/>
  <c r="R332" i="34"/>
  <c r="R334" i="33"/>
  <c r="R412" i="33"/>
  <c r="AC392" i="32"/>
  <c r="AC300" i="32"/>
  <c r="AC415" i="32"/>
  <c r="R342" i="32"/>
  <c r="R417" i="32"/>
  <c r="AB374" i="32"/>
  <c r="AB325" i="32"/>
  <c r="J317" i="32"/>
  <c r="J397" i="32"/>
  <c r="T342" i="32"/>
  <c r="T394" i="32"/>
  <c r="I345" i="32"/>
  <c r="AD300" i="32"/>
  <c r="S409" i="32"/>
  <c r="H396" i="32"/>
  <c r="H422" i="32"/>
  <c r="R325" i="35"/>
  <c r="R359" i="35"/>
  <c r="R318" i="34"/>
  <c r="R379" i="34"/>
  <c r="R405" i="33"/>
  <c r="R417" i="33"/>
  <c r="AC343" i="32"/>
  <c r="R300" i="32"/>
  <c r="R357" i="32"/>
  <c r="R424" i="32"/>
  <c r="AB369" i="32"/>
  <c r="AB404" i="32"/>
  <c r="J385" i="32"/>
  <c r="T341" i="32"/>
  <c r="T416" i="32"/>
  <c r="I391" i="32"/>
  <c r="J375" i="35"/>
  <c r="I402" i="33"/>
  <c r="I366" i="34"/>
  <c r="I404" i="35"/>
  <c r="AD353" i="32"/>
  <c r="S354" i="32"/>
  <c r="S397" i="32"/>
  <c r="H419" i="32"/>
  <c r="H347" i="32"/>
  <c r="R363" i="35"/>
  <c r="R403" i="35"/>
  <c r="R335" i="34"/>
  <c r="R348" i="34"/>
  <c r="R318" i="33"/>
  <c r="R396" i="33"/>
  <c r="AC352" i="32"/>
  <c r="AC325" i="32"/>
  <c r="R368" i="32"/>
  <c r="R324" i="32"/>
  <c r="AB354" i="32"/>
  <c r="AB326" i="32"/>
  <c r="J374" i="32"/>
  <c r="J334" i="32"/>
  <c r="T388" i="32"/>
  <c r="T373" i="32"/>
  <c r="T299" i="32"/>
  <c r="I371" i="32"/>
  <c r="I405" i="32"/>
  <c r="T423" i="32"/>
  <c r="I423" i="32"/>
  <c r="I358" i="32"/>
  <c r="J415" i="35"/>
  <c r="J321" i="35"/>
  <c r="I290" i="33"/>
  <c r="I410" i="35"/>
  <c r="AD390" i="32"/>
  <c r="AD304" i="32"/>
  <c r="S330" i="32"/>
  <c r="S401" i="32"/>
  <c r="S337" i="32"/>
  <c r="H382" i="32"/>
  <c r="H400" i="32"/>
  <c r="R314" i="35"/>
  <c r="R369" i="35"/>
  <c r="R304" i="34"/>
  <c r="R393" i="34"/>
  <c r="R344" i="33"/>
  <c r="R342" i="33"/>
  <c r="AC342" i="32"/>
  <c r="AC304" i="32"/>
  <c r="R321" i="32"/>
  <c r="R420" i="32"/>
  <c r="AB397" i="32"/>
  <c r="AB298" i="32"/>
  <c r="J408" i="32"/>
  <c r="J403" i="32"/>
  <c r="T378" i="32"/>
  <c r="T390" i="32"/>
  <c r="I379" i="32"/>
  <c r="I368" i="32"/>
  <c r="J398" i="35"/>
  <c r="I396" i="34"/>
  <c r="I331" i="33"/>
  <c r="AD355" i="32"/>
  <c r="AD410" i="32"/>
  <c r="S365" i="32"/>
  <c r="S327" i="32"/>
  <c r="H325" i="32"/>
  <c r="R376" i="35"/>
  <c r="R368" i="35"/>
  <c r="R292" i="34"/>
  <c r="R324" i="34"/>
  <c r="R416" i="34"/>
  <c r="R331" i="33"/>
  <c r="R369" i="33"/>
  <c r="AC371" i="32"/>
  <c r="AC409" i="32"/>
  <c r="R391" i="32"/>
  <c r="AB358" i="32"/>
  <c r="J324" i="32"/>
  <c r="T317" i="32"/>
  <c r="J320" i="32"/>
  <c r="I353" i="32"/>
  <c r="I343" i="35"/>
  <c r="J381" i="35"/>
  <c r="I414" i="33"/>
  <c r="I372" i="34"/>
  <c r="J339" i="35"/>
  <c r="AD350" i="32"/>
  <c r="AD329" i="32"/>
  <c r="S348" i="32"/>
  <c r="H418" i="32"/>
  <c r="H401" i="32"/>
  <c r="H321" i="32"/>
  <c r="R302" i="35"/>
  <c r="R354" i="35"/>
  <c r="R316" i="34"/>
  <c r="R400" i="34"/>
  <c r="R416" i="33"/>
  <c r="R409" i="33"/>
  <c r="AC366" i="32"/>
  <c r="AC328" i="32"/>
  <c r="R297" i="32"/>
  <c r="R298" i="32"/>
  <c r="AB389" i="32"/>
  <c r="J341" i="32"/>
  <c r="J345" i="32"/>
  <c r="T402" i="32"/>
  <c r="T414" i="32"/>
  <c r="I342" i="32"/>
  <c r="I386" i="32"/>
  <c r="I326" i="35"/>
  <c r="J364" i="35"/>
  <c r="I380" i="33"/>
  <c r="I391" i="33"/>
  <c r="AD379" i="32"/>
  <c r="AD402" i="32"/>
  <c r="S357" i="32"/>
  <c r="S394" i="32"/>
  <c r="H337" i="32"/>
  <c r="H392" i="32"/>
  <c r="R372" i="35"/>
  <c r="R398" i="35"/>
  <c r="R323" i="34"/>
  <c r="R320" i="34"/>
  <c r="R403" i="33"/>
  <c r="R332" i="33"/>
  <c r="R418" i="33"/>
  <c r="AC395" i="32"/>
  <c r="AC401" i="32"/>
  <c r="R350" i="32"/>
  <c r="AB350" i="32"/>
  <c r="AB333" i="32"/>
  <c r="J354" i="32"/>
  <c r="J424" i="32"/>
  <c r="T297" i="32"/>
  <c r="T337" i="32"/>
  <c r="I333" i="32"/>
  <c r="J414" i="32"/>
  <c r="T357" i="32"/>
  <c r="T411" i="32"/>
  <c r="I325" i="32"/>
  <c r="I408" i="32"/>
  <c r="I379" i="33"/>
  <c r="I417" i="34"/>
  <c r="I323" i="34"/>
  <c r="I361" i="35"/>
  <c r="J388" i="35"/>
  <c r="AD374" i="32"/>
  <c r="AD423" i="32"/>
  <c r="S372" i="32"/>
  <c r="S417" i="32"/>
  <c r="H424" i="32"/>
  <c r="H397" i="32"/>
  <c r="R410" i="35"/>
  <c r="R299" i="35"/>
  <c r="R302" i="34"/>
  <c r="R329" i="34"/>
  <c r="R404" i="33"/>
  <c r="R346" i="33"/>
  <c r="AC383" i="32"/>
  <c r="AC418" i="32"/>
  <c r="R365" i="32"/>
  <c r="R408" i="32"/>
  <c r="AB377" i="32"/>
  <c r="AB412" i="32"/>
  <c r="J417" i="32"/>
  <c r="T320" i="32"/>
  <c r="I318" i="32"/>
  <c r="J315" i="35"/>
  <c r="I410" i="34"/>
  <c r="I344" i="35"/>
  <c r="AD360" i="32"/>
  <c r="AD318" i="32"/>
  <c r="S331" i="32"/>
  <c r="H423" i="32"/>
  <c r="H335" i="32"/>
  <c r="R375" i="35"/>
  <c r="R411" i="35"/>
  <c r="R319" i="34"/>
  <c r="R340" i="34"/>
  <c r="R358" i="33"/>
  <c r="R407" i="33"/>
  <c r="AC360" i="32"/>
  <c r="AC333" i="32"/>
  <c r="R344" i="32"/>
  <c r="R374" i="32"/>
  <c r="AB362" i="32"/>
  <c r="AB302" i="32"/>
  <c r="J332" i="32"/>
  <c r="J423" i="32"/>
  <c r="J377" i="32"/>
  <c r="T359" i="32"/>
  <c r="T420" i="32"/>
  <c r="I321" i="32"/>
  <c r="J389" i="32"/>
  <c r="J375" i="32"/>
  <c r="T361" i="32"/>
  <c r="T348" i="32"/>
  <c r="I393" i="32"/>
  <c r="I319" i="32"/>
  <c r="I332" i="35"/>
  <c r="J370" i="35"/>
  <c r="I392" i="33"/>
  <c r="I326" i="33"/>
  <c r="AD376" i="32"/>
  <c r="AD333" i="32"/>
  <c r="S345" i="32"/>
  <c r="S388" i="32"/>
  <c r="H348" i="32"/>
  <c r="H353" i="32"/>
  <c r="R351" i="35"/>
  <c r="R342" i="35"/>
  <c r="R351" i="34"/>
  <c r="R356" i="34"/>
  <c r="R391" i="33"/>
  <c r="R335" i="33"/>
  <c r="AC375" i="32"/>
  <c r="AC412" i="32"/>
  <c r="R359" i="32"/>
  <c r="R395" i="32"/>
  <c r="AB357" i="32"/>
  <c r="AB329" i="32"/>
  <c r="J387" i="32"/>
  <c r="T354" i="32"/>
  <c r="T356" i="32"/>
  <c r="I400" i="32"/>
  <c r="I347" i="32"/>
  <c r="I401" i="32"/>
  <c r="I351" i="34"/>
  <c r="I389" i="35"/>
  <c r="J333" i="35"/>
  <c r="AD386" i="32"/>
  <c r="AD405" i="32"/>
  <c r="S386" i="32"/>
  <c r="S406" i="32"/>
  <c r="H338" i="32"/>
  <c r="H351" i="32"/>
  <c r="R334" i="35"/>
  <c r="R393" i="35"/>
  <c r="R382" i="34"/>
  <c r="R376" i="34"/>
  <c r="R321" i="33"/>
  <c r="R356" i="33"/>
  <c r="AC347" i="32"/>
  <c r="AC297" i="32"/>
  <c r="R400" i="32"/>
  <c r="R413" i="32"/>
  <c r="AB391" i="32"/>
  <c r="AB422" i="32"/>
  <c r="J419" i="32"/>
  <c r="J405" i="32"/>
  <c r="T363" i="32"/>
  <c r="T380" i="32"/>
  <c r="I369" i="32"/>
  <c r="T351" i="32"/>
  <c r="I414" i="32"/>
  <c r="I391" i="34"/>
  <c r="I335" i="35"/>
  <c r="J373" i="35"/>
  <c r="I387" i="35"/>
  <c r="AD358" i="32"/>
  <c r="AD401" i="32"/>
  <c r="S356" i="32"/>
  <c r="S393" i="32"/>
  <c r="H340" i="32"/>
  <c r="H369" i="32"/>
  <c r="R404" i="35"/>
  <c r="R402" i="35"/>
  <c r="R311" i="34"/>
  <c r="R321" i="34"/>
  <c r="R392" i="33"/>
  <c r="R353" i="33"/>
  <c r="AC374" i="32"/>
  <c r="AC400" i="32"/>
  <c r="R349" i="32"/>
  <c r="R394" i="32"/>
  <c r="AB361" i="32"/>
  <c r="AB332" i="32"/>
  <c r="J319" i="32"/>
  <c r="T336" i="32"/>
  <c r="I334" i="32"/>
  <c r="I374" i="34"/>
  <c r="I412" i="35"/>
  <c r="I318" i="35"/>
  <c r="J356" i="35"/>
  <c r="AD383" i="32"/>
  <c r="AD301" i="32"/>
  <c r="S410" i="32"/>
  <c r="H403" i="32"/>
  <c r="H421" i="32"/>
  <c r="R304" i="35"/>
  <c r="R301" i="35"/>
  <c r="R330" i="34"/>
  <c r="R371" i="34"/>
  <c r="R381" i="33"/>
  <c r="AC344" i="32"/>
  <c r="AC317" i="32"/>
  <c r="R303" i="32"/>
  <c r="R358" i="32"/>
  <c r="AB346" i="32"/>
  <c r="AB294" i="32"/>
  <c r="AB405" i="32"/>
  <c r="J318" i="32"/>
  <c r="T340" i="32"/>
  <c r="T417" i="32"/>
  <c r="I332" i="32"/>
  <c r="T325" i="32"/>
  <c r="T419" i="32"/>
  <c r="I415" i="32"/>
  <c r="I324" i="32"/>
  <c r="I319" i="33"/>
  <c r="I357" i="34"/>
  <c r="I395" i="35"/>
  <c r="J328" i="35"/>
  <c r="AD382" i="32"/>
  <c r="AD375" i="32"/>
  <c r="S380" i="32"/>
  <c r="H342" i="32"/>
  <c r="R328" i="35"/>
  <c r="R315" i="35"/>
  <c r="R307" i="34"/>
  <c r="R333" i="34"/>
  <c r="R327" i="33"/>
  <c r="R323" i="33"/>
  <c r="AC391" i="32"/>
  <c r="AC299" i="32"/>
  <c r="AC424" i="32"/>
  <c r="R341" i="32"/>
  <c r="R416" i="32"/>
  <c r="AB353" i="32"/>
  <c r="AB324" i="32"/>
  <c r="J371" i="32"/>
  <c r="T324" i="32"/>
  <c r="T393" i="32"/>
  <c r="I365" i="32"/>
  <c r="I346" i="32"/>
  <c r="I350" i="33"/>
  <c r="I340" i="34"/>
  <c r="I378" i="35"/>
  <c r="J416" i="35"/>
  <c r="AD346" i="32"/>
  <c r="AD294" i="32"/>
  <c r="S297" i="32"/>
  <c r="S295" i="32"/>
  <c r="H393" i="32"/>
  <c r="R380" i="35"/>
  <c r="R333" i="35"/>
  <c r="R346" i="34"/>
  <c r="R294" i="34"/>
  <c r="R402" i="33"/>
  <c r="R376" i="33"/>
  <c r="AC336" i="32"/>
  <c r="R352" i="32"/>
  <c r="R382" i="32"/>
  <c r="AB338" i="32"/>
  <c r="AB421" i="32"/>
  <c r="J339" i="32"/>
  <c r="J342" i="32"/>
  <c r="T366" i="32"/>
  <c r="T409" i="32"/>
  <c r="I412" i="32"/>
  <c r="I349" i="32"/>
  <c r="T369" i="32"/>
  <c r="I407" i="32"/>
  <c r="I336" i="32"/>
  <c r="I366" i="35"/>
  <c r="J404" i="35"/>
  <c r="I408" i="34"/>
  <c r="I397" i="33"/>
  <c r="J365" i="35"/>
  <c r="AD352" i="32"/>
  <c r="S353" i="32"/>
  <c r="S396" i="32"/>
  <c r="H366" i="32"/>
  <c r="H370" i="32"/>
  <c r="R367" i="35"/>
  <c r="R396" i="35"/>
  <c r="R362" i="34"/>
  <c r="R349" i="34"/>
  <c r="R337" i="33"/>
  <c r="AC351" i="32"/>
  <c r="AC324" i="32"/>
  <c r="R367" i="32"/>
  <c r="R330" i="32"/>
  <c r="AB365" i="32"/>
  <c r="J378" i="32"/>
  <c r="J338" i="32"/>
  <c r="T364" i="32"/>
  <c r="T383" i="32"/>
  <c r="T300" i="32"/>
  <c r="I406" i="32"/>
  <c r="I329" i="35"/>
  <c r="J367" i="35"/>
  <c r="I386" i="33"/>
  <c r="AD394" i="32"/>
  <c r="AD413" i="32"/>
  <c r="S362" i="32"/>
  <c r="S414" i="32"/>
  <c r="H332" i="32"/>
  <c r="H409" i="32"/>
  <c r="R323" i="35"/>
  <c r="R413" i="35"/>
  <c r="R386" i="34"/>
  <c r="R368" i="34"/>
  <c r="R361" i="33"/>
  <c r="R406" i="33"/>
  <c r="AC387" i="32"/>
  <c r="AC421" i="32"/>
  <c r="R376" i="32"/>
  <c r="AB394" i="32"/>
  <c r="AB398" i="32"/>
  <c r="J325" i="32"/>
  <c r="T371" i="32"/>
  <c r="T334" i="32"/>
  <c r="I398" i="32"/>
  <c r="I374" i="32"/>
  <c r="T318" i="32"/>
  <c r="T406" i="32"/>
  <c r="I337" i="32"/>
  <c r="I403" i="32"/>
  <c r="J355" i="35"/>
  <c r="I362" i="33"/>
  <c r="I346" i="34"/>
  <c r="I384" i="35"/>
  <c r="I350" i="35"/>
  <c r="AD398" i="32"/>
  <c r="AD298" i="32"/>
  <c r="AD420" i="32"/>
  <c r="S377" i="32"/>
  <c r="S421" i="32"/>
  <c r="H411" i="32"/>
  <c r="H323" i="32"/>
  <c r="R322" i="35"/>
  <c r="R382" i="35"/>
  <c r="R308" i="34"/>
  <c r="R384" i="34"/>
  <c r="R359" i="33"/>
  <c r="AC350" i="32"/>
  <c r="R326" i="32"/>
  <c r="R404" i="32"/>
  <c r="AB382" i="32"/>
  <c r="AB414" i="32"/>
  <c r="J415" i="32"/>
  <c r="J337" i="32"/>
  <c r="T386" i="32"/>
  <c r="T397" i="32"/>
  <c r="I360" i="32"/>
  <c r="I323" i="32"/>
  <c r="J338" i="35"/>
  <c r="I330" i="33"/>
  <c r="I365" i="33"/>
  <c r="I403" i="34"/>
  <c r="AD363" i="32"/>
  <c r="AD319" i="32"/>
  <c r="S341" i="32"/>
  <c r="S322" i="32"/>
  <c r="H359" i="32"/>
  <c r="H357" i="32"/>
  <c r="R360" i="35"/>
  <c r="R290" i="35"/>
  <c r="R341" i="35"/>
  <c r="R399" i="34"/>
  <c r="R409" i="34"/>
  <c r="R317" i="33"/>
  <c r="AC379" i="32"/>
  <c r="AC321" i="32"/>
  <c r="R336" i="32"/>
  <c r="AB334" i="32"/>
  <c r="AB317" i="32"/>
  <c r="J406" i="32"/>
  <c r="J370" i="32"/>
  <c r="T296" i="32"/>
  <c r="T421" i="32"/>
  <c r="I411" i="32"/>
  <c r="I419" i="32"/>
  <c r="T375" i="32"/>
  <c r="I424" i="32"/>
  <c r="I394" i="32"/>
  <c r="I402" i="32"/>
  <c r="I408" i="33"/>
  <c r="I405" i="33"/>
  <c r="I311" i="33"/>
  <c r="I349" i="34"/>
  <c r="I376" i="35"/>
  <c r="AD345" i="32"/>
  <c r="AD293" i="32"/>
  <c r="S298" i="32"/>
  <c r="S303" i="32"/>
  <c r="H408" i="32"/>
  <c r="H376" i="32"/>
  <c r="R384" i="35"/>
  <c r="R309" i="35"/>
  <c r="R334" i="34"/>
  <c r="R347" i="34"/>
  <c r="R329" i="33"/>
  <c r="R348" i="33"/>
  <c r="AC335" i="32"/>
  <c r="R351" i="32"/>
  <c r="R381" i="32"/>
  <c r="AB349" i="32"/>
  <c r="AB297" i="32"/>
  <c r="AB420" i="32"/>
  <c r="J340" i="32"/>
  <c r="J346" i="32"/>
  <c r="T365" i="32"/>
  <c r="T408" i="32"/>
  <c r="I320" i="32"/>
  <c r="J341" i="35"/>
  <c r="I332" i="33"/>
  <c r="I332" i="34"/>
  <c r="AD377" i="32"/>
  <c r="AD334" i="32"/>
  <c r="S346" i="32"/>
  <c r="S389" i="32"/>
  <c r="H333" i="32"/>
  <c r="R347" i="35"/>
  <c r="R349" i="35"/>
  <c r="R366" i="34"/>
  <c r="R353" i="34"/>
  <c r="R325" i="33"/>
  <c r="R363" i="33"/>
  <c r="AC376" i="32"/>
  <c r="AC413" i="32"/>
  <c r="R360" i="32"/>
  <c r="R396" i="32"/>
  <c r="AB378" i="32"/>
  <c r="AB318" i="32"/>
  <c r="J333" i="32"/>
  <c r="T355" i="32"/>
  <c r="T338" i="32"/>
  <c r="I422" i="32"/>
  <c r="I348" i="32"/>
  <c r="I317" i="32"/>
  <c r="T345" i="32"/>
  <c r="I367" i="32"/>
  <c r="I413" i="32"/>
  <c r="J344" i="35"/>
  <c r="I342" i="33"/>
  <c r="I371" i="33"/>
  <c r="I337" i="33"/>
  <c r="AD338" i="32"/>
  <c r="AD317" i="32"/>
  <c r="S328" i="32"/>
  <c r="H389" i="32"/>
  <c r="R379" i="35"/>
  <c r="R415" i="35"/>
  <c r="R354" i="34"/>
  <c r="R363" i="34"/>
  <c r="R330" i="33"/>
  <c r="R399" i="33"/>
  <c r="AC359" i="32"/>
  <c r="AC332" i="32"/>
  <c r="R343" i="32"/>
  <c r="R373" i="32"/>
  <c r="AB341" i="32"/>
  <c r="J386" i="32"/>
  <c r="J392" i="32"/>
  <c r="J381" i="32"/>
  <c r="T358" i="32"/>
  <c r="T424" i="32"/>
  <c r="I322" i="32"/>
  <c r="I363" i="35"/>
  <c r="J401" i="35"/>
  <c r="I394" i="34"/>
  <c r="AD370" i="32"/>
  <c r="AD326" i="32"/>
  <c r="S370" i="32"/>
  <c r="S299" i="32"/>
  <c r="H387" i="32"/>
  <c r="H365" i="32"/>
  <c r="R331" i="35"/>
  <c r="R406" i="35"/>
  <c r="R374" i="34"/>
  <c r="R361" i="34"/>
  <c r="R357" i="33"/>
  <c r="AC368" i="32"/>
  <c r="AC405" i="32"/>
  <c r="R384" i="32"/>
  <c r="R388" i="32"/>
  <c r="AB370" i="32"/>
  <c r="AB406" i="32"/>
  <c r="J362" i="32"/>
  <c r="T347" i="32"/>
  <c r="T331" i="32"/>
  <c r="I417" i="32"/>
  <c r="J399" i="32"/>
  <c r="T401" i="32"/>
  <c r="T413" i="32"/>
  <c r="I384" i="32"/>
  <c r="I335" i="32"/>
  <c r="I380" i="34"/>
  <c r="I418" i="35"/>
  <c r="I324" i="35"/>
  <c r="AD385" i="32"/>
  <c r="AD404" i="32"/>
  <c r="S385" i="32"/>
  <c r="S405" i="32"/>
  <c r="H391" i="32"/>
  <c r="H405" i="32"/>
  <c r="R337" i="35"/>
  <c r="R394" i="35"/>
  <c r="R383" i="34"/>
  <c r="R377" i="34"/>
  <c r="R373" i="33"/>
  <c r="R408" i="33"/>
  <c r="AC390" i="32"/>
  <c r="AC296" i="32"/>
  <c r="R399" i="32"/>
  <c r="R412" i="32"/>
  <c r="AB390" i="32"/>
  <c r="AB401" i="32"/>
  <c r="J420" i="32"/>
  <c r="J321" i="32"/>
  <c r="T362" i="32"/>
  <c r="T396" i="32"/>
  <c r="I370" i="32"/>
  <c r="I396" i="33"/>
  <c r="I399" i="33"/>
  <c r="I305" i="33"/>
  <c r="I343" i="34"/>
  <c r="AD339" i="32"/>
  <c r="AD330" i="32"/>
  <c r="S349" i="32"/>
  <c r="H417" i="32"/>
  <c r="H362" i="32"/>
  <c r="H318" i="32"/>
  <c r="R389" i="35"/>
  <c r="R353" i="35"/>
  <c r="R403" i="34"/>
  <c r="R290" i="34"/>
  <c r="R340" i="33"/>
  <c r="R395" i="33"/>
  <c r="AC355" i="32"/>
  <c r="AC329" i="32"/>
  <c r="R304" i="32"/>
  <c r="R294" i="32"/>
  <c r="AB342" i="32"/>
  <c r="AB293" i="32"/>
  <c r="J328" i="32"/>
  <c r="T294" i="32"/>
  <c r="T415" i="32"/>
  <c r="I341" i="32"/>
  <c r="I385" i="32"/>
  <c r="T315" i="35"/>
  <c r="T329" i="35"/>
  <c r="T345" i="35"/>
  <c r="T304" i="35"/>
  <c r="T302" i="35"/>
  <c r="T402" i="35"/>
  <c r="T359" i="35"/>
  <c r="T303" i="35"/>
  <c r="T322" i="35"/>
  <c r="T346" i="35"/>
  <c r="T379" i="35"/>
  <c r="T387" i="34"/>
  <c r="T364" i="34"/>
  <c r="T332" i="34"/>
  <c r="T325" i="34"/>
  <c r="T357" i="34"/>
  <c r="T312" i="34"/>
  <c r="T413" i="34"/>
  <c r="T351" i="34"/>
  <c r="T376" i="34"/>
  <c r="T399" i="34"/>
  <c r="T416" i="34"/>
  <c r="T356" i="35"/>
  <c r="T373" i="35"/>
  <c r="T314" i="35"/>
  <c r="T401" i="35"/>
  <c r="T384" i="35"/>
  <c r="T317" i="35"/>
  <c r="T409" i="35"/>
  <c r="T341" i="35"/>
  <c r="T306" i="35"/>
  <c r="T300" i="35"/>
  <c r="T344" i="35"/>
  <c r="T405" i="35"/>
  <c r="T292" i="35"/>
  <c r="T404" i="35"/>
  <c r="T309" i="35"/>
  <c r="T369" i="35"/>
  <c r="T411" i="35"/>
  <c r="T403" i="35"/>
  <c r="T394" i="35"/>
  <c r="T386" i="35"/>
  <c r="T363" i="35"/>
  <c r="T316" i="35"/>
  <c r="T368" i="35"/>
  <c r="T327" i="35"/>
  <c r="T362" i="35"/>
  <c r="T299" i="35"/>
  <c r="T311" i="35"/>
  <c r="T325" i="35"/>
  <c r="T318" i="35"/>
  <c r="T418" i="35"/>
  <c r="T414" i="35"/>
  <c r="T295" i="35"/>
  <c r="T398" i="35"/>
  <c r="T374" i="34"/>
  <c r="T314" i="34"/>
  <c r="T298" i="34"/>
  <c r="T418" i="34"/>
  <c r="T404" i="34"/>
  <c r="T378" i="34"/>
  <c r="T362" i="34"/>
  <c r="T300" i="34"/>
  <c r="T330" i="34"/>
  <c r="T305" i="34"/>
  <c r="T313" i="34"/>
  <c r="T329" i="34"/>
  <c r="T345" i="34"/>
  <c r="T361" i="34"/>
  <c r="T377" i="34"/>
  <c r="T296" i="34"/>
  <c r="T304" i="34"/>
  <c r="T401" i="34"/>
  <c r="T409" i="34"/>
  <c r="T294" i="34"/>
  <c r="T327" i="34"/>
  <c r="T290" i="34"/>
  <c r="T358" i="34"/>
  <c r="T352" i="34"/>
  <c r="T359" i="34"/>
  <c r="T293" i="34"/>
  <c r="T384" i="34"/>
  <c r="T392" i="34"/>
  <c r="T400" i="34"/>
  <c r="T408" i="34"/>
  <c r="T366" i="34"/>
  <c r="T382" i="34"/>
  <c r="T414" i="34"/>
  <c r="T376" i="35"/>
  <c r="T350" i="35"/>
  <c r="T293" i="35"/>
  <c r="T336" i="35"/>
  <c r="T417" i="35"/>
  <c r="T410" i="35"/>
  <c r="T375" i="35"/>
  <c r="T385" i="35"/>
  <c r="T358" i="35"/>
  <c r="T374" i="35"/>
  <c r="T291" i="35"/>
  <c r="T291" i="34"/>
  <c r="T323" i="34"/>
  <c r="T419" i="34"/>
  <c r="T309" i="34"/>
  <c r="T373" i="34"/>
  <c r="T303" i="34"/>
  <c r="T331" i="34"/>
  <c r="T347" i="34"/>
  <c r="T383" i="34"/>
  <c r="T407" i="34"/>
  <c r="T403" i="34"/>
  <c r="T332" i="35"/>
  <c r="T338" i="35"/>
  <c r="T354" i="35"/>
  <c r="T301" i="35"/>
  <c r="T378" i="35"/>
  <c r="T357" i="35"/>
  <c r="T365" i="35"/>
  <c r="T308" i="35"/>
  <c r="T321" i="35"/>
  <c r="T364" i="35"/>
  <c r="T328" i="35"/>
  <c r="T296" i="35"/>
  <c r="T412" i="35"/>
  <c r="T330" i="35"/>
  <c r="T361" i="35"/>
  <c r="T331" i="35"/>
  <c r="T407" i="35"/>
  <c r="T399" i="35"/>
  <c r="T390" i="35"/>
  <c r="T371" i="35"/>
  <c r="T351" i="35"/>
  <c r="T387" i="35"/>
  <c r="T335" i="35"/>
  <c r="T389" i="35"/>
  <c r="T310" i="35"/>
  <c r="T298" i="35"/>
  <c r="T349" i="35"/>
  <c r="T323" i="35"/>
  <c r="T294" i="35"/>
  <c r="T388" i="35"/>
  <c r="T312" i="35"/>
  <c r="T324" i="35"/>
  <c r="T415" i="35"/>
  <c r="T322" i="34"/>
  <c r="T306" i="34"/>
  <c r="T390" i="34"/>
  <c r="T410" i="34"/>
  <c r="T386" i="34"/>
  <c r="T370" i="34"/>
  <c r="T356" i="34"/>
  <c r="T338" i="34"/>
  <c r="T297" i="34"/>
  <c r="T394" i="34"/>
  <c r="T321" i="34"/>
  <c r="T337" i="34"/>
  <c r="T353" i="34"/>
  <c r="T369" i="34"/>
  <c r="T299" i="34"/>
  <c r="T381" i="34"/>
  <c r="T389" i="34"/>
  <c r="T311" i="34"/>
  <c r="T319" i="34"/>
  <c r="T417" i="34"/>
  <c r="T310" i="34"/>
  <c r="T335" i="34"/>
  <c r="T344" i="34"/>
  <c r="T363" i="34"/>
  <c r="T367" i="34"/>
  <c r="T375" i="34"/>
  <c r="T395" i="34"/>
  <c r="T307" i="34"/>
  <c r="T411" i="34"/>
  <c r="T326" i="34"/>
  <c r="T415" i="34"/>
  <c r="T398" i="34"/>
  <c r="T380" i="34"/>
  <c r="T377" i="35"/>
  <c r="T340" i="35"/>
  <c r="T353" i="35"/>
  <c r="T372" i="35"/>
  <c r="T416" i="35"/>
  <c r="T396" i="35"/>
  <c r="T391" i="35"/>
  <c r="T413" i="35"/>
  <c r="T342" i="35"/>
  <c r="T305" i="35"/>
  <c r="T400" i="35"/>
  <c r="T342" i="34"/>
  <c r="T420" i="34"/>
  <c r="T354" i="34"/>
  <c r="T301" i="34"/>
  <c r="T341" i="34"/>
  <c r="T295" i="34"/>
  <c r="T320" i="34"/>
  <c r="T336" i="34"/>
  <c r="T368" i="34"/>
  <c r="T391" i="34"/>
  <c r="T371" i="34"/>
  <c r="T339" i="35"/>
  <c r="T421" i="35"/>
  <c r="T290" i="35"/>
  <c r="T366" i="35"/>
  <c r="T381" i="35"/>
  <c r="T326" i="35"/>
  <c r="T382" i="35"/>
  <c r="T313" i="35"/>
  <c r="T360" i="35"/>
  <c r="T348" i="35"/>
  <c r="T352" i="35"/>
  <c r="T320" i="35"/>
  <c r="T420" i="35"/>
  <c r="T408" i="35"/>
  <c r="T333" i="35"/>
  <c r="T393" i="35"/>
  <c r="T355" i="35"/>
  <c r="T406" i="35"/>
  <c r="T395" i="35"/>
  <c r="T383" i="35"/>
  <c r="T367" i="35"/>
  <c r="T347" i="35"/>
  <c r="T307" i="35"/>
  <c r="T392" i="35"/>
  <c r="T334" i="35"/>
  <c r="T397" i="35"/>
  <c r="T319" i="35"/>
  <c r="T297" i="35"/>
  <c r="T370" i="35"/>
  <c r="T419" i="35"/>
  <c r="T337" i="35"/>
  <c r="T380" i="35"/>
  <c r="T343" i="35"/>
  <c r="T406" i="34"/>
  <c r="T324" i="34"/>
  <c r="T308" i="34"/>
  <c r="T355" i="34"/>
  <c r="T402" i="34"/>
  <c r="T388" i="34"/>
  <c r="T372" i="34"/>
  <c r="T346" i="34"/>
  <c r="T340" i="34"/>
  <c r="T412" i="34"/>
  <c r="T396" i="34"/>
  <c r="T317" i="34"/>
  <c r="T333" i="34"/>
  <c r="T349" i="34"/>
  <c r="T365" i="34"/>
  <c r="T385" i="34"/>
  <c r="T393" i="34"/>
  <c r="T315" i="34"/>
  <c r="T397" i="34"/>
  <c r="T405" i="34"/>
  <c r="T328" i="34"/>
  <c r="T292" i="34"/>
  <c r="T421" i="34"/>
  <c r="T343" i="34"/>
  <c r="T360" i="34"/>
  <c r="T379" i="34"/>
  <c r="T302" i="34"/>
  <c r="T318" i="34"/>
  <c r="T334" i="34"/>
  <c r="T350" i="34"/>
  <c r="T339" i="34"/>
  <c r="T316" i="34"/>
  <c r="T348" i="34"/>
  <c r="Q1" i="36"/>
  <c r="P2" i="36"/>
  <c r="P79" i="36" s="1"/>
  <c r="AP9" i="36"/>
  <c r="AM10" i="36"/>
  <c r="AO13" i="36"/>
  <c r="AN12" i="36"/>
  <c r="R1" i="36" l="1"/>
  <c r="Q2" i="36"/>
  <c r="Q79" i="36" s="1"/>
  <c r="AP10" i="36"/>
  <c r="AM11" i="36"/>
  <c r="AO14" i="36"/>
  <c r="AN13" i="36"/>
  <c r="R2" i="36" l="1"/>
  <c r="R79" i="36" s="1"/>
  <c r="S1" i="36"/>
  <c r="AP11" i="36"/>
  <c r="AM12" i="36"/>
  <c r="AN14" i="36"/>
  <c r="AO15" i="36"/>
  <c r="T1" i="36" l="1"/>
  <c r="S2" i="36"/>
  <c r="S79" i="36" s="1"/>
  <c r="AP12" i="36"/>
  <c r="AM13" i="36"/>
  <c r="AN15" i="36"/>
  <c r="AO16" i="36"/>
  <c r="U1" i="36" l="1"/>
  <c r="T2" i="36"/>
  <c r="T79" i="36" s="1"/>
  <c r="AP13" i="36"/>
  <c r="AM14" i="36"/>
  <c r="AO17" i="36"/>
  <c r="AN16" i="36"/>
  <c r="U2" i="36" l="1"/>
  <c r="U79" i="36" s="1"/>
  <c r="AM15" i="36"/>
  <c r="AP14" i="36"/>
  <c r="AO18" i="36"/>
  <c r="AN17" i="36"/>
  <c r="AM16" i="36" l="1"/>
  <c r="AP15" i="36"/>
  <c r="AO19" i="36"/>
  <c r="AN18" i="36"/>
  <c r="BX39" i="10" l="1"/>
  <c r="AP16" i="36"/>
  <c r="AM17" i="36"/>
  <c r="AO20" i="36"/>
  <c r="AN19" i="36"/>
  <c r="BX53" i="10" l="1"/>
  <c r="AP17" i="36"/>
  <c r="AM18" i="36"/>
  <c r="AO21" i="36"/>
  <c r="AN20" i="36"/>
  <c r="AP18" i="36" l="1"/>
  <c r="AM19" i="36"/>
  <c r="AO22" i="36"/>
  <c r="AN21" i="36"/>
  <c r="AP19" i="36" l="1"/>
  <c r="AM20" i="36"/>
  <c r="AO23" i="36"/>
  <c r="AN22" i="36"/>
  <c r="AP20" i="36" l="1"/>
  <c r="AM21" i="36"/>
  <c r="AO24" i="36"/>
  <c r="AN23" i="36"/>
  <c r="AP21" i="36" l="1"/>
  <c r="AM22" i="36"/>
  <c r="AO25" i="36"/>
  <c r="AN24" i="36"/>
  <c r="P23" i="21"/>
  <c r="O23" i="21"/>
  <c r="N23" i="21"/>
  <c r="M23" i="21"/>
  <c r="L23" i="21"/>
  <c r="K23" i="21"/>
  <c r="J23" i="21"/>
  <c r="I23" i="21"/>
  <c r="H23" i="21"/>
  <c r="G23" i="21"/>
  <c r="F23" i="21"/>
  <c r="E23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P7" i="21"/>
  <c r="O7" i="21"/>
  <c r="N7" i="21"/>
  <c r="M7" i="21"/>
  <c r="L7" i="21"/>
  <c r="K7" i="21"/>
  <c r="J7" i="21"/>
  <c r="I7" i="21"/>
  <c r="H7" i="21"/>
  <c r="G7" i="21"/>
  <c r="F7" i="21"/>
  <c r="E7" i="21"/>
  <c r="P6" i="21"/>
  <c r="O6" i="21"/>
  <c r="N6" i="21"/>
  <c r="M6" i="21"/>
  <c r="L6" i="21"/>
  <c r="K6" i="21"/>
  <c r="J6" i="21"/>
  <c r="I6" i="21"/>
  <c r="H6" i="21"/>
  <c r="G6" i="21"/>
  <c r="F6" i="21"/>
  <c r="E6" i="21"/>
  <c r="P5" i="21"/>
  <c r="O5" i="21"/>
  <c r="N5" i="21"/>
  <c r="M5" i="21"/>
  <c r="L5" i="21"/>
  <c r="K5" i="21"/>
  <c r="J5" i="21"/>
  <c r="I5" i="21"/>
  <c r="H5" i="21"/>
  <c r="G5" i="21"/>
  <c r="F5" i="21"/>
  <c r="E5" i="21"/>
  <c r="P4" i="21"/>
  <c r="O4" i="21"/>
  <c r="N4" i="21"/>
  <c r="M4" i="21"/>
  <c r="L4" i="21"/>
  <c r="K4" i="21"/>
  <c r="J4" i="21"/>
  <c r="I4" i="21"/>
  <c r="H4" i="21"/>
  <c r="G4" i="21"/>
  <c r="F4" i="21"/>
  <c r="E4" i="21"/>
  <c r="P3" i="21"/>
  <c r="O3" i="21"/>
  <c r="N3" i="21"/>
  <c r="M3" i="21"/>
  <c r="L3" i="21"/>
  <c r="K3" i="21"/>
  <c r="J3" i="21"/>
  <c r="I3" i="21"/>
  <c r="H3" i="21"/>
  <c r="G3" i="21"/>
  <c r="F3" i="21"/>
  <c r="E3" i="21"/>
  <c r="AP22" i="36" l="1"/>
  <c r="AM23" i="36"/>
  <c r="AO26" i="36"/>
  <c r="AN25" i="36"/>
  <c r="AL2" i="8"/>
  <c r="AS2" i="8"/>
  <c r="AP23" i="36" l="1"/>
  <c r="AM24" i="36"/>
  <c r="AO27" i="36"/>
  <c r="AN26" i="36"/>
  <c r="AK2" i="8"/>
  <c r="AK3" i="8" s="1"/>
  <c r="AK4" i="8" s="1"/>
  <c r="AK5" i="8" s="1"/>
  <c r="AK6" i="8" s="1"/>
  <c r="AK7" i="8" s="1"/>
  <c r="AK8" i="8" s="1"/>
  <c r="AK9" i="8" s="1"/>
  <c r="AK10" i="8" s="1"/>
  <c r="AK11" i="8" s="1"/>
  <c r="AK12" i="8" s="1"/>
  <c r="AK13" i="8" s="1"/>
  <c r="AK14" i="8" s="1"/>
  <c r="AK15" i="8" s="1"/>
  <c r="AK16" i="8" s="1"/>
  <c r="D1" i="8"/>
  <c r="AM2" i="8"/>
  <c r="AL3" i="8" s="1"/>
  <c r="AM3" i="8" s="1"/>
  <c r="AS3" i="8"/>
  <c r="AS4" i="8" s="1"/>
  <c r="AS5" i="8" s="1"/>
  <c r="AS6" i="8" s="1"/>
  <c r="AS7" i="8" s="1"/>
  <c r="AS8" i="8" s="1"/>
  <c r="AS9" i="8" s="1"/>
  <c r="AS10" i="8" s="1"/>
  <c r="AS11" i="8" s="1"/>
  <c r="AS12" i="8" s="1"/>
  <c r="AS13" i="8" s="1"/>
  <c r="AS14" i="8" s="1"/>
  <c r="AS15" i="8" s="1"/>
  <c r="AS16" i="8" s="1"/>
  <c r="AS17" i="8" s="1"/>
  <c r="AS18" i="8" s="1"/>
  <c r="AS19" i="8" s="1"/>
  <c r="AS20" i="8" s="1"/>
  <c r="AS21" i="8" s="1"/>
  <c r="AS22" i="8" s="1"/>
  <c r="AS23" i="8" s="1"/>
  <c r="AS24" i="8" s="1"/>
  <c r="AS25" i="8" s="1"/>
  <c r="AS26" i="8" s="1"/>
  <c r="AS27" i="8" s="1"/>
  <c r="AS28" i="8" s="1"/>
  <c r="AS29" i="8" s="1"/>
  <c r="AS30" i="8" s="1"/>
  <c r="AS31" i="8" s="1"/>
  <c r="AS32" i="8" s="1"/>
  <c r="AL4" i="8"/>
  <c r="AM4" i="8" s="1"/>
  <c r="AL5" i="8" s="1"/>
  <c r="AM5" i="8" s="1"/>
  <c r="AL6" i="8" s="1"/>
  <c r="AM6" i="8" s="1"/>
  <c r="AL7" i="8" s="1"/>
  <c r="AM7" i="8" s="1"/>
  <c r="AL8" i="8" s="1"/>
  <c r="AM8" i="8" s="1"/>
  <c r="AL9" i="8" s="1"/>
  <c r="AM9" i="8" s="1"/>
  <c r="AL10" i="8" s="1"/>
  <c r="AM10" i="8" s="1"/>
  <c r="AL11" i="8" s="1"/>
  <c r="AM11" i="8" s="1"/>
  <c r="AL12" i="8" s="1"/>
  <c r="AM12" i="8" s="1"/>
  <c r="AL13" i="8" s="1"/>
  <c r="AM13" i="8" s="1"/>
  <c r="AL14" i="8" s="1"/>
  <c r="AM14" i="8" s="1"/>
  <c r="AL15" i="8" s="1"/>
  <c r="AM15" i="8" s="1"/>
  <c r="AL16" i="8" s="1"/>
  <c r="AM16" i="8" s="1"/>
  <c r="AT27" i="8"/>
  <c r="AT28" i="8"/>
  <c r="AT29" i="8"/>
  <c r="AT30" i="8"/>
  <c r="AT31" i="8"/>
  <c r="AT3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69" i="8"/>
  <c r="AT170" i="8"/>
  <c r="AT171" i="8"/>
  <c r="AT172" i="8"/>
  <c r="AT173" i="8"/>
  <c r="AT174" i="8"/>
  <c r="AT175" i="8"/>
  <c r="AT176" i="8"/>
  <c r="AT177" i="8"/>
  <c r="AT178" i="8"/>
  <c r="AT179" i="8"/>
  <c r="AT180" i="8"/>
  <c r="AT181" i="8"/>
  <c r="AT182" i="8"/>
  <c r="AT183" i="8"/>
  <c r="AT184" i="8"/>
  <c r="AT185" i="8"/>
  <c r="AT186" i="8"/>
  <c r="AT187" i="8"/>
  <c r="AT188" i="8"/>
  <c r="AT189" i="8"/>
  <c r="AT190" i="8"/>
  <c r="AT191" i="8"/>
  <c r="AT192" i="8"/>
  <c r="AT193" i="8"/>
  <c r="AT194" i="8"/>
  <c r="AT195" i="8"/>
  <c r="AT196" i="8"/>
  <c r="AT197" i="8"/>
  <c r="AT198" i="8"/>
  <c r="AT199" i="8"/>
  <c r="AT200" i="8"/>
  <c r="D2" i="30"/>
  <c r="E2" i="30" s="1"/>
  <c r="F2" i="30" s="1"/>
  <c r="G2" i="30" s="1"/>
  <c r="H2" i="30" s="1"/>
  <c r="AI2" i="30"/>
  <c r="AH2" i="30" s="1"/>
  <c r="AN2" i="30"/>
  <c r="AP2" i="30"/>
  <c r="AZ2" i="30"/>
  <c r="H32" i="32"/>
  <c r="J41" i="34"/>
  <c r="I38" i="34"/>
  <c r="I29" i="33"/>
  <c r="T18" i="35"/>
  <c r="G12" i="36"/>
  <c r="S42" i="34"/>
  <c r="J41" i="32"/>
  <c r="H21" i="33"/>
  <c r="AD16" i="32"/>
  <c r="J21" i="33"/>
  <c r="J42" i="35"/>
  <c r="I33" i="35"/>
  <c r="G89" i="36"/>
  <c r="S39" i="33"/>
  <c r="I50" i="32"/>
  <c r="H44" i="33"/>
  <c r="I18" i="32"/>
  <c r="AC33" i="32"/>
  <c r="S36" i="33"/>
  <c r="S17" i="33"/>
  <c r="AD19" i="32"/>
  <c r="J40" i="34"/>
  <c r="H15" i="34"/>
  <c r="S38" i="32"/>
  <c r="T39" i="32"/>
  <c r="AC46" i="32"/>
  <c r="J42" i="32"/>
  <c r="J43" i="34"/>
  <c r="R41" i="35"/>
  <c r="T40" i="35"/>
  <c r="S17" i="34"/>
  <c r="H61" i="36"/>
  <c r="R18" i="33"/>
  <c r="H48" i="36"/>
  <c r="R21" i="35"/>
  <c r="J35" i="33"/>
  <c r="R41" i="34"/>
  <c r="J18" i="33"/>
  <c r="R35" i="34"/>
  <c r="H21" i="34"/>
  <c r="I21" i="35"/>
  <c r="I46" i="33"/>
  <c r="H34" i="35"/>
  <c r="T41" i="35"/>
  <c r="AB22" i="32"/>
  <c r="H95" i="36"/>
  <c r="T28" i="32"/>
  <c r="J37" i="34"/>
  <c r="I23" i="33"/>
  <c r="I43" i="32"/>
  <c r="J48" i="35"/>
  <c r="S22" i="32"/>
  <c r="I50" i="35"/>
  <c r="AC30" i="32"/>
  <c r="T33" i="33"/>
  <c r="J19" i="33"/>
  <c r="R44" i="33"/>
  <c r="H88" i="36"/>
  <c r="H40" i="33"/>
  <c r="I43" i="33"/>
  <c r="AB28" i="32"/>
  <c r="G75" i="36"/>
  <c r="AB43" i="32"/>
  <c r="J49" i="34"/>
  <c r="R15" i="32"/>
  <c r="J6" i="31"/>
  <c r="J40" i="32"/>
  <c r="AC20" i="32"/>
  <c r="I20" i="33"/>
  <c r="T31" i="34"/>
  <c r="I41" i="32"/>
  <c r="H30" i="33"/>
  <c r="S34" i="32"/>
  <c r="H26" i="33"/>
  <c r="T24" i="33"/>
  <c r="R20" i="33"/>
  <c r="T23" i="32"/>
  <c r="R19" i="34"/>
  <c r="T36" i="34"/>
  <c r="G48" i="36"/>
  <c r="J20" i="33"/>
  <c r="AC40" i="32"/>
  <c r="S44" i="35"/>
  <c r="AC36" i="32"/>
  <c r="I16" i="34"/>
  <c r="H12" i="36"/>
  <c r="J31" i="35"/>
  <c r="T44" i="32"/>
  <c r="I37" i="34"/>
  <c r="T28" i="35"/>
  <c r="H4" i="36"/>
  <c r="AD45" i="32"/>
  <c r="S48" i="35"/>
  <c r="S43" i="32"/>
  <c r="R21" i="34"/>
  <c r="J28" i="34"/>
  <c r="S18" i="35"/>
  <c r="T19" i="34"/>
  <c r="S30" i="33"/>
  <c r="R49" i="35"/>
  <c r="S31" i="33"/>
  <c r="R26" i="35"/>
  <c r="S19" i="34"/>
  <c r="G59" i="36"/>
  <c r="I35" i="34"/>
  <c r="S40" i="34"/>
  <c r="I26" i="33"/>
  <c r="J34" i="35"/>
  <c r="H35" i="32"/>
  <c r="J39" i="35"/>
  <c r="S37" i="34"/>
  <c r="T21" i="33"/>
  <c r="AB45" i="32"/>
  <c r="I30" i="33"/>
  <c r="R24" i="32"/>
  <c r="R19" i="33"/>
  <c r="T15" i="34"/>
  <c r="G41" i="36"/>
  <c r="AD32" i="32"/>
  <c r="T40" i="33"/>
  <c r="AD44" i="32"/>
  <c r="I24" i="35"/>
  <c r="H60" i="36"/>
  <c r="H50" i="33"/>
  <c r="H57" i="36"/>
  <c r="S18" i="33"/>
  <c r="H49" i="35"/>
  <c r="T24" i="35"/>
  <c r="J25" i="32"/>
  <c r="G13" i="36"/>
  <c r="S21" i="33"/>
  <c r="H36" i="32"/>
  <c r="S45" i="35"/>
  <c r="I16" i="33"/>
  <c r="G7" i="36"/>
  <c r="J46" i="34"/>
  <c r="H25" i="36"/>
  <c r="S29" i="34"/>
  <c r="R34" i="35"/>
  <c r="AB47" i="32"/>
  <c r="H30" i="32"/>
  <c r="J32" i="32"/>
  <c r="H34" i="34"/>
  <c r="S36" i="35"/>
  <c r="R16" i="35"/>
  <c r="R43" i="34"/>
  <c r="R31" i="35"/>
  <c r="S39" i="34"/>
  <c r="I31" i="33"/>
  <c r="H91" i="36"/>
  <c r="S21" i="35"/>
  <c r="H69" i="36"/>
  <c r="I49" i="35"/>
  <c r="J47" i="34"/>
  <c r="AB44" i="32"/>
  <c r="G57" i="36"/>
  <c r="AB36" i="32"/>
  <c r="G37" i="36"/>
  <c r="H36" i="36"/>
  <c r="I37" i="33"/>
  <c r="I34" i="32"/>
  <c r="I47" i="32"/>
  <c r="H8" i="36"/>
  <c r="H28" i="33"/>
  <c r="R49" i="32"/>
  <c r="H45" i="35"/>
  <c r="H19" i="36"/>
  <c r="R26" i="33"/>
  <c r="H64" i="36"/>
  <c r="H20" i="32"/>
  <c r="R29" i="32"/>
  <c r="S49" i="34"/>
  <c r="J47" i="33"/>
  <c r="J45" i="32"/>
  <c r="S16" i="35"/>
  <c r="J47" i="35"/>
  <c r="S28" i="34"/>
  <c r="AB49" i="32"/>
  <c r="J23" i="34"/>
  <c r="H46" i="32"/>
  <c r="H37" i="35"/>
  <c r="H48" i="32"/>
  <c r="I21" i="33"/>
  <c r="J22" i="32"/>
  <c r="S35" i="33"/>
  <c r="AD29" i="32"/>
  <c r="H29" i="36"/>
  <c r="AB42" i="32"/>
  <c r="S48" i="33"/>
  <c r="T18" i="33"/>
  <c r="J25" i="35"/>
  <c r="I17" i="33"/>
  <c r="T22" i="32"/>
  <c r="R26" i="34"/>
  <c r="T29" i="32"/>
  <c r="I20" i="32"/>
  <c r="I29" i="34"/>
  <c r="J37" i="33"/>
  <c r="J45" i="35"/>
  <c r="S36" i="34"/>
  <c r="J20" i="35"/>
  <c r="AC47" i="32"/>
  <c r="I21" i="32"/>
  <c r="AD30" i="32"/>
  <c r="J15" i="33"/>
  <c r="S26" i="35"/>
  <c r="I44" i="34"/>
  <c r="T48" i="32"/>
  <c r="R19" i="32"/>
  <c r="I25" i="33"/>
  <c r="T42" i="35"/>
  <c r="H50" i="32"/>
  <c r="T42" i="33"/>
  <c r="R45" i="32"/>
  <c r="G19" i="36"/>
  <c r="R44" i="32"/>
  <c r="T25" i="35"/>
  <c r="J44" i="33"/>
  <c r="AD40" i="32"/>
  <c r="I21" i="34"/>
  <c r="R23" i="34"/>
  <c r="G76" i="36"/>
  <c r="AC26" i="32"/>
  <c r="T23" i="33"/>
  <c r="S19" i="33"/>
  <c r="R22" i="35"/>
  <c r="T47" i="33"/>
  <c r="H20" i="33"/>
  <c r="G69" i="36"/>
  <c r="H18" i="35"/>
  <c r="H15" i="32"/>
  <c r="R28" i="34"/>
  <c r="T32" i="32"/>
  <c r="R31" i="34"/>
  <c r="T47" i="32"/>
  <c r="AC22" i="32"/>
  <c r="H39" i="35"/>
  <c r="J23" i="32"/>
  <c r="H18" i="34"/>
  <c r="J31" i="32"/>
  <c r="I47" i="34"/>
  <c r="AC29" i="32"/>
  <c r="I49" i="33"/>
  <c r="H39" i="36"/>
  <c r="G5" i="36"/>
  <c r="I47" i="33"/>
  <c r="J39" i="34"/>
  <c r="H31" i="34"/>
  <c r="S20" i="32"/>
  <c r="G84" i="36"/>
  <c r="J24" i="33"/>
  <c r="T34" i="33"/>
  <c r="G3" i="31"/>
  <c r="T46" i="34"/>
  <c r="J25" i="33"/>
  <c r="AB26" i="32"/>
  <c r="H38" i="34"/>
  <c r="AB41" i="32"/>
  <c r="H19" i="34"/>
  <c r="R24" i="35"/>
  <c r="I32" i="35"/>
  <c r="R30" i="35"/>
  <c r="H26" i="35"/>
  <c r="G73" i="36"/>
  <c r="I39" i="34"/>
  <c r="H5" i="36"/>
  <c r="J41" i="33"/>
  <c r="H73" i="36"/>
  <c r="J28" i="35"/>
  <c r="H29" i="32"/>
  <c r="T33" i="34"/>
  <c r="G6" i="31"/>
  <c r="H41" i="33"/>
  <c r="T40" i="32"/>
  <c r="S44" i="33"/>
  <c r="T45" i="32"/>
  <c r="H22" i="33"/>
  <c r="R30" i="33"/>
  <c r="J35" i="35"/>
  <c r="T30" i="32"/>
  <c r="S33" i="35"/>
  <c r="T23" i="35"/>
  <c r="I25" i="32"/>
  <c r="I33" i="33"/>
  <c r="T44" i="35"/>
  <c r="H43" i="36"/>
  <c r="T44" i="33"/>
  <c r="H55" i="36"/>
  <c r="H31" i="33"/>
  <c r="T50" i="33"/>
  <c r="H22" i="34"/>
  <c r="T49" i="34"/>
  <c r="R29" i="34"/>
  <c r="R20" i="32"/>
  <c r="J17" i="32"/>
  <c r="R23" i="32"/>
  <c r="J20" i="34"/>
  <c r="I46" i="35"/>
  <c r="I34" i="33"/>
  <c r="J29" i="34"/>
  <c r="T20" i="35"/>
  <c r="R27" i="32"/>
  <c r="H40" i="35"/>
  <c r="S47" i="32"/>
  <c r="AB39" i="32"/>
  <c r="S23" i="32"/>
  <c r="R50" i="32"/>
  <c r="G96" i="36"/>
  <c r="I48" i="33"/>
  <c r="R32" i="34"/>
  <c r="H39" i="32"/>
  <c r="G51" i="36"/>
  <c r="I19" i="35"/>
  <c r="T38" i="33"/>
  <c r="G65" i="36"/>
  <c r="T37" i="33"/>
  <c r="H21" i="35"/>
  <c r="T20" i="32"/>
  <c r="H20" i="35"/>
  <c r="J30" i="35"/>
  <c r="R37" i="33"/>
  <c r="S36" i="32"/>
  <c r="R36" i="35"/>
  <c r="J44" i="32"/>
  <c r="R43" i="33"/>
  <c r="H43" i="32"/>
  <c r="G25" i="36"/>
  <c r="R19" i="35"/>
  <c r="J24" i="35"/>
  <c r="R34" i="33"/>
  <c r="AC27" i="32"/>
  <c r="T17" i="33"/>
  <c r="T31" i="35"/>
  <c r="J29" i="32"/>
  <c r="I25" i="34"/>
  <c r="I44" i="32"/>
  <c r="S21" i="32"/>
  <c r="G16" i="36"/>
  <c r="G63" i="36"/>
  <c r="S45" i="33"/>
  <c r="R33" i="35"/>
  <c r="S31" i="34"/>
  <c r="R48" i="35"/>
  <c r="T30" i="35"/>
  <c r="AD26" i="32"/>
  <c r="S48" i="32"/>
  <c r="AD28" i="32"/>
  <c r="J37" i="32"/>
  <c r="H47" i="33"/>
  <c r="AC25" i="32"/>
  <c r="I49" i="34"/>
  <c r="T49" i="33"/>
  <c r="H50" i="34"/>
  <c r="H17" i="34"/>
  <c r="I43" i="34"/>
  <c r="R39" i="35"/>
  <c r="T26" i="35"/>
  <c r="T37" i="34"/>
  <c r="T26" i="32"/>
  <c r="I41" i="33"/>
  <c r="S18" i="32"/>
  <c r="T23" i="34"/>
  <c r="T16" i="35"/>
  <c r="I40" i="32"/>
  <c r="G12" i="31"/>
  <c r="R20" i="34"/>
  <c r="J17" i="34"/>
  <c r="J46" i="33"/>
  <c r="T19" i="32"/>
  <c r="AD20" i="32"/>
  <c r="H35" i="35"/>
  <c r="AC18" i="32"/>
  <c r="H46" i="35"/>
  <c r="S49" i="35"/>
  <c r="S17" i="35"/>
  <c r="T46" i="32"/>
  <c r="J27" i="35"/>
  <c r="R18" i="35"/>
  <c r="R28" i="33"/>
  <c r="R40" i="32"/>
  <c r="AD24" i="32"/>
  <c r="S26" i="32"/>
  <c r="R22" i="34"/>
  <c r="H40" i="34"/>
  <c r="S38" i="34"/>
  <c r="H20" i="34"/>
  <c r="S24" i="35"/>
  <c r="J28" i="33"/>
  <c r="S41" i="33"/>
  <c r="H40" i="32"/>
  <c r="S42" i="33"/>
  <c r="T32" i="35"/>
  <c r="H15" i="36"/>
  <c r="I35" i="35"/>
  <c r="H68" i="36"/>
  <c r="I32" i="32"/>
  <c r="H75" i="36"/>
  <c r="H32" i="33"/>
  <c r="J46" i="35"/>
  <c r="R50" i="33"/>
  <c r="G97" i="36"/>
  <c r="J39" i="32"/>
  <c r="S38" i="33"/>
  <c r="R46" i="32"/>
  <c r="R27" i="33"/>
  <c r="I38" i="33"/>
  <c r="S20" i="35"/>
  <c r="I31" i="35"/>
  <c r="G39" i="36"/>
  <c r="I39" i="35"/>
  <c r="J26" i="32"/>
  <c r="S24" i="34"/>
  <c r="H16" i="36"/>
  <c r="H48" i="35"/>
  <c r="I50" i="34"/>
  <c r="AB23" i="32"/>
  <c r="H51" i="36"/>
  <c r="H39" i="33"/>
  <c r="H3" i="36"/>
  <c r="H53" i="36"/>
  <c r="H27" i="33"/>
  <c r="H35" i="33"/>
  <c r="G53" i="36"/>
  <c r="H33" i="35"/>
  <c r="S42" i="32"/>
  <c r="I35" i="33"/>
  <c r="I40" i="33"/>
  <c r="I42" i="32"/>
  <c r="H35" i="34"/>
  <c r="I20" i="34"/>
  <c r="T15" i="35"/>
  <c r="G85" i="36"/>
  <c r="I38" i="32"/>
  <c r="S20" i="33"/>
  <c r="I26" i="35"/>
  <c r="I46" i="32"/>
  <c r="I25" i="35"/>
  <c r="H93" i="36"/>
  <c r="H48" i="33"/>
  <c r="H37" i="36"/>
  <c r="R24" i="33"/>
  <c r="S17" i="32"/>
  <c r="S30" i="34"/>
  <c r="S24" i="32"/>
  <c r="AB15" i="32"/>
  <c r="S23" i="34"/>
  <c r="H76" i="36"/>
  <c r="I18" i="35"/>
  <c r="T45" i="33"/>
  <c r="I37" i="35"/>
  <c r="T15" i="33"/>
  <c r="S34" i="33"/>
  <c r="H31" i="32"/>
  <c r="H27" i="35"/>
  <c r="S19" i="35"/>
  <c r="S46" i="35"/>
  <c r="H59" i="36"/>
  <c r="S40" i="32"/>
  <c r="I19" i="33"/>
  <c r="R35" i="33"/>
  <c r="H24" i="34"/>
  <c r="AD46" i="32"/>
  <c r="J19" i="34"/>
  <c r="H42" i="34"/>
  <c r="J38" i="34"/>
  <c r="H23" i="34"/>
  <c r="I30" i="32"/>
  <c r="R45" i="34"/>
  <c r="J16" i="33"/>
  <c r="AB21" i="32"/>
  <c r="J33" i="34"/>
  <c r="H25" i="35"/>
  <c r="G77" i="36"/>
  <c r="H24" i="35"/>
  <c r="T35" i="32"/>
  <c r="R37" i="35"/>
  <c r="I32" i="34"/>
  <c r="H21" i="32"/>
  <c r="AC31" i="32"/>
  <c r="S38" i="35"/>
  <c r="S42" i="35"/>
  <c r="R38" i="34"/>
  <c r="G68" i="36"/>
  <c r="R17" i="34"/>
  <c r="T17" i="32"/>
  <c r="AC38" i="32"/>
  <c r="I27" i="33"/>
  <c r="AB37" i="32"/>
  <c r="S18" i="34"/>
  <c r="I29" i="32"/>
  <c r="S44" i="32"/>
  <c r="J28" i="32"/>
  <c r="H30" i="34"/>
  <c r="R34" i="34"/>
  <c r="J29" i="35"/>
  <c r="S44" i="34"/>
  <c r="T21" i="34"/>
  <c r="I15" i="34"/>
  <c r="G23" i="36"/>
  <c r="S43" i="34"/>
  <c r="S16" i="34"/>
  <c r="T37" i="35"/>
  <c r="R16" i="33"/>
  <c r="R28" i="32"/>
  <c r="R40" i="34"/>
  <c r="R43" i="32"/>
  <c r="AD31" i="32"/>
  <c r="H16" i="34"/>
  <c r="R24" i="34"/>
  <c r="J22" i="35"/>
  <c r="AB27" i="32"/>
  <c r="H19" i="35"/>
  <c r="H28" i="36"/>
  <c r="H67" i="36"/>
  <c r="R27" i="34"/>
  <c r="R35" i="35"/>
  <c r="S33" i="33"/>
  <c r="AB35" i="32"/>
  <c r="R29" i="35"/>
  <c r="H34" i="32"/>
  <c r="T16" i="32"/>
  <c r="S41" i="35"/>
  <c r="T31" i="32"/>
  <c r="T36" i="35"/>
  <c r="H38" i="32"/>
  <c r="I15" i="35"/>
  <c r="J18" i="32"/>
  <c r="AD47" i="32"/>
  <c r="G11" i="36"/>
  <c r="H87" i="36"/>
  <c r="H38" i="33"/>
  <c r="H83" i="36"/>
  <c r="S23" i="33"/>
  <c r="AC24" i="32"/>
  <c r="S43" i="33"/>
  <c r="I31" i="32"/>
  <c r="I16" i="35"/>
  <c r="H33" i="33"/>
  <c r="J26" i="33"/>
  <c r="S20" i="34"/>
  <c r="AD39" i="32"/>
  <c r="I50" i="33"/>
  <c r="S50" i="32"/>
  <c r="AB33" i="32"/>
  <c r="H25" i="34"/>
  <c r="G40" i="36"/>
  <c r="R34" i="32"/>
  <c r="I30" i="34"/>
  <c r="T41" i="33"/>
  <c r="AC28" i="32"/>
  <c r="S35" i="35"/>
  <c r="AC21" i="32"/>
  <c r="H36" i="35"/>
  <c r="H27" i="36"/>
  <c r="H46" i="33"/>
  <c r="H11" i="36"/>
  <c r="H42" i="33"/>
  <c r="G24" i="36"/>
  <c r="R32" i="32"/>
  <c r="R33" i="32"/>
  <c r="I44" i="33"/>
  <c r="AB32" i="32"/>
  <c r="H30" i="35"/>
  <c r="T34" i="34"/>
  <c r="R47" i="34"/>
  <c r="I30" i="35"/>
  <c r="H39" i="34"/>
  <c r="H22" i="35"/>
  <c r="H49" i="32"/>
  <c r="H56" i="36"/>
  <c r="S39" i="35"/>
  <c r="R44" i="35"/>
  <c r="S40" i="33"/>
  <c r="R43" i="35"/>
  <c r="J49" i="33"/>
  <c r="S15" i="35"/>
  <c r="I28" i="33"/>
  <c r="H89" i="36"/>
  <c r="J49" i="35"/>
  <c r="I22" i="33"/>
  <c r="J33" i="33"/>
  <c r="H19" i="32"/>
  <c r="H71" i="36"/>
  <c r="I44" i="35"/>
  <c r="R39" i="32"/>
  <c r="J21" i="35"/>
  <c r="H33" i="34"/>
  <c r="G64" i="36"/>
  <c r="H49" i="36"/>
  <c r="H45" i="33"/>
  <c r="H72" i="36"/>
  <c r="R21" i="33"/>
  <c r="J44" i="35"/>
  <c r="AB25" i="32"/>
  <c r="G8" i="31"/>
  <c r="R23" i="33"/>
  <c r="R37" i="32"/>
  <c r="AD35" i="32"/>
  <c r="R46" i="33"/>
  <c r="I32" i="33"/>
  <c r="T35" i="33"/>
  <c r="G36" i="36"/>
  <c r="H36" i="33"/>
  <c r="T22" i="33"/>
  <c r="S30" i="35"/>
  <c r="R38" i="35"/>
  <c r="S46" i="34"/>
  <c r="R36" i="32"/>
  <c r="T33" i="32"/>
  <c r="AD17" i="32"/>
  <c r="T46" i="35"/>
  <c r="I22" i="35"/>
  <c r="G10" i="31"/>
  <c r="R32" i="33"/>
  <c r="T17" i="34"/>
  <c r="R47" i="33"/>
  <c r="I18" i="34"/>
  <c r="H28" i="34"/>
  <c r="T30" i="33"/>
  <c r="AB31" i="32"/>
  <c r="J35" i="34"/>
  <c r="G93" i="36"/>
  <c r="AC15" i="32"/>
  <c r="T22" i="35"/>
  <c r="G43" i="36"/>
  <c r="T38" i="35"/>
  <c r="R41" i="33"/>
  <c r="G55" i="36"/>
  <c r="J27" i="32"/>
  <c r="S37" i="35"/>
  <c r="T25" i="34"/>
  <c r="I39" i="32"/>
  <c r="J31" i="34"/>
  <c r="T29" i="34"/>
  <c r="S19" i="32"/>
  <c r="R20" i="35"/>
  <c r="G3" i="36"/>
  <c r="T29" i="33"/>
  <c r="J50" i="32"/>
  <c r="I31" i="34"/>
  <c r="AC49" i="32"/>
  <c r="S43" i="35"/>
  <c r="H9" i="36"/>
  <c r="J36" i="33"/>
  <c r="H17" i="36"/>
  <c r="H19" i="33"/>
  <c r="G9" i="36"/>
  <c r="R42" i="35"/>
  <c r="S32" i="34"/>
  <c r="R36" i="34"/>
  <c r="R49" i="33"/>
  <c r="G27" i="36"/>
  <c r="T38" i="32"/>
  <c r="T39" i="33"/>
  <c r="G61" i="36"/>
  <c r="G5" i="31"/>
  <c r="J23" i="33"/>
  <c r="J46" i="32"/>
  <c r="H81" i="36"/>
  <c r="G88" i="36"/>
  <c r="I27" i="32"/>
  <c r="S32" i="35"/>
  <c r="T46" i="33"/>
  <c r="S32" i="32"/>
  <c r="I22" i="34"/>
  <c r="S41" i="32"/>
  <c r="G81" i="36"/>
  <c r="J21" i="32"/>
  <c r="I36" i="32"/>
  <c r="H27" i="34"/>
  <c r="AB29" i="32"/>
  <c r="H46" i="34"/>
  <c r="S25" i="33"/>
  <c r="R15" i="35"/>
  <c r="S26" i="33"/>
  <c r="R46" i="35"/>
  <c r="H37" i="33"/>
  <c r="T21" i="35"/>
  <c r="T20" i="33"/>
  <c r="S25" i="35"/>
  <c r="H15" i="35"/>
  <c r="S26" i="34"/>
  <c r="G45" i="36"/>
  <c r="I49" i="32"/>
  <c r="J16" i="32"/>
  <c r="S22" i="35"/>
  <c r="AB17" i="32"/>
  <c r="R30" i="32"/>
  <c r="S37" i="32"/>
  <c r="J39" i="33"/>
  <c r="AC45" i="32"/>
  <c r="S40" i="35"/>
  <c r="AD41" i="32"/>
  <c r="I17" i="35"/>
  <c r="AD21" i="32"/>
  <c r="I28" i="35"/>
  <c r="H96" i="36"/>
  <c r="H44" i="35"/>
  <c r="S46" i="32"/>
  <c r="H43" i="35"/>
  <c r="H17" i="35"/>
  <c r="S47" i="35"/>
  <c r="H17" i="32"/>
  <c r="H24" i="33"/>
  <c r="J17" i="33"/>
  <c r="S48" i="34"/>
  <c r="H7" i="36"/>
  <c r="I26" i="34"/>
  <c r="H92" i="36"/>
  <c r="J15" i="34"/>
  <c r="J41" i="35"/>
  <c r="I36" i="33"/>
  <c r="AC48" i="32"/>
  <c r="AB24" i="32"/>
  <c r="H45" i="34"/>
  <c r="J32" i="34"/>
  <c r="H26" i="34"/>
  <c r="H25" i="32"/>
  <c r="I41" i="35"/>
  <c r="G95" i="36"/>
  <c r="I48" i="35"/>
  <c r="J45" i="34"/>
  <c r="J38" i="32"/>
  <c r="R28" i="35"/>
  <c r="H47" i="34"/>
  <c r="J33" i="35"/>
  <c r="J18" i="35"/>
  <c r="I35" i="32"/>
  <c r="J26" i="35"/>
  <c r="S27" i="33"/>
  <c r="S35" i="34"/>
  <c r="J30" i="33"/>
  <c r="T47" i="35"/>
  <c r="J21" i="34"/>
  <c r="J50" i="34"/>
  <c r="S33" i="34"/>
  <c r="I39" i="33"/>
  <c r="H50" i="35"/>
  <c r="AC42" i="32"/>
  <c r="T22" i="34"/>
  <c r="H84" i="36"/>
  <c r="R38" i="33"/>
  <c r="R26" i="32"/>
  <c r="R48" i="33"/>
  <c r="R41" i="32"/>
  <c r="R47" i="32"/>
  <c r="T37" i="32"/>
  <c r="H41" i="34"/>
  <c r="H32" i="36"/>
  <c r="S15" i="34"/>
  <c r="AD43" i="32"/>
  <c r="I16" i="32"/>
  <c r="T49" i="32"/>
  <c r="H27" i="32"/>
  <c r="T40" i="34"/>
  <c r="T17" i="35"/>
  <c r="H23" i="32"/>
  <c r="H41" i="32"/>
  <c r="T31" i="33"/>
  <c r="AB46" i="32"/>
  <c r="AB19" i="32"/>
  <c r="I24" i="34"/>
  <c r="T16" i="34"/>
  <c r="H15" i="33"/>
  <c r="R45" i="35"/>
  <c r="R37" i="34"/>
  <c r="T15" i="32"/>
  <c r="R18" i="34"/>
  <c r="T34" i="32"/>
  <c r="R15" i="34"/>
  <c r="T43" i="35"/>
  <c r="J25" i="34"/>
  <c r="S31" i="32"/>
  <c r="G60" i="36"/>
  <c r="R33" i="34"/>
  <c r="AD38" i="32"/>
  <c r="S34" i="35"/>
  <c r="AD15" i="32"/>
  <c r="H16" i="35"/>
  <c r="R17" i="32"/>
  <c r="J42" i="33"/>
  <c r="R35" i="32"/>
  <c r="R17" i="35"/>
  <c r="J37" i="35"/>
  <c r="T28" i="33"/>
  <c r="H44" i="32"/>
  <c r="T50" i="34"/>
  <c r="R22" i="32"/>
  <c r="H26" i="32"/>
  <c r="R25" i="32"/>
  <c r="G29" i="36"/>
  <c r="H44" i="36"/>
  <c r="S28" i="35"/>
  <c r="J38" i="33"/>
  <c r="I42" i="34"/>
  <c r="T30" i="34"/>
  <c r="T32" i="33"/>
  <c r="H33" i="32"/>
  <c r="I48" i="34"/>
  <c r="I15" i="32"/>
  <c r="S50" i="33"/>
  <c r="G32" i="36"/>
  <c r="J19" i="32"/>
  <c r="G9" i="31"/>
  <c r="T26" i="33"/>
  <c r="H29" i="34"/>
  <c r="T41" i="32"/>
  <c r="R30" i="34"/>
  <c r="S22" i="33"/>
  <c r="AB18" i="32"/>
  <c r="H36" i="34"/>
  <c r="AD48" i="32"/>
  <c r="I45" i="35"/>
  <c r="J47" i="32"/>
  <c r="I28" i="34"/>
  <c r="T29" i="35"/>
  <c r="S29" i="35"/>
  <c r="G8" i="36"/>
  <c r="J16" i="35"/>
  <c r="H24" i="32"/>
  <c r="J36" i="32"/>
  <c r="I45" i="33"/>
  <c r="I24" i="33"/>
  <c r="I19" i="34"/>
  <c r="H13" i="36"/>
  <c r="G35" i="36"/>
  <c r="T39" i="34"/>
  <c r="T38" i="34"/>
  <c r="I19" i="32"/>
  <c r="AB38" i="32"/>
  <c r="R18" i="32"/>
  <c r="R42" i="34"/>
  <c r="R21" i="32"/>
  <c r="AC37" i="32"/>
  <c r="R40" i="35"/>
  <c r="S15" i="32"/>
  <c r="R50" i="35"/>
  <c r="T50" i="32"/>
  <c r="G91" i="36"/>
  <c r="T18" i="32"/>
  <c r="I34" i="35"/>
  <c r="H43" i="34"/>
  <c r="T27" i="34"/>
  <c r="I23" i="35"/>
  <c r="I33" i="34"/>
  <c r="G33" i="36"/>
  <c r="H24" i="36"/>
  <c r="S24" i="33"/>
  <c r="H20" i="36"/>
  <c r="H43" i="33"/>
  <c r="I40" i="34"/>
  <c r="S37" i="33"/>
  <c r="H63" i="36"/>
  <c r="S15" i="33"/>
  <c r="J43" i="35"/>
  <c r="J15" i="35"/>
  <c r="G28" i="36"/>
  <c r="S35" i="32"/>
  <c r="R42" i="33"/>
  <c r="AD27" i="32"/>
  <c r="T48" i="35"/>
  <c r="AC44" i="32"/>
  <c r="I36" i="34"/>
  <c r="J27" i="34"/>
  <c r="H29" i="33"/>
  <c r="S49" i="32"/>
  <c r="R36" i="33"/>
  <c r="S45" i="32"/>
  <c r="T35" i="34"/>
  <c r="J34" i="32"/>
  <c r="J48" i="34"/>
  <c r="I42" i="33"/>
  <c r="H23" i="33"/>
  <c r="J24" i="32"/>
  <c r="R40" i="33"/>
  <c r="T16" i="33"/>
  <c r="AC43" i="32"/>
  <c r="J24" i="34"/>
  <c r="I33" i="32"/>
  <c r="R44" i="34"/>
  <c r="H22" i="32"/>
  <c r="I22" i="32"/>
  <c r="R39" i="34"/>
  <c r="AC41" i="32"/>
  <c r="R16" i="32"/>
  <c r="AC17" i="32"/>
  <c r="H31" i="35"/>
  <c r="G31" i="36"/>
  <c r="R46" i="34"/>
  <c r="R38" i="32"/>
  <c r="R29" i="33"/>
  <c r="S16" i="32"/>
  <c r="J32" i="33"/>
  <c r="T44" i="34"/>
  <c r="G83" i="36"/>
  <c r="H16" i="32"/>
  <c r="S21" i="34"/>
  <c r="T42" i="34"/>
  <c r="AC32" i="32"/>
  <c r="S45" i="34"/>
  <c r="S32" i="33"/>
  <c r="I24" i="32"/>
  <c r="J45" i="33"/>
  <c r="I34" i="34"/>
  <c r="S39" i="32"/>
  <c r="AB30" i="32"/>
  <c r="J33" i="32"/>
  <c r="AD33" i="32"/>
  <c r="I26" i="32"/>
  <c r="R33" i="33"/>
  <c r="G4" i="31"/>
  <c r="R25" i="33"/>
  <c r="J38" i="35"/>
  <c r="J50" i="33"/>
  <c r="S47" i="34"/>
  <c r="AC23" i="32"/>
  <c r="H42" i="35"/>
  <c r="J20" i="32"/>
  <c r="I46" i="34"/>
  <c r="G4" i="36"/>
  <c r="J31" i="33"/>
  <c r="T32" i="34"/>
  <c r="J22" i="34"/>
  <c r="T27" i="35"/>
  <c r="S27" i="34"/>
  <c r="J30" i="34"/>
  <c r="T18" i="34"/>
  <c r="J43" i="33"/>
  <c r="S29" i="33"/>
  <c r="S27" i="35"/>
  <c r="G47" i="36"/>
  <c r="T45" i="35"/>
  <c r="S46" i="33"/>
  <c r="T36" i="33"/>
  <c r="S47" i="33"/>
  <c r="I23" i="32"/>
  <c r="G21" i="36"/>
  <c r="T41" i="34"/>
  <c r="H85" i="36"/>
  <c r="H25" i="33"/>
  <c r="S25" i="32"/>
  <c r="H17" i="33"/>
  <c r="AD49" i="32"/>
  <c r="T48" i="34"/>
  <c r="H32" i="34"/>
  <c r="J34" i="34"/>
  <c r="H48" i="34"/>
  <c r="T33" i="35"/>
  <c r="R48" i="34"/>
  <c r="G15" i="36"/>
  <c r="J34" i="33"/>
  <c r="T20" i="34"/>
  <c r="H29" i="35"/>
  <c r="S28" i="32"/>
  <c r="H47" i="32"/>
  <c r="J18" i="34"/>
  <c r="H47" i="36"/>
  <c r="J32" i="35"/>
  <c r="H80" i="36"/>
  <c r="J26" i="34"/>
  <c r="H41" i="36"/>
  <c r="J48" i="32"/>
  <c r="H97" i="36"/>
  <c r="R45" i="33"/>
  <c r="S28" i="33"/>
  <c r="T49" i="35"/>
  <c r="R42" i="32"/>
  <c r="T27" i="33"/>
  <c r="I40" i="35"/>
  <c r="J27" i="33"/>
  <c r="I43" i="35"/>
  <c r="H18" i="32"/>
  <c r="T48" i="33"/>
  <c r="G71" i="36"/>
  <c r="AB20" i="32"/>
  <c r="G67" i="36"/>
  <c r="G52" i="36"/>
  <c r="AC16" i="32"/>
  <c r="R32" i="35"/>
  <c r="S16" i="33"/>
  <c r="R47" i="35"/>
  <c r="H40" i="36"/>
  <c r="AD23" i="32"/>
  <c r="H33" i="36"/>
  <c r="H16" i="33"/>
  <c r="AD42" i="32"/>
  <c r="I15" i="33"/>
  <c r="T25" i="33"/>
  <c r="I41" i="34"/>
  <c r="H42" i="32"/>
  <c r="G17" i="36"/>
  <c r="J36" i="34"/>
  <c r="I45" i="32"/>
  <c r="J48" i="33"/>
  <c r="I42" i="35"/>
  <c r="AB34" i="32"/>
  <c r="R50" i="34"/>
  <c r="J36" i="35"/>
  <c r="H38" i="35"/>
  <c r="T45" i="34"/>
  <c r="H52" i="36"/>
  <c r="T35" i="35"/>
  <c r="G11" i="31"/>
  <c r="T19" i="35"/>
  <c r="T43" i="34"/>
  <c r="AD18" i="32"/>
  <c r="S50" i="34"/>
  <c r="AD37" i="32"/>
  <c r="I38" i="35"/>
  <c r="J42" i="34"/>
  <c r="T27" i="32"/>
  <c r="G44" i="36"/>
  <c r="H28" i="35"/>
  <c r="I36" i="35"/>
  <c r="R48" i="32"/>
  <c r="T34" i="35"/>
  <c r="R22" i="33"/>
  <c r="AC34" i="32"/>
  <c r="I27" i="34"/>
  <c r="T21" i="32"/>
  <c r="AC19" i="32"/>
  <c r="J16" i="34"/>
  <c r="I27" i="35"/>
  <c r="H45" i="32"/>
  <c r="J23" i="35"/>
  <c r="J17" i="35"/>
  <c r="T36" i="32"/>
  <c r="R25" i="34"/>
  <c r="H47" i="35"/>
  <c r="AD36" i="32"/>
  <c r="S23" i="35"/>
  <c r="AC39" i="32"/>
  <c r="H44" i="34"/>
  <c r="H34" i="33"/>
  <c r="H37" i="34"/>
  <c r="G20" i="36"/>
  <c r="J44" i="34"/>
  <c r="S50" i="35"/>
  <c r="J22" i="33"/>
  <c r="R27" i="35"/>
  <c r="G92" i="36"/>
  <c r="H65" i="36"/>
  <c r="AB40" i="32"/>
  <c r="G49" i="36"/>
  <c r="T47" i="34"/>
  <c r="G14" i="31"/>
  <c r="I17" i="34"/>
  <c r="S34" i="34"/>
  <c r="R31" i="33"/>
  <c r="R31" i="32"/>
  <c r="AD22" i="32"/>
  <c r="I47" i="35"/>
  <c r="AD34" i="32"/>
  <c r="T43" i="32"/>
  <c r="T50" i="35"/>
  <c r="I28" i="32"/>
  <c r="T28" i="34"/>
  <c r="G80" i="36"/>
  <c r="J40" i="33"/>
  <c r="G72" i="36"/>
  <c r="G13" i="31"/>
  <c r="J19" i="35"/>
  <c r="G7" i="31"/>
  <c r="H28" i="32"/>
  <c r="AB48" i="32"/>
  <c r="J50" i="35"/>
  <c r="I45" i="34"/>
  <c r="H18" i="33"/>
  <c r="J40" i="35"/>
  <c r="AC35" i="32"/>
  <c r="S41" i="34"/>
  <c r="I29" i="35"/>
  <c r="T43" i="33"/>
  <c r="AB16" i="32"/>
  <c r="S31" i="35"/>
  <c r="J49" i="32"/>
  <c r="T24" i="32"/>
  <c r="I37" i="32"/>
  <c r="S49" i="33"/>
  <c r="I17" i="32"/>
  <c r="T26" i="34"/>
  <c r="T25" i="32"/>
  <c r="T42" i="32"/>
  <c r="S30" i="32"/>
  <c r="G87" i="36"/>
  <c r="T19" i="33"/>
  <c r="S25" i="34"/>
  <c r="R16" i="34"/>
  <c r="J15" i="32"/>
  <c r="H41" i="35"/>
  <c r="I48" i="32"/>
  <c r="J35" i="32"/>
  <c r="R49" i="34"/>
  <c r="R25" i="35"/>
  <c r="J29" i="33"/>
  <c r="R23" i="35"/>
  <c r="J43" i="32"/>
  <c r="H23" i="36"/>
  <c r="H37" i="32"/>
  <c r="H77" i="36"/>
  <c r="H49" i="33"/>
  <c r="S33" i="32"/>
  <c r="T39" i="35"/>
  <c r="S29" i="32"/>
  <c r="I20" i="35"/>
  <c r="R17" i="33"/>
  <c r="I18" i="33"/>
  <c r="I23" i="34"/>
  <c r="T24" i="34"/>
  <c r="S22" i="34"/>
  <c r="R39" i="33"/>
  <c r="R15" i="33"/>
  <c r="H49" i="34"/>
  <c r="H32" i="35"/>
  <c r="H45" i="36"/>
  <c r="AD25" i="32"/>
  <c r="S27" i="32"/>
  <c r="J30" i="32"/>
  <c r="H23" i="35"/>
  <c r="G56" i="36"/>
  <c r="H17" i="30" l="1"/>
  <c r="I2" i="30"/>
  <c r="T276" i="35"/>
  <c r="S281" i="35"/>
  <c r="S254" i="35"/>
  <c r="T257" i="35"/>
  <c r="S276" i="35"/>
  <c r="S279" i="35"/>
  <c r="S284" i="35"/>
  <c r="S255" i="35"/>
  <c r="T270" i="35"/>
  <c r="S273" i="35"/>
  <c r="S274" i="35"/>
  <c r="S283" i="35"/>
  <c r="S266" i="35"/>
  <c r="S262" i="35"/>
  <c r="T256" i="35"/>
  <c r="T284" i="35"/>
  <c r="T254" i="35"/>
  <c r="T283" i="35"/>
  <c r="S270" i="35"/>
  <c r="T268" i="35"/>
  <c r="T271" i="35"/>
  <c r="S260" i="35"/>
  <c r="S282" i="35"/>
  <c r="S269" i="35"/>
  <c r="T263" i="35"/>
  <c r="T274" i="35"/>
  <c r="S285" i="35"/>
  <c r="S277" i="35"/>
  <c r="S286" i="35"/>
  <c r="S265" i="35"/>
  <c r="S287" i="35"/>
  <c r="T278" i="35"/>
  <c r="T258" i="35"/>
  <c r="S268" i="35"/>
  <c r="T264" i="35"/>
  <c r="T267" i="35"/>
  <c r="T275" i="35"/>
  <c r="S280" i="35"/>
  <c r="T289" i="35"/>
  <c r="S267" i="35"/>
  <c r="T261" i="35"/>
  <c r="S275" i="35"/>
  <c r="S263" i="35"/>
  <c r="T272" i="35"/>
  <c r="T282" i="35"/>
  <c r="T259" i="35"/>
  <c r="T286" i="35"/>
  <c r="T280" i="35"/>
  <c r="S256" i="35"/>
  <c r="T265" i="35"/>
  <c r="T279" i="35"/>
  <c r="S264" i="35"/>
  <c r="S258" i="35"/>
  <c r="S261" i="35"/>
  <c r="T273" i="35"/>
  <c r="T269" i="35"/>
  <c r="T277" i="35"/>
  <c r="S271" i="35"/>
  <c r="T260" i="35"/>
  <c r="T255" i="35"/>
  <c r="S289" i="35"/>
  <c r="T266" i="35"/>
  <c r="R266" i="35"/>
  <c r="R282" i="35"/>
  <c r="R267" i="35"/>
  <c r="R283" i="35"/>
  <c r="R268" i="35"/>
  <c r="R284" i="35"/>
  <c r="T262" i="35"/>
  <c r="R285" i="35"/>
  <c r="R278" i="35"/>
  <c r="R279" i="35"/>
  <c r="R280" i="35"/>
  <c r="T287" i="35"/>
  <c r="T281" i="35"/>
  <c r="R256" i="35"/>
  <c r="R272" i="35"/>
  <c r="R288" i="35"/>
  <c r="R257" i="35"/>
  <c r="R273" i="35"/>
  <c r="R289" i="35"/>
  <c r="R261" i="35"/>
  <c r="R277" i="35"/>
  <c r="R254" i="35"/>
  <c r="R270" i="35"/>
  <c r="R286" i="35"/>
  <c r="R255" i="35"/>
  <c r="R271" i="35"/>
  <c r="R287" i="35"/>
  <c r="R265" i="35"/>
  <c r="R281" i="35"/>
  <c r="R258" i="35"/>
  <c r="R274" i="35"/>
  <c r="R259" i="35"/>
  <c r="R275" i="35"/>
  <c r="R260" i="35"/>
  <c r="R276" i="35"/>
  <c r="S278" i="35"/>
  <c r="S288" i="35"/>
  <c r="T288" i="35"/>
  <c r="S257" i="35"/>
  <c r="S259" i="35"/>
  <c r="T285" i="35"/>
  <c r="R269" i="35"/>
  <c r="R262" i="35"/>
  <c r="R263" i="35"/>
  <c r="R264" i="35"/>
  <c r="S272" i="35"/>
  <c r="T269" i="34"/>
  <c r="T256" i="34"/>
  <c r="T288" i="34"/>
  <c r="R287" i="34"/>
  <c r="T283" i="34"/>
  <c r="S285" i="34"/>
  <c r="S276" i="34"/>
  <c r="T278" i="34"/>
  <c r="S273" i="34"/>
  <c r="S281" i="34"/>
  <c r="R283" i="34"/>
  <c r="R272" i="34"/>
  <c r="S289" i="34"/>
  <c r="T282" i="34"/>
  <c r="S280" i="34"/>
  <c r="T260" i="34"/>
  <c r="S272" i="34"/>
  <c r="S267" i="34"/>
  <c r="T258" i="34"/>
  <c r="T281" i="34"/>
  <c r="R288" i="34"/>
  <c r="S284" i="34"/>
  <c r="T257" i="34"/>
  <c r="T286" i="34"/>
  <c r="T268" i="34"/>
  <c r="S263" i="34"/>
  <c r="S279" i="34"/>
  <c r="S256" i="34"/>
  <c r="T276" i="34"/>
  <c r="S261" i="34"/>
  <c r="T284" i="34"/>
  <c r="S255" i="34"/>
  <c r="T289" i="34"/>
  <c r="S287" i="34"/>
  <c r="T280" i="34"/>
  <c r="S254" i="34"/>
  <c r="T272" i="34"/>
  <c r="S266" i="34"/>
  <c r="T265" i="34"/>
  <c r="S265" i="34"/>
  <c r="T254" i="34"/>
  <c r="S286" i="34"/>
  <c r="R271" i="34"/>
  <c r="T274" i="34"/>
  <c r="T262" i="34"/>
  <c r="T277" i="34"/>
  <c r="S288" i="34"/>
  <c r="S274" i="34"/>
  <c r="T264" i="34"/>
  <c r="T263" i="34"/>
  <c r="T285" i="34"/>
  <c r="T279" i="34"/>
  <c r="S283" i="34"/>
  <c r="S260" i="34"/>
  <c r="T267" i="34"/>
  <c r="S275" i="34"/>
  <c r="T266" i="34"/>
  <c r="S257" i="34"/>
  <c r="T259" i="34"/>
  <c r="R289" i="34"/>
  <c r="R273" i="34"/>
  <c r="S278" i="34"/>
  <c r="S282" i="34"/>
  <c r="T273" i="34"/>
  <c r="S258" i="34"/>
  <c r="R282" i="34"/>
  <c r="S270" i="34"/>
  <c r="T271" i="34"/>
  <c r="T270" i="34"/>
  <c r="S271" i="34"/>
  <c r="S262" i="34"/>
  <c r="T275" i="34"/>
  <c r="S269" i="34"/>
  <c r="S264" i="34"/>
  <c r="T261" i="34"/>
  <c r="S259" i="34"/>
  <c r="R284" i="34"/>
  <c r="R285" i="34"/>
  <c r="R278" i="34"/>
  <c r="R279" i="34"/>
  <c r="R280" i="34"/>
  <c r="R281" i="34"/>
  <c r="R259" i="34"/>
  <c r="R258" i="34"/>
  <c r="R274" i="34"/>
  <c r="R275" i="34"/>
  <c r="R276" i="34"/>
  <c r="R277" i="34"/>
  <c r="R270" i="34"/>
  <c r="R286" i="34"/>
  <c r="R267" i="34"/>
  <c r="R266" i="34"/>
  <c r="R265" i="34"/>
  <c r="R264" i="34"/>
  <c r="R255" i="34"/>
  <c r="R254" i="34"/>
  <c r="R269" i="34"/>
  <c r="R268" i="34"/>
  <c r="R257" i="34"/>
  <c r="R256" i="34"/>
  <c r="R263" i="34"/>
  <c r="R262" i="34"/>
  <c r="R261" i="34"/>
  <c r="R260" i="34"/>
  <c r="S277" i="34"/>
  <c r="T287" i="34"/>
  <c r="S268" i="34"/>
  <c r="T255" i="34"/>
  <c r="T278" i="32"/>
  <c r="S285" i="32"/>
  <c r="AC290" i="32"/>
  <c r="AB272" i="32"/>
  <c r="T259" i="32"/>
  <c r="S263" i="32"/>
  <c r="AC257" i="32"/>
  <c r="AB288" i="32"/>
  <c r="S269" i="32"/>
  <c r="R269" i="32"/>
  <c r="S270" i="32"/>
  <c r="AB265" i="32"/>
  <c r="AB259" i="32"/>
  <c r="S286" i="32"/>
  <c r="T275" i="32"/>
  <c r="AB275" i="32"/>
  <c r="T284" i="32"/>
  <c r="AB257" i="32"/>
  <c r="AC287" i="32"/>
  <c r="S279" i="32"/>
  <c r="AC288" i="32"/>
  <c r="S280" i="32"/>
  <c r="AD277" i="32"/>
  <c r="T291" i="32"/>
  <c r="AB291" i="32"/>
  <c r="AB292" i="32"/>
  <c r="S257" i="32"/>
  <c r="T277" i="32"/>
  <c r="AC271" i="32"/>
  <c r="AC289" i="32"/>
  <c r="AD261" i="32"/>
  <c r="T268" i="32"/>
  <c r="T262" i="32"/>
  <c r="AC272" i="32"/>
  <c r="S264" i="32"/>
  <c r="AC259" i="32"/>
  <c r="AC273" i="32"/>
  <c r="S273" i="32"/>
  <c r="S289" i="32"/>
  <c r="S268" i="32"/>
  <c r="S284" i="32"/>
  <c r="S267" i="32"/>
  <c r="S283" i="32"/>
  <c r="S258" i="32"/>
  <c r="S274" i="32"/>
  <c r="S290" i="32"/>
  <c r="AD259" i="32"/>
  <c r="AD291" i="32"/>
  <c r="AD284" i="32"/>
  <c r="AD281" i="32"/>
  <c r="S292" i="32"/>
  <c r="S259" i="32"/>
  <c r="S275" i="32"/>
  <c r="S291" i="32"/>
  <c r="S266" i="32"/>
  <c r="S282" i="32"/>
  <c r="S265" i="32"/>
  <c r="S281" i="32"/>
  <c r="S271" i="32"/>
  <c r="S287" i="32"/>
  <c r="S262" i="32"/>
  <c r="S278" i="32"/>
  <c r="S261" i="32"/>
  <c r="S277" i="32"/>
  <c r="S260" i="32"/>
  <c r="S276" i="32"/>
  <c r="R272" i="32"/>
  <c r="R288" i="32"/>
  <c r="R265" i="32"/>
  <c r="R281" i="32"/>
  <c r="R262" i="32"/>
  <c r="R278" i="32"/>
  <c r="S272" i="32"/>
  <c r="R273" i="32"/>
  <c r="R289" i="32"/>
  <c r="R270" i="32"/>
  <c r="R286" i="32"/>
  <c r="R271" i="32"/>
  <c r="R287" i="32"/>
  <c r="R268" i="32"/>
  <c r="R284" i="32"/>
  <c r="R285" i="32"/>
  <c r="R266" i="32"/>
  <c r="R282" i="32"/>
  <c r="R267" i="32"/>
  <c r="R283" i="32"/>
  <c r="R264" i="32"/>
  <c r="R280" i="32"/>
  <c r="R257" i="32"/>
  <c r="T265" i="32"/>
  <c r="T281" i="32"/>
  <c r="R263" i="32"/>
  <c r="R279" i="32"/>
  <c r="R260" i="32"/>
  <c r="R276" i="32"/>
  <c r="R292" i="32"/>
  <c r="T258" i="32"/>
  <c r="T274" i="32"/>
  <c r="T290" i="32"/>
  <c r="T271" i="32"/>
  <c r="T287" i="32"/>
  <c r="T264" i="32"/>
  <c r="T280" i="32"/>
  <c r="T261" i="32"/>
  <c r="T267" i="32"/>
  <c r="T283" i="32"/>
  <c r="T260" i="32"/>
  <c r="T276" i="32"/>
  <c r="T292" i="32"/>
  <c r="T257" i="32"/>
  <c r="T273" i="32"/>
  <c r="T289" i="32"/>
  <c r="T263" i="32"/>
  <c r="T279" i="32"/>
  <c r="T272" i="32"/>
  <c r="T288" i="32"/>
  <c r="T269" i="32"/>
  <c r="T285" i="32"/>
  <c r="T270" i="32"/>
  <c r="R261" i="32"/>
  <c r="R258" i="32"/>
  <c r="R290" i="32"/>
  <c r="R275" i="32"/>
  <c r="AB284" i="32"/>
  <c r="AB277" i="32"/>
  <c r="AB274" i="32"/>
  <c r="T266" i="32"/>
  <c r="AD270" i="32"/>
  <c r="AD275" i="32"/>
  <c r="AD268" i="32"/>
  <c r="AD265" i="32"/>
  <c r="AD266" i="32"/>
  <c r="AB273" i="32"/>
  <c r="AB289" i="32"/>
  <c r="AB270" i="32"/>
  <c r="AB286" i="32"/>
  <c r="AB271" i="32"/>
  <c r="AB287" i="32"/>
  <c r="AB268" i="32"/>
  <c r="AB269" i="32"/>
  <c r="AB285" i="32"/>
  <c r="AB266" i="32"/>
  <c r="AB282" i="32"/>
  <c r="AB267" i="32"/>
  <c r="AB283" i="32"/>
  <c r="AB264" i="32"/>
  <c r="AB280" i="32"/>
  <c r="AB281" i="32"/>
  <c r="AB262" i="32"/>
  <c r="AB278" i="32"/>
  <c r="AB263" i="32"/>
  <c r="AB279" i="32"/>
  <c r="AB260" i="32"/>
  <c r="AB276" i="32"/>
  <c r="AD289" i="32"/>
  <c r="AD258" i="32"/>
  <c r="AD274" i="32"/>
  <c r="AD290" i="32"/>
  <c r="AD271" i="32"/>
  <c r="AD287" i="32"/>
  <c r="AD264" i="32"/>
  <c r="AD280" i="32"/>
  <c r="AD286" i="32"/>
  <c r="AD267" i="32"/>
  <c r="AD283" i="32"/>
  <c r="AD260" i="32"/>
  <c r="AD276" i="32"/>
  <c r="AD292" i="32"/>
  <c r="AD257" i="32"/>
  <c r="AD273" i="32"/>
  <c r="AD282" i="32"/>
  <c r="AD263" i="32"/>
  <c r="AD279" i="32"/>
  <c r="AD272" i="32"/>
  <c r="AD288" i="32"/>
  <c r="AD269" i="32"/>
  <c r="AD285" i="32"/>
  <c r="AC263" i="32"/>
  <c r="AC279" i="32"/>
  <c r="AC270" i="32"/>
  <c r="AC286" i="32"/>
  <c r="AC269" i="32"/>
  <c r="AC285" i="32"/>
  <c r="AD262" i="32"/>
  <c r="AD278" i="32"/>
  <c r="AC275" i="32"/>
  <c r="AC291" i="32"/>
  <c r="AC266" i="32"/>
  <c r="AC282" i="32"/>
  <c r="AC265" i="32"/>
  <c r="AC281" i="32"/>
  <c r="AC264" i="32"/>
  <c r="AC280" i="32"/>
  <c r="AC262" i="32"/>
  <c r="AC278" i="32"/>
  <c r="AC261" i="32"/>
  <c r="AC277" i="32"/>
  <c r="AC260" i="32"/>
  <c r="AC276" i="32"/>
  <c r="AC292" i="32"/>
  <c r="S288" i="32"/>
  <c r="R277" i="32"/>
  <c r="R274" i="32"/>
  <c r="R259" i="32"/>
  <c r="R291" i="32"/>
  <c r="AC268" i="32"/>
  <c r="AC284" i="32"/>
  <c r="AC267" i="32"/>
  <c r="AC283" i="32"/>
  <c r="AC258" i="32"/>
  <c r="AC274" i="32"/>
  <c r="T286" i="32"/>
  <c r="AB261" i="32"/>
  <c r="AB258" i="32"/>
  <c r="AB290" i="32"/>
  <c r="T282" i="32"/>
  <c r="G102" i="36"/>
  <c r="G101" i="36"/>
  <c r="G100" i="36"/>
  <c r="H102" i="36"/>
  <c r="H101" i="36"/>
  <c r="D410" i="8"/>
  <c r="D378" i="8"/>
  <c r="D346" i="8"/>
  <c r="D314" i="8"/>
  <c r="D282" i="8"/>
  <c r="D250" i="8"/>
  <c r="D218" i="8"/>
  <c r="D186" i="8"/>
  <c r="D154" i="8"/>
  <c r="D122" i="8"/>
  <c r="D90" i="8"/>
  <c r="D58" i="8"/>
  <c r="AS33" i="8"/>
  <c r="AS34" i="8" s="1"/>
  <c r="AS35" i="8" s="1"/>
  <c r="AS36" i="8" s="1"/>
  <c r="AS37" i="8" s="1"/>
  <c r="AS38" i="8" s="1"/>
  <c r="AS39" i="8" s="1"/>
  <c r="AS40" i="8" s="1"/>
  <c r="AS41" i="8" s="1"/>
  <c r="AS42" i="8" s="1"/>
  <c r="AS43" i="8" s="1"/>
  <c r="AS44" i="8" s="1"/>
  <c r="AS45" i="8" s="1"/>
  <c r="AS46" i="8" s="1"/>
  <c r="AS47" i="8" s="1"/>
  <c r="AS48" i="8" s="1"/>
  <c r="AS49" i="8" s="1"/>
  <c r="AS50" i="8" s="1"/>
  <c r="AS51" i="8" s="1"/>
  <c r="AS52" i="8" s="1"/>
  <c r="AS53" i="8" s="1"/>
  <c r="AS54" i="8" s="1"/>
  <c r="AS55" i="8" s="1"/>
  <c r="AS56" i="8" s="1"/>
  <c r="AS57" i="8" s="1"/>
  <c r="AS58" i="8" s="1"/>
  <c r="AS59" i="8" s="1"/>
  <c r="AS60" i="8" s="1"/>
  <c r="AS61" i="8" s="1"/>
  <c r="AS62" i="8" s="1"/>
  <c r="AS63" i="8" s="1"/>
  <c r="AS64" i="8" s="1"/>
  <c r="AS65" i="8" s="1"/>
  <c r="AS66" i="8" s="1"/>
  <c r="AS67" i="8" s="1"/>
  <c r="AS68" i="8" s="1"/>
  <c r="AS69" i="8" s="1"/>
  <c r="AS70" i="8" s="1"/>
  <c r="AS71" i="8" s="1"/>
  <c r="AS72" i="8" s="1"/>
  <c r="AS73" i="8" s="1"/>
  <c r="AS74" i="8" s="1"/>
  <c r="AP24" i="36"/>
  <c r="AM25" i="36"/>
  <c r="AO28" i="36"/>
  <c r="AN27" i="36"/>
  <c r="E1" i="8"/>
  <c r="D26" i="8"/>
  <c r="D2" i="8"/>
  <c r="D386" i="8" s="1"/>
  <c r="AJ2" i="30"/>
  <c r="AI3" i="30" s="1"/>
  <c r="AJ3" i="30" s="1"/>
  <c r="AH3" i="30"/>
  <c r="AN3" i="30"/>
  <c r="AP3" i="30"/>
  <c r="AZ3" i="30"/>
  <c r="H35" i="36"/>
  <c r="H21" i="36"/>
  <c r="H31" i="36"/>
  <c r="I17" i="30" l="1"/>
  <c r="J2" i="30"/>
  <c r="H100" i="36"/>
  <c r="E410" i="8"/>
  <c r="E378" i="8"/>
  <c r="E346" i="8"/>
  <c r="E314" i="8"/>
  <c r="E282" i="8"/>
  <c r="E250" i="8"/>
  <c r="E218" i="8"/>
  <c r="E186" i="8"/>
  <c r="E154" i="8"/>
  <c r="E122" i="8"/>
  <c r="E90" i="8"/>
  <c r="E58" i="8"/>
  <c r="AS75" i="8"/>
  <c r="AS76" i="8" s="1"/>
  <c r="AS77" i="8" s="1"/>
  <c r="AS78" i="8" s="1"/>
  <c r="AS79" i="8" s="1"/>
  <c r="AS80" i="8" s="1"/>
  <c r="AS81" i="8" s="1"/>
  <c r="AS82" i="8" s="1"/>
  <c r="AS83" i="8" s="1"/>
  <c r="AS84" i="8" s="1"/>
  <c r="AS85" i="8" s="1"/>
  <c r="AS86" i="8" s="1"/>
  <c r="AS87" i="8" s="1"/>
  <c r="AS88" i="8" s="1"/>
  <c r="AS89" i="8" s="1"/>
  <c r="AS90" i="8" s="1"/>
  <c r="AS91" i="8" s="1"/>
  <c r="AS92" i="8" s="1"/>
  <c r="AS93" i="8" s="1"/>
  <c r="AS94" i="8" s="1"/>
  <c r="AS95" i="8" s="1"/>
  <c r="AS96" i="8" s="1"/>
  <c r="AS97" i="8" s="1"/>
  <c r="AS98" i="8" s="1"/>
  <c r="AS99" i="8" s="1"/>
  <c r="AS100" i="8" s="1"/>
  <c r="AS101" i="8" s="1"/>
  <c r="AS102" i="8" s="1"/>
  <c r="AS103" i="8" s="1"/>
  <c r="AS104" i="8" s="1"/>
  <c r="AS105" i="8" s="1"/>
  <c r="AS106" i="8" s="1"/>
  <c r="AS107" i="8" s="1"/>
  <c r="AS108" i="8" s="1"/>
  <c r="AS109" i="8" s="1"/>
  <c r="AS110" i="8" s="1"/>
  <c r="AS111" i="8" s="1"/>
  <c r="AS112" i="8" s="1"/>
  <c r="AS113" i="8" s="1"/>
  <c r="AS114" i="8" s="1"/>
  <c r="AS115" i="8" s="1"/>
  <c r="AS116" i="8" s="1"/>
  <c r="AP25" i="36"/>
  <c r="AM26" i="36"/>
  <c r="AO29" i="36"/>
  <c r="AN28" i="36"/>
  <c r="D322" i="8"/>
  <c r="D258" i="8"/>
  <c r="D194" i="8"/>
  <c r="D130" i="8"/>
  <c r="D66" i="8"/>
  <c r="D354" i="8"/>
  <c r="D290" i="8"/>
  <c r="D226" i="8"/>
  <c r="D162" i="8"/>
  <c r="D98" i="8"/>
  <c r="D34" i="8"/>
  <c r="E26" i="8"/>
  <c r="E2" i="8"/>
  <c r="E386" i="8" s="1"/>
  <c r="F1" i="8"/>
  <c r="AH4" i="30"/>
  <c r="AI4" i="30"/>
  <c r="AJ4" i="30" s="1"/>
  <c r="AN4" i="30"/>
  <c r="AP4" i="30"/>
  <c r="AZ4" i="30"/>
  <c r="J9" i="35"/>
  <c r="G3" i="35"/>
  <c r="J10" i="35"/>
  <c r="I13" i="35"/>
  <c r="G7" i="35"/>
  <c r="J3" i="35"/>
  <c r="I4" i="35"/>
  <c r="G14" i="35"/>
  <c r="J6" i="35"/>
  <c r="J11" i="35"/>
  <c r="G11" i="35"/>
  <c r="H5" i="35"/>
  <c r="G8" i="35"/>
  <c r="I8" i="35"/>
  <c r="I9" i="35"/>
  <c r="J8" i="35"/>
  <c r="I11" i="35"/>
  <c r="H8" i="35"/>
  <c r="J7" i="35"/>
  <c r="I12" i="35"/>
  <c r="H9" i="35"/>
  <c r="I5" i="35"/>
  <c r="G10" i="35"/>
  <c r="H4" i="35"/>
  <c r="H14" i="35"/>
  <c r="J4" i="35"/>
  <c r="I10" i="35"/>
  <c r="J5" i="35"/>
  <c r="I14" i="35"/>
  <c r="I7" i="35"/>
  <c r="G6" i="35"/>
  <c r="H11" i="35"/>
  <c r="J14" i="35"/>
  <c r="H6" i="35"/>
  <c r="H7" i="35"/>
  <c r="J13" i="35"/>
  <c r="I6" i="35"/>
  <c r="H12" i="35"/>
  <c r="G13" i="35"/>
  <c r="H3" i="35"/>
  <c r="G4" i="35"/>
  <c r="I3" i="35"/>
  <c r="G5" i="35"/>
  <c r="J12" i="35"/>
  <c r="G9" i="35"/>
  <c r="H13" i="35"/>
  <c r="G12" i="35"/>
  <c r="H10" i="35"/>
  <c r="K2" i="30" l="1"/>
  <c r="J17" i="30"/>
  <c r="F410" i="8"/>
  <c r="F378" i="8"/>
  <c r="F346" i="8"/>
  <c r="F314" i="8"/>
  <c r="F282" i="8"/>
  <c r="F250" i="8"/>
  <c r="F218" i="8"/>
  <c r="F186" i="8"/>
  <c r="F154" i="8"/>
  <c r="F122" i="8"/>
  <c r="F90" i="8"/>
  <c r="F58" i="8"/>
  <c r="AS117" i="8"/>
  <c r="AS118" i="8" s="1"/>
  <c r="AS119" i="8" s="1"/>
  <c r="AS120" i="8" s="1"/>
  <c r="AS121" i="8" s="1"/>
  <c r="AS122" i="8" s="1"/>
  <c r="AS123" i="8" s="1"/>
  <c r="AS124" i="8" s="1"/>
  <c r="AS125" i="8" s="1"/>
  <c r="AS126" i="8" s="1"/>
  <c r="AS127" i="8" s="1"/>
  <c r="AS128" i="8" s="1"/>
  <c r="AS129" i="8" s="1"/>
  <c r="AS130" i="8" s="1"/>
  <c r="AS131" i="8" s="1"/>
  <c r="AS132" i="8" s="1"/>
  <c r="AS133" i="8" s="1"/>
  <c r="AS134" i="8" s="1"/>
  <c r="AS135" i="8" s="1"/>
  <c r="AS136" i="8" s="1"/>
  <c r="AS137" i="8" s="1"/>
  <c r="AS138" i="8" s="1"/>
  <c r="AS139" i="8" s="1"/>
  <c r="AS140" i="8" s="1"/>
  <c r="AS141" i="8" s="1"/>
  <c r="AS142" i="8" s="1"/>
  <c r="AS143" i="8" s="1"/>
  <c r="AS144" i="8" s="1"/>
  <c r="AS145" i="8" s="1"/>
  <c r="AS146" i="8" s="1"/>
  <c r="AS147" i="8" s="1"/>
  <c r="AS148" i="8" s="1"/>
  <c r="AS149" i="8" s="1"/>
  <c r="AS150" i="8" s="1"/>
  <c r="AS151" i="8" s="1"/>
  <c r="AS152" i="8" s="1"/>
  <c r="AS153" i="8" s="1"/>
  <c r="AS154" i="8" s="1"/>
  <c r="AS155" i="8" s="1"/>
  <c r="AS156" i="8" s="1"/>
  <c r="AS157" i="8" s="1"/>
  <c r="AS158" i="8" s="1"/>
  <c r="AP26" i="36"/>
  <c r="AM27" i="36"/>
  <c r="AO30" i="36"/>
  <c r="AN29" i="36"/>
  <c r="G281" i="35"/>
  <c r="J258" i="35"/>
  <c r="J283" i="35"/>
  <c r="H282" i="35"/>
  <c r="H246" i="35"/>
  <c r="J308" i="35"/>
  <c r="H252" i="35"/>
  <c r="J286" i="35"/>
  <c r="H254" i="35"/>
  <c r="I246" i="35"/>
  <c r="G295" i="35"/>
  <c r="J300" i="35"/>
  <c r="I277" i="35"/>
  <c r="I254" i="35"/>
  <c r="G303" i="35"/>
  <c r="H294" i="35"/>
  <c r="I243" i="35"/>
  <c r="G278" i="35"/>
  <c r="J305" i="35"/>
  <c r="H310" i="35"/>
  <c r="G258" i="35"/>
  <c r="H269" i="35"/>
  <c r="G301" i="35"/>
  <c r="G257" i="35"/>
  <c r="H257" i="35"/>
  <c r="I285" i="35"/>
  <c r="H263" i="35"/>
  <c r="G266" i="35"/>
  <c r="J243" i="35"/>
  <c r="J271" i="35"/>
  <c r="I293" i="35"/>
  <c r="H295" i="35"/>
  <c r="H306" i="35"/>
  <c r="I245" i="35"/>
  <c r="H289" i="35"/>
  <c r="G282" i="35"/>
  <c r="G284" i="35"/>
  <c r="J270" i="35"/>
  <c r="J263" i="35"/>
  <c r="H299" i="35"/>
  <c r="H255" i="35"/>
  <c r="I308" i="35"/>
  <c r="I301" i="35"/>
  <c r="H264" i="35"/>
  <c r="G272" i="35"/>
  <c r="I278" i="35"/>
  <c r="J250" i="35"/>
  <c r="G305" i="35"/>
  <c r="J251" i="35"/>
  <c r="I272" i="35"/>
  <c r="H298" i="35"/>
  <c r="H286" i="35"/>
  <c r="I248" i="35"/>
  <c r="G261" i="35"/>
  <c r="H297" i="35"/>
  <c r="J298" i="35"/>
  <c r="G250" i="35"/>
  <c r="G311" i="35"/>
  <c r="J259" i="35"/>
  <c r="I280" i="35"/>
  <c r="G268" i="35"/>
  <c r="H244" i="35"/>
  <c r="G294" i="35"/>
  <c r="J249" i="35"/>
  <c r="J269" i="35"/>
  <c r="H278" i="35"/>
  <c r="G297" i="35"/>
  <c r="H287" i="35"/>
  <c r="J306" i="35"/>
  <c r="I276" i="35"/>
  <c r="I269" i="35"/>
  <c r="I295" i="35"/>
  <c r="J254" i="35"/>
  <c r="G306" i="35"/>
  <c r="G262" i="35"/>
  <c r="J296" i="35"/>
  <c r="I290" i="35"/>
  <c r="H293" i="35"/>
  <c r="H300" i="35"/>
  <c r="G300" i="35"/>
  <c r="I275" i="35"/>
  <c r="G253" i="35"/>
  <c r="H291" i="35"/>
  <c r="H303" i="35"/>
  <c r="I306" i="35"/>
  <c r="H301" i="35"/>
  <c r="H270" i="35"/>
  <c r="G308" i="35"/>
  <c r="G277" i="35"/>
  <c r="J285" i="35"/>
  <c r="J299" i="35"/>
  <c r="G286" i="35"/>
  <c r="G298" i="35"/>
  <c r="G259" i="35"/>
  <c r="J253" i="35"/>
  <c r="H275" i="35"/>
  <c r="I262" i="35"/>
  <c r="H305" i="35"/>
  <c r="J278" i="35"/>
  <c r="H243" i="35"/>
  <c r="I259" i="35"/>
  <c r="G260" i="35"/>
  <c r="J303" i="35"/>
  <c r="I288" i="35"/>
  <c r="I252" i="35"/>
  <c r="I267" i="35"/>
  <c r="H262" i="35"/>
  <c r="H279" i="35"/>
  <c r="G246" i="35"/>
  <c r="I257" i="35"/>
  <c r="J255" i="35"/>
  <c r="G302" i="35"/>
  <c r="G263" i="35"/>
  <c r="G292" i="35"/>
  <c r="J313" i="35"/>
  <c r="G243" i="35"/>
  <c r="I283" i="35"/>
  <c r="J262" i="35"/>
  <c r="H261" i="35"/>
  <c r="I271" i="35"/>
  <c r="H307" i="35"/>
  <c r="H249" i="35"/>
  <c r="G273" i="35"/>
  <c r="G288" i="35"/>
  <c r="H271" i="35"/>
  <c r="J280" i="35"/>
  <c r="G283" i="35"/>
  <c r="G252" i="35"/>
  <c r="J297" i="35"/>
  <c r="G296" i="35"/>
  <c r="I266" i="35"/>
  <c r="H274" i="35"/>
  <c r="H272" i="35"/>
  <c r="G299" i="35"/>
  <c r="J290" i="35"/>
  <c r="H311" i="35"/>
  <c r="H245" i="35"/>
  <c r="I299" i="35"/>
  <c r="G270" i="35"/>
  <c r="J291" i="35"/>
  <c r="I298" i="35"/>
  <c r="G312" i="35"/>
  <c r="I292" i="35"/>
  <c r="G313" i="35"/>
  <c r="I286" i="35"/>
  <c r="I289" i="35"/>
  <c r="H292" i="35"/>
  <c r="H267" i="35"/>
  <c r="G280" i="35"/>
  <c r="J288" i="35"/>
  <c r="J289" i="35"/>
  <c r="H312" i="35"/>
  <c r="I258" i="35"/>
  <c r="J312" i="35"/>
  <c r="G245" i="35"/>
  <c r="H265" i="35"/>
  <c r="H283" i="35"/>
  <c r="G285" i="35"/>
  <c r="H302" i="35"/>
  <c r="G307" i="35"/>
  <c r="J264" i="35"/>
  <c r="J284" i="35"/>
  <c r="G271" i="35"/>
  <c r="H276" i="35"/>
  <c r="H277" i="35"/>
  <c r="J294" i="35"/>
  <c r="I300" i="35"/>
  <c r="G242" i="35"/>
  <c r="I260" i="35"/>
  <c r="I291" i="35"/>
  <c r="G309" i="35"/>
  <c r="J292" i="35"/>
  <c r="G279" i="35"/>
  <c r="I279" i="35"/>
  <c r="J279" i="35"/>
  <c r="J267" i="35"/>
  <c r="I253" i="35"/>
  <c r="J276" i="35"/>
  <c r="J265" i="35"/>
  <c r="I263" i="35"/>
  <c r="H247" i="35"/>
  <c r="G290" i="35"/>
  <c r="I244" i="35"/>
  <c r="I310" i="35"/>
  <c r="J309" i="35"/>
  <c r="H268" i="35"/>
  <c r="G274" i="35"/>
  <c r="I287" i="35"/>
  <c r="I312" i="35"/>
  <c r="J261" i="35"/>
  <c r="G310" i="35"/>
  <c r="G244" i="35"/>
  <c r="I274" i="35"/>
  <c r="I294" i="35"/>
  <c r="G276" i="35"/>
  <c r="H304" i="35"/>
  <c r="I311" i="35"/>
  <c r="J266" i="35"/>
  <c r="G254" i="35"/>
  <c r="I265" i="35"/>
  <c r="J287" i="35"/>
  <c r="I303" i="35"/>
  <c r="I256" i="35"/>
  <c r="I297" i="35"/>
  <c r="H288" i="35"/>
  <c r="I302" i="35"/>
  <c r="I309" i="35"/>
  <c r="G289" i="35"/>
  <c r="H281" i="35"/>
  <c r="J252" i="35"/>
  <c r="G256" i="35"/>
  <c r="J282" i="35"/>
  <c r="H266" i="35"/>
  <c r="I264" i="35"/>
  <c r="I270" i="35"/>
  <c r="H242" i="35"/>
  <c r="J244" i="35"/>
  <c r="G293" i="35"/>
  <c r="H284" i="35"/>
  <c r="I268" i="35"/>
  <c r="H290" i="35"/>
  <c r="G269" i="35"/>
  <c r="G251" i="35"/>
  <c r="J242" i="35"/>
  <c r="J260" i="35"/>
  <c r="I296" i="35"/>
  <c r="I247" i="35"/>
  <c r="H313" i="35"/>
  <c r="J295" i="35"/>
  <c r="J275" i="35"/>
  <c r="H309" i="35"/>
  <c r="G248" i="35"/>
  <c r="J293" i="35"/>
  <c r="G255" i="35"/>
  <c r="G267" i="35"/>
  <c r="H250" i="35"/>
  <c r="I255" i="35"/>
  <c r="G265" i="35"/>
  <c r="G304" i="35"/>
  <c r="J311" i="35"/>
  <c r="J310" i="35"/>
  <c r="G249" i="35"/>
  <c r="G275" i="35"/>
  <c r="J301" i="35"/>
  <c r="J256" i="35"/>
  <c r="J281" i="35"/>
  <c r="I261" i="35"/>
  <c r="I250" i="35"/>
  <c r="H258" i="35"/>
  <c r="H256" i="35"/>
  <c r="J272" i="35"/>
  <c r="I307" i="35"/>
  <c r="J246" i="35"/>
  <c r="H260" i="35"/>
  <c r="H248" i="35"/>
  <c r="J245" i="35"/>
  <c r="J257" i="35"/>
  <c r="H280" i="35"/>
  <c r="I305" i="35"/>
  <c r="G287" i="35"/>
  <c r="J302" i="35"/>
  <c r="J248" i="35"/>
  <c r="H251" i="35"/>
  <c r="G264" i="35"/>
  <c r="G247" i="35"/>
  <c r="J273" i="35"/>
  <c r="I281" i="35"/>
  <c r="I242" i="35"/>
  <c r="I313" i="35"/>
  <c r="H308" i="35"/>
  <c r="I251" i="35"/>
  <c r="I249" i="35"/>
  <c r="J247" i="35"/>
  <c r="H259" i="35"/>
  <c r="G291" i="35"/>
  <c r="J307" i="35"/>
  <c r="J268" i="35"/>
  <c r="I304" i="35"/>
  <c r="I273" i="35"/>
  <c r="J277" i="35"/>
  <c r="H285" i="35"/>
  <c r="I282" i="35"/>
  <c r="H253" i="35"/>
  <c r="J304" i="35"/>
  <c r="H296" i="35"/>
  <c r="I284" i="35"/>
  <c r="J274" i="35"/>
  <c r="H273" i="35"/>
  <c r="E354" i="8"/>
  <c r="E290" i="8"/>
  <c r="E226" i="8"/>
  <c r="E162" i="8"/>
  <c r="E98" i="8"/>
  <c r="E34" i="8"/>
  <c r="E322" i="8"/>
  <c r="E258" i="8"/>
  <c r="E194" i="8"/>
  <c r="E130" i="8"/>
  <c r="E66" i="8"/>
  <c r="F2" i="8"/>
  <c r="F386" i="8" s="1"/>
  <c r="F26" i="8"/>
  <c r="G1" i="8"/>
  <c r="H1" i="8" s="1"/>
  <c r="AH5" i="30"/>
  <c r="AI5" i="30"/>
  <c r="AJ5" i="30" s="1"/>
  <c r="AN5" i="30"/>
  <c r="AP5" i="30"/>
  <c r="AZ5" i="30"/>
  <c r="K17" i="30" l="1"/>
  <c r="L2" i="30"/>
  <c r="H2" i="8"/>
  <c r="I1" i="8"/>
  <c r="H378" i="8"/>
  <c r="H314" i="8"/>
  <c r="H250" i="8"/>
  <c r="H186" i="8"/>
  <c r="H122" i="8"/>
  <c r="H58" i="8"/>
  <c r="H410" i="8"/>
  <c r="H346" i="8"/>
  <c r="H282" i="8"/>
  <c r="H218" i="8"/>
  <c r="H154" i="8"/>
  <c r="H90" i="8"/>
  <c r="H26" i="8"/>
  <c r="G410" i="8"/>
  <c r="G378" i="8"/>
  <c r="G346" i="8"/>
  <c r="G314" i="8"/>
  <c r="G282" i="8"/>
  <c r="G250" i="8"/>
  <c r="G218" i="8"/>
  <c r="G186" i="8"/>
  <c r="G154" i="8"/>
  <c r="G122" i="8"/>
  <c r="G90" i="8"/>
  <c r="G58" i="8"/>
  <c r="AS159" i="8"/>
  <c r="AS160" i="8" s="1"/>
  <c r="AS161" i="8" s="1"/>
  <c r="AS162" i="8" s="1"/>
  <c r="AS163" i="8" s="1"/>
  <c r="AS164" i="8" s="1"/>
  <c r="AS165" i="8" s="1"/>
  <c r="AS166" i="8" s="1"/>
  <c r="AS167" i="8" s="1"/>
  <c r="AS168" i="8" s="1"/>
  <c r="AS169" i="8" s="1"/>
  <c r="AS170" i="8" s="1"/>
  <c r="AS171" i="8" s="1"/>
  <c r="AS172" i="8" s="1"/>
  <c r="AS173" i="8" s="1"/>
  <c r="AS174" i="8" s="1"/>
  <c r="AS175" i="8" s="1"/>
  <c r="AS176" i="8" s="1"/>
  <c r="AS177" i="8" s="1"/>
  <c r="AS178" i="8" s="1"/>
  <c r="AS179" i="8" s="1"/>
  <c r="AS180" i="8" s="1"/>
  <c r="AS181" i="8" s="1"/>
  <c r="AS182" i="8" s="1"/>
  <c r="AS183" i="8" s="1"/>
  <c r="AS184" i="8" s="1"/>
  <c r="AS185" i="8" s="1"/>
  <c r="AS186" i="8" s="1"/>
  <c r="AS187" i="8" s="1"/>
  <c r="AS188" i="8" s="1"/>
  <c r="AS189" i="8" s="1"/>
  <c r="AS190" i="8" s="1"/>
  <c r="AS191" i="8" s="1"/>
  <c r="AS192" i="8" s="1"/>
  <c r="AS193" i="8" s="1"/>
  <c r="AS194" i="8" s="1"/>
  <c r="AS195" i="8" s="1"/>
  <c r="AS196" i="8" s="1"/>
  <c r="AS197" i="8" s="1"/>
  <c r="AS198" i="8" s="1"/>
  <c r="AS199" i="8" s="1"/>
  <c r="AS200" i="8" s="1"/>
  <c r="AS201" i="8" s="1"/>
  <c r="AS202" i="8" s="1"/>
  <c r="AS203" i="8" s="1"/>
  <c r="AS204" i="8" s="1"/>
  <c r="AS205" i="8" s="1"/>
  <c r="AS206" i="8" s="1"/>
  <c r="AS207" i="8" s="1"/>
  <c r="AS208" i="8" s="1"/>
  <c r="AP27" i="36"/>
  <c r="AM28" i="36"/>
  <c r="AO31" i="36"/>
  <c r="AN30" i="36"/>
  <c r="F354" i="8"/>
  <c r="F290" i="8"/>
  <c r="F226" i="8"/>
  <c r="F162" i="8"/>
  <c r="F98" i="8"/>
  <c r="F34" i="8"/>
  <c r="F322" i="8"/>
  <c r="F258" i="8"/>
  <c r="F194" i="8"/>
  <c r="F130" i="8"/>
  <c r="F66" i="8"/>
  <c r="G26" i="8"/>
  <c r="G2" i="8"/>
  <c r="G386" i="8" s="1"/>
  <c r="AH6" i="30"/>
  <c r="AI6" i="30"/>
  <c r="AJ6" i="30" s="1"/>
  <c r="AN6" i="30"/>
  <c r="AP6" i="30"/>
  <c r="AZ6" i="30"/>
  <c r="L17" i="30" l="1"/>
  <c r="M2" i="30"/>
  <c r="CJ39" i="10"/>
  <c r="H386" i="8"/>
  <c r="H322" i="8"/>
  <c r="H258" i="8"/>
  <c r="H194" i="8"/>
  <c r="H130" i="8"/>
  <c r="H66" i="8"/>
  <c r="H354" i="8"/>
  <c r="H290" i="8"/>
  <c r="H226" i="8"/>
  <c r="H162" i="8"/>
  <c r="H98" i="8"/>
  <c r="H34" i="8"/>
  <c r="I410" i="8"/>
  <c r="I346" i="8"/>
  <c r="I282" i="8"/>
  <c r="I218" i="8"/>
  <c r="I154" i="8"/>
  <c r="I90" i="8"/>
  <c r="I26" i="8"/>
  <c r="J1" i="8"/>
  <c r="I378" i="8"/>
  <c r="I314" i="8"/>
  <c r="I250" i="8"/>
  <c r="I186" i="8"/>
  <c r="I122" i="8"/>
  <c r="I58" i="8"/>
  <c r="I2" i="8"/>
  <c r="AP28" i="36"/>
  <c r="AM29" i="36"/>
  <c r="AO32" i="36"/>
  <c r="AN31" i="36"/>
  <c r="G322" i="8"/>
  <c r="G258" i="8"/>
  <c r="G194" i="8"/>
  <c r="G130" i="8"/>
  <c r="G66" i="8"/>
  <c r="G226" i="8"/>
  <c r="G34" i="8"/>
  <c r="G354" i="8"/>
  <c r="G290" i="8"/>
  <c r="G162" i="8"/>
  <c r="G98" i="8"/>
  <c r="AH7" i="30"/>
  <c r="AI7" i="30"/>
  <c r="AJ7" i="30" s="1"/>
  <c r="AN7" i="30"/>
  <c r="AP7" i="30"/>
  <c r="AZ7" i="30"/>
  <c r="CJ53" i="10" l="1"/>
  <c r="M17" i="30"/>
  <c r="N2" i="30"/>
  <c r="J378" i="8"/>
  <c r="J314" i="8"/>
  <c r="J250" i="8"/>
  <c r="J186" i="8"/>
  <c r="J122" i="8"/>
  <c r="J58" i="8"/>
  <c r="J2" i="8"/>
  <c r="J410" i="8"/>
  <c r="J346" i="8"/>
  <c r="J282" i="8"/>
  <c r="J218" i="8"/>
  <c r="J154" i="8"/>
  <c r="J90" i="8"/>
  <c r="J26" i="8"/>
  <c r="K1" i="8"/>
  <c r="I354" i="8"/>
  <c r="I290" i="8"/>
  <c r="I226" i="8"/>
  <c r="I162" i="8"/>
  <c r="I98" i="8"/>
  <c r="I34" i="8"/>
  <c r="I386" i="8"/>
  <c r="I322" i="8"/>
  <c r="I258" i="8"/>
  <c r="I194" i="8"/>
  <c r="I130" i="8"/>
  <c r="I66" i="8"/>
  <c r="AM30" i="36"/>
  <c r="AP29" i="36"/>
  <c r="AO33" i="36"/>
  <c r="AN32" i="36"/>
  <c r="AM3" i="30"/>
  <c r="AH8" i="30"/>
  <c r="AI8" i="30"/>
  <c r="AJ8" i="30" s="1"/>
  <c r="AN8" i="30"/>
  <c r="AP8" i="30"/>
  <c r="AZ8" i="30"/>
  <c r="N17" i="30" l="1"/>
  <c r="O2" i="30"/>
  <c r="K378" i="8"/>
  <c r="K314" i="8"/>
  <c r="K250" i="8"/>
  <c r="K186" i="8"/>
  <c r="K122" i="8"/>
  <c r="K58" i="8"/>
  <c r="K2" i="8"/>
  <c r="K410" i="8"/>
  <c r="K346" i="8"/>
  <c r="K282" i="8"/>
  <c r="K218" i="8"/>
  <c r="K154" i="8"/>
  <c r="K90" i="8"/>
  <c r="K26" i="8"/>
  <c r="L1" i="8"/>
  <c r="J354" i="8"/>
  <c r="J290" i="8"/>
  <c r="J226" i="8"/>
  <c r="J162" i="8"/>
  <c r="J98" i="8"/>
  <c r="J34" i="8"/>
  <c r="J386" i="8"/>
  <c r="J322" i="8"/>
  <c r="J258" i="8"/>
  <c r="J194" i="8"/>
  <c r="J130" i="8"/>
  <c r="J66" i="8"/>
  <c r="AP30" i="36"/>
  <c r="AM31" i="36"/>
  <c r="AO34" i="36"/>
  <c r="AN33" i="36"/>
  <c r="AH9" i="30"/>
  <c r="AI9" i="30"/>
  <c r="AJ9" i="30" s="1"/>
  <c r="AN9" i="30"/>
  <c r="AP9" i="30"/>
  <c r="AZ9" i="30"/>
  <c r="P2" i="30" l="1"/>
  <c r="O17" i="30"/>
  <c r="L378" i="8"/>
  <c r="L314" i="8"/>
  <c r="L250" i="8"/>
  <c r="L186" i="8"/>
  <c r="L122" i="8"/>
  <c r="L58" i="8"/>
  <c r="L2" i="8"/>
  <c r="L410" i="8"/>
  <c r="L346" i="8"/>
  <c r="L282" i="8"/>
  <c r="L218" i="8"/>
  <c r="L154" i="8"/>
  <c r="L90" i="8"/>
  <c r="L26" i="8"/>
  <c r="M1" i="8"/>
  <c r="K354" i="8"/>
  <c r="K290" i="8"/>
  <c r="K226" i="8"/>
  <c r="K162" i="8"/>
  <c r="K98" i="8"/>
  <c r="K34" i="8"/>
  <c r="K386" i="8"/>
  <c r="K322" i="8"/>
  <c r="K258" i="8"/>
  <c r="K194" i="8"/>
  <c r="K130" i="8"/>
  <c r="K66" i="8"/>
  <c r="AP31" i="36"/>
  <c r="AM32" i="36"/>
  <c r="AO35" i="36"/>
  <c r="AN34" i="36"/>
  <c r="AM5" i="30"/>
  <c r="AH10" i="30"/>
  <c r="AI10" i="30"/>
  <c r="AJ10" i="30" s="1"/>
  <c r="AN10" i="30"/>
  <c r="AP10" i="30"/>
  <c r="AZ10" i="30"/>
  <c r="Q2" i="30" l="1"/>
  <c r="P17" i="30"/>
  <c r="M378" i="8"/>
  <c r="M314" i="8"/>
  <c r="M250" i="8"/>
  <c r="M186" i="8"/>
  <c r="M122" i="8"/>
  <c r="M58" i="8"/>
  <c r="M2" i="8"/>
  <c r="M410" i="8"/>
  <c r="M346" i="8"/>
  <c r="M282" i="8"/>
  <c r="M218" i="8"/>
  <c r="M154" i="8"/>
  <c r="M90" i="8"/>
  <c r="M26" i="8"/>
  <c r="N1" i="8"/>
  <c r="L354" i="8"/>
  <c r="L290" i="8"/>
  <c r="L226" i="8"/>
  <c r="L162" i="8"/>
  <c r="L98" i="8"/>
  <c r="L34" i="8"/>
  <c r="L386" i="8"/>
  <c r="L322" i="8"/>
  <c r="L258" i="8"/>
  <c r="L194" i="8"/>
  <c r="L130" i="8"/>
  <c r="L66" i="8"/>
  <c r="AP32" i="36"/>
  <c r="AM33" i="36"/>
  <c r="AO36" i="36"/>
  <c r="AN35" i="36"/>
  <c r="G260" i="31"/>
  <c r="AH11" i="30"/>
  <c r="AI11" i="30"/>
  <c r="AJ11" i="30" s="1"/>
  <c r="AN11" i="30"/>
  <c r="AP11" i="30"/>
  <c r="AZ11" i="30"/>
  <c r="Q17" i="30" l="1"/>
  <c r="R2" i="30"/>
  <c r="R17" i="30" s="1"/>
  <c r="N378" i="8"/>
  <c r="N314" i="8"/>
  <c r="N250" i="8"/>
  <c r="N186" i="8"/>
  <c r="N122" i="8"/>
  <c r="N58" i="8"/>
  <c r="N2" i="8"/>
  <c r="N410" i="8"/>
  <c r="N346" i="8"/>
  <c r="N282" i="8"/>
  <c r="N218" i="8"/>
  <c r="N154" i="8"/>
  <c r="N90" i="8"/>
  <c r="N26" i="8"/>
  <c r="O1" i="8"/>
  <c r="M354" i="8"/>
  <c r="M290" i="8"/>
  <c r="M226" i="8"/>
  <c r="M162" i="8"/>
  <c r="M98" i="8"/>
  <c r="M34" i="8"/>
  <c r="M386" i="8"/>
  <c r="M322" i="8"/>
  <c r="M258" i="8"/>
  <c r="M194" i="8"/>
  <c r="M130" i="8"/>
  <c r="M66" i="8"/>
  <c r="AP33" i="36"/>
  <c r="AM34" i="36"/>
  <c r="AO37" i="36"/>
  <c r="AN36" i="36"/>
  <c r="AH12" i="30"/>
  <c r="AI12" i="30"/>
  <c r="AJ12" i="30" s="1"/>
  <c r="AN12" i="30"/>
  <c r="AP12" i="30"/>
  <c r="AZ12" i="30"/>
  <c r="O410" i="8" l="1"/>
  <c r="O346" i="8"/>
  <c r="O282" i="8"/>
  <c r="O218" i="8"/>
  <c r="O154" i="8"/>
  <c r="O90" i="8"/>
  <c r="O26" i="8"/>
  <c r="P1" i="8"/>
  <c r="O378" i="8"/>
  <c r="O314" i="8"/>
  <c r="O250" i="8"/>
  <c r="O186" i="8"/>
  <c r="O122" i="8"/>
  <c r="O58" i="8"/>
  <c r="O2" i="8"/>
  <c r="N386" i="8"/>
  <c r="N322" i="8"/>
  <c r="N258" i="8"/>
  <c r="N194" i="8"/>
  <c r="N130" i="8"/>
  <c r="N66" i="8"/>
  <c r="N354" i="8"/>
  <c r="N290" i="8"/>
  <c r="N226" i="8"/>
  <c r="N162" i="8"/>
  <c r="N98" i="8"/>
  <c r="N34" i="8"/>
  <c r="AP34" i="36"/>
  <c r="AM35" i="36"/>
  <c r="AO38" i="36"/>
  <c r="AN37" i="36"/>
  <c r="AH13" i="30"/>
  <c r="AI13" i="30"/>
  <c r="AJ13" i="30" s="1"/>
  <c r="AN13" i="30"/>
  <c r="AP13" i="30"/>
  <c r="AZ13" i="30"/>
  <c r="O354" i="8" l="1"/>
  <c r="O290" i="8"/>
  <c r="O226" i="8"/>
  <c r="O162" i="8"/>
  <c r="O98" i="8"/>
  <c r="O34" i="8"/>
  <c r="O386" i="8"/>
  <c r="O322" i="8"/>
  <c r="O258" i="8"/>
  <c r="O194" i="8"/>
  <c r="O130" i="8"/>
  <c r="O66" i="8"/>
  <c r="Q1" i="8"/>
  <c r="P378" i="8"/>
  <c r="P314" i="8"/>
  <c r="P250" i="8"/>
  <c r="P186" i="8"/>
  <c r="P122" i="8"/>
  <c r="P58" i="8"/>
  <c r="P2" i="8"/>
  <c r="P410" i="8"/>
  <c r="P346" i="8"/>
  <c r="P282" i="8"/>
  <c r="P218" i="8"/>
  <c r="P154" i="8"/>
  <c r="P90" i="8"/>
  <c r="P26" i="8"/>
  <c r="AP35" i="36"/>
  <c r="AM36" i="36"/>
  <c r="AO39" i="36"/>
  <c r="AN38" i="36"/>
  <c r="J263" i="31"/>
  <c r="AH14" i="30"/>
  <c r="AI14" i="30"/>
  <c r="AJ14" i="30" s="1"/>
  <c r="AI15" i="30" s="1"/>
  <c r="AJ15" i="30" s="1"/>
  <c r="AI16" i="30" s="1"/>
  <c r="AJ16" i="30" s="1"/>
  <c r="AN14" i="30"/>
  <c r="AP14" i="30"/>
  <c r="AZ14" i="30"/>
  <c r="AH15" i="30"/>
  <c r="AN15" i="30"/>
  <c r="AP15" i="30"/>
  <c r="AP16" i="30" s="1"/>
  <c r="AP17" i="30" s="1"/>
  <c r="AZ15" i="30"/>
  <c r="AH16" i="30"/>
  <c r="AZ16" i="30"/>
  <c r="D17" i="30"/>
  <c r="E17" i="30"/>
  <c r="F17" i="30"/>
  <c r="G17" i="30"/>
  <c r="AZ17" i="30"/>
  <c r="I65" i="36"/>
  <c r="I43" i="36"/>
  <c r="I49" i="36"/>
  <c r="I92" i="36"/>
  <c r="I8" i="36"/>
  <c r="I20" i="36"/>
  <c r="I69" i="36"/>
  <c r="I89" i="36"/>
  <c r="I44" i="36"/>
  <c r="I59" i="36"/>
  <c r="I29" i="36"/>
  <c r="I25" i="36"/>
  <c r="I52" i="36"/>
  <c r="I28" i="36"/>
  <c r="I71" i="36"/>
  <c r="I53" i="36"/>
  <c r="I16" i="36"/>
  <c r="I77" i="36"/>
  <c r="I55" i="36"/>
  <c r="I57" i="36"/>
  <c r="I15" i="36"/>
  <c r="I4" i="36"/>
  <c r="I76" i="36"/>
  <c r="I91" i="36"/>
  <c r="I64" i="36"/>
  <c r="I21" i="36"/>
  <c r="I9" i="36"/>
  <c r="I3" i="36"/>
  <c r="I95" i="36"/>
  <c r="I73" i="36"/>
  <c r="I87" i="36"/>
  <c r="I88" i="36"/>
  <c r="I27" i="36"/>
  <c r="I39" i="36"/>
  <c r="I40" i="36"/>
  <c r="I35" i="36"/>
  <c r="I11" i="36"/>
  <c r="I75" i="36"/>
  <c r="I47" i="36"/>
  <c r="I13" i="36"/>
  <c r="I63" i="36"/>
  <c r="I37" i="36"/>
  <c r="I7" i="36"/>
  <c r="I84" i="36"/>
  <c r="I48" i="36"/>
  <c r="I96" i="36"/>
  <c r="I31" i="36"/>
  <c r="I33" i="36"/>
  <c r="I81" i="36"/>
  <c r="I24" i="36"/>
  <c r="I12" i="36"/>
  <c r="I93" i="36"/>
  <c r="I41" i="36"/>
  <c r="I17" i="36"/>
  <c r="I32" i="36"/>
  <c r="I97" i="36"/>
  <c r="I45" i="36"/>
  <c r="I51" i="36"/>
  <c r="I83" i="36"/>
  <c r="I56" i="36"/>
  <c r="I36" i="36"/>
  <c r="I67" i="36"/>
  <c r="I72" i="36"/>
  <c r="I19" i="36"/>
  <c r="I61" i="36"/>
  <c r="I85" i="36"/>
  <c r="I60" i="36"/>
  <c r="I80" i="36"/>
  <c r="I23" i="36"/>
  <c r="I5" i="36"/>
  <c r="I68" i="36"/>
  <c r="P386" i="8" l="1"/>
  <c r="P322" i="8"/>
  <c r="P258" i="8"/>
  <c r="P194" i="8"/>
  <c r="P130" i="8"/>
  <c r="P66" i="8"/>
  <c r="P354" i="8"/>
  <c r="P290" i="8"/>
  <c r="P226" i="8"/>
  <c r="P162" i="8"/>
  <c r="P98" i="8"/>
  <c r="P34" i="8"/>
  <c r="R1" i="8"/>
  <c r="Q410" i="8"/>
  <c r="Q346" i="8"/>
  <c r="Q282" i="8"/>
  <c r="Q218" i="8"/>
  <c r="Q154" i="8"/>
  <c r="Q90" i="8"/>
  <c r="Q26" i="8"/>
  <c r="Q378" i="8"/>
  <c r="Q314" i="8"/>
  <c r="Q250" i="8"/>
  <c r="Q186" i="8"/>
  <c r="Q122" i="8"/>
  <c r="Q58" i="8"/>
  <c r="Q2" i="8"/>
  <c r="I102" i="36"/>
  <c r="I101" i="36"/>
  <c r="I100" i="36"/>
  <c r="AP36" i="36"/>
  <c r="AM37" i="36"/>
  <c r="AO40" i="36"/>
  <c r="AN39" i="36"/>
  <c r="AN16" i="30"/>
  <c r="AM13" i="30"/>
  <c r="AM12" i="30"/>
  <c r="AP18" i="30"/>
  <c r="AM14" i="30" s="1"/>
  <c r="AZ18" i="30"/>
  <c r="Q386" i="8" l="1"/>
  <c r="Q322" i="8"/>
  <c r="Q258" i="8"/>
  <c r="Q194" i="8"/>
  <c r="Q130" i="8"/>
  <c r="Q66" i="8"/>
  <c r="Q354" i="8"/>
  <c r="Q290" i="8"/>
  <c r="Q226" i="8"/>
  <c r="Q162" i="8"/>
  <c r="Q98" i="8"/>
  <c r="Q34" i="8"/>
  <c r="R410" i="8"/>
  <c r="R346" i="8"/>
  <c r="R282" i="8"/>
  <c r="R218" i="8"/>
  <c r="R154" i="8"/>
  <c r="R90" i="8"/>
  <c r="R26" i="8"/>
  <c r="R378" i="8"/>
  <c r="R314" i="8"/>
  <c r="R250" i="8"/>
  <c r="R186" i="8"/>
  <c r="R122" i="8"/>
  <c r="R58" i="8"/>
  <c r="R2" i="8"/>
  <c r="AP37" i="36"/>
  <c r="AM38" i="36"/>
  <c r="AO41" i="36"/>
  <c r="AN40" i="36"/>
  <c r="AN17" i="30"/>
  <c r="AP19" i="30"/>
  <c r="AM15" i="30" s="1"/>
  <c r="AZ19" i="30"/>
  <c r="R386" i="8" l="1"/>
  <c r="R322" i="8"/>
  <c r="R258" i="8"/>
  <c r="R194" i="8"/>
  <c r="R130" i="8"/>
  <c r="R66" i="8"/>
  <c r="R354" i="8"/>
  <c r="R290" i="8"/>
  <c r="R226" i="8"/>
  <c r="R162" i="8"/>
  <c r="R98" i="8"/>
  <c r="R34" i="8"/>
  <c r="AP38" i="36"/>
  <c r="AM39" i="36"/>
  <c r="AO42" i="36"/>
  <c r="AN41" i="36"/>
  <c r="G280" i="31"/>
  <c r="G290" i="31"/>
  <c r="G301" i="31"/>
  <c r="G305" i="31"/>
  <c r="G298" i="31"/>
  <c r="G289" i="31"/>
  <c r="G299" i="31"/>
  <c r="G291" i="31"/>
  <c r="G309" i="31"/>
  <c r="G294" i="31"/>
  <c r="G266" i="31"/>
  <c r="G310" i="31"/>
  <c r="G296" i="31"/>
  <c r="G319" i="31"/>
  <c r="G264" i="31"/>
  <c r="G306" i="31"/>
  <c r="G304" i="31"/>
  <c r="G276" i="31"/>
  <c r="G273" i="31"/>
  <c r="G286" i="31"/>
  <c r="G263" i="31"/>
  <c r="G278" i="31"/>
  <c r="G308" i="31"/>
  <c r="G285" i="31"/>
  <c r="G267" i="31"/>
  <c r="G275" i="31"/>
  <c r="G265" i="31"/>
  <c r="G315" i="31"/>
  <c r="G303" i="31"/>
  <c r="G316" i="31"/>
  <c r="G312" i="31"/>
  <c r="G284" i="31"/>
  <c r="G307" i="31"/>
  <c r="G302" i="31"/>
  <c r="G262" i="31"/>
  <c r="G313" i="31"/>
  <c r="G317" i="31"/>
  <c r="G272" i="31"/>
  <c r="G268" i="31"/>
  <c r="G270" i="31"/>
  <c r="G279" i="31"/>
  <c r="G314" i="31"/>
  <c r="G288" i="31"/>
  <c r="G269" i="31"/>
  <c r="G295" i="31"/>
  <c r="G293" i="31"/>
  <c r="G297" i="31"/>
  <c r="G300" i="31"/>
  <c r="G282" i="31"/>
  <c r="G281" i="31"/>
  <c r="G283" i="31"/>
  <c r="G318" i="31"/>
  <c r="G274" i="31"/>
  <c r="G311" i="31"/>
  <c r="G271" i="31"/>
  <c r="G287" i="31"/>
  <c r="G261" i="31"/>
  <c r="G277" i="31"/>
  <c r="G292" i="31"/>
  <c r="AN18" i="30"/>
  <c r="AP20" i="30"/>
  <c r="AM16" i="30" s="1"/>
  <c r="AZ20" i="30"/>
  <c r="AP39" i="36" l="1"/>
  <c r="AM40" i="36"/>
  <c r="AO43" i="36"/>
  <c r="AN42" i="36"/>
  <c r="AN19" i="30"/>
  <c r="AP21" i="30"/>
  <c r="AM17" i="30" s="1"/>
  <c r="AZ21" i="30"/>
  <c r="CV39" i="10" l="1"/>
  <c r="AP40" i="36"/>
  <c r="AM41" i="36"/>
  <c r="AO44" i="36"/>
  <c r="AN43" i="36"/>
  <c r="AN20" i="30"/>
  <c r="AM18" i="30"/>
  <c r="AP22" i="30"/>
  <c r="AZ22" i="30"/>
  <c r="CV53" i="10" l="1"/>
  <c r="AP41" i="36"/>
  <c r="AM42" i="36"/>
  <c r="AO45" i="36"/>
  <c r="AN44" i="36"/>
  <c r="AN21" i="30"/>
  <c r="AP23" i="30"/>
  <c r="AM19" i="30" s="1"/>
  <c r="AZ23" i="30"/>
  <c r="AP42" i="36" l="1"/>
  <c r="AM43" i="36"/>
  <c r="AO46" i="36"/>
  <c r="AN45" i="36"/>
  <c r="AN22" i="30"/>
  <c r="AP24" i="30"/>
  <c r="AZ24" i="30"/>
  <c r="AP43" i="36" l="1"/>
  <c r="AM44" i="36"/>
  <c r="AO47" i="36"/>
  <c r="AN46" i="36"/>
  <c r="AN23" i="30"/>
  <c r="AM20" i="30"/>
  <c r="AP25" i="30"/>
  <c r="AZ25" i="30"/>
  <c r="AP44" i="36" l="1"/>
  <c r="AM45" i="36"/>
  <c r="AO48" i="36"/>
  <c r="AN47" i="36"/>
  <c r="AN24" i="30"/>
  <c r="AM21" i="30"/>
  <c r="AP26" i="30"/>
  <c r="AZ26" i="30"/>
  <c r="AP45" i="36" l="1"/>
  <c r="AM46" i="36"/>
  <c r="AO49" i="36"/>
  <c r="AN48" i="36"/>
  <c r="AN25" i="30"/>
  <c r="AM22" i="30"/>
  <c r="AP27" i="30"/>
  <c r="AQ27" i="30"/>
  <c r="AZ27" i="30"/>
  <c r="AP46" i="36" l="1"/>
  <c r="AM47" i="36"/>
  <c r="AO50" i="36"/>
  <c r="AO51" i="36" s="1"/>
  <c r="AN49" i="36"/>
  <c r="AN26" i="30"/>
  <c r="AM23" i="30"/>
  <c r="AP28" i="30"/>
  <c r="AQ28" i="30"/>
  <c r="AZ28" i="30"/>
  <c r="AP29" i="30"/>
  <c r="AP30" i="30" s="1"/>
  <c r="AP31" i="30" s="1"/>
  <c r="AP32" i="30" s="1"/>
  <c r="AP33" i="30" s="1"/>
  <c r="AP34" i="30" s="1"/>
  <c r="AP35" i="30" s="1"/>
  <c r="AP36" i="30" s="1"/>
  <c r="AP37" i="30" s="1"/>
  <c r="AP38" i="30" s="1"/>
  <c r="AP39" i="30" s="1"/>
  <c r="AP40" i="30" s="1"/>
  <c r="AP41" i="30" s="1"/>
  <c r="AQ29" i="30"/>
  <c r="AZ29" i="30"/>
  <c r="AQ30" i="30"/>
  <c r="AZ30" i="30"/>
  <c r="AQ31" i="30"/>
  <c r="AZ31" i="30"/>
  <c r="AQ32" i="30"/>
  <c r="AZ32" i="30"/>
  <c r="AQ33" i="30"/>
  <c r="AZ33" i="30"/>
  <c r="AQ34" i="30"/>
  <c r="AZ34" i="30"/>
  <c r="AQ35" i="30"/>
  <c r="AZ35" i="30"/>
  <c r="AQ36" i="30"/>
  <c r="AZ36" i="30"/>
  <c r="AQ37" i="30"/>
  <c r="AZ37" i="30"/>
  <c r="AQ38" i="30"/>
  <c r="AZ38" i="30"/>
  <c r="AQ39" i="30"/>
  <c r="AZ39" i="30"/>
  <c r="AQ40" i="30"/>
  <c r="AZ40" i="30"/>
  <c r="AQ41" i="30"/>
  <c r="AZ41" i="30"/>
  <c r="AQ55" i="30"/>
  <c r="AZ65" i="30"/>
  <c r="AQ56" i="30"/>
  <c r="AZ66" i="30"/>
  <c r="AQ57" i="30"/>
  <c r="AZ67" i="30"/>
  <c r="AQ58" i="30"/>
  <c r="AZ68" i="30"/>
  <c r="AQ59" i="30"/>
  <c r="AZ69" i="30"/>
  <c r="AQ60" i="30"/>
  <c r="AZ70" i="30"/>
  <c r="AQ61" i="30"/>
  <c r="AZ71" i="30"/>
  <c r="AQ62" i="30"/>
  <c r="AZ72" i="30"/>
  <c r="AQ63" i="30"/>
  <c r="AZ73" i="30"/>
  <c r="AQ64" i="30"/>
  <c r="AZ74" i="30"/>
  <c r="AQ65" i="30"/>
  <c r="AZ75" i="30"/>
  <c r="AQ66" i="30"/>
  <c r="AZ76" i="30"/>
  <c r="AQ67" i="30"/>
  <c r="AZ77" i="30"/>
  <c r="AQ68" i="30"/>
  <c r="AZ78" i="30"/>
  <c r="AQ69" i="30"/>
  <c r="AZ79" i="30"/>
  <c r="AQ70" i="30"/>
  <c r="AZ80" i="30"/>
  <c r="AQ71" i="30"/>
  <c r="AZ81" i="30"/>
  <c r="AQ72" i="30"/>
  <c r="AZ82" i="30"/>
  <c r="AQ73" i="30"/>
  <c r="AZ83" i="30"/>
  <c r="AQ74" i="30"/>
  <c r="AZ84" i="30"/>
  <c r="AQ75" i="30"/>
  <c r="AZ85" i="30"/>
  <c r="AQ76" i="30"/>
  <c r="AZ86" i="30"/>
  <c r="AQ77" i="30"/>
  <c r="AZ87" i="30"/>
  <c r="AQ78" i="30"/>
  <c r="AZ88" i="30"/>
  <c r="AQ79" i="30"/>
  <c r="AZ89" i="30"/>
  <c r="AQ80" i="30"/>
  <c r="AZ90" i="30"/>
  <c r="AQ81" i="30"/>
  <c r="AZ91" i="30"/>
  <c r="AQ82" i="30"/>
  <c r="AZ92" i="30"/>
  <c r="AQ83" i="30"/>
  <c r="AZ93" i="30"/>
  <c r="AQ84" i="30"/>
  <c r="AZ94" i="30"/>
  <c r="AQ85" i="30"/>
  <c r="AZ95" i="30"/>
  <c r="AQ86" i="30"/>
  <c r="AZ96" i="30"/>
  <c r="AQ87" i="30"/>
  <c r="AZ97" i="30"/>
  <c r="AQ88" i="30"/>
  <c r="AZ98" i="30"/>
  <c r="AQ89" i="30"/>
  <c r="AZ99" i="30"/>
  <c r="AQ90" i="30"/>
  <c r="AZ100" i="30"/>
  <c r="AQ91" i="30"/>
  <c r="AZ101" i="30"/>
  <c r="AQ92" i="30"/>
  <c r="AZ102" i="30"/>
  <c r="AQ93" i="30"/>
  <c r="AZ103" i="30"/>
  <c r="AQ94" i="30"/>
  <c r="AZ104" i="30"/>
  <c r="AQ95" i="30"/>
  <c r="AZ105" i="30"/>
  <c r="AQ96" i="30"/>
  <c r="AZ106" i="30"/>
  <c r="AQ97" i="30"/>
  <c r="AZ107" i="30"/>
  <c r="AQ98" i="30"/>
  <c r="AZ108" i="30"/>
  <c r="AQ99" i="30"/>
  <c r="AZ109" i="30"/>
  <c r="AQ100" i="30"/>
  <c r="AZ110" i="30"/>
  <c r="AQ101" i="30"/>
  <c r="AZ111" i="30"/>
  <c r="AQ102" i="30"/>
  <c r="AZ112" i="30"/>
  <c r="AQ103" i="30"/>
  <c r="AZ113" i="30"/>
  <c r="AQ104" i="30"/>
  <c r="AZ114" i="30"/>
  <c r="AQ105" i="30"/>
  <c r="AZ115" i="30"/>
  <c r="AQ106" i="30"/>
  <c r="AZ116" i="30"/>
  <c r="AQ107" i="30"/>
  <c r="AZ117" i="30"/>
  <c r="AQ108" i="30"/>
  <c r="AZ118" i="30"/>
  <c r="AQ109" i="30"/>
  <c r="AZ119" i="30"/>
  <c r="AQ110" i="30"/>
  <c r="AZ120" i="30"/>
  <c r="AQ111" i="30"/>
  <c r="AZ121" i="30"/>
  <c r="AQ112" i="30"/>
  <c r="AZ122" i="30"/>
  <c r="AQ113" i="30"/>
  <c r="AZ123" i="30"/>
  <c r="AQ114" i="30"/>
  <c r="AZ124" i="30"/>
  <c r="AQ115" i="30"/>
  <c r="AZ125" i="30"/>
  <c r="AQ116" i="30"/>
  <c r="AZ126" i="30"/>
  <c r="AQ117" i="30"/>
  <c r="AZ127" i="30"/>
  <c r="AQ118" i="30"/>
  <c r="AZ128" i="30"/>
  <c r="AQ119" i="30"/>
  <c r="AZ129" i="30"/>
  <c r="AQ120" i="30"/>
  <c r="AZ130" i="30"/>
  <c r="AQ121" i="30"/>
  <c r="AZ131" i="30"/>
  <c r="AQ122" i="30"/>
  <c r="AQ123" i="30"/>
  <c r="AQ124" i="30"/>
  <c r="AQ125" i="30"/>
  <c r="AQ126" i="30"/>
  <c r="AQ127" i="30"/>
  <c r="AQ128" i="30"/>
  <c r="AQ129" i="30"/>
  <c r="AQ130" i="30"/>
  <c r="AQ131" i="30"/>
  <c r="AQ132" i="30"/>
  <c r="AQ133" i="30"/>
  <c r="AQ134" i="30"/>
  <c r="AQ135" i="30"/>
  <c r="AQ136" i="30"/>
  <c r="AQ137" i="30"/>
  <c r="AQ138" i="30"/>
  <c r="AQ139" i="30"/>
  <c r="AQ140" i="30"/>
  <c r="AQ141" i="30"/>
  <c r="AQ142" i="30"/>
  <c r="AQ143" i="30"/>
  <c r="AQ144" i="30"/>
  <c r="AQ145" i="30"/>
  <c r="AQ146" i="30"/>
  <c r="AQ147" i="30"/>
  <c r="AQ148" i="30"/>
  <c r="AQ149" i="30"/>
  <c r="AQ150" i="30"/>
  <c r="AQ151" i="30"/>
  <c r="AQ152" i="30"/>
  <c r="AQ153" i="30"/>
  <c r="AQ154" i="30"/>
  <c r="AQ155" i="30"/>
  <c r="AQ156" i="30"/>
  <c r="AQ157" i="30"/>
  <c r="AQ158" i="30"/>
  <c r="AQ159" i="30"/>
  <c r="AQ160" i="30"/>
  <c r="AQ161" i="30"/>
  <c r="AQ162" i="30"/>
  <c r="AQ163" i="30"/>
  <c r="AQ164" i="30"/>
  <c r="AQ165" i="30"/>
  <c r="AQ166" i="30"/>
  <c r="AQ167" i="30"/>
  <c r="AQ168" i="30"/>
  <c r="AQ169" i="30"/>
  <c r="AQ170" i="30"/>
  <c r="AQ171" i="30"/>
  <c r="AQ172" i="30"/>
  <c r="AQ173" i="30"/>
  <c r="AQ174" i="30"/>
  <c r="AQ175" i="30"/>
  <c r="AQ176" i="30"/>
  <c r="AQ177" i="30"/>
  <c r="AQ178" i="30"/>
  <c r="AQ179" i="30"/>
  <c r="AQ180" i="30"/>
  <c r="AQ181" i="30"/>
  <c r="AQ182" i="30"/>
  <c r="AQ183" i="30"/>
  <c r="AQ184" i="30"/>
  <c r="AQ185" i="30"/>
  <c r="AQ186" i="30"/>
  <c r="AQ187" i="30"/>
  <c r="AQ188" i="30"/>
  <c r="AQ189" i="30"/>
  <c r="AQ190" i="30"/>
  <c r="AQ191" i="30"/>
  <c r="AQ192" i="30"/>
  <c r="AQ193" i="30"/>
  <c r="AQ194" i="30"/>
  <c r="AQ195" i="30"/>
  <c r="AQ196" i="30"/>
  <c r="AQ197" i="30"/>
  <c r="AP42" i="30" l="1"/>
  <c r="AP43" i="30" s="1"/>
  <c r="AP44" i="30" s="1"/>
  <c r="AP45" i="30" s="1"/>
  <c r="AP46" i="30" s="1"/>
  <c r="AP47" i="30" s="1"/>
  <c r="AP48" i="30" s="1"/>
  <c r="AP49" i="30" s="1"/>
  <c r="AP50" i="30" s="1"/>
  <c r="AP51" i="30" s="1"/>
  <c r="AP52" i="30" s="1"/>
  <c r="AP53" i="30" s="1"/>
  <c r="AP54" i="30" s="1"/>
  <c r="AP55" i="30" s="1"/>
  <c r="AP56" i="30" s="1"/>
  <c r="AP57" i="30" s="1"/>
  <c r="AP58" i="30" s="1"/>
  <c r="AP59" i="30" s="1"/>
  <c r="AP60" i="30" s="1"/>
  <c r="AP61" i="30" s="1"/>
  <c r="AP62" i="30" s="1"/>
  <c r="AP63" i="30" s="1"/>
  <c r="AP64" i="30" s="1"/>
  <c r="AP65" i="30" s="1"/>
  <c r="AP66" i="30" s="1"/>
  <c r="AP67" i="30" s="1"/>
  <c r="AP68" i="30" s="1"/>
  <c r="AP69" i="30" s="1"/>
  <c r="AP70" i="30" s="1"/>
  <c r="AP71" i="30" s="1"/>
  <c r="AP72" i="30" s="1"/>
  <c r="AP73" i="30" s="1"/>
  <c r="AP74" i="30" s="1"/>
  <c r="AP75" i="30" s="1"/>
  <c r="AP76" i="30" s="1"/>
  <c r="AP77" i="30" s="1"/>
  <c r="AP78" i="30" s="1"/>
  <c r="AP79" i="30" s="1"/>
  <c r="AP80" i="30" s="1"/>
  <c r="AP81" i="30" s="1"/>
  <c r="AP82" i="30" s="1"/>
  <c r="AP83" i="30" s="1"/>
  <c r="AP84" i="30" s="1"/>
  <c r="AP85" i="30" s="1"/>
  <c r="AP86" i="30" s="1"/>
  <c r="AP87" i="30" s="1"/>
  <c r="AP88" i="30" s="1"/>
  <c r="AP89" i="30" s="1"/>
  <c r="AP90" i="30" s="1"/>
  <c r="AP91" i="30" s="1"/>
  <c r="AP92" i="30" s="1"/>
  <c r="AP93" i="30" s="1"/>
  <c r="AP94" i="30" s="1"/>
  <c r="AP95" i="30" s="1"/>
  <c r="AP96" i="30" s="1"/>
  <c r="AP97" i="30" s="1"/>
  <c r="AP98" i="30" s="1"/>
  <c r="AP99" i="30" s="1"/>
  <c r="AP100" i="30" s="1"/>
  <c r="AP101" i="30" s="1"/>
  <c r="AP102" i="30" s="1"/>
  <c r="AP103" i="30" s="1"/>
  <c r="AP104" i="30" s="1"/>
  <c r="AP105" i="30" s="1"/>
  <c r="AP106" i="30" s="1"/>
  <c r="AP107" i="30" s="1"/>
  <c r="AP108" i="30" s="1"/>
  <c r="AP109" i="30" s="1"/>
  <c r="AP110" i="30" s="1"/>
  <c r="AP111" i="30" s="1"/>
  <c r="AP112" i="30" s="1"/>
  <c r="AP113" i="30" s="1"/>
  <c r="AP114" i="30" s="1"/>
  <c r="AP115" i="30" s="1"/>
  <c r="AP116" i="30" s="1"/>
  <c r="AP117" i="30" s="1"/>
  <c r="AP118" i="30" s="1"/>
  <c r="AP119" i="30" s="1"/>
  <c r="AP120" i="30" s="1"/>
  <c r="AP121" i="30" s="1"/>
  <c r="AP122" i="30" s="1"/>
  <c r="AP123" i="30" s="1"/>
  <c r="AP124" i="30" s="1"/>
  <c r="AP125" i="30" s="1"/>
  <c r="AP126" i="30" s="1"/>
  <c r="AP127" i="30" s="1"/>
  <c r="AP128" i="30" s="1"/>
  <c r="AP129" i="30" s="1"/>
  <c r="AP130" i="30" s="1"/>
  <c r="AP131" i="30" s="1"/>
  <c r="AP132" i="30" s="1"/>
  <c r="AP133" i="30" s="1"/>
  <c r="AP134" i="30" s="1"/>
  <c r="AP135" i="30" s="1"/>
  <c r="AP136" i="30" s="1"/>
  <c r="AP137" i="30" s="1"/>
  <c r="AP138" i="30" s="1"/>
  <c r="AP139" i="30" s="1"/>
  <c r="AP140" i="30" s="1"/>
  <c r="AP141" i="30" s="1"/>
  <c r="AP142" i="30" s="1"/>
  <c r="AP143" i="30" s="1"/>
  <c r="AP144" i="30" s="1"/>
  <c r="AP145" i="30" s="1"/>
  <c r="AP146" i="30" s="1"/>
  <c r="AP147" i="30" s="1"/>
  <c r="AP148" i="30" s="1"/>
  <c r="AP149" i="30" s="1"/>
  <c r="AP150" i="30" s="1"/>
  <c r="AP151" i="30" s="1"/>
  <c r="AP152" i="30" s="1"/>
  <c r="AP153" i="30" s="1"/>
  <c r="AP154" i="30" s="1"/>
  <c r="AP155" i="30" s="1"/>
  <c r="AP156" i="30" s="1"/>
  <c r="AP157" i="30" s="1"/>
  <c r="AP158" i="30" s="1"/>
  <c r="AP159" i="30" s="1"/>
  <c r="AP160" i="30" s="1"/>
  <c r="AP161" i="30" s="1"/>
  <c r="AP162" i="30" s="1"/>
  <c r="AP163" i="30" s="1"/>
  <c r="AP164" i="30" s="1"/>
  <c r="AP165" i="30" s="1"/>
  <c r="AP166" i="30" s="1"/>
  <c r="AP167" i="30" s="1"/>
  <c r="AP168" i="30" s="1"/>
  <c r="AP169" i="30" s="1"/>
  <c r="AP170" i="30" s="1"/>
  <c r="AP171" i="30" s="1"/>
  <c r="AP172" i="30" s="1"/>
  <c r="AP173" i="30" s="1"/>
  <c r="AP174" i="30" s="1"/>
  <c r="AP175" i="30" s="1"/>
  <c r="AP176" i="30" s="1"/>
  <c r="AP177" i="30" s="1"/>
  <c r="AP178" i="30" s="1"/>
  <c r="AP179" i="30" s="1"/>
  <c r="AP180" i="30" s="1"/>
  <c r="AP181" i="30" s="1"/>
  <c r="AP182" i="30" s="1"/>
  <c r="AP183" i="30" s="1"/>
  <c r="AP184" i="30" s="1"/>
  <c r="AP185" i="30" s="1"/>
  <c r="AP186" i="30" s="1"/>
  <c r="AP187" i="30" s="1"/>
  <c r="AP188" i="30" s="1"/>
  <c r="AP189" i="30" s="1"/>
  <c r="AP190" i="30" s="1"/>
  <c r="AP191" i="30" s="1"/>
  <c r="AP192" i="30" s="1"/>
  <c r="AP193" i="30" s="1"/>
  <c r="AP194" i="30" s="1"/>
  <c r="AP195" i="30" s="1"/>
  <c r="AP196" i="30" s="1"/>
  <c r="AP197" i="30" s="1"/>
  <c r="AP47" i="36"/>
  <c r="AM48" i="36"/>
  <c r="AN51" i="36"/>
  <c r="AO52" i="36"/>
  <c r="AN50" i="36"/>
  <c r="AM25" i="30"/>
  <c r="AM26" i="30"/>
  <c r="AN27" i="30"/>
  <c r="AM24" i="30"/>
  <c r="AM2" i="30"/>
  <c r="AM4" i="30"/>
  <c r="AM6" i="30"/>
  <c r="AM7" i="30"/>
  <c r="AM8" i="30"/>
  <c r="AM10" i="30"/>
  <c r="AM9" i="30"/>
  <c r="AM11" i="30"/>
  <c r="J37" i="36"/>
  <c r="J39" i="36"/>
  <c r="J48" i="36"/>
  <c r="J73" i="36"/>
  <c r="J44" i="36"/>
  <c r="J95" i="36"/>
  <c r="J59" i="36"/>
  <c r="J88" i="36"/>
  <c r="J23" i="36"/>
  <c r="J15" i="36"/>
  <c r="J11" i="36"/>
  <c r="J57" i="36"/>
  <c r="J67" i="36"/>
  <c r="J21" i="36"/>
  <c r="J76" i="36"/>
  <c r="J71" i="36"/>
  <c r="J63" i="36"/>
  <c r="J92" i="36"/>
  <c r="J65" i="36"/>
  <c r="J31" i="36"/>
  <c r="J60" i="36"/>
  <c r="J81" i="36"/>
  <c r="J35" i="36"/>
  <c r="J3" i="36"/>
  <c r="J13" i="36"/>
  <c r="J96" i="36"/>
  <c r="J47" i="36"/>
  <c r="J61" i="36"/>
  <c r="J7" i="36"/>
  <c r="J72" i="36"/>
  <c r="J55" i="36"/>
  <c r="J97" i="36"/>
  <c r="J8" i="36"/>
  <c r="J45" i="36"/>
  <c r="J87" i="36"/>
  <c r="J40" i="36"/>
  <c r="J43" i="36"/>
  <c r="J24" i="36"/>
  <c r="J53" i="36"/>
  <c r="J25" i="36"/>
  <c r="J5" i="36"/>
  <c r="J93" i="36"/>
  <c r="J80" i="36"/>
  <c r="J16" i="36"/>
  <c r="J20" i="36"/>
  <c r="J91" i="36"/>
  <c r="J4" i="36"/>
  <c r="J85" i="36"/>
  <c r="J52" i="36"/>
  <c r="AP48" i="36" l="1"/>
  <c r="AM49" i="36"/>
  <c r="AN52" i="36"/>
  <c r="AO53" i="36"/>
  <c r="AM27" i="30"/>
  <c r="AN28" i="30"/>
  <c r="J29" i="36"/>
  <c r="J83" i="36"/>
  <c r="J64" i="36"/>
  <c r="J68" i="36"/>
  <c r="J27" i="36"/>
  <c r="J49" i="36"/>
  <c r="J56" i="36"/>
  <c r="J19" i="36"/>
  <c r="J51" i="36"/>
  <c r="J75" i="36"/>
  <c r="J69" i="36"/>
  <c r="J12" i="36"/>
  <c r="J36" i="36"/>
  <c r="J32" i="36"/>
  <c r="J41" i="36"/>
  <c r="J33" i="36"/>
  <c r="J9" i="36"/>
  <c r="J17" i="36"/>
  <c r="J89" i="36"/>
  <c r="J77" i="36"/>
  <c r="J28" i="36"/>
  <c r="J84" i="36"/>
  <c r="J100" i="36" l="1"/>
  <c r="J102" i="36"/>
  <c r="J101" i="36"/>
  <c r="AP49" i="36"/>
  <c r="AM50" i="36"/>
  <c r="AN53" i="36"/>
  <c r="AO54" i="36"/>
  <c r="AN54" i="36" s="1"/>
  <c r="AM28" i="30"/>
  <c r="AN29" i="30"/>
  <c r="AM51" i="36" l="1"/>
  <c r="AP50" i="36"/>
  <c r="AM29" i="30"/>
  <c r="AN30" i="30"/>
  <c r="AM52" i="36" l="1"/>
  <c r="AP51" i="36"/>
  <c r="AO55" i="36"/>
  <c r="AM30" i="30"/>
  <c r="AN31" i="30"/>
  <c r="DH39" i="10" l="1"/>
  <c r="AM53" i="36"/>
  <c r="AP52" i="36"/>
  <c r="AO56" i="36"/>
  <c r="AN55" i="36"/>
  <c r="AM31" i="30"/>
  <c r="AN32" i="30"/>
  <c r="DH53" i="10" l="1"/>
  <c r="AM54" i="36"/>
  <c r="AP53" i="36"/>
  <c r="AO57" i="36"/>
  <c r="AN56" i="36"/>
  <c r="AM32" i="30"/>
  <c r="AN33" i="30"/>
  <c r="AP54" i="36" l="1"/>
  <c r="AM55" i="36"/>
  <c r="AO58" i="36"/>
  <c r="AN57" i="36"/>
  <c r="AM33" i="30"/>
  <c r="AN34" i="30"/>
  <c r="AP55" i="36" l="1"/>
  <c r="AM56" i="36"/>
  <c r="AO59" i="36"/>
  <c r="AN58" i="36"/>
  <c r="AN35" i="30"/>
  <c r="AM34" i="30"/>
  <c r="AP56" i="36" l="1"/>
  <c r="AM57" i="36"/>
  <c r="AO60" i="36"/>
  <c r="AN59" i="36"/>
  <c r="AM35" i="30"/>
  <c r="AN36" i="30"/>
  <c r="AP57" i="36" l="1"/>
  <c r="AM58" i="36"/>
  <c r="AO61" i="36"/>
  <c r="AN60" i="36"/>
  <c r="AM36" i="30"/>
  <c r="AN37" i="30"/>
  <c r="AP58" i="36" l="1"/>
  <c r="AM59" i="36"/>
  <c r="AO62" i="36"/>
  <c r="AN61" i="36"/>
  <c r="AM37" i="30"/>
  <c r="AN38" i="30"/>
  <c r="AP59" i="36" l="1"/>
  <c r="AM60" i="36"/>
  <c r="AO63" i="36"/>
  <c r="AN62" i="36"/>
  <c r="AN39" i="30"/>
  <c r="AM38" i="30"/>
  <c r="K31" i="36"/>
  <c r="K19" i="36"/>
  <c r="K28" i="36"/>
  <c r="K81" i="36"/>
  <c r="K93" i="36"/>
  <c r="K20" i="36"/>
  <c r="K95" i="36"/>
  <c r="K59" i="36"/>
  <c r="K65" i="36"/>
  <c r="K44" i="36"/>
  <c r="K67" i="36"/>
  <c r="K45" i="36"/>
  <c r="K48" i="36"/>
  <c r="K27" i="36"/>
  <c r="K33" i="36"/>
  <c r="K12" i="36"/>
  <c r="K73" i="36"/>
  <c r="K3" i="36"/>
  <c r="K80" i="36"/>
  <c r="K40" i="36"/>
  <c r="K47" i="36"/>
  <c r="K25" i="36"/>
  <c r="K9" i="36"/>
  <c r="K7" i="36"/>
  <c r="K29" i="36"/>
  <c r="K88" i="36"/>
  <c r="K15" i="36"/>
  <c r="K75" i="36"/>
  <c r="K53" i="36"/>
  <c r="K83" i="36"/>
  <c r="K60" i="36"/>
  <c r="K52" i="36"/>
  <c r="K41" i="36"/>
  <c r="K43" i="36"/>
  <c r="K21" i="36"/>
  <c r="K57" i="36"/>
  <c r="K84" i="36"/>
  <c r="K91" i="36"/>
  <c r="K89" i="36"/>
  <c r="K13" i="36"/>
  <c r="K71" i="36"/>
  <c r="K35" i="36"/>
  <c r="K63" i="36"/>
  <c r="K16" i="36"/>
  <c r="K23" i="36"/>
  <c r="K97" i="36"/>
  <c r="K24" i="36"/>
  <c r="K8" i="36"/>
  <c r="K68" i="36"/>
  <c r="K92" i="36"/>
  <c r="K69" i="36"/>
  <c r="K76" i="36"/>
  <c r="K55" i="36"/>
  <c r="K36" i="36"/>
  <c r="K4" i="36"/>
  <c r="K56" i="36"/>
  <c r="K77" i="36"/>
  <c r="K37" i="36"/>
  <c r="K96" i="36"/>
  <c r="K49" i="36"/>
  <c r="K72" i="36"/>
  <c r="K51" i="36"/>
  <c r="K32" i="36"/>
  <c r="K11" i="36"/>
  <c r="K39" i="36"/>
  <c r="K17" i="36"/>
  <c r="K61" i="36"/>
  <c r="K5" i="36"/>
  <c r="K85" i="36"/>
  <c r="K87" i="36"/>
  <c r="K64" i="36"/>
  <c r="K101" i="36" l="1"/>
  <c r="K102" i="36"/>
  <c r="K100" i="36"/>
  <c r="AP60" i="36"/>
  <c r="AM61" i="36"/>
  <c r="AO64" i="36"/>
  <c r="AN63" i="36"/>
  <c r="AN40" i="30"/>
  <c r="AM39" i="30"/>
  <c r="AP61" i="36" l="1"/>
  <c r="AM62" i="36"/>
  <c r="AO65" i="36"/>
  <c r="AN64" i="36"/>
  <c r="AM40" i="30"/>
  <c r="AN41" i="30"/>
  <c r="AN42" i="30" s="1"/>
  <c r="AM42" i="30" l="1"/>
  <c r="AN43" i="30"/>
  <c r="AP62" i="36"/>
  <c r="AM63" i="36"/>
  <c r="AO66" i="36"/>
  <c r="AN65" i="36"/>
  <c r="AM41" i="30"/>
  <c r="AN44" i="30" l="1"/>
  <c r="AM43" i="30"/>
  <c r="AP63" i="36"/>
  <c r="AM64" i="36"/>
  <c r="AO67" i="36"/>
  <c r="AN66" i="36"/>
  <c r="DT39" i="10" l="1"/>
  <c r="AN45" i="30"/>
  <c r="AM44" i="30"/>
  <c r="AP64" i="36"/>
  <c r="AM65" i="36"/>
  <c r="AO68" i="36"/>
  <c r="AN67" i="36"/>
  <c r="DT53" i="10" l="1"/>
  <c r="AM45" i="30"/>
  <c r="AN46" i="30"/>
  <c r="AP65" i="36"/>
  <c r="AM66" i="36"/>
  <c r="AO69" i="36"/>
  <c r="AN68" i="36"/>
  <c r="AM46" i="30" l="1"/>
  <c r="AN47" i="30"/>
  <c r="AP66" i="36"/>
  <c r="AM67" i="36"/>
  <c r="AO70" i="36"/>
  <c r="AN69" i="36"/>
  <c r="AM47" i="30" l="1"/>
  <c r="AN48" i="30"/>
  <c r="AP67" i="36"/>
  <c r="AM68" i="36"/>
  <c r="AO71" i="36"/>
  <c r="AN70" i="36"/>
  <c r="AN49" i="30" l="1"/>
  <c r="AM48" i="30"/>
  <c r="AP68" i="36"/>
  <c r="AM69" i="36"/>
  <c r="AO72" i="36"/>
  <c r="AN71" i="36"/>
  <c r="AN50" i="30" l="1"/>
  <c r="AM49" i="30"/>
  <c r="AP69" i="36"/>
  <c r="AM70" i="36"/>
  <c r="AO73" i="36"/>
  <c r="AN72" i="36"/>
  <c r="AN51" i="30" l="1"/>
  <c r="AM50" i="30"/>
  <c r="AP70" i="36"/>
  <c r="AM71" i="36"/>
  <c r="AO74" i="36"/>
  <c r="AN73" i="36"/>
  <c r="AM51" i="30" l="1"/>
  <c r="AN52" i="30"/>
  <c r="AP71" i="36"/>
  <c r="AM72" i="36"/>
  <c r="AO75" i="36"/>
  <c r="AN74" i="36"/>
  <c r="L47" i="36"/>
  <c r="L89" i="36"/>
  <c r="L23" i="36"/>
  <c r="L31" i="36"/>
  <c r="L9" i="36"/>
  <c r="L3" i="36"/>
  <c r="L83" i="36"/>
  <c r="L71" i="36"/>
  <c r="L80" i="36"/>
  <c r="L57" i="36"/>
  <c r="L51" i="36"/>
  <c r="L33" i="36"/>
  <c r="L41" i="36"/>
  <c r="L20" i="36"/>
  <c r="L13" i="36"/>
  <c r="L92" i="36"/>
  <c r="L4" i="36"/>
  <c r="L91" i="36"/>
  <c r="L84" i="36"/>
  <c r="L61" i="36"/>
  <c r="L44" i="36"/>
  <c r="L52" i="36"/>
  <c r="L45" i="36"/>
  <c r="L24" i="36"/>
  <c r="L21" i="36"/>
  <c r="L15" i="36"/>
  <c r="L8" i="36"/>
  <c r="L95" i="36"/>
  <c r="L72" i="36"/>
  <c r="L69" i="36"/>
  <c r="L63" i="36"/>
  <c r="L56" i="36"/>
  <c r="L35" i="36"/>
  <c r="L32" i="36"/>
  <c r="L40" i="36"/>
  <c r="L19" i="36"/>
  <c r="L7" i="36"/>
  <c r="L93" i="36"/>
  <c r="L59" i="36"/>
  <c r="L64" i="36"/>
  <c r="L67" i="36"/>
  <c r="L55" i="36"/>
  <c r="L43" i="36"/>
  <c r="L27" i="36"/>
  <c r="L29" i="36"/>
  <c r="L17" i="36"/>
  <c r="L5" i="36"/>
  <c r="L81" i="36"/>
  <c r="L75" i="36"/>
  <c r="L77" i="36"/>
  <c r="L65" i="36"/>
  <c r="L53" i="36"/>
  <c r="L37" i="36"/>
  <c r="L25" i="36"/>
  <c r="L28" i="36"/>
  <c r="L16" i="36"/>
  <c r="L96" i="36"/>
  <c r="L87" i="36"/>
  <c r="L73" i="36"/>
  <c r="L76" i="36"/>
  <c r="L49" i="36"/>
  <c r="L48" i="36"/>
  <c r="L36" i="36"/>
  <c r="L39" i="36"/>
  <c r="L12" i="36"/>
  <c r="L11" i="36"/>
  <c r="L97" i="36"/>
  <c r="L85" i="36"/>
  <c r="L88" i="36"/>
  <c r="L60" i="36"/>
  <c r="L68" i="36"/>
  <c r="L101" i="36" l="1"/>
  <c r="L100" i="36"/>
  <c r="L102" i="36"/>
  <c r="AM52" i="30"/>
  <c r="AN53" i="30"/>
  <c r="AP72" i="36"/>
  <c r="AM73" i="36"/>
  <c r="AO76" i="36"/>
  <c r="AN75" i="36"/>
  <c r="AM53" i="30" l="1"/>
  <c r="AN54" i="30"/>
  <c r="AM54" i="30" s="1"/>
  <c r="AP73" i="36"/>
  <c r="AM74" i="36"/>
  <c r="AO77" i="36"/>
  <c r="AN76" i="36"/>
  <c r="AP74" i="36" l="1"/>
  <c r="AM75" i="36"/>
  <c r="AO78" i="36"/>
  <c r="AN77" i="36"/>
  <c r="AP75" i="36" l="1"/>
  <c r="AM76" i="36"/>
  <c r="AO79" i="36"/>
  <c r="AN78" i="36"/>
  <c r="AN55" i="30"/>
  <c r="EF39" i="10" l="1"/>
  <c r="AP76" i="36"/>
  <c r="AM77" i="36"/>
  <c r="AO80" i="36"/>
  <c r="AN79" i="36"/>
  <c r="AM55" i="30"/>
  <c r="AN56" i="30"/>
  <c r="EF53" i="10" l="1"/>
  <c r="AP77" i="36"/>
  <c r="AM78" i="36"/>
  <c r="AO81" i="36"/>
  <c r="AN80" i="36"/>
  <c r="AN57" i="30"/>
  <c r="AM56" i="30"/>
  <c r="AP78" i="36" l="1"/>
  <c r="AM79" i="36"/>
  <c r="AO82" i="36"/>
  <c r="AO83" i="36" s="1"/>
  <c r="AN83" i="36" s="1"/>
  <c r="AN81" i="36"/>
  <c r="AN58" i="30"/>
  <c r="AM57" i="30"/>
  <c r="AP79" i="36" l="1"/>
  <c r="AM80" i="36"/>
  <c r="AN82" i="36"/>
  <c r="AM58" i="30"/>
  <c r="AN59" i="30"/>
  <c r="AP80" i="36" l="1"/>
  <c r="AM81" i="36"/>
  <c r="AO84" i="36"/>
  <c r="AM59" i="30"/>
  <c r="AN60" i="30"/>
  <c r="AP81" i="36" l="1"/>
  <c r="AM82" i="36"/>
  <c r="AO85" i="36"/>
  <c r="AN84" i="36"/>
  <c r="AN61" i="30"/>
  <c r="AM60" i="30"/>
  <c r="AM83" i="36" l="1"/>
  <c r="AP82" i="36"/>
  <c r="AO86" i="36"/>
  <c r="AN85" i="36"/>
  <c r="AN62" i="30"/>
  <c r="AM61" i="30"/>
  <c r="AP83" i="36" l="1"/>
  <c r="AM84" i="36"/>
  <c r="AO87" i="36"/>
  <c r="AN86" i="36"/>
  <c r="AN63" i="30"/>
  <c r="AM62" i="30"/>
  <c r="M52" i="36"/>
  <c r="M35" i="36"/>
  <c r="M81" i="36"/>
  <c r="M68" i="36"/>
  <c r="M13" i="36"/>
  <c r="M97" i="36"/>
  <c r="M95" i="36"/>
  <c r="M32" i="36"/>
  <c r="M20" i="36"/>
  <c r="M65" i="36"/>
  <c r="M48" i="36"/>
  <c r="M45" i="36"/>
  <c r="M83" i="36"/>
  <c r="M80" i="36"/>
  <c r="M15" i="36"/>
  <c r="M12" i="36"/>
  <c r="M96" i="36"/>
  <c r="M33" i="36"/>
  <c r="M16" i="36"/>
  <c r="M61" i="36"/>
  <c r="M49" i="36"/>
  <c r="M47" i="36"/>
  <c r="M77" i="36"/>
  <c r="M75" i="36"/>
  <c r="M11" i="36"/>
  <c r="M19" i="36"/>
  <c r="M92" i="36"/>
  <c r="M29" i="36"/>
  <c r="M27" i="36"/>
  <c r="M63" i="36"/>
  <c r="M60" i="36"/>
  <c r="M43" i="36"/>
  <c r="M89" i="36"/>
  <c r="M76" i="36"/>
  <c r="M84" i="36"/>
  <c r="M9" i="36"/>
  <c r="M93" i="36"/>
  <c r="M31" i="36"/>
  <c r="M28" i="36"/>
  <c r="M59" i="36"/>
  <c r="M56" i="36"/>
  <c r="M44" i="36"/>
  <c r="M91" i="36"/>
  <c r="M72" i="36"/>
  <c r="M69" i="36"/>
  <c r="M5" i="36"/>
  <c r="M8" i="36"/>
  <c r="M41" i="36"/>
  <c r="M24" i="36"/>
  <c r="M21" i="36"/>
  <c r="M57" i="36"/>
  <c r="M55" i="36"/>
  <c r="M87" i="36"/>
  <c r="M73" i="36"/>
  <c r="M71" i="36"/>
  <c r="M7" i="36"/>
  <c r="M4" i="36"/>
  <c r="M37" i="36"/>
  <c r="M25" i="36"/>
  <c r="M23" i="36"/>
  <c r="M53" i="36"/>
  <c r="M51" i="36"/>
  <c r="M88" i="36"/>
  <c r="M85" i="36"/>
  <c r="M67" i="36"/>
  <c r="M17" i="36"/>
  <c r="M3" i="36"/>
  <c r="M39" i="36"/>
  <c r="M36" i="36"/>
  <c r="M40" i="36"/>
  <c r="M64" i="36"/>
  <c r="M101" i="36" l="1"/>
  <c r="M102" i="36"/>
  <c r="M100" i="36"/>
  <c r="AP84" i="36"/>
  <c r="AM85" i="36"/>
  <c r="AO88" i="36"/>
  <c r="AN87" i="36"/>
  <c r="AN64" i="30"/>
  <c r="AM63" i="30"/>
  <c r="AP85" i="36" l="1"/>
  <c r="AM86" i="36"/>
  <c r="AO89" i="36"/>
  <c r="AN88" i="36"/>
  <c r="AN65" i="30"/>
  <c r="AM64" i="30"/>
  <c r="AP86" i="36" l="1"/>
  <c r="AM87" i="36"/>
  <c r="AO90" i="36"/>
  <c r="AN89" i="36"/>
  <c r="AN66" i="30"/>
  <c r="AM65" i="30"/>
  <c r="AP87" i="36" l="1"/>
  <c r="AM88" i="36"/>
  <c r="AO91" i="36"/>
  <c r="AN90" i="36"/>
  <c r="AM66" i="30"/>
  <c r="AN67" i="30"/>
  <c r="ER39" i="10" l="1"/>
  <c r="AP88" i="36"/>
  <c r="AM89" i="36"/>
  <c r="AO92" i="36"/>
  <c r="AN91" i="36"/>
  <c r="AN68" i="30"/>
  <c r="AM67" i="30"/>
  <c r="ER53" i="10" l="1"/>
  <c r="AP89" i="36"/>
  <c r="AM90" i="36"/>
  <c r="AO93" i="36"/>
  <c r="AN92" i="36"/>
  <c r="AN69" i="30"/>
  <c r="AM68" i="30"/>
  <c r="AP90" i="36" l="1"/>
  <c r="AM91" i="36"/>
  <c r="J300" i="32"/>
  <c r="I268" i="33"/>
  <c r="I264" i="34"/>
  <c r="I262" i="33"/>
  <c r="J270" i="33"/>
  <c r="I273" i="34"/>
  <c r="H294" i="34"/>
  <c r="I296" i="34"/>
  <c r="J294" i="34"/>
  <c r="I294" i="34"/>
  <c r="Q267" i="33"/>
  <c r="J278" i="33"/>
  <c r="I279" i="32"/>
  <c r="J288" i="34"/>
  <c r="Q293" i="33"/>
  <c r="H277" i="33"/>
  <c r="J296" i="32"/>
  <c r="S269" i="33"/>
  <c r="R278" i="33"/>
  <c r="I266" i="33"/>
  <c r="H283" i="31"/>
  <c r="S292" i="33"/>
  <c r="Q285" i="33"/>
  <c r="R282" i="33"/>
  <c r="J268" i="33"/>
  <c r="G272" i="34"/>
  <c r="G292" i="32"/>
  <c r="J265" i="33"/>
  <c r="H269" i="33"/>
  <c r="G266" i="34"/>
  <c r="Q287" i="33"/>
  <c r="H291" i="31"/>
  <c r="I284" i="32"/>
  <c r="J290" i="31"/>
  <c r="S263" i="33"/>
  <c r="R266" i="33"/>
  <c r="G283" i="34"/>
  <c r="I286" i="33"/>
  <c r="Q294" i="33"/>
  <c r="R295" i="33"/>
  <c r="H300" i="31"/>
  <c r="S278" i="33"/>
  <c r="G265" i="32"/>
  <c r="G274" i="33"/>
  <c r="J264" i="34"/>
  <c r="I288" i="34"/>
  <c r="J299" i="31"/>
  <c r="H290" i="34"/>
  <c r="I270" i="32"/>
  <c r="Q266" i="33"/>
  <c r="I290" i="32"/>
  <c r="H266" i="32"/>
  <c r="S284" i="33"/>
  <c r="G275" i="32"/>
  <c r="I298" i="32"/>
  <c r="G304" i="32"/>
  <c r="J305" i="31"/>
  <c r="H266" i="34"/>
  <c r="Q300" i="33"/>
  <c r="J310" i="31"/>
  <c r="Q286" i="33"/>
  <c r="T268" i="33"/>
  <c r="H280" i="33"/>
  <c r="J309" i="31"/>
  <c r="J276" i="33"/>
  <c r="S295" i="33"/>
  <c r="I315" i="31"/>
  <c r="Q274" i="33"/>
  <c r="I280" i="33"/>
  <c r="H286" i="31"/>
  <c r="H315" i="31"/>
  <c r="J295" i="31"/>
  <c r="J284" i="34"/>
  <c r="I264" i="32"/>
  <c r="J294" i="31"/>
  <c r="I283" i="31"/>
  <c r="G291" i="32"/>
  <c r="H282" i="32"/>
  <c r="I296" i="31"/>
  <c r="I287" i="34"/>
  <c r="H300" i="34"/>
  <c r="I267" i="33"/>
  <c r="I301" i="32"/>
  <c r="G271" i="32"/>
  <c r="J287" i="32"/>
  <c r="G285" i="32"/>
  <c r="R298" i="33"/>
  <c r="I287" i="32"/>
  <c r="Q299" i="33"/>
  <c r="H274" i="34"/>
  <c r="H264" i="33"/>
  <c r="I271" i="34"/>
  <c r="H282" i="31"/>
  <c r="H274" i="32"/>
  <c r="H297" i="34"/>
  <c r="S298" i="33"/>
  <c r="I282" i="32"/>
  <c r="H317" i="31"/>
  <c r="G282" i="34"/>
  <c r="I278" i="33"/>
  <c r="J270" i="32"/>
  <c r="Q295" i="33"/>
  <c r="J278" i="34"/>
  <c r="G301" i="32"/>
  <c r="R268" i="33"/>
  <c r="H275" i="32"/>
  <c r="T264" i="33"/>
  <c r="R288" i="33"/>
  <c r="G271" i="34"/>
  <c r="I284" i="31"/>
  <c r="S301" i="33"/>
  <c r="Q291" i="33"/>
  <c r="H292" i="34"/>
  <c r="J284" i="33"/>
  <c r="T286" i="33"/>
  <c r="H293" i="31"/>
  <c r="J285" i="33"/>
  <c r="G276" i="32"/>
  <c r="H295" i="34"/>
  <c r="Q288" i="33"/>
  <c r="H318" i="31"/>
  <c r="G282" i="32"/>
  <c r="I280" i="32"/>
  <c r="G269" i="34"/>
  <c r="G265" i="34"/>
  <c r="J270" i="34"/>
  <c r="H284" i="32"/>
  <c r="H289" i="34"/>
  <c r="I293" i="31"/>
  <c r="G281" i="34"/>
  <c r="S283" i="33"/>
  <c r="G278" i="33"/>
  <c r="J313" i="31"/>
  <c r="I299" i="34"/>
  <c r="Q268" i="33"/>
  <c r="H283" i="33"/>
  <c r="I284" i="33"/>
  <c r="Q298" i="33"/>
  <c r="T287" i="33"/>
  <c r="J307" i="31"/>
  <c r="I303" i="31"/>
  <c r="I279" i="34"/>
  <c r="T279" i="33"/>
  <c r="J268" i="32"/>
  <c r="J301" i="31"/>
  <c r="G289" i="34"/>
  <c r="H283" i="34"/>
  <c r="I276" i="32"/>
  <c r="J291" i="32"/>
  <c r="H284" i="34"/>
  <c r="H290" i="32"/>
  <c r="I306" i="31"/>
  <c r="R272" i="33"/>
  <c r="J280" i="32"/>
  <c r="H303" i="32"/>
  <c r="J295" i="32"/>
  <c r="H264" i="34"/>
  <c r="J291" i="31"/>
  <c r="I272" i="33"/>
  <c r="H301" i="31"/>
  <c r="I268" i="34"/>
  <c r="G285" i="33"/>
  <c r="G262" i="34"/>
  <c r="I285" i="32"/>
  <c r="I274" i="34"/>
  <c r="R262" i="33"/>
  <c r="I287" i="31"/>
  <c r="R265" i="33"/>
  <c r="T284" i="33"/>
  <c r="G273" i="34"/>
  <c r="J289" i="32"/>
  <c r="H295" i="32"/>
  <c r="G280" i="32"/>
  <c r="I292" i="31"/>
  <c r="S300" i="33"/>
  <c r="T293" i="33"/>
  <c r="T278" i="33"/>
  <c r="I288" i="33"/>
  <c r="I264" i="33"/>
  <c r="I262" i="34"/>
  <c r="T274" i="33"/>
  <c r="J297" i="32"/>
  <c r="G266" i="32"/>
  <c r="G298" i="32"/>
  <c r="H276" i="33"/>
  <c r="J285" i="34"/>
  <c r="H292" i="32"/>
  <c r="H270" i="34"/>
  <c r="H281" i="33"/>
  <c r="J283" i="34"/>
  <c r="G262" i="33"/>
  <c r="J286" i="32"/>
  <c r="S299" i="33"/>
  <c r="H272" i="32"/>
  <c r="J281" i="32"/>
  <c r="H287" i="34"/>
  <c r="J267" i="34"/>
  <c r="J264" i="32"/>
  <c r="J294" i="32"/>
  <c r="S296" i="33"/>
  <c r="H263" i="33"/>
  <c r="G276" i="34"/>
  <c r="H271" i="34"/>
  <c r="J303" i="32"/>
  <c r="I300" i="31"/>
  <c r="J273" i="33"/>
  <c r="Q270" i="33"/>
  <c r="G270" i="32"/>
  <c r="I265" i="33"/>
  <c r="G299" i="34"/>
  <c r="Q290" i="33"/>
  <c r="J288" i="32"/>
  <c r="I295" i="34"/>
  <c r="I286" i="31"/>
  <c r="J279" i="34"/>
  <c r="H267" i="32"/>
  <c r="T285" i="33"/>
  <c r="T277" i="33"/>
  <c r="J273" i="32"/>
  <c r="G299" i="32"/>
  <c r="H262" i="33"/>
  <c r="R280" i="33"/>
  <c r="I276" i="34"/>
  <c r="H311" i="31"/>
  <c r="J317" i="31"/>
  <c r="G284" i="33"/>
  <c r="H278" i="33"/>
  <c r="T266" i="33"/>
  <c r="H297" i="32"/>
  <c r="Q271" i="33"/>
  <c r="J290" i="34"/>
  <c r="H268" i="32"/>
  <c r="I281" i="31"/>
  <c r="G264" i="32"/>
  <c r="H301" i="32"/>
  <c r="H275" i="34"/>
  <c r="R273" i="33"/>
  <c r="J296" i="34"/>
  <c r="I290" i="34"/>
  <c r="I314" i="31"/>
  <c r="I307" i="31"/>
  <c r="I301" i="31"/>
  <c r="I263" i="34"/>
  <c r="H265" i="32"/>
  <c r="I285" i="34"/>
  <c r="J290" i="32"/>
  <c r="H287" i="33"/>
  <c r="G268" i="33"/>
  <c r="H285" i="32"/>
  <c r="R299" i="33"/>
  <c r="G286" i="32"/>
  <c r="H298" i="32"/>
  <c r="I269" i="34"/>
  <c r="J292" i="32"/>
  <c r="J281" i="31"/>
  <c r="G300" i="34"/>
  <c r="S277" i="33"/>
  <c r="G271" i="33"/>
  <c r="Q301" i="33"/>
  <c r="J271" i="34"/>
  <c r="H277" i="34"/>
  <c r="J275" i="34"/>
  <c r="G281" i="32"/>
  <c r="S289" i="33"/>
  <c r="G287" i="34"/>
  <c r="G274" i="34"/>
  <c r="H275" i="33"/>
  <c r="I294" i="31"/>
  <c r="I274" i="33"/>
  <c r="Q280" i="33"/>
  <c r="H270" i="33"/>
  <c r="G284" i="32"/>
  <c r="T275" i="33"/>
  <c r="I305" i="31"/>
  <c r="T292" i="33"/>
  <c r="H286" i="34"/>
  <c r="I300" i="32"/>
  <c r="R294" i="33"/>
  <c r="H282" i="33"/>
  <c r="H278" i="32"/>
  <c r="I283" i="33"/>
  <c r="J269" i="34"/>
  <c r="J316" i="31"/>
  <c r="I285" i="31"/>
  <c r="G283" i="33"/>
  <c r="I295" i="32"/>
  <c r="R281" i="33"/>
  <c r="R279" i="33"/>
  <c r="I303" i="32"/>
  <c r="I277" i="34"/>
  <c r="J265" i="32"/>
  <c r="J285" i="32"/>
  <c r="J288" i="33"/>
  <c r="J297" i="31"/>
  <c r="H279" i="33"/>
  <c r="I271" i="33"/>
  <c r="I313" i="31"/>
  <c r="H281" i="34"/>
  <c r="J280" i="33"/>
  <c r="Q292" i="33"/>
  <c r="J278" i="32"/>
  <c r="S294" i="33"/>
  <c r="H280" i="32"/>
  <c r="S270" i="33"/>
  <c r="H319" i="31"/>
  <c r="I297" i="31"/>
  <c r="G288" i="33"/>
  <c r="I266" i="34"/>
  <c r="I280" i="34"/>
  <c r="I301" i="34"/>
  <c r="G263" i="33"/>
  <c r="R263" i="33"/>
  <c r="H285" i="34"/>
  <c r="H296" i="34"/>
  <c r="J298" i="31"/>
  <c r="J282" i="31"/>
  <c r="S286" i="33"/>
  <c r="T290" i="33"/>
  <c r="T276" i="33"/>
  <c r="Q262" i="33"/>
  <c r="H262" i="34"/>
  <c r="T288" i="33"/>
  <c r="Q297" i="33"/>
  <c r="S279" i="33"/>
  <c r="I280" i="31"/>
  <c r="J280" i="31"/>
  <c r="J287" i="33"/>
  <c r="H274" i="33"/>
  <c r="H290" i="31"/>
  <c r="J267" i="33"/>
  <c r="I267" i="34"/>
  <c r="G279" i="32"/>
  <c r="G285" i="34"/>
  <c r="H270" i="32"/>
  <c r="R276" i="33"/>
  <c r="H296" i="31"/>
  <c r="H284" i="33"/>
  <c r="H285" i="33"/>
  <c r="J262" i="34"/>
  <c r="J275" i="33"/>
  <c r="I288" i="31"/>
  <c r="G280" i="34"/>
  <c r="T262" i="33"/>
  <c r="J302" i="31"/>
  <c r="J281" i="33"/>
  <c r="R301" i="33"/>
  <c r="Q263" i="33"/>
  <c r="I316" i="31"/>
  <c r="T282" i="33"/>
  <c r="H281" i="31"/>
  <c r="H289" i="31"/>
  <c r="H288" i="32"/>
  <c r="J275" i="32"/>
  <c r="J312" i="31"/>
  <c r="H282" i="34"/>
  <c r="T297" i="33"/>
  <c r="Q277" i="33"/>
  <c r="R291" i="33"/>
  <c r="J281" i="34"/>
  <c r="T271" i="33"/>
  <c r="Q282" i="33"/>
  <c r="S272" i="33"/>
  <c r="I272" i="32"/>
  <c r="J315" i="31"/>
  <c r="H276" i="32"/>
  <c r="Q269" i="33"/>
  <c r="I304" i="31"/>
  <c r="S262" i="33"/>
  <c r="I309" i="31"/>
  <c r="H269" i="32"/>
  <c r="I292" i="32"/>
  <c r="G266" i="33"/>
  <c r="I283" i="34"/>
  <c r="R285" i="33"/>
  <c r="S290" i="33"/>
  <c r="G289" i="33"/>
  <c r="G273" i="33"/>
  <c r="I286" i="32"/>
  <c r="J277" i="32"/>
  <c r="J268" i="34"/>
  <c r="J266" i="32"/>
  <c r="G300" i="32"/>
  <c r="J265" i="34"/>
  <c r="J314" i="31"/>
  <c r="R286" i="33"/>
  <c r="H268" i="33"/>
  <c r="I311" i="31"/>
  <c r="I275" i="33"/>
  <c r="H273" i="32"/>
  <c r="J263" i="33"/>
  <c r="H296" i="32"/>
  <c r="I312" i="31"/>
  <c r="Q278" i="33"/>
  <c r="I270" i="33"/>
  <c r="G264" i="34"/>
  <c r="T295" i="33"/>
  <c r="J289" i="34"/>
  <c r="R275" i="33"/>
  <c r="I283" i="32"/>
  <c r="J308" i="31"/>
  <c r="G278" i="32"/>
  <c r="T298" i="33"/>
  <c r="I287" i="33"/>
  <c r="I282" i="34"/>
  <c r="H273" i="33"/>
  <c r="R274" i="33"/>
  <c r="G303" i="32"/>
  <c r="I281" i="33"/>
  <c r="H286" i="32"/>
  <c r="G296" i="34"/>
  <c r="G265" i="33"/>
  <c r="G283" i="32"/>
  <c r="I291" i="31"/>
  <c r="J302" i="32"/>
  <c r="G288" i="32"/>
  <c r="I277" i="33"/>
  <c r="H298" i="34"/>
  <c r="H289" i="33"/>
  <c r="I266" i="32"/>
  <c r="J291" i="34"/>
  <c r="J295" i="34"/>
  <c r="S267" i="33"/>
  <c r="H288" i="34"/>
  <c r="H284" i="31"/>
  <c r="I278" i="34"/>
  <c r="H299" i="32"/>
  <c r="J300" i="31"/>
  <c r="H308" i="31"/>
  <c r="S281" i="33"/>
  <c r="R270" i="33"/>
  <c r="I282" i="31"/>
  <c r="H299" i="34"/>
  <c r="G268" i="34"/>
  <c r="J293" i="32"/>
  <c r="H295" i="31"/>
  <c r="G301" i="34"/>
  <c r="H313" i="31"/>
  <c r="G272" i="33"/>
  <c r="H271" i="32"/>
  <c r="H272" i="34"/>
  <c r="G296" i="32"/>
  <c r="I271" i="32"/>
  <c r="Q275" i="33"/>
  <c r="H291" i="32"/>
  <c r="I286" i="34"/>
  <c r="J300" i="34"/>
  <c r="I268" i="32"/>
  <c r="H291" i="34"/>
  <c r="S273" i="33"/>
  <c r="H300" i="32"/>
  <c r="Q265" i="33"/>
  <c r="S275" i="33"/>
  <c r="R292" i="33"/>
  <c r="H267" i="33"/>
  <c r="J271" i="33"/>
  <c r="J269" i="33"/>
  <c r="I284" i="34"/>
  <c r="Q273" i="33"/>
  <c r="J272" i="34"/>
  <c r="I276" i="33"/>
  <c r="G276" i="33"/>
  <c r="H299" i="31"/>
  <c r="I298" i="31"/>
  <c r="R290" i="33"/>
  <c r="I289" i="31"/>
  <c r="H305" i="31"/>
  <c r="H280" i="31"/>
  <c r="I270" i="34"/>
  <c r="S265" i="33"/>
  <c r="J304" i="32"/>
  <c r="I297" i="32"/>
  <c r="J284" i="31"/>
  <c r="I302" i="31"/>
  <c r="J298" i="34"/>
  <c r="J293" i="31"/>
  <c r="Q264" i="33"/>
  <c r="G282" i="33"/>
  <c r="H306" i="31"/>
  <c r="G281" i="33"/>
  <c r="I269" i="32"/>
  <c r="J277" i="34"/>
  <c r="G277" i="33"/>
  <c r="H267" i="34"/>
  <c r="H294" i="32"/>
  <c r="I265" i="32"/>
  <c r="Q284" i="33"/>
  <c r="T300" i="33"/>
  <c r="R300" i="33"/>
  <c r="J274" i="33"/>
  <c r="I294" i="32"/>
  <c r="J272" i="33"/>
  <c r="J276" i="32"/>
  <c r="G293" i="32"/>
  <c r="I300" i="34"/>
  <c r="H265" i="34"/>
  <c r="J303" i="31"/>
  <c r="S268" i="33"/>
  <c r="J266" i="33"/>
  <c r="J299" i="32"/>
  <c r="G269" i="32"/>
  <c r="G292" i="34"/>
  <c r="T263" i="33"/>
  <c r="G267" i="32"/>
  <c r="T267" i="33"/>
  <c r="H304" i="32"/>
  <c r="R277" i="33"/>
  <c r="Q281" i="33"/>
  <c r="I281" i="32"/>
  <c r="I289" i="33"/>
  <c r="S291" i="33"/>
  <c r="I282" i="33"/>
  <c r="S271" i="33"/>
  <c r="H271" i="33"/>
  <c r="H264" i="32"/>
  <c r="I267" i="32"/>
  <c r="J267" i="32"/>
  <c r="I296" i="32"/>
  <c r="J288" i="31"/>
  <c r="G267" i="33"/>
  <c r="J271" i="32"/>
  <c r="J289" i="31"/>
  <c r="H288" i="31"/>
  <c r="H287" i="31"/>
  <c r="Q296" i="33"/>
  <c r="T270" i="33"/>
  <c r="I319" i="31"/>
  <c r="I273" i="33"/>
  <c r="I277" i="32"/>
  <c r="T281" i="33"/>
  <c r="H276" i="34"/>
  <c r="H288" i="33"/>
  <c r="I308" i="31"/>
  <c r="I263" i="33"/>
  <c r="H312" i="31"/>
  <c r="T291" i="33"/>
  <c r="J286" i="34"/>
  <c r="J282" i="33"/>
  <c r="G295" i="32"/>
  <c r="J298" i="32"/>
  <c r="J282" i="32"/>
  <c r="J292" i="34"/>
  <c r="T289" i="33"/>
  <c r="I274" i="32"/>
  <c r="J319" i="31"/>
  <c r="S280" i="33"/>
  <c r="H287" i="32"/>
  <c r="J292" i="31"/>
  <c r="J301" i="34"/>
  <c r="R296" i="33"/>
  <c r="G298" i="34"/>
  <c r="J286" i="31"/>
  <c r="H302" i="31"/>
  <c r="G264" i="33"/>
  <c r="I278" i="32"/>
  <c r="T272" i="33"/>
  <c r="S274" i="33"/>
  <c r="R289" i="33"/>
  <c r="T273" i="33"/>
  <c r="H266" i="33"/>
  <c r="J266" i="34"/>
  <c r="G280" i="33"/>
  <c r="S276" i="33"/>
  <c r="J269" i="32"/>
  <c r="I310" i="31"/>
  <c r="H301" i="34"/>
  <c r="G277" i="34"/>
  <c r="H286" i="33"/>
  <c r="G273" i="32"/>
  <c r="I292" i="34"/>
  <c r="H263" i="34"/>
  <c r="R267" i="33"/>
  <c r="I285" i="33"/>
  <c r="G297" i="32"/>
  <c r="J283" i="33"/>
  <c r="T294" i="33"/>
  <c r="I269" i="33"/>
  <c r="I304" i="32"/>
  <c r="S264" i="33"/>
  <c r="S287" i="33"/>
  <c r="H314" i="31"/>
  <c r="H289" i="32"/>
  <c r="I281" i="34"/>
  <c r="J299" i="34"/>
  <c r="G286" i="34"/>
  <c r="I295" i="31"/>
  <c r="Q272" i="33"/>
  <c r="J287" i="34"/>
  <c r="H280" i="34"/>
  <c r="G297" i="34"/>
  <c r="G275" i="33"/>
  <c r="G274" i="32"/>
  <c r="J277" i="33"/>
  <c r="G293" i="34"/>
  <c r="J274" i="32"/>
  <c r="J274" i="34"/>
  <c r="I289" i="32"/>
  <c r="H303" i="31"/>
  <c r="T283" i="33"/>
  <c r="H297" i="31"/>
  <c r="S288" i="33"/>
  <c r="G288" i="34"/>
  <c r="R264" i="33"/>
  <c r="G287" i="32"/>
  <c r="T280" i="33"/>
  <c r="J318" i="31"/>
  <c r="H292" i="31"/>
  <c r="H277" i="32"/>
  <c r="G295" i="34"/>
  <c r="G267" i="34"/>
  <c r="T296" i="33"/>
  <c r="H293" i="32"/>
  <c r="H293" i="34"/>
  <c r="H272" i="33"/>
  <c r="I279" i="33"/>
  <c r="G270" i="34"/>
  <c r="H268" i="34"/>
  <c r="J282" i="34"/>
  <c r="H265" i="33"/>
  <c r="I273" i="32"/>
  <c r="H304" i="31"/>
  <c r="H307" i="31"/>
  <c r="I288" i="32"/>
  <c r="G294" i="32"/>
  <c r="H316" i="31"/>
  <c r="J285" i="31"/>
  <c r="G263" i="34"/>
  <c r="J289" i="33"/>
  <c r="J293" i="34"/>
  <c r="H281" i="32"/>
  <c r="Q289" i="33"/>
  <c r="G302" i="32"/>
  <c r="T269" i="33"/>
  <c r="G279" i="34"/>
  <c r="R287" i="33"/>
  <c r="I290" i="31"/>
  <c r="I293" i="32"/>
  <c r="R269" i="33"/>
  <c r="S285" i="33"/>
  <c r="I297" i="34"/>
  <c r="J311" i="31"/>
  <c r="H310" i="31"/>
  <c r="J283" i="32"/>
  <c r="G284" i="34"/>
  <c r="J296" i="31"/>
  <c r="T299" i="33"/>
  <c r="J306" i="31"/>
  <c r="J276" i="34"/>
  <c r="I293" i="34"/>
  <c r="H273" i="34"/>
  <c r="J301" i="32"/>
  <c r="G269" i="33"/>
  <c r="T265" i="33"/>
  <c r="I291" i="34"/>
  <c r="S266" i="33"/>
  <c r="J283" i="31"/>
  <c r="I299" i="31"/>
  <c r="I317" i="31"/>
  <c r="S297" i="33"/>
  <c r="I272" i="34"/>
  <c r="J304" i="31"/>
  <c r="I275" i="32"/>
  <c r="I302" i="32"/>
  <c r="H285" i="31"/>
  <c r="H279" i="34"/>
  <c r="R271" i="33"/>
  <c r="G290" i="34"/>
  <c r="G286" i="33"/>
  <c r="I318" i="31"/>
  <c r="G270" i="33"/>
  <c r="Q279" i="33"/>
  <c r="G290" i="32"/>
  <c r="R293" i="33"/>
  <c r="H309" i="31"/>
  <c r="G278" i="34"/>
  <c r="G287" i="33"/>
  <c r="R284" i="33"/>
  <c r="H294" i="31"/>
  <c r="G275" i="34"/>
  <c r="Q276" i="33"/>
  <c r="H278" i="34"/>
  <c r="J284" i="32"/>
  <c r="H302" i="32"/>
  <c r="J279" i="32"/>
  <c r="J287" i="31"/>
  <c r="I275" i="34"/>
  <c r="J280" i="34"/>
  <c r="H298" i="31"/>
  <c r="I265" i="34"/>
  <c r="J286" i="33"/>
  <c r="J272" i="32"/>
  <c r="J279" i="33"/>
  <c r="T301" i="33"/>
  <c r="G272" i="32"/>
  <c r="I298" i="34"/>
  <c r="S293" i="33"/>
  <c r="H279" i="32"/>
  <c r="J297" i="34"/>
  <c r="H283" i="32"/>
  <c r="S282" i="33"/>
  <c r="G289" i="32"/>
  <c r="J263" i="34"/>
  <c r="J273" i="34"/>
  <c r="J264" i="33"/>
  <c r="G268" i="32"/>
  <c r="I289" i="34"/>
  <c r="G277" i="32"/>
  <c r="G279" i="33"/>
  <c r="I299" i="32"/>
  <c r="H269" i="34"/>
  <c r="I291" i="32"/>
  <c r="Q283" i="33"/>
  <c r="R297" i="33"/>
  <c r="J262" i="33"/>
  <c r="G291" i="34"/>
  <c r="R283" i="33"/>
  <c r="G294" i="34"/>
  <c r="AO94" i="36"/>
  <c r="AN93" i="36"/>
  <c r="AN70" i="30"/>
  <c r="AM69" i="30"/>
  <c r="AP91" i="36" l="1"/>
  <c r="AM92" i="36"/>
  <c r="I276" i="31"/>
  <c r="J276" i="31"/>
  <c r="H276" i="31"/>
  <c r="H278" i="31"/>
  <c r="I277" i="31"/>
  <c r="H277" i="31"/>
  <c r="I273" i="31"/>
  <c r="I279" i="31"/>
  <c r="J274" i="31"/>
  <c r="J273" i="31"/>
  <c r="J277" i="31"/>
  <c r="H273" i="31"/>
  <c r="J275" i="31"/>
  <c r="I274" i="31"/>
  <c r="J272" i="31"/>
  <c r="I272" i="31"/>
  <c r="J279" i="31"/>
  <c r="H275" i="31"/>
  <c r="I275" i="31"/>
  <c r="H272" i="31"/>
  <c r="H274" i="31"/>
  <c r="H279" i="31"/>
  <c r="J278" i="31"/>
  <c r="I278" i="31"/>
  <c r="AO95" i="36"/>
  <c r="AN94" i="36"/>
  <c r="AM70" i="30"/>
  <c r="AN71" i="30"/>
  <c r="AP92" i="36" l="1"/>
  <c r="AM93" i="36"/>
  <c r="I262" i="32"/>
  <c r="I254" i="33"/>
  <c r="G257" i="32"/>
  <c r="Q255" i="33"/>
  <c r="J262" i="32"/>
  <c r="I261" i="32"/>
  <c r="T259" i="33"/>
  <c r="G254" i="34"/>
  <c r="I255" i="34"/>
  <c r="Q257" i="33"/>
  <c r="I261" i="33"/>
  <c r="H259" i="32"/>
  <c r="I256" i="34"/>
  <c r="I257" i="34"/>
  <c r="G256" i="34"/>
  <c r="J259" i="32"/>
  <c r="I260" i="32"/>
  <c r="J258" i="33"/>
  <c r="I257" i="32"/>
  <c r="T261" i="33"/>
  <c r="H261" i="34"/>
  <c r="H261" i="32"/>
  <c r="G254" i="33"/>
  <c r="G260" i="32"/>
  <c r="H258" i="34"/>
  <c r="I259" i="34"/>
  <c r="J254" i="33"/>
  <c r="G259" i="32"/>
  <c r="R260" i="33"/>
  <c r="H254" i="34"/>
  <c r="J257" i="34"/>
  <c r="S261" i="33"/>
  <c r="T255" i="33"/>
  <c r="J261" i="34"/>
  <c r="Q258" i="33"/>
  <c r="H257" i="34"/>
  <c r="J256" i="34"/>
  <c r="T258" i="33"/>
  <c r="G256" i="33"/>
  <c r="G257" i="34"/>
  <c r="J261" i="33"/>
  <c r="S256" i="33"/>
  <c r="H260" i="32"/>
  <c r="G257" i="33"/>
  <c r="H263" i="32"/>
  <c r="J263" i="32"/>
  <c r="H258" i="32"/>
  <c r="I258" i="33"/>
  <c r="T257" i="33"/>
  <c r="S257" i="33"/>
  <c r="I260" i="33"/>
  <c r="G255" i="33"/>
  <c r="H260" i="33"/>
  <c r="Q261" i="33"/>
  <c r="I254" i="34"/>
  <c r="J254" i="34"/>
  <c r="I258" i="32"/>
  <c r="G260" i="34"/>
  <c r="J261" i="32"/>
  <c r="J257" i="32"/>
  <c r="S260" i="33"/>
  <c r="G259" i="33"/>
  <c r="S254" i="33"/>
  <c r="J257" i="33"/>
  <c r="J256" i="33"/>
  <c r="Q254" i="33"/>
  <c r="R254" i="33"/>
  <c r="H261" i="33"/>
  <c r="I261" i="34"/>
  <c r="G261" i="33"/>
  <c r="T256" i="33"/>
  <c r="I259" i="33"/>
  <c r="T254" i="33"/>
  <c r="J255" i="33"/>
  <c r="G259" i="34"/>
  <c r="R255" i="33"/>
  <c r="R257" i="33"/>
  <c r="J258" i="34"/>
  <c r="H256" i="34"/>
  <c r="G262" i="32"/>
  <c r="H256" i="33"/>
  <c r="S259" i="33"/>
  <c r="H259" i="33"/>
  <c r="Q260" i="33"/>
  <c r="H254" i="33"/>
  <c r="H260" i="34"/>
  <c r="G258" i="32"/>
  <c r="J259" i="34"/>
  <c r="H255" i="34"/>
  <c r="J255" i="34"/>
  <c r="J258" i="32"/>
  <c r="I259" i="32"/>
  <c r="H257" i="33"/>
  <c r="R261" i="33"/>
  <c r="H255" i="33"/>
  <c r="J260" i="33"/>
  <c r="G263" i="32"/>
  <c r="G258" i="34"/>
  <c r="H259" i="34"/>
  <c r="G260" i="33"/>
  <c r="S255" i="33"/>
  <c r="I255" i="33"/>
  <c r="H257" i="32"/>
  <c r="J260" i="34"/>
  <c r="G261" i="32"/>
  <c r="I260" i="34"/>
  <c r="R258" i="33"/>
  <c r="R259" i="33"/>
  <c r="G258" i="33"/>
  <c r="T260" i="33"/>
  <c r="R256" i="33"/>
  <c r="Q256" i="33"/>
  <c r="I256" i="33"/>
  <c r="S258" i="33"/>
  <c r="H258" i="33"/>
  <c r="J260" i="32"/>
  <c r="G261" i="34"/>
  <c r="I263" i="32"/>
  <c r="Q259" i="33"/>
  <c r="J259" i="33"/>
  <c r="I257" i="33"/>
  <c r="G255" i="34"/>
  <c r="I258" i="34"/>
  <c r="H262" i="32"/>
  <c r="AO96" i="36"/>
  <c r="AN95" i="36"/>
  <c r="AM71" i="30"/>
  <c r="AN72" i="30"/>
  <c r="AP93" i="36" l="1"/>
  <c r="AM94" i="36"/>
  <c r="AO97" i="36"/>
  <c r="AN96" i="36"/>
  <c r="AN73" i="30"/>
  <c r="AM72" i="30"/>
  <c r="AP94" i="36" l="1"/>
  <c r="AM95" i="36"/>
  <c r="AO98" i="36"/>
  <c r="AN97" i="36"/>
  <c r="AN74" i="30"/>
  <c r="AM73" i="30"/>
  <c r="AM96" i="36" l="1"/>
  <c r="AP95" i="36"/>
  <c r="AO99" i="36"/>
  <c r="AN98" i="36"/>
  <c r="AN75" i="30"/>
  <c r="AM74" i="30"/>
  <c r="N60" i="36"/>
  <c r="N75" i="36"/>
  <c r="N32" i="36"/>
  <c r="N67" i="36"/>
  <c r="N85" i="36"/>
  <c r="N68" i="36"/>
  <c r="N53" i="36"/>
  <c r="N12" i="36"/>
  <c r="N47" i="36"/>
  <c r="N59" i="36"/>
  <c r="N16" i="36"/>
  <c r="N33" i="36"/>
  <c r="N71" i="36"/>
  <c r="N81" i="36"/>
  <c r="N48" i="36"/>
  <c r="N89" i="36"/>
  <c r="N35" i="36"/>
  <c r="N36" i="36"/>
  <c r="N3" i="36"/>
  <c r="N97" i="36"/>
  <c r="N41" i="36"/>
  <c r="N57" i="36"/>
  <c r="N17" i="36"/>
  <c r="N11" i="36"/>
  <c r="N31" i="36"/>
  <c r="N83" i="36"/>
  <c r="N7" i="36"/>
  <c r="N65" i="36"/>
  <c r="N37" i="36"/>
  <c r="N80" i="36"/>
  <c r="N56" i="36"/>
  <c r="N55" i="36"/>
  <c r="N95" i="36"/>
  <c r="N15" i="36"/>
  <c r="N51" i="36"/>
  <c r="N64" i="36"/>
  <c r="N96" i="36"/>
  <c r="N4" i="36"/>
  <c r="N63" i="36"/>
  <c r="N77" i="36"/>
  <c r="N39" i="36"/>
  <c r="N20" i="36"/>
  <c r="N52" i="36"/>
  <c r="N93" i="36"/>
  <c r="N28" i="36"/>
  <c r="N44" i="36"/>
  <c r="N61" i="36"/>
  <c r="N24" i="36"/>
  <c r="N40" i="36"/>
  <c r="N76" i="36"/>
  <c r="N19" i="36"/>
  <c r="N23" i="36"/>
  <c r="N72" i="36"/>
  <c r="N87" i="36"/>
  <c r="N84" i="36"/>
  <c r="N25" i="36"/>
  <c r="N88" i="36"/>
  <c r="N92" i="36"/>
  <c r="N49" i="36"/>
  <c r="N5" i="36"/>
  <c r="N21" i="36"/>
  <c r="N13" i="36"/>
  <c r="N73" i="36"/>
  <c r="N29" i="36"/>
  <c r="N43" i="36"/>
  <c r="N69" i="36"/>
  <c r="N91" i="36"/>
  <c r="N27" i="36"/>
  <c r="N9" i="36"/>
  <c r="N8" i="36"/>
  <c r="N45" i="36"/>
  <c r="N100" i="36" l="1"/>
  <c r="N102" i="36"/>
  <c r="N101" i="36"/>
  <c r="AM97" i="36"/>
  <c r="AP96" i="36"/>
  <c r="AO100" i="36"/>
  <c r="AN99" i="36"/>
  <c r="AN76" i="30"/>
  <c r="AM75" i="30"/>
  <c r="AP97" i="36" l="1"/>
  <c r="AM98" i="36"/>
  <c r="AO101" i="36"/>
  <c r="AN100" i="36"/>
  <c r="AM76" i="30"/>
  <c r="AN77" i="30"/>
  <c r="G245" i="32" l="1"/>
  <c r="AP98" i="36"/>
  <c r="AM99" i="36"/>
  <c r="AO102" i="36"/>
  <c r="AN101" i="36"/>
  <c r="AN78" i="30"/>
  <c r="AM77" i="30"/>
  <c r="AP99" i="36" l="1"/>
  <c r="AM100" i="36"/>
  <c r="AO103" i="36"/>
  <c r="AN102" i="36"/>
  <c r="AN79" i="30"/>
  <c r="AM78" i="30"/>
  <c r="H7" i="34"/>
  <c r="Q14" i="34"/>
  <c r="R11" i="33"/>
  <c r="Q8" i="35"/>
  <c r="H13" i="32"/>
  <c r="J12" i="34"/>
  <c r="AA4" i="32"/>
  <c r="H9" i="34"/>
  <c r="S10" i="35"/>
  <c r="Q12" i="35"/>
  <c r="G5" i="34"/>
  <c r="AA9" i="32"/>
  <c r="I4" i="34"/>
  <c r="S9" i="33"/>
  <c r="T10" i="35"/>
  <c r="Q8" i="33"/>
  <c r="Q10" i="35"/>
  <c r="J12" i="33"/>
  <c r="J5" i="34"/>
  <c r="T9" i="32"/>
  <c r="S8" i="34"/>
  <c r="AD13" i="32"/>
  <c r="H7" i="31"/>
  <c r="G4" i="32"/>
  <c r="J14" i="33"/>
  <c r="S4" i="32"/>
  <c r="S6" i="33"/>
  <c r="J8" i="33"/>
  <c r="AC3" i="32"/>
  <c r="R4" i="32"/>
  <c r="G12" i="34"/>
  <c r="T12" i="32"/>
  <c r="S9" i="35"/>
  <c r="T3" i="33"/>
  <c r="H3" i="33"/>
  <c r="AB13" i="32"/>
  <c r="I13" i="33"/>
  <c r="G13" i="32"/>
  <c r="Q14" i="33"/>
  <c r="H13" i="34"/>
  <c r="J9" i="33"/>
  <c r="H6" i="33"/>
  <c r="S13" i="33"/>
  <c r="I3" i="33"/>
  <c r="H3" i="31"/>
  <c r="I12" i="31"/>
  <c r="H9" i="31"/>
  <c r="I6" i="34"/>
  <c r="J7" i="33"/>
  <c r="I14" i="33"/>
  <c r="R7" i="32"/>
  <c r="J7" i="31"/>
  <c r="I11" i="32"/>
  <c r="AB12" i="32"/>
  <c r="T9" i="34"/>
  <c r="T5" i="32"/>
  <c r="I7" i="33"/>
  <c r="Q11" i="32"/>
  <c r="G13" i="33"/>
  <c r="Q9" i="33"/>
  <c r="R7" i="34"/>
  <c r="G14" i="32"/>
  <c r="I13" i="32"/>
  <c r="H3" i="32"/>
  <c r="Q14" i="32"/>
  <c r="J8" i="32"/>
  <c r="I10" i="34"/>
  <c r="H6" i="34"/>
  <c r="Q4" i="33"/>
  <c r="G6" i="32"/>
  <c r="AB10" i="32"/>
  <c r="S10" i="32"/>
  <c r="J11" i="31"/>
  <c r="T13" i="32"/>
  <c r="I8" i="34"/>
  <c r="AD6" i="32"/>
  <c r="T6" i="32"/>
  <c r="H5" i="33"/>
  <c r="H11" i="33"/>
  <c r="J12" i="32"/>
  <c r="H14" i="34"/>
  <c r="T9" i="35"/>
  <c r="I13" i="31"/>
  <c r="H8" i="31"/>
  <c r="G11" i="32"/>
  <c r="J9" i="32"/>
  <c r="I10" i="32"/>
  <c r="R14" i="34"/>
  <c r="H4" i="33"/>
  <c r="AD9" i="32"/>
  <c r="S11" i="34"/>
  <c r="J13" i="34"/>
  <c r="H11" i="34"/>
  <c r="Q4" i="32"/>
  <c r="S13" i="35"/>
  <c r="Q6" i="33"/>
  <c r="Q10" i="33"/>
  <c r="J9" i="31"/>
  <c r="AD14" i="32"/>
  <c r="T13" i="35"/>
  <c r="I11" i="31"/>
  <c r="H10" i="33"/>
  <c r="Q5" i="32"/>
  <c r="R13" i="32"/>
  <c r="R3" i="33"/>
  <c r="J7" i="34"/>
  <c r="Q12" i="33"/>
  <c r="R5" i="32"/>
  <c r="S13" i="34"/>
  <c r="H14" i="31"/>
  <c r="H12" i="32"/>
  <c r="AC12" i="32"/>
  <c r="Q6" i="32"/>
  <c r="S7" i="32"/>
  <c r="J10" i="34"/>
  <c r="J13" i="33"/>
  <c r="J3" i="31"/>
  <c r="H7" i="32"/>
  <c r="I3" i="31"/>
  <c r="I10" i="33"/>
  <c r="Q4" i="34"/>
  <c r="AC4" i="32"/>
  <c r="R12" i="33"/>
  <c r="R14" i="32"/>
  <c r="J6" i="33"/>
  <c r="Q9" i="34"/>
  <c r="T7" i="33"/>
  <c r="I12" i="33"/>
  <c r="S10" i="34"/>
  <c r="S14" i="35"/>
  <c r="S3" i="34"/>
  <c r="I6" i="33"/>
  <c r="R7" i="33"/>
  <c r="R12" i="34"/>
  <c r="I10" i="31"/>
  <c r="J5" i="33"/>
  <c r="Q14" i="35"/>
  <c r="I8" i="33"/>
  <c r="T14" i="34"/>
  <c r="R4" i="34"/>
  <c r="R6" i="33"/>
  <c r="J8" i="31"/>
  <c r="R6" i="34"/>
  <c r="R6" i="32"/>
  <c r="S5" i="33"/>
  <c r="S11" i="32"/>
  <c r="S13" i="32"/>
  <c r="H3" i="34"/>
  <c r="I7" i="31"/>
  <c r="Q8" i="34"/>
  <c r="T13" i="33"/>
  <c r="S3" i="33"/>
  <c r="J11" i="33"/>
  <c r="Q7" i="33"/>
  <c r="AD3" i="32"/>
  <c r="J3" i="32"/>
  <c r="AB6" i="32"/>
  <c r="I12" i="34"/>
  <c r="G5" i="32"/>
  <c r="G10" i="34"/>
  <c r="S8" i="33"/>
  <c r="Q6" i="34"/>
  <c r="S5" i="32"/>
  <c r="G13" i="34"/>
  <c r="T8" i="32"/>
  <c r="R4" i="33"/>
  <c r="H5" i="32"/>
  <c r="R11" i="35"/>
  <c r="I6" i="31"/>
  <c r="S5" i="34"/>
  <c r="J12" i="31"/>
  <c r="AB7" i="32"/>
  <c r="Q11" i="33"/>
  <c r="H13" i="31"/>
  <c r="J14" i="32"/>
  <c r="G8" i="34"/>
  <c r="H14" i="32"/>
  <c r="S7" i="33"/>
  <c r="H4" i="31"/>
  <c r="AB14" i="32"/>
  <c r="AC10" i="32"/>
  <c r="H10" i="32"/>
  <c r="T4" i="33"/>
  <c r="S14" i="33"/>
  <c r="Q10" i="32"/>
  <c r="AB11" i="32"/>
  <c r="H9" i="33"/>
  <c r="I6" i="32"/>
  <c r="R10" i="34"/>
  <c r="G7" i="32"/>
  <c r="S6" i="34"/>
  <c r="G8" i="32"/>
  <c r="AA12" i="32"/>
  <c r="I9" i="32"/>
  <c r="S11" i="35"/>
  <c r="I7" i="34"/>
  <c r="G14" i="33"/>
  <c r="R4" i="35"/>
  <c r="AA6" i="32"/>
  <c r="I7" i="32"/>
  <c r="H4" i="32"/>
  <c r="T5" i="35"/>
  <c r="I13" i="34"/>
  <c r="AA5" i="32"/>
  <c r="H6" i="32"/>
  <c r="J7" i="32"/>
  <c r="R12" i="32"/>
  <c r="AB9" i="32"/>
  <c r="H9" i="32"/>
  <c r="J6" i="32"/>
  <c r="AC9" i="32"/>
  <c r="AD7" i="32"/>
  <c r="AC8" i="32"/>
  <c r="Q6" i="35"/>
  <c r="J11" i="32"/>
  <c r="Q12" i="32"/>
  <c r="T10" i="34"/>
  <c r="H5" i="34"/>
  <c r="T11" i="34"/>
  <c r="AD8" i="32"/>
  <c r="T14" i="33"/>
  <c r="T5" i="33"/>
  <c r="G7" i="34"/>
  <c r="I11" i="33"/>
  <c r="T14" i="32"/>
  <c r="H13" i="33"/>
  <c r="G9" i="34"/>
  <c r="H8" i="33"/>
  <c r="R8" i="32"/>
  <c r="J10" i="31"/>
  <c r="S4" i="33"/>
  <c r="T3" i="32"/>
  <c r="J10" i="32"/>
  <c r="H11" i="32"/>
  <c r="G5" i="33"/>
  <c r="Q9" i="32"/>
  <c r="T8" i="35"/>
  <c r="J14" i="34"/>
  <c r="R8" i="34"/>
  <c r="T6" i="33"/>
  <c r="I12" i="32"/>
  <c r="T8" i="33"/>
  <c r="R9" i="33"/>
  <c r="AD5" i="32"/>
  <c r="AD4" i="32"/>
  <c r="Q7" i="35"/>
  <c r="J4" i="31"/>
  <c r="T6" i="34"/>
  <c r="S3" i="35"/>
  <c r="R11" i="32"/>
  <c r="Q7" i="32"/>
  <c r="T12" i="35"/>
  <c r="I14" i="32"/>
  <c r="G14" i="34"/>
  <c r="G6" i="33"/>
  <c r="T7" i="35"/>
  <c r="J11" i="34"/>
  <c r="R6" i="35"/>
  <c r="I4" i="31"/>
  <c r="AA14" i="32"/>
  <c r="Q13" i="34"/>
  <c r="S14" i="32"/>
  <c r="Q3" i="32"/>
  <c r="J3" i="34"/>
  <c r="R10" i="35"/>
  <c r="I5" i="34"/>
  <c r="H12" i="31"/>
  <c r="AC13" i="32"/>
  <c r="G3" i="34"/>
  <c r="G9" i="33"/>
  <c r="H8" i="32"/>
  <c r="T3" i="34"/>
  <c r="H6" i="31"/>
  <c r="R11" i="34"/>
  <c r="Q5" i="33"/>
  <c r="G6" i="34"/>
  <c r="R8" i="35"/>
  <c r="H4" i="34"/>
  <c r="I8" i="32"/>
  <c r="R5" i="35"/>
  <c r="S7" i="34"/>
  <c r="S9" i="32"/>
  <c r="G8" i="33"/>
  <c r="I5" i="33"/>
  <c r="J3" i="33"/>
  <c r="J4" i="32"/>
  <c r="T9" i="33"/>
  <c r="I9" i="34"/>
  <c r="T13" i="34"/>
  <c r="T14" i="35"/>
  <c r="AA13" i="32"/>
  <c r="Q8" i="32"/>
  <c r="G11" i="33"/>
  <c r="AD11" i="32"/>
  <c r="G9" i="32"/>
  <c r="H10" i="31"/>
  <c r="S6" i="32"/>
  <c r="AA3" i="32"/>
  <c r="H11" i="31"/>
  <c r="R13" i="34"/>
  <c r="T10" i="33"/>
  <c r="Q4" i="35"/>
  <c r="J4" i="33"/>
  <c r="AC5" i="32"/>
  <c r="I9" i="31"/>
  <c r="S12" i="33"/>
  <c r="R8" i="33"/>
  <c r="H10" i="34"/>
  <c r="R3" i="32"/>
  <c r="S12" i="35"/>
  <c r="S12" i="32"/>
  <c r="G11" i="34"/>
  <c r="T11" i="32"/>
  <c r="S6" i="35"/>
  <c r="S11" i="33"/>
  <c r="Q12" i="34"/>
  <c r="Q5" i="35"/>
  <c r="AA11" i="32"/>
  <c r="T8" i="34"/>
  <c r="Q10" i="34"/>
  <c r="T12" i="34"/>
  <c r="J10" i="33"/>
  <c r="Q3" i="35"/>
  <c r="AA8" i="32"/>
  <c r="J9" i="34"/>
  <c r="H14" i="33"/>
  <c r="S12" i="34"/>
  <c r="I4" i="33"/>
  <c r="Q13" i="33"/>
  <c r="H5" i="31"/>
  <c r="AC6" i="32"/>
  <c r="I14" i="31"/>
  <c r="I8" i="31"/>
  <c r="AA7" i="32"/>
  <c r="G10" i="32"/>
  <c r="R10" i="33"/>
  <c r="J6" i="34"/>
  <c r="R7" i="35"/>
  <c r="S3" i="32"/>
  <c r="Q9" i="35"/>
  <c r="AD10" i="32"/>
  <c r="T10" i="32"/>
  <c r="S14" i="34"/>
  <c r="I14" i="34"/>
  <c r="AB8" i="32"/>
  <c r="J5" i="32"/>
  <c r="AC11" i="32"/>
  <c r="T6" i="35"/>
  <c r="AA10" i="32"/>
  <c r="R10" i="32"/>
  <c r="H12" i="34"/>
  <c r="Q3" i="33"/>
  <c r="R12" i="35"/>
  <c r="R14" i="35"/>
  <c r="R3" i="35"/>
  <c r="AD12" i="32"/>
  <c r="I11" i="34"/>
  <c r="AB5" i="32"/>
  <c r="T7" i="32"/>
  <c r="AC14" i="32"/>
  <c r="R9" i="35"/>
  <c r="I9" i="33"/>
  <c r="T11" i="35"/>
  <c r="AC7" i="32"/>
  <c r="Q13" i="32"/>
  <c r="J8" i="34"/>
  <c r="S4" i="35"/>
  <c r="G3" i="33"/>
  <c r="G12" i="33"/>
  <c r="G7" i="33"/>
  <c r="Q3" i="34"/>
  <c r="S8" i="35"/>
  <c r="S10" i="33"/>
  <c r="R9" i="32"/>
  <c r="S4" i="34"/>
  <c r="T5" i="34"/>
  <c r="T11" i="33"/>
  <c r="J5" i="31"/>
  <c r="R13" i="35"/>
  <c r="T4" i="35"/>
  <c r="G12" i="32"/>
  <c r="Q11" i="35"/>
  <c r="Q13" i="35"/>
  <c r="T12" i="33"/>
  <c r="R3" i="34"/>
  <c r="J13" i="31"/>
  <c r="R9" i="34"/>
  <c r="T4" i="32"/>
  <c r="G4" i="33"/>
  <c r="S7" i="35"/>
  <c r="Q7" i="34"/>
  <c r="S9" i="34"/>
  <c r="Q11" i="34"/>
  <c r="R5" i="34"/>
  <c r="T3" i="35"/>
  <c r="I5" i="32"/>
  <c r="I3" i="32"/>
  <c r="H12" i="33"/>
  <c r="H7" i="33"/>
  <c r="J14" i="31"/>
  <c r="R5" i="33"/>
  <c r="J13" i="32"/>
  <c r="T4" i="34"/>
  <c r="T7" i="34"/>
  <c r="S5" i="35"/>
  <c r="G4" i="34"/>
  <c r="R14" i="33"/>
  <c r="G10" i="33"/>
  <c r="H8" i="34"/>
  <c r="J4" i="34"/>
  <c r="Q5" i="34"/>
  <c r="AB3" i="32"/>
  <c r="R13" i="33"/>
  <c r="I3" i="34"/>
  <c r="I4" i="32"/>
  <c r="S8" i="32"/>
  <c r="I5" i="31"/>
  <c r="AB4" i="32"/>
  <c r="FD39" i="10" l="1"/>
  <c r="T242" i="35"/>
  <c r="Q249" i="35"/>
  <c r="T243" i="35"/>
  <c r="R243" i="35"/>
  <c r="S242" i="35"/>
  <c r="T245" i="35"/>
  <c r="R251" i="35"/>
  <c r="R244" i="35"/>
  <c r="Q242" i="35"/>
  <c r="S246" i="35"/>
  <c r="T248" i="35"/>
  <c r="R252" i="35"/>
  <c r="R245" i="35"/>
  <c r="Q245" i="35"/>
  <c r="T250" i="35"/>
  <c r="T244" i="35"/>
  <c r="R246" i="35"/>
  <c r="T253" i="35"/>
  <c r="Q252" i="35"/>
  <c r="Q251" i="35"/>
  <c r="S252" i="35"/>
  <c r="Q253" i="35"/>
  <c r="T249" i="35"/>
  <c r="T251" i="35"/>
  <c r="R250" i="35"/>
  <c r="R249" i="35"/>
  <c r="Q244" i="35"/>
  <c r="Q243" i="35"/>
  <c r="T252" i="35"/>
  <c r="S243" i="35"/>
  <c r="Q250" i="35"/>
  <c r="S249" i="35"/>
  <c r="T246" i="35"/>
  <c r="R248" i="35"/>
  <c r="T247" i="35"/>
  <c r="R242" i="35"/>
  <c r="S250" i="35"/>
  <c r="Q247" i="35"/>
  <c r="S244" i="35"/>
  <c r="Q246" i="35"/>
  <c r="S247" i="35"/>
  <c r="R247" i="35"/>
  <c r="S253" i="35"/>
  <c r="S245" i="35"/>
  <c r="S251" i="35"/>
  <c r="Q248" i="35"/>
  <c r="R253" i="35"/>
  <c r="S248" i="35"/>
  <c r="S246" i="34"/>
  <c r="T253" i="34"/>
  <c r="R252" i="34"/>
  <c r="Q242" i="34"/>
  <c r="S244" i="34"/>
  <c r="Q246" i="34"/>
  <c r="T246" i="34"/>
  <c r="R242" i="34"/>
  <c r="R247" i="34"/>
  <c r="S249" i="34"/>
  <c r="R251" i="34"/>
  <c r="S243" i="34"/>
  <c r="R249" i="34"/>
  <c r="R245" i="34"/>
  <c r="T247" i="34"/>
  <c r="S252" i="34"/>
  <c r="R244" i="34"/>
  <c r="Q253" i="34"/>
  <c r="T243" i="34"/>
  <c r="S250" i="34"/>
  <c r="T250" i="34"/>
  <c r="S253" i="34"/>
  <c r="T245" i="34"/>
  <c r="Q250" i="34"/>
  <c r="S251" i="34"/>
  <c r="S247" i="34"/>
  <c r="R250" i="34"/>
  <c r="Q243" i="34"/>
  <c r="Q248" i="34"/>
  <c r="R246" i="34"/>
  <c r="T252" i="34"/>
  <c r="T242" i="34"/>
  <c r="Q244" i="34"/>
  <c r="Q247" i="34"/>
  <c r="S245" i="34"/>
  <c r="S242" i="34"/>
  <c r="T249" i="34"/>
  <c r="Q251" i="34"/>
  <c r="T251" i="34"/>
  <c r="Q245" i="34"/>
  <c r="R243" i="34"/>
  <c r="S248" i="34"/>
  <c r="T244" i="34"/>
  <c r="R248" i="34"/>
  <c r="Q252" i="34"/>
  <c r="T248" i="34"/>
  <c r="R253" i="34"/>
  <c r="Q249" i="34"/>
  <c r="S306" i="32"/>
  <c r="AB308" i="32"/>
  <c r="S254" i="32"/>
  <c r="AA250" i="32"/>
  <c r="T305" i="32"/>
  <c r="S315" i="32"/>
  <c r="AD316" i="32"/>
  <c r="AC313" i="32"/>
  <c r="Q316" i="32"/>
  <c r="AA251" i="32"/>
  <c r="AD246" i="32"/>
  <c r="S305" i="32"/>
  <c r="AA305" i="32"/>
  <c r="AA255" i="32"/>
  <c r="AA307" i="32"/>
  <c r="AA309" i="32"/>
  <c r="Q247" i="32"/>
  <c r="AD308" i="32"/>
  <c r="AB316" i="32"/>
  <c r="Q311" i="32"/>
  <c r="S249" i="32"/>
  <c r="AA316" i="32"/>
  <c r="Q314" i="32"/>
  <c r="AA306" i="32"/>
  <c r="AA314" i="32"/>
  <c r="AA246" i="32"/>
  <c r="AD311" i="32"/>
  <c r="R250" i="32"/>
  <c r="AA256" i="32"/>
  <c r="AB254" i="32"/>
  <c r="T255" i="32"/>
  <c r="R247" i="32"/>
  <c r="AB312" i="32"/>
  <c r="R245" i="32"/>
  <c r="S245" i="32"/>
  <c r="T310" i="32"/>
  <c r="S310" i="32"/>
  <c r="AC249" i="32"/>
  <c r="T250" i="32"/>
  <c r="AB247" i="32"/>
  <c r="Q252" i="32"/>
  <c r="AC247" i="32"/>
  <c r="AA312" i="32"/>
  <c r="R314" i="32"/>
  <c r="T254" i="32"/>
  <c r="Q312" i="32"/>
  <c r="AA313" i="32"/>
  <c r="AB255" i="32"/>
  <c r="AC306" i="32"/>
  <c r="AB313" i="32"/>
  <c r="T316" i="32"/>
  <c r="S309" i="32"/>
  <c r="AD255" i="32"/>
  <c r="AD247" i="32"/>
  <c r="S255" i="32"/>
  <c r="R316" i="32"/>
  <c r="Q253" i="32"/>
  <c r="Q306" i="32"/>
  <c r="S252" i="32"/>
  <c r="Q248" i="32"/>
  <c r="AC246" i="32"/>
  <c r="R251" i="32"/>
  <c r="AC311" i="32"/>
  <c r="S311" i="32"/>
  <c r="Q309" i="32"/>
  <c r="S314" i="32"/>
  <c r="AA254" i="32"/>
  <c r="T307" i="32"/>
  <c r="AD253" i="32"/>
  <c r="T311" i="32"/>
  <c r="AB251" i="32"/>
  <c r="AA253" i="32"/>
  <c r="Q305" i="32"/>
  <c r="R249" i="32"/>
  <c r="AD309" i="32"/>
  <c r="S316" i="32"/>
  <c r="S312" i="32"/>
  <c r="AC310" i="32"/>
  <c r="R310" i="32"/>
  <c r="AC251" i="32"/>
  <c r="AA315" i="32"/>
  <c r="S246" i="32"/>
  <c r="AB306" i="32"/>
  <c r="AA308" i="32"/>
  <c r="R309" i="32"/>
  <c r="AB246" i="32"/>
  <c r="AC315" i="32"/>
  <c r="AB245" i="32"/>
  <c r="AA245" i="32"/>
  <c r="AD313" i="32"/>
  <c r="S253" i="32"/>
  <c r="AB248" i="32"/>
  <c r="AB309" i="32"/>
  <c r="T248" i="32"/>
  <c r="AB252" i="32"/>
  <c r="AC254" i="32"/>
  <c r="AD307" i="32"/>
  <c r="AD306" i="32"/>
  <c r="R312" i="32"/>
  <c r="S307" i="32"/>
  <c r="AB311" i="32"/>
  <c r="AD310" i="32"/>
  <c r="Q245" i="32"/>
  <c r="AC250" i="32"/>
  <c r="T315" i="32"/>
  <c r="AD251" i="32"/>
  <c r="T252" i="32"/>
  <c r="AC253" i="32"/>
  <c r="AD254" i="32"/>
  <c r="T245" i="32"/>
  <c r="R254" i="32"/>
  <c r="R246" i="32"/>
  <c r="AC312" i="32"/>
  <c r="AC248" i="32"/>
  <c r="S247" i="32"/>
  <c r="T306" i="32"/>
  <c r="T253" i="32"/>
  <c r="S313" i="32"/>
  <c r="AB249" i="32"/>
  <c r="AC307" i="32"/>
  <c r="AD245" i="32"/>
  <c r="AB307" i="32"/>
  <c r="AB315" i="32"/>
  <c r="AD315" i="32"/>
  <c r="T246" i="32"/>
  <c r="AC308" i="32"/>
  <c r="Q246" i="32"/>
  <c r="T251" i="32"/>
  <c r="T247" i="32"/>
  <c r="AD248" i="32"/>
  <c r="AD312" i="32"/>
  <c r="R305" i="32"/>
  <c r="AB310" i="32"/>
  <c r="Q313" i="32"/>
  <c r="Q249" i="32"/>
  <c r="T314" i="32"/>
  <c r="S256" i="32"/>
  <c r="AC316" i="32"/>
  <c r="Q256" i="32"/>
  <c r="S248" i="32"/>
  <c r="AA311" i="32"/>
  <c r="R307" i="32"/>
  <c r="R308" i="32"/>
  <c r="AD249" i="32"/>
  <c r="R306" i="32"/>
  <c r="T309" i="32"/>
  <c r="T308" i="32"/>
  <c r="Q315" i="32"/>
  <c r="AC256" i="32"/>
  <c r="AC252" i="32"/>
  <c r="AC245" i="32"/>
  <c r="AB305" i="32"/>
  <c r="AC309" i="32"/>
  <c r="S308" i="32"/>
  <c r="AB314" i="32"/>
  <c r="R313" i="32"/>
  <c r="Q250" i="32"/>
  <c r="S251" i="32"/>
  <c r="T312" i="32"/>
  <c r="R252" i="32"/>
  <c r="AC255" i="32"/>
  <c r="Q307" i="32"/>
  <c r="AD305" i="32"/>
  <c r="AD314" i="32"/>
  <c r="S250" i="32"/>
  <c r="AC314" i="32"/>
  <c r="R315" i="32"/>
  <c r="R311" i="32"/>
  <c r="AA310" i="32"/>
  <c r="AD256" i="32"/>
  <c r="R255" i="32"/>
  <c r="R248" i="32"/>
  <c r="R256" i="32"/>
  <c r="Q254" i="32"/>
  <c r="AA247" i="32"/>
  <c r="Q251" i="32"/>
  <c r="R253" i="32"/>
  <c r="Q310" i="32"/>
  <c r="AB250" i="32"/>
  <c r="AC305" i="32"/>
  <c r="AA249" i="32"/>
  <c r="Q255" i="32"/>
  <c r="T249" i="32"/>
  <c r="AB253" i="32"/>
  <c r="AD250" i="32"/>
  <c r="AA248" i="32"/>
  <c r="AB256" i="32"/>
  <c r="Q308" i="32"/>
  <c r="AA252" i="32"/>
  <c r="T256" i="32"/>
  <c r="AD252" i="32"/>
  <c r="T313" i="32"/>
  <c r="I307" i="34"/>
  <c r="G251" i="32"/>
  <c r="H253" i="34"/>
  <c r="Q249" i="33"/>
  <c r="J251" i="32"/>
  <c r="I249" i="33"/>
  <c r="R309" i="33"/>
  <c r="S250" i="33"/>
  <c r="I248" i="32"/>
  <c r="H244" i="34"/>
  <c r="I243" i="34"/>
  <c r="H249" i="33"/>
  <c r="I253" i="32"/>
  <c r="J261" i="31"/>
  <c r="G309" i="32"/>
  <c r="G316" i="32"/>
  <c r="J307" i="34"/>
  <c r="I322" i="31"/>
  <c r="H308" i="34"/>
  <c r="H248" i="33"/>
  <c r="I330" i="31"/>
  <c r="T242" i="33"/>
  <c r="I310" i="34"/>
  <c r="H270" i="31"/>
  <c r="H249" i="34"/>
  <c r="G251" i="34"/>
  <c r="I270" i="31"/>
  <c r="G253" i="34"/>
  <c r="H310" i="32"/>
  <c r="G250" i="32"/>
  <c r="T251" i="33"/>
  <c r="Q305" i="33"/>
  <c r="R253" i="33"/>
  <c r="I245" i="34"/>
  <c r="H252" i="32"/>
  <c r="T306" i="33"/>
  <c r="I324" i="31"/>
  <c r="J314" i="32"/>
  <c r="J244" i="34"/>
  <c r="T244" i="33"/>
  <c r="J253" i="32"/>
  <c r="R311" i="33"/>
  <c r="G306" i="34"/>
  <c r="S312" i="33"/>
  <c r="G252" i="32"/>
  <c r="G325" i="31"/>
  <c r="J326" i="31"/>
  <c r="H242" i="34"/>
  <c r="J315" i="32"/>
  <c r="G313" i="32"/>
  <c r="H244" i="33"/>
  <c r="I245" i="32"/>
  <c r="H252" i="33"/>
  <c r="J245" i="33"/>
  <c r="Q306" i="33"/>
  <c r="I325" i="31"/>
  <c r="H243" i="34"/>
  <c r="I303" i="34"/>
  <c r="J316" i="32"/>
  <c r="H247" i="33"/>
  <c r="H248" i="32"/>
  <c r="J260" i="31"/>
  <c r="J324" i="31"/>
  <c r="J310" i="34"/>
  <c r="I331" i="31"/>
  <c r="G329" i="31"/>
  <c r="I251" i="32"/>
  <c r="Q248" i="33"/>
  <c r="J249" i="33"/>
  <c r="G252" i="33"/>
  <c r="J313" i="32"/>
  <c r="Q313" i="33"/>
  <c r="I304" i="34"/>
  <c r="J266" i="31"/>
  <c r="G308" i="32"/>
  <c r="H252" i="34"/>
  <c r="J323" i="31"/>
  <c r="H327" i="31"/>
  <c r="G324" i="31"/>
  <c r="I246" i="33"/>
  <c r="H245" i="34"/>
  <c r="S243" i="33"/>
  <c r="H246" i="34"/>
  <c r="I271" i="31"/>
  <c r="H312" i="32"/>
  <c r="J321" i="31"/>
  <c r="G305" i="32"/>
  <c r="I255" i="32"/>
  <c r="G249" i="34"/>
  <c r="H264" i="31"/>
  <c r="H246" i="33"/>
  <c r="R303" i="33"/>
  <c r="J320" i="31"/>
  <c r="I260" i="31"/>
  <c r="J243" i="33"/>
  <c r="J252" i="34"/>
  <c r="R246" i="33"/>
  <c r="J322" i="31"/>
  <c r="I250" i="34"/>
  <c r="Q242" i="33"/>
  <c r="I249" i="32"/>
  <c r="H253" i="32"/>
  <c r="G305" i="34"/>
  <c r="H243" i="33"/>
  <c r="J303" i="34"/>
  <c r="G328" i="31"/>
  <c r="H250" i="32"/>
  <c r="H308" i="32"/>
  <c r="H261" i="31"/>
  <c r="J313" i="34"/>
  <c r="I250" i="33"/>
  <c r="I253" i="34"/>
  <c r="J243" i="34"/>
  <c r="I269" i="31"/>
  <c r="G253" i="32"/>
  <c r="J305" i="34"/>
  <c r="I244" i="34"/>
  <c r="Q253" i="33"/>
  <c r="J251" i="33"/>
  <c r="S308" i="33"/>
  <c r="I252" i="33"/>
  <c r="S247" i="33"/>
  <c r="I242" i="34"/>
  <c r="T243" i="33"/>
  <c r="I264" i="31"/>
  <c r="H313" i="34"/>
  <c r="J265" i="31"/>
  <c r="G249" i="32"/>
  <c r="J308" i="32"/>
  <c r="J249" i="32"/>
  <c r="J246" i="33"/>
  <c r="G249" i="33"/>
  <c r="H269" i="31"/>
  <c r="T313" i="33"/>
  <c r="I245" i="33"/>
  <c r="R249" i="33"/>
  <c r="I315" i="32"/>
  <c r="Q245" i="33"/>
  <c r="J244" i="33"/>
  <c r="H256" i="32"/>
  <c r="J312" i="32"/>
  <c r="S305" i="33"/>
  <c r="H246" i="32"/>
  <c r="I302" i="34"/>
  <c r="J253" i="33"/>
  <c r="H311" i="32"/>
  <c r="I268" i="31"/>
  <c r="H267" i="31"/>
  <c r="H249" i="32"/>
  <c r="T308" i="33"/>
  <c r="I248" i="34"/>
  <c r="I251" i="34"/>
  <c r="I329" i="31"/>
  <c r="J270" i="31"/>
  <c r="J312" i="34"/>
  <c r="J269" i="31"/>
  <c r="S302" i="33"/>
  <c r="H305" i="32"/>
  <c r="G248" i="34"/>
  <c r="H251" i="34"/>
  <c r="Q250" i="33"/>
  <c r="S311" i="33"/>
  <c r="I262" i="31"/>
  <c r="J306" i="34"/>
  <c r="G246" i="34"/>
  <c r="H322" i="31"/>
  <c r="H268" i="31"/>
  <c r="I310" i="32"/>
  <c r="G255" i="32"/>
  <c r="Q307" i="33"/>
  <c r="I323" i="31"/>
  <c r="G302" i="34"/>
  <c r="J268" i="31"/>
  <c r="I246" i="34"/>
  <c r="G248" i="32"/>
  <c r="S246" i="33"/>
  <c r="J306" i="32"/>
  <c r="T309" i="33"/>
  <c r="Q311" i="33"/>
  <c r="J329" i="31"/>
  <c r="G250" i="34"/>
  <c r="H265" i="31"/>
  <c r="J242" i="33"/>
  <c r="I311" i="34"/>
  <c r="G250" i="33"/>
  <c r="G330" i="31"/>
  <c r="I247" i="32"/>
  <c r="J256" i="32"/>
  <c r="J254" i="32"/>
  <c r="S242" i="33"/>
  <c r="G244" i="34"/>
  <c r="G309" i="34"/>
  <c r="H242" i="33"/>
  <c r="I307" i="32"/>
  <c r="H245" i="33"/>
  <c r="R307" i="33"/>
  <c r="T311" i="33"/>
  <c r="H320" i="31"/>
  <c r="Q251" i="33"/>
  <c r="J309" i="32"/>
  <c r="J309" i="34"/>
  <c r="T304" i="33"/>
  <c r="J245" i="32"/>
  <c r="R248" i="33"/>
  <c r="J330" i="31"/>
  <c r="G313" i="34"/>
  <c r="G322" i="31"/>
  <c r="I326" i="31"/>
  <c r="S309" i="33"/>
  <c r="G315" i="32"/>
  <c r="H248" i="34"/>
  <c r="H325" i="31"/>
  <c r="H253" i="33"/>
  <c r="H309" i="32"/>
  <c r="I327" i="31"/>
  <c r="J242" i="34"/>
  <c r="J311" i="32"/>
  <c r="T246" i="33"/>
  <c r="T247" i="33"/>
  <c r="G310" i="34"/>
  <c r="R244" i="33"/>
  <c r="J248" i="33"/>
  <c r="G311" i="34"/>
  <c r="I248" i="33"/>
  <c r="I261" i="31"/>
  <c r="H247" i="34"/>
  <c r="H303" i="34"/>
  <c r="H305" i="34"/>
  <c r="H245" i="32"/>
  <c r="T303" i="33"/>
  <c r="Q244" i="33"/>
  <c r="H260" i="31"/>
  <c r="H316" i="32"/>
  <c r="G246" i="32"/>
  <c r="G308" i="34"/>
  <c r="G243" i="34"/>
  <c r="I311" i="32"/>
  <c r="G256" i="32"/>
  <c r="T312" i="33"/>
  <c r="G314" i="32"/>
  <c r="G307" i="34"/>
  <c r="H331" i="31"/>
  <c r="H309" i="34"/>
  <c r="J248" i="32"/>
  <c r="H247" i="32"/>
  <c r="J328" i="31"/>
  <c r="H324" i="31"/>
  <c r="Q312" i="33"/>
  <c r="I309" i="32"/>
  <c r="G323" i="31"/>
  <c r="Q302" i="33"/>
  <c r="I308" i="34"/>
  <c r="I266" i="31"/>
  <c r="H310" i="34"/>
  <c r="G248" i="33"/>
  <c r="R242" i="33"/>
  <c r="S310" i="33"/>
  <c r="H321" i="31"/>
  <c r="G306" i="32"/>
  <c r="I250" i="32"/>
  <c r="I249" i="34"/>
  <c r="I252" i="32"/>
  <c r="I312" i="34"/>
  <c r="I252" i="34"/>
  <c r="I313" i="32"/>
  <c r="J308" i="34"/>
  <c r="G326" i="31"/>
  <c r="R310" i="33"/>
  <c r="H323" i="31"/>
  <c r="G307" i="32"/>
  <c r="G247" i="32"/>
  <c r="H315" i="32"/>
  <c r="T245" i="33"/>
  <c r="Q304" i="33"/>
  <c r="H250" i="34"/>
  <c r="G312" i="34"/>
  <c r="S313" i="33"/>
  <c r="J327" i="31"/>
  <c r="I247" i="34"/>
  <c r="J307" i="32"/>
  <c r="H251" i="32"/>
  <c r="I320" i="31"/>
  <c r="H311" i="34"/>
  <c r="S252" i="33"/>
  <c r="H314" i="32"/>
  <c r="Q308" i="33"/>
  <c r="S306" i="33"/>
  <c r="R251" i="33"/>
  <c r="S253" i="33"/>
  <c r="G245" i="34"/>
  <c r="S303" i="33"/>
  <c r="H312" i="34"/>
  <c r="R250" i="33"/>
  <c r="I305" i="32"/>
  <c r="T252" i="33"/>
  <c r="I313" i="34"/>
  <c r="J255" i="32"/>
  <c r="T253" i="33"/>
  <c r="J247" i="32"/>
  <c r="I309" i="34"/>
  <c r="S248" i="33"/>
  <c r="H304" i="34"/>
  <c r="H302" i="34"/>
  <c r="G304" i="34"/>
  <c r="H328" i="31"/>
  <c r="I244" i="33"/>
  <c r="I312" i="32"/>
  <c r="R302" i="33"/>
  <c r="R312" i="33"/>
  <c r="J262" i="31"/>
  <c r="H250" i="33"/>
  <c r="H313" i="32"/>
  <c r="I251" i="33"/>
  <c r="J253" i="34"/>
  <c r="J311" i="34"/>
  <c r="G245" i="33"/>
  <c r="J247" i="33"/>
  <c r="J247" i="34"/>
  <c r="G253" i="33"/>
  <c r="H263" i="31"/>
  <c r="R243" i="33"/>
  <c r="I305" i="34"/>
  <c r="R306" i="33"/>
  <c r="Q309" i="33"/>
  <c r="J250" i="33"/>
  <c r="H307" i="32"/>
  <c r="S249" i="33"/>
  <c r="S245" i="33"/>
  <c r="G251" i="33"/>
  <c r="R252" i="33"/>
  <c r="S304" i="33"/>
  <c r="G320" i="31"/>
  <c r="I247" i="33"/>
  <c r="G243" i="33"/>
  <c r="H271" i="31"/>
  <c r="J246" i="32"/>
  <c r="G254" i="32"/>
  <c r="G242" i="34"/>
  <c r="S251" i="33"/>
  <c r="G312" i="32"/>
  <c r="H255" i="32"/>
  <c r="H329" i="31"/>
  <c r="I308" i="32"/>
  <c r="T250" i="33"/>
  <c r="I246" i="32"/>
  <c r="R304" i="33"/>
  <c r="J325" i="31"/>
  <c r="T307" i="33"/>
  <c r="J304" i="34"/>
  <c r="I314" i="32"/>
  <c r="G311" i="32"/>
  <c r="I243" i="33"/>
  <c r="G331" i="31"/>
  <c r="I263" i="31"/>
  <c r="I267" i="31"/>
  <c r="J252" i="32"/>
  <c r="Q243" i="33"/>
  <c r="G252" i="34"/>
  <c r="J267" i="31"/>
  <c r="G247" i="33"/>
  <c r="R313" i="33"/>
  <c r="Q247" i="33"/>
  <c r="J251" i="34"/>
  <c r="G242" i="33"/>
  <c r="I306" i="32"/>
  <c r="J249" i="34"/>
  <c r="T305" i="33"/>
  <c r="G310" i="32"/>
  <c r="Q246" i="33"/>
  <c r="I328" i="31"/>
  <c r="G327" i="31"/>
  <c r="R305" i="33"/>
  <c r="H306" i="34"/>
  <c r="H307" i="34"/>
  <c r="J250" i="34"/>
  <c r="I253" i="33"/>
  <c r="Q303" i="33"/>
  <c r="J252" i="33"/>
  <c r="H251" i="33"/>
  <c r="I306" i="34"/>
  <c r="H306" i="32"/>
  <c r="T302" i="33"/>
  <c r="T249" i="33"/>
  <c r="H266" i="31"/>
  <c r="G247" i="34"/>
  <c r="I256" i="32"/>
  <c r="I265" i="31"/>
  <c r="J248" i="34"/>
  <c r="J302" i="34"/>
  <c r="J310" i="32"/>
  <c r="I316" i="32"/>
  <c r="I242" i="33"/>
  <c r="H326" i="31"/>
  <c r="J250" i="32"/>
  <c r="J246" i="34"/>
  <c r="J271" i="31"/>
  <c r="S244" i="33"/>
  <c r="I321" i="31"/>
  <c r="J245" i="34"/>
  <c r="S307" i="33"/>
  <c r="J331" i="31"/>
  <c r="T248" i="33"/>
  <c r="J305" i="32"/>
  <c r="Q310" i="33"/>
  <c r="J264" i="31"/>
  <c r="G244" i="33"/>
  <c r="H262" i="31"/>
  <c r="G246" i="33"/>
  <c r="G303" i="34"/>
  <c r="R247" i="33"/>
  <c r="H254" i="32"/>
  <c r="I254" i="32"/>
  <c r="T310" i="33"/>
  <c r="G321" i="31"/>
  <c r="R245" i="33"/>
  <c r="R308" i="33"/>
  <c r="H330" i="31"/>
  <c r="Q252" i="33"/>
  <c r="AP100" i="36"/>
  <c r="AM101" i="36"/>
  <c r="AO104" i="36"/>
  <c r="AN103" i="36"/>
  <c r="AN80" i="30"/>
  <c r="AM79" i="30"/>
  <c r="FD53" i="10" l="1"/>
  <c r="AP101" i="36"/>
  <c r="AM102" i="36"/>
  <c r="AO105" i="36"/>
  <c r="AN104" i="36"/>
  <c r="AM80" i="30"/>
  <c r="AN81" i="30"/>
  <c r="AP102" i="36" l="1"/>
  <c r="AM103" i="36"/>
  <c r="AO106" i="36"/>
  <c r="AN105" i="36"/>
  <c r="AM81" i="30"/>
  <c r="AN82" i="30"/>
  <c r="AP103" i="36" l="1"/>
  <c r="AM104" i="36"/>
  <c r="AO107" i="36"/>
  <c r="AN106" i="36"/>
  <c r="AN83" i="30"/>
  <c r="AM82" i="30"/>
  <c r="AP104" i="36" l="1"/>
  <c r="AM105" i="36"/>
  <c r="AO108" i="36"/>
  <c r="AN107" i="36"/>
  <c r="AN84" i="30"/>
  <c r="AM83" i="30"/>
  <c r="AP105" i="36" l="1"/>
  <c r="AM106" i="36"/>
  <c r="AO109" i="36"/>
  <c r="AN108" i="36"/>
  <c r="AN85" i="30"/>
  <c r="AM84" i="30"/>
  <c r="AP106" i="36" l="1"/>
  <c r="AM107" i="36"/>
  <c r="AO110" i="36"/>
  <c r="AN109" i="36"/>
  <c r="AN86" i="30"/>
  <c r="AM85" i="30"/>
  <c r="AP107" i="36" l="1"/>
  <c r="AM108" i="36"/>
  <c r="AO111" i="36"/>
  <c r="AN110" i="36"/>
  <c r="AN87" i="30"/>
  <c r="AM86" i="30"/>
  <c r="O52" i="36"/>
  <c r="O44" i="36"/>
  <c r="O33" i="36"/>
  <c r="O25" i="36"/>
  <c r="O13" i="36"/>
  <c r="O5" i="36"/>
  <c r="O95" i="36"/>
  <c r="O91" i="36"/>
  <c r="O72" i="36"/>
  <c r="O65" i="36"/>
  <c r="O57" i="36"/>
  <c r="O45" i="36"/>
  <c r="O39" i="36"/>
  <c r="O27" i="36"/>
  <c r="O40" i="36"/>
  <c r="O12" i="36"/>
  <c r="O87" i="36"/>
  <c r="O80" i="36"/>
  <c r="O71" i="36"/>
  <c r="O49" i="36"/>
  <c r="O51" i="36"/>
  <c r="O31" i="36"/>
  <c r="O32" i="36"/>
  <c r="O11" i="36"/>
  <c r="O17" i="36"/>
  <c r="O92" i="36"/>
  <c r="O77" i="36"/>
  <c r="O85" i="36"/>
  <c r="O63" i="36"/>
  <c r="O64" i="36"/>
  <c r="O43" i="36"/>
  <c r="O84" i="36"/>
  <c r="O24" i="36"/>
  <c r="O16" i="36"/>
  <c r="O61" i="36"/>
  <c r="O47" i="36"/>
  <c r="O9" i="36"/>
  <c r="O97" i="36"/>
  <c r="O81" i="36"/>
  <c r="O76" i="36"/>
  <c r="O68" i="36"/>
  <c r="O56" i="36"/>
  <c r="O48" i="36"/>
  <c r="O37" i="36"/>
  <c r="O29" i="36"/>
  <c r="O23" i="36"/>
  <c r="O15" i="36"/>
  <c r="O3" i="36"/>
  <c r="O96" i="36"/>
  <c r="O83" i="36"/>
  <c r="O69" i="36"/>
  <c r="O55" i="36"/>
  <c r="O36" i="36"/>
  <c r="O28" i="36"/>
  <c r="O7" i="36"/>
  <c r="O19" i="36"/>
  <c r="O88" i="36"/>
  <c r="O73" i="36"/>
  <c r="O75" i="36"/>
  <c r="O53" i="36"/>
  <c r="O60" i="36"/>
  <c r="O35" i="36"/>
  <c r="O41" i="36"/>
  <c r="O20" i="36"/>
  <c r="O21" i="36"/>
  <c r="O8" i="36"/>
  <c r="O93" i="36"/>
  <c r="O89" i="36"/>
  <c r="O67" i="36"/>
  <c r="O59" i="36"/>
  <c r="O4" i="36"/>
  <c r="O101" i="36" l="1"/>
  <c r="O102" i="36"/>
  <c r="O100" i="36"/>
  <c r="AP108" i="36"/>
  <c r="AM109" i="36"/>
  <c r="AO112" i="36"/>
  <c r="AN111" i="36"/>
  <c r="AN88" i="30"/>
  <c r="AM87" i="30"/>
  <c r="AP109" i="36" l="1"/>
  <c r="AM110" i="36"/>
  <c r="AO113" i="36"/>
  <c r="AN112" i="36"/>
  <c r="AM88" i="30"/>
  <c r="AN89" i="30"/>
  <c r="AP110" i="36" l="1"/>
  <c r="AM111" i="36"/>
  <c r="AO114" i="36"/>
  <c r="AN113" i="36"/>
  <c r="AM89" i="30"/>
  <c r="AN90" i="30"/>
  <c r="AP111" i="36" l="1"/>
  <c r="AM112" i="36"/>
  <c r="AO115" i="36"/>
  <c r="AN114" i="36"/>
  <c r="AN91" i="30"/>
  <c r="AM90" i="30"/>
  <c r="FP39" i="10" l="1"/>
  <c r="AP112" i="36"/>
  <c r="AM113" i="36"/>
  <c r="AO116" i="36"/>
  <c r="AN115" i="36"/>
  <c r="AN92" i="30"/>
  <c r="AM91" i="30"/>
  <c r="FP53" i="10" l="1"/>
  <c r="AP113" i="36"/>
  <c r="AM114" i="36"/>
  <c r="AO117" i="36"/>
  <c r="AN116" i="36"/>
  <c r="AM92" i="30"/>
  <c r="AN93" i="30"/>
  <c r="AP114" i="36" l="1"/>
  <c r="AM115" i="36"/>
  <c r="AO118" i="36"/>
  <c r="AN117" i="36"/>
  <c r="AM93" i="30"/>
  <c r="AN94" i="30"/>
  <c r="AP115" i="36" l="1"/>
  <c r="AM116" i="36"/>
  <c r="AO119" i="36"/>
  <c r="AN118" i="36"/>
  <c r="AM94" i="30"/>
  <c r="AN95" i="30"/>
  <c r="AP116" i="36" l="1"/>
  <c r="AM117" i="36"/>
  <c r="AO120" i="36"/>
  <c r="AN119" i="36"/>
  <c r="AM95" i="30"/>
  <c r="AN96" i="30"/>
  <c r="AP117" i="36" l="1"/>
  <c r="AM118" i="36"/>
  <c r="AO121" i="36"/>
  <c r="AN120" i="36"/>
  <c r="AM96" i="30"/>
  <c r="AN97" i="30"/>
  <c r="AP118" i="36" l="1"/>
  <c r="AM119" i="36"/>
  <c r="AO122" i="36"/>
  <c r="AN121" i="36"/>
  <c r="AM97" i="30"/>
  <c r="AN98" i="30"/>
  <c r="AP119" i="36" l="1"/>
  <c r="AM120" i="36"/>
  <c r="AO123" i="36"/>
  <c r="AN122" i="36"/>
  <c r="AN99" i="30"/>
  <c r="AM98" i="30"/>
  <c r="P51" i="36"/>
  <c r="P53" i="36"/>
  <c r="P65" i="36"/>
  <c r="P84" i="36"/>
  <c r="P87" i="36"/>
  <c r="P3" i="36"/>
  <c r="P5" i="36"/>
  <c r="P17" i="36"/>
  <c r="P20" i="36"/>
  <c r="P37" i="36"/>
  <c r="P49" i="36"/>
  <c r="P52" i="36"/>
  <c r="P69" i="36"/>
  <c r="P72" i="36"/>
  <c r="P85" i="36"/>
  <c r="P88" i="36"/>
  <c r="P4" i="36"/>
  <c r="P21" i="36"/>
  <c r="P24" i="36"/>
  <c r="P36" i="36"/>
  <c r="P39" i="36"/>
  <c r="P56" i="36"/>
  <c r="P68" i="36"/>
  <c r="P71" i="36"/>
  <c r="P89" i="36"/>
  <c r="P81" i="36"/>
  <c r="P8" i="36"/>
  <c r="P11" i="36"/>
  <c r="P23" i="36"/>
  <c r="P40" i="36"/>
  <c r="P43" i="36"/>
  <c r="P55" i="36"/>
  <c r="P57" i="36"/>
  <c r="P75" i="36"/>
  <c r="P77" i="36"/>
  <c r="P60" i="36"/>
  <c r="P91" i="36"/>
  <c r="P7" i="36"/>
  <c r="P9" i="36"/>
  <c r="P27" i="36"/>
  <c r="P29" i="36"/>
  <c r="P41" i="36"/>
  <c r="P44" i="36"/>
  <c r="P61" i="36"/>
  <c r="P73" i="36"/>
  <c r="P76" i="36"/>
  <c r="P95" i="36"/>
  <c r="P92" i="36"/>
  <c r="P13" i="36"/>
  <c r="P25" i="36"/>
  <c r="P28" i="36"/>
  <c r="P45" i="36"/>
  <c r="P48" i="36"/>
  <c r="P63" i="36"/>
  <c r="P59" i="36"/>
  <c r="P93" i="36"/>
  <c r="P96" i="36"/>
  <c r="P12" i="36"/>
  <c r="P15" i="36"/>
  <c r="P32" i="36"/>
  <c r="P35" i="36"/>
  <c r="P47" i="36"/>
  <c r="P64" i="36"/>
  <c r="P67" i="36"/>
  <c r="P80" i="36"/>
  <c r="P83" i="36"/>
  <c r="P97" i="36"/>
  <c r="P16" i="36"/>
  <c r="P19" i="36"/>
  <c r="P31" i="36"/>
  <c r="P33" i="36"/>
  <c r="P101" i="36" l="1"/>
  <c r="P100" i="36"/>
  <c r="P102" i="36"/>
  <c r="AP120" i="36"/>
  <c r="AM121" i="36"/>
  <c r="AO124" i="36"/>
  <c r="AN123" i="36"/>
  <c r="AM99" i="30"/>
  <c r="AN100" i="30"/>
  <c r="AP121" i="36" l="1"/>
  <c r="AM122" i="36"/>
  <c r="AO125" i="36"/>
  <c r="AN124" i="36"/>
  <c r="AN101" i="30"/>
  <c r="AM100" i="30"/>
  <c r="AP122" i="36" l="1"/>
  <c r="AM123" i="36"/>
  <c r="AO126" i="36"/>
  <c r="AN125" i="36"/>
  <c r="AN102" i="30"/>
  <c r="AM101" i="30"/>
  <c r="AP123" i="36" l="1"/>
  <c r="AM124" i="36"/>
  <c r="AO127" i="36"/>
  <c r="AN126" i="36"/>
  <c r="AN103" i="30"/>
  <c r="AM102" i="30"/>
  <c r="GB39" i="10" l="1"/>
  <c r="AP124" i="36"/>
  <c r="AM125" i="36"/>
  <c r="AO128" i="36"/>
  <c r="AN127" i="36"/>
  <c r="AN104" i="30"/>
  <c r="AM103" i="30"/>
  <c r="GB53" i="10" l="1"/>
  <c r="AP125" i="36"/>
  <c r="AM126" i="36"/>
  <c r="AO129" i="36"/>
  <c r="AN128" i="36"/>
  <c r="AN105" i="30"/>
  <c r="AM104" i="30"/>
  <c r="AP126" i="36" l="1"/>
  <c r="AM127" i="36"/>
  <c r="AO130" i="36"/>
  <c r="AN129" i="36"/>
  <c r="AN106" i="30"/>
  <c r="AM105" i="30"/>
  <c r="AP127" i="36" l="1"/>
  <c r="AM128" i="36"/>
  <c r="AO131" i="36"/>
  <c r="AN130" i="36"/>
  <c r="AM106" i="30"/>
  <c r="AN107" i="30"/>
  <c r="AP128" i="36" l="1"/>
  <c r="AM129" i="36"/>
  <c r="AO132" i="36"/>
  <c r="AN131" i="36"/>
  <c r="AN108" i="30"/>
  <c r="AM107" i="30"/>
  <c r="AP129" i="36" l="1"/>
  <c r="AM130" i="36"/>
  <c r="AO133" i="36"/>
  <c r="AN132" i="36"/>
  <c r="AN109" i="30"/>
  <c r="AM108" i="30"/>
  <c r="AP130" i="36" l="1"/>
  <c r="AM131" i="36"/>
  <c r="AO134" i="36"/>
  <c r="AN133" i="36"/>
  <c r="AM109" i="30"/>
  <c r="AN110" i="30"/>
  <c r="AP131" i="36" l="1"/>
  <c r="AM132" i="36"/>
  <c r="AO135" i="36"/>
  <c r="AN134" i="36"/>
  <c r="AM110" i="30"/>
  <c r="AN111" i="30"/>
  <c r="Q13" i="36"/>
  <c r="Q52" i="36"/>
  <c r="Q33" i="36"/>
  <c r="Q96" i="36"/>
  <c r="Q63" i="36"/>
  <c r="Q3" i="36"/>
  <c r="Q95" i="36"/>
  <c r="Q59" i="36"/>
  <c r="Q47" i="36"/>
  <c r="Q72" i="36"/>
  <c r="Q11" i="36"/>
  <c r="Q20" i="36"/>
  <c r="Q44" i="36"/>
  <c r="Q68" i="36"/>
  <c r="Q27" i="36"/>
  <c r="Q12" i="36"/>
  <c r="Q73" i="36"/>
  <c r="Q83" i="36"/>
  <c r="Q89" i="36"/>
  <c r="Q37" i="36"/>
  <c r="Q75" i="36"/>
  <c r="Q25" i="36"/>
  <c r="Q9" i="36"/>
  <c r="Q65" i="36"/>
  <c r="Q24" i="36"/>
  <c r="Q88" i="36"/>
  <c r="Q31" i="36"/>
  <c r="Q40" i="36"/>
  <c r="Q77" i="36"/>
  <c r="Q45" i="36"/>
  <c r="Q29" i="36"/>
  <c r="Q43" i="36"/>
  <c r="Q93" i="36"/>
  <c r="Q51" i="36"/>
  <c r="Q21" i="36"/>
  <c r="Q84" i="36"/>
  <c r="Q71" i="36"/>
  <c r="Q17" i="36"/>
  <c r="Q61" i="36"/>
  <c r="Q4" i="36"/>
  <c r="Q35" i="36"/>
  <c r="Q23" i="36"/>
  <c r="Q91" i="36"/>
  <c r="Q48" i="36"/>
  <c r="Q92" i="36"/>
  <c r="Q56" i="36"/>
  <c r="Q87" i="36"/>
  <c r="Q7" i="36"/>
  <c r="Q60" i="36"/>
  <c r="Q69" i="36"/>
  <c r="Q57" i="36"/>
  <c r="Q55" i="36"/>
  <c r="Q53" i="36"/>
  <c r="Q36" i="36"/>
  <c r="Q19" i="36"/>
  <c r="Q81" i="36"/>
  <c r="Q39" i="36"/>
  <c r="Q64" i="36"/>
  <c r="Q28" i="36"/>
  <c r="Q49" i="36"/>
  <c r="Q32" i="36"/>
  <c r="Q16" i="36"/>
  <c r="Q97" i="36"/>
  <c r="Q5" i="36"/>
  <c r="Q41" i="36"/>
  <c r="Q15" i="36"/>
  <c r="Q8" i="36"/>
  <c r="Q76" i="36"/>
  <c r="Q85" i="36"/>
  <c r="Q67" i="36"/>
  <c r="Q80" i="36"/>
  <c r="Q101" i="36" l="1"/>
  <c r="Q102" i="36"/>
  <c r="Q100" i="36"/>
  <c r="AP132" i="36"/>
  <c r="AM133" i="36"/>
  <c r="AO136" i="36"/>
  <c r="AN135" i="36"/>
  <c r="AM111" i="30"/>
  <c r="AN112" i="30"/>
  <c r="AP133" i="36" l="1"/>
  <c r="AM134" i="36"/>
  <c r="AO137" i="36"/>
  <c r="AN136" i="36"/>
  <c r="AN113" i="30"/>
  <c r="AM112" i="30"/>
  <c r="AP134" i="36" l="1"/>
  <c r="AM135" i="36"/>
  <c r="AO138" i="36"/>
  <c r="AN137" i="36"/>
  <c r="AN114" i="30"/>
  <c r="AM113" i="30"/>
  <c r="AP135" i="36" l="1"/>
  <c r="AM136" i="36"/>
  <c r="AO139" i="36"/>
  <c r="AN138" i="36"/>
  <c r="AN115" i="30"/>
  <c r="AM114" i="30"/>
  <c r="AP136" i="36" l="1"/>
  <c r="AM137" i="36"/>
  <c r="AO140" i="36"/>
  <c r="AN139" i="36"/>
  <c r="AN116" i="30"/>
  <c r="AM115" i="30"/>
  <c r="AP137" i="36" l="1"/>
  <c r="AM138" i="36"/>
  <c r="AO141" i="36"/>
  <c r="AN140" i="36"/>
  <c r="AM116" i="30"/>
  <c r="AN117" i="30"/>
  <c r="AP138" i="36" l="1"/>
  <c r="AM139" i="36"/>
  <c r="AO142" i="36"/>
  <c r="AN141" i="36"/>
  <c r="AM117" i="30"/>
  <c r="AN118" i="30"/>
  <c r="AP139" i="36" l="1"/>
  <c r="AM140" i="36"/>
  <c r="AO143" i="36"/>
  <c r="AN142" i="36"/>
  <c r="AN119" i="30"/>
  <c r="AM118" i="30"/>
  <c r="AP140" i="36" l="1"/>
  <c r="AM141" i="36"/>
  <c r="AO144" i="36"/>
  <c r="AN143" i="36"/>
  <c r="AM119" i="30"/>
  <c r="AN120" i="30"/>
  <c r="AP141" i="36" l="1"/>
  <c r="AM142" i="36"/>
  <c r="AO145" i="36"/>
  <c r="AN144" i="36"/>
  <c r="AN121" i="30"/>
  <c r="AM120" i="30"/>
  <c r="AP142" i="36" l="1"/>
  <c r="AM143" i="36"/>
  <c r="AO146" i="36"/>
  <c r="AN145" i="36"/>
  <c r="AN122" i="30"/>
  <c r="AM121" i="30"/>
  <c r="AP143" i="36" l="1"/>
  <c r="AM144" i="36"/>
  <c r="AO147" i="36"/>
  <c r="AN146" i="36"/>
  <c r="AN123" i="30"/>
  <c r="AM122" i="30"/>
  <c r="R35" i="36"/>
  <c r="R87" i="36"/>
  <c r="R81" i="36"/>
  <c r="R52" i="36"/>
  <c r="R13" i="36"/>
  <c r="R64" i="36"/>
  <c r="R57" i="36"/>
  <c r="R65" i="36"/>
  <c r="R95" i="36"/>
  <c r="R60" i="36"/>
  <c r="R12" i="36"/>
  <c r="R17" i="36"/>
  <c r="R21" i="36"/>
  <c r="R29" i="36"/>
  <c r="R92" i="36"/>
  <c r="R23" i="36"/>
  <c r="R73" i="36"/>
  <c r="R11" i="36"/>
  <c r="R61" i="36"/>
  <c r="R47" i="36"/>
  <c r="R27" i="36"/>
  <c r="R59" i="36"/>
  <c r="R67" i="36"/>
  <c r="R4" i="36"/>
  <c r="R68" i="36"/>
  <c r="R3" i="36"/>
  <c r="R77" i="36"/>
  <c r="R63" i="36"/>
  <c r="R19" i="36"/>
  <c r="R75" i="36"/>
  <c r="R25" i="36"/>
  <c r="R36" i="36"/>
  <c r="R97" i="36"/>
  <c r="R49" i="36"/>
  <c r="R56" i="36"/>
  <c r="R7" i="36"/>
  <c r="R5" i="36"/>
  <c r="R80" i="36"/>
  <c r="R31" i="36"/>
  <c r="R88" i="36"/>
  <c r="R43" i="36"/>
  <c r="R28" i="36"/>
  <c r="R8" i="36"/>
  <c r="R24" i="36"/>
  <c r="R45" i="36"/>
  <c r="R39" i="36"/>
  <c r="R91" i="36"/>
  <c r="R51" i="36"/>
  <c r="R48" i="36"/>
  <c r="R44" i="36"/>
  <c r="R96" i="36"/>
  <c r="R32" i="36"/>
  <c r="R84" i="36"/>
  <c r="R9" i="36"/>
  <c r="R69" i="36"/>
  <c r="R85" i="36"/>
  <c r="R89" i="36"/>
  <c r="R83" i="36"/>
  <c r="R37" i="36"/>
  <c r="R72" i="36"/>
  <c r="R40" i="36"/>
  <c r="R15" i="36"/>
  <c r="R41" i="36"/>
  <c r="R93" i="36"/>
  <c r="R53" i="36"/>
  <c r="R16" i="36"/>
  <c r="R20" i="36"/>
  <c r="R71" i="36"/>
  <c r="R101" i="36" l="1"/>
  <c r="R100" i="36"/>
  <c r="R102" i="36"/>
  <c r="AP144" i="36"/>
  <c r="AM145" i="36"/>
  <c r="AO148" i="36"/>
  <c r="AN147" i="36"/>
  <c r="AM123" i="30"/>
  <c r="AN124" i="30"/>
  <c r="R55" i="36"/>
  <c r="R76" i="36"/>
  <c r="R33" i="36"/>
  <c r="AP145" i="36" l="1"/>
  <c r="AM146" i="36"/>
  <c r="AO149" i="36"/>
  <c r="AN148" i="36"/>
  <c r="AM124" i="30"/>
  <c r="AN125" i="30"/>
  <c r="AP146" i="36" l="1"/>
  <c r="AM147" i="36"/>
  <c r="AO150" i="36"/>
  <c r="AN149" i="36"/>
  <c r="AM125" i="30"/>
  <c r="AN126" i="30"/>
  <c r="AP147" i="36" l="1"/>
  <c r="AM148" i="36"/>
  <c r="AO151" i="36"/>
  <c r="AN150" i="36"/>
  <c r="AM126" i="30"/>
  <c r="AN127" i="30"/>
  <c r="AP148" i="36" l="1"/>
  <c r="AM149" i="36"/>
  <c r="AO152" i="36"/>
  <c r="AN151" i="36"/>
  <c r="AM127" i="30"/>
  <c r="AN128" i="30"/>
  <c r="AP149" i="36" l="1"/>
  <c r="AM150" i="36"/>
  <c r="AO153" i="36"/>
  <c r="AN152" i="36"/>
  <c r="AM128" i="30"/>
  <c r="AN129" i="30"/>
  <c r="AP150" i="36" l="1"/>
  <c r="AM151" i="36"/>
  <c r="AO154" i="36"/>
  <c r="AN153" i="36"/>
  <c r="AM129" i="30"/>
  <c r="AN130" i="30"/>
  <c r="AP151" i="36" l="1"/>
  <c r="AM152" i="36"/>
  <c r="AO155" i="36"/>
  <c r="AN154" i="36"/>
  <c r="AN131" i="30"/>
  <c r="AM130" i="30"/>
  <c r="AP152" i="36" l="1"/>
  <c r="AM153" i="36"/>
  <c r="AO156" i="36"/>
  <c r="AN155" i="36"/>
  <c r="AM131" i="30"/>
  <c r="AN132" i="30"/>
  <c r="AP153" i="36" l="1"/>
  <c r="AM154" i="36"/>
  <c r="AO157" i="36"/>
  <c r="AN156" i="36"/>
  <c r="AN133" i="30"/>
  <c r="AM132" i="30"/>
  <c r="AP154" i="36" l="1"/>
  <c r="AM155" i="36"/>
  <c r="AO158" i="36"/>
  <c r="AN157" i="36"/>
  <c r="AN134" i="30"/>
  <c r="AM133" i="30"/>
  <c r="AP155" i="36" l="1"/>
  <c r="AM156" i="36"/>
  <c r="AO159" i="36"/>
  <c r="AN158" i="36"/>
  <c r="AN135" i="30"/>
  <c r="AM134" i="30"/>
  <c r="S39" i="36"/>
  <c r="S3" i="36"/>
  <c r="S57" i="36"/>
  <c r="S69" i="36"/>
  <c r="S76" i="36"/>
  <c r="S89" i="36"/>
  <c r="S96" i="36"/>
  <c r="S20" i="36"/>
  <c r="S21" i="36"/>
  <c r="S49" i="36"/>
  <c r="S61" i="36"/>
  <c r="S68" i="36"/>
  <c r="S81" i="36"/>
  <c r="S65" i="36"/>
  <c r="S77" i="36"/>
  <c r="S75" i="36"/>
  <c r="S97" i="36"/>
  <c r="S11" i="36"/>
  <c r="S17" i="36"/>
  <c r="S29" i="36"/>
  <c r="S36" i="36"/>
  <c r="S48" i="36"/>
  <c r="S55" i="36"/>
  <c r="S67" i="36"/>
  <c r="S73" i="36"/>
  <c r="S87" i="36"/>
  <c r="S16" i="36"/>
  <c r="S28" i="36"/>
  <c r="S40" i="36"/>
  <c r="S47" i="36"/>
  <c r="S59" i="36"/>
  <c r="S44" i="36"/>
  <c r="S56" i="36"/>
  <c r="S63" i="36"/>
  <c r="S51" i="36"/>
  <c r="S83" i="36"/>
  <c r="S95" i="36"/>
  <c r="S8" i="36"/>
  <c r="S15" i="36"/>
  <c r="S27" i="36"/>
  <c r="S33" i="36"/>
  <c r="S45" i="36"/>
  <c r="S52" i="36"/>
  <c r="S64" i="36"/>
  <c r="S93" i="36"/>
  <c r="S7" i="36"/>
  <c r="S19" i="36"/>
  <c r="S25" i="36"/>
  <c r="S37" i="36"/>
  <c r="S23" i="36"/>
  <c r="S35" i="36"/>
  <c r="S85" i="36"/>
  <c r="S53" i="36"/>
  <c r="S60" i="36"/>
  <c r="S72" i="36"/>
  <c r="S80" i="36"/>
  <c r="S92" i="36"/>
  <c r="S5" i="36"/>
  <c r="S12" i="36"/>
  <c r="S24" i="36"/>
  <c r="S31" i="36"/>
  <c r="S43" i="36"/>
  <c r="S71" i="36"/>
  <c r="S84" i="36"/>
  <c r="S91" i="36"/>
  <c r="S9" i="36"/>
  <c r="S88" i="36"/>
  <c r="S4" i="36"/>
  <c r="S13" i="36"/>
  <c r="S41" i="36"/>
  <c r="S32" i="36"/>
  <c r="S102" i="36" l="1"/>
  <c r="S100" i="36"/>
  <c r="S101" i="36"/>
  <c r="AP156" i="36"/>
  <c r="AM157" i="36"/>
  <c r="AO160" i="36"/>
  <c r="AN159" i="36"/>
  <c r="AM135" i="30"/>
  <c r="AN136" i="30"/>
  <c r="AP157" i="36" l="1"/>
  <c r="AM158" i="36"/>
  <c r="AO161" i="36"/>
  <c r="AN160" i="36"/>
  <c r="AM136" i="30"/>
  <c r="AN137" i="30"/>
  <c r="AP158" i="36" l="1"/>
  <c r="AM159" i="36"/>
  <c r="AO162" i="36"/>
  <c r="AN161" i="36"/>
  <c r="AN138" i="30"/>
  <c r="AM137" i="30"/>
  <c r="AP159" i="36" l="1"/>
  <c r="AM160" i="36"/>
  <c r="AO163" i="36"/>
  <c r="AN162" i="36"/>
  <c r="AM138" i="30"/>
  <c r="AN139" i="30"/>
  <c r="AP160" i="36" l="1"/>
  <c r="AM161" i="36"/>
  <c r="AO164" i="36"/>
  <c r="AN163" i="36"/>
  <c r="AN140" i="30"/>
  <c r="AM139" i="30"/>
  <c r="AP161" i="36" l="1"/>
  <c r="AM162" i="36"/>
  <c r="AO165" i="36"/>
  <c r="AN164" i="36"/>
  <c r="AN141" i="30"/>
  <c r="AM140" i="30"/>
  <c r="AP162" i="36" l="1"/>
  <c r="AM163" i="36"/>
  <c r="AO166" i="36"/>
  <c r="AN165" i="36"/>
  <c r="AM141" i="30"/>
  <c r="AN142" i="30"/>
  <c r="AP163" i="36" l="1"/>
  <c r="AM164" i="36"/>
  <c r="AO167" i="36"/>
  <c r="AN166" i="36"/>
  <c r="AM142" i="30"/>
  <c r="AN143" i="30"/>
  <c r="AP164" i="36" l="1"/>
  <c r="AM165" i="36"/>
  <c r="AO168" i="36"/>
  <c r="AN167" i="36"/>
  <c r="AM143" i="30"/>
  <c r="AN144" i="30"/>
  <c r="AP165" i="36" l="1"/>
  <c r="AM166" i="36"/>
  <c r="AO169" i="36"/>
  <c r="AN168" i="36"/>
  <c r="AN145" i="30"/>
  <c r="AM144" i="30"/>
  <c r="AP166" i="36" l="1"/>
  <c r="AM167" i="36"/>
  <c r="AO170" i="36"/>
  <c r="AN169" i="36"/>
  <c r="AN146" i="30"/>
  <c r="AM145" i="30"/>
  <c r="AP167" i="36" l="1"/>
  <c r="AM168" i="36"/>
  <c r="AO171" i="36"/>
  <c r="AN170" i="36"/>
  <c r="AM146" i="30"/>
  <c r="AN147" i="30"/>
  <c r="T61" i="36"/>
  <c r="T55" i="36"/>
  <c r="T96" i="36"/>
  <c r="T84" i="36"/>
  <c r="T89" i="36"/>
  <c r="T40" i="36"/>
  <c r="T33" i="36"/>
  <c r="T75" i="36"/>
  <c r="T76" i="36"/>
  <c r="T23" i="36"/>
  <c r="T25" i="36"/>
  <c r="T51" i="36"/>
  <c r="T36" i="36"/>
  <c r="T56" i="36"/>
  <c r="T49" i="36"/>
  <c r="T91" i="36"/>
  <c r="T77" i="36"/>
  <c r="T31" i="36"/>
  <c r="T35" i="36"/>
  <c r="T28" i="36"/>
  <c r="T69" i="36"/>
  <c r="T52" i="36"/>
  <c r="T24" i="36"/>
  <c r="T17" i="36"/>
  <c r="T11" i="36"/>
  <c r="T48" i="36"/>
  <c r="T3" i="36"/>
  <c r="T92" i="36"/>
  <c r="T85" i="36"/>
  <c r="T20" i="36"/>
  <c r="T57" i="36"/>
  <c r="T29" i="36"/>
  <c r="T71" i="36"/>
  <c r="T64" i="36"/>
  <c r="T97" i="36"/>
  <c r="T19" i="36"/>
  <c r="T12" i="36"/>
  <c r="T5" i="36"/>
  <c r="T43" i="36"/>
  <c r="T73" i="36"/>
  <c r="T93" i="36"/>
  <c r="T81" i="36"/>
  <c r="T80" i="36"/>
  <c r="T15" i="36"/>
  <c r="T72" i="36"/>
  <c r="T65" i="36"/>
  <c r="T16" i="36"/>
  <c r="T95" i="36"/>
  <c r="T13" i="36"/>
  <c r="T7" i="36"/>
  <c r="T44" i="36"/>
  <c r="T37" i="36"/>
  <c r="T68" i="36"/>
  <c r="T88" i="36"/>
  <c r="T87" i="36"/>
  <c r="T27" i="36"/>
  <c r="T9" i="36"/>
  <c r="T47" i="36"/>
  <c r="T67" i="36"/>
  <c r="T60" i="36"/>
  <c r="T53" i="36"/>
  <c r="T8" i="36"/>
  <c r="T45" i="36"/>
  <c r="T39" i="36"/>
  <c r="T32" i="36"/>
  <c r="T63" i="36"/>
  <c r="T83" i="36"/>
  <c r="T59" i="36"/>
  <c r="T21" i="36"/>
  <c r="T4" i="36"/>
  <c r="T41" i="36"/>
  <c r="T101" i="36" l="1"/>
  <c r="T100" i="36"/>
  <c r="T102" i="36"/>
  <c r="AP168" i="36"/>
  <c r="AM169" i="36"/>
  <c r="AO172" i="36"/>
  <c r="AN171" i="36"/>
  <c r="AM147" i="30"/>
  <c r="AN148" i="30"/>
  <c r="AP169" i="36" l="1"/>
  <c r="AM170" i="36"/>
  <c r="AO173" i="36"/>
  <c r="AN172" i="36"/>
  <c r="AN149" i="30"/>
  <c r="AM148" i="30"/>
  <c r="AP170" i="36" l="1"/>
  <c r="AM171" i="36"/>
  <c r="AO174" i="36"/>
  <c r="AN173" i="36"/>
  <c r="AN150" i="30"/>
  <c r="AM149" i="30"/>
  <c r="AP171" i="36" l="1"/>
  <c r="AM172" i="36"/>
  <c r="AO175" i="36"/>
  <c r="AN174" i="36"/>
  <c r="AM150" i="30"/>
  <c r="AN151" i="30"/>
  <c r="AP172" i="36" l="1"/>
  <c r="AM173" i="36"/>
  <c r="AO176" i="36"/>
  <c r="AN175" i="36"/>
  <c r="AN152" i="30"/>
  <c r="AM151" i="30"/>
  <c r="AP173" i="36" l="1"/>
  <c r="AM174" i="36"/>
  <c r="AO177" i="36"/>
  <c r="AN176" i="36"/>
  <c r="AM152" i="30"/>
  <c r="AN153" i="30"/>
  <c r="AP174" i="36" l="1"/>
  <c r="AM175" i="36"/>
  <c r="AO178" i="36"/>
  <c r="AN177" i="36"/>
  <c r="AM153" i="30"/>
  <c r="AN154" i="30"/>
  <c r="AP175" i="36" l="1"/>
  <c r="AM176" i="36"/>
  <c r="AO179" i="36"/>
  <c r="AN178" i="36"/>
  <c r="AM154" i="30"/>
  <c r="AN155" i="30"/>
  <c r="AP176" i="36" l="1"/>
  <c r="AM177" i="36"/>
  <c r="AO180" i="36"/>
  <c r="AN179" i="36"/>
  <c r="AN156" i="30"/>
  <c r="AM155" i="30"/>
  <c r="AP177" i="36" l="1"/>
  <c r="AM178" i="36"/>
  <c r="AO181" i="36"/>
  <c r="AN180" i="36"/>
  <c r="AN157" i="30"/>
  <c r="AM156" i="30"/>
  <c r="AP178" i="36" l="1"/>
  <c r="AM179" i="36"/>
  <c r="AO182" i="36"/>
  <c r="AN181" i="36"/>
  <c r="AN158" i="30"/>
  <c r="AM157" i="30"/>
  <c r="AP179" i="36" l="1"/>
  <c r="AM180" i="36"/>
  <c r="AO183" i="36"/>
  <c r="AN182" i="36"/>
  <c r="AN159" i="30"/>
  <c r="AM158" i="30"/>
  <c r="U28" i="36"/>
  <c r="U40" i="36"/>
  <c r="U96" i="36"/>
  <c r="U7" i="36"/>
  <c r="U76" i="36"/>
  <c r="U89" i="36"/>
  <c r="U85" i="36"/>
  <c r="U57" i="36"/>
  <c r="U69" i="36"/>
  <c r="U3" i="36"/>
  <c r="U9" i="36"/>
  <c r="U11" i="36"/>
  <c r="U81" i="36"/>
  <c r="U8" i="36"/>
  <c r="U77" i="36"/>
  <c r="U64" i="36"/>
  <c r="U87" i="36"/>
  <c r="U59" i="36"/>
  <c r="U65" i="36"/>
  <c r="U19" i="36"/>
  <c r="U36" i="36"/>
  <c r="U48" i="36"/>
  <c r="U93" i="36"/>
  <c r="U15" i="36"/>
  <c r="U63" i="36"/>
  <c r="U75" i="36"/>
  <c r="U53" i="36"/>
  <c r="U17" i="36"/>
  <c r="U29" i="36"/>
  <c r="U47" i="36"/>
  <c r="U97" i="36"/>
  <c r="U44" i="36"/>
  <c r="U95" i="36"/>
  <c r="U16" i="36"/>
  <c r="U23" i="36"/>
  <c r="U71" i="36"/>
  <c r="U84" i="36"/>
  <c r="U56" i="36"/>
  <c r="U52" i="36"/>
  <c r="U27" i="36"/>
  <c r="U33" i="36"/>
  <c r="U45" i="36"/>
  <c r="U5" i="36"/>
  <c r="U12" i="36"/>
  <c r="U83" i="36"/>
  <c r="U55" i="36"/>
  <c r="U67" i="36"/>
  <c r="U25" i="36"/>
  <c r="U37" i="36"/>
  <c r="U60" i="36"/>
  <c r="U35" i="36"/>
  <c r="U73" i="36"/>
  <c r="U4" i="36"/>
  <c r="U13" i="36"/>
  <c r="U31" i="36"/>
  <c r="U80" i="36"/>
  <c r="U92" i="36"/>
  <c r="U43" i="36"/>
  <c r="U49" i="36"/>
  <c r="U61" i="36"/>
  <c r="U20" i="36"/>
  <c r="U32" i="36"/>
  <c r="U24" i="36"/>
  <c r="U72" i="36"/>
  <c r="U91" i="36"/>
  <c r="U41" i="36"/>
  <c r="U88" i="36"/>
  <c r="U39" i="36"/>
  <c r="U51" i="36"/>
  <c r="U68" i="36"/>
  <c r="U21" i="36"/>
  <c r="U102" i="36" l="1"/>
  <c r="U100" i="36"/>
  <c r="U101" i="36"/>
  <c r="AP180" i="36"/>
  <c r="AM181" i="36"/>
  <c r="AO184" i="36"/>
  <c r="AN183" i="36"/>
  <c r="AN160" i="30"/>
  <c r="AM159" i="30"/>
  <c r="AP181" i="36" l="1"/>
  <c r="AM182" i="36"/>
  <c r="AO185" i="36"/>
  <c r="AN184" i="36"/>
  <c r="AN161" i="30"/>
  <c r="AM160" i="30"/>
  <c r="AP182" i="36" l="1"/>
  <c r="AM183" i="36"/>
  <c r="AO186" i="36"/>
  <c r="AN185" i="36"/>
  <c r="AN162" i="30"/>
  <c r="AM161" i="30"/>
  <c r="AP183" i="36" l="1"/>
  <c r="AM184" i="36"/>
  <c r="AO187" i="36"/>
  <c r="AN186" i="36"/>
  <c r="AM162" i="30"/>
  <c r="AN163" i="30"/>
  <c r="AP184" i="36" l="1"/>
  <c r="AM185" i="36"/>
  <c r="AO188" i="36"/>
  <c r="AN187" i="36"/>
  <c r="AN164" i="30"/>
  <c r="AM163" i="30"/>
  <c r="AP185" i="36" l="1"/>
  <c r="AM186" i="36"/>
  <c r="AO189" i="36"/>
  <c r="AN188" i="36"/>
  <c r="AM164" i="30"/>
  <c r="AN165" i="30"/>
  <c r="AP186" i="36" l="1"/>
  <c r="AM187" i="36"/>
  <c r="AO190" i="36"/>
  <c r="AN189" i="36"/>
  <c r="AN166" i="30"/>
  <c r="AM165" i="30"/>
  <c r="AP187" i="36" l="1"/>
  <c r="AM188" i="36"/>
  <c r="AO191" i="36"/>
  <c r="AN190" i="36"/>
  <c r="AN167" i="30"/>
  <c r="AM166" i="30"/>
  <c r="AP188" i="36" l="1"/>
  <c r="AM189" i="36"/>
  <c r="AO192" i="36"/>
  <c r="AN191" i="36"/>
  <c r="AN168" i="30"/>
  <c r="AM167" i="30"/>
  <c r="AP189" i="36" l="1"/>
  <c r="AM190" i="36"/>
  <c r="AO193" i="36"/>
  <c r="AN192" i="36"/>
  <c r="AN169" i="30"/>
  <c r="AM168" i="30"/>
  <c r="AP190" i="36" l="1"/>
  <c r="AM191" i="36"/>
  <c r="AO194" i="36"/>
  <c r="AN193" i="36"/>
  <c r="AN170" i="30"/>
  <c r="AM169" i="30"/>
  <c r="AP191" i="36" l="1"/>
  <c r="AM192" i="36"/>
  <c r="AO195" i="36"/>
  <c r="AN194" i="36"/>
  <c r="AN171" i="30"/>
  <c r="AM170" i="30"/>
  <c r="AP192" i="36" l="1"/>
  <c r="AM193" i="36"/>
  <c r="AO196" i="36"/>
  <c r="AN195" i="36"/>
  <c r="AM171" i="30"/>
  <c r="AN172" i="30"/>
  <c r="AP193" i="36" l="1"/>
  <c r="AM194" i="36"/>
  <c r="AO197" i="36"/>
  <c r="AN197" i="36" s="1"/>
  <c r="AN196" i="36"/>
  <c r="AN173" i="30"/>
  <c r="AM172" i="30"/>
  <c r="AP194" i="36" l="1"/>
  <c r="AM195" i="36"/>
  <c r="AN174" i="30"/>
  <c r="AM173" i="30"/>
  <c r="AP195" i="36" l="1"/>
  <c r="AM196" i="36"/>
  <c r="AN175" i="30"/>
  <c r="AM174" i="30"/>
  <c r="AP196" i="36" l="1"/>
  <c r="AM197" i="36"/>
  <c r="AP197" i="36" s="1"/>
  <c r="AN176" i="30"/>
  <c r="AM175" i="30"/>
  <c r="AN177" i="30" l="1"/>
  <c r="AM176" i="30"/>
  <c r="AN178" i="30" l="1"/>
  <c r="AM177" i="30"/>
  <c r="AM178" i="30" l="1"/>
  <c r="AN179" i="30"/>
  <c r="AN180" i="30" l="1"/>
  <c r="AM179" i="30"/>
  <c r="AM180" i="30" l="1"/>
  <c r="AN181" i="30"/>
  <c r="AN182" i="30" l="1"/>
  <c r="AM181" i="30"/>
  <c r="AM182" i="30" l="1"/>
  <c r="AN183" i="30"/>
  <c r="AN184" i="30" l="1"/>
  <c r="AM183" i="30"/>
  <c r="AN185" i="30" l="1"/>
  <c r="AM184" i="30"/>
  <c r="AM185" i="30" l="1"/>
  <c r="AN186" i="30"/>
  <c r="AN187" i="30" l="1"/>
  <c r="AM186" i="30"/>
  <c r="AM187" i="30" l="1"/>
  <c r="AN188" i="30"/>
  <c r="AN189" i="30" l="1"/>
  <c r="AM188" i="30"/>
  <c r="AM189" i="30" l="1"/>
  <c r="AN190" i="30"/>
  <c r="AN191" i="30" l="1"/>
  <c r="AM190" i="30"/>
  <c r="AM191" i="30" l="1"/>
  <c r="AN192" i="30"/>
  <c r="AN193" i="30" l="1"/>
  <c r="AM192" i="30"/>
  <c r="AM193" i="30" l="1"/>
  <c r="AN194" i="30"/>
  <c r="AM194" i="30" l="1"/>
  <c r="AN195" i="30"/>
  <c r="AM195" i="30" l="1"/>
  <c r="AN196" i="30"/>
  <c r="AM196" i="30" l="1"/>
  <c r="AN197" i="30"/>
  <c r="AM197" i="30" s="1"/>
  <c r="AQ44" i="29" l="1"/>
  <c r="AQ45" i="29"/>
  <c r="AQ46" i="29"/>
  <c r="AQ47" i="29"/>
  <c r="AQ48" i="29"/>
  <c r="AQ49" i="29"/>
  <c r="AQ50" i="29"/>
  <c r="AQ51" i="29"/>
  <c r="AQ52" i="29"/>
  <c r="AQ53" i="29"/>
  <c r="AQ54" i="29"/>
  <c r="AQ55" i="29"/>
  <c r="AQ56" i="29"/>
  <c r="AQ57" i="29"/>
  <c r="AQ58" i="29"/>
  <c r="AQ59" i="29"/>
  <c r="AQ60" i="29"/>
  <c r="AQ61" i="29"/>
  <c r="AQ62" i="29"/>
  <c r="AQ63" i="29"/>
  <c r="AQ64" i="29"/>
  <c r="AQ65" i="29"/>
  <c r="AQ66" i="29"/>
  <c r="AQ67" i="29"/>
  <c r="AQ68" i="29"/>
  <c r="AQ69" i="29"/>
  <c r="AQ70" i="29"/>
  <c r="AQ71" i="29"/>
  <c r="AQ72" i="29"/>
  <c r="AQ73" i="29"/>
  <c r="AQ74" i="29"/>
  <c r="AQ75" i="29"/>
  <c r="AQ76" i="29"/>
  <c r="AQ77" i="29"/>
  <c r="AQ78" i="29"/>
  <c r="AQ79" i="29"/>
  <c r="AQ80" i="29"/>
  <c r="AQ81" i="29"/>
  <c r="AQ82" i="29"/>
  <c r="AQ83" i="29"/>
  <c r="AQ84" i="29"/>
  <c r="AQ85" i="29"/>
  <c r="AQ86" i="29"/>
  <c r="AQ87" i="29"/>
  <c r="AQ88" i="29"/>
  <c r="AQ89" i="29"/>
  <c r="AQ90" i="29"/>
  <c r="AQ91" i="29"/>
  <c r="AQ92" i="29"/>
  <c r="AQ93" i="29"/>
  <c r="AQ94" i="29"/>
  <c r="AQ95" i="29"/>
  <c r="AQ96" i="29"/>
  <c r="AQ97" i="29"/>
  <c r="AQ98" i="29"/>
  <c r="AQ99" i="29"/>
  <c r="AQ100" i="29"/>
  <c r="AQ101" i="29"/>
  <c r="AQ102" i="29"/>
  <c r="AQ103" i="29"/>
  <c r="AQ104" i="29"/>
  <c r="AZ44" i="29"/>
  <c r="AZ45" i="29"/>
  <c r="AZ46" i="29"/>
  <c r="AZ47" i="29"/>
  <c r="AZ48" i="29"/>
  <c r="AZ49" i="29"/>
  <c r="AZ50" i="29"/>
  <c r="AZ51" i="29"/>
  <c r="AZ52" i="29"/>
  <c r="AZ53" i="29"/>
  <c r="AZ54" i="29"/>
  <c r="AZ55" i="29"/>
  <c r="AZ56" i="29"/>
  <c r="AZ57" i="29"/>
  <c r="AZ58" i="29"/>
  <c r="AZ59" i="29"/>
  <c r="AZ60" i="29"/>
  <c r="AZ61" i="29"/>
  <c r="AZ62" i="29"/>
  <c r="AZ63" i="29"/>
  <c r="AZ64" i="29"/>
  <c r="AZ65" i="29"/>
  <c r="AZ66" i="29"/>
  <c r="AZ67" i="29"/>
  <c r="AZ68" i="29"/>
  <c r="AZ69" i="29"/>
  <c r="AZ70" i="29"/>
  <c r="AZ71" i="29"/>
  <c r="AZ72" i="29"/>
  <c r="AZ73" i="29"/>
  <c r="AZ74" i="29"/>
  <c r="AZ75" i="29"/>
  <c r="AZ76" i="29"/>
  <c r="AZ77" i="29"/>
  <c r="AZ78" i="29"/>
  <c r="AZ79" i="29"/>
  <c r="AZ80" i="29"/>
  <c r="AZ81" i="29"/>
  <c r="AZ82" i="29"/>
  <c r="AZ83" i="29"/>
  <c r="AZ84" i="29"/>
  <c r="B3" i="10"/>
  <c r="AH1" i="29"/>
  <c r="AH1" i="30" l="1"/>
  <c r="A15" i="30"/>
  <c r="A7" i="30"/>
  <c r="A6" i="30"/>
  <c r="A5" i="30"/>
  <c r="A4" i="30"/>
  <c r="A3" i="30"/>
  <c r="D1" i="30"/>
  <c r="AZ38" i="29"/>
  <c r="AQ38" i="29"/>
  <c r="AZ37" i="29"/>
  <c r="AQ37" i="29"/>
  <c r="AZ36" i="29"/>
  <c r="AQ36" i="29"/>
  <c r="AZ35" i="29"/>
  <c r="AQ35" i="29"/>
  <c r="D33" i="30" l="1"/>
  <c r="E1" i="30"/>
  <c r="AL1" i="30"/>
  <c r="AM1" i="30"/>
  <c r="AO1" i="30"/>
  <c r="E33" i="30" l="1"/>
  <c r="D47" i="30"/>
  <c r="D40" i="30"/>
  <c r="F1" i="30"/>
  <c r="AL2" i="30"/>
  <c r="AV14" i="22"/>
  <c r="AU14" i="22"/>
  <c r="F33" i="30" l="1"/>
  <c r="E47" i="30"/>
  <c r="E40" i="30"/>
  <c r="G1" i="30"/>
  <c r="H1" i="30" s="1"/>
  <c r="AO2" i="30"/>
  <c r="AL3" i="30"/>
  <c r="I1" i="30" l="1"/>
  <c r="G33" i="30"/>
  <c r="H33" i="30" s="1"/>
  <c r="F47" i="30"/>
  <c r="F40" i="30"/>
  <c r="AO3" i="30"/>
  <c r="AL4" i="30"/>
  <c r="J1" i="30" l="1"/>
  <c r="I33" i="30"/>
  <c r="H47" i="30"/>
  <c r="H55" i="30"/>
  <c r="H40" i="30"/>
  <c r="G47" i="30"/>
  <c r="G40" i="30"/>
  <c r="AO4" i="30"/>
  <c r="AL5" i="30"/>
  <c r="H59" i="30" l="1"/>
  <c r="H56" i="30"/>
  <c r="H67" i="30"/>
  <c r="H64" i="30"/>
  <c r="K1" i="30"/>
  <c r="H63" i="30"/>
  <c r="I47" i="30"/>
  <c r="J33" i="30"/>
  <c r="I55" i="30"/>
  <c r="I40" i="30"/>
  <c r="AO5" i="30"/>
  <c r="AL6" i="30"/>
  <c r="I59" i="30" l="1"/>
  <c r="I56" i="30"/>
  <c r="I67" i="30"/>
  <c r="I64" i="30"/>
  <c r="I63" i="30"/>
  <c r="L1" i="30"/>
  <c r="J55" i="30"/>
  <c r="J40" i="30"/>
  <c r="J47" i="30"/>
  <c r="K33" i="30"/>
  <c r="AO6" i="30"/>
  <c r="AL7" i="30"/>
  <c r="J59" i="30" l="1"/>
  <c r="J56" i="30"/>
  <c r="J67" i="30"/>
  <c r="J64" i="30"/>
  <c r="J63" i="30"/>
  <c r="K47" i="30"/>
  <c r="L33" i="30"/>
  <c r="K55" i="30"/>
  <c r="K40" i="30"/>
  <c r="M1" i="30"/>
  <c r="AO7" i="30"/>
  <c r="AL8" i="30"/>
  <c r="AQ197" i="29"/>
  <c r="AQ196" i="29"/>
  <c r="AQ195" i="29"/>
  <c r="AQ194" i="29"/>
  <c r="AQ193" i="29"/>
  <c r="AQ192" i="29"/>
  <c r="AQ191" i="29"/>
  <c r="AQ190" i="29"/>
  <c r="AQ189" i="29"/>
  <c r="AQ188" i="29"/>
  <c r="AQ187" i="29"/>
  <c r="AQ186" i="29"/>
  <c r="AQ185" i="29"/>
  <c r="AQ184" i="29"/>
  <c r="AQ183" i="29"/>
  <c r="AQ182" i="29"/>
  <c r="AQ181" i="29"/>
  <c r="AQ180" i="29"/>
  <c r="AQ179" i="29"/>
  <c r="AQ178" i="29"/>
  <c r="AQ177" i="29"/>
  <c r="AQ176" i="29"/>
  <c r="AQ175" i="29"/>
  <c r="AQ174" i="29"/>
  <c r="AQ173" i="29"/>
  <c r="AQ172" i="29"/>
  <c r="AQ171" i="29"/>
  <c r="AQ170" i="29"/>
  <c r="AQ169" i="29"/>
  <c r="AQ168" i="29"/>
  <c r="AQ167" i="29"/>
  <c r="AQ166" i="29"/>
  <c r="AQ165" i="29"/>
  <c r="AQ164" i="29"/>
  <c r="AQ163" i="29"/>
  <c r="AQ162" i="29"/>
  <c r="AQ161" i="29"/>
  <c r="AQ160" i="29"/>
  <c r="AQ159" i="29"/>
  <c r="AQ158" i="29"/>
  <c r="AQ157" i="29"/>
  <c r="AQ156" i="29"/>
  <c r="AQ155" i="29"/>
  <c r="AQ154" i="29"/>
  <c r="AQ153" i="29"/>
  <c r="AQ152" i="29"/>
  <c r="AQ151" i="29"/>
  <c r="AQ150" i="29"/>
  <c r="AQ149" i="29"/>
  <c r="AQ148" i="29"/>
  <c r="AQ147" i="29"/>
  <c r="AQ146" i="29"/>
  <c r="AQ145" i="29"/>
  <c r="AQ144" i="29"/>
  <c r="AQ143" i="29"/>
  <c r="AQ142" i="29"/>
  <c r="AQ141" i="29"/>
  <c r="AQ140" i="29"/>
  <c r="AQ139" i="29"/>
  <c r="AQ138" i="29"/>
  <c r="AQ137" i="29"/>
  <c r="AQ136" i="29"/>
  <c r="AQ135" i="29"/>
  <c r="AQ134" i="29"/>
  <c r="AQ133" i="29"/>
  <c r="AQ132" i="29"/>
  <c r="AQ131" i="29"/>
  <c r="AQ130" i="29"/>
  <c r="AQ129" i="29"/>
  <c r="AQ128" i="29"/>
  <c r="AQ127" i="29"/>
  <c r="AQ126" i="29"/>
  <c r="AQ125" i="29"/>
  <c r="AQ124" i="29"/>
  <c r="AQ123" i="29"/>
  <c r="AQ122" i="29"/>
  <c r="AZ121" i="29"/>
  <c r="AQ121" i="29"/>
  <c r="AZ120" i="29"/>
  <c r="AQ120" i="29"/>
  <c r="AZ119" i="29"/>
  <c r="AQ119" i="29"/>
  <c r="AZ118" i="29"/>
  <c r="AQ118" i="29"/>
  <c r="AZ117" i="29"/>
  <c r="AQ117" i="29"/>
  <c r="AZ116" i="29"/>
  <c r="AQ116" i="29"/>
  <c r="AZ115" i="29"/>
  <c r="AQ115" i="29"/>
  <c r="AZ114" i="29"/>
  <c r="AQ114" i="29"/>
  <c r="AZ113" i="29"/>
  <c r="AQ113" i="29"/>
  <c r="AZ112" i="29"/>
  <c r="AQ112" i="29"/>
  <c r="AZ111" i="29"/>
  <c r="AQ111" i="29"/>
  <c r="AZ110" i="29"/>
  <c r="AQ110" i="29"/>
  <c r="AZ109" i="29"/>
  <c r="AQ109" i="29"/>
  <c r="AZ108" i="29"/>
  <c r="AQ108" i="29"/>
  <c r="AZ107" i="29"/>
  <c r="AQ107" i="29"/>
  <c r="AZ106" i="29"/>
  <c r="AQ106" i="29"/>
  <c r="AZ105" i="29"/>
  <c r="AQ105" i="29"/>
  <c r="AZ104" i="29"/>
  <c r="AZ103" i="29"/>
  <c r="AZ102" i="29"/>
  <c r="AZ101" i="29"/>
  <c r="AZ100" i="29"/>
  <c r="AZ99" i="29"/>
  <c r="AZ98" i="29"/>
  <c r="AZ97" i="29"/>
  <c r="AZ96" i="29"/>
  <c r="AZ95" i="29"/>
  <c r="AZ94" i="29"/>
  <c r="AZ93" i="29"/>
  <c r="AZ92" i="29"/>
  <c r="AZ91" i="29"/>
  <c r="AZ90" i="29"/>
  <c r="AZ89" i="29"/>
  <c r="AZ88" i="29"/>
  <c r="AZ87" i="29"/>
  <c r="AZ86" i="29"/>
  <c r="AZ85" i="29"/>
  <c r="AZ43" i="29"/>
  <c r="AQ43" i="29"/>
  <c r="AZ42" i="29"/>
  <c r="AQ42" i="29"/>
  <c r="AZ41" i="29"/>
  <c r="AQ41" i="29"/>
  <c r="AZ40" i="29"/>
  <c r="AQ40" i="29"/>
  <c r="AZ39" i="29"/>
  <c r="AQ39" i="29"/>
  <c r="AZ34" i="29"/>
  <c r="AQ34" i="29"/>
  <c r="AZ33" i="29"/>
  <c r="AQ33" i="29"/>
  <c r="AZ32" i="29"/>
  <c r="AQ32" i="29"/>
  <c r="AZ31" i="29"/>
  <c r="AQ31" i="29"/>
  <c r="AZ30" i="29"/>
  <c r="AQ30" i="29"/>
  <c r="AZ29" i="29"/>
  <c r="AQ29" i="29"/>
  <c r="AZ28" i="29"/>
  <c r="AQ28" i="29"/>
  <c r="AZ27" i="29"/>
  <c r="AQ27" i="29"/>
  <c r="AZ26" i="29"/>
  <c r="AZ25" i="29"/>
  <c r="AZ24" i="29"/>
  <c r="AZ23" i="29"/>
  <c r="AZ22" i="29"/>
  <c r="AZ21" i="29"/>
  <c r="AZ20" i="29"/>
  <c r="AZ19" i="29"/>
  <c r="AZ18" i="29"/>
  <c r="AZ17" i="29"/>
  <c r="AZ16" i="29"/>
  <c r="AZ15" i="29"/>
  <c r="AZ14" i="29"/>
  <c r="AZ13" i="29"/>
  <c r="AZ12" i="29"/>
  <c r="AZ11" i="29"/>
  <c r="AZ10" i="29"/>
  <c r="AZ9" i="29"/>
  <c r="AZ8" i="29"/>
  <c r="AZ7" i="29"/>
  <c r="AZ6" i="29"/>
  <c r="AZ5" i="29"/>
  <c r="AZ4" i="29"/>
  <c r="AZ3" i="29"/>
  <c r="AZ2" i="29"/>
  <c r="AP2" i="29"/>
  <c r="AP3" i="29" s="1"/>
  <c r="AP4" i="29" s="1"/>
  <c r="AN2" i="29"/>
  <c r="AN3" i="29" s="1"/>
  <c r="AN4" i="29" s="1"/>
  <c r="AI2" i="29"/>
  <c r="D1" i="29" s="1"/>
  <c r="D2" i="29"/>
  <c r="K56" i="30" l="1"/>
  <c r="K59" i="30"/>
  <c r="K64" i="30"/>
  <c r="K67" i="30"/>
  <c r="L55" i="30"/>
  <c r="L40" i="30"/>
  <c r="L47" i="30"/>
  <c r="M33" i="30"/>
  <c r="N1" i="30"/>
  <c r="K63" i="30"/>
  <c r="AO8" i="30"/>
  <c r="AL9" i="30"/>
  <c r="D85" i="29"/>
  <c r="D54" i="29"/>
  <c r="D69" i="29"/>
  <c r="AL1" i="29"/>
  <c r="E2" i="29"/>
  <c r="D18" i="29"/>
  <c r="D33" i="29"/>
  <c r="AH2" i="29"/>
  <c r="AH3" i="29" s="1"/>
  <c r="AH4" i="29" s="1"/>
  <c r="AH5" i="29" s="1"/>
  <c r="AH6" i="29" s="1"/>
  <c r="AH7" i="29" s="1"/>
  <c r="AH8" i="29" s="1"/>
  <c r="AH9" i="29" s="1"/>
  <c r="AH10" i="29" s="1"/>
  <c r="AH11" i="29" s="1"/>
  <c r="AH12" i="29" s="1"/>
  <c r="AH13" i="29" s="1"/>
  <c r="AH14" i="29" s="1"/>
  <c r="AH15" i="29" s="1"/>
  <c r="AH16" i="29" s="1"/>
  <c r="AJ2" i="29"/>
  <c r="AI3" i="29" s="1"/>
  <c r="AJ3" i="29" s="1"/>
  <c r="AI4" i="29" s="1"/>
  <c r="AJ4" i="29" s="1"/>
  <c r="AI5" i="29" s="1"/>
  <c r="AJ5" i="29" s="1"/>
  <c r="AI6" i="29" s="1"/>
  <c r="AJ6" i="29" s="1"/>
  <c r="AI7" i="29" s="1"/>
  <c r="AJ7" i="29" s="1"/>
  <c r="AI8" i="29" s="1"/>
  <c r="AJ8" i="29" s="1"/>
  <c r="AI9" i="29" s="1"/>
  <c r="AJ9" i="29" s="1"/>
  <c r="AI10" i="29" s="1"/>
  <c r="AJ10" i="29" s="1"/>
  <c r="AI11" i="29" s="1"/>
  <c r="AJ11" i="29" s="1"/>
  <c r="AI12" i="29" s="1"/>
  <c r="AJ12" i="29" s="1"/>
  <c r="AI13" i="29" s="1"/>
  <c r="AJ13" i="29" s="1"/>
  <c r="AI14" i="29" s="1"/>
  <c r="AJ14" i="29" s="1"/>
  <c r="AI15" i="29" s="1"/>
  <c r="AJ15" i="29" s="1"/>
  <c r="AI16" i="29" s="1"/>
  <c r="AJ16" i="29" s="1"/>
  <c r="AP5" i="29"/>
  <c r="AP6" i="29" s="1"/>
  <c r="AP7" i="29" s="1"/>
  <c r="AP8" i="29" s="1"/>
  <c r="AP9" i="29" s="1"/>
  <c r="AP10" i="29" s="1"/>
  <c r="AP11" i="29" s="1"/>
  <c r="AP12" i="29" s="1"/>
  <c r="AP13" i="29" s="1"/>
  <c r="AP14" i="29" s="1"/>
  <c r="AP15" i="29" s="1"/>
  <c r="AP16" i="29" s="1"/>
  <c r="AP17" i="29" s="1"/>
  <c r="AP18" i="29" s="1"/>
  <c r="AP19" i="29" s="1"/>
  <c r="AP20" i="29" s="1"/>
  <c r="AP21" i="29" s="1"/>
  <c r="AP22" i="29" s="1"/>
  <c r="AP23" i="29" s="1"/>
  <c r="AP24" i="29" s="1"/>
  <c r="AP25" i="29" s="1"/>
  <c r="AP26" i="29" s="1"/>
  <c r="AP27" i="29" s="1"/>
  <c r="AP28" i="29" s="1"/>
  <c r="AP29" i="29" s="1"/>
  <c r="AP30" i="29" s="1"/>
  <c r="AP31" i="29" s="1"/>
  <c r="AP32" i="29" s="1"/>
  <c r="AP33" i="29" s="1"/>
  <c r="AP34" i="29" s="1"/>
  <c r="AM1" i="29"/>
  <c r="AN5" i="29"/>
  <c r="AM4" i="29"/>
  <c r="E1" i="29"/>
  <c r="AO1" i="29"/>
  <c r="AM3" i="29"/>
  <c r="L59" i="30" l="1"/>
  <c r="L56" i="30"/>
  <c r="L67" i="30"/>
  <c r="L64" i="30"/>
  <c r="O1" i="30"/>
  <c r="L63" i="30"/>
  <c r="M47" i="30"/>
  <c r="N33" i="30"/>
  <c r="M40" i="30"/>
  <c r="M55" i="30"/>
  <c r="D101" i="29"/>
  <c r="D107" i="29" s="1"/>
  <c r="D113" i="29" s="1"/>
  <c r="D84" i="29"/>
  <c r="AP35" i="29"/>
  <c r="AP36" i="29" s="1"/>
  <c r="AP37" i="29" s="1"/>
  <c r="AP38" i="29" s="1"/>
  <c r="AP39" i="29" s="1"/>
  <c r="AP40" i="29" s="1"/>
  <c r="AP41" i="29" s="1"/>
  <c r="AP42" i="29" s="1"/>
  <c r="AP43" i="29" s="1"/>
  <c r="AP44" i="29" s="1"/>
  <c r="AP45" i="29" s="1"/>
  <c r="AP46" i="29" s="1"/>
  <c r="AP47" i="29" s="1"/>
  <c r="AP48" i="29" s="1"/>
  <c r="AP49" i="29" s="1"/>
  <c r="AP50" i="29" s="1"/>
  <c r="AP51" i="29" s="1"/>
  <c r="AP52" i="29" s="1"/>
  <c r="AP53" i="29" s="1"/>
  <c r="AP54" i="29" s="1"/>
  <c r="AP55" i="29" s="1"/>
  <c r="AP56" i="29" s="1"/>
  <c r="AP57" i="29" s="1"/>
  <c r="AP58" i="29" s="1"/>
  <c r="AP59" i="29" s="1"/>
  <c r="AP60" i="29" s="1"/>
  <c r="AP61" i="29" s="1"/>
  <c r="AP62" i="29" s="1"/>
  <c r="AP63" i="29" s="1"/>
  <c r="AP64" i="29" s="1"/>
  <c r="AP65" i="29" s="1"/>
  <c r="AP66" i="29" s="1"/>
  <c r="AP67" i="29" s="1"/>
  <c r="AP68" i="29" s="1"/>
  <c r="AP69" i="29" s="1"/>
  <c r="AP70" i="29" s="1"/>
  <c r="AP71" i="29" s="1"/>
  <c r="AP72" i="29" s="1"/>
  <c r="AP73" i="29" s="1"/>
  <c r="AP74" i="29" s="1"/>
  <c r="AP75" i="29" s="1"/>
  <c r="AP76" i="29" s="1"/>
  <c r="AP77" i="29" s="1"/>
  <c r="AP78" i="29" s="1"/>
  <c r="AP79" i="29" s="1"/>
  <c r="AP80" i="29" s="1"/>
  <c r="AP81" i="29" s="1"/>
  <c r="AP82" i="29" s="1"/>
  <c r="AP83" i="29" s="1"/>
  <c r="AP84" i="29" s="1"/>
  <c r="AP85" i="29" s="1"/>
  <c r="AP86" i="29" s="1"/>
  <c r="AP87" i="29" s="1"/>
  <c r="AP88" i="29" s="1"/>
  <c r="AP89" i="29" s="1"/>
  <c r="AP90" i="29" s="1"/>
  <c r="AP91" i="29" s="1"/>
  <c r="AP92" i="29" s="1"/>
  <c r="AP93" i="29" s="1"/>
  <c r="AP94" i="29" s="1"/>
  <c r="AP95" i="29" s="1"/>
  <c r="AP96" i="29" s="1"/>
  <c r="AP97" i="29" s="1"/>
  <c r="AP98" i="29" s="1"/>
  <c r="AP99" i="29" s="1"/>
  <c r="AP100" i="29" s="1"/>
  <c r="AP101" i="29" s="1"/>
  <c r="AP102" i="29" s="1"/>
  <c r="AP103" i="29" s="1"/>
  <c r="AP104" i="29" s="1"/>
  <c r="AO9" i="30"/>
  <c r="AL10" i="30"/>
  <c r="E69" i="29"/>
  <c r="E85" i="29"/>
  <c r="E54" i="29"/>
  <c r="AL2" i="29"/>
  <c r="F2" i="29"/>
  <c r="E33" i="29"/>
  <c r="E18" i="29"/>
  <c r="F1" i="29"/>
  <c r="AN6" i="29"/>
  <c r="AM5" i="29"/>
  <c r="AM2" i="29"/>
  <c r="M59" i="30" l="1"/>
  <c r="M56" i="30"/>
  <c r="M67" i="30"/>
  <c r="M64" i="30"/>
  <c r="P1" i="30"/>
  <c r="M63" i="30"/>
  <c r="N55" i="30"/>
  <c r="N40" i="30"/>
  <c r="O33" i="30"/>
  <c r="N47" i="30"/>
  <c r="E101" i="29"/>
  <c r="E107" i="29" s="1"/>
  <c r="E113" i="29" s="1"/>
  <c r="E84" i="29"/>
  <c r="AO10" i="30"/>
  <c r="AL11" i="30"/>
  <c r="F85" i="29"/>
  <c r="F54" i="29"/>
  <c r="F69" i="29"/>
  <c r="AL3" i="29"/>
  <c r="AO2" i="29"/>
  <c r="G2" i="29"/>
  <c r="H2" i="29" s="1"/>
  <c r="F18" i="29"/>
  <c r="F33" i="29"/>
  <c r="G1" i="29"/>
  <c r="H1" i="29" s="1"/>
  <c r="AN7" i="29"/>
  <c r="AM6" i="29"/>
  <c r="FQ47" i="14"/>
  <c r="FP47" i="14"/>
  <c r="FO47" i="14"/>
  <c r="FN47" i="14"/>
  <c r="FM47" i="14"/>
  <c r="FL47" i="14"/>
  <c r="FK47" i="14"/>
  <c r="FJ47" i="14"/>
  <c r="FI47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I2" i="29" l="1"/>
  <c r="H85" i="29"/>
  <c r="H54" i="29"/>
  <c r="H18" i="29"/>
  <c r="H69" i="29"/>
  <c r="H33" i="29"/>
  <c r="N59" i="30"/>
  <c r="N56" i="30"/>
  <c r="N67" i="30"/>
  <c r="N64" i="30"/>
  <c r="O47" i="30"/>
  <c r="P33" i="30"/>
  <c r="O40" i="30"/>
  <c r="O55" i="30"/>
  <c r="N63" i="30"/>
  <c r="Q1" i="30"/>
  <c r="I1" i="29"/>
  <c r="F101" i="29"/>
  <c r="F107" i="29" s="1"/>
  <c r="F113" i="29" s="1"/>
  <c r="F84" i="29"/>
  <c r="AO11" i="30"/>
  <c r="AL12" i="30"/>
  <c r="G69" i="29"/>
  <c r="G85" i="29"/>
  <c r="G54" i="29"/>
  <c r="AO3" i="29"/>
  <c r="AL4" i="29"/>
  <c r="G33" i="29"/>
  <c r="G18" i="29"/>
  <c r="AN8" i="29"/>
  <c r="AM7" i="29"/>
  <c r="D20" i="30"/>
  <c r="D44" i="30"/>
  <c r="D27" i="30"/>
  <c r="D5" i="30"/>
  <c r="D14" i="30"/>
  <c r="D23" i="30"/>
  <c r="D49" i="30"/>
  <c r="D15" i="30"/>
  <c r="D4" i="30"/>
  <c r="D41" i="30"/>
  <c r="D18" i="30"/>
  <c r="D25" i="30"/>
  <c r="D13" i="30"/>
  <c r="D26" i="30"/>
  <c r="D42" i="30"/>
  <c r="D19" i="30"/>
  <c r="D51" i="30"/>
  <c r="D35" i="30"/>
  <c r="D21" i="30"/>
  <c r="D24" i="30"/>
  <c r="D3" i="30"/>
  <c r="D28" i="30"/>
  <c r="D37" i="30"/>
  <c r="D12" i="30"/>
  <c r="D8" i="30"/>
  <c r="D7" i="30"/>
  <c r="D22" i="30"/>
  <c r="D29" i="30"/>
  <c r="D10" i="30"/>
  <c r="D6" i="30"/>
  <c r="D11" i="30"/>
  <c r="D9" i="30"/>
  <c r="I85" i="29" l="1"/>
  <c r="I54" i="29"/>
  <c r="I18" i="29"/>
  <c r="I69" i="29"/>
  <c r="I33" i="29"/>
  <c r="J2" i="29"/>
  <c r="H101" i="29"/>
  <c r="H107" i="29" s="1"/>
  <c r="H113" i="29" s="1"/>
  <c r="H84" i="29"/>
  <c r="O59" i="30"/>
  <c r="O56" i="30"/>
  <c r="O67" i="30"/>
  <c r="O64" i="30"/>
  <c r="R1" i="30"/>
  <c r="O63" i="30"/>
  <c r="Q33" i="30"/>
  <c r="P55" i="30"/>
  <c r="P40" i="30"/>
  <c r="P47" i="30"/>
  <c r="J1" i="29"/>
  <c r="D30" i="30"/>
  <c r="D48" i="30" s="1"/>
  <c r="D50" i="30" s="1"/>
  <c r="D52" i="30" s="1"/>
  <c r="D68" i="30"/>
  <c r="D43" i="30"/>
  <c r="D45" i="30" s="1"/>
  <c r="D65" i="30"/>
  <c r="D34" i="30"/>
  <c r="D36" i="30" s="1"/>
  <c r="G101" i="29"/>
  <c r="G107" i="29" s="1"/>
  <c r="G113" i="29" s="1"/>
  <c r="G84" i="29"/>
  <c r="AO12" i="30"/>
  <c r="AL13" i="30"/>
  <c r="AL5" i="29"/>
  <c r="AO4" i="29"/>
  <c r="AN9" i="29"/>
  <c r="AM8" i="29"/>
  <c r="I101" i="29" l="1"/>
  <c r="I107" i="29" s="1"/>
  <c r="I113" i="29" s="1"/>
  <c r="I84" i="29"/>
  <c r="J85" i="29"/>
  <c r="J54" i="29"/>
  <c r="J18" i="29"/>
  <c r="K2" i="29"/>
  <c r="J69" i="29"/>
  <c r="J33" i="29"/>
  <c r="P56" i="30"/>
  <c r="P59" i="30"/>
  <c r="P64" i="30"/>
  <c r="P67" i="30"/>
  <c r="R33" i="30"/>
  <c r="Q55" i="30"/>
  <c r="Q40" i="30"/>
  <c r="Q47" i="30"/>
  <c r="P63" i="30"/>
  <c r="K1" i="29"/>
  <c r="D53" i="30"/>
  <c r="D60" i="30"/>
  <c r="D38" i="30"/>
  <c r="D39" i="30" s="1"/>
  <c r="D55" i="30"/>
  <c r="AO13" i="30"/>
  <c r="AL14" i="30"/>
  <c r="AO5" i="29"/>
  <c r="AL6" i="29"/>
  <c r="AN10" i="29"/>
  <c r="AM9" i="29"/>
  <c r="J84" i="29" l="1"/>
  <c r="J101" i="29"/>
  <c r="J107" i="29" s="1"/>
  <c r="J113" i="29" s="1"/>
  <c r="K69" i="29"/>
  <c r="K33" i="29"/>
  <c r="L2" i="29"/>
  <c r="K85" i="29"/>
  <c r="K54" i="29"/>
  <c r="K18" i="29"/>
  <c r="D56" i="30"/>
  <c r="D59" i="30"/>
  <c r="D61" i="30" s="1"/>
  <c r="D48" i="29" s="1"/>
  <c r="D64" i="30"/>
  <c r="D66" i="30" s="1"/>
  <c r="D67" i="30"/>
  <c r="D69" i="30" s="1"/>
  <c r="Q59" i="30"/>
  <c r="Q56" i="30"/>
  <c r="Q67" i="30"/>
  <c r="Q64" i="30"/>
  <c r="R47" i="30"/>
  <c r="R55" i="30"/>
  <c r="R40" i="30"/>
  <c r="Q63" i="30"/>
  <c r="L1" i="29"/>
  <c r="D57" i="30"/>
  <c r="D63" i="30"/>
  <c r="AO14" i="30"/>
  <c r="AL15" i="30"/>
  <c r="AO6" i="29"/>
  <c r="AL7" i="29"/>
  <c r="AN11" i="29"/>
  <c r="AM10" i="29"/>
  <c r="L85" i="29" l="1"/>
  <c r="L54" i="29"/>
  <c r="L18" i="29"/>
  <c r="L69" i="29"/>
  <c r="L33" i="29"/>
  <c r="M2" i="29"/>
  <c r="K84" i="29"/>
  <c r="K101" i="29"/>
  <c r="K107" i="29" s="1"/>
  <c r="K113" i="29" s="1"/>
  <c r="R56" i="30"/>
  <c r="R59" i="30"/>
  <c r="R64" i="30"/>
  <c r="R67" i="30"/>
  <c r="R63" i="30"/>
  <c r="M1" i="29"/>
  <c r="AO15" i="30"/>
  <c r="AL16" i="30"/>
  <c r="AO7" i="29"/>
  <c r="AL8" i="29"/>
  <c r="AN12" i="29"/>
  <c r="AM11" i="29"/>
  <c r="L84" i="29" l="1"/>
  <c r="L101" i="29"/>
  <c r="L107" i="29" s="1"/>
  <c r="L113" i="29" s="1"/>
  <c r="M85" i="29"/>
  <c r="M54" i="29"/>
  <c r="M18" i="29"/>
  <c r="M33" i="29"/>
  <c r="M69" i="29"/>
  <c r="N2" i="29"/>
  <c r="N1" i="29"/>
  <c r="AL17" i="30"/>
  <c r="AO16" i="30"/>
  <c r="AL9" i="29"/>
  <c r="AO8" i="29"/>
  <c r="AN13" i="29"/>
  <c r="AM12" i="29"/>
  <c r="M101" i="29" l="1"/>
  <c r="M107" i="29" s="1"/>
  <c r="M113" i="29" s="1"/>
  <c r="M84" i="29"/>
  <c r="N69" i="29"/>
  <c r="N33" i="29"/>
  <c r="O2" i="29"/>
  <c r="N54" i="29"/>
  <c r="N85" i="29"/>
  <c r="N18" i="29"/>
  <c r="O1" i="29"/>
  <c r="AO17" i="30"/>
  <c r="AL18" i="30"/>
  <c r="AL10" i="29"/>
  <c r="AO9" i="29"/>
  <c r="AN14" i="29"/>
  <c r="AM13" i="29"/>
  <c r="E95" i="14"/>
  <c r="N101" i="29" l="1"/>
  <c r="N107" i="29" s="1"/>
  <c r="N113" i="29" s="1"/>
  <c r="N84" i="29"/>
  <c r="O69" i="29"/>
  <c r="O33" i="29"/>
  <c r="P2" i="29"/>
  <c r="O54" i="29"/>
  <c r="O18" i="29"/>
  <c r="O85" i="29"/>
  <c r="P1" i="29"/>
  <c r="E101" i="14"/>
  <c r="E107" i="14" s="1"/>
  <c r="E111" i="14" s="1"/>
  <c r="E108" i="14"/>
  <c r="E96" i="14"/>
  <c r="E99" i="14"/>
  <c r="E103" i="14"/>
  <c r="E110" i="14"/>
  <c r="E98" i="14"/>
  <c r="E102" i="14"/>
  <c r="E105" i="14"/>
  <c r="E109" i="14"/>
  <c r="E97" i="14"/>
  <c r="E104" i="14"/>
  <c r="AO18" i="30"/>
  <c r="AL19" i="30"/>
  <c r="AO10" i="29"/>
  <c r="AL11" i="29"/>
  <c r="AN15" i="29"/>
  <c r="AM14" i="29"/>
  <c r="F95" i="14"/>
  <c r="P85" i="29" l="1"/>
  <c r="P54" i="29"/>
  <c r="P18" i="29"/>
  <c r="P33" i="29"/>
  <c r="Q2" i="29"/>
  <c r="P69" i="29"/>
  <c r="O101" i="29"/>
  <c r="O107" i="29" s="1"/>
  <c r="O113" i="29" s="1"/>
  <c r="O84" i="29"/>
  <c r="Q1" i="29"/>
  <c r="F103" i="14"/>
  <c r="F110" i="14"/>
  <c r="F98" i="14"/>
  <c r="F102" i="14"/>
  <c r="F105" i="14"/>
  <c r="F109" i="14"/>
  <c r="F97" i="14"/>
  <c r="F104" i="14"/>
  <c r="F108" i="14"/>
  <c r="F96" i="14"/>
  <c r="F99" i="14"/>
  <c r="F101" i="14"/>
  <c r="F107" i="14" s="1"/>
  <c r="F111" i="14" s="1"/>
  <c r="AO19" i="30"/>
  <c r="AL20" i="30"/>
  <c r="AO11" i="29"/>
  <c r="AL12" i="29"/>
  <c r="AN16" i="29"/>
  <c r="AM15" i="29"/>
  <c r="G95" i="14"/>
  <c r="B37" i="18"/>
  <c r="B36" i="18"/>
  <c r="B35" i="18"/>
  <c r="B34" i="18"/>
  <c r="B33" i="18"/>
  <c r="XET121" i="18"/>
  <c r="XET120" i="18"/>
  <c r="XET119" i="18"/>
  <c r="XET118" i="18"/>
  <c r="XET117" i="18"/>
  <c r="XET116" i="18"/>
  <c r="XET115" i="18"/>
  <c r="XET114" i="18"/>
  <c r="XET113" i="18"/>
  <c r="XET112" i="18"/>
  <c r="XET111" i="18"/>
  <c r="XET110" i="18"/>
  <c r="XET109" i="18"/>
  <c r="XET108" i="18"/>
  <c r="XET107" i="18"/>
  <c r="XET106" i="18"/>
  <c r="XET105" i="18"/>
  <c r="XET104" i="18"/>
  <c r="XET103" i="18"/>
  <c r="XET102" i="18"/>
  <c r="XET101" i="18"/>
  <c r="XET100" i="18"/>
  <c r="XET99" i="18"/>
  <c r="XET98" i="18"/>
  <c r="XET97" i="18"/>
  <c r="XET96" i="18"/>
  <c r="XET95" i="18"/>
  <c r="XET94" i="18"/>
  <c r="XET93" i="18"/>
  <c r="XET92" i="18"/>
  <c r="XET91" i="18"/>
  <c r="XET90" i="18"/>
  <c r="XET89" i="18"/>
  <c r="XET88" i="18"/>
  <c r="XET87" i="18"/>
  <c r="XET86" i="18"/>
  <c r="XET85" i="18"/>
  <c r="XET84" i="18"/>
  <c r="XET83" i="18"/>
  <c r="XET82" i="18"/>
  <c r="XET81" i="18"/>
  <c r="XET80" i="18"/>
  <c r="XET79" i="18"/>
  <c r="XET78" i="18"/>
  <c r="XET77" i="18"/>
  <c r="XET76" i="18"/>
  <c r="XET75" i="18"/>
  <c r="XET74" i="18"/>
  <c r="XET73" i="18"/>
  <c r="XET72" i="18"/>
  <c r="XET71" i="18"/>
  <c r="XET70" i="18"/>
  <c r="XET69" i="18"/>
  <c r="XET68" i="18"/>
  <c r="XET67" i="18"/>
  <c r="XET66" i="18"/>
  <c r="XET65" i="18"/>
  <c r="XET64" i="18"/>
  <c r="XET63" i="18"/>
  <c r="XET62" i="18"/>
  <c r="XET61" i="18"/>
  <c r="XET60" i="18"/>
  <c r="XET59" i="18"/>
  <c r="XET58" i="18"/>
  <c r="XET57" i="18"/>
  <c r="XET56" i="18"/>
  <c r="XET55" i="18"/>
  <c r="XET54" i="18"/>
  <c r="XET53" i="18"/>
  <c r="XET52" i="18"/>
  <c r="XET51" i="18"/>
  <c r="XET50" i="18"/>
  <c r="XET49" i="18"/>
  <c r="XET48" i="18"/>
  <c r="XET47" i="18"/>
  <c r="XET46" i="18"/>
  <c r="XET45" i="18"/>
  <c r="XET44" i="18"/>
  <c r="XET43" i="18"/>
  <c r="XET42" i="18"/>
  <c r="XET41" i="18"/>
  <c r="XET40" i="18"/>
  <c r="XET39" i="18"/>
  <c r="XET38" i="18"/>
  <c r="XET37" i="18"/>
  <c r="XET36" i="18"/>
  <c r="XET35" i="18"/>
  <c r="XET34" i="18"/>
  <c r="XET33" i="18"/>
  <c r="XET32" i="18"/>
  <c r="XET31" i="18"/>
  <c r="XET30" i="18"/>
  <c r="XET29" i="18"/>
  <c r="XET28" i="18"/>
  <c r="XET27" i="18"/>
  <c r="XET26" i="18"/>
  <c r="XET25" i="18"/>
  <c r="XET24" i="18"/>
  <c r="XET23" i="18"/>
  <c r="XET22" i="18"/>
  <c r="XET21" i="18"/>
  <c r="XET20" i="18"/>
  <c r="XET19" i="18"/>
  <c r="XET18" i="18"/>
  <c r="XET17" i="18"/>
  <c r="XET16" i="18"/>
  <c r="XET15" i="18"/>
  <c r="XET14" i="18"/>
  <c r="XET13" i="18"/>
  <c r="XET12" i="18"/>
  <c r="XET11" i="18"/>
  <c r="XET10" i="18"/>
  <c r="XET9" i="18"/>
  <c r="XET8" i="18"/>
  <c r="XET7" i="18"/>
  <c r="XET6" i="18"/>
  <c r="XET5" i="18"/>
  <c r="XET4" i="18"/>
  <c r="XET3" i="18"/>
  <c r="XET2" i="18"/>
  <c r="AI2" i="22"/>
  <c r="D34" i="29"/>
  <c r="D5" i="29"/>
  <c r="D76" i="29"/>
  <c r="D30" i="29"/>
  <c r="D3" i="29"/>
  <c r="D27" i="29"/>
  <c r="D14" i="29"/>
  <c r="D10" i="29"/>
  <c r="D72" i="29"/>
  <c r="D13" i="29"/>
  <c r="D4" i="29"/>
  <c r="D81" i="29"/>
  <c r="D19" i="29"/>
  <c r="D9" i="29"/>
  <c r="D22" i="29"/>
  <c r="D80" i="29"/>
  <c r="D74" i="29"/>
  <c r="D78" i="29"/>
  <c r="D6" i="29"/>
  <c r="D35" i="29"/>
  <c r="D26" i="29"/>
  <c r="D23" i="29"/>
  <c r="E35" i="18" l="1"/>
  <c r="GB35" i="18"/>
  <c r="GB43" i="18" s="1"/>
  <c r="FX35" i="18"/>
  <c r="FX43" i="18" s="1"/>
  <c r="FT35" i="18"/>
  <c r="FT43" i="18" s="1"/>
  <c r="FP35" i="18"/>
  <c r="FP43" i="18" s="1"/>
  <c r="FL35" i="18"/>
  <c r="FL43" i="18" s="1"/>
  <c r="FH35" i="18"/>
  <c r="FH43" i="18" s="1"/>
  <c r="FD35" i="18"/>
  <c r="FD43" i="18" s="1"/>
  <c r="EZ35" i="18"/>
  <c r="EZ43" i="18" s="1"/>
  <c r="EV35" i="18"/>
  <c r="EV43" i="18" s="1"/>
  <c r="ER35" i="18"/>
  <c r="ER43" i="18" s="1"/>
  <c r="EN35" i="18"/>
  <c r="EN43" i="18" s="1"/>
  <c r="EJ35" i="18"/>
  <c r="EJ43" i="18" s="1"/>
  <c r="EF35" i="18"/>
  <c r="EF43" i="18" s="1"/>
  <c r="EB35" i="18"/>
  <c r="EB43" i="18" s="1"/>
  <c r="DX35" i="18"/>
  <c r="DX43" i="18" s="1"/>
  <c r="DT35" i="18"/>
  <c r="DT43" i="18" s="1"/>
  <c r="DP35" i="18"/>
  <c r="DP43" i="18" s="1"/>
  <c r="DL35" i="18"/>
  <c r="DL43" i="18" s="1"/>
  <c r="DH35" i="18"/>
  <c r="DH43" i="18" s="1"/>
  <c r="DD35" i="18"/>
  <c r="DD43" i="18" s="1"/>
  <c r="CZ35" i="18"/>
  <c r="CZ43" i="18" s="1"/>
  <c r="CV35" i="18"/>
  <c r="CR35" i="18"/>
  <c r="GA35" i="18"/>
  <c r="GA43" i="18" s="1"/>
  <c r="FW35" i="18"/>
  <c r="FW43" i="18" s="1"/>
  <c r="FS35" i="18"/>
  <c r="FS43" i="18" s="1"/>
  <c r="FO35" i="18"/>
  <c r="FO43" i="18" s="1"/>
  <c r="FK35" i="18"/>
  <c r="FK43" i="18" s="1"/>
  <c r="FG35" i="18"/>
  <c r="FG43" i="18" s="1"/>
  <c r="FC35" i="18"/>
  <c r="FC43" i="18" s="1"/>
  <c r="EY35" i="18"/>
  <c r="EY43" i="18" s="1"/>
  <c r="EU35" i="18"/>
  <c r="EU43" i="18" s="1"/>
  <c r="EQ35" i="18"/>
  <c r="EQ43" i="18" s="1"/>
  <c r="EM35" i="18"/>
  <c r="EM43" i="18" s="1"/>
  <c r="EI35" i="18"/>
  <c r="EI43" i="18" s="1"/>
  <c r="EE35" i="18"/>
  <c r="EE43" i="18" s="1"/>
  <c r="EA35" i="18"/>
  <c r="EA43" i="18" s="1"/>
  <c r="DW35" i="18"/>
  <c r="DW43" i="18" s="1"/>
  <c r="DS35" i="18"/>
  <c r="DS43" i="18" s="1"/>
  <c r="DO35" i="18"/>
  <c r="DO43" i="18" s="1"/>
  <c r="DK35" i="18"/>
  <c r="DK43" i="18" s="1"/>
  <c r="DG35" i="18"/>
  <c r="DG43" i="18" s="1"/>
  <c r="DC35" i="18"/>
  <c r="DC43" i="18" s="1"/>
  <c r="CY35" i="18"/>
  <c r="CY43" i="18" s="1"/>
  <c r="CU35" i="18"/>
  <c r="FZ35" i="18"/>
  <c r="FZ43" i="18" s="1"/>
  <c r="FV35" i="18"/>
  <c r="FV43" i="18" s="1"/>
  <c r="FR35" i="18"/>
  <c r="FR43" i="18" s="1"/>
  <c r="FN35" i="18"/>
  <c r="FN43" i="18" s="1"/>
  <c r="FJ35" i="18"/>
  <c r="FJ43" i="18" s="1"/>
  <c r="FF35" i="18"/>
  <c r="FF43" i="18" s="1"/>
  <c r="FB35" i="18"/>
  <c r="FB43" i="18" s="1"/>
  <c r="EX35" i="18"/>
  <c r="EX43" i="18" s="1"/>
  <c r="ET35" i="18"/>
  <c r="ET43" i="18" s="1"/>
  <c r="EP35" i="18"/>
  <c r="EP43" i="18" s="1"/>
  <c r="EL35" i="18"/>
  <c r="EL43" i="18" s="1"/>
  <c r="EH35" i="18"/>
  <c r="EH43" i="18" s="1"/>
  <c r="ED35" i="18"/>
  <c r="ED43" i="18" s="1"/>
  <c r="DZ35" i="18"/>
  <c r="DZ43" i="18" s="1"/>
  <c r="DV35" i="18"/>
  <c r="DV43" i="18" s="1"/>
  <c r="DR35" i="18"/>
  <c r="DR43" i="18" s="1"/>
  <c r="DN35" i="18"/>
  <c r="DN43" i="18" s="1"/>
  <c r="DJ35" i="18"/>
  <c r="DJ43" i="18" s="1"/>
  <c r="DF35" i="18"/>
  <c r="DF43" i="18" s="1"/>
  <c r="DB35" i="18"/>
  <c r="DB43" i="18" s="1"/>
  <c r="CX35" i="18"/>
  <c r="CX43" i="18" s="1"/>
  <c r="CT35" i="18"/>
  <c r="CP35" i="18"/>
  <c r="CL35" i="18"/>
  <c r="CH35" i="18"/>
  <c r="CD35" i="18"/>
  <c r="BZ35" i="18"/>
  <c r="BV35" i="18"/>
  <c r="BR35" i="18"/>
  <c r="BN35" i="18"/>
  <c r="BJ35" i="18"/>
  <c r="BF35" i="18"/>
  <c r="BB35" i="18"/>
  <c r="AX35" i="18"/>
  <c r="FY35" i="18"/>
  <c r="FY43" i="18" s="1"/>
  <c r="FU35" i="18"/>
  <c r="FU43" i="18" s="1"/>
  <c r="FQ35" i="18"/>
  <c r="FQ43" i="18" s="1"/>
  <c r="FM35" i="18"/>
  <c r="FM43" i="18" s="1"/>
  <c r="FI35" i="18"/>
  <c r="FI43" i="18" s="1"/>
  <c r="FE35" i="18"/>
  <c r="FE43" i="18" s="1"/>
  <c r="FA35" i="18"/>
  <c r="FA43" i="18" s="1"/>
  <c r="EW35" i="18"/>
  <c r="EW43" i="18" s="1"/>
  <c r="ES35" i="18"/>
  <c r="ES43" i="18" s="1"/>
  <c r="EO35" i="18"/>
  <c r="EO43" i="18" s="1"/>
  <c r="EK35" i="18"/>
  <c r="EK43" i="18" s="1"/>
  <c r="EG35" i="18"/>
  <c r="EG43" i="18" s="1"/>
  <c r="EC35" i="18"/>
  <c r="EC43" i="18" s="1"/>
  <c r="DY35" i="18"/>
  <c r="DY43" i="18" s="1"/>
  <c r="DU35" i="18"/>
  <c r="DU43" i="18" s="1"/>
  <c r="DQ35" i="18"/>
  <c r="DQ43" i="18" s="1"/>
  <c r="DM35" i="18"/>
  <c r="DM43" i="18" s="1"/>
  <c r="DI35" i="18"/>
  <c r="DI43" i="18" s="1"/>
  <c r="DE35" i="18"/>
  <c r="DE43" i="18" s="1"/>
  <c r="DA35" i="18"/>
  <c r="DA43" i="18" s="1"/>
  <c r="CW35" i="18"/>
  <c r="CW43" i="18" s="1"/>
  <c r="CS35" i="18"/>
  <c r="CO35" i="18"/>
  <c r="CK35" i="18"/>
  <c r="CG35" i="18"/>
  <c r="CC35" i="18"/>
  <c r="BY35" i="18"/>
  <c r="BU35" i="18"/>
  <c r="BQ35" i="18"/>
  <c r="BM35" i="18"/>
  <c r="BI35" i="18"/>
  <c r="BE35" i="18"/>
  <c r="BA35" i="18"/>
  <c r="AW35" i="18"/>
  <c r="CQ35" i="18"/>
  <c r="CI35" i="18"/>
  <c r="CA35" i="18"/>
  <c r="BS35" i="18"/>
  <c r="BK35" i="18"/>
  <c r="BC35" i="18"/>
  <c r="AU35" i="18"/>
  <c r="AQ35" i="18"/>
  <c r="AM35" i="18"/>
  <c r="AI35" i="18"/>
  <c r="AE35" i="18"/>
  <c r="AA35" i="18"/>
  <c r="W35" i="18"/>
  <c r="S35" i="18"/>
  <c r="O35" i="18"/>
  <c r="K35" i="18"/>
  <c r="G35" i="18"/>
  <c r="CN35" i="18"/>
  <c r="CF35" i="18"/>
  <c r="BX35" i="18"/>
  <c r="BP35" i="18"/>
  <c r="BH35" i="18"/>
  <c r="AZ35" i="18"/>
  <c r="AT35" i="18"/>
  <c r="AP35" i="18"/>
  <c r="AL35" i="18"/>
  <c r="AH35" i="18"/>
  <c r="AD35" i="18"/>
  <c r="Z35" i="18"/>
  <c r="V35" i="18"/>
  <c r="R35" i="18"/>
  <c r="N35" i="18"/>
  <c r="J35" i="18"/>
  <c r="F35" i="18"/>
  <c r="CM35" i="18"/>
  <c r="CE35" i="18"/>
  <c r="BW35" i="18"/>
  <c r="BO35" i="18"/>
  <c r="BG35" i="18"/>
  <c r="AY35" i="18"/>
  <c r="AS35" i="18"/>
  <c r="AO35" i="18"/>
  <c r="AK35" i="18"/>
  <c r="AG35" i="18"/>
  <c r="AC35" i="18"/>
  <c r="Y35" i="18"/>
  <c r="U35" i="18"/>
  <c r="Q35" i="18"/>
  <c r="M35" i="18"/>
  <c r="I35" i="18"/>
  <c r="CJ35" i="18"/>
  <c r="CB35" i="18"/>
  <c r="BT35" i="18"/>
  <c r="BL35" i="18"/>
  <c r="BD35" i="18"/>
  <c r="AV35" i="18"/>
  <c r="AR35" i="18"/>
  <c r="AN35" i="18"/>
  <c r="AJ35" i="18"/>
  <c r="AF35" i="18"/>
  <c r="AB35" i="18"/>
  <c r="X35" i="18"/>
  <c r="T35" i="18"/>
  <c r="P35" i="18"/>
  <c r="L35" i="18"/>
  <c r="H35" i="18"/>
  <c r="E36" i="18"/>
  <c r="FY36" i="18"/>
  <c r="FY44" i="18" s="1"/>
  <c r="FU36" i="18"/>
  <c r="FU44" i="18" s="1"/>
  <c r="FQ36" i="18"/>
  <c r="FQ44" i="18" s="1"/>
  <c r="FM36" i="18"/>
  <c r="FM44" i="18" s="1"/>
  <c r="FI36" i="18"/>
  <c r="FI44" i="18" s="1"/>
  <c r="FE36" i="18"/>
  <c r="FE44" i="18" s="1"/>
  <c r="FA36" i="18"/>
  <c r="FA44" i="18" s="1"/>
  <c r="EW36" i="18"/>
  <c r="EW44" i="18" s="1"/>
  <c r="ES36" i="18"/>
  <c r="ES44" i="18" s="1"/>
  <c r="EO36" i="18"/>
  <c r="EO44" i="18" s="1"/>
  <c r="EK36" i="18"/>
  <c r="EK44" i="18" s="1"/>
  <c r="EG36" i="18"/>
  <c r="EG44" i="18" s="1"/>
  <c r="EC36" i="18"/>
  <c r="EC44" i="18" s="1"/>
  <c r="DY36" i="18"/>
  <c r="DY44" i="18" s="1"/>
  <c r="DU36" i="18"/>
  <c r="DU44" i="18" s="1"/>
  <c r="DQ36" i="18"/>
  <c r="DQ44" i="18" s="1"/>
  <c r="DM36" i="18"/>
  <c r="DM44" i="18" s="1"/>
  <c r="DI36" i="18"/>
  <c r="DI44" i="18" s="1"/>
  <c r="DE36" i="18"/>
  <c r="DE44" i="18" s="1"/>
  <c r="DA36" i="18"/>
  <c r="DA44" i="18" s="1"/>
  <c r="CW36" i="18"/>
  <c r="CW44" i="18" s="1"/>
  <c r="CS36" i="18"/>
  <c r="CO36" i="18"/>
  <c r="CK36" i="18"/>
  <c r="CG36" i="18"/>
  <c r="CC36" i="18"/>
  <c r="BY36" i="18"/>
  <c r="BU36" i="18"/>
  <c r="BQ36" i="18"/>
  <c r="BM36" i="18"/>
  <c r="BI36" i="18"/>
  <c r="BE36" i="18"/>
  <c r="BA36" i="18"/>
  <c r="AW36" i="18"/>
  <c r="AS36" i="18"/>
  <c r="AO36" i="18"/>
  <c r="AK36" i="18"/>
  <c r="AG36" i="18"/>
  <c r="AC36" i="18"/>
  <c r="Y36" i="18"/>
  <c r="U36" i="18"/>
  <c r="Q36" i="18"/>
  <c r="M36" i="18"/>
  <c r="I36" i="18"/>
  <c r="GB36" i="18"/>
  <c r="GB44" i="18" s="1"/>
  <c r="FX36" i="18"/>
  <c r="FX44" i="18" s="1"/>
  <c r="FT36" i="18"/>
  <c r="FT44" i="18" s="1"/>
  <c r="FP36" i="18"/>
  <c r="FP44" i="18" s="1"/>
  <c r="FL36" i="18"/>
  <c r="FL44" i="18" s="1"/>
  <c r="FH36" i="18"/>
  <c r="FH44" i="18" s="1"/>
  <c r="FD36" i="18"/>
  <c r="FD44" i="18" s="1"/>
  <c r="EZ36" i="18"/>
  <c r="EZ44" i="18" s="1"/>
  <c r="EV36" i="18"/>
  <c r="EV44" i="18" s="1"/>
  <c r="ER36" i="18"/>
  <c r="ER44" i="18" s="1"/>
  <c r="EN36" i="18"/>
  <c r="EN44" i="18" s="1"/>
  <c r="EJ36" i="18"/>
  <c r="EJ44" i="18" s="1"/>
  <c r="EF36" i="18"/>
  <c r="EF44" i="18" s="1"/>
  <c r="EB36" i="18"/>
  <c r="EB44" i="18" s="1"/>
  <c r="DX36" i="18"/>
  <c r="DX44" i="18" s="1"/>
  <c r="DT36" i="18"/>
  <c r="DT44" i="18" s="1"/>
  <c r="DP36" i="18"/>
  <c r="DP44" i="18" s="1"/>
  <c r="DL36" i="18"/>
  <c r="DL44" i="18" s="1"/>
  <c r="DH36" i="18"/>
  <c r="DH44" i="18" s="1"/>
  <c r="DD36" i="18"/>
  <c r="DD44" i="18" s="1"/>
  <c r="CZ36" i="18"/>
  <c r="CZ44" i="18" s="1"/>
  <c r="CV36" i="18"/>
  <c r="CR36" i="18"/>
  <c r="CN36" i="18"/>
  <c r="CJ36" i="18"/>
  <c r="CF36" i="18"/>
  <c r="CB36" i="18"/>
  <c r="BX36" i="18"/>
  <c r="BT36" i="18"/>
  <c r="BP36" i="18"/>
  <c r="BL36" i="18"/>
  <c r="BH36" i="18"/>
  <c r="BD36" i="18"/>
  <c r="AZ36" i="18"/>
  <c r="AV36" i="18"/>
  <c r="AR36" i="18"/>
  <c r="AN36" i="18"/>
  <c r="AJ36" i="18"/>
  <c r="AF36" i="18"/>
  <c r="AB36" i="18"/>
  <c r="X36" i="18"/>
  <c r="T36" i="18"/>
  <c r="P36" i="18"/>
  <c r="L36" i="18"/>
  <c r="H36" i="18"/>
  <c r="GA36" i="18"/>
  <c r="GA44" i="18" s="1"/>
  <c r="FW36" i="18"/>
  <c r="FW44" i="18" s="1"/>
  <c r="FS36" i="18"/>
  <c r="FS44" i="18" s="1"/>
  <c r="FO36" i="18"/>
  <c r="FO44" i="18" s="1"/>
  <c r="FK36" i="18"/>
  <c r="FK44" i="18" s="1"/>
  <c r="FG36" i="18"/>
  <c r="FG44" i="18" s="1"/>
  <c r="FC36" i="18"/>
  <c r="FC44" i="18" s="1"/>
  <c r="EY36" i="18"/>
  <c r="EY44" i="18" s="1"/>
  <c r="EU36" i="18"/>
  <c r="EU44" i="18" s="1"/>
  <c r="EQ36" i="18"/>
  <c r="EQ44" i="18" s="1"/>
  <c r="EM36" i="18"/>
  <c r="EM44" i="18" s="1"/>
  <c r="EI36" i="18"/>
  <c r="EI44" i="18" s="1"/>
  <c r="EE36" i="18"/>
  <c r="EE44" i="18" s="1"/>
  <c r="EA36" i="18"/>
  <c r="EA44" i="18" s="1"/>
  <c r="DW36" i="18"/>
  <c r="DW44" i="18" s="1"/>
  <c r="DS36" i="18"/>
  <c r="DS44" i="18" s="1"/>
  <c r="DO36" i="18"/>
  <c r="DO44" i="18" s="1"/>
  <c r="DK36" i="18"/>
  <c r="DK44" i="18" s="1"/>
  <c r="DG36" i="18"/>
  <c r="DG44" i="18" s="1"/>
  <c r="DC36" i="18"/>
  <c r="DC44" i="18" s="1"/>
  <c r="CY36" i="18"/>
  <c r="CY44" i="18" s="1"/>
  <c r="CU36" i="18"/>
  <c r="CQ36" i="18"/>
  <c r="CM36" i="18"/>
  <c r="CI36" i="18"/>
  <c r="CE36" i="18"/>
  <c r="CA36" i="18"/>
  <c r="BW36" i="18"/>
  <c r="BS36" i="18"/>
  <c r="BO36" i="18"/>
  <c r="BK36" i="18"/>
  <c r="BG36" i="18"/>
  <c r="BC36" i="18"/>
  <c r="AY36" i="18"/>
  <c r="AU36" i="18"/>
  <c r="AQ36" i="18"/>
  <c r="AM36" i="18"/>
  <c r="AI36" i="18"/>
  <c r="AE36" i="18"/>
  <c r="AA36" i="18"/>
  <c r="W36" i="18"/>
  <c r="S36" i="18"/>
  <c r="O36" i="18"/>
  <c r="K36" i="18"/>
  <c r="G36" i="18"/>
  <c r="FZ36" i="18"/>
  <c r="FZ44" i="18" s="1"/>
  <c r="FV36" i="18"/>
  <c r="FV44" i="18" s="1"/>
  <c r="FR36" i="18"/>
  <c r="FR44" i="18" s="1"/>
  <c r="FN36" i="18"/>
  <c r="FN44" i="18" s="1"/>
  <c r="FJ36" i="18"/>
  <c r="FJ44" i="18" s="1"/>
  <c r="FF36" i="18"/>
  <c r="FF44" i="18" s="1"/>
  <c r="FB36" i="18"/>
  <c r="FB44" i="18" s="1"/>
  <c r="EX36" i="18"/>
  <c r="EX44" i="18" s="1"/>
  <c r="ET36" i="18"/>
  <c r="ET44" i="18" s="1"/>
  <c r="EP36" i="18"/>
  <c r="EP44" i="18" s="1"/>
  <c r="EL36" i="18"/>
  <c r="EL44" i="18" s="1"/>
  <c r="EH36" i="18"/>
  <c r="EH44" i="18" s="1"/>
  <c r="ED36" i="18"/>
  <c r="ED44" i="18" s="1"/>
  <c r="DZ36" i="18"/>
  <c r="DZ44" i="18" s="1"/>
  <c r="DV36" i="18"/>
  <c r="DV44" i="18" s="1"/>
  <c r="DR36" i="18"/>
  <c r="DR44" i="18" s="1"/>
  <c r="DN36" i="18"/>
  <c r="DN44" i="18" s="1"/>
  <c r="DJ36" i="18"/>
  <c r="DJ44" i="18" s="1"/>
  <c r="DF36" i="18"/>
  <c r="DF44" i="18" s="1"/>
  <c r="DB36" i="18"/>
  <c r="DB44" i="18" s="1"/>
  <c r="CX36" i="18"/>
  <c r="CX44" i="18" s="1"/>
  <c r="CT36" i="18"/>
  <c r="CP36" i="18"/>
  <c r="CL36" i="18"/>
  <c r="CH36" i="18"/>
  <c r="CD36" i="18"/>
  <c r="BZ36" i="18"/>
  <c r="BV36" i="18"/>
  <c r="BR36" i="18"/>
  <c r="BN36" i="18"/>
  <c r="BJ36" i="18"/>
  <c r="BF36" i="18"/>
  <c r="BB36" i="18"/>
  <c r="AX36" i="18"/>
  <c r="AT36" i="18"/>
  <c r="AP36" i="18"/>
  <c r="AL36" i="18"/>
  <c r="AH36" i="18"/>
  <c r="AD36" i="18"/>
  <c r="Z36" i="18"/>
  <c r="V36" i="18"/>
  <c r="R36" i="18"/>
  <c r="N36" i="18"/>
  <c r="J36" i="18"/>
  <c r="F36" i="18"/>
  <c r="E37" i="18"/>
  <c r="GA37" i="18"/>
  <c r="GA45" i="18" s="1"/>
  <c r="FW37" i="18"/>
  <c r="FW45" i="18" s="1"/>
  <c r="FS37" i="18"/>
  <c r="FS45" i="18" s="1"/>
  <c r="FO37" i="18"/>
  <c r="FO45" i="18" s="1"/>
  <c r="FK37" i="18"/>
  <c r="FK45" i="18" s="1"/>
  <c r="FG37" i="18"/>
  <c r="FG45" i="18" s="1"/>
  <c r="FC37" i="18"/>
  <c r="FC45" i="18" s="1"/>
  <c r="EY37" i="18"/>
  <c r="EY45" i="18" s="1"/>
  <c r="EU37" i="18"/>
  <c r="EU45" i="18" s="1"/>
  <c r="EQ37" i="18"/>
  <c r="EQ45" i="18" s="1"/>
  <c r="EM37" i="18"/>
  <c r="EM45" i="18" s="1"/>
  <c r="EI37" i="18"/>
  <c r="EI45" i="18" s="1"/>
  <c r="EE37" i="18"/>
  <c r="EE45" i="18" s="1"/>
  <c r="EA37" i="18"/>
  <c r="EA45" i="18" s="1"/>
  <c r="DW37" i="18"/>
  <c r="DW45" i="18" s="1"/>
  <c r="DS37" i="18"/>
  <c r="DS45" i="18" s="1"/>
  <c r="DO37" i="18"/>
  <c r="DO45" i="18" s="1"/>
  <c r="DK37" i="18"/>
  <c r="DK45" i="18" s="1"/>
  <c r="DG37" i="18"/>
  <c r="DG45" i="18" s="1"/>
  <c r="DC37" i="18"/>
  <c r="DC45" i="18" s="1"/>
  <c r="CY37" i="18"/>
  <c r="CY45" i="18" s="1"/>
  <c r="CU37" i="18"/>
  <c r="CQ37" i="18"/>
  <c r="CM37" i="18"/>
  <c r="CI37" i="18"/>
  <c r="CE37" i="18"/>
  <c r="CA37" i="18"/>
  <c r="BW37" i="18"/>
  <c r="BS37" i="18"/>
  <c r="BO37" i="18"/>
  <c r="BK37" i="18"/>
  <c r="BG37" i="18"/>
  <c r="BC37" i="18"/>
  <c r="AY37" i="18"/>
  <c r="AU37" i="18"/>
  <c r="AQ37" i="18"/>
  <c r="AM37" i="18"/>
  <c r="AI37" i="18"/>
  <c r="FZ37" i="18"/>
  <c r="FZ45" i="18" s="1"/>
  <c r="FV37" i="18"/>
  <c r="FV45" i="18" s="1"/>
  <c r="FR37" i="18"/>
  <c r="FR45" i="18" s="1"/>
  <c r="FN37" i="18"/>
  <c r="FN45" i="18" s="1"/>
  <c r="FJ37" i="18"/>
  <c r="FJ45" i="18" s="1"/>
  <c r="FF37" i="18"/>
  <c r="FF45" i="18" s="1"/>
  <c r="FB37" i="18"/>
  <c r="FB45" i="18" s="1"/>
  <c r="EX37" i="18"/>
  <c r="EX45" i="18" s="1"/>
  <c r="ET37" i="18"/>
  <c r="ET45" i="18" s="1"/>
  <c r="EP37" i="18"/>
  <c r="EP45" i="18" s="1"/>
  <c r="EL37" i="18"/>
  <c r="EL45" i="18" s="1"/>
  <c r="EH37" i="18"/>
  <c r="EH45" i="18" s="1"/>
  <c r="ED37" i="18"/>
  <c r="ED45" i="18" s="1"/>
  <c r="DZ37" i="18"/>
  <c r="DZ45" i="18" s="1"/>
  <c r="DV37" i="18"/>
  <c r="DV45" i="18" s="1"/>
  <c r="DR37" i="18"/>
  <c r="DR45" i="18" s="1"/>
  <c r="DN37" i="18"/>
  <c r="DN45" i="18" s="1"/>
  <c r="DJ37" i="18"/>
  <c r="DJ45" i="18" s="1"/>
  <c r="DF37" i="18"/>
  <c r="DF45" i="18" s="1"/>
  <c r="DB37" i="18"/>
  <c r="DB45" i="18" s="1"/>
  <c r="CX37" i="18"/>
  <c r="CX45" i="18" s="1"/>
  <c r="CT37" i="18"/>
  <c r="CP37" i="18"/>
  <c r="CL37" i="18"/>
  <c r="CH37" i="18"/>
  <c r="CD37" i="18"/>
  <c r="BZ37" i="18"/>
  <c r="BV37" i="18"/>
  <c r="BR37" i="18"/>
  <c r="BN37" i="18"/>
  <c r="BJ37" i="18"/>
  <c r="BF37" i="18"/>
  <c r="BB37" i="18"/>
  <c r="AX37" i="18"/>
  <c r="AT37" i="18"/>
  <c r="AP37" i="18"/>
  <c r="AL37" i="18"/>
  <c r="FY37" i="18"/>
  <c r="FY45" i="18" s="1"/>
  <c r="FU37" i="18"/>
  <c r="FU45" i="18" s="1"/>
  <c r="FQ37" i="18"/>
  <c r="FQ45" i="18" s="1"/>
  <c r="FM37" i="18"/>
  <c r="FM45" i="18" s="1"/>
  <c r="FI37" i="18"/>
  <c r="FI45" i="18" s="1"/>
  <c r="FE37" i="18"/>
  <c r="FE45" i="18" s="1"/>
  <c r="FA37" i="18"/>
  <c r="FA45" i="18" s="1"/>
  <c r="EW37" i="18"/>
  <c r="EW45" i="18" s="1"/>
  <c r="ES37" i="18"/>
  <c r="ES45" i="18" s="1"/>
  <c r="EO37" i="18"/>
  <c r="EO45" i="18" s="1"/>
  <c r="EK37" i="18"/>
  <c r="EK45" i="18" s="1"/>
  <c r="EG37" i="18"/>
  <c r="EG45" i="18" s="1"/>
  <c r="EC37" i="18"/>
  <c r="EC45" i="18" s="1"/>
  <c r="DY37" i="18"/>
  <c r="DY45" i="18" s="1"/>
  <c r="DU37" i="18"/>
  <c r="DU45" i="18" s="1"/>
  <c r="DQ37" i="18"/>
  <c r="DQ45" i="18" s="1"/>
  <c r="DM37" i="18"/>
  <c r="DM45" i="18" s="1"/>
  <c r="DI37" i="18"/>
  <c r="DI45" i="18" s="1"/>
  <c r="DE37" i="18"/>
  <c r="DE45" i="18" s="1"/>
  <c r="DA37" i="18"/>
  <c r="DA45" i="18" s="1"/>
  <c r="CW37" i="18"/>
  <c r="CW45" i="18" s="1"/>
  <c r="CS37" i="18"/>
  <c r="CO37" i="18"/>
  <c r="CK37" i="18"/>
  <c r="CG37" i="18"/>
  <c r="CC37" i="18"/>
  <c r="BY37" i="18"/>
  <c r="BU37" i="18"/>
  <c r="BQ37" i="18"/>
  <c r="BM37" i="18"/>
  <c r="BI37" i="18"/>
  <c r="BE37" i="18"/>
  <c r="BA37" i="18"/>
  <c r="AW37" i="18"/>
  <c r="AS37" i="18"/>
  <c r="AO37" i="18"/>
  <c r="AK37" i="18"/>
  <c r="AG37" i="18"/>
  <c r="AC37" i="18"/>
  <c r="Y37" i="18"/>
  <c r="GB37" i="18"/>
  <c r="GB45" i="18" s="1"/>
  <c r="FX37" i="18"/>
  <c r="FX45" i="18" s="1"/>
  <c r="FT37" i="18"/>
  <c r="FT45" i="18" s="1"/>
  <c r="FP37" i="18"/>
  <c r="FP45" i="18" s="1"/>
  <c r="FL37" i="18"/>
  <c r="FL45" i="18" s="1"/>
  <c r="FH37" i="18"/>
  <c r="FH45" i="18" s="1"/>
  <c r="FD37" i="18"/>
  <c r="FD45" i="18" s="1"/>
  <c r="EZ37" i="18"/>
  <c r="EZ45" i="18" s="1"/>
  <c r="EV37" i="18"/>
  <c r="EV45" i="18" s="1"/>
  <c r="ER37" i="18"/>
  <c r="ER45" i="18" s="1"/>
  <c r="EN37" i="18"/>
  <c r="EN45" i="18" s="1"/>
  <c r="EJ37" i="18"/>
  <c r="EJ45" i="18" s="1"/>
  <c r="EF37" i="18"/>
  <c r="EF45" i="18" s="1"/>
  <c r="EB37" i="18"/>
  <c r="EB45" i="18" s="1"/>
  <c r="DX37" i="18"/>
  <c r="DX45" i="18" s="1"/>
  <c r="DT37" i="18"/>
  <c r="DT45" i="18" s="1"/>
  <c r="DP37" i="18"/>
  <c r="DP45" i="18" s="1"/>
  <c r="DL37" i="18"/>
  <c r="DL45" i="18" s="1"/>
  <c r="DH37" i="18"/>
  <c r="DH45" i="18" s="1"/>
  <c r="DD37" i="18"/>
  <c r="DD45" i="18" s="1"/>
  <c r="CZ37" i="18"/>
  <c r="CZ45" i="18" s="1"/>
  <c r="CV37" i="18"/>
  <c r="CR37" i="18"/>
  <c r="CN37" i="18"/>
  <c r="CJ37" i="18"/>
  <c r="CF37" i="18"/>
  <c r="CB37" i="18"/>
  <c r="BX37" i="18"/>
  <c r="BT37" i="18"/>
  <c r="BP37" i="18"/>
  <c r="BL37" i="18"/>
  <c r="BH37" i="18"/>
  <c r="BD37" i="18"/>
  <c r="AZ37" i="18"/>
  <c r="AV37" i="18"/>
  <c r="AR37" i="18"/>
  <c r="AN37" i="18"/>
  <c r="AJ37" i="18"/>
  <c r="AF37" i="18"/>
  <c r="AH37" i="18"/>
  <c r="AA37" i="18"/>
  <c r="V37" i="18"/>
  <c r="R37" i="18"/>
  <c r="N37" i="18"/>
  <c r="J37" i="18"/>
  <c r="F37" i="18"/>
  <c r="AE37" i="18"/>
  <c r="Z37" i="18"/>
  <c r="U37" i="18"/>
  <c r="Q37" i="18"/>
  <c r="M37" i="18"/>
  <c r="I37" i="18"/>
  <c r="AD37" i="18"/>
  <c r="X37" i="18"/>
  <c r="T37" i="18"/>
  <c r="P37" i="18"/>
  <c r="L37" i="18"/>
  <c r="H37" i="18"/>
  <c r="AB37" i="18"/>
  <c r="W37" i="18"/>
  <c r="S37" i="18"/>
  <c r="O37" i="18"/>
  <c r="K37" i="18"/>
  <c r="G37" i="18"/>
  <c r="FZ34" i="18"/>
  <c r="FZ42" i="18" s="1"/>
  <c r="FV34" i="18"/>
  <c r="FV42" i="18" s="1"/>
  <c r="FR34" i="18"/>
  <c r="FR42" i="18" s="1"/>
  <c r="FN34" i="18"/>
  <c r="FN42" i="18" s="1"/>
  <c r="FJ34" i="18"/>
  <c r="FJ42" i="18" s="1"/>
  <c r="FF34" i="18"/>
  <c r="FF42" i="18" s="1"/>
  <c r="FB34" i="18"/>
  <c r="FB42" i="18" s="1"/>
  <c r="EX34" i="18"/>
  <c r="EX42" i="18" s="1"/>
  <c r="ET34" i="18"/>
  <c r="ET42" i="18" s="1"/>
  <c r="EP34" i="18"/>
  <c r="EP42" i="18" s="1"/>
  <c r="EL34" i="18"/>
  <c r="EL42" i="18" s="1"/>
  <c r="EH34" i="18"/>
  <c r="EH42" i="18" s="1"/>
  <c r="ED34" i="18"/>
  <c r="ED42" i="18" s="1"/>
  <c r="DZ34" i="18"/>
  <c r="DZ42" i="18" s="1"/>
  <c r="DV34" i="18"/>
  <c r="DV42" i="18" s="1"/>
  <c r="DR34" i="18"/>
  <c r="DR42" i="18" s="1"/>
  <c r="DN34" i="18"/>
  <c r="DN42" i="18" s="1"/>
  <c r="DJ34" i="18"/>
  <c r="DJ42" i="18" s="1"/>
  <c r="DF34" i="18"/>
  <c r="DF42" i="18" s="1"/>
  <c r="DB34" i="18"/>
  <c r="DB42" i="18" s="1"/>
  <c r="CX34" i="18"/>
  <c r="CX42" i="18" s="1"/>
  <c r="CT34" i="18"/>
  <c r="CP34" i="18"/>
  <c r="CL34" i="18"/>
  <c r="CH34" i="18"/>
  <c r="CD34" i="18"/>
  <c r="BZ34" i="18"/>
  <c r="BV34" i="18"/>
  <c r="BR34" i="18"/>
  <c r="BN34" i="18"/>
  <c r="BJ34" i="18"/>
  <c r="BF34" i="18"/>
  <c r="BB34" i="18"/>
  <c r="AX34" i="18"/>
  <c r="AT34" i="18"/>
  <c r="AP34" i="18"/>
  <c r="AL34" i="18"/>
  <c r="AH34" i="18"/>
  <c r="V34" i="18"/>
  <c r="J34" i="18"/>
  <c r="FY34" i="18"/>
  <c r="FY42" i="18" s="1"/>
  <c r="FU34" i="18"/>
  <c r="FU42" i="18" s="1"/>
  <c r="FQ34" i="18"/>
  <c r="FQ42" i="18" s="1"/>
  <c r="FM34" i="18"/>
  <c r="FM42" i="18" s="1"/>
  <c r="FI34" i="18"/>
  <c r="FI42" i="18" s="1"/>
  <c r="FE34" i="18"/>
  <c r="FE42" i="18" s="1"/>
  <c r="FA34" i="18"/>
  <c r="FA42" i="18" s="1"/>
  <c r="EW34" i="18"/>
  <c r="EW42" i="18" s="1"/>
  <c r="ES34" i="18"/>
  <c r="ES42" i="18" s="1"/>
  <c r="EO34" i="18"/>
  <c r="EO42" i="18" s="1"/>
  <c r="EK34" i="18"/>
  <c r="EK42" i="18" s="1"/>
  <c r="EG34" i="18"/>
  <c r="EG42" i="18" s="1"/>
  <c r="EC34" i="18"/>
  <c r="EC42" i="18" s="1"/>
  <c r="DY34" i="18"/>
  <c r="DY42" i="18" s="1"/>
  <c r="DU34" i="18"/>
  <c r="DU42" i="18" s="1"/>
  <c r="DQ34" i="18"/>
  <c r="DQ42" i="18" s="1"/>
  <c r="DM34" i="18"/>
  <c r="DM42" i="18" s="1"/>
  <c r="DI34" i="18"/>
  <c r="DI42" i="18" s="1"/>
  <c r="DE34" i="18"/>
  <c r="DE42" i="18" s="1"/>
  <c r="DA34" i="18"/>
  <c r="DA42" i="18" s="1"/>
  <c r="CW34" i="18"/>
  <c r="CW42" i="18" s="1"/>
  <c r="CS34" i="18"/>
  <c r="CO34" i="18"/>
  <c r="CK34" i="18"/>
  <c r="CG34" i="18"/>
  <c r="CC34" i="18"/>
  <c r="BY34" i="18"/>
  <c r="BU34" i="18"/>
  <c r="BQ34" i="18"/>
  <c r="BM34" i="18"/>
  <c r="BI34" i="18"/>
  <c r="BE34" i="18"/>
  <c r="BA34" i="18"/>
  <c r="AW34" i="18"/>
  <c r="AS34" i="18"/>
  <c r="AO34" i="18"/>
  <c r="AK34" i="18"/>
  <c r="AG34" i="18"/>
  <c r="AC34" i="18"/>
  <c r="Y34" i="18"/>
  <c r="U34" i="18"/>
  <c r="Q34" i="18"/>
  <c r="M34" i="18"/>
  <c r="I34" i="18"/>
  <c r="GB34" i="18"/>
  <c r="GB42" i="18" s="1"/>
  <c r="FX34" i="18"/>
  <c r="FX42" i="18" s="1"/>
  <c r="FT34" i="18"/>
  <c r="FT42" i="18" s="1"/>
  <c r="FP34" i="18"/>
  <c r="FP42" i="18" s="1"/>
  <c r="FL34" i="18"/>
  <c r="FL42" i="18" s="1"/>
  <c r="FH34" i="18"/>
  <c r="FH42" i="18" s="1"/>
  <c r="FD34" i="18"/>
  <c r="FD42" i="18" s="1"/>
  <c r="EZ34" i="18"/>
  <c r="EZ42" i="18" s="1"/>
  <c r="EV34" i="18"/>
  <c r="EV42" i="18" s="1"/>
  <c r="ER34" i="18"/>
  <c r="ER42" i="18" s="1"/>
  <c r="EN34" i="18"/>
  <c r="EN42" i="18" s="1"/>
  <c r="EJ34" i="18"/>
  <c r="EJ42" i="18" s="1"/>
  <c r="EF34" i="18"/>
  <c r="EF42" i="18" s="1"/>
  <c r="EB34" i="18"/>
  <c r="EB42" i="18" s="1"/>
  <c r="DX34" i="18"/>
  <c r="DX42" i="18" s="1"/>
  <c r="DT34" i="18"/>
  <c r="DT42" i="18" s="1"/>
  <c r="DP34" i="18"/>
  <c r="DP42" i="18" s="1"/>
  <c r="DL34" i="18"/>
  <c r="DL42" i="18" s="1"/>
  <c r="DH34" i="18"/>
  <c r="DH42" i="18" s="1"/>
  <c r="DD34" i="18"/>
  <c r="DD42" i="18" s="1"/>
  <c r="CZ34" i="18"/>
  <c r="CZ42" i="18" s="1"/>
  <c r="CV34" i="18"/>
  <c r="CR34" i="18"/>
  <c r="CN34" i="18"/>
  <c r="CJ34" i="18"/>
  <c r="CF34" i="18"/>
  <c r="CB34" i="18"/>
  <c r="BX34" i="18"/>
  <c r="BT34" i="18"/>
  <c r="BP34" i="18"/>
  <c r="BL34" i="18"/>
  <c r="BH34" i="18"/>
  <c r="BD34" i="18"/>
  <c r="AZ34" i="18"/>
  <c r="AV34" i="18"/>
  <c r="AR34" i="18"/>
  <c r="AN34" i="18"/>
  <c r="AJ34" i="18"/>
  <c r="AF34" i="18"/>
  <c r="AB34" i="18"/>
  <c r="X34" i="18"/>
  <c r="T34" i="18"/>
  <c r="P34" i="18"/>
  <c r="L34" i="18"/>
  <c r="H34" i="18"/>
  <c r="Z34" i="18"/>
  <c r="N34" i="18"/>
  <c r="GA34" i="18"/>
  <c r="GA42" i="18" s="1"/>
  <c r="FW34" i="18"/>
  <c r="FW42" i="18" s="1"/>
  <c r="FS34" i="18"/>
  <c r="FS42" i="18" s="1"/>
  <c r="FO34" i="18"/>
  <c r="FO42" i="18" s="1"/>
  <c r="FK34" i="18"/>
  <c r="FK42" i="18" s="1"/>
  <c r="FG34" i="18"/>
  <c r="FG42" i="18" s="1"/>
  <c r="FC34" i="18"/>
  <c r="FC42" i="18" s="1"/>
  <c r="EY34" i="18"/>
  <c r="EY42" i="18" s="1"/>
  <c r="EU34" i="18"/>
  <c r="EU42" i="18" s="1"/>
  <c r="EQ34" i="18"/>
  <c r="EQ42" i="18" s="1"/>
  <c r="EM34" i="18"/>
  <c r="EM42" i="18" s="1"/>
  <c r="EI34" i="18"/>
  <c r="EI42" i="18" s="1"/>
  <c r="EE34" i="18"/>
  <c r="EE42" i="18" s="1"/>
  <c r="EA34" i="18"/>
  <c r="EA42" i="18" s="1"/>
  <c r="DW34" i="18"/>
  <c r="DW42" i="18" s="1"/>
  <c r="DS34" i="18"/>
  <c r="DS42" i="18" s="1"/>
  <c r="DO34" i="18"/>
  <c r="DO42" i="18" s="1"/>
  <c r="DK34" i="18"/>
  <c r="DK42" i="18" s="1"/>
  <c r="DG34" i="18"/>
  <c r="DG42" i="18" s="1"/>
  <c r="DC34" i="18"/>
  <c r="DC42" i="18" s="1"/>
  <c r="CY34" i="18"/>
  <c r="CY42" i="18" s="1"/>
  <c r="CU34" i="18"/>
  <c r="CQ34" i="18"/>
  <c r="CM34" i="18"/>
  <c r="CI34" i="18"/>
  <c r="CE34" i="18"/>
  <c r="CA34" i="18"/>
  <c r="BW34" i="18"/>
  <c r="BS34" i="18"/>
  <c r="BO34" i="18"/>
  <c r="BK34" i="18"/>
  <c r="BG34" i="18"/>
  <c r="BC34" i="18"/>
  <c r="AY34" i="18"/>
  <c r="AU34" i="18"/>
  <c r="AQ34" i="18"/>
  <c r="AM34" i="18"/>
  <c r="AI34" i="18"/>
  <c r="AE34" i="18"/>
  <c r="AA34" i="18"/>
  <c r="W34" i="18"/>
  <c r="S34" i="18"/>
  <c r="O34" i="18"/>
  <c r="K34" i="18"/>
  <c r="G34" i="18"/>
  <c r="AD34" i="18"/>
  <c r="R34" i="18"/>
  <c r="F34" i="18"/>
  <c r="E38" i="18"/>
  <c r="GB38" i="18"/>
  <c r="FX38" i="18"/>
  <c r="FT38" i="18"/>
  <c r="FP38" i="18"/>
  <c r="FL38" i="18"/>
  <c r="FH38" i="18"/>
  <c r="FD38" i="18"/>
  <c r="EZ38" i="18"/>
  <c r="EV38" i="18"/>
  <c r="ER38" i="18"/>
  <c r="EN38" i="18"/>
  <c r="EJ38" i="18"/>
  <c r="EF38" i="18"/>
  <c r="EB38" i="18"/>
  <c r="DX38" i="18"/>
  <c r="DT38" i="18"/>
  <c r="DP38" i="18"/>
  <c r="DL38" i="18"/>
  <c r="DH38" i="18"/>
  <c r="DD38" i="18"/>
  <c r="CZ38" i="18"/>
  <c r="CV38" i="18"/>
  <c r="CV39" i="18" s="1"/>
  <c r="CR38" i="18"/>
  <c r="CR39" i="18" s="1"/>
  <c r="CN38" i="18"/>
  <c r="CN39" i="18" s="1"/>
  <c r="CJ38" i="18"/>
  <c r="CJ39" i="18" s="1"/>
  <c r="CF38" i="18"/>
  <c r="CF39" i="18" s="1"/>
  <c r="CB38" i="18"/>
  <c r="CB39" i="18" s="1"/>
  <c r="BX38" i="18"/>
  <c r="BX39" i="18" s="1"/>
  <c r="BT38" i="18"/>
  <c r="BT39" i="18" s="1"/>
  <c r="BP38" i="18"/>
  <c r="BP39" i="18" s="1"/>
  <c r="BL38" i="18"/>
  <c r="BL39" i="18" s="1"/>
  <c r="BH38" i="18"/>
  <c r="BH39" i="18" s="1"/>
  <c r="BD38" i="18"/>
  <c r="BD39" i="18" s="1"/>
  <c r="AZ38" i="18"/>
  <c r="AZ39" i="18" s="1"/>
  <c r="AV38" i="18"/>
  <c r="AV39" i="18" s="1"/>
  <c r="AR38" i="18"/>
  <c r="AR39" i="18" s="1"/>
  <c r="AN38" i="18"/>
  <c r="AN39" i="18" s="1"/>
  <c r="AJ38" i="18"/>
  <c r="AJ39" i="18" s="1"/>
  <c r="AF38" i="18"/>
  <c r="AF39" i="18" s="1"/>
  <c r="AB38" i="18"/>
  <c r="AB39" i="18" s="1"/>
  <c r="X38" i="18"/>
  <c r="X39" i="18" s="1"/>
  <c r="T38" i="18"/>
  <c r="T39" i="18" s="1"/>
  <c r="P38" i="18"/>
  <c r="P39" i="18" s="1"/>
  <c r="L38" i="18"/>
  <c r="L39" i="18" s="1"/>
  <c r="H38" i="18"/>
  <c r="H39" i="18" s="1"/>
  <c r="GA38" i="18"/>
  <c r="FW38" i="18"/>
  <c r="FS38" i="18"/>
  <c r="FO38" i="18"/>
  <c r="FK38" i="18"/>
  <c r="FG38" i="18"/>
  <c r="FC38" i="18"/>
  <c r="EY38" i="18"/>
  <c r="EU38" i="18"/>
  <c r="EQ38" i="18"/>
  <c r="EM38" i="18"/>
  <c r="EI38" i="18"/>
  <c r="EE38" i="18"/>
  <c r="EA38" i="18"/>
  <c r="DW38" i="18"/>
  <c r="DS38" i="18"/>
  <c r="DO38" i="18"/>
  <c r="DK38" i="18"/>
  <c r="DG38" i="18"/>
  <c r="DC38" i="18"/>
  <c r="CY38" i="18"/>
  <c r="CU38" i="18"/>
  <c r="CU39" i="18" s="1"/>
  <c r="CQ38" i="18"/>
  <c r="CQ39" i="18" s="1"/>
  <c r="CM38" i="18"/>
  <c r="CM39" i="18" s="1"/>
  <c r="CI38" i="18"/>
  <c r="CI39" i="18" s="1"/>
  <c r="CE38" i="18"/>
  <c r="CE39" i="18" s="1"/>
  <c r="CA38" i="18"/>
  <c r="CA39" i="18" s="1"/>
  <c r="BW38" i="18"/>
  <c r="BW39" i="18" s="1"/>
  <c r="BS38" i="18"/>
  <c r="BS39" i="18" s="1"/>
  <c r="BO38" i="18"/>
  <c r="BO39" i="18" s="1"/>
  <c r="BK38" i="18"/>
  <c r="BK39" i="18" s="1"/>
  <c r="BG38" i="18"/>
  <c r="BG39" i="18" s="1"/>
  <c r="BC38" i="18"/>
  <c r="BC39" i="18" s="1"/>
  <c r="AY38" i="18"/>
  <c r="AY39" i="18" s="1"/>
  <c r="AU38" i="18"/>
  <c r="AU39" i="18" s="1"/>
  <c r="AQ38" i="18"/>
  <c r="AQ39" i="18" s="1"/>
  <c r="AM38" i="18"/>
  <c r="AM39" i="18" s="1"/>
  <c r="AI38" i="18"/>
  <c r="AI39" i="18" s="1"/>
  <c r="AE38" i="18"/>
  <c r="AE39" i="18" s="1"/>
  <c r="AA38" i="18"/>
  <c r="AA39" i="18" s="1"/>
  <c r="W38" i="18"/>
  <c r="W39" i="18" s="1"/>
  <c r="S38" i="18"/>
  <c r="S39" i="18" s="1"/>
  <c r="O38" i="18"/>
  <c r="O39" i="18" s="1"/>
  <c r="K38" i="18"/>
  <c r="K39" i="18" s="1"/>
  <c r="G38" i="18"/>
  <c r="G39" i="18" s="1"/>
  <c r="FZ38" i="18"/>
  <c r="FV38" i="18"/>
  <c r="FR38" i="18"/>
  <c r="FN38" i="18"/>
  <c r="FJ38" i="18"/>
  <c r="FF38" i="18"/>
  <c r="FB38" i="18"/>
  <c r="EX38" i="18"/>
  <c r="ET38" i="18"/>
  <c r="EP38" i="18"/>
  <c r="EL38" i="18"/>
  <c r="EH38" i="18"/>
  <c r="ED38" i="18"/>
  <c r="DZ38" i="18"/>
  <c r="DV38" i="18"/>
  <c r="DR38" i="18"/>
  <c r="DN38" i="18"/>
  <c r="DJ38" i="18"/>
  <c r="DF38" i="18"/>
  <c r="DB38" i="18"/>
  <c r="CX38" i="18"/>
  <c r="CT38" i="18"/>
  <c r="CT39" i="18" s="1"/>
  <c r="CP38" i="18"/>
  <c r="CP39" i="18" s="1"/>
  <c r="CL38" i="18"/>
  <c r="CL39" i="18" s="1"/>
  <c r="CH38" i="18"/>
  <c r="CH39" i="18" s="1"/>
  <c r="CD38" i="18"/>
  <c r="CD39" i="18" s="1"/>
  <c r="BZ38" i="18"/>
  <c r="BZ39" i="18" s="1"/>
  <c r="BV38" i="18"/>
  <c r="BV39" i="18" s="1"/>
  <c r="BR38" i="18"/>
  <c r="BR39" i="18" s="1"/>
  <c r="BN38" i="18"/>
  <c r="BN39" i="18" s="1"/>
  <c r="BJ38" i="18"/>
  <c r="BJ39" i="18" s="1"/>
  <c r="BF38" i="18"/>
  <c r="BF39" i="18" s="1"/>
  <c r="BB38" i="18"/>
  <c r="BB39" i="18" s="1"/>
  <c r="AX38" i="18"/>
  <c r="AX39" i="18" s="1"/>
  <c r="AT38" i="18"/>
  <c r="AT39" i="18" s="1"/>
  <c r="AP38" i="18"/>
  <c r="AP39" i="18" s="1"/>
  <c r="AL38" i="18"/>
  <c r="AL39" i="18" s="1"/>
  <c r="AH38" i="18"/>
  <c r="AH39" i="18" s="1"/>
  <c r="AD38" i="18"/>
  <c r="AD39" i="18" s="1"/>
  <c r="Z38" i="18"/>
  <c r="Z39" i="18" s="1"/>
  <c r="V38" i="18"/>
  <c r="V39" i="18" s="1"/>
  <c r="R38" i="18"/>
  <c r="R39" i="18" s="1"/>
  <c r="N38" i="18"/>
  <c r="N39" i="18" s="1"/>
  <c r="J38" i="18"/>
  <c r="J39" i="18" s="1"/>
  <c r="F38" i="18"/>
  <c r="F39" i="18" s="1"/>
  <c r="FY38" i="18"/>
  <c r="FU38" i="18"/>
  <c r="FQ38" i="18"/>
  <c r="FM38" i="18"/>
  <c r="FI38" i="18"/>
  <c r="FE38" i="18"/>
  <c r="FA38" i="18"/>
  <c r="EW38" i="18"/>
  <c r="ES38" i="18"/>
  <c r="EO38" i="18"/>
  <c r="EK38" i="18"/>
  <c r="EG38" i="18"/>
  <c r="EC38" i="18"/>
  <c r="DY38" i="18"/>
  <c r="DU38" i="18"/>
  <c r="DQ38" i="18"/>
  <c r="DM38" i="18"/>
  <c r="DI38" i="18"/>
  <c r="DE38" i="18"/>
  <c r="DA38" i="18"/>
  <c r="CW38" i="18"/>
  <c r="CS38" i="18"/>
  <c r="CS39" i="18" s="1"/>
  <c r="CO38" i="18"/>
  <c r="CO39" i="18" s="1"/>
  <c r="CK38" i="18"/>
  <c r="CK39" i="18" s="1"/>
  <c r="CG38" i="18"/>
  <c r="CG39" i="18" s="1"/>
  <c r="CC38" i="18"/>
  <c r="CC39" i="18" s="1"/>
  <c r="BY38" i="18"/>
  <c r="BY39" i="18" s="1"/>
  <c r="BU38" i="18"/>
  <c r="BU39" i="18" s="1"/>
  <c r="BQ38" i="18"/>
  <c r="BQ39" i="18" s="1"/>
  <c r="BM38" i="18"/>
  <c r="BM39" i="18" s="1"/>
  <c r="BI38" i="18"/>
  <c r="BI39" i="18" s="1"/>
  <c r="BE38" i="18"/>
  <c r="BE39" i="18" s="1"/>
  <c r="BA38" i="18"/>
  <c r="BA39" i="18" s="1"/>
  <c r="AW38" i="18"/>
  <c r="AW39" i="18" s="1"/>
  <c r="AS38" i="18"/>
  <c r="AS39" i="18" s="1"/>
  <c r="AO38" i="18"/>
  <c r="AO39" i="18" s="1"/>
  <c r="AK38" i="18"/>
  <c r="AK39" i="18" s="1"/>
  <c r="AG38" i="18"/>
  <c r="AG39" i="18" s="1"/>
  <c r="AC38" i="18"/>
  <c r="AC39" i="18" s="1"/>
  <c r="Y38" i="18"/>
  <c r="Y39" i="18" s="1"/>
  <c r="U38" i="18"/>
  <c r="U39" i="18" s="1"/>
  <c r="Q38" i="18"/>
  <c r="Q39" i="18" s="1"/>
  <c r="M38" i="18"/>
  <c r="M39" i="18" s="1"/>
  <c r="I38" i="18"/>
  <c r="I39" i="18" s="1"/>
  <c r="E34" i="18"/>
  <c r="CU42" i="18"/>
  <c r="CS42" i="18"/>
  <c r="CQ42" i="18"/>
  <c r="CO42" i="18"/>
  <c r="CM42" i="18"/>
  <c r="CK42" i="18"/>
  <c r="CI42" i="18"/>
  <c r="CG42" i="18"/>
  <c r="CE42" i="18"/>
  <c r="CC42" i="18"/>
  <c r="CA42" i="18"/>
  <c r="BY42" i="18"/>
  <c r="BW42" i="18"/>
  <c r="BU42" i="18"/>
  <c r="BS42" i="18"/>
  <c r="BQ42" i="18"/>
  <c r="BO42" i="18"/>
  <c r="BM42" i="18"/>
  <c r="BK42" i="18"/>
  <c r="BI42" i="18"/>
  <c r="BG42" i="18"/>
  <c r="BE42" i="18"/>
  <c r="BC42" i="18"/>
  <c r="BA42" i="18"/>
  <c r="CV42" i="18"/>
  <c r="CT42" i="18"/>
  <c r="CR42" i="18"/>
  <c r="CP42" i="18"/>
  <c r="CN42" i="18"/>
  <c r="CL42" i="18"/>
  <c r="CJ42" i="18"/>
  <c r="CH42" i="18"/>
  <c r="CF42" i="18"/>
  <c r="CD42" i="18"/>
  <c r="CB42" i="18"/>
  <c r="BZ42" i="18"/>
  <c r="BX42" i="18"/>
  <c r="BV42" i="18"/>
  <c r="BT42" i="18"/>
  <c r="BR42" i="18"/>
  <c r="BP42" i="18"/>
  <c r="BN42" i="18"/>
  <c r="BL42" i="18"/>
  <c r="BJ42" i="18"/>
  <c r="BH42" i="18"/>
  <c r="BF42" i="18"/>
  <c r="BD42" i="18"/>
  <c r="BB42" i="18"/>
  <c r="Q42" i="18"/>
  <c r="S42" i="18"/>
  <c r="U42" i="18"/>
  <c r="W42" i="18"/>
  <c r="Y42" i="18"/>
  <c r="AA42" i="18"/>
  <c r="AC42" i="18"/>
  <c r="AE42" i="18"/>
  <c r="AG42" i="18"/>
  <c r="AI42" i="18"/>
  <c r="AK42" i="18"/>
  <c r="AM42" i="18"/>
  <c r="AO42" i="18"/>
  <c r="AQ42" i="18"/>
  <c r="AS42" i="18"/>
  <c r="AU42" i="18"/>
  <c r="AW42" i="18"/>
  <c r="AY42" i="18"/>
  <c r="R42" i="18"/>
  <c r="T42" i="18"/>
  <c r="V42" i="18"/>
  <c r="X42" i="18"/>
  <c r="Z42" i="18"/>
  <c r="AB42" i="18"/>
  <c r="AD42" i="18"/>
  <c r="AF42" i="18"/>
  <c r="AH42" i="18"/>
  <c r="AJ42" i="18"/>
  <c r="AL42" i="18"/>
  <c r="AN42" i="18"/>
  <c r="AP42" i="18"/>
  <c r="AR42" i="18"/>
  <c r="AT42" i="18"/>
  <c r="AV42" i="18"/>
  <c r="AX42" i="18"/>
  <c r="AZ42" i="18"/>
  <c r="P42" i="18"/>
  <c r="N42" i="18"/>
  <c r="L42" i="18"/>
  <c r="J42" i="18"/>
  <c r="H42" i="18"/>
  <c r="F42" i="18"/>
  <c r="O42" i="18"/>
  <c r="M42" i="18"/>
  <c r="K42" i="18"/>
  <c r="I42" i="18"/>
  <c r="G42" i="18"/>
  <c r="E42" i="18"/>
  <c r="CU44" i="18"/>
  <c r="CS44" i="18"/>
  <c r="CQ44" i="18"/>
  <c r="CO44" i="18"/>
  <c r="CM44" i="18"/>
  <c r="CK44" i="18"/>
  <c r="CI44" i="18"/>
  <c r="CG44" i="18"/>
  <c r="CE44" i="18"/>
  <c r="CC44" i="18"/>
  <c r="CA44" i="18"/>
  <c r="BY44" i="18"/>
  <c r="BW44" i="18"/>
  <c r="BU44" i="18"/>
  <c r="BS44" i="18"/>
  <c r="BQ44" i="18"/>
  <c r="BO44" i="18"/>
  <c r="BM44" i="18"/>
  <c r="BK44" i="18"/>
  <c r="BI44" i="18"/>
  <c r="BG44" i="18"/>
  <c r="BE44" i="18"/>
  <c r="BC44" i="18"/>
  <c r="BA44" i="18"/>
  <c r="CV44" i="18"/>
  <c r="CT44" i="18"/>
  <c r="CR44" i="18"/>
  <c r="CP44" i="18"/>
  <c r="CN44" i="18"/>
  <c r="CL44" i="18"/>
  <c r="CJ44" i="18"/>
  <c r="CH44" i="18"/>
  <c r="CF44" i="18"/>
  <c r="CD44" i="18"/>
  <c r="CB44" i="18"/>
  <c r="BZ44" i="18"/>
  <c r="BX44" i="18"/>
  <c r="BV44" i="18"/>
  <c r="BT44" i="18"/>
  <c r="BR44" i="18"/>
  <c r="BP44" i="18"/>
  <c r="BN44" i="18"/>
  <c r="BL44" i="18"/>
  <c r="BJ44" i="18"/>
  <c r="BH44" i="18"/>
  <c r="BF44" i="18"/>
  <c r="BD44" i="18"/>
  <c r="BB44" i="18"/>
  <c r="Q44" i="18"/>
  <c r="S44" i="18"/>
  <c r="U44" i="18"/>
  <c r="W44" i="18"/>
  <c r="Y44" i="18"/>
  <c r="AA44" i="18"/>
  <c r="AC44" i="18"/>
  <c r="AE44" i="18"/>
  <c r="AG44" i="18"/>
  <c r="AI44" i="18"/>
  <c r="AK44" i="18"/>
  <c r="AM44" i="18"/>
  <c r="AO44" i="18"/>
  <c r="AQ44" i="18"/>
  <c r="AS44" i="18"/>
  <c r="AU44" i="18"/>
  <c r="AW44" i="18"/>
  <c r="AY44" i="18"/>
  <c r="R44" i="18"/>
  <c r="T44" i="18"/>
  <c r="V44" i="18"/>
  <c r="X44" i="18"/>
  <c r="Z44" i="18"/>
  <c r="AB44" i="18"/>
  <c r="AD44" i="18"/>
  <c r="AF44" i="18"/>
  <c r="AH44" i="18"/>
  <c r="AJ44" i="18"/>
  <c r="AL44" i="18"/>
  <c r="AN44" i="18"/>
  <c r="AP44" i="18"/>
  <c r="AR44" i="18"/>
  <c r="AT44" i="18"/>
  <c r="AV44" i="18"/>
  <c r="AX44" i="18"/>
  <c r="AZ44" i="18"/>
  <c r="P44" i="18"/>
  <c r="N44" i="18"/>
  <c r="L44" i="18"/>
  <c r="J44" i="18"/>
  <c r="H44" i="18"/>
  <c r="F44" i="18"/>
  <c r="O44" i="18"/>
  <c r="M44" i="18"/>
  <c r="K44" i="18"/>
  <c r="I44" i="18"/>
  <c r="G44" i="18"/>
  <c r="E44" i="18"/>
  <c r="CU43" i="18"/>
  <c r="CS43" i="18"/>
  <c r="CQ43" i="18"/>
  <c r="CO43" i="18"/>
  <c r="CM43" i="18"/>
  <c r="CK43" i="18"/>
  <c r="CI43" i="18"/>
  <c r="CG43" i="18"/>
  <c r="CE43" i="18"/>
  <c r="CC43" i="18"/>
  <c r="CA43" i="18"/>
  <c r="BY43" i="18"/>
  <c r="BW43" i="18"/>
  <c r="BU43" i="18"/>
  <c r="BS43" i="18"/>
  <c r="BQ43" i="18"/>
  <c r="BO43" i="18"/>
  <c r="BM43" i="18"/>
  <c r="BK43" i="18"/>
  <c r="BI43" i="18"/>
  <c r="BG43" i="18"/>
  <c r="BE43" i="18"/>
  <c r="BC43" i="18"/>
  <c r="BA43" i="18"/>
  <c r="CV43" i="18"/>
  <c r="CT43" i="18"/>
  <c r="CR43" i="18"/>
  <c r="CP43" i="18"/>
  <c r="CN43" i="18"/>
  <c r="CL43" i="18"/>
  <c r="CJ43" i="18"/>
  <c r="CH43" i="18"/>
  <c r="CF43" i="18"/>
  <c r="CD43" i="18"/>
  <c r="CB43" i="18"/>
  <c r="BZ43" i="18"/>
  <c r="BX43" i="18"/>
  <c r="BV43" i="18"/>
  <c r="BT43" i="18"/>
  <c r="BR43" i="18"/>
  <c r="BP43" i="18"/>
  <c r="BN43" i="18"/>
  <c r="BL43" i="18"/>
  <c r="BJ43" i="18"/>
  <c r="BH43" i="18"/>
  <c r="BF43" i="18"/>
  <c r="BD43" i="18"/>
  <c r="BB43" i="18"/>
  <c r="Q43" i="18"/>
  <c r="S43" i="18"/>
  <c r="U43" i="18"/>
  <c r="W43" i="18"/>
  <c r="Y43" i="18"/>
  <c r="AA43" i="18"/>
  <c r="AC43" i="18"/>
  <c r="AE43" i="18"/>
  <c r="AG43" i="18"/>
  <c r="AI43" i="18"/>
  <c r="AK43" i="18"/>
  <c r="AM43" i="18"/>
  <c r="AO43" i="18"/>
  <c r="AQ43" i="18"/>
  <c r="AS43" i="18"/>
  <c r="AU43" i="18"/>
  <c r="AW43" i="18"/>
  <c r="AY43" i="18"/>
  <c r="R43" i="18"/>
  <c r="T43" i="18"/>
  <c r="V43" i="18"/>
  <c r="X43" i="18"/>
  <c r="Z43" i="18"/>
  <c r="AB43" i="18"/>
  <c r="AD43" i="18"/>
  <c r="AF43" i="18"/>
  <c r="AH43" i="18"/>
  <c r="AJ43" i="18"/>
  <c r="AL43" i="18"/>
  <c r="AN43" i="18"/>
  <c r="AP43" i="18"/>
  <c r="AR43" i="18"/>
  <c r="AT43" i="18"/>
  <c r="AV43" i="18"/>
  <c r="AX43" i="18"/>
  <c r="AZ43" i="18"/>
  <c r="P43" i="18"/>
  <c r="N43" i="18"/>
  <c r="L43" i="18"/>
  <c r="J43" i="18"/>
  <c r="H43" i="18"/>
  <c r="F43" i="18"/>
  <c r="O43" i="18"/>
  <c r="M43" i="18"/>
  <c r="K43" i="18"/>
  <c r="I43" i="18"/>
  <c r="G43" i="18"/>
  <c r="E43" i="18"/>
  <c r="CU45" i="18"/>
  <c r="CS45" i="18"/>
  <c r="CQ45" i="18"/>
  <c r="CO45" i="18"/>
  <c r="CM45" i="18"/>
  <c r="CK45" i="18"/>
  <c r="CI45" i="18"/>
  <c r="CG45" i="18"/>
  <c r="CE45" i="18"/>
  <c r="CC45" i="18"/>
  <c r="CA45" i="18"/>
  <c r="BY45" i="18"/>
  <c r="BW45" i="18"/>
  <c r="BU45" i="18"/>
  <c r="BS45" i="18"/>
  <c r="BQ45" i="18"/>
  <c r="BO45" i="18"/>
  <c r="BM45" i="18"/>
  <c r="BK45" i="18"/>
  <c r="BI45" i="18"/>
  <c r="BG45" i="18"/>
  <c r="BE45" i="18"/>
  <c r="BC45" i="18"/>
  <c r="BA45" i="18"/>
  <c r="CV45" i="18"/>
  <c r="CT45" i="18"/>
  <c r="CR45" i="18"/>
  <c r="CP45" i="18"/>
  <c r="CN45" i="18"/>
  <c r="CL45" i="18"/>
  <c r="CJ45" i="18"/>
  <c r="CH45" i="18"/>
  <c r="CF45" i="18"/>
  <c r="CD45" i="18"/>
  <c r="CB45" i="18"/>
  <c r="BZ45" i="18"/>
  <c r="BX45" i="18"/>
  <c r="BV45" i="18"/>
  <c r="BT45" i="18"/>
  <c r="BR45" i="18"/>
  <c r="BP45" i="18"/>
  <c r="BN45" i="18"/>
  <c r="BL45" i="18"/>
  <c r="BJ45" i="18"/>
  <c r="BH45" i="18"/>
  <c r="BF45" i="18"/>
  <c r="BD45" i="18"/>
  <c r="BB45" i="18"/>
  <c r="Q45" i="18"/>
  <c r="S45" i="18"/>
  <c r="U45" i="18"/>
  <c r="W45" i="18"/>
  <c r="Y45" i="18"/>
  <c r="AA45" i="18"/>
  <c r="AC45" i="18"/>
  <c r="AE45" i="18"/>
  <c r="AG45" i="18"/>
  <c r="AI45" i="18"/>
  <c r="AK45" i="18"/>
  <c r="AM45" i="18"/>
  <c r="AO45" i="18"/>
  <c r="AQ45" i="18"/>
  <c r="AS45" i="18"/>
  <c r="AU45" i="18"/>
  <c r="AW45" i="18"/>
  <c r="AY45" i="18"/>
  <c r="R45" i="18"/>
  <c r="T45" i="18"/>
  <c r="V45" i="18"/>
  <c r="X45" i="18"/>
  <c r="Z45" i="18"/>
  <c r="AB45" i="18"/>
  <c r="AD45" i="18"/>
  <c r="AF45" i="18"/>
  <c r="AH45" i="18"/>
  <c r="AJ45" i="18"/>
  <c r="AL45" i="18"/>
  <c r="AN45" i="18"/>
  <c r="AP45" i="18"/>
  <c r="AR45" i="18"/>
  <c r="AT45" i="18"/>
  <c r="AV45" i="18"/>
  <c r="AX45" i="18"/>
  <c r="AZ45" i="18"/>
  <c r="P45" i="18"/>
  <c r="N45" i="18"/>
  <c r="L45" i="18"/>
  <c r="J45" i="18"/>
  <c r="H45" i="18"/>
  <c r="F45" i="18"/>
  <c r="O45" i="18"/>
  <c r="M45" i="18"/>
  <c r="K45" i="18"/>
  <c r="I45" i="18"/>
  <c r="G45" i="18"/>
  <c r="E45" i="18"/>
  <c r="Q69" i="29"/>
  <c r="Q33" i="29"/>
  <c r="R2" i="29"/>
  <c r="Q85" i="29"/>
  <c r="Q54" i="29"/>
  <c r="Q18" i="29"/>
  <c r="P84" i="29"/>
  <c r="P101" i="29"/>
  <c r="P107" i="29" s="1"/>
  <c r="P113" i="29" s="1"/>
  <c r="R1" i="29"/>
  <c r="D55" i="29"/>
  <c r="G101" i="14"/>
  <c r="G107" i="14" s="1"/>
  <c r="G111" i="14" s="1"/>
  <c r="G109" i="14"/>
  <c r="G97" i="14"/>
  <c r="G104" i="14"/>
  <c r="G108" i="14"/>
  <c r="G96" i="14"/>
  <c r="G105" i="14"/>
  <c r="G103" i="14"/>
  <c r="G110" i="14"/>
  <c r="G98" i="14"/>
  <c r="G102" i="14"/>
  <c r="G99" i="14"/>
  <c r="D66" i="29"/>
  <c r="D97" i="29" s="1"/>
  <c r="AO20" i="30"/>
  <c r="AL21" i="30"/>
  <c r="D58" i="29"/>
  <c r="D62" i="29"/>
  <c r="AO12" i="29"/>
  <c r="AL13" i="29"/>
  <c r="AN17" i="29"/>
  <c r="AM16" i="29"/>
  <c r="AJ2" i="22"/>
  <c r="AI3" i="22" s="1"/>
  <c r="E1" i="22"/>
  <c r="H95" i="14"/>
  <c r="AH2" i="22"/>
  <c r="AH3" i="22" s="1"/>
  <c r="AH4" i="22" s="1"/>
  <c r="AH5" i="22" s="1"/>
  <c r="AH6" i="22" s="1"/>
  <c r="AH7" i="22" s="1"/>
  <c r="AH8" i="22" s="1"/>
  <c r="AH9" i="22" s="1"/>
  <c r="AH10" i="22" s="1"/>
  <c r="AH11" i="22" s="1"/>
  <c r="AH12" i="22" s="1"/>
  <c r="AH13" i="22" s="1"/>
  <c r="AH14" i="22" s="1"/>
  <c r="AH15" i="22" s="1"/>
  <c r="AH16" i="22" s="1"/>
  <c r="D21" i="29"/>
  <c r="D36" i="29"/>
  <c r="D28" i="29"/>
  <c r="D24" i="29"/>
  <c r="D37" i="29"/>
  <c r="D77" i="29"/>
  <c r="D73" i="29"/>
  <c r="D25" i="29"/>
  <c r="D79" i="29"/>
  <c r="D7" i="29"/>
  <c r="D75" i="29"/>
  <c r="D12" i="29"/>
  <c r="D11" i="29"/>
  <c r="D29" i="29"/>
  <c r="D71" i="29"/>
  <c r="CW39" i="18" l="1"/>
  <c r="CW47" i="18" s="1"/>
  <c r="CW46" i="18"/>
  <c r="DM39" i="18"/>
  <c r="DM47" i="18" s="1"/>
  <c r="DM46" i="18"/>
  <c r="EC39" i="18"/>
  <c r="EC47" i="18" s="1"/>
  <c r="EC46" i="18"/>
  <c r="ES39" i="18"/>
  <c r="ES47" i="18" s="1"/>
  <c r="ES46" i="18"/>
  <c r="FI39" i="18"/>
  <c r="FI47" i="18" s="1"/>
  <c r="FI46" i="18"/>
  <c r="FY39" i="18"/>
  <c r="FY47" i="18" s="1"/>
  <c r="FY46" i="18"/>
  <c r="DJ39" i="18"/>
  <c r="DJ47" i="18" s="1"/>
  <c r="DJ46" i="18"/>
  <c r="DZ39" i="18"/>
  <c r="DZ47" i="18" s="1"/>
  <c r="DZ46" i="18"/>
  <c r="EP39" i="18"/>
  <c r="EP47" i="18" s="1"/>
  <c r="EP46" i="18"/>
  <c r="FF39" i="18"/>
  <c r="FF47" i="18" s="1"/>
  <c r="FF46" i="18"/>
  <c r="FV39" i="18"/>
  <c r="FV47" i="18" s="1"/>
  <c r="FV46" i="18"/>
  <c r="DG39" i="18"/>
  <c r="DG47" i="18" s="1"/>
  <c r="DG46" i="18"/>
  <c r="DW39" i="18"/>
  <c r="DW47" i="18" s="1"/>
  <c r="DW46" i="18"/>
  <c r="EM39" i="18"/>
  <c r="EM47" i="18" s="1"/>
  <c r="EM46" i="18"/>
  <c r="FC39" i="18"/>
  <c r="FC47" i="18" s="1"/>
  <c r="FC46" i="18"/>
  <c r="FS39" i="18"/>
  <c r="FS47" i="18" s="1"/>
  <c r="FS46" i="18"/>
  <c r="DD39" i="18"/>
  <c r="DD47" i="18" s="1"/>
  <c r="DD46" i="18"/>
  <c r="DT39" i="18"/>
  <c r="DT47" i="18" s="1"/>
  <c r="DT46" i="18"/>
  <c r="EJ39" i="18"/>
  <c r="EJ47" i="18" s="1"/>
  <c r="EJ46" i="18"/>
  <c r="EZ39" i="18"/>
  <c r="EZ47" i="18" s="1"/>
  <c r="EZ46" i="18"/>
  <c r="FP39" i="18"/>
  <c r="FP47" i="18" s="1"/>
  <c r="FP46" i="18"/>
  <c r="DA39" i="18"/>
  <c r="DA47" i="18" s="1"/>
  <c r="DA46" i="18"/>
  <c r="DQ39" i="18"/>
  <c r="DQ47" i="18" s="1"/>
  <c r="DQ46" i="18"/>
  <c r="EG39" i="18"/>
  <c r="EG47" i="18" s="1"/>
  <c r="EG46" i="18"/>
  <c r="EW39" i="18"/>
  <c r="EW47" i="18" s="1"/>
  <c r="EW46" i="18"/>
  <c r="FM39" i="18"/>
  <c r="FM47" i="18" s="1"/>
  <c r="FM46" i="18"/>
  <c r="CX39" i="18"/>
  <c r="CX47" i="18" s="1"/>
  <c r="CX46" i="18"/>
  <c r="DN39" i="18"/>
  <c r="DN47" i="18" s="1"/>
  <c r="DN46" i="18"/>
  <c r="ED39" i="18"/>
  <c r="ED47" i="18" s="1"/>
  <c r="ED46" i="18"/>
  <c r="ET39" i="18"/>
  <c r="ET47" i="18" s="1"/>
  <c r="ET46" i="18"/>
  <c r="FJ39" i="18"/>
  <c r="FJ47" i="18" s="1"/>
  <c r="FJ46" i="18"/>
  <c r="FZ39" i="18"/>
  <c r="FZ47" i="18" s="1"/>
  <c r="FZ46" i="18"/>
  <c r="DK39" i="18"/>
  <c r="DK47" i="18" s="1"/>
  <c r="DK46" i="18"/>
  <c r="EA39" i="18"/>
  <c r="EA47" i="18" s="1"/>
  <c r="EA46" i="18"/>
  <c r="EQ39" i="18"/>
  <c r="EQ47" i="18" s="1"/>
  <c r="EQ46" i="18"/>
  <c r="FG39" i="18"/>
  <c r="FG47" i="18" s="1"/>
  <c r="FG46" i="18"/>
  <c r="FW39" i="18"/>
  <c r="FW47" i="18" s="1"/>
  <c r="FW46" i="18"/>
  <c r="DH39" i="18"/>
  <c r="DH47" i="18" s="1"/>
  <c r="DH46" i="18"/>
  <c r="DX39" i="18"/>
  <c r="DX47" i="18" s="1"/>
  <c r="DX46" i="18"/>
  <c r="EN39" i="18"/>
  <c r="EN47" i="18" s="1"/>
  <c r="EN46" i="18"/>
  <c r="FD39" i="18"/>
  <c r="FD47" i="18" s="1"/>
  <c r="FD46" i="18"/>
  <c r="FT39" i="18"/>
  <c r="FT47" i="18" s="1"/>
  <c r="FT46" i="18"/>
  <c r="DE39" i="18"/>
  <c r="DE47" i="18" s="1"/>
  <c r="DE46" i="18"/>
  <c r="DU39" i="18"/>
  <c r="DU47" i="18" s="1"/>
  <c r="DU46" i="18"/>
  <c r="EK39" i="18"/>
  <c r="EK47" i="18" s="1"/>
  <c r="EK46" i="18"/>
  <c r="FA39" i="18"/>
  <c r="FA47" i="18" s="1"/>
  <c r="FA46" i="18"/>
  <c r="FQ39" i="18"/>
  <c r="FQ47" i="18" s="1"/>
  <c r="FQ46" i="18"/>
  <c r="DB39" i="18"/>
  <c r="DB47" i="18" s="1"/>
  <c r="DB46" i="18"/>
  <c r="DR39" i="18"/>
  <c r="DR47" i="18" s="1"/>
  <c r="DR46" i="18"/>
  <c r="EH39" i="18"/>
  <c r="EH47" i="18" s="1"/>
  <c r="EH46" i="18"/>
  <c r="EX39" i="18"/>
  <c r="EX47" i="18" s="1"/>
  <c r="EX46" i="18"/>
  <c r="FN39" i="18"/>
  <c r="FN47" i="18" s="1"/>
  <c r="FN46" i="18"/>
  <c r="CY39" i="18"/>
  <c r="CY47" i="18" s="1"/>
  <c r="CY46" i="18"/>
  <c r="DO39" i="18"/>
  <c r="DO47" i="18" s="1"/>
  <c r="DO46" i="18"/>
  <c r="EE39" i="18"/>
  <c r="EE47" i="18" s="1"/>
  <c r="EE46" i="18"/>
  <c r="EU39" i="18"/>
  <c r="EU47" i="18" s="1"/>
  <c r="EU46" i="18"/>
  <c r="FK39" i="18"/>
  <c r="FK47" i="18" s="1"/>
  <c r="FK46" i="18"/>
  <c r="GA39" i="18"/>
  <c r="GA47" i="18" s="1"/>
  <c r="GA46" i="18"/>
  <c r="DL39" i="18"/>
  <c r="DL47" i="18" s="1"/>
  <c r="DL46" i="18"/>
  <c r="EB39" i="18"/>
  <c r="EB47" i="18" s="1"/>
  <c r="EB46" i="18"/>
  <c r="ER39" i="18"/>
  <c r="ER47" i="18" s="1"/>
  <c r="ER46" i="18"/>
  <c r="FH39" i="18"/>
  <c r="FH47" i="18" s="1"/>
  <c r="FH46" i="18"/>
  <c r="FX39" i="18"/>
  <c r="FX47" i="18" s="1"/>
  <c r="FX46" i="18"/>
  <c r="DI39" i="18"/>
  <c r="DI47" i="18" s="1"/>
  <c r="DI46" i="18"/>
  <c r="DY39" i="18"/>
  <c r="DY47" i="18" s="1"/>
  <c r="DY46" i="18"/>
  <c r="EO39" i="18"/>
  <c r="EO47" i="18" s="1"/>
  <c r="EO46" i="18"/>
  <c r="FE39" i="18"/>
  <c r="FE47" i="18" s="1"/>
  <c r="FE46" i="18"/>
  <c r="FU39" i="18"/>
  <c r="FU47" i="18" s="1"/>
  <c r="FU46" i="18"/>
  <c r="DF39" i="18"/>
  <c r="DF47" i="18" s="1"/>
  <c r="DF46" i="18"/>
  <c r="DV39" i="18"/>
  <c r="DV47" i="18" s="1"/>
  <c r="DV46" i="18"/>
  <c r="EL39" i="18"/>
  <c r="EL47" i="18" s="1"/>
  <c r="EL46" i="18"/>
  <c r="FB39" i="18"/>
  <c r="FB47" i="18" s="1"/>
  <c r="FB46" i="18"/>
  <c r="FR39" i="18"/>
  <c r="FR47" i="18" s="1"/>
  <c r="FR46" i="18"/>
  <c r="DC39" i="18"/>
  <c r="DC47" i="18" s="1"/>
  <c r="DC46" i="18"/>
  <c r="DS39" i="18"/>
  <c r="DS47" i="18" s="1"/>
  <c r="DS46" i="18"/>
  <c r="EI39" i="18"/>
  <c r="EI47" i="18" s="1"/>
  <c r="EI46" i="18"/>
  <c r="EY39" i="18"/>
  <c r="EY47" i="18" s="1"/>
  <c r="EY46" i="18"/>
  <c r="FO39" i="18"/>
  <c r="FO47" i="18" s="1"/>
  <c r="FO46" i="18"/>
  <c r="CZ39" i="18"/>
  <c r="CZ47" i="18" s="1"/>
  <c r="CZ46" i="18"/>
  <c r="DP39" i="18"/>
  <c r="DP47" i="18" s="1"/>
  <c r="DP46" i="18"/>
  <c r="EF39" i="18"/>
  <c r="EF47" i="18" s="1"/>
  <c r="EF46" i="18"/>
  <c r="EV39" i="18"/>
  <c r="EV47" i="18" s="1"/>
  <c r="EV46" i="18"/>
  <c r="FL39" i="18"/>
  <c r="FL47" i="18" s="1"/>
  <c r="FL46" i="18"/>
  <c r="GB39" i="18"/>
  <c r="GB47" i="18" s="1"/>
  <c r="GB46" i="18"/>
  <c r="E46" i="18"/>
  <c r="E39" i="18"/>
  <c r="E47" i="18" s="1"/>
  <c r="M46" i="18"/>
  <c r="M47" i="18"/>
  <c r="J46" i="18"/>
  <c r="J47" i="18"/>
  <c r="AZ47" i="18"/>
  <c r="AZ46" i="18"/>
  <c r="AN47" i="18"/>
  <c r="AN46" i="18"/>
  <c r="G46" i="18"/>
  <c r="G47" i="18"/>
  <c r="K46" i="18"/>
  <c r="K47" i="18"/>
  <c r="O46" i="18"/>
  <c r="O47" i="18"/>
  <c r="H46" i="18"/>
  <c r="H47" i="18"/>
  <c r="L46" i="18"/>
  <c r="L47" i="18"/>
  <c r="P46" i="18"/>
  <c r="P47" i="18"/>
  <c r="AX46" i="18"/>
  <c r="AX47" i="18"/>
  <c r="AT47" i="18"/>
  <c r="AT46" i="18"/>
  <c r="AP47" i="18"/>
  <c r="AP46" i="18"/>
  <c r="AL47" i="18"/>
  <c r="AL46" i="18"/>
  <c r="AH47" i="18"/>
  <c r="AH46" i="18"/>
  <c r="AD47" i="18"/>
  <c r="AD46" i="18"/>
  <c r="Z47" i="18"/>
  <c r="Z46" i="18"/>
  <c r="V47" i="18"/>
  <c r="V46" i="18"/>
  <c r="R47" i="18"/>
  <c r="R46" i="18"/>
  <c r="AW47" i="18"/>
  <c r="AW46" i="18"/>
  <c r="AS47" i="18"/>
  <c r="AS46" i="18"/>
  <c r="AO47" i="18"/>
  <c r="AO46" i="18"/>
  <c r="AK47" i="18"/>
  <c r="AK46" i="18"/>
  <c r="AG47" i="18"/>
  <c r="AG46" i="18"/>
  <c r="AC47" i="18"/>
  <c r="AC46" i="18"/>
  <c r="Y47" i="18"/>
  <c r="Y46" i="18"/>
  <c r="U47" i="18"/>
  <c r="U46" i="18"/>
  <c r="Q47" i="18"/>
  <c r="Q46" i="18"/>
  <c r="BD47" i="18"/>
  <c r="BD46" i="18"/>
  <c r="BH47" i="18"/>
  <c r="BH46" i="18"/>
  <c r="BL47" i="18"/>
  <c r="BL46" i="18"/>
  <c r="BP47" i="18"/>
  <c r="BP46" i="18"/>
  <c r="BT47" i="18"/>
  <c r="BT46" i="18"/>
  <c r="BX47" i="18"/>
  <c r="BX46" i="18"/>
  <c r="CB47" i="18"/>
  <c r="CB46" i="18"/>
  <c r="CF47" i="18"/>
  <c r="CF46" i="18"/>
  <c r="CJ47" i="18"/>
  <c r="CJ46" i="18"/>
  <c r="CN47" i="18"/>
  <c r="CN46" i="18"/>
  <c r="CR47" i="18"/>
  <c r="CR46" i="18"/>
  <c r="CV47" i="18"/>
  <c r="CV46" i="18"/>
  <c r="BC47" i="18"/>
  <c r="BC46" i="18"/>
  <c r="BG47" i="18"/>
  <c r="BG46" i="18"/>
  <c r="BK47" i="18"/>
  <c r="BK46" i="18"/>
  <c r="BO47" i="18"/>
  <c r="BO46" i="18"/>
  <c r="BS47" i="18"/>
  <c r="BS46" i="18"/>
  <c r="BW47" i="18"/>
  <c r="BW46" i="18"/>
  <c r="CA47" i="18"/>
  <c r="CA46" i="18"/>
  <c r="CE47" i="18"/>
  <c r="CE46" i="18"/>
  <c r="CI47" i="18"/>
  <c r="CI46" i="18"/>
  <c r="CM47" i="18"/>
  <c r="CM46" i="18"/>
  <c r="CQ47" i="18"/>
  <c r="CQ46" i="18"/>
  <c r="CU47" i="18"/>
  <c r="CU46" i="18"/>
  <c r="I46" i="18"/>
  <c r="I47" i="18"/>
  <c r="F46" i="18"/>
  <c r="F47" i="18"/>
  <c r="N46" i="18"/>
  <c r="N47" i="18"/>
  <c r="AV47" i="18"/>
  <c r="AV46" i="18"/>
  <c r="AR47" i="18"/>
  <c r="AR46" i="18"/>
  <c r="AJ47" i="18"/>
  <c r="AJ46" i="18"/>
  <c r="AF47" i="18"/>
  <c r="AF46" i="18"/>
  <c r="AB47" i="18"/>
  <c r="AB46" i="18"/>
  <c r="X47" i="18"/>
  <c r="X46" i="18"/>
  <c r="T47" i="18"/>
  <c r="T46" i="18"/>
  <c r="AY47" i="18"/>
  <c r="AY46" i="18"/>
  <c r="AU47" i="18"/>
  <c r="AU46" i="18"/>
  <c r="AQ47" i="18"/>
  <c r="AQ46" i="18"/>
  <c r="AM47" i="18"/>
  <c r="AM46" i="18"/>
  <c r="AI47" i="18"/>
  <c r="AI46" i="18"/>
  <c r="AE47" i="18"/>
  <c r="AE46" i="18"/>
  <c r="AA47" i="18"/>
  <c r="AA46" i="18"/>
  <c r="W47" i="18"/>
  <c r="W46" i="18"/>
  <c r="S47" i="18"/>
  <c r="S46" i="18"/>
  <c r="BB47" i="18"/>
  <c r="BB46" i="18"/>
  <c r="BF47" i="18"/>
  <c r="BF46" i="18"/>
  <c r="BJ47" i="18"/>
  <c r="BJ46" i="18"/>
  <c r="BN47" i="18"/>
  <c r="BN46" i="18"/>
  <c r="BR47" i="18"/>
  <c r="BR46" i="18"/>
  <c r="BV47" i="18"/>
  <c r="BV46" i="18"/>
  <c r="BZ47" i="18"/>
  <c r="BZ46" i="18"/>
  <c r="CD47" i="18"/>
  <c r="CD46" i="18"/>
  <c r="CH47" i="18"/>
  <c r="CH46" i="18"/>
  <c r="CL47" i="18"/>
  <c r="CL46" i="18"/>
  <c r="CP47" i="18"/>
  <c r="CP46" i="18"/>
  <c r="CT47" i="18"/>
  <c r="CT46" i="18"/>
  <c r="BA47" i="18"/>
  <c r="BA46" i="18"/>
  <c r="BE47" i="18"/>
  <c r="BE46" i="18"/>
  <c r="BI47" i="18"/>
  <c r="BI46" i="18"/>
  <c r="BM47" i="18"/>
  <c r="BM46" i="18"/>
  <c r="BQ47" i="18"/>
  <c r="BQ46" i="18"/>
  <c r="BU47" i="18"/>
  <c r="BU46" i="18"/>
  <c r="BY47" i="18"/>
  <c r="BY46" i="18"/>
  <c r="CC47" i="18"/>
  <c r="CC46" i="18"/>
  <c r="CG47" i="18"/>
  <c r="CG46" i="18"/>
  <c r="CK47" i="18"/>
  <c r="CK46" i="18"/>
  <c r="CO47" i="18"/>
  <c r="CO46" i="18"/>
  <c r="CS47" i="18"/>
  <c r="CS46" i="18"/>
  <c r="R69" i="29"/>
  <c r="D110" i="29" s="1"/>
  <c r="R33" i="29"/>
  <c r="R54" i="29"/>
  <c r="R18" i="29"/>
  <c r="R85" i="29"/>
  <c r="Q101" i="29"/>
  <c r="Q107" i="29" s="1"/>
  <c r="Q113" i="29" s="1"/>
  <c r="Q84" i="29"/>
  <c r="D105" i="29"/>
  <c r="H103" i="14"/>
  <c r="H110" i="14"/>
  <c r="H98" i="14"/>
  <c r="H102" i="14"/>
  <c r="H105" i="14"/>
  <c r="H109" i="14"/>
  <c r="H97" i="14"/>
  <c r="H104" i="14"/>
  <c r="H108" i="14"/>
  <c r="H96" i="14"/>
  <c r="H99" i="14"/>
  <c r="H101" i="14"/>
  <c r="H107" i="14" s="1"/>
  <c r="H111" i="14" s="1"/>
  <c r="AJ3" i="22"/>
  <c r="AI4" i="22" s="1"/>
  <c r="E2" i="22"/>
  <c r="D39" i="29"/>
  <c r="AO21" i="30"/>
  <c r="AL22" i="30"/>
  <c r="D57" i="29"/>
  <c r="D88" i="29" s="1"/>
  <c r="D65" i="29"/>
  <c r="D96" i="29" s="1"/>
  <c r="D59" i="29"/>
  <c r="D90" i="29" s="1"/>
  <c r="D64" i="29"/>
  <c r="D95" i="29" s="1"/>
  <c r="D61" i="29"/>
  <c r="D117" i="29" s="1"/>
  <c r="D63" i="29"/>
  <c r="D94" i="29" s="1"/>
  <c r="D93" i="29"/>
  <c r="AO13" i="29"/>
  <c r="AL14" i="29"/>
  <c r="D89" i="29"/>
  <c r="AN18" i="29"/>
  <c r="AM17" i="29"/>
  <c r="F1" i="22"/>
  <c r="AL2" i="2"/>
  <c r="C199" i="2"/>
  <c r="C204" i="2" s="1"/>
  <c r="C205" i="2" s="1"/>
  <c r="D15" i="29"/>
  <c r="D111" i="29" l="1"/>
  <c r="D103" i="29"/>
  <c r="R101" i="29"/>
  <c r="R107" i="29" s="1"/>
  <c r="R113" i="29" s="1"/>
  <c r="R84" i="29"/>
  <c r="D204" i="2"/>
  <c r="F2" i="22"/>
  <c r="AJ4" i="22"/>
  <c r="AI5" i="22" s="1"/>
  <c r="D92" i="29"/>
  <c r="AO22" i="30"/>
  <c r="AL23" i="30"/>
  <c r="AL15" i="29"/>
  <c r="AO14" i="29"/>
  <c r="AN19" i="29"/>
  <c r="AM18" i="29"/>
  <c r="G1" i="22"/>
  <c r="AM2" i="2"/>
  <c r="AL3" i="2" s="1"/>
  <c r="AM3" i="2" s="1"/>
  <c r="AL4" i="2" s="1"/>
  <c r="AM4" i="2" s="1"/>
  <c r="AL5" i="2" s="1"/>
  <c r="AM5" i="2" s="1"/>
  <c r="AL6" i="2" s="1"/>
  <c r="AM6" i="2" s="1"/>
  <c r="AL7" i="2" s="1"/>
  <c r="AM7" i="2" s="1"/>
  <c r="AL8" i="2" s="1"/>
  <c r="AM8" i="2" s="1"/>
  <c r="AL9" i="2" s="1"/>
  <c r="AM9" i="2" s="1"/>
  <c r="AL10" i="2" s="1"/>
  <c r="AM10" i="2" s="1"/>
  <c r="AL11" i="2" s="1"/>
  <c r="AM11" i="2" s="1"/>
  <c r="AL12" i="2" s="1"/>
  <c r="AM12" i="2" s="1"/>
  <c r="AL13" i="2" s="1"/>
  <c r="AM13" i="2" s="1"/>
  <c r="AL14" i="2" s="1"/>
  <c r="AM14" i="2" s="1"/>
  <c r="AL15" i="2" s="1"/>
  <c r="AM15" i="2" s="1"/>
  <c r="AL16" i="2" s="1"/>
  <c r="AM16" i="2" s="1"/>
  <c r="AK2" i="2"/>
  <c r="AK3" i="2" s="1"/>
  <c r="AK4" i="2" s="1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C1" i="2"/>
  <c r="E204" i="2" l="1"/>
  <c r="E205" i="2" s="1"/>
  <c r="D205" i="2"/>
  <c r="G2" i="22"/>
  <c r="AJ5" i="22"/>
  <c r="AI6" i="22" s="1"/>
  <c r="AJ6" i="22" s="1"/>
  <c r="AI7" i="22" s="1"/>
  <c r="AJ7" i="22" s="1"/>
  <c r="AI8" i="22" s="1"/>
  <c r="AJ8" i="22" s="1"/>
  <c r="AI9" i="22" s="1"/>
  <c r="AO23" i="30"/>
  <c r="AL24" i="30"/>
  <c r="AO15" i="29"/>
  <c r="AL16" i="29"/>
  <c r="AN20" i="29"/>
  <c r="AM19" i="29"/>
  <c r="H1" i="22"/>
  <c r="I1" i="22" s="1"/>
  <c r="D1" i="2"/>
  <c r="C2" i="2"/>
  <c r="AQ1" i="8"/>
  <c r="AQ2" i="8" s="1"/>
  <c r="E41" i="30"/>
  <c r="E3" i="30"/>
  <c r="E29" i="30"/>
  <c r="E51" i="30"/>
  <c r="E26" i="30"/>
  <c r="E5" i="30"/>
  <c r="E11" i="30"/>
  <c r="E7" i="30"/>
  <c r="E23" i="30"/>
  <c r="E8" i="30"/>
  <c r="E10" i="30"/>
  <c r="E19" i="30"/>
  <c r="E44" i="30"/>
  <c r="E24" i="30"/>
  <c r="E6" i="30"/>
  <c r="E35" i="30"/>
  <c r="E4" i="30"/>
  <c r="E21" i="30"/>
  <c r="E37" i="30"/>
  <c r="E49" i="30"/>
  <c r="E14" i="30"/>
  <c r="E13" i="30"/>
  <c r="E12" i="30"/>
  <c r="E9" i="30"/>
  <c r="E42" i="30"/>
  <c r="E27" i="30"/>
  <c r="E28" i="30"/>
  <c r="E22" i="30"/>
  <c r="E20" i="30"/>
  <c r="E18" i="30"/>
  <c r="E25" i="30"/>
  <c r="E15" i="30"/>
  <c r="F204" i="2" l="1"/>
  <c r="G204" i="2"/>
  <c r="G205" i="2" s="1"/>
  <c r="F205" i="2"/>
  <c r="J1" i="22"/>
  <c r="I2" i="22"/>
  <c r="I10" i="22" s="1"/>
  <c r="I18" i="22" s="1"/>
  <c r="I25" i="22" s="1"/>
  <c r="I33" i="22" s="1"/>
  <c r="I41" i="22" s="1"/>
  <c r="H204" i="2"/>
  <c r="H205" i="2" s="1"/>
  <c r="E65" i="30"/>
  <c r="E43" i="30"/>
  <c r="E45" i="30" s="1"/>
  <c r="E68" i="30"/>
  <c r="E34" i="30"/>
  <c r="E36" i="30" s="1"/>
  <c r="H2" i="22"/>
  <c r="E30" i="30"/>
  <c r="E48" i="30" s="1"/>
  <c r="E50" i="30" s="1"/>
  <c r="E52" i="30" s="1"/>
  <c r="AP2" i="8"/>
  <c r="AQ3" i="8"/>
  <c r="AO24" i="30"/>
  <c r="AL25" i="30"/>
  <c r="AO16" i="29"/>
  <c r="AL17" i="29"/>
  <c r="AJ9" i="22"/>
  <c r="AI10" i="22" s="1"/>
  <c r="AN21" i="29"/>
  <c r="AM20" i="29"/>
  <c r="E1" i="2"/>
  <c r="D2" i="2"/>
  <c r="AL1" i="22"/>
  <c r="AO1" i="22" s="1"/>
  <c r="AZ3" i="22"/>
  <c r="AZ4" i="22"/>
  <c r="AZ5" i="22"/>
  <c r="AZ6" i="22"/>
  <c r="AZ7" i="22"/>
  <c r="AZ8" i="22"/>
  <c r="AZ9" i="22"/>
  <c r="AZ10" i="22"/>
  <c r="AZ11" i="22"/>
  <c r="AZ12" i="22"/>
  <c r="AZ13" i="22"/>
  <c r="AZ2" i="22"/>
  <c r="A37" i="22"/>
  <c r="A36" i="22"/>
  <c r="A35" i="22"/>
  <c r="A34" i="22"/>
  <c r="A33" i="22"/>
  <c r="A30" i="22"/>
  <c r="A29" i="22"/>
  <c r="A28" i="22"/>
  <c r="A27" i="22"/>
  <c r="A26" i="22"/>
  <c r="J2" i="22" l="1"/>
  <c r="J10" i="22" s="1"/>
  <c r="J18" i="22" s="1"/>
  <c r="J25" i="22" s="1"/>
  <c r="J33" i="22" s="1"/>
  <c r="J41" i="22" s="1"/>
  <c r="K1" i="22"/>
  <c r="I204" i="2"/>
  <c r="I205" i="2" s="1"/>
  <c r="E53" i="30"/>
  <c r="E60" i="30"/>
  <c r="E38" i="30"/>
  <c r="E55" i="30"/>
  <c r="AO25" i="30"/>
  <c r="AL26" i="30"/>
  <c r="AP3" i="8"/>
  <c r="AQ4" i="8"/>
  <c r="AO17" i="29"/>
  <c r="AL18" i="29"/>
  <c r="AJ10" i="22"/>
  <c r="AI11" i="22" s="1"/>
  <c r="AN22" i="29"/>
  <c r="AM21" i="29"/>
  <c r="F1" i="2"/>
  <c r="G1" i="2" s="1"/>
  <c r="E2" i="2"/>
  <c r="E59" i="30" l="1"/>
  <c r="E61" i="30" s="1"/>
  <c r="E48" i="29" s="1"/>
  <c r="E56" i="30"/>
  <c r="E67" i="30"/>
  <c r="E69" i="30" s="1"/>
  <c r="E64" i="30"/>
  <c r="E66" i="30" s="1"/>
  <c r="K2" i="22"/>
  <c r="K10" i="22" s="1"/>
  <c r="K18" i="22" s="1"/>
  <c r="K25" i="22" s="1"/>
  <c r="K33" i="22" s="1"/>
  <c r="K41" i="22" s="1"/>
  <c r="L1" i="22"/>
  <c r="J204" i="2"/>
  <c r="J205" i="2" s="1"/>
  <c r="G2" i="2"/>
  <c r="H1" i="2"/>
  <c r="E39" i="30"/>
  <c r="E57" i="30"/>
  <c r="E63" i="30"/>
  <c r="AO26" i="30"/>
  <c r="AL27" i="30"/>
  <c r="AP4" i="8"/>
  <c r="AQ5" i="8"/>
  <c r="AL19" i="29"/>
  <c r="AJ11" i="22"/>
  <c r="AI12" i="22" s="1"/>
  <c r="AN23" i="29"/>
  <c r="AM22" i="29"/>
  <c r="F2" i="2"/>
  <c r="L2" i="22" l="1"/>
  <c r="L10" i="22" s="1"/>
  <c r="L18" i="22" s="1"/>
  <c r="L25" i="22" s="1"/>
  <c r="L33" i="22" s="1"/>
  <c r="L41" i="22" s="1"/>
  <c r="M1" i="22"/>
  <c r="G38" i="2"/>
  <c r="G27" i="2"/>
  <c r="G20" i="2"/>
  <c r="I1" i="2"/>
  <c r="H2" i="2"/>
  <c r="K204" i="2"/>
  <c r="K205" i="2" s="1"/>
  <c r="E58" i="30"/>
  <c r="E47" i="29" s="1"/>
  <c r="AO27" i="30"/>
  <c r="AL28" i="30"/>
  <c r="AP5" i="8"/>
  <c r="AQ6" i="8"/>
  <c r="AL20" i="29"/>
  <c r="AJ12" i="22"/>
  <c r="AI13" i="22" s="1"/>
  <c r="AN24" i="29"/>
  <c r="AM23" i="29"/>
  <c r="M2" i="22" l="1"/>
  <c r="M10" i="22" s="1"/>
  <c r="M18" i="22" s="1"/>
  <c r="M25" i="22" s="1"/>
  <c r="M33" i="22" s="1"/>
  <c r="M41" i="22" s="1"/>
  <c r="N1" i="22"/>
  <c r="L204" i="2"/>
  <c r="L205" i="2" s="1"/>
  <c r="I2" i="2"/>
  <c r="J1" i="2"/>
  <c r="H38" i="2"/>
  <c r="H27" i="2"/>
  <c r="H20" i="2"/>
  <c r="AP6" i="8"/>
  <c r="AQ7" i="8"/>
  <c r="AO28" i="30"/>
  <c r="AL29" i="30"/>
  <c r="AL21" i="29"/>
  <c r="AJ13" i="22"/>
  <c r="AI14" i="22" s="1"/>
  <c r="AN25" i="29"/>
  <c r="AM24" i="29"/>
  <c r="O1" i="22" l="1"/>
  <c r="N2" i="22"/>
  <c r="N10" i="22" s="1"/>
  <c r="N18" i="22" s="1"/>
  <c r="N25" i="22" s="1"/>
  <c r="N33" i="22" s="1"/>
  <c r="N41" i="22" s="1"/>
  <c r="I38" i="2"/>
  <c r="I27" i="2"/>
  <c r="I20" i="2"/>
  <c r="K1" i="2"/>
  <c r="J2" i="2"/>
  <c r="M204" i="2"/>
  <c r="M205" i="2" s="1"/>
  <c r="AQ8" i="8"/>
  <c r="AP7" i="8"/>
  <c r="AO29" i="30"/>
  <c r="AL30" i="30"/>
  <c r="AL22" i="29"/>
  <c r="AJ14" i="22"/>
  <c r="AI15" i="22" s="1"/>
  <c r="AN26" i="29"/>
  <c r="AM25" i="29"/>
  <c r="A23" i="22"/>
  <c r="A22" i="22"/>
  <c r="A21" i="22"/>
  <c r="A20" i="22"/>
  <c r="A19" i="22"/>
  <c r="A15" i="22"/>
  <c r="A14" i="22"/>
  <c r="A13" i="22"/>
  <c r="A12" i="22"/>
  <c r="A11" i="22"/>
  <c r="A4" i="22"/>
  <c r="A5" i="22"/>
  <c r="A6" i="22"/>
  <c r="A7" i="22"/>
  <c r="A3" i="22"/>
  <c r="AQ197" i="22"/>
  <c r="AQ196" i="22"/>
  <c r="AQ195" i="22"/>
  <c r="AQ194" i="22"/>
  <c r="AQ193" i="22"/>
  <c r="AQ192" i="22"/>
  <c r="AQ191" i="22"/>
  <c r="AQ190" i="22"/>
  <c r="AQ189" i="22"/>
  <c r="AQ188" i="22"/>
  <c r="AQ187" i="22"/>
  <c r="AQ186" i="22"/>
  <c r="AQ185" i="22"/>
  <c r="AQ184" i="22"/>
  <c r="AQ183" i="22"/>
  <c r="AQ182" i="22"/>
  <c r="AQ181" i="22"/>
  <c r="AQ180" i="22"/>
  <c r="AQ179" i="22"/>
  <c r="AQ178" i="22"/>
  <c r="AQ177" i="22"/>
  <c r="AQ176" i="22"/>
  <c r="AQ175" i="22"/>
  <c r="AQ174" i="22"/>
  <c r="AQ173" i="22"/>
  <c r="AQ172" i="22"/>
  <c r="AQ171" i="22"/>
  <c r="AQ170" i="22"/>
  <c r="AQ169" i="22"/>
  <c r="AQ168" i="22"/>
  <c r="AQ167" i="22"/>
  <c r="AQ166" i="22"/>
  <c r="AQ165" i="22"/>
  <c r="AQ164" i="22"/>
  <c r="AQ163" i="22"/>
  <c r="AQ162" i="22"/>
  <c r="AQ161" i="22"/>
  <c r="AQ160" i="22"/>
  <c r="AQ159" i="22"/>
  <c r="AQ158" i="22"/>
  <c r="AQ157" i="22"/>
  <c r="AQ156" i="22"/>
  <c r="AQ155" i="22"/>
  <c r="AQ154" i="22"/>
  <c r="AQ153" i="22"/>
  <c r="AQ152" i="22"/>
  <c r="AQ151" i="22"/>
  <c r="AQ150" i="22"/>
  <c r="AQ149" i="22"/>
  <c r="AQ148" i="22"/>
  <c r="AQ147" i="22"/>
  <c r="AQ146" i="22"/>
  <c r="AQ145" i="22"/>
  <c r="AQ144" i="22"/>
  <c r="AQ143" i="22"/>
  <c r="AQ142" i="22"/>
  <c r="AQ141" i="22"/>
  <c r="AQ140" i="22"/>
  <c r="AQ139" i="22"/>
  <c r="AQ138" i="22"/>
  <c r="AQ137" i="22"/>
  <c r="AQ136" i="22"/>
  <c r="AQ135" i="22"/>
  <c r="AQ134" i="22"/>
  <c r="AQ133" i="22"/>
  <c r="AQ132" i="22"/>
  <c r="AQ131" i="22"/>
  <c r="AQ130" i="22"/>
  <c r="AQ129" i="22"/>
  <c r="AQ128" i="22"/>
  <c r="AQ127" i="22"/>
  <c r="AQ126" i="22"/>
  <c r="AQ125" i="22"/>
  <c r="AQ124" i="22"/>
  <c r="AQ123" i="22"/>
  <c r="AQ122" i="22"/>
  <c r="AQ121" i="22"/>
  <c r="AQ120" i="22"/>
  <c r="AQ119" i="22"/>
  <c r="AQ118" i="22"/>
  <c r="AQ117" i="22"/>
  <c r="AQ116" i="22"/>
  <c r="AQ115" i="22"/>
  <c r="AQ114" i="22"/>
  <c r="AQ113" i="22"/>
  <c r="AQ112" i="22"/>
  <c r="AQ111" i="22"/>
  <c r="AQ110" i="22"/>
  <c r="AQ109" i="22"/>
  <c r="AQ108" i="22"/>
  <c r="AQ107" i="22"/>
  <c r="AQ106" i="22"/>
  <c r="AQ105" i="22"/>
  <c r="AQ104" i="22"/>
  <c r="AQ103" i="22"/>
  <c r="AQ102" i="22"/>
  <c r="AQ101" i="22"/>
  <c r="AQ100" i="22"/>
  <c r="AQ99" i="22"/>
  <c r="AQ98" i="22"/>
  <c r="AQ97" i="22"/>
  <c r="AQ96" i="22"/>
  <c r="AQ95" i="22"/>
  <c r="AQ94" i="22"/>
  <c r="AQ93" i="22"/>
  <c r="AQ92" i="22"/>
  <c r="AQ91" i="22"/>
  <c r="AQ90" i="22"/>
  <c r="AQ89" i="22"/>
  <c r="AQ88" i="22"/>
  <c r="AQ87" i="22"/>
  <c r="AQ86" i="22"/>
  <c r="AQ85" i="22"/>
  <c r="AQ84" i="22"/>
  <c r="AQ83" i="22"/>
  <c r="AQ82" i="22"/>
  <c r="AQ81" i="22"/>
  <c r="AQ80" i="22"/>
  <c r="AQ79" i="22"/>
  <c r="AQ78" i="22"/>
  <c r="AQ77" i="22"/>
  <c r="AQ76" i="22"/>
  <c r="AQ75" i="22"/>
  <c r="AQ74" i="22"/>
  <c r="AQ73" i="22"/>
  <c r="AQ72" i="22"/>
  <c r="AQ71" i="22"/>
  <c r="AQ70" i="22"/>
  <c r="AQ69" i="22"/>
  <c r="AQ68" i="22"/>
  <c r="AQ67" i="22"/>
  <c r="AQ66" i="22"/>
  <c r="AQ65" i="22"/>
  <c r="AQ64" i="22"/>
  <c r="AQ63" i="22"/>
  <c r="AQ62" i="22"/>
  <c r="AQ61" i="22"/>
  <c r="AQ60" i="22"/>
  <c r="AQ59" i="22"/>
  <c r="AQ58" i="22"/>
  <c r="AQ57" i="22"/>
  <c r="AQ56" i="22"/>
  <c r="AQ55" i="22"/>
  <c r="AQ54" i="22"/>
  <c r="AQ53" i="22"/>
  <c r="AQ52" i="22"/>
  <c r="AQ51" i="22"/>
  <c r="AQ50" i="22"/>
  <c r="AQ49" i="22"/>
  <c r="AQ48" i="22"/>
  <c r="AQ47" i="22"/>
  <c r="AQ46" i="22"/>
  <c r="AQ45" i="22"/>
  <c r="AQ44" i="22"/>
  <c r="AQ43" i="22"/>
  <c r="AQ42" i="22"/>
  <c r="AQ41" i="22"/>
  <c r="AQ40" i="22"/>
  <c r="AQ39" i="22"/>
  <c r="AQ38" i="22"/>
  <c r="AQ37" i="22"/>
  <c r="AQ36" i="22"/>
  <c r="AQ35" i="22"/>
  <c r="AQ34" i="22"/>
  <c r="AQ33" i="22"/>
  <c r="AQ32" i="22"/>
  <c r="AQ31" i="22"/>
  <c r="AQ30" i="22"/>
  <c r="AQ29" i="22"/>
  <c r="AQ28" i="22"/>
  <c r="AQ27" i="22"/>
  <c r="AP2" i="22"/>
  <c r="AP3" i="22" s="1"/>
  <c r="AP4" i="22" s="1"/>
  <c r="AP5" i="22" s="1"/>
  <c r="AP6" i="22" s="1"/>
  <c r="AP7" i="22" s="1"/>
  <c r="AP8" i="22" s="1"/>
  <c r="AP9" i="22" s="1"/>
  <c r="AP10" i="22" s="1"/>
  <c r="AP11" i="22" s="1"/>
  <c r="AP12" i="22" s="1"/>
  <c r="AP13" i="22" s="1"/>
  <c r="AP14" i="22" s="1"/>
  <c r="AP15" i="22" s="1"/>
  <c r="AP16" i="22" s="1"/>
  <c r="AP17" i="22" s="1"/>
  <c r="AP18" i="22" s="1"/>
  <c r="AP19" i="22" s="1"/>
  <c r="AP20" i="22" s="1"/>
  <c r="AP21" i="22" s="1"/>
  <c r="AP22" i="22" s="1"/>
  <c r="AP23" i="22" s="1"/>
  <c r="AP24" i="22" s="1"/>
  <c r="AP25" i="22" s="1"/>
  <c r="AP26" i="22" s="1"/>
  <c r="AP27" i="22" s="1"/>
  <c r="AP28" i="22" s="1"/>
  <c r="AP29" i="22" s="1"/>
  <c r="AP30" i="22" s="1"/>
  <c r="AP31" i="22" s="1"/>
  <c r="AP32" i="22" s="1"/>
  <c r="AP33" i="22" s="1"/>
  <c r="AP34" i="22" s="1"/>
  <c r="AP35" i="22" s="1"/>
  <c r="AP36" i="22" s="1"/>
  <c r="AP37" i="22" s="1"/>
  <c r="AP38" i="22" s="1"/>
  <c r="AP39" i="22" s="1"/>
  <c r="AP40" i="22" s="1"/>
  <c r="AP41" i="22" s="1"/>
  <c r="AP42" i="22" s="1"/>
  <c r="AP43" i="22" s="1"/>
  <c r="AP44" i="22" s="1"/>
  <c r="AP45" i="22" s="1"/>
  <c r="AP46" i="22" s="1"/>
  <c r="AP47" i="22" s="1"/>
  <c r="AP48" i="22" s="1"/>
  <c r="AP49" i="22" s="1"/>
  <c r="AP50" i="22" s="1"/>
  <c r="AP51" i="22" s="1"/>
  <c r="AP52" i="22" s="1"/>
  <c r="AP53" i="22" s="1"/>
  <c r="AP54" i="22" s="1"/>
  <c r="AP55" i="22" s="1"/>
  <c r="AP56" i="22" s="1"/>
  <c r="AP57" i="22" s="1"/>
  <c r="AP58" i="22" s="1"/>
  <c r="AP59" i="22" s="1"/>
  <c r="AP60" i="22" s="1"/>
  <c r="AP61" i="22" s="1"/>
  <c r="AP62" i="22" s="1"/>
  <c r="AP63" i="22" s="1"/>
  <c r="AP64" i="22" s="1"/>
  <c r="AP65" i="22" s="1"/>
  <c r="AP66" i="22" s="1"/>
  <c r="AP67" i="22" s="1"/>
  <c r="AP68" i="22" s="1"/>
  <c r="AP69" i="22" s="1"/>
  <c r="AP70" i="22" s="1"/>
  <c r="AP71" i="22" s="1"/>
  <c r="AP72" i="22" s="1"/>
  <c r="AP73" i="22" s="1"/>
  <c r="AP74" i="22" s="1"/>
  <c r="AP75" i="22" s="1"/>
  <c r="AP76" i="22" s="1"/>
  <c r="AP77" i="22" s="1"/>
  <c r="AP78" i="22" s="1"/>
  <c r="AP79" i="22" s="1"/>
  <c r="AP80" i="22" s="1"/>
  <c r="AP81" i="22" s="1"/>
  <c r="AP82" i="22" s="1"/>
  <c r="AP83" i="22" s="1"/>
  <c r="AP84" i="22" s="1"/>
  <c r="AP85" i="22" s="1"/>
  <c r="AP86" i="22" s="1"/>
  <c r="AP87" i="22" s="1"/>
  <c r="AP88" i="22" s="1"/>
  <c r="AP89" i="22" s="1"/>
  <c r="AP90" i="22" s="1"/>
  <c r="AP91" i="22" s="1"/>
  <c r="AP92" i="22" s="1"/>
  <c r="AP93" i="22" s="1"/>
  <c r="AP94" i="22" s="1"/>
  <c r="AP95" i="22" s="1"/>
  <c r="AP96" i="22" s="1"/>
  <c r="AP97" i="22" s="1"/>
  <c r="AP98" i="22" s="1"/>
  <c r="AP99" i="22" s="1"/>
  <c r="AP100" i="22" s="1"/>
  <c r="AP101" i="22" s="1"/>
  <c r="AP102" i="22" s="1"/>
  <c r="AP103" i="22" s="1"/>
  <c r="AP104" i="22" s="1"/>
  <c r="AP105" i="22" s="1"/>
  <c r="AP106" i="22" s="1"/>
  <c r="AP107" i="22" s="1"/>
  <c r="AP108" i="22" s="1"/>
  <c r="AP109" i="22" s="1"/>
  <c r="AP110" i="22" s="1"/>
  <c r="AP111" i="22" s="1"/>
  <c r="AP112" i="22" s="1"/>
  <c r="AP113" i="22" s="1"/>
  <c r="AP114" i="22" s="1"/>
  <c r="AP115" i="22" s="1"/>
  <c r="AP116" i="22" s="1"/>
  <c r="AP117" i="22" s="1"/>
  <c r="AP118" i="22" s="1"/>
  <c r="AP119" i="22" s="1"/>
  <c r="AP120" i="22" s="1"/>
  <c r="AP121" i="22" s="1"/>
  <c r="AP122" i="22" s="1"/>
  <c r="AP123" i="22" s="1"/>
  <c r="AP124" i="22" s="1"/>
  <c r="AP125" i="22" s="1"/>
  <c r="AP126" i="22" s="1"/>
  <c r="AP127" i="22" s="1"/>
  <c r="AP128" i="22" s="1"/>
  <c r="AP129" i="22" s="1"/>
  <c r="AP130" i="22" s="1"/>
  <c r="AP131" i="22" s="1"/>
  <c r="AP132" i="22" s="1"/>
  <c r="AP133" i="22" s="1"/>
  <c r="AP134" i="22" s="1"/>
  <c r="AP135" i="22" s="1"/>
  <c r="AP136" i="22" s="1"/>
  <c r="AP137" i="22" s="1"/>
  <c r="AP138" i="22" s="1"/>
  <c r="AP139" i="22" s="1"/>
  <c r="AP140" i="22" s="1"/>
  <c r="AP141" i="22" s="1"/>
  <c r="AP142" i="22" s="1"/>
  <c r="AP143" i="22" s="1"/>
  <c r="AP144" i="22" s="1"/>
  <c r="AP145" i="22" s="1"/>
  <c r="AP146" i="22" s="1"/>
  <c r="AP147" i="22" s="1"/>
  <c r="AP148" i="22" s="1"/>
  <c r="AP149" i="22" s="1"/>
  <c r="AP150" i="22" s="1"/>
  <c r="AP151" i="22" s="1"/>
  <c r="AP152" i="22" s="1"/>
  <c r="AP153" i="22" s="1"/>
  <c r="AP154" i="22" s="1"/>
  <c r="AP155" i="22" s="1"/>
  <c r="AP156" i="22" s="1"/>
  <c r="AP157" i="22" s="1"/>
  <c r="AP158" i="22" s="1"/>
  <c r="AP159" i="22" s="1"/>
  <c r="AP160" i="22" s="1"/>
  <c r="AP161" i="22" s="1"/>
  <c r="AP162" i="22" s="1"/>
  <c r="AP163" i="22" s="1"/>
  <c r="AP164" i="22" s="1"/>
  <c r="AP165" i="22" s="1"/>
  <c r="AP166" i="22" s="1"/>
  <c r="AP167" i="22" s="1"/>
  <c r="AP168" i="22" s="1"/>
  <c r="AP169" i="22" s="1"/>
  <c r="AP170" i="22" s="1"/>
  <c r="AP171" i="22" s="1"/>
  <c r="AP172" i="22" s="1"/>
  <c r="AP173" i="22" s="1"/>
  <c r="AP174" i="22" s="1"/>
  <c r="AP175" i="22" s="1"/>
  <c r="AP176" i="22" s="1"/>
  <c r="AP177" i="22" s="1"/>
  <c r="AP178" i="22" s="1"/>
  <c r="AP179" i="22" s="1"/>
  <c r="AP180" i="22" s="1"/>
  <c r="AP181" i="22" s="1"/>
  <c r="AP182" i="22" s="1"/>
  <c r="AP183" i="22" s="1"/>
  <c r="AP184" i="22" s="1"/>
  <c r="AP185" i="22" s="1"/>
  <c r="AP186" i="22" s="1"/>
  <c r="AP187" i="22" s="1"/>
  <c r="AP188" i="22" s="1"/>
  <c r="AP189" i="22" s="1"/>
  <c r="AP190" i="22" s="1"/>
  <c r="AP191" i="22" s="1"/>
  <c r="AP192" i="22" s="1"/>
  <c r="AP193" i="22" s="1"/>
  <c r="AP194" i="22" s="1"/>
  <c r="AP195" i="22" s="1"/>
  <c r="AP196" i="22" s="1"/>
  <c r="AP197" i="22" s="1"/>
  <c r="AN2" i="22"/>
  <c r="P1" i="22" l="1"/>
  <c r="O2" i="22"/>
  <c r="O10" i="22" s="1"/>
  <c r="O18" i="22" s="1"/>
  <c r="O25" i="22" s="1"/>
  <c r="O33" i="22" s="1"/>
  <c r="O41" i="22" s="1"/>
  <c r="N204" i="2"/>
  <c r="N205" i="2" s="1"/>
  <c r="K2" i="2"/>
  <c r="L1" i="2"/>
  <c r="J38" i="2"/>
  <c r="J27" i="2"/>
  <c r="J20" i="2"/>
  <c r="AO30" i="30"/>
  <c r="AL31" i="30"/>
  <c r="AP8" i="8"/>
  <c r="AQ9" i="8"/>
  <c r="AL23" i="29"/>
  <c r="AJ15" i="22"/>
  <c r="AI16" i="22" s="1"/>
  <c r="AN27" i="29"/>
  <c r="AM26" i="29"/>
  <c r="AL2" i="22"/>
  <c r="AO2" i="22" s="1"/>
  <c r="AN3" i="22"/>
  <c r="AM2" i="22"/>
  <c r="AM1" i="22"/>
  <c r="Q1" i="22" l="1"/>
  <c r="P2" i="22"/>
  <c r="P10" i="22" s="1"/>
  <c r="P18" i="22" s="1"/>
  <c r="P25" i="22" s="1"/>
  <c r="P33" i="22" s="1"/>
  <c r="P41" i="22" s="1"/>
  <c r="K38" i="2"/>
  <c r="K27" i="2"/>
  <c r="K20" i="2"/>
  <c r="M1" i="2"/>
  <c r="L2" i="2"/>
  <c r="O204" i="2"/>
  <c r="O205" i="2" s="1"/>
  <c r="AQ10" i="8"/>
  <c r="AP9" i="8"/>
  <c r="AO31" i="30"/>
  <c r="AL32" i="30"/>
  <c r="AL24" i="29"/>
  <c r="AJ16" i="22"/>
  <c r="AN28" i="29"/>
  <c r="AM27" i="29"/>
  <c r="AL3" i="22"/>
  <c r="AO3" i="22" s="1"/>
  <c r="AN4" i="22"/>
  <c r="AM3" i="22"/>
  <c r="E34" i="29"/>
  <c r="E78" i="29"/>
  <c r="E27" i="29"/>
  <c r="E10" i="29"/>
  <c r="E19" i="29"/>
  <c r="E30" i="29"/>
  <c r="E81" i="29"/>
  <c r="E7" i="29"/>
  <c r="E26" i="29"/>
  <c r="E14" i="29"/>
  <c r="E6" i="29"/>
  <c r="E80" i="29"/>
  <c r="E43" i="29"/>
  <c r="E15" i="29"/>
  <c r="E22" i="29"/>
  <c r="R1" i="22" l="1"/>
  <c r="Q2" i="22"/>
  <c r="Q10" i="22" s="1"/>
  <c r="Q18" i="22" s="1"/>
  <c r="Q25" i="22" s="1"/>
  <c r="Q33" i="22" s="1"/>
  <c r="Q41" i="22" s="1"/>
  <c r="P204" i="2"/>
  <c r="P205" i="2" s="1"/>
  <c r="M2" i="2"/>
  <c r="N1" i="2"/>
  <c r="L38" i="2"/>
  <c r="L27" i="2"/>
  <c r="L20" i="2"/>
  <c r="E66" i="29"/>
  <c r="E97" i="29" s="1"/>
  <c r="AO32" i="30"/>
  <c r="AL33" i="30"/>
  <c r="AP10" i="8"/>
  <c r="AQ11" i="8"/>
  <c r="E62" i="29"/>
  <c r="E58" i="29"/>
  <c r="AL25" i="29"/>
  <c r="AN29" i="29"/>
  <c r="AM28" i="29"/>
  <c r="AL4" i="22"/>
  <c r="AO4" i="22" s="1"/>
  <c r="AN5" i="22"/>
  <c r="AM4" i="22"/>
  <c r="E13" i="29"/>
  <c r="E29" i="29"/>
  <c r="E12" i="29"/>
  <c r="E73" i="29"/>
  <c r="E79" i="29"/>
  <c r="E35" i="29"/>
  <c r="E28" i="29"/>
  <c r="E3" i="29"/>
  <c r="E5" i="29"/>
  <c r="E37" i="29"/>
  <c r="E72" i="29"/>
  <c r="E23" i="29"/>
  <c r="E75" i="29"/>
  <c r="E11" i="29"/>
  <c r="E36" i="29"/>
  <c r="E77" i="29"/>
  <c r="E25" i="29"/>
  <c r="E8" i="29"/>
  <c r="E4" i="29"/>
  <c r="E21" i="29"/>
  <c r="E24" i="29"/>
  <c r="E20" i="29"/>
  <c r="E76" i="29"/>
  <c r="E9" i="29"/>
  <c r="E74" i="29"/>
  <c r="E71" i="29"/>
  <c r="E70" i="29"/>
  <c r="S1" i="22" l="1"/>
  <c r="R2" i="22"/>
  <c r="R10" i="22" s="1"/>
  <c r="R18" i="22" s="1"/>
  <c r="R25" i="22" s="1"/>
  <c r="R33" i="22" s="1"/>
  <c r="R41" i="22" s="1"/>
  <c r="Q204" i="2"/>
  <c r="Q205" i="2" s="1"/>
  <c r="M38" i="2"/>
  <c r="M27" i="2"/>
  <c r="M20" i="2"/>
  <c r="O1" i="2"/>
  <c r="N2" i="2"/>
  <c r="E55" i="29"/>
  <c r="E110" i="29"/>
  <c r="E108" i="29"/>
  <c r="E111" i="29"/>
  <c r="E109" i="29"/>
  <c r="E102" i="29"/>
  <c r="E104" i="29"/>
  <c r="E103" i="29"/>
  <c r="E105" i="29"/>
  <c r="E16" i="29"/>
  <c r="R204" i="2"/>
  <c r="R205" i="2" s="1"/>
  <c r="E59" i="29"/>
  <c r="E90" i="29" s="1"/>
  <c r="E114" i="29"/>
  <c r="E39" i="29"/>
  <c r="AP11" i="8"/>
  <c r="AQ12" i="8"/>
  <c r="AO33" i="30"/>
  <c r="AL34" i="30"/>
  <c r="E63" i="29"/>
  <c r="E94" i="29" s="1"/>
  <c r="E60" i="29"/>
  <c r="E91" i="29" s="1"/>
  <c r="E57" i="29"/>
  <c r="E88" i="29" s="1"/>
  <c r="E65" i="29"/>
  <c r="E96" i="29" s="1"/>
  <c r="E82" i="29"/>
  <c r="E56" i="29"/>
  <c r="E31" i="29"/>
  <c r="E64" i="29"/>
  <c r="E95" i="29" s="1"/>
  <c r="E61" i="29"/>
  <c r="E117" i="29" s="1"/>
  <c r="E93" i="29"/>
  <c r="AL26" i="29"/>
  <c r="E89" i="29"/>
  <c r="AN30" i="29"/>
  <c r="AM29" i="29"/>
  <c r="AL5" i="22"/>
  <c r="AO5" i="22" s="1"/>
  <c r="AN6" i="22"/>
  <c r="AM5" i="22"/>
  <c r="S2" i="22" l="1"/>
  <c r="S10" i="22" s="1"/>
  <c r="S18" i="22" s="1"/>
  <c r="S25" i="22" s="1"/>
  <c r="S33" i="22" s="1"/>
  <c r="S41" i="22" s="1"/>
  <c r="O2" i="2"/>
  <c r="P1" i="2"/>
  <c r="Q1" i="2" s="1"/>
  <c r="Q2" i="2" s="1"/>
  <c r="N38" i="2"/>
  <c r="N27" i="2"/>
  <c r="N20" i="2"/>
  <c r="E116" i="29"/>
  <c r="E115" i="29"/>
  <c r="S204" i="2"/>
  <c r="S205" i="2" s="1"/>
  <c r="E86" i="29"/>
  <c r="E41" i="29"/>
  <c r="E92" i="29"/>
  <c r="E87" i="29"/>
  <c r="E40" i="29"/>
  <c r="AP12" i="8"/>
  <c r="AQ13" i="8"/>
  <c r="AL35" i="30"/>
  <c r="AO34" i="30"/>
  <c r="E67" i="29"/>
  <c r="AL27" i="29"/>
  <c r="AN31" i="29"/>
  <c r="AM30" i="29"/>
  <c r="AL6" i="22"/>
  <c r="AO6" i="22" s="1"/>
  <c r="AM6" i="22"/>
  <c r="AN7" i="22"/>
  <c r="Q27" i="2" l="1"/>
  <c r="Q38" i="2"/>
  <c r="Q20" i="2"/>
  <c r="O38" i="2"/>
  <c r="O27" i="2"/>
  <c r="O20" i="2"/>
  <c r="P2" i="2"/>
  <c r="T204" i="2"/>
  <c r="T205" i="2" s="1"/>
  <c r="AO35" i="30"/>
  <c r="AL36" i="30"/>
  <c r="AP13" i="8"/>
  <c r="AQ14" i="8"/>
  <c r="AL28" i="29"/>
  <c r="AN32" i="29"/>
  <c r="AM31" i="29"/>
  <c r="AL7" i="22"/>
  <c r="AO7" i="22" s="1"/>
  <c r="AM7" i="22"/>
  <c r="AN8" i="22"/>
  <c r="F41" i="30"/>
  <c r="F7" i="30"/>
  <c r="F19" i="30"/>
  <c r="F44" i="30"/>
  <c r="F10" i="30"/>
  <c r="F28" i="30"/>
  <c r="F51" i="30"/>
  <c r="F22" i="30"/>
  <c r="F26" i="30"/>
  <c r="F4" i="30"/>
  <c r="P38" i="2" l="1"/>
  <c r="P27" i="2"/>
  <c r="P20" i="2"/>
  <c r="U204" i="2"/>
  <c r="U205" i="2" s="1"/>
  <c r="F68" i="30"/>
  <c r="AP14" i="8"/>
  <c r="AQ15" i="8"/>
  <c r="AO36" i="30"/>
  <c r="AL37" i="30"/>
  <c r="AL29" i="29"/>
  <c r="AN33" i="29"/>
  <c r="AM32" i="29"/>
  <c r="AL8" i="22"/>
  <c r="AO8" i="22" s="1"/>
  <c r="AM8" i="22"/>
  <c r="AN9" i="22"/>
  <c r="F21" i="30"/>
  <c r="F3" i="30"/>
  <c r="F14" i="30"/>
  <c r="F15" i="30"/>
  <c r="F49" i="30"/>
  <c r="F12" i="30"/>
  <c r="F37" i="30"/>
  <c r="F5" i="30"/>
  <c r="F18" i="30"/>
  <c r="F13" i="30"/>
  <c r="F9" i="30"/>
  <c r="F20" i="30"/>
  <c r="F29" i="30"/>
  <c r="F25" i="30"/>
  <c r="F42" i="30"/>
  <c r="F11" i="30"/>
  <c r="F35" i="30"/>
  <c r="F23" i="30"/>
  <c r="F27" i="30"/>
  <c r="F6" i="30"/>
  <c r="F8" i="30"/>
  <c r="F24" i="30"/>
  <c r="F43" i="30" l="1"/>
  <c r="F45" i="30" s="1"/>
  <c r="F34" i="30"/>
  <c r="F36" i="30" s="1"/>
  <c r="F38" i="30" s="1"/>
  <c r="F65" i="30"/>
  <c r="V204" i="2"/>
  <c r="V205" i="2" s="1"/>
  <c r="F55" i="30"/>
  <c r="F30" i="30"/>
  <c r="F48" i="30" s="1"/>
  <c r="F50" i="30" s="1"/>
  <c r="F52" i="30" s="1"/>
  <c r="AO37" i="30"/>
  <c r="AL38" i="30"/>
  <c r="AQ16" i="8"/>
  <c r="AP15" i="8"/>
  <c r="AL30" i="29"/>
  <c r="AN34" i="29"/>
  <c r="AN35" i="29" s="1"/>
  <c r="AM33" i="29"/>
  <c r="AL9" i="22"/>
  <c r="AO9" i="22" s="1"/>
  <c r="AM9" i="22"/>
  <c r="AN10" i="22"/>
  <c r="F59" i="30" l="1"/>
  <c r="F56" i="30"/>
  <c r="F67" i="30"/>
  <c r="F69" i="30" s="1"/>
  <c r="F64" i="30"/>
  <c r="F66" i="30" s="1"/>
  <c r="W204" i="2"/>
  <c r="W205" i="2" s="1"/>
  <c r="F53" i="30"/>
  <c r="F60" i="30"/>
  <c r="F39" i="30"/>
  <c r="F57" i="30"/>
  <c r="F63" i="30"/>
  <c r="AN36" i="29"/>
  <c r="AM35" i="29"/>
  <c r="AP16" i="8"/>
  <c r="AQ17" i="8"/>
  <c r="AL39" i="30"/>
  <c r="AO38" i="30"/>
  <c r="AL31" i="29"/>
  <c r="AM34" i="29"/>
  <c r="AL10" i="22"/>
  <c r="AO10" i="22" s="1"/>
  <c r="AM10" i="22"/>
  <c r="AN11" i="22"/>
  <c r="F58" i="30" l="1"/>
  <c r="F47" i="29" s="1"/>
  <c r="X204" i="2"/>
  <c r="X205" i="2" s="1"/>
  <c r="F61" i="30"/>
  <c r="F48" i="29" s="1"/>
  <c r="AN37" i="29"/>
  <c r="AM36" i="29"/>
  <c r="AL40" i="30"/>
  <c r="AO39" i="30"/>
  <c r="AP17" i="8"/>
  <c r="AQ18" i="8"/>
  <c r="AL32" i="29"/>
  <c r="AL11" i="22"/>
  <c r="AO11" i="22" s="1"/>
  <c r="AM11" i="22"/>
  <c r="AN12" i="22"/>
  <c r="Y204" i="2" l="1"/>
  <c r="Y205" i="2" s="1"/>
  <c r="AN38" i="29"/>
  <c r="AM38" i="29" s="1"/>
  <c r="AM37" i="29"/>
  <c r="AO40" i="30"/>
  <c r="AL41" i="30"/>
  <c r="AP18" i="8"/>
  <c r="AQ19" i="8"/>
  <c r="AL33" i="29"/>
  <c r="AL12" i="22"/>
  <c r="AO12" i="22" s="1"/>
  <c r="AM12" i="22"/>
  <c r="AN13" i="22"/>
  <c r="Z204" i="2" l="1"/>
  <c r="Z205" i="2" s="1"/>
  <c r="AL42" i="30"/>
  <c r="AP19" i="8"/>
  <c r="AQ20" i="8"/>
  <c r="AO41" i="30"/>
  <c r="AL34" i="29"/>
  <c r="AL13" i="22"/>
  <c r="AO13" i="22" s="1"/>
  <c r="AM13" i="22"/>
  <c r="AN14" i="22"/>
  <c r="E23" i="22"/>
  <c r="E13" i="22"/>
  <c r="E15" i="22"/>
  <c r="E6" i="22"/>
  <c r="E19" i="22"/>
  <c r="E4" i="22"/>
  <c r="E22" i="22"/>
  <c r="E7" i="22"/>
  <c r="E14" i="22"/>
  <c r="E5" i="22"/>
  <c r="E20" i="22"/>
  <c r="E21" i="22"/>
  <c r="E11" i="22"/>
  <c r="E12" i="22"/>
  <c r="AA204" i="2" l="1"/>
  <c r="AA205" i="2" s="1"/>
  <c r="AL43" i="30"/>
  <c r="AO42" i="30"/>
  <c r="AP20" i="8"/>
  <c r="AQ21" i="8"/>
  <c r="AL35" i="29"/>
  <c r="AN39" i="29"/>
  <c r="AL14" i="22"/>
  <c r="AO14" i="22" s="1"/>
  <c r="AM14" i="22"/>
  <c r="AN15" i="22"/>
  <c r="AL44" i="30" l="1"/>
  <c r="AO44" i="30" s="1"/>
  <c r="AB204" i="2"/>
  <c r="AB205" i="2" s="1"/>
  <c r="AO43" i="30"/>
  <c r="AP21" i="8"/>
  <c r="AQ22" i="8"/>
  <c r="AL36" i="29"/>
  <c r="AN40" i="29"/>
  <c r="AM39" i="29"/>
  <c r="AL15" i="22"/>
  <c r="AO15" i="22" s="1"/>
  <c r="AM15" i="22"/>
  <c r="AN16" i="22"/>
  <c r="F20" i="29"/>
  <c r="F7" i="29"/>
  <c r="AL45" i="30" l="1"/>
  <c r="AC204" i="2"/>
  <c r="AC205" i="2" s="1"/>
  <c r="AO45" i="30"/>
  <c r="AL46" i="30"/>
  <c r="AP22" i="8"/>
  <c r="AQ23" i="8"/>
  <c r="AL37" i="29"/>
  <c r="AN41" i="29"/>
  <c r="AL16" i="22"/>
  <c r="AO16" i="22" s="1"/>
  <c r="AM16" i="22"/>
  <c r="AN17" i="22"/>
  <c r="F76" i="29"/>
  <c r="F19" i="29"/>
  <c r="F26" i="29"/>
  <c r="F28" i="29"/>
  <c r="F36" i="29"/>
  <c r="F70" i="29"/>
  <c r="F77" i="29"/>
  <c r="F9" i="29"/>
  <c r="F3" i="29"/>
  <c r="F81" i="29"/>
  <c r="F6" i="29"/>
  <c r="F22" i="29"/>
  <c r="F21" i="29"/>
  <c r="F35" i="29"/>
  <c r="F23" i="29"/>
  <c r="F79" i="29"/>
  <c r="F43" i="29"/>
  <c r="F71" i="29"/>
  <c r="F10" i="29"/>
  <c r="F25" i="29"/>
  <c r="F80" i="29"/>
  <c r="F78" i="29"/>
  <c r="F8" i="29"/>
  <c r="F75" i="29"/>
  <c r="F13" i="29"/>
  <c r="F14" i="29"/>
  <c r="F30" i="29"/>
  <c r="F34" i="29"/>
  <c r="F11" i="29"/>
  <c r="F27" i="29"/>
  <c r="F74" i="29"/>
  <c r="F24" i="29"/>
  <c r="F72" i="29"/>
  <c r="F4" i="29"/>
  <c r="F73" i="29"/>
  <c r="F15" i="29"/>
  <c r="F29" i="29"/>
  <c r="F37" i="29"/>
  <c r="F5" i="29"/>
  <c r="F12" i="29"/>
  <c r="F59" i="29" l="1"/>
  <c r="F90" i="29" s="1"/>
  <c r="F108" i="29"/>
  <c r="F66" i="29"/>
  <c r="F97" i="29" s="1"/>
  <c r="F55" i="29"/>
  <c r="F102" i="29"/>
  <c r="F114" i="29"/>
  <c r="F110" i="29"/>
  <c r="F109" i="29"/>
  <c r="F111" i="29"/>
  <c r="F103" i="29"/>
  <c r="F105" i="29"/>
  <c r="F104" i="29"/>
  <c r="F16" i="29"/>
  <c r="F63" i="29"/>
  <c r="F94" i="29" s="1"/>
  <c r="AD204" i="2"/>
  <c r="AD205" i="2" s="1"/>
  <c r="AO46" i="30"/>
  <c r="AL47" i="30"/>
  <c r="F39" i="29"/>
  <c r="AP23" i="8"/>
  <c r="AQ24" i="8"/>
  <c r="F82" i="29"/>
  <c r="F56" i="29"/>
  <c r="F64" i="29"/>
  <c r="F95" i="29" s="1"/>
  <c r="F61" i="29"/>
  <c r="F58" i="29"/>
  <c r="F60" i="29"/>
  <c r="F91" i="29" s="1"/>
  <c r="F31" i="29"/>
  <c r="F57" i="29"/>
  <c r="F88" i="29" s="1"/>
  <c r="F65" i="29"/>
  <c r="F96" i="29" s="1"/>
  <c r="F62" i="29"/>
  <c r="F93" i="29" s="1"/>
  <c r="AL38" i="29"/>
  <c r="F86" i="29"/>
  <c r="AN42" i="29"/>
  <c r="AL17" i="22"/>
  <c r="AO17" i="22" s="1"/>
  <c r="AM17" i="22"/>
  <c r="AN18" i="22"/>
  <c r="F116" i="29" l="1"/>
  <c r="F117" i="29"/>
  <c r="F115" i="29"/>
  <c r="AE204" i="2"/>
  <c r="AE205" i="2" s="1"/>
  <c r="AO47" i="30"/>
  <c r="AL48" i="30"/>
  <c r="F92" i="29"/>
  <c r="F40" i="29"/>
  <c r="F89" i="29"/>
  <c r="F87" i="29"/>
  <c r="F41" i="29"/>
  <c r="F67" i="29"/>
  <c r="AQ25" i="8"/>
  <c r="AP24" i="8"/>
  <c r="AL39" i="29"/>
  <c r="AN43" i="29"/>
  <c r="AN44" i="29" s="1"/>
  <c r="AL18" i="22"/>
  <c r="AO18" i="22" s="1"/>
  <c r="AM18" i="22"/>
  <c r="AN19" i="22"/>
  <c r="G44" i="30"/>
  <c r="G14" i="30"/>
  <c r="G42" i="30"/>
  <c r="G49" i="30"/>
  <c r="G37" i="30"/>
  <c r="G51" i="30"/>
  <c r="G29" i="30"/>
  <c r="G41" i="30"/>
  <c r="G35" i="30"/>
  <c r="AF204" i="2" l="1"/>
  <c r="AF205" i="2" s="1"/>
  <c r="G68" i="30"/>
  <c r="G43" i="30"/>
  <c r="G45" i="30" s="1"/>
  <c r="G65" i="30"/>
  <c r="AL49" i="30"/>
  <c r="AO48" i="30"/>
  <c r="AM44" i="29"/>
  <c r="AN45" i="29"/>
  <c r="AQ26" i="8"/>
  <c r="AP25" i="8"/>
  <c r="AL40" i="29"/>
  <c r="AL19" i="22"/>
  <c r="AO19" i="22" s="1"/>
  <c r="AM19" i="22"/>
  <c r="AN20" i="22"/>
  <c r="AG204" i="2" l="1"/>
  <c r="AG205" i="2" s="1"/>
  <c r="AL50" i="30"/>
  <c r="AO49" i="30"/>
  <c r="AM45" i="29"/>
  <c r="AN46" i="29"/>
  <c r="AQ27" i="8"/>
  <c r="AP26" i="8"/>
  <c r="AL41" i="29"/>
  <c r="AL20" i="22"/>
  <c r="AO20" i="22" s="1"/>
  <c r="AM20" i="22"/>
  <c r="AN21" i="22"/>
  <c r="AH204" i="2" l="1"/>
  <c r="AH205" i="2" s="1"/>
  <c r="AL51" i="30"/>
  <c r="AO50" i="30"/>
  <c r="AM46" i="29"/>
  <c r="AN47" i="29"/>
  <c r="AP27" i="8"/>
  <c r="AQ28" i="8"/>
  <c r="AL42" i="29"/>
  <c r="AL21" i="22"/>
  <c r="AO21" i="22" s="1"/>
  <c r="AM21" i="22"/>
  <c r="AN22" i="22"/>
  <c r="AI204" i="2" l="1"/>
  <c r="AI205" i="2" s="1"/>
  <c r="AO51" i="30"/>
  <c r="AL52" i="30"/>
  <c r="AM47" i="29"/>
  <c r="AN48" i="29"/>
  <c r="AP28" i="8"/>
  <c r="AQ29" i="8"/>
  <c r="AL43" i="29"/>
  <c r="AL22" i="22"/>
  <c r="AO22" i="22" s="1"/>
  <c r="AM22" i="22"/>
  <c r="AN23" i="22"/>
  <c r="AJ204" i="2" l="1"/>
  <c r="AJ205" i="2" s="1"/>
  <c r="AO52" i="30"/>
  <c r="AL53" i="30"/>
  <c r="AM48" i="29"/>
  <c r="AN49" i="29"/>
  <c r="AP29" i="8"/>
  <c r="AQ30" i="8"/>
  <c r="AL44" i="29"/>
  <c r="AL23" i="22"/>
  <c r="AO23" i="22" s="1"/>
  <c r="AM23" i="22"/>
  <c r="AN24" i="22"/>
  <c r="AK204" i="2" l="1"/>
  <c r="AK205" i="2" s="1"/>
  <c r="AO53" i="30"/>
  <c r="AL54" i="30"/>
  <c r="AM49" i="29"/>
  <c r="AN50" i="29"/>
  <c r="AP30" i="8"/>
  <c r="AQ31" i="8"/>
  <c r="AO44" i="29"/>
  <c r="AL45" i="29"/>
  <c r="AL24" i="22"/>
  <c r="AO24" i="22" s="1"/>
  <c r="AM24" i="22"/>
  <c r="AN25" i="22"/>
  <c r="F20" i="22"/>
  <c r="F3" i="22"/>
  <c r="F5" i="22"/>
  <c r="AO54" i="30" l="1"/>
  <c r="AL204" i="2"/>
  <c r="AL205" i="2" s="1"/>
  <c r="AM50" i="29"/>
  <c r="AN51" i="29"/>
  <c r="AQ32" i="8"/>
  <c r="AQ33" i="8" s="1"/>
  <c r="AP31" i="8"/>
  <c r="AO45" i="29"/>
  <c r="AL46" i="29"/>
  <c r="AL25" i="22"/>
  <c r="AO25" i="22" s="1"/>
  <c r="AM25" i="22"/>
  <c r="AN26" i="22"/>
  <c r="F4" i="22"/>
  <c r="F13" i="22"/>
  <c r="F6" i="22"/>
  <c r="F21" i="22"/>
  <c r="F7" i="22"/>
  <c r="F12" i="22"/>
  <c r="F19" i="22"/>
  <c r="F14" i="22"/>
  <c r="F11" i="22"/>
  <c r="F15" i="22"/>
  <c r="F23" i="22"/>
  <c r="F22" i="22"/>
  <c r="AP33" i="8" l="1"/>
  <c r="AQ34" i="8"/>
  <c r="AM204" i="2"/>
  <c r="AM205" i="2" s="1"/>
  <c r="AM51" i="29"/>
  <c r="AN52" i="29"/>
  <c r="AP32" i="8"/>
  <c r="AL55" i="30"/>
  <c r="AO46" i="29"/>
  <c r="AL47" i="29"/>
  <c r="AL26" i="22"/>
  <c r="AO26" i="22" s="1"/>
  <c r="AM26" i="22"/>
  <c r="AN27" i="22"/>
  <c r="AP34" i="8" l="1"/>
  <c r="AQ35" i="8"/>
  <c r="AN204" i="2"/>
  <c r="AN205" i="2" s="1"/>
  <c r="AM52" i="29"/>
  <c r="AN53" i="29"/>
  <c r="AO55" i="30"/>
  <c r="AL56" i="30"/>
  <c r="AO47" i="29"/>
  <c r="AL48" i="29"/>
  <c r="AL27" i="22"/>
  <c r="AO27" i="22" s="1"/>
  <c r="AN28" i="22"/>
  <c r="AM27" i="22"/>
  <c r="G79" i="29"/>
  <c r="G43" i="29"/>
  <c r="G15" i="29"/>
  <c r="AP35" i="8" l="1"/>
  <c r="AQ36" i="8"/>
  <c r="AO204" i="2"/>
  <c r="AO205" i="2" s="1"/>
  <c r="AM53" i="29"/>
  <c r="AN54" i="29"/>
  <c r="AO56" i="30"/>
  <c r="AL57" i="30"/>
  <c r="AO48" i="29"/>
  <c r="AL49" i="29"/>
  <c r="AL28" i="22"/>
  <c r="AO28" i="22" s="1"/>
  <c r="AN29" i="22"/>
  <c r="AM28" i="22"/>
  <c r="G76" i="29"/>
  <c r="G72" i="29"/>
  <c r="G71" i="29"/>
  <c r="G81" i="29"/>
  <c r="G80" i="29"/>
  <c r="G14" i="29"/>
  <c r="G30" i="29"/>
  <c r="G70" i="29"/>
  <c r="G74" i="29"/>
  <c r="G73" i="29"/>
  <c r="G75" i="29"/>
  <c r="G78" i="29"/>
  <c r="G77" i="29"/>
  <c r="G66" i="29" l="1"/>
  <c r="G97" i="29" s="1"/>
  <c r="AP36" i="8"/>
  <c r="AQ37" i="8"/>
  <c r="AP204" i="2"/>
  <c r="AP205" i="2" s="1"/>
  <c r="AM54" i="29"/>
  <c r="AN55" i="29"/>
  <c r="G82" i="29"/>
  <c r="AL58" i="30"/>
  <c r="AO57" i="30"/>
  <c r="AO49" i="29"/>
  <c r="AL50" i="29"/>
  <c r="AL29" i="22"/>
  <c r="AO29" i="22" s="1"/>
  <c r="AN30" i="22"/>
  <c r="AM29" i="22"/>
  <c r="AP37" i="8" l="1"/>
  <c r="AQ38" i="8"/>
  <c r="AQ204" i="2"/>
  <c r="AQ205" i="2" s="1"/>
  <c r="AM55" i="29"/>
  <c r="AN56" i="29"/>
  <c r="AO58" i="30"/>
  <c r="AL59" i="30"/>
  <c r="AO50" i="29"/>
  <c r="AL51" i="29"/>
  <c r="AL30" i="22"/>
  <c r="AO30" i="22" s="1"/>
  <c r="AN31" i="22"/>
  <c r="AM30" i="22"/>
  <c r="AP38" i="8" l="1"/>
  <c r="AQ39" i="8"/>
  <c r="AR204" i="2"/>
  <c r="AR205" i="2" s="1"/>
  <c r="AM56" i="29"/>
  <c r="AN57" i="29"/>
  <c r="AO59" i="30"/>
  <c r="AL60" i="30"/>
  <c r="AO51" i="29"/>
  <c r="AL52" i="29"/>
  <c r="AL31" i="22"/>
  <c r="AO31" i="22" s="1"/>
  <c r="AN32" i="22"/>
  <c r="AM31" i="22"/>
  <c r="H51" i="30"/>
  <c r="H15" i="30"/>
  <c r="H5" i="30"/>
  <c r="H11" i="30"/>
  <c r="H35" i="30"/>
  <c r="H27" i="30"/>
  <c r="H34" i="30" l="1"/>
  <c r="H36" i="30" s="1"/>
  <c r="H68" i="30"/>
  <c r="H69" i="30" s="1"/>
  <c r="AP39" i="8"/>
  <c r="AQ40" i="8"/>
  <c r="AS204" i="2"/>
  <c r="AS205" i="2" s="1"/>
  <c r="AM57" i="29"/>
  <c r="AN58" i="29"/>
  <c r="AL61" i="30"/>
  <c r="AO60" i="30"/>
  <c r="AO52" i="29"/>
  <c r="AL53" i="29"/>
  <c r="AL32" i="22"/>
  <c r="AO32" i="22" s="1"/>
  <c r="AN33" i="22"/>
  <c r="AM32" i="22"/>
  <c r="H18" i="30"/>
  <c r="H41" i="30"/>
  <c r="H4" i="30"/>
  <c r="H20" i="30"/>
  <c r="H13" i="30"/>
  <c r="H28" i="30"/>
  <c r="H14" i="30"/>
  <c r="H22" i="30"/>
  <c r="H9" i="30"/>
  <c r="H3" i="30"/>
  <c r="H19" i="30"/>
  <c r="H44" i="30"/>
  <c r="H23" i="30"/>
  <c r="H25" i="30"/>
  <c r="H21" i="30"/>
  <c r="H37" i="30"/>
  <c r="H8" i="30"/>
  <c r="H7" i="30"/>
  <c r="H6" i="30"/>
  <c r="H29" i="30"/>
  <c r="H10" i="30"/>
  <c r="H42" i="30"/>
  <c r="H26" i="30"/>
  <c r="H12" i="30"/>
  <c r="H49" i="30"/>
  <c r="H24" i="30"/>
  <c r="H65" i="30" l="1"/>
  <c r="H66" i="30" s="1"/>
  <c r="H38" i="30"/>
  <c r="H57" i="30" s="1"/>
  <c r="H58" i="30" s="1"/>
  <c r="H47" i="29" s="1"/>
  <c r="H43" i="30"/>
  <c r="H45" i="30" s="1"/>
  <c r="H30" i="30"/>
  <c r="H48" i="30" s="1"/>
  <c r="H50" i="30" s="1"/>
  <c r="H52" i="30" s="1"/>
  <c r="H60" i="30" s="1"/>
  <c r="H61" i="30" s="1"/>
  <c r="AP40" i="8"/>
  <c r="AQ41" i="8"/>
  <c r="AT204" i="2"/>
  <c r="AT205" i="2" s="1"/>
  <c r="AM58" i="29"/>
  <c r="AN59" i="29"/>
  <c r="AL62" i="30"/>
  <c r="AO61" i="30"/>
  <c r="AO53" i="29"/>
  <c r="AL54" i="29"/>
  <c r="AL33" i="22"/>
  <c r="AO33" i="22" s="1"/>
  <c r="AN34" i="22"/>
  <c r="AM33" i="22"/>
  <c r="H48" i="29" l="1"/>
  <c r="H49" i="29" s="1"/>
  <c r="AP41" i="8"/>
  <c r="AQ42" i="8"/>
  <c r="AP42" i="8" s="1"/>
  <c r="AU204" i="2"/>
  <c r="AU205" i="2" s="1"/>
  <c r="AM59" i="29"/>
  <c r="AN60" i="29"/>
  <c r="AL63" i="30"/>
  <c r="AO62" i="30"/>
  <c r="AO54" i="29"/>
  <c r="AL55" i="29"/>
  <c r="AL34" i="22"/>
  <c r="AO34" i="22" s="1"/>
  <c r="AN35" i="22"/>
  <c r="AM34" i="22"/>
  <c r="AV204" i="2" l="1"/>
  <c r="AV205" i="2" s="1"/>
  <c r="AM60" i="29"/>
  <c r="AN61" i="29"/>
  <c r="AL64" i="30"/>
  <c r="AO63" i="30"/>
  <c r="AO55" i="29"/>
  <c r="AL56" i="29"/>
  <c r="AL35" i="22"/>
  <c r="AO35" i="22" s="1"/>
  <c r="AN36" i="22"/>
  <c r="AM35" i="22"/>
  <c r="AW204" i="2" l="1"/>
  <c r="AW205" i="2" s="1"/>
  <c r="AM61" i="29"/>
  <c r="AN62" i="29"/>
  <c r="AL65" i="30"/>
  <c r="AO64" i="30"/>
  <c r="AQ43" i="8"/>
  <c r="AO56" i="29"/>
  <c r="AL57" i="29"/>
  <c r="AL36" i="22"/>
  <c r="AO36" i="22" s="1"/>
  <c r="AN37" i="22"/>
  <c r="AM36" i="22"/>
  <c r="AX204" i="2" l="1"/>
  <c r="AX205" i="2" s="1"/>
  <c r="AM62" i="29"/>
  <c r="AN63" i="29"/>
  <c r="AL66" i="30"/>
  <c r="AO65" i="30"/>
  <c r="AP43" i="8"/>
  <c r="AQ44" i="8"/>
  <c r="AO57" i="29"/>
  <c r="AL58" i="29"/>
  <c r="AL37" i="22"/>
  <c r="AO37" i="22" s="1"/>
  <c r="AN38" i="22"/>
  <c r="AM37" i="22"/>
  <c r="G5" i="22"/>
  <c r="G6" i="22"/>
  <c r="G21" i="22"/>
  <c r="G11" i="22"/>
  <c r="G4" i="22"/>
  <c r="G3" i="22"/>
  <c r="G19" i="22"/>
  <c r="G7" i="22"/>
  <c r="G14" i="22"/>
  <c r="G15" i="22"/>
  <c r="G23" i="22"/>
  <c r="G22" i="22"/>
  <c r="G12" i="22"/>
  <c r="G13" i="22"/>
  <c r="G20" i="22"/>
  <c r="AY204" i="2" l="1"/>
  <c r="AY205" i="2" s="1"/>
  <c r="AM63" i="29"/>
  <c r="AN64" i="29"/>
  <c r="AO66" i="30"/>
  <c r="AL67" i="30"/>
  <c r="AP44" i="8"/>
  <c r="AQ45" i="8"/>
  <c r="AO58" i="29"/>
  <c r="AL59" i="29"/>
  <c r="AL38" i="22"/>
  <c r="AO38" i="22" s="1"/>
  <c r="AN39" i="22"/>
  <c r="AM38" i="22"/>
  <c r="AZ204" i="2" l="1"/>
  <c r="AZ205" i="2" s="1"/>
  <c r="AM64" i="29"/>
  <c r="AN65" i="29"/>
  <c r="AP45" i="8"/>
  <c r="AQ46" i="8"/>
  <c r="AL68" i="30"/>
  <c r="AO67" i="30"/>
  <c r="AO59" i="29"/>
  <c r="AL60" i="29"/>
  <c r="AL39" i="22"/>
  <c r="AO39" i="22" s="1"/>
  <c r="AN40" i="22"/>
  <c r="AM39" i="22"/>
  <c r="H72" i="29"/>
  <c r="H9" i="29"/>
  <c r="H71" i="29"/>
  <c r="H81" i="29"/>
  <c r="H19" i="29"/>
  <c r="H22" i="29"/>
  <c r="H5" i="29"/>
  <c r="H29" i="29"/>
  <c r="H80" i="29"/>
  <c r="H4" i="29"/>
  <c r="H37" i="29"/>
  <c r="H30" i="29"/>
  <c r="H75" i="29"/>
  <c r="H26" i="29"/>
  <c r="H13" i="29"/>
  <c r="H36" i="29"/>
  <c r="H73" i="29"/>
  <c r="H65" i="29" l="1"/>
  <c r="H96" i="29" s="1"/>
  <c r="H103" i="29"/>
  <c r="BA204" i="2"/>
  <c r="BA205" i="2" s="1"/>
  <c r="AM65" i="29"/>
  <c r="AN66" i="29"/>
  <c r="AL69" i="30"/>
  <c r="AO68" i="30"/>
  <c r="AP46" i="8"/>
  <c r="AQ47" i="8"/>
  <c r="AO60" i="29"/>
  <c r="AL61" i="29"/>
  <c r="AL40" i="22"/>
  <c r="AO40" i="22" s="1"/>
  <c r="AN41" i="22"/>
  <c r="AM40" i="22"/>
  <c r="H77" i="29"/>
  <c r="H79" i="29"/>
  <c r="H25" i="29"/>
  <c r="H6" i="29"/>
  <c r="H34" i="29"/>
  <c r="H15" i="29"/>
  <c r="H14" i="29"/>
  <c r="H12" i="29"/>
  <c r="H70" i="29"/>
  <c r="H3" i="29"/>
  <c r="H44" i="29"/>
  <c r="H24" i="29"/>
  <c r="H27" i="29"/>
  <c r="H21" i="29"/>
  <c r="H74" i="29"/>
  <c r="H20" i="29"/>
  <c r="H76" i="29"/>
  <c r="H10" i="29"/>
  <c r="H28" i="29"/>
  <c r="H35" i="29"/>
  <c r="H43" i="29"/>
  <c r="H78" i="29"/>
  <c r="H11" i="29"/>
  <c r="H23" i="29"/>
  <c r="H7" i="29"/>
  <c r="H8" i="29"/>
  <c r="H62" i="29" l="1"/>
  <c r="H93" i="29" s="1"/>
  <c r="H105" i="29"/>
  <c r="H63" i="29"/>
  <c r="H94" i="29" s="1"/>
  <c r="H66" i="29"/>
  <c r="H97" i="29" s="1"/>
  <c r="H51" i="29"/>
  <c r="H108" i="29"/>
  <c r="H39" i="29"/>
  <c r="H55" i="29"/>
  <c r="H102" i="29"/>
  <c r="H58" i="29"/>
  <c r="H59" i="29"/>
  <c r="H57" i="29"/>
  <c r="H88" i="29" s="1"/>
  <c r="H60" i="29"/>
  <c r="H91" i="29" s="1"/>
  <c r="H16" i="29"/>
  <c r="H104" i="29"/>
  <c r="H110" i="29"/>
  <c r="H82" i="29"/>
  <c r="H61" i="29"/>
  <c r="H92" i="29" s="1"/>
  <c r="H111" i="29"/>
  <c r="H90" i="29"/>
  <c r="H56" i="29"/>
  <c r="H115" i="29" s="1"/>
  <c r="H31" i="29"/>
  <c r="H41" i="29" s="1"/>
  <c r="H46" i="29" s="1"/>
  <c r="H109" i="29"/>
  <c r="H64" i="29"/>
  <c r="H95" i="29" s="1"/>
  <c r="H87" i="29"/>
  <c r="H89" i="29"/>
  <c r="H116" i="29"/>
  <c r="H86" i="29"/>
  <c r="H114" i="29"/>
  <c r="H67" i="29"/>
  <c r="H40" i="29"/>
  <c r="H50" i="29" s="1"/>
  <c r="BB204" i="2"/>
  <c r="BB205" i="2" s="1"/>
  <c r="AM66" i="29"/>
  <c r="AN67" i="29"/>
  <c r="AL70" i="30"/>
  <c r="AO69" i="30"/>
  <c r="AP47" i="8"/>
  <c r="AQ48" i="8"/>
  <c r="AO61" i="29"/>
  <c r="AL62" i="29"/>
  <c r="AL41" i="22"/>
  <c r="AO41" i="22" s="1"/>
  <c r="AN42" i="22"/>
  <c r="AM41" i="22"/>
  <c r="H117" i="29" l="1"/>
  <c r="BC204" i="2"/>
  <c r="BC205" i="2" s="1"/>
  <c r="AM67" i="29"/>
  <c r="AN68" i="29"/>
  <c r="AO70" i="30"/>
  <c r="AL71" i="30"/>
  <c r="AP48" i="8"/>
  <c r="AQ49" i="8"/>
  <c r="AO62" i="29"/>
  <c r="AL63" i="29"/>
  <c r="AL42" i="22"/>
  <c r="AO42" i="22" s="1"/>
  <c r="AN43" i="22"/>
  <c r="AM42" i="22"/>
  <c r="BD204" i="2" l="1"/>
  <c r="BD205" i="2" s="1"/>
  <c r="AM68" i="29"/>
  <c r="AN69" i="29"/>
  <c r="AP49" i="8"/>
  <c r="AQ50" i="8"/>
  <c r="AO71" i="30"/>
  <c r="AL72" i="30"/>
  <c r="AO63" i="29"/>
  <c r="AL64" i="29"/>
  <c r="AL43" i="22"/>
  <c r="AO43" i="22" s="1"/>
  <c r="AN44" i="22"/>
  <c r="AM43" i="22"/>
  <c r="I6" i="30"/>
  <c r="I12" i="30"/>
  <c r="I5" i="30"/>
  <c r="I42" i="30"/>
  <c r="I9" i="30"/>
  <c r="I27" i="30"/>
  <c r="I25" i="30"/>
  <c r="I21" i="30"/>
  <c r="I18" i="30"/>
  <c r="I49" i="30"/>
  <c r="I4" i="30"/>
  <c r="I22" i="30"/>
  <c r="I14" i="30"/>
  <c r="I41" i="30"/>
  <c r="I37" i="30"/>
  <c r="I10" i="30"/>
  <c r="I19" i="30"/>
  <c r="I26" i="30"/>
  <c r="I13" i="30"/>
  <c r="I23" i="30"/>
  <c r="I15" i="30"/>
  <c r="I35" i="30"/>
  <c r="I29" i="30"/>
  <c r="I7" i="30"/>
  <c r="I51" i="30"/>
  <c r="I3" i="30"/>
  <c r="I65" i="30" l="1"/>
  <c r="I66" i="30" s="1"/>
  <c r="I43" i="30"/>
  <c r="I68" i="30"/>
  <c r="I69" i="30" s="1"/>
  <c r="I34" i="30"/>
  <c r="I36" i="30" s="1"/>
  <c r="I38" i="30" s="1"/>
  <c r="I57" i="30" s="1"/>
  <c r="BE204" i="2"/>
  <c r="BE205" i="2" s="1"/>
  <c r="AN70" i="29"/>
  <c r="AM69" i="29"/>
  <c r="AL73" i="30"/>
  <c r="AO72" i="30"/>
  <c r="AP50" i="8"/>
  <c r="AQ51" i="8"/>
  <c r="AO64" i="29"/>
  <c r="AL65" i="29"/>
  <c r="AL44" i="22"/>
  <c r="AO44" i="22" s="1"/>
  <c r="AN45" i="22"/>
  <c r="AM44" i="22"/>
  <c r="I24" i="30"/>
  <c r="I28" i="30"/>
  <c r="I11" i="30"/>
  <c r="I20" i="30"/>
  <c r="I8" i="30"/>
  <c r="I44" i="30"/>
  <c r="I45" i="30" l="1"/>
  <c r="I30" i="30"/>
  <c r="I48" i="30" s="1"/>
  <c r="I50" i="30" s="1"/>
  <c r="I52" i="30" s="1"/>
  <c r="I60" i="30" s="1"/>
  <c r="I58" i="30"/>
  <c r="I47" i="29" s="1"/>
  <c r="BF204" i="2"/>
  <c r="BF205" i="2" s="1"/>
  <c r="AN71" i="29"/>
  <c r="AM70" i="29"/>
  <c r="AL74" i="30"/>
  <c r="AO73" i="30"/>
  <c r="AP51" i="8"/>
  <c r="AQ52" i="8"/>
  <c r="AO65" i="29"/>
  <c r="AL66" i="29"/>
  <c r="AL45" i="22"/>
  <c r="AO45" i="22" s="1"/>
  <c r="AN46" i="22"/>
  <c r="AM45" i="22"/>
  <c r="I61" i="30" l="1"/>
  <c r="I48" i="29" s="1"/>
  <c r="I49" i="29" s="1"/>
  <c r="BG204" i="2"/>
  <c r="BG205" i="2" s="1"/>
  <c r="AN72" i="29"/>
  <c r="AM71" i="29"/>
  <c r="AL75" i="30"/>
  <c r="AO74" i="30"/>
  <c r="AP52" i="8"/>
  <c r="AQ53" i="8"/>
  <c r="AO66" i="29"/>
  <c r="AL67" i="29"/>
  <c r="AL46" i="22"/>
  <c r="AO46" i="22" s="1"/>
  <c r="AN47" i="22"/>
  <c r="AM46" i="22"/>
  <c r="BH204" i="2" l="1"/>
  <c r="BH205" i="2" s="1"/>
  <c r="AN73" i="29"/>
  <c r="AM72" i="29"/>
  <c r="AL76" i="30"/>
  <c r="AO75" i="30"/>
  <c r="AP53" i="8"/>
  <c r="AQ54" i="8"/>
  <c r="AO67" i="29"/>
  <c r="AL68" i="29"/>
  <c r="AL47" i="22"/>
  <c r="AO47" i="22" s="1"/>
  <c r="AN48" i="22"/>
  <c r="AM47" i="22"/>
  <c r="BI204" i="2" l="1"/>
  <c r="BI205" i="2" s="1"/>
  <c r="AN74" i="29"/>
  <c r="AM73" i="29"/>
  <c r="AO76" i="30"/>
  <c r="AL77" i="30"/>
  <c r="AP54" i="8"/>
  <c r="AQ55" i="8"/>
  <c r="AO68" i="29"/>
  <c r="AL69" i="29"/>
  <c r="AL48" i="22"/>
  <c r="AO48" i="22" s="1"/>
  <c r="AN49" i="22"/>
  <c r="AM48" i="22"/>
  <c r="H6" i="22"/>
  <c r="H23" i="22"/>
  <c r="H14" i="22"/>
  <c r="H12" i="22"/>
  <c r="H11" i="22"/>
  <c r="BJ204" i="2" l="1"/>
  <c r="BJ205" i="2" s="1"/>
  <c r="AM74" i="29"/>
  <c r="AN75" i="29"/>
  <c r="AP55" i="8"/>
  <c r="AQ56" i="8"/>
  <c r="AL78" i="30"/>
  <c r="AO77" i="30"/>
  <c r="AO69" i="29"/>
  <c r="AL70" i="29"/>
  <c r="AL49" i="22"/>
  <c r="AO49" i="22" s="1"/>
  <c r="AN50" i="22"/>
  <c r="AM49" i="22"/>
  <c r="H13" i="22"/>
  <c r="H3" i="22"/>
  <c r="H20" i="22"/>
  <c r="H5" i="22"/>
  <c r="H21" i="22"/>
  <c r="H4" i="22"/>
  <c r="H19" i="22"/>
  <c r="H22" i="22"/>
  <c r="H7" i="22"/>
  <c r="H15" i="22"/>
  <c r="BK204" i="2" l="1"/>
  <c r="BK205" i="2" s="1"/>
  <c r="AM75" i="29"/>
  <c r="AN76" i="29"/>
  <c r="AL79" i="30"/>
  <c r="AO78" i="30"/>
  <c r="AP56" i="8"/>
  <c r="AQ57" i="8"/>
  <c r="AO70" i="29"/>
  <c r="AL71" i="29"/>
  <c r="AL50" i="22"/>
  <c r="AO50" i="22" s="1"/>
  <c r="AN51" i="22"/>
  <c r="AM50" i="22"/>
  <c r="BL204" i="2" l="1"/>
  <c r="BL205" i="2" s="1"/>
  <c r="AM76" i="29"/>
  <c r="AN77" i="29"/>
  <c r="AL80" i="30"/>
  <c r="AO79" i="30"/>
  <c r="AP57" i="8"/>
  <c r="AQ58" i="8"/>
  <c r="AO71" i="29"/>
  <c r="AL72" i="29"/>
  <c r="AL51" i="22"/>
  <c r="AO51" i="22" s="1"/>
  <c r="AN52" i="22"/>
  <c r="AM51" i="22"/>
  <c r="I25" i="29"/>
  <c r="I73" i="29"/>
  <c r="I43" i="29"/>
  <c r="I30" i="29"/>
  <c r="I11" i="29"/>
  <c r="I24" i="29"/>
  <c r="I19" i="29"/>
  <c r="I8" i="29"/>
  <c r="I3" i="29"/>
  <c r="I36" i="29"/>
  <c r="I78" i="29"/>
  <c r="I28" i="29"/>
  <c r="I4" i="29"/>
  <c r="I44" i="29"/>
  <c r="I76" i="29"/>
  <c r="I6" i="29"/>
  <c r="I15" i="29"/>
  <c r="I22" i="29"/>
  <c r="I10" i="29"/>
  <c r="I55" i="29" l="1"/>
  <c r="I51" i="29"/>
  <c r="I58" i="29"/>
  <c r="I60" i="29"/>
  <c r="BM204" i="2"/>
  <c r="BM205" i="2" s="1"/>
  <c r="AM77" i="29"/>
  <c r="AN78" i="29"/>
  <c r="AO80" i="30"/>
  <c r="AL81" i="30"/>
  <c r="AP58" i="8"/>
  <c r="AQ59" i="8"/>
  <c r="AO72" i="29"/>
  <c r="AL73" i="29"/>
  <c r="AL52" i="22"/>
  <c r="AO52" i="22" s="1"/>
  <c r="AN53" i="22"/>
  <c r="AM52" i="22"/>
  <c r="I71" i="29"/>
  <c r="I74" i="29"/>
  <c r="I20" i="29"/>
  <c r="I79" i="29"/>
  <c r="I5" i="29"/>
  <c r="I37" i="29"/>
  <c r="I23" i="29"/>
  <c r="I77" i="29"/>
  <c r="I75" i="29"/>
  <c r="I12" i="29"/>
  <c r="I29" i="29"/>
  <c r="I72" i="29"/>
  <c r="I21" i="29"/>
  <c r="I9" i="29"/>
  <c r="I27" i="29"/>
  <c r="I81" i="29"/>
  <c r="I35" i="29"/>
  <c r="I26" i="29"/>
  <c r="I34" i="29"/>
  <c r="I80" i="29"/>
  <c r="I7" i="29"/>
  <c r="I70" i="29"/>
  <c r="I13" i="29"/>
  <c r="I14" i="29"/>
  <c r="I103" i="29" l="1"/>
  <c r="I66" i="29"/>
  <c r="I97" i="29" s="1"/>
  <c r="I56" i="29"/>
  <c r="I61" i="29"/>
  <c r="I105" i="29"/>
  <c r="I59" i="29"/>
  <c r="I90" i="29" s="1"/>
  <c r="I65" i="29"/>
  <c r="I63" i="29"/>
  <c r="I94" i="29" s="1"/>
  <c r="I104" i="29"/>
  <c r="I110" i="29"/>
  <c r="I91" i="29"/>
  <c r="I16" i="29"/>
  <c r="I64" i="29"/>
  <c r="I95" i="29" s="1"/>
  <c r="I96" i="29"/>
  <c r="I109" i="29"/>
  <c r="I57" i="29"/>
  <c r="I88" i="29" s="1"/>
  <c r="I108" i="29"/>
  <c r="I82" i="29"/>
  <c r="I102" i="29"/>
  <c r="I31" i="29"/>
  <c r="I40" i="29" s="1"/>
  <c r="I50" i="29" s="1"/>
  <c r="I111" i="29"/>
  <c r="I62" i="29"/>
  <c r="I93" i="29" s="1"/>
  <c r="I39" i="29"/>
  <c r="I67" i="29"/>
  <c r="I89" i="29"/>
  <c r="I116" i="29"/>
  <c r="I87" i="29"/>
  <c r="I115" i="29"/>
  <c r="I92" i="29"/>
  <c r="I117" i="29"/>
  <c r="I86" i="29"/>
  <c r="I114" i="29"/>
  <c r="BN204" i="2"/>
  <c r="BN205" i="2" s="1"/>
  <c r="AM78" i="29"/>
  <c r="AN79" i="29"/>
  <c r="AP59" i="8"/>
  <c r="AQ60" i="8"/>
  <c r="AO81" i="30"/>
  <c r="AL82" i="30"/>
  <c r="AL74" i="29"/>
  <c r="AO73" i="29"/>
  <c r="AL53" i="22"/>
  <c r="AO53" i="22" s="1"/>
  <c r="AN54" i="22"/>
  <c r="AM53" i="22"/>
  <c r="I41" i="29" l="1"/>
  <c r="I46" i="29" s="1"/>
  <c r="BO204" i="2"/>
  <c r="BO205" i="2" s="1"/>
  <c r="AM79" i="29"/>
  <c r="AN80" i="29"/>
  <c r="AL83" i="30"/>
  <c r="AO82" i="30"/>
  <c r="AP60" i="8"/>
  <c r="AQ61" i="8"/>
  <c r="AO74" i="29"/>
  <c r="AL75" i="29"/>
  <c r="AL54" i="22"/>
  <c r="AO54" i="22" s="1"/>
  <c r="AN55" i="22"/>
  <c r="AM54" i="22"/>
  <c r="BP204" i="2" l="1"/>
  <c r="BP205" i="2" s="1"/>
  <c r="AM80" i="29"/>
  <c r="AN81" i="29"/>
  <c r="AL84" i="30"/>
  <c r="AO83" i="30"/>
  <c r="AQ62" i="8"/>
  <c r="AP61" i="8"/>
  <c r="AO75" i="29"/>
  <c r="AL76" i="29"/>
  <c r="AL55" i="22"/>
  <c r="AO55" i="22" s="1"/>
  <c r="AN56" i="22"/>
  <c r="AM55" i="22"/>
  <c r="J28" i="30"/>
  <c r="J42" i="30"/>
  <c r="J37" i="30"/>
  <c r="J15" i="30"/>
  <c r="J7" i="30"/>
  <c r="J44" i="30"/>
  <c r="J18" i="30"/>
  <c r="J49" i="30"/>
  <c r="J27" i="30"/>
  <c r="J22" i="30"/>
  <c r="J23" i="30"/>
  <c r="J35" i="30"/>
  <c r="J41" i="30"/>
  <c r="J10" i="30"/>
  <c r="J21" i="30"/>
  <c r="J3" i="30"/>
  <c r="J19" i="30"/>
  <c r="J29" i="30"/>
  <c r="J13" i="30"/>
  <c r="J12" i="30"/>
  <c r="J24" i="30"/>
  <c r="J8" i="30"/>
  <c r="J6" i="30"/>
  <c r="J20" i="30"/>
  <c r="J4" i="30"/>
  <c r="J51" i="30"/>
  <c r="J9" i="30"/>
  <c r="J11" i="30"/>
  <c r="J5" i="30"/>
  <c r="J25" i="30"/>
  <c r="J14" i="30"/>
  <c r="J26" i="30"/>
  <c r="J30" i="30" l="1"/>
  <c r="J48" i="30" s="1"/>
  <c r="J50" i="30" s="1"/>
  <c r="J52" i="30" s="1"/>
  <c r="J60" i="30" s="1"/>
  <c r="J34" i="30"/>
  <c r="J36" i="30" s="1"/>
  <c r="J38" i="30" s="1"/>
  <c r="J57" i="30" s="1"/>
  <c r="J68" i="30"/>
  <c r="J69" i="30" s="1"/>
  <c r="J43" i="30"/>
  <c r="J45" i="30" s="1"/>
  <c r="J65" i="30"/>
  <c r="J66" i="30" s="1"/>
  <c r="BQ204" i="2"/>
  <c r="BQ205" i="2" s="1"/>
  <c r="AM81" i="29"/>
  <c r="AN82" i="29"/>
  <c r="AP62" i="8"/>
  <c r="AQ63" i="8"/>
  <c r="AL85" i="30"/>
  <c r="AO84" i="30"/>
  <c r="AL77" i="29"/>
  <c r="AO76" i="29"/>
  <c r="AL56" i="22"/>
  <c r="AO56" i="22" s="1"/>
  <c r="AN57" i="22"/>
  <c r="AM56" i="22"/>
  <c r="J61" i="30" l="1"/>
  <c r="J48" i="29" s="1"/>
  <c r="J58" i="30"/>
  <c r="J47" i="29" s="1"/>
  <c r="AM82" i="29"/>
  <c r="AN83" i="29"/>
  <c r="AL86" i="30"/>
  <c r="AO85" i="30"/>
  <c r="AP63" i="8"/>
  <c r="AQ64" i="8"/>
  <c r="AL78" i="29"/>
  <c r="AO77" i="29"/>
  <c r="AL57" i="22"/>
  <c r="AO57" i="22" s="1"/>
  <c r="AN58" i="22"/>
  <c r="AM57" i="22"/>
  <c r="J49" i="29" l="1"/>
  <c r="AM83" i="29"/>
  <c r="AN84" i="29"/>
  <c r="AL87" i="30"/>
  <c r="AO86" i="30"/>
  <c r="AP64" i="8"/>
  <c r="AQ65" i="8"/>
  <c r="AO78" i="29"/>
  <c r="AL79" i="29"/>
  <c r="AL58" i="22"/>
  <c r="AO58" i="22" s="1"/>
  <c r="AN59" i="22"/>
  <c r="AM58" i="22"/>
  <c r="AM84" i="29" l="1"/>
  <c r="AN85" i="29"/>
  <c r="AL88" i="30"/>
  <c r="AO87" i="30"/>
  <c r="AP65" i="8"/>
  <c r="AQ66" i="8"/>
  <c r="AO79" i="29"/>
  <c r="AL80" i="29"/>
  <c r="AL59" i="22"/>
  <c r="AO59" i="22" s="1"/>
  <c r="AN60" i="22"/>
  <c r="AM59" i="22"/>
  <c r="AO1" i="8"/>
  <c r="AM85" i="29" l="1"/>
  <c r="AN86" i="29"/>
  <c r="AO88" i="30"/>
  <c r="AL89" i="30"/>
  <c r="AO2" i="8"/>
  <c r="AP66" i="8"/>
  <c r="AQ67" i="8"/>
  <c r="AO80" i="29"/>
  <c r="AL81" i="29"/>
  <c r="AL60" i="22"/>
  <c r="AO60" i="22" s="1"/>
  <c r="AP1" i="8"/>
  <c r="AN61" i="22"/>
  <c r="AM60" i="22"/>
  <c r="A41" i="2"/>
  <c r="A35" i="2"/>
  <c r="A24" i="2"/>
  <c r="I7" i="22"/>
  <c r="I22" i="22"/>
  <c r="I20" i="22"/>
  <c r="I6" i="22"/>
  <c r="I5" i="22"/>
  <c r="I3" i="22"/>
  <c r="I15" i="22"/>
  <c r="I4" i="22"/>
  <c r="I23" i="22"/>
  <c r="I19" i="22"/>
  <c r="I12" i="22"/>
  <c r="I11" i="22"/>
  <c r="I13" i="22"/>
  <c r="I21" i="22"/>
  <c r="I14" i="22"/>
  <c r="I26" i="22" l="1"/>
  <c r="I28" i="22"/>
  <c r="I30" i="22"/>
  <c r="I27" i="22"/>
  <c r="I29" i="22"/>
  <c r="AM86" i="29"/>
  <c r="AN87" i="29"/>
  <c r="AP67" i="8"/>
  <c r="AQ68" i="8"/>
  <c r="AO3" i="8"/>
  <c r="AO89" i="30"/>
  <c r="AL90" i="30"/>
  <c r="AO81" i="29"/>
  <c r="AL82" i="29"/>
  <c r="AL61" i="22"/>
  <c r="AO61" i="22" s="1"/>
  <c r="AN62" i="22"/>
  <c r="AM61" i="22"/>
  <c r="A47" i="2"/>
  <c r="A45" i="2"/>
  <c r="A44" i="2"/>
  <c r="A40" i="2"/>
  <c r="A39" i="2"/>
  <c r="A34" i="2"/>
  <c r="A33" i="2"/>
  <c r="A32" i="2"/>
  <c r="A31" i="2"/>
  <c r="A30" i="2"/>
  <c r="A29" i="2"/>
  <c r="A28" i="2"/>
  <c r="A23" i="2"/>
  <c r="A22" i="2"/>
  <c r="A21" i="2"/>
  <c r="A4" i="2"/>
  <c r="A5" i="2"/>
  <c r="A6" i="2"/>
  <c r="A7" i="2"/>
  <c r="A8" i="2"/>
  <c r="A9" i="2"/>
  <c r="A10" i="2"/>
  <c r="A11" i="2"/>
  <c r="A12" i="2"/>
  <c r="A13" i="2"/>
  <c r="A14" i="2"/>
  <c r="A16" i="2"/>
  <c r="A17" i="2"/>
  <c r="A3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57" i="2"/>
  <c r="AT155" i="2"/>
  <c r="AT156" i="2"/>
  <c r="AT154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31" i="2"/>
  <c r="AT130" i="2"/>
  <c r="AT128" i="2"/>
  <c r="AT129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05" i="2"/>
  <c r="AT103" i="2"/>
  <c r="AT104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79" i="2"/>
  <c r="AT78" i="2"/>
  <c r="AT76" i="2"/>
  <c r="AT77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53" i="2"/>
  <c r="AT52" i="2"/>
  <c r="AT46" i="2"/>
  <c r="AT47" i="2"/>
  <c r="AT48" i="2"/>
  <c r="AT49" i="2"/>
  <c r="AT50" i="2"/>
  <c r="AT51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27" i="2"/>
  <c r="AS2" i="2"/>
  <c r="AS3" i="2" s="1"/>
  <c r="AS4" i="2" s="1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S112" i="2" s="1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Q1" i="2"/>
  <c r="AQ2" i="2" s="1"/>
  <c r="AO1" i="2"/>
  <c r="J57" i="28"/>
  <c r="I34" i="22"/>
  <c r="I35" i="22"/>
  <c r="I38" i="22"/>
  <c r="I37" i="22"/>
  <c r="I36" i="22"/>
  <c r="L57" i="28" l="1"/>
  <c r="I39" i="22"/>
  <c r="I31" i="22"/>
  <c r="I42" i="22"/>
  <c r="I45" i="22"/>
  <c r="I46" i="22"/>
  <c r="I43" i="22"/>
  <c r="I44" i="22"/>
  <c r="AM87" i="29"/>
  <c r="AN88" i="29"/>
  <c r="AL91" i="30"/>
  <c r="AO90" i="30"/>
  <c r="AO4" i="8"/>
  <c r="AP68" i="8"/>
  <c r="AQ69" i="8"/>
  <c r="AL83" i="29"/>
  <c r="AO82" i="29"/>
  <c r="AL62" i="22"/>
  <c r="AO62" i="22" s="1"/>
  <c r="AP2" i="2"/>
  <c r="AQ3" i="2"/>
  <c r="AP1" i="2"/>
  <c r="AO2" i="2"/>
  <c r="AN63" i="22"/>
  <c r="AM62" i="22"/>
  <c r="I47" i="22" l="1"/>
  <c r="AM88" i="29"/>
  <c r="AN89" i="29"/>
  <c r="AP69" i="8"/>
  <c r="AQ70" i="8"/>
  <c r="AO5" i="8"/>
  <c r="AL92" i="30"/>
  <c r="AO91" i="30"/>
  <c r="AL84" i="29"/>
  <c r="AO83" i="29"/>
  <c r="AL63" i="22"/>
  <c r="AO63" i="22" s="1"/>
  <c r="AO3" i="2"/>
  <c r="AQ4" i="2"/>
  <c r="AP3" i="2"/>
  <c r="AN64" i="22"/>
  <c r="AM63" i="22"/>
  <c r="J23" i="29"/>
  <c r="J9" i="29"/>
  <c r="J5" i="29"/>
  <c r="J20" i="29"/>
  <c r="J3" i="29"/>
  <c r="J14" i="29"/>
  <c r="J27" i="29"/>
  <c r="J10" i="29"/>
  <c r="J35" i="29"/>
  <c r="J75" i="29"/>
  <c r="J29" i="29"/>
  <c r="J72" i="29"/>
  <c r="J79" i="29"/>
  <c r="J21" i="29"/>
  <c r="J34" i="29"/>
  <c r="J8" i="29"/>
  <c r="J73" i="29"/>
  <c r="J74" i="29"/>
  <c r="J71" i="29"/>
  <c r="J24" i="29"/>
  <c r="J37" i="29"/>
  <c r="J4" i="29"/>
  <c r="J78" i="29"/>
  <c r="J81" i="29"/>
  <c r="J12" i="29"/>
  <c r="J77" i="29"/>
  <c r="J19" i="29"/>
  <c r="J15" i="29"/>
  <c r="J76" i="29"/>
  <c r="J25" i="29"/>
  <c r="J70" i="29"/>
  <c r="J7" i="29"/>
  <c r="J6" i="29"/>
  <c r="J30" i="29"/>
  <c r="J26" i="29"/>
  <c r="J44" i="29"/>
  <c r="J22" i="29"/>
  <c r="J80" i="29"/>
  <c r="J11" i="29"/>
  <c r="J13" i="29"/>
  <c r="J36" i="29"/>
  <c r="J43" i="29"/>
  <c r="J28" i="29"/>
  <c r="J82" i="29" l="1"/>
  <c r="J51" i="29"/>
  <c r="J39" i="29"/>
  <c r="J65" i="29"/>
  <c r="J96" i="29" s="1"/>
  <c r="J63" i="29"/>
  <c r="J94" i="29" s="1"/>
  <c r="J61" i="29"/>
  <c r="J111" i="29"/>
  <c r="J59" i="29"/>
  <c r="J90" i="29" s="1"/>
  <c r="J57" i="29"/>
  <c r="J88" i="29" s="1"/>
  <c r="J55" i="29"/>
  <c r="J31" i="29"/>
  <c r="J108" i="29"/>
  <c r="J104" i="29"/>
  <c r="J103" i="29"/>
  <c r="J66" i="29"/>
  <c r="J97" i="29" s="1"/>
  <c r="J64" i="29"/>
  <c r="J95" i="29" s="1"/>
  <c r="J62" i="29"/>
  <c r="J93" i="29" s="1"/>
  <c r="J60" i="29"/>
  <c r="J91" i="29" s="1"/>
  <c r="J58" i="29"/>
  <c r="J110" i="29"/>
  <c r="J56" i="29"/>
  <c r="J109" i="29"/>
  <c r="J105" i="29"/>
  <c r="J16" i="29"/>
  <c r="J102" i="29"/>
  <c r="AM89" i="29"/>
  <c r="AN90" i="29"/>
  <c r="AO6" i="8"/>
  <c r="AO92" i="30"/>
  <c r="AL93" i="30"/>
  <c r="AP70" i="8"/>
  <c r="AQ71" i="8"/>
  <c r="AL85" i="29"/>
  <c r="AO84" i="29"/>
  <c r="AL64" i="22"/>
  <c r="AO64" i="22" s="1"/>
  <c r="AO4" i="2"/>
  <c r="AQ5" i="2"/>
  <c r="AP4" i="2"/>
  <c r="AN65" i="22"/>
  <c r="AM64" i="22"/>
  <c r="J41" i="29" l="1"/>
  <c r="J46" i="29" s="1"/>
  <c r="J87" i="29"/>
  <c r="J115" i="29"/>
  <c r="J89" i="29"/>
  <c r="J116" i="29"/>
  <c r="J40" i="29"/>
  <c r="J50" i="29" s="1"/>
  <c r="J67" i="29"/>
  <c r="J86" i="29"/>
  <c r="J114" i="29"/>
  <c r="J92" i="29"/>
  <c r="J117" i="29"/>
  <c r="AM90" i="29"/>
  <c r="AN91" i="29"/>
  <c r="AP71" i="8"/>
  <c r="AQ72" i="8"/>
  <c r="AO93" i="30"/>
  <c r="AL94" i="30"/>
  <c r="AO7" i="8"/>
  <c r="AL86" i="29"/>
  <c r="AO85" i="29"/>
  <c r="AL65" i="22"/>
  <c r="AO65" i="22" s="1"/>
  <c r="AO5" i="2"/>
  <c r="AQ6" i="2"/>
  <c r="AP5" i="2"/>
  <c r="AN66" i="22"/>
  <c r="AM65" i="22"/>
  <c r="AM91" i="29" l="1"/>
  <c r="AN92" i="29"/>
  <c r="AO8" i="8"/>
  <c r="AO94" i="30"/>
  <c r="AL95" i="30"/>
  <c r="AP72" i="8"/>
  <c r="AQ73" i="8"/>
  <c r="AL87" i="29"/>
  <c r="AO86" i="29"/>
  <c r="AL66" i="22"/>
  <c r="AO66" i="22" s="1"/>
  <c r="AO6" i="2"/>
  <c r="AQ7" i="2"/>
  <c r="AP6" i="2"/>
  <c r="AN67" i="22"/>
  <c r="AM66" i="22"/>
  <c r="E2" i="21"/>
  <c r="F2" i="21"/>
  <c r="G2" i="21"/>
  <c r="H2" i="21"/>
  <c r="I2" i="21"/>
  <c r="J2" i="21"/>
  <c r="K2" i="21"/>
  <c r="L2" i="21"/>
  <c r="M2" i="21"/>
  <c r="N2" i="21"/>
  <c r="O2" i="21"/>
  <c r="P2" i="21"/>
  <c r="AM92" i="29" l="1"/>
  <c r="AN93" i="29"/>
  <c r="AP73" i="8"/>
  <c r="AQ74" i="8"/>
  <c r="AQ75" i="8" s="1"/>
  <c r="AO95" i="30"/>
  <c r="AL96" i="30"/>
  <c r="AO9" i="8"/>
  <c r="AL88" i="29"/>
  <c r="AO87" i="29"/>
  <c r="AL67" i="22"/>
  <c r="AO67" i="22" s="1"/>
  <c r="AO7" i="2"/>
  <c r="AQ8" i="2"/>
  <c r="AP7" i="2"/>
  <c r="AN68" i="22"/>
  <c r="AM67" i="22"/>
  <c r="P18" i="21"/>
  <c r="P10" i="21"/>
  <c r="N10" i="21"/>
  <c r="N18" i="21"/>
  <c r="L18" i="21"/>
  <c r="L10" i="21"/>
  <c r="J10" i="21"/>
  <c r="J18" i="21"/>
  <c r="H10" i="21"/>
  <c r="H18" i="21"/>
  <c r="F18" i="21"/>
  <c r="F10" i="21"/>
  <c r="O10" i="21"/>
  <c r="O18" i="21"/>
  <c r="M18" i="21"/>
  <c r="M10" i="21"/>
  <c r="K10" i="21"/>
  <c r="K18" i="21"/>
  <c r="I10" i="21"/>
  <c r="I18" i="21"/>
  <c r="G10" i="21"/>
  <c r="G18" i="21"/>
  <c r="E10" i="21"/>
  <c r="E18" i="21"/>
  <c r="K14" i="30"/>
  <c r="K42" i="30"/>
  <c r="K20" i="30"/>
  <c r="K37" i="30"/>
  <c r="K24" i="30"/>
  <c r="K35" i="30"/>
  <c r="K29" i="30"/>
  <c r="K41" i="30"/>
  <c r="K4" i="30"/>
  <c r="K5" i="30"/>
  <c r="K6" i="30"/>
  <c r="K7" i="30"/>
  <c r="K8" i="30"/>
  <c r="K9" i="30"/>
  <c r="K28" i="30"/>
  <c r="K3" i="30"/>
  <c r="K12" i="30"/>
  <c r="K13" i="30"/>
  <c r="K18" i="30"/>
  <c r="K15" i="30"/>
  <c r="K22" i="30"/>
  <c r="K19" i="30"/>
  <c r="K10" i="30"/>
  <c r="K11" i="30"/>
  <c r="K23" i="30"/>
  <c r="K51" i="30"/>
  <c r="K25" i="30"/>
  <c r="K49" i="30"/>
  <c r="K27" i="30"/>
  <c r="K44" i="30"/>
  <c r="K21" i="30"/>
  <c r="K26" i="30"/>
  <c r="K65" i="30" l="1"/>
  <c r="K66" i="30" s="1"/>
  <c r="K43" i="30"/>
  <c r="K45" i="30" s="1"/>
  <c r="K68" i="30"/>
  <c r="K69" i="30" s="1"/>
  <c r="K30" i="30"/>
  <c r="K48" i="30" s="1"/>
  <c r="K50" i="30" s="1"/>
  <c r="K52" i="30" s="1"/>
  <c r="K60" i="30" s="1"/>
  <c r="K34" i="30"/>
  <c r="K36" i="30" s="1"/>
  <c r="K38" i="30" s="1"/>
  <c r="K57" i="30" s="1"/>
  <c r="AP75" i="8"/>
  <c r="AQ76" i="8"/>
  <c r="AM93" i="29"/>
  <c r="AN94" i="29"/>
  <c r="AO10" i="8"/>
  <c r="AO96" i="30"/>
  <c r="AL97" i="30"/>
  <c r="AP74" i="8"/>
  <c r="AL89" i="29"/>
  <c r="AO88" i="29"/>
  <c r="AL68" i="22"/>
  <c r="AO68" i="22" s="1"/>
  <c r="AO8" i="2"/>
  <c r="AQ9" i="2"/>
  <c r="AP8" i="2"/>
  <c r="AN69" i="22"/>
  <c r="AM68" i="22"/>
  <c r="K58" i="30" l="1"/>
  <c r="K47" i="29" s="1"/>
  <c r="K61" i="30"/>
  <c r="K48" i="29" s="1"/>
  <c r="AP76" i="8"/>
  <c r="AQ77" i="8"/>
  <c r="AM94" i="29"/>
  <c r="AN95" i="29"/>
  <c r="AO97" i="30"/>
  <c r="AL98" i="30"/>
  <c r="AO11" i="8"/>
  <c r="AL90" i="29"/>
  <c r="AO89" i="29"/>
  <c r="AL69" i="22"/>
  <c r="AO69" i="22" s="1"/>
  <c r="AQ10" i="2"/>
  <c r="AP9" i="2"/>
  <c r="AO9" i="2"/>
  <c r="AN70" i="22"/>
  <c r="AM69" i="22"/>
  <c r="K49" i="29" l="1"/>
  <c r="AP77" i="8"/>
  <c r="AQ78" i="8"/>
  <c r="AM95" i="29"/>
  <c r="AN96" i="29"/>
  <c r="AO12" i="8"/>
  <c r="AL99" i="30"/>
  <c r="AO98" i="30"/>
  <c r="AL91" i="29"/>
  <c r="AO90" i="29"/>
  <c r="AL70" i="22"/>
  <c r="AO70" i="22" s="1"/>
  <c r="AO10" i="2"/>
  <c r="AQ11" i="2"/>
  <c r="AP10" i="2"/>
  <c r="AN71" i="22"/>
  <c r="AM70" i="22"/>
  <c r="AP78" i="8" l="1"/>
  <c r="AQ79" i="8"/>
  <c r="AM96" i="29"/>
  <c r="AN97" i="29"/>
  <c r="AO99" i="30"/>
  <c r="AL100" i="30"/>
  <c r="AO13" i="8"/>
  <c r="AL92" i="29"/>
  <c r="AO91" i="29"/>
  <c r="AL71" i="22"/>
  <c r="AO71" i="22" s="1"/>
  <c r="AO11" i="2"/>
  <c r="AQ12" i="2"/>
  <c r="AP11" i="2"/>
  <c r="AN72" i="22"/>
  <c r="AM71" i="22"/>
  <c r="AP79" i="8" l="1"/>
  <c r="AQ80" i="8"/>
  <c r="AM97" i="29"/>
  <c r="AN98" i="29"/>
  <c r="AO14" i="8"/>
  <c r="AO100" i="30"/>
  <c r="AL101" i="30"/>
  <c r="AL93" i="29"/>
  <c r="AO92" i="29"/>
  <c r="AL72" i="22"/>
  <c r="AO72" i="22" s="1"/>
  <c r="AO12" i="2"/>
  <c r="AQ13" i="2"/>
  <c r="AP12" i="2"/>
  <c r="AN73" i="22"/>
  <c r="AM72" i="22"/>
  <c r="J11" i="22"/>
  <c r="J19" i="22"/>
  <c r="J12" i="22"/>
  <c r="J15" i="22"/>
  <c r="J13" i="22"/>
  <c r="J21" i="22"/>
  <c r="J22" i="22"/>
  <c r="J20" i="22"/>
  <c r="J23" i="22"/>
  <c r="J14" i="22"/>
  <c r="J4" i="22"/>
  <c r="J5" i="22"/>
  <c r="J3" i="22"/>
  <c r="J7" i="22"/>
  <c r="C15" i="2"/>
  <c r="J6" i="22"/>
  <c r="J30" i="22" l="1"/>
  <c r="J28" i="22"/>
  <c r="J26" i="22"/>
  <c r="J29" i="22"/>
  <c r="J27" i="22"/>
  <c r="AP80" i="8"/>
  <c r="AQ81" i="8"/>
  <c r="AM98" i="29"/>
  <c r="AN99" i="29"/>
  <c r="AO101" i="30"/>
  <c r="AL102" i="30"/>
  <c r="AO15" i="8"/>
  <c r="AL94" i="29"/>
  <c r="AO93" i="29"/>
  <c r="AL73" i="22"/>
  <c r="AO73" i="22" s="1"/>
  <c r="AO13" i="2"/>
  <c r="AQ14" i="2"/>
  <c r="AP13" i="2"/>
  <c r="AN74" i="22"/>
  <c r="AM73" i="22"/>
  <c r="J36" i="22"/>
  <c r="J34" i="22"/>
  <c r="J38" i="22"/>
  <c r="J70" i="28"/>
  <c r="J37" i="22"/>
  <c r="J35" i="22"/>
  <c r="L70" i="28" l="1"/>
  <c r="J39" i="22"/>
  <c r="J42" i="22"/>
  <c r="J31" i="22"/>
  <c r="J43" i="22"/>
  <c r="J46" i="22"/>
  <c r="J45" i="22"/>
  <c r="J44" i="22"/>
  <c r="AP81" i="8"/>
  <c r="AQ82" i="8"/>
  <c r="AM99" i="29"/>
  <c r="AN100" i="29"/>
  <c r="AO16" i="8"/>
  <c r="AL103" i="30"/>
  <c r="AO102" i="30"/>
  <c r="AL95" i="29"/>
  <c r="AO94" i="29"/>
  <c r="AL74" i="22"/>
  <c r="AO74" i="22" s="1"/>
  <c r="AO14" i="2"/>
  <c r="AQ15" i="2"/>
  <c r="AP14" i="2"/>
  <c r="AN75" i="22"/>
  <c r="AM74" i="22"/>
  <c r="C10" i="2"/>
  <c r="C23" i="2"/>
  <c r="C29" i="2"/>
  <c r="C9" i="2"/>
  <c r="C28" i="2"/>
  <c r="C13" i="2"/>
  <c r="C14" i="2"/>
  <c r="C11" i="2"/>
  <c r="C7" i="2"/>
  <c r="C35" i="2"/>
  <c r="C33" i="2"/>
  <c r="C24" i="2"/>
  <c r="C21" i="2"/>
  <c r="C30" i="2"/>
  <c r="C8" i="2"/>
  <c r="C31" i="2"/>
  <c r="C39" i="2"/>
  <c r="C4" i="2"/>
  <c r="C5" i="2"/>
  <c r="C16" i="2"/>
  <c r="C12" i="2"/>
  <c r="C17" i="2"/>
  <c r="C22" i="2"/>
  <c r="C3" i="2"/>
  <c r="C41" i="2"/>
  <c r="C6" i="2"/>
  <c r="C34" i="2"/>
  <c r="C32" i="2"/>
  <c r="C40" i="2"/>
  <c r="J47" i="22" l="1"/>
  <c r="C45" i="2"/>
  <c r="C50" i="2" s="1"/>
  <c r="C44" i="2"/>
  <c r="AP82" i="8"/>
  <c r="AQ83" i="8"/>
  <c r="AM100" i="29"/>
  <c r="AN101" i="29"/>
  <c r="AN102" i="29" s="1"/>
  <c r="AN103" i="29" s="1"/>
  <c r="AN104" i="29" s="1"/>
  <c r="AO17" i="8"/>
  <c r="AL104" i="30"/>
  <c r="AO103" i="30"/>
  <c r="AL96" i="29"/>
  <c r="AO95" i="29"/>
  <c r="AL75" i="22"/>
  <c r="AO75" i="22" s="1"/>
  <c r="AO15" i="2"/>
  <c r="AQ16" i="2"/>
  <c r="AP15" i="2"/>
  <c r="AN76" i="22"/>
  <c r="AM75" i="22"/>
  <c r="K77" i="29"/>
  <c r="K12" i="29"/>
  <c r="K70" i="29"/>
  <c r="K71" i="29"/>
  <c r="K6" i="29"/>
  <c r="K37" i="29"/>
  <c r="K35" i="29"/>
  <c r="K79" i="29"/>
  <c r="K28" i="29"/>
  <c r="K75" i="29"/>
  <c r="K73" i="29"/>
  <c r="K22" i="29"/>
  <c r="K44" i="29"/>
  <c r="K15" i="29"/>
  <c r="K13" i="29"/>
  <c r="K30" i="29"/>
  <c r="K9" i="29"/>
  <c r="K26" i="29"/>
  <c r="K24" i="29"/>
  <c r="K3" i="29"/>
  <c r="K20" i="29"/>
  <c r="K78" i="29"/>
  <c r="K76" i="29"/>
  <c r="K11" i="29"/>
  <c r="K72" i="29"/>
  <c r="K7" i="29"/>
  <c r="K5" i="29"/>
  <c r="K36" i="29"/>
  <c r="K80" i="29"/>
  <c r="K29" i="29"/>
  <c r="K27" i="29"/>
  <c r="K74" i="29"/>
  <c r="K23" i="29"/>
  <c r="K21" i="29"/>
  <c r="K43" i="29"/>
  <c r="K14" i="29"/>
  <c r="K34" i="29"/>
  <c r="K10" i="29"/>
  <c r="K8" i="29"/>
  <c r="K25" i="29"/>
  <c r="K4" i="29"/>
  <c r="K81" i="29"/>
  <c r="K19" i="29"/>
  <c r="K103" i="29" l="1"/>
  <c r="K104" i="29"/>
  <c r="K55" i="29"/>
  <c r="K31" i="29"/>
  <c r="K108" i="29"/>
  <c r="K57" i="29"/>
  <c r="K88" i="29" s="1"/>
  <c r="K59" i="29"/>
  <c r="K90" i="29" s="1"/>
  <c r="K61" i="29"/>
  <c r="K111" i="29"/>
  <c r="K63" i="29"/>
  <c r="K94" i="29" s="1"/>
  <c r="K65" i="29"/>
  <c r="K96" i="29" s="1"/>
  <c r="K39" i="29"/>
  <c r="K51" i="29"/>
  <c r="K82" i="29"/>
  <c r="K16" i="29"/>
  <c r="K102" i="29"/>
  <c r="K105" i="29"/>
  <c r="K56" i="29"/>
  <c r="K109" i="29"/>
  <c r="K58" i="29"/>
  <c r="K110" i="29"/>
  <c r="K60" i="29"/>
  <c r="K91" i="29" s="1"/>
  <c r="K62" i="29"/>
  <c r="K93" i="29" s="1"/>
  <c r="K64" i="29"/>
  <c r="K95" i="29" s="1"/>
  <c r="K66" i="29"/>
  <c r="K97" i="29" s="1"/>
  <c r="AP83" i="8"/>
  <c r="AQ84" i="8"/>
  <c r="AP84" i="8" s="1"/>
  <c r="AO18" i="8"/>
  <c r="AO104" i="30"/>
  <c r="AL105" i="30"/>
  <c r="AL97" i="29"/>
  <c r="AO96" i="29"/>
  <c r="AL76" i="22"/>
  <c r="AO76" i="22" s="1"/>
  <c r="AO16" i="2"/>
  <c r="AQ17" i="2"/>
  <c r="AP16" i="2"/>
  <c r="AN77" i="22"/>
  <c r="AM76" i="22"/>
  <c r="K41" i="29" l="1"/>
  <c r="K46" i="29" s="1"/>
  <c r="K86" i="29"/>
  <c r="K114" i="29"/>
  <c r="K89" i="29"/>
  <c r="K116" i="29"/>
  <c r="K87" i="29"/>
  <c r="K115" i="29"/>
  <c r="K92" i="29"/>
  <c r="K117" i="29"/>
  <c r="K40" i="29"/>
  <c r="K50" i="29" s="1"/>
  <c r="K67" i="29"/>
  <c r="AO105" i="30"/>
  <c r="AL106" i="30"/>
  <c r="AO19" i="8"/>
  <c r="AL98" i="29"/>
  <c r="AO97" i="29"/>
  <c r="AL77" i="22"/>
  <c r="AO77" i="22" s="1"/>
  <c r="AQ18" i="2"/>
  <c r="AP17" i="2"/>
  <c r="AO17" i="2"/>
  <c r="AN78" i="22"/>
  <c r="AM77" i="22"/>
  <c r="AQ85" i="8" l="1"/>
  <c r="AO20" i="8"/>
  <c r="AO106" i="30"/>
  <c r="AL107" i="30"/>
  <c r="AL99" i="29"/>
  <c r="AO98" i="29"/>
  <c r="AL78" i="22"/>
  <c r="AO78" i="22" s="1"/>
  <c r="AO18" i="2"/>
  <c r="AQ19" i="2"/>
  <c r="AP18" i="2"/>
  <c r="AN79" i="22"/>
  <c r="AM78" i="22"/>
  <c r="AO107" i="30" l="1"/>
  <c r="AL108" i="30"/>
  <c r="AO21" i="8"/>
  <c r="AP85" i="8"/>
  <c r="AQ86" i="8"/>
  <c r="AL100" i="29"/>
  <c r="AO99" i="29"/>
  <c r="AL79" i="22"/>
  <c r="AO79" i="22" s="1"/>
  <c r="AO19" i="2"/>
  <c r="AQ20" i="2"/>
  <c r="AP19" i="2"/>
  <c r="AN80" i="22"/>
  <c r="AM79" i="22"/>
  <c r="L37" i="30"/>
  <c r="L6" i="30"/>
  <c r="L44" i="30"/>
  <c r="L27" i="30"/>
  <c r="L7" i="30"/>
  <c r="L10" i="30"/>
  <c r="L51" i="30"/>
  <c r="L23" i="30"/>
  <c r="L21" i="30"/>
  <c r="L49" i="30"/>
  <c r="L19" i="30"/>
  <c r="L26" i="30"/>
  <c r="L29" i="30"/>
  <c r="L41" i="30"/>
  <c r="L13" i="30"/>
  <c r="L22" i="30"/>
  <c r="L3" i="30"/>
  <c r="L24" i="30"/>
  <c r="L9" i="30"/>
  <c r="L18" i="30"/>
  <c r="L11" i="30"/>
  <c r="L28" i="30"/>
  <c r="L5" i="30"/>
  <c r="L12" i="30"/>
  <c r="L15" i="30"/>
  <c r="L14" i="30"/>
  <c r="L35" i="30"/>
  <c r="L8" i="30"/>
  <c r="L25" i="30"/>
  <c r="L20" i="30"/>
  <c r="L42" i="30"/>
  <c r="L4" i="30"/>
  <c r="L34" i="30" l="1"/>
  <c r="L36" i="30" s="1"/>
  <c r="L38" i="30" s="1"/>
  <c r="L57" i="30" s="1"/>
  <c r="L30" i="30"/>
  <c r="L48" i="30" s="1"/>
  <c r="L50" i="30" s="1"/>
  <c r="L52" i="30" s="1"/>
  <c r="L60" i="30" s="1"/>
  <c r="L68" i="30"/>
  <c r="L69" i="30" s="1"/>
  <c r="L43" i="30"/>
  <c r="L45" i="30" s="1"/>
  <c r="L65" i="30"/>
  <c r="L66" i="30" s="1"/>
  <c r="AP86" i="8"/>
  <c r="AQ87" i="8"/>
  <c r="AO22" i="8"/>
  <c r="AL109" i="30"/>
  <c r="AO108" i="30"/>
  <c r="AL101" i="29"/>
  <c r="AO100" i="29"/>
  <c r="AL80" i="22"/>
  <c r="AO80" i="22" s="1"/>
  <c r="AO20" i="2"/>
  <c r="AQ21" i="2"/>
  <c r="AP20" i="2"/>
  <c r="AN81" i="22"/>
  <c r="AM80" i="22"/>
  <c r="L58" i="30" l="1"/>
  <c r="L47" i="29" s="1"/>
  <c r="L61" i="30"/>
  <c r="L48" i="29" s="1"/>
  <c r="AO23" i="8"/>
  <c r="AO109" i="30"/>
  <c r="AL110" i="30"/>
  <c r="AP87" i="8"/>
  <c r="AQ88" i="8"/>
  <c r="AL102" i="29"/>
  <c r="AO101" i="29"/>
  <c r="AL81" i="22"/>
  <c r="AO81" i="22" s="1"/>
  <c r="AO21" i="2"/>
  <c r="AQ22" i="2"/>
  <c r="AP21" i="2"/>
  <c r="AN82" i="22"/>
  <c r="AM81" i="22"/>
  <c r="L49" i="29" l="1"/>
  <c r="AP88" i="8"/>
  <c r="AQ89" i="8"/>
  <c r="AO110" i="30"/>
  <c r="AL111" i="30"/>
  <c r="AO24" i="8"/>
  <c r="AL103" i="29"/>
  <c r="AO102" i="29"/>
  <c r="AL82" i="22"/>
  <c r="AO82" i="22" s="1"/>
  <c r="AO22" i="2"/>
  <c r="AQ23" i="2"/>
  <c r="AP22" i="2"/>
  <c r="AN83" i="22"/>
  <c r="AM82" i="22"/>
  <c r="AO25" i="8" l="1"/>
  <c r="AO111" i="30"/>
  <c r="AL112" i="30"/>
  <c r="AP89" i="8"/>
  <c r="AQ90" i="8"/>
  <c r="AL104" i="29"/>
  <c r="AO103" i="29"/>
  <c r="AL83" i="22"/>
  <c r="AO83" i="22" s="1"/>
  <c r="AO23" i="2"/>
  <c r="AQ24" i="2"/>
  <c r="AP23" i="2"/>
  <c r="AN84" i="22"/>
  <c r="AM83" i="22"/>
  <c r="AP90" i="8" l="1"/>
  <c r="AQ91" i="8"/>
  <c r="AO112" i="30"/>
  <c r="AL113" i="30"/>
  <c r="AO26" i="8"/>
  <c r="AO104" i="29"/>
  <c r="AL105" i="29"/>
  <c r="AL84" i="22"/>
  <c r="AO84" i="22" s="1"/>
  <c r="AO24" i="2"/>
  <c r="AQ25" i="2"/>
  <c r="AP24" i="2"/>
  <c r="AN85" i="22"/>
  <c r="AM84" i="22"/>
  <c r="D30" i="2"/>
  <c r="D13" i="2"/>
  <c r="K3" i="22"/>
  <c r="D14" i="2"/>
  <c r="D4" i="2"/>
  <c r="K20" i="22"/>
  <c r="D21" i="2"/>
  <c r="D8" i="2"/>
  <c r="D17" i="2"/>
  <c r="D29" i="2"/>
  <c r="K23" i="22"/>
  <c r="D11" i="2"/>
  <c r="D5" i="2"/>
  <c r="K19" i="22"/>
  <c r="D10" i="2"/>
  <c r="K12" i="22"/>
  <c r="D41" i="2"/>
  <c r="D7" i="2"/>
  <c r="D12" i="2"/>
  <c r="D3" i="2"/>
  <c r="K6" i="22"/>
  <c r="K11" i="22"/>
  <c r="D40" i="2"/>
  <c r="D16" i="2"/>
  <c r="D6" i="2"/>
  <c r="D24" i="2"/>
  <c r="D39" i="2"/>
  <c r="D28" i="2"/>
  <c r="K5" i="22"/>
  <c r="K7" i="22"/>
  <c r="D32" i="2"/>
  <c r="D33" i="2"/>
  <c r="D9" i="2"/>
  <c r="D15" i="2"/>
  <c r="D31" i="2"/>
  <c r="K4" i="22"/>
  <c r="K22" i="22"/>
  <c r="D34" i="2"/>
  <c r="D22" i="2"/>
  <c r="K21" i="22"/>
  <c r="K13" i="22"/>
  <c r="K15" i="22"/>
  <c r="K14" i="22"/>
  <c r="D23" i="2"/>
  <c r="D35" i="2"/>
  <c r="K29" i="22" l="1"/>
  <c r="K27" i="22"/>
  <c r="K30" i="22"/>
  <c r="K28" i="22"/>
  <c r="K26" i="22"/>
  <c r="D45" i="2"/>
  <c r="D50" i="2" s="1"/>
  <c r="D44" i="2"/>
  <c r="E42" i="29"/>
  <c r="AO27" i="8"/>
  <c r="AL114" i="30"/>
  <c r="AO113" i="30"/>
  <c r="AQ92" i="8"/>
  <c r="AP91" i="8"/>
  <c r="AO105" i="29"/>
  <c r="AL106" i="29"/>
  <c r="AL85" i="22"/>
  <c r="AO85" i="22" s="1"/>
  <c r="AO25" i="2"/>
  <c r="AQ26" i="2"/>
  <c r="AP25" i="2"/>
  <c r="AN86" i="22"/>
  <c r="AM85" i="22"/>
  <c r="K34" i="22"/>
  <c r="K38" i="22"/>
  <c r="K37" i="22"/>
  <c r="J83" i="28"/>
  <c r="K36" i="22"/>
  <c r="K35" i="22"/>
  <c r="L83" i="28" l="1"/>
  <c r="K39" i="22"/>
  <c r="K31" i="22"/>
  <c r="K42" i="22"/>
  <c r="K46" i="22"/>
  <c r="K45" i="22"/>
  <c r="K44" i="22"/>
  <c r="K43" i="22"/>
  <c r="AO28" i="8"/>
  <c r="AP92" i="8"/>
  <c r="AQ93" i="8"/>
  <c r="AO114" i="30"/>
  <c r="AL115" i="30"/>
  <c r="AO106" i="29"/>
  <c r="AL107" i="29"/>
  <c r="AL86" i="22"/>
  <c r="AO86" i="22" s="1"/>
  <c r="AO26" i="2"/>
  <c r="AQ27" i="2"/>
  <c r="AP26" i="2"/>
  <c r="AN87" i="22"/>
  <c r="AM86" i="22"/>
  <c r="K47" i="22" l="1"/>
  <c r="AO115" i="30"/>
  <c r="AL116" i="30"/>
  <c r="AP93" i="8"/>
  <c r="AQ94" i="8"/>
  <c r="AO29" i="8"/>
  <c r="AL108" i="29"/>
  <c r="AO107" i="29"/>
  <c r="AL87" i="22"/>
  <c r="AO87" i="22" s="1"/>
  <c r="AO27" i="2"/>
  <c r="AQ28" i="2"/>
  <c r="AP27" i="2"/>
  <c r="AN88" i="22"/>
  <c r="AM87" i="22"/>
  <c r="AO30" i="8" l="1"/>
  <c r="AP94" i="8"/>
  <c r="AQ95" i="8"/>
  <c r="AL117" i="30"/>
  <c r="AO116" i="30"/>
  <c r="AL109" i="29"/>
  <c r="AO108" i="29"/>
  <c r="AL88" i="22"/>
  <c r="AO88" i="22" s="1"/>
  <c r="AO28" i="2"/>
  <c r="AQ29" i="2"/>
  <c r="AP28" i="2"/>
  <c r="AN89" i="22"/>
  <c r="AM88" i="22"/>
  <c r="AP95" i="8" l="1"/>
  <c r="AQ96" i="8"/>
  <c r="AO31" i="8"/>
  <c r="AO117" i="30"/>
  <c r="AL118" i="30"/>
  <c r="AO109" i="29"/>
  <c r="AL110" i="29"/>
  <c r="AL89" i="22"/>
  <c r="AO89" i="22" s="1"/>
  <c r="AQ30" i="2"/>
  <c r="AP29" i="2"/>
  <c r="AO29" i="2"/>
  <c r="AN90" i="22"/>
  <c r="AM89" i="22"/>
  <c r="AO118" i="30" l="1"/>
  <c r="AL119" i="30"/>
  <c r="AO32" i="8"/>
  <c r="AP96" i="8"/>
  <c r="AQ97" i="8"/>
  <c r="AO110" i="29"/>
  <c r="AL111" i="29"/>
  <c r="AL90" i="22"/>
  <c r="AO90" i="22" s="1"/>
  <c r="AO30" i="2"/>
  <c r="AQ31" i="2"/>
  <c r="AP30" i="2"/>
  <c r="AN91" i="22"/>
  <c r="AM90" i="22"/>
  <c r="AO33" i="8" l="1"/>
  <c r="AP97" i="8"/>
  <c r="AQ98" i="8"/>
  <c r="AO119" i="30"/>
  <c r="AL120" i="30"/>
  <c r="AL112" i="29"/>
  <c r="AO111" i="29"/>
  <c r="AL91" i="22"/>
  <c r="AO91" i="22" s="1"/>
  <c r="AO31" i="2"/>
  <c r="AQ32" i="2"/>
  <c r="AP31" i="2"/>
  <c r="AN92" i="22"/>
  <c r="AM91" i="22"/>
  <c r="M20" i="30"/>
  <c r="M25" i="30"/>
  <c r="M12" i="30"/>
  <c r="M19" i="30"/>
  <c r="M14" i="30"/>
  <c r="M21" i="30"/>
  <c r="M18" i="30"/>
  <c r="M23" i="30"/>
  <c r="M44" i="30"/>
  <c r="M28" i="30"/>
  <c r="M27" i="30"/>
  <c r="M22" i="30"/>
  <c r="M51" i="30"/>
  <c r="M24" i="30"/>
  <c r="M49" i="30"/>
  <c r="M26" i="30"/>
  <c r="M35" i="30"/>
  <c r="M7" i="30"/>
  <c r="M41" i="30"/>
  <c r="M29" i="30"/>
  <c r="M42" i="30"/>
  <c r="M3" i="30"/>
  <c r="M37" i="30"/>
  <c r="M5" i="30"/>
  <c r="M10" i="30"/>
  <c r="M15" i="30"/>
  <c r="M4" i="30"/>
  <c r="M9" i="30"/>
  <c r="M6" i="30"/>
  <c r="M11" i="30"/>
  <c r="M8" i="30"/>
  <c r="M13" i="30"/>
  <c r="M43" i="30" l="1"/>
  <c r="M45" i="30" s="1"/>
  <c r="M65" i="30"/>
  <c r="M66" i="30" s="1"/>
  <c r="M68" i="30"/>
  <c r="M69" i="30" s="1"/>
  <c r="M34" i="30"/>
  <c r="M36" i="30" s="1"/>
  <c r="M38" i="30" s="1"/>
  <c r="M57" i="30" s="1"/>
  <c r="M30" i="30"/>
  <c r="M48" i="30" s="1"/>
  <c r="M50" i="30" s="1"/>
  <c r="M52" i="30" s="1"/>
  <c r="M60" i="30" s="1"/>
  <c r="AO34" i="8"/>
  <c r="AO120" i="30"/>
  <c r="AL121" i="30"/>
  <c r="AP98" i="8"/>
  <c r="AQ99" i="8"/>
  <c r="AO112" i="29"/>
  <c r="AL113" i="29"/>
  <c r="AL92" i="22"/>
  <c r="AO92" i="22" s="1"/>
  <c r="AO32" i="2"/>
  <c r="AQ33" i="2"/>
  <c r="AP32" i="2"/>
  <c r="AN93" i="22"/>
  <c r="AM92" i="22"/>
  <c r="M61" i="30" l="1"/>
  <c r="M48" i="29" s="1"/>
  <c r="M58" i="30"/>
  <c r="M47" i="29" s="1"/>
  <c r="AO35" i="8"/>
  <c r="AP99" i="8"/>
  <c r="AQ100" i="8"/>
  <c r="AL122" i="30"/>
  <c r="AO121" i="30"/>
  <c r="AO113" i="29"/>
  <c r="AL114" i="29"/>
  <c r="AL93" i="22"/>
  <c r="AO93" i="22" s="1"/>
  <c r="AO33" i="2"/>
  <c r="AQ34" i="2"/>
  <c r="AP33" i="2"/>
  <c r="AN94" i="22"/>
  <c r="AM93" i="22"/>
  <c r="M49" i="29" l="1"/>
  <c r="AO36" i="8"/>
  <c r="AL123" i="30"/>
  <c r="AO122" i="30"/>
  <c r="AP100" i="8"/>
  <c r="AQ101" i="8"/>
  <c r="AO114" i="29"/>
  <c r="AL115" i="29"/>
  <c r="AL94" i="22"/>
  <c r="AO94" i="22" s="1"/>
  <c r="AO34" i="2"/>
  <c r="AQ35" i="2"/>
  <c r="AP34" i="2"/>
  <c r="AN95" i="22"/>
  <c r="AM94" i="22"/>
  <c r="AO37" i="8" l="1"/>
  <c r="AP101" i="8"/>
  <c r="AQ102" i="8"/>
  <c r="AL124" i="30"/>
  <c r="AO123" i="30"/>
  <c r="AO115" i="29"/>
  <c r="AL116" i="29"/>
  <c r="AL95" i="22"/>
  <c r="AO95" i="22" s="1"/>
  <c r="AO35" i="2"/>
  <c r="AQ36" i="2"/>
  <c r="AP35" i="2"/>
  <c r="AN96" i="22"/>
  <c r="AM95" i="22"/>
  <c r="AO38" i="8" l="1"/>
  <c r="AO124" i="30"/>
  <c r="AL125" i="30"/>
  <c r="AP102" i="8"/>
  <c r="AQ103" i="8"/>
  <c r="AO116" i="29"/>
  <c r="AL117" i="29"/>
  <c r="AL96" i="22"/>
  <c r="AO96" i="22" s="1"/>
  <c r="AO36" i="2"/>
  <c r="AQ37" i="2"/>
  <c r="AP36" i="2"/>
  <c r="AN97" i="22"/>
  <c r="AM96" i="22"/>
  <c r="L7" i="22"/>
  <c r="L3" i="22"/>
  <c r="L11" i="22"/>
  <c r="E6" i="2"/>
  <c r="E29" i="2"/>
  <c r="E40" i="2"/>
  <c r="E21" i="2"/>
  <c r="L14" i="22"/>
  <c r="L12" i="22"/>
  <c r="E22" i="2"/>
  <c r="E10" i="2"/>
  <c r="E39" i="2"/>
  <c r="L5" i="22"/>
  <c r="E13" i="2"/>
  <c r="E35" i="2"/>
  <c r="L6" i="22"/>
  <c r="E31" i="2"/>
  <c r="L15" i="22"/>
  <c r="L20" i="22"/>
  <c r="L19" i="22"/>
  <c r="L13" i="22"/>
  <c r="E9" i="2"/>
  <c r="E15" i="2"/>
  <c r="E14" i="2"/>
  <c r="L23" i="22"/>
  <c r="L4" i="22"/>
  <c r="E7" i="2"/>
  <c r="E12" i="2"/>
  <c r="L21" i="22"/>
  <c r="L22" i="22"/>
  <c r="E8" i="2"/>
  <c r="L30" i="22" l="1"/>
  <c r="L28" i="22"/>
  <c r="L26" i="22"/>
  <c r="L29" i="22"/>
  <c r="L27" i="22"/>
  <c r="AO39" i="8"/>
  <c r="F42" i="29"/>
  <c r="AP103" i="8"/>
  <c r="AQ104" i="8"/>
  <c r="AO125" i="30"/>
  <c r="AL126" i="30"/>
  <c r="AO117" i="29"/>
  <c r="AL118" i="29"/>
  <c r="AL97" i="22"/>
  <c r="AO97" i="22" s="1"/>
  <c r="AO37" i="2"/>
  <c r="AQ38" i="2"/>
  <c r="AP37" i="2"/>
  <c r="AN98" i="22"/>
  <c r="AM97" i="22"/>
  <c r="E28" i="2"/>
  <c r="E16" i="2"/>
  <c r="E4" i="2"/>
  <c r="E24" i="2"/>
  <c r="L38" i="22"/>
  <c r="L36" i="22"/>
  <c r="E41" i="2"/>
  <c r="E30" i="2"/>
  <c r="L37" i="22"/>
  <c r="E17" i="2"/>
  <c r="L34" i="22"/>
  <c r="E5" i="2"/>
  <c r="L35" i="22"/>
  <c r="E32" i="2"/>
  <c r="E11" i="2"/>
  <c r="J96" i="28"/>
  <c r="E3" i="2"/>
  <c r="E34" i="2"/>
  <c r="E23" i="2"/>
  <c r="E33" i="2"/>
  <c r="L96" i="28" l="1"/>
  <c r="L39" i="22"/>
  <c r="L42" i="22"/>
  <c r="L31" i="22"/>
  <c r="L43" i="22"/>
  <c r="L46" i="22"/>
  <c r="AO40" i="8"/>
  <c r="L45" i="22"/>
  <c r="L44" i="22"/>
  <c r="E45" i="2"/>
  <c r="E50" i="2" s="1"/>
  <c r="E44" i="2"/>
  <c r="AO126" i="30"/>
  <c r="AL127" i="30"/>
  <c r="AP104" i="8"/>
  <c r="AQ105" i="8"/>
  <c r="AO118" i="29"/>
  <c r="AL119" i="29"/>
  <c r="AL98" i="22"/>
  <c r="AO98" i="22" s="1"/>
  <c r="AO38" i="2"/>
  <c r="AQ39" i="2"/>
  <c r="AP38" i="2"/>
  <c r="AN99" i="22"/>
  <c r="AM98" i="22"/>
  <c r="L47" i="22" l="1"/>
  <c r="AO41" i="8"/>
  <c r="AP105" i="8"/>
  <c r="AQ106" i="8"/>
  <c r="AO127" i="30"/>
  <c r="AL128" i="30"/>
  <c r="AO119" i="29"/>
  <c r="AL120" i="29"/>
  <c r="AL99" i="22"/>
  <c r="AO99" i="22" s="1"/>
  <c r="AO39" i="2"/>
  <c r="AQ40" i="2"/>
  <c r="AP39" i="2"/>
  <c r="AN100" i="22"/>
  <c r="AM99" i="22"/>
  <c r="AO42" i="8" l="1"/>
  <c r="AO128" i="30"/>
  <c r="AL129" i="30"/>
  <c r="AP106" i="8"/>
  <c r="AQ107" i="8"/>
  <c r="AL121" i="29"/>
  <c r="AO120" i="29"/>
  <c r="AL100" i="22"/>
  <c r="AO100" i="22" s="1"/>
  <c r="AO40" i="2"/>
  <c r="AQ41" i="2"/>
  <c r="AP40" i="2"/>
  <c r="AN101" i="22"/>
  <c r="AM100" i="22"/>
  <c r="AP107" i="8" l="1"/>
  <c r="AQ108" i="8"/>
  <c r="AO129" i="30"/>
  <c r="AL130" i="30"/>
  <c r="AO43" i="8"/>
  <c r="AO121" i="29"/>
  <c r="AL122" i="29"/>
  <c r="AO41" i="2"/>
  <c r="AL101" i="22"/>
  <c r="AO101" i="22" s="1"/>
  <c r="AQ42" i="2"/>
  <c r="AP41" i="2"/>
  <c r="AN102" i="22"/>
  <c r="AM101" i="22"/>
  <c r="AO44" i="8" l="1"/>
  <c r="AL131" i="30"/>
  <c r="AO130" i="30"/>
  <c r="AP108" i="8"/>
  <c r="AQ109" i="8"/>
  <c r="AO122" i="29"/>
  <c r="AL123" i="29"/>
  <c r="AO42" i="2"/>
  <c r="AL102" i="22"/>
  <c r="AO102" i="22" s="1"/>
  <c r="AQ43" i="2"/>
  <c r="AP42" i="2"/>
  <c r="AN103" i="22"/>
  <c r="AM102" i="22"/>
  <c r="AP109" i="8" l="1"/>
  <c r="AQ110" i="8"/>
  <c r="AO45" i="8"/>
  <c r="AO131" i="30"/>
  <c r="AL132" i="30"/>
  <c r="AO123" i="29"/>
  <c r="AL124" i="29"/>
  <c r="AO43" i="2"/>
  <c r="AL103" i="22"/>
  <c r="AO103" i="22" s="1"/>
  <c r="AQ44" i="2"/>
  <c r="AP43" i="2"/>
  <c r="AN104" i="22"/>
  <c r="AM103" i="22"/>
  <c r="N21" i="30"/>
  <c r="N27" i="30"/>
  <c r="N10" i="30"/>
  <c r="N9" i="30"/>
  <c r="N4" i="30"/>
  <c r="N7" i="30"/>
  <c r="N6" i="30"/>
  <c r="N5" i="30"/>
  <c r="N13" i="30"/>
  <c r="N22" i="30"/>
  <c r="N23" i="30"/>
  <c r="N20" i="30"/>
  <c r="N19" i="30"/>
  <c r="N8" i="30"/>
  <c r="N15" i="30"/>
  <c r="N14" i="30"/>
  <c r="N35" i="30"/>
  <c r="N3" i="30"/>
  <c r="N44" i="30"/>
  <c r="N28" i="30"/>
  <c r="N49" i="30"/>
  <c r="N18" i="30"/>
  <c r="N51" i="30"/>
  <c r="N24" i="30"/>
  <c r="N12" i="30"/>
  <c r="N11" i="30"/>
  <c r="N37" i="30"/>
  <c r="N29" i="30"/>
  <c r="N42" i="30"/>
  <c r="N26" i="30"/>
  <c r="N41" i="30"/>
  <c r="N25" i="30"/>
  <c r="N30" i="30" l="1"/>
  <c r="N48" i="30" s="1"/>
  <c r="N50" i="30" s="1"/>
  <c r="N52" i="30" s="1"/>
  <c r="N60" i="30" s="1"/>
  <c r="N34" i="30"/>
  <c r="N36" i="30" s="1"/>
  <c r="N38" i="30" s="1"/>
  <c r="N57" i="30" s="1"/>
  <c r="N68" i="30"/>
  <c r="N69" i="30" s="1"/>
  <c r="N43" i="30"/>
  <c r="N45" i="30" s="1"/>
  <c r="N65" i="30"/>
  <c r="N66" i="30" s="1"/>
  <c r="AL133" i="30"/>
  <c r="AO132" i="30"/>
  <c r="AO46" i="8"/>
  <c r="AP110" i="8"/>
  <c r="AQ111" i="8"/>
  <c r="AO124" i="29"/>
  <c r="AL125" i="29"/>
  <c r="AO44" i="2"/>
  <c r="AL104" i="22"/>
  <c r="AO104" i="22" s="1"/>
  <c r="AQ45" i="2"/>
  <c r="AP44" i="2"/>
  <c r="AN105" i="22"/>
  <c r="AM104" i="22"/>
  <c r="N61" i="30" l="1"/>
  <c r="N48" i="29" s="1"/>
  <c r="N47" i="29"/>
  <c r="N58" i="30"/>
  <c r="AO47" i="8"/>
  <c r="AP111" i="8"/>
  <c r="AQ112" i="8"/>
  <c r="AO133" i="30"/>
  <c r="AL134" i="30"/>
  <c r="AO125" i="29"/>
  <c r="AL126" i="29"/>
  <c r="AO45" i="2"/>
  <c r="AL105" i="22"/>
  <c r="AO105" i="22" s="1"/>
  <c r="AQ46" i="2"/>
  <c r="AP45" i="2"/>
  <c r="AN106" i="22"/>
  <c r="AM105" i="22"/>
  <c r="N49" i="29" l="1"/>
  <c r="AO48" i="8"/>
  <c r="AL135" i="30"/>
  <c r="AO134" i="30"/>
  <c r="AP112" i="8"/>
  <c r="AQ113" i="8"/>
  <c r="AO126" i="29"/>
  <c r="AL127" i="29"/>
  <c r="AO46" i="2"/>
  <c r="AL106" i="22"/>
  <c r="AO106" i="22" s="1"/>
  <c r="AQ47" i="2"/>
  <c r="AP46" i="2"/>
  <c r="AN107" i="22"/>
  <c r="AM106" i="22"/>
  <c r="AO49" i="8" l="1"/>
  <c r="AP113" i="8"/>
  <c r="AQ114" i="8"/>
  <c r="AL136" i="30"/>
  <c r="AO135" i="30"/>
  <c r="AO127" i="29"/>
  <c r="AL128" i="29"/>
  <c r="AO47" i="2"/>
  <c r="AL107" i="22"/>
  <c r="AO107" i="22" s="1"/>
  <c r="AQ48" i="2"/>
  <c r="AP47" i="2"/>
  <c r="AN108" i="22"/>
  <c r="AM107" i="22"/>
  <c r="AO50" i="8" l="1"/>
  <c r="AL137" i="30"/>
  <c r="AO136" i="30"/>
  <c r="AP114" i="8"/>
  <c r="AQ115" i="8"/>
  <c r="AL129" i="29"/>
  <c r="AO128" i="29"/>
  <c r="AO48" i="2"/>
  <c r="AL108" i="22"/>
  <c r="AO108" i="22" s="1"/>
  <c r="AQ49" i="2"/>
  <c r="AP48" i="2"/>
  <c r="AN109" i="22"/>
  <c r="AM108" i="22"/>
  <c r="M5" i="22"/>
  <c r="M23" i="22"/>
  <c r="M3" i="22"/>
  <c r="M15" i="22"/>
  <c r="M19" i="22"/>
  <c r="M11" i="22"/>
  <c r="F28" i="2"/>
  <c r="F8" i="2"/>
  <c r="F16" i="2"/>
  <c r="M12" i="22"/>
  <c r="F17" i="2"/>
  <c r="M6" i="22"/>
  <c r="F15" i="2"/>
  <c r="F10" i="2"/>
  <c r="M4" i="22"/>
  <c r="F23" i="2"/>
  <c r="F13" i="2"/>
  <c r="M14" i="22"/>
  <c r="M13" i="22"/>
  <c r="M7" i="22"/>
  <c r="F3" i="2"/>
  <c r="M20" i="22"/>
  <c r="M21" i="22"/>
  <c r="M22" i="22"/>
  <c r="M30" i="22" l="1"/>
  <c r="M28" i="22"/>
  <c r="M26" i="22"/>
  <c r="M29" i="22"/>
  <c r="M27" i="22"/>
  <c r="AO51" i="8"/>
  <c r="AP115" i="8"/>
  <c r="AQ116" i="8"/>
  <c r="AQ117" i="8" s="1"/>
  <c r="AO137" i="30"/>
  <c r="AL138" i="30"/>
  <c r="AO129" i="29"/>
  <c r="AL130" i="29"/>
  <c r="AO49" i="2"/>
  <c r="AL109" i="22"/>
  <c r="AO109" i="22" s="1"/>
  <c r="AQ50" i="2"/>
  <c r="AP49" i="2"/>
  <c r="AN110" i="22"/>
  <c r="AM109" i="22"/>
  <c r="M38" i="22"/>
  <c r="F7" i="2"/>
  <c r="F6" i="2"/>
  <c r="F40" i="2"/>
  <c r="F34" i="2"/>
  <c r="F14" i="2"/>
  <c r="M34" i="22"/>
  <c r="M37" i="22"/>
  <c r="F21" i="2"/>
  <c r="F33" i="2"/>
  <c r="F9" i="2"/>
  <c r="J109" i="28"/>
  <c r="F39" i="2"/>
  <c r="F41" i="2"/>
  <c r="F4" i="2"/>
  <c r="F30" i="2"/>
  <c r="F29" i="2"/>
  <c r="M36" i="22"/>
  <c r="F32" i="2"/>
  <c r="F31" i="2"/>
  <c r="F5" i="2"/>
  <c r="F22" i="2"/>
  <c r="F12" i="2"/>
  <c r="F35" i="2"/>
  <c r="M35" i="22"/>
  <c r="F11" i="2"/>
  <c r="F24" i="2"/>
  <c r="L109" i="28" l="1"/>
  <c r="M39" i="22"/>
  <c r="M31" i="22"/>
  <c r="M42" i="22"/>
  <c r="M43" i="22"/>
  <c r="M46" i="22"/>
  <c r="M45" i="22"/>
  <c r="M44" i="22"/>
  <c r="F45" i="2"/>
  <c r="F50" i="2" s="1"/>
  <c r="F44" i="2"/>
  <c r="AP117" i="8"/>
  <c r="AQ118" i="8"/>
  <c r="AO52" i="8"/>
  <c r="AO138" i="30"/>
  <c r="AL139" i="30"/>
  <c r="AP116" i="8"/>
  <c r="AO130" i="29"/>
  <c r="AL131" i="29"/>
  <c r="AO50" i="2"/>
  <c r="AL110" i="22"/>
  <c r="AO110" i="22" s="1"/>
  <c r="AQ51" i="2"/>
  <c r="AP50" i="2"/>
  <c r="AN111" i="22"/>
  <c r="AM110" i="22"/>
  <c r="M47" i="22" l="1"/>
  <c r="AP118" i="8"/>
  <c r="AQ119" i="8"/>
  <c r="AO53" i="8"/>
  <c r="AL140" i="30"/>
  <c r="AO139" i="30"/>
  <c r="AO131" i="29"/>
  <c r="AL132" i="29"/>
  <c r="AO51" i="2"/>
  <c r="AL111" i="22"/>
  <c r="AO111" i="22" s="1"/>
  <c r="AQ52" i="2"/>
  <c r="AP51" i="2"/>
  <c r="AN112" i="22"/>
  <c r="AM111" i="22"/>
  <c r="AP119" i="8" l="1"/>
  <c r="AQ120" i="8"/>
  <c r="AO54" i="8"/>
  <c r="AO140" i="30"/>
  <c r="AL141" i="30"/>
  <c r="AO132" i="29"/>
  <c r="AL133" i="29"/>
  <c r="AO52" i="2"/>
  <c r="AL112" i="22"/>
  <c r="AO112" i="22" s="1"/>
  <c r="AQ53" i="2"/>
  <c r="AP52" i="2"/>
  <c r="AN113" i="22"/>
  <c r="AM112" i="22"/>
  <c r="AP120" i="8" l="1"/>
  <c r="AQ121" i="8"/>
  <c r="AO55" i="8"/>
  <c r="AO141" i="30"/>
  <c r="AL142" i="30"/>
  <c r="AO133" i="29"/>
  <c r="AL134" i="29"/>
  <c r="AO53" i="2"/>
  <c r="AL113" i="22"/>
  <c r="AO113" i="22" s="1"/>
  <c r="AQ54" i="2"/>
  <c r="AP53" i="2"/>
  <c r="AN114" i="22"/>
  <c r="AM113" i="22"/>
  <c r="AP121" i="8" l="1"/>
  <c r="AQ122" i="8"/>
  <c r="AO56" i="8"/>
  <c r="AO142" i="30"/>
  <c r="AL143" i="30"/>
  <c r="AL135" i="29"/>
  <c r="AO134" i="29"/>
  <c r="AO54" i="2"/>
  <c r="AL114" i="22"/>
  <c r="AO114" i="22" s="1"/>
  <c r="AQ55" i="2"/>
  <c r="AP54" i="2"/>
  <c r="AN115" i="22"/>
  <c r="AM114" i="22"/>
  <c r="AP122" i="8" l="1"/>
  <c r="AQ123" i="8"/>
  <c r="AO57" i="8"/>
  <c r="AO143" i="30"/>
  <c r="AL144" i="30"/>
  <c r="AO135" i="29"/>
  <c r="AL136" i="29"/>
  <c r="AO55" i="2"/>
  <c r="AL115" i="22"/>
  <c r="AO115" i="22" s="1"/>
  <c r="AQ56" i="2"/>
  <c r="AP55" i="2"/>
  <c r="AN116" i="22"/>
  <c r="AM115" i="22"/>
  <c r="O15" i="30"/>
  <c r="O20" i="30"/>
  <c r="O42" i="30"/>
  <c r="O3" i="30"/>
  <c r="O35" i="30"/>
  <c r="O5" i="30"/>
  <c r="O37" i="30"/>
  <c r="O7" i="30"/>
  <c r="O28" i="30"/>
  <c r="O25" i="30"/>
  <c r="O22" i="30"/>
  <c r="O27" i="30"/>
  <c r="O24" i="30"/>
  <c r="O41" i="30"/>
  <c r="O26" i="30"/>
  <c r="O49" i="30"/>
  <c r="O4" i="30"/>
  <c r="O9" i="30"/>
  <c r="O12" i="30"/>
  <c r="O19" i="30"/>
  <c r="O14" i="30"/>
  <c r="O29" i="30"/>
  <c r="O18" i="30"/>
  <c r="O23" i="30"/>
  <c r="O44" i="30"/>
  <c r="O51" i="30"/>
  <c r="O6" i="30"/>
  <c r="O11" i="30"/>
  <c r="O10" i="30"/>
  <c r="O21" i="30"/>
  <c r="O8" i="30"/>
  <c r="O13" i="30"/>
  <c r="O65" i="30" l="1"/>
  <c r="O66" i="30" s="1"/>
  <c r="O43" i="30"/>
  <c r="O45" i="30" s="1"/>
  <c r="O34" i="30"/>
  <c r="O36" i="30" s="1"/>
  <c r="O38" i="30" s="1"/>
  <c r="O57" i="30" s="1"/>
  <c r="O68" i="30"/>
  <c r="O69" i="30" s="1"/>
  <c r="O30" i="30"/>
  <c r="O48" i="30" s="1"/>
  <c r="O50" i="30" s="1"/>
  <c r="O52" i="30" s="1"/>
  <c r="O60" i="30" s="1"/>
  <c r="AP123" i="8"/>
  <c r="AQ124" i="8"/>
  <c r="AO58" i="8"/>
  <c r="AL145" i="30"/>
  <c r="AO144" i="30"/>
  <c r="AO136" i="29"/>
  <c r="AL137" i="29"/>
  <c r="AO56" i="2"/>
  <c r="AL116" i="22"/>
  <c r="AO116" i="22" s="1"/>
  <c r="AQ57" i="2"/>
  <c r="AP56" i="2"/>
  <c r="AN117" i="22"/>
  <c r="AM116" i="22"/>
  <c r="O61" i="30" l="1"/>
  <c r="O48" i="29" s="1"/>
  <c r="O58" i="30"/>
  <c r="O47" i="29" s="1"/>
  <c r="AP124" i="8"/>
  <c r="AQ125" i="8"/>
  <c r="AO59" i="8"/>
  <c r="AL146" i="30"/>
  <c r="AO145" i="30"/>
  <c r="AL138" i="29"/>
  <c r="AO137" i="29"/>
  <c r="AO57" i="2"/>
  <c r="AL117" i="22"/>
  <c r="AO117" i="22" s="1"/>
  <c r="AQ58" i="2"/>
  <c r="AP57" i="2"/>
  <c r="AN118" i="22"/>
  <c r="AM117" i="22"/>
  <c r="O49" i="29" l="1"/>
  <c r="AP125" i="8"/>
  <c r="AQ126" i="8"/>
  <c r="AP126" i="8" s="1"/>
  <c r="AO60" i="8"/>
  <c r="AL147" i="30"/>
  <c r="AO146" i="30"/>
  <c r="AO138" i="29"/>
  <c r="AL139" i="29"/>
  <c r="AO58" i="2"/>
  <c r="AL118" i="22"/>
  <c r="AO118" i="22" s="1"/>
  <c r="AQ59" i="2"/>
  <c r="AP58" i="2"/>
  <c r="AN119" i="22"/>
  <c r="AM118" i="22"/>
  <c r="H41" i="8"/>
  <c r="H302" i="8"/>
  <c r="H7" i="8"/>
  <c r="H269" i="8"/>
  <c r="H389" i="8"/>
  <c r="H235" i="8"/>
  <c r="H356" i="8"/>
  <c r="H201" i="8"/>
  <c r="H323" i="8"/>
  <c r="H167" i="8"/>
  <c r="H279" i="8"/>
  <c r="H133" i="8"/>
  <c r="H246" i="8"/>
  <c r="H100" i="8"/>
  <c r="H212" i="8"/>
  <c r="H67" i="8"/>
  <c r="H179" i="8"/>
  <c r="H23" i="8"/>
  <c r="H146" i="8"/>
  <c r="H3" i="8"/>
  <c r="H113" i="8"/>
  <c r="H388" i="8"/>
  <c r="H79" i="8"/>
  <c r="H355" i="8"/>
  <c r="H46" i="8"/>
  <c r="H311" i="8"/>
  <c r="H13" i="8"/>
  <c r="H278" i="8"/>
  <c r="H401" i="8"/>
  <c r="H244" i="8"/>
  <c r="H367" i="8"/>
  <c r="H211" i="8"/>
  <c r="H334" i="8"/>
  <c r="H178" i="8"/>
  <c r="H301" i="8"/>
  <c r="H145" i="8"/>
  <c r="H267" i="8"/>
  <c r="H111" i="8"/>
  <c r="H233" i="8"/>
  <c r="H78" i="8"/>
  <c r="H199" i="8"/>
  <c r="H45" i="8"/>
  <c r="H165" i="8"/>
  <c r="H11" i="8"/>
  <c r="H132" i="8"/>
  <c r="H393" i="8"/>
  <c r="H99" i="8"/>
  <c r="H359" i="8"/>
  <c r="H55" i="8"/>
  <c r="H325" i="8"/>
  <c r="H22" i="8"/>
  <c r="H292" i="8"/>
  <c r="H404" i="8"/>
  <c r="H259" i="8"/>
  <c r="H371" i="8"/>
  <c r="H215" i="8"/>
  <c r="H338" i="8"/>
  <c r="H182" i="8"/>
  <c r="H305" i="8"/>
  <c r="H148" i="8"/>
  <c r="H271" i="8"/>
  <c r="H115" i="8"/>
  <c r="H238" i="8"/>
  <c r="H82" i="8"/>
  <c r="H205" i="8"/>
  <c r="H49" i="8"/>
  <c r="H171" i="8"/>
  <c r="H15" i="8"/>
  <c r="H137" i="8"/>
  <c r="H391" i="8"/>
  <c r="H103" i="8"/>
  <c r="H357" i="8"/>
  <c r="H69" i="8"/>
  <c r="H324" i="8"/>
  <c r="H36" i="8"/>
  <c r="H291" i="8"/>
  <c r="H403" i="8"/>
  <c r="H247" i="8"/>
  <c r="H370" i="8"/>
  <c r="H214" i="8"/>
  <c r="H337" i="8"/>
  <c r="H180" i="8"/>
  <c r="H303" i="8"/>
  <c r="H147" i="8"/>
  <c r="H270" i="8"/>
  <c r="H114" i="8"/>
  <c r="H237" i="8"/>
  <c r="H81" i="8"/>
  <c r="H203" i="8"/>
  <c r="H47" i="8"/>
  <c r="H169" i="8"/>
  <c r="H14" i="8"/>
  <c r="H135" i="8"/>
  <c r="H397" i="8"/>
  <c r="H101" i="8"/>
  <c r="H363" i="8"/>
  <c r="H68" i="8"/>
  <c r="H329" i="8"/>
  <c r="H35" i="8"/>
  <c r="H295" i="8"/>
  <c r="H407" i="8"/>
  <c r="H261" i="8"/>
  <c r="H374" i="8"/>
  <c r="H228" i="8"/>
  <c r="H340" i="8"/>
  <c r="H195" i="8"/>
  <c r="H307" i="8"/>
  <c r="H151" i="8"/>
  <c r="H274" i="8"/>
  <c r="H118" i="8"/>
  <c r="H241" i="8"/>
  <c r="H84" i="8"/>
  <c r="H207" i="8"/>
  <c r="H51" i="8"/>
  <c r="H174" i="8"/>
  <c r="H18" i="8"/>
  <c r="H141" i="8"/>
  <c r="H406" i="8"/>
  <c r="H107" i="8"/>
  <c r="H372" i="8"/>
  <c r="H73" i="8"/>
  <c r="H339" i="8"/>
  <c r="H39" i="8"/>
  <c r="H306" i="8"/>
  <c r="H5" i="8"/>
  <c r="H273" i="8"/>
  <c r="H395" i="8"/>
  <c r="H239" i="8"/>
  <c r="H361" i="8"/>
  <c r="H206" i="8"/>
  <c r="H327" i="8"/>
  <c r="H173" i="8"/>
  <c r="H293" i="8"/>
  <c r="H139" i="8"/>
  <c r="H260" i="8"/>
  <c r="H105" i="8"/>
  <c r="H227" i="8"/>
  <c r="H71" i="8"/>
  <c r="H183" i="8"/>
  <c r="H37" i="8"/>
  <c r="H150" i="8"/>
  <c r="H4" i="8"/>
  <c r="H116" i="8"/>
  <c r="H387" i="8"/>
  <c r="H83" i="8"/>
  <c r="H343" i="8"/>
  <c r="H50" i="8"/>
  <c r="H310" i="8"/>
  <c r="H17" i="8"/>
  <c r="H276" i="8"/>
  <c r="H399" i="8"/>
  <c r="H243" i="8"/>
  <c r="H366" i="8"/>
  <c r="H210" i="8"/>
  <c r="H333" i="8"/>
  <c r="H177" i="8"/>
  <c r="H299" i="8"/>
  <c r="H143" i="8"/>
  <c r="H231" i="8"/>
  <c r="H110" i="8"/>
  <c r="H164" i="8"/>
  <c r="H77" i="8"/>
  <c r="H87" i="8"/>
  <c r="H43" i="8"/>
  <c r="H20" i="8"/>
  <c r="H9" i="8"/>
  <c r="H398" i="8"/>
  <c r="H265" i="8"/>
  <c r="H365" i="8"/>
  <c r="H197" i="8"/>
  <c r="H331" i="8"/>
  <c r="H131" i="8"/>
  <c r="H297" i="8"/>
  <c r="H54" i="8"/>
  <c r="H263" i="8"/>
  <c r="H375" i="8"/>
  <c r="H229" i="8"/>
  <c r="H342" i="8"/>
  <c r="H196" i="8"/>
  <c r="H308" i="8"/>
  <c r="H163" i="8"/>
  <c r="H275" i="8"/>
  <c r="H119" i="8"/>
  <c r="H242" i="8"/>
  <c r="H86" i="8"/>
  <c r="H209" i="8"/>
  <c r="H52" i="8"/>
  <c r="H175" i="8"/>
  <c r="H19" i="8"/>
  <c r="H142" i="8"/>
  <c r="H402" i="8"/>
  <c r="H109" i="8"/>
  <c r="H369" i="8"/>
  <c r="H75" i="8"/>
  <c r="H335" i="8"/>
  <c r="H16" i="8" l="1"/>
  <c r="H6" i="8"/>
  <c r="H10" i="8"/>
  <c r="H27" i="8"/>
  <c r="H28" i="8" s="1"/>
  <c r="H29" i="8"/>
  <c r="H57" i="8"/>
  <c r="H40" i="8"/>
  <c r="H44" i="8"/>
  <c r="H53" i="8"/>
  <c r="H56" i="8"/>
  <c r="H80" i="8"/>
  <c r="H70" i="8"/>
  <c r="H74" i="8"/>
  <c r="H91" i="8"/>
  <c r="H92" i="8" s="1"/>
  <c r="H93" i="8"/>
  <c r="H121" i="8"/>
  <c r="H153" i="8" s="1"/>
  <c r="H185" i="8" s="1"/>
  <c r="H104" i="8"/>
  <c r="H108" i="8"/>
  <c r="H117" i="8"/>
  <c r="H120" i="8"/>
  <c r="H144" i="8"/>
  <c r="H134" i="8"/>
  <c r="H155" i="8"/>
  <c r="H156" i="8" s="1"/>
  <c r="H138" i="8"/>
  <c r="H157" i="8"/>
  <c r="H168" i="8"/>
  <c r="H172" i="8"/>
  <c r="H181" i="8"/>
  <c r="H184" i="8"/>
  <c r="H208" i="8"/>
  <c r="H198" i="8"/>
  <c r="H202" i="8"/>
  <c r="H219" i="8"/>
  <c r="H220" i="8" s="1"/>
  <c r="H221" i="8"/>
  <c r="H249" i="8"/>
  <c r="H232" i="8"/>
  <c r="H236" i="8"/>
  <c r="H245" i="8"/>
  <c r="H248" i="8"/>
  <c r="H272" i="8"/>
  <c r="H262" i="8"/>
  <c r="H266" i="8"/>
  <c r="H283" i="8"/>
  <c r="H284" i="8" s="1"/>
  <c r="H285" i="8"/>
  <c r="H313" i="8"/>
  <c r="H296" i="8"/>
  <c r="H300" i="8"/>
  <c r="H309" i="8"/>
  <c r="H312" i="8"/>
  <c r="H336" i="8"/>
  <c r="H326" i="8"/>
  <c r="H330" i="8"/>
  <c r="H347" i="8"/>
  <c r="H348" i="8" s="1"/>
  <c r="H349" i="8"/>
  <c r="H377" i="8"/>
  <c r="H360" i="8"/>
  <c r="H364" i="8"/>
  <c r="H373" i="8"/>
  <c r="H376" i="8"/>
  <c r="H400" i="8"/>
  <c r="H420" i="8"/>
  <c r="H390" i="8"/>
  <c r="H411" i="8"/>
  <c r="H412" i="8" s="1"/>
  <c r="H394" i="8"/>
  <c r="H413" i="8"/>
  <c r="H25" i="8"/>
  <c r="H8" i="8"/>
  <c r="H12" i="8"/>
  <c r="H21" i="8"/>
  <c r="H24" i="8"/>
  <c r="H48" i="8"/>
  <c r="H38" i="8"/>
  <c r="H59" i="8"/>
  <c r="H60" i="8" s="1"/>
  <c r="H42" i="8"/>
  <c r="H61" i="8"/>
  <c r="H89" i="8"/>
  <c r="H72" i="8"/>
  <c r="H76" i="8"/>
  <c r="H85" i="8"/>
  <c r="H88" i="8"/>
  <c r="H112" i="8"/>
  <c r="H102" i="8"/>
  <c r="H123" i="8"/>
  <c r="H124" i="8" s="1"/>
  <c r="H106" i="8"/>
  <c r="H125" i="8"/>
  <c r="H136" i="8"/>
  <c r="H140" i="8"/>
  <c r="H149" i="8"/>
  <c r="H152" i="8"/>
  <c r="H176" i="8"/>
  <c r="H166" i="8"/>
  <c r="H187" i="8"/>
  <c r="H188" i="8" s="1"/>
  <c r="H170" i="8"/>
  <c r="H189" i="8"/>
  <c r="H217" i="8"/>
  <c r="H200" i="8"/>
  <c r="H204" i="8"/>
  <c r="H213" i="8"/>
  <c r="H216" i="8"/>
  <c r="H240" i="8"/>
  <c r="H230" i="8"/>
  <c r="H251" i="8"/>
  <c r="H252" i="8" s="1"/>
  <c r="H234" i="8"/>
  <c r="H253" i="8"/>
  <c r="H281" i="8"/>
  <c r="H264" i="8"/>
  <c r="H268" i="8"/>
  <c r="H277" i="8"/>
  <c r="H280" i="8"/>
  <c r="H304" i="8"/>
  <c r="H294" i="8"/>
  <c r="H315" i="8"/>
  <c r="H316" i="8" s="1"/>
  <c r="H298" i="8"/>
  <c r="H317" i="8"/>
  <c r="H345" i="8"/>
  <c r="H328" i="8"/>
  <c r="H332" i="8"/>
  <c r="H341" i="8"/>
  <c r="H344" i="8"/>
  <c r="H368" i="8"/>
  <c r="H358" i="8"/>
  <c r="H379" i="8"/>
  <c r="H380" i="8" s="1"/>
  <c r="H362" i="8"/>
  <c r="H381" i="8"/>
  <c r="H409" i="8"/>
  <c r="H392" i="8"/>
  <c r="H396" i="8"/>
  <c r="H405" i="8"/>
  <c r="H408" i="8"/>
  <c r="AO61" i="8"/>
  <c r="AO147" i="30"/>
  <c r="AL148" i="30"/>
  <c r="AL140" i="29"/>
  <c r="AO139" i="29"/>
  <c r="AO59" i="2"/>
  <c r="AL119" i="22"/>
  <c r="AO119" i="22" s="1"/>
  <c r="AQ60" i="2"/>
  <c r="AP59" i="2"/>
  <c r="AN120" i="22"/>
  <c r="AM119" i="22"/>
  <c r="H127" i="8" l="1"/>
  <c r="H128" i="8" s="1"/>
  <c r="H126" i="8"/>
  <c r="H63" i="8"/>
  <c r="H64" i="8" s="1"/>
  <c r="H62" i="8"/>
  <c r="H414" i="8"/>
  <c r="H415" i="8"/>
  <c r="H416" i="8" s="1"/>
  <c r="H158" i="8"/>
  <c r="H159" i="8"/>
  <c r="H160" i="8" s="1"/>
  <c r="H95" i="8"/>
  <c r="H96" i="8" s="1"/>
  <c r="H94" i="8"/>
  <c r="H31" i="8"/>
  <c r="H32" i="8" s="1"/>
  <c r="H30" i="8"/>
  <c r="H383" i="8"/>
  <c r="H384" i="8" s="1"/>
  <c r="H382" i="8"/>
  <c r="H319" i="8"/>
  <c r="H320" i="8" s="1"/>
  <c r="H318" i="8"/>
  <c r="H255" i="8"/>
  <c r="H256" i="8" s="1"/>
  <c r="H254" i="8"/>
  <c r="H191" i="8"/>
  <c r="H192" i="8" s="1"/>
  <c r="H190" i="8"/>
  <c r="H351" i="8"/>
  <c r="H352" i="8" s="1"/>
  <c r="H350" i="8"/>
  <c r="H287" i="8"/>
  <c r="H288" i="8" s="1"/>
  <c r="H286" i="8"/>
  <c r="H223" i="8"/>
  <c r="H224" i="8" s="1"/>
  <c r="H222" i="8"/>
  <c r="AO62" i="8"/>
  <c r="AL149" i="30"/>
  <c r="AO148" i="30"/>
  <c r="AQ127" i="8"/>
  <c r="AL141" i="29"/>
  <c r="AO140" i="29"/>
  <c r="AO60" i="2"/>
  <c r="AL120" i="22"/>
  <c r="AO120" i="22" s="1"/>
  <c r="AQ61" i="2"/>
  <c r="AP60" i="2"/>
  <c r="AN121" i="22"/>
  <c r="AM120" i="22"/>
  <c r="N12" i="22"/>
  <c r="N6" i="22"/>
  <c r="N20" i="22"/>
  <c r="N21" i="22"/>
  <c r="N4" i="22"/>
  <c r="N15" i="22"/>
  <c r="N13" i="22"/>
  <c r="N5" i="22"/>
  <c r="N19" i="22"/>
  <c r="N3" i="22"/>
  <c r="N14" i="22"/>
  <c r="N23" i="22"/>
  <c r="N11" i="22"/>
  <c r="N22" i="22"/>
  <c r="N7" i="22"/>
  <c r="N30" i="22" l="1"/>
  <c r="N28" i="22"/>
  <c r="N26" i="22"/>
  <c r="N29" i="22"/>
  <c r="N27" i="22"/>
  <c r="AO63" i="8"/>
  <c r="AP127" i="8"/>
  <c r="AQ128" i="8"/>
  <c r="AL150" i="30"/>
  <c r="AO149" i="30"/>
  <c r="AO141" i="29"/>
  <c r="AL142" i="29"/>
  <c r="AO61" i="2"/>
  <c r="AL121" i="22"/>
  <c r="AO121" i="22" s="1"/>
  <c r="AQ62" i="2"/>
  <c r="AP61" i="2"/>
  <c r="AN122" i="22"/>
  <c r="AM121" i="22"/>
  <c r="N38" i="22"/>
  <c r="N36" i="22"/>
  <c r="J122" i="28"/>
  <c r="N37" i="22"/>
  <c r="N34" i="22"/>
  <c r="N35" i="22"/>
  <c r="L122" i="28" l="1"/>
  <c r="N39" i="22"/>
  <c r="N31" i="22"/>
  <c r="N42" i="22"/>
  <c r="N43" i="22"/>
  <c r="N46" i="22"/>
  <c r="N45" i="22"/>
  <c r="N44" i="22"/>
  <c r="AO64" i="8"/>
  <c r="AO150" i="30"/>
  <c r="AL151" i="30"/>
  <c r="AP128" i="8"/>
  <c r="AQ129" i="8"/>
  <c r="AL143" i="29"/>
  <c r="AO142" i="29"/>
  <c r="AO62" i="2"/>
  <c r="AL122" i="22"/>
  <c r="AO122" i="22" s="1"/>
  <c r="AQ63" i="2"/>
  <c r="AP62" i="2"/>
  <c r="AN123" i="22"/>
  <c r="AM122" i="22"/>
  <c r="N47" i="22" l="1"/>
  <c r="AO65" i="8"/>
  <c r="AP129" i="8"/>
  <c r="AQ130" i="8"/>
  <c r="AL152" i="30"/>
  <c r="AO151" i="30"/>
  <c r="AL144" i="29"/>
  <c r="AO143" i="29"/>
  <c r="AO63" i="2"/>
  <c r="AL123" i="22"/>
  <c r="AO123" i="22" s="1"/>
  <c r="AQ64" i="2"/>
  <c r="AP63" i="2"/>
  <c r="AN124" i="22"/>
  <c r="AM123" i="22"/>
  <c r="AO66" i="8" l="1"/>
  <c r="AO152" i="30"/>
  <c r="AL153" i="30"/>
  <c r="AP130" i="8"/>
  <c r="AQ131" i="8"/>
  <c r="AL145" i="29"/>
  <c r="AO144" i="29"/>
  <c r="AO64" i="2"/>
  <c r="AL124" i="22"/>
  <c r="AO124" i="22" s="1"/>
  <c r="AQ65" i="2"/>
  <c r="AP64" i="2"/>
  <c r="AN125" i="22"/>
  <c r="AM124" i="22"/>
  <c r="AO67" i="8" l="1"/>
  <c r="AP131" i="8"/>
  <c r="AQ132" i="8"/>
  <c r="AO153" i="30"/>
  <c r="AL154" i="30"/>
  <c r="AL146" i="29"/>
  <c r="AO145" i="29"/>
  <c r="AO65" i="2"/>
  <c r="AL125" i="22"/>
  <c r="AO125" i="22" s="1"/>
  <c r="AQ66" i="2"/>
  <c r="AP65" i="2"/>
  <c r="AN126" i="22"/>
  <c r="AM125" i="22"/>
  <c r="AO68" i="8" l="1"/>
  <c r="AO154" i="30"/>
  <c r="AL155" i="30"/>
  <c r="AP132" i="8"/>
  <c r="AQ133" i="8"/>
  <c r="AO146" i="29"/>
  <c r="AL147" i="29"/>
  <c r="AO66" i="2"/>
  <c r="AL126" i="22"/>
  <c r="AO126" i="22" s="1"/>
  <c r="AQ67" i="2"/>
  <c r="AP66" i="2"/>
  <c r="AN127" i="22"/>
  <c r="AM126" i="22"/>
  <c r="AO69" i="8" l="1"/>
  <c r="AP133" i="8"/>
  <c r="AQ134" i="8"/>
  <c r="AL156" i="30"/>
  <c r="AO155" i="30"/>
  <c r="AL148" i="29"/>
  <c r="AO147" i="29"/>
  <c r="AO67" i="2"/>
  <c r="AL127" i="22"/>
  <c r="AO127" i="22" s="1"/>
  <c r="AQ68" i="2"/>
  <c r="AP67" i="2"/>
  <c r="AN128" i="22"/>
  <c r="AM127" i="22"/>
  <c r="P26" i="30"/>
  <c r="P21" i="30"/>
  <c r="P44" i="30"/>
  <c r="P27" i="30"/>
  <c r="P49" i="30"/>
  <c r="P25" i="30"/>
  <c r="P28" i="30"/>
  <c r="P11" i="30"/>
  <c r="P18" i="30"/>
  <c r="P19" i="30"/>
  <c r="P24" i="30"/>
  <c r="P15" i="30"/>
  <c r="P22" i="30"/>
  <c r="P13" i="30"/>
  <c r="P20" i="30"/>
  <c r="P10" i="30"/>
  <c r="P3" i="30"/>
  <c r="P8" i="30"/>
  <c r="P9" i="30"/>
  <c r="P14" i="30"/>
  <c r="P7" i="30"/>
  <c r="P12" i="30"/>
  <c r="P5" i="30"/>
  <c r="P42" i="30"/>
  <c r="P29" i="30"/>
  <c r="P35" i="30"/>
  <c r="P6" i="30"/>
  <c r="P37" i="30"/>
  <c r="P4" i="30"/>
  <c r="P41" i="30"/>
  <c r="P51" i="30"/>
  <c r="P23" i="30"/>
  <c r="P34" i="30" l="1"/>
  <c r="P36" i="30" s="1"/>
  <c r="P38" i="30" s="1"/>
  <c r="P57" i="30" s="1"/>
  <c r="P68" i="30"/>
  <c r="P69" i="30" s="1"/>
  <c r="P30" i="30"/>
  <c r="P48" i="30" s="1"/>
  <c r="P50" i="30" s="1"/>
  <c r="P52" i="30" s="1"/>
  <c r="P60" i="30" s="1"/>
  <c r="P43" i="30"/>
  <c r="P45" i="30" s="1"/>
  <c r="P65" i="30"/>
  <c r="P66" i="30" s="1"/>
  <c r="AO70" i="8"/>
  <c r="AL157" i="30"/>
  <c r="AO156" i="30"/>
  <c r="AP134" i="8"/>
  <c r="AQ135" i="8"/>
  <c r="AL149" i="29"/>
  <c r="AO148" i="29"/>
  <c r="AO68" i="2"/>
  <c r="AL128" i="22"/>
  <c r="AO128" i="22" s="1"/>
  <c r="AQ69" i="2"/>
  <c r="AP68" i="2"/>
  <c r="AN129" i="22"/>
  <c r="AM128" i="22"/>
  <c r="P61" i="30" l="1"/>
  <c r="P48" i="29" s="1"/>
  <c r="P58" i="30"/>
  <c r="P47" i="29" s="1"/>
  <c r="AO71" i="8"/>
  <c r="AP135" i="8"/>
  <c r="AQ136" i="8"/>
  <c r="AL158" i="30"/>
  <c r="AO157" i="30"/>
  <c r="AL150" i="29"/>
  <c r="AO149" i="29"/>
  <c r="AO69" i="2"/>
  <c r="AL129" i="22"/>
  <c r="AO129" i="22" s="1"/>
  <c r="AQ70" i="2"/>
  <c r="AP69" i="2"/>
  <c r="AN130" i="22"/>
  <c r="AM129" i="22"/>
  <c r="P49" i="29" l="1"/>
  <c r="AO72" i="8"/>
  <c r="AL159" i="30"/>
  <c r="AO158" i="30"/>
  <c r="AP136" i="8"/>
  <c r="AQ137" i="8"/>
  <c r="AL151" i="29"/>
  <c r="AO150" i="29"/>
  <c r="AO70" i="2"/>
  <c r="AL130" i="22"/>
  <c r="AO130" i="22" s="1"/>
  <c r="AQ71" i="2"/>
  <c r="AP70" i="2"/>
  <c r="AN131" i="22"/>
  <c r="AM130" i="22"/>
  <c r="I308" i="8"/>
  <c r="I293" i="8"/>
  <c r="I148" i="8"/>
  <c r="I297" i="8"/>
  <c r="I273" i="8"/>
  <c r="I69" i="8"/>
  <c r="I209" i="8"/>
  <c r="I183" i="8"/>
  <c r="I49" i="8"/>
  <c r="I196" i="8"/>
  <c r="I18" i="8"/>
  <c r="I370" i="8"/>
  <c r="I109" i="8"/>
  <c r="I361" i="8"/>
  <c r="I357" i="8"/>
  <c r="I86" i="8"/>
  <c r="I339" i="8"/>
  <c r="I270" i="8"/>
  <c r="I7" i="8"/>
  <c r="I260" i="8"/>
  <c r="I247" i="8"/>
  <c r="I133" i="8"/>
  <c r="I239" i="8"/>
  <c r="I169" i="8"/>
  <c r="I46" i="8"/>
  <c r="I150" i="8"/>
  <c r="I173" i="8"/>
  <c r="I23" i="8"/>
  <c r="I139" i="8"/>
  <c r="I83" i="8"/>
  <c r="I367" i="8"/>
  <c r="I50" i="8"/>
  <c r="I71" i="8"/>
  <c r="I355" i="8"/>
  <c r="I177" i="8"/>
  <c r="I399" i="8"/>
  <c r="I267" i="8"/>
  <c r="I87" i="8"/>
  <c r="I387" i="8"/>
  <c r="I244" i="8"/>
  <c r="I77" i="8"/>
  <c r="I299" i="8"/>
  <c r="I165" i="8"/>
  <c r="I9" i="8"/>
  <c r="I276" i="8"/>
  <c r="I68" i="8"/>
  <c r="I342" i="8"/>
  <c r="I197" i="8"/>
  <c r="I47" i="8"/>
  <c r="I331" i="8"/>
  <c r="I43" i="8"/>
  <c r="I374" i="8"/>
  <c r="I242" i="8"/>
  <c r="I263" i="8"/>
  <c r="I363" i="8"/>
  <c r="I229" i="8"/>
  <c r="I175" i="8"/>
  <c r="I274" i="8"/>
  <c r="I142" i="8"/>
  <c r="I163" i="8"/>
  <c r="I261" i="8"/>
  <c r="I145" i="8"/>
  <c r="I75" i="8"/>
  <c r="I174" i="8"/>
  <c r="I55" i="8"/>
  <c r="I52" i="8"/>
  <c r="I306" i="8"/>
  <c r="I45" i="8"/>
  <c r="I389" i="8"/>
  <c r="I227" i="8"/>
  <c r="I371" i="8"/>
  <c r="I369" i="8"/>
  <c r="I206" i="8"/>
  <c r="I359" i="8"/>
  <c r="I279" i="8"/>
  <c r="I116" i="8"/>
  <c r="I271" i="8"/>
  <c r="I119" i="8"/>
  <c r="I105" i="8"/>
  <c r="I259" i="8"/>
  <c r="I41" i="8"/>
  <c r="I17" i="8"/>
  <c r="I171" i="8"/>
  <c r="I19" i="8"/>
  <c r="I4" i="8"/>
  <c r="I291" i="8"/>
  <c r="I356" i="8"/>
  <c r="I333" i="8"/>
  <c r="I203" i="8"/>
  <c r="I335" i="8"/>
  <c r="I310" i="8"/>
  <c r="I180" i="8"/>
  <c r="I246" i="8"/>
  <c r="I269" i="8"/>
  <c r="I101" i="8"/>
  <c r="I235" i="8"/>
  <c r="I179" i="8"/>
  <c r="I81" i="8"/>
  <c r="I146" i="8"/>
  <c r="I167" i="8"/>
  <c r="I407" i="8"/>
  <c r="I278" i="8"/>
  <c r="I79" i="8"/>
  <c r="I397" i="8"/>
  <c r="I199" i="8"/>
  <c r="I67" i="8"/>
  <c r="I307" i="8"/>
  <c r="I178" i="8"/>
  <c r="I401" i="8"/>
  <c r="I231" i="8"/>
  <c r="I99" i="8"/>
  <c r="I388" i="8"/>
  <c r="I210" i="8"/>
  <c r="I78" i="8"/>
  <c r="I301" i="8"/>
  <c r="I131" i="8"/>
  <c r="I404" i="8"/>
  <c r="I11" i="8"/>
  <c r="I110" i="8"/>
  <c r="I393" i="8"/>
  <c r="I338" i="8"/>
  <c r="I20" i="8"/>
  <c r="I305" i="8"/>
  <c r="I325" i="8"/>
  <c r="I375" i="8"/>
  <c r="I295" i="8"/>
  <c r="I238" i="8"/>
  <c r="I365" i="8"/>
  <c r="I207" i="8"/>
  <c r="I215" i="8"/>
  <c r="I275" i="8"/>
  <c r="I195" i="8"/>
  <c r="I137" i="8"/>
  <c r="I402" i="8"/>
  <c r="I107" i="8"/>
  <c r="I115" i="8"/>
  <c r="I323" i="8"/>
  <c r="I84" i="8"/>
  <c r="I36" i="8"/>
  <c r="I302" i="8"/>
  <c r="I5" i="8"/>
  <c r="I292" i="8"/>
  <c r="I212" i="8"/>
  <c r="I406" i="8"/>
  <c r="I205" i="8"/>
  <c r="I201" i="8"/>
  <c r="I327" i="8"/>
  <c r="I182" i="8"/>
  <c r="I113" i="8"/>
  <c r="I37" i="8"/>
  <c r="I103" i="8"/>
  <c r="I100" i="8"/>
  <c r="I366" i="8"/>
  <c r="I82" i="8"/>
  <c r="I13" i="8"/>
  <c r="I343" i="8"/>
  <c r="I403" i="8"/>
  <c r="I15" i="8"/>
  <c r="I265" i="8"/>
  <c r="I391" i="8"/>
  <c r="I337" i="8"/>
  <c r="I243" i="8"/>
  <c r="I303" i="8"/>
  <c r="I324" i="8"/>
  <c r="I164" i="8"/>
  <c r="I14" i="8"/>
  <c r="I237" i="8"/>
  <c r="I143" i="8"/>
  <c r="I340" i="8"/>
  <c r="I214" i="8"/>
  <c r="I54" i="8"/>
  <c r="I329" i="8"/>
  <c r="I135" i="8"/>
  <c r="I3" i="8"/>
  <c r="I241" i="8"/>
  <c r="I114" i="8"/>
  <c r="I334" i="8"/>
  <c r="I228" i="8"/>
  <c r="I35" i="8"/>
  <c r="I311" i="8"/>
  <c r="I141" i="8"/>
  <c r="I151" i="8"/>
  <c r="I233" i="8"/>
  <c r="I118" i="8"/>
  <c r="I73" i="8"/>
  <c r="I211" i="8"/>
  <c r="I39" i="8"/>
  <c r="I51" i="8"/>
  <c r="I132" i="8"/>
  <c r="I147" i="8"/>
  <c r="I395" i="8"/>
  <c r="I111" i="8"/>
  <c r="I398" i="8"/>
  <c r="I372" i="8"/>
  <c r="I22" i="8"/>
  <c r="I16" i="8" l="1"/>
  <c r="I6" i="8"/>
  <c r="I10" i="8"/>
  <c r="I27" i="8"/>
  <c r="I28" i="8" s="1"/>
  <c r="I29" i="8"/>
  <c r="I57" i="8"/>
  <c r="I40" i="8"/>
  <c r="I44" i="8"/>
  <c r="I53" i="8"/>
  <c r="I56" i="8"/>
  <c r="I80" i="8"/>
  <c r="I70" i="8"/>
  <c r="I74" i="8"/>
  <c r="I91" i="8"/>
  <c r="I92" i="8" s="1"/>
  <c r="I93" i="8"/>
  <c r="I121" i="8"/>
  <c r="I153" i="8" s="1"/>
  <c r="I185" i="8" s="1"/>
  <c r="I104" i="8"/>
  <c r="I108" i="8"/>
  <c r="I117" i="8"/>
  <c r="I120" i="8"/>
  <c r="I144" i="8"/>
  <c r="I134" i="8"/>
  <c r="I155" i="8"/>
  <c r="I156" i="8" s="1"/>
  <c r="I138" i="8"/>
  <c r="I157" i="8"/>
  <c r="I168" i="8"/>
  <c r="I172" i="8"/>
  <c r="I181" i="8"/>
  <c r="I184" i="8"/>
  <c r="I208" i="8"/>
  <c r="I198" i="8"/>
  <c r="I202" i="8"/>
  <c r="I219" i="8"/>
  <c r="I220" i="8" s="1"/>
  <c r="I221" i="8"/>
  <c r="I249" i="8"/>
  <c r="I232" i="8"/>
  <c r="I236" i="8"/>
  <c r="I245" i="8"/>
  <c r="I248" i="8"/>
  <c r="I272" i="8"/>
  <c r="I262" i="8"/>
  <c r="I266" i="8"/>
  <c r="I283" i="8"/>
  <c r="I284" i="8" s="1"/>
  <c r="I285" i="8"/>
  <c r="I313" i="8"/>
  <c r="I296" i="8"/>
  <c r="I300" i="8"/>
  <c r="I309" i="8"/>
  <c r="I312" i="8"/>
  <c r="I336" i="8"/>
  <c r="I326" i="8"/>
  <c r="I330" i="8"/>
  <c r="I347" i="8"/>
  <c r="I348" i="8" s="1"/>
  <c r="I349" i="8"/>
  <c r="I377" i="8"/>
  <c r="I360" i="8"/>
  <c r="I364" i="8"/>
  <c r="I373" i="8"/>
  <c r="I376" i="8"/>
  <c r="I400" i="8"/>
  <c r="I420" i="8"/>
  <c r="I390" i="8"/>
  <c r="I411" i="8"/>
  <c r="I412" i="8" s="1"/>
  <c r="I394" i="8"/>
  <c r="I413" i="8"/>
  <c r="I25" i="8"/>
  <c r="I8" i="8"/>
  <c r="I12" i="8"/>
  <c r="I21" i="8"/>
  <c r="I24" i="8"/>
  <c r="I48" i="8"/>
  <c r="I38" i="8"/>
  <c r="I59" i="8"/>
  <c r="I60" i="8" s="1"/>
  <c r="I42" i="8"/>
  <c r="I61" i="8"/>
  <c r="I89" i="8"/>
  <c r="I72" i="8"/>
  <c r="I76" i="8"/>
  <c r="I85" i="8"/>
  <c r="I88" i="8"/>
  <c r="I112" i="8"/>
  <c r="I102" i="8"/>
  <c r="I123" i="8"/>
  <c r="I124" i="8" s="1"/>
  <c r="I106" i="8"/>
  <c r="I125" i="8"/>
  <c r="I136" i="8"/>
  <c r="I140" i="8"/>
  <c r="I149" i="8"/>
  <c r="I152" i="8"/>
  <c r="I176" i="8"/>
  <c r="I166" i="8"/>
  <c r="I187" i="8"/>
  <c r="I188" i="8" s="1"/>
  <c r="I170" i="8"/>
  <c r="I189" i="8"/>
  <c r="I217" i="8"/>
  <c r="I200" i="8"/>
  <c r="I204" i="8"/>
  <c r="I213" i="8"/>
  <c r="I216" i="8"/>
  <c r="I240" i="8"/>
  <c r="I230" i="8"/>
  <c r="I251" i="8"/>
  <c r="I252" i="8" s="1"/>
  <c r="I234" i="8"/>
  <c r="I253" i="8"/>
  <c r="I281" i="8"/>
  <c r="I264" i="8"/>
  <c r="I268" i="8"/>
  <c r="I277" i="8"/>
  <c r="I280" i="8"/>
  <c r="I304" i="8"/>
  <c r="I294" i="8"/>
  <c r="I315" i="8"/>
  <c r="I316" i="8" s="1"/>
  <c r="I298" i="8"/>
  <c r="I317" i="8"/>
  <c r="I345" i="8"/>
  <c r="I328" i="8"/>
  <c r="I332" i="8"/>
  <c r="I341" i="8"/>
  <c r="I344" i="8"/>
  <c r="I368" i="8"/>
  <c r="I358" i="8"/>
  <c r="I379" i="8"/>
  <c r="I380" i="8" s="1"/>
  <c r="I362" i="8"/>
  <c r="I381" i="8"/>
  <c r="I409" i="8"/>
  <c r="I392" i="8"/>
  <c r="I396" i="8"/>
  <c r="I405" i="8"/>
  <c r="I408" i="8"/>
  <c r="AO73" i="8"/>
  <c r="AP137" i="8"/>
  <c r="AQ138" i="8"/>
  <c r="AL160" i="30"/>
  <c r="AO159" i="30"/>
  <c r="AL152" i="29"/>
  <c r="AO151" i="29"/>
  <c r="AO71" i="2"/>
  <c r="AL131" i="22"/>
  <c r="AO131" i="22" s="1"/>
  <c r="AQ72" i="2"/>
  <c r="AP71" i="2"/>
  <c r="AN132" i="22"/>
  <c r="AM131" i="22"/>
  <c r="I127" i="8" l="1"/>
  <c r="I128" i="8" s="1"/>
  <c r="I126" i="8"/>
  <c r="I63" i="8"/>
  <c r="I64" i="8" s="1"/>
  <c r="I62" i="8"/>
  <c r="I414" i="8"/>
  <c r="I415" i="8"/>
  <c r="I416" i="8" s="1"/>
  <c r="I158" i="8"/>
  <c r="I159" i="8"/>
  <c r="I160" i="8" s="1"/>
  <c r="I95" i="8"/>
  <c r="I96" i="8" s="1"/>
  <c r="I94" i="8"/>
  <c r="I31" i="8"/>
  <c r="I32" i="8" s="1"/>
  <c r="I30" i="8"/>
  <c r="I383" i="8"/>
  <c r="I384" i="8" s="1"/>
  <c r="I382" i="8"/>
  <c r="I319" i="8"/>
  <c r="I320" i="8" s="1"/>
  <c r="I318" i="8"/>
  <c r="I255" i="8"/>
  <c r="I256" i="8" s="1"/>
  <c r="I254" i="8"/>
  <c r="I191" i="8"/>
  <c r="I192" i="8" s="1"/>
  <c r="I190" i="8"/>
  <c r="I351" i="8"/>
  <c r="I352" i="8" s="1"/>
  <c r="I350" i="8"/>
  <c r="I287" i="8"/>
  <c r="I288" i="8" s="1"/>
  <c r="I286" i="8"/>
  <c r="I223" i="8"/>
  <c r="I224" i="8" s="1"/>
  <c r="I222" i="8"/>
  <c r="AO74" i="8"/>
  <c r="AL161" i="30"/>
  <c r="AO160" i="30"/>
  <c r="AP138" i="8"/>
  <c r="AQ139" i="8"/>
  <c r="AL153" i="29"/>
  <c r="AO152" i="29"/>
  <c r="AO72" i="2"/>
  <c r="AL132" i="22"/>
  <c r="AO132" i="22" s="1"/>
  <c r="AQ73" i="2"/>
  <c r="AP72" i="2"/>
  <c r="AN133" i="22"/>
  <c r="AM132" i="22"/>
  <c r="O15" i="22"/>
  <c r="O14" i="22"/>
  <c r="O5" i="22"/>
  <c r="O20" i="22"/>
  <c r="O13" i="22"/>
  <c r="O19" i="22"/>
  <c r="O7" i="22"/>
  <c r="O22" i="22"/>
  <c r="O3" i="22"/>
  <c r="O4" i="22"/>
  <c r="O6" i="22"/>
  <c r="O21" i="22"/>
  <c r="O12" i="22"/>
  <c r="O11" i="22"/>
  <c r="O23" i="22"/>
  <c r="O30" i="22" l="1"/>
  <c r="O28" i="22"/>
  <c r="O26" i="22"/>
  <c r="O29" i="22"/>
  <c r="O27" i="22"/>
  <c r="AO75" i="8"/>
  <c r="AP139" i="8"/>
  <c r="AQ140" i="8"/>
  <c r="AL162" i="30"/>
  <c r="AO161" i="30"/>
  <c r="AL154" i="29"/>
  <c r="AO153" i="29"/>
  <c r="AO73" i="2"/>
  <c r="AL133" i="22"/>
  <c r="AO133" i="22" s="1"/>
  <c r="AQ74" i="2"/>
  <c r="AP73" i="2"/>
  <c r="AN134" i="22"/>
  <c r="AM133" i="22"/>
  <c r="J135" i="28"/>
  <c r="O38" i="22"/>
  <c r="O35" i="22"/>
  <c r="O34" i="22"/>
  <c r="O37" i="22"/>
  <c r="O36" i="22"/>
  <c r="L135" i="28" l="1"/>
  <c r="O39" i="22"/>
  <c r="O42" i="22"/>
  <c r="O31" i="22"/>
  <c r="O43" i="22"/>
  <c r="O46" i="22"/>
  <c r="AO76" i="8"/>
  <c r="O45" i="22"/>
  <c r="O44" i="22"/>
  <c r="AO162" i="30"/>
  <c r="AL163" i="30"/>
  <c r="AP140" i="8"/>
  <c r="AQ141" i="8"/>
  <c r="AL155" i="29"/>
  <c r="AO154" i="29"/>
  <c r="AO74" i="2"/>
  <c r="AL134" i="22"/>
  <c r="AO134" i="22" s="1"/>
  <c r="AQ75" i="2"/>
  <c r="AP74" i="2"/>
  <c r="AN135" i="22"/>
  <c r="AM134" i="22"/>
  <c r="O47" i="22" l="1"/>
  <c r="AO77" i="8"/>
  <c r="AP141" i="8"/>
  <c r="AQ142" i="8"/>
  <c r="AL164" i="30"/>
  <c r="AO163" i="30"/>
  <c r="AL156" i="29"/>
  <c r="AO155" i="29"/>
  <c r="AO75" i="2"/>
  <c r="AL135" i="22"/>
  <c r="AO135" i="22" s="1"/>
  <c r="AQ76" i="2"/>
  <c r="AP75" i="2"/>
  <c r="AN136" i="22"/>
  <c r="AM135" i="22"/>
  <c r="AO78" i="8" l="1"/>
  <c r="AO164" i="30"/>
  <c r="AL165" i="30"/>
  <c r="AP142" i="8"/>
  <c r="AQ143" i="8"/>
  <c r="AL157" i="29"/>
  <c r="AO156" i="29"/>
  <c r="AO76" i="2"/>
  <c r="AL136" i="22"/>
  <c r="AO136" i="22" s="1"/>
  <c r="AQ77" i="2"/>
  <c r="AP76" i="2"/>
  <c r="AN137" i="22"/>
  <c r="AM136" i="22"/>
  <c r="AO79" i="8" l="1"/>
  <c r="AP143" i="8"/>
  <c r="AQ144" i="8"/>
  <c r="AO165" i="30"/>
  <c r="AL166" i="30"/>
  <c r="AL158" i="29"/>
  <c r="AO157" i="29"/>
  <c r="AO77" i="2"/>
  <c r="AL137" i="22"/>
  <c r="AO137" i="22" s="1"/>
  <c r="AQ78" i="2"/>
  <c r="AP77" i="2"/>
  <c r="AN138" i="22"/>
  <c r="AM137" i="22"/>
  <c r="AO80" i="8" l="1"/>
  <c r="AL167" i="30"/>
  <c r="AO166" i="30"/>
  <c r="AP144" i="8"/>
  <c r="AQ145" i="8"/>
  <c r="AO158" i="29"/>
  <c r="AL159" i="29"/>
  <c r="AO78" i="2"/>
  <c r="AL138" i="22"/>
  <c r="AO138" i="22" s="1"/>
  <c r="AQ79" i="2"/>
  <c r="AP78" i="2"/>
  <c r="AN139" i="22"/>
  <c r="AM138" i="22"/>
  <c r="AO81" i="8" l="1"/>
  <c r="AP145" i="8"/>
  <c r="AQ146" i="8"/>
  <c r="AL168" i="30"/>
  <c r="AO167" i="30"/>
  <c r="AL160" i="29"/>
  <c r="AO159" i="29"/>
  <c r="AO79" i="2"/>
  <c r="AL139" i="22"/>
  <c r="AO139" i="22" s="1"/>
  <c r="AQ80" i="2"/>
  <c r="AP79" i="2"/>
  <c r="AN140" i="22"/>
  <c r="AM139" i="22"/>
  <c r="Q15" i="30"/>
  <c r="Q28" i="30"/>
  <c r="Q7" i="30"/>
  <c r="Q6" i="30"/>
  <c r="Q9" i="30"/>
  <c r="Q8" i="30"/>
  <c r="Q10" i="30"/>
  <c r="Q20" i="30"/>
  <c r="Q25" i="30"/>
  <c r="Q12" i="30"/>
  <c r="Q19" i="30"/>
  <c r="Q14" i="30"/>
  <c r="Q21" i="30"/>
  <c r="Q18" i="30"/>
  <c r="Q23" i="30"/>
  <c r="Q26" i="30"/>
  <c r="Q37" i="30"/>
  <c r="Q35" i="30"/>
  <c r="Q22" i="30"/>
  <c r="Q27" i="30"/>
  <c r="Q24" i="30"/>
  <c r="Q29" i="30"/>
  <c r="Q11" i="30"/>
  <c r="Q5" i="30"/>
  <c r="Q4" i="30"/>
  <c r="Q42" i="30"/>
  <c r="Q41" i="30"/>
  <c r="Q49" i="30"/>
  <c r="Q44" i="30"/>
  <c r="Q3" i="30"/>
  <c r="Q51" i="30"/>
  <c r="Q13" i="30"/>
  <c r="Q30" i="30" l="1"/>
  <c r="Q48" i="30" s="1"/>
  <c r="Q50" i="30" s="1"/>
  <c r="Q52" i="30" s="1"/>
  <c r="Q60" i="30" s="1"/>
  <c r="Q68" i="30"/>
  <c r="Q69" i="30" s="1"/>
  <c r="Q43" i="30"/>
  <c r="Q45" i="30" s="1"/>
  <c r="Q34" i="30"/>
  <c r="Q36" i="30" s="1"/>
  <c r="Q38" i="30" s="1"/>
  <c r="Q57" i="30" s="1"/>
  <c r="Q65" i="30"/>
  <c r="Q66" i="30" s="1"/>
  <c r="AO82" i="8"/>
  <c r="AL169" i="30"/>
  <c r="AO168" i="30"/>
  <c r="AP146" i="8"/>
  <c r="AQ147" i="8"/>
  <c r="AL161" i="29"/>
  <c r="AO160" i="29"/>
  <c r="AO80" i="2"/>
  <c r="AL140" i="22"/>
  <c r="AO140" i="22" s="1"/>
  <c r="AQ81" i="2"/>
  <c r="AP80" i="2"/>
  <c r="AN141" i="22"/>
  <c r="AM140" i="22"/>
  <c r="Q61" i="30" l="1"/>
  <c r="Q48" i="29" s="1"/>
  <c r="Q58" i="30"/>
  <c r="Q47" i="29" s="1"/>
  <c r="AO83" i="8"/>
  <c r="AP147" i="8"/>
  <c r="AQ148" i="8"/>
  <c r="AL170" i="30"/>
  <c r="AO169" i="30"/>
  <c r="AO161" i="29"/>
  <c r="AL162" i="29"/>
  <c r="AO81" i="2"/>
  <c r="AL141" i="22"/>
  <c r="AO141" i="22" s="1"/>
  <c r="AQ82" i="2"/>
  <c r="AP81" i="2"/>
  <c r="AN142" i="22"/>
  <c r="AM141" i="22"/>
  <c r="Q49" i="29" l="1"/>
  <c r="AO84" i="8"/>
  <c r="AL171" i="30"/>
  <c r="AO170" i="30"/>
  <c r="AP148" i="8"/>
  <c r="AQ149" i="8"/>
  <c r="AL163" i="29"/>
  <c r="AO162" i="29"/>
  <c r="AO82" i="2"/>
  <c r="AL142" i="22"/>
  <c r="AO142" i="22" s="1"/>
  <c r="AQ83" i="2"/>
  <c r="AP82" i="2"/>
  <c r="AN143" i="22"/>
  <c r="AM142" i="22"/>
  <c r="J324" i="8"/>
  <c r="J270" i="8"/>
  <c r="J68" i="8"/>
  <c r="J84" i="8"/>
  <c r="J241" i="8"/>
  <c r="J307" i="8"/>
  <c r="J207" i="8"/>
  <c r="J151" i="8"/>
  <c r="J367" i="8"/>
  <c r="J401" i="8"/>
  <c r="J274" i="8"/>
  <c r="J73" i="8"/>
  <c r="J338" i="8"/>
  <c r="J105" i="8"/>
  <c r="J173" i="8"/>
  <c r="J143" i="8"/>
  <c r="J43" i="8"/>
  <c r="J110" i="8"/>
  <c r="J177" i="8"/>
  <c r="J237" i="8"/>
  <c r="J303" i="8"/>
  <c r="J203" i="8"/>
  <c r="J357" i="8"/>
  <c r="J9" i="8"/>
  <c r="J335" i="8"/>
  <c r="J402" i="8"/>
  <c r="J339" i="8"/>
  <c r="J99" i="8"/>
  <c r="J165" i="8"/>
  <c r="J311" i="8"/>
  <c r="J211" i="8"/>
  <c r="J278" i="8"/>
  <c r="J363" i="8"/>
  <c r="J17" i="8"/>
  <c r="J55" i="8"/>
  <c r="J261" i="8"/>
  <c r="J342" i="8"/>
  <c r="J3" i="8"/>
  <c r="J148" i="8"/>
  <c r="J35" i="8"/>
  <c r="J246" i="8"/>
  <c r="J114" i="8"/>
  <c r="J147" i="8"/>
  <c r="J369" i="8"/>
  <c r="J323" i="8"/>
  <c r="J279" i="8"/>
  <c r="J406" i="8"/>
  <c r="J23" i="8"/>
  <c r="J239" i="8"/>
  <c r="J210" i="8"/>
  <c r="J387" i="8"/>
  <c r="J182" i="8"/>
  <c r="J131" i="8"/>
  <c r="J164" i="8"/>
  <c r="J370" i="8"/>
  <c r="J243" i="8"/>
  <c r="J276" i="8"/>
  <c r="J77" i="8"/>
  <c r="J7" i="8"/>
  <c r="J41" i="8"/>
  <c r="J46" i="8"/>
  <c r="J260" i="8"/>
  <c r="J13" i="8"/>
  <c r="J167" i="8"/>
  <c r="J372" i="8"/>
  <c r="J133" i="8"/>
  <c r="J356" i="8"/>
  <c r="J293" i="8"/>
  <c r="J327" i="8"/>
  <c r="J116" i="8"/>
  <c r="J271" i="8"/>
  <c r="J37" i="8"/>
  <c r="J215" i="8"/>
  <c r="J101" i="8"/>
  <c r="J391" i="8"/>
  <c r="J180" i="8"/>
  <c r="J214" i="8"/>
  <c r="J169" i="8"/>
  <c r="J389" i="8"/>
  <c r="J135" i="8"/>
  <c r="J291" i="8"/>
  <c r="J81" i="8"/>
  <c r="J107" i="8"/>
  <c r="J51" i="8"/>
  <c r="J267" i="8"/>
  <c r="J71" i="8"/>
  <c r="J404" i="8"/>
  <c r="J205" i="8"/>
  <c r="J238" i="8"/>
  <c r="J139" i="8"/>
  <c r="J325" i="8"/>
  <c r="J359" i="8"/>
  <c r="J305" i="8"/>
  <c r="J103" i="8"/>
  <c r="J295" i="8"/>
  <c r="J340" i="8"/>
  <c r="J275" i="8"/>
  <c r="J75" i="8"/>
  <c r="J109" i="8"/>
  <c r="J113" i="8"/>
  <c r="J179" i="8"/>
  <c r="J79" i="8"/>
  <c r="J235" i="8"/>
  <c r="J302" i="8"/>
  <c r="J201" i="8"/>
  <c r="J146" i="8"/>
  <c r="J361" i="8"/>
  <c r="J395" i="8"/>
  <c r="J111" i="8"/>
  <c r="J178" i="8"/>
  <c r="J45" i="8"/>
  <c r="J49" i="8"/>
  <c r="J115" i="8"/>
  <c r="J54" i="8"/>
  <c r="J242" i="8"/>
  <c r="J308" i="8"/>
  <c r="J209" i="8"/>
  <c r="J365" i="8"/>
  <c r="J15" i="8"/>
  <c r="J331" i="8"/>
  <c r="J132" i="8"/>
  <c r="J227" i="8"/>
  <c r="J118" i="8"/>
  <c r="J195" i="8"/>
  <c r="J183" i="8"/>
  <c r="J83" i="8"/>
  <c r="J150" i="8"/>
  <c r="J306" i="8"/>
  <c r="J206" i="8"/>
  <c r="J273" i="8"/>
  <c r="J52" i="8"/>
  <c r="J371" i="8"/>
  <c r="J50" i="8"/>
  <c r="J20" i="8"/>
  <c r="J337" i="8"/>
  <c r="J403" i="8"/>
  <c r="J119" i="8"/>
  <c r="J163" i="8"/>
  <c r="J374" i="8"/>
  <c r="J329" i="8"/>
  <c r="J228" i="8"/>
  <c r="J19" i="8"/>
  <c r="J407" i="8"/>
  <c r="J39" i="8"/>
  <c r="J244" i="8"/>
  <c r="J199" i="8"/>
  <c r="J393" i="8"/>
  <c r="J69" i="8"/>
  <c r="J137" i="8"/>
  <c r="J171" i="8"/>
  <c r="J375" i="8"/>
  <c r="J259" i="8"/>
  <c r="J292" i="8"/>
  <c r="J82" i="8"/>
  <c r="J36" i="8"/>
  <c r="J247" i="8"/>
  <c r="J355" i="8"/>
  <c r="J4" i="8"/>
  <c r="J18" i="8"/>
  <c r="J174" i="8"/>
  <c r="J388" i="8"/>
  <c r="J141" i="8"/>
  <c r="J233" i="8"/>
  <c r="J301" i="8"/>
  <c r="J334" i="8"/>
  <c r="J47" i="8"/>
  <c r="J5" i="8"/>
  <c r="J299" i="8"/>
  <c r="J87" i="8"/>
  <c r="J265" i="8"/>
  <c r="J398" i="8"/>
  <c r="J196" i="8"/>
  <c r="J229" i="8"/>
  <c r="J175" i="8"/>
  <c r="J397" i="8"/>
  <c r="J142" i="8"/>
  <c r="J297" i="8"/>
  <c r="J86" i="8"/>
  <c r="J263" i="8"/>
  <c r="J269" i="8"/>
  <c r="J67" i="8"/>
  <c r="J100" i="8"/>
  <c r="J22" i="8"/>
  <c r="J399" i="8"/>
  <c r="J78" i="8"/>
  <c r="J145" i="8"/>
  <c r="J197" i="8"/>
  <c r="J231" i="8"/>
  <c r="J11" i="8"/>
  <c r="J310" i="8"/>
  <c r="J343" i="8"/>
  <c r="J212" i="8"/>
  <c r="J14" i="8"/>
  <c r="J25" i="8" l="1"/>
  <c r="J8" i="8"/>
  <c r="J12" i="8"/>
  <c r="J21" i="8"/>
  <c r="J24" i="8"/>
  <c r="J48" i="8"/>
  <c r="J38" i="8"/>
  <c r="J42" i="8"/>
  <c r="J59" i="8"/>
  <c r="J60" i="8" s="1"/>
  <c r="J61" i="8"/>
  <c r="J89" i="8"/>
  <c r="J72" i="8"/>
  <c r="J76" i="8"/>
  <c r="J85" i="8"/>
  <c r="J88" i="8"/>
  <c r="J112" i="8"/>
  <c r="J102" i="8"/>
  <c r="J106" i="8"/>
  <c r="J123" i="8"/>
  <c r="J124" i="8" s="1"/>
  <c r="J125" i="8"/>
  <c r="J136" i="8"/>
  <c r="J140" i="8"/>
  <c r="J149" i="8"/>
  <c r="J152" i="8"/>
  <c r="J176" i="8"/>
  <c r="J166" i="8"/>
  <c r="J170" i="8"/>
  <c r="J187" i="8"/>
  <c r="J188" i="8" s="1"/>
  <c r="J189" i="8"/>
  <c r="J217" i="8"/>
  <c r="J200" i="8"/>
  <c r="J204" i="8"/>
  <c r="J213" i="8"/>
  <c r="J216" i="8"/>
  <c r="J240" i="8"/>
  <c r="J230" i="8"/>
  <c r="J234" i="8"/>
  <c r="J251" i="8"/>
  <c r="J252" i="8" s="1"/>
  <c r="J253" i="8"/>
  <c r="J281" i="8"/>
  <c r="J264" i="8"/>
  <c r="J268" i="8"/>
  <c r="J277" i="8"/>
  <c r="J280" i="8"/>
  <c r="J304" i="8"/>
  <c r="J294" i="8"/>
  <c r="J298" i="8"/>
  <c r="J315" i="8"/>
  <c r="J316" i="8" s="1"/>
  <c r="J317" i="8"/>
  <c r="J345" i="8"/>
  <c r="J328" i="8"/>
  <c r="J332" i="8"/>
  <c r="J341" i="8"/>
  <c r="J344" i="8"/>
  <c r="J358" i="8"/>
  <c r="J362" i="8"/>
  <c r="J379" i="8"/>
  <c r="J380" i="8" s="1"/>
  <c r="J381" i="8"/>
  <c r="J392" i="8"/>
  <c r="J396" i="8"/>
  <c r="J405" i="8"/>
  <c r="J408" i="8"/>
  <c r="J16" i="8"/>
  <c r="J6" i="8"/>
  <c r="J27" i="8"/>
  <c r="J28" i="8" s="1"/>
  <c r="J10" i="8"/>
  <c r="J29" i="8"/>
  <c r="J57" i="8"/>
  <c r="J40" i="8"/>
  <c r="J44" i="8"/>
  <c r="J53" i="8"/>
  <c r="J56" i="8"/>
  <c r="J80" i="8"/>
  <c r="J70" i="8"/>
  <c r="J91" i="8"/>
  <c r="J92" i="8" s="1"/>
  <c r="J74" i="8"/>
  <c r="J93" i="8"/>
  <c r="J121" i="8"/>
  <c r="J153" i="8" s="1"/>
  <c r="J185" i="8" s="1"/>
  <c r="J104" i="8"/>
  <c r="J108" i="8"/>
  <c r="J117" i="8"/>
  <c r="J120" i="8"/>
  <c r="J144" i="8"/>
  <c r="J134" i="8"/>
  <c r="J138" i="8"/>
  <c r="J155" i="8"/>
  <c r="J156" i="8" s="1"/>
  <c r="J157" i="8"/>
  <c r="J168" i="8"/>
  <c r="J172" i="8"/>
  <c r="J181" i="8"/>
  <c r="J184" i="8"/>
  <c r="J208" i="8"/>
  <c r="J198" i="8"/>
  <c r="J219" i="8"/>
  <c r="J220" i="8" s="1"/>
  <c r="J202" i="8"/>
  <c r="J221" i="8"/>
  <c r="J249" i="8"/>
  <c r="J232" i="8"/>
  <c r="J236" i="8"/>
  <c r="J245" i="8"/>
  <c r="J248" i="8"/>
  <c r="J272" i="8"/>
  <c r="J262" i="8"/>
  <c r="J283" i="8"/>
  <c r="J284" i="8" s="1"/>
  <c r="J266" i="8"/>
  <c r="J285" i="8"/>
  <c r="J313" i="8"/>
  <c r="J296" i="8"/>
  <c r="J300" i="8"/>
  <c r="J309" i="8"/>
  <c r="J312" i="8"/>
  <c r="J336" i="8"/>
  <c r="J326" i="8"/>
  <c r="J347" i="8"/>
  <c r="J348" i="8" s="1"/>
  <c r="J330" i="8"/>
  <c r="J349" i="8"/>
  <c r="J377" i="8"/>
  <c r="J360" i="8"/>
  <c r="J364" i="8"/>
  <c r="J373" i="8"/>
  <c r="J376" i="8"/>
  <c r="J420" i="8"/>
  <c r="J409" i="8" s="1"/>
  <c r="J400" i="8"/>
  <c r="J390" i="8"/>
  <c r="J394" i="8"/>
  <c r="J411" i="8"/>
  <c r="J412" i="8" s="1"/>
  <c r="J413" i="8"/>
  <c r="AO85" i="8"/>
  <c r="AP149" i="8"/>
  <c r="AQ150" i="8"/>
  <c r="AL172" i="30"/>
  <c r="AO171" i="30"/>
  <c r="AL164" i="29"/>
  <c r="AO163" i="29"/>
  <c r="AO83" i="2"/>
  <c r="AL143" i="22"/>
  <c r="AO143" i="22" s="1"/>
  <c r="AQ84" i="2"/>
  <c r="AP83" i="2"/>
  <c r="AN144" i="22"/>
  <c r="AM143" i="22"/>
  <c r="J333" i="8"/>
  <c r="J366" i="8"/>
  <c r="J368" i="8" l="1"/>
  <c r="J415" i="8"/>
  <c r="J416" i="8" s="1"/>
  <c r="J414" i="8"/>
  <c r="J159" i="8"/>
  <c r="J160" i="8" s="1"/>
  <c r="J158" i="8"/>
  <c r="J94" i="8"/>
  <c r="J95" i="8"/>
  <c r="J96" i="8" s="1"/>
  <c r="J30" i="8"/>
  <c r="J31" i="8"/>
  <c r="J32" i="8" s="1"/>
  <c r="J382" i="8"/>
  <c r="J383" i="8"/>
  <c r="J384" i="8" s="1"/>
  <c r="J318" i="8"/>
  <c r="J319" i="8"/>
  <c r="J320" i="8" s="1"/>
  <c r="J254" i="8"/>
  <c r="J255" i="8"/>
  <c r="J256" i="8" s="1"/>
  <c r="J190" i="8"/>
  <c r="J191" i="8"/>
  <c r="J192" i="8" s="1"/>
  <c r="J350" i="8"/>
  <c r="J351" i="8"/>
  <c r="J352" i="8" s="1"/>
  <c r="J286" i="8"/>
  <c r="J287" i="8"/>
  <c r="J288" i="8" s="1"/>
  <c r="J222" i="8"/>
  <c r="J223" i="8"/>
  <c r="J224" i="8" s="1"/>
  <c r="J126" i="8"/>
  <c r="J127" i="8"/>
  <c r="J128" i="8" s="1"/>
  <c r="J62" i="8"/>
  <c r="J63" i="8"/>
  <c r="J64" i="8" s="1"/>
  <c r="AO86" i="8"/>
  <c r="AL173" i="30"/>
  <c r="AO172" i="30"/>
  <c r="AP150" i="8"/>
  <c r="AQ151" i="8"/>
  <c r="AL165" i="29"/>
  <c r="AO164" i="29"/>
  <c r="AO84" i="2"/>
  <c r="AL144" i="22"/>
  <c r="AO144" i="22" s="1"/>
  <c r="AQ85" i="2"/>
  <c r="AP84" i="2"/>
  <c r="AN145" i="22"/>
  <c r="AM144" i="22"/>
  <c r="P6" i="22"/>
  <c r="P12" i="22"/>
  <c r="P3" i="22"/>
  <c r="P21" i="22"/>
  <c r="P5" i="22"/>
  <c r="P7" i="22"/>
  <c r="P13" i="22"/>
  <c r="P14" i="22"/>
  <c r="P11" i="22"/>
  <c r="P15" i="22"/>
  <c r="P4" i="22"/>
  <c r="P22" i="22"/>
  <c r="P19" i="22"/>
  <c r="P20" i="22"/>
  <c r="P23" i="22"/>
  <c r="P26" i="22" l="1"/>
  <c r="P28" i="22"/>
  <c r="P30" i="22"/>
  <c r="P27" i="22"/>
  <c r="P29" i="22"/>
  <c r="AO87" i="8"/>
  <c r="AQ152" i="8"/>
  <c r="AP151" i="8"/>
  <c r="AL174" i="30"/>
  <c r="AO173" i="30"/>
  <c r="AL166" i="29"/>
  <c r="AO165" i="29"/>
  <c r="AO85" i="2"/>
  <c r="AL145" i="22"/>
  <c r="AO145" i="22" s="1"/>
  <c r="AQ86" i="2"/>
  <c r="AP85" i="2"/>
  <c r="AN146" i="22"/>
  <c r="AM145" i="22"/>
  <c r="J148" i="28"/>
  <c r="P38" i="22"/>
  <c r="P37" i="22"/>
  <c r="P34" i="22"/>
  <c r="P35" i="22"/>
  <c r="P36" i="22"/>
  <c r="L148" i="28" l="1"/>
  <c r="P39" i="22"/>
  <c r="P31" i="22"/>
  <c r="P42" i="22"/>
  <c r="P45" i="22"/>
  <c r="P46" i="22"/>
  <c r="P43" i="22"/>
  <c r="P44" i="22"/>
  <c r="AO88" i="8"/>
  <c r="AL175" i="30"/>
  <c r="AO174" i="30"/>
  <c r="AP152" i="8"/>
  <c r="AQ153" i="8"/>
  <c r="AL167" i="29"/>
  <c r="AO166" i="29"/>
  <c r="AO86" i="2"/>
  <c r="AL146" i="22"/>
  <c r="AO146" i="22" s="1"/>
  <c r="AQ87" i="2"/>
  <c r="AP86" i="2"/>
  <c r="AN147" i="22"/>
  <c r="AM146" i="22"/>
  <c r="P47" i="22" l="1"/>
  <c r="AO89" i="8"/>
  <c r="AP153" i="8"/>
  <c r="AQ154" i="8"/>
  <c r="AL176" i="30"/>
  <c r="AO175" i="30"/>
  <c r="AL168" i="29"/>
  <c r="AO167" i="29"/>
  <c r="AO87" i="2"/>
  <c r="AL147" i="22"/>
  <c r="AO147" i="22" s="1"/>
  <c r="AQ88" i="2"/>
  <c r="AP87" i="2"/>
  <c r="AN148" i="22"/>
  <c r="AM147" i="22"/>
  <c r="AO90" i="8" l="1"/>
  <c r="AL177" i="30"/>
  <c r="AO176" i="30"/>
  <c r="AP154" i="8"/>
  <c r="AQ155" i="8"/>
  <c r="AL169" i="29"/>
  <c r="AO168" i="29"/>
  <c r="AO88" i="2"/>
  <c r="AL148" i="22"/>
  <c r="AO148" i="22" s="1"/>
  <c r="AQ89" i="2"/>
  <c r="AP88" i="2"/>
  <c r="AN149" i="22"/>
  <c r="AM148" i="22"/>
  <c r="AO91" i="8" l="1"/>
  <c r="AP155" i="8"/>
  <c r="AQ156" i="8"/>
  <c r="AL178" i="30"/>
  <c r="AO177" i="30"/>
  <c r="AL170" i="29"/>
  <c r="AO169" i="29"/>
  <c r="AO89" i="2"/>
  <c r="AL149" i="22"/>
  <c r="AO149" i="22" s="1"/>
  <c r="AQ90" i="2"/>
  <c r="AP89" i="2"/>
  <c r="AN150" i="22"/>
  <c r="AM149" i="22"/>
  <c r="AO92" i="8" l="1"/>
  <c r="AO178" i="30"/>
  <c r="AL179" i="30"/>
  <c r="AP156" i="8"/>
  <c r="AQ157" i="8"/>
  <c r="AO170" i="29"/>
  <c r="AL171" i="29"/>
  <c r="AO90" i="2"/>
  <c r="AL150" i="22"/>
  <c r="AO150" i="22" s="1"/>
  <c r="AQ91" i="2"/>
  <c r="AP90" i="2"/>
  <c r="AN151" i="22"/>
  <c r="AM150" i="22"/>
  <c r="AO93" i="8" l="1"/>
  <c r="AP157" i="8"/>
  <c r="AQ158" i="8"/>
  <c r="AQ159" i="8" s="1"/>
  <c r="AL180" i="30"/>
  <c r="AO179" i="30"/>
  <c r="AL172" i="29"/>
  <c r="AO171" i="29"/>
  <c r="AO91" i="2"/>
  <c r="AL151" i="22"/>
  <c r="AO151" i="22" s="1"/>
  <c r="AQ92" i="2"/>
  <c r="AP91" i="2"/>
  <c r="AN152" i="22"/>
  <c r="AM151" i="22"/>
  <c r="R11" i="30"/>
  <c r="R10" i="30"/>
  <c r="R9" i="30"/>
  <c r="R24" i="30"/>
  <c r="R15" i="30"/>
  <c r="R6" i="30"/>
  <c r="R5" i="30"/>
  <c r="R4" i="30"/>
  <c r="R3" i="30"/>
  <c r="R51" i="30"/>
  <c r="R49" i="30"/>
  <c r="R8" i="30"/>
  <c r="R7" i="30"/>
  <c r="R41" i="30"/>
  <c r="R37" i="30"/>
  <c r="R22" i="30"/>
  <c r="R29" i="30"/>
  <c r="R28" i="30"/>
  <c r="R27" i="30"/>
  <c r="R26" i="30"/>
  <c r="R44" i="30"/>
  <c r="R42" i="30"/>
  <c r="R23" i="30"/>
  <c r="R21" i="30"/>
  <c r="R35" i="30"/>
  <c r="R19" i="30"/>
  <c r="R18" i="30"/>
  <c r="R25" i="30"/>
  <c r="R14" i="30"/>
  <c r="R13" i="30"/>
  <c r="R12" i="30"/>
  <c r="R20" i="30"/>
  <c r="R43" i="30" l="1"/>
  <c r="R45" i="30" s="1"/>
  <c r="R68" i="30"/>
  <c r="R69" i="30" s="1"/>
  <c r="R30" i="30"/>
  <c r="R48" i="30" s="1"/>
  <c r="R50" i="30" s="1"/>
  <c r="R52" i="30" s="1"/>
  <c r="R60" i="30" s="1"/>
  <c r="R65" i="30"/>
  <c r="R66" i="30" s="1"/>
  <c r="R34" i="30"/>
  <c r="R36" i="30" s="1"/>
  <c r="R38" i="30" s="1"/>
  <c r="R57" i="30" s="1"/>
  <c r="AP159" i="8"/>
  <c r="AQ160" i="8"/>
  <c r="AO94" i="8"/>
  <c r="AO180" i="30"/>
  <c r="AL181" i="30"/>
  <c r="AP158" i="8"/>
  <c r="AL173" i="29"/>
  <c r="AO172" i="29"/>
  <c r="AO92" i="2"/>
  <c r="AL152" i="22"/>
  <c r="AO152" i="22" s="1"/>
  <c r="AQ93" i="2"/>
  <c r="AP92" i="2"/>
  <c r="AN153" i="22"/>
  <c r="AM152" i="22"/>
  <c r="R58" i="30" l="1"/>
  <c r="R47" i="29" s="1"/>
  <c r="R61" i="30"/>
  <c r="R48" i="29" s="1"/>
  <c r="AP160" i="8"/>
  <c r="AQ161" i="8"/>
  <c r="AO95" i="8"/>
  <c r="AL182" i="30"/>
  <c r="AO181" i="30"/>
  <c r="AL174" i="29"/>
  <c r="AO173" i="29"/>
  <c r="AO93" i="2"/>
  <c r="AL153" i="22"/>
  <c r="AO153" i="22" s="1"/>
  <c r="AQ94" i="2"/>
  <c r="AP93" i="2"/>
  <c r="AN154" i="22"/>
  <c r="AM153" i="22"/>
  <c r="R49" i="29" l="1"/>
  <c r="AP161" i="8"/>
  <c r="AQ162" i="8"/>
  <c r="AO96" i="8"/>
  <c r="AO182" i="30"/>
  <c r="AL183" i="30"/>
  <c r="AL175" i="29"/>
  <c r="AO174" i="29"/>
  <c r="AO94" i="2"/>
  <c r="AL154" i="22"/>
  <c r="AO154" i="22" s="1"/>
  <c r="AQ95" i="2"/>
  <c r="AP94" i="2"/>
  <c r="AN155" i="22"/>
  <c r="AM154" i="22"/>
  <c r="K310" i="8"/>
  <c r="K241" i="8"/>
  <c r="K228" i="8"/>
  <c r="K265" i="8"/>
  <c r="K195" i="8"/>
  <c r="K174" i="8"/>
  <c r="K210" i="8"/>
  <c r="K141" i="8"/>
  <c r="K118" i="8"/>
  <c r="K164" i="8"/>
  <c r="K37" i="8"/>
  <c r="K387" i="8"/>
  <c r="K196" i="8"/>
  <c r="K356" i="8"/>
  <c r="K335" i="8"/>
  <c r="K142" i="8"/>
  <c r="K302" i="8"/>
  <c r="K279" i="8"/>
  <c r="K86" i="8"/>
  <c r="K395" i="8"/>
  <c r="K235" i="8"/>
  <c r="K41" i="8"/>
  <c r="K339" i="8"/>
  <c r="K179" i="8"/>
  <c r="K47" i="8"/>
  <c r="K303" i="8"/>
  <c r="K84" i="8"/>
  <c r="K4" i="8"/>
  <c r="K247" i="8"/>
  <c r="K39" i="8"/>
  <c r="K369" i="8"/>
  <c r="K203" i="8"/>
  <c r="K401" i="8"/>
  <c r="K323" i="8"/>
  <c r="K147" i="8"/>
  <c r="K114" i="8"/>
  <c r="K52" i="8"/>
  <c r="K50" i="8"/>
  <c r="K17" i="8"/>
  <c r="K7" i="8"/>
  <c r="K393" i="8"/>
  <c r="K371" i="8"/>
  <c r="K374" i="8"/>
  <c r="K363" i="8"/>
  <c r="K325" i="8"/>
  <c r="K329" i="8"/>
  <c r="K307" i="8"/>
  <c r="K46" i="8"/>
  <c r="K233" i="8"/>
  <c r="K78" i="8"/>
  <c r="K406" i="8"/>
  <c r="K231" i="8"/>
  <c r="K22" i="8"/>
  <c r="K361" i="8"/>
  <c r="K177" i="8"/>
  <c r="K71" i="8"/>
  <c r="K306" i="8"/>
  <c r="K131" i="8"/>
  <c r="K211" i="8"/>
  <c r="K51" i="8"/>
  <c r="K292" i="8"/>
  <c r="K165" i="8"/>
  <c r="K5" i="8"/>
  <c r="K238" i="8"/>
  <c r="K111" i="8"/>
  <c r="K99" i="8"/>
  <c r="K182" i="8"/>
  <c r="K55" i="8"/>
  <c r="K45" i="8"/>
  <c r="K137" i="8"/>
  <c r="K355" i="8"/>
  <c r="K327" i="8"/>
  <c r="K291" i="8"/>
  <c r="K270" i="8"/>
  <c r="K273" i="8"/>
  <c r="K260" i="8"/>
  <c r="K214" i="8"/>
  <c r="K227" i="8"/>
  <c r="K206" i="8"/>
  <c r="K169" i="8"/>
  <c r="K173" i="8"/>
  <c r="K150" i="8"/>
  <c r="K331" i="8"/>
  <c r="K243" i="8"/>
  <c r="K19" i="8"/>
  <c r="K275" i="8"/>
  <c r="K197" i="8"/>
  <c r="K397" i="8"/>
  <c r="K229" i="8"/>
  <c r="K143" i="8"/>
  <c r="K340" i="8"/>
  <c r="K175" i="8"/>
  <c r="K366" i="8"/>
  <c r="K295" i="8"/>
  <c r="K119" i="8"/>
  <c r="K3" i="8"/>
  <c r="K259" i="8"/>
  <c r="K135" i="8"/>
  <c r="K365" i="8"/>
  <c r="K342" i="8"/>
  <c r="K81" i="8"/>
  <c r="K308" i="8"/>
  <c r="K297" i="8"/>
  <c r="K35" i="8"/>
  <c r="K263" i="8"/>
  <c r="K242" i="8"/>
  <c r="K402" i="8"/>
  <c r="K110" i="8"/>
  <c r="K87" i="8"/>
  <c r="K18" i="8"/>
  <c r="K54" i="8"/>
  <c r="K43" i="8"/>
  <c r="K388" i="8"/>
  <c r="K9" i="8"/>
  <c r="K403" i="8"/>
  <c r="K334" i="8"/>
  <c r="K101" i="8"/>
  <c r="K357" i="8"/>
  <c r="K278" i="8"/>
  <c r="K116" i="8"/>
  <c r="K407" i="8"/>
  <c r="K293" i="8"/>
  <c r="K133" i="8"/>
  <c r="K209" i="8"/>
  <c r="K239" i="8"/>
  <c r="K79" i="8"/>
  <c r="K163" i="8"/>
  <c r="K183" i="8"/>
  <c r="K23" i="8"/>
  <c r="K109" i="8"/>
  <c r="K139" i="8"/>
  <c r="K269" i="8"/>
  <c r="K246" i="8"/>
  <c r="K301" i="8"/>
  <c r="K212" i="8"/>
  <c r="K201" i="8"/>
  <c r="K244" i="8"/>
  <c r="K167" i="8"/>
  <c r="K146" i="8"/>
  <c r="K199" i="8"/>
  <c r="K178" i="8"/>
  <c r="K100" i="8"/>
  <c r="K145" i="8"/>
  <c r="K132" i="8"/>
  <c r="K389" i="8"/>
  <c r="K274" i="8"/>
  <c r="K261" i="8"/>
  <c r="K215" i="8"/>
  <c r="K367" i="8"/>
  <c r="K207" i="8"/>
  <c r="K171" i="8"/>
  <c r="K311" i="8"/>
  <c r="K151" i="8"/>
  <c r="K115" i="8"/>
  <c r="K267" i="8"/>
  <c r="K107" i="8"/>
  <c r="K338" i="8"/>
  <c r="K113" i="8"/>
  <c r="K77" i="8"/>
  <c r="K333" i="8"/>
  <c r="K67" i="8"/>
  <c r="K20" i="8"/>
  <c r="K276" i="8"/>
  <c r="K13" i="8"/>
  <c r="K391" i="8"/>
  <c r="K370" i="8"/>
  <c r="K372" i="8"/>
  <c r="K337" i="8"/>
  <c r="K324" i="8"/>
  <c r="K11" i="8"/>
  <c r="K105" i="8"/>
  <c r="K82" i="8"/>
  <c r="K69" i="8"/>
  <c r="K399" i="8"/>
  <c r="K36" i="8"/>
  <c r="K15" i="8"/>
  <c r="K343" i="8"/>
  <c r="K398" i="8"/>
  <c r="K375" i="8"/>
  <c r="K299" i="8"/>
  <c r="K75" i="8"/>
  <c r="K205" i="8"/>
  <c r="K83" i="8"/>
  <c r="K68" i="8"/>
  <c r="K148" i="8"/>
  <c r="K404" i="8"/>
  <c r="K14" i="8"/>
  <c r="K103" i="8"/>
  <c r="K359" i="8"/>
  <c r="K237" i="8"/>
  <c r="K49" i="8"/>
  <c r="K305" i="8"/>
  <c r="K180" i="8"/>
  <c r="K73" i="8"/>
  <c r="K271" i="8"/>
  <c r="K25" i="8" l="1"/>
  <c r="K8" i="8"/>
  <c r="K12" i="8"/>
  <c r="K21" i="8"/>
  <c r="K24" i="8"/>
  <c r="K48" i="8"/>
  <c r="K38" i="8"/>
  <c r="K42" i="8"/>
  <c r="K59" i="8"/>
  <c r="K60" i="8" s="1"/>
  <c r="K61" i="8"/>
  <c r="K89" i="8"/>
  <c r="K72" i="8"/>
  <c r="K76" i="8"/>
  <c r="K85" i="8"/>
  <c r="K88" i="8"/>
  <c r="K112" i="8"/>
  <c r="K102" i="8"/>
  <c r="K106" i="8"/>
  <c r="K123" i="8"/>
  <c r="K124" i="8" s="1"/>
  <c r="K125" i="8"/>
  <c r="K136" i="8"/>
  <c r="K140" i="8"/>
  <c r="K149" i="8"/>
  <c r="K152" i="8"/>
  <c r="K176" i="8"/>
  <c r="K166" i="8"/>
  <c r="K170" i="8"/>
  <c r="K187" i="8"/>
  <c r="K188" i="8" s="1"/>
  <c r="K189" i="8"/>
  <c r="K217" i="8"/>
  <c r="K200" i="8"/>
  <c r="K204" i="8"/>
  <c r="K213" i="8"/>
  <c r="K216" i="8"/>
  <c r="K240" i="8"/>
  <c r="K230" i="8"/>
  <c r="K234" i="8"/>
  <c r="K251" i="8"/>
  <c r="K252" i="8" s="1"/>
  <c r="K253" i="8"/>
  <c r="K281" i="8"/>
  <c r="K264" i="8"/>
  <c r="K268" i="8"/>
  <c r="K277" i="8"/>
  <c r="K280" i="8"/>
  <c r="K304" i="8"/>
  <c r="K294" i="8"/>
  <c r="K298" i="8"/>
  <c r="K315" i="8"/>
  <c r="K316" i="8" s="1"/>
  <c r="K317" i="8"/>
  <c r="K345" i="8"/>
  <c r="K328" i="8"/>
  <c r="K332" i="8"/>
  <c r="K341" i="8"/>
  <c r="K344" i="8"/>
  <c r="K368" i="8"/>
  <c r="K358" i="8"/>
  <c r="K362" i="8"/>
  <c r="K379" i="8"/>
  <c r="K380" i="8" s="1"/>
  <c r="K381" i="8"/>
  <c r="K392" i="8"/>
  <c r="K396" i="8"/>
  <c r="K405" i="8"/>
  <c r="K408" i="8"/>
  <c r="K16" i="8"/>
  <c r="K6" i="8"/>
  <c r="K27" i="8"/>
  <c r="K28" i="8" s="1"/>
  <c r="K10" i="8"/>
  <c r="K29" i="8"/>
  <c r="K57" i="8"/>
  <c r="K40" i="8"/>
  <c r="K44" i="8"/>
  <c r="K53" i="8"/>
  <c r="K56" i="8"/>
  <c r="K80" i="8"/>
  <c r="K70" i="8"/>
  <c r="K91" i="8"/>
  <c r="K92" i="8" s="1"/>
  <c r="K74" i="8"/>
  <c r="K93" i="8"/>
  <c r="K121" i="8"/>
  <c r="K153" i="8" s="1"/>
  <c r="K185" i="8" s="1"/>
  <c r="K104" i="8"/>
  <c r="K108" i="8"/>
  <c r="K117" i="8"/>
  <c r="K120" i="8"/>
  <c r="K144" i="8"/>
  <c r="K134" i="8"/>
  <c r="K138" i="8"/>
  <c r="K155" i="8"/>
  <c r="K156" i="8" s="1"/>
  <c r="K157" i="8"/>
  <c r="K168" i="8"/>
  <c r="K172" i="8"/>
  <c r="K181" i="8"/>
  <c r="K184" i="8"/>
  <c r="K208" i="8"/>
  <c r="K198" i="8"/>
  <c r="K219" i="8"/>
  <c r="K220" i="8" s="1"/>
  <c r="K202" i="8"/>
  <c r="K221" i="8"/>
  <c r="K249" i="8"/>
  <c r="K232" i="8"/>
  <c r="K236" i="8"/>
  <c r="K245" i="8"/>
  <c r="K248" i="8"/>
  <c r="K272" i="8"/>
  <c r="K262" i="8"/>
  <c r="K283" i="8"/>
  <c r="K284" i="8" s="1"/>
  <c r="K266" i="8"/>
  <c r="K285" i="8"/>
  <c r="K313" i="8"/>
  <c r="K296" i="8"/>
  <c r="K300" i="8"/>
  <c r="K309" i="8"/>
  <c r="K312" i="8"/>
  <c r="K336" i="8"/>
  <c r="K326" i="8"/>
  <c r="K347" i="8"/>
  <c r="K348" i="8" s="1"/>
  <c r="K330" i="8"/>
  <c r="K349" i="8"/>
  <c r="K377" i="8"/>
  <c r="K360" i="8"/>
  <c r="K364" i="8"/>
  <c r="K373" i="8"/>
  <c r="K376" i="8"/>
  <c r="K420" i="8"/>
  <c r="K409" i="8" s="1"/>
  <c r="K400" i="8"/>
  <c r="K390" i="8"/>
  <c r="K394" i="8"/>
  <c r="K411" i="8"/>
  <c r="K412" i="8" s="1"/>
  <c r="K413" i="8"/>
  <c r="AP162" i="8"/>
  <c r="AQ163" i="8"/>
  <c r="AO97" i="8"/>
  <c r="AL184" i="30"/>
  <c r="AO183" i="30"/>
  <c r="AL176" i="29"/>
  <c r="AO175" i="29"/>
  <c r="AO95" i="2"/>
  <c r="AL155" i="22"/>
  <c r="AO155" i="22" s="1"/>
  <c r="AQ96" i="2"/>
  <c r="AP95" i="2"/>
  <c r="AN156" i="22"/>
  <c r="AM155" i="22"/>
  <c r="K414" i="8" l="1"/>
  <c r="K415" i="8"/>
  <c r="K416" i="8" s="1"/>
  <c r="K158" i="8"/>
  <c r="K159" i="8"/>
  <c r="K160" i="8" s="1"/>
  <c r="K95" i="8"/>
  <c r="K96" i="8" s="1"/>
  <c r="K94" i="8"/>
  <c r="K31" i="8"/>
  <c r="K32" i="8" s="1"/>
  <c r="K30" i="8"/>
  <c r="K383" i="8"/>
  <c r="K384" i="8" s="1"/>
  <c r="K382" i="8"/>
  <c r="K319" i="8"/>
  <c r="K320" i="8" s="1"/>
  <c r="K318" i="8"/>
  <c r="K255" i="8"/>
  <c r="K256" i="8" s="1"/>
  <c r="K254" i="8"/>
  <c r="K191" i="8"/>
  <c r="K192" i="8" s="1"/>
  <c r="K190" i="8"/>
  <c r="K351" i="8"/>
  <c r="K352" i="8" s="1"/>
  <c r="K350" i="8"/>
  <c r="K287" i="8"/>
  <c r="K288" i="8" s="1"/>
  <c r="K286" i="8"/>
  <c r="K223" i="8"/>
  <c r="K224" i="8" s="1"/>
  <c r="K222" i="8"/>
  <c r="K127" i="8"/>
  <c r="K128" i="8" s="1"/>
  <c r="K126" i="8"/>
  <c r="K63" i="8"/>
  <c r="K64" i="8" s="1"/>
  <c r="K62" i="8"/>
  <c r="AP163" i="8"/>
  <c r="AQ164" i="8"/>
  <c r="AO98" i="8"/>
  <c r="AL185" i="30"/>
  <c r="AO184" i="30"/>
  <c r="AL177" i="29"/>
  <c r="AO176" i="29"/>
  <c r="AO96" i="2"/>
  <c r="AL156" i="22"/>
  <c r="AO156" i="22" s="1"/>
  <c r="AQ97" i="2"/>
  <c r="AP96" i="2"/>
  <c r="AN157" i="22"/>
  <c r="AM156" i="22"/>
  <c r="Q13" i="22"/>
  <c r="Q12" i="22"/>
  <c r="Q5" i="22"/>
  <c r="Q14" i="22"/>
  <c r="Q6" i="22"/>
  <c r="Q4" i="22"/>
  <c r="Q21" i="22"/>
  <c r="Q15" i="22"/>
  <c r="Q22" i="22"/>
  <c r="Q11" i="22"/>
  <c r="Q23" i="22"/>
  <c r="Q19" i="22"/>
  <c r="Q20" i="22"/>
  <c r="Q7" i="22"/>
  <c r="Q29" i="22" l="1"/>
  <c r="Q27" i="22"/>
  <c r="Q30" i="22"/>
  <c r="Q28" i="22"/>
  <c r="AP164" i="8"/>
  <c r="AQ165" i="8"/>
  <c r="AO99" i="8"/>
  <c r="AO185" i="30"/>
  <c r="AL186" i="30"/>
  <c r="AL178" i="29"/>
  <c r="AO177" i="29"/>
  <c r="AO97" i="2"/>
  <c r="AL157" i="22"/>
  <c r="AO157" i="22" s="1"/>
  <c r="AQ98" i="2"/>
  <c r="AP97" i="2"/>
  <c r="AN158" i="22"/>
  <c r="AM157" i="22"/>
  <c r="Q3" i="22"/>
  <c r="Q35" i="22"/>
  <c r="Q36" i="22"/>
  <c r="Q37" i="22"/>
  <c r="Q38" i="22"/>
  <c r="Q34" i="22"/>
  <c r="Q26" i="22" l="1"/>
  <c r="Q42" i="22" s="1"/>
  <c r="Q39" i="22"/>
  <c r="Q46" i="22"/>
  <c r="Q45" i="22"/>
  <c r="Q44" i="22"/>
  <c r="Q43" i="22"/>
  <c r="AQ166" i="8"/>
  <c r="AP165" i="8"/>
  <c r="AO100" i="8"/>
  <c r="AL187" i="30"/>
  <c r="AO186" i="30"/>
  <c r="AL179" i="29"/>
  <c r="AO178" i="29"/>
  <c r="AO98" i="2"/>
  <c r="AL158" i="22"/>
  <c r="AO158" i="22" s="1"/>
  <c r="AQ99" i="2"/>
  <c r="AP98" i="2"/>
  <c r="AN159" i="22"/>
  <c r="AM158" i="22"/>
  <c r="J161" i="28"/>
  <c r="L161" i="28" l="1"/>
  <c r="Q31" i="22"/>
  <c r="Q47" i="22" s="1"/>
  <c r="AP166" i="8"/>
  <c r="AQ167" i="8"/>
  <c r="AO101" i="8"/>
  <c r="AO187" i="30"/>
  <c r="AL188" i="30"/>
  <c r="AL180" i="29"/>
  <c r="AO179" i="29"/>
  <c r="AO99" i="2"/>
  <c r="AL159" i="22"/>
  <c r="AO159" i="22" s="1"/>
  <c r="AQ100" i="2"/>
  <c r="AP99" i="2"/>
  <c r="AN160" i="22"/>
  <c r="AM159" i="22"/>
  <c r="AP167" i="8" l="1"/>
  <c r="AQ168" i="8"/>
  <c r="AP168" i="8" s="1"/>
  <c r="AO102" i="8"/>
  <c r="AL189" i="30"/>
  <c r="AO188" i="30"/>
  <c r="AO180" i="29"/>
  <c r="AL181" i="29"/>
  <c r="AO100" i="2"/>
  <c r="AL160" i="22"/>
  <c r="AO160" i="22" s="1"/>
  <c r="AQ101" i="2"/>
  <c r="AP100" i="2"/>
  <c r="AN161" i="22"/>
  <c r="AM160" i="22"/>
  <c r="AO103" i="8" l="1"/>
  <c r="AO189" i="30"/>
  <c r="AL190" i="30"/>
  <c r="AL182" i="29"/>
  <c r="AO181" i="29"/>
  <c r="AO101" i="2"/>
  <c r="AL161" i="22"/>
  <c r="AO161" i="22" s="1"/>
  <c r="AQ102" i="2"/>
  <c r="AP101" i="2"/>
  <c r="AN162" i="22"/>
  <c r="AM161" i="22"/>
  <c r="AO104" i="8" l="1"/>
  <c r="AL191" i="30"/>
  <c r="AO190" i="30"/>
  <c r="AQ169" i="8"/>
  <c r="AO182" i="29"/>
  <c r="AL183" i="29"/>
  <c r="AO102" i="2"/>
  <c r="AL162" i="22"/>
  <c r="AO162" i="22" s="1"/>
  <c r="AQ103" i="2"/>
  <c r="AP102" i="2"/>
  <c r="AN163" i="22"/>
  <c r="AM162" i="22"/>
  <c r="AO105" i="8" l="1"/>
  <c r="AP169" i="8"/>
  <c r="AQ170" i="8"/>
  <c r="AO191" i="30"/>
  <c r="AL192" i="30"/>
  <c r="AL184" i="29"/>
  <c r="AO183" i="29"/>
  <c r="AO103" i="2"/>
  <c r="AL163" i="22"/>
  <c r="AO163" i="22" s="1"/>
  <c r="AQ104" i="2"/>
  <c r="AP103" i="2"/>
  <c r="AN164" i="22"/>
  <c r="AM163" i="22"/>
  <c r="AO106" i="8" l="1"/>
  <c r="AO192" i="30"/>
  <c r="AL193" i="30"/>
  <c r="AP170" i="8"/>
  <c r="AQ171" i="8"/>
  <c r="AL185" i="29"/>
  <c r="AO184" i="29"/>
  <c r="AO104" i="2"/>
  <c r="AL164" i="22"/>
  <c r="AO164" i="22" s="1"/>
  <c r="AQ105" i="2"/>
  <c r="AP104" i="2"/>
  <c r="AN165" i="22"/>
  <c r="AM164" i="22"/>
  <c r="AO107" i="8" l="1"/>
  <c r="AP171" i="8"/>
  <c r="AQ172" i="8"/>
  <c r="AO193" i="30"/>
  <c r="AL194" i="30"/>
  <c r="AO185" i="29"/>
  <c r="AL186" i="29"/>
  <c r="AO105" i="2"/>
  <c r="AL165" i="22"/>
  <c r="AO165" i="22" s="1"/>
  <c r="AQ106" i="2"/>
  <c r="AP105" i="2"/>
  <c r="AN166" i="22"/>
  <c r="AM165" i="22"/>
  <c r="AO108" i="8" l="1"/>
  <c r="AO194" i="30"/>
  <c r="AL195" i="30"/>
  <c r="AP172" i="8"/>
  <c r="AQ173" i="8"/>
  <c r="AL187" i="29"/>
  <c r="AO186" i="29"/>
  <c r="AO106" i="2"/>
  <c r="AL166" i="22"/>
  <c r="AO166" i="22" s="1"/>
  <c r="AQ107" i="2"/>
  <c r="AP106" i="2"/>
  <c r="AN167" i="22"/>
  <c r="AM166" i="22"/>
  <c r="L83" i="8"/>
  <c r="L147" i="8"/>
  <c r="L35" i="8"/>
  <c r="L139" i="8"/>
  <c r="L135" i="8"/>
  <c r="L11" i="8"/>
  <c r="L275" i="8"/>
  <c r="L295" i="8"/>
  <c r="L273" i="8"/>
  <c r="L4" i="8"/>
  <c r="L49" i="8"/>
  <c r="L55" i="8"/>
  <c r="L305" i="8"/>
  <c r="L369" i="8"/>
  <c r="L404" i="8"/>
  <c r="L215" i="8"/>
  <c r="L356" i="8"/>
  <c r="L167" i="8"/>
  <c r="L116" i="8"/>
  <c r="L47" i="8"/>
  <c r="L359" i="8"/>
  <c r="L259" i="8"/>
  <c r="L246" i="8"/>
  <c r="L67" i="8"/>
  <c r="L329" i="8"/>
  <c r="L388" i="8"/>
  <c r="L199" i="8"/>
  <c r="L374" i="8"/>
  <c r="L301" i="8"/>
  <c r="L178" i="8"/>
  <c r="L142" i="8"/>
  <c r="L19" i="8"/>
  <c r="L391" i="8"/>
  <c r="L274" i="8"/>
  <c r="L151" i="8"/>
  <c r="L78" i="8"/>
  <c r="L171" i="8"/>
  <c r="L109" i="8"/>
  <c r="L398" i="8"/>
  <c r="L82" i="8"/>
  <c r="L86" i="8"/>
  <c r="L333" i="8"/>
  <c r="L363" i="8"/>
  <c r="L278" i="8"/>
  <c r="L99" i="8"/>
  <c r="L115" i="8"/>
  <c r="L45" i="8"/>
  <c r="L68" i="8"/>
  <c r="L5" i="8"/>
  <c r="L50" i="8"/>
  <c r="L22" i="8"/>
  <c r="L403" i="8"/>
  <c r="L17" i="8"/>
  <c r="L306" i="8"/>
  <c r="L183" i="8"/>
  <c r="L247" i="8"/>
  <c r="L14" i="8"/>
  <c r="L325" i="8"/>
  <c r="L323" i="8"/>
  <c r="L279" i="8"/>
  <c r="L267" i="8"/>
  <c r="L143" i="8"/>
  <c r="L201" i="8"/>
  <c r="L244" i="8"/>
  <c r="L197" i="8"/>
  <c r="L101" i="8"/>
  <c r="L114" i="8"/>
  <c r="L335" i="8"/>
  <c r="L235" i="8"/>
  <c r="L145" i="8"/>
  <c r="L87" i="8"/>
  <c r="L407" i="8"/>
  <c r="L238" i="8"/>
  <c r="L175" i="8"/>
  <c r="L46" i="8"/>
  <c r="L148" i="8"/>
  <c r="L163" i="8"/>
  <c r="L100" i="8"/>
  <c r="L37" i="8"/>
  <c r="L355" i="8"/>
  <c r="L292" i="8"/>
  <c r="L182" i="8"/>
  <c r="L52" i="8"/>
  <c r="L327" i="8"/>
  <c r="L375" i="8"/>
  <c r="L9" i="8"/>
  <c r="L239" i="8"/>
  <c r="L365" i="8"/>
  <c r="L307" i="8"/>
  <c r="L227" i="8"/>
  <c r="L137" i="8"/>
  <c r="L75" i="8"/>
  <c r="L79" i="8"/>
  <c r="L263" i="8"/>
  <c r="L207" i="8"/>
  <c r="L260" i="8"/>
  <c r="L237" i="8"/>
  <c r="L103" i="8"/>
  <c r="L334" i="8"/>
  <c r="L210" i="8"/>
  <c r="L15" i="8"/>
  <c r="L311" i="8"/>
  <c r="L265" i="8"/>
  <c r="L169" i="8"/>
  <c r="L107" i="8"/>
  <c r="L402" i="8"/>
  <c r="L302" i="8"/>
  <c r="L211" i="8"/>
  <c r="L164" i="8"/>
  <c r="L242" i="8"/>
  <c r="L118" i="8"/>
  <c r="L357" i="8"/>
  <c r="L229" i="8"/>
  <c r="L41" i="8"/>
  <c r="L337" i="8"/>
  <c r="L3" i="8"/>
  <c r="L233" i="8"/>
  <c r="L243" i="8"/>
  <c r="L119" i="8"/>
  <c r="L366" i="8"/>
  <c r="L370" i="8"/>
  <c r="L212" i="8"/>
  <c r="L23" i="8"/>
  <c r="L77" i="8"/>
  <c r="L133" i="8"/>
  <c r="L13" i="8"/>
  <c r="L131" i="8"/>
  <c r="L339" i="8"/>
  <c r="L205" i="8"/>
  <c r="L269" i="8"/>
  <c r="L146" i="8"/>
  <c r="L331" i="8"/>
  <c r="L20" i="8"/>
  <c r="L406" i="8"/>
  <c r="L276" i="8"/>
  <c r="L214" i="8"/>
  <c r="L395" i="8"/>
  <c r="L206" i="8"/>
  <c r="L203" i="8"/>
  <c r="L113" i="8"/>
  <c r="L342" i="8"/>
  <c r="L110" i="8"/>
  <c r="L293" i="8"/>
  <c r="L105" i="8"/>
  <c r="L174" i="8"/>
  <c r="L308" i="8"/>
  <c r="L195" i="8"/>
  <c r="L173" i="8"/>
  <c r="L297" i="8"/>
  <c r="L241" i="8"/>
  <c r="L150" i="8"/>
  <c r="L69" i="8"/>
  <c r="L7" i="8"/>
  <c r="L310" i="8"/>
  <c r="L196" i="8"/>
  <c r="L141" i="8"/>
  <c r="L18" i="8"/>
  <c r="L397" i="8"/>
  <c r="L36" i="8"/>
  <c r="L393" i="8"/>
  <c r="L71" i="8"/>
  <c r="L367" i="8"/>
  <c r="L371" i="8"/>
  <c r="L209" i="8"/>
  <c r="L228" i="8"/>
  <c r="L39" i="8"/>
  <c r="L340" i="8"/>
  <c r="L401" i="8"/>
  <c r="L271" i="8"/>
  <c r="L54" i="8"/>
  <c r="L343" i="8"/>
  <c r="L291" i="8"/>
  <c r="L43" i="8"/>
  <c r="L399" i="8"/>
  <c r="L270" i="8"/>
  <c r="L179" i="8"/>
  <c r="L165" i="8"/>
  <c r="L177" i="8"/>
  <c r="L361" i="8"/>
  <c r="L299" i="8"/>
  <c r="L303" i="8"/>
  <c r="L261" i="8"/>
  <c r="L73" i="8"/>
  <c r="L132" i="8"/>
  <c r="L180" i="8"/>
  <c r="L51" i="8"/>
  <c r="L111" i="8"/>
  <c r="L372" i="8"/>
  <c r="L387" i="8"/>
  <c r="L324" i="8"/>
  <c r="L81" i="8"/>
  <c r="L84" i="8"/>
  <c r="L389" i="8"/>
  <c r="L338" i="8"/>
  <c r="L231" i="8"/>
  <c r="L25" i="8" l="1"/>
  <c r="L8" i="8"/>
  <c r="L12" i="8"/>
  <c r="L21" i="8"/>
  <c r="L24" i="8"/>
  <c r="L48" i="8"/>
  <c r="L38" i="8"/>
  <c r="L42" i="8"/>
  <c r="L59" i="8"/>
  <c r="L60" i="8" s="1"/>
  <c r="L61" i="8"/>
  <c r="L89" i="8"/>
  <c r="L72" i="8"/>
  <c r="L76" i="8"/>
  <c r="L85" i="8"/>
  <c r="L88" i="8"/>
  <c r="L112" i="8"/>
  <c r="L102" i="8"/>
  <c r="L106" i="8"/>
  <c r="L123" i="8"/>
  <c r="L124" i="8" s="1"/>
  <c r="L125" i="8"/>
  <c r="L136" i="8"/>
  <c r="L140" i="8"/>
  <c r="L149" i="8"/>
  <c r="L152" i="8"/>
  <c r="L176" i="8"/>
  <c r="L166" i="8"/>
  <c r="L170" i="8"/>
  <c r="L187" i="8"/>
  <c r="L188" i="8" s="1"/>
  <c r="L189" i="8"/>
  <c r="L217" i="8"/>
  <c r="L200" i="8"/>
  <c r="L204" i="8"/>
  <c r="L213" i="8"/>
  <c r="L216" i="8"/>
  <c r="L240" i="8"/>
  <c r="L230" i="8"/>
  <c r="L234" i="8"/>
  <c r="L251" i="8"/>
  <c r="L252" i="8" s="1"/>
  <c r="L253" i="8"/>
  <c r="L281" i="8"/>
  <c r="L264" i="8"/>
  <c r="L268" i="8"/>
  <c r="L277" i="8"/>
  <c r="L280" i="8"/>
  <c r="L304" i="8"/>
  <c r="L294" i="8"/>
  <c r="L298" i="8"/>
  <c r="L315" i="8"/>
  <c r="L316" i="8" s="1"/>
  <c r="L317" i="8"/>
  <c r="L345" i="8"/>
  <c r="L328" i="8"/>
  <c r="L332" i="8"/>
  <c r="L341" i="8"/>
  <c r="L344" i="8"/>
  <c r="L368" i="8"/>
  <c r="L358" i="8"/>
  <c r="L362" i="8"/>
  <c r="L379" i="8"/>
  <c r="L380" i="8" s="1"/>
  <c r="L381" i="8"/>
  <c r="L392" i="8"/>
  <c r="L396" i="8"/>
  <c r="L405" i="8"/>
  <c r="L408" i="8"/>
  <c r="L413" i="8"/>
  <c r="L16" i="8"/>
  <c r="L6" i="8"/>
  <c r="L27" i="8"/>
  <c r="L28" i="8" s="1"/>
  <c r="L10" i="8"/>
  <c r="L29" i="8"/>
  <c r="L57" i="8"/>
  <c r="L40" i="8"/>
  <c r="L44" i="8"/>
  <c r="L53" i="8"/>
  <c r="L56" i="8"/>
  <c r="L80" i="8"/>
  <c r="L70" i="8"/>
  <c r="L91" i="8"/>
  <c r="L92" i="8" s="1"/>
  <c r="L74" i="8"/>
  <c r="L93" i="8"/>
  <c r="L121" i="8"/>
  <c r="L153" i="8" s="1"/>
  <c r="L185" i="8" s="1"/>
  <c r="L104" i="8"/>
  <c r="L108" i="8"/>
  <c r="L117" i="8"/>
  <c r="L120" i="8"/>
  <c r="L144" i="8"/>
  <c r="L134" i="8"/>
  <c r="L138" i="8"/>
  <c r="L155" i="8"/>
  <c r="L156" i="8" s="1"/>
  <c r="L157" i="8"/>
  <c r="L168" i="8"/>
  <c r="L172" i="8"/>
  <c r="L181" i="8"/>
  <c r="L184" i="8"/>
  <c r="L208" i="8"/>
  <c r="L198" i="8"/>
  <c r="L219" i="8"/>
  <c r="L220" i="8" s="1"/>
  <c r="L202" i="8"/>
  <c r="L221" i="8"/>
  <c r="L249" i="8"/>
  <c r="L232" i="8"/>
  <c r="L236" i="8"/>
  <c r="L245" i="8"/>
  <c r="L248" i="8"/>
  <c r="L272" i="8"/>
  <c r="L262" i="8"/>
  <c r="L283" i="8"/>
  <c r="L284" i="8" s="1"/>
  <c r="L266" i="8"/>
  <c r="L285" i="8"/>
  <c r="L313" i="8"/>
  <c r="L296" i="8"/>
  <c r="L300" i="8"/>
  <c r="L309" i="8"/>
  <c r="L312" i="8"/>
  <c r="L336" i="8"/>
  <c r="L326" i="8"/>
  <c r="L347" i="8"/>
  <c r="L348" i="8" s="1"/>
  <c r="L330" i="8"/>
  <c r="L349" i="8"/>
  <c r="L377" i="8"/>
  <c r="L360" i="8"/>
  <c r="L364" i="8"/>
  <c r="L373" i="8"/>
  <c r="L376" i="8"/>
  <c r="L420" i="8"/>
  <c r="L409" i="8" s="1"/>
  <c r="L400" i="8"/>
  <c r="L390" i="8"/>
  <c r="L394" i="8"/>
  <c r="L411" i="8"/>
  <c r="L412" i="8" s="1"/>
  <c r="AO109" i="8"/>
  <c r="AP173" i="8"/>
  <c r="AQ174" i="8"/>
  <c r="AO195" i="30"/>
  <c r="AL196" i="30"/>
  <c r="AO187" i="29"/>
  <c r="AL188" i="29"/>
  <c r="AO107" i="2"/>
  <c r="AL167" i="22"/>
  <c r="AO167" i="22" s="1"/>
  <c r="AQ108" i="2"/>
  <c r="AP107" i="2"/>
  <c r="AN168" i="22"/>
  <c r="AM167" i="22"/>
  <c r="L350" i="8" l="1"/>
  <c r="L351" i="8"/>
  <c r="L352" i="8" s="1"/>
  <c r="L286" i="8"/>
  <c r="L287" i="8"/>
  <c r="L288" i="8" s="1"/>
  <c r="L222" i="8"/>
  <c r="L223" i="8"/>
  <c r="L224" i="8" s="1"/>
  <c r="L415" i="8"/>
  <c r="L416" i="8" s="1"/>
  <c r="L414" i="8"/>
  <c r="L382" i="8"/>
  <c r="L383" i="8"/>
  <c r="L384" i="8" s="1"/>
  <c r="L318" i="8"/>
  <c r="L319" i="8"/>
  <c r="L320" i="8" s="1"/>
  <c r="L254" i="8"/>
  <c r="L255" i="8"/>
  <c r="L256" i="8" s="1"/>
  <c r="L190" i="8"/>
  <c r="L191" i="8"/>
  <c r="L192" i="8" s="1"/>
  <c r="L159" i="8"/>
  <c r="L160" i="8" s="1"/>
  <c r="L158" i="8"/>
  <c r="L94" i="8"/>
  <c r="L95" i="8"/>
  <c r="L96" i="8" s="1"/>
  <c r="L30" i="8"/>
  <c r="L31" i="8"/>
  <c r="L32" i="8" s="1"/>
  <c r="L126" i="8"/>
  <c r="L127" i="8"/>
  <c r="L128" i="8" s="1"/>
  <c r="L62" i="8"/>
  <c r="L63" i="8"/>
  <c r="L64" i="8" s="1"/>
  <c r="AO110" i="8"/>
  <c r="AO196" i="30"/>
  <c r="AL197" i="30"/>
  <c r="AP174" i="8"/>
  <c r="AQ175" i="8"/>
  <c r="AL189" i="29"/>
  <c r="AO188" i="29"/>
  <c r="AO108" i="2"/>
  <c r="AL168" i="22"/>
  <c r="AO168" i="22" s="1"/>
  <c r="AQ109" i="2"/>
  <c r="AP108" i="2"/>
  <c r="AN169" i="22"/>
  <c r="AM168" i="22"/>
  <c r="R21" i="22"/>
  <c r="R12" i="22"/>
  <c r="R7" i="22"/>
  <c r="G7" i="30"/>
  <c r="G10" i="30"/>
  <c r="G20" i="30"/>
  <c r="G18" i="30"/>
  <c r="G8" i="30"/>
  <c r="G6" i="30"/>
  <c r="R13" i="22"/>
  <c r="G4" i="30"/>
  <c r="G11" i="30"/>
  <c r="G26" i="30"/>
  <c r="G19" i="30"/>
  <c r="R14" i="22"/>
  <c r="R11" i="22"/>
  <c r="R22" i="22"/>
  <c r="R6" i="22"/>
  <c r="G13" i="30"/>
  <c r="G24" i="30"/>
  <c r="G12" i="30"/>
  <c r="R5" i="22"/>
  <c r="G5" i="30"/>
  <c r="G3" i="30"/>
  <c r="G15" i="30"/>
  <c r="R15" i="22"/>
  <c r="G23" i="30"/>
  <c r="G22" i="30"/>
  <c r="R4" i="22"/>
  <c r="R3" i="22"/>
  <c r="G27" i="30"/>
  <c r="G9" i="30"/>
  <c r="R19" i="22"/>
  <c r="R20" i="22"/>
  <c r="G25" i="30"/>
  <c r="G21" i="30"/>
  <c r="G28" i="30"/>
  <c r="R27" i="22" l="1"/>
  <c r="R29" i="22"/>
  <c r="R26" i="22"/>
  <c r="R28" i="22"/>
  <c r="G34" i="30"/>
  <c r="G36" i="30" s="1"/>
  <c r="G30" i="30"/>
  <c r="G48" i="30" s="1"/>
  <c r="G50" i="30" s="1"/>
  <c r="G52" i="30" s="1"/>
  <c r="AO197" i="30"/>
  <c r="AO111" i="8"/>
  <c r="AP175" i="8"/>
  <c r="AQ176" i="8"/>
  <c r="AL190" i="29"/>
  <c r="AO189" i="29"/>
  <c r="AO109" i="2"/>
  <c r="AL169" i="22"/>
  <c r="AO169" i="22" s="1"/>
  <c r="AQ110" i="2"/>
  <c r="AP109" i="2"/>
  <c r="AN170" i="22"/>
  <c r="AM169" i="22"/>
  <c r="J174" i="28"/>
  <c r="R37" i="22"/>
  <c r="R34" i="22"/>
  <c r="R23" i="22"/>
  <c r="R36" i="22"/>
  <c r="R38" i="22"/>
  <c r="R35" i="22"/>
  <c r="L174" i="28" l="1"/>
  <c r="R30" i="22"/>
  <c r="R39" i="22"/>
  <c r="R31" i="22"/>
  <c r="R42" i="22"/>
  <c r="R46" i="22"/>
  <c r="R43" i="22"/>
  <c r="R44" i="22"/>
  <c r="R45" i="22"/>
  <c r="G53" i="30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G60" i="30"/>
  <c r="G38" i="30"/>
  <c r="D58" i="30"/>
  <c r="D47" i="29" s="1"/>
  <c r="G55" i="30"/>
  <c r="AO112" i="8"/>
  <c r="AP176" i="8"/>
  <c r="AQ177" i="8"/>
  <c r="AL191" i="29"/>
  <c r="AO190" i="29"/>
  <c r="AO110" i="2"/>
  <c r="AL170" i="22"/>
  <c r="AO170" i="22" s="1"/>
  <c r="AQ111" i="2"/>
  <c r="AP110" i="2"/>
  <c r="AN171" i="22"/>
  <c r="AM170" i="22"/>
  <c r="G56" i="30" l="1"/>
  <c r="G59" i="30"/>
  <c r="G61" i="30" s="1"/>
  <c r="G48" i="29" s="1"/>
  <c r="G64" i="30"/>
  <c r="G66" i="30" s="1"/>
  <c r="G67" i="30"/>
  <c r="R47" i="22"/>
  <c r="G39" i="30"/>
  <c r="H39" i="30" s="1"/>
  <c r="I39" i="30" s="1"/>
  <c r="J39" i="30" s="1"/>
  <c r="K39" i="30" s="1"/>
  <c r="L39" i="30" s="1"/>
  <c r="M39" i="30" s="1"/>
  <c r="N39" i="30" s="1"/>
  <c r="O39" i="30" s="1"/>
  <c r="P39" i="30" s="1"/>
  <c r="Q39" i="30" s="1"/>
  <c r="R39" i="30" s="1"/>
  <c r="G57" i="30"/>
  <c r="G69" i="30"/>
  <c r="G63" i="30"/>
  <c r="AO113" i="8"/>
  <c r="AP177" i="8"/>
  <c r="AQ178" i="8"/>
  <c r="AL192" i="29"/>
  <c r="AO191" i="29"/>
  <c r="AO111" i="2"/>
  <c r="AL171" i="22"/>
  <c r="AO171" i="22" s="1"/>
  <c r="AQ112" i="2"/>
  <c r="AP111" i="2"/>
  <c r="AN172" i="22"/>
  <c r="AM171" i="22"/>
  <c r="G58" i="30" l="1"/>
  <c r="G47" i="29" s="1"/>
  <c r="AO114" i="8"/>
  <c r="AP178" i="8"/>
  <c r="AQ179" i="8"/>
  <c r="AO192" i="29"/>
  <c r="AL193" i="29"/>
  <c r="AO112" i="2"/>
  <c r="AL172" i="22"/>
  <c r="AO172" i="22" s="1"/>
  <c r="AQ113" i="2"/>
  <c r="AP112" i="2"/>
  <c r="AN173" i="22"/>
  <c r="AM172" i="22"/>
  <c r="AO115" i="8" l="1"/>
  <c r="AP179" i="8"/>
  <c r="AQ180" i="8"/>
  <c r="AO193" i="29"/>
  <c r="AL194" i="29"/>
  <c r="AO113" i="2"/>
  <c r="AL173" i="22"/>
  <c r="AO173" i="22" s="1"/>
  <c r="AQ114" i="2"/>
  <c r="AP113" i="2"/>
  <c r="AN174" i="22"/>
  <c r="AM173" i="22"/>
  <c r="AO116" i="8" l="1"/>
  <c r="AP180" i="8"/>
  <c r="AQ181" i="8"/>
  <c r="AL195" i="29"/>
  <c r="AO194" i="29"/>
  <c r="AO114" i="2"/>
  <c r="AL174" i="22"/>
  <c r="AO174" i="22" s="1"/>
  <c r="AQ115" i="2"/>
  <c r="AP114" i="2"/>
  <c r="AN175" i="22"/>
  <c r="AM174" i="22"/>
  <c r="G27" i="29"/>
  <c r="G23" i="29"/>
  <c r="G20" i="29"/>
  <c r="G5" i="29"/>
  <c r="G4" i="29"/>
  <c r="G24" i="29"/>
  <c r="G19" i="29"/>
  <c r="G11" i="29"/>
  <c r="G7" i="29"/>
  <c r="G26" i="29"/>
  <c r="G35" i="29"/>
  <c r="G37" i="29"/>
  <c r="G34" i="29"/>
  <c r="G29" i="29"/>
  <c r="G21" i="29"/>
  <c r="G28" i="29"/>
  <c r="G10" i="29"/>
  <c r="G3" i="29"/>
  <c r="G36" i="29"/>
  <c r="G22" i="29"/>
  <c r="G12" i="29"/>
  <c r="G25" i="29"/>
  <c r="G13" i="29"/>
  <c r="G8" i="29"/>
  <c r="G6" i="29"/>
  <c r="G9" i="29"/>
  <c r="AO117" i="8" l="1"/>
  <c r="G55" i="29"/>
  <c r="G108" i="29"/>
  <c r="G110" i="29"/>
  <c r="G109" i="29"/>
  <c r="G111" i="29"/>
  <c r="G103" i="29"/>
  <c r="G104" i="29"/>
  <c r="G105" i="29"/>
  <c r="G102" i="29"/>
  <c r="G16" i="29"/>
  <c r="G39" i="29"/>
  <c r="AQ182" i="8"/>
  <c r="AP181" i="8"/>
  <c r="G56" i="29"/>
  <c r="G58" i="29"/>
  <c r="G60" i="29"/>
  <c r="G91" i="29" s="1"/>
  <c r="G62" i="29"/>
  <c r="G93" i="29" s="1"/>
  <c r="G64" i="29"/>
  <c r="G95" i="29" s="1"/>
  <c r="G114" i="29"/>
  <c r="G57" i="29"/>
  <c r="G88" i="29" s="1"/>
  <c r="G59" i="29"/>
  <c r="G90" i="29" s="1"/>
  <c r="G61" i="29"/>
  <c r="G63" i="29"/>
  <c r="G94" i="29" s="1"/>
  <c r="G65" i="29"/>
  <c r="G96" i="29" s="1"/>
  <c r="AO195" i="29"/>
  <c r="AL196" i="29"/>
  <c r="AO35" i="29"/>
  <c r="AO37" i="29"/>
  <c r="AO36" i="29"/>
  <c r="AO38" i="29"/>
  <c r="AO18" i="29"/>
  <c r="AO19" i="29"/>
  <c r="AO20" i="29"/>
  <c r="AO21" i="29"/>
  <c r="AO22" i="29"/>
  <c r="AO23" i="29"/>
  <c r="AO24" i="29"/>
  <c r="AO25" i="29"/>
  <c r="AO26" i="29"/>
  <c r="AO27" i="29"/>
  <c r="AO28" i="29"/>
  <c r="AO29" i="29"/>
  <c r="AO30" i="29"/>
  <c r="AO31" i="29"/>
  <c r="AO32" i="29"/>
  <c r="AO33" i="29"/>
  <c r="AO34" i="29"/>
  <c r="AO39" i="29"/>
  <c r="AO40" i="29"/>
  <c r="AO41" i="29"/>
  <c r="AO42" i="29"/>
  <c r="AO43" i="29"/>
  <c r="AP105" i="29"/>
  <c r="G31" i="29"/>
  <c r="AO115" i="2"/>
  <c r="AL175" i="22"/>
  <c r="AO175" i="22" s="1"/>
  <c r="AQ116" i="2"/>
  <c r="AP115" i="2"/>
  <c r="AN176" i="22"/>
  <c r="AM175" i="22"/>
  <c r="AO118" i="8" l="1"/>
  <c r="G117" i="29"/>
  <c r="G116" i="29"/>
  <c r="G115" i="29"/>
  <c r="G41" i="29"/>
  <c r="G40" i="29"/>
  <c r="AP182" i="8"/>
  <c r="AQ183" i="8"/>
  <c r="AL197" i="29"/>
  <c r="AO196" i="29"/>
  <c r="G92" i="29"/>
  <c r="G89" i="29"/>
  <c r="G87" i="29"/>
  <c r="G67" i="29"/>
  <c r="AP106" i="29"/>
  <c r="AP107" i="29" s="1"/>
  <c r="AP108" i="29" s="1"/>
  <c r="AP109" i="29" s="1"/>
  <c r="AP110" i="29" s="1"/>
  <c r="AP111" i="29" s="1"/>
  <c r="AP112" i="29" s="1"/>
  <c r="AP113" i="29" s="1"/>
  <c r="AP114" i="29" s="1"/>
  <c r="AP115" i="29" s="1"/>
  <c r="AP116" i="29" s="1"/>
  <c r="AP117" i="29" s="1"/>
  <c r="AP118" i="29" s="1"/>
  <c r="AP119" i="29" s="1"/>
  <c r="AP120" i="29" s="1"/>
  <c r="AP121" i="29" s="1"/>
  <c r="AP122" i="29" s="1"/>
  <c r="AP123" i="29" s="1"/>
  <c r="AP124" i="29" s="1"/>
  <c r="AP125" i="29" s="1"/>
  <c r="AP126" i="29" s="1"/>
  <c r="AP127" i="29" s="1"/>
  <c r="AP128" i="29" s="1"/>
  <c r="AP129" i="29" s="1"/>
  <c r="AP130" i="29" s="1"/>
  <c r="AP131" i="29" s="1"/>
  <c r="AP132" i="29" s="1"/>
  <c r="AP133" i="29" s="1"/>
  <c r="AP134" i="29" s="1"/>
  <c r="AP135" i="29" s="1"/>
  <c r="AP136" i="29" s="1"/>
  <c r="AP137" i="29" s="1"/>
  <c r="AP138" i="29" s="1"/>
  <c r="AP139" i="29" s="1"/>
  <c r="AP140" i="29" s="1"/>
  <c r="AP141" i="29" s="1"/>
  <c r="AP142" i="29" s="1"/>
  <c r="AP143" i="29" s="1"/>
  <c r="AP144" i="29" s="1"/>
  <c r="AP145" i="29" s="1"/>
  <c r="AP146" i="29" s="1"/>
  <c r="AP147" i="29" s="1"/>
  <c r="AP148" i="29" s="1"/>
  <c r="AP149" i="29" s="1"/>
  <c r="AP150" i="29" s="1"/>
  <c r="AP151" i="29" s="1"/>
  <c r="AP152" i="29" s="1"/>
  <c r="AP153" i="29" s="1"/>
  <c r="AP154" i="29" s="1"/>
  <c r="AP155" i="29" s="1"/>
  <c r="AP156" i="29" s="1"/>
  <c r="AP157" i="29" s="1"/>
  <c r="AP158" i="29" s="1"/>
  <c r="AP159" i="29" s="1"/>
  <c r="AP160" i="29" s="1"/>
  <c r="AP161" i="29" s="1"/>
  <c r="AP162" i="29" s="1"/>
  <c r="AP163" i="29" s="1"/>
  <c r="AP164" i="29" s="1"/>
  <c r="AP165" i="29" s="1"/>
  <c r="AP166" i="29" s="1"/>
  <c r="AP167" i="29" s="1"/>
  <c r="AP168" i="29" s="1"/>
  <c r="AP169" i="29" s="1"/>
  <c r="AP170" i="29" s="1"/>
  <c r="AP171" i="29" s="1"/>
  <c r="AP172" i="29" s="1"/>
  <c r="AP173" i="29" s="1"/>
  <c r="AP174" i="29" s="1"/>
  <c r="AP175" i="29" s="1"/>
  <c r="AP176" i="29" s="1"/>
  <c r="AP177" i="29" s="1"/>
  <c r="AP178" i="29" s="1"/>
  <c r="AP179" i="29" s="1"/>
  <c r="AP180" i="29" s="1"/>
  <c r="AP181" i="29" s="1"/>
  <c r="AP182" i="29" s="1"/>
  <c r="AP183" i="29" s="1"/>
  <c r="AP184" i="29" s="1"/>
  <c r="AP185" i="29" s="1"/>
  <c r="AP186" i="29" s="1"/>
  <c r="AP187" i="29" s="1"/>
  <c r="AP188" i="29" s="1"/>
  <c r="AP189" i="29" s="1"/>
  <c r="AP190" i="29" s="1"/>
  <c r="AP191" i="29" s="1"/>
  <c r="AP192" i="29" s="1"/>
  <c r="AP193" i="29" s="1"/>
  <c r="AP194" i="29" s="1"/>
  <c r="AP195" i="29" s="1"/>
  <c r="AP196" i="29" s="1"/>
  <c r="AP197" i="29" s="1"/>
  <c r="AM101" i="29"/>
  <c r="G86" i="29"/>
  <c r="AM41" i="29"/>
  <c r="AM42" i="29"/>
  <c r="AM40" i="29"/>
  <c r="AM43" i="29"/>
  <c r="AO116" i="2"/>
  <c r="AL176" i="22"/>
  <c r="AO176" i="22" s="1"/>
  <c r="AQ117" i="2"/>
  <c r="AP116" i="2"/>
  <c r="AN177" i="22"/>
  <c r="AM176" i="22"/>
  <c r="D201" i="8"/>
  <c r="D167" i="8"/>
  <c r="D246" i="8"/>
  <c r="D13" i="8"/>
  <c r="D311" i="8"/>
  <c r="D7" i="8"/>
  <c r="D15" i="8"/>
  <c r="D402" i="8"/>
  <c r="D43" i="8"/>
  <c r="D269" i="8"/>
  <c r="D68" i="8"/>
  <c r="D391" i="8"/>
  <c r="D297" i="8"/>
  <c r="D359" i="8"/>
  <c r="D199" i="8"/>
  <c r="D197" i="8"/>
  <c r="D393" i="8"/>
  <c r="D84" i="8"/>
  <c r="D235" i="8"/>
  <c r="D109" i="8"/>
  <c r="D324" i="8"/>
  <c r="D69" i="8"/>
  <c r="D398" i="8"/>
  <c r="D101" i="8"/>
  <c r="D107" i="8"/>
  <c r="D339" i="8"/>
  <c r="D137" i="8"/>
  <c r="D403" i="8"/>
  <c r="D49" i="8"/>
  <c r="D401" i="8"/>
  <c r="D83" i="8"/>
  <c r="D342" i="8"/>
  <c r="D329" i="8"/>
  <c r="D406" i="8"/>
  <c r="D178" i="8"/>
  <c r="D365" i="8"/>
  <c r="D270" i="8"/>
  <c r="D145" i="8"/>
  <c r="D301" i="8"/>
  <c r="D22" i="8"/>
  <c r="D399" i="8"/>
  <c r="D308" i="8"/>
  <c r="D8" i="29"/>
  <c r="D340" i="8"/>
  <c r="D205" i="8"/>
  <c r="D4" i="8"/>
  <c r="D148" i="8"/>
  <c r="D50" i="8"/>
  <c r="D196" i="8"/>
  <c r="D70" i="29"/>
  <c r="D407" i="8"/>
  <c r="D46" i="8"/>
  <c r="D37" i="8"/>
  <c r="D395" i="8"/>
  <c r="D211" i="8"/>
  <c r="D133" i="8"/>
  <c r="D397" i="8"/>
  <c r="D299" i="8"/>
  <c r="D113" i="8"/>
  <c r="D260" i="8"/>
  <c r="D151" i="8"/>
  <c r="D146" i="8"/>
  <c r="D77" i="8"/>
  <c r="D19" i="8"/>
  <c r="D164" i="8"/>
  <c r="D244" i="8"/>
  <c r="D203" i="8"/>
  <c r="D302" i="8"/>
  <c r="D165" i="8"/>
  <c r="D142" i="8"/>
  <c r="D375" i="8"/>
  <c r="D374" i="8"/>
  <c r="D14" i="8"/>
  <c r="D39" i="8"/>
  <c r="D229" i="8"/>
  <c r="D116" i="8"/>
  <c r="D5" i="8"/>
  <c r="D52" i="8"/>
  <c r="D404" i="8"/>
  <c r="D114" i="8"/>
  <c r="D243" i="8"/>
  <c r="D233" i="8"/>
  <c r="D141" i="8"/>
  <c r="D177" i="8"/>
  <c r="D135" i="8"/>
  <c r="D231" i="8"/>
  <c r="D206" i="8"/>
  <c r="D73" i="8"/>
  <c r="D333" i="8"/>
  <c r="D36" i="8"/>
  <c r="D119" i="8"/>
  <c r="D247" i="8"/>
  <c r="D278" i="8"/>
  <c r="D210" i="8"/>
  <c r="D334" i="8"/>
  <c r="D361" i="8"/>
  <c r="D100" i="8"/>
  <c r="D265" i="8"/>
  <c r="D325" i="8"/>
  <c r="D389" i="8"/>
  <c r="D169" i="8"/>
  <c r="D335" i="8"/>
  <c r="D295" i="8"/>
  <c r="D331" i="8"/>
  <c r="D81" i="8"/>
  <c r="D11" i="8"/>
  <c r="D337" i="8"/>
  <c r="D47" i="8"/>
  <c r="D388" i="8"/>
  <c r="D175" i="8"/>
  <c r="D54" i="8"/>
  <c r="D78" i="8"/>
  <c r="D17" i="8"/>
  <c r="D212" i="8"/>
  <c r="D173" i="8"/>
  <c r="D305" i="8"/>
  <c r="D369" i="8"/>
  <c r="D41" i="8"/>
  <c r="D275" i="8"/>
  <c r="D279" i="8"/>
  <c r="D306" i="8"/>
  <c r="D118" i="8"/>
  <c r="D143" i="8"/>
  <c r="D267" i="8"/>
  <c r="D179" i="8"/>
  <c r="D363" i="8"/>
  <c r="D132" i="8"/>
  <c r="D139" i="8"/>
  <c r="D150" i="8"/>
  <c r="D18" i="8"/>
  <c r="D370" i="8"/>
  <c r="D274" i="8"/>
  <c r="D87" i="8"/>
  <c r="D228" i="8"/>
  <c r="D303" i="8"/>
  <c r="D105" i="8"/>
  <c r="D111" i="8"/>
  <c r="D310" i="8"/>
  <c r="D372" i="8"/>
  <c r="D327" i="8"/>
  <c r="D263" i="8"/>
  <c r="D215" i="8"/>
  <c r="D75" i="8"/>
  <c r="D366" i="8"/>
  <c r="D271" i="8"/>
  <c r="D357" i="8"/>
  <c r="D82" i="8"/>
  <c r="D103" i="8"/>
  <c r="D171" i="8"/>
  <c r="D71" i="8"/>
  <c r="D238" i="8"/>
  <c r="D86" i="8"/>
  <c r="D180" i="8"/>
  <c r="D214" i="8"/>
  <c r="D51" i="8"/>
  <c r="D79" i="8"/>
  <c r="D307" i="8"/>
  <c r="D241" i="8"/>
  <c r="D147" i="8"/>
  <c r="D276" i="8"/>
  <c r="D209" i="8"/>
  <c r="D356" i="8"/>
  <c r="D239" i="8"/>
  <c r="D23" i="8"/>
  <c r="D45" i="8"/>
  <c r="D207" i="8"/>
  <c r="D371" i="8"/>
  <c r="D182" i="8"/>
  <c r="D115" i="8"/>
  <c r="D55" i="8"/>
  <c r="D20" i="8"/>
  <c r="D110" i="8"/>
  <c r="D183" i="8"/>
  <c r="D174" i="8"/>
  <c r="D367" i="8"/>
  <c r="D9" i="8"/>
  <c r="D292" i="8"/>
  <c r="D261" i="8"/>
  <c r="D242" i="8"/>
  <c r="D338" i="8"/>
  <c r="D293" i="8"/>
  <c r="D343" i="8"/>
  <c r="D237" i="8"/>
  <c r="D273" i="8"/>
  <c r="AM104" i="29" l="1"/>
  <c r="AO119" i="8"/>
  <c r="D420" i="8"/>
  <c r="D315" i="8"/>
  <c r="D316" i="8" s="1"/>
  <c r="D298" i="8"/>
  <c r="D187" i="8"/>
  <c r="D188" i="8" s="1"/>
  <c r="D170" i="8"/>
  <c r="D277" i="8"/>
  <c r="D136" i="8"/>
  <c r="D381" i="8"/>
  <c r="D253" i="8"/>
  <c r="D125" i="8"/>
  <c r="D373" i="8"/>
  <c r="D232" i="8"/>
  <c r="D59" i="8"/>
  <c r="D313" i="8"/>
  <c r="D409" i="8"/>
  <c r="D88" i="8"/>
  <c r="D300" i="8"/>
  <c r="D149" i="8"/>
  <c r="D396" i="8"/>
  <c r="D245" i="8"/>
  <c r="D104" i="8"/>
  <c r="D341" i="8"/>
  <c r="D200" i="8"/>
  <c r="D296" i="8"/>
  <c r="D411" i="8"/>
  <c r="D412" i="8" s="1"/>
  <c r="D394" i="8"/>
  <c r="D283" i="8"/>
  <c r="D284" i="8" s="1"/>
  <c r="D266" i="8"/>
  <c r="D155" i="8"/>
  <c r="D156" i="8" s="1"/>
  <c r="D138" i="8"/>
  <c r="D392" i="8"/>
  <c r="D121" i="8"/>
  <c r="D153" i="8" s="1"/>
  <c r="D185" i="8" s="1"/>
  <c r="D349" i="8"/>
  <c r="D221" i="8"/>
  <c r="D93" i="8"/>
  <c r="D217" i="8"/>
  <c r="D248" i="8"/>
  <c r="D108" i="8"/>
  <c r="D344" i="8"/>
  <c r="D204" i="8"/>
  <c r="D57" i="8"/>
  <c r="D184" i="8"/>
  <c r="D280" i="8"/>
  <c r="D140" i="8"/>
  <c r="D376" i="8"/>
  <c r="D236" i="8"/>
  <c r="D85" i="8"/>
  <c r="D332" i="8"/>
  <c r="D181" i="8"/>
  <c r="D379" i="8"/>
  <c r="D380" i="8" s="1"/>
  <c r="D362" i="8"/>
  <c r="D251" i="8"/>
  <c r="D252" i="8" s="1"/>
  <c r="D234" i="8"/>
  <c r="D123" i="8"/>
  <c r="D124" i="8" s="1"/>
  <c r="D106" i="8"/>
  <c r="D377" i="8"/>
  <c r="D317" i="8"/>
  <c r="D189" i="8"/>
  <c r="D152" i="8"/>
  <c r="D364" i="8"/>
  <c r="D213" i="8"/>
  <c r="D72" i="8"/>
  <c r="D309" i="8"/>
  <c r="D168" i="8"/>
  <c r="D249" i="8"/>
  <c r="D345" i="8"/>
  <c r="D120" i="8"/>
  <c r="D216" i="8"/>
  <c r="D76" i="8"/>
  <c r="D347" i="8"/>
  <c r="D348" i="8" s="1"/>
  <c r="D330" i="8"/>
  <c r="D219" i="8"/>
  <c r="D220" i="8" s="1"/>
  <c r="D202" i="8"/>
  <c r="D91" i="8"/>
  <c r="D92" i="8" s="1"/>
  <c r="D74" i="8"/>
  <c r="D312" i="8"/>
  <c r="D172" i="8"/>
  <c r="D413" i="8"/>
  <c r="D285" i="8"/>
  <c r="D157" i="8"/>
  <c r="D408" i="8"/>
  <c r="D268" i="8"/>
  <c r="D117" i="8"/>
  <c r="D328" i="8"/>
  <c r="D405" i="8"/>
  <c r="D264" i="8"/>
  <c r="D360" i="8"/>
  <c r="D89" i="8"/>
  <c r="D281" i="8"/>
  <c r="D114" i="29"/>
  <c r="D108" i="29"/>
  <c r="D104" i="29"/>
  <c r="D102" i="29"/>
  <c r="D16" i="29"/>
  <c r="D60" i="29"/>
  <c r="D116" i="29" s="1"/>
  <c r="AM103" i="29"/>
  <c r="D60" i="8"/>
  <c r="D27" i="8"/>
  <c r="D28" i="8" s="1"/>
  <c r="D82" i="29"/>
  <c r="D86" i="29"/>
  <c r="C47" i="2"/>
  <c r="G42" i="29"/>
  <c r="AM102" i="29"/>
  <c r="D40" i="8"/>
  <c r="D53" i="8"/>
  <c r="D24" i="8"/>
  <c r="D10" i="8"/>
  <c r="D12" i="8"/>
  <c r="D25" i="8"/>
  <c r="D44" i="8"/>
  <c r="D61" i="8"/>
  <c r="D29" i="8"/>
  <c r="D8" i="8"/>
  <c r="D42" i="8"/>
  <c r="D56" i="8"/>
  <c r="D21" i="8"/>
  <c r="AO197" i="29"/>
  <c r="AP183" i="8"/>
  <c r="AQ184" i="8"/>
  <c r="AO117" i="2"/>
  <c r="AL177" i="22"/>
  <c r="AO177" i="22" s="1"/>
  <c r="AQ118" i="2"/>
  <c r="AP117" i="2"/>
  <c r="AN178" i="22"/>
  <c r="AM177" i="22"/>
  <c r="G44" i="29"/>
  <c r="D44" i="29"/>
  <c r="F44" i="29"/>
  <c r="E44" i="29"/>
  <c r="AO120" i="8" l="1"/>
  <c r="D159" i="8"/>
  <c r="D160" i="8" s="1"/>
  <c r="D158" i="8"/>
  <c r="D415" i="8"/>
  <c r="D416" i="8" s="1"/>
  <c r="D414" i="8"/>
  <c r="D191" i="8"/>
  <c r="D192" i="8" s="1"/>
  <c r="D190" i="8"/>
  <c r="D223" i="8"/>
  <c r="D224" i="8" s="1"/>
  <c r="D222" i="8"/>
  <c r="D127" i="8"/>
  <c r="D128" i="8" s="1"/>
  <c r="D126" i="8"/>
  <c r="D383" i="8"/>
  <c r="D384" i="8" s="1"/>
  <c r="D382" i="8"/>
  <c r="D287" i="8"/>
  <c r="D288" i="8" s="1"/>
  <c r="D286" i="8"/>
  <c r="D319" i="8"/>
  <c r="D320" i="8" s="1"/>
  <c r="D318" i="8"/>
  <c r="D95" i="8"/>
  <c r="D96" i="8" s="1"/>
  <c r="D94" i="8"/>
  <c r="D351" i="8"/>
  <c r="D352" i="8" s="1"/>
  <c r="D350" i="8"/>
  <c r="D255" i="8"/>
  <c r="D256" i="8" s="1"/>
  <c r="D254" i="8"/>
  <c r="D31" i="8"/>
  <c r="D91" i="29"/>
  <c r="F46" i="29"/>
  <c r="F45" i="29"/>
  <c r="D45" i="29"/>
  <c r="G45" i="29"/>
  <c r="G46" i="29"/>
  <c r="E46" i="29"/>
  <c r="E45" i="29"/>
  <c r="D30" i="8"/>
  <c r="D62" i="8"/>
  <c r="D63" i="8"/>
  <c r="D64" i="8" s="1"/>
  <c r="AP184" i="8"/>
  <c r="AQ185" i="8"/>
  <c r="AO118" i="2"/>
  <c r="AL178" i="22"/>
  <c r="AO178" i="22" s="1"/>
  <c r="AQ119" i="2"/>
  <c r="AP118" i="2"/>
  <c r="AN179" i="22"/>
  <c r="AM178" i="22"/>
  <c r="M201" i="8"/>
  <c r="M323" i="8"/>
  <c r="M302" i="8"/>
  <c r="M75" i="8"/>
  <c r="M335" i="8"/>
  <c r="M41" i="8"/>
  <c r="M86" i="8"/>
  <c r="M209" i="8"/>
  <c r="M52" i="8"/>
  <c r="M197" i="8"/>
  <c r="M43" i="8"/>
  <c r="M164" i="8"/>
  <c r="M67" i="8"/>
  <c r="M365" i="8"/>
  <c r="M115" i="8"/>
  <c r="M375" i="8"/>
  <c r="M292" i="8"/>
  <c r="M137" i="8"/>
  <c r="M259" i="8"/>
  <c r="M22" i="8"/>
  <c r="M11" i="8"/>
  <c r="M271" i="8"/>
  <c r="M103" i="8"/>
  <c r="M260" i="8"/>
  <c r="M372" i="8"/>
  <c r="M227" i="8"/>
  <c r="M49" i="8"/>
  <c r="M214" i="8"/>
  <c r="M337" i="8"/>
  <c r="M180" i="8"/>
  <c r="M370" i="8"/>
  <c r="M357" i="8"/>
  <c r="M54" i="8"/>
  <c r="M243" i="8"/>
  <c r="M175" i="8"/>
  <c r="M404" i="8"/>
  <c r="M111" i="8"/>
  <c r="M371" i="8"/>
  <c r="M278" i="8"/>
  <c r="M132" i="8"/>
  <c r="M244" i="8"/>
  <c r="M39" i="8"/>
  <c r="M18" i="8"/>
  <c r="M267" i="8"/>
  <c r="M246" i="8"/>
  <c r="M235" i="8"/>
  <c r="M87" i="8"/>
  <c r="M210" i="8"/>
  <c r="M333" i="8"/>
  <c r="M177" i="8"/>
  <c r="M366" i="8"/>
  <c r="M343" i="8"/>
  <c r="M50" i="8"/>
  <c r="M239" i="8"/>
  <c r="M83" i="8"/>
  <c r="M71" i="8"/>
  <c r="M51" i="8"/>
  <c r="M174" i="8"/>
  <c r="M151" i="8"/>
  <c r="M203" i="8"/>
  <c r="M133" i="8"/>
  <c r="M46" i="8"/>
  <c r="M395" i="8"/>
  <c r="M146" i="8"/>
  <c r="M269" i="8"/>
  <c r="M113" i="8"/>
  <c r="M19" i="8"/>
  <c r="M279" i="8"/>
  <c r="M402" i="8"/>
  <c r="M270" i="8"/>
  <c r="M391" i="8"/>
  <c r="M237" i="8"/>
  <c r="M107" i="8"/>
  <c r="M183" i="8"/>
  <c r="M334" i="8"/>
  <c r="M178" i="8"/>
  <c r="M301" i="8"/>
  <c r="M355" i="8"/>
  <c r="M73" i="8"/>
  <c r="M311" i="8"/>
  <c r="M82" i="8"/>
  <c r="M163" i="8"/>
  <c r="M119" i="8"/>
  <c r="M389" i="8"/>
  <c r="M369" i="8"/>
  <c r="M142" i="8"/>
  <c r="M263" i="8"/>
  <c r="M109" i="8"/>
  <c r="M15" i="8"/>
  <c r="M275" i="8"/>
  <c r="M398" i="8"/>
  <c r="M265" i="8"/>
  <c r="M387" i="8"/>
  <c r="M231" i="8"/>
  <c r="M340" i="8"/>
  <c r="M195" i="8"/>
  <c r="M374" i="8"/>
  <c r="M363" i="8"/>
  <c r="M68" i="8"/>
  <c r="M247" i="8"/>
  <c r="M101" i="8"/>
  <c r="M81" i="8"/>
  <c r="M173" i="8"/>
  <c r="M171" i="8"/>
  <c r="M148" i="8"/>
  <c r="M3" i="8"/>
  <c r="M47" i="8"/>
  <c r="M143" i="8"/>
  <c r="M403" i="8"/>
  <c r="M110" i="8"/>
  <c r="M299" i="8"/>
  <c r="M276" i="8"/>
  <c r="M131" i="8"/>
  <c r="M310" i="8"/>
  <c r="M17" i="8"/>
  <c r="M4" i="8"/>
  <c r="M388" i="8"/>
  <c r="M233" i="8"/>
  <c r="M211" i="8"/>
  <c r="M212" i="8"/>
  <c r="M37" i="8"/>
  <c r="M196" i="8"/>
  <c r="M308" i="8"/>
  <c r="M297" i="8"/>
  <c r="M69" i="8"/>
  <c r="M331" i="8"/>
  <c r="M36" i="8"/>
  <c r="M84" i="8"/>
  <c r="M7" i="8"/>
  <c r="M139" i="8"/>
  <c r="M399" i="8"/>
  <c r="M307" i="8"/>
  <c r="M293" i="8"/>
  <c r="M273" i="8"/>
  <c r="M116" i="8"/>
  <c r="M306" i="8"/>
  <c r="M5" i="8"/>
  <c r="M105" i="8"/>
  <c r="M397" i="8"/>
  <c r="M241" i="8"/>
  <c r="M228" i="8"/>
  <c r="M45" i="8"/>
  <c r="M356" i="8"/>
  <c r="M145" i="8"/>
  <c r="M338" i="8"/>
  <c r="M182" i="8"/>
  <c r="M305" i="8"/>
  <c r="M359" i="8"/>
  <c r="M55" i="8"/>
  <c r="M325" i="8"/>
  <c r="M99" i="8"/>
  <c r="M78" i="8"/>
  <c r="M199" i="8"/>
  <c r="M179" i="8"/>
  <c r="M167" i="8"/>
  <c r="M13" i="8"/>
  <c r="M23" i="8"/>
  <c r="M169" i="8"/>
  <c r="M401" i="8"/>
  <c r="M118" i="8"/>
  <c r="M367" i="8"/>
  <c r="M295" i="8"/>
  <c r="M141" i="8"/>
  <c r="M261" i="8"/>
  <c r="M35" i="8"/>
  <c r="M14" i="8"/>
  <c r="M274" i="8"/>
  <c r="M242" i="8"/>
  <c r="M229" i="8"/>
  <c r="M342" i="8"/>
  <c r="M205" i="8"/>
  <c r="M150" i="8"/>
  <c r="M206" i="8"/>
  <c r="M327" i="8"/>
  <c r="M79" i="8"/>
  <c r="M361" i="8"/>
  <c r="M339" i="8"/>
  <c r="M100" i="8"/>
  <c r="M207" i="8"/>
  <c r="M147" i="8"/>
  <c r="M407" i="8"/>
  <c r="M114" i="8"/>
  <c r="M303" i="8"/>
  <c r="M291" i="8"/>
  <c r="M135" i="8"/>
  <c r="M324" i="8"/>
  <c r="M20" i="8"/>
  <c r="M9" i="8"/>
  <c r="M393" i="8"/>
  <c r="M238" i="8"/>
  <c r="M215" i="8"/>
  <c r="M329" i="8"/>
  <c r="M165" i="8"/>
  <c r="M77" i="8"/>
  <c r="M16" i="8" l="1"/>
  <c r="M6" i="8"/>
  <c r="M27" i="8"/>
  <c r="M28" i="8" s="1"/>
  <c r="M10" i="8"/>
  <c r="M29" i="8"/>
  <c r="M57" i="8"/>
  <c r="M40" i="8"/>
  <c r="M44" i="8"/>
  <c r="M53" i="8"/>
  <c r="M56" i="8"/>
  <c r="M80" i="8"/>
  <c r="M70" i="8"/>
  <c r="M91" i="8"/>
  <c r="M92" i="8" s="1"/>
  <c r="M74" i="8"/>
  <c r="M93" i="8"/>
  <c r="M121" i="8"/>
  <c r="M153" i="8" s="1"/>
  <c r="M185" i="8" s="1"/>
  <c r="M104" i="8"/>
  <c r="M108" i="8"/>
  <c r="M117" i="8"/>
  <c r="M120" i="8"/>
  <c r="M144" i="8"/>
  <c r="M134" i="8"/>
  <c r="M138" i="8"/>
  <c r="M155" i="8"/>
  <c r="M156" i="8" s="1"/>
  <c r="M157" i="8"/>
  <c r="M168" i="8"/>
  <c r="M172" i="8"/>
  <c r="M181" i="8"/>
  <c r="M184" i="8"/>
  <c r="M208" i="8"/>
  <c r="M198" i="8"/>
  <c r="M219" i="8"/>
  <c r="M220" i="8" s="1"/>
  <c r="M202" i="8"/>
  <c r="M221" i="8"/>
  <c r="M249" i="8"/>
  <c r="M232" i="8"/>
  <c r="M236" i="8"/>
  <c r="M245" i="8"/>
  <c r="M248" i="8"/>
  <c r="M272" i="8"/>
  <c r="M262" i="8"/>
  <c r="M283" i="8"/>
  <c r="M284" i="8" s="1"/>
  <c r="M266" i="8"/>
  <c r="M285" i="8"/>
  <c r="M313" i="8"/>
  <c r="M296" i="8"/>
  <c r="M300" i="8"/>
  <c r="M309" i="8"/>
  <c r="M312" i="8"/>
  <c r="M336" i="8"/>
  <c r="M326" i="8"/>
  <c r="M347" i="8"/>
  <c r="M348" i="8" s="1"/>
  <c r="M330" i="8"/>
  <c r="M349" i="8"/>
  <c r="M377" i="8"/>
  <c r="M360" i="8"/>
  <c r="M364" i="8"/>
  <c r="M373" i="8"/>
  <c r="M376" i="8"/>
  <c r="M420" i="8"/>
  <c r="M400" i="8"/>
  <c r="M390" i="8"/>
  <c r="M394" i="8"/>
  <c r="M411" i="8"/>
  <c r="M412" i="8" s="1"/>
  <c r="M413" i="8"/>
  <c r="M25" i="8"/>
  <c r="M8" i="8"/>
  <c r="M12" i="8"/>
  <c r="M21" i="8"/>
  <c r="M24" i="8"/>
  <c r="M48" i="8"/>
  <c r="M38" i="8"/>
  <c r="M42" i="8"/>
  <c r="M59" i="8"/>
  <c r="M60" i="8" s="1"/>
  <c r="M61" i="8"/>
  <c r="M89" i="8"/>
  <c r="M72" i="8"/>
  <c r="M76" i="8"/>
  <c r="M85" i="8"/>
  <c r="M88" i="8"/>
  <c r="M112" i="8"/>
  <c r="M102" i="8"/>
  <c r="M106" i="8"/>
  <c r="M123" i="8"/>
  <c r="M124" i="8" s="1"/>
  <c r="M125" i="8"/>
  <c r="M136" i="8"/>
  <c r="M140" i="8"/>
  <c r="M149" i="8"/>
  <c r="M152" i="8"/>
  <c r="M176" i="8"/>
  <c r="M166" i="8"/>
  <c r="M170" i="8"/>
  <c r="M187" i="8"/>
  <c r="M188" i="8" s="1"/>
  <c r="M189" i="8"/>
  <c r="M217" i="8"/>
  <c r="M200" i="8"/>
  <c r="M204" i="8"/>
  <c r="M213" i="8"/>
  <c r="M216" i="8"/>
  <c r="M240" i="8"/>
  <c r="M230" i="8"/>
  <c r="M234" i="8"/>
  <c r="M251" i="8"/>
  <c r="M252" i="8" s="1"/>
  <c r="M253" i="8"/>
  <c r="M281" i="8"/>
  <c r="M264" i="8"/>
  <c r="M268" i="8"/>
  <c r="M277" i="8"/>
  <c r="M280" i="8"/>
  <c r="M304" i="8"/>
  <c r="M294" i="8"/>
  <c r="M298" i="8"/>
  <c r="M315" i="8"/>
  <c r="M316" i="8" s="1"/>
  <c r="M317" i="8"/>
  <c r="M345" i="8"/>
  <c r="M328" i="8"/>
  <c r="M332" i="8"/>
  <c r="M341" i="8"/>
  <c r="M344" i="8"/>
  <c r="M368" i="8"/>
  <c r="M358" i="8"/>
  <c r="M362" i="8"/>
  <c r="M379" i="8"/>
  <c r="M380" i="8" s="1"/>
  <c r="M381" i="8"/>
  <c r="M409" i="8"/>
  <c r="M392" i="8"/>
  <c r="M396" i="8"/>
  <c r="M405" i="8"/>
  <c r="AO121" i="8"/>
  <c r="D32" i="8"/>
  <c r="AP185" i="8"/>
  <c r="AQ186" i="8"/>
  <c r="AO119" i="2"/>
  <c r="AL179" i="22"/>
  <c r="AO179" i="22" s="1"/>
  <c r="AQ120" i="2"/>
  <c r="AP119" i="2"/>
  <c r="AN180" i="22"/>
  <c r="AM179" i="22"/>
  <c r="M406" i="8"/>
  <c r="M408" i="8" l="1"/>
  <c r="M127" i="8"/>
  <c r="M128" i="8" s="1"/>
  <c r="M126" i="8"/>
  <c r="M63" i="8"/>
  <c r="M64" i="8" s="1"/>
  <c r="M62" i="8"/>
  <c r="M414" i="8"/>
  <c r="M415" i="8"/>
  <c r="M416" i="8" s="1"/>
  <c r="M158" i="8"/>
  <c r="M159" i="8"/>
  <c r="M160" i="8" s="1"/>
  <c r="M95" i="8"/>
  <c r="M96" i="8" s="1"/>
  <c r="M94" i="8"/>
  <c r="M31" i="8"/>
  <c r="M32" i="8" s="1"/>
  <c r="M30" i="8"/>
  <c r="AO122" i="8"/>
  <c r="M383" i="8"/>
  <c r="M384" i="8" s="1"/>
  <c r="M382" i="8"/>
  <c r="M319" i="8"/>
  <c r="M320" i="8" s="1"/>
  <c r="M318" i="8"/>
  <c r="M255" i="8"/>
  <c r="M256" i="8" s="1"/>
  <c r="M254" i="8"/>
  <c r="M191" i="8"/>
  <c r="M192" i="8" s="1"/>
  <c r="M190" i="8"/>
  <c r="M351" i="8"/>
  <c r="M352" i="8" s="1"/>
  <c r="M350" i="8"/>
  <c r="M287" i="8"/>
  <c r="M288" i="8" s="1"/>
  <c r="M286" i="8"/>
  <c r="M223" i="8"/>
  <c r="M224" i="8" s="1"/>
  <c r="M222" i="8"/>
  <c r="AP186" i="8"/>
  <c r="AQ187" i="8"/>
  <c r="AO120" i="2"/>
  <c r="AL180" i="22"/>
  <c r="AO180" i="22" s="1"/>
  <c r="AQ121" i="2"/>
  <c r="AP120" i="2"/>
  <c r="AN181" i="22"/>
  <c r="AM180" i="22"/>
  <c r="S3" i="22"/>
  <c r="S7" i="22"/>
  <c r="S13" i="22"/>
  <c r="S6" i="22"/>
  <c r="S12" i="22"/>
  <c r="S15" i="22"/>
  <c r="S20" i="22"/>
  <c r="S5" i="22"/>
  <c r="S19" i="22"/>
  <c r="S14" i="22"/>
  <c r="S4" i="22"/>
  <c r="S22" i="22"/>
  <c r="S21" i="22"/>
  <c r="S23" i="22"/>
  <c r="S11" i="22"/>
  <c r="S29" i="22" l="1"/>
  <c r="S27" i="22"/>
  <c r="S30" i="22"/>
  <c r="S28" i="22"/>
  <c r="S26" i="22"/>
  <c r="AO123" i="8"/>
  <c r="AP187" i="8"/>
  <c r="AQ188" i="8"/>
  <c r="AO121" i="2"/>
  <c r="AL181" i="22"/>
  <c r="AO181" i="22" s="1"/>
  <c r="AQ122" i="2"/>
  <c r="AP121" i="2"/>
  <c r="AN182" i="22"/>
  <c r="AM181" i="22"/>
  <c r="S36" i="22"/>
  <c r="S35" i="22"/>
  <c r="S34" i="22"/>
  <c r="J187" i="28"/>
  <c r="S37" i="22"/>
  <c r="S38" i="22"/>
  <c r="L187" i="28" l="1"/>
  <c r="S39" i="22"/>
  <c r="S42" i="22"/>
  <c r="S31" i="22"/>
  <c r="S46" i="22"/>
  <c r="S45" i="22"/>
  <c r="AO124" i="8"/>
  <c r="S44" i="22"/>
  <c r="S43" i="22"/>
  <c r="AP188" i="8"/>
  <c r="AQ189" i="8"/>
  <c r="AO122" i="2"/>
  <c r="AL182" i="22"/>
  <c r="AO182" i="22" s="1"/>
  <c r="AQ123" i="2"/>
  <c r="AP122" i="2"/>
  <c r="AN183" i="22"/>
  <c r="AM182" i="22"/>
  <c r="S47" i="22" l="1"/>
  <c r="AO125" i="8"/>
  <c r="AP189" i="8"/>
  <c r="AQ190" i="8"/>
  <c r="AO123" i="2"/>
  <c r="AL183" i="22"/>
  <c r="AO183" i="22" s="1"/>
  <c r="AQ124" i="2"/>
  <c r="AP123" i="2"/>
  <c r="AN184" i="22"/>
  <c r="AM183" i="22"/>
  <c r="AO126" i="8" l="1"/>
  <c r="AP190" i="8"/>
  <c r="AQ191" i="8"/>
  <c r="AO124" i="2"/>
  <c r="AL184" i="22"/>
  <c r="AO184" i="22" s="1"/>
  <c r="AQ125" i="2"/>
  <c r="AP124" i="2"/>
  <c r="AN185" i="22"/>
  <c r="AM184" i="22"/>
  <c r="AO127" i="8" l="1"/>
  <c r="AP191" i="8"/>
  <c r="AQ192" i="8"/>
  <c r="AO125" i="2"/>
  <c r="AL185" i="22"/>
  <c r="AO185" i="22" s="1"/>
  <c r="AQ126" i="2"/>
  <c r="AP125" i="2"/>
  <c r="AN186" i="22"/>
  <c r="AM185" i="22"/>
  <c r="AO128" i="8" l="1"/>
  <c r="AP192" i="8"/>
  <c r="AQ193" i="8"/>
  <c r="AO126" i="2"/>
  <c r="AL186" i="22"/>
  <c r="AO186" i="22" s="1"/>
  <c r="AQ127" i="2"/>
  <c r="AP126" i="2"/>
  <c r="AN187" i="22"/>
  <c r="AM186" i="22"/>
  <c r="AO129" i="8" l="1"/>
  <c r="AP193" i="8"/>
  <c r="AQ194" i="8"/>
  <c r="AO127" i="2"/>
  <c r="AL187" i="22"/>
  <c r="AO187" i="22" s="1"/>
  <c r="AQ128" i="2"/>
  <c r="AP127" i="2"/>
  <c r="AN188" i="22"/>
  <c r="AM187" i="22"/>
  <c r="AO130" i="8" l="1"/>
  <c r="AP194" i="8"/>
  <c r="AQ195" i="8"/>
  <c r="AO128" i="2"/>
  <c r="AL188" i="22"/>
  <c r="AO188" i="22" s="1"/>
  <c r="AQ129" i="2"/>
  <c r="AP128" i="2"/>
  <c r="AN189" i="22"/>
  <c r="AM188" i="22"/>
  <c r="AO131" i="8" l="1"/>
  <c r="AP195" i="8"/>
  <c r="AQ196" i="8"/>
  <c r="AO129" i="2"/>
  <c r="AL189" i="22"/>
  <c r="AO189" i="22" s="1"/>
  <c r="AQ130" i="2"/>
  <c r="AP129" i="2"/>
  <c r="AN190" i="22"/>
  <c r="AM189" i="22"/>
  <c r="AO132" i="8" l="1"/>
  <c r="AP196" i="8"/>
  <c r="AQ197" i="8"/>
  <c r="AO130" i="2"/>
  <c r="AL190" i="22"/>
  <c r="AO190" i="22" s="1"/>
  <c r="AQ131" i="2"/>
  <c r="AP130" i="2"/>
  <c r="AN191" i="22"/>
  <c r="AM190" i="22"/>
  <c r="N247" i="8"/>
  <c r="N55" i="8"/>
  <c r="N180" i="8"/>
  <c r="N179" i="8"/>
  <c r="N36" i="8"/>
  <c r="N391" i="8"/>
  <c r="N359" i="8"/>
  <c r="N146" i="8"/>
  <c r="N67" i="8"/>
  <c r="N99" i="8"/>
  <c r="N355" i="8"/>
  <c r="N269" i="8"/>
  <c r="N3" i="8"/>
  <c r="N35" i="8"/>
  <c r="N259" i="8"/>
  <c r="N374" i="8"/>
  <c r="N242" i="8"/>
  <c r="N212" i="8"/>
  <c r="N139" i="8"/>
  <c r="N137" i="8"/>
  <c r="N372" i="8"/>
  <c r="N147" i="8"/>
  <c r="N19" i="8"/>
  <c r="N132" i="8"/>
  <c r="N114" i="8"/>
  <c r="N196" i="8"/>
  <c r="N228" i="8"/>
  <c r="N46" i="8"/>
  <c r="N206" i="8"/>
  <c r="N407" i="8"/>
  <c r="N215" i="8"/>
  <c r="N333" i="8"/>
  <c r="N308" i="8"/>
  <c r="N371" i="8"/>
  <c r="N82" i="8"/>
  <c r="N327" i="8"/>
  <c r="N325" i="8"/>
  <c r="N18" i="8"/>
  <c r="N273" i="8"/>
  <c r="N14" i="8"/>
  <c r="N397" i="8"/>
  <c r="N205" i="8"/>
  <c r="N20" i="8"/>
  <c r="N107" i="8"/>
  <c r="N113" i="8"/>
  <c r="N274" i="8"/>
  <c r="N306" i="8"/>
  <c r="N406" i="8"/>
  <c r="N267" i="8"/>
  <c r="N52" i="8"/>
  <c r="N84" i="8"/>
  <c r="N231" i="8"/>
  <c r="N71" i="8"/>
  <c r="N145" i="8"/>
  <c r="N356" i="8"/>
  <c r="N197" i="8"/>
  <c r="N175" i="8"/>
  <c r="N86" i="8"/>
  <c r="N342" i="8"/>
  <c r="N54" i="8"/>
  <c r="N13" i="8"/>
  <c r="N45" i="8"/>
  <c r="N150" i="8"/>
  <c r="N393" i="8"/>
  <c r="N291" i="8"/>
  <c r="N265" i="8"/>
  <c r="N135" i="8"/>
  <c r="N133" i="8"/>
  <c r="N370" i="8"/>
  <c r="N163" i="8"/>
  <c r="N143" i="8"/>
  <c r="N119" i="8"/>
  <c r="N369" i="8"/>
  <c r="N239" i="8"/>
  <c r="N238" i="8"/>
  <c r="N78" i="8"/>
  <c r="N203" i="8"/>
  <c r="N11" i="8"/>
  <c r="N43" i="8"/>
  <c r="N329" i="8"/>
  <c r="N361" i="8"/>
  <c r="N302" i="8"/>
  <c r="N79" i="8"/>
  <c r="N324" i="8"/>
  <c r="N323" i="8"/>
  <c r="N23" i="8"/>
  <c r="N270" i="8"/>
  <c r="N87" i="8"/>
  <c r="N404" i="8"/>
  <c r="N201" i="8"/>
  <c r="N233" i="8"/>
  <c r="N115" i="8"/>
  <c r="N151" i="8"/>
  <c r="N178" i="8"/>
  <c r="N303" i="8"/>
  <c r="N111" i="8"/>
  <c r="N164" i="8"/>
  <c r="N105" i="8"/>
  <c r="N103" i="8"/>
  <c r="N209" i="8"/>
  <c r="N68" i="8"/>
  <c r="N142" i="8"/>
  <c r="N174" i="8"/>
  <c r="N195" i="8"/>
  <c r="N227" i="8"/>
  <c r="N343" i="8"/>
  <c r="N395" i="8"/>
  <c r="N51" i="8"/>
  <c r="N83" i="8"/>
  <c r="N41" i="8"/>
  <c r="N165" i="8"/>
  <c r="N403" i="8"/>
  <c r="N297" i="8"/>
  <c r="N261" i="8"/>
  <c r="N335" i="8"/>
  <c r="N177" i="8"/>
  <c r="N388" i="8"/>
  <c r="N293" i="8"/>
  <c r="N141" i="8"/>
  <c r="N173" i="8"/>
  <c r="N244" i="8"/>
  <c r="N237" i="8"/>
  <c r="N235" i="8"/>
  <c r="N75" i="8"/>
  <c r="N211" i="8"/>
  <c r="N7" i="8"/>
  <c r="N39" i="8"/>
  <c r="N338" i="8"/>
  <c r="N357" i="8"/>
  <c r="N210" i="8"/>
  <c r="N131" i="8"/>
  <c r="N334" i="8"/>
  <c r="N366" i="8"/>
  <c r="N77" i="8"/>
  <c r="N278" i="8"/>
  <c r="N310" i="8"/>
  <c r="N402" i="8"/>
  <c r="N243" i="8"/>
  <c r="N229" i="8"/>
  <c r="N299" i="8"/>
  <c r="N167" i="8"/>
  <c r="N401" i="8"/>
  <c r="N311" i="8"/>
  <c r="N246" i="8"/>
  <c r="N171" i="8"/>
  <c r="N100" i="8"/>
  <c r="N260" i="8"/>
  <c r="N47" i="8"/>
  <c r="N183" i="8"/>
  <c r="N182" i="8"/>
  <c r="N15" i="8"/>
  <c r="N214" i="8"/>
  <c r="N340" i="8"/>
  <c r="N148" i="8"/>
  <c r="N69" i="8"/>
  <c r="N81" i="8"/>
  <c r="N337" i="8"/>
  <c r="N339" i="8"/>
  <c r="N5" i="8"/>
  <c r="N37" i="8"/>
  <c r="N271" i="8"/>
  <c r="N387" i="8"/>
  <c r="N365" i="8"/>
  <c r="N375" i="8"/>
  <c r="N301" i="8"/>
  <c r="N118" i="8"/>
  <c r="N169" i="8"/>
  <c r="N109" i="8"/>
  <c r="N22" i="8"/>
  <c r="N17" i="8"/>
  <c r="N116" i="8"/>
  <c r="N199" i="8"/>
  <c r="N50" i="8"/>
  <c r="N49" i="8"/>
  <c r="N305" i="8"/>
  <c r="N367" i="8"/>
  <c r="N207" i="8"/>
  <c r="N279" i="8"/>
  <c r="N331" i="8"/>
  <c r="N363" i="8"/>
  <c r="N73" i="8"/>
  <c r="N275" i="8"/>
  <c r="N307" i="8"/>
  <c r="N9" i="8"/>
  <c r="N241" i="8"/>
  <c r="N389" i="8"/>
  <c r="N399" i="8"/>
  <c r="N4" i="8"/>
  <c r="N398" i="8"/>
  <c r="N110" i="8"/>
  <c r="N295" i="8"/>
  <c r="N276" i="8"/>
  <c r="N263" i="8"/>
  <c r="N101" i="8"/>
  <c r="N16" i="8" l="1"/>
  <c r="N6" i="8"/>
  <c r="N27" i="8"/>
  <c r="N28" i="8" s="1"/>
  <c r="N10" i="8"/>
  <c r="N29" i="8"/>
  <c r="N57" i="8"/>
  <c r="N40" i="8"/>
  <c r="N44" i="8"/>
  <c r="N53" i="8"/>
  <c r="N56" i="8"/>
  <c r="N80" i="8"/>
  <c r="N70" i="8"/>
  <c r="N91" i="8"/>
  <c r="N92" i="8" s="1"/>
  <c r="N74" i="8"/>
  <c r="N93" i="8"/>
  <c r="N121" i="8"/>
  <c r="N153" i="8" s="1"/>
  <c r="N185" i="8" s="1"/>
  <c r="N104" i="8"/>
  <c r="N108" i="8"/>
  <c r="N117" i="8"/>
  <c r="N120" i="8"/>
  <c r="N144" i="8"/>
  <c r="N134" i="8"/>
  <c r="N138" i="8"/>
  <c r="N155" i="8"/>
  <c r="N156" i="8" s="1"/>
  <c r="N157" i="8"/>
  <c r="N168" i="8"/>
  <c r="N172" i="8"/>
  <c r="N181" i="8"/>
  <c r="N184" i="8"/>
  <c r="N208" i="8"/>
  <c r="N198" i="8"/>
  <c r="N219" i="8"/>
  <c r="N220" i="8" s="1"/>
  <c r="N202" i="8"/>
  <c r="N221" i="8"/>
  <c r="N249" i="8"/>
  <c r="N232" i="8"/>
  <c r="N236" i="8"/>
  <c r="N245" i="8"/>
  <c r="N248" i="8"/>
  <c r="N272" i="8"/>
  <c r="N262" i="8"/>
  <c r="N283" i="8"/>
  <c r="N284" i="8" s="1"/>
  <c r="N266" i="8"/>
  <c r="N285" i="8"/>
  <c r="N296" i="8"/>
  <c r="N300" i="8"/>
  <c r="N309" i="8"/>
  <c r="N312" i="8"/>
  <c r="N336" i="8"/>
  <c r="N326" i="8"/>
  <c r="N347" i="8"/>
  <c r="N348" i="8" s="1"/>
  <c r="N330" i="8"/>
  <c r="N349" i="8"/>
  <c r="N377" i="8"/>
  <c r="N360" i="8"/>
  <c r="N364" i="8"/>
  <c r="N373" i="8"/>
  <c r="N376" i="8"/>
  <c r="N420" i="8"/>
  <c r="N409" i="8" s="1"/>
  <c r="N400" i="8"/>
  <c r="N390" i="8"/>
  <c r="N394" i="8"/>
  <c r="N411" i="8"/>
  <c r="N412" i="8" s="1"/>
  <c r="N413" i="8"/>
  <c r="N25" i="8"/>
  <c r="N8" i="8"/>
  <c r="N12" i="8"/>
  <c r="N21" i="8"/>
  <c r="N24" i="8"/>
  <c r="N48" i="8"/>
  <c r="N38" i="8"/>
  <c r="N42" i="8"/>
  <c r="N59" i="8"/>
  <c r="N60" i="8" s="1"/>
  <c r="N61" i="8"/>
  <c r="N89" i="8"/>
  <c r="N72" i="8"/>
  <c r="N76" i="8"/>
  <c r="N85" i="8"/>
  <c r="N88" i="8"/>
  <c r="N112" i="8"/>
  <c r="N102" i="8"/>
  <c r="N106" i="8"/>
  <c r="N123" i="8"/>
  <c r="N124" i="8" s="1"/>
  <c r="N125" i="8"/>
  <c r="N136" i="8"/>
  <c r="N140" i="8"/>
  <c r="N149" i="8"/>
  <c r="N152" i="8"/>
  <c r="N176" i="8"/>
  <c r="N166" i="8"/>
  <c r="N170" i="8"/>
  <c r="N187" i="8"/>
  <c r="N188" i="8" s="1"/>
  <c r="N189" i="8"/>
  <c r="N217" i="8"/>
  <c r="N200" i="8"/>
  <c r="N204" i="8"/>
  <c r="N213" i="8"/>
  <c r="N216" i="8"/>
  <c r="N240" i="8"/>
  <c r="N230" i="8"/>
  <c r="N234" i="8"/>
  <c r="N251" i="8"/>
  <c r="N252" i="8" s="1"/>
  <c r="N253" i="8"/>
  <c r="N264" i="8"/>
  <c r="N268" i="8"/>
  <c r="N277" i="8"/>
  <c r="N280" i="8"/>
  <c r="N304" i="8"/>
  <c r="N294" i="8"/>
  <c r="N298" i="8"/>
  <c r="N315" i="8"/>
  <c r="N316" i="8" s="1"/>
  <c r="N317" i="8"/>
  <c r="N345" i="8"/>
  <c r="N328" i="8"/>
  <c r="N332" i="8"/>
  <c r="N341" i="8"/>
  <c r="N344" i="8"/>
  <c r="N368" i="8"/>
  <c r="N358" i="8"/>
  <c r="N362" i="8"/>
  <c r="N379" i="8"/>
  <c r="N380" i="8" s="1"/>
  <c r="N381" i="8"/>
  <c r="N392" i="8"/>
  <c r="N396" i="8"/>
  <c r="N405" i="8"/>
  <c r="N408" i="8"/>
  <c r="AO133" i="8"/>
  <c r="AP197" i="8"/>
  <c r="AQ198" i="8"/>
  <c r="AO131" i="2"/>
  <c r="AL191" i="22"/>
  <c r="AO191" i="22" s="1"/>
  <c r="AQ132" i="2"/>
  <c r="AP131" i="2"/>
  <c r="AN192" i="22"/>
  <c r="AM191" i="22"/>
  <c r="N292" i="8"/>
  <c r="N313" i="8" l="1"/>
  <c r="N281" i="8"/>
  <c r="N127" i="8"/>
  <c r="N128" i="8" s="1"/>
  <c r="N126" i="8"/>
  <c r="N63" i="8"/>
  <c r="N64" i="8" s="1"/>
  <c r="N62" i="8"/>
  <c r="N414" i="8"/>
  <c r="N415" i="8"/>
  <c r="N416" i="8" s="1"/>
  <c r="N158" i="8"/>
  <c r="N159" i="8"/>
  <c r="N160" i="8" s="1"/>
  <c r="N95" i="8"/>
  <c r="N96" i="8" s="1"/>
  <c r="N94" i="8"/>
  <c r="N31" i="8"/>
  <c r="N32" i="8" s="1"/>
  <c r="N30" i="8"/>
  <c r="N383" i="8"/>
  <c r="N384" i="8" s="1"/>
  <c r="N382" i="8"/>
  <c r="N319" i="8"/>
  <c r="N320" i="8" s="1"/>
  <c r="N318" i="8"/>
  <c r="N255" i="8"/>
  <c r="N256" i="8" s="1"/>
  <c r="N254" i="8"/>
  <c r="N191" i="8"/>
  <c r="N192" i="8" s="1"/>
  <c r="N190" i="8"/>
  <c r="N351" i="8"/>
  <c r="N352" i="8" s="1"/>
  <c r="N350" i="8"/>
  <c r="N287" i="8"/>
  <c r="N288" i="8" s="1"/>
  <c r="N286" i="8"/>
  <c r="N223" i="8"/>
  <c r="N224" i="8" s="1"/>
  <c r="N222" i="8"/>
  <c r="AO134" i="8"/>
  <c r="AP198" i="8"/>
  <c r="AQ199" i="8"/>
  <c r="AO132" i="2"/>
  <c r="AL192" i="22"/>
  <c r="AO192" i="22" s="1"/>
  <c r="AQ133" i="2"/>
  <c r="AP132" i="2"/>
  <c r="AN193" i="22"/>
  <c r="AM192" i="22"/>
  <c r="E43" i="8"/>
  <c r="E301" i="8"/>
  <c r="E211" i="8"/>
  <c r="E366" i="8"/>
  <c r="E244" i="8"/>
  <c r="F233" i="8"/>
  <c r="F243" i="8"/>
  <c r="F99" i="8"/>
  <c r="E389" i="8"/>
  <c r="G39" i="8"/>
  <c r="G361" i="8"/>
  <c r="E84" i="8"/>
  <c r="F292" i="8"/>
  <c r="F197" i="8"/>
  <c r="E329" i="8"/>
  <c r="F342" i="8"/>
  <c r="E146" i="8"/>
  <c r="E399" i="8"/>
  <c r="E137" i="8"/>
  <c r="E132" i="8"/>
  <c r="G150" i="8"/>
  <c r="G299" i="8"/>
  <c r="E243" i="8"/>
  <c r="G79" i="8"/>
  <c r="F146" i="8"/>
  <c r="E261" i="8"/>
  <c r="D67" i="8"/>
  <c r="E201" i="8"/>
  <c r="E371" i="8"/>
  <c r="G231" i="8"/>
  <c r="E404" i="8"/>
  <c r="D227" i="8"/>
  <c r="E36" i="8"/>
  <c r="G275" i="8"/>
  <c r="F365" i="8"/>
  <c r="E151" i="8"/>
  <c r="G179" i="8"/>
  <c r="E388" i="8"/>
  <c r="E116" i="8"/>
  <c r="G338" i="8"/>
  <c r="F271" i="8"/>
  <c r="G180" i="8"/>
  <c r="F116" i="8"/>
  <c r="F397" i="8"/>
  <c r="G372" i="8"/>
  <c r="F178" i="8"/>
  <c r="F69" i="8"/>
  <c r="F133" i="8"/>
  <c r="E175" i="8"/>
  <c r="G303" i="8"/>
  <c r="E407" i="8"/>
  <c r="G203" i="8"/>
  <c r="G145" i="8"/>
  <c r="F393" i="8"/>
  <c r="G207" i="8"/>
  <c r="G337" i="8"/>
  <c r="F372" i="8"/>
  <c r="E274" i="8"/>
  <c r="D131" i="8"/>
  <c r="E111" i="8"/>
  <c r="G50" i="8"/>
  <c r="F109" i="8"/>
  <c r="F143" i="8"/>
  <c r="F41" i="8"/>
  <c r="F247" i="8"/>
  <c r="F135" i="8"/>
  <c r="E233" i="8"/>
  <c r="F71" i="8"/>
  <c r="G278" i="8"/>
  <c r="E375" i="8"/>
  <c r="F73" i="8"/>
  <c r="F68" i="8"/>
  <c r="G105" i="8"/>
  <c r="G403" i="8"/>
  <c r="E11" i="8"/>
  <c r="F203" i="8"/>
  <c r="G55" i="8"/>
  <c r="G243" i="8"/>
  <c r="G163" i="8"/>
  <c r="E398" i="8"/>
  <c r="E401" i="8"/>
  <c r="E205" i="8"/>
  <c r="F148" i="8"/>
  <c r="F324" i="8"/>
  <c r="G238" i="8"/>
  <c r="F273" i="8"/>
  <c r="F78" i="8"/>
  <c r="F311" i="8"/>
  <c r="F175" i="8"/>
  <c r="F302" i="8"/>
  <c r="G355" i="8"/>
  <c r="E310" i="8"/>
  <c r="G393" i="8"/>
  <c r="F306" i="8"/>
  <c r="E46" i="8"/>
  <c r="E19" i="8"/>
  <c r="G267" i="8"/>
  <c r="F355" i="8"/>
  <c r="F205" i="8"/>
  <c r="G402" i="8"/>
  <c r="F399" i="8"/>
  <c r="E169" i="8"/>
  <c r="E50" i="8"/>
  <c r="E47" i="8"/>
  <c r="D387" i="8"/>
  <c r="G228" i="8"/>
  <c r="F147" i="8"/>
  <c r="E299" i="8"/>
  <c r="G107" i="8"/>
  <c r="F331" i="8"/>
  <c r="G269" i="8"/>
  <c r="G374" i="8"/>
  <c r="G67" i="8"/>
  <c r="E265" i="8"/>
  <c r="D259" i="8"/>
  <c r="F75" i="8"/>
  <c r="E363" i="8"/>
  <c r="E372" i="8"/>
  <c r="G359" i="8"/>
  <c r="G343" i="8"/>
  <c r="E75" i="8"/>
  <c r="F86" i="8"/>
  <c r="E81" i="8"/>
  <c r="G406" i="8"/>
  <c r="G178" i="8"/>
  <c r="F214" i="8"/>
  <c r="E337" i="8"/>
  <c r="F37" i="8"/>
  <c r="E297" i="8"/>
  <c r="G369" i="8"/>
  <c r="E71" i="8"/>
  <c r="G244" i="8"/>
  <c r="F361" i="8"/>
  <c r="E51" i="8"/>
  <c r="F103" i="8"/>
  <c r="E107" i="8"/>
  <c r="E165" i="8"/>
  <c r="E114" i="8"/>
  <c r="F87" i="8"/>
  <c r="G239" i="8"/>
  <c r="G151" i="8"/>
  <c r="G167" i="8"/>
  <c r="E275" i="8"/>
  <c r="G398" i="8"/>
  <c r="E167" i="8"/>
  <c r="F45" i="8"/>
  <c r="F227" i="8"/>
  <c r="G35" i="8"/>
  <c r="F145" i="8"/>
  <c r="E278" i="8"/>
  <c r="E197" i="8"/>
  <c r="E324" i="8"/>
  <c r="E52" i="8"/>
  <c r="F212" i="8"/>
  <c r="E238" i="8"/>
  <c r="F231" i="8"/>
  <c r="E239" i="8"/>
  <c r="E228" i="8"/>
  <c r="E343" i="8"/>
  <c r="D291" i="8"/>
  <c r="G327" i="8"/>
  <c r="E174" i="8"/>
  <c r="E118" i="8"/>
  <c r="G306" i="8"/>
  <c r="E339" i="8"/>
  <c r="E203" i="8"/>
  <c r="G132" i="8"/>
  <c r="G175" i="8"/>
  <c r="E196" i="8"/>
  <c r="F366" i="8"/>
  <c r="E270" i="8"/>
  <c r="F301" i="8"/>
  <c r="F297" i="8"/>
  <c r="F207" i="8"/>
  <c r="F211" i="8"/>
  <c r="E292" i="8"/>
  <c r="E178" i="8"/>
  <c r="G292" i="8"/>
  <c r="G305" i="8"/>
  <c r="G165" i="8"/>
  <c r="G265" i="8"/>
  <c r="F359" i="8"/>
  <c r="G87" i="8"/>
  <c r="E246" i="8"/>
  <c r="F237" i="8"/>
  <c r="F36" i="8"/>
  <c r="E41" i="8"/>
  <c r="F406" i="8"/>
  <c r="F327" i="8"/>
  <c r="E237" i="8"/>
  <c r="F267" i="8"/>
  <c r="G301" i="8"/>
  <c r="G323" i="8"/>
  <c r="F118" i="8"/>
  <c r="G109" i="8"/>
  <c r="G260" i="8"/>
  <c r="E173" i="8"/>
  <c r="F83" i="8"/>
  <c r="F150" i="8"/>
  <c r="G339" i="8"/>
  <c r="G205" i="8"/>
  <c r="G99" i="8"/>
  <c r="G395" i="8"/>
  <c r="G397" i="8"/>
  <c r="G340" i="8"/>
  <c r="G101" i="8"/>
  <c r="F275" i="8"/>
  <c r="F179" i="8"/>
  <c r="G201" i="8"/>
  <c r="E247" i="8"/>
  <c r="G389" i="8"/>
  <c r="F375" i="8"/>
  <c r="G404" i="8"/>
  <c r="F49" i="8"/>
  <c r="E365" i="8"/>
  <c r="F101" i="8"/>
  <c r="F325" i="8"/>
  <c r="G68" i="8"/>
  <c r="E338" i="8"/>
  <c r="E20" i="8"/>
  <c r="E142" i="8"/>
  <c r="E99" i="8"/>
  <c r="G246" i="8"/>
  <c r="E397" i="8"/>
  <c r="F305" i="8"/>
  <c r="E393" i="8"/>
  <c r="F371" i="8"/>
  <c r="F82" i="8"/>
  <c r="F105" i="8"/>
  <c r="F339" i="8"/>
  <c r="G148" i="8"/>
  <c r="F35" i="8"/>
  <c r="F169" i="8"/>
  <c r="E303" i="8"/>
  <c r="F115" i="8"/>
  <c r="E308" i="8"/>
  <c r="F183" i="8"/>
  <c r="F206" i="8"/>
  <c r="E242" i="8"/>
  <c r="F363" i="8"/>
  <c r="E87" i="8"/>
  <c r="E73" i="8"/>
  <c r="G247" i="8"/>
  <c r="F131" i="8"/>
  <c r="F39" i="8"/>
  <c r="G133" i="8"/>
  <c r="G329" i="8"/>
  <c r="E110" i="8"/>
  <c r="F403" i="8"/>
  <c r="G195" i="8"/>
  <c r="G81" i="8"/>
  <c r="G49" i="8"/>
  <c r="E229" i="8"/>
  <c r="E206" i="8"/>
  <c r="G357" i="8"/>
  <c r="E302" i="8"/>
  <c r="E311" i="8"/>
  <c r="G365" i="8"/>
  <c r="G233" i="8"/>
  <c r="E9" i="8"/>
  <c r="F310" i="8"/>
  <c r="G73" i="8"/>
  <c r="E271" i="8"/>
  <c r="G391" i="8"/>
  <c r="E78" i="8"/>
  <c r="F269" i="8"/>
  <c r="F387" i="8"/>
  <c r="E148" i="8"/>
  <c r="G82" i="8"/>
  <c r="F100" i="8"/>
  <c r="E356" i="8"/>
  <c r="F139" i="8"/>
  <c r="E7" i="8"/>
  <c r="G110" i="8"/>
  <c r="E113" i="8"/>
  <c r="G388" i="8"/>
  <c r="G274" i="8"/>
  <c r="F407" i="8"/>
  <c r="F52" i="8"/>
  <c r="E227" i="8"/>
  <c r="E171" i="8"/>
  <c r="F119" i="8"/>
  <c r="E269" i="8"/>
  <c r="F263" i="8"/>
  <c r="E195" i="8"/>
  <c r="F229" i="8"/>
  <c r="G399" i="8"/>
  <c r="E306" i="8"/>
  <c r="D195" i="8"/>
  <c r="G370" i="8"/>
  <c r="F246" i="8"/>
  <c r="E331" i="8"/>
  <c r="E212" i="8"/>
  <c r="E279" i="8"/>
  <c r="G78" i="8"/>
  <c r="F295" i="8"/>
  <c r="E340" i="8"/>
  <c r="G210" i="8"/>
  <c r="F357" i="8"/>
  <c r="E235" i="8"/>
  <c r="F244" i="8"/>
  <c r="G135" i="8"/>
  <c r="F291" i="8"/>
  <c r="E105" i="8"/>
  <c r="G47" i="8"/>
  <c r="G137" i="8"/>
  <c r="G169" i="8"/>
  <c r="F110" i="8"/>
  <c r="E291" i="8"/>
  <c r="F84" i="8"/>
  <c r="F279" i="8"/>
  <c r="E259" i="8"/>
  <c r="F334" i="8"/>
  <c r="F47" i="8"/>
  <c r="D323" i="8"/>
  <c r="G41" i="8"/>
  <c r="E23" i="8"/>
  <c r="F137" i="8"/>
  <c r="G164" i="8"/>
  <c r="E182" i="8"/>
  <c r="E180" i="8"/>
  <c r="E145" i="8"/>
  <c r="F163" i="8"/>
  <c r="G115" i="8"/>
  <c r="G54" i="8"/>
  <c r="F389" i="8"/>
  <c r="F51" i="8"/>
  <c r="F340" i="8"/>
  <c r="G279" i="8"/>
  <c r="G334" i="8"/>
  <c r="G291" i="8"/>
  <c r="E45" i="8"/>
  <c r="F199" i="8"/>
  <c r="F209" i="8"/>
  <c r="G302" i="8"/>
  <c r="F333" i="8"/>
  <c r="E215" i="8"/>
  <c r="E82" i="8"/>
  <c r="E207" i="8"/>
  <c r="E305" i="8"/>
  <c r="E395" i="8"/>
  <c r="F265" i="8"/>
  <c r="F388" i="8"/>
  <c r="G77" i="8"/>
  <c r="G363" i="8"/>
  <c r="E164" i="8"/>
  <c r="F270" i="8"/>
  <c r="G206" i="8"/>
  <c r="F165" i="8"/>
  <c r="F274" i="8"/>
  <c r="F395" i="8"/>
  <c r="G331" i="8"/>
  <c r="F367" i="8"/>
  <c r="G215" i="8"/>
  <c r="E13" i="8"/>
  <c r="D99" i="8"/>
  <c r="E79" i="8"/>
  <c r="D35" i="8"/>
  <c r="E17" i="8"/>
  <c r="E214" i="8"/>
  <c r="E49" i="8"/>
  <c r="G114" i="8"/>
  <c r="G69" i="8"/>
  <c r="G182" i="8"/>
  <c r="G407" i="8"/>
  <c r="F113" i="8"/>
  <c r="E406" i="8"/>
  <c r="E333" i="8"/>
  <c r="F173" i="8"/>
  <c r="G103" i="8"/>
  <c r="E177" i="8"/>
  <c r="F337" i="8"/>
  <c r="G119" i="8"/>
  <c r="G307" i="8"/>
  <c r="E327" i="8"/>
  <c r="E241" i="8"/>
  <c r="F67" i="8"/>
  <c r="E260" i="8"/>
  <c r="G146" i="8"/>
  <c r="G142" i="8"/>
  <c r="E131" i="8"/>
  <c r="G131" i="8"/>
  <c r="E370" i="8"/>
  <c r="F335" i="8"/>
  <c r="G214" i="8"/>
  <c r="E361" i="8"/>
  <c r="F299" i="8"/>
  <c r="E402" i="8"/>
  <c r="F238" i="8"/>
  <c r="G37" i="8"/>
  <c r="E68" i="8"/>
  <c r="F114" i="8"/>
  <c r="E391" i="8"/>
  <c r="F239" i="8"/>
  <c r="E267" i="8"/>
  <c r="F196" i="8"/>
  <c r="G371" i="8"/>
  <c r="F201" i="8"/>
  <c r="E5" i="8"/>
  <c r="E357" i="8"/>
  <c r="G84" i="8"/>
  <c r="E14" i="8"/>
  <c r="F370" i="8"/>
  <c r="G51" i="8"/>
  <c r="G36" i="8"/>
  <c r="G45" i="8"/>
  <c r="F81" i="8"/>
  <c r="E307" i="8"/>
  <c r="G273" i="8"/>
  <c r="G270" i="8"/>
  <c r="F164" i="8"/>
  <c r="G295" i="8"/>
  <c r="E119" i="8"/>
  <c r="F174" i="8"/>
  <c r="G209" i="8"/>
  <c r="F369" i="8"/>
  <c r="G86" i="8"/>
  <c r="E3" i="8"/>
  <c r="F43" i="8"/>
  <c r="G401" i="8"/>
  <c r="D355" i="8"/>
  <c r="G100" i="8"/>
  <c r="F303" i="8"/>
  <c r="E295" i="8"/>
  <c r="E103" i="8"/>
  <c r="E101" i="8"/>
  <c r="F79" i="8"/>
  <c r="F46" i="8"/>
  <c r="E209" i="8"/>
  <c r="G113" i="8"/>
  <c r="G212" i="8"/>
  <c r="G271" i="8"/>
  <c r="F228" i="8"/>
  <c r="G276" i="8"/>
  <c r="E37" i="8"/>
  <c r="G52" i="8"/>
  <c r="G261" i="8"/>
  <c r="F141" i="8"/>
  <c r="E163" i="8"/>
  <c r="G310" i="8"/>
  <c r="G199" i="8"/>
  <c r="G143" i="8"/>
  <c r="E323" i="8"/>
  <c r="E69" i="8"/>
  <c r="F329" i="8"/>
  <c r="G259" i="8"/>
  <c r="E183" i="8"/>
  <c r="E15" i="8"/>
  <c r="F259" i="8"/>
  <c r="F182" i="8"/>
  <c r="G177" i="8"/>
  <c r="F167" i="8"/>
  <c r="F171" i="8"/>
  <c r="F401" i="8"/>
  <c r="E4" i="8"/>
  <c r="G387" i="8"/>
  <c r="G183" i="8"/>
  <c r="F180" i="8"/>
  <c r="G46" i="8"/>
  <c r="F374" i="8"/>
  <c r="F111" i="8"/>
  <c r="E35" i="8"/>
  <c r="F142" i="8"/>
  <c r="F77" i="8"/>
  <c r="E367" i="8"/>
  <c r="F404" i="8"/>
  <c r="G356" i="8"/>
  <c r="E67" i="8"/>
  <c r="E141" i="8"/>
  <c r="G333" i="8"/>
  <c r="E86" i="8"/>
  <c r="F177" i="8"/>
  <c r="E387" i="8"/>
  <c r="F261" i="8"/>
  <c r="E83" i="8"/>
  <c r="G342" i="8"/>
  <c r="E115" i="8"/>
  <c r="F107" i="8"/>
  <c r="G118" i="8"/>
  <c r="G263" i="8"/>
  <c r="F323" i="8"/>
  <c r="E210" i="8"/>
  <c r="G139" i="8"/>
  <c r="G147" i="8"/>
  <c r="G174" i="8"/>
  <c r="G237" i="8"/>
  <c r="F278" i="8"/>
  <c r="G43" i="8"/>
  <c r="F260" i="8"/>
  <c r="F307" i="8"/>
  <c r="G366" i="8"/>
  <c r="G173" i="8"/>
  <c r="E150" i="8"/>
  <c r="G311" i="8"/>
  <c r="G325" i="8"/>
  <c r="F55" i="8"/>
  <c r="E325" i="8"/>
  <c r="F210" i="8"/>
  <c r="F242" i="8"/>
  <c r="G141" i="8"/>
  <c r="E39" i="8"/>
  <c r="E109" i="8"/>
  <c r="G293" i="8"/>
  <c r="G324" i="8"/>
  <c r="F343" i="8"/>
  <c r="F132" i="8"/>
  <c r="E22" i="8"/>
  <c r="G197" i="8"/>
  <c r="E133" i="8"/>
  <c r="E18" i="8"/>
  <c r="G71" i="8"/>
  <c r="G235" i="8"/>
  <c r="D3" i="8"/>
  <c r="F215" i="8"/>
  <c r="E139" i="8"/>
  <c r="F50" i="8"/>
  <c r="F356" i="8"/>
  <c r="E55" i="8"/>
  <c r="G242" i="8"/>
  <c r="G297" i="8"/>
  <c r="E342" i="8"/>
  <c r="G171" i="8"/>
  <c r="F235" i="8"/>
  <c r="G335" i="8"/>
  <c r="F54" i="8"/>
  <c r="F391" i="8"/>
  <c r="E143" i="8"/>
  <c r="F338" i="8"/>
  <c r="G241" i="8"/>
  <c r="D163" i="8"/>
  <c r="E135" i="8"/>
  <c r="E179" i="8"/>
  <c r="E369" i="8"/>
  <c r="F308" i="8"/>
  <c r="E355" i="8"/>
  <c r="G75" i="8"/>
  <c r="E100" i="8"/>
  <c r="E359" i="8"/>
  <c r="E273" i="8"/>
  <c r="E293" i="8"/>
  <c r="G116" i="8"/>
  <c r="F241" i="8"/>
  <c r="F402" i="8"/>
  <c r="G375" i="8"/>
  <c r="E263" i="8"/>
  <c r="F151" i="8"/>
  <c r="E77" i="8"/>
  <c r="F276" i="8"/>
  <c r="E54" i="8"/>
  <c r="G367" i="8"/>
  <c r="G196" i="8"/>
  <c r="F398" i="8"/>
  <c r="G229" i="8"/>
  <c r="F293" i="8"/>
  <c r="G211" i="8"/>
  <c r="G111" i="8"/>
  <c r="E403" i="8"/>
  <c r="G227" i="8"/>
  <c r="G83" i="8"/>
  <c r="F195" i="8"/>
  <c r="E276" i="8"/>
  <c r="E374" i="8"/>
  <c r="E147" i="8"/>
  <c r="E335" i="8"/>
  <c r="E199" i="8"/>
  <c r="E334" i="8"/>
  <c r="G308" i="8"/>
  <c r="E231" i="8"/>
  <c r="G420" i="8" l="1"/>
  <c r="E420" i="8"/>
  <c r="F420" i="8"/>
  <c r="G120" i="8"/>
  <c r="F59" i="8"/>
  <c r="F60" i="8" s="1"/>
  <c r="F42" i="8"/>
  <c r="E281" i="8"/>
  <c r="F379" i="8"/>
  <c r="F380" i="8" s="1"/>
  <c r="F362" i="8"/>
  <c r="F251" i="8"/>
  <c r="F252" i="8" s="1"/>
  <c r="F234" i="8"/>
  <c r="F123" i="8"/>
  <c r="F124" i="8" s="1"/>
  <c r="F106" i="8"/>
  <c r="F377" i="8"/>
  <c r="E312" i="8"/>
  <c r="E172" i="8"/>
  <c r="F413" i="8"/>
  <c r="F285" i="8"/>
  <c r="F157" i="8"/>
  <c r="G44" i="8"/>
  <c r="G184" i="8"/>
  <c r="F121" i="8"/>
  <c r="F153" i="8" s="1"/>
  <c r="F185" i="8" s="1"/>
  <c r="E112" i="8"/>
  <c r="E102" i="8"/>
  <c r="E217" i="8"/>
  <c r="E48" i="8"/>
  <c r="E38" i="8"/>
  <c r="F313" i="8"/>
  <c r="E411" i="8"/>
  <c r="E412" i="8" s="1"/>
  <c r="E394" i="8"/>
  <c r="G368" i="8"/>
  <c r="G358" i="8"/>
  <c r="G240" i="8"/>
  <c r="G230" i="8"/>
  <c r="G102" i="8"/>
  <c r="G112" i="8"/>
  <c r="G344" i="8"/>
  <c r="G204" i="8"/>
  <c r="F332" i="8"/>
  <c r="E236" i="8"/>
  <c r="G345" i="8"/>
  <c r="F360" i="8"/>
  <c r="F144" i="8"/>
  <c r="F134" i="8"/>
  <c r="F400" i="8"/>
  <c r="F390" i="8"/>
  <c r="E313" i="8"/>
  <c r="G108" i="8"/>
  <c r="F168" i="8"/>
  <c r="E315" i="8"/>
  <c r="E316" i="8" s="1"/>
  <c r="E298" i="8"/>
  <c r="E187" i="8"/>
  <c r="E188" i="8" s="1"/>
  <c r="E170" i="8"/>
  <c r="E56" i="8"/>
  <c r="F249" i="8"/>
  <c r="E349" i="8"/>
  <c r="E221" i="8"/>
  <c r="E93" i="8"/>
  <c r="E184" i="8"/>
  <c r="D368" i="8"/>
  <c r="D358" i="8"/>
  <c r="D240" i="8"/>
  <c r="D230" i="8"/>
  <c r="D112" i="8"/>
  <c r="D102" i="8"/>
  <c r="G136" i="8"/>
  <c r="G277" i="8"/>
  <c r="G59" i="8"/>
  <c r="G60" i="8" s="1"/>
  <c r="G42" i="8"/>
  <c r="G187" i="8"/>
  <c r="G188" i="8" s="1"/>
  <c r="G170" i="8"/>
  <c r="G315" i="8"/>
  <c r="G316" i="8" s="1"/>
  <c r="G298" i="8"/>
  <c r="E396" i="8"/>
  <c r="E245" i="8"/>
  <c r="E104" i="8"/>
  <c r="F341" i="8"/>
  <c r="F200" i="8"/>
  <c r="E336" i="8"/>
  <c r="E326" i="8"/>
  <c r="E198" i="8"/>
  <c r="E208" i="8"/>
  <c r="E80" i="8"/>
  <c r="E70" i="8"/>
  <c r="G262" i="8"/>
  <c r="G272" i="8"/>
  <c r="E120" i="8"/>
  <c r="F140" i="8"/>
  <c r="G381" i="8"/>
  <c r="G125" i="8"/>
  <c r="G373" i="8"/>
  <c r="G232" i="8"/>
  <c r="F304" i="8"/>
  <c r="F294" i="8"/>
  <c r="G85" i="8"/>
  <c r="G236" i="8"/>
  <c r="G376" i="8"/>
  <c r="G134" i="8"/>
  <c r="G144" i="8"/>
  <c r="G281" i="8"/>
  <c r="E44" i="8"/>
  <c r="E296" i="8"/>
  <c r="F411" i="8"/>
  <c r="F412" i="8" s="1"/>
  <c r="F394" i="8"/>
  <c r="F283" i="8"/>
  <c r="F284" i="8" s="1"/>
  <c r="F266" i="8"/>
  <c r="F155" i="8"/>
  <c r="F156" i="8" s="1"/>
  <c r="F138" i="8"/>
  <c r="F392" i="8"/>
  <c r="E377" i="8"/>
  <c r="E61" i="8"/>
  <c r="F317" i="8"/>
  <c r="F189" i="8"/>
  <c r="G249" i="8"/>
  <c r="G253" i="8"/>
  <c r="F136" i="8"/>
  <c r="E152" i="8"/>
  <c r="F248" i="8"/>
  <c r="E364" i="8"/>
  <c r="F76" i="8"/>
  <c r="G336" i="8"/>
  <c r="G326" i="8"/>
  <c r="G208" i="8"/>
  <c r="G198" i="8"/>
  <c r="G80" i="8"/>
  <c r="G70" i="8"/>
  <c r="G309" i="8"/>
  <c r="G168" i="8"/>
  <c r="F216" i="8"/>
  <c r="F56" i="8"/>
  <c r="G280" i="8"/>
  <c r="G140" i="8"/>
  <c r="F245" i="8"/>
  <c r="F396" i="8"/>
  <c r="F208" i="8"/>
  <c r="F198" i="8"/>
  <c r="E72" i="8"/>
  <c r="G72" i="8"/>
  <c r="G213" i="8"/>
  <c r="G364" i="8"/>
  <c r="F120" i="8"/>
  <c r="E347" i="8"/>
  <c r="E348" i="8" s="1"/>
  <c r="E330" i="8"/>
  <c r="E219" i="8"/>
  <c r="E220" i="8" s="1"/>
  <c r="E202" i="8"/>
  <c r="E91" i="8"/>
  <c r="E92" i="8" s="1"/>
  <c r="E74" i="8"/>
  <c r="E309" i="8"/>
  <c r="E168" i="8"/>
  <c r="F405" i="8"/>
  <c r="F264" i="8"/>
  <c r="E381" i="8"/>
  <c r="E253" i="8"/>
  <c r="E125" i="8"/>
  <c r="E249" i="8"/>
  <c r="D400" i="8"/>
  <c r="D390" i="8"/>
  <c r="D272" i="8"/>
  <c r="D262" i="8"/>
  <c r="D144" i="8"/>
  <c r="D134" i="8"/>
  <c r="G121" i="8"/>
  <c r="G153" i="8" s="1"/>
  <c r="G185" i="8" s="1"/>
  <c r="G245" i="8"/>
  <c r="G392" i="8"/>
  <c r="G155" i="8"/>
  <c r="G156" i="8" s="1"/>
  <c r="G138" i="8"/>
  <c r="G283" i="8"/>
  <c r="G284" i="8" s="1"/>
  <c r="G266" i="8"/>
  <c r="G411" i="8"/>
  <c r="G412" i="8" s="1"/>
  <c r="G394" i="8"/>
  <c r="F149" i="8"/>
  <c r="E280" i="8"/>
  <c r="E140" i="8"/>
  <c r="F376" i="8"/>
  <c r="F236" i="8"/>
  <c r="E358" i="8"/>
  <c r="E368" i="8"/>
  <c r="E230" i="8"/>
  <c r="E240" i="8"/>
  <c r="E121" i="8"/>
  <c r="E153" i="8" s="1"/>
  <c r="E185" i="8" s="1"/>
  <c r="E341" i="8"/>
  <c r="G296" i="8"/>
  <c r="F409" i="8"/>
  <c r="E59" i="8"/>
  <c r="E60" i="8" s="1"/>
  <c r="E42" i="8"/>
  <c r="F217" i="8"/>
  <c r="G413" i="8"/>
  <c r="G285" i="8"/>
  <c r="G157" i="8"/>
  <c r="G408" i="8"/>
  <c r="G268" i="8"/>
  <c r="G117" i="8"/>
  <c r="F268" i="8"/>
  <c r="F408" i="8"/>
  <c r="F240" i="8"/>
  <c r="F230" i="8"/>
  <c r="E108" i="8"/>
  <c r="F204" i="8"/>
  <c r="G200" i="8"/>
  <c r="G341" i="8"/>
  <c r="F108" i="8"/>
  <c r="E332" i="8"/>
  <c r="E181" i="8"/>
  <c r="F315" i="8"/>
  <c r="F316" i="8" s="1"/>
  <c r="F298" i="8"/>
  <c r="F187" i="8"/>
  <c r="F188" i="8" s="1"/>
  <c r="F170" i="8"/>
  <c r="F61" i="8"/>
  <c r="F277" i="8"/>
  <c r="E392" i="8"/>
  <c r="F349" i="8"/>
  <c r="F221" i="8"/>
  <c r="F93" i="8"/>
  <c r="G264" i="8"/>
  <c r="G405" i="8"/>
  <c r="F181" i="8"/>
  <c r="E408" i="8"/>
  <c r="E268" i="8"/>
  <c r="E117" i="8"/>
  <c r="F364" i="8"/>
  <c r="F213" i="8"/>
  <c r="E328" i="8"/>
  <c r="G294" i="8"/>
  <c r="G304" i="8"/>
  <c r="G176" i="8"/>
  <c r="G166" i="8"/>
  <c r="G48" i="8"/>
  <c r="G38" i="8"/>
  <c r="F281" i="8"/>
  <c r="E85" i="8"/>
  <c r="F152" i="8"/>
  <c r="G396" i="8"/>
  <c r="G248" i="8"/>
  <c r="G104" i="8"/>
  <c r="F280" i="8"/>
  <c r="F272" i="8"/>
  <c r="F262" i="8"/>
  <c r="G328" i="8"/>
  <c r="F85" i="8"/>
  <c r="E379" i="8"/>
  <c r="E380" i="8" s="1"/>
  <c r="E362" i="8"/>
  <c r="E251" i="8"/>
  <c r="E252" i="8" s="1"/>
  <c r="E234" i="8"/>
  <c r="E123" i="8"/>
  <c r="E124" i="8" s="1"/>
  <c r="E106" i="8"/>
  <c r="E344" i="8"/>
  <c r="E204" i="8"/>
  <c r="F53" i="8"/>
  <c r="F300" i="8"/>
  <c r="E413" i="8"/>
  <c r="E285" i="8"/>
  <c r="E157" i="8"/>
  <c r="E405" i="8"/>
  <c r="E264" i="8"/>
  <c r="D304" i="8"/>
  <c r="D294" i="8"/>
  <c r="D176" i="8"/>
  <c r="D166" i="8"/>
  <c r="G377" i="8"/>
  <c r="G123" i="8"/>
  <c r="G124" i="8" s="1"/>
  <c r="G106" i="8"/>
  <c r="G251" i="8"/>
  <c r="G252" i="8" s="1"/>
  <c r="G234" i="8"/>
  <c r="G379" i="8"/>
  <c r="G380" i="8" s="1"/>
  <c r="G362" i="8"/>
  <c r="E345" i="8"/>
  <c r="F48" i="8"/>
  <c r="F38" i="8"/>
  <c r="E272" i="8"/>
  <c r="E262" i="8"/>
  <c r="E144" i="8"/>
  <c r="E134" i="8"/>
  <c r="E376" i="8"/>
  <c r="F88" i="8"/>
  <c r="G332" i="8"/>
  <c r="G181" i="8"/>
  <c r="G40" i="8"/>
  <c r="F344" i="8"/>
  <c r="F89" i="8"/>
  <c r="G317" i="8"/>
  <c r="G189" i="8"/>
  <c r="G152" i="8"/>
  <c r="F232" i="8"/>
  <c r="F373" i="8"/>
  <c r="F176" i="8"/>
  <c r="F166" i="8"/>
  <c r="F72" i="8"/>
  <c r="E216" i="8"/>
  <c r="E76" i="8"/>
  <c r="F347" i="8"/>
  <c r="F348" i="8" s="1"/>
  <c r="F330" i="8"/>
  <c r="F219" i="8"/>
  <c r="F220" i="8" s="1"/>
  <c r="F202" i="8"/>
  <c r="F91" i="8"/>
  <c r="F92" i="8" s="1"/>
  <c r="F74" i="8"/>
  <c r="F312" i="8"/>
  <c r="F172" i="8"/>
  <c r="E277" i="8"/>
  <c r="E136" i="8"/>
  <c r="F381" i="8"/>
  <c r="F253" i="8"/>
  <c r="F125" i="8"/>
  <c r="G149" i="8"/>
  <c r="G300" i="8"/>
  <c r="G56" i="8"/>
  <c r="E409" i="8"/>
  <c r="E373" i="8"/>
  <c r="E232" i="8"/>
  <c r="F328" i="8"/>
  <c r="E40" i="8"/>
  <c r="G390" i="8"/>
  <c r="G400" i="8"/>
  <c r="G409" i="8"/>
  <c r="G88" i="8"/>
  <c r="F296" i="8"/>
  <c r="F44" i="8"/>
  <c r="F117" i="8"/>
  <c r="G360" i="8"/>
  <c r="G89" i="8"/>
  <c r="F345" i="8"/>
  <c r="F336" i="8"/>
  <c r="F326" i="8"/>
  <c r="E213" i="8"/>
  <c r="G313" i="8"/>
  <c r="G61" i="8"/>
  <c r="F40" i="8"/>
  <c r="E283" i="8"/>
  <c r="E284" i="8" s="1"/>
  <c r="E266" i="8"/>
  <c r="E155" i="8"/>
  <c r="E156" i="8" s="1"/>
  <c r="E138" i="8"/>
  <c r="E400" i="8"/>
  <c r="E390" i="8"/>
  <c r="E88" i="8"/>
  <c r="F184" i="8"/>
  <c r="E317" i="8"/>
  <c r="E189" i="8"/>
  <c r="E53" i="8"/>
  <c r="E300" i="8"/>
  <c r="E149" i="8"/>
  <c r="D336" i="8"/>
  <c r="D326" i="8"/>
  <c r="D208" i="8"/>
  <c r="D198" i="8"/>
  <c r="D80" i="8"/>
  <c r="D70" i="8"/>
  <c r="G172" i="8"/>
  <c r="G312" i="8"/>
  <c r="G91" i="8"/>
  <c r="G92" i="8" s="1"/>
  <c r="G74" i="8"/>
  <c r="G219" i="8"/>
  <c r="G220" i="8" s="1"/>
  <c r="G202" i="8"/>
  <c r="G347" i="8"/>
  <c r="G348" i="8" s="1"/>
  <c r="G330" i="8"/>
  <c r="E360" i="8"/>
  <c r="E89" i="8"/>
  <c r="E304" i="8"/>
  <c r="E294" i="8"/>
  <c r="E166" i="8"/>
  <c r="E176" i="8"/>
  <c r="E57" i="8"/>
  <c r="G216" i="8"/>
  <c r="G76" i="8"/>
  <c r="F309" i="8"/>
  <c r="F80" i="8"/>
  <c r="F70" i="8"/>
  <c r="E200" i="8"/>
  <c r="F104" i="8"/>
  <c r="G349" i="8"/>
  <c r="G221" i="8"/>
  <c r="G93" i="8"/>
  <c r="G217" i="8"/>
  <c r="G53" i="8"/>
  <c r="F112" i="8"/>
  <c r="F102" i="8"/>
  <c r="F368" i="8"/>
  <c r="F358" i="8"/>
  <c r="E248" i="8"/>
  <c r="E27" i="8"/>
  <c r="E12" i="8"/>
  <c r="E24" i="8"/>
  <c r="E8" i="8"/>
  <c r="D48" i="8"/>
  <c r="D38" i="8"/>
  <c r="E6" i="8"/>
  <c r="E16" i="8"/>
  <c r="D16" i="8"/>
  <c r="D6" i="8"/>
  <c r="E29" i="8"/>
  <c r="E21" i="8"/>
  <c r="E25" i="8"/>
  <c r="E10" i="8"/>
  <c r="E28" i="8"/>
  <c r="AO135" i="8"/>
  <c r="AP199" i="8"/>
  <c r="AQ200" i="8"/>
  <c r="AQ201" i="8" s="1"/>
  <c r="AO133" i="2"/>
  <c r="AL193" i="22"/>
  <c r="AO193" i="22" s="1"/>
  <c r="AQ134" i="2"/>
  <c r="AP133" i="2"/>
  <c r="AN194" i="22"/>
  <c r="AM193" i="22"/>
  <c r="G95" i="8" l="1"/>
  <c r="G96" i="8" s="1"/>
  <c r="G94" i="8"/>
  <c r="G351" i="8"/>
  <c r="G352" i="8" s="1"/>
  <c r="G350" i="8"/>
  <c r="E191" i="8"/>
  <c r="E192" i="8" s="1"/>
  <c r="E190" i="8"/>
  <c r="F127" i="8"/>
  <c r="F128" i="8" s="1"/>
  <c r="F126" i="8"/>
  <c r="F383" i="8"/>
  <c r="F384" i="8" s="1"/>
  <c r="F382" i="8"/>
  <c r="G319" i="8"/>
  <c r="G320" i="8" s="1"/>
  <c r="G318" i="8"/>
  <c r="E159" i="8"/>
  <c r="E160" i="8" s="1"/>
  <c r="E158" i="8"/>
  <c r="E415" i="8"/>
  <c r="E416" i="8" s="1"/>
  <c r="E414" i="8"/>
  <c r="F223" i="8"/>
  <c r="F224" i="8" s="1"/>
  <c r="F222" i="8"/>
  <c r="F63" i="8"/>
  <c r="F64" i="8" s="1"/>
  <c r="F62" i="8"/>
  <c r="G287" i="8"/>
  <c r="G288" i="8" s="1"/>
  <c r="G286" i="8"/>
  <c r="E127" i="8"/>
  <c r="E128" i="8" s="1"/>
  <c r="E126" i="8"/>
  <c r="E383" i="8"/>
  <c r="E384" i="8" s="1"/>
  <c r="E382" i="8"/>
  <c r="F319" i="8"/>
  <c r="F320" i="8" s="1"/>
  <c r="F318" i="8"/>
  <c r="G127" i="8"/>
  <c r="G128" i="8" s="1"/>
  <c r="G126" i="8"/>
  <c r="E95" i="8"/>
  <c r="E96" i="8" s="1"/>
  <c r="E94" i="8"/>
  <c r="E351" i="8"/>
  <c r="E352" i="8" s="1"/>
  <c r="E350" i="8"/>
  <c r="F287" i="8"/>
  <c r="F288" i="8" s="1"/>
  <c r="F286" i="8"/>
  <c r="G223" i="8"/>
  <c r="G224" i="8" s="1"/>
  <c r="G222" i="8"/>
  <c r="E319" i="8"/>
  <c r="E320" i="8" s="1"/>
  <c r="E318" i="8"/>
  <c r="G62" i="8"/>
  <c r="G63" i="8"/>
  <c r="G64" i="8" s="1"/>
  <c r="F255" i="8"/>
  <c r="F256" i="8" s="1"/>
  <c r="F254" i="8"/>
  <c r="G191" i="8"/>
  <c r="G192" i="8" s="1"/>
  <c r="G190" i="8"/>
  <c r="E287" i="8"/>
  <c r="E288" i="8" s="1"/>
  <c r="E286" i="8"/>
  <c r="F95" i="8"/>
  <c r="F96" i="8" s="1"/>
  <c r="F94" i="8"/>
  <c r="F351" i="8"/>
  <c r="F352" i="8" s="1"/>
  <c r="F350" i="8"/>
  <c r="G159" i="8"/>
  <c r="G160" i="8" s="1"/>
  <c r="G158" i="8"/>
  <c r="G415" i="8"/>
  <c r="G416" i="8" s="1"/>
  <c r="G414" i="8"/>
  <c r="E255" i="8"/>
  <c r="E256" i="8" s="1"/>
  <c r="E254" i="8"/>
  <c r="G255" i="8"/>
  <c r="G256" i="8" s="1"/>
  <c r="G254" i="8"/>
  <c r="F191" i="8"/>
  <c r="F192" i="8" s="1"/>
  <c r="F190" i="8"/>
  <c r="E62" i="8"/>
  <c r="E63" i="8"/>
  <c r="E64" i="8" s="1"/>
  <c r="G383" i="8"/>
  <c r="G384" i="8" s="1"/>
  <c r="G382" i="8"/>
  <c r="E223" i="8"/>
  <c r="E224" i="8" s="1"/>
  <c r="E222" i="8"/>
  <c r="F159" i="8"/>
  <c r="F160" i="8" s="1"/>
  <c r="F158" i="8"/>
  <c r="F415" i="8"/>
  <c r="F416" i="8" s="1"/>
  <c r="F414" i="8"/>
  <c r="AP201" i="8"/>
  <c r="AQ202" i="8"/>
  <c r="E30" i="8"/>
  <c r="E31" i="8"/>
  <c r="E32" i="8" s="1"/>
  <c r="AO136" i="8"/>
  <c r="AP200" i="8"/>
  <c r="AO134" i="2"/>
  <c r="AL194" i="22"/>
  <c r="AO194" i="22" s="1"/>
  <c r="AQ135" i="2"/>
  <c r="AP134" i="2"/>
  <c r="AN195" i="22"/>
  <c r="AM194" i="22"/>
  <c r="AP202" i="8" l="1"/>
  <c r="AQ203" i="8"/>
  <c r="AO137" i="8"/>
  <c r="AN105" i="29"/>
  <c r="AO135" i="2"/>
  <c r="AL195" i="22"/>
  <c r="AO195" i="22" s="1"/>
  <c r="AQ136" i="2"/>
  <c r="AP135" i="2"/>
  <c r="AN196" i="22"/>
  <c r="AM195" i="22"/>
  <c r="AQ204" i="8" l="1"/>
  <c r="AP203" i="8"/>
  <c r="AO138" i="8"/>
  <c r="AN106" i="29"/>
  <c r="AM105" i="29"/>
  <c r="AO136" i="2"/>
  <c r="AL196" i="22"/>
  <c r="AO196" i="22" s="1"/>
  <c r="AQ137" i="2"/>
  <c r="AP136" i="2"/>
  <c r="AN197" i="22"/>
  <c r="AM197" i="22" s="1"/>
  <c r="AM196" i="22"/>
  <c r="AP204" i="8" l="1"/>
  <c r="AQ205" i="8"/>
  <c r="AP205" i="8" s="1"/>
  <c r="AO139" i="8"/>
  <c r="AM106" i="29"/>
  <c r="AN107" i="29"/>
  <c r="AO137" i="2"/>
  <c r="AL197" i="22"/>
  <c r="AO197" i="22" s="1"/>
  <c r="AQ138" i="2"/>
  <c r="AP137" i="2"/>
  <c r="AO140" i="8" l="1"/>
  <c r="AM107" i="29"/>
  <c r="AN108" i="29"/>
  <c r="H28" i="22"/>
  <c r="H30" i="22"/>
  <c r="H27" i="22"/>
  <c r="H29" i="22"/>
  <c r="H26" i="22"/>
  <c r="G28" i="22"/>
  <c r="G29" i="22"/>
  <c r="G30" i="22"/>
  <c r="G26" i="22"/>
  <c r="G27" i="22"/>
  <c r="F26" i="22"/>
  <c r="F27" i="22"/>
  <c r="F28" i="22"/>
  <c r="F29" i="22"/>
  <c r="F30" i="22"/>
  <c r="E28" i="22"/>
  <c r="E27" i="22"/>
  <c r="E29" i="22"/>
  <c r="E30" i="22"/>
  <c r="AO138" i="2"/>
  <c r="AQ139" i="2"/>
  <c r="AP138" i="2"/>
  <c r="J18" i="28"/>
  <c r="E34" i="22"/>
  <c r="J44" i="28"/>
  <c r="J31" i="28"/>
  <c r="E3" i="22"/>
  <c r="L31" i="28" l="1"/>
  <c r="L18" i="28"/>
  <c r="L44" i="28"/>
  <c r="G31" i="22"/>
  <c r="E26" i="22"/>
  <c r="F31" i="22"/>
  <c r="H31" i="22"/>
  <c r="AO141" i="8"/>
  <c r="AM108" i="29"/>
  <c r="AN109" i="29"/>
  <c r="AO139" i="2"/>
  <c r="AQ140" i="2"/>
  <c r="AP139" i="2"/>
  <c r="E36" i="22"/>
  <c r="F35" i="22"/>
  <c r="G34" i="22"/>
  <c r="G38" i="22"/>
  <c r="F37" i="22"/>
  <c r="E38" i="22"/>
  <c r="G36" i="22"/>
  <c r="H37" i="22"/>
  <c r="E35" i="22"/>
  <c r="F34" i="22"/>
  <c r="E37" i="22"/>
  <c r="H35" i="22"/>
  <c r="H36" i="22"/>
  <c r="F36" i="22"/>
  <c r="J5" i="28"/>
  <c r="G37" i="22"/>
  <c r="H38" i="22"/>
  <c r="H34" i="22"/>
  <c r="F38" i="22"/>
  <c r="G35" i="22"/>
  <c r="L5" i="28" l="1"/>
  <c r="J200" i="28"/>
  <c r="L200" i="28" s="1"/>
  <c r="E31" i="22"/>
  <c r="E42" i="22"/>
  <c r="H45" i="22"/>
  <c r="H44" i="22"/>
  <c r="H39" i="22"/>
  <c r="H47" i="22" s="1"/>
  <c r="H42" i="22"/>
  <c r="G44" i="22"/>
  <c r="G45" i="22"/>
  <c r="F39" i="22"/>
  <c r="F47" i="22" s="1"/>
  <c r="F42" i="22"/>
  <c r="F46" i="22"/>
  <c r="F45" i="22"/>
  <c r="E43" i="22"/>
  <c r="E39" i="22"/>
  <c r="E45" i="22"/>
  <c r="H46" i="22"/>
  <c r="H43" i="22"/>
  <c r="G39" i="22"/>
  <c r="G47" i="22" s="1"/>
  <c r="G42" i="22"/>
  <c r="G43" i="22"/>
  <c r="G46" i="22"/>
  <c r="F44" i="22"/>
  <c r="F43" i="22"/>
  <c r="E44" i="22"/>
  <c r="E46" i="22"/>
  <c r="AO142" i="8"/>
  <c r="AM109" i="29"/>
  <c r="AN110" i="29"/>
  <c r="AO140" i="2"/>
  <c r="AQ141" i="2"/>
  <c r="AP140" i="2"/>
  <c r="L25" i="29"/>
  <c r="L14" i="29"/>
  <c r="L35" i="29"/>
  <c r="L73" i="29"/>
  <c r="L11" i="29"/>
  <c r="L27" i="29"/>
  <c r="L44" i="29"/>
  <c r="L80" i="29"/>
  <c r="L24" i="29"/>
  <c r="L15" i="29"/>
  <c r="L4" i="29"/>
  <c r="L75" i="29"/>
  <c r="L37" i="29"/>
  <c r="L7" i="29"/>
  <c r="L12" i="29"/>
  <c r="L43" i="29"/>
  <c r="L26" i="29"/>
  <c r="L34" i="29"/>
  <c r="L23" i="29"/>
  <c r="L78" i="29"/>
  <c r="L77" i="29"/>
  <c r="L30" i="29"/>
  <c r="L3" i="29"/>
  <c r="L74" i="29"/>
  <c r="L70" i="29"/>
  <c r="L28" i="29"/>
  <c r="L71" i="29"/>
  <c r="L5" i="29"/>
  <c r="L20" i="29"/>
  <c r="L9" i="29"/>
  <c r="L6" i="29"/>
  <c r="L72" i="29"/>
  <c r="L22" i="29"/>
  <c r="L19" i="29"/>
  <c r="L10" i="29"/>
  <c r="L29" i="29"/>
  <c r="L13" i="29"/>
  <c r="L81" i="29"/>
  <c r="L8" i="29"/>
  <c r="L36" i="29"/>
  <c r="L79" i="29"/>
  <c r="L21" i="29"/>
  <c r="L76" i="29"/>
  <c r="E47" i="22" l="1"/>
  <c r="L82" i="29"/>
  <c r="L66" i="29"/>
  <c r="L97" i="29" s="1"/>
  <c r="L51" i="29"/>
  <c r="L105" i="29"/>
  <c r="L39" i="29"/>
  <c r="L31" i="29"/>
  <c r="L55" i="29"/>
  <c r="L108" i="29"/>
  <c r="L57" i="29"/>
  <c r="L88" i="29" s="1"/>
  <c r="L56" i="29"/>
  <c r="L109" i="29"/>
  <c r="L61" i="29"/>
  <c r="L111" i="29"/>
  <c r="L60" i="29"/>
  <c r="L91" i="29" s="1"/>
  <c r="L62" i="29"/>
  <c r="L93" i="29" s="1"/>
  <c r="L65" i="29"/>
  <c r="L96" i="29" s="1"/>
  <c r="L58" i="29"/>
  <c r="L110" i="29"/>
  <c r="L63" i="29"/>
  <c r="L94" i="29" s="1"/>
  <c r="L64" i="29"/>
  <c r="L95" i="29" s="1"/>
  <c r="L16" i="29"/>
  <c r="L102" i="29"/>
  <c r="L104" i="29"/>
  <c r="L103" i="29"/>
  <c r="L59" i="29"/>
  <c r="L90" i="29" s="1"/>
  <c r="L1" i="28"/>
  <c r="AO143" i="8"/>
  <c r="AM110" i="29"/>
  <c r="AN111" i="29"/>
  <c r="AO141" i="2"/>
  <c r="AQ142" i="2"/>
  <c r="AP141" i="2"/>
  <c r="L92" i="29" l="1"/>
  <c r="L117" i="29"/>
  <c r="L86" i="29"/>
  <c r="L114" i="29"/>
  <c r="L87" i="29"/>
  <c r="L115" i="29"/>
  <c r="L40" i="29"/>
  <c r="L50" i="29" s="1"/>
  <c r="L67" i="29"/>
  <c r="L41" i="29"/>
  <c r="L46" i="29" s="1"/>
  <c r="L89" i="29"/>
  <c r="L116" i="29"/>
  <c r="AO144" i="8"/>
  <c r="AM111" i="29"/>
  <c r="AN112" i="29"/>
  <c r="AO142" i="2"/>
  <c r="AQ143" i="2"/>
  <c r="AP142" i="2"/>
  <c r="O399" i="8"/>
  <c r="O359" i="8"/>
  <c r="O137" i="8"/>
  <c r="O356" i="8"/>
  <c r="O145" i="8"/>
  <c r="O47" i="8"/>
  <c r="O87" i="8"/>
  <c r="O335" i="8"/>
  <c r="O238" i="8"/>
  <c r="O211" i="8"/>
  <c r="O306" i="8"/>
  <c r="O361" i="8"/>
  <c r="O86" i="8"/>
  <c r="O20" i="8"/>
  <c r="O9" i="8"/>
  <c r="O73" i="8"/>
  <c r="O233" i="8"/>
  <c r="O374" i="8"/>
  <c r="O196" i="8"/>
  <c r="O5" i="8"/>
  <c r="O115" i="8"/>
  <c r="O177" i="8"/>
  <c r="O164" i="8"/>
  <c r="O150" i="8"/>
  <c r="O165" i="8"/>
  <c r="O403" i="8"/>
  <c r="O105" i="8"/>
  <c r="O143" i="8"/>
  <c r="O389" i="8"/>
  <c r="O82" i="8"/>
  <c r="O267" i="8"/>
  <c r="O131" i="8"/>
  <c r="O71" i="8"/>
  <c r="O7" i="8"/>
  <c r="O244" i="8"/>
  <c r="O195" i="8"/>
  <c r="O118" i="8"/>
  <c r="O203" i="8"/>
  <c r="O4" i="8"/>
  <c r="O139" i="8"/>
  <c r="O179" i="8"/>
  <c r="O167" i="8"/>
  <c r="O228" i="8"/>
  <c r="O303" i="8"/>
  <c r="O81" i="8"/>
  <c r="O342" i="8"/>
  <c r="O45" i="8"/>
  <c r="O271" i="8"/>
  <c r="O279" i="8"/>
  <c r="O407" i="8"/>
  <c r="O291" i="8"/>
  <c r="O146" i="8"/>
  <c r="O366" i="8"/>
  <c r="O273" i="8"/>
  <c r="O55" i="8"/>
  <c r="O107" i="8"/>
  <c r="O391" i="8"/>
  <c r="O246" i="8"/>
  <c r="O229" i="8"/>
  <c r="O132" i="8"/>
  <c r="O370" i="8"/>
  <c r="O239" i="8"/>
  <c r="O197" i="8"/>
  <c r="O18" i="8"/>
  <c r="O308" i="8"/>
  <c r="O242" i="8"/>
  <c r="O393" i="8"/>
  <c r="O295" i="8"/>
  <c r="O15" i="8"/>
  <c r="O133" i="8"/>
  <c r="O36" i="8"/>
  <c r="O174" i="8"/>
  <c r="O77" i="8"/>
  <c r="O175" i="8"/>
  <c r="O163" i="8"/>
  <c r="O324" i="8"/>
  <c r="O151" i="8"/>
  <c r="O141" i="8"/>
  <c r="O100" i="8"/>
  <c r="O275" i="8"/>
  <c r="O263" i="8"/>
  <c r="O14" i="8"/>
  <c r="O17" i="8"/>
  <c r="O243" i="8"/>
  <c r="O205" i="8"/>
  <c r="O182" i="8"/>
  <c r="O402" i="8"/>
  <c r="O114" i="8"/>
  <c r="O101" i="8"/>
  <c r="O311" i="8"/>
  <c r="O357" i="8"/>
  <c r="O50" i="8"/>
  <c r="O52" i="8"/>
  <c r="O99" i="8"/>
  <c r="O241" i="8"/>
  <c r="O43" i="8"/>
  <c r="O365" i="8"/>
  <c r="O301" i="8"/>
  <c r="O278" i="8"/>
  <c r="O180" i="8"/>
  <c r="O276" i="8"/>
  <c r="O265" i="8"/>
  <c r="O339" i="8"/>
  <c r="O401" i="8"/>
  <c r="O388" i="8"/>
  <c r="O329" i="8"/>
  <c r="O142" i="8"/>
  <c r="O119" i="8"/>
  <c r="O69" i="8"/>
  <c r="O207" i="8"/>
  <c r="O367" i="8"/>
  <c r="O327" i="8"/>
  <c r="O23" i="8"/>
  <c r="O343" i="8"/>
  <c r="O305" i="8"/>
  <c r="O292" i="8"/>
  <c r="O84" i="8"/>
  <c r="O46" i="8"/>
  <c r="O406" i="8"/>
  <c r="O209" i="8"/>
  <c r="O169" i="8"/>
  <c r="O173" i="8"/>
  <c r="O75" i="8"/>
  <c r="O215" i="8"/>
  <c r="O148" i="8"/>
  <c r="O22" i="8"/>
  <c r="O270" i="8"/>
  <c r="O206" i="8"/>
  <c r="O212" i="8"/>
  <c r="O11" i="8"/>
  <c r="O261" i="8"/>
  <c r="O337" i="8"/>
  <c r="O201" i="8"/>
  <c r="O3" i="8"/>
  <c r="O323" i="8"/>
  <c r="O111" i="8"/>
  <c r="O331" i="8"/>
  <c r="O109" i="8"/>
  <c r="O68" i="8"/>
  <c r="O310" i="8"/>
  <c r="O299" i="8"/>
  <c r="O259" i="8"/>
  <c r="O51" i="8"/>
  <c r="O39" i="8"/>
  <c r="O260" i="8"/>
  <c r="O297" i="8"/>
  <c r="O199" i="8"/>
  <c r="O340" i="8"/>
  <c r="O274" i="8"/>
  <c r="O147" i="8"/>
  <c r="O135" i="8"/>
  <c r="O398" i="8"/>
  <c r="O338" i="8"/>
  <c r="O325" i="8"/>
  <c r="O387" i="8"/>
  <c r="O79" i="8"/>
  <c r="O67" i="8"/>
  <c r="O375" i="8"/>
  <c r="O78" i="8"/>
  <c r="O13" i="8"/>
  <c r="O363" i="8"/>
  <c r="O54" i="8"/>
  <c r="O302" i="8"/>
  <c r="O103" i="8"/>
  <c r="O178" i="8"/>
  <c r="O214" i="8"/>
  <c r="O227" i="8"/>
  <c r="O369" i="8"/>
  <c r="O404" i="8"/>
  <c r="O83" i="8"/>
  <c r="O235" i="8"/>
  <c r="O395" i="8"/>
  <c r="O41" i="8"/>
  <c r="O19" i="8"/>
  <c r="O371" i="8"/>
  <c r="O231" i="8"/>
  <c r="O37" i="8"/>
  <c r="O113" i="8"/>
  <c r="O355" i="8"/>
  <c r="O247" i="8"/>
  <c r="O237" i="8"/>
  <c r="O333" i="8"/>
  <c r="O110" i="8"/>
  <c r="O183" i="8"/>
  <c r="O116" i="8"/>
  <c r="O269" i="8"/>
  <c r="O171" i="8"/>
  <c r="O307" i="8"/>
  <c r="O210" i="8"/>
  <c r="O293" i="8"/>
  <c r="O49" i="8"/>
  <c r="O334" i="8"/>
  <c r="O35" i="8"/>
  <c r="O397" i="8"/>
  <c r="O372" i="8"/>
  <c r="O16" i="8" l="1"/>
  <c r="O6" i="8"/>
  <c r="O10" i="8"/>
  <c r="O27" i="8"/>
  <c r="O28" i="8" s="1"/>
  <c r="O29" i="8"/>
  <c r="O25" i="8"/>
  <c r="O8" i="8"/>
  <c r="O12" i="8"/>
  <c r="O21" i="8"/>
  <c r="O24" i="8"/>
  <c r="O48" i="8"/>
  <c r="O38" i="8"/>
  <c r="O59" i="8"/>
  <c r="O60" i="8" s="1"/>
  <c r="O42" i="8"/>
  <c r="O61" i="8"/>
  <c r="O89" i="8"/>
  <c r="O72" i="8"/>
  <c r="O76" i="8"/>
  <c r="O85" i="8"/>
  <c r="O88" i="8"/>
  <c r="O112" i="8"/>
  <c r="O102" i="8"/>
  <c r="O123" i="8"/>
  <c r="O124" i="8" s="1"/>
  <c r="O106" i="8"/>
  <c r="O125" i="8"/>
  <c r="O136" i="8"/>
  <c r="O140" i="8"/>
  <c r="O149" i="8"/>
  <c r="O152" i="8"/>
  <c r="O176" i="8"/>
  <c r="O166" i="8"/>
  <c r="O187" i="8"/>
  <c r="O188" i="8" s="1"/>
  <c r="O170" i="8"/>
  <c r="O189" i="8"/>
  <c r="O217" i="8"/>
  <c r="O200" i="8"/>
  <c r="O204" i="8"/>
  <c r="O213" i="8"/>
  <c r="O216" i="8"/>
  <c r="O240" i="8"/>
  <c r="O230" i="8"/>
  <c r="O251" i="8"/>
  <c r="O252" i="8" s="1"/>
  <c r="O234" i="8"/>
  <c r="O253" i="8"/>
  <c r="O281" i="8"/>
  <c r="O264" i="8"/>
  <c r="O268" i="8"/>
  <c r="O277" i="8"/>
  <c r="O280" i="8"/>
  <c r="O304" i="8"/>
  <c r="O294" i="8"/>
  <c r="O315" i="8"/>
  <c r="O316" i="8" s="1"/>
  <c r="O298" i="8"/>
  <c r="O317" i="8"/>
  <c r="O345" i="8"/>
  <c r="O328" i="8"/>
  <c r="O332" i="8"/>
  <c r="O341" i="8"/>
  <c r="O344" i="8"/>
  <c r="O368" i="8"/>
  <c r="O358" i="8"/>
  <c r="O379" i="8"/>
  <c r="O380" i="8" s="1"/>
  <c r="O362" i="8"/>
  <c r="O381" i="8"/>
  <c r="O392" i="8"/>
  <c r="O396" i="8"/>
  <c r="O405" i="8"/>
  <c r="O408" i="8"/>
  <c r="O57" i="8"/>
  <c r="O40" i="8"/>
  <c r="O44" i="8"/>
  <c r="O53" i="8"/>
  <c r="O56" i="8"/>
  <c r="O80" i="8"/>
  <c r="O70" i="8"/>
  <c r="O74" i="8"/>
  <c r="O91" i="8"/>
  <c r="O92" i="8" s="1"/>
  <c r="O93" i="8"/>
  <c r="O121" i="8"/>
  <c r="O153" i="8" s="1"/>
  <c r="O185" i="8" s="1"/>
  <c r="O104" i="8"/>
  <c r="O108" i="8"/>
  <c r="O117" i="8"/>
  <c r="O120" i="8"/>
  <c r="O144" i="8"/>
  <c r="O134" i="8"/>
  <c r="O155" i="8"/>
  <c r="O156" i="8" s="1"/>
  <c r="O138" i="8"/>
  <c r="O157" i="8"/>
  <c r="O168" i="8"/>
  <c r="O172" i="8"/>
  <c r="O181" i="8"/>
  <c r="O184" i="8"/>
  <c r="O208" i="8"/>
  <c r="O198" i="8"/>
  <c r="O202" i="8"/>
  <c r="O219" i="8"/>
  <c r="O220" i="8" s="1"/>
  <c r="O221" i="8"/>
  <c r="O249" i="8"/>
  <c r="O232" i="8"/>
  <c r="O236" i="8"/>
  <c r="O245" i="8"/>
  <c r="O248" i="8"/>
  <c r="O272" i="8"/>
  <c r="O262" i="8"/>
  <c r="O266" i="8"/>
  <c r="O283" i="8"/>
  <c r="O284" i="8" s="1"/>
  <c r="O285" i="8"/>
  <c r="O313" i="8"/>
  <c r="O296" i="8"/>
  <c r="O300" i="8"/>
  <c r="O309" i="8"/>
  <c r="O312" i="8"/>
  <c r="O336" i="8"/>
  <c r="O326" i="8"/>
  <c r="O330" i="8"/>
  <c r="O347" i="8"/>
  <c r="O348" i="8" s="1"/>
  <c r="O349" i="8"/>
  <c r="O377" i="8"/>
  <c r="O360" i="8"/>
  <c r="O364" i="8"/>
  <c r="O373" i="8"/>
  <c r="O376" i="8"/>
  <c r="O400" i="8"/>
  <c r="O420" i="8"/>
  <c r="O409" i="8" s="1"/>
  <c r="O390" i="8"/>
  <c r="O411" i="8"/>
  <c r="O412" i="8" s="1"/>
  <c r="O394" i="8"/>
  <c r="O413" i="8"/>
  <c r="AO145" i="8"/>
  <c r="AM112" i="29"/>
  <c r="AN113" i="29"/>
  <c r="AO143" i="2"/>
  <c r="AQ144" i="2"/>
  <c r="AP143" i="2"/>
  <c r="O414" i="8" l="1"/>
  <c r="O415" i="8"/>
  <c r="O416" i="8" s="1"/>
  <c r="O158" i="8"/>
  <c r="O159" i="8"/>
  <c r="O160" i="8" s="1"/>
  <c r="O94" i="8"/>
  <c r="O95" i="8"/>
  <c r="O96" i="8" s="1"/>
  <c r="O126" i="8"/>
  <c r="O127" i="8"/>
  <c r="O128" i="8" s="1"/>
  <c r="O62" i="8"/>
  <c r="O63" i="8"/>
  <c r="O64" i="8" s="1"/>
  <c r="O30" i="8"/>
  <c r="O31" i="8"/>
  <c r="O32" i="8" s="1"/>
  <c r="O350" i="8"/>
  <c r="O351" i="8"/>
  <c r="O352" i="8" s="1"/>
  <c r="O286" i="8"/>
  <c r="O287" i="8"/>
  <c r="O288" i="8" s="1"/>
  <c r="O222" i="8"/>
  <c r="O223" i="8"/>
  <c r="O224" i="8" s="1"/>
  <c r="O382" i="8"/>
  <c r="O383" i="8"/>
  <c r="O384" i="8" s="1"/>
  <c r="O318" i="8"/>
  <c r="O319" i="8"/>
  <c r="O320" i="8" s="1"/>
  <c r="O254" i="8"/>
  <c r="O255" i="8"/>
  <c r="O256" i="8" s="1"/>
  <c r="O190" i="8"/>
  <c r="O191" i="8"/>
  <c r="O192" i="8" s="1"/>
  <c r="AO146" i="8"/>
  <c r="AM113" i="29"/>
  <c r="AN114" i="29"/>
  <c r="AO144" i="2"/>
  <c r="AQ145" i="2"/>
  <c r="AP144" i="2"/>
  <c r="AO147" i="8" l="1"/>
  <c r="AM114" i="29"/>
  <c r="AN115" i="29"/>
  <c r="AO145" i="2"/>
  <c r="AQ146" i="2"/>
  <c r="AP145" i="2"/>
  <c r="AO148" i="8" l="1"/>
  <c r="AM115" i="29"/>
  <c r="AN116" i="29"/>
  <c r="AO146" i="2"/>
  <c r="AQ147" i="2"/>
  <c r="AP146" i="2"/>
  <c r="AO149" i="8" l="1"/>
  <c r="AM116" i="29"/>
  <c r="AN117" i="29"/>
  <c r="AO147" i="2"/>
  <c r="AQ148" i="2"/>
  <c r="AP147" i="2"/>
  <c r="AO150" i="8" l="1"/>
  <c r="AM117" i="29"/>
  <c r="AN118" i="29"/>
  <c r="AO148" i="2"/>
  <c r="AQ149" i="2"/>
  <c r="AP148" i="2"/>
  <c r="AO151" i="8" l="1"/>
  <c r="AM118" i="29"/>
  <c r="AN119" i="29"/>
  <c r="AO149" i="2"/>
  <c r="AQ150" i="2"/>
  <c r="AP149" i="2"/>
  <c r="AO152" i="8" l="1"/>
  <c r="AM119" i="29"/>
  <c r="AN120" i="29"/>
  <c r="AO150" i="2"/>
  <c r="AQ151" i="2"/>
  <c r="AP150" i="2"/>
  <c r="AO153" i="8" l="1"/>
  <c r="AM120" i="29"/>
  <c r="AN121" i="29"/>
  <c r="AO151" i="2"/>
  <c r="AQ152" i="2"/>
  <c r="AP151" i="2"/>
  <c r="AO154" i="8" l="1"/>
  <c r="AM121" i="29"/>
  <c r="AN122" i="29"/>
  <c r="AO152" i="2"/>
  <c r="AQ153" i="2"/>
  <c r="AP152" i="2"/>
  <c r="M28" i="29"/>
  <c r="M36" i="29"/>
  <c r="M70" i="29"/>
  <c r="M19" i="29"/>
  <c r="M74" i="29"/>
  <c r="M5" i="29"/>
  <c r="M77" i="29"/>
  <c r="M34" i="29"/>
  <c r="M10" i="29"/>
  <c r="M24" i="29"/>
  <c r="M25" i="29"/>
  <c r="M11" i="29"/>
  <c r="M80" i="29"/>
  <c r="M71" i="29"/>
  <c r="M81" i="29"/>
  <c r="M72" i="29"/>
  <c r="M4" i="29"/>
  <c r="M8" i="29"/>
  <c r="M26" i="29"/>
  <c r="M12" i="29"/>
  <c r="M9" i="29"/>
  <c r="M3" i="29"/>
  <c r="M23" i="29"/>
  <c r="M78" i="29"/>
  <c r="M29" i="29"/>
  <c r="M30" i="29"/>
  <c r="M14" i="29"/>
  <c r="M76" i="29"/>
  <c r="M75" i="29"/>
  <c r="M22" i="29"/>
  <c r="M15" i="29"/>
  <c r="M43" i="29"/>
  <c r="M44" i="29"/>
  <c r="M35" i="29"/>
  <c r="M37" i="29"/>
  <c r="M73" i="29"/>
  <c r="M6" i="29"/>
  <c r="M20" i="29"/>
  <c r="M79" i="29"/>
  <c r="M7" i="29"/>
  <c r="M21" i="29"/>
  <c r="M13" i="29"/>
  <c r="M27" i="29"/>
  <c r="M60" i="29" l="1"/>
  <c r="M91" i="29" s="1"/>
  <c r="M39" i="29"/>
  <c r="M16" i="29"/>
  <c r="M102" i="29"/>
  <c r="M65" i="29"/>
  <c r="M96" i="29" s="1"/>
  <c r="M63" i="29"/>
  <c r="M94" i="29" s="1"/>
  <c r="M58" i="29"/>
  <c r="M110" i="29"/>
  <c r="M57" i="29"/>
  <c r="M88" i="29" s="1"/>
  <c r="M103" i="29"/>
  <c r="M55" i="29"/>
  <c r="M31" i="29"/>
  <c r="M108" i="29"/>
  <c r="M62" i="29"/>
  <c r="M93" i="29" s="1"/>
  <c r="M109" i="29"/>
  <c r="M56" i="29"/>
  <c r="M61" i="29"/>
  <c r="M111" i="29"/>
  <c r="M66" i="29"/>
  <c r="M97" i="29" s="1"/>
  <c r="M64" i="29"/>
  <c r="M95" i="29" s="1"/>
  <c r="M51" i="29"/>
  <c r="M105" i="29"/>
  <c r="M82" i="29"/>
  <c r="M59" i="29"/>
  <c r="M90" i="29" s="1"/>
  <c r="M104" i="29"/>
  <c r="AO155" i="8"/>
  <c r="AM122" i="29"/>
  <c r="AN123" i="29"/>
  <c r="AO153" i="2"/>
  <c r="AQ154" i="2"/>
  <c r="AP153" i="2"/>
  <c r="M115" i="29" l="1"/>
  <c r="M87" i="29"/>
  <c r="M41" i="29"/>
  <c r="M46" i="29" s="1"/>
  <c r="M67" i="29"/>
  <c r="M40" i="29"/>
  <c r="M50" i="29" s="1"/>
  <c r="M86" i="29"/>
  <c r="M114" i="29"/>
  <c r="M116" i="29"/>
  <c r="M89" i="29"/>
  <c r="M92" i="29"/>
  <c r="M117" i="29"/>
  <c r="AO156" i="8"/>
  <c r="AM123" i="29"/>
  <c r="AN124" i="29"/>
  <c r="AO154" i="2"/>
  <c r="AQ155" i="2"/>
  <c r="AP154" i="2"/>
  <c r="P403" i="8"/>
  <c r="P244" i="8"/>
  <c r="P165" i="8"/>
  <c r="P274" i="8"/>
  <c r="P115" i="8"/>
  <c r="P118" i="8"/>
  <c r="P169" i="8"/>
  <c r="P3" i="8"/>
  <c r="P55" i="8"/>
  <c r="P39" i="8"/>
  <c r="P301" i="8"/>
  <c r="P210" i="8"/>
  <c r="P206" i="8"/>
  <c r="P35" i="8"/>
  <c r="P81" i="8"/>
  <c r="P77" i="8"/>
  <c r="P324" i="8"/>
  <c r="P119" i="8"/>
  <c r="P105" i="8"/>
  <c r="P343" i="8"/>
  <c r="P265" i="8"/>
  <c r="P260" i="8"/>
  <c r="P214" i="8"/>
  <c r="P19" i="8"/>
  <c r="P137" i="8"/>
  <c r="P267" i="8"/>
  <c r="P241" i="8"/>
  <c r="P7" i="8"/>
  <c r="P145" i="8"/>
  <c r="P132" i="8"/>
  <c r="P36" i="8"/>
  <c r="P22" i="8"/>
  <c r="P141" i="8"/>
  <c r="P325" i="8"/>
  <c r="P311" i="8"/>
  <c r="P295" i="8"/>
  <c r="P197" i="8"/>
  <c r="P183" i="8"/>
  <c r="P302" i="8"/>
  <c r="P212" i="8"/>
  <c r="P54" i="8"/>
  <c r="P50" i="8"/>
  <c r="P87" i="8"/>
  <c r="P83" i="8"/>
  <c r="P67" i="8"/>
  <c r="P243" i="8"/>
  <c r="P372" i="8"/>
  <c r="P356" i="8"/>
  <c r="P135" i="8"/>
  <c r="P131" i="8"/>
  <c r="P370" i="8"/>
  <c r="P5" i="8"/>
  <c r="P11" i="8"/>
  <c r="P406" i="8"/>
  <c r="P310" i="8"/>
  <c r="P20" i="8"/>
  <c r="P270" i="8"/>
  <c r="P180" i="8"/>
  <c r="P177" i="8"/>
  <c r="P306" i="8"/>
  <c r="P335" i="8"/>
  <c r="P331" i="8"/>
  <c r="P41" i="8"/>
  <c r="P227" i="8"/>
  <c r="P201" i="8"/>
  <c r="P196" i="8"/>
  <c r="P235" i="8"/>
  <c r="P229" i="8"/>
  <c r="P71" i="8"/>
  <c r="P389" i="8"/>
  <c r="P100" i="8"/>
  <c r="P86" i="8"/>
  <c r="P147" i="8"/>
  <c r="P397" i="8"/>
  <c r="P391" i="8"/>
  <c r="P387" i="8"/>
  <c r="P14" i="8"/>
  <c r="P261" i="8"/>
  <c r="P247" i="8"/>
  <c r="P151" i="8"/>
  <c r="P291" i="8"/>
  <c r="P276" i="8"/>
  <c r="P45" i="8"/>
  <c r="P18" i="8"/>
  <c r="P293" i="8"/>
  <c r="P69" i="8"/>
  <c r="P23" i="8"/>
  <c r="P228" i="8"/>
  <c r="P359" i="8"/>
  <c r="P179" i="8"/>
  <c r="P402" i="8"/>
  <c r="P388" i="8"/>
  <c r="P209" i="8"/>
  <c r="P339" i="8"/>
  <c r="P259" i="8"/>
  <c r="P79" i="8"/>
  <c r="P75" i="8"/>
  <c r="P215" i="8"/>
  <c r="P273" i="8"/>
  <c r="P246" i="8"/>
  <c r="P375" i="8"/>
  <c r="P143" i="8"/>
  <c r="P139" i="8"/>
  <c r="P113" i="8"/>
  <c r="P173" i="8"/>
  <c r="P146" i="8"/>
  <c r="P142" i="8"/>
  <c r="P327" i="8"/>
  <c r="P37" i="8"/>
  <c r="P13" i="8"/>
  <c r="P52" i="8"/>
  <c r="P182" i="8"/>
  <c r="P178" i="8"/>
  <c r="P342" i="8"/>
  <c r="P338" i="8"/>
  <c r="P49" i="8"/>
  <c r="P371" i="8"/>
  <c r="P367" i="8"/>
  <c r="P4" i="8"/>
  <c r="P242" i="8"/>
  <c r="P238" i="8"/>
  <c r="P233" i="8"/>
  <c r="P164" i="8"/>
  <c r="P269" i="8"/>
  <c r="P110" i="8"/>
  <c r="P239" i="8"/>
  <c r="P150" i="8"/>
  <c r="P399" i="8"/>
  <c r="P395" i="8"/>
  <c r="P167" i="8"/>
  <c r="P9" i="8"/>
  <c r="P205" i="8"/>
  <c r="P323" i="8"/>
  <c r="P299" i="8"/>
  <c r="P211" i="8"/>
  <c r="P329" i="8"/>
  <c r="P171" i="8"/>
  <c r="P82" i="8"/>
  <c r="P78" i="8"/>
  <c r="P195" i="8"/>
  <c r="P111" i="8"/>
  <c r="P84" i="8"/>
  <c r="P355" i="8"/>
  <c r="P401" i="8"/>
  <c r="P374" i="8"/>
  <c r="P271" i="8"/>
  <c r="P398" i="8"/>
  <c r="P109" i="8"/>
  <c r="P103" i="8"/>
  <c r="P15" i="8"/>
  <c r="P263" i="8"/>
  <c r="P393" i="8"/>
  <c r="P297" i="8"/>
  <c r="P292" i="8"/>
  <c r="P278" i="8"/>
  <c r="P334" i="8"/>
  <c r="P163" i="8"/>
  <c r="P148" i="8"/>
  <c r="P68" i="8"/>
  <c r="P307" i="8"/>
  <c r="P303" i="8"/>
  <c r="P357" i="8"/>
  <c r="P199" i="8"/>
  <c r="P174" i="8"/>
  <c r="P99" i="8"/>
  <c r="P207" i="8"/>
  <c r="P203" i="8"/>
  <c r="P114" i="8"/>
  <c r="P363" i="8"/>
  <c r="P73" i="8"/>
  <c r="P404" i="8"/>
  <c r="P407" i="8"/>
  <c r="P369" i="8"/>
  <c r="P279" i="8"/>
  <c r="P275" i="8"/>
  <c r="P116" i="8"/>
  <c r="P308" i="8"/>
  <c r="P305" i="8"/>
  <c r="P133" i="8"/>
  <c r="P46" i="8"/>
  <c r="P175" i="8"/>
  <c r="P17" i="8"/>
  <c r="P51" i="8"/>
  <c r="P47" i="8"/>
  <c r="P43" i="8"/>
  <c r="P340" i="8"/>
  <c r="P337" i="8"/>
  <c r="P333" i="8"/>
  <c r="P237" i="8"/>
  <c r="P366" i="8"/>
  <c r="P361" i="8"/>
  <c r="P107" i="8"/>
  <c r="P101" i="8"/>
  <c r="P231" i="8"/>
  <c r="P25" i="8" l="1"/>
  <c r="P8" i="8"/>
  <c r="P12" i="8"/>
  <c r="P21" i="8"/>
  <c r="P24" i="8"/>
  <c r="P48" i="8"/>
  <c r="P38" i="8"/>
  <c r="P42" i="8"/>
  <c r="P59" i="8"/>
  <c r="P60" i="8" s="1"/>
  <c r="P61" i="8"/>
  <c r="P89" i="8"/>
  <c r="P72" i="8"/>
  <c r="P76" i="8"/>
  <c r="P85" i="8"/>
  <c r="P88" i="8"/>
  <c r="P112" i="8"/>
  <c r="P102" i="8"/>
  <c r="P106" i="8"/>
  <c r="P123" i="8"/>
  <c r="P124" i="8" s="1"/>
  <c r="P125" i="8"/>
  <c r="P136" i="8"/>
  <c r="P140" i="8"/>
  <c r="P149" i="8"/>
  <c r="P152" i="8"/>
  <c r="P176" i="8"/>
  <c r="P166" i="8"/>
  <c r="P170" i="8"/>
  <c r="P187" i="8"/>
  <c r="P188" i="8" s="1"/>
  <c r="P189" i="8"/>
  <c r="P217" i="8"/>
  <c r="P200" i="8"/>
  <c r="P204" i="8"/>
  <c r="P213" i="8"/>
  <c r="P216" i="8"/>
  <c r="P240" i="8"/>
  <c r="P230" i="8"/>
  <c r="P234" i="8"/>
  <c r="P251" i="8"/>
  <c r="P252" i="8" s="1"/>
  <c r="P253" i="8"/>
  <c r="P281" i="8"/>
  <c r="P264" i="8"/>
  <c r="P268" i="8"/>
  <c r="P277" i="8"/>
  <c r="P280" i="8"/>
  <c r="P304" i="8"/>
  <c r="P294" i="8"/>
  <c r="P298" i="8"/>
  <c r="P315" i="8"/>
  <c r="P316" i="8" s="1"/>
  <c r="P317" i="8"/>
  <c r="P345" i="8"/>
  <c r="P328" i="8"/>
  <c r="P332" i="8"/>
  <c r="P341" i="8"/>
  <c r="P344" i="8"/>
  <c r="P368" i="8"/>
  <c r="P358" i="8"/>
  <c r="P362" i="8"/>
  <c r="P379" i="8"/>
  <c r="P380" i="8" s="1"/>
  <c r="P381" i="8"/>
  <c r="P392" i="8"/>
  <c r="P396" i="8"/>
  <c r="P405" i="8"/>
  <c r="P408" i="8"/>
  <c r="P16" i="8"/>
  <c r="P6" i="8"/>
  <c r="P27" i="8"/>
  <c r="P28" i="8" s="1"/>
  <c r="P10" i="8"/>
  <c r="P29" i="8"/>
  <c r="P57" i="8"/>
  <c r="P40" i="8"/>
  <c r="P44" i="8"/>
  <c r="P53" i="8"/>
  <c r="P56" i="8"/>
  <c r="P80" i="8"/>
  <c r="P70" i="8"/>
  <c r="P91" i="8"/>
  <c r="P92" i="8" s="1"/>
  <c r="P74" i="8"/>
  <c r="P93" i="8"/>
  <c r="P121" i="8"/>
  <c r="P153" i="8" s="1"/>
  <c r="P185" i="8" s="1"/>
  <c r="P104" i="8"/>
  <c r="P108" i="8"/>
  <c r="P117" i="8"/>
  <c r="P120" i="8"/>
  <c r="P144" i="8"/>
  <c r="P134" i="8"/>
  <c r="P138" i="8"/>
  <c r="P155" i="8"/>
  <c r="P156" i="8" s="1"/>
  <c r="P157" i="8"/>
  <c r="P168" i="8"/>
  <c r="P172" i="8"/>
  <c r="P181" i="8"/>
  <c r="P184" i="8"/>
  <c r="P208" i="8"/>
  <c r="P198" i="8"/>
  <c r="P219" i="8"/>
  <c r="P220" i="8" s="1"/>
  <c r="P202" i="8"/>
  <c r="P221" i="8"/>
  <c r="P249" i="8"/>
  <c r="P232" i="8"/>
  <c r="P236" i="8"/>
  <c r="P245" i="8"/>
  <c r="P248" i="8"/>
  <c r="P272" i="8"/>
  <c r="P262" i="8"/>
  <c r="P283" i="8"/>
  <c r="P284" i="8" s="1"/>
  <c r="P266" i="8"/>
  <c r="P285" i="8"/>
  <c r="P313" i="8"/>
  <c r="P296" i="8"/>
  <c r="P300" i="8"/>
  <c r="P309" i="8"/>
  <c r="P312" i="8"/>
  <c r="P336" i="8"/>
  <c r="P326" i="8"/>
  <c r="P347" i="8"/>
  <c r="P348" i="8" s="1"/>
  <c r="P330" i="8"/>
  <c r="P349" i="8"/>
  <c r="P377" i="8"/>
  <c r="P360" i="8"/>
  <c r="P364" i="8"/>
  <c r="P373" i="8"/>
  <c r="P376" i="8"/>
  <c r="P420" i="8"/>
  <c r="P409" i="8" s="1"/>
  <c r="P400" i="8"/>
  <c r="P390" i="8"/>
  <c r="P394" i="8"/>
  <c r="P411" i="8"/>
  <c r="P412" i="8" s="1"/>
  <c r="P413" i="8"/>
  <c r="AO157" i="8"/>
  <c r="AM124" i="29"/>
  <c r="AN125" i="29"/>
  <c r="AO155" i="2"/>
  <c r="AQ156" i="2"/>
  <c r="AP155" i="2"/>
  <c r="P365" i="8"/>
  <c r="P414" i="8" l="1"/>
  <c r="P415" i="8"/>
  <c r="P416" i="8" s="1"/>
  <c r="P158" i="8"/>
  <c r="P159" i="8"/>
  <c r="P160" i="8" s="1"/>
  <c r="P94" i="8"/>
  <c r="P95" i="8"/>
  <c r="P96" i="8" s="1"/>
  <c r="P30" i="8"/>
  <c r="P31" i="8"/>
  <c r="P32" i="8" s="1"/>
  <c r="P382" i="8"/>
  <c r="P383" i="8"/>
  <c r="P384" i="8" s="1"/>
  <c r="P318" i="8"/>
  <c r="P319" i="8"/>
  <c r="P320" i="8" s="1"/>
  <c r="P254" i="8"/>
  <c r="P255" i="8"/>
  <c r="P256" i="8" s="1"/>
  <c r="P190" i="8"/>
  <c r="P191" i="8"/>
  <c r="P192" i="8" s="1"/>
  <c r="P350" i="8"/>
  <c r="P351" i="8"/>
  <c r="P352" i="8" s="1"/>
  <c r="P286" i="8"/>
  <c r="P287" i="8"/>
  <c r="P288" i="8" s="1"/>
  <c r="P222" i="8"/>
  <c r="P223" i="8"/>
  <c r="P224" i="8" s="1"/>
  <c r="P126" i="8"/>
  <c r="P127" i="8"/>
  <c r="P128" i="8" s="1"/>
  <c r="P62" i="8"/>
  <c r="P63" i="8"/>
  <c r="P64" i="8" s="1"/>
  <c r="AO158" i="8"/>
  <c r="AM125" i="29"/>
  <c r="AN126" i="29"/>
  <c r="AO156" i="2"/>
  <c r="AQ157" i="2"/>
  <c r="AP156" i="2"/>
  <c r="AO159" i="8" l="1"/>
  <c r="AM126" i="29"/>
  <c r="AN127" i="29"/>
  <c r="AO157" i="2"/>
  <c r="AQ158" i="2"/>
  <c r="AP157" i="2"/>
  <c r="AO160" i="8" l="1"/>
  <c r="AN128" i="29"/>
  <c r="AM127" i="29"/>
  <c r="AO158" i="2"/>
  <c r="AQ159" i="2"/>
  <c r="AP158" i="2"/>
  <c r="AO161" i="8" l="1"/>
  <c r="AM128" i="29"/>
  <c r="AN129" i="29"/>
  <c r="AO159" i="2"/>
  <c r="AQ160" i="2"/>
  <c r="AP159" i="2"/>
  <c r="AO162" i="8" l="1"/>
  <c r="AN130" i="29"/>
  <c r="AM129" i="29"/>
  <c r="AO160" i="2"/>
  <c r="AQ161" i="2"/>
  <c r="AP160" i="2"/>
  <c r="AO163" i="8" l="1"/>
  <c r="AM130" i="29"/>
  <c r="AN131" i="29"/>
  <c r="AO161" i="2"/>
  <c r="AQ162" i="2"/>
  <c r="AP161" i="2"/>
  <c r="AO164" i="8" l="1"/>
  <c r="AN132" i="29"/>
  <c r="AM131" i="29"/>
  <c r="AO162" i="2"/>
  <c r="AQ163" i="2"/>
  <c r="AP162" i="2"/>
  <c r="AO165" i="8" l="1"/>
  <c r="AM132" i="29"/>
  <c r="AN133" i="29"/>
  <c r="AO163" i="2"/>
  <c r="AQ164" i="2"/>
  <c r="AP163" i="2"/>
  <c r="AO166" i="8" l="1"/>
  <c r="AN134" i="29"/>
  <c r="AM133" i="29"/>
  <c r="AO164" i="2"/>
  <c r="AQ165" i="2"/>
  <c r="AP164" i="2"/>
  <c r="N77" i="29"/>
  <c r="N36" i="29"/>
  <c r="N70" i="29"/>
  <c r="N11" i="29"/>
  <c r="N75" i="29"/>
  <c r="N6" i="29"/>
  <c r="N73" i="29"/>
  <c r="N13" i="29"/>
  <c r="N74" i="29"/>
  <c r="N81" i="29"/>
  <c r="N25" i="29"/>
  <c r="N76" i="29"/>
  <c r="N78" i="29"/>
  <c r="N71" i="29"/>
  <c r="N44" i="29"/>
  <c r="N27" i="29"/>
  <c r="N79" i="29"/>
  <c r="N8" i="29"/>
  <c r="N15" i="29"/>
  <c r="N26" i="29"/>
  <c r="N12" i="29"/>
  <c r="N30" i="29"/>
  <c r="N22" i="29"/>
  <c r="N72" i="29"/>
  <c r="N28" i="29"/>
  <c r="N7" i="29"/>
  <c r="N9" i="29"/>
  <c r="N19" i="29"/>
  <c r="N14" i="29"/>
  <c r="N80" i="29"/>
  <c r="N21" i="29"/>
  <c r="N3" i="29"/>
  <c r="N37" i="29"/>
  <c r="N23" i="29"/>
  <c r="N43" i="29"/>
  <c r="N29" i="29"/>
  <c r="N35" i="29"/>
  <c r="N10" i="29"/>
  <c r="N20" i="29"/>
  <c r="N4" i="29"/>
  <c r="N34" i="29"/>
  <c r="N24" i="29"/>
  <c r="N5" i="29"/>
  <c r="N51" i="29" l="1"/>
  <c r="N63" i="29"/>
  <c r="N94" i="29" s="1"/>
  <c r="N61" i="29"/>
  <c r="N111" i="29"/>
  <c r="N66" i="29"/>
  <c r="N97" i="29" s="1"/>
  <c r="N64" i="29"/>
  <c r="N95" i="29" s="1"/>
  <c r="N31" i="29"/>
  <c r="N55" i="29"/>
  <c r="N108" i="29"/>
  <c r="N103" i="29"/>
  <c r="N105" i="29"/>
  <c r="N60" i="29"/>
  <c r="N91" i="29" s="1"/>
  <c r="N59" i="29"/>
  <c r="N90" i="29" s="1"/>
  <c r="N102" i="29"/>
  <c r="N16" i="29"/>
  <c r="N62" i="29"/>
  <c r="N93" i="29" s="1"/>
  <c r="N65" i="29"/>
  <c r="N96" i="29" s="1"/>
  <c r="N56" i="29"/>
  <c r="N109" i="29"/>
  <c r="N39" i="29"/>
  <c r="N57" i="29"/>
  <c r="N88" i="29" s="1"/>
  <c r="N82" i="29"/>
  <c r="N58" i="29"/>
  <c r="N110" i="29"/>
  <c r="N104" i="29"/>
  <c r="AO167" i="8"/>
  <c r="AM134" i="29"/>
  <c r="AN135" i="29"/>
  <c r="AO165" i="2"/>
  <c r="AQ166" i="2"/>
  <c r="AP165" i="2"/>
  <c r="N86" i="29" l="1"/>
  <c r="N114" i="29"/>
  <c r="N116" i="29"/>
  <c r="N89" i="29"/>
  <c r="N41" i="29"/>
  <c r="N46" i="29" s="1"/>
  <c r="N40" i="29"/>
  <c r="N50" i="29" s="1"/>
  <c r="N67" i="29"/>
  <c r="N117" i="29"/>
  <c r="N92" i="29"/>
  <c r="N87" i="29"/>
  <c r="N115" i="29"/>
  <c r="AO168" i="8"/>
  <c r="AN136" i="29"/>
  <c r="AM135" i="29"/>
  <c r="AO166" i="2"/>
  <c r="AQ167" i="2"/>
  <c r="AP166" i="2"/>
  <c r="Q110" i="8"/>
  <c r="Q231" i="8"/>
  <c r="Q4" i="8"/>
  <c r="Q207" i="8"/>
  <c r="Q329" i="8"/>
  <c r="Q101" i="8"/>
  <c r="Q292" i="8"/>
  <c r="Q404" i="8"/>
  <c r="Q178" i="8"/>
  <c r="Q308" i="8"/>
  <c r="Q9" i="8"/>
  <c r="Q131" i="8"/>
  <c r="Q118" i="8"/>
  <c r="Q173" i="8"/>
  <c r="Q293" i="8"/>
  <c r="Q205" i="8"/>
  <c r="Q393" i="8"/>
  <c r="Q391" i="8"/>
  <c r="Q302" i="8"/>
  <c r="Q75" i="8"/>
  <c r="Q67" i="8"/>
  <c r="Q306" i="8"/>
  <c r="Q18" i="8"/>
  <c r="Q71" i="8"/>
  <c r="Q183" i="8"/>
  <c r="Q372" i="8"/>
  <c r="Q366" i="8"/>
  <c r="Q291" i="8"/>
  <c r="Q49" i="8"/>
  <c r="Q171" i="8"/>
  <c r="Q367" i="8"/>
  <c r="Q146" i="8"/>
  <c r="Q269" i="8"/>
  <c r="Q387" i="8"/>
  <c r="Q83" i="8"/>
  <c r="Q273" i="8"/>
  <c r="Q52" i="8"/>
  <c r="Q242" i="8"/>
  <c r="Q235" i="8"/>
  <c r="Q139" i="8"/>
  <c r="Q260" i="8"/>
  <c r="Q310" i="8"/>
  <c r="Q237" i="8"/>
  <c r="Q357" i="8"/>
  <c r="Q115" i="8"/>
  <c r="Q246" i="8"/>
  <c r="Q369" i="8"/>
  <c r="Q13" i="8"/>
  <c r="Q137" i="8"/>
  <c r="Q133" i="8"/>
  <c r="Q323" i="8"/>
  <c r="Q19" i="8"/>
  <c r="Q210" i="8"/>
  <c r="Q333" i="8"/>
  <c r="Q105" i="8"/>
  <c r="Q307" i="8"/>
  <c r="Q14" i="8"/>
  <c r="Q203" i="8"/>
  <c r="Q311" i="8"/>
  <c r="Q23" i="8"/>
  <c r="Q212" i="8"/>
  <c r="Q401" i="8"/>
  <c r="Q196" i="8"/>
  <c r="Q375" i="8"/>
  <c r="Q77" i="8"/>
  <c r="Q407" i="8"/>
  <c r="Q395" i="8"/>
  <c r="Q174" i="8"/>
  <c r="Q78" i="8"/>
  <c r="Q69" i="8"/>
  <c r="Q259" i="8"/>
  <c r="Q20" i="8"/>
  <c r="Q86" i="8"/>
  <c r="Q275" i="8"/>
  <c r="Q398" i="8"/>
  <c r="Q41" i="8"/>
  <c r="Q163" i="8"/>
  <c r="Q73" i="8"/>
  <c r="Q195" i="8"/>
  <c r="Q239" i="8"/>
  <c r="Q148" i="8"/>
  <c r="Q271" i="8"/>
  <c r="Q337" i="8"/>
  <c r="Q175" i="8"/>
  <c r="Q297" i="8"/>
  <c r="Q356" i="8"/>
  <c r="Q244" i="8"/>
  <c r="Q238" i="8"/>
  <c r="Q11" i="8"/>
  <c r="Q342" i="8"/>
  <c r="Q335" i="8"/>
  <c r="Q109" i="8"/>
  <c r="Q361" i="8"/>
  <c r="Q141" i="8"/>
  <c r="Q116" i="8"/>
  <c r="Q371" i="8"/>
  <c r="Q15" i="8"/>
  <c r="Q151" i="8"/>
  <c r="Q325" i="8"/>
  <c r="Q22" i="8"/>
  <c r="Q82" i="8"/>
  <c r="Q7" i="8"/>
  <c r="Q119" i="8"/>
  <c r="Q179" i="8"/>
  <c r="Q17" i="8"/>
  <c r="Q206" i="8"/>
  <c r="Q327" i="8"/>
  <c r="Q36" i="8"/>
  <c r="Q215" i="8"/>
  <c r="Q214" i="8"/>
  <c r="Q199" i="8"/>
  <c r="Q388" i="8"/>
  <c r="Q100" i="8"/>
  <c r="Q243" i="8"/>
  <c r="Q54" i="8"/>
  <c r="Q177" i="8"/>
  <c r="Q299" i="8"/>
  <c r="Q84" i="8"/>
  <c r="Q274" i="8"/>
  <c r="Q397" i="8"/>
  <c r="Q99" i="8"/>
  <c r="Q278" i="8"/>
  <c r="Q55" i="8"/>
  <c r="Q45" i="8"/>
  <c r="Q165" i="8"/>
  <c r="Q355" i="8"/>
  <c r="Q142" i="8"/>
  <c r="Q263" i="8"/>
  <c r="Q5" i="8"/>
  <c r="Q295" i="8"/>
  <c r="Q339" i="8"/>
  <c r="Q51" i="8"/>
  <c r="Q301" i="8"/>
  <c r="Q359" i="8"/>
  <c r="Q270" i="8"/>
  <c r="Q261" i="8"/>
  <c r="Q35" i="8"/>
  <c r="Q147" i="8"/>
  <c r="Q338" i="8"/>
  <c r="Q111" i="8"/>
  <c r="Q233" i="8"/>
  <c r="Q143" i="8"/>
  <c r="Q209" i="8"/>
  <c r="Q331" i="8"/>
  <c r="Q39" i="8"/>
  <c r="Q340" i="8"/>
  <c r="Q47" i="8"/>
  <c r="Q107" i="8"/>
  <c r="Q228" i="8"/>
  <c r="Q132" i="8"/>
  <c r="Q182" i="8"/>
  <c r="Q305" i="8"/>
  <c r="Q229" i="8"/>
  <c r="Q279" i="8"/>
  <c r="Q402" i="8"/>
  <c r="Q241" i="8"/>
  <c r="Q227" i="8"/>
  <c r="Q406" i="8"/>
  <c r="Q403" i="8"/>
  <c r="Q103" i="8"/>
  <c r="Q169" i="8"/>
  <c r="Q79" i="8"/>
  <c r="Q201" i="8"/>
  <c r="Q389" i="8"/>
  <c r="Q87" i="8"/>
  <c r="Q276" i="8"/>
  <c r="Q399" i="8"/>
  <c r="Q114" i="8"/>
  <c r="Q303" i="8"/>
  <c r="Q3" i="8"/>
  <c r="Q68" i="8"/>
  <c r="Q180" i="8"/>
  <c r="Q370" i="8"/>
  <c r="Q145" i="8"/>
  <c r="Q267" i="8"/>
  <c r="Q46" i="8"/>
  <c r="Q167" i="8"/>
  <c r="Q365" i="8"/>
  <c r="Q50" i="8"/>
  <c r="Q113" i="8"/>
  <c r="Q374" i="8"/>
  <c r="Q81" i="8"/>
  <c r="Q265" i="8"/>
  <c r="Q37" i="8"/>
  <c r="Q150" i="8"/>
  <c r="Q363" i="8"/>
  <c r="Q135" i="8"/>
  <c r="Q247" i="8"/>
  <c r="Q324" i="8"/>
  <c r="Q211" i="8"/>
  <c r="Q334" i="8"/>
  <c r="Q43" i="8"/>
  <c r="Q164" i="8"/>
  <c r="Q343" i="8"/>
  <c r="Q197" i="8"/>
  <c r="Q16" i="8" l="1"/>
  <c r="Q6" i="8"/>
  <c r="Q10" i="8"/>
  <c r="Q27" i="8"/>
  <c r="Q28" i="8" s="1"/>
  <c r="Q29" i="8"/>
  <c r="Q57" i="8"/>
  <c r="Q40" i="8"/>
  <c r="Q44" i="8"/>
  <c r="Q53" i="8"/>
  <c r="Q56" i="8"/>
  <c r="Q80" i="8"/>
  <c r="Q70" i="8"/>
  <c r="Q74" i="8"/>
  <c r="Q91" i="8"/>
  <c r="Q92" i="8" s="1"/>
  <c r="Q93" i="8"/>
  <c r="Q121" i="8"/>
  <c r="Q153" i="8" s="1"/>
  <c r="Q185" i="8" s="1"/>
  <c r="Q104" i="8"/>
  <c r="Q108" i="8"/>
  <c r="Q117" i="8"/>
  <c r="Q120" i="8"/>
  <c r="Q144" i="8"/>
  <c r="Q134" i="8"/>
  <c r="Q155" i="8"/>
  <c r="Q156" i="8" s="1"/>
  <c r="Q138" i="8"/>
  <c r="Q157" i="8"/>
  <c r="Q168" i="8"/>
  <c r="Q172" i="8"/>
  <c r="Q181" i="8"/>
  <c r="Q184" i="8"/>
  <c r="Q208" i="8"/>
  <c r="Q198" i="8"/>
  <c r="Q202" i="8"/>
  <c r="Q219" i="8"/>
  <c r="Q220" i="8" s="1"/>
  <c r="Q221" i="8"/>
  <c r="Q249" i="8"/>
  <c r="Q232" i="8"/>
  <c r="Q236" i="8"/>
  <c r="Q245" i="8"/>
  <c r="Q248" i="8"/>
  <c r="Q272" i="8"/>
  <c r="Q262" i="8"/>
  <c r="Q266" i="8"/>
  <c r="Q283" i="8"/>
  <c r="Q284" i="8" s="1"/>
  <c r="Q285" i="8"/>
  <c r="Q313" i="8"/>
  <c r="Q296" i="8"/>
  <c r="Q300" i="8"/>
  <c r="Q309" i="8"/>
  <c r="Q312" i="8"/>
  <c r="Q336" i="8"/>
  <c r="Q326" i="8"/>
  <c r="Q330" i="8"/>
  <c r="Q347" i="8"/>
  <c r="Q348" i="8" s="1"/>
  <c r="Q349" i="8"/>
  <c r="Q377" i="8"/>
  <c r="Q360" i="8"/>
  <c r="Q364" i="8"/>
  <c r="Q373" i="8"/>
  <c r="Q376" i="8"/>
  <c r="Q400" i="8"/>
  <c r="Q420" i="8"/>
  <c r="Q390" i="8"/>
  <c r="Q411" i="8"/>
  <c r="Q412" i="8" s="1"/>
  <c r="Q394" i="8"/>
  <c r="Q413" i="8"/>
  <c r="Q25" i="8"/>
  <c r="Q8" i="8"/>
  <c r="Q12" i="8"/>
  <c r="Q21" i="8"/>
  <c r="Q24" i="8"/>
  <c r="Q48" i="8"/>
  <c r="Q38" i="8"/>
  <c r="Q59" i="8"/>
  <c r="Q60" i="8" s="1"/>
  <c r="Q42" i="8"/>
  <c r="Q61" i="8"/>
  <c r="Q89" i="8"/>
  <c r="Q72" i="8"/>
  <c r="Q76" i="8"/>
  <c r="Q85" i="8"/>
  <c r="Q88" i="8"/>
  <c r="Q112" i="8"/>
  <c r="Q102" i="8"/>
  <c r="Q123" i="8"/>
  <c r="Q124" i="8" s="1"/>
  <c r="Q106" i="8"/>
  <c r="Q125" i="8"/>
  <c r="Q136" i="8"/>
  <c r="Q140" i="8"/>
  <c r="Q149" i="8"/>
  <c r="Q152" i="8"/>
  <c r="Q176" i="8"/>
  <c r="Q166" i="8"/>
  <c r="Q187" i="8"/>
  <c r="Q188" i="8" s="1"/>
  <c r="Q170" i="8"/>
  <c r="Q189" i="8"/>
  <c r="Q217" i="8"/>
  <c r="Q200" i="8"/>
  <c r="Q204" i="8"/>
  <c r="Q213" i="8"/>
  <c r="Q216" i="8"/>
  <c r="Q240" i="8"/>
  <c r="Q230" i="8"/>
  <c r="Q251" i="8"/>
  <c r="Q252" i="8" s="1"/>
  <c r="Q234" i="8"/>
  <c r="Q253" i="8"/>
  <c r="Q281" i="8"/>
  <c r="Q264" i="8"/>
  <c r="Q268" i="8"/>
  <c r="Q277" i="8"/>
  <c r="Q280" i="8"/>
  <c r="Q304" i="8"/>
  <c r="Q294" i="8"/>
  <c r="Q315" i="8"/>
  <c r="Q316" i="8" s="1"/>
  <c r="Q298" i="8"/>
  <c r="Q317" i="8"/>
  <c r="Q345" i="8"/>
  <c r="Q328" i="8"/>
  <c r="Q332" i="8"/>
  <c r="Q341" i="8"/>
  <c r="Q344" i="8"/>
  <c r="Q368" i="8"/>
  <c r="Q358" i="8"/>
  <c r="Q379" i="8"/>
  <c r="Q380" i="8" s="1"/>
  <c r="Q362" i="8"/>
  <c r="Q381" i="8"/>
  <c r="Q409" i="8"/>
  <c r="Q392" i="8"/>
  <c r="Q396" i="8"/>
  <c r="Q405" i="8"/>
  <c r="Q408" i="8"/>
  <c r="AO169" i="8"/>
  <c r="AM136" i="29"/>
  <c r="AN137" i="29"/>
  <c r="AO167" i="2"/>
  <c r="AQ168" i="2"/>
  <c r="AP167" i="2"/>
  <c r="Q127" i="8" l="1"/>
  <c r="Q128" i="8" s="1"/>
  <c r="Q126" i="8"/>
  <c r="Q63" i="8"/>
  <c r="Q64" i="8" s="1"/>
  <c r="Q62" i="8"/>
  <c r="Q415" i="8"/>
  <c r="Q416" i="8" s="1"/>
  <c r="Q414" i="8"/>
  <c r="Q159" i="8"/>
  <c r="Q160" i="8" s="1"/>
  <c r="Q158" i="8"/>
  <c r="Q95" i="8"/>
  <c r="Q96" i="8" s="1"/>
  <c r="Q94" i="8"/>
  <c r="Q31" i="8"/>
  <c r="Q32" i="8" s="1"/>
  <c r="Q30" i="8"/>
  <c r="Q383" i="8"/>
  <c r="Q384" i="8" s="1"/>
  <c r="Q382" i="8"/>
  <c r="Q319" i="8"/>
  <c r="Q320" i="8" s="1"/>
  <c r="Q318" i="8"/>
  <c r="Q255" i="8"/>
  <c r="Q256" i="8" s="1"/>
  <c r="Q254" i="8"/>
  <c r="Q191" i="8"/>
  <c r="Q192" i="8" s="1"/>
  <c r="Q190" i="8"/>
  <c r="Q351" i="8"/>
  <c r="Q352" i="8" s="1"/>
  <c r="Q350" i="8"/>
  <c r="Q287" i="8"/>
  <c r="Q288" i="8" s="1"/>
  <c r="Q286" i="8"/>
  <c r="Q223" i="8"/>
  <c r="Q224" i="8" s="1"/>
  <c r="Q222" i="8"/>
  <c r="AO170" i="8"/>
  <c r="AN138" i="29"/>
  <c r="AM137" i="29"/>
  <c r="AO168" i="2"/>
  <c r="AQ169" i="2"/>
  <c r="AP168" i="2"/>
  <c r="AO171" i="8" l="1"/>
  <c r="AN139" i="29"/>
  <c r="AM138" i="29"/>
  <c r="AO169" i="2"/>
  <c r="AQ170" i="2"/>
  <c r="AP169" i="2"/>
  <c r="AO172" i="8" l="1"/>
  <c r="AN140" i="29"/>
  <c r="AM139" i="29"/>
  <c r="AO170" i="2"/>
  <c r="AQ171" i="2"/>
  <c r="AP170" i="2"/>
  <c r="AO173" i="8" l="1"/>
  <c r="AN141" i="29"/>
  <c r="AM140" i="29"/>
  <c r="AO171" i="2"/>
  <c r="AQ172" i="2"/>
  <c r="AP171" i="2"/>
  <c r="AO174" i="8" l="1"/>
  <c r="AN142" i="29"/>
  <c r="AM141" i="29"/>
  <c r="AO172" i="2"/>
  <c r="AQ173" i="2"/>
  <c r="AQ174" i="2" s="1"/>
  <c r="AP172" i="2"/>
  <c r="AP174" i="2" l="1"/>
  <c r="AQ175" i="2"/>
  <c r="AO175" i="8"/>
  <c r="AN143" i="29"/>
  <c r="AM142" i="29"/>
  <c r="AO173" i="2"/>
  <c r="AP173" i="2"/>
  <c r="AO174" i="2" l="1"/>
  <c r="AQ176" i="2"/>
  <c r="AP175" i="2"/>
  <c r="AO176" i="8"/>
  <c r="AN144" i="29"/>
  <c r="AM143" i="29"/>
  <c r="M4" i="2"/>
  <c r="K21" i="2"/>
  <c r="J40" i="2"/>
  <c r="J13" i="2"/>
  <c r="M23" i="2"/>
  <c r="N21" i="2"/>
  <c r="N15" i="2"/>
  <c r="K17" i="2"/>
  <c r="P15" i="2"/>
  <c r="G14" i="2"/>
  <c r="P41" i="2"/>
  <c r="J5" i="2"/>
  <c r="I5" i="2"/>
  <c r="P6" i="2"/>
  <c r="K29" i="2"/>
  <c r="O34" i="2"/>
  <c r="M15" i="2"/>
  <c r="O14" i="2"/>
  <c r="M12" i="2"/>
  <c r="O5" i="2"/>
  <c r="P29" i="2"/>
  <c r="H10" i="2"/>
  <c r="O9" i="2"/>
  <c r="G11" i="2"/>
  <c r="G17" i="2"/>
  <c r="K23" i="2"/>
  <c r="I9" i="2"/>
  <c r="K28" i="2"/>
  <c r="P14" i="2"/>
  <c r="I16" i="2"/>
  <c r="P17" i="2"/>
  <c r="I31" i="2"/>
  <c r="L10" i="2"/>
  <c r="H28" i="2"/>
  <c r="N29" i="2"/>
  <c r="L30" i="2"/>
  <c r="K22" i="2"/>
  <c r="O41" i="2"/>
  <c r="P40" i="2"/>
  <c r="H12" i="2"/>
  <c r="M21" i="2"/>
  <c r="K40" i="2"/>
  <c r="I34" i="2"/>
  <c r="H4" i="2"/>
  <c r="I24" i="2"/>
  <c r="O35" i="2"/>
  <c r="G8" i="2"/>
  <c r="L8" i="2"/>
  <c r="H23" i="2"/>
  <c r="G9" i="2"/>
  <c r="M35" i="2"/>
  <c r="I23" i="2"/>
  <c r="P13" i="2"/>
  <c r="L34" i="2"/>
  <c r="H39" i="2"/>
  <c r="G33" i="2"/>
  <c r="K6" i="2"/>
  <c r="H9" i="2"/>
  <c r="O31" i="2"/>
  <c r="L24" i="2"/>
  <c r="L11" i="2"/>
  <c r="I13" i="2"/>
  <c r="J7" i="2"/>
  <c r="K33" i="2"/>
  <c r="P8" i="2"/>
  <c r="I8" i="2"/>
  <c r="P21" i="2"/>
  <c r="N16" i="2"/>
  <c r="O15" i="2"/>
  <c r="N4" i="2"/>
  <c r="L39" i="2"/>
  <c r="K8" i="2"/>
  <c r="I17" i="2"/>
  <c r="N23" i="2"/>
  <c r="M41" i="2"/>
  <c r="L16" i="2"/>
  <c r="J30" i="2"/>
  <c r="J22" i="2"/>
  <c r="M6" i="2"/>
  <c r="P22" i="2"/>
  <c r="L28" i="2"/>
  <c r="G40" i="2"/>
  <c r="O12" i="2"/>
  <c r="J16" i="2"/>
  <c r="P31" i="2"/>
  <c r="J33" i="2"/>
  <c r="I41" i="2"/>
  <c r="N10" i="2"/>
  <c r="G7" i="2"/>
  <c r="N33" i="2"/>
  <c r="M11" i="2"/>
  <c r="L7" i="2"/>
  <c r="G16" i="2"/>
  <c r="M29" i="2"/>
  <c r="P35" i="2"/>
  <c r="M33" i="2"/>
  <c r="H41" i="2"/>
  <c r="G41" i="2"/>
  <c r="I22" i="2"/>
  <c r="G24" i="2"/>
  <c r="L23" i="2"/>
  <c r="G31" i="2"/>
  <c r="J6" i="2"/>
  <c r="M5" i="2"/>
  <c r="P3" i="2"/>
  <c r="I21" i="2"/>
  <c r="H13" i="2"/>
  <c r="M16" i="2"/>
  <c r="P34" i="2"/>
  <c r="I10" i="2"/>
  <c r="I7" i="2"/>
  <c r="K34" i="2"/>
  <c r="I40" i="2"/>
  <c r="L41" i="2"/>
  <c r="I39" i="2"/>
  <c r="O17" i="2"/>
  <c r="N32" i="2"/>
  <c r="J23" i="2"/>
  <c r="J15" i="2"/>
  <c r="I12" i="2"/>
  <c r="J21" i="2"/>
  <c r="P39" i="2"/>
  <c r="I11" i="2"/>
  <c r="M28" i="2"/>
  <c r="N6" i="2"/>
  <c r="P11" i="2"/>
  <c r="N5" i="2"/>
  <c r="M14" i="2"/>
  <c r="G15" i="2"/>
  <c r="J3" i="2"/>
  <c r="P10" i="2"/>
  <c r="M8" i="2"/>
  <c r="M39" i="2"/>
  <c r="L33" i="2"/>
  <c r="K10" i="2"/>
  <c r="P12" i="2"/>
  <c r="K31" i="2"/>
  <c r="J10" i="2"/>
  <c r="G35" i="2"/>
  <c r="J29" i="2"/>
  <c r="G10" i="2"/>
  <c r="K14" i="2"/>
  <c r="K9" i="2"/>
  <c r="H5" i="2"/>
  <c r="M9" i="2"/>
  <c r="O39" i="2"/>
  <c r="H22" i="2"/>
  <c r="N17" i="2"/>
  <c r="N8" i="2"/>
  <c r="M3" i="2"/>
  <c r="P23" i="2"/>
  <c r="J41" i="2"/>
  <c r="K41" i="2"/>
  <c r="K12" i="2"/>
  <c r="G5" i="2"/>
  <c r="H30" i="2"/>
  <c r="I32" i="2"/>
  <c r="M40" i="2"/>
  <c r="J14" i="2"/>
  <c r="H15" i="2"/>
  <c r="G4" i="2"/>
  <c r="N14" i="2"/>
  <c r="H32" i="2"/>
  <c r="P7" i="2"/>
  <c r="P5" i="2"/>
  <c r="J28" i="2"/>
  <c r="L13" i="2"/>
  <c r="I4" i="2"/>
  <c r="L12" i="2"/>
  <c r="J12" i="2"/>
  <c r="M7" i="2"/>
  <c r="H16" i="2"/>
  <c r="O10" i="2"/>
  <c r="M34" i="2"/>
  <c r="J11" i="2"/>
  <c r="O30" i="2"/>
  <c r="J9" i="2"/>
  <c r="L4" i="2"/>
  <c r="I14" i="2"/>
  <c r="K32" i="2"/>
  <c r="O11" i="2"/>
  <c r="N3" i="2"/>
  <c r="I15" i="2"/>
  <c r="P4" i="2"/>
  <c r="P16" i="2"/>
  <c r="O6" i="2"/>
  <c r="N41" i="2"/>
  <c r="L15" i="2"/>
  <c r="M17" i="2"/>
  <c r="L3" i="2"/>
  <c r="O28" i="2"/>
  <c r="L5" i="2"/>
  <c r="K4" i="2"/>
  <c r="K39" i="2"/>
  <c r="O3" i="2"/>
  <c r="G23" i="2"/>
  <c r="L14" i="2"/>
  <c r="K15" i="2"/>
  <c r="J34" i="2"/>
  <c r="N11" i="2"/>
  <c r="J32" i="2"/>
  <c r="M24" i="2"/>
  <c r="K16" i="2"/>
  <c r="I29" i="2"/>
  <c r="H3" i="2"/>
  <c r="P30" i="2"/>
  <c r="N12" i="2"/>
  <c r="O24" i="2"/>
  <c r="K24" i="2"/>
  <c r="J35" i="2"/>
  <c r="G21" i="2"/>
  <c r="N39" i="2"/>
  <c r="M31" i="2"/>
  <c r="N9" i="2"/>
  <c r="J4" i="2"/>
  <c r="M22" i="2"/>
  <c r="J39" i="2"/>
  <c r="G32" i="2"/>
  <c r="L32" i="2"/>
  <c r="O29" i="2"/>
  <c r="I6" i="2"/>
  <c r="K30" i="2"/>
  <c r="O40" i="2"/>
  <c r="H17" i="2"/>
  <c r="O13" i="2"/>
  <c r="L31" i="2"/>
  <c r="G22" i="2"/>
  <c r="I3" i="2"/>
  <c r="H21" i="2"/>
  <c r="P28" i="2"/>
  <c r="N22" i="2"/>
  <c r="J24" i="2"/>
  <c r="N7" i="2"/>
  <c r="G6" i="2"/>
  <c r="L17" i="2"/>
  <c r="N35" i="2"/>
  <c r="G28" i="2"/>
  <c r="G30" i="2"/>
  <c r="O32" i="2"/>
  <c r="N30" i="2"/>
  <c r="H35" i="2"/>
  <c r="H29" i="2"/>
  <c r="L6" i="2"/>
  <c r="K13" i="2"/>
  <c r="H31" i="2"/>
  <c r="G3" i="2"/>
  <c r="M32" i="2"/>
  <c r="N40" i="2"/>
  <c r="G13" i="2"/>
  <c r="I28" i="2"/>
  <c r="M13" i="2"/>
  <c r="P9" i="2"/>
  <c r="L29" i="2"/>
  <c r="O23" i="2"/>
  <c r="L9" i="2"/>
  <c r="K7" i="2"/>
  <c r="O22" i="2"/>
  <c r="K5" i="2"/>
  <c r="J17" i="2"/>
  <c r="N13" i="2"/>
  <c r="G12" i="2"/>
  <c r="I30" i="2"/>
  <c r="H24" i="2"/>
  <c r="K3" i="2"/>
  <c r="O4" i="2"/>
  <c r="O21" i="2"/>
  <c r="O16" i="2"/>
  <c r="O7" i="2"/>
  <c r="H6" i="2"/>
  <c r="P24" i="2"/>
  <c r="L22" i="2"/>
  <c r="H8" i="2"/>
  <c r="O33" i="2"/>
  <c r="I35" i="2"/>
  <c r="L40" i="2"/>
  <c r="L35" i="2"/>
  <c r="N31" i="2"/>
  <c r="G34" i="2"/>
  <c r="H11" i="2"/>
  <c r="J31" i="2"/>
  <c r="P33" i="2"/>
  <c r="H34" i="2"/>
  <c r="M30" i="2"/>
  <c r="N34" i="2"/>
  <c r="G29" i="2"/>
  <c r="H40" i="2"/>
  <c r="I33" i="2"/>
  <c r="P32" i="2"/>
  <c r="H14" i="2"/>
  <c r="M10" i="2"/>
  <c r="G39" i="2"/>
  <c r="J8" i="2"/>
  <c r="N28" i="2"/>
  <c r="N24" i="2"/>
  <c r="L21" i="2"/>
  <c r="K35" i="2"/>
  <c r="K11" i="2"/>
  <c r="H33" i="2"/>
  <c r="H7" i="2"/>
  <c r="O8" i="2"/>
  <c r="M45" i="2" l="1"/>
  <c r="M50" i="2" s="1"/>
  <c r="P45" i="2"/>
  <c r="P50" i="2" s="1"/>
  <c r="K45" i="2"/>
  <c r="K50" i="2" s="1"/>
  <c r="I45" i="2"/>
  <c r="I50" i="2" s="1"/>
  <c r="N45" i="2"/>
  <c r="N50" i="2" s="1"/>
  <c r="L45" i="2"/>
  <c r="L50" i="2" s="1"/>
  <c r="G45" i="2"/>
  <c r="G50" i="2" s="1"/>
  <c r="J45" i="2"/>
  <c r="J50" i="2" s="1"/>
  <c r="H45" i="2"/>
  <c r="H50" i="2" s="1"/>
  <c r="O45" i="2"/>
  <c r="O50" i="2" s="1"/>
  <c r="AO175" i="2"/>
  <c r="AP176" i="2"/>
  <c r="AQ177" i="2"/>
  <c r="L45" i="29"/>
  <c r="L42" i="29"/>
  <c r="M45" i="29"/>
  <c r="M42" i="29"/>
  <c r="N45" i="29"/>
  <c r="N42" i="29"/>
  <c r="I45" i="29"/>
  <c r="I42" i="29"/>
  <c r="K45" i="29"/>
  <c r="K42" i="29"/>
  <c r="J45" i="29"/>
  <c r="J42" i="29"/>
  <c r="H45" i="29"/>
  <c r="H42" i="29"/>
  <c r="J44" i="2"/>
  <c r="J47" i="2" s="1"/>
  <c r="M44" i="2"/>
  <c r="M47" i="2" s="1"/>
  <c r="L44" i="2"/>
  <c r="L47" i="2" s="1"/>
  <c r="I44" i="2"/>
  <c r="I47" i="2" s="1"/>
  <c r="P44" i="2"/>
  <c r="P47" i="2" s="1"/>
  <c r="K44" i="2"/>
  <c r="K47" i="2" s="1"/>
  <c r="H44" i="2"/>
  <c r="H47" i="2" s="1"/>
  <c r="G44" i="2"/>
  <c r="G47" i="2" s="1"/>
  <c r="O44" i="2"/>
  <c r="O47" i="2" s="1"/>
  <c r="N44" i="2"/>
  <c r="N47" i="2" s="1"/>
  <c r="AO177" i="8"/>
  <c r="AM144" i="29"/>
  <c r="AN145" i="29"/>
  <c r="AP177" i="2" l="1"/>
  <c r="AQ178" i="2"/>
  <c r="AO176" i="2"/>
  <c r="AO178" i="8"/>
  <c r="AN146" i="29"/>
  <c r="AM145" i="29"/>
  <c r="O77" i="29"/>
  <c r="O36" i="29"/>
  <c r="O81" i="29"/>
  <c r="O74" i="29"/>
  <c r="O35" i="29"/>
  <c r="O70" i="29"/>
  <c r="O4" i="29"/>
  <c r="O29" i="29"/>
  <c r="O13" i="29"/>
  <c r="O21" i="29"/>
  <c r="O76" i="29"/>
  <c r="O20" i="29"/>
  <c r="O43" i="29"/>
  <c r="O34" i="29"/>
  <c r="O24" i="29"/>
  <c r="O44" i="29"/>
  <c r="O8" i="29"/>
  <c r="O9" i="29"/>
  <c r="O12" i="29"/>
  <c r="O75" i="29"/>
  <c r="O79" i="29"/>
  <c r="O6" i="29"/>
  <c r="O5" i="29"/>
  <c r="O28" i="29"/>
  <c r="O7" i="29"/>
  <c r="O72" i="29"/>
  <c r="O22" i="29"/>
  <c r="O73" i="29"/>
  <c r="O30" i="29"/>
  <c r="O3" i="29"/>
  <c r="O26" i="29"/>
  <c r="O71" i="29"/>
  <c r="O27" i="29"/>
  <c r="O37" i="29"/>
  <c r="O80" i="29"/>
  <c r="O23" i="29"/>
  <c r="O15" i="29"/>
  <c r="O25" i="29"/>
  <c r="O14" i="29"/>
  <c r="O19" i="29"/>
  <c r="O11" i="29"/>
  <c r="O10" i="29"/>
  <c r="O78" i="29"/>
  <c r="O57" i="29" l="1"/>
  <c r="O88" i="29" s="1"/>
  <c r="O105" i="29"/>
  <c r="O60" i="29"/>
  <c r="O91" i="29" s="1"/>
  <c r="O104" i="29"/>
  <c r="O65" i="29"/>
  <c r="O96" i="29" s="1"/>
  <c r="O109" i="29"/>
  <c r="O56" i="29"/>
  <c r="O59" i="29"/>
  <c r="O90" i="29" s="1"/>
  <c r="O16" i="29"/>
  <c r="O102" i="29"/>
  <c r="O58" i="29"/>
  <c r="O110" i="29"/>
  <c r="O63" i="29"/>
  <c r="O94" i="29" s="1"/>
  <c r="O39" i="29"/>
  <c r="O64" i="29"/>
  <c r="O95" i="29" s="1"/>
  <c r="O62" i="29"/>
  <c r="O93" i="29" s="1"/>
  <c r="O103" i="29"/>
  <c r="O61" i="29"/>
  <c r="O111" i="29"/>
  <c r="O66" i="29"/>
  <c r="O97" i="29" s="1"/>
  <c r="O31" i="29"/>
  <c r="O55" i="29"/>
  <c r="O108" i="29"/>
  <c r="O45" i="29"/>
  <c r="O51" i="29"/>
  <c r="O82" i="29"/>
  <c r="AO177" i="2"/>
  <c r="AP178" i="2"/>
  <c r="AQ179" i="2"/>
  <c r="AO179" i="8"/>
  <c r="AN147" i="29"/>
  <c r="AM146" i="29"/>
  <c r="O116" i="29" l="1"/>
  <c r="O89" i="29"/>
  <c r="O87" i="29"/>
  <c r="O115" i="29"/>
  <c r="O114" i="29"/>
  <c r="O86" i="29"/>
  <c r="O92" i="29"/>
  <c r="O117" i="29"/>
  <c r="O41" i="29"/>
  <c r="O40" i="29"/>
  <c r="O50" i="29" s="1"/>
  <c r="O67" i="29"/>
  <c r="AP179" i="2"/>
  <c r="AQ180" i="2"/>
  <c r="AP180" i="2" s="1"/>
  <c r="AO178" i="2"/>
  <c r="AO180" i="8"/>
  <c r="AN148" i="29"/>
  <c r="AM147" i="29"/>
  <c r="R150" i="8"/>
  <c r="R306" i="8"/>
  <c r="R195" i="8"/>
  <c r="R340" i="8"/>
  <c r="R17" i="8"/>
  <c r="R135" i="8"/>
  <c r="R119" i="8"/>
  <c r="R209" i="8"/>
  <c r="R365" i="8"/>
  <c r="R41" i="8"/>
  <c r="R196" i="8"/>
  <c r="R275" i="8"/>
  <c r="R231" i="8"/>
  <c r="R310" i="8"/>
  <c r="R45" i="8"/>
  <c r="R5" i="8"/>
  <c r="R84" i="8"/>
  <c r="R241" i="8"/>
  <c r="R331" i="8"/>
  <c r="R323" i="8"/>
  <c r="R19" i="8"/>
  <c r="R242" i="8"/>
  <c r="R302" i="8"/>
  <c r="R389" i="8"/>
  <c r="R11" i="8"/>
  <c r="R391" i="8"/>
  <c r="R131" i="8"/>
  <c r="R207" i="8"/>
  <c r="R165" i="8"/>
  <c r="R311" i="8"/>
  <c r="R37" i="8"/>
  <c r="R75" i="8"/>
  <c r="R133" i="8"/>
  <c r="R356" i="8"/>
  <c r="R52" i="8"/>
  <c r="R46" i="8"/>
  <c r="R273" i="8"/>
  <c r="R79" i="8"/>
  <c r="R235" i="8"/>
  <c r="R81" i="8"/>
  <c r="R237" i="8"/>
  <c r="R324" i="8"/>
  <c r="R308" i="8"/>
  <c r="R49" i="8"/>
  <c r="R137" i="8"/>
  <c r="R205" i="8"/>
  <c r="R375" i="8"/>
  <c r="R169" i="8"/>
  <c r="R247" i="8"/>
  <c r="R403" i="8"/>
  <c r="R325" i="8"/>
  <c r="R404" i="8"/>
  <c r="R178" i="8"/>
  <c r="R173" i="8"/>
  <c r="R260" i="8"/>
  <c r="R406" i="8"/>
  <c r="R83" i="8"/>
  <c r="R239" i="8"/>
  <c r="R327" i="8"/>
  <c r="R274" i="8"/>
  <c r="R363" i="8"/>
  <c r="R68" i="8"/>
  <c r="R398" i="8"/>
  <c r="R69" i="8"/>
  <c r="R215" i="8"/>
  <c r="R292" i="8"/>
  <c r="R333" i="8"/>
  <c r="R67" i="8"/>
  <c r="R293" i="8"/>
  <c r="R243" i="8"/>
  <c r="R399" i="8"/>
  <c r="R139" i="8"/>
  <c r="R18" i="8"/>
  <c r="R174" i="8"/>
  <c r="R397" i="8"/>
  <c r="R142" i="8"/>
  <c r="R297" i="8"/>
  <c r="R103" i="8"/>
  <c r="R116" i="8"/>
  <c r="R210" i="8"/>
  <c r="R366" i="8"/>
  <c r="R105" i="8"/>
  <c r="R54" i="8"/>
  <c r="R276" i="8"/>
  <c r="R87" i="8"/>
  <c r="R177" i="8"/>
  <c r="R203" i="8"/>
  <c r="R278" i="8"/>
  <c r="R367" i="8"/>
  <c r="R359" i="8"/>
  <c r="R100" i="8"/>
  <c r="R179" i="8"/>
  <c r="R335" i="8"/>
  <c r="R13" i="8"/>
  <c r="R167" i="8"/>
  <c r="R246" i="8"/>
  <c r="R357" i="8"/>
  <c r="R301" i="8"/>
  <c r="R39" i="8"/>
  <c r="R132" i="8"/>
  <c r="R7" i="8"/>
  <c r="R163" i="8"/>
  <c r="R279" i="8"/>
  <c r="R270" i="8"/>
  <c r="R77" i="8"/>
  <c r="R101" i="8"/>
  <c r="R180" i="8"/>
  <c r="R337" i="8"/>
  <c r="R14" i="8"/>
  <c r="R338" i="8"/>
  <c r="R111" i="8"/>
  <c r="R171" i="8"/>
  <c r="R113" i="8"/>
  <c r="R269" i="8"/>
  <c r="R361" i="8"/>
  <c r="R374" i="8"/>
  <c r="R147" i="8"/>
  <c r="R303" i="8"/>
  <c r="R295" i="8"/>
  <c r="R50" i="8"/>
  <c r="R214" i="8"/>
  <c r="R3" i="8"/>
  <c r="R148" i="8"/>
  <c r="R371" i="8"/>
  <c r="R183" i="8"/>
  <c r="R339" i="8"/>
  <c r="R146" i="8"/>
  <c r="R182" i="8"/>
  <c r="R261" i="8"/>
  <c r="R407" i="8"/>
  <c r="R47" i="8"/>
  <c r="R107" i="8"/>
  <c r="R329" i="8"/>
  <c r="R35" i="8"/>
  <c r="R228" i="8"/>
  <c r="R244" i="8"/>
  <c r="R51" i="8"/>
  <c r="R342" i="8"/>
  <c r="R402" i="8"/>
  <c r="R175" i="8"/>
  <c r="R197" i="8"/>
  <c r="R291" i="8"/>
  <c r="R20" i="8"/>
  <c r="R110" i="8"/>
  <c r="R265" i="8"/>
  <c r="R141" i="8"/>
  <c r="R15" i="8"/>
  <c r="R109" i="8"/>
  <c r="R263" i="8"/>
  <c r="R143" i="8"/>
  <c r="R299" i="8"/>
  <c r="R387" i="8"/>
  <c r="R118" i="8"/>
  <c r="R145" i="8"/>
  <c r="R233" i="8"/>
  <c r="R388" i="8"/>
  <c r="R55" i="8"/>
  <c r="R211" i="8"/>
  <c r="R86" i="8"/>
  <c r="R212" i="8"/>
  <c r="R369" i="8"/>
  <c r="R343" i="8"/>
  <c r="R370" i="8"/>
  <c r="R43" i="8"/>
  <c r="R199" i="8"/>
  <c r="R355" i="8"/>
  <c r="R271" i="8"/>
  <c r="R22" i="8"/>
  <c r="R267" i="8"/>
  <c r="R259" i="8"/>
  <c r="R201" i="8"/>
  <c r="R4" i="8"/>
  <c r="R23" i="8"/>
  <c r="R9" i="8"/>
  <c r="R164" i="8"/>
  <c r="R114" i="8"/>
  <c r="R238" i="8"/>
  <c r="R393" i="8"/>
  <c r="R99" i="8"/>
  <c r="R82" i="8"/>
  <c r="R305" i="8"/>
  <c r="R78" i="8"/>
  <c r="R206" i="8"/>
  <c r="R229" i="8"/>
  <c r="R36" i="8"/>
  <c r="R395" i="8"/>
  <c r="R71" i="8"/>
  <c r="R227" i="8"/>
  <c r="R372" i="8"/>
  <c r="R334" i="8"/>
  <c r="R73" i="8"/>
  <c r="R151" i="8"/>
  <c r="R307" i="8"/>
  <c r="R401" i="8"/>
  <c r="R115" i="8"/>
  <c r="O46" i="29" l="1"/>
  <c r="O42" i="29"/>
  <c r="R25" i="8"/>
  <c r="R8" i="8"/>
  <c r="R12" i="8"/>
  <c r="R21" i="8"/>
  <c r="R24" i="8"/>
  <c r="R48" i="8"/>
  <c r="R38" i="8"/>
  <c r="R59" i="8"/>
  <c r="R60" i="8" s="1"/>
  <c r="R42" i="8"/>
  <c r="R61" i="8"/>
  <c r="R89" i="8"/>
  <c r="R72" i="8"/>
  <c r="R76" i="8"/>
  <c r="R85" i="8"/>
  <c r="R88" i="8"/>
  <c r="R112" i="8"/>
  <c r="R102" i="8"/>
  <c r="R123" i="8"/>
  <c r="R124" i="8" s="1"/>
  <c r="R106" i="8"/>
  <c r="R125" i="8"/>
  <c r="R136" i="8"/>
  <c r="R140" i="8"/>
  <c r="R149" i="8"/>
  <c r="R152" i="8"/>
  <c r="R176" i="8"/>
  <c r="R166" i="8"/>
  <c r="R187" i="8"/>
  <c r="R188" i="8" s="1"/>
  <c r="R170" i="8"/>
  <c r="R189" i="8"/>
  <c r="R217" i="8"/>
  <c r="R200" i="8"/>
  <c r="R204" i="8"/>
  <c r="R213" i="8"/>
  <c r="R216" i="8"/>
  <c r="R240" i="8"/>
  <c r="R230" i="8"/>
  <c r="R251" i="8"/>
  <c r="R252" i="8" s="1"/>
  <c r="R234" i="8"/>
  <c r="R253" i="8"/>
  <c r="R281" i="8"/>
  <c r="R264" i="8"/>
  <c r="R268" i="8"/>
  <c r="R277" i="8"/>
  <c r="R280" i="8"/>
  <c r="R304" i="8"/>
  <c r="R294" i="8"/>
  <c r="R315" i="8"/>
  <c r="R316" i="8" s="1"/>
  <c r="R298" i="8"/>
  <c r="R317" i="8"/>
  <c r="R345" i="8"/>
  <c r="R328" i="8"/>
  <c r="R332" i="8"/>
  <c r="R341" i="8"/>
  <c r="R344" i="8"/>
  <c r="R368" i="8"/>
  <c r="R358" i="8"/>
  <c r="R379" i="8"/>
  <c r="R380" i="8" s="1"/>
  <c r="R362" i="8"/>
  <c r="R381" i="8"/>
  <c r="R392" i="8"/>
  <c r="R396" i="8"/>
  <c r="R405" i="8"/>
  <c r="R408" i="8"/>
  <c r="R16" i="8"/>
  <c r="R6" i="8"/>
  <c r="R10" i="8"/>
  <c r="R27" i="8"/>
  <c r="R28" i="8" s="1"/>
  <c r="R29" i="8"/>
  <c r="R57" i="8"/>
  <c r="R40" i="8"/>
  <c r="R44" i="8"/>
  <c r="R53" i="8"/>
  <c r="R56" i="8"/>
  <c r="R80" i="8"/>
  <c r="R70" i="8"/>
  <c r="R74" i="8"/>
  <c r="R91" i="8"/>
  <c r="R92" i="8" s="1"/>
  <c r="R93" i="8"/>
  <c r="R121" i="8"/>
  <c r="R153" i="8" s="1"/>
  <c r="R185" i="8" s="1"/>
  <c r="R104" i="8"/>
  <c r="R108" i="8"/>
  <c r="R117" i="8"/>
  <c r="R120" i="8"/>
  <c r="R144" i="8"/>
  <c r="R134" i="8"/>
  <c r="R155" i="8"/>
  <c r="R156" i="8" s="1"/>
  <c r="R138" i="8"/>
  <c r="R157" i="8"/>
  <c r="R168" i="8"/>
  <c r="R172" i="8"/>
  <c r="R181" i="8"/>
  <c r="R184" i="8"/>
  <c r="R208" i="8"/>
  <c r="R198" i="8"/>
  <c r="R202" i="8"/>
  <c r="R219" i="8"/>
  <c r="R220" i="8" s="1"/>
  <c r="R221" i="8"/>
  <c r="R249" i="8"/>
  <c r="R232" i="8"/>
  <c r="R236" i="8"/>
  <c r="R245" i="8"/>
  <c r="R248" i="8"/>
  <c r="R272" i="8"/>
  <c r="R262" i="8"/>
  <c r="R266" i="8"/>
  <c r="R283" i="8"/>
  <c r="R284" i="8" s="1"/>
  <c r="R285" i="8"/>
  <c r="R313" i="8"/>
  <c r="R296" i="8"/>
  <c r="R300" i="8"/>
  <c r="R309" i="8"/>
  <c r="R312" i="8"/>
  <c r="R336" i="8"/>
  <c r="R326" i="8"/>
  <c r="R330" i="8"/>
  <c r="R347" i="8"/>
  <c r="R348" i="8" s="1"/>
  <c r="R349" i="8"/>
  <c r="R377" i="8"/>
  <c r="R360" i="8"/>
  <c r="R364" i="8"/>
  <c r="R373" i="8"/>
  <c r="R376" i="8"/>
  <c r="R400" i="8"/>
  <c r="R420" i="8"/>
  <c r="R409" i="8" s="1"/>
  <c r="R390" i="8"/>
  <c r="R411" i="8"/>
  <c r="R412" i="8" s="1"/>
  <c r="R394" i="8"/>
  <c r="R413" i="8"/>
  <c r="AO179" i="2"/>
  <c r="AO181" i="8"/>
  <c r="AN149" i="29"/>
  <c r="AM148" i="29"/>
  <c r="R415" i="8" l="1"/>
  <c r="R416" i="8" s="1"/>
  <c r="R414" i="8"/>
  <c r="R159" i="8"/>
  <c r="R160" i="8" s="1"/>
  <c r="R158" i="8"/>
  <c r="R95" i="8"/>
  <c r="R96" i="8" s="1"/>
  <c r="R94" i="8"/>
  <c r="R31" i="8"/>
  <c r="R32" i="8" s="1"/>
  <c r="R30" i="8"/>
  <c r="R383" i="8"/>
  <c r="R384" i="8" s="1"/>
  <c r="R382" i="8"/>
  <c r="R319" i="8"/>
  <c r="R320" i="8" s="1"/>
  <c r="R318" i="8"/>
  <c r="R255" i="8"/>
  <c r="R256" i="8" s="1"/>
  <c r="R254" i="8"/>
  <c r="R191" i="8"/>
  <c r="R192" i="8" s="1"/>
  <c r="R190" i="8"/>
  <c r="AO180" i="2"/>
  <c r="R351" i="8"/>
  <c r="R352" i="8" s="1"/>
  <c r="R350" i="8"/>
  <c r="R287" i="8"/>
  <c r="R288" i="8" s="1"/>
  <c r="R286" i="8"/>
  <c r="R223" i="8"/>
  <c r="R224" i="8" s="1"/>
  <c r="R222" i="8"/>
  <c r="R127" i="8"/>
  <c r="R128" i="8" s="1"/>
  <c r="R126" i="8"/>
  <c r="R63" i="8"/>
  <c r="R64" i="8" s="1"/>
  <c r="R62" i="8"/>
  <c r="AO182" i="8"/>
  <c r="AO183" i="8" s="1"/>
  <c r="AO184" i="8" s="1"/>
  <c r="AO185" i="8" s="1"/>
  <c r="AO186" i="8" s="1"/>
  <c r="AO187" i="8" s="1"/>
  <c r="AO188" i="8" s="1"/>
  <c r="AO189" i="8" s="1"/>
  <c r="AO190" i="8" s="1"/>
  <c r="AO191" i="8" s="1"/>
  <c r="AO192" i="8" s="1"/>
  <c r="AO193" i="8" s="1"/>
  <c r="AO194" i="8" s="1"/>
  <c r="AO195" i="8" s="1"/>
  <c r="AO196" i="8" s="1"/>
  <c r="AO197" i="8" s="1"/>
  <c r="AN150" i="29"/>
  <c r="AM149" i="29"/>
  <c r="F20" i="8"/>
  <c r="Q3" i="2"/>
  <c r="Q6" i="2"/>
  <c r="Q32" i="2"/>
  <c r="Q11" i="2"/>
  <c r="Q8" i="2"/>
  <c r="Q17" i="2"/>
  <c r="F11" i="8"/>
  <c r="Q7" i="2"/>
  <c r="F18" i="8"/>
  <c r="F23" i="8"/>
  <c r="Q4" i="2"/>
  <c r="Q10" i="2"/>
  <c r="Q9" i="2"/>
  <c r="Q35" i="2"/>
  <c r="Q21" i="2"/>
  <c r="Q24" i="2"/>
  <c r="Q30" i="2"/>
  <c r="Q12" i="2"/>
  <c r="F14" i="8"/>
  <c r="Q13" i="2"/>
  <c r="F7" i="8"/>
  <c r="F17" i="8"/>
  <c r="Q29" i="2"/>
  <c r="F13" i="8"/>
  <c r="Q14" i="2"/>
  <c r="F5" i="8"/>
  <c r="Q34" i="2"/>
  <c r="F4" i="8"/>
  <c r="Q16" i="2"/>
  <c r="Q31" i="2"/>
  <c r="Q15" i="2"/>
  <c r="F9" i="8"/>
  <c r="F15" i="8"/>
  <c r="F22" i="8"/>
  <c r="Q39" i="2"/>
  <c r="Q23" i="2"/>
  <c r="Q22" i="2"/>
  <c r="Q40" i="2"/>
  <c r="Q33" i="2"/>
  <c r="Q5" i="2"/>
  <c r="F19" i="8"/>
  <c r="Q41" i="2"/>
  <c r="Q28" i="2"/>
  <c r="Q45" i="2" l="1"/>
  <c r="Q50" i="2" s="1"/>
  <c r="Q44" i="2"/>
  <c r="Q47" i="2" s="1"/>
  <c r="F57" i="8"/>
  <c r="F25" i="8"/>
  <c r="F29" i="8"/>
  <c r="F21" i="8"/>
  <c r="F10" i="8"/>
  <c r="F27" i="8"/>
  <c r="F28" i="8" s="1"/>
  <c r="F24" i="8"/>
  <c r="F12" i="8"/>
  <c r="F8" i="8"/>
  <c r="AO198" i="8"/>
  <c r="AO199" i="8" s="1"/>
  <c r="AO200" i="8" s="1"/>
  <c r="AO201" i="8" s="1"/>
  <c r="AO202" i="8" s="1"/>
  <c r="AO203" i="8" s="1"/>
  <c r="AO204" i="8" s="1"/>
  <c r="AO205" i="8" s="1"/>
  <c r="AN151" i="29"/>
  <c r="AM150" i="29"/>
  <c r="G5" i="8"/>
  <c r="G11" i="8"/>
  <c r="G22" i="8"/>
  <c r="G18" i="8"/>
  <c r="G23" i="8"/>
  <c r="G3" i="8"/>
  <c r="G9" i="8"/>
  <c r="G17" i="8"/>
  <c r="F3" i="8"/>
  <c r="G4" i="8"/>
  <c r="G14" i="8"/>
  <c r="G13" i="8"/>
  <c r="G20" i="8"/>
  <c r="G19" i="8"/>
  <c r="G7" i="8"/>
  <c r="G15" i="8"/>
  <c r="G57" i="8" l="1"/>
  <c r="F6" i="8"/>
  <c r="F16" i="8"/>
  <c r="G29" i="8"/>
  <c r="G12" i="8"/>
  <c r="G25" i="8"/>
  <c r="G6" i="8"/>
  <c r="G16" i="8"/>
  <c r="G27" i="8"/>
  <c r="G28" i="8" s="1"/>
  <c r="G10" i="8"/>
  <c r="G21" i="8"/>
  <c r="G8" i="8"/>
  <c r="G24" i="8"/>
  <c r="F30" i="8"/>
  <c r="F31" i="8"/>
  <c r="F32" i="8" s="1"/>
  <c r="AN152" i="29"/>
  <c r="AM151" i="29"/>
  <c r="G30" i="8" l="1"/>
  <c r="G31" i="8"/>
  <c r="G32" i="8" s="1"/>
  <c r="AN153" i="29"/>
  <c r="AM152" i="29"/>
  <c r="AN154" i="29" l="1"/>
  <c r="AM153" i="29"/>
  <c r="AM154" i="29" l="1"/>
  <c r="AN155" i="29"/>
  <c r="AN156" i="29" l="1"/>
  <c r="AM155" i="29"/>
  <c r="AN157" i="29" l="1"/>
  <c r="AM156" i="29"/>
  <c r="AN158" i="29" l="1"/>
  <c r="AM157" i="29"/>
  <c r="P8" i="29"/>
  <c r="P74" i="29"/>
  <c r="P4" i="29"/>
  <c r="P12" i="29"/>
  <c r="P81" i="29"/>
  <c r="P30" i="29"/>
  <c r="P19" i="29"/>
  <c r="P5" i="29"/>
  <c r="P27" i="29"/>
  <c r="P43" i="29"/>
  <c r="P25" i="29"/>
  <c r="P24" i="29"/>
  <c r="P26" i="29"/>
  <c r="P35" i="29"/>
  <c r="P80" i="29"/>
  <c r="P73" i="29"/>
  <c r="P71" i="29"/>
  <c r="P14" i="29"/>
  <c r="P20" i="29"/>
  <c r="P10" i="29"/>
  <c r="P22" i="29"/>
  <c r="P37" i="29"/>
  <c r="P3" i="29"/>
  <c r="P28" i="29"/>
  <c r="P77" i="29"/>
  <c r="P34" i="29"/>
  <c r="P21" i="29"/>
  <c r="P72" i="29"/>
  <c r="P7" i="29"/>
  <c r="P23" i="29"/>
  <c r="P76" i="29"/>
  <c r="P11" i="29"/>
  <c r="P13" i="29"/>
  <c r="P36" i="29"/>
  <c r="P75" i="29"/>
  <c r="P6" i="29"/>
  <c r="P70" i="29"/>
  <c r="P79" i="29"/>
  <c r="P15" i="29"/>
  <c r="P78" i="29"/>
  <c r="P44" i="29"/>
  <c r="P29" i="29"/>
  <c r="P9" i="29"/>
  <c r="P103" i="29" l="1"/>
  <c r="P61" i="29"/>
  <c r="P111" i="29"/>
  <c r="P57" i="29"/>
  <c r="P88" i="29" s="1"/>
  <c r="P105" i="29"/>
  <c r="P56" i="29"/>
  <c r="P109" i="29"/>
  <c r="P64" i="29"/>
  <c r="P95" i="29" s="1"/>
  <c r="P62" i="29"/>
  <c r="P93" i="29" s="1"/>
  <c r="P58" i="29"/>
  <c r="P110" i="29"/>
  <c r="P82" i="29"/>
  <c r="P51" i="29"/>
  <c r="P39" i="29"/>
  <c r="P65" i="29"/>
  <c r="P96" i="29" s="1"/>
  <c r="P102" i="29"/>
  <c r="P16" i="29"/>
  <c r="P55" i="29"/>
  <c r="P31" i="29"/>
  <c r="P108" i="29"/>
  <c r="P60" i="29"/>
  <c r="P91" i="29" s="1"/>
  <c r="P104" i="29"/>
  <c r="P63" i="29"/>
  <c r="P94" i="29" s="1"/>
  <c r="P45" i="29"/>
  <c r="P59" i="29"/>
  <c r="P90" i="29" s="1"/>
  <c r="P66" i="29"/>
  <c r="P97" i="29" s="1"/>
  <c r="AN159" i="29"/>
  <c r="AM158" i="29"/>
  <c r="P41" i="29" l="1"/>
  <c r="P67" i="29"/>
  <c r="P40" i="29"/>
  <c r="P50" i="29" s="1"/>
  <c r="P86" i="29"/>
  <c r="P114" i="29"/>
  <c r="P116" i="29"/>
  <c r="P89" i="29"/>
  <c r="P87" i="29"/>
  <c r="P115" i="29"/>
  <c r="P92" i="29"/>
  <c r="P117" i="29"/>
  <c r="AN160" i="29"/>
  <c r="AM159" i="29"/>
  <c r="P46" i="29" l="1"/>
  <c r="P42" i="29"/>
  <c r="AN161" i="29"/>
  <c r="AM160" i="29"/>
  <c r="AN162" i="29" l="1"/>
  <c r="AM161" i="29"/>
  <c r="AN163" i="29" l="1"/>
  <c r="AM162" i="29"/>
  <c r="AN164" i="29" l="1"/>
  <c r="AM163" i="29"/>
  <c r="AN165" i="29" l="1"/>
  <c r="AM164" i="29"/>
  <c r="AN166" i="29" l="1"/>
  <c r="AM165" i="29"/>
  <c r="AN167" i="29" l="1"/>
  <c r="AM166" i="29"/>
  <c r="E10" i="22"/>
  <c r="E18" i="22" s="1"/>
  <c r="E25" i="22" s="1"/>
  <c r="E33" i="22" s="1"/>
  <c r="E41" i="22" s="1"/>
  <c r="F10" i="22"/>
  <c r="F18" i="22" s="1"/>
  <c r="AN168" i="29" l="1"/>
  <c r="AM167" i="29"/>
  <c r="H10" i="22"/>
  <c r="H18" i="22" s="1"/>
  <c r="H25" i="22" s="1"/>
  <c r="H33" i="22" s="1"/>
  <c r="H41" i="22" s="1"/>
  <c r="D47" i="2"/>
  <c r="F47" i="2"/>
  <c r="E47" i="2"/>
  <c r="F25" i="22"/>
  <c r="F33" i="22" s="1"/>
  <c r="F41" i="22" s="1"/>
  <c r="G10" i="22"/>
  <c r="G18" i="22" s="1"/>
  <c r="F20" i="2"/>
  <c r="F38" i="2"/>
  <c r="F27" i="2"/>
  <c r="D20" i="2"/>
  <c r="D38" i="2"/>
  <c r="D27" i="2"/>
  <c r="E38" i="2"/>
  <c r="E27" i="2"/>
  <c r="E20" i="2"/>
  <c r="C38" i="2"/>
  <c r="C27" i="2"/>
  <c r="C20" i="2"/>
  <c r="AM168" i="29" l="1"/>
  <c r="AN169" i="29"/>
  <c r="G25" i="22"/>
  <c r="G33" i="22" s="1"/>
  <c r="G41" i="22" s="1"/>
  <c r="AN170" i="29" l="1"/>
  <c r="AM169" i="29"/>
  <c r="Q43" i="29"/>
  <c r="Q26" i="29"/>
  <c r="Q8" i="29"/>
  <c r="Q25" i="29"/>
  <c r="Q73" i="29"/>
  <c r="Q29" i="29"/>
  <c r="Q36" i="29"/>
  <c r="Q74" i="29"/>
  <c r="Q12" i="29"/>
  <c r="Q3" i="29"/>
  <c r="Q72" i="29"/>
  <c r="Q10" i="29"/>
  <c r="Q37" i="29"/>
  <c r="Q21" i="29"/>
  <c r="Q75" i="29"/>
  <c r="Q9" i="29"/>
  <c r="Q28" i="29"/>
  <c r="Q22" i="29"/>
  <c r="Q76" i="29"/>
  <c r="Q5" i="29"/>
  <c r="Q34" i="29"/>
  <c r="Q80" i="29"/>
  <c r="Q4" i="29"/>
  <c r="Q44" i="29"/>
  <c r="Q71" i="29"/>
  <c r="Q35" i="29"/>
  <c r="Q30" i="29"/>
  <c r="Q27" i="29"/>
  <c r="Q14" i="29"/>
  <c r="Q23" i="29"/>
  <c r="Q15" i="29"/>
  <c r="Q79" i="29"/>
  <c r="Q20" i="29"/>
  <c r="Q7" i="29"/>
  <c r="Q77" i="29"/>
  <c r="Q70" i="29"/>
  <c r="Q6" i="29"/>
  <c r="Q11" i="29"/>
  <c r="Q19" i="29"/>
  <c r="Q81" i="29"/>
  <c r="Q24" i="29"/>
  <c r="Q13" i="29"/>
  <c r="Q78" i="29"/>
  <c r="Q66" i="29" l="1"/>
  <c r="Q97" i="29" s="1"/>
  <c r="Q105" i="29"/>
  <c r="Q45" i="29"/>
  <c r="Q39" i="29"/>
  <c r="Q104" i="29"/>
  <c r="Q62" i="29"/>
  <c r="Q93" i="29" s="1"/>
  <c r="Q16" i="29"/>
  <c r="Q102" i="29"/>
  <c r="Q58" i="29"/>
  <c r="Q110" i="29"/>
  <c r="Q103" i="29"/>
  <c r="Q55" i="29"/>
  <c r="Q31" i="29"/>
  <c r="Q108" i="29"/>
  <c r="Q61" i="29"/>
  <c r="Q111" i="29"/>
  <c r="Q63" i="29"/>
  <c r="Q94" i="29" s="1"/>
  <c r="Q82" i="29"/>
  <c r="Q51" i="29"/>
  <c r="Q64" i="29"/>
  <c r="Q95" i="29" s="1"/>
  <c r="Q109" i="29"/>
  <c r="Q56" i="29"/>
  <c r="Q60" i="29"/>
  <c r="Q91" i="29" s="1"/>
  <c r="Q65" i="29"/>
  <c r="Q96" i="29" s="1"/>
  <c r="Q57" i="29"/>
  <c r="Q88" i="29" s="1"/>
  <c r="Q59" i="29"/>
  <c r="Q90" i="29" s="1"/>
  <c r="AN171" i="29"/>
  <c r="AM170" i="29"/>
  <c r="Q86" i="29" l="1"/>
  <c r="Q114" i="29"/>
  <c r="Q92" i="29"/>
  <c r="Q117" i="29"/>
  <c r="Q87" i="29"/>
  <c r="Q115" i="29"/>
  <c r="Q41" i="29"/>
  <c r="Q67" i="29"/>
  <c r="Q40" i="29"/>
  <c r="Q50" i="29" s="1"/>
  <c r="Q116" i="29"/>
  <c r="Q89" i="29"/>
  <c r="AN172" i="29"/>
  <c r="AM171" i="29"/>
  <c r="Q46" i="29" l="1"/>
  <c r="Q42" i="29"/>
  <c r="AM172" i="29"/>
  <c r="AN173" i="29"/>
  <c r="AN174" i="29" l="1"/>
  <c r="AM173" i="29"/>
  <c r="AN175" i="29" l="1"/>
  <c r="AM174" i="29"/>
  <c r="AN176" i="29" l="1"/>
  <c r="AM175" i="29"/>
  <c r="AN177" i="29" l="1"/>
  <c r="AM176" i="29"/>
  <c r="AN178" i="29" l="1"/>
  <c r="AM177" i="29"/>
  <c r="AN179" i="29" l="1"/>
  <c r="AM178" i="29"/>
  <c r="AN180" i="29" l="1"/>
  <c r="AM179" i="29"/>
  <c r="AN181" i="29" l="1"/>
  <c r="AM180" i="29"/>
  <c r="AN182" i="29" l="1"/>
  <c r="AM181" i="29"/>
  <c r="R19" i="29"/>
  <c r="R37" i="29"/>
  <c r="R72" i="29"/>
  <c r="R4" i="29"/>
  <c r="R36" i="29"/>
  <c r="R9" i="29"/>
  <c r="R76" i="29"/>
  <c r="R8" i="29"/>
  <c r="R77" i="29"/>
  <c r="R28" i="29"/>
  <c r="R74" i="29"/>
  <c r="R6" i="29"/>
  <c r="R13" i="29"/>
  <c r="R27" i="29"/>
  <c r="R44" i="29"/>
  <c r="R78" i="29"/>
  <c r="R30" i="29"/>
  <c r="R43" i="29"/>
  <c r="R81" i="29"/>
  <c r="R29" i="29"/>
  <c r="R15" i="29"/>
  <c r="R3" i="29"/>
  <c r="R71" i="29"/>
  <c r="R22" i="29"/>
  <c r="R14" i="29"/>
  <c r="R7" i="29"/>
  <c r="R75" i="29"/>
  <c r="R24" i="29"/>
  <c r="R21" i="29"/>
  <c r="R26" i="29"/>
  <c r="R23" i="29"/>
  <c r="R79" i="29"/>
  <c r="R70" i="29"/>
  <c r="R25" i="29"/>
  <c r="R11" i="29"/>
  <c r="R10" i="29"/>
  <c r="R35" i="29"/>
  <c r="R34" i="29"/>
  <c r="R20" i="29"/>
  <c r="R80" i="29"/>
  <c r="R73" i="29"/>
  <c r="R12" i="29"/>
  <c r="R5" i="29"/>
  <c r="R58" i="29" l="1"/>
  <c r="R110" i="29"/>
  <c r="R57" i="29"/>
  <c r="R88" i="29" s="1"/>
  <c r="R64" i="29"/>
  <c r="R95" i="29" s="1"/>
  <c r="R51" i="29"/>
  <c r="R61" i="29"/>
  <c r="R111" i="29"/>
  <c r="R45" i="29"/>
  <c r="R59" i="29"/>
  <c r="R90" i="29" s="1"/>
  <c r="R56" i="29"/>
  <c r="R109" i="29"/>
  <c r="R103" i="29"/>
  <c r="R104" i="29"/>
  <c r="R65" i="29"/>
  <c r="R96" i="29" s="1"/>
  <c r="R60" i="29"/>
  <c r="R91" i="29" s="1"/>
  <c r="R31" i="29"/>
  <c r="R55" i="29"/>
  <c r="R108" i="29"/>
  <c r="R66" i="29"/>
  <c r="R97" i="29" s="1"/>
  <c r="R82" i="29"/>
  <c r="R105" i="29"/>
  <c r="R63" i="29"/>
  <c r="R94" i="29" s="1"/>
  <c r="R16" i="29"/>
  <c r="R102" i="29"/>
  <c r="R62" i="29"/>
  <c r="R93" i="29" s="1"/>
  <c r="R39" i="29"/>
  <c r="AM182" i="29"/>
  <c r="AN183" i="29"/>
  <c r="R40" i="29" l="1"/>
  <c r="R50" i="29" s="1"/>
  <c r="R67" i="29"/>
  <c r="R41" i="29"/>
  <c r="R87" i="29"/>
  <c r="R115" i="29"/>
  <c r="R92" i="29"/>
  <c r="R117" i="29"/>
  <c r="R86" i="29"/>
  <c r="R114" i="29"/>
  <c r="R89" i="29"/>
  <c r="R116" i="29"/>
  <c r="AN184" i="29"/>
  <c r="AM183" i="29"/>
  <c r="R46" i="29" l="1"/>
  <c r="R42" i="29"/>
  <c r="AN185" i="29"/>
  <c r="AM184" i="29"/>
  <c r="AN186" i="29" l="1"/>
  <c r="AM185" i="29"/>
  <c r="AM186" i="29" l="1"/>
  <c r="AN187" i="29"/>
  <c r="AN188" i="29" l="1"/>
  <c r="AM187" i="29"/>
  <c r="AM188" i="29" l="1"/>
  <c r="AN189" i="29"/>
  <c r="AN190" i="29" l="1"/>
  <c r="AM189" i="29"/>
  <c r="AN191" i="29" l="1"/>
  <c r="AM190" i="29"/>
  <c r="AN192" i="29" l="1"/>
  <c r="AM191" i="29"/>
  <c r="AM192" i="29" l="1"/>
  <c r="AN193" i="29"/>
  <c r="AN194" i="29" l="1"/>
  <c r="AM193" i="29"/>
  <c r="AM194" i="29" l="1"/>
  <c r="AN195" i="29"/>
  <c r="AM195" i="29" l="1"/>
  <c r="AN196" i="29"/>
  <c r="AN197" i="29" l="1"/>
  <c r="AM197" i="29" s="1"/>
  <c r="AM196" i="29"/>
  <c r="D43" i="29"/>
  <c r="D20" i="29"/>
  <c r="D56" i="29" l="1"/>
  <c r="D115" i="29" s="1"/>
  <c r="D109" i="29"/>
  <c r="D31" i="29"/>
  <c r="D40" i="29" s="1"/>
  <c r="D87" i="29" l="1"/>
  <c r="D67" i="29"/>
  <c r="D41" i="29"/>
  <c r="D46" i="29" l="1"/>
  <c r="D42" i="29"/>
  <c r="D49" i="29" l="1"/>
  <c r="D51" i="29" l="1"/>
  <c r="D50" i="29"/>
  <c r="E49" i="29" l="1"/>
  <c r="E51" i="29" l="1"/>
  <c r="E50" i="29"/>
  <c r="F49" i="29" l="1"/>
  <c r="F51" i="29" l="1"/>
  <c r="F50" i="29"/>
  <c r="G49" i="29" l="1"/>
  <c r="G51" i="29" l="1"/>
  <c r="G50" i="29"/>
</calcChain>
</file>

<file path=xl/comments1.xml><?xml version="1.0" encoding="utf-8"?>
<comments xmlns="http://schemas.openxmlformats.org/spreadsheetml/2006/main">
  <authors>
    <author>jims</author>
  </authors>
  <commentList>
    <comment ref="AO1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Edit as columns in monthly spreadsheet move.  First column of data should match number column here</t>
        </r>
      </text>
    </comment>
    <comment ref="AJ2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<sst xmlns="http://schemas.openxmlformats.org/spreadsheetml/2006/main" count="12841" uniqueCount="326">
  <si>
    <t>Generation Resources</t>
  </si>
  <si>
    <t>DB Wilson.MISO</t>
  </si>
  <si>
    <t>HMPL 1.MISO</t>
  </si>
  <si>
    <t>HMPL 2.MISO</t>
  </si>
  <si>
    <t>Coleman 1.MISO</t>
  </si>
  <si>
    <t>Coleman 2.MISO</t>
  </si>
  <si>
    <t>Coleman 3.MISO</t>
  </si>
  <si>
    <t>Green 1.MISO</t>
  </si>
  <si>
    <t>Green 2.MISO</t>
  </si>
  <si>
    <t>Reid CT.MISO</t>
  </si>
  <si>
    <t>Reid Steam.MISO</t>
  </si>
  <si>
    <t>Units Generation</t>
  </si>
  <si>
    <t>BREC SEPA MISO</t>
  </si>
  <si>
    <t>Total Generation</t>
  </si>
  <si>
    <t>Total Resources</t>
  </si>
  <si>
    <t>Generation Sold to Market</t>
  </si>
  <si>
    <t>Total Generation Including Losses</t>
  </si>
  <si>
    <t>Check (Total Gen w Losses minus Total Gen)</t>
  </si>
  <si>
    <t>Loads</t>
  </si>
  <si>
    <t>Alcan Load.MISO</t>
  </si>
  <si>
    <t>Century Load.MISO</t>
  </si>
  <si>
    <t>HMPL Load MISO</t>
  </si>
  <si>
    <t>BREC NL.MISO</t>
  </si>
  <si>
    <t>Total Load  Obligations</t>
  </si>
  <si>
    <t>Total Losses</t>
  </si>
  <si>
    <t>Net Position - Long/(Short)</t>
  </si>
  <si>
    <t>Purchases for Load (inc losses)</t>
  </si>
  <si>
    <t>Economic Sales from Generation (inc. losses)</t>
  </si>
  <si>
    <t>Net Portfolio Position</t>
  </si>
  <si>
    <t>City Take of HMPL Gen</t>
  </si>
  <si>
    <t>HMPL Excess to BREC</t>
  </si>
  <si>
    <t>City/HMPL Coal Burn</t>
  </si>
  <si>
    <t>Generator</t>
  </si>
  <si>
    <t>Variable</t>
  </si>
  <si>
    <t>Capacity @peakhr (MW)</t>
  </si>
  <si>
    <t>Fuel Used (tons)</t>
  </si>
  <si>
    <t>Generation (MWh)</t>
  </si>
  <si>
    <t>Fuel Cost ($)</t>
  </si>
  <si>
    <t>VOM COST ($)</t>
  </si>
  <si>
    <t>VOM - $/MWh</t>
  </si>
  <si>
    <t>Num starts (.)</t>
  </si>
  <si>
    <t>Hours/unit (Hrs)</t>
  </si>
  <si>
    <t>Start Cost ($)</t>
  </si>
  <si>
    <t>SO2 (tons)</t>
  </si>
  <si>
    <t>SO2 Cost ($)</t>
  </si>
  <si>
    <t>SO2 Emit Rate</t>
  </si>
  <si>
    <t>NOx (tons)</t>
  </si>
  <si>
    <t>Nox Cost ($)</t>
  </si>
  <si>
    <t>Nox Emit Rate</t>
  </si>
  <si>
    <t>Hours</t>
  </si>
  <si>
    <t>Total Operating Cost</t>
  </si>
  <si>
    <t>Total Operating Cost/MWh</t>
  </si>
  <si>
    <t>Emissions Costs</t>
  </si>
  <si>
    <t>Emissions Costs/MWh</t>
  </si>
  <si>
    <t>Total Thermal</t>
  </si>
  <si>
    <t>Entity</t>
  </si>
  <si>
    <t>Nox (Tons)</t>
  </si>
  <si>
    <t>Total Nox</t>
  </si>
  <si>
    <t>SO2 (Tons)</t>
  </si>
  <si>
    <t>Total SO2</t>
  </si>
  <si>
    <t>Total Cost of Generation</t>
  </si>
  <si>
    <t>MCP Revenue ($)</t>
  </si>
  <si>
    <t>Total Generation Revenue</t>
  </si>
  <si>
    <t>Load M2M Cost ($)</t>
  </si>
  <si>
    <t>Total Load Costs</t>
  </si>
  <si>
    <t>Market</t>
  </si>
  <si>
    <t>TOD</t>
  </si>
  <si>
    <t>BREC.BREC.Purchase</t>
  </si>
  <si>
    <t>ALL</t>
  </si>
  <si>
    <t>e2x16</t>
  </si>
  <si>
    <t>e2x8</t>
  </si>
  <si>
    <t>e5x16</t>
  </si>
  <si>
    <t>e5x8</t>
  </si>
  <si>
    <t>BREC.Coleman.Sale</t>
  </si>
  <si>
    <t>BREC.Gen.Sale</t>
  </si>
  <si>
    <t>Iteration</t>
  </si>
  <si>
    <t>Index</t>
  </si>
  <si>
    <t>95Percentile</t>
  </si>
  <si>
    <t>5Percentile</t>
  </si>
  <si>
    <t>Expected Values</t>
  </si>
  <si>
    <t>DI_BREC BREC_ATC</t>
  </si>
  <si>
    <t>DI_BREC BREC_OFF</t>
  </si>
  <si>
    <t>DI_BREC BREC_ON</t>
  </si>
  <si>
    <t>DI_BREC Gen_ATC</t>
  </si>
  <si>
    <t>DI_BREC Gen_OFF</t>
  </si>
  <si>
    <t>DI_BREC Gen_ON</t>
  </si>
  <si>
    <t>DI_Coleman_ATC</t>
  </si>
  <si>
    <t>DI_Coleman_OFF</t>
  </si>
  <si>
    <t>DI_Coleman_ON</t>
  </si>
  <si>
    <t>Heating Oil No 2</t>
  </si>
  <si>
    <t>NG - Henry Hub</t>
  </si>
  <si>
    <t>Net MISO Position</t>
  </si>
  <si>
    <t>Emi - ANNUAL NOX</t>
  </si>
  <si>
    <t>Emi - SO2 Curve</t>
  </si>
  <si>
    <t>Station Coal Burns (tons)</t>
  </si>
  <si>
    <t>Net Generation Capacity Factor %</t>
  </si>
  <si>
    <t>Net Generation Output Factor %</t>
  </si>
  <si>
    <t>BREC SEPA Option</t>
  </si>
  <si>
    <t xml:space="preserve">Forward Sale </t>
  </si>
  <si>
    <t>Total Load Purchased From MISO</t>
  </si>
  <si>
    <t>BREC SEPA Opiton</t>
  </si>
  <si>
    <t>Generation Sold to MISO</t>
  </si>
  <si>
    <t>Coleman Generation Sold to MISO</t>
  </si>
  <si>
    <t>Reid CT</t>
  </si>
  <si>
    <t>c</t>
  </si>
  <si>
    <t>n</t>
  </si>
  <si>
    <t>o</t>
  </si>
  <si>
    <t>z</t>
  </si>
  <si>
    <t>y</t>
  </si>
  <si>
    <t>f</t>
  </si>
  <si>
    <t>q</t>
  </si>
  <si>
    <t>a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</si>
  <si>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</si>
  <si>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</si>
  <si>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</si>
  <si>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</si>
  <si>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</si>
  <si>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</si>
  <si>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</si>
  <si>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</si>
  <si>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</si>
  <si>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</si>
  <si>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p</t>
  </si>
  <si>
    <t>r</t>
  </si>
  <si>
    <t>s</t>
  </si>
  <si>
    <t>t</t>
  </si>
  <si>
    <t>u</t>
  </si>
  <si>
    <t>v</t>
  </si>
  <si>
    <t>w</t>
  </si>
  <si>
    <t>x</t>
  </si>
  <si>
    <t>'Monthly Sources and Uses'!</t>
  </si>
  <si>
    <t>'Monthly Interactions-Energy'!</t>
  </si>
  <si>
    <t>Marketable MWh</t>
  </si>
  <si>
    <t>Marketable MW</t>
  </si>
  <si>
    <t>Marketable Hours</t>
  </si>
  <si>
    <t>All</t>
  </si>
  <si>
    <t>az</t>
  </si>
  <si>
    <t>ba</t>
  </si>
  <si>
    <t>bb</t>
  </si>
  <si>
    <t>bc</t>
  </si>
  <si>
    <t>On-Peak</t>
  </si>
  <si>
    <t>Off Peak</t>
  </si>
  <si>
    <t>7x16</t>
  </si>
  <si>
    <t>2x16</t>
  </si>
  <si>
    <t>2x08</t>
  </si>
  <si>
    <t>5x08</t>
  </si>
  <si>
    <t>aw</t>
  </si>
  <si>
    <t>ax</t>
  </si>
  <si>
    <t>ay</t>
  </si>
  <si>
    <t>Expected Portfolio NOX Emissions</t>
  </si>
  <si>
    <t>DI_SOCO</t>
  </si>
  <si>
    <t>Pwr - SOCO_OFF</t>
  </si>
  <si>
    <t>Pwr - SOCO_ON</t>
  </si>
  <si>
    <t>Station</t>
  </si>
  <si>
    <t>DB Wilson</t>
  </si>
  <si>
    <t>HMPL</t>
  </si>
  <si>
    <t>Coleman</t>
  </si>
  <si>
    <t>Green</t>
  </si>
  <si>
    <t>Wilson</t>
  </si>
  <si>
    <t>MR/ED</t>
  </si>
  <si>
    <t>HMPL 1</t>
  </si>
  <si>
    <t>HMPL 2</t>
  </si>
  <si>
    <t>Reid</t>
  </si>
  <si>
    <t>Values</t>
  </si>
  <si>
    <t>Row Labels</t>
  </si>
  <si>
    <t>Sum of Net Sales MWh</t>
  </si>
  <si>
    <t>Sum of Total Sales $</t>
  </si>
  <si>
    <t>Sum of Net Purchases MWh</t>
  </si>
  <si>
    <t>Sum of Total purchase $</t>
  </si>
  <si>
    <t>Sales $/MWh</t>
  </si>
  <si>
    <t>Purchases $/MWh</t>
  </si>
  <si>
    <t>HMPL HardCoded POS Number</t>
  </si>
  <si>
    <t>Pwr - IndianaHub_ON</t>
  </si>
  <si>
    <t>Reid NG.MISO</t>
  </si>
  <si>
    <t>Wrap</t>
  </si>
  <si>
    <t>Generation Cost ($000)</t>
  </si>
  <si>
    <t>Net Margin ($)</t>
  </si>
  <si>
    <t>Net Margin ($/MWh)</t>
  </si>
  <si>
    <t>Coal Station</t>
  </si>
  <si>
    <t>Statistic</t>
  </si>
  <si>
    <t>$/MWh Generation Cost</t>
  </si>
  <si>
    <t>$/MWh Spot Sales Revenue</t>
  </si>
  <si>
    <t>Annual Net Margin Avg ($/MWh)</t>
  </si>
  <si>
    <t>System</t>
  </si>
  <si>
    <t>DI_IndianaHub_All Hours</t>
  </si>
  <si>
    <t>Pwr - IndiananaHub_OFF</t>
  </si>
  <si>
    <t>Coal West KYILB 4.5</t>
  </si>
  <si>
    <t>Coal West KY ILB 6.0</t>
  </si>
  <si>
    <t>at</t>
  </si>
  <si>
    <t>au</t>
  </si>
  <si>
    <t>av</t>
  </si>
  <si>
    <t/>
  </si>
  <si>
    <t>Banking</t>
  </si>
  <si>
    <t>EC/ED</t>
  </si>
  <si>
    <t>NOx Annual Forward Curve</t>
  </si>
  <si>
    <t>NOx Position Long / (Short)</t>
  </si>
  <si>
    <t>Revenue/(Cost)</t>
  </si>
  <si>
    <t>SO2 Annual Forward Curve</t>
  </si>
  <si>
    <t>SO2 Position Long / (Short)</t>
  </si>
  <si>
    <t>PaR Input</t>
  </si>
  <si>
    <t>DB Wilson Inputs</t>
  </si>
  <si>
    <t>DB Wilson Outputs</t>
  </si>
  <si>
    <t>d2</t>
  </si>
  <si>
    <t>Coleman 1 Inputs</t>
  </si>
  <si>
    <t>Coleman 1 Outputs</t>
  </si>
  <si>
    <t>Coleman 2 Inputs</t>
  </si>
  <si>
    <t>Coleman 2 Outputs</t>
  </si>
  <si>
    <t>Coleman 3 Inputs</t>
  </si>
  <si>
    <t>Coleman 3 Outputs</t>
  </si>
  <si>
    <t>Green 1 Inputs</t>
  </si>
  <si>
    <t>Green 1 Outputs</t>
  </si>
  <si>
    <t>Green 2 Inputs</t>
  </si>
  <si>
    <t>Green 2 Outputs</t>
  </si>
  <si>
    <t>HMPL 1 Inputs</t>
  </si>
  <si>
    <t>HMPL 1 Outputs</t>
  </si>
  <si>
    <t>HMPL 2 Inputs</t>
  </si>
  <si>
    <t>HMPL 2 Outputs</t>
  </si>
  <si>
    <t>Reid 1 Inputs</t>
  </si>
  <si>
    <t>Reid CT Inputs</t>
  </si>
  <si>
    <t>Reid 1 Outputs</t>
  </si>
  <si>
    <t>Reid CT Outputs</t>
  </si>
  <si>
    <t>% Difference</t>
  </si>
  <si>
    <t>Green 1</t>
  </si>
  <si>
    <t>Green 2</t>
  </si>
  <si>
    <t>Coleman 1</t>
  </si>
  <si>
    <t>Coleman 2</t>
  </si>
  <si>
    <t>Coleman 3</t>
  </si>
  <si>
    <t>Fuel Used</t>
  </si>
  <si>
    <t>Total Generation Cost</t>
  </si>
  <si>
    <t>Total Generation Cost $/MWh</t>
  </si>
  <si>
    <t xml:space="preserve">Fuel used </t>
  </si>
  <si>
    <t>Start Fuel used</t>
  </si>
  <si>
    <t>Station Fuel Burns</t>
  </si>
  <si>
    <t>Genaration Margins w. Emission Costs</t>
  </si>
  <si>
    <t>Average Variable Cost w. Emission Costs</t>
  </si>
  <si>
    <t>Average Variable Cost w. Emission Costs $/MWh</t>
  </si>
  <si>
    <t>Generation Margins w.o Emission Costs</t>
  </si>
  <si>
    <t>Average Variable Cost w.o Emission Costs</t>
  </si>
  <si>
    <t>Average Variable Cost w.o Emission Costs $/MWh</t>
  </si>
  <si>
    <t>Opportunity Cost of including Emission Allowance Purchase Price in Dispatch</t>
  </si>
  <si>
    <t>Net Position</t>
  </si>
  <si>
    <t>Net Cost</t>
  </si>
  <si>
    <t>Generation Margins w. Emission Costs including
Emission Allowance Purchases</t>
  </si>
  <si>
    <t>Cost of Purchasing Additional NOx Allowances</t>
  </si>
  <si>
    <t>Cost of Purchasing Additional SO2 Allowances</t>
  </si>
  <si>
    <t>Total Cost of Purchasing Additional Nox/SO2 Allowances</t>
  </si>
  <si>
    <t>Total Variable Cost w.o Emission Costs ($)</t>
  </si>
  <si>
    <t>Total Variable Cost w. Emission Costs ($)</t>
  </si>
  <si>
    <t>EPA Provided NOx Allowances</t>
  </si>
  <si>
    <t>EPA Provided SO2 Allowances</t>
  </si>
  <si>
    <t>Generation Margins w.o Emission Costs including
Emission Allowance Purchases</t>
  </si>
  <si>
    <t>MWh</t>
  </si>
  <si>
    <t>MW</t>
  </si>
  <si>
    <t>HMPL Capacity Results Check</t>
  </si>
  <si>
    <t>DB Wilson Exposure MR</t>
  </si>
  <si>
    <t>Coleman Exposure MR</t>
  </si>
  <si>
    <t>Green Exposure MR</t>
  </si>
  <si>
    <t>HMPL Exposure MR</t>
  </si>
  <si>
    <t>Coal WestKYILB4</t>
  </si>
  <si>
    <t>Coal WestKYILB6</t>
  </si>
  <si>
    <t>DI_CIN_All Hours</t>
  </si>
  <si>
    <t>Pwr - CinHub_OFF</t>
  </si>
  <si>
    <t>Pwr - CinHub_ON</t>
  </si>
  <si>
    <t>$/MMBTU</t>
  </si>
  <si>
    <t>$/MWH</t>
  </si>
  <si>
    <t>$/ton</t>
  </si>
  <si>
    <t>NOx cost ($)</t>
  </si>
  <si>
    <t>SO2 cost ($)</t>
  </si>
  <si>
    <t>Fuel used (MBtu)</t>
  </si>
  <si>
    <t>Heat Rate - MMBtu/MWh</t>
  </si>
  <si>
    <t>Fuel Cost - $/MMBTu</t>
  </si>
  <si>
    <t>Start Fuel used (MBtu)</t>
  </si>
  <si>
    <t>Fuel Used (MBtu)</t>
  </si>
  <si>
    <t>Station Coal Burns (MBtu)</t>
  </si>
  <si>
    <t>Expected Portfolio SO2 Emissions (Tons)</t>
  </si>
  <si>
    <t>Expected Portfolio NOX Emissions (Tons)</t>
  </si>
  <si>
    <t>Annual Allowances (Tons)</t>
  </si>
  <si>
    <t>NOx - Annual Review</t>
  </si>
  <si>
    <t>Annual Allowances Remaining (Tons)</t>
  </si>
  <si>
    <t>Seasonal Allowances (Tons)</t>
  </si>
  <si>
    <t>Seasonal Allowances Remaining (Tons)</t>
  </si>
  <si>
    <t>CAIR Adjustment Multiplier</t>
  </si>
  <si>
    <t>Adjusted Portfolio NOX Emissions (Tons)</t>
  </si>
  <si>
    <t>NOx - Seasonal Review (May-Sept)</t>
  </si>
  <si>
    <t>SO2 - Annual Review</t>
  </si>
  <si>
    <t>N/A</t>
  </si>
  <si>
    <t>Short / Long Position Value</t>
  </si>
  <si>
    <t>Emissions MtM</t>
  </si>
  <si>
    <t>Grand Total</t>
  </si>
  <si>
    <t>BREC.HMPL SEPA Option</t>
  </si>
  <si>
    <t>BREC.HMPL SEPA MISO</t>
  </si>
  <si>
    <t>Annual Interaction Tab</t>
  </si>
  <si>
    <t>Banking Deficit</t>
  </si>
  <si>
    <t>Banking Surplus</t>
  </si>
  <si>
    <t>BREC.HMPL SEPA Option Offset</t>
  </si>
  <si>
    <t>Generation Cost Offset ($000)</t>
  </si>
  <si>
    <t>Cost Offset ($000)</t>
  </si>
  <si>
    <t>Fixed Start Costs ($)</t>
  </si>
  <si>
    <t>Fixed Start Costs ($) ($)</t>
  </si>
  <si>
    <t>aaa32</t>
  </si>
  <si>
    <t>aaa128</t>
  </si>
  <si>
    <t>aaa160</t>
  </si>
  <si>
    <t>d130</t>
  </si>
  <si>
    <t>d98</t>
  </si>
  <si>
    <t>d162</t>
  </si>
  <si>
    <t>aaa192</t>
  </si>
  <si>
    <t>d194</t>
  </si>
  <si>
    <t>aaa224</t>
  </si>
  <si>
    <t>d226</t>
  </si>
  <si>
    <t>aaa256</t>
  </si>
  <si>
    <t>d34</t>
  </si>
  <si>
    <t>aaa64</t>
  </si>
  <si>
    <t>d66</t>
  </si>
  <si>
    <t>aaa96</t>
  </si>
  <si>
    <t>d290</t>
  </si>
  <si>
    <t>aaa320</t>
  </si>
  <si>
    <t>d258</t>
  </si>
  <si>
    <t>aaa288</t>
  </si>
  <si>
    <t>Start Fixed Costs ($)</t>
  </si>
  <si>
    <t>Coleman On - BREC.BREC On</t>
  </si>
  <si>
    <t>Coleman Off - BREC.BREC Off</t>
  </si>
  <si>
    <t>Coleman ATC - BREC.BREC ATC</t>
  </si>
  <si>
    <t>EC/ED
(coal)</t>
  </si>
  <si>
    <t>EC/ED
(ng)</t>
  </si>
  <si>
    <t>Date</t>
  </si>
  <si>
    <t>CAIR Sensitivity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</si>
</sst>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 yyyy"/>
    <numFmt numFmtId="166" formatCode="&quot;$&quot;#,##0"/>
    <numFmt numFmtId="167" formatCode="&quot;$&quot;#,##0.00"/>
    <numFmt numFmtId="168" formatCode="[$$-409]#,##0.00_);\([$$-409]#,##0.00\)"/>
    <numFmt numFmtId="169" formatCode="[$-409]mmm\-yy;@"/>
    <numFmt numFmtId="170" formatCode="#,##0.0"/>
    <numFmt numFmtId="171" formatCode="[$$-409]#,##0_);\([$$-409]#,##0\)"/>
    <numFmt numFmtId="172" formatCode="0_);\(0\)"/>
    <numFmt numFmtId="173" formatCode="mmm\ yy"/>
    <numFmt numFmtId="174" formatCode="0_);[Red]\(0\)"/>
    <numFmt numFmtId="175" formatCode="0.0000"/>
    <numFmt numFmtId="176" formatCode="#,##0.0000000000000_);[Red]\(#,##0.0000000000000\)"/>
    <numFmt numFmtId="177" formatCode="0.00_);\(0.00\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i/>
      <sz val="8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Sylfaen"/>
      <family val="1"/>
    </font>
    <font>
      <sz val="10"/>
      <color indexed="6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0"/>
      <color indexed="8"/>
      <name val="Sylfaen"/>
      <family val="1"/>
    </font>
    <font>
      <sz val="14"/>
      <name val="Arial"/>
      <family val="2"/>
    </font>
    <font>
      <i/>
      <sz val="10"/>
      <name val="Sylfaen"/>
      <family val="1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48"/>
      <name val="Calibri"/>
      <family val="2"/>
    </font>
    <font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</font>
    <font>
      <b/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8"/>
      <color indexed="53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5"/>
      <color theme="3"/>
      <name val="Gill Sans MT"/>
      <family val="2"/>
    </font>
    <font>
      <b/>
      <sz val="13"/>
      <color theme="3"/>
      <name val="Gill Sans MT"/>
      <family val="2"/>
    </font>
    <font>
      <b/>
      <sz val="11"/>
      <color theme="3"/>
      <name val="Gill Sans MT"/>
      <family val="2"/>
    </font>
    <font>
      <sz val="10"/>
      <color rgb="FF006100"/>
      <name val="Gill Sans MT"/>
      <family val="2"/>
    </font>
    <font>
      <sz val="10"/>
      <color rgb="FF9C0006"/>
      <name val="Gill Sans MT"/>
      <family val="2"/>
    </font>
    <font>
      <sz val="10"/>
      <color rgb="FF9C6500"/>
      <name val="Gill Sans MT"/>
      <family val="2"/>
    </font>
    <font>
      <sz val="10"/>
      <color rgb="FF3F3F76"/>
      <name val="Gill Sans MT"/>
      <family val="2"/>
    </font>
    <font>
      <b/>
      <sz val="10"/>
      <color rgb="FF3F3F3F"/>
      <name val="Gill Sans MT"/>
      <family val="2"/>
    </font>
    <font>
      <b/>
      <sz val="10"/>
      <color rgb="FFFA7D00"/>
      <name val="Gill Sans MT"/>
      <family val="2"/>
    </font>
    <font>
      <sz val="10"/>
      <color rgb="FFFA7D00"/>
      <name val="Gill Sans MT"/>
      <family val="2"/>
    </font>
    <font>
      <b/>
      <sz val="10"/>
      <color theme="0"/>
      <name val="Gill Sans MT"/>
      <family val="2"/>
    </font>
    <font>
      <sz val="10"/>
      <color rgb="FFFF0000"/>
      <name val="Gill Sans MT"/>
      <family val="2"/>
    </font>
    <font>
      <i/>
      <sz val="10"/>
      <color rgb="FF7F7F7F"/>
      <name val="Gill Sans MT"/>
      <family val="2"/>
    </font>
    <font>
      <b/>
      <sz val="10"/>
      <color theme="1"/>
      <name val="Gill Sans MT"/>
      <family val="2"/>
    </font>
    <font>
      <sz val="10"/>
      <color theme="0"/>
      <name val="Gill Sans MT"/>
      <family val="2"/>
    </font>
    <font>
      <sz val="11"/>
      <color indexed="8"/>
      <name val="Times New Roman"/>
      <family val="1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vertAlign val="superscript"/>
      <sz val="9"/>
      <name val="Times New Roman"/>
      <family val="1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u/>
      <sz val="1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b/>
      <sz val="10"/>
      <color theme="0"/>
      <name val="Sylfaen"/>
      <family val="1"/>
    </font>
    <font>
      <b/>
      <sz val="10"/>
      <name val="Sylfae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53"/>
      <name val="Calibri"/>
      <family val="2"/>
      <scheme val="minor"/>
    </font>
    <font>
      <sz val="11"/>
      <color indexed="48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theme="6" tint="-0.249977111117893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/>
    <xf numFmtId="0" fontId="10" fillId="0" borderId="0">
      <alignment horizontal="left" vertical="center" indent="1"/>
    </xf>
    <xf numFmtId="44" fontId="2" fillId="0" borderId="0" applyFont="0" applyFill="0" applyBorder="0" applyAlignment="0" applyProtection="0"/>
    <xf numFmtId="0" fontId="3" fillId="0" borderId="4" applyBorder="0">
      <alignment horizontal="right"/>
    </xf>
    <xf numFmtId="0" fontId="3" fillId="0" borderId="5" applyFont="0" applyBorder="0">
      <alignment horizontal="right"/>
    </xf>
    <xf numFmtId="0" fontId="3" fillId="0" borderId="6" applyFont="0" applyFill="0" applyBorder="0" applyAlignment="0">
      <alignment horizontal="right"/>
    </xf>
    <xf numFmtId="0" fontId="3" fillId="0" borderId="6" applyBorder="0">
      <alignment horizontal="right"/>
    </xf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43" fontId="14" fillId="0" borderId="7">
      <alignment horizontal="center" wrapText="1"/>
    </xf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11" applyBorder="0"/>
    <xf numFmtId="0" fontId="3" fillId="0" borderId="12" applyFill="0" applyBorder="0">
      <alignment horizontal="right"/>
    </xf>
    <xf numFmtId="0" fontId="18" fillId="7" borderId="2" applyNumberFormat="0" applyAlignment="0" applyProtection="0"/>
    <xf numFmtId="0" fontId="19" fillId="0" borderId="13" applyNumberFormat="0" applyFill="0" applyAlignment="0" applyProtection="0"/>
    <xf numFmtId="0" fontId="3" fillId="0" borderId="14" applyFont="0" applyBorder="0">
      <alignment horizontal="right"/>
    </xf>
    <xf numFmtId="0" fontId="3" fillId="0" borderId="12" applyFont="0" applyFill="0" applyBorder="0">
      <alignment horizontal="right"/>
    </xf>
    <xf numFmtId="0" fontId="3" fillId="22" borderId="4" applyFont="0" applyFill="0" applyBorder="0">
      <alignment horizontal="right"/>
    </xf>
    <xf numFmtId="0" fontId="20" fillId="0" borderId="0" applyFont="0" applyFill="0" applyBorder="0">
      <alignment horizontal="right"/>
    </xf>
    <xf numFmtId="0" fontId="3" fillId="0" borderId="5">
      <alignment horizontal="left"/>
    </xf>
    <xf numFmtId="0" fontId="21" fillId="23" borderId="0" applyNumberFormat="0" applyBorder="0" applyAlignment="0" applyProtection="0"/>
    <xf numFmtId="0" fontId="22" fillId="24" borderId="15" applyNumberFormat="0" applyFont="0" applyAlignment="0" applyProtection="0"/>
    <xf numFmtId="0" fontId="23" fillId="20" borderId="16" applyNumberFormat="0" applyAlignment="0" applyProtection="0"/>
    <xf numFmtId="9" fontId="2" fillId="0" borderId="0" applyFont="0" applyFill="0" applyBorder="0" applyAlignment="0" applyProtection="0"/>
    <xf numFmtId="0" fontId="3" fillId="0" borderId="17">
      <alignment horizontal="center"/>
    </xf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5" applyFill="0" applyBorder="0">
      <alignment horizontal="right"/>
    </xf>
    <xf numFmtId="0" fontId="20" fillId="0" borderId="0" applyFont="0" applyBorder="0">
      <alignment horizontal="center"/>
    </xf>
    <xf numFmtId="0" fontId="20" fillId="0" borderId="0" applyFont="0" applyFill="0" applyBorder="0" applyAlignment="0" applyProtection="0"/>
    <xf numFmtId="0" fontId="20" fillId="0" borderId="18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20" applyNumberFormat="0" applyFont="0" applyFill="0" applyAlignment="0" applyProtection="0"/>
    <xf numFmtId="0" fontId="20" fillId="0" borderId="21" applyNumberFormat="0" applyFont="0" applyFill="0" applyAlignment="0" applyProtection="0"/>
    <xf numFmtId="0" fontId="20" fillId="0" borderId="22" applyNumberFormat="0" applyFont="0" applyFill="0" applyAlignment="0" applyProtection="0"/>
    <xf numFmtId="0" fontId="20" fillId="25" borderId="0" applyNumberFormat="0" applyFont="0" applyBorder="0" applyAlignment="0" applyProtection="0"/>
    <xf numFmtId="0" fontId="20" fillId="0" borderId="23" applyNumberFormat="0" applyFont="0" applyFill="0" applyAlignment="0" applyProtection="0"/>
    <xf numFmtId="0" fontId="20" fillId="0" borderId="24" applyNumberFormat="0" applyFont="0" applyFill="0" applyAlignment="0" applyProtection="0"/>
    <xf numFmtId="46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5" applyNumberFormat="0" applyFont="0" applyFill="0" applyAlignment="0" applyProtection="0"/>
    <xf numFmtId="0" fontId="20" fillId="0" borderId="26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0" applyNumberFormat="0" applyFont="0" applyFill="0" applyBorder="0" applyProtection="0">
      <alignment horizont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0" fillId="25" borderId="0" applyNumberFormat="0" applyFont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8" applyNumberFormat="0" applyFont="0" applyFill="0" applyAlignment="0" applyProtection="0"/>
    <xf numFmtId="0" fontId="20" fillId="0" borderId="29" applyNumberFormat="0" applyFont="0" applyFill="0" applyAlignment="0" applyProtection="0"/>
    <xf numFmtId="0" fontId="20" fillId="0" borderId="0" applyFont="0" applyFill="0" applyBorder="0" applyAlignment="0" applyProtection="0"/>
    <xf numFmtId="0" fontId="20" fillId="0" borderId="30" applyNumberFormat="0" applyFont="0" applyFill="0" applyAlignment="0" applyProtection="0"/>
    <xf numFmtId="0" fontId="20" fillId="0" borderId="31" applyNumberFormat="0" applyFont="0" applyFill="0" applyAlignment="0" applyProtection="0"/>
    <xf numFmtId="0" fontId="20" fillId="0" borderId="1" applyNumberFormat="0" applyFont="0" applyFill="0" applyAlignment="0" applyProtection="0"/>
    <xf numFmtId="0" fontId="20" fillId="0" borderId="32" applyNumberFormat="0" applyFont="0" applyFill="0" applyAlignment="0" applyProtection="0"/>
    <xf numFmtId="0" fontId="20" fillId="0" borderId="33" applyNumberFormat="0" applyFont="0" applyFill="0" applyAlignment="0" applyProtection="0"/>
    <xf numFmtId="43" fontId="14" fillId="0" borderId="0">
      <alignment horizontal="left" wrapText="1"/>
    </xf>
    <xf numFmtId="43" fontId="3" fillId="0" borderId="0">
      <alignment horizontal="left"/>
    </xf>
    <xf numFmtId="0" fontId="29" fillId="0" borderId="34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169" fontId="2" fillId="0" borderId="0"/>
    <xf numFmtId="0" fontId="2" fillId="0" borderId="0"/>
    <xf numFmtId="0" fontId="46" fillId="42" borderId="0" applyNumberFormat="0" applyBorder="0" applyAlignment="0" applyProtection="0"/>
    <xf numFmtId="0" fontId="46" fillId="46" borderId="0" applyNumberFormat="0" applyBorder="0" applyAlignment="0" applyProtection="0"/>
    <xf numFmtId="0" fontId="46" fillId="50" borderId="0" applyNumberFormat="0" applyBorder="0" applyAlignment="0" applyProtection="0"/>
    <xf numFmtId="0" fontId="46" fillId="54" borderId="0" applyNumberFormat="0" applyBorder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61" fillId="44" borderId="0" applyNumberFormat="0" applyBorder="0" applyAlignment="0" applyProtection="0"/>
    <xf numFmtId="0" fontId="61" fillId="48" borderId="0" applyNumberFormat="0" applyBorder="0" applyAlignment="0" applyProtection="0"/>
    <xf numFmtId="0" fontId="61" fillId="52" borderId="0" applyNumberFormat="0" applyBorder="0" applyAlignment="0" applyProtection="0"/>
    <xf numFmtId="0" fontId="61" fillId="56" borderId="0" applyNumberFormat="0" applyBorder="0" applyAlignment="0" applyProtection="0"/>
    <xf numFmtId="0" fontId="61" fillId="60" borderId="0" applyNumberFormat="0" applyBorder="0" applyAlignment="0" applyProtection="0"/>
    <xf numFmtId="0" fontId="61" fillId="64" borderId="0" applyNumberFormat="0" applyBorder="0" applyAlignment="0" applyProtection="0"/>
    <xf numFmtId="0" fontId="61" fillId="41" borderId="0" applyNumberFormat="0" applyBorder="0" applyAlignment="0" applyProtection="0"/>
    <xf numFmtId="0" fontId="61" fillId="45" borderId="0" applyNumberFormat="0" applyBorder="0" applyAlignment="0" applyProtection="0"/>
    <xf numFmtId="0" fontId="61" fillId="49" borderId="0" applyNumberFormat="0" applyBorder="0" applyAlignment="0" applyProtection="0"/>
    <xf numFmtId="0" fontId="61" fillId="53" borderId="0" applyNumberFormat="0" applyBorder="0" applyAlignment="0" applyProtection="0"/>
    <xf numFmtId="0" fontId="61" fillId="57" borderId="0" applyNumberFormat="0" applyBorder="0" applyAlignment="0" applyProtection="0"/>
    <xf numFmtId="0" fontId="61" fillId="61" borderId="0" applyNumberFormat="0" applyBorder="0" applyAlignment="0" applyProtection="0"/>
    <xf numFmtId="0" fontId="62" fillId="0" borderId="0" applyNumberFormat="0" applyFont="0" applyFill="0" applyBorder="0" applyProtection="0"/>
    <xf numFmtId="0" fontId="51" fillId="35" borderId="0" applyNumberFormat="0" applyBorder="0" applyAlignment="0" applyProtection="0"/>
    <xf numFmtId="0" fontId="63" fillId="0" borderId="0">
      <alignment horizontal="center"/>
    </xf>
    <xf numFmtId="0" fontId="55" fillId="38" borderId="56" applyNumberFormat="0" applyAlignment="0" applyProtection="0"/>
    <xf numFmtId="0" fontId="57" fillId="39" borderId="59" applyNumberFormat="0" applyAlignment="0" applyProtection="0"/>
    <xf numFmtId="0" fontId="6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" fontId="2" fillId="0" borderId="0"/>
    <xf numFmtId="0" fontId="6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6" fillId="0" borderId="0">
      <alignment horizontal="center"/>
    </xf>
    <xf numFmtId="0" fontId="50" fillId="34" borderId="0" applyNumberFormat="0" applyBorder="0" applyAlignment="0" applyProtection="0"/>
    <xf numFmtId="0" fontId="47" fillId="0" borderId="53" applyNumberFormat="0" applyFill="0" applyAlignment="0" applyProtection="0"/>
    <xf numFmtId="0" fontId="43" fillId="0" borderId="8" applyFill="0" applyBorder="0" applyAlignment="0" applyProtection="0"/>
    <xf numFmtId="0" fontId="48" fillId="0" borderId="54" applyNumberFormat="0" applyFill="0" applyAlignment="0" applyProtection="0"/>
    <xf numFmtId="0" fontId="67" fillId="0" borderId="55" applyNumberFormat="0" applyFill="0" applyAlignment="0" applyProtection="0"/>
    <xf numFmtId="0" fontId="49" fillId="0" borderId="55" applyNumberFormat="0" applyFill="0" applyAlignment="0" applyProtection="0"/>
    <xf numFmtId="0" fontId="49" fillId="0" borderId="0" applyNumberFormat="0" applyFill="0" applyBorder="0" applyAlignment="0" applyProtection="0"/>
    <xf numFmtId="0" fontId="68" fillId="37" borderId="56" applyNumberFormat="0" applyAlignment="0" applyProtection="0"/>
    <xf numFmtId="0" fontId="53" fillId="37" borderId="56" applyNumberFormat="0" applyAlignment="0" applyProtection="0"/>
    <xf numFmtId="0" fontId="56" fillId="0" borderId="58" applyNumberFormat="0" applyFill="0" applyAlignment="0" applyProtection="0"/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52" fillId="36" borderId="0" applyNumberFormat="0" applyBorder="0" applyAlignment="0" applyProtection="0"/>
    <xf numFmtId="0" fontId="69" fillId="0" borderId="0"/>
    <xf numFmtId="0" fontId="2" fillId="0" borderId="0"/>
    <xf numFmtId="0" fontId="46" fillId="0" borderId="0"/>
    <xf numFmtId="0" fontId="46" fillId="0" borderId="0"/>
    <xf numFmtId="0" fontId="1" fillId="0" borderId="0"/>
    <xf numFmtId="0" fontId="2" fillId="0" borderId="0"/>
    <xf numFmtId="169" fontId="2" fillId="0" borderId="0"/>
    <xf numFmtId="0" fontId="69" fillId="0" borderId="0"/>
    <xf numFmtId="0" fontId="69" fillId="0" borderId="0"/>
    <xf numFmtId="0" fontId="69" fillId="0" borderId="0"/>
    <xf numFmtId="0" fontId="69" fillId="40" borderId="60" applyNumberFormat="0" applyFont="0" applyAlignment="0" applyProtection="0"/>
    <xf numFmtId="0" fontId="46" fillId="40" borderId="60" applyNumberFormat="0" applyFont="0" applyAlignment="0" applyProtection="0"/>
    <xf numFmtId="0" fontId="54" fillId="38" borderId="57" applyNumberFormat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/>
    <xf numFmtId="0" fontId="2" fillId="0" borderId="0" applyNumberFormat="0" applyFill="0" applyBorder="0" applyAlignment="0" applyProtection="0"/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42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71" fillId="0" borderId="0"/>
    <xf numFmtId="0" fontId="58" fillId="0" borderId="0" applyNumberFormat="0" applyFill="0" applyBorder="0" applyAlignment="0" applyProtection="0"/>
    <xf numFmtId="169" fontId="2" fillId="0" borderId="0"/>
    <xf numFmtId="0" fontId="44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78">
      <alignment horizontal="center" wrapText="1"/>
    </xf>
  </cellStyleXfs>
  <cellXfs count="69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6" fontId="0" fillId="0" borderId="0" xfId="1" applyNumberFormat="1" applyFont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46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46" xfId="0" applyBorder="1" applyAlignment="1">
      <alignment horizontal="left"/>
    </xf>
    <xf numFmtId="6" fontId="0" fillId="30" borderId="0" xfId="1" applyNumberFormat="1" applyFont="1" applyFill="1"/>
    <xf numFmtId="0" fontId="0" fillId="30" borderId="0" xfId="0" applyFill="1" applyBorder="1" applyAlignment="1">
      <alignment horizontal="left"/>
    </xf>
    <xf numFmtId="38" fontId="0" fillId="0" borderId="0" xfId="0" applyNumberFormat="1" applyFill="1" applyBorder="1"/>
    <xf numFmtId="0" fontId="0" fillId="30" borderId="0" xfId="0" applyFill="1"/>
    <xf numFmtId="0" fontId="0" fillId="30" borderId="0" xfId="0" applyFill="1" applyBorder="1"/>
    <xf numFmtId="0" fontId="0" fillId="30" borderId="0" xfId="0" applyFill="1" applyAlignment="1">
      <alignment horizontal="center"/>
    </xf>
    <xf numFmtId="10" fontId="0" fillId="0" borderId="0" xfId="3" applyNumberFormat="1" applyFont="1"/>
    <xf numFmtId="0" fontId="4" fillId="0" borderId="0" xfId="0" applyFont="1"/>
    <xf numFmtId="0" fontId="0" fillId="0" borderId="0" xfId="0"/>
    <xf numFmtId="0" fontId="0" fillId="0" borderId="0" xfId="0" applyFill="1" applyBorder="1"/>
    <xf numFmtId="167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applyBorder="1"/>
    <xf numFmtId="0" fontId="0" fillId="0" borderId="14" xfId="0" applyBorder="1"/>
    <xf numFmtId="0" fontId="0" fillId="0" borderId="43" xfId="0" applyBorder="1"/>
    <xf numFmtId="0" fontId="0" fillId="0" borderId="0" xfId="0" applyFill="1" applyBorder="1"/>
    <xf numFmtId="1" fontId="0" fillId="0" borderId="0" xfId="0" applyNumberFormat="1" applyBorder="1"/>
    <xf numFmtId="0" fontId="4" fillId="0" borderId="0" xfId="4" applyFont="1"/>
    <xf numFmtId="0" fontId="32" fillId="0" borderId="42" xfId="4" applyFont="1" applyBorder="1" applyAlignment="1">
      <alignment horizontal="center"/>
    </xf>
    <xf numFmtId="0" fontId="32" fillId="0" borderId="6" xfId="4" applyFont="1" applyBorder="1" applyAlignment="1">
      <alignment horizontal="center"/>
    </xf>
    <xf numFmtId="0" fontId="32" fillId="0" borderId="38" xfId="4" applyFont="1" applyBorder="1" applyAlignment="1">
      <alignment horizontal="center"/>
    </xf>
    <xf numFmtId="165" fontId="0" fillId="0" borderId="0" xfId="0" applyNumberFormat="1"/>
    <xf numFmtId="38" fontId="0" fillId="0" borderId="0" xfId="0" applyNumberFormat="1"/>
    <xf numFmtId="1" fontId="0" fillId="0" borderId="0" xfId="0" applyNumberFormat="1"/>
    <xf numFmtId="0" fontId="0" fillId="0" borderId="0" xfId="0"/>
    <xf numFmtId="0" fontId="0" fillId="30" borderId="0" xfId="0" applyFill="1"/>
    <xf numFmtId="0" fontId="0" fillId="30" borderId="6" xfId="0" applyFill="1" applyBorder="1"/>
    <xf numFmtId="0" fontId="0" fillId="30" borderId="42" xfId="0" applyFill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52" xfId="0" applyBorder="1"/>
    <xf numFmtId="14" fontId="0" fillId="67" borderId="0" xfId="0" applyNumberFormat="1" applyFill="1"/>
    <xf numFmtId="164" fontId="0" fillId="0" borderId="0" xfId="1" applyNumberFormat="1" applyFont="1" applyAlignment="1">
      <alignment horizontal="left"/>
    </xf>
    <xf numFmtId="0" fontId="0" fillId="0" borderId="0" xfId="0" applyFill="1" applyAlignment="1">
      <alignment horizontal="left"/>
    </xf>
    <xf numFmtId="38" fontId="0" fillId="0" borderId="48" xfId="0" applyNumberFormat="1" applyFill="1" applyBorder="1" applyAlignment="1">
      <alignment horizontal="left"/>
    </xf>
    <xf numFmtId="38" fontId="0" fillId="0" borderId="49" xfId="0" applyNumberFormat="1" applyFill="1" applyBorder="1" applyAlignment="1">
      <alignment horizontal="left"/>
    </xf>
    <xf numFmtId="38" fontId="0" fillId="0" borderId="11" xfId="0" applyNumberFormat="1" applyFill="1" applyBorder="1" applyAlignment="1">
      <alignment horizontal="left"/>
    </xf>
    <xf numFmtId="38" fontId="0" fillId="0" borderId="0" xfId="0" applyNumberFormat="1" applyFill="1" applyBorder="1" applyAlignment="1">
      <alignment horizontal="left"/>
    </xf>
    <xf numFmtId="38" fontId="0" fillId="0" borderId="51" xfId="0" applyNumberFormat="1" applyFill="1" applyBorder="1" applyAlignment="1">
      <alignment horizontal="left"/>
    </xf>
    <xf numFmtId="38" fontId="0" fillId="0" borderId="7" xfId="0" applyNumberFormat="1" applyFill="1" applyBorder="1" applyAlignment="1">
      <alignment horizontal="left"/>
    </xf>
    <xf numFmtId="38" fontId="0" fillId="0" borderId="0" xfId="0" applyNumberFormat="1" applyAlignment="1">
      <alignment horizontal="left"/>
    </xf>
    <xf numFmtId="37" fontId="0" fillId="0" borderId="0" xfId="1" applyNumberFormat="1" applyFont="1" applyAlignment="1">
      <alignment horizontal="left"/>
    </xf>
    <xf numFmtId="0" fontId="72" fillId="0" borderId="0" xfId="0" applyFont="1"/>
    <xf numFmtId="37" fontId="0" fillId="30" borderId="0" xfId="1" applyNumberFormat="1" applyFont="1" applyFill="1" applyAlignment="1">
      <alignment horizontal="left"/>
    </xf>
    <xf numFmtId="37" fontId="35" fillId="30" borderId="42" xfId="0" applyNumberFormat="1" applyFont="1" applyFill="1" applyBorder="1" applyAlignment="1">
      <alignment horizontal="left"/>
    </xf>
    <xf numFmtId="37" fontId="35" fillId="30" borderId="14" xfId="0" applyNumberFormat="1" applyFont="1" applyFill="1" applyBorder="1" applyAlignment="1">
      <alignment horizontal="left"/>
    </xf>
    <xf numFmtId="37" fontId="0" fillId="30" borderId="38" xfId="1" applyNumberFormat="1" applyFont="1" applyFill="1" applyBorder="1" applyAlignment="1">
      <alignment horizontal="left"/>
    </xf>
    <xf numFmtId="37" fontId="0" fillId="30" borderId="43" xfId="1" applyNumberFormat="1" applyFont="1" applyFill="1" applyBorder="1" applyAlignment="1">
      <alignment horizontal="left"/>
    </xf>
    <xf numFmtId="37" fontId="35" fillId="30" borderId="0" xfId="0" applyNumberFormat="1" applyFont="1" applyFill="1" applyAlignment="1">
      <alignment horizontal="left"/>
    </xf>
    <xf numFmtId="37" fontId="34" fillId="29" borderId="40" xfId="1" applyNumberFormat="1" applyFont="1" applyFill="1" applyBorder="1" applyAlignment="1">
      <alignment horizontal="left"/>
    </xf>
    <xf numFmtId="37" fontId="34" fillId="29" borderId="45" xfId="1" applyNumberFormat="1" applyFont="1" applyFill="1" applyBorder="1" applyAlignment="1">
      <alignment horizontal="left"/>
    </xf>
    <xf numFmtId="165" fontId="0" fillId="30" borderId="35" xfId="0" applyNumberFormat="1" applyFill="1" applyBorder="1" applyAlignment="1">
      <alignment horizontal="left"/>
    </xf>
    <xf numFmtId="165" fontId="0" fillId="30" borderId="36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" fontId="0" fillId="30" borderId="36" xfId="0" applyNumberFormat="1" applyFill="1" applyBorder="1" applyAlignment="1">
      <alignment horizontal="left"/>
    </xf>
    <xf numFmtId="0" fontId="0" fillId="30" borderId="42" xfId="0" applyFill="1" applyBorder="1" applyAlignment="1">
      <alignment horizontal="left"/>
    </xf>
    <xf numFmtId="0" fontId="0" fillId="30" borderId="14" xfId="0" applyFill="1" applyBorder="1" applyAlignment="1">
      <alignment horizontal="left"/>
    </xf>
    <xf numFmtId="9" fontId="0" fillId="31" borderId="42" xfId="3" applyNumberFormat="1" applyFont="1" applyFill="1" applyBorder="1" applyAlignment="1">
      <alignment horizontal="left"/>
    </xf>
    <xf numFmtId="9" fontId="0" fillId="31" borderId="14" xfId="3" applyNumberFormat="1" applyFont="1" applyFill="1" applyBorder="1" applyAlignment="1">
      <alignment horizontal="left"/>
    </xf>
    <xf numFmtId="168" fontId="0" fillId="31" borderId="42" xfId="2" applyNumberFormat="1" applyFont="1" applyFill="1" applyBorder="1" applyAlignment="1">
      <alignment horizontal="left"/>
    </xf>
    <xf numFmtId="168" fontId="0" fillId="31" borderId="14" xfId="2" applyNumberFormat="1" applyFont="1" applyFill="1" applyBorder="1" applyAlignment="1">
      <alignment horizontal="left"/>
    </xf>
    <xf numFmtId="7" fontId="0" fillId="31" borderId="6" xfId="0" applyNumberFormat="1" applyFill="1" applyBorder="1" applyAlignment="1">
      <alignment horizontal="left"/>
    </xf>
    <xf numFmtId="7" fontId="0" fillId="31" borderId="0" xfId="0" applyNumberFormat="1" applyFill="1" applyBorder="1" applyAlignment="1">
      <alignment horizontal="left"/>
    </xf>
    <xf numFmtId="9" fontId="0" fillId="31" borderId="6" xfId="3" applyFont="1" applyFill="1" applyBorder="1" applyAlignment="1">
      <alignment horizontal="left"/>
    </xf>
    <xf numFmtId="9" fontId="0" fillId="31" borderId="0" xfId="3" applyFont="1" applyFill="1" applyBorder="1" applyAlignment="1">
      <alignment horizontal="left"/>
    </xf>
    <xf numFmtId="5" fontId="0" fillId="30" borderId="0" xfId="0" applyNumberFormat="1" applyFill="1" applyBorder="1" applyAlignment="1">
      <alignment horizontal="left"/>
    </xf>
    <xf numFmtId="7" fontId="0" fillId="30" borderId="0" xfId="0" applyNumberFormat="1" applyFill="1" applyBorder="1" applyAlignment="1">
      <alignment horizontal="left"/>
    </xf>
    <xf numFmtId="166" fontId="0" fillId="30" borderId="0" xfId="0" applyNumberFormat="1" applyFill="1" applyBorder="1" applyAlignment="1">
      <alignment horizontal="left"/>
    </xf>
    <xf numFmtId="37" fontId="0" fillId="30" borderId="6" xfId="1" applyNumberFormat="1" applyFont="1" applyFill="1" applyBorder="1" applyAlignment="1">
      <alignment horizontal="left"/>
    </xf>
    <xf numFmtId="37" fontId="0" fillId="30" borderId="0" xfId="1" applyNumberFormat="1" applyFont="1" applyFill="1" applyBorder="1" applyAlignment="1">
      <alignment horizontal="left"/>
    </xf>
    <xf numFmtId="37" fontId="38" fillId="30" borderId="6" xfId="1" applyNumberFormat="1" applyFont="1" applyFill="1" applyBorder="1" applyAlignment="1">
      <alignment horizontal="left"/>
    </xf>
    <xf numFmtId="37" fontId="38" fillId="30" borderId="0" xfId="1" applyNumberFormat="1" applyFont="1" applyFill="1" applyBorder="1" applyAlignment="1">
      <alignment horizontal="left"/>
    </xf>
    <xf numFmtId="39" fontId="0" fillId="31" borderId="6" xfId="0" applyNumberFormat="1" applyFill="1" applyBorder="1" applyAlignment="1">
      <alignment horizontal="left"/>
    </xf>
    <xf numFmtId="39" fontId="0" fillId="31" borderId="0" xfId="0" applyNumberFormat="1" applyFill="1" applyBorder="1" applyAlignment="1">
      <alignment horizontal="left"/>
    </xf>
    <xf numFmtId="39" fontId="0" fillId="31" borderId="38" xfId="0" applyNumberFormat="1" applyFill="1" applyBorder="1" applyAlignment="1">
      <alignment horizontal="left"/>
    </xf>
    <xf numFmtId="39" fontId="0" fillId="31" borderId="43" xfId="0" applyNumberFormat="1" applyFill="1" applyBorder="1" applyAlignment="1">
      <alignment horizontal="left"/>
    </xf>
    <xf numFmtId="0" fontId="0" fillId="30" borderId="6" xfId="0" applyFill="1" applyBorder="1" applyAlignment="1">
      <alignment horizontal="left"/>
    </xf>
    <xf numFmtId="5" fontId="0" fillId="30" borderId="6" xfId="0" applyNumberFormat="1" applyFill="1" applyBorder="1" applyAlignment="1">
      <alignment horizontal="left"/>
    </xf>
    <xf numFmtId="7" fontId="0" fillId="30" borderId="6" xfId="0" applyNumberFormat="1" applyFill="1" applyBorder="1" applyAlignment="1">
      <alignment horizontal="left"/>
    </xf>
    <xf numFmtId="166" fontId="0" fillId="30" borderId="6" xfId="0" applyNumberForma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0" fillId="30" borderId="62" xfId="0" applyFill="1" applyBorder="1" applyAlignment="1">
      <alignment horizontal="left"/>
    </xf>
    <xf numFmtId="0" fontId="0" fillId="33" borderId="36" xfId="0" applyNumberFormat="1" applyFill="1" applyBorder="1" applyAlignment="1">
      <alignment horizontal="left"/>
    </xf>
    <xf numFmtId="1" fontId="0" fillId="30" borderId="35" xfId="0" applyNumberForma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Fill="1" applyBorder="1" applyAlignment="1">
      <alignment horizontal="left"/>
    </xf>
    <xf numFmtId="37" fontId="0" fillId="29" borderId="45" xfId="1" applyNumberFormat="1" applyFont="1" applyFill="1" applyBorder="1" applyAlignment="1">
      <alignment horizontal="left"/>
    </xf>
    <xf numFmtId="37" fontId="35" fillId="30" borderId="0" xfId="1" applyNumberFormat="1" applyFont="1" applyFill="1" applyAlignment="1">
      <alignment horizontal="left"/>
    </xf>
    <xf numFmtId="37" fontId="40" fillId="29" borderId="45" xfId="1" applyNumberFormat="1" applyFont="1" applyFill="1" applyBorder="1" applyAlignment="1">
      <alignment horizontal="left"/>
    </xf>
    <xf numFmtId="37" fontId="35" fillId="30" borderId="42" xfId="1" applyNumberFormat="1" applyFont="1" applyFill="1" applyBorder="1" applyAlignment="1">
      <alignment horizontal="left"/>
    </xf>
    <xf numFmtId="37" fontId="35" fillId="30" borderId="14" xfId="1" applyNumberFormat="1" applyFont="1" applyFill="1" applyBorder="1" applyAlignment="1">
      <alignment horizontal="left"/>
    </xf>
    <xf numFmtId="37" fontId="35" fillId="30" borderId="43" xfId="1" applyNumberFormat="1" applyFont="1" applyFill="1" applyBorder="1" applyAlignment="1">
      <alignment horizontal="left"/>
    </xf>
    <xf numFmtId="37" fontId="0" fillId="29" borderId="40" xfId="1" applyNumberFormat="1" applyFont="1" applyFill="1" applyBorder="1" applyAlignment="1">
      <alignment horizontal="left"/>
    </xf>
    <xf numFmtId="10" fontId="3" fillId="32" borderId="14" xfId="0" applyNumberFormat="1" applyFont="1" applyFill="1" applyBorder="1" applyAlignment="1">
      <alignment horizontal="left"/>
    </xf>
    <xf numFmtId="37" fontId="3" fillId="32" borderId="43" xfId="1" applyNumberFormat="1" applyFont="1" applyFill="1" applyBorder="1" applyAlignment="1">
      <alignment horizontal="left"/>
    </xf>
    <xf numFmtId="37" fontId="3" fillId="0" borderId="0" xfId="1" applyNumberFormat="1" applyFont="1" applyFill="1" applyAlignment="1">
      <alignment horizontal="left"/>
    </xf>
    <xf numFmtId="0" fontId="0" fillId="0" borderId="7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7" xfId="0" applyNumberFormat="1" applyFill="1" applyBorder="1" applyAlignment="1">
      <alignment horizontal="left"/>
    </xf>
    <xf numFmtId="169" fontId="0" fillId="0" borderId="0" xfId="0" applyNumberFormat="1"/>
    <xf numFmtId="0" fontId="0" fillId="0" borderId="7" xfId="0" applyFill="1" applyBorder="1" applyAlignment="1">
      <alignment horizontal="left"/>
    </xf>
    <xf numFmtId="0" fontId="0" fillId="0" borderId="50" xfId="0" applyBorder="1"/>
    <xf numFmtId="0" fontId="0" fillId="0" borderId="47" xfId="0" applyBorder="1"/>
    <xf numFmtId="0" fontId="0" fillId="0" borderId="48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9" xfId="0" applyBorder="1"/>
    <xf numFmtId="37" fontId="0" fillId="0" borderId="49" xfId="1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37" fontId="0" fillId="0" borderId="0" xfId="1" applyNumberFormat="1" applyFont="1" applyBorder="1" applyAlignment="1">
      <alignment horizontal="left"/>
    </xf>
    <xf numFmtId="37" fontId="0" fillId="0" borderId="0" xfId="1" applyNumberFormat="1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37" fontId="0" fillId="0" borderId="7" xfId="1" applyNumberFormat="1" applyFont="1" applyBorder="1" applyAlignment="1">
      <alignment horizontal="left"/>
    </xf>
    <xf numFmtId="37" fontId="0" fillId="0" borderId="7" xfId="1" applyNumberFormat="1" applyFont="1" applyFill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14" fontId="0" fillId="68" borderId="0" xfId="0" applyNumberFormat="1" applyFill="1" applyAlignment="1">
      <alignment horizontal="left"/>
    </xf>
    <xf numFmtId="14" fontId="0" fillId="69" borderId="0" xfId="0" applyNumberFormat="1" applyFill="1" applyAlignment="1">
      <alignment horizontal="left"/>
    </xf>
    <xf numFmtId="169" fontId="0" fillId="0" borderId="0" xfId="0" applyNumberFormat="1" applyAlignment="1">
      <alignment horizontal="left"/>
    </xf>
    <xf numFmtId="0" fontId="0" fillId="68" borderId="0" xfId="0" applyFill="1" applyAlignment="1">
      <alignment horizontal="left"/>
    </xf>
    <xf numFmtId="0" fontId="0" fillId="69" borderId="0" xfId="0" applyFill="1" applyAlignment="1">
      <alignment horizontal="left"/>
    </xf>
    <xf numFmtId="172" fontId="0" fillId="0" borderId="0" xfId="0" applyNumberFormat="1" applyFill="1" applyBorder="1" applyAlignment="1">
      <alignment horizontal="left"/>
    </xf>
    <xf numFmtId="38" fontId="0" fillId="0" borderId="49" xfId="1" applyNumberFormat="1" applyFont="1" applyBorder="1" applyAlignment="1">
      <alignment horizontal="left"/>
    </xf>
    <xf numFmtId="169" fontId="72" fillId="0" borderId="0" xfId="0" applyNumberFormat="1" applyFont="1"/>
    <xf numFmtId="169" fontId="72" fillId="0" borderId="0" xfId="0" applyNumberFormat="1" applyFont="1" applyFill="1" applyBorder="1" applyAlignment="1">
      <alignment horizontal="left"/>
    </xf>
    <xf numFmtId="173" fontId="0" fillId="0" borderId="35" xfId="0" applyNumberFormat="1" applyBorder="1" applyAlignment="1">
      <alignment horizontal="left"/>
    </xf>
    <xf numFmtId="173" fontId="0" fillId="0" borderId="36" xfId="0" applyNumberFormat="1" applyBorder="1" applyAlignment="1">
      <alignment horizontal="left"/>
    </xf>
    <xf numFmtId="165" fontId="0" fillId="0" borderId="35" xfId="0" applyNumberFormat="1" applyBorder="1" applyAlignment="1">
      <alignment horizontal="left"/>
    </xf>
    <xf numFmtId="165" fontId="0" fillId="0" borderId="36" xfId="0" applyNumberFormat="1" applyBorder="1" applyAlignment="1">
      <alignment horizontal="left"/>
    </xf>
    <xf numFmtId="3" fontId="0" fillId="30" borderId="0" xfId="1" applyNumberFormat="1" applyFont="1" applyFill="1" applyAlignment="1">
      <alignment horizontal="left"/>
    </xf>
    <xf numFmtId="3" fontId="35" fillId="30" borderId="0" xfId="0" applyNumberFormat="1" applyFont="1" applyFill="1" applyAlignment="1">
      <alignment horizontal="left"/>
    </xf>
    <xf numFmtId="3" fontId="34" fillId="29" borderId="40" xfId="102" applyNumberFormat="1" applyFont="1" applyFill="1" applyBorder="1" applyAlignment="1">
      <alignment horizontal="left"/>
    </xf>
    <xf numFmtId="3" fontId="34" fillId="29" borderId="45" xfId="102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37" fillId="28" borderId="40" xfId="102" applyNumberFormat="1" applyFont="1" applyFill="1" applyBorder="1" applyAlignment="1">
      <alignment horizontal="left"/>
    </xf>
    <xf numFmtId="3" fontId="37" fillId="28" borderId="45" xfId="102" applyNumberFormat="1" applyFont="1" applyFill="1" applyBorder="1" applyAlignment="1">
      <alignment horizontal="left"/>
    </xf>
    <xf numFmtId="3" fontId="0" fillId="0" borderId="0" xfId="1" applyNumberFormat="1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165" fontId="45" fillId="30" borderId="0" xfId="0" applyNumberFormat="1" applyFont="1" applyFill="1" applyAlignment="1">
      <alignment horizontal="left"/>
    </xf>
    <xf numFmtId="0" fontId="34" fillId="30" borderId="44" xfId="102" applyFont="1" applyFill="1" applyBorder="1" applyAlignment="1"/>
    <xf numFmtId="3" fontId="0" fillId="30" borderId="42" xfId="0" applyNumberFormat="1" applyFill="1" applyBorder="1" applyAlignment="1">
      <alignment horizontal="left"/>
    </xf>
    <xf numFmtId="3" fontId="0" fillId="30" borderId="14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3" fontId="38" fillId="30" borderId="6" xfId="1" applyNumberFormat="1" applyFont="1" applyFill="1" applyBorder="1" applyAlignment="1">
      <alignment horizontal="left"/>
    </xf>
    <xf numFmtId="3" fontId="38" fillId="30" borderId="0" xfId="1" applyNumberFormat="1" applyFont="1" applyFill="1" applyBorder="1" applyAlignment="1">
      <alignment horizontal="left"/>
    </xf>
    <xf numFmtId="3" fontId="0" fillId="30" borderId="6" xfId="1" applyNumberFormat="1" applyFont="1" applyFill="1" applyBorder="1" applyAlignment="1">
      <alignment horizontal="left"/>
    </xf>
    <xf numFmtId="3" fontId="0" fillId="30" borderId="0" xfId="1" applyNumberFormat="1" applyFont="1" applyFill="1" applyBorder="1" applyAlignment="1">
      <alignment horizontal="left"/>
    </xf>
    <xf numFmtId="0" fontId="0" fillId="31" borderId="6" xfId="0" applyFill="1" applyBorder="1" applyAlignment="1">
      <alignment horizontal="left"/>
    </xf>
    <xf numFmtId="0" fontId="34" fillId="26" borderId="12" xfId="102" applyFont="1" applyFill="1" applyBorder="1" applyAlignment="1"/>
    <xf numFmtId="171" fontId="0" fillId="30" borderId="6" xfId="0" applyNumberFormat="1" applyFill="1" applyBorder="1" applyAlignment="1">
      <alignment horizontal="left"/>
    </xf>
    <xf numFmtId="171" fontId="0" fillId="30" borderId="0" xfId="0" applyNumberFormat="1" applyFill="1" applyBorder="1" applyAlignment="1">
      <alignment horizontal="left"/>
    </xf>
    <xf numFmtId="1" fontId="0" fillId="30" borderId="6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left"/>
    </xf>
    <xf numFmtId="0" fontId="34" fillId="31" borderId="12" xfId="102" applyFont="1" applyFill="1" applyBorder="1" applyAlignment="1"/>
    <xf numFmtId="5" fontId="0" fillId="30" borderId="6" xfId="2" applyNumberFormat="1" applyFont="1" applyFill="1" applyBorder="1" applyAlignment="1">
      <alignment horizontal="left"/>
    </xf>
    <xf numFmtId="5" fontId="0" fillId="30" borderId="0" xfId="2" applyNumberFormat="1" applyFont="1" applyFill="1" applyBorder="1" applyAlignment="1">
      <alignment horizontal="left"/>
    </xf>
    <xf numFmtId="0" fontId="0" fillId="31" borderId="38" xfId="0" applyFill="1" applyBorder="1" applyAlignment="1">
      <alignment horizontal="left"/>
    </xf>
    <xf numFmtId="0" fontId="34" fillId="26" borderId="39" xfId="102" applyFont="1" applyFill="1" applyBorder="1" applyAlignment="1"/>
    <xf numFmtId="37" fontId="38" fillId="30" borderId="14" xfId="0" applyNumberFormat="1" applyFont="1" applyFill="1" applyBorder="1" applyAlignment="1">
      <alignment horizontal="left"/>
    </xf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0" fillId="30" borderId="0" xfId="0" applyFont="1" applyFill="1" applyAlignment="1"/>
    <xf numFmtId="2" fontId="0" fillId="30" borderId="0" xfId="0" applyNumberFormat="1" applyFill="1" applyAlignment="1">
      <alignment horizontal="left"/>
    </xf>
    <xf numFmtId="0" fontId="0" fillId="30" borderId="0" xfId="0" applyFill="1" applyAlignment="1">
      <alignment horizontal="left"/>
    </xf>
    <xf numFmtId="0" fontId="45" fillId="30" borderId="0" xfId="0" applyFont="1" applyFill="1"/>
    <xf numFmtId="0" fontId="45" fillId="30" borderId="0" xfId="0" applyFont="1" applyFill="1" applyAlignment="1"/>
    <xf numFmtId="165" fontId="0" fillId="0" borderId="0" xfId="0" applyNumberFormat="1" applyAlignment="1">
      <alignment horizontal="left"/>
    </xf>
    <xf numFmtId="165" fontId="0" fillId="0" borderId="0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43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70" borderId="11" xfId="0" applyFill="1" applyBorder="1"/>
    <xf numFmtId="0" fontId="4" fillId="0" borderId="0" xfId="4" applyFont="1" applyAlignment="1">
      <alignment horizontal="left"/>
    </xf>
    <xf numFmtId="0" fontId="32" fillId="0" borderId="4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6" fontId="0" fillId="0" borderId="14" xfId="0" applyNumberForma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6" fontId="0" fillId="0" borderId="0" xfId="0" applyNumberFormat="1" applyBorder="1" applyAlignment="1">
      <alignment horizontal="left"/>
    </xf>
    <xf numFmtId="0" fontId="4" fillId="0" borderId="37" xfId="4" applyFont="1" applyBorder="1" applyAlignment="1">
      <alignment horizontal="left"/>
    </xf>
    <xf numFmtId="6" fontId="0" fillId="0" borderId="43" xfId="0" applyNumberFormat="1" applyBorder="1" applyAlignment="1">
      <alignment horizontal="left"/>
    </xf>
    <xf numFmtId="0" fontId="2" fillId="0" borderId="0" xfId="4" applyAlignment="1">
      <alignment horizontal="left"/>
    </xf>
    <xf numFmtId="6" fontId="0" fillId="0" borderId="0" xfId="0" applyNumberFormat="1" applyAlignment="1">
      <alignment horizontal="left"/>
    </xf>
    <xf numFmtId="0" fontId="32" fillId="0" borderId="42" xfId="4" applyFont="1" applyBorder="1" applyAlignment="1">
      <alignment horizontal="left"/>
    </xf>
    <xf numFmtId="0" fontId="32" fillId="0" borderId="6" xfId="4" applyFont="1" applyBorder="1" applyAlignment="1">
      <alignment horizontal="left"/>
    </xf>
    <xf numFmtId="10" fontId="0" fillId="0" borderId="0" xfId="0" applyNumberFormat="1"/>
    <xf numFmtId="3" fontId="0" fillId="0" borderId="0" xfId="0" applyNumberFormat="1"/>
    <xf numFmtId="167" fontId="0" fillId="0" borderId="0" xfId="0" applyNumberFormat="1" applyFill="1" applyBorder="1"/>
    <xf numFmtId="22" fontId="0" fillId="0" borderId="0" xfId="0" applyNumberFormat="1" applyFill="1" applyBorder="1"/>
    <xf numFmtId="0" fontId="0" fillId="30" borderId="0" xfId="0" applyFont="1" applyFill="1" applyBorder="1" applyAlignment="1">
      <alignment horizontal="left"/>
    </xf>
    <xf numFmtId="37" fontId="0" fillId="0" borderId="0" xfId="1" applyNumberFormat="1" applyFont="1"/>
    <xf numFmtId="0" fontId="74" fillId="71" borderId="63" xfId="0" applyFont="1" applyFill="1" applyBorder="1"/>
    <xf numFmtId="0" fontId="74" fillId="71" borderId="64" xfId="0" applyFont="1" applyFill="1" applyBorder="1" applyAlignment="1">
      <alignment horizontal="left"/>
    </xf>
    <xf numFmtId="0" fontId="72" fillId="74" borderId="42" xfId="0" applyFont="1" applyFill="1" applyBorder="1"/>
    <xf numFmtId="0" fontId="72" fillId="74" borderId="44" xfId="0" applyFont="1" applyFill="1" applyBorder="1"/>
    <xf numFmtId="0" fontId="75" fillId="74" borderId="6" xfId="0" applyFont="1" applyFill="1" applyBorder="1"/>
    <xf numFmtId="0" fontId="75" fillId="74" borderId="12" xfId="0" applyFont="1" applyFill="1" applyBorder="1"/>
    <xf numFmtId="167" fontId="0" fillId="28" borderId="6" xfId="0" applyNumberFormat="1" applyFill="1" applyBorder="1" applyAlignment="1">
      <alignment horizontal="left"/>
    </xf>
    <xf numFmtId="167" fontId="0" fillId="28" borderId="12" xfId="0" applyNumberFormat="1" applyFill="1" applyBorder="1" applyAlignment="1">
      <alignment horizontal="left"/>
    </xf>
    <xf numFmtId="0" fontId="75" fillId="75" borderId="67" xfId="0" applyFont="1" applyFill="1" applyBorder="1"/>
    <xf numFmtId="0" fontId="75" fillId="75" borderId="0" xfId="0" applyFont="1" applyFill="1"/>
    <xf numFmtId="0" fontId="45" fillId="76" borderId="0" xfId="0" applyFont="1" applyFill="1" applyAlignment="1">
      <alignment horizontal="left"/>
    </xf>
    <xf numFmtId="3" fontId="45" fillId="76" borderId="0" xfId="0" applyNumberFormat="1" applyFont="1" applyFill="1"/>
    <xf numFmtId="166" fontId="45" fillId="76" borderId="0" xfId="0" applyNumberFormat="1" applyFont="1" applyFill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37" fontId="0" fillId="0" borderId="0" xfId="0" applyNumberFormat="1" applyFill="1" applyBorder="1"/>
    <xf numFmtId="0" fontId="0" fillId="77" borderId="0" xfId="0" applyFill="1" applyAlignment="1">
      <alignment horizontal="left"/>
    </xf>
    <xf numFmtId="8" fontId="0" fillId="0" borderId="0" xfId="0" applyNumberFormat="1" applyAlignment="1">
      <alignment horizontal="left"/>
    </xf>
    <xf numFmtId="14" fontId="72" fillId="0" borderId="0" xfId="0" applyNumberFormat="1" applyFont="1"/>
    <xf numFmtId="14" fontId="0" fillId="77" borderId="0" xfId="0" applyNumberFormat="1" applyFill="1" applyAlignment="1">
      <alignment horizontal="left"/>
    </xf>
    <xf numFmtId="1" fontId="0" fillId="77" borderId="0" xfId="0" applyNumberFormat="1" applyFill="1" applyAlignment="1">
      <alignment horizontal="left"/>
    </xf>
    <xf numFmtId="0" fontId="0" fillId="33" borderId="36" xfId="0" applyFill="1" applyBorder="1" applyAlignment="1">
      <alignment horizontal="left"/>
    </xf>
    <xf numFmtId="43" fontId="0" fillId="0" borderId="0" xfId="0" applyNumberFormat="1"/>
    <xf numFmtId="0" fontId="72" fillId="0" borderId="0" xfId="0" applyFont="1" applyFill="1" applyBorder="1" applyAlignment="1">
      <alignment horizontal="left"/>
    </xf>
    <xf numFmtId="8" fontId="0" fillId="0" borderId="0" xfId="1" applyNumberFormat="1" applyFont="1" applyFill="1" applyBorder="1" applyAlignment="1">
      <alignment horizontal="center"/>
    </xf>
    <xf numFmtId="8" fontId="0" fillId="30" borderId="0" xfId="1" applyNumberFormat="1" applyFont="1" applyFill="1"/>
    <xf numFmtId="0" fontId="75" fillId="66" borderId="0" xfId="0" applyFont="1" applyFill="1"/>
    <xf numFmtId="165" fontId="75" fillId="66" borderId="0" xfId="0" applyNumberFormat="1" applyFont="1" applyFill="1"/>
    <xf numFmtId="0" fontId="76" fillId="72" borderId="65" xfId="0" applyFont="1" applyFill="1" applyBorder="1" applyAlignment="1">
      <alignment vertical="top"/>
    </xf>
    <xf numFmtId="0" fontId="76" fillId="72" borderId="66" xfId="0" applyFont="1" applyFill="1" applyBorder="1" applyAlignment="1">
      <alignment vertical="top" wrapText="1"/>
    </xf>
    <xf numFmtId="0" fontId="76" fillId="73" borderId="65" xfId="0" applyFont="1" applyFill="1" applyBorder="1" applyAlignment="1">
      <alignment vertical="top"/>
    </xf>
    <xf numFmtId="0" fontId="72" fillId="0" borderId="0" xfId="0" applyFont="1" applyAlignment="1">
      <alignment horizontal="left"/>
    </xf>
    <xf numFmtId="38" fontId="0" fillId="0" borderId="0" xfId="0" applyNumberFormat="1" applyBorder="1" applyAlignment="1">
      <alignment horizontal="left"/>
    </xf>
    <xf numFmtId="3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0" fontId="72" fillId="30" borderId="0" xfId="0" applyFont="1" applyFill="1" applyAlignment="1">
      <alignment horizontal="left"/>
    </xf>
    <xf numFmtId="174" fontId="45" fillId="0" borderId="43" xfId="0" applyNumberFormat="1" applyFont="1" applyFill="1" applyBorder="1" applyAlignment="1">
      <alignment horizontal="center"/>
    </xf>
    <xf numFmtId="174" fontId="45" fillId="0" borderId="43" xfId="0" applyNumberFormat="1" applyFont="1" applyBorder="1" applyAlignment="1">
      <alignment horizontal="center"/>
    </xf>
    <xf numFmtId="0" fontId="4" fillId="0" borderId="0" xfId="4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167" fontId="64" fillId="0" borderId="0" xfId="0" applyNumberFormat="1" applyFont="1" applyBorder="1" applyAlignment="1">
      <alignment horizontal="center"/>
    </xf>
    <xf numFmtId="0" fontId="4" fillId="0" borderId="43" xfId="4" applyFont="1" applyBorder="1" applyAlignment="1">
      <alignment horizontal="left"/>
    </xf>
    <xf numFmtId="0" fontId="64" fillId="0" borderId="43" xfId="0" applyFont="1" applyBorder="1" applyAlignment="1">
      <alignment horizontal="left"/>
    </xf>
    <xf numFmtId="167" fontId="64" fillId="0" borderId="43" xfId="0" applyNumberFormat="1" applyFont="1" applyBorder="1" applyAlignment="1">
      <alignment horizontal="center"/>
    </xf>
    <xf numFmtId="174" fontId="45" fillId="0" borderId="0" xfId="0" applyNumberFormat="1" applyFon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78" fillId="0" borderId="0" xfId="4" applyFont="1" applyAlignment="1">
      <alignment horizontal="left"/>
    </xf>
    <xf numFmtId="0" fontId="77" fillId="0" borderId="0" xfId="4" applyFont="1" applyAlignment="1">
      <alignment horizontal="left"/>
    </xf>
    <xf numFmtId="38" fontId="72" fillId="0" borderId="0" xfId="0" applyNumberFormat="1" applyFont="1" applyAlignment="1">
      <alignment horizontal="left"/>
    </xf>
    <xf numFmtId="0" fontId="2" fillId="0" borderId="35" xfId="4" applyBorder="1" applyAlignment="1">
      <alignment horizontal="left"/>
    </xf>
    <xf numFmtId="38" fontId="0" fillId="0" borderId="36" xfId="0" applyNumberFormat="1" applyBorder="1" applyAlignment="1">
      <alignment horizontal="left"/>
    </xf>
    <xf numFmtId="0" fontId="4" fillId="0" borderId="17" xfId="4" applyFont="1" applyBorder="1" applyAlignment="1">
      <alignment horizontal="left"/>
    </xf>
    <xf numFmtId="0" fontId="73" fillId="0" borderId="0" xfId="0" applyFont="1" applyAlignment="1">
      <alignment horizontal="center"/>
    </xf>
    <xf numFmtId="0" fontId="32" fillId="0" borderId="0" xfId="4" applyFont="1" applyBorder="1" applyAlignment="1">
      <alignment horizontal="left"/>
    </xf>
    <xf numFmtId="14" fontId="73" fillId="0" borderId="0" xfId="0" applyNumberFormat="1" applyFont="1" applyAlignment="1">
      <alignment horizontal="left"/>
    </xf>
    <xf numFmtId="14" fontId="73" fillId="0" borderId="0" xfId="0" applyNumberFormat="1" applyFont="1" applyBorder="1" applyAlignment="1">
      <alignment horizontal="left"/>
    </xf>
    <xf numFmtId="167" fontId="0" fillId="0" borderId="6" xfId="0" applyNumberFormat="1" applyFill="1" applyBorder="1" applyAlignment="1">
      <alignment horizontal="left"/>
    </xf>
    <xf numFmtId="167" fontId="0" fillId="0" borderId="12" xfId="0" applyNumberFormat="1" applyFill="1" applyBorder="1" applyAlignment="1">
      <alignment horizontal="left"/>
    </xf>
    <xf numFmtId="0" fontId="0" fillId="0" borderId="0" xfId="0" applyFill="1"/>
    <xf numFmtId="0" fontId="72" fillId="0" borderId="0" xfId="0" applyFont="1" applyFill="1" applyAlignment="1">
      <alignment horizontal="left"/>
    </xf>
    <xf numFmtId="5" fontId="72" fillId="0" borderId="0" xfId="0" applyNumberFormat="1" applyFont="1" applyFill="1" applyAlignment="1">
      <alignment horizontal="left"/>
    </xf>
    <xf numFmtId="37" fontId="0" fillId="0" borderId="0" xfId="0" applyNumberFormat="1"/>
    <xf numFmtId="38" fontId="72" fillId="0" borderId="0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38" fontId="0" fillId="0" borderId="6" xfId="0" applyNumberFormat="1" applyBorder="1" applyAlignment="1">
      <alignment horizontal="left"/>
    </xf>
    <xf numFmtId="37" fontId="0" fillId="0" borderId="0" xfId="0" applyNumberFormat="1" applyBorder="1" applyAlignment="1">
      <alignment horizontal="left"/>
    </xf>
    <xf numFmtId="2" fontId="0" fillId="0" borderId="0" xfId="0" applyNumberFormat="1"/>
    <xf numFmtId="14" fontId="0" fillId="0" borderId="0" xfId="0" applyNumberFormat="1" applyFill="1" applyBorder="1"/>
    <xf numFmtId="2" fontId="0" fillId="0" borderId="0" xfId="0" applyNumberFormat="1" applyFill="1" applyBorder="1"/>
    <xf numFmtId="0" fontId="76" fillId="73" borderId="65" xfId="0" applyFont="1" applyFill="1" applyBorder="1" applyAlignment="1">
      <alignment vertical="top" wrapText="1"/>
    </xf>
    <xf numFmtId="40" fontId="0" fillId="0" borderId="0" xfId="0" applyNumberFormat="1"/>
    <xf numFmtId="0" fontId="0" fillId="0" borderId="42" xfId="0" applyFill="1" applyBorder="1"/>
    <xf numFmtId="166" fontId="0" fillId="0" borderId="14" xfId="0" applyNumberFormat="1" applyBorder="1" applyAlignment="1">
      <alignment horizontal="left"/>
    </xf>
    <xf numFmtId="0" fontId="0" fillId="0" borderId="6" xfId="0" applyFill="1" applyBorder="1"/>
    <xf numFmtId="0" fontId="0" fillId="78" borderId="38" xfId="0" applyFill="1" applyBorder="1"/>
    <xf numFmtId="164" fontId="0" fillId="0" borderId="0" xfId="0" applyNumberFormat="1"/>
    <xf numFmtId="0" fontId="80" fillId="79" borderId="0" xfId="0" applyFont="1" applyFill="1" applyAlignment="1">
      <alignment wrapText="1"/>
    </xf>
    <xf numFmtId="1" fontId="0" fillId="0" borderId="6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67" fontId="0" fillId="0" borderId="71" xfId="0" applyNumberFormat="1" applyFill="1" applyBorder="1" applyAlignment="1">
      <alignment horizontal="center"/>
    </xf>
    <xf numFmtId="167" fontId="0" fillId="0" borderId="72" xfId="0" applyNumberFormat="1" applyFill="1" applyBorder="1" applyAlignment="1">
      <alignment horizontal="center"/>
    </xf>
    <xf numFmtId="4" fontId="0" fillId="0" borderId="71" xfId="0" applyNumberFormat="1" applyFill="1" applyBorder="1" applyAlignment="1">
      <alignment horizontal="center"/>
    </xf>
    <xf numFmtId="4" fontId="0" fillId="0" borderId="72" xfId="0" applyNumberFormat="1" applyFill="1" applyBorder="1" applyAlignment="1">
      <alignment horizontal="center"/>
    </xf>
    <xf numFmtId="22" fontId="79" fillId="0" borderId="4" xfId="0" applyNumberFormat="1" applyFont="1" applyBorder="1" applyAlignment="1">
      <alignment horizontal="left"/>
    </xf>
    <xf numFmtId="22" fontId="79" fillId="0" borderId="5" xfId="0" applyNumberFormat="1" applyFont="1" applyBorder="1" applyAlignment="1">
      <alignment horizontal="left"/>
    </xf>
    <xf numFmtId="22" fontId="79" fillId="0" borderId="37" xfId="0" applyNumberFormat="1" applyFont="1" applyBorder="1" applyAlignment="1">
      <alignment horizontal="left"/>
    </xf>
    <xf numFmtId="175" fontId="0" fillId="0" borderId="0" xfId="0" applyNumberFormat="1"/>
    <xf numFmtId="0" fontId="81" fillId="0" borderId="35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vertical="center" wrapText="1"/>
    </xf>
    <xf numFmtId="0" fontId="81" fillId="0" borderId="69" xfId="0" applyFont="1" applyFill="1" applyBorder="1" applyAlignment="1">
      <alignment vertical="center" wrapText="1"/>
    </xf>
    <xf numFmtId="9" fontId="0" fillId="0" borderId="6" xfId="0" applyNumberFormat="1" applyFill="1" applyBorder="1" applyAlignment="1">
      <alignment horizontal="center"/>
    </xf>
    <xf numFmtId="9" fontId="0" fillId="0" borderId="71" xfId="0" applyNumberFormat="1" applyFill="1" applyBorder="1" applyAlignment="1">
      <alignment horizontal="center"/>
    </xf>
    <xf numFmtId="9" fontId="0" fillId="0" borderId="12" xfId="0" applyNumberFormat="1" applyFill="1" applyBorder="1" applyAlignment="1">
      <alignment horizontal="center"/>
    </xf>
    <xf numFmtId="9" fontId="0" fillId="0" borderId="72" xfId="0" applyNumberFormat="1" applyFill="1" applyBorder="1" applyAlignment="1">
      <alignment horizontal="center"/>
    </xf>
    <xf numFmtId="9" fontId="0" fillId="0" borderId="38" xfId="0" applyNumberFormat="1" applyFill="1" applyBorder="1" applyAlignment="1">
      <alignment horizontal="center"/>
    </xf>
    <xf numFmtId="9" fontId="0" fillId="0" borderId="73" xfId="0" applyNumberFormat="1" applyFill="1" applyBorder="1" applyAlignment="1">
      <alignment horizontal="center"/>
    </xf>
    <xf numFmtId="9" fontId="0" fillId="0" borderId="39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2" fontId="0" fillId="0" borderId="74" xfId="0" applyNumberFormat="1" applyFill="1" applyBorder="1" applyAlignment="1">
      <alignment horizontal="center"/>
    </xf>
    <xf numFmtId="2" fontId="0" fillId="0" borderId="72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center"/>
    </xf>
    <xf numFmtId="1" fontId="0" fillId="0" borderId="0" xfId="0" applyNumberFormat="1" applyFill="1" applyBorder="1"/>
    <xf numFmtId="166" fontId="0" fillId="0" borderId="0" xfId="0" applyNumberFormat="1"/>
    <xf numFmtId="14" fontId="0" fillId="0" borderId="0" xfId="0" applyNumberFormat="1" applyFill="1" applyBorder="1" applyAlignment="1">
      <alignment horizontal="left"/>
    </xf>
    <xf numFmtId="43" fontId="31" fillId="0" borderId="0" xfId="33" applyFont="1" applyFill="1" applyBorder="1" applyAlignment="1">
      <alignment horizontal="left"/>
    </xf>
    <xf numFmtId="0" fontId="32" fillId="0" borderId="0" xfId="4" applyFont="1" applyFill="1" applyBorder="1" applyAlignment="1">
      <alignment horizontal="left"/>
    </xf>
    <xf numFmtId="0" fontId="33" fillId="0" borderId="0" xfId="4" applyFont="1" applyFill="1" applyBorder="1" applyAlignment="1">
      <alignment horizontal="left"/>
    </xf>
    <xf numFmtId="37" fontId="35" fillId="0" borderId="0" xfId="1" applyNumberFormat="1" applyFont="1" applyFill="1" applyBorder="1" applyAlignment="1">
      <alignment horizontal="left"/>
    </xf>
    <xf numFmtId="43" fontId="31" fillId="0" borderId="0" xfId="107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4" fillId="0" borderId="0" xfId="102" applyFont="1" applyFill="1" applyBorder="1" applyAlignment="1">
      <alignment horizontal="left"/>
    </xf>
    <xf numFmtId="0" fontId="32" fillId="0" borderId="0" xfId="102" applyFont="1" applyFill="1" applyBorder="1" applyAlignment="1">
      <alignment horizontal="left"/>
    </xf>
    <xf numFmtId="0" fontId="36" fillId="0" borderId="0" xfId="102" applyFont="1" applyFill="1" applyBorder="1" applyAlignment="1">
      <alignment horizontal="left"/>
    </xf>
    <xf numFmtId="0" fontId="31" fillId="0" borderId="0" xfId="102" applyFont="1" applyFill="1" applyBorder="1" applyAlignment="1">
      <alignment horizontal="left"/>
    </xf>
    <xf numFmtId="37" fontId="40" fillId="0" borderId="0" xfId="1" applyNumberFormat="1" applyFont="1" applyFill="1" applyBorder="1" applyAlignment="1">
      <alignment horizontal="left"/>
    </xf>
    <xf numFmtId="43" fontId="31" fillId="0" borderId="0" xfId="112" applyFont="1" applyFill="1" applyBorder="1" applyAlignment="1">
      <alignment horizontal="left"/>
    </xf>
    <xf numFmtId="0" fontId="33" fillId="0" borderId="0" xfId="102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43" fontId="31" fillId="0" borderId="0" xfId="103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37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37" fontId="39" fillId="0" borderId="0" xfId="1" applyNumberFormat="1" applyFont="1" applyFill="1" applyBorder="1" applyAlignment="1">
      <alignment horizontal="left"/>
    </xf>
    <xf numFmtId="14" fontId="73" fillId="0" borderId="0" xfId="0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left"/>
    </xf>
    <xf numFmtId="37" fontId="0" fillId="0" borderId="0" xfId="0" applyNumberForma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/>
    <xf numFmtId="166" fontId="0" fillId="0" borderId="0" xfId="0" applyNumberFormat="1" applyFill="1" applyBorder="1" applyAlignment="1">
      <alignment horizontal="left"/>
    </xf>
    <xf numFmtId="6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left"/>
    </xf>
    <xf numFmtId="38" fontId="72" fillId="0" borderId="0" xfId="0" applyNumberFormat="1" applyFont="1" applyFill="1" applyBorder="1" applyAlignment="1">
      <alignment horizontal="left"/>
    </xf>
    <xf numFmtId="0" fontId="34" fillId="30" borderId="39" xfId="102" applyFont="1" applyFill="1" applyBorder="1" applyAlignment="1"/>
    <xf numFmtId="37" fontId="0" fillId="0" borderId="0" xfId="0" applyNumberFormat="1" applyAlignment="1">
      <alignment horizontal="left"/>
    </xf>
    <xf numFmtId="5" fontId="0" fillId="78" borderId="43" xfId="0" applyNumberFormat="1" applyFill="1" applyBorder="1" applyAlignment="1">
      <alignment horizontal="left"/>
    </xf>
    <xf numFmtId="176" fontId="0" fillId="0" borderId="0" xfId="0" applyNumberFormat="1" applyFill="1" applyBorder="1"/>
    <xf numFmtId="0" fontId="83" fillId="0" borderId="4" xfId="4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64" fillId="0" borderId="0" xfId="0" applyFont="1" applyFill="1"/>
    <xf numFmtId="6" fontId="0" fillId="0" borderId="35" xfId="0" applyNumberForma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0" fillId="0" borderId="42" xfId="0" applyNumberFormat="1" applyBorder="1" applyAlignment="1">
      <alignment horizontal="left"/>
    </xf>
    <xf numFmtId="8" fontId="0" fillId="65" borderId="38" xfId="0" applyNumberFormat="1" applyFill="1" applyBorder="1" applyAlignment="1">
      <alignment horizontal="left"/>
    </xf>
    <xf numFmtId="8" fontId="0" fillId="65" borderId="43" xfId="0" applyNumberFormat="1" applyFill="1" applyBorder="1" applyAlignment="1">
      <alignment horizontal="left"/>
    </xf>
    <xf numFmtId="6" fontId="0" fillId="0" borderId="6" xfId="0" applyNumberFormat="1" applyBorder="1" applyAlignment="1">
      <alignment horizontal="left"/>
    </xf>
    <xf numFmtId="166" fontId="0" fillId="0" borderId="42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7" fontId="0" fillId="65" borderId="38" xfId="0" applyNumberFormat="1" applyFill="1" applyBorder="1" applyAlignment="1">
      <alignment horizontal="left"/>
    </xf>
    <xf numFmtId="167" fontId="0" fillId="65" borderId="43" xfId="0" applyNumberFormat="1" applyFill="1" applyBorder="1" applyAlignment="1">
      <alignment horizontal="left"/>
    </xf>
    <xf numFmtId="1" fontId="73" fillId="0" borderId="0" xfId="0" applyNumberFormat="1" applyFont="1" applyAlignment="1">
      <alignment horizontal="center"/>
    </xf>
    <xf numFmtId="166" fontId="83" fillId="0" borderId="36" xfId="0" applyNumberFormat="1" applyFont="1" applyBorder="1" applyAlignment="1">
      <alignment horizontal="left" vertical="center"/>
    </xf>
    <xf numFmtId="0" fontId="64" fillId="0" borderId="17" xfId="0" applyFont="1" applyBorder="1" applyAlignment="1">
      <alignment horizontal="left" vertical="center" wrapText="1"/>
    </xf>
    <xf numFmtId="8" fontId="0" fillId="0" borderId="0" xfId="0" applyNumberFormat="1"/>
    <xf numFmtId="0" fontId="0" fillId="80" borderId="42" xfId="0" applyFill="1" applyBorder="1" applyAlignment="1">
      <alignment vertical="center"/>
    </xf>
    <xf numFmtId="0" fontId="0" fillId="80" borderId="44" xfId="0" applyFill="1" applyBorder="1" applyAlignment="1">
      <alignment vertical="center"/>
    </xf>
    <xf numFmtId="0" fontId="0" fillId="80" borderId="38" xfId="0" applyFill="1" applyBorder="1" applyAlignment="1">
      <alignment vertical="center"/>
    </xf>
    <xf numFmtId="0" fontId="0" fillId="80" borderId="39" xfId="0" applyFill="1" applyBorder="1" applyAlignment="1">
      <alignment vertical="center"/>
    </xf>
    <xf numFmtId="38" fontId="0" fillId="82" borderId="42" xfId="0" applyNumberFormat="1" applyFill="1" applyBorder="1" applyAlignment="1">
      <alignment horizontal="left"/>
    </xf>
    <xf numFmtId="6" fontId="0" fillId="82" borderId="44" xfId="0" applyNumberFormat="1" applyFill="1" applyBorder="1" applyAlignment="1">
      <alignment horizontal="left"/>
    </xf>
    <xf numFmtId="167" fontId="0" fillId="0" borderId="0" xfId="0" applyNumberFormat="1" applyAlignment="1">
      <alignment horizontal="left"/>
    </xf>
    <xf numFmtId="167" fontId="64" fillId="0" borderId="0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left" vertical="center" wrapText="1"/>
    </xf>
    <xf numFmtId="166" fontId="83" fillId="0" borderId="38" xfId="0" applyNumberFormat="1" applyFont="1" applyBorder="1" applyAlignment="1">
      <alignment horizontal="left" vertical="center"/>
    </xf>
    <xf numFmtId="166" fontId="83" fillId="0" borderId="43" xfId="0" applyNumberFormat="1" applyFont="1" applyBorder="1" applyAlignment="1">
      <alignment horizontal="left" vertical="center"/>
    </xf>
    <xf numFmtId="37" fontId="38" fillId="0" borderId="6" xfId="0" applyNumberFormat="1" applyFont="1" applyBorder="1" applyAlignment="1">
      <alignment horizontal="left"/>
    </xf>
    <xf numFmtId="37" fontId="38" fillId="0" borderId="0" xfId="0" applyNumberFormat="1" applyFont="1" applyBorder="1" applyAlignment="1">
      <alignment horizontal="left"/>
    </xf>
    <xf numFmtId="0" fontId="64" fillId="84" borderId="17" xfId="0" applyFont="1" applyFill="1" applyBorder="1" applyAlignment="1">
      <alignment horizontal="left" vertical="center" wrapText="1"/>
    </xf>
    <xf numFmtId="6" fontId="83" fillId="84" borderId="38" xfId="0" applyNumberFormat="1" applyFont="1" applyFill="1" applyBorder="1" applyAlignment="1">
      <alignment horizontal="left" vertical="center"/>
    </xf>
    <xf numFmtId="6" fontId="83" fillId="84" borderId="36" xfId="0" applyNumberFormat="1" applyFont="1" applyFill="1" applyBorder="1" applyAlignment="1">
      <alignment horizontal="left" vertical="center"/>
    </xf>
    <xf numFmtId="6" fontId="83" fillId="84" borderId="43" xfId="0" applyNumberFormat="1" applyFont="1" applyFill="1" applyBorder="1" applyAlignment="1">
      <alignment horizontal="left" vertical="center"/>
    </xf>
    <xf numFmtId="0" fontId="64" fillId="70" borderId="17" xfId="0" applyFont="1" applyFill="1" applyBorder="1" applyAlignment="1">
      <alignment horizontal="left" vertical="center" wrapText="1"/>
    </xf>
    <xf numFmtId="6" fontId="83" fillId="70" borderId="38" xfId="0" applyNumberFormat="1" applyFont="1" applyFill="1" applyBorder="1" applyAlignment="1">
      <alignment horizontal="left" vertical="center"/>
    </xf>
    <xf numFmtId="6" fontId="83" fillId="70" borderId="36" xfId="0" applyNumberFormat="1" applyFont="1" applyFill="1" applyBorder="1" applyAlignment="1">
      <alignment horizontal="left" vertical="center"/>
    </xf>
    <xf numFmtId="6" fontId="83" fillId="70" borderId="43" xfId="0" applyNumberFormat="1" applyFont="1" applyFill="1" applyBorder="1" applyAlignment="1">
      <alignment horizontal="left" vertical="center"/>
    </xf>
    <xf numFmtId="0" fontId="64" fillId="85" borderId="17" xfId="0" applyFont="1" applyFill="1" applyBorder="1" applyAlignment="1">
      <alignment horizontal="left" vertical="center" wrapText="1"/>
    </xf>
    <xf numFmtId="6" fontId="83" fillId="85" borderId="38" xfId="0" applyNumberFormat="1" applyFont="1" applyFill="1" applyBorder="1" applyAlignment="1">
      <alignment horizontal="left" vertical="center"/>
    </xf>
    <xf numFmtId="6" fontId="83" fillId="85" borderId="36" xfId="0" applyNumberFormat="1" applyFont="1" applyFill="1" applyBorder="1" applyAlignment="1">
      <alignment horizontal="left" vertical="center"/>
    </xf>
    <xf numFmtId="6" fontId="83" fillId="85" borderId="43" xfId="0" applyNumberFormat="1" applyFont="1" applyFill="1" applyBorder="1" applyAlignment="1">
      <alignment horizontal="left" vertical="center"/>
    </xf>
    <xf numFmtId="167" fontId="0" fillId="0" borderId="0" xfId="0" applyNumberFormat="1" applyFill="1" applyBorder="1" applyAlignment="1">
      <alignment horizontal="left"/>
    </xf>
    <xf numFmtId="169" fontId="0" fillId="0" borderId="0" xfId="0" applyNumberFormat="1" applyFill="1" applyBorder="1" applyAlignment="1">
      <alignment horizontal="left"/>
    </xf>
    <xf numFmtId="0" fontId="0" fillId="67" borderId="0" xfId="0" applyFill="1"/>
    <xf numFmtId="1" fontId="45" fillId="0" borderId="0" xfId="0" applyNumberFormat="1" applyFont="1" applyAlignment="1">
      <alignment horizontal="left"/>
    </xf>
    <xf numFmtId="10" fontId="0" fillId="0" borderId="0" xfId="3" applyNumberFormat="1" applyFont="1" applyAlignment="1">
      <alignment horizontal="left"/>
    </xf>
    <xf numFmtId="10" fontId="0" fillId="0" borderId="0" xfId="0" applyNumberFormat="1" applyAlignment="1">
      <alignment horizontal="left"/>
    </xf>
    <xf numFmtId="38" fontId="0" fillId="0" borderId="6" xfId="0" applyNumberFormat="1" applyFill="1" applyBorder="1" applyAlignment="1">
      <alignment horizontal="left"/>
    </xf>
    <xf numFmtId="6" fontId="0" fillId="0" borderId="12" xfId="0" applyNumberFormat="1" applyFill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64" fillId="65" borderId="37" xfId="0" applyFont="1" applyFill="1" applyBorder="1" applyAlignment="1">
      <alignment horizontal="left"/>
    </xf>
    <xf numFmtId="10" fontId="40" fillId="32" borderId="42" xfId="0" applyNumberFormat="1" applyFont="1" applyFill="1" applyBorder="1" applyAlignment="1">
      <alignment horizontal="left"/>
    </xf>
    <xf numFmtId="10" fontId="40" fillId="32" borderId="14" xfId="0" applyNumberFormat="1" applyFont="1" applyFill="1" applyBorder="1" applyAlignment="1">
      <alignment horizontal="left"/>
    </xf>
    <xf numFmtId="37" fontId="40" fillId="32" borderId="38" xfId="1" applyNumberFormat="1" applyFont="1" applyFill="1" applyBorder="1" applyAlignment="1">
      <alignment horizontal="left"/>
    </xf>
    <xf numFmtId="37" fontId="40" fillId="32" borderId="43" xfId="1" applyNumberFormat="1" applyFont="1" applyFill="1" applyBorder="1" applyAlignment="1">
      <alignment horizontal="left"/>
    </xf>
    <xf numFmtId="164" fontId="40" fillId="0" borderId="0" xfId="1" applyNumberFormat="1" applyFont="1" applyFill="1" applyAlignment="1">
      <alignment horizontal="left"/>
    </xf>
    <xf numFmtId="37" fontId="40" fillId="0" borderId="0" xfId="1" applyNumberFormat="1" applyFont="1" applyFill="1" applyAlignment="1">
      <alignment horizontal="left"/>
    </xf>
    <xf numFmtId="37" fontId="86" fillId="0" borderId="35" xfId="1" applyNumberFormat="1" applyFont="1" applyFill="1" applyBorder="1" applyAlignment="1">
      <alignment horizontal="left"/>
    </xf>
    <xf numFmtId="37" fontId="86" fillId="0" borderId="36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77" borderId="0" xfId="0" applyFont="1" applyFill="1"/>
    <xf numFmtId="43" fontId="82" fillId="29" borderId="17" xfId="33" applyFont="1" applyFill="1" applyBorder="1" applyAlignment="1">
      <alignment horizontal="left"/>
    </xf>
    <xf numFmtId="0" fontId="40" fillId="27" borderId="4" xfId="4" applyFont="1" applyFill="1" applyBorder="1" applyAlignment="1">
      <alignment horizontal="left"/>
    </xf>
    <xf numFmtId="0" fontId="40" fillId="27" borderId="5" xfId="4" applyFont="1" applyFill="1" applyBorder="1" applyAlignment="1">
      <alignment horizontal="left"/>
    </xf>
    <xf numFmtId="0" fontId="40" fillId="27" borderId="37" xfId="4" applyFont="1" applyFill="1" applyBorder="1" applyAlignment="1">
      <alignment horizontal="left"/>
    </xf>
    <xf numFmtId="0" fontId="87" fillId="27" borderId="5" xfId="4" applyFont="1" applyFill="1" applyBorder="1" applyAlignment="1">
      <alignment horizontal="left"/>
    </xf>
    <xf numFmtId="0" fontId="87" fillId="27" borderId="17" xfId="4" applyFont="1" applyFill="1" applyBorder="1" applyAlignment="1">
      <alignment horizontal="left"/>
    </xf>
    <xf numFmtId="0" fontId="40" fillId="29" borderId="40" xfId="4" applyFont="1" applyFill="1" applyBorder="1" applyAlignment="1">
      <alignment horizontal="left"/>
    </xf>
    <xf numFmtId="43" fontId="82" fillId="29" borderId="17" xfId="107" applyFont="1" applyFill="1" applyBorder="1" applyAlignment="1">
      <alignment horizontal="left"/>
    </xf>
    <xf numFmtId="0" fontId="40" fillId="27" borderId="5" xfId="102" applyFont="1" applyFill="1" applyBorder="1" applyAlignment="1">
      <alignment horizontal="left"/>
    </xf>
    <xf numFmtId="0" fontId="35" fillId="27" borderId="5" xfId="102" applyFont="1" applyFill="1" applyBorder="1" applyAlignment="1">
      <alignment horizontal="left"/>
    </xf>
    <xf numFmtId="0" fontId="82" fillId="29" borderId="41" xfId="102" applyFont="1" applyFill="1" applyBorder="1" applyAlignment="1">
      <alignment horizontal="left"/>
    </xf>
    <xf numFmtId="43" fontId="82" fillId="29" borderId="17" xfId="112" applyFont="1" applyFill="1" applyBorder="1" applyAlignment="1">
      <alignment horizontal="left"/>
    </xf>
    <xf numFmtId="0" fontId="40" fillId="27" borderId="4" xfId="102" applyFont="1" applyFill="1" applyBorder="1" applyAlignment="1">
      <alignment horizontal="left"/>
    </xf>
    <xf numFmtId="0" fontId="87" fillId="27" borderId="5" xfId="102" applyFont="1" applyFill="1" applyBorder="1" applyAlignment="1">
      <alignment horizontal="left"/>
    </xf>
    <xf numFmtId="0" fontId="40" fillId="29" borderId="41" xfId="102" applyFont="1" applyFill="1" applyBorder="1" applyAlignment="1">
      <alignment horizontal="left"/>
    </xf>
    <xf numFmtId="43" fontId="82" fillId="28" borderId="17" xfId="103" applyFont="1" applyFill="1" applyBorder="1" applyAlignment="1">
      <alignment horizontal="left"/>
    </xf>
    <xf numFmtId="0" fontId="40" fillId="27" borderId="37" xfId="102" applyFont="1" applyFill="1" applyBorder="1" applyAlignment="1">
      <alignment horizontal="left"/>
    </xf>
    <xf numFmtId="0" fontId="82" fillId="28" borderId="41" xfId="102" applyFont="1" applyFill="1" applyBorder="1" applyAlignment="1">
      <alignment horizontal="left"/>
    </xf>
    <xf numFmtId="0" fontId="40" fillId="32" borderId="4" xfId="0" applyFont="1" applyFill="1" applyBorder="1" applyAlignment="1">
      <alignment horizontal="left"/>
    </xf>
    <xf numFmtId="0" fontId="40" fillId="32" borderId="37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86" fillId="0" borderId="17" xfId="0" applyFont="1" applyFill="1" applyBorder="1" applyAlignment="1">
      <alignment horizontal="left"/>
    </xf>
    <xf numFmtId="0" fontId="64" fillId="0" borderId="0" xfId="0" applyFont="1"/>
    <xf numFmtId="167" fontId="64" fillId="0" borderId="0" xfId="0" applyNumberFormat="1" applyFont="1"/>
    <xf numFmtId="14" fontId="64" fillId="0" borderId="0" xfId="0" applyNumberFormat="1" applyFont="1"/>
    <xf numFmtId="0" fontId="64" fillId="0" borderId="0" xfId="0" applyFont="1" applyFill="1" applyBorder="1"/>
    <xf numFmtId="167" fontId="64" fillId="0" borderId="0" xfId="0" applyNumberFormat="1" applyFont="1" applyFill="1" applyBorder="1"/>
    <xf numFmtId="14" fontId="64" fillId="0" borderId="0" xfId="0" applyNumberFormat="1" applyFont="1" applyFill="1" applyBorder="1"/>
    <xf numFmtId="2" fontId="64" fillId="0" borderId="0" xfId="0" applyNumberFormat="1" applyFont="1" applyFill="1" applyBorder="1"/>
    <xf numFmtId="165" fontId="0" fillId="30" borderId="0" xfId="0" applyNumberFormat="1" applyFill="1" applyBorder="1"/>
    <xf numFmtId="0" fontId="0" fillId="30" borderId="0" xfId="0" applyFill="1" applyBorder="1" applyAlignment="1">
      <alignment horizontal="center"/>
    </xf>
    <xf numFmtId="8" fontId="0" fillId="30" borderId="0" xfId="0" applyNumberFormat="1" applyFill="1" applyBorder="1"/>
    <xf numFmtId="0" fontId="0" fillId="83" borderId="76" xfId="0" applyFill="1" applyBorder="1"/>
    <xf numFmtId="0" fontId="0" fillId="83" borderId="77" xfId="0" applyFill="1" applyBorder="1" applyAlignment="1">
      <alignment horizontal="left"/>
    </xf>
    <xf numFmtId="0" fontId="0" fillId="77" borderId="0" xfId="0" applyFill="1"/>
    <xf numFmtId="0" fontId="77" fillId="0" borderId="0" xfId="0" applyFont="1"/>
    <xf numFmtId="0" fontId="72" fillId="0" borderId="0" xfId="0" applyFont="1" applyFill="1" applyBorder="1"/>
    <xf numFmtId="4" fontId="0" fillId="31" borderId="6" xfId="0" applyNumberFormat="1" applyFill="1" applyBorder="1" applyAlignment="1">
      <alignment horizontal="left"/>
    </xf>
    <xf numFmtId="4" fontId="0" fillId="31" borderId="0" xfId="0" applyNumberFormat="1" applyFill="1" applyBorder="1" applyAlignment="1">
      <alignment horizontal="left"/>
    </xf>
    <xf numFmtId="0" fontId="0" fillId="86" borderId="11" xfId="0" applyFill="1" applyBorder="1"/>
    <xf numFmtId="0" fontId="4" fillId="0" borderId="0" xfId="0" applyFont="1"/>
    <xf numFmtId="0" fontId="64" fillId="0" borderId="0" xfId="0" applyFont="1"/>
    <xf numFmtId="0" fontId="64" fillId="0" borderId="0" xfId="0" applyFont="1" applyFill="1" applyBorder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38" fontId="0" fillId="0" borderId="43" xfId="0" applyNumberFormat="1" applyBorder="1" applyAlignment="1">
      <alignment horizontal="left"/>
    </xf>
    <xf numFmtId="6" fontId="0" fillId="0" borderId="14" xfId="0" applyNumberFormat="1" applyBorder="1" applyAlignment="1">
      <alignment horizontal="left"/>
    </xf>
    <xf numFmtId="6" fontId="0" fillId="0" borderId="0" xfId="0" applyNumberFormat="1" applyBorder="1" applyAlignment="1">
      <alignment horizontal="left"/>
    </xf>
    <xf numFmtId="6" fontId="0" fillId="0" borderId="43" xfId="0" applyNumberFormat="1" applyBorder="1" applyAlignment="1">
      <alignment horizontal="left"/>
    </xf>
    <xf numFmtId="6" fontId="0" fillId="0" borderId="0" xfId="0" applyNumberFormat="1" applyAlignment="1">
      <alignment horizontal="left"/>
    </xf>
    <xf numFmtId="0" fontId="4" fillId="0" borderId="0" xfId="4" applyFont="1" applyAlignment="1">
      <alignment horizontal="left"/>
    </xf>
    <xf numFmtId="0" fontId="32" fillId="0" borderId="6" xfId="4" applyFont="1" applyBorder="1" applyAlignment="1">
      <alignment horizontal="left"/>
    </xf>
    <xf numFmtId="0" fontId="32" fillId="0" borderId="38" xfId="4" applyFont="1" applyBorder="1" applyAlignment="1">
      <alignment horizontal="left"/>
    </xf>
    <xf numFmtId="0" fontId="2" fillId="0" borderId="0" xfId="4" applyAlignment="1">
      <alignment horizontal="left"/>
    </xf>
    <xf numFmtId="0" fontId="32" fillId="0" borderId="4" xfId="4" applyFon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32" fillId="0" borderId="37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37" xfId="4" applyFont="1" applyBorder="1" applyAlignment="1">
      <alignment horizontal="left"/>
    </xf>
    <xf numFmtId="38" fontId="0" fillId="0" borderId="14" xfId="0" applyNumberFormat="1" applyBorder="1" applyAlignment="1">
      <alignment horizontal="left"/>
    </xf>
    <xf numFmtId="3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43" xfId="0" applyNumberFormat="1" applyBorder="1" applyAlignment="1">
      <alignment horizontal="left"/>
    </xf>
    <xf numFmtId="0" fontId="4" fillId="0" borderId="0" xfId="4" applyFont="1" applyBorder="1" applyAlignment="1">
      <alignment horizontal="left"/>
    </xf>
    <xf numFmtId="0" fontId="72" fillId="30" borderId="0" xfId="0" applyFont="1" applyFill="1" applyAlignment="1">
      <alignment horizontal="left"/>
    </xf>
    <xf numFmtId="5" fontId="72" fillId="30" borderId="0" xfId="0" applyNumberFormat="1" applyFont="1" applyFill="1" applyAlignment="1">
      <alignment horizontal="left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4" fillId="0" borderId="17" xfId="4" applyFont="1" applyBorder="1" applyAlignment="1">
      <alignment horizontal="left"/>
    </xf>
    <xf numFmtId="6" fontId="64" fillId="0" borderId="35" xfId="0" applyNumberFormat="1" applyFont="1" applyBorder="1" applyAlignment="1">
      <alignment horizontal="left"/>
    </xf>
    <xf numFmtId="6" fontId="64" fillId="0" borderId="36" xfId="0" applyNumberFormat="1" applyFont="1" applyBorder="1" applyAlignment="1">
      <alignment horizontal="left"/>
    </xf>
    <xf numFmtId="0" fontId="83" fillId="0" borderId="4" xfId="4" applyFont="1" applyBorder="1" applyAlignment="1">
      <alignment horizontal="left"/>
    </xf>
    <xf numFmtId="6" fontId="64" fillId="0" borderId="42" xfId="0" applyNumberFormat="1" applyFont="1" applyBorder="1" applyAlignment="1">
      <alignment horizontal="left"/>
    </xf>
    <xf numFmtId="6" fontId="64" fillId="0" borderId="14" xfId="0" applyNumberFormat="1" applyFont="1" applyBorder="1" applyAlignment="1">
      <alignment horizontal="left"/>
    </xf>
    <xf numFmtId="6" fontId="64" fillId="0" borderId="6" xfId="0" applyNumberFormat="1" applyFont="1" applyBorder="1" applyAlignment="1">
      <alignment horizontal="left"/>
    </xf>
    <xf numFmtId="6" fontId="64" fillId="0" borderId="0" xfId="0" applyNumberFormat="1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8" fontId="64" fillId="0" borderId="38" xfId="0" applyNumberFormat="1" applyFont="1" applyBorder="1" applyAlignment="1">
      <alignment horizontal="left"/>
    </xf>
    <xf numFmtId="8" fontId="64" fillId="0" borderId="43" xfId="0" applyNumberFormat="1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166" fontId="83" fillId="0" borderId="6" xfId="0" applyNumberFormat="1" applyFont="1" applyBorder="1" applyAlignment="1">
      <alignment horizontal="left"/>
    </xf>
    <xf numFmtId="166" fontId="83" fillId="0" borderId="0" xfId="0" applyNumberFormat="1" applyFont="1" applyBorder="1" applyAlignment="1">
      <alignment horizontal="left"/>
    </xf>
    <xf numFmtId="167" fontId="83" fillId="0" borderId="38" xfId="0" applyNumberFormat="1" applyFont="1" applyBorder="1" applyAlignment="1">
      <alignment horizontal="left"/>
    </xf>
    <xf numFmtId="167" fontId="83" fillId="0" borderId="43" xfId="0" applyNumberFormat="1" applyFont="1" applyBorder="1" applyAlignment="1">
      <alignment horizontal="left"/>
    </xf>
    <xf numFmtId="0" fontId="64" fillId="0" borderId="17" xfId="0" applyFont="1" applyBorder="1" applyAlignment="1">
      <alignment horizontal="left" vertical="center" wrapText="1"/>
    </xf>
    <xf numFmtId="166" fontId="83" fillId="0" borderId="36" xfId="0" applyNumberFormat="1" applyFont="1" applyBorder="1" applyAlignment="1">
      <alignment horizontal="left" vertical="center"/>
    </xf>
    <xf numFmtId="166" fontId="83" fillId="0" borderId="42" xfId="0" applyNumberFormat="1" applyFont="1" applyBorder="1" applyAlignment="1">
      <alignment horizontal="left"/>
    </xf>
    <xf numFmtId="166" fontId="83" fillId="0" borderId="14" xfId="0" applyNumberFormat="1" applyFont="1" applyBorder="1" applyAlignment="1">
      <alignment horizontal="left"/>
    </xf>
    <xf numFmtId="0" fontId="73" fillId="0" borderId="0" xfId="0" applyFont="1" applyAlignment="1">
      <alignment horizontal="left"/>
    </xf>
    <xf numFmtId="0" fontId="0" fillId="0" borderId="79" xfId="0" applyBorder="1"/>
    <xf numFmtId="37" fontId="0" fillId="0" borderId="43" xfId="1" applyNumberFormat="1" applyFont="1" applyBorder="1" applyAlignment="1">
      <alignment horizontal="left"/>
    </xf>
    <xf numFmtId="3" fontId="0" fillId="0" borderId="43" xfId="1" applyNumberFormat="1" applyFont="1" applyBorder="1" applyAlignment="1">
      <alignment horizontal="left"/>
    </xf>
    <xf numFmtId="3" fontId="1" fillId="0" borderId="43" xfId="1" applyNumberFormat="1" applyFont="1" applyBorder="1" applyAlignment="1">
      <alignment horizontal="left"/>
    </xf>
    <xf numFmtId="3" fontId="45" fillId="0" borderId="43" xfId="1" applyNumberFormat="1" applyFont="1" applyBorder="1" applyAlignment="1">
      <alignment horizontal="left"/>
    </xf>
    <xf numFmtId="3" fontId="0" fillId="0" borderId="43" xfId="0" applyNumberFormat="1" applyBorder="1"/>
    <xf numFmtId="3" fontId="0" fillId="0" borderId="43" xfId="0" applyNumberFormat="1" applyBorder="1" applyAlignment="1">
      <alignment horizontal="left"/>
    </xf>
    <xf numFmtId="174" fontId="0" fillId="0" borderId="43" xfId="0" applyNumberFormat="1" applyBorder="1" applyAlignment="1">
      <alignment horizontal="left"/>
    </xf>
    <xf numFmtId="0" fontId="45" fillId="0" borderId="43" xfId="1" applyNumberFormat="1" applyFont="1" applyBorder="1" applyAlignment="1">
      <alignment horizontal="left"/>
    </xf>
    <xf numFmtId="39" fontId="0" fillId="70" borderId="0" xfId="1" applyNumberFormat="1" applyFont="1" applyFill="1" applyBorder="1" applyAlignment="1">
      <alignment horizontal="left"/>
    </xf>
    <xf numFmtId="0" fontId="0" fillId="66" borderId="11" xfId="0" applyFill="1" applyBorder="1"/>
    <xf numFmtId="37" fontId="0" fillId="66" borderId="0" xfId="1" applyNumberFormat="1" applyFont="1" applyFill="1" applyBorder="1" applyAlignment="1">
      <alignment horizontal="left"/>
    </xf>
    <xf numFmtId="0" fontId="0" fillId="85" borderId="11" xfId="0" applyFill="1" applyBorder="1"/>
    <xf numFmtId="37" fontId="0" fillId="85" borderId="0" xfId="1" applyNumberFormat="1" applyFont="1" applyFill="1" applyBorder="1" applyAlignment="1">
      <alignment horizontal="left"/>
    </xf>
    <xf numFmtId="165" fontId="45" fillId="0" borderId="49" xfId="0" applyNumberFormat="1" applyFont="1" applyFill="1" applyBorder="1" applyAlignment="1">
      <alignment horizontal="left"/>
    </xf>
    <xf numFmtId="0" fontId="45" fillId="77" borderId="48" xfId="0" applyFont="1" applyFill="1" applyBorder="1"/>
    <xf numFmtId="39" fontId="0" fillId="86" borderId="0" xfId="1" applyNumberFormat="1" applyFont="1" applyFill="1" applyBorder="1" applyAlignment="1">
      <alignment horizontal="left"/>
    </xf>
    <xf numFmtId="0" fontId="0" fillId="87" borderId="79" xfId="0" applyFill="1" applyBorder="1"/>
    <xf numFmtId="37" fontId="0" fillId="87" borderId="43" xfId="1" applyNumberFormat="1" applyFont="1" applyFill="1" applyBorder="1" applyAlignment="1">
      <alignment horizontal="left"/>
    </xf>
    <xf numFmtId="0" fontId="0" fillId="84" borderId="79" xfId="0" applyFill="1" applyBorder="1"/>
    <xf numFmtId="37" fontId="0" fillId="84" borderId="43" xfId="1" applyNumberFormat="1" applyFont="1" applyFill="1" applyBorder="1" applyAlignment="1">
      <alignment horizontal="left"/>
    </xf>
    <xf numFmtId="0" fontId="0" fillId="0" borderId="80" xfId="0" applyBorder="1"/>
    <xf numFmtId="37" fontId="0" fillId="0" borderId="36" xfId="1" applyNumberFormat="1" applyFont="1" applyBorder="1" applyAlignment="1">
      <alignment horizontal="left"/>
    </xf>
    <xf numFmtId="37" fontId="0" fillId="0" borderId="36" xfId="1" applyNumberFormat="1" applyFont="1" applyFill="1" applyBorder="1" applyAlignment="1">
      <alignment horizontal="left"/>
    </xf>
    <xf numFmtId="37" fontId="0" fillId="0" borderId="43" xfId="1" applyNumberFormat="1" applyFont="1" applyFill="1" applyBorder="1" applyAlignment="1">
      <alignment horizontal="left"/>
    </xf>
    <xf numFmtId="0" fontId="0" fillId="68" borderId="11" xfId="0" applyFill="1" applyBorder="1"/>
    <xf numFmtId="0" fontId="0" fillId="88" borderId="11" xfId="0" applyFill="1" applyBorder="1"/>
    <xf numFmtId="37" fontId="0" fillId="88" borderId="0" xfId="1" applyNumberFormat="1" applyFont="1" applyFill="1" applyBorder="1" applyAlignment="1">
      <alignment horizontal="left"/>
    </xf>
    <xf numFmtId="37" fontId="0" fillId="88" borderId="0" xfId="0" applyNumberFormat="1" applyFill="1" applyAlignment="1">
      <alignment horizontal="left"/>
    </xf>
    <xf numFmtId="39" fontId="0" fillId="68" borderId="0" xfId="1" applyNumberFormat="1" applyFont="1" applyFill="1" applyBorder="1" applyAlignment="1">
      <alignment horizontal="left"/>
    </xf>
    <xf numFmtId="0" fontId="0" fillId="89" borderId="79" xfId="0" applyFill="1" applyBorder="1"/>
    <xf numFmtId="37" fontId="0" fillId="89" borderId="43" xfId="1" applyNumberFormat="1" applyFont="1" applyFill="1" applyBorder="1" applyAlignment="1">
      <alignment horizontal="left"/>
    </xf>
    <xf numFmtId="0" fontId="45" fillId="0" borderId="68" xfId="0" applyFont="1" applyFill="1" applyBorder="1" applyAlignment="1">
      <alignment horizontal="left"/>
    </xf>
    <xf numFmtId="40" fontId="0" fillId="70" borderId="0" xfId="0" applyNumberFormat="1" applyFill="1" applyBorder="1" applyAlignment="1">
      <alignment horizontal="left"/>
    </xf>
    <xf numFmtId="38" fontId="0" fillId="0" borderId="78" xfId="1" applyNumberFormat="1" applyFont="1" applyBorder="1" applyAlignment="1">
      <alignment horizontal="left"/>
    </xf>
    <xf numFmtId="38" fontId="0" fillId="65" borderId="36" xfId="0" applyNumberFormat="1" applyFill="1" applyBorder="1" applyAlignment="1">
      <alignment horizontal="left"/>
    </xf>
    <xf numFmtId="1" fontId="45" fillId="0" borderId="0" xfId="1" applyNumberFormat="1" applyFont="1" applyBorder="1" applyAlignment="1">
      <alignment horizontal="left"/>
    </xf>
    <xf numFmtId="38" fontId="0" fillId="66" borderId="0" xfId="3" applyNumberFormat="1" applyFont="1" applyFill="1" applyBorder="1" applyAlignment="1">
      <alignment horizontal="left"/>
    </xf>
    <xf numFmtId="40" fontId="1" fillId="86" borderId="0" xfId="1" applyNumberFormat="1" applyFont="1" applyFill="1" applyBorder="1" applyAlignment="1">
      <alignment horizontal="left"/>
    </xf>
    <xf numFmtId="3" fontId="0" fillId="87" borderId="43" xfId="0" applyNumberFormat="1" applyFont="1" applyFill="1" applyBorder="1" applyAlignment="1">
      <alignment horizontal="left"/>
    </xf>
    <xf numFmtId="3" fontId="1" fillId="87" borderId="43" xfId="1" applyNumberFormat="1" applyFont="1" applyFill="1" applyBorder="1" applyAlignment="1">
      <alignment horizontal="left"/>
    </xf>
    <xf numFmtId="38" fontId="1" fillId="0" borderId="43" xfId="1" applyNumberFormat="1" applyFont="1" applyFill="1" applyBorder="1" applyAlignment="1">
      <alignment horizontal="left"/>
    </xf>
    <xf numFmtId="38" fontId="1" fillId="0" borderId="43" xfId="1" applyNumberFormat="1" applyFont="1" applyBorder="1" applyAlignment="1">
      <alignment horizontal="left"/>
    </xf>
    <xf numFmtId="37" fontId="1" fillId="0" borderId="81" xfId="1" applyNumberFormat="1" applyFont="1" applyBorder="1" applyAlignment="1">
      <alignment horizontal="left"/>
    </xf>
    <xf numFmtId="38" fontId="0" fillId="88" borderId="0" xfId="0" applyNumberFormat="1" applyFill="1" applyBorder="1" applyAlignment="1">
      <alignment horizontal="left"/>
    </xf>
    <xf numFmtId="40" fontId="0" fillId="68" borderId="0" xfId="1" applyNumberFormat="1" applyFont="1" applyFill="1" applyBorder="1" applyAlignment="1">
      <alignment horizontal="left"/>
    </xf>
    <xf numFmtId="40" fontId="1" fillId="68" borderId="0" xfId="1" applyNumberFormat="1" applyFont="1" applyFill="1" applyBorder="1" applyAlignment="1">
      <alignment horizontal="left"/>
    </xf>
    <xf numFmtId="37" fontId="1" fillId="89" borderId="43" xfId="1" applyNumberFormat="1" applyFont="1" applyFill="1" applyBorder="1" applyAlignment="1">
      <alignment horizontal="left"/>
    </xf>
    <xf numFmtId="38" fontId="0" fillId="0" borderId="36" xfId="3" applyNumberFormat="1" applyFont="1" applyBorder="1" applyAlignment="1">
      <alignment horizontal="left"/>
    </xf>
    <xf numFmtId="0" fontId="0" fillId="0" borderId="82" xfId="0" applyBorder="1"/>
    <xf numFmtId="38" fontId="0" fillId="0" borderId="81" xfId="0" applyNumberFormat="1" applyFont="1" applyFill="1" applyBorder="1" applyAlignment="1">
      <alignment horizontal="left"/>
    </xf>
    <xf numFmtId="38" fontId="1" fillId="0" borderId="36" xfId="1" applyNumberFormat="1" applyFont="1" applyBorder="1" applyAlignment="1">
      <alignment horizontal="left"/>
    </xf>
    <xf numFmtId="167" fontId="0" fillId="0" borderId="14" xfId="0" applyNumberFormat="1" applyBorder="1" applyAlignment="1">
      <alignment horizontal="left"/>
    </xf>
    <xf numFmtId="0" fontId="4" fillId="0" borderId="44" xfId="4" applyFont="1" applyBorder="1" applyAlignment="1">
      <alignment horizontal="left"/>
    </xf>
    <xf numFmtId="174" fontId="45" fillId="0" borderId="0" xfId="0" applyNumberFormat="1" applyFont="1" applyBorder="1" applyAlignment="1">
      <alignment horizontal="center"/>
    </xf>
    <xf numFmtId="8" fontId="64" fillId="0" borderId="0" xfId="0" applyNumberFormat="1" applyFont="1" applyBorder="1" applyAlignment="1">
      <alignment horizontal="center"/>
    </xf>
    <xf numFmtId="8" fontId="64" fillId="0" borderId="43" xfId="0" applyNumberFormat="1" applyFont="1" applyBorder="1" applyAlignment="1">
      <alignment horizontal="center"/>
    </xf>
    <xf numFmtId="166" fontId="83" fillId="0" borderId="0" xfId="0" applyNumberFormat="1" applyFont="1" applyFill="1" applyBorder="1" applyAlignment="1">
      <alignment horizontal="left" vertical="center"/>
    </xf>
    <xf numFmtId="6" fontId="83" fillId="0" borderId="0" xfId="0" applyNumberFormat="1" applyFont="1" applyFill="1" applyBorder="1" applyAlignment="1">
      <alignment horizontal="left" vertical="center"/>
    </xf>
    <xf numFmtId="8" fontId="0" fillId="0" borderId="0" xfId="0" applyNumberFormat="1" applyFill="1" applyBorder="1"/>
    <xf numFmtId="1" fontId="73" fillId="0" borderId="0" xfId="0" applyNumberFormat="1" applyFont="1" applyFill="1" applyBorder="1" applyAlignment="1">
      <alignment horizontal="center"/>
    </xf>
    <xf numFmtId="0" fontId="45" fillId="0" borderId="83" xfId="0" applyFont="1" applyBorder="1" applyAlignment="1">
      <alignment horizontal="left"/>
    </xf>
    <xf numFmtId="3" fontId="45" fillId="0" borderId="83" xfId="0" applyNumberFormat="1" applyFont="1" applyBorder="1"/>
    <xf numFmtId="38" fontId="0" fillId="0" borderId="78" xfId="0" applyNumberForma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43" fontId="31" fillId="29" borderId="17" xfId="33" applyFont="1" applyFill="1" applyBorder="1" applyAlignment="1">
      <alignment horizontal="center"/>
    </xf>
    <xf numFmtId="0" fontId="32" fillId="27" borderId="4" xfId="4" applyFont="1" applyFill="1" applyBorder="1" applyAlignment="1">
      <alignment horizontal="center"/>
    </xf>
    <xf numFmtId="0" fontId="32" fillId="27" borderId="5" xfId="4" applyFont="1" applyFill="1" applyBorder="1" applyAlignment="1">
      <alignment horizontal="center"/>
    </xf>
    <xf numFmtId="0" fontId="32" fillId="27" borderId="37" xfId="4" applyFont="1" applyFill="1" applyBorder="1" applyAlignment="1">
      <alignment horizontal="center"/>
    </xf>
    <xf numFmtId="0" fontId="33" fillId="27" borderId="5" xfId="4" applyFont="1" applyFill="1" applyBorder="1" applyAlignment="1">
      <alignment horizontal="center"/>
    </xf>
    <xf numFmtId="0" fontId="33" fillId="27" borderId="4" xfId="4" applyFont="1" applyFill="1" applyBorder="1" applyAlignment="1">
      <alignment horizontal="center"/>
    </xf>
    <xf numFmtId="0" fontId="32" fillId="29" borderId="40" xfId="4" applyFont="1" applyFill="1" applyBorder="1" applyAlignment="1">
      <alignment horizontal="center"/>
    </xf>
    <xf numFmtId="43" fontId="31" fillId="29" borderId="17" xfId="107" applyFont="1" applyFill="1" applyBorder="1" applyAlignment="1">
      <alignment horizontal="center"/>
    </xf>
    <xf numFmtId="0" fontId="4" fillId="27" borderId="5" xfId="102" applyFont="1" applyFill="1" applyBorder="1" applyAlignment="1">
      <alignment horizontal="center"/>
    </xf>
    <xf numFmtId="0" fontId="32" fillId="27" borderId="5" xfId="102" applyFont="1" applyFill="1" applyBorder="1" applyAlignment="1">
      <alignment horizontal="center"/>
    </xf>
    <xf numFmtId="0" fontId="36" fillId="27" borderId="5" xfId="102" applyFont="1" applyFill="1" applyBorder="1" applyAlignment="1">
      <alignment horizontal="center"/>
    </xf>
    <xf numFmtId="0" fontId="31" fillId="29" borderId="41" xfId="102" applyFont="1" applyFill="1" applyBorder="1" applyAlignment="1">
      <alignment horizontal="center"/>
    </xf>
    <xf numFmtId="3" fontId="31" fillId="29" borderId="40" xfId="102" applyNumberFormat="1" applyFont="1" applyFill="1" applyBorder="1" applyAlignment="1">
      <alignment horizontal="left"/>
    </xf>
    <xf numFmtId="3" fontId="31" fillId="29" borderId="45" xfId="102" applyNumberFormat="1" applyFont="1" applyFill="1" applyBorder="1" applyAlignment="1">
      <alignment horizontal="left"/>
    </xf>
    <xf numFmtId="43" fontId="31" fillId="29" borderId="17" xfId="112" applyFont="1" applyFill="1" applyBorder="1" applyAlignment="1">
      <alignment horizontal="center"/>
    </xf>
    <xf numFmtId="0" fontId="32" fillId="27" borderId="4" xfId="102" applyFont="1" applyFill="1" applyBorder="1" applyAlignment="1">
      <alignment horizontal="center"/>
    </xf>
    <xf numFmtId="0" fontId="33" fillId="27" borderId="5" xfId="102" applyFont="1" applyFill="1" applyBorder="1" applyAlignment="1">
      <alignment horizontal="center"/>
    </xf>
    <xf numFmtId="0" fontId="32" fillId="29" borderId="40" xfId="102" applyFont="1" applyFill="1" applyBorder="1" applyAlignment="1">
      <alignment horizontal="center"/>
    </xf>
    <xf numFmtId="43" fontId="0" fillId="0" borderId="0" xfId="1" applyFont="1"/>
    <xf numFmtId="43" fontId="31" fillId="28" borderId="17" xfId="103" applyFont="1" applyFill="1" applyBorder="1" applyAlignment="1">
      <alignment horizontal="center"/>
    </xf>
    <xf numFmtId="0" fontId="4" fillId="27" borderId="4" xfId="102" applyFont="1" applyFill="1" applyBorder="1" applyAlignment="1">
      <alignment horizontal="center"/>
    </xf>
    <xf numFmtId="0" fontId="32" fillId="27" borderId="37" xfId="102" applyFont="1" applyFill="1" applyBorder="1" applyAlignment="1">
      <alignment horizontal="center"/>
    </xf>
    <xf numFmtId="0" fontId="31" fillId="28" borderId="40" xfId="102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/>
    </xf>
    <xf numFmtId="10" fontId="3" fillId="32" borderId="42" xfId="0" applyNumberFormat="1" applyFont="1" applyFill="1" applyBorder="1" applyAlignment="1">
      <alignment horizontal="left"/>
    </xf>
    <xf numFmtId="0" fontId="3" fillId="32" borderId="37" xfId="0" applyFont="1" applyFill="1" applyBorder="1" applyAlignment="1">
      <alignment horizontal="center"/>
    </xf>
    <xf numFmtId="37" fontId="3" fillId="32" borderId="38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7" fontId="3" fillId="0" borderId="0" xfId="1" applyNumberFormat="1" applyFont="1" applyFill="1"/>
    <xf numFmtId="0" fontId="39" fillId="0" borderId="17" xfId="0" applyFont="1" applyFill="1" applyBorder="1" applyAlignment="1">
      <alignment horizontal="center"/>
    </xf>
    <xf numFmtId="3" fontId="39" fillId="0" borderId="35" xfId="1" applyNumberFormat="1" applyFont="1" applyFill="1" applyBorder="1" applyAlignment="1">
      <alignment horizontal="left"/>
    </xf>
    <xf numFmtId="3" fontId="39" fillId="0" borderId="36" xfId="1" applyNumberFormat="1" applyFont="1" applyFill="1" applyBorder="1" applyAlignment="1">
      <alignment horizontal="left"/>
    </xf>
    <xf numFmtId="0" fontId="0" fillId="90" borderId="0" xfId="0" applyFill="1"/>
    <xf numFmtId="0" fontId="0" fillId="92" borderId="4" xfId="0" applyFill="1" applyBorder="1"/>
    <xf numFmtId="38" fontId="0" fillId="93" borderId="4" xfId="0" applyNumberFormat="1" applyFill="1" applyBorder="1" applyAlignment="1">
      <alignment horizontal="center"/>
    </xf>
    <xf numFmtId="3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83" borderId="0" xfId="0" applyNumberFormat="1" applyFont="1" applyFill="1" applyAlignment="1">
      <alignment horizontal="left"/>
    </xf>
    <xf numFmtId="0" fontId="0" fillId="83" borderId="0" xfId="0" applyFill="1" applyAlignment="1">
      <alignment horizontal="left"/>
    </xf>
    <xf numFmtId="0" fontId="0" fillId="91" borderId="0" xfId="0" applyFill="1"/>
    <xf numFmtId="3" fontId="0" fillId="83" borderId="77" xfId="0" applyNumberFormat="1" applyFill="1" applyBorder="1" applyAlignment="1">
      <alignment horizontal="left"/>
    </xf>
    <xf numFmtId="165" fontId="45" fillId="0" borderId="84" xfId="0" applyNumberFormat="1" applyFont="1" applyBorder="1" applyAlignment="1">
      <alignment horizontal="left"/>
    </xf>
    <xf numFmtId="165" fontId="45" fillId="0" borderId="85" xfId="0" applyNumberFormat="1" applyFont="1" applyBorder="1" applyAlignment="1">
      <alignment horizontal="left"/>
    </xf>
    <xf numFmtId="6" fontId="0" fillId="0" borderId="11" xfId="0" applyNumberFormat="1" applyFill="1" applyBorder="1" applyAlignment="1">
      <alignment horizontal="left"/>
    </xf>
    <xf numFmtId="6" fontId="0" fillId="0" borderId="51" xfId="1" applyNumberFormat="1" applyFont="1" applyBorder="1" applyAlignment="1">
      <alignment horizontal="left"/>
    </xf>
    <xf numFmtId="6" fontId="0" fillId="0" borderId="7" xfId="1" applyNumberFormat="1" applyFont="1" applyBorder="1" applyAlignment="1">
      <alignment horizontal="left"/>
    </xf>
    <xf numFmtId="165" fontId="0" fillId="0" borderId="84" xfId="0" applyNumberFormat="1" applyFill="1" applyBorder="1" applyAlignment="1">
      <alignment horizontal="left"/>
    </xf>
    <xf numFmtId="165" fontId="0" fillId="0" borderId="85" xfId="0" applyNumberFormat="1" applyFill="1" applyBorder="1" applyAlignment="1">
      <alignment horizontal="left"/>
    </xf>
    <xf numFmtId="0" fontId="45" fillId="0" borderId="84" xfId="0" applyNumberFormat="1" applyFont="1" applyBorder="1" applyAlignment="1">
      <alignment horizontal="left"/>
    </xf>
    <xf numFmtId="0" fontId="45" fillId="0" borderId="85" xfId="0" applyNumberFormat="1" applyFont="1" applyBorder="1" applyAlignment="1">
      <alignment horizontal="left"/>
    </xf>
    <xf numFmtId="0" fontId="0" fillId="30" borderId="44" xfId="0" applyFont="1" applyFill="1" applyBorder="1" applyAlignment="1"/>
    <xf numFmtId="0" fontId="0" fillId="30" borderId="12" xfId="0" applyFont="1" applyFill="1" applyBorder="1" applyAlignment="1"/>
    <xf numFmtId="0" fontId="0" fillId="30" borderId="44" xfId="0" applyFill="1" applyBorder="1" applyAlignment="1"/>
    <xf numFmtId="0" fontId="75" fillId="92" borderId="37" xfId="0" applyFont="1" applyFill="1" applyBorder="1"/>
    <xf numFmtId="1" fontId="0" fillId="30" borderId="42" xfId="0" applyNumberFormat="1" applyFill="1" applyBorder="1" applyAlignment="1">
      <alignment horizontal="left"/>
    </xf>
    <xf numFmtId="1" fontId="0" fillId="30" borderId="14" xfId="0" applyNumberFormat="1" applyFill="1" applyBorder="1" applyAlignment="1">
      <alignment horizontal="left"/>
    </xf>
    <xf numFmtId="5" fontId="0" fillId="30" borderId="6" xfId="1" applyNumberFormat="1" applyFont="1" applyFill="1" applyBorder="1" applyAlignment="1">
      <alignment horizontal="left"/>
    </xf>
    <xf numFmtId="5" fontId="0" fillId="30" borderId="0" xfId="1" applyNumberFormat="1" applyFont="1" applyFill="1" applyBorder="1" applyAlignment="1">
      <alignment horizontal="left"/>
    </xf>
    <xf numFmtId="0" fontId="34" fillId="30" borderId="12" xfId="102" applyFont="1" applyFill="1" applyBorder="1" applyAlignment="1">
      <alignment horizontal="left"/>
    </xf>
    <xf numFmtId="38" fontId="0" fillId="0" borderId="81" xfId="0" applyNumberFormat="1" applyFill="1" applyBorder="1" applyAlignment="1">
      <alignment horizontal="left"/>
    </xf>
    <xf numFmtId="22" fontId="64" fillId="0" borderId="0" xfId="0" applyNumberFormat="1" applyFont="1" applyFill="1" applyBorder="1"/>
    <xf numFmtId="8" fontId="64" fillId="0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left"/>
    </xf>
    <xf numFmtId="22" fontId="79" fillId="0" borderId="0" xfId="0" applyNumberFormat="1" applyFont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1" fillId="0" borderId="36" xfId="0" applyFont="1" applyFill="1" applyBorder="1" applyAlignment="1">
      <alignment horizontal="center" vertical="center" wrapText="1"/>
    </xf>
    <xf numFmtId="0" fontId="80" fillId="79" borderId="42" xfId="0" applyFont="1" applyFill="1" applyBorder="1" applyAlignment="1">
      <alignment wrapText="1"/>
    </xf>
    <xf numFmtId="22" fontId="79" fillId="0" borderId="14" xfId="0" applyNumberFormat="1" applyFont="1" applyBorder="1" applyAlignment="1">
      <alignment horizontal="left"/>
    </xf>
    <xf numFmtId="9" fontId="0" fillId="0" borderId="14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9" fontId="0" fillId="0" borderId="44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30" borderId="14" xfId="0" applyFont="1" applyFill="1" applyBorder="1" applyAlignment="1"/>
    <xf numFmtId="0" fontId="0" fillId="30" borderId="0" xfId="0" applyFont="1" applyFill="1" applyBorder="1" applyAlignment="1"/>
    <xf numFmtId="0" fontId="34" fillId="30" borderId="0" xfId="102" applyFont="1" applyFill="1" applyBorder="1" applyAlignment="1"/>
    <xf numFmtId="0" fontId="34" fillId="30" borderId="43" xfId="102" applyFont="1" applyFill="1" applyBorder="1" applyAlignment="1"/>
    <xf numFmtId="0" fontId="0" fillId="30" borderId="14" xfId="0" applyFill="1" applyBorder="1" applyAlignment="1"/>
    <xf numFmtId="3" fontId="0" fillId="0" borderId="43" xfId="0" applyNumberFormat="1" applyBorder="1" applyAlignment="1">
      <alignment horizontal="center"/>
    </xf>
    <xf numFmtId="6" fontId="64" fillId="0" borderId="43" xfId="0" applyNumberFormat="1" applyFont="1" applyBorder="1" applyAlignment="1">
      <alignment horizontal="left"/>
    </xf>
    <xf numFmtId="0" fontId="2" fillId="0" borderId="0" xfId="4" applyFont="1" applyAlignment="1">
      <alignment horizontal="left"/>
    </xf>
    <xf numFmtId="6" fontId="64" fillId="0" borderId="0" xfId="0" applyNumberFormat="1" applyFont="1" applyAlignment="1">
      <alignment horizontal="left"/>
    </xf>
    <xf numFmtId="165" fontId="64" fillId="0" borderId="0" xfId="0" applyNumberFormat="1" applyFont="1" applyAlignment="1">
      <alignment horizontal="left"/>
    </xf>
    <xf numFmtId="0" fontId="4" fillId="0" borderId="42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64" fillId="0" borderId="0" xfId="0" applyFont="1" applyAlignment="1">
      <alignment horizontal="left"/>
    </xf>
    <xf numFmtId="1" fontId="0" fillId="0" borderId="49" xfId="1" applyNumberFormat="1" applyFont="1" applyBorder="1" applyAlignment="1">
      <alignment horizontal="left"/>
    </xf>
    <xf numFmtId="1" fontId="0" fillId="0" borderId="49" xfId="0" applyNumberFormat="1" applyFill="1" applyBorder="1" applyAlignment="1">
      <alignment horizontal="left"/>
    </xf>
    <xf numFmtId="1" fontId="0" fillId="0" borderId="11" xfId="0" applyNumberFormat="1" applyFill="1" applyBorder="1" applyAlignment="1">
      <alignment horizontal="left"/>
    </xf>
    <xf numFmtId="1" fontId="0" fillId="0" borderId="51" xfId="0" applyNumberFormat="1" applyFill="1" applyBorder="1" applyAlignment="1">
      <alignment horizontal="left"/>
    </xf>
    <xf numFmtId="38" fontId="0" fillId="0" borderId="36" xfId="1" applyNumberFormat="1" applyFont="1" applyBorder="1" applyAlignment="1">
      <alignment horizontal="left"/>
    </xf>
    <xf numFmtId="167" fontId="0" fillId="28" borderId="38" xfId="0" applyNumberFormat="1" applyFill="1" applyBorder="1" applyAlignment="1">
      <alignment horizontal="left"/>
    </xf>
    <xf numFmtId="167" fontId="0" fillId="28" borderId="39" xfId="0" applyNumberFormat="1" applyFill="1" applyBorder="1" applyAlignment="1">
      <alignment horizontal="left"/>
    </xf>
    <xf numFmtId="38" fontId="0" fillId="82" borderId="35" xfId="0" applyNumberFormat="1" applyFill="1" applyBorder="1" applyAlignment="1">
      <alignment horizontal="left"/>
    </xf>
    <xf numFmtId="6" fontId="0" fillId="82" borderId="69" xfId="0" applyNumberFormat="1" applyFill="1" applyBorder="1" applyAlignment="1">
      <alignment horizontal="left"/>
    </xf>
    <xf numFmtId="38" fontId="0" fillId="93" borderId="17" xfId="0" applyNumberFormat="1" applyFill="1" applyBorder="1" applyAlignment="1">
      <alignment horizontal="center"/>
    </xf>
    <xf numFmtId="0" fontId="0" fillId="0" borderId="0" xfId="0" applyFont="1"/>
    <xf numFmtId="0" fontId="73" fillId="0" borderId="0" xfId="0" applyFont="1"/>
    <xf numFmtId="177" fontId="73" fillId="0" borderId="0" xfId="0" applyNumberFormat="1" applyFont="1"/>
    <xf numFmtId="177" fontId="0" fillId="0" borderId="0" xfId="0" applyNumberFormat="1"/>
    <xf numFmtId="39" fontId="0" fillId="0" borderId="0" xfId="0" applyNumberFormat="1"/>
    <xf numFmtId="0" fontId="82" fillId="77" borderId="42" xfId="0" applyFont="1" applyFill="1" applyBorder="1" applyAlignment="1">
      <alignment horizontal="center"/>
    </xf>
    <xf numFmtId="0" fontId="82" fillId="77" borderId="14" xfId="0" applyFont="1" applyFill="1" applyBorder="1" applyAlignment="1">
      <alignment horizontal="center"/>
    </xf>
    <xf numFmtId="0" fontId="82" fillId="77" borderId="44" xfId="0" applyFont="1" applyFill="1" applyBorder="1" applyAlignment="1">
      <alignment horizontal="center"/>
    </xf>
    <xf numFmtId="0" fontId="82" fillId="80" borderId="35" xfId="0" applyFont="1" applyFill="1" applyBorder="1" applyAlignment="1">
      <alignment horizontal="center"/>
    </xf>
    <xf numFmtId="0" fontId="82" fillId="80" borderId="36" xfId="0" applyFont="1" applyFill="1" applyBorder="1" applyAlignment="1">
      <alignment horizontal="center"/>
    </xf>
    <xf numFmtId="0" fontId="82" fillId="80" borderId="69" xfId="0" applyFont="1" applyFill="1" applyBorder="1" applyAlignment="1">
      <alignment horizontal="center"/>
    </xf>
    <xf numFmtId="0" fontId="82" fillId="81" borderId="35" xfId="0" applyFont="1" applyFill="1" applyBorder="1" applyAlignment="1">
      <alignment horizontal="center"/>
    </xf>
    <xf numFmtId="0" fontId="82" fillId="81" borderId="36" xfId="0" applyFont="1" applyFill="1" applyBorder="1" applyAlignment="1">
      <alignment horizontal="center"/>
    </xf>
    <xf numFmtId="0" fontId="82" fillId="81" borderId="69" xfId="0" applyFont="1" applyFill="1" applyBorder="1" applyAlignment="1">
      <alignment horizontal="center"/>
    </xf>
    <xf numFmtId="0" fontId="82" fillId="77" borderId="35" xfId="0" applyFont="1" applyFill="1" applyBorder="1" applyAlignment="1">
      <alignment horizontal="center"/>
    </xf>
    <xf numFmtId="0" fontId="82" fillId="77" borderId="36" xfId="0" applyFont="1" applyFill="1" applyBorder="1" applyAlignment="1">
      <alignment horizontal="center"/>
    </xf>
    <xf numFmtId="0" fontId="82" fillId="77" borderId="69" xfId="0" applyFont="1" applyFill="1" applyBorder="1" applyAlignment="1">
      <alignment horizontal="center"/>
    </xf>
  </cellXfs>
  <cellStyles count="1278">
    <cellStyle name=" 1" xfId="5"/>
    <cellStyle name=" 1 2" xfId="128"/>
    <cellStyle name="_OOC_Input" xfId="158"/>
    <cellStyle name="20% - Accent1 2" xfId="6"/>
    <cellStyle name="20% - Accent1 3" xfId="159"/>
    <cellStyle name="20% - Accent2 2" xfId="7"/>
    <cellStyle name="20% - Accent2 3" xfId="160"/>
    <cellStyle name="20% - Accent3 2" xfId="8"/>
    <cellStyle name="20% - Accent3 3" xfId="161"/>
    <cellStyle name="20% - Accent4 2" xfId="9"/>
    <cellStyle name="20% - Accent4 3" xfId="162"/>
    <cellStyle name="20% - Accent5 2" xfId="10"/>
    <cellStyle name="20% - Accent5 3" xfId="163"/>
    <cellStyle name="20% - Accent6 2" xfId="11"/>
    <cellStyle name="20% - Accent6 3" xfId="164"/>
    <cellStyle name="40% - Accent1 2" xfId="12"/>
    <cellStyle name="40% - Accent1 3" xfId="165"/>
    <cellStyle name="40% - Accent2 2" xfId="13"/>
    <cellStyle name="40% - Accent2 3" xfId="166"/>
    <cellStyle name="40% - Accent3 2" xfId="14"/>
    <cellStyle name="40% - Accent3 3" xfId="167"/>
    <cellStyle name="40% - Accent4 2" xfId="15"/>
    <cellStyle name="40% - Accent4 3" xfId="168"/>
    <cellStyle name="40% - Accent5 2" xfId="16"/>
    <cellStyle name="40% - Accent5 3" xfId="169"/>
    <cellStyle name="40% - Accent6 2" xfId="17"/>
    <cellStyle name="40% - Accent6 3" xfId="170"/>
    <cellStyle name="60% - Accent1 2" xfId="18"/>
    <cellStyle name="60% - Accent1 3" xfId="171"/>
    <cellStyle name="60% - Accent2 2" xfId="19"/>
    <cellStyle name="60% - Accent2 3" xfId="172"/>
    <cellStyle name="60% - Accent3 2" xfId="20"/>
    <cellStyle name="60% - Accent3 3" xfId="173"/>
    <cellStyle name="60% - Accent4 2" xfId="21"/>
    <cellStyle name="60% - Accent4 3" xfId="174"/>
    <cellStyle name="60% - Accent5 2" xfId="22"/>
    <cellStyle name="60% - Accent5 3" xfId="175"/>
    <cellStyle name="60% - Accent6 2" xfId="23"/>
    <cellStyle name="60% - Accent6 3" xfId="176"/>
    <cellStyle name="Accent1 2" xfId="24"/>
    <cellStyle name="Accent1 3" xfId="177"/>
    <cellStyle name="Accent2 2" xfId="25"/>
    <cellStyle name="Accent2 3" xfId="178"/>
    <cellStyle name="Accent3 2" xfId="26"/>
    <cellStyle name="Accent3 3" xfId="179"/>
    <cellStyle name="Accent4 2" xfId="27"/>
    <cellStyle name="Accent4 3" xfId="180"/>
    <cellStyle name="Accent5 2" xfId="28"/>
    <cellStyle name="Accent5 3" xfId="181"/>
    <cellStyle name="Accent6 2" xfId="29"/>
    <cellStyle name="Accent6 3" xfId="182"/>
    <cellStyle name="align" xfId="183"/>
    <cellStyle name="Bad 2" xfId="30"/>
    <cellStyle name="Bad 3" xfId="184"/>
    <cellStyle name="Big Title" xfId="185"/>
    <cellStyle name="Calculation 2" xfId="31"/>
    <cellStyle name="Calculation 3" xfId="186"/>
    <cellStyle name="Check Cell 2" xfId="32"/>
    <cellStyle name="Check Cell 3" xfId="187"/>
    <cellStyle name="College" xfId="188"/>
    <cellStyle name="Comma" xfId="1" builtinId="3"/>
    <cellStyle name="Comma (2)" xfId="34"/>
    <cellStyle name="Comma 10" xfId="123"/>
    <cellStyle name="Comma 10 10" xfId="189"/>
    <cellStyle name="Comma 10 11" xfId="190"/>
    <cellStyle name="Comma 10 12" xfId="191"/>
    <cellStyle name="Comma 10 13" xfId="192"/>
    <cellStyle name="Comma 10 14" xfId="193"/>
    <cellStyle name="Comma 10 15" xfId="194"/>
    <cellStyle name="Comma 10 16" xfId="195"/>
    <cellStyle name="Comma 10 17" xfId="196"/>
    <cellStyle name="Comma 10 18" xfId="197"/>
    <cellStyle name="Comma 10 19" xfId="198"/>
    <cellStyle name="Comma 10 2" xfId="199"/>
    <cellStyle name="Comma 10 20" xfId="200"/>
    <cellStyle name="Comma 10 21" xfId="201"/>
    <cellStyle name="Comma 10 3" xfId="202"/>
    <cellStyle name="Comma 10 4" xfId="203"/>
    <cellStyle name="Comma 10 5" xfId="204"/>
    <cellStyle name="Comma 10 6" xfId="205"/>
    <cellStyle name="Comma 10 7" xfId="206"/>
    <cellStyle name="Comma 10 8" xfId="207"/>
    <cellStyle name="Comma 10 9" xfId="208"/>
    <cellStyle name="Comma 11" xfId="130"/>
    <cellStyle name="Comma 12" xfId="133"/>
    <cellStyle name="Comma 13" xfId="138"/>
    <cellStyle name="Comma 14" xfId="145"/>
    <cellStyle name="Comma 15" xfId="154"/>
    <cellStyle name="Comma 16" xfId="142"/>
    <cellStyle name="Comma 16 10" xfId="209"/>
    <cellStyle name="Comma 16 11" xfId="210"/>
    <cellStyle name="Comma 16 12" xfId="211"/>
    <cellStyle name="Comma 16 13" xfId="212"/>
    <cellStyle name="Comma 16 14" xfId="213"/>
    <cellStyle name="Comma 16 15" xfId="214"/>
    <cellStyle name="Comma 16 16" xfId="215"/>
    <cellStyle name="Comma 16 17" xfId="216"/>
    <cellStyle name="Comma 16 18" xfId="217"/>
    <cellStyle name="Comma 16 19" xfId="218"/>
    <cellStyle name="Comma 16 2" xfId="219"/>
    <cellStyle name="Comma 16 20" xfId="220"/>
    <cellStyle name="Comma 16 21" xfId="221"/>
    <cellStyle name="Comma 16 3" xfId="222"/>
    <cellStyle name="Comma 16 4" xfId="223"/>
    <cellStyle name="Comma 16 5" xfId="224"/>
    <cellStyle name="Comma 16 6" xfId="225"/>
    <cellStyle name="Comma 16 7" xfId="226"/>
    <cellStyle name="Comma 16 8" xfId="227"/>
    <cellStyle name="Comma 16 9" xfId="228"/>
    <cellStyle name="Comma 17" xfId="155"/>
    <cellStyle name="Comma 18" xfId="141"/>
    <cellStyle name="Comma 2" xfId="33"/>
    <cellStyle name="Comma 2 10" xfId="229"/>
    <cellStyle name="Comma 2 11" xfId="230"/>
    <cellStyle name="Comma 2 12" xfId="231"/>
    <cellStyle name="Comma 2 13" xfId="232"/>
    <cellStyle name="Comma 2 14" xfId="233"/>
    <cellStyle name="Comma 2 15" xfId="234"/>
    <cellStyle name="Comma 2 16" xfId="235"/>
    <cellStyle name="Comma 2 17" xfId="236"/>
    <cellStyle name="Comma 2 18" xfId="237"/>
    <cellStyle name="Comma 2 19" xfId="238"/>
    <cellStyle name="Comma 2 2" xfId="239"/>
    <cellStyle name="Comma 2 20" xfId="240"/>
    <cellStyle name="Comma 2 21" xfId="241"/>
    <cellStyle name="Comma 2 3" xfId="242"/>
    <cellStyle name="Comma 2 4" xfId="243"/>
    <cellStyle name="Comma 2 5" xfId="244"/>
    <cellStyle name="Comma 2 6" xfId="245"/>
    <cellStyle name="Comma 2 7" xfId="246"/>
    <cellStyle name="Comma 2 8" xfId="247"/>
    <cellStyle name="Comma 2 9" xfId="248"/>
    <cellStyle name="Comma 22" xfId="249"/>
    <cellStyle name="Comma 3" xfId="107"/>
    <cellStyle name="Comma 4" xfId="112"/>
    <cellStyle name="Comma 5" xfId="103"/>
    <cellStyle name="Comma 6" xfId="109"/>
    <cellStyle name="Comma 7" xfId="118"/>
    <cellStyle name="Comma 8" xfId="124"/>
    <cellStyle name="Comma 9" xfId="126"/>
    <cellStyle name="Comma.1" xfId="250"/>
    <cellStyle name="Comma.2" xfId="251"/>
    <cellStyle name="Comma0" xfId="252"/>
    <cellStyle name="ContentsHyperlink" xfId="35"/>
    <cellStyle name="Currency" xfId="2" builtinId="4"/>
    <cellStyle name="Currency (2)" xfId="37"/>
    <cellStyle name="Currency 10" xfId="121"/>
    <cellStyle name="Currency 11" xfId="131"/>
    <cellStyle name="Currency 12" xfId="132"/>
    <cellStyle name="Currency 13" xfId="139"/>
    <cellStyle name="Currency 14" xfId="148"/>
    <cellStyle name="Currency 15" xfId="152"/>
    <cellStyle name="Currency 16" xfId="144"/>
    <cellStyle name="Currency 17" xfId="153"/>
    <cellStyle name="Currency 18" xfId="143"/>
    <cellStyle name="Currency 2" xfId="36"/>
    <cellStyle name="Currency 2 2" xfId="253"/>
    <cellStyle name="Currency 22" xfId="254"/>
    <cellStyle name="Currency 22 2" xfId="255"/>
    <cellStyle name="Currency 3" xfId="108"/>
    <cellStyle name="Currency 4" xfId="110"/>
    <cellStyle name="Currency 5" xfId="105"/>
    <cellStyle name="Currency 6" xfId="106"/>
    <cellStyle name="Currency 7" xfId="120"/>
    <cellStyle name="Currency 8" xfId="122"/>
    <cellStyle name="Currency 9" xfId="114"/>
    <cellStyle name="Date" xfId="38"/>
    <cellStyle name="Days" xfId="39"/>
    <cellStyle name="Dth" xfId="40"/>
    <cellStyle name="Euro" xfId="41"/>
    <cellStyle name="Explanatory Text 2" xfId="42"/>
    <cellStyle name="Explanatory Text 3" xfId="256"/>
    <cellStyle name="Footnote01" xfId="257"/>
    <cellStyle name="Good 2" xfId="43"/>
    <cellStyle name="Good 3" xfId="258"/>
    <cellStyle name="Heading" xfId="44"/>
    <cellStyle name="Heading 1 2" xfId="45"/>
    <cellStyle name="Heading 1 3" xfId="259"/>
    <cellStyle name="Heading 1 U" xfId="260"/>
    <cellStyle name="Heading 2 2" xfId="46"/>
    <cellStyle name="Heading 2 3" xfId="261"/>
    <cellStyle name="Heading 3 2" xfId="47"/>
    <cellStyle name="Heading 3 3" xfId="262"/>
    <cellStyle name="Heading 3 4" xfId="263"/>
    <cellStyle name="Heading 3 5" xfId="1272"/>
    <cellStyle name="Heading 4 2" xfId="48"/>
    <cellStyle name="Heading 4 3" xfId="264"/>
    <cellStyle name="Heading 5" xfId="1277"/>
    <cellStyle name="Hours" xfId="49"/>
    <cellStyle name="HR" xfId="50"/>
    <cellStyle name="Input 2" xfId="51"/>
    <cellStyle name="Input 3" xfId="265"/>
    <cellStyle name="Input 4" xfId="266"/>
    <cellStyle name="Linked Cell 2" xfId="52"/>
    <cellStyle name="Linked Cell 3" xfId="267"/>
    <cellStyle name="MMBtu" xfId="53"/>
    <cellStyle name="MMBtu 10" xfId="268"/>
    <cellStyle name="MMBtu 11" xfId="269"/>
    <cellStyle name="MMBtu 12" xfId="270"/>
    <cellStyle name="MMBtu 13" xfId="271"/>
    <cellStyle name="MMBtu 14" xfId="272"/>
    <cellStyle name="MMBtu 15" xfId="273"/>
    <cellStyle name="MMBtu 16" xfId="274"/>
    <cellStyle name="MMBtu 17" xfId="275"/>
    <cellStyle name="MMBtu 18" xfId="276"/>
    <cellStyle name="MMBtu 19" xfId="277"/>
    <cellStyle name="MMBtu 2" xfId="278"/>
    <cellStyle name="MMBtu 2 10" xfId="279"/>
    <cellStyle name="MMBtu 2 11" xfId="280"/>
    <cellStyle name="MMBtu 2 12" xfId="281"/>
    <cellStyle name="MMBtu 2 13" xfId="282"/>
    <cellStyle name="MMBtu 2 14" xfId="283"/>
    <cellStyle name="MMBtu 2 15" xfId="284"/>
    <cellStyle name="MMBtu 2 16" xfId="285"/>
    <cellStyle name="MMBtu 2 17" xfId="286"/>
    <cellStyle name="MMBtu 2 18" xfId="287"/>
    <cellStyle name="MMBtu 2 19" xfId="288"/>
    <cellStyle name="MMBtu 2 2" xfId="289"/>
    <cellStyle name="MMBtu 2 20" xfId="290"/>
    <cellStyle name="MMBtu 2 21" xfId="291"/>
    <cellStyle name="MMBtu 2 3" xfId="292"/>
    <cellStyle name="MMBtu 2 4" xfId="293"/>
    <cellStyle name="MMBtu 2 5" xfId="294"/>
    <cellStyle name="MMBtu 2 6" xfId="295"/>
    <cellStyle name="MMBtu 2 7" xfId="296"/>
    <cellStyle name="MMBtu 2 8" xfId="297"/>
    <cellStyle name="MMBtu 2 9" xfId="298"/>
    <cellStyle name="MMBtu 20" xfId="299"/>
    <cellStyle name="MMBtu 21" xfId="300"/>
    <cellStyle name="MMBtu 22" xfId="301"/>
    <cellStyle name="MMBtu 23" xfId="302"/>
    <cellStyle name="MMBtu 24" xfId="303"/>
    <cellStyle name="MMBtu 25" xfId="304"/>
    <cellStyle name="MMBtu 26" xfId="305"/>
    <cellStyle name="MMBtu 27" xfId="306"/>
    <cellStyle name="MMBtu 28" xfId="307"/>
    <cellStyle name="MMBtu 29" xfId="308"/>
    <cellStyle name="MMBtu 3" xfId="309"/>
    <cellStyle name="MMBtu 3 10" xfId="310"/>
    <cellStyle name="MMBtu 3 11" xfId="311"/>
    <cellStyle name="MMBtu 3 12" xfId="312"/>
    <cellStyle name="MMBtu 3 13" xfId="313"/>
    <cellStyle name="MMBtu 3 14" xfId="314"/>
    <cellStyle name="MMBtu 3 15" xfId="315"/>
    <cellStyle name="MMBtu 3 16" xfId="316"/>
    <cellStyle name="MMBtu 3 17" xfId="317"/>
    <cellStyle name="MMBtu 3 18" xfId="318"/>
    <cellStyle name="MMBtu 3 19" xfId="319"/>
    <cellStyle name="MMBtu 3 2" xfId="320"/>
    <cellStyle name="MMBtu 3 20" xfId="321"/>
    <cellStyle name="MMBtu 3 21" xfId="322"/>
    <cellStyle name="MMBtu 3 3" xfId="323"/>
    <cellStyle name="MMBtu 3 4" xfId="324"/>
    <cellStyle name="MMBtu 3 5" xfId="325"/>
    <cellStyle name="MMBtu 3 6" xfId="326"/>
    <cellStyle name="MMBtu 3 7" xfId="327"/>
    <cellStyle name="MMBtu 3 8" xfId="328"/>
    <cellStyle name="MMBtu 3 9" xfId="329"/>
    <cellStyle name="MMBtu 30" xfId="330"/>
    <cellStyle name="MMBtu 31" xfId="331"/>
    <cellStyle name="MMBtu 32" xfId="332"/>
    <cellStyle name="MMBtu 33" xfId="333"/>
    <cellStyle name="MMBtu 34" xfId="334"/>
    <cellStyle name="MMBtu 35" xfId="335"/>
    <cellStyle name="MMBtu 36" xfId="336"/>
    <cellStyle name="MMBtu 37" xfId="337"/>
    <cellStyle name="MMBtu 38" xfId="338"/>
    <cellStyle name="MMBtu 39" xfId="339"/>
    <cellStyle name="MMBtu 4" xfId="340"/>
    <cellStyle name="MMBtu 40" xfId="341"/>
    <cellStyle name="MMBtu 41" xfId="342"/>
    <cellStyle name="MMBtu 5" xfId="343"/>
    <cellStyle name="MMBtu 6" xfId="344"/>
    <cellStyle name="MMBtu 7" xfId="345"/>
    <cellStyle name="MMBtu 8" xfId="346"/>
    <cellStyle name="MMBtu 9" xfId="347"/>
    <cellStyle name="MMBtu_Hoosier Charts 2" xfId="348"/>
    <cellStyle name="Month" xfId="54"/>
    <cellStyle name="MW" xfId="55"/>
    <cellStyle name="MWh" xfId="56"/>
    <cellStyle name="MYDATE" xfId="57"/>
    <cellStyle name="Neutral 2" xfId="58"/>
    <cellStyle name="Neutral 3" xfId="349"/>
    <cellStyle name="Normal" xfId="0" builtinId="0"/>
    <cellStyle name="Normal 10" xfId="350"/>
    <cellStyle name="Normal 11" xfId="351"/>
    <cellStyle name="Normal 12" xfId="352"/>
    <cellStyle name="Normal 13" xfId="353"/>
    <cellStyle name="Normal 14" xfId="354"/>
    <cellStyle name="Normal 15" xfId="1271"/>
    <cellStyle name="Normal 16" xfId="1276"/>
    <cellStyle name="Normal 2" xfId="4"/>
    <cellStyle name="Normal 2 2" xfId="355"/>
    <cellStyle name="Normal 2_Hoosier Charts 2" xfId="356"/>
    <cellStyle name="Normal 3" xfId="102"/>
    <cellStyle name="Normal 31" xfId="1275"/>
    <cellStyle name="Normal 4" xfId="127"/>
    <cellStyle name="Normal 5" xfId="137"/>
    <cellStyle name="Normal 5 2" xfId="156"/>
    <cellStyle name="Normal 5 2 2" xfId="1274"/>
    <cellStyle name="Normal 5 2 3" xfId="1273"/>
    <cellStyle name="Normal 6" xfId="157"/>
    <cellStyle name="Normal 7" xfId="357"/>
    <cellStyle name="Normal 8" xfId="358"/>
    <cellStyle name="Normal 9" xfId="359"/>
    <cellStyle name="Note 2" xfId="59"/>
    <cellStyle name="Note 3" xfId="360"/>
    <cellStyle name="Note 4" xfId="361"/>
    <cellStyle name="Output 2" xfId="60"/>
    <cellStyle name="Output 3" xfId="362"/>
    <cellStyle name="Percent" xfId="3" builtinId="5"/>
    <cellStyle name="Percent (0)" xfId="62"/>
    <cellStyle name="Percent (1)" xfId="63"/>
    <cellStyle name="Percent (1) 10" xfId="363"/>
    <cellStyle name="Percent (1) 10 10" xfId="364"/>
    <cellStyle name="Percent (1) 10 11" xfId="365"/>
    <cellStyle name="Percent (1) 10 12" xfId="366"/>
    <cellStyle name="Percent (1) 10 13" xfId="367"/>
    <cellStyle name="Percent (1) 10 14" xfId="368"/>
    <cellStyle name="Percent (1) 10 15" xfId="369"/>
    <cellStyle name="Percent (1) 10 16" xfId="370"/>
    <cellStyle name="Percent (1) 10 17" xfId="371"/>
    <cellStyle name="Percent (1) 10 18" xfId="372"/>
    <cellStyle name="Percent (1) 10 19" xfId="373"/>
    <cellStyle name="Percent (1) 10 2" xfId="374"/>
    <cellStyle name="Percent (1) 10 20" xfId="375"/>
    <cellStyle name="Percent (1) 10 21" xfId="376"/>
    <cellStyle name="Percent (1) 10 3" xfId="377"/>
    <cellStyle name="Percent (1) 10 4" xfId="378"/>
    <cellStyle name="Percent (1) 10 5" xfId="379"/>
    <cellStyle name="Percent (1) 10 6" xfId="380"/>
    <cellStyle name="Percent (1) 10 7" xfId="381"/>
    <cellStyle name="Percent (1) 10 8" xfId="382"/>
    <cellStyle name="Percent (1) 10 9" xfId="383"/>
    <cellStyle name="Percent (1) 11" xfId="384"/>
    <cellStyle name="Percent (1) 11 10" xfId="385"/>
    <cellStyle name="Percent (1) 11 11" xfId="386"/>
    <cellStyle name="Percent (1) 11 12" xfId="387"/>
    <cellStyle name="Percent (1) 11 13" xfId="388"/>
    <cellStyle name="Percent (1) 11 14" xfId="389"/>
    <cellStyle name="Percent (1) 11 15" xfId="390"/>
    <cellStyle name="Percent (1) 11 16" xfId="391"/>
    <cellStyle name="Percent (1) 11 17" xfId="392"/>
    <cellStyle name="Percent (1) 11 18" xfId="393"/>
    <cellStyle name="Percent (1) 11 19" xfId="394"/>
    <cellStyle name="Percent (1) 11 2" xfId="395"/>
    <cellStyle name="Percent (1) 11 20" xfId="396"/>
    <cellStyle name="Percent (1) 11 21" xfId="397"/>
    <cellStyle name="Percent (1) 11 3" xfId="398"/>
    <cellStyle name="Percent (1) 11 4" xfId="399"/>
    <cellStyle name="Percent (1) 11 5" xfId="400"/>
    <cellStyle name="Percent (1) 11 6" xfId="401"/>
    <cellStyle name="Percent (1) 11 7" xfId="402"/>
    <cellStyle name="Percent (1) 11 8" xfId="403"/>
    <cellStyle name="Percent (1) 11 9" xfId="404"/>
    <cellStyle name="Percent (1) 12" xfId="405"/>
    <cellStyle name="Percent (1) 12 10" xfId="406"/>
    <cellStyle name="Percent (1) 12 11" xfId="407"/>
    <cellStyle name="Percent (1) 12 12" xfId="408"/>
    <cellStyle name="Percent (1) 12 13" xfId="409"/>
    <cellStyle name="Percent (1) 12 14" xfId="410"/>
    <cellStyle name="Percent (1) 12 15" xfId="411"/>
    <cellStyle name="Percent (1) 12 16" xfId="412"/>
    <cellStyle name="Percent (1) 12 17" xfId="413"/>
    <cellStyle name="Percent (1) 12 18" xfId="414"/>
    <cellStyle name="Percent (1) 12 19" xfId="415"/>
    <cellStyle name="Percent (1) 12 2" xfId="416"/>
    <cellStyle name="Percent (1) 12 20" xfId="417"/>
    <cellStyle name="Percent (1) 12 21" xfId="418"/>
    <cellStyle name="Percent (1) 12 3" xfId="419"/>
    <cellStyle name="Percent (1) 12 4" xfId="420"/>
    <cellStyle name="Percent (1) 12 5" xfId="421"/>
    <cellStyle name="Percent (1) 12 6" xfId="422"/>
    <cellStyle name="Percent (1) 12 7" xfId="423"/>
    <cellStyle name="Percent (1) 12 8" xfId="424"/>
    <cellStyle name="Percent (1) 12 9" xfId="425"/>
    <cellStyle name="Percent (1) 13" xfId="426"/>
    <cellStyle name="Percent (1) 13 10" xfId="427"/>
    <cellStyle name="Percent (1) 13 11" xfId="428"/>
    <cellStyle name="Percent (1) 13 12" xfId="429"/>
    <cellStyle name="Percent (1) 13 13" xfId="430"/>
    <cellStyle name="Percent (1) 13 14" xfId="431"/>
    <cellStyle name="Percent (1) 13 15" xfId="432"/>
    <cellStyle name="Percent (1) 13 16" xfId="433"/>
    <cellStyle name="Percent (1) 13 17" xfId="434"/>
    <cellStyle name="Percent (1) 13 18" xfId="435"/>
    <cellStyle name="Percent (1) 13 19" xfId="436"/>
    <cellStyle name="Percent (1) 13 2" xfId="437"/>
    <cellStyle name="Percent (1) 13 20" xfId="438"/>
    <cellStyle name="Percent (1) 13 21" xfId="439"/>
    <cellStyle name="Percent (1) 13 3" xfId="440"/>
    <cellStyle name="Percent (1) 13 4" xfId="441"/>
    <cellStyle name="Percent (1) 13 5" xfId="442"/>
    <cellStyle name="Percent (1) 13 6" xfId="443"/>
    <cellStyle name="Percent (1) 13 7" xfId="444"/>
    <cellStyle name="Percent (1) 13 8" xfId="445"/>
    <cellStyle name="Percent (1) 13 9" xfId="446"/>
    <cellStyle name="Percent (1) 14" xfId="447"/>
    <cellStyle name="Percent (1) 14 10" xfId="448"/>
    <cellStyle name="Percent (1) 14 11" xfId="449"/>
    <cellStyle name="Percent (1) 14 12" xfId="450"/>
    <cellStyle name="Percent (1) 14 13" xfId="451"/>
    <cellStyle name="Percent (1) 14 14" xfId="452"/>
    <cellStyle name="Percent (1) 14 15" xfId="453"/>
    <cellStyle name="Percent (1) 14 16" xfId="454"/>
    <cellStyle name="Percent (1) 14 17" xfId="455"/>
    <cellStyle name="Percent (1) 14 18" xfId="456"/>
    <cellStyle name="Percent (1) 14 19" xfId="457"/>
    <cellStyle name="Percent (1) 14 2" xfId="458"/>
    <cellStyle name="Percent (1) 14 20" xfId="459"/>
    <cellStyle name="Percent (1) 14 21" xfId="460"/>
    <cellStyle name="Percent (1) 14 3" xfId="461"/>
    <cellStyle name="Percent (1) 14 4" xfId="462"/>
    <cellStyle name="Percent (1) 14 5" xfId="463"/>
    <cellStyle name="Percent (1) 14 6" xfId="464"/>
    <cellStyle name="Percent (1) 14 7" xfId="465"/>
    <cellStyle name="Percent (1) 14 8" xfId="466"/>
    <cellStyle name="Percent (1) 14 9" xfId="467"/>
    <cellStyle name="Percent (1) 15" xfId="468"/>
    <cellStyle name="Percent (1) 15 10" xfId="469"/>
    <cellStyle name="Percent (1) 15 11" xfId="470"/>
    <cellStyle name="Percent (1) 15 12" xfId="471"/>
    <cellStyle name="Percent (1) 15 13" xfId="472"/>
    <cellStyle name="Percent (1) 15 14" xfId="473"/>
    <cellStyle name="Percent (1) 15 15" xfId="474"/>
    <cellStyle name="Percent (1) 15 16" xfId="475"/>
    <cellStyle name="Percent (1) 15 17" xfId="476"/>
    <cellStyle name="Percent (1) 15 18" xfId="477"/>
    <cellStyle name="Percent (1) 15 19" xfId="478"/>
    <cellStyle name="Percent (1) 15 2" xfId="479"/>
    <cellStyle name="Percent (1) 15 20" xfId="480"/>
    <cellStyle name="Percent (1) 15 21" xfId="481"/>
    <cellStyle name="Percent (1) 15 3" xfId="482"/>
    <cellStyle name="Percent (1) 15 4" xfId="483"/>
    <cellStyle name="Percent (1) 15 5" xfId="484"/>
    <cellStyle name="Percent (1) 15 6" xfId="485"/>
    <cellStyle name="Percent (1) 15 7" xfId="486"/>
    <cellStyle name="Percent (1) 15 8" xfId="487"/>
    <cellStyle name="Percent (1) 15 9" xfId="488"/>
    <cellStyle name="Percent (1) 16" xfId="489"/>
    <cellStyle name="Percent (1) 16 10" xfId="490"/>
    <cellStyle name="Percent (1) 16 11" xfId="491"/>
    <cellStyle name="Percent (1) 16 12" xfId="492"/>
    <cellStyle name="Percent (1) 16 13" xfId="493"/>
    <cellStyle name="Percent (1) 16 14" xfId="494"/>
    <cellStyle name="Percent (1) 16 15" xfId="495"/>
    <cellStyle name="Percent (1) 16 16" xfId="496"/>
    <cellStyle name="Percent (1) 16 17" xfId="497"/>
    <cellStyle name="Percent (1) 16 18" xfId="498"/>
    <cellStyle name="Percent (1) 16 19" xfId="499"/>
    <cellStyle name="Percent (1) 16 2" xfId="500"/>
    <cellStyle name="Percent (1) 16 20" xfId="501"/>
    <cellStyle name="Percent (1) 16 21" xfId="502"/>
    <cellStyle name="Percent (1) 16 3" xfId="503"/>
    <cellStyle name="Percent (1) 16 4" xfId="504"/>
    <cellStyle name="Percent (1) 16 5" xfId="505"/>
    <cellStyle name="Percent (1) 16 6" xfId="506"/>
    <cellStyle name="Percent (1) 16 7" xfId="507"/>
    <cellStyle name="Percent (1) 16 8" xfId="508"/>
    <cellStyle name="Percent (1) 16 9" xfId="509"/>
    <cellStyle name="Percent (1) 17" xfId="510"/>
    <cellStyle name="Percent (1) 17 10" xfId="511"/>
    <cellStyle name="Percent (1) 17 11" xfId="512"/>
    <cellStyle name="Percent (1) 17 12" xfId="513"/>
    <cellStyle name="Percent (1) 17 13" xfId="514"/>
    <cellStyle name="Percent (1) 17 14" xfId="515"/>
    <cellStyle name="Percent (1) 17 15" xfId="516"/>
    <cellStyle name="Percent (1) 17 16" xfId="517"/>
    <cellStyle name="Percent (1) 17 17" xfId="518"/>
    <cellStyle name="Percent (1) 17 18" xfId="519"/>
    <cellStyle name="Percent (1) 17 19" xfId="520"/>
    <cellStyle name="Percent (1) 17 2" xfId="521"/>
    <cellStyle name="Percent (1) 17 20" xfId="522"/>
    <cellStyle name="Percent (1) 17 21" xfId="523"/>
    <cellStyle name="Percent (1) 17 3" xfId="524"/>
    <cellStyle name="Percent (1) 17 4" xfId="525"/>
    <cellStyle name="Percent (1) 17 5" xfId="526"/>
    <cellStyle name="Percent (1) 17 6" xfId="527"/>
    <cellStyle name="Percent (1) 17 7" xfId="528"/>
    <cellStyle name="Percent (1) 17 8" xfId="529"/>
    <cellStyle name="Percent (1) 17 9" xfId="530"/>
    <cellStyle name="Percent (1) 18" xfId="531"/>
    <cellStyle name="Percent (1) 18 10" xfId="532"/>
    <cellStyle name="Percent (1) 18 11" xfId="533"/>
    <cellStyle name="Percent (1) 18 12" xfId="534"/>
    <cellStyle name="Percent (1) 18 13" xfId="535"/>
    <cellStyle name="Percent (1) 18 14" xfId="536"/>
    <cellStyle name="Percent (1) 18 15" xfId="537"/>
    <cellStyle name="Percent (1) 18 16" xfId="538"/>
    <cellStyle name="Percent (1) 18 17" xfId="539"/>
    <cellStyle name="Percent (1) 18 18" xfId="540"/>
    <cellStyle name="Percent (1) 18 19" xfId="541"/>
    <cellStyle name="Percent (1) 18 2" xfId="542"/>
    <cellStyle name="Percent (1) 18 20" xfId="543"/>
    <cellStyle name="Percent (1) 18 21" xfId="544"/>
    <cellStyle name="Percent (1) 18 3" xfId="545"/>
    <cellStyle name="Percent (1) 18 4" xfId="546"/>
    <cellStyle name="Percent (1) 18 5" xfId="547"/>
    <cellStyle name="Percent (1) 18 6" xfId="548"/>
    <cellStyle name="Percent (1) 18 7" xfId="549"/>
    <cellStyle name="Percent (1) 18 8" xfId="550"/>
    <cellStyle name="Percent (1) 18 9" xfId="551"/>
    <cellStyle name="Percent (1) 19" xfId="552"/>
    <cellStyle name="Percent (1) 19 10" xfId="553"/>
    <cellStyle name="Percent (1) 19 11" xfId="554"/>
    <cellStyle name="Percent (1) 19 12" xfId="555"/>
    <cellStyle name="Percent (1) 19 13" xfId="556"/>
    <cellStyle name="Percent (1) 19 14" xfId="557"/>
    <cellStyle name="Percent (1) 19 15" xfId="558"/>
    <cellStyle name="Percent (1) 19 16" xfId="559"/>
    <cellStyle name="Percent (1) 19 17" xfId="560"/>
    <cellStyle name="Percent (1) 19 18" xfId="561"/>
    <cellStyle name="Percent (1) 19 19" xfId="562"/>
    <cellStyle name="Percent (1) 19 2" xfId="563"/>
    <cellStyle name="Percent (1) 19 20" xfId="564"/>
    <cellStyle name="Percent (1) 19 21" xfId="565"/>
    <cellStyle name="Percent (1) 19 3" xfId="566"/>
    <cellStyle name="Percent (1) 19 4" xfId="567"/>
    <cellStyle name="Percent (1) 19 5" xfId="568"/>
    <cellStyle name="Percent (1) 19 6" xfId="569"/>
    <cellStyle name="Percent (1) 19 7" xfId="570"/>
    <cellStyle name="Percent (1) 19 8" xfId="571"/>
    <cellStyle name="Percent (1) 19 9" xfId="572"/>
    <cellStyle name="Percent (1) 2" xfId="135"/>
    <cellStyle name="Percent (1) 2 10" xfId="573"/>
    <cellStyle name="Percent (1) 2 11" xfId="574"/>
    <cellStyle name="Percent (1) 2 12" xfId="575"/>
    <cellStyle name="Percent (1) 2 13" xfId="576"/>
    <cellStyle name="Percent (1) 2 14" xfId="577"/>
    <cellStyle name="Percent (1) 2 15" xfId="578"/>
    <cellStyle name="Percent (1) 2 16" xfId="579"/>
    <cellStyle name="Percent (1) 2 17" xfId="580"/>
    <cellStyle name="Percent (1) 2 18" xfId="581"/>
    <cellStyle name="Percent (1) 2 19" xfId="582"/>
    <cellStyle name="Percent (1) 2 2" xfId="583"/>
    <cellStyle name="Percent (1) 2 20" xfId="584"/>
    <cellStyle name="Percent (1) 2 21" xfId="585"/>
    <cellStyle name="Percent (1) 2 3" xfId="586"/>
    <cellStyle name="Percent (1) 2 4" xfId="587"/>
    <cellStyle name="Percent (1) 2 5" xfId="588"/>
    <cellStyle name="Percent (1) 2 6" xfId="589"/>
    <cellStyle name="Percent (1) 2 7" xfId="590"/>
    <cellStyle name="Percent (1) 2 8" xfId="591"/>
    <cellStyle name="Percent (1) 2 9" xfId="592"/>
    <cellStyle name="Percent (1) 20" xfId="593"/>
    <cellStyle name="Percent (1) 20 10" xfId="594"/>
    <cellStyle name="Percent (1) 20 11" xfId="595"/>
    <cellStyle name="Percent (1) 20 12" xfId="596"/>
    <cellStyle name="Percent (1) 20 13" xfId="597"/>
    <cellStyle name="Percent (1) 20 14" xfId="598"/>
    <cellStyle name="Percent (1) 20 15" xfId="599"/>
    <cellStyle name="Percent (1) 20 16" xfId="600"/>
    <cellStyle name="Percent (1) 20 17" xfId="601"/>
    <cellStyle name="Percent (1) 20 18" xfId="602"/>
    <cellStyle name="Percent (1) 20 19" xfId="603"/>
    <cellStyle name="Percent (1) 20 2" xfId="604"/>
    <cellStyle name="Percent (1) 20 20" xfId="605"/>
    <cellStyle name="Percent (1) 20 21" xfId="606"/>
    <cellStyle name="Percent (1) 20 3" xfId="607"/>
    <cellStyle name="Percent (1) 20 4" xfId="608"/>
    <cellStyle name="Percent (1) 20 5" xfId="609"/>
    <cellStyle name="Percent (1) 20 6" xfId="610"/>
    <cellStyle name="Percent (1) 20 7" xfId="611"/>
    <cellStyle name="Percent (1) 20 8" xfId="612"/>
    <cellStyle name="Percent (1) 20 9" xfId="613"/>
    <cellStyle name="Percent (1) 21" xfId="614"/>
    <cellStyle name="Percent (1) 21 10" xfId="615"/>
    <cellStyle name="Percent (1) 21 11" xfId="616"/>
    <cellStyle name="Percent (1) 21 12" xfId="617"/>
    <cellStyle name="Percent (1) 21 13" xfId="618"/>
    <cellStyle name="Percent (1) 21 14" xfId="619"/>
    <cellStyle name="Percent (1) 21 15" xfId="620"/>
    <cellStyle name="Percent (1) 21 16" xfId="621"/>
    <cellStyle name="Percent (1) 21 17" xfId="622"/>
    <cellStyle name="Percent (1) 21 18" xfId="623"/>
    <cellStyle name="Percent (1) 21 19" xfId="624"/>
    <cellStyle name="Percent (1) 21 2" xfId="625"/>
    <cellStyle name="Percent (1) 21 20" xfId="626"/>
    <cellStyle name="Percent (1) 21 21" xfId="627"/>
    <cellStyle name="Percent (1) 21 3" xfId="628"/>
    <cellStyle name="Percent (1) 21 4" xfId="629"/>
    <cellStyle name="Percent (1) 21 5" xfId="630"/>
    <cellStyle name="Percent (1) 21 6" xfId="631"/>
    <cellStyle name="Percent (1) 21 7" xfId="632"/>
    <cellStyle name="Percent (1) 21 8" xfId="633"/>
    <cellStyle name="Percent (1) 21 9" xfId="634"/>
    <cellStyle name="Percent (1) 22" xfId="635"/>
    <cellStyle name="Percent (1) 23" xfId="636"/>
    <cellStyle name="Percent (1) 24" xfId="637"/>
    <cellStyle name="Percent (1) 25" xfId="638"/>
    <cellStyle name="Percent (1) 26" xfId="639"/>
    <cellStyle name="Percent (1) 27" xfId="640"/>
    <cellStyle name="Percent (1) 28" xfId="641"/>
    <cellStyle name="Percent (1) 29" xfId="642"/>
    <cellStyle name="Percent (1) 3" xfId="643"/>
    <cellStyle name="Percent (1) 3 10" xfId="644"/>
    <cellStyle name="Percent (1) 3 11" xfId="645"/>
    <cellStyle name="Percent (1) 3 12" xfId="646"/>
    <cellStyle name="Percent (1) 3 13" xfId="647"/>
    <cellStyle name="Percent (1) 3 14" xfId="648"/>
    <cellStyle name="Percent (1) 3 15" xfId="649"/>
    <cellStyle name="Percent (1) 3 16" xfId="650"/>
    <cellStyle name="Percent (1) 3 17" xfId="651"/>
    <cellStyle name="Percent (1) 3 18" xfId="652"/>
    <cellStyle name="Percent (1) 3 19" xfId="653"/>
    <cellStyle name="Percent (1) 3 2" xfId="654"/>
    <cellStyle name="Percent (1) 3 20" xfId="655"/>
    <cellStyle name="Percent (1) 3 21" xfId="656"/>
    <cellStyle name="Percent (1) 3 3" xfId="657"/>
    <cellStyle name="Percent (1) 3 4" xfId="658"/>
    <cellStyle name="Percent (1) 3 5" xfId="659"/>
    <cellStyle name="Percent (1) 3 6" xfId="660"/>
    <cellStyle name="Percent (1) 3 7" xfId="661"/>
    <cellStyle name="Percent (1) 3 8" xfId="662"/>
    <cellStyle name="Percent (1) 3 9" xfId="663"/>
    <cellStyle name="Percent (1) 30" xfId="664"/>
    <cellStyle name="Percent (1) 31" xfId="665"/>
    <cellStyle name="Percent (1) 32" xfId="666"/>
    <cellStyle name="Percent (1) 33" xfId="667"/>
    <cellStyle name="Percent (1) 34" xfId="668"/>
    <cellStyle name="Percent (1) 35" xfId="669"/>
    <cellStyle name="Percent (1) 36" xfId="670"/>
    <cellStyle name="Percent (1) 37" xfId="671"/>
    <cellStyle name="Percent (1) 38" xfId="672"/>
    <cellStyle name="Percent (1) 39" xfId="673"/>
    <cellStyle name="Percent (1) 4" xfId="674"/>
    <cellStyle name="Percent (1) 4 10" xfId="675"/>
    <cellStyle name="Percent (1) 4 11" xfId="676"/>
    <cellStyle name="Percent (1) 4 12" xfId="677"/>
    <cellStyle name="Percent (1) 4 13" xfId="678"/>
    <cellStyle name="Percent (1) 4 14" xfId="679"/>
    <cellStyle name="Percent (1) 4 15" xfId="680"/>
    <cellStyle name="Percent (1) 4 16" xfId="681"/>
    <cellStyle name="Percent (1) 4 17" xfId="682"/>
    <cellStyle name="Percent (1) 4 18" xfId="683"/>
    <cellStyle name="Percent (1) 4 19" xfId="684"/>
    <cellStyle name="Percent (1) 4 2" xfId="685"/>
    <cellStyle name="Percent (1) 4 20" xfId="686"/>
    <cellStyle name="Percent (1) 4 21" xfId="687"/>
    <cellStyle name="Percent (1) 4 3" xfId="688"/>
    <cellStyle name="Percent (1) 4 4" xfId="689"/>
    <cellStyle name="Percent (1) 4 5" xfId="690"/>
    <cellStyle name="Percent (1) 4 6" xfId="691"/>
    <cellStyle name="Percent (1) 4 7" xfId="692"/>
    <cellStyle name="Percent (1) 4 8" xfId="693"/>
    <cellStyle name="Percent (1) 4 9" xfId="694"/>
    <cellStyle name="Percent (1) 40" xfId="695"/>
    <cellStyle name="Percent (1) 41" xfId="696"/>
    <cellStyle name="Percent (1) 5" xfId="697"/>
    <cellStyle name="Percent (1) 5 10" xfId="698"/>
    <cellStyle name="Percent (1) 5 11" xfId="699"/>
    <cellStyle name="Percent (1) 5 12" xfId="700"/>
    <cellStyle name="Percent (1) 5 13" xfId="701"/>
    <cellStyle name="Percent (1) 5 14" xfId="702"/>
    <cellStyle name="Percent (1) 5 15" xfId="703"/>
    <cellStyle name="Percent (1) 5 16" xfId="704"/>
    <cellStyle name="Percent (1) 5 17" xfId="705"/>
    <cellStyle name="Percent (1) 5 18" xfId="706"/>
    <cellStyle name="Percent (1) 5 19" xfId="707"/>
    <cellStyle name="Percent (1) 5 2" xfId="708"/>
    <cellStyle name="Percent (1) 5 20" xfId="709"/>
    <cellStyle name="Percent (1) 5 21" xfId="710"/>
    <cellStyle name="Percent (1) 5 3" xfId="711"/>
    <cellStyle name="Percent (1) 5 4" xfId="712"/>
    <cellStyle name="Percent (1) 5 5" xfId="713"/>
    <cellStyle name="Percent (1) 5 6" xfId="714"/>
    <cellStyle name="Percent (1) 5 7" xfId="715"/>
    <cellStyle name="Percent (1) 5 8" xfId="716"/>
    <cellStyle name="Percent (1) 5 9" xfId="717"/>
    <cellStyle name="Percent (1) 6" xfId="718"/>
    <cellStyle name="Percent (1) 6 10" xfId="719"/>
    <cellStyle name="Percent (1) 6 11" xfId="720"/>
    <cellStyle name="Percent (1) 6 12" xfId="721"/>
    <cellStyle name="Percent (1) 6 13" xfId="722"/>
    <cellStyle name="Percent (1) 6 14" xfId="723"/>
    <cellStyle name="Percent (1) 6 15" xfId="724"/>
    <cellStyle name="Percent (1) 6 16" xfId="725"/>
    <cellStyle name="Percent (1) 6 17" xfId="726"/>
    <cellStyle name="Percent (1) 6 18" xfId="727"/>
    <cellStyle name="Percent (1) 6 19" xfId="728"/>
    <cellStyle name="Percent (1) 6 2" xfId="729"/>
    <cellStyle name="Percent (1) 6 20" xfId="730"/>
    <cellStyle name="Percent (1) 6 21" xfId="731"/>
    <cellStyle name="Percent (1) 6 3" xfId="732"/>
    <cellStyle name="Percent (1) 6 4" xfId="733"/>
    <cellStyle name="Percent (1) 6 5" xfId="734"/>
    <cellStyle name="Percent (1) 6 6" xfId="735"/>
    <cellStyle name="Percent (1) 6 7" xfId="736"/>
    <cellStyle name="Percent (1) 6 8" xfId="737"/>
    <cellStyle name="Percent (1) 6 9" xfId="738"/>
    <cellStyle name="Percent (1) 7" xfId="739"/>
    <cellStyle name="Percent (1) 7 10" xfId="740"/>
    <cellStyle name="Percent (1) 7 11" xfId="741"/>
    <cellStyle name="Percent (1) 7 12" xfId="742"/>
    <cellStyle name="Percent (1) 7 13" xfId="743"/>
    <cellStyle name="Percent (1) 7 14" xfId="744"/>
    <cellStyle name="Percent (1) 7 15" xfId="745"/>
    <cellStyle name="Percent (1) 7 16" xfId="746"/>
    <cellStyle name="Percent (1) 7 17" xfId="747"/>
    <cellStyle name="Percent (1) 7 18" xfId="748"/>
    <cellStyle name="Percent (1) 7 19" xfId="749"/>
    <cellStyle name="Percent (1) 7 2" xfId="750"/>
    <cellStyle name="Percent (1) 7 20" xfId="751"/>
    <cellStyle name="Percent (1) 7 21" xfId="752"/>
    <cellStyle name="Percent (1) 7 3" xfId="753"/>
    <cellStyle name="Percent (1) 7 4" xfId="754"/>
    <cellStyle name="Percent (1) 7 5" xfId="755"/>
    <cellStyle name="Percent (1) 7 6" xfId="756"/>
    <cellStyle name="Percent (1) 7 7" xfId="757"/>
    <cellStyle name="Percent (1) 7 8" xfId="758"/>
    <cellStyle name="Percent (1) 7 9" xfId="759"/>
    <cellStyle name="Percent (1) 8" xfId="760"/>
    <cellStyle name="Percent (1) 8 10" xfId="761"/>
    <cellStyle name="Percent (1) 8 11" xfId="762"/>
    <cellStyle name="Percent (1) 8 12" xfId="763"/>
    <cellStyle name="Percent (1) 8 13" xfId="764"/>
    <cellStyle name="Percent (1) 8 14" xfId="765"/>
    <cellStyle name="Percent (1) 8 15" xfId="766"/>
    <cellStyle name="Percent (1) 8 16" xfId="767"/>
    <cellStyle name="Percent (1) 8 17" xfId="768"/>
    <cellStyle name="Percent (1) 8 18" xfId="769"/>
    <cellStyle name="Percent (1) 8 19" xfId="770"/>
    <cellStyle name="Percent (1) 8 2" xfId="771"/>
    <cellStyle name="Percent (1) 8 20" xfId="772"/>
    <cellStyle name="Percent (1) 8 21" xfId="773"/>
    <cellStyle name="Percent (1) 8 3" xfId="774"/>
    <cellStyle name="Percent (1) 8 4" xfId="775"/>
    <cellStyle name="Percent (1) 8 5" xfId="776"/>
    <cellStyle name="Percent (1) 8 6" xfId="777"/>
    <cellStyle name="Percent (1) 8 7" xfId="778"/>
    <cellStyle name="Percent (1) 8 8" xfId="779"/>
    <cellStyle name="Percent (1) 8 9" xfId="780"/>
    <cellStyle name="Percent (1) 9" xfId="781"/>
    <cellStyle name="Percent (1) 9 10" xfId="782"/>
    <cellStyle name="Percent (1) 9 11" xfId="783"/>
    <cellStyle name="Percent (1) 9 12" xfId="784"/>
    <cellStyle name="Percent (1) 9 13" xfId="785"/>
    <cellStyle name="Percent (1) 9 14" xfId="786"/>
    <cellStyle name="Percent (1) 9 15" xfId="787"/>
    <cellStyle name="Percent (1) 9 16" xfId="788"/>
    <cellStyle name="Percent (1) 9 17" xfId="789"/>
    <cellStyle name="Percent (1) 9 18" xfId="790"/>
    <cellStyle name="Percent (1) 9 19" xfId="791"/>
    <cellStyle name="Percent (1) 9 2" xfId="792"/>
    <cellStyle name="Percent (1) 9 20" xfId="793"/>
    <cellStyle name="Percent (1) 9 21" xfId="794"/>
    <cellStyle name="Percent (1) 9 3" xfId="795"/>
    <cellStyle name="Percent (1) 9 4" xfId="796"/>
    <cellStyle name="Percent (1) 9 5" xfId="797"/>
    <cellStyle name="Percent (1) 9 6" xfId="798"/>
    <cellStyle name="Percent (1) 9 7" xfId="799"/>
    <cellStyle name="Percent (1) 9 8" xfId="800"/>
    <cellStyle name="Percent (1) 9 9" xfId="801"/>
    <cellStyle name="Percent (1)_Hoosier Charts 2" xfId="802"/>
    <cellStyle name="Percent (2)" xfId="64"/>
    <cellStyle name="Percent (2) 10" xfId="803"/>
    <cellStyle name="Percent (2) 10 10" xfId="804"/>
    <cellStyle name="Percent (2) 10 11" xfId="805"/>
    <cellStyle name="Percent (2) 10 12" xfId="806"/>
    <cellStyle name="Percent (2) 10 13" xfId="807"/>
    <cellStyle name="Percent (2) 10 14" xfId="808"/>
    <cellStyle name="Percent (2) 10 15" xfId="809"/>
    <cellStyle name="Percent (2) 10 16" xfId="810"/>
    <cellStyle name="Percent (2) 10 17" xfId="811"/>
    <cellStyle name="Percent (2) 10 18" xfId="812"/>
    <cellStyle name="Percent (2) 10 19" xfId="813"/>
    <cellStyle name="Percent (2) 10 2" xfId="814"/>
    <cellStyle name="Percent (2) 10 20" xfId="815"/>
    <cellStyle name="Percent (2) 10 21" xfId="816"/>
    <cellStyle name="Percent (2) 10 3" xfId="817"/>
    <cellStyle name="Percent (2) 10 4" xfId="818"/>
    <cellStyle name="Percent (2) 10 5" xfId="819"/>
    <cellStyle name="Percent (2) 10 6" xfId="820"/>
    <cellStyle name="Percent (2) 10 7" xfId="821"/>
    <cellStyle name="Percent (2) 10 8" xfId="822"/>
    <cellStyle name="Percent (2) 10 9" xfId="823"/>
    <cellStyle name="Percent (2) 11" xfId="824"/>
    <cellStyle name="Percent (2) 11 10" xfId="825"/>
    <cellStyle name="Percent (2) 11 11" xfId="826"/>
    <cellStyle name="Percent (2) 11 12" xfId="827"/>
    <cellStyle name="Percent (2) 11 13" xfId="828"/>
    <cellStyle name="Percent (2) 11 14" xfId="829"/>
    <cellStyle name="Percent (2) 11 15" xfId="830"/>
    <cellStyle name="Percent (2) 11 16" xfId="831"/>
    <cellStyle name="Percent (2) 11 17" xfId="832"/>
    <cellStyle name="Percent (2) 11 18" xfId="833"/>
    <cellStyle name="Percent (2) 11 19" xfId="834"/>
    <cellStyle name="Percent (2) 11 2" xfId="835"/>
    <cellStyle name="Percent (2) 11 20" xfId="836"/>
    <cellStyle name="Percent (2) 11 21" xfId="837"/>
    <cellStyle name="Percent (2) 11 3" xfId="838"/>
    <cellStyle name="Percent (2) 11 4" xfId="839"/>
    <cellStyle name="Percent (2) 11 5" xfId="840"/>
    <cellStyle name="Percent (2) 11 6" xfId="841"/>
    <cellStyle name="Percent (2) 11 7" xfId="842"/>
    <cellStyle name="Percent (2) 11 8" xfId="843"/>
    <cellStyle name="Percent (2) 11 9" xfId="844"/>
    <cellStyle name="Percent (2) 12" xfId="845"/>
    <cellStyle name="Percent (2) 12 10" xfId="846"/>
    <cellStyle name="Percent (2) 12 11" xfId="847"/>
    <cellStyle name="Percent (2) 12 12" xfId="848"/>
    <cellStyle name="Percent (2) 12 13" xfId="849"/>
    <cellStyle name="Percent (2) 12 14" xfId="850"/>
    <cellStyle name="Percent (2) 12 15" xfId="851"/>
    <cellStyle name="Percent (2) 12 16" xfId="852"/>
    <cellStyle name="Percent (2) 12 17" xfId="853"/>
    <cellStyle name="Percent (2) 12 18" xfId="854"/>
    <cellStyle name="Percent (2) 12 19" xfId="855"/>
    <cellStyle name="Percent (2) 12 2" xfId="856"/>
    <cellStyle name="Percent (2) 12 20" xfId="857"/>
    <cellStyle name="Percent (2) 12 21" xfId="858"/>
    <cellStyle name="Percent (2) 12 3" xfId="859"/>
    <cellStyle name="Percent (2) 12 4" xfId="860"/>
    <cellStyle name="Percent (2) 12 5" xfId="861"/>
    <cellStyle name="Percent (2) 12 6" xfId="862"/>
    <cellStyle name="Percent (2) 12 7" xfId="863"/>
    <cellStyle name="Percent (2) 12 8" xfId="864"/>
    <cellStyle name="Percent (2) 12 9" xfId="865"/>
    <cellStyle name="Percent (2) 13" xfId="866"/>
    <cellStyle name="Percent (2) 13 10" xfId="867"/>
    <cellStyle name="Percent (2) 13 11" xfId="868"/>
    <cellStyle name="Percent (2) 13 12" xfId="869"/>
    <cellStyle name="Percent (2) 13 13" xfId="870"/>
    <cellStyle name="Percent (2) 13 14" xfId="871"/>
    <cellStyle name="Percent (2) 13 15" xfId="872"/>
    <cellStyle name="Percent (2) 13 16" xfId="873"/>
    <cellStyle name="Percent (2) 13 17" xfId="874"/>
    <cellStyle name="Percent (2) 13 18" xfId="875"/>
    <cellStyle name="Percent (2) 13 19" xfId="876"/>
    <cellStyle name="Percent (2) 13 2" xfId="877"/>
    <cellStyle name="Percent (2) 13 20" xfId="878"/>
    <cellStyle name="Percent (2) 13 21" xfId="879"/>
    <cellStyle name="Percent (2) 13 3" xfId="880"/>
    <cellStyle name="Percent (2) 13 4" xfId="881"/>
    <cellStyle name="Percent (2) 13 5" xfId="882"/>
    <cellStyle name="Percent (2) 13 6" xfId="883"/>
    <cellStyle name="Percent (2) 13 7" xfId="884"/>
    <cellStyle name="Percent (2) 13 8" xfId="885"/>
    <cellStyle name="Percent (2) 13 9" xfId="886"/>
    <cellStyle name="Percent (2) 14" xfId="887"/>
    <cellStyle name="Percent (2) 14 10" xfId="888"/>
    <cellStyle name="Percent (2) 14 11" xfId="889"/>
    <cellStyle name="Percent (2) 14 12" xfId="890"/>
    <cellStyle name="Percent (2) 14 13" xfId="891"/>
    <cellStyle name="Percent (2) 14 14" xfId="892"/>
    <cellStyle name="Percent (2) 14 15" xfId="893"/>
    <cellStyle name="Percent (2) 14 16" xfId="894"/>
    <cellStyle name="Percent (2) 14 17" xfId="895"/>
    <cellStyle name="Percent (2) 14 18" xfId="896"/>
    <cellStyle name="Percent (2) 14 19" xfId="897"/>
    <cellStyle name="Percent (2) 14 2" xfId="898"/>
    <cellStyle name="Percent (2) 14 20" xfId="899"/>
    <cellStyle name="Percent (2) 14 21" xfId="900"/>
    <cellStyle name="Percent (2) 14 3" xfId="901"/>
    <cellStyle name="Percent (2) 14 4" xfId="902"/>
    <cellStyle name="Percent (2) 14 5" xfId="903"/>
    <cellStyle name="Percent (2) 14 6" xfId="904"/>
    <cellStyle name="Percent (2) 14 7" xfId="905"/>
    <cellStyle name="Percent (2) 14 8" xfId="906"/>
    <cellStyle name="Percent (2) 14 9" xfId="907"/>
    <cellStyle name="Percent (2) 15" xfId="908"/>
    <cellStyle name="Percent (2) 15 10" xfId="909"/>
    <cellStyle name="Percent (2) 15 11" xfId="910"/>
    <cellStyle name="Percent (2) 15 12" xfId="911"/>
    <cellStyle name="Percent (2) 15 13" xfId="912"/>
    <cellStyle name="Percent (2) 15 14" xfId="913"/>
    <cellStyle name="Percent (2) 15 15" xfId="914"/>
    <cellStyle name="Percent (2) 15 16" xfId="915"/>
    <cellStyle name="Percent (2) 15 17" xfId="916"/>
    <cellStyle name="Percent (2) 15 18" xfId="917"/>
    <cellStyle name="Percent (2) 15 19" xfId="918"/>
    <cellStyle name="Percent (2) 15 2" xfId="919"/>
    <cellStyle name="Percent (2) 15 20" xfId="920"/>
    <cellStyle name="Percent (2) 15 21" xfId="921"/>
    <cellStyle name="Percent (2) 15 3" xfId="922"/>
    <cellStyle name="Percent (2) 15 4" xfId="923"/>
    <cellStyle name="Percent (2) 15 5" xfId="924"/>
    <cellStyle name="Percent (2) 15 6" xfId="925"/>
    <cellStyle name="Percent (2) 15 7" xfId="926"/>
    <cellStyle name="Percent (2) 15 8" xfId="927"/>
    <cellStyle name="Percent (2) 15 9" xfId="928"/>
    <cellStyle name="Percent (2) 16" xfId="929"/>
    <cellStyle name="Percent (2) 16 10" xfId="930"/>
    <cellStyle name="Percent (2) 16 11" xfId="931"/>
    <cellStyle name="Percent (2) 16 12" xfId="932"/>
    <cellStyle name="Percent (2) 16 13" xfId="933"/>
    <cellStyle name="Percent (2) 16 14" xfId="934"/>
    <cellStyle name="Percent (2) 16 15" xfId="935"/>
    <cellStyle name="Percent (2) 16 16" xfId="936"/>
    <cellStyle name="Percent (2) 16 17" xfId="937"/>
    <cellStyle name="Percent (2) 16 18" xfId="938"/>
    <cellStyle name="Percent (2) 16 19" xfId="939"/>
    <cellStyle name="Percent (2) 16 2" xfId="940"/>
    <cellStyle name="Percent (2) 16 20" xfId="941"/>
    <cellStyle name="Percent (2) 16 21" xfId="942"/>
    <cellStyle name="Percent (2) 16 3" xfId="943"/>
    <cellStyle name="Percent (2) 16 4" xfId="944"/>
    <cellStyle name="Percent (2) 16 5" xfId="945"/>
    <cellStyle name="Percent (2) 16 6" xfId="946"/>
    <cellStyle name="Percent (2) 16 7" xfId="947"/>
    <cellStyle name="Percent (2) 16 8" xfId="948"/>
    <cellStyle name="Percent (2) 16 9" xfId="949"/>
    <cellStyle name="Percent (2) 17" xfId="950"/>
    <cellStyle name="Percent (2) 17 10" xfId="951"/>
    <cellStyle name="Percent (2) 17 11" xfId="952"/>
    <cellStyle name="Percent (2) 17 12" xfId="953"/>
    <cellStyle name="Percent (2) 17 13" xfId="954"/>
    <cellStyle name="Percent (2) 17 14" xfId="955"/>
    <cellStyle name="Percent (2) 17 15" xfId="956"/>
    <cellStyle name="Percent (2) 17 16" xfId="957"/>
    <cellStyle name="Percent (2) 17 17" xfId="958"/>
    <cellStyle name="Percent (2) 17 18" xfId="959"/>
    <cellStyle name="Percent (2) 17 19" xfId="960"/>
    <cellStyle name="Percent (2) 17 2" xfId="961"/>
    <cellStyle name="Percent (2) 17 20" xfId="962"/>
    <cellStyle name="Percent (2) 17 21" xfId="963"/>
    <cellStyle name="Percent (2) 17 3" xfId="964"/>
    <cellStyle name="Percent (2) 17 4" xfId="965"/>
    <cellStyle name="Percent (2) 17 5" xfId="966"/>
    <cellStyle name="Percent (2) 17 6" xfId="967"/>
    <cellStyle name="Percent (2) 17 7" xfId="968"/>
    <cellStyle name="Percent (2) 17 8" xfId="969"/>
    <cellStyle name="Percent (2) 17 9" xfId="970"/>
    <cellStyle name="Percent (2) 18" xfId="971"/>
    <cellStyle name="Percent (2) 18 10" xfId="972"/>
    <cellStyle name="Percent (2) 18 11" xfId="973"/>
    <cellStyle name="Percent (2) 18 12" xfId="974"/>
    <cellStyle name="Percent (2) 18 13" xfId="975"/>
    <cellStyle name="Percent (2) 18 14" xfId="976"/>
    <cellStyle name="Percent (2) 18 15" xfId="977"/>
    <cellStyle name="Percent (2) 18 16" xfId="978"/>
    <cellStyle name="Percent (2) 18 17" xfId="979"/>
    <cellStyle name="Percent (2) 18 18" xfId="980"/>
    <cellStyle name="Percent (2) 18 19" xfId="981"/>
    <cellStyle name="Percent (2) 18 2" xfId="982"/>
    <cellStyle name="Percent (2) 18 20" xfId="983"/>
    <cellStyle name="Percent (2) 18 21" xfId="984"/>
    <cellStyle name="Percent (2) 18 3" xfId="985"/>
    <cellStyle name="Percent (2) 18 4" xfId="986"/>
    <cellStyle name="Percent (2) 18 5" xfId="987"/>
    <cellStyle name="Percent (2) 18 6" xfId="988"/>
    <cellStyle name="Percent (2) 18 7" xfId="989"/>
    <cellStyle name="Percent (2) 18 8" xfId="990"/>
    <cellStyle name="Percent (2) 18 9" xfId="991"/>
    <cellStyle name="Percent (2) 19" xfId="992"/>
    <cellStyle name="Percent (2) 19 10" xfId="993"/>
    <cellStyle name="Percent (2) 19 11" xfId="994"/>
    <cellStyle name="Percent (2) 19 12" xfId="995"/>
    <cellStyle name="Percent (2) 19 13" xfId="996"/>
    <cellStyle name="Percent (2) 19 14" xfId="997"/>
    <cellStyle name="Percent (2) 19 15" xfId="998"/>
    <cellStyle name="Percent (2) 19 16" xfId="999"/>
    <cellStyle name="Percent (2) 19 17" xfId="1000"/>
    <cellStyle name="Percent (2) 19 18" xfId="1001"/>
    <cellStyle name="Percent (2) 19 19" xfId="1002"/>
    <cellStyle name="Percent (2) 19 2" xfId="1003"/>
    <cellStyle name="Percent (2) 19 20" xfId="1004"/>
    <cellStyle name="Percent (2) 19 21" xfId="1005"/>
    <cellStyle name="Percent (2) 19 3" xfId="1006"/>
    <cellStyle name="Percent (2) 19 4" xfId="1007"/>
    <cellStyle name="Percent (2) 19 5" xfId="1008"/>
    <cellStyle name="Percent (2) 19 6" xfId="1009"/>
    <cellStyle name="Percent (2) 19 7" xfId="1010"/>
    <cellStyle name="Percent (2) 19 8" xfId="1011"/>
    <cellStyle name="Percent (2) 19 9" xfId="1012"/>
    <cellStyle name="Percent (2) 2" xfId="136"/>
    <cellStyle name="Percent (2) 2 10" xfId="1013"/>
    <cellStyle name="Percent (2) 2 11" xfId="1014"/>
    <cellStyle name="Percent (2) 2 12" xfId="1015"/>
    <cellStyle name="Percent (2) 2 13" xfId="1016"/>
    <cellStyle name="Percent (2) 2 14" xfId="1017"/>
    <cellStyle name="Percent (2) 2 15" xfId="1018"/>
    <cellStyle name="Percent (2) 2 16" xfId="1019"/>
    <cellStyle name="Percent (2) 2 17" xfId="1020"/>
    <cellStyle name="Percent (2) 2 18" xfId="1021"/>
    <cellStyle name="Percent (2) 2 19" xfId="1022"/>
    <cellStyle name="Percent (2) 2 2" xfId="1023"/>
    <cellStyle name="Percent (2) 2 20" xfId="1024"/>
    <cellStyle name="Percent (2) 2 21" xfId="1025"/>
    <cellStyle name="Percent (2) 2 3" xfId="1026"/>
    <cellStyle name="Percent (2) 2 4" xfId="1027"/>
    <cellStyle name="Percent (2) 2 5" xfId="1028"/>
    <cellStyle name="Percent (2) 2 6" xfId="1029"/>
    <cellStyle name="Percent (2) 2 7" xfId="1030"/>
    <cellStyle name="Percent (2) 2 8" xfId="1031"/>
    <cellStyle name="Percent (2) 2 9" xfId="1032"/>
    <cellStyle name="Percent (2) 20" xfId="1033"/>
    <cellStyle name="Percent (2) 20 10" xfId="1034"/>
    <cellStyle name="Percent (2) 20 11" xfId="1035"/>
    <cellStyle name="Percent (2) 20 12" xfId="1036"/>
    <cellStyle name="Percent (2) 20 13" xfId="1037"/>
    <cellStyle name="Percent (2) 20 14" xfId="1038"/>
    <cellStyle name="Percent (2) 20 15" xfId="1039"/>
    <cellStyle name="Percent (2) 20 16" xfId="1040"/>
    <cellStyle name="Percent (2) 20 17" xfId="1041"/>
    <cellStyle name="Percent (2) 20 18" xfId="1042"/>
    <cellStyle name="Percent (2) 20 19" xfId="1043"/>
    <cellStyle name="Percent (2) 20 2" xfId="1044"/>
    <cellStyle name="Percent (2) 20 20" xfId="1045"/>
    <cellStyle name="Percent (2) 20 21" xfId="1046"/>
    <cellStyle name="Percent (2) 20 3" xfId="1047"/>
    <cellStyle name="Percent (2) 20 4" xfId="1048"/>
    <cellStyle name="Percent (2) 20 5" xfId="1049"/>
    <cellStyle name="Percent (2) 20 6" xfId="1050"/>
    <cellStyle name="Percent (2) 20 7" xfId="1051"/>
    <cellStyle name="Percent (2) 20 8" xfId="1052"/>
    <cellStyle name="Percent (2) 20 9" xfId="1053"/>
    <cellStyle name="Percent (2) 21" xfId="1054"/>
    <cellStyle name="Percent (2) 21 10" xfId="1055"/>
    <cellStyle name="Percent (2) 21 11" xfId="1056"/>
    <cellStyle name="Percent (2) 21 12" xfId="1057"/>
    <cellStyle name="Percent (2) 21 13" xfId="1058"/>
    <cellStyle name="Percent (2) 21 14" xfId="1059"/>
    <cellStyle name="Percent (2) 21 15" xfId="1060"/>
    <cellStyle name="Percent (2) 21 16" xfId="1061"/>
    <cellStyle name="Percent (2) 21 17" xfId="1062"/>
    <cellStyle name="Percent (2) 21 18" xfId="1063"/>
    <cellStyle name="Percent (2) 21 19" xfId="1064"/>
    <cellStyle name="Percent (2) 21 2" xfId="1065"/>
    <cellStyle name="Percent (2) 21 20" xfId="1066"/>
    <cellStyle name="Percent (2) 21 21" xfId="1067"/>
    <cellStyle name="Percent (2) 21 3" xfId="1068"/>
    <cellStyle name="Percent (2) 21 4" xfId="1069"/>
    <cellStyle name="Percent (2) 21 5" xfId="1070"/>
    <cellStyle name="Percent (2) 21 6" xfId="1071"/>
    <cellStyle name="Percent (2) 21 7" xfId="1072"/>
    <cellStyle name="Percent (2) 21 8" xfId="1073"/>
    <cellStyle name="Percent (2) 21 9" xfId="1074"/>
    <cellStyle name="Percent (2) 22" xfId="1075"/>
    <cellStyle name="Percent (2) 23" xfId="1076"/>
    <cellStyle name="Percent (2) 24" xfId="1077"/>
    <cellStyle name="Percent (2) 25" xfId="1078"/>
    <cellStyle name="Percent (2) 26" xfId="1079"/>
    <cellStyle name="Percent (2) 27" xfId="1080"/>
    <cellStyle name="Percent (2) 28" xfId="1081"/>
    <cellStyle name="Percent (2) 29" xfId="1082"/>
    <cellStyle name="Percent (2) 3" xfId="1083"/>
    <cellStyle name="Percent (2) 3 10" xfId="1084"/>
    <cellStyle name="Percent (2) 3 11" xfId="1085"/>
    <cellStyle name="Percent (2) 3 12" xfId="1086"/>
    <cellStyle name="Percent (2) 3 13" xfId="1087"/>
    <cellStyle name="Percent (2) 3 14" xfId="1088"/>
    <cellStyle name="Percent (2) 3 15" xfId="1089"/>
    <cellStyle name="Percent (2) 3 16" xfId="1090"/>
    <cellStyle name="Percent (2) 3 17" xfId="1091"/>
    <cellStyle name="Percent (2) 3 18" xfId="1092"/>
    <cellStyle name="Percent (2) 3 19" xfId="1093"/>
    <cellStyle name="Percent (2) 3 2" xfId="1094"/>
    <cellStyle name="Percent (2) 3 20" xfId="1095"/>
    <cellStyle name="Percent (2) 3 21" xfId="1096"/>
    <cellStyle name="Percent (2) 3 3" xfId="1097"/>
    <cellStyle name="Percent (2) 3 4" xfId="1098"/>
    <cellStyle name="Percent (2) 3 5" xfId="1099"/>
    <cellStyle name="Percent (2) 3 6" xfId="1100"/>
    <cellStyle name="Percent (2) 3 7" xfId="1101"/>
    <cellStyle name="Percent (2) 3 8" xfId="1102"/>
    <cellStyle name="Percent (2) 3 9" xfId="1103"/>
    <cellStyle name="Percent (2) 30" xfId="1104"/>
    <cellStyle name="Percent (2) 31" xfId="1105"/>
    <cellStyle name="Percent (2) 32" xfId="1106"/>
    <cellStyle name="Percent (2) 33" xfId="1107"/>
    <cellStyle name="Percent (2) 34" xfId="1108"/>
    <cellStyle name="Percent (2) 35" xfId="1109"/>
    <cellStyle name="Percent (2) 36" xfId="1110"/>
    <cellStyle name="Percent (2) 37" xfId="1111"/>
    <cellStyle name="Percent (2) 38" xfId="1112"/>
    <cellStyle name="Percent (2) 39" xfId="1113"/>
    <cellStyle name="Percent (2) 4" xfId="1114"/>
    <cellStyle name="Percent (2) 4 10" xfId="1115"/>
    <cellStyle name="Percent (2) 4 11" xfId="1116"/>
    <cellStyle name="Percent (2) 4 12" xfId="1117"/>
    <cellStyle name="Percent (2) 4 13" xfId="1118"/>
    <cellStyle name="Percent (2) 4 14" xfId="1119"/>
    <cellStyle name="Percent (2) 4 15" xfId="1120"/>
    <cellStyle name="Percent (2) 4 16" xfId="1121"/>
    <cellStyle name="Percent (2) 4 17" xfId="1122"/>
    <cellStyle name="Percent (2) 4 18" xfId="1123"/>
    <cellStyle name="Percent (2) 4 19" xfId="1124"/>
    <cellStyle name="Percent (2) 4 2" xfId="1125"/>
    <cellStyle name="Percent (2) 4 20" xfId="1126"/>
    <cellStyle name="Percent (2) 4 21" xfId="1127"/>
    <cellStyle name="Percent (2) 4 3" xfId="1128"/>
    <cellStyle name="Percent (2) 4 4" xfId="1129"/>
    <cellStyle name="Percent (2) 4 5" xfId="1130"/>
    <cellStyle name="Percent (2) 4 6" xfId="1131"/>
    <cellStyle name="Percent (2) 4 7" xfId="1132"/>
    <cellStyle name="Percent (2) 4 8" xfId="1133"/>
    <cellStyle name="Percent (2) 4 9" xfId="1134"/>
    <cellStyle name="Percent (2) 40" xfId="1135"/>
    <cellStyle name="Percent (2) 41" xfId="1136"/>
    <cellStyle name="Percent (2) 5" xfId="1137"/>
    <cellStyle name="Percent (2) 5 10" xfId="1138"/>
    <cellStyle name="Percent (2) 5 11" xfId="1139"/>
    <cellStyle name="Percent (2) 5 12" xfId="1140"/>
    <cellStyle name="Percent (2) 5 13" xfId="1141"/>
    <cellStyle name="Percent (2) 5 14" xfId="1142"/>
    <cellStyle name="Percent (2) 5 15" xfId="1143"/>
    <cellStyle name="Percent (2) 5 16" xfId="1144"/>
    <cellStyle name="Percent (2) 5 17" xfId="1145"/>
    <cellStyle name="Percent (2) 5 18" xfId="1146"/>
    <cellStyle name="Percent (2) 5 19" xfId="1147"/>
    <cellStyle name="Percent (2) 5 2" xfId="1148"/>
    <cellStyle name="Percent (2) 5 20" xfId="1149"/>
    <cellStyle name="Percent (2) 5 21" xfId="1150"/>
    <cellStyle name="Percent (2) 5 3" xfId="1151"/>
    <cellStyle name="Percent (2) 5 4" xfId="1152"/>
    <cellStyle name="Percent (2) 5 5" xfId="1153"/>
    <cellStyle name="Percent (2) 5 6" xfId="1154"/>
    <cellStyle name="Percent (2) 5 7" xfId="1155"/>
    <cellStyle name="Percent (2) 5 8" xfId="1156"/>
    <cellStyle name="Percent (2) 5 9" xfId="1157"/>
    <cellStyle name="Percent (2) 6" xfId="1158"/>
    <cellStyle name="Percent (2) 6 10" xfId="1159"/>
    <cellStyle name="Percent (2) 6 11" xfId="1160"/>
    <cellStyle name="Percent (2) 6 12" xfId="1161"/>
    <cellStyle name="Percent (2) 6 13" xfId="1162"/>
    <cellStyle name="Percent (2) 6 14" xfId="1163"/>
    <cellStyle name="Percent (2) 6 15" xfId="1164"/>
    <cellStyle name="Percent (2) 6 16" xfId="1165"/>
    <cellStyle name="Percent (2) 6 17" xfId="1166"/>
    <cellStyle name="Percent (2) 6 18" xfId="1167"/>
    <cellStyle name="Percent (2) 6 19" xfId="1168"/>
    <cellStyle name="Percent (2) 6 2" xfId="1169"/>
    <cellStyle name="Percent (2) 6 20" xfId="1170"/>
    <cellStyle name="Percent (2) 6 21" xfId="1171"/>
    <cellStyle name="Percent (2) 6 3" xfId="1172"/>
    <cellStyle name="Percent (2) 6 4" xfId="1173"/>
    <cellStyle name="Percent (2) 6 5" xfId="1174"/>
    <cellStyle name="Percent (2) 6 6" xfId="1175"/>
    <cellStyle name="Percent (2) 6 7" xfId="1176"/>
    <cellStyle name="Percent (2) 6 8" xfId="1177"/>
    <cellStyle name="Percent (2) 6 9" xfId="1178"/>
    <cellStyle name="Percent (2) 7" xfId="1179"/>
    <cellStyle name="Percent (2) 7 10" xfId="1180"/>
    <cellStyle name="Percent (2) 7 11" xfId="1181"/>
    <cellStyle name="Percent (2) 7 12" xfId="1182"/>
    <cellStyle name="Percent (2) 7 13" xfId="1183"/>
    <cellStyle name="Percent (2) 7 14" xfId="1184"/>
    <cellStyle name="Percent (2) 7 15" xfId="1185"/>
    <cellStyle name="Percent (2) 7 16" xfId="1186"/>
    <cellStyle name="Percent (2) 7 17" xfId="1187"/>
    <cellStyle name="Percent (2) 7 18" xfId="1188"/>
    <cellStyle name="Percent (2) 7 19" xfId="1189"/>
    <cellStyle name="Percent (2) 7 2" xfId="1190"/>
    <cellStyle name="Percent (2) 7 20" xfId="1191"/>
    <cellStyle name="Percent (2) 7 21" xfId="1192"/>
    <cellStyle name="Percent (2) 7 3" xfId="1193"/>
    <cellStyle name="Percent (2) 7 4" xfId="1194"/>
    <cellStyle name="Percent (2) 7 5" xfId="1195"/>
    <cellStyle name="Percent (2) 7 6" xfId="1196"/>
    <cellStyle name="Percent (2) 7 7" xfId="1197"/>
    <cellStyle name="Percent (2) 7 8" xfId="1198"/>
    <cellStyle name="Percent (2) 7 9" xfId="1199"/>
    <cellStyle name="Percent (2) 8" xfId="1200"/>
    <cellStyle name="Percent (2) 8 10" xfId="1201"/>
    <cellStyle name="Percent (2) 8 11" xfId="1202"/>
    <cellStyle name="Percent (2) 8 12" xfId="1203"/>
    <cellStyle name="Percent (2) 8 13" xfId="1204"/>
    <cellStyle name="Percent (2) 8 14" xfId="1205"/>
    <cellStyle name="Percent (2) 8 15" xfId="1206"/>
    <cellStyle name="Percent (2) 8 16" xfId="1207"/>
    <cellStyle name="Percent (2) 8 17" xfId="1208"/>
    <cellStyle name="Percent (2) 8 18" xfId="1209"/>
    <cellStyle name="Percent (2) 8 19" xfId="1210"/>
    <cellStyle name="Percent (2) 8 2" xfId="1211"/>
    <cellStyle name="Percent (2) 8 20" xfId="1212"/>
    <cellStyle name="Percent (2) 8 21" xfId="1213"/>
    <cellStyle name="Percent (2) 8 3" xfId="1214"/>
    <cellStyle name="Percent (2) 8 4" xfId="1215"/>
    <cellStyle name="Percent (2) 8 5" xfId="1216"/>
    <cellStyle name="Percent (2) 8 6" xfId="1217"/>
    <cellStyle name="Percent (2) 8 7" xfId="1218"/>
    <cellStyle name="Percent (2) 8 8" xfId="1219"/>
    <cellStyle name="Percent (2) 8 9" xfId="1220"/>
    <cellStyle name="Percent (2) 9" xfId="1221"/>
    <cellStyle name="Percent (2) 9 10" xfId="1222"/>
    <cellStyle name="Percent (2) 9 11" xfId="1223"/>
    <cellStyle name="Percent (2) 9 12" xfId="1224"/>
    <cellStyle name="Percent (2) 9 13" xfId="1225"/>
    <cellStyle name="Percent (2) 9 14" xfId="1226"/>
    <cellStyle name="Percent (2) 9 15" xfId="1227"/>
    <cellStyle name="Percent (2) 9 16" xfId="1228"/>
    <cellStyle name="Percent (2) 9 17" xfId="1229"/>
    <cellStyle name="Percent (2) 9 18" xfId="1230"/>
    <cellStyle name="Percent (2) 9 19" xfId="1231"/>
    <cellStyle name="Percent (2) 9 2" xfId="1232"/>
    <cellStyle name="Percent (2) 9 20" xfId="1233"/>
    <cellStyle name="Percent (2) 9 21" xfId="1234"/>
    <cellStyle name="Percent (2) 9 3" xfId="1235"/>
    <cellStyle name="Percent (2) 9 4" xfId="1236"/>
    <cellStyle name="Percent (2) 9 5" xfId="1237"/>
    <cellStyle name="Percent (2) 9 6" xfId="1238"/>
    <cellStyle name="Percent (2) 9 7" xfId="1239"/>
    <cellStyle name="Percent (2) 9 8" xfId="1240"/>
    <cellStyle name="Percent (2) 9 9" xfId="1241"/>
    <cellStyle name="Percent 10" xfId="116"/>
    <cellStyle name="Percent 10 10" xfId="1242"/>
    <cellStyle name="Percent 10 11" xfId="1243"/>
    <cellStyle name="Percent 10 12" xfId="1244"/>
    <cellStyle name="Percent 10 13" xfId="1245"/>
    <cellStyle name="Percent 10 14" xfId="1246"/>
    <cellStyle name="Percent 10 15" xfId="1247"/>
    <cellStyle name="Percent 10 16" xfId="1248"/>
    <cellStyle name="Percent 10 17" xfId="1249"/>
    <cellStyle name="Percent 10 18" xfId="1250"/>
    <cellStyle name="Percent 10 19" xfId="1251"/>
    <cellStyle name="Percent 10 2" xfId="1252"/>
    <cellStyle name="Percent 10 20" xfId="1253"/>
    <cellStyle name="Percent 10 21" xfId="1254"/>
    <cellStyle name="Percent 10 3" xfId="1255"/>
    <cellStyle name="Percent 10 4" xfId="1256"/>
    <cellStyle name="Percent 10 5" xfId="1257"/>
    <cellStyle name="Percent 10 6" xfId="1258"/>
    <cellStyle name="Percent 10 7" xfId="1259"/>
    <cellStyle name="Percent 10 8" xfId="1260"/>
    <cellStyle name="Percent 10 9" xfId="1261"/>
    <cellStyle name="Percent 11" xfId="134"/>
    <cellStyle name="Percent 12" xfId="129"/>
    <cellStyle name="Percent 13" xfId="140"/>
    <cellStyle name="Percent 14" xfId="151"/>
    <cellStyle name="Percent 15" xfId="146"/>
    <cellStyle name="Percent 16" xfId="150"/>
    <cellStyle name="Percent 17" xfId="147"/>
    <cellStyle name="Percent 18" xfId="149"/>
    <cellStyle name="Percent 2" xfId="61"/>
    <cellStyle name="Percent 3" xfId="113"/>
    <cellStyle name="Percent 4" xfId="104"/>
    <cellStyle name="Percent 5" xfId="111"/>
    <cellStyle name="Percent 6" xfId="115"/>
    <cellStyle name="Percent 7" xfId="125"/>
    <cellStyle name="Percent 8" xfId="117"/>
    <cellStyle name="Percent 9" xfId="119"/>
    <cellStyle name="Percent.2" xfId="1262"/>
    <cellStyle name="Period" xfId="65"/>
    <cellStyle name="Report Centered" xfId="66"/>
    <cellStyle name="RISKbigPercent" xfId="67"/>
    <cellStyle name="RISKblandrEdge" xfId="68"/>
    <cellStyle name="RISKblCorner" xfId="69"/>
    <cellStyle name="RISKbottomEdge" xfId="70"/>
    <cellStyle name="RISKbrCorner" xfId="71"/>
    <cellStyle name="RISKdarkBoxed" xfId="72"/>
    <cellStyle name="RISKdarkShade" xfId="73"/>
    <cellStyle name="RISKdbottomEdge" xfId="74"/>
    <cellStyle name="RISKdrightEdge" xfId="75"/>
    <cellStyle name="RISKdurationTime" xfId="76"/>
    <cellStyle name="RISKinNumber" xfId="77"/>
    <cellStyle name="RISKlandrEdge" xfId="78"/>
    <cellStyle name="RISKleftEdge" xfId="79"/>
    <cellStyle name="RISKlightBoxed" xfId="80"/>
    <cellStyle name="RISKltandbEdge" xfId="81"/>
    <cellStyle name="RISKnormBoxed" xfId="82"/>
    <cellStyle name="RISKnormCenter" xfId="83"/>
    <cellStyle name="RISKnormHeading" xfId="84"/>
    <cellStyle name="RISKnormItal" xfId="85"/>
    <cellStyle name="RISKnormLabel" xfId="86"/>
    <cellStyle name="RISKnormShade" xfId="87"/>
    <cellStyle name="RISKnormTitle" xfId="88"/>
    <cellStyle name="RISKoutNumber" xfId="89"/>
    <cellStyle name="RISKrightEdge" xfId="90"/>
    <cellStyle name="RISKrtandbEdge" xfId="91"/>
    <cellStyle name="RISKssTime" xfId="92"/>
    <cellStyle name="RISKtandbEdge" xfId="93"/>
    <cellStyle name="RISKtlandrEdge" xfId="94"/>
    <cellStyle name="RISKtlCorner" xfId="95"/>
    <cellStyle name="RISKtopEdge" xfId="96"/>
    <cellStyle name="RISKtrCorner" xfId="97"/>
    <cellStyle name="Style 1" xfId="1263"/>
    <cellStyle name="Title 2" xfId="98"/>
    <cellStyle name="Title 3" xfId="1264"/>
    <cellStyle name="Title 4" xfId="1265"/>
    <cellStyle name="Title 5" xfId="1266"/>
    <cellStyle name="Title 6" xfId="1267"/>
    <cellStyle name="Title Text" xfId="99"/>
    <cellStyle name="Total 2" xfId="100"/>
    <cellStyle name="Total 3" xfId="1268"/>
    <cellStyle name="User_Defined_A" xfId="1269"/>
    <cellStyle name="Warning Text 2" xfId="101"/>
    <cellStyle name="Warning Text 3" xfId="1270"/>
  </cellStyles>
  <dxfs count="19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Farmers\WesternFarmers%20-%20Sim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Summary"/>
      <sheetName val="Hugo"/>
      <sheetName val="Anadarko 4"/>
      <sheetName val="Anadarko 5"/>
      <sheetName val="Anadarko 6"/>
      <sheetName val="Mooreland 2"/>
      <sheetName val="Mooreland 3"/>
      <sheetName val="Mooreland 1"/>
      <sheetName val="GENCO 1"/>
      <sheetName val="Anadarko 3"/>
      <sheetName val="Anadarko 1"/>
      <sheetName val="Anadarko 2"/>
      <sheetName val="SWPA"/>
      <sheetName val="Supp SWPA"/>
      <sheetName val="Resource 15"/>
      <sheetName val="Calls"/>
      <sheetName val="Forwards"/>
      <sheetName val="Option Premiums"/>
      <sheetName val="Transmission"/>
      <sheetName val="Time Matrix"/>
      <sheetName val="SWPA SPK Bins"/>
      <sheetName val="Load Forecast"/>
      <sheetName val="Load On Peak"/>
      <sheetName val="Load Off Peak"/>
      <sheetName val="Load Weekend"/>
      <sheetName val="Other Inputs"/>
      <sheetName val="Model Global Data"/>
      <sheetName val="Model Detail"/>
      <sheetName val="Purch &amp; Sales Margins"/>
      <sheetName val="Native Load Gas"/>
      <sheetName val="Model Summary"/>
      <sheetName val="Model Output"/>
      <sheetName val="Simulations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XEP15"/>
  <sheetViews>
    <sheetView showGridLines="0" tabSelected="1" zoomScale="80" zoomScaleNormal="80" workbookViewId="0">
      <selection activeCell="B1" sqref="B1"/>
    </sheetView>
  </sheetViews>
  <sheetFormatPr defaultRowHeight="15"/>
  <cols>
    <col min="2" max="6" width="21.7109375" customWidth="1"/>
    <col min="7" max="17" width="21.7109375" style="461" customWidth="1"/>
  </cols>
  <sheetData>
    <row r="1" spans="2:16370" ht="15.75" thickBot="1">
      <c r="B1" s="452" t="s">
        <v>325</v>
      </c>
      <c r="C1" s="41"/>
      <c r="D1" s="41"/>
      <c r="E1" s="41"/>
      <c r="F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</row>
    <row r="2" spans="2:16370" ht="15.75" thickBot="1">
      <c r="B2" s="216" t="s">
        <v>153</v>
      </c>
      <c r="C2" s="217">
        <v>2013</v>
      </c>
      <c r="D2" s="217">
        <f>+C2+1</f>
        <v>2014</v>
      </c>
      <c r="E2" s="217">
        <f>+D2+1</f>
        <v>2015</v>
      </c>
      <c r="F2" s="217">
        <f>+E2+1</f>
        <v>2016</v>
      </c>
      <c r="G2" s="217">
        <f t="shared" ref="G2:Q2" si="0">+F2+1</f>
        <v>2017</v>
      </c>
      <c r="H2" s="217">
        <f t="shared" si="0"/>
        <v>2018</v>
      </c>
      <c r="I2" s="217">
        <f t="shared" si="0"/>
        <v>2019</v>
      </c>
      <c r="J2" s="217">
        <f t="shared" si="0"/>
        <v>2020</v>
      </c>
      <c r="K2" s="217">
        <f t="shared" si="0"/>
        <v>2021</v>
      </c>
      <c r="L2" s="217">
        <f t="shared" si="0"/>
        <v>2022</v>
      </c>
      <c r="M2" s="217">
        <f t="shared" si="0"/>
        <v>2023</v>
      </c>
      <c r="N2" s="217">
        <f t="shared" si="0"/>
        <v>2024</v>
      </c>
      <c r="O2" s="217">
        <f t="shared" si="0"/>
        <v>2025</v>
      </c>
      <c r="P2" s="217">
        <f t="shared" si="0"/>
        <v>2026</v>
      </c>
      <c r="Q2" s="217">
        <f t="shared" si="0"/>
        <v>2027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</row>
    <row r="3" spans="2:16370" ht="45" customHeight="1" thickBot="1">
      <c r="B3" s="244" t="s">
        <v>158</v>
      </c>
      <c r="C3" s="245" t="s">
        <v>159</v>
      </c>
      <c r="D3" s="245" t="s">
        <v>159</v>
      </c>
      <c r="E3" s="245" t="s">
        <v>159</v>
      </c>
      <c r="F3" s="245" t="s">
        <v>159</v>
      </c>
      <c r="G3" s="245" t="s">
        <v>159</v>
      </c>
      <c r="H3" s="245" t="s">
        <v>159</v>
      </c>
      <c r="I3" s="245" t="s">
        <v>159</v>
      </c>
      <c r="J3" s="245" t="s">
        <v>159</v>
      </c>
      <c r="K3" s="245" t="s">
        <v>159</v>
      </c>
      <c r="L3" s="245" t="s">
        <v>159</v>
      </c>
      <c r="M3" s="245" t="s">
        <v>159</v>
      </c>
      <c r="N3" s="245" t="s">
        <v>159</v>
      </c>
      <c r="O3" s="245" t="s">
        <v>159</v>
      </c>
      <c r="P3" s="245" t="s">
        <v>159</v>
      </c>
      <c r="Q3" s="245" t="s">
        <v>159</v>
      </c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</row>
    <row r="4" spans="2:16370" ht="45" customHeight="1" thickBot="1">
      <c r="B4" s="246" t="s">
        <v>224</v>
      </c>
      <c r="C4" s="286" t="s">
        <v>159</v>
      </c>
      <c r="D4" s="286" t="s">
        <v>159</v>
      </c>
      <c r="E4" s="286" t="s">
        <v>159</v>
      </c>
      <c r="F4" s="286" t="s">
        <v>159</v>
      </c>
      <c r="G4" s="286" t="s">
        <v>159</v>
      </c>
      <c r="H4" s="286" t="s">
        <v>159</v>
      </c>
      <c r="I4" s="286" t="s">
        <v>159</v>
      </c>
      <c r="J4" s="286" t="s">
        <v>159</v>
      </c>
      <c r="K4" s="286" t="s">
        <v>159</v>
      </c>
      <c r="L4" s="286" t="s">
        <v>159</v>
      </c>
      <c r="M4" s="286" t="s">
        <v>159</v>
      </c>
      <c r="N4" s="286" t="s">
        <v>159</v>
      </c>
      <c r="O4" s="286" t="s">
        <v>159</v>
      </c>
      <c r="P4" s="286" t="s">
        <v>159</v>
      </c>
      <c r="Q4" s="286" t="s">
        <v>159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</row>
    <row r="5" spans="2:16370" s="41" customFormat="1" ht="45" customHeight="1" thickBot="1">
      <c r="B5" s="244" t="s">
        <v>225</v>
      </c>
      <c r="C5" s="245" t="s">
        <v>159</v>
      </c>
      <c r="D5" s="245" t="s">
        <v>159</v>
      </c>
      <c r="E5" s="245" t="s">
        <v>159</v>
      </c>
      <c r="F5" s="245" t="s">
        <v>159</v>
      </c>
      <c r="G5" s="245" t="s">
        <v>159</v>
      </c>
      <c r="H5" s="245" t="s">
        <v>159</v>
      </c>
      <c r="I5" s="245" t="s">
        <v>159</v>
      </c>
      <c r="J5" s="245" t="s">
        <v>159</v>
      </c>
      <c r="K5" s="245" t="s">
        <v>159</v>
      </c>
      <c r="L5" s="245" t="s">
        <v>159</v>
      </c>
      <c r="M5" s="245" t="s">
        <v>159</v>
      </c>
      <c r="N5" s="245" t="s">
        <v>159</v>
      </c>
      <c r="O5" s="245" t="s">
        <v>159</v>
      </c>
      <c r="P5" s="245" t="s">
        <v>159</v>
      </c>
      <c r="Q5" s="245" t="s">
        <v>159</v>
      </c>
    </row>
    <row r="6" spans="2:16370" s="41" customFormat="1" ht="45" customHeight="1" thickBot="1">
      <c r="B6" s="246" t="s">
        <v>226</v>
      </c>
      <c r="C6" s="246" t="s">
        <v>159</v>
      </c>
      <c r="D6" s="246" t="s">
        <v>159</v>
      </c>
      <c r="E6" s="246" t="s">
        <v>159</v>
      </c>
      <c r="F6" s="246" t="s">
        <v>159</v>
      </c>
      <c r="G6" s="246" t="s">
        <v>159</v>
      </c>
      <c r="H6" s="246" t="s">
        <v>159</v>
      </c>
      <c r="I6" s="246" t="s">
        <v>159</v>
      </c>
      <c r="J6" s="246" t="s">
        <v>159</v>
      </c>
      <c r="K6" s="246" t="s">
        <v>159</v>
      </c>
      <c r="L6" s="246" t="s">
        <v>159</v>
      </c>
      <c r="M6" s="246" t="s">
        <v>159</v>
      </c>
      <c r="N6" s="246" t="s">
        <v>159</v>
      </c>
      <c r="O6" s="246" t="s">
        <v>159</v>
      </c>
      <c r="P6" s="246" t="s">
        <v>159</v>
      </c>
      <c r="Q6" s="246" t="s">
        <v>159</v>
      </c>
    </row>
    <row r="7" spans="2:16370" ht="45" customHeight="1" thickBot="1">
      <c r="B7" s="244" t="s">
        <v>222</v>
      </c>
      <c r="C7" s="245" t="s">
        <v>159</v>
      </c>
      <c r="D7" s="245" t="s">
        <v>159</v>
      </c>
      <c r="E7" s="245" t="s">
        <v>159</v>
      </c>
      <c r="F7" s="245" t="s">
        <v>159</v>
      </c>
      <c r="G7" s="245" t="s">
        <v>159</v>
      </c>
      <c r="H7" s="245" t="s">
        <v>159</v>
      </c>
      <c r="I7" s="245" t="s">
        <v>159</v>
      </c>
      <c r="J7" s="245" t="s">
        <v>159</v>
      </c>
      <c r="K7" s="245" t="s">
        <v>159</v>
      </c>
      <c r="L7" s="245" t="s">
        <v>159</v>
      </c>
      <c r="M7" s="245" t="s">
        <v>159</v>
      </c>
      <c r="N7" s="245" t="s">
        <v>159</v>
      </c>
      <c r="O7" s="245" t="s">
        <v>159</v>
      </c>
      <c r="P7" s="245" t="s">
        <v>159</v>
      </c>
      <c r="Q7" s="245" t="s">
        <v>159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</row>
    <row r="8" spans="2:16370" s="41" customFormat="1" ht="45" customHeight="1" thickBot="1">
      <c r="B8" s="246" t="s">
        <v>223</v>
      </c>
      <c r="C8" s="286" t="s">
        <v>159</v>
      </c>
      <c r="D8" s="286" t="s">
        <v>159</v>
      </c>
      <c r="E8" s="286" t="s">
        <v>159</v>
      </c>
      <c r="F8" s="286" t="s">
        <v>159</v>
      </c>
      <c r="G8" s="286" t="s">
        <v>159</v>
      </c>
      <c r="H8" s="286" t="s">
        <v>159</v>
      </c>
      <c r="I8" s="286" t="s">
        <v>159</v>
      </c>
      <c r="J8" s="286" t="s">
        <v>159</v>
      </c>
      <c r="K8" s="286" t="s">
        <v>159</v>
      </c>
      <c r="L8" s="286" t="s">
        <v>159</v>
      </c>
      <c r="M8" s="286" t="s">
        <v>159</v>
      </c>
      <c r="N8" s="286" t="s">
        <v>159</v>
      </c>
      <c r="O8" s="286" t="s">
        <v>159</v>
      </c>
      <c r="P8" s="286" t="s">
        <v>159</v>
      </c>
      <c r="Q8" s="286" t="s">
        <v>159</v>
      </c>
    </row>
    <row r="9" spans="2:16370" s="41" customFormat="1" ht="45" customHeight="1" thickBot="1">
      <c r="B9" s="244" t="s">
        <v>160</v>
      </c>
      <c r="C9" s="245" t="s">
        <v>159</v>
      </c>
      <c r="D9" s="245" t="s">
        <v>159</v>
      </c>
      <c r="E9" s="245" t="s">
        <v>159</v>
      </c>
      <c r="F9" s="245" t="s">
        <v>159</v>
      </c>
      <c r="G9" s="245" t="s">
        <v>159</v>
      </c>
      <c r="H9" s="245" t="s">
        <v>159</v>
      </c>
      <c r="I9" s="245" t="s">
        <v>159</v>
      </c>
      <c r="J9" s="245" t="s">
        <v>159</v>
      </c>
      <c r="K9" s="245" t="s">
        <v>159</v>
      </c>
      <c r="L9" s="245" t="s">
        <v>159</v>
      </c>
      <c r="M9" s="245" t="s">
        <v>159</v>
      </c>
      <c r="N9" s="245" t="s">
        <v>159</v>
      </c>
      <c r="O9" s="245" t="s">
        <v>159</v>
      </c>
      <c r="P9" s="245" t="s">
        <v>159</v>
      </c>
      <c r="Q9" s="245" t="s">
        <v>159</v>
      </c>
    </row>
    <row r="10" spans="2:16370" ht="45" customHeight="1" thickBot="1">
      <c r="B10" s="246" t="s">
        <v>161</v>
      </c>
      <c r="C10" s="286" t="s">
        <v>159</v>
      </c>
      <c r="D10" s="286" t="s">
        <v>159</v>
      </c>
      <c r="E10" s="286" t="s">
        <v>159</v>
      </c>
      <c r="F10" s="286" t="s">
        <v>159</v>
      </c>
      <c r="G10" s="286" t="s">
        <v>159</v>
      </c>
      <c r="H10" s="286" t="s">
        <v>159</v>
      </c>
      <c r="I10" s="286" t="s">
        <v>159</v>
      </c>
      <c r="J10" s="286" t="s">
        <v>159</v>
      </c>
      <c r="K10" s="286" t="s">
        <v>159</v>
      </c>
      <c r="L10" s="286" t="s">
        <v>159</v>
      </c>
      <c r="M10" s="286" t="s">
        <v>159</v>
      </c>
      <c r="N10" s="286" t="s">
        <v>159</v>
      </c>
      <c r="O10" s="286" t="s">
        <v>159</v>
      </c>
      <c r="P10" s="286" t="s">
        <v>159</v>
      </c>
      <c r="Q10" s="286" t="s">
        <v>159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</row>
    <row r="11" spans="2:16370" ht="45" customHeight="1" thickBot="1">
      <c r="B11" s="244" t="s">
        <v>162</v>
      </c>
      <c r="C11" s="245" t="s">
        <v>322</v>
      </c>
      <c r="D11" s="245" t="s">
        <v>323</v>
      </c>
      <c r="E11" s="245" t="s">
        <v>323</v>
      </c>
      <c r="F11" s="245" t="s">
        <v>323</v>
      </c>
      <c r="G11" s="245" t="s">
        <v>323</v>
      </c>
      <c r="H11" s="245" t="s">
        <v>323</v>
      </c>
      <c r="I11" s="245" t="s">
        <v>323</v>
      </c>
      <c r="J11" s="245" t="s">
        <v>323</v>
      </c>
      <c r="K11" s="245" t="s">
        <v>323</v>
      </c>
      <c r="L11" s="245" t="s">
        <v>323</v>
      </c>
      <c r="M11" s="245" t="s">
        <v>323</v>
      </c>
      <c r="N11" s="245" t="s">
        <v>323</v>
      </c>
      <c r="O11" s="245" t="s">
        <v>323</v>
      </c>
      <c r="P11" s="245" t="s">
        <v>323</v>
      </c>
      <c r="Q11" s="245" t="s">
        <v>323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</row>
    <row r="12" spans="2:16370" ht="45" customHeight="1" thickBot="1">
      <c r="B12" s="246" t="s">
        <v>103</v>
      </c>
      <c r="C12" s="246" t="s">
        <v>193</v>
      </c>
      <c r="D12" s="246" t="s">
        <v>193</v>
      </c>
      <c r="E12" s="246" t="s">
        <v>193</v>
      </c>
      <c r="F12" s="246" t="s">
        <v>193</v>
      </c>
      <c r="G12" s="246" t="s">
        <v>193</v>
      </c>
      <c r="H12" s="246" t="s">
        <v>193</v>
      </c>
      <c r="I12" s="246" t="s">
        <v>193</v>
      </c>
      <c r="J12" s="246" t="s">
        <v>193</v>
      </c>
      <c r="K12" s="246" t="s">
        <v>193</v>
      </c>
      <c r="L12" s="246" t="s">
        <v>193</v>
      </c>
      <c r="M12" s="246" t="s">
        <v>193</v>
      </c>
      <c r="N12" s="246" t="s">
        <v>193</v>
      </c>
      <c r="O12" s="246" t="s">
        <v>193</v>
      </c>
      <c r="P12" s="246" t="s">
        <v>193</v>
      </c>
      <c r="Q12" s="246" t="s">
        <v>193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</row>
    <row r="14" spans="2:16370">
      <c r="C14" s="41"/>
    </row>
    <row r="15" spans="2:16370">
      <c r="C15" s="41"/>
    </row>
  </sheetData>
  <conditionalFormatting sqref="C3:C12">
    <cfRule type="expression" dxfId="18" priority="10">
      <formula>C3="Planned Outage"</formula>
    </cfRule>
  </conditionalFormatting>
  <conditionalFormatting sqref="D3:D12 D11:Q11">
    <cfRule type="expression" dxfId="17" priority="4">
      <formula>D3="Planned Outage"</formula>
    </cfRule>
  </conditionalFormatting>
  <conditionalFormatting sqref="E3:E12">
    <cfRule type="expression" dxfId="16" priority="3">
      <formula>E3="Planned Outage"</formula>
    </cfRule>
  </conditionalFormatting>
  <conditionalFormatting sqref="F3:F12">
    <cfRule type="expression" dxfId="15" priority="2">
      <formula>F3="Planned Outage"</formula>
    </cfRule>
  </conditionalFormatting>
  <conditionalFormatting sqref="G3:Q12">
    <cfRule type="expression" dxfId="14" priority="1">
      <formula>G3="Planned Outage"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showGridLines="0" topLeftCell="C1" zoomScale="80" zoomScaleNormal="80" workbookViewId="0">
      <selection activeCell="F1" sqref="F1"/>
    </sheetView>
  </sheetViews>
  <sheetFormatPr defaultColWidth="9.140625" defaultRowHeight="15"/>
  <cols>
    <col min="1" max="1" width="13.140625" style="41" bestFit="1" customWidth="1"/>
    <col min="2" max="2" width="21.7109375" style="41" bestFit="1" customWidth="1"/>
    <col min="3" max="3" width="18.7109375" style="41" bestFit="1" customWidth="1"/>
    <col min="4" max="4" width="26.140625" style="41" bestFit="1" customWidth="1"/>
    <col min="5" max="5" width="22.28515625" style="41" bestFit="1" customWidth="1"/>
    <col min="6" max="6" width="20" style="41" bestFit="1" customWidth="1"/>
    <col min="7" max="7" width="18.7109375" style="41" bestFit="1" customWidth="1"/>
    <col min="8" max="8" width="20.42578125" style="29" bestFit="1" customWidth="1"/>
    <col min="9" max="9" width="22.28515625" style="41" bestFit="1" customWidth="1"/>
    <col min="10" max="10" width="67.28515625" style="41" bestFit="1" customWidth="1"/>
    <col min="11" max="11" width="18.7109375" style="675" bestFit="1" customWidth="1"/>
    <col min="12" max="12" width="20.42578125" style="677" bestFit="1" customWidth="1"/>
    <col min="13" max="13" width="22.28515625" style="41" bestFit="1" customWidth="1"/>
    <col min="14" max="14" width="16" style="41" bestFit="1" customWidth="1"/>
    <col min="15" max="15" width="18.7109375" style="41" bestFit="1" customWidth="1"/>
    <col min="16" max="16" width="20.42578125" style="41" bestFit="1" customWidth="1"/>
    <col min="17" max="17" width="22.28515625" style="41" bestFit="1" customWidth="1"/>
    <col min="18" max="18" width="21" style="41" bestFit="1" customWidth="1"/>
    <col min="19" max="19" width="23.7109375" style="41" bestFit="1" customWidth="1"/>
    <col min="20" max="20" width="25.5703125" style="41" bestFit="1" customWidth="1"/>
    <col min="21" max="21" width="27.28515625" style="41" bestFit="1" customWidth="1"/>
    <col min="22" max="16384" width="9.140625" style="41"/>
  </cols>
  <sheetData>
    <row r="1" spans="1:12">
      <c r="H1" s="41"/>
      <c r="L1" s="676">
        <f ca="1">+SUM(L5:L200)</f>
        <v>3.1799999895738438</v>
      </c>
    </row>
    <row r="2" spans="1:12" ht="15.75" thickBot="1">
      <c r="H2" s="41"/>
    </row>
    <row r="3" spans="1:12">
      <c r="A3" s="224"/>
      <c r="B3" s="224" t="s">
        <v>163</v>
      </c>
      <c r="C3" s="224"/>
      <c r="D3" s="224"/>
      <c r="E3" s="224"/>
      <c r="F3" s="218"/>
      <c r="G3" s="219"/>
      <c r="H3" s="373"/>
      <c r="I3" s="374"/>
      <c r="J3" s="609"/>
    </row>
    <row r="4" spans="1:12">
      <c r="A4" s="225" t="s">
        <v>164</v>
      </c>
      <c r="B4" s="225" t="s">
        <v>165</v>
      </c>
      <c r="C4" s="225" t="s">
        <v>166</v>
      </c>
      <c r="D4" s="225" t="s">
        <v>167</v>
      </c>
      <c r="E4" s="225" t="s">
        <v>168</v>
      </c>
      <c r="F4" s="220" t="s">
        <v>169</v>
      </c>
      <c r="G4" s="221" t="s">
        <v>170</v>
      </c>
      <c r="H4" s="375" t="s">
        <v>240</v>
      </c>
      <c r="I4" s="376" t="s">
        <v>241</v>
      </c>
      <c r="J4" s="629" t="s">
        <v>291</v>
      </c>
    </row>
    <row r="5" spans="1:12">
      <c r="A5" s="226">
        <v>2013</v>
      </c>
      <c r="B5" s="227">
        <v>1018449.5199999998</v>
      </c>
      <c r="C5" s="228">
        <v>34330002.441299997</v>
      </c>
      <c r="D5" s="227">
        <v>-464526.30000000016</v>
      </c>
      <c r="E5" s="228">
        <v>-11454469.656699998</v>
      </c>
      <c r="F5" s="222">
        <f>+IF(ISERROR(C5/B5),0,C5/B5)</f>
        <v>33.708104100535103</v>
      </c>
      <c r="G5" s="223">
        <f>+IF(ISERROR(E5/D5),0,E5/D5)</f>
        <v>24.658387817223684</v>
      </c>
      <c r="H5" s="377">
        <f>+D5+B5</f>
        <v>553923.21999999962</v>
      </c>
      <c r="I5" s="378">
        <f>+E5+C5</f>
        <v>22875532.784599997</v>
      </c>
      <c r="J5" s="610">
        <f ca="1">+INDIRECT("'Annual Interactions'!"&amp;K5&amp;26)</f>
        <v>553926.41000000015</v>
      </c>
      <c r="K5" s="675" t="s">
        <v>114</v>
      </c>
      <c r="L5" s="676">
        <f ca="1">+J5-H5</f>
        <v>3.1900000005261973</v>
      </c>
    </row>
    <row r="6" spans="1:12">
      <c r="A6" s="229">
        <v>1</v>
      </c>
      <c r="B6" s="230">
        <v>108000.44999999994</v>
      </c>
      <c r="C6" s="230">
        <v>3651292.4346999996</v>
      </c>
      <c r="D6" s="230">
        <v>-19415.410000000003</v>
      </c>
      <c r="E6" s="230">
        <v>-549936.82310000039</v>
      </c>
      <c r="F6" s="273">
        <f t="shared" ref="F6:F17" si="0">+IF(ISERROR(C6/B6),0,C6/B6)</f>
        <v>33.808122417082537</v>
      </c>
      <c r="G6" s="274">
        <f t="shared" ref="G6:G17" si="1">+IF(ISERROR(E6/D6),0,E6/D6)</f>
        <v>28.324759719212743</v>
      </c>
      <c r="H6" s="404">
        <f t="shared" ref="H6:I17" si="2">+D6+B6</f>
        <v>88585.039999999935</v>
      </c>
      <c r="I6" s="405">
        <f t="shared" si="2"/>
        <v>3101355.6115999995</v>
      </c>
      <c r="J6" s="611"/>
    </row>
    <row r="7" spans="1:12">
      <c r="A7" s="229">
        <v>2</v>
      </c>
      <c r="B7" s="230">
        <v>108977.93999999996</v>
      </c>
      <c r="C7" s="230">
        <v>3594272.8491999987</v>
      </c>
      <c r="D7" s="230">
        <v>-20554.240000000002</v>
      </c>
      <c r="E7" s="230">
        <v>-545317.97480000008</v>
      </c>
      <c r="F7" s="273">
        <f t="shared" si="0"/>
        <v>32.981655270782326</v>
      </c>
      <c r="G7" s="274">
        <f t="shared" si="1"/>
        <v>26.530680521391208</v>
      </c>
      <c r="H7" s="404">
        <f t="shared" si="2"/>
        <v>88423.699999999953</v>
      </c>
      <c r="I7" s="405">
        <f t="shared" si="2"/>
        <v>3048954.8743999987</v>
      </c>
      <c r="J7" s="611"/>
    </row>
    <row r="8" spans="1:12">
      <c r="A8" s="229">
        <v>3</v>
      </c>
      <c r="B8" s="230">
        <v>128224.88000000012</v>
      </c>
      <c r="C8" s="230">
        <v>4071492.6345000011</v>
      </c>
      <c r="D8" s="230">
        <v>-15894.880000000003</v>
      </c>
      <c r="E8" s="230">
        <v>-386358.89020000002</v>
      </c>
      <c r="F8" s="273">
        <f t="shared" si="0"/>
        <v>31.752750593332568</v>
      </c>
      <c r="G8" s="274">
        <f t="shared" si="1"/>
        <v>24.307128471558133</v>
      </c>
      <c r="H8" s="404">
        <f t="shared" si="2"/>
        <v>112330.00000000012</v>
      </c>
      <c r="I8" s="405">
        <f t="shared" si="2"/>
        <v>3685133.7443000013</v>
      </c>
      <c r="J8" s="611"/>
    </row>
    <row r="9" spans="1:12">
      <c r="A9" s="229">
        <v>4</v>
      </c>
      <c r="B9" s="230">
        <v>80447.750000000015</v>
      </c>
      <c r="C9" s="230">
        <v>2666671.2627000012</v>
      </c>
      <c r="D9" s="230">
        <v>-31566.940000000002</v>
      </c>
      <c r="E9" s="230">
        <v>-737606.59349999984</v>
      </c>
      <c r="F9" s="273">
        <f t="shared" si="0"/>
        <v>33.147866319443374</v>
      </c>
      <c r="G9" s="274">
        <f t="shared" si="1"/>
        <v>23.366426821858557</v>
      </c>
      <c r="H9" s="404">
        <f t="shared" si="2"/>
        <v>48880.810000000012</v>
      </c>
      <c r="I9" s="405">
        <f t="shared" si="2"/>
        <v>1929064.6692000013</v>
      </c>
      <c r="J9" s="611"/>
    </row>
    <row r="10" spans="1:12">
      <c r="A10" s="229">
        <v>5</v>
      </c>
      <c r="B10" s="230">
        <v>68629.009999999951</v>
      </c>
      <c r="C10" s="230">
        <v>2149691.7323000007</v>
      </c>
      <c r="D10" s="230">
        <v>-45122.850000000028</v>
      </c>
      <c r="E10" s="230">
        <v>-1163247.8839999998</v>
      </c>
      <c r="F10" s="273">
        <f t="shared" si="0"/>
        <v>31.323367950375538</v>
      </c>
      <c r="G10" s="274">
        <f t="shared" si="1"/>
        <v>25.779574738740994</v>
      </c>
      <c r="H10" s="404">
        <f>+D10+B10</f>
        <v>23506.159999999923</v>
      </c>
      <c r="I10" s="405">
        <f t="shared" si="2"/>
        <v>986443.84830000089</v>
      </c>
      <c r="J10" s="611"/>
    </row>
    <row r="11" spans="1:12">
      <c r="A11" s="229">
        <v>6</v>
      </c>
      <c r="B11" s="230">
        <v>64860.820000000022</v>
      </c>
      <c r="C11" s="230">
        <v>2257313.3193999995</v>
      </c>
      <c r="D11" s="230">
        <v>-36839.560000000012</v>
      </c>
      <c r="E11" s="230">
        <v>-783876.41149999981</v>
      </c>
      <c r="F11" s="273">
        <f t="shared" si="0"/>
        <v>34.802417228150965</v>
      </c>
      <c r="G11" s="274">
        <f t="shared" si="1"/>
        <v>21.278115468805805</v>
      </c>
      <c r="H11" s="404">
        <f t="shared" si="2"/>
        <v>28021.260000000009</v>
      </c>
      <c r="I11" s="405">
        <f t="shared" si="2"/>
        <v>1473436.9078999995</v>
      </c>
      <c r="J11" s="611"/>
    </row>
    <row r="12" spans="1:12">
      <c r="A12" s="229">
        <v>7</v>
      </c>
      <c r="B12" s="230">
        <v>81419.069999999978</v>
      </c>
      <c r="C12" s="230">
        <v>3496323.9716000007</v>
      </c>
      <c r="D12" s="230">
        <v>-35197.249999999985</v>
      </c>
      <c r="E12" s="230">
        <v>-833448.32920000039</v>
      </c>
      <c r="F12" s="273">
        <f t="shared" si="0"/>
        <v>42.942322622943273</v>
      </c>
      <c r="G12" s="274">
        <f t="shared" si="1"/>
        <v>23.679359302218234</v>
      </c>
      <c r="H12" s="404">
        <f t="shared" si="2"/>
        <v>46221.819999999992</v>
      </c>
      <c r="I12" s="405">
        <f t="shared" si="2"/>
        <v>2662875.6424000002</v>
      </c>
      <c r="J12" s="611"/>
    </row>
    <row r="13" spans="1:12">
      <c r="A13" s="229">
        <v>8</v>
      </c>
      <c r="B13" s="230">
        <v>71657.56</v>
      </c>
      <c r="C13" s="230">
        <v>2676722.8440999994</v>
      </c>
      <c r="D13" s="230">
        <v>-37691.800000000025</v>
      </c>
      <c r="E13" s="230">
        <v>-924255.91800000065</v>
      </c>
      <c r="F13" s="273">
        <f t="shared" si="0"/>
        <v>37.354367691280579</v>
      </c>
      <c r="G13" s="274">
        <f t="shared" si="1"/>
        <v>24.521405663831391</v>
      </c>
      <c r="H13" s="404">
        <f t="shared" si="2"/>
        <v>33965.759999999973</v>
      </c>
      <c r="I13" s="405">
        <f t="shared" si="2"/>
        <v>1752466.9260999989</v>
      </c>
      <c r="J13" s="611"/>
    </row>
    <row r="14" spans="1:12">
      <c r="A14" s="229">
        <v>9</v>
      </c>
      <c r="B14" s="230">
        <v>106655.10999999994</v>
      </c>
      <c r="C14" s="230">
        <v>3420912.0091999993</v>
      </c>
      <c r="D14" s="230">
        <v>-24254.04</v>
      </c>
      <c r="E14" s="230">
        <v>-547948.30879999988</v>
      </c>
      <c r="F14" s="273">
        <f t="shared" si="0"/>
        <v>32.074525160585381</v>
      </c>
      <c r="G14" s="274">
        <f t="shared" si="1"/>
        <v>22.592042760711198</v>
      </c>
      <c r="H14" s="404">
        <f t="shared" si="2"/>
        <v>82401.069999999949</v>
      </c>
      <c r="I14" s="405">
        <f t="shared" si="2"/>
        <v>2872963.7003999995</v>
      </c>
      <c r="J14" s="611"/>
    </row>
    <row r="15" spans="1:12">
      <c r="A15" s="229">
        <v>10</v>
      </c>
      <c r="B15" s="230">
        <v>28610.319999999996</v>
      </c>
      <c r="C15" s="230">
        <v>910321.94699999923</v>
      </c>
      <c r="D15" s="230">
        <v>-100922.89000000007</v>
      </c>
      <c r="E15" s="230">
        <v>-2502516.0222999994</v>
      </c>
      <c r="F15" s="273">
        <f t="shared" si="0"/>
        <v>31.817957541194904</v>
      </c>
      <c r="G15" s="274">
        <f t="shared" si="1"/>
        <v>24.796317488530082</v>
      </c>
      <c r="H15" s="404">
        <f t="shared" si="2"/>
        <v>-72312.57000000008</v>
      </c>
      <c r="I15" s="405">
        <f t="shared" si="2"/>
        <v>-1592194.0753000001</v>
      </c>
      <c r="J15" s="611"/>
    </row>
    <row r="16" spans="1:12">
      <c r="A16" s="229">
        <v>11</v>
      </c>
      <c r="B16" s="230">
        <v>67950.059999999983</v>
      </c>
      <c r="C16" s="230">
        <v>2039909.6309000002</v>
      </c>
      <c r="D16" s="230">
        <v>-70126.200000000012</v>
      </c>
      <c r="E16" s="230">
        <v>-1836324.7781999984</v>
      </c>
      <c r="F16" s="273">
        <f t="shared" si="0"/>
        <v>30.020718611580339</v>
      </c>
      <c r="G16" s="274">
        <f t="shared" si="1"/>
        <v>26.186001497300555</v>
      </c>
      <c r="H16" s="404">
        <f t="shared" si="2"/>
        <v>-2176.1400000000285</v>
      </c>
      <c r="I16" s="405">
        <f t="shared" si="2"/>
        <v>203584.85270000179</v>
      </c>
      <c r="J16" s="611"/>
    </row>
    <row r="17" spans="1:12">
      <c r="A17" s="229">
        <v>12</v>
      </c>
      <c r="B17" s="230">
        <v>103016.54999999992</v>
      </c>
      <c r="C17" s="230">
        <v>3395077.805699999</v>
      </c>
      <c r="D17" s="230">
        <v>-26940.240000000002</v>
      </c>
      <c r="E17" s="230">
        <v>-643631.72309999971</v>
      </c>
      <c r="F17" s="273">
        <f t="shared" si="0"/>
        <v>32.956624985985279</v>
      </c>
      <c r="G17" s="274">
        <f t="shared" si="1"/>
        <v>23.891090914557541</v>
      </c>
      <c r="H17" s="404">
        <f t="shared" si="2"/>
        <v>76076.30999999991</v>
      </c>
      <c r="I17" s="405">
        <f t="shared" si="2"/>
        <v>2751446.0825999994</v>
      </c>
      <c r="J17" s="611"/>
    </row>
    <row r="18" spans="1:12">
      <c r="A18" s="226">
        <v>2014</v>
      </c>
      <c r="B18" s="227">
        <v>1167129.3700000003</v>
      </c>
      <c r="C18" s="228">
        <v>40289864.346900016</v>
      </c>
      <c r="D18" s="227">
        <v>-422004.65000000008</v>
      </c>
      <c r="E18" s="228">
        <v>-10463297.367199998</v>
      </c>
      <c r="F18" s="222">
        <f>+IF(ISERROR(C18/B18),0,C18/B18)</f>
        <v>34.520478519789116</v>
      </c>
      <c r="G18" s="223">
        <f>+IF(ISERROR(E18/D18),0,E18/D18)</f>
        <v>24.794270317163559</v>
      </c>
      <c r="H18" s="377">
        <f>+D18+B18</f>
        <v>745124.7200000002</v>
      </c>
      <c r="I18" s="378">
        <f>+E18+C18</f>
        <v>29826566.979700018</v>
      </c>
      <c r="J18" s="610">
        <f ca="1">+INDIRECT("'Annual Interactions'!"&amp;K18&amp;26)</f>
        <v>745126.58000000194</v>
      </c>
      <c r="K18" s="675" t="s">
        <v>109</v>
      </c>
      <c r="L18" s="676">
        <f ca="1">+J18-H18</f>
        <v>1.86000000173226</v>
      </c>
    </row>
    <row r="19" spans="1:12">
      <c r="A19" s="229">
        <v>1</v>
      </c>
      <c r="B19" s="230">
        <v>128320.48999999993</v>
      </c>
      <c r="C19" s="230">
        <v>4625291.9007000048</v>
      </c>
      <c r="D19" s="230">
        <v>-24137.340000000015</v>
      </c>
      <c r="E19" s="230">
        <v>-672910.31870000029</v>
      </c>
      <c r="F19" s="273">
        <f t="shared" ref="F19:F30" si="3">+IF(ISERROR(C19/B19),0,C19/B19)</f>
        <v>36.044842882847526</v>
      </c>
      <c r="G19" s="274">
        <f t="shared" ref="G19:G30" si="4">+IF(ISERROR(E19/D19),0,E19/D19)</f>
        <v>27.878395825720641</v>
      </c>
      <c r="H19" s="404">
        <f t="shared" ref="H19:H22" si="5">+D19+B19</f>
        <v>104183.14999999992</v>
      </c>
      <c r="I19" s="405">
        <f t="shared" ref="I19:I30" si="6">+E19+C19</f>
        <v>3952381.5820000046</v>
      </c>
      <c r="J19" s="612"/>
    </row>
    <row r="20" spans="1:12">
      <c r="A20" s="229">
        <v>2</v>
      </c>
      <c r="B20" s="230">
        <v>119354.97000000003</v>
      </c>
      <c r="C20" s="230">
        <v>4176007.5090000029</v>
      </c>
      <c r="D20" s="230">
        <v>-18415.689999999999</v>
      </c>
      <c r="E20" s="230">
        <v>-497088.6816999999</v>
      </c>
      <c r="F20" s="273">
        <f t="shared" si="3"/>
        <v>34.98813253440558</v>
      </c>
      <c r="G20" s="274">
        <f t="shared" si="4"/>
        <v>26.992672101887027</v>
      </c>
      <c r="H20" s="404">
        <f t="shared" si="5"/>
        <v>100939.28000000003</v>
      </c>
      <c r="I20" s="405">
        <f t="shared" si="6"/>
        <v>3678918.8273000028</v>
      </c>
      <c r="J20" s="612"/>
    </row>
    <row r="21" spans="1:12">
      <c r="A21" s="229">
        <v>3</v>
      </c>
      <c r="B21" s="230">
        <v>84100.900000000009</v>
      </c>
      <c r="C21" s="230">
        <v>2865290.8892000029</v>
      </c>
      <c r="D21" s="230">
        <v>-51008.380000000026</v>
      </c>
      <c r="E21" s="230">
        <v>-1321889.2299999997</v>
      </c>
      <c r="F21" s="273">
        <f t="shared" si="3"/>
        <v>34.069681646688714</v>
      </c>
      <c r="G21" s="274">
        <f t="shared" si="4"/>
        <v>25.915138453720722</v>
      </c>
      <c r="H21" s="404">
        <f t="shared" si="5"/>
        <v>33092.519999999982</v>
      </c>
      <c r="I21" s="405">
        <f t="shared" si="6"/>
        <v>1543401.6592000031</v>
      </c>
      <c r="J21" s="612"/>
    </row>
    <row r="22" spans="1:12">
      <c r="A22" s="229">
        <v>4</v>
      </c>
      <c r="B22" s="230">
        <v>68729.16</v>
      </c>
      <c r="C22" s="230">
        <v>2406351.8233999982</v>
      </c>
      <c r="D22" s="230">
        <v>-39299.450000000019</v>
      </c>
      <c r="E22" s="230">
        <v>-976855.16639999999</v>
      </c>
      <c r="F22" s="273">
        <f t="shared" si="3"/>
        <v>35.012094188260093</v>
      </c>
      <c r="G22" s="274">
        <f t="shared" si="4"/>
        <v>24.856713424742573</v>
      </c>
      <c r="H22" s="404">
        <f t="shared" si="5"/>
        <v>29429.709999999985</v>
      </c>
      <c r="I22" s="405">
        <f t="shared" si="6"/>
        <v>1429496.6569999983</v>
      </c>
      <c r="J22" s="612"/>
    </row>
    <row r="23" spans="1:12">
      <c r="A23" s="229">
        <v>5</v>
      </c>
      <c r="B23" s="230">
        <v>74168.829999999987</v>
      </c>
      <c r="C23" s="230">
        <v>2446332.5065000001</v>
      </c>
      <c r="D23" s="230">
        <v>-51647.350000000006</v>
      </c>
      <c r="E23" s="230">
        <v>-1307079.1993999998</v>
      </c>
      <c r="F23" s="273">
        <f t="shared" si="3"/>
        <v>32.983296440027445</v>
      </c>
      <c r="G23" s="274">
        <f t="shared" si="4"/>
        <v>25.307768925220746</v>
      </c>
      <c r="H23" s="404">
        <f>+D23+B23</f>
        <v>22521.479999999981</v>
      </c>
      <c r="I23" s="405">
        <f t="shared" si="6"/>
        <v>1139253.3071000003</v>
      </c>
      <c r="J23" s="612"/>
    </row>
    <row r="24" spans="1:12">
      <c r="A24" s="229">
        <v>6</v>
      </c>
      <c r="B24" s="230">
        <v>76278.710000000021</v>
      </c>
      <c r="C24" s="230">
        <v>2788436.7094000024</v>
      </c>
      <c r="D24" s="230">
        <v>-34803.24</v>
      </c>
      <c r="E24" s="230">
        <v>-783211.78370000026</v>
      </c>
      <c r="F24" s="273">
        <f t="shared" si="3"/>
        <v>36.555897568273004</v>
      </c>
      <c r="G24" s="274">
        <f t="shared" si="4"/>
        <v>22.503990539386571</v>
      </c>
      <c r="H24" s="404">
        <f t="shared" ref="H24:H30" si="7">+D24+B24</f>
        <v>41475.470000000023</v>
      </c>
      <c r="I24" s="405">
        <f t="shared" si="6"/>
        <v>2005224.9257000021</v>
      </c>
      <c r="J24" s="612"/>
    </row>
    <row r="25" spans="1:12">
      <c r="A25" s="229">
        <v>7</v>
      </c>
      <c r="B25" s="230">
        <v>69835.620000000112</v>
      </c>
      <c r="C25" s="230">
        <v>2827877.4066000013</v>
      </c>
      <c r="D25" s="230">
        <v>-43311.949999999975</v>
      </c>
      <c r="E25" s="230">
        <v>-1028159.6476999999</v>
      </c>
      <c r="F25" s="273">
        <f t="shared" si="3"/>
        <v>40.493338594258873</v>
      </c>
      <c r="G25" s="274">
        <f t="shared" si="4"/>
        <v>23.738475125225264</v>
      </c>
      <c r="H25" s="404">
        <f t="shared" si="7"/>
        <v>26523.670000000136</v>
      </c>
      <c r="I25" s="405">
        <f t="shared" si="6"/>
        <v>1799717.7589000014</v>
      </c>
      <c r="J25" s="612"/>
    </row>
    <row r="26" spans="1:12">
      <c r="A26" s="229">
        <v>8</v>
      </c>
      <c r="B26" s="230">
        <v>71566.579999999973</v>
      </c>
      <c r="C26" s="230">
        <v>2736844.1083000004</v>
      </c>
      <c r="D26" s="230">
        <v>-38417.280000000006</v>
      </c>
      <c r="E26" s="230">
        <v>-944905.70419999969</v>
      </c>
      <c r="F26" s="273">
        <f t="shared" si="3"/>
        <v>38.24192951933712</v>
      </c>
      <c r="G26" s="274">
        <f t="shared" si="4"/>
        <v>24.595851247147106</v>
      </c>
      <c r="H26" s="404">
        <f t="shared" si="7"/>
        <v>33149.299999999967</v>
      </c>
      <c r="I26" s="405">
        <f t="shared" si="6"/>
        <v>1791938.4041000009</v>
      </c>
      <c r="J26" s="612"/>
    </row>
    <row r="27" spans="1:12">
      <c r="A27" s="229">
        <v>9</v>
      </c>
      <c r="B27" s="230">
        <v>97040.070000000051</v>
      </c>
      <c r="C27" s="230">
        <v>3191812.24</v>
      </c>
      <c r="D27" s="230">
        <v>-24520.709999999988</v>
      </c>
      <c r="E27" s="230">
        <v>-589228.18299999961</v>
      </c>
      <c r="F27" s="273">
        <f t="shared" si="3"/>
        <v>32.891693503518688</v>
      </c>
      <c r="G27" s="274">
        <f t="shared" si="4"/>
        <v>24.029817366626002</v>
      </c>
      <c r="H27" s="404">
        <f t="shared" si="7"/>
        <v>72519.360000000059</v>
      </c>
      <c r="I27" s="405">
        <f t="shared" si="6"/>
        <v>2602584.0570000005</v>
      </c>
      <c r="J27" s="612"/>
    </row>
    <row r="28" spans="1:12">
      <c r="A28" s="229">
        <v>10</v>
      </c>
      <c r="B28" s="230">
        <v>137833.38000000009</v>
      </c>
      <c r="C28" s="230">
        <v>4402055.9627999989</v>
      </c>
      <c r="D28" s="230">
        <v>-40233.710000000006</v>
      </c>
      <c r="E28" s="230">
        <v>-1023911.6838999999</v>
      </c>
      <c r="F28" s="273">
        <f t="shared" si="3"/>
        <v>31.937517332884067</v>
      </c>
      <c r="G28" s="274">
        <f t="shared" si="4"/>
        <v>25.449099372143404</v>
      </c>
      <c r="H28" s="404">
        <f t="shared" si="7"/>
        <v>97599.670000000086</v>
      </c>
      <c r="I28" s="405">
        <f t="shared" si="6"/>
        <v>3378144.2788999989</v>
      </c>
      <c r="J28" s="612"/>
    </row>
    <row r="29" spans="1:12">
      <c r="A29" s="229">
        <v>11</v>
      </c>
      <c r="B29" s="230">
        <v>142808.66999999993</v>
      </c>
      <c r="C29" s="230">
        <v>4496010.1157999961</v>
      </c>
      <c r="D29" s="230">
        <v>-17288.350000000006</v>
      </c>
      <c r="E29" s="230">
        <v>-416487.7326000001</v>
      </c>
      <c r="F29" s="273">
        <f t="shared" si="3"/>
        <v>31.482753223596287</v>
      </c>
      <c r="G29" s="274">
        <f t="shared" si="4"/>
        <v>24.090658310365072</v>
      </c>
      <c r="H29" s="404">
        <f t="shared" si="7"/>
        <v>125520.31999999992</v>
      </c>
      <c r="I29" s="405">
        <f t="shared" si="6"/>
        <v>4079522.3831999958</v>
      </c>
      <c r="J29" s="612"/>
    </row>
    <row r="30" spans="1:12">
      <c r="A30" s="229">
        <v>12</v>
      </c>
      <c r="B30" s="230">
        <v>97091.99</v>
      </c>
      <c r="C30" s="230">
        <v>3327553.1751999999</v>
      </c>
      <c r="D30" s="230">
        <v>-38921.200000000004</v>
      </c>
      <c r="E30" s="230">
        <v>-901570.03590000002</v>
      </c>
      <c r="F30" s="273">
        <f t="shared" si="3"/>
        <v>34.272169879307242</v>
      </c>
      <c r="G30" s="274">
        <f t="shared" si="4"/>
        <v>23.16398353339568</v>
      </c>
      <c r="H30" s="404">
        <f t="shared" si="7"/>
        <v>58170.79</v>
      </c>
      <c r="I30" s="405">
        <f t="shared" si="6"/>
        <v>2425983.1392999999</v>
      </c>
      <c r="J30" s="612"/>
    </row>
    <row r="31" spans="1:12">
      <c r="A31" s="226">
        <v>2015</v>
      </c>
      <c r="B31" s="227">
        <v>1069815.2900000003</v>
      </c>
      <c r="C31" s="228">
        <v>40529682.448699996</v>
      </c>
      <c r="D31" s="227">
        <v>-531658.0299999998</v>
      </c>
      <c r="E31" s="228">
        <v>-13231405.8171</v>
      </c>
      <c r="F31" s="222">
        <f>+IF(ISERROR(C31/B31),0,C31/B31)</f>
        <v>37.884747794827263</v>
      </c>
      <c r="G31" s="223">
        <f>+IF(ISERROR(E31/D31),0,E31/D31)</f>
        <v>24.887060987492287</v>
      </c>
      <c r="H31" s="377">
        <f>+D31+B31</f>
        <v>538157.26000000047</v>
      </c>
      <c r="I31" s="378">
        <f>+E31+C31</f>
        <v>27298276.631599996</v>
      </c>
      <c r="J31" s="610">
        <f ca="1">+INDIRECT("'Annual Interactions'!"&amp;K31&amp;26)</f>
        <v>538157.21999999881</v>
      </c>
      <c r="K31" s="675" t="s">
        <v>115</v>
      </c>
      <c r="L31" s="676">
        <f ca="1">+J31-H31</f>
        <v>-4.0000001667067409E-2</v>
      </c>
    </row>
    <row r="32" spans="1:12">
      <c r="A32" s="229">
        <v>1</v>
      </c>
      <c r="B32" s="230">
        <v>96945.510000000053</v>
      </c>
      <c r="C32" s="230">
        <v>3635413.5105000022</v>
      </c>
      <c r="D32" s="230">
        <v>-33604.250000000022</v>
      </c>
      <c r="E32" s="230">
        <v>-909907.91530000034</v>
      </c>
      <c r="F32" s="273">
        <f t="shared" ref="F32:F43" si="8">+IF(ISERROR(C32/B32),0,C32/B32)</f>
        <v>37.499555270790779</v>
      </c>
      <c r="G32" s="274">
        <f t="shared" ref="G32:G43" si="9">+IF(ISERROR(E32/D32),0,E32/D32)</f>
        <v>27.077167777885229</v>
      </c>
      <c r="H32" s="404">
        <f t="shared" ref="H32:H35" si="10">+D32+B32</f>
        <v>63341.260000000031</v>
      </c>
      <c r="I32" s="405">
        <f t="shared" ref="I32:I43" si="11">+E32+C32</f>
        <v>2725505.5952000017</v>
      </c>
      <c r="J32" s="612"/>
    </row>
    <row r="33" spans="1:12">
      <c r="A33" s="229">
        <v>2</v>
      </c>
      <c r="B33" s="230">
        <v>103469.8000000001</v>
      </c>
      <c r="C33" s="230">
        <v>3922217.8402999998</v>
      </c>
      <c r="D33" s="230">
        <v>-28468.799999999996</v>
      </c>
      <c r="E33" s="230">
        <v>-750568.25999999989</v>
      </c>
      <c r="F33" s="273">
        <f t="shared" si="8"/>
        <v>37.906885296965839</v>
      </c>
      <c r="G33" s="274">
        <f t="shared" si="9"/>
        <v>26.364590709829709</v>
      </c>
      <c r="H33" s="404">
        <f t="shared" si="10"/>
        <v>75001.000000000116</v>
      </c>
      <c r="I33" s="405">
        <f t="shared" si="11"/>
        <v>3171649.5803</v>
      </c>
      <c r="J33" s="612"/>
    </row>
    <row r="34" spans="1:12">
      <c r="A34" s="229">
        <v>3</v>
      </c>
      <c r="B34" s="230">
        <v>112602.18000000011</v>
      </c>
      <c r="C34" s="230">
        <v>4063197.8606999968</v>
      </c>
      <c r="D34" s="230">
        <v>-30550.659999999989</v>
      </c>
      <c r="E34" s="230">
        <v>-756493.42529999977</v>
      </c>
      <c r="F34" s="273">
        <f t="shared" si="8"/>
        <v>36.084539932530554</v>
      </c>
      <c r="G34" s="274">
        <f t="shared" si="9"/>
        <v>24.761933958218908</v>
      </c>
      <c r="H34" s="404">
        <f t="shared" si="10"/>
        <v>82051.52000000012</v>
      </c>
      <c r="I34" s="405">
        <f t="shared" si="11"/>
        <v>3306704.435399997</v>
      </c>
      <c r="J34" s="612"/>
    </row>
    <row r="35" spans="1:12">
      <c r="A35" s="229">
        <v>4</v>
      </c>
      <c r="B35" s="230">
        <v>77503.479999999952</v>
      </c>
      <c r="C35" s="230">
        <v>2789041.8915999983</v>
      </c>
      <c r="D35" s="230">
        <v>-50632.42</v>
      </c>
      <c r="E35" s="230">
        <v>-1362007.1406999996</v>
      </c>
      <c r="F35" s="273">
        <f t="shared" si="8"/>
        <v>35.986021422521929</v>
      </c>
      <c r="G35" s="274">
        <f t="shared" si="9"/>
        <v>26.899902092374802</v>
      </c>
      <c r="H35" s="404">
        <f t="shared" si="10"/>
        <v>26871.059999999954</v>
      </c>
      <c r="I35" s="405">
        <f t="shared" si="11"/>
        <v>1427034.7508999987</v>
      </c>
      <c r="J35" s="612"/>
    </row>
    <row r="36" spans="1:12">
      <c r="A36" s="229">
        <v>5</v>
      </c>
      <c r="B36" s="230">
        <v>43144.76</v>
      </c>
      <c r="C36" s="230">
        <v>1505646.8691000005</v>
      </c>
      <c r="D36" s="230">
        <v>-65335.759999999995</v>
      </c>
      <c r="E36" s="230">
        <v>-1634998.0185000005</v>
      </c>
      <c r="F36" s="273">
        <f t="shared" si="8"/>
        <v>34.897560424487246</v>
      </c>
      <c r="G36" s="274">
        <f t="shared" si="9"/>
        <v>25.024550391699748</v>
      </c>
      <c r="H36" s="404">
        <f>+D36+B36</f>
        <v>-22190.999999999993</v>
      </c>
      <c r="I36" s="405">
        <f t="shared" si="11"/>
        <v>-129351.14939999999</v>
      </c>
      <c r="J36" s="612"/>
    </row>
    <row r="37" spans="1:12">
      <c r="A37" s="229">
        <v>6</v>
      </c>
      <c r="B37" s="230">
        <v>85633.679999999949</v>
      </c>
      <c r="C37" s="230">
        <v>3416806.9250999992</v>
      </c>
      <c r="D37" s="230">
        <v>-31326.830000000009</v>
      </c>
      <c r="E37" s="230">
        <v>-738304.46329999983</v>
      </c>
      <c r="F37" s="273">
        <f t="shared" si="8"/>
        <v>39.900269673100595</v>
      </c>
      <c r="G37" s="274">
        <f t="shared" si="9"/>
        <v>23.567799975292733</v>
      </c>
      <c r="H37" s="404">
        <f t="shared" ref="H37:H43" si="12">+D37+B37</f>
        <v>54306.84999999994</v>
      </c>
      <c r="I37" s="405">
        <f t="shared" si="11"/>
        <v>2678502.4617999992</v>
      </c>
      <c r="J37" s="612"/>
    </row>
    <row r="38" spans="1:12">
      <c r="A38" s="229">
        <v>7</v>
      </c>
      <c r="B38" s="230">
        <v>97925.100000000108</v>
      </c>
      <c r="C38" s="230">
        <v>4415664.1231000004</v>
      </c>
      <c r="D38" s="230">
        <v>-40306.72999999996</v>
      </c>
      <c r="E38" s="230">
        <v>-882809.70660000027</v>
      </c>
      <c r="F38" s="273">
        <f t="shared" si="8"/>
        <v>45.092260545049179</v>
      </c>
      <c r="G38" s="274">
        <f t="shared" si="9"/>
        <v>21.902290426437499</v>
      </c>
      <c r="H38" s="404">
        <f t="shared" si="12"/>
        <v>57618.370000000148</v>
      </c>
      <c r="I38" s="405">
        <f t="shared" si="11"/>
        <v>3532854.4165000003</v>
      </c>
      <c r="J38" s="612"/>
    </row>
    <row r="39" spans="1:12">
      <c r="A39" s="229">
        <v>8</v>
      </c>
      <c r="B39" s="230">
        <v>98530.090000000055</v>
      </c>
      <c r="C39" s="230">
        <v>4274651.6052999999</v>
      </c>
      <c r="D39" s="230">
        <v>-38018.189999999988</v>
      </c>
      <c r="E39" s="230">
        <v>-818522.44079999987</v>
      </c>
      <c r="F39" s="273">
        <f t="shared" si="8"/>
        <v>43.384225116408579</v>
      </c>
      <c r="G39" s="274">
        <f t="shared" si="9"/>
        <v>21.529758276235668</v>
      </c>
      <c r="H39" s="404">
        <f t="shared" si="12"/>
        <v>60511.900000000067</v>
      </c>
      <c r="I39" s="405">
        <f t="shared" si="11"/>
        <v>3456129.1645</v>
      </c>
      <c r="J39" s="612"/>
    </row>
    <row r="40" spans="1:12">
      <c r="A40" s="229">
        <v>9</v>
      </c>
      <c r="B40" s="230">
        <v>103579.38000000005</v>
      </c>
      <c r="C40" s="230">
        <v>3734452.9679999966</v>
      </c>
      <c r="D40" s="230">
        <v>-26761.269999999986</v>
      </c>
      <c r="E40" s="230">
        <v>-626833.23269999982</v>
      </c>
      <c r="F40" s="273">
        <f t="shared" si="8"/>
        <v>36.054019323150946</v>
      </c>
      <c r="G40" s="274">
        <f t="shared" si="9"/>
        <v>23.423149674884645</v>
      </c>
      <c r="H40" s="404">
        <f t="shared" si="12"/>
        <v>76818.110000000059</v>
      </c>
      <c r="I40" s="405">
        <f t="shared" si="11"/>
        <v>3107619.735299997</v>
      </c>
      <c r="J40" s="612"/>
    </row>
    <row r="41" spans="1:12">
      <c r="A41" s="229">
        <v>10</v>
      </c>
      <c r="B41" s="230">
        <v>47073.069999999985</v>
      </c>
      <c r="C41" s="230">
        <v>1611863.287</v>
      </c>
      <c r="D41" s="230">
        <v>-107762.69999999991</v>
      </c>
      <c r="E41" s="230">
        <v>-2850808.196299999</v>
      </c>
      <c r="F41" s="273">
        <f t="shared" si="8"/>
        <v>34.241728593439952</v>
      </c>
      <c r="G41" s="274">
        <f t="shared" si="9"/>
        <v>26.454498600165007</v>
      </c>
      <c r="H41" s="404">
        <f t="shared" si="12"/>
        <v>-60689.629999999925</v>
      </c>
      <c r="I41" s="405">
        <f t="shared" si="11"/>
        <v>-1238944.909299999</v>
      </c>
      <c r="J41" s="612"/>
    </row>
    <row r="42" spans="1:12">
      <c r="A42" s="229">
        <v>11</v>
      </c>
      <c r="B42" s="230">
        <v>125627.58000000005</v>
      </c>
      <c r="C42" s="230">
        <v>4306249.0857999977</v>
      </c>
      <c r="D42" s="230">
        <v>-26973.99000000002</v>
      </c>
      <c r="E42" s="230">
        <v>-646162.27359999961</v>
      </c>
      <c r="F42" s="273">
        <f t="shared" si="8"/>
        <v>34.277895712072109</v>
      </c>
      <c r="G42" s="274">
        <f t="shared" si="9"/>
        <v>23.955012721514287</v>
      </c>
      <c r="H42" s="404">
        <f t="shared" si="12"/>
        <v>98653.590000000026</v>
      </c>
      <c r="I42" s="405">
        <f t="shared" si="11"/>
        <v>3660086.8121999982</v>
      </c>
      <c r="J42" s="612"/>
    </row>
    <row r="43" spans="1:12">
      <c r="A43" s="229">
        <v>12</v>
      </c>
      <c r="B43" s="230">
        <v>77780.659999999989</v>
      </c>
      <c r="C43" s="230">
        <v>2854476.4822000004</v>
      </c>
      <c r="D43" s="230">
        <v>-51916.429999999993</v>
      </c>
      <c r="E43" s="230">
        <v>-1253990.7440000004</v>
      </c>
      <c r="F43" s="273">
        <f t="shared" si="8"/>
        <v>36.699051951989105</v>
      </c>
      <c r="G43" s="274">
        <f t="shared" si="9"/>
        <v>24.15402492043464</v>
      </c>
      <c r="H43" s="404">
        <f t="shared" si="12"/>
        <v>25864.229999999996</v>
      </c>
      <c r="I43" s="405">
        <f t="shared" si="11"/>
        <v>1600485.7382</v>
      </c>
      <c r="J43" s="612"/>
    </row>
    <row r="44" spans="1:12">
      <c r="A44" s="226">
        <v>2016</v>
      </c>
      <c r="B44" s="227">
        <v>1031871.9499999998</v>
      </c>
      <c r="C44" s="227">
        <v>40380388.028100006</v>
      </c>
      <c r="D44" s="227">
        <v>-538965.42000000016</v>
      </c>
      <c r="E44" s="227">
        <v>-14368359.352300001</v>
      </c>
      <c r="F44" s="222">
        <f>+IF(ISERROR(C44/B44),0,C44/B44)</f>
        <v>39.133138591566535</v>
      </c>
      <c r="G44" s="223">
        <f>+IF(ISERROR(E44/D44),0,E44/D44)</f>
        <v>26.65914884168264</v>
      </c>
      <c r="H44" s="377">
        <f>+D44+B44</f>
        <v>492906.52999999968</v>
      </c>
      <c r="I44" s="378">
        <f>+E44+C44</f>
        <v>26012028.675800003</v>
      </c>
      <c r="J44" s="610">
        <f ca="1">+INDIRECT("'Annual Interactions'!"&amp;K44&amp;26)</f>
        <v>492906.94000000134</v>
      </c>
      <c r="K44" s="675" t="s">
        <v>116</v>
      </c>
      <c r="L44" s="676">
        <f ca="1">+J44-H44</f>
        <v>0.4100000016624108</v>
      </c>
    </row>
    <row r="45" spans="1:12">
      <c r="A45" s="229">
        <v>1</v>
      </c>
      <c r="B45" s="230">
        <v>91636.429999999949</v>
      </c>
      <c r="C45" s="230">
        <v>3605566.4545000005</v>
      </c>
      <c r="D45" s="230">
        <v>-34795.9</v>
      </c>
      <c r="E45" s="230">
        <v>-999105.41910000006</v>
      </c>
      <c r="F45" s="273">
        <f t="shared" ref="F45:F56" si="13">+IF(ISERROR(C45/B45),0,C45/B45)</f>
        <v>39.346430829965797</v>
      </c>
      <c r="G45" s="274">
        <f t="shared" ref="G45:G56" si="14">+IF(ISERROR(E45/D45),0,E45/D45)</f>
        <v>28.713308726028067</v>
      </c>
      <c r="H45" s="404">
        <f t="shared" ref="H45:H48" si="15">+D45+B45</f>
        <v>56840.529999999948</v>
      </c>
      <c r="I45" s="405">
        <f t="shared" ref="I45:I56" si="16">+E45+C45</f>
        <v>2606461.0354000004</v>
      </c>
      <c r="J45" s="612"/>
    </row>
    <row r="46" spans="1:12">
      <c r="A46" s="229">
        <v>2</v>
      </c>
      <c r="B46" s="230">
        <v>104413.40999999996</v>
      </c>
      <c r="C46" s="230">
        <v>4113422.9413000038</v>
      </c>
      <c r="D46" s="230">
        <v>-21444.850000000013</v>
      </c>
      <c r="E46" s="230">
        <v>-628995.7622</v>
      </c>
      <c r="F46" s="273">
        <f t="shared" si="13"/>
        <v>39.395542596492206</v>
      </c>
      <c r="G46" s="274">
        <f t="shared" si="14"/>
        <v>29.330853897322648</v>
      </c>
      <c r="H46" s="404">
        <f t="shared" si="15"/>
        <v>82968.559999999939</v>
      </c>
      <c r="I46" s="405">
        <f t="shared" si="16"/>
        <v>3484427.179100004</v>
      </c>
      <c r="J46" s="612"/>
    </row>
    <row r="47" spans="1:12">
      <c r="A47" s="229">
        <v>3</v>
      </c>
      <c r="B47" s="230">
        <v>37688.310000000027</v>
      </c>
      <c r="C47" s="230">
        <v>1460290.4205999998</v>
      </c>
      <c r="D47" s="230">
        <v>-81898.260000000111</v>
      </c>
      <c r="E47" s="230">
        <v>-2311011.8408000022</v>
      </c>
      <c r="F47" s="273">
        <f t="shared" si="13"/>
        <v>38.746508416004822</v>
      </c>
      <c r="G47" s="274">
        <f t="shared" si="14"/>
        <v>28.218082298695958</v>
      </c>
      <c r="H47" s="404">
        <f t="shared" si="15"/>
        <v>-44209.950000000084</v>
      </c>
      <c r="I47" s="405">
        <f t="shared" si="16"/>
        <v>-850721.42020000238</v>
      </c>
      <c r="J47" s="612"/>
    </row>
    <row r="48" spans="1:12">
      <c r="A48" s="229">
        <v>4</v>
      </c>
      <c r="B48" s="230">
        <v>25753.229999999992</v>
      </c>
      <c r="C48" s="230">
        <v>988668.87369999988</v>
      </c>
      <c r="D48" s="230">
        <v>-87135.53</v>
      </c>
      <c r="E48" s="230">
        <v>-2398309.9792999993</v>
      </c>
      <c r="F48" s="273">
        <f t="shared" si="13"/>
        <v>38.390092182611667</v>
      </c>
      <c r="G48" s="274">
        <f t="shared" si="14"/>
        <v>27.523904190403151</v>
      </c>
      <c r="H48" s="404">
        <f t="shared" si="15"/>
        <v>-61382.3</v>
      </c>
      <c r="I48" s="405">
        <f t="shared" si="16"/>
        <v>-1409641.1055999994</v>
      </c>
      <c r="J48" s="612"/>
    </row>
    <row r="49" spans="1:12">
      <c r="A49" s="229">
        <v>5</v>
      </c>
      <c r="B49" s="230">
        <v>70940.999999999985</v>
      </c>
      <c r="C49" s="230">
        <v>2566270.8366999999</v>
      </c>
      <c r="D49" s="230">
        <v>-51152.169999999976</v>
      </c>
      <c r="E49" s="230">
        <v>-1377822.8881000003</v>
      </c>
      <c r="F49" s="273">
        <f t="shared" si="13"/>
        <v>36.174720354942842</v>
      </c>
      <c r="G49" s="274">
        <f t="shared" si="14"/>
        <v>26.935766128787908</v>
      </c>
      <c r="H49" s="404">
        <f>+D49+B49</f>
        <v>19788.830000000009</v>
      </c>
      <c r="I49" s="405">
        <f t="shared" si="16"/>
        <v>1188447.9485999995</v>
      </c>
      <c r="J49" s="612"/>
    </row>
    <row r="50" spans="1:12">
      <c r="A50" s="229">
        <v>6</v>
      </c>
      <c r="B50" s="230">
        <v>88850.099999999875</v>
      </c>
      <c r="C50" s="230">
        <v>3717528.9235000042</v>
      </c>
      <c r="D50" s="230">
        <v>-32828.249999999985</v>
      </c>
      <c r="E50" s="230">
        <v>-777844.40050000022</v>
      </c>
      <c r="F50" s="273">
        <f t="shared" si="13"/>
        <v>41.840458519461535</v>
      </c>
      <c r="G50" s="274">
        <f t="shared" si="14"/>
        <v>23.694360817283911</v>
      </c>
      <c r="H50" s="404">
        <f t="shared" ref="H50:H56" si="17">+D50+B50</f>
        <v>56021.849999999889</v>
      </c>
      <c r="I50" s="405">
        <f t="shared" si="16"/>
        <v>2939684.5230000038</v>
      </c>
      <c r="J50" s="612"/>
    </row>
    <row r="51" spans="1:12">
      <c r="A51" s="229">
        <v>7</v>
      </c>
      <c r="B51" s="230">
        <v>93055.010000000053</v>
      </c>
      <c r="C51" s="230">
        <v>4304369.5524000013</v>
      </c>
      <c r="D51" s="230">
        <v>-41125.569999999985</v>
      </c>
      <c r="E51" s="230">
        <v>-952361.17840000044</v>
      </c>
      <c r="F51" s="273">
        <f t="shared" si="13"/>
        <v>46.256182793382095</v>
      </c>
      <c r="G51" s="274">
        <f t="shared" si="14"/>
        <v>23.157397657953453</v>
      </c>
      <c r="H51" s="404">
        <f t="shared" si="17"/>
        <v>51929.440000000068</v>
      </c>
      <c r="I51" s="405">
        <f t="shared" si="16"/>
        <v>3352008.3740000008</v>
      </c>
      <c r="J51" s="612"/>
    </row>
    <row r="52" spans="1:12">
      <c r="A52" s="229">
        <v>8</v>
      </c>
      <c r="B52" s="230">
        <v>102261.90000000001</v>
      </c>
      <c r="C52" s="230">
        <v>4609682.4819000037</v>
      </c>
      <c r="D52" s="230">
        <v>-35489.179999999978</v>
      </c>
      <c r="E52" s="230">
        <v>-877476.02929999982</v>
      </c>
      <c r="F52" s="273">
        <f t="shared" si="13"/>
        <v>45.07722310948656</v>
      </c>
      <c r="G52" s="274">
        <f t="shared" si="14"/>
        <v>24.725170581568815</v>
      </c>
      <c r="H52" s="404">
        <f t="shared" si="17"/>
        <v>66772.72000000003</v>
      </c>
      <c r="I52" s="405">
        <f t="shared" si="16"/>
        <v>3732206.4526000042</v>
      </c>
      <c r="J52" s="612"/>
    </row>
    <row r="53" spans="1:12">
      <c r="A53" s="229">
        <v>9</v>
      </c>
      <c r="B53" s="230">
        <v>107429.9500000001</v>
      </c>
      <c r="C53" s="230">
        <v>3981402.2593999985</v>
      </c>
      <c r="D53" s="230">
        <v>-26768.060000000016</v>
      </c>
      <c r="E53" s="230">
        <v>-644201.16859999986</v>
      </c>
      <c r="F53" s="273">
        <f t="shared" si="13"/>
        <v>37.060449710718423</v>
      </c>
      <c r="G53" s="274">
        <f t="shared" si="14"/>
        <v>24.066038726751191</v>
      </c>
      <c r="H53" s="404">
        <f t="shared" si="17"/>
        <v>80661.890000000087</v>
      </c>
      <c r="I53" s="405">
        <f t="shared" si="16"/>
        <v>3337201.0907999985</v>
      </c>
      <c r="J53" s="612"/>
    </row>
    <row r="54" spans="1:12">
      <c r="A54" s="229">
        <v>10</v>
      </c>
      <c r="B54" s="230">
        <v>109751.88000000003</v>
      </c>
      <c r="C54" s="230">
        <v>3859174.094500002</v>
      </c>
      <c r="D54" s="230">
        <v>-52254.869999999995</v>
      </c>
      <c r="E54" s="230">
        <v>-1423175.6498000007</v>
      </c>
      <c r="F54" s="273">
        <f t="shared" si="13"/>
        <v>35.162715158045593</v>
      </c>
      <c r="G54" s="274">
        <f t="shared" si="14"/>
        <v>27.23527299560789</v>
      </c>
      <c r="H54" s="404">
        <f t="shared" si="17"/>
        <v>57497.010000000038</v>
      </c>
      <c r="I54" s="405">
        <f t="shared" si="16"/>
        <v>2435998.4447000013</v>
      </c>
      <c r="J54" s="612"/>
    </row>
    <row r="55" spans="1:12">
      <c r="A55" s="229">
        <v>11</v>
      </c>
      <c r="B55" s="230">
        <v>124841.02000000002</v>
      </c>
      <c r="C55" s="230">
        <v>4352251.633799999</v>
      </c>
      <c r="D55" s="230">
        <v>-19758.459999999995</v>
      </c>
      <c r="E55" s="230">
        <v>-543060.38930000016</v>
      </c>
      <c r="F55" s="273">
        <f t="shared" si="13"/>
        <v>34.862352404682355</v>
      </c>
      <c r="G55" s="274">
        <f t="shared" si="14"/>
        <v>27.484955269793307</v>
      </c>
      <c r="H55" s="404">
        <f t="shared" si="17"/>
        <v>105082.56000000003</v>
      </c>
      <c r="I55" s="405">
        <f t="shared" si="16"/>
        <v>3809191.2444999991</v>
      </c>
      <c r="J55" s="612"/>
    </row>
    <row r="56" spans="1:12">
      <c r="A56" s="229">
        <v>12</v>
      </c>
      <c r="B56" s="230">
        <v>75249.709999999963</v>
      </c>
      <c r="C56" s="230">
        <v>2821759.5557999993</v>
      </c>
      <c r="D56" s="230">
        <v>-54314.320000000058</v>
      </c>
      <c r="E56" s="230">
        <v>-1434994.6468999982</v>
      </c>
      <c r="F56" s="273">
        <f t="shared" si="13"/>
        <v>37.498610370724364</v>
      </c>
      <c r="G56" s="274">
        <f t="shared" si="14"/>
        <v>26.420189867055257</v>
      </c>
      <c r="H56" s="404">
        <f t="shared" si="17"/>
        <v>20935.389999999905</v>
      </c>
      <c r="I56" s="405">
        <f t="shared" si="16"/>
        <v>1386764.9089000011</v>
      </c>
      <c r="J56" s="612"/>
    </row>
    <row r="57" spans="1:12">
      <c r="A57" s="226">
        <v>2017</v>
      </c>
      <c r="B57" s="227">
        <v>854434.25</v>
      </c>
      <c r="C57" s="227">
        <v>35742364.897100002</v>
      </c>
      <c r="D57" s="227">
        <v>-842130.33000000007</v>
      </c>
      <c r="E57" s="227">
        <v>-22552998.949299991</v>
      </c>
      <c r="F57" s="222">
        <f>+IF(ISERROR(C57/B57),0,C57/B57)</f>
        <v>41.831615360807461</v>
      </c>
      <c r="G57" s="223">
        <f>+IF(ISERROR(E57/D57),0,E57/D57)</f>
        <v>26.780889068916434</v>
      </c>
      <c r="H57" s="377">
        <f>+D57+B57</f>
        <v>12303.919999999925</v>
      </c>
      <c r="I57" s="378">
        <f>+E57+C57</f>
        <v>13189365.94780001</v>
      </c>
      <c r="J57" s="610">
        <f ca="1">+INDIRECT("'Annual Interactions'!"&amp;K57&amp;26)</f>
        <v>12303.320000000298</v>
      </c>
      <c r="K57" s="675" t="s">
        <v>117</v>
      </c>
      <c r="L57" s="676">
        <f ca="1">+J57-H57</f>
        <v>-0.59999999962747097</v>
      </c>
    </row>
    <row r="58" spans="1:12">
      <c r="A58" s="229">
        <v>1</v>
      </c>
      <c r="B58" s="230">
        <v>91433.039999999979</v>
      </c>
      <c r="C58" s="230">
        <v>3778688.0758999973</v>
      </c>
      <c r="D58" s="230">
        <v>-37387.120000000003</v>
      </c>
      <c r="E58" s="230">
        <v>-1131965.8887999991</v>
      </c>
      <c r="F58" s="273">
        <f t="shared" ref="F58:F121" si="18">+IF(ISERROR(C58/B58),0,C58/B58)</f>
        <v>41.327380954412085</v>
      </c>
      <c r="G58" s="274">
        <f t="shared" ref="G58:G121" si="19">+IF(ISERROR(E58/D58),0,E58/D58)</f>
        <v>30.276894524103461</v>
      </c>
      <c r="H58" s="404">
        <f t="shared" ref="H58:H121" si="20">+D58+B58</f>
        <v>54045.919999999976</v>
      </c>
      <c r="I58" s="405">
        <f t="shared" ref="I58:I121" si="21">+E58+C58</f>
        <v>2646722.1870999979</v>
      </c>
      <c r="J58" s="611"/>
    </row>
    <row r="59" spans="1:12">
      <c r="A59" s="229">
        <v>2</v>
      </c>
      <c r="B59" s="230">
        <v>93225.199999999983</v>
      </c>
      <c r="C59" s="230">
        <v>3850062.1114999983</v>
      </c>
      <c r="D59" s="230">
        <v>-25399.320000000018</v>
      </c>
      <c r="E59" s="230">
        <v>-795613.39699999988</v>
      </c>
      <c r="F59" s="273">
        <f t="shared" si="18"/>
        <v>41.298512757280207</v>
      </c>
      <c r="G59" s="274">
        <f t="shared" si="19"/>
        <v>31.324200687262469</v>
      </c>
      <c r="H59" s="404">
        <f t="shared" si="20"/>
        <v>67825.879999999961</v>
      </c>
      <c r="I59" s="405">
        <f t="shared" si="21"/>
        <v>3054448.7144999984</v>
      </c>
      <c r="J59" s="611"/>
    </row>
    <row r="60" spans="1:12">
      <c r="A60" s="229">
        <v>3</v>
      </c>
      <c r="B60" s="230">
        <v>69710.530000000028</v>
      </c>
      <c r="C60" s="230">
        <v>2758339.1271000006</v>
      </c>
      <c r="D60" s="230">
        <v>-67448.179999999993</v>
      </c>
      <c r="E60" s="230">
        <v>-1906535.3162999998</v>
      </c>
      <c r="F60" s="273">
        <f t="shared" si="18"/>
        <v>39.568471608234788</v>
      </c>
      <c r="G60" s="274">
        <f t="shared" si="19"/>
        <v>28.266668074661169</v>
      </c>
      <c r="H60" s="404">
        <f t="shared" si="20"/>
        <v>2262.3500000000349</v>
      </c>
      <c r="I60" s="405">
        <f t="shared" si="21"/>
        <v>851803.81080000079</v>
      </c>
      <c r="J60" s="611"/>
    </row>
    <row r="61" spans="1:12">
      <c r="A61" s="229">
        <v>4</v>
      </c>
      <c r="B61" s="230">
        <v>54272.30999999999</v>
      </c>
      <c r="C61" s="230">
        <v>2130888.4318000004</v>
      </c>
      <c r="D61" s="230">
        <v>-68558.850000000035</v>
      </c>
      <c r="E61" s="230">
        <v>-1789927.0527000008</v>
      </c>
      <c r="F61" s="273">
        <f t="shared" si="18"/>
        <v>39.26290279149719</v>
      </c>
      <c r="G61" s="274">
        <f t="shared" si="19"/>
        <v>26.107892018317109</v>
      </c>
      <c r="H61" s="404">
        <f t="shared" si="20"/>
        <v>-14286.540000000045</v>
      </c>
      <c r="I61" s="405">
        <f t="shared" si="21"/>
        <v>340961.37909999955</v>
      </c>
      <c r="J61" s="611"/>
    </row>
    <row r="62" spans="1:12">
      <c r="A62" s="229">
        <v>5</v>
      </c>
      <c r="B62" s="230">
        <v>71066.920000000027</v>
      </c>
      <c r="C62" s="230">
        <v>2684162.2403000025</v>
      </c>
      <c r="D62" s="230">
        <v>-53770.760000000017</v>
      </c>
      <c r="E62" s="230">
        <v>-1324516.3951000001</v>
      </c>
      <c r="F62" s="273">
        <f t="shared" si="18"/>
        <v>37.769502889670768</v>
      </c>
      <c r="G62" s="274">
        <f t="shared" si="19"/>
        <v>24.632651558207467</v>
      </c>
      <c r="H62" s="404">
        <f t="shared" si="20"/>
        <v>17296.160000000011</v>
      </c>
      <c r="I62" s="405">
        <f t="shared" si="21"/>
        <v>1359645.8452000024</v>
      </c>
      <c r="J62" s="611"/>
    </row>
    <row r="63" spans="1:12">
      <c r="A63" s="229">
        <v>6</v>
      </c>
      <c r="B63" s="230">
        <v>84214.390000000014</v>
      </c>
      <c r="C63" s="230">
        <v>3734368.1902999985</v>
      </c>
      <c r="D63" s="230">
        <v>-53534.999999999993</v>
      </c>
      <c r="E63" s="230">
        <v>-1268195.4863999987</v>
      </c>
      <c r="F63" s="273">
        <f t="shared" si="18"/>
        <v>44.34358772057837</v>
      </c>
      <c r="G63" s="274">
        <f t="shared" si="19"/>
        <v>23.689090994676359</v>
      </c>
      <c r="H63" s="404">
        <f t="shared" si="20"/>
        <v>30679.390000000021</v>
      </c>
      <c r="I63" s="405">
        <f t="shared" si="21"/>
        <v>2466172.7039000001</v>
      </c>
      <c r="J63" s="611"/>
    </row>
    <row r="64" spans="1:12">
      <c r="A64" s="229">
        <v>7</v>
      </c>
      <c r="B64" s="230">
        <v>88294.979999999967</v>
      </c>
      <c r="C64" s="230">
        <v>4250175.4828999992</v>
      </c>
      <c r="D64" s="230">
        <v>-61732.990000000049</v>
      </c>
      <c r="E64" s="230">
        <v>-1374037.2792</v>
      </c>
      <c r="F64" s="273">
        <f t="shared" si="18"/>
        <v>48.136094293242955</v>
      </c>
      <c r="G64" s="274">
        <f t="shared" si="19"/>
        <v>22.257747100861287</v>
      </c>
      <c r="H64" s="404">
        <f t="shared" si="20"/>
        <v>26561.989999999918</v>
      </c>
      <c r="I64" s="405">
        <f t="shared" si="21"/>
        <v>2876138.2036999995</v>
      </c>
      <c r="J64" s="611"/>
    </row>
    <row r="65" spans="1:12">
      <c r="A65" s="229">
        <v>8</v>
      </c>
      <c r="B65" s="230">
        <v>95369.450000000026</v>
      </c>
      <c r="C65" s="230">
        <v>4523749.0938999979</v>
      </c>
      <c r="D65" s="230">
        <v>-52504.659999999982</v>
      </c>
      <c r="E65" s="230">
        <v>-1181470.5527999997</v>
      </c>
      <c r="F65" s="273">
        <f t="shared" si="18"/>
        <v>47.433943405356715</v>
      </c>
      <c r="G65" s="274">
        <f t="shared" si="19"/>
        <v>22.502203667255444</v>
      </c>
      <c r="H65" s="404">
        <f t="shared" si="20"/>
        <v>42864.790000000045</v>
      </c>
      <c r="I65" s="405">
        <f t="shared" si="21"/>
        <v>3342278.5410999982</v>
      </c>
      <c r="J65" s="611"/>
    </row>
    <row r="66" spans="1:12">
      <c r="A66" s="229">
        <v>9</v>
      </c>
      <c r="B66" s="230">
        <v>89849.069999999992</v>
      </c>
      <c r="C66" s="230">
        <v>3515241.3185000033</v>
      </c>
      <c r="D66" s="230">
        <v>-54410.840000000033</v>
      </c>
      <c r="E66" s="230">
        <v>-1298858.6415000006</v>
      </c>
      <c r="F66" s="273">
        <f t="shared" si="18"/>
        <v>39.123847564588075</v>
      </c>
      <c r="G66" s="274">
        <f t="shared" si="19"/>
        <v>23.87132125694071</v>
      </c>
      <c r="H66" s="404">
        <f t="shared" si="20"/>
        <v>35438.22999999996</v>
      </c>
      <c r="I66" s="405">
        <f t="shared" si="21"/>
        <v>2216382.6770000029</v>
      </c>
      <c r="J66" s="611"/>
    </row>
    <row r="67" spans="1:12">
      <c r="A67" s="229">
        <v>10</v>
      </c>
      <c r="B67" s="230">
        <v>57.850000000000136</v>
      </c>
      <c r="C67" s="230">
        <v>2552.342000000006</v>
      </c>
      <c r="D67" s="230">
        <v>-177422.8299999999</v>
      </c>
      <c r="E67" s="230">
        <v>-5081903.6542999968</v>
      </c>
      <c r="F67" s="273">
        <f t="shared" si="18"/>
        <v>44.12</v>
      </c>
      <c r="G67" s="274">
        <f t="shared" si="19"/>
        <v>28.642895924385829</v>
      </c>
      <c r="H67" s="404">
        <f t="shared" si="20"/>
        <v>-177364.97999999989</v>
      </c>
      <c r="I67" s="405">
        <f t="shared" si="21"/>
        <v>-5079351.3122999966</v>
      </c>
      <c r="J67" s="611"/>
    </row>
    <row r="68" spans="1:12">
      <c r="A68" s="229">
        <v>11</v>
      </c>
      <c r="B68" s="230">
        <v>44883.110000000015</v>
      </c>
      <c r="C68" s="230">
        <v>1646981.1671000004</v>
      </c>
      <c r="D68" s="230">
        <v>-121386.49</v>
      </c>
      <c r="E68" s="230">
        <v>-3608840.1965999971</v>
      </c>
      <c r="F68" s="273">
        <f t="shared" si="18"/>
        <v>36.694898528644735</v>
      </c>
      <c r="G68" s="274">
        <f t="shared" si="19"/>
        <v>29.730163518197099</v>
      </c>
      <c r="H68" s="404">
        <f t="shared" si="20"/>
        <v>-76503.37999999999</v>
      </c>
      <c r="I68" s="405">
        <f t="shared" si="21"/>
        <v>-1961859.0294999967</v>
      </c>
      <c r="J68" s="611"/>
    </row>
    <row r="69" spans="1:12">
      <c r="A69" s="229">
        <v>12</v>
      </c>
      <c r="B69" s="230">
        <v>72057.400000000009</v>
      </c>
      <c r="C69" s="230">
        <v>2867157.3157999995</v>
      </c>
      <c r="D69" s="230">
        <v>-68573.290000000008</v>
      </c>
      <c r="E69" s="230">
        <v>-1791135.0885999992</v>
      </c>
      <c r="F69" s="273">
        <f t="shared" si="18"/>
        <v>39.789907987243488</v>
      </c>
      <c r="G69" s="274">
        <f t="shared" si="19"/>
        <v>26.120010992618248</v>
      </c>
      <c r="H69" s="404">
        <f t="shared" si="20"/>
        <v>3484.1100000000006</v>
      </c>
      <c r="I69" s="405">
        <f t="shared" si="21"/>
        <v>1076022.2272000003</v>
      </c>
      <c r="J69" s="611"/>
    </row>
    <row r="70" spans="1:12">
      <c r="A70" s="226">
        <v>2018</v>
      </c>
      <c r="B70" s="227">
        <v>1063566.18</v>
      </c>
      <c r="C70" s="227">
        <v>45875882.235000007</v>
      </c>
      <c r="D70" s="227">
        <v>-539095.51000000013</v>
      </c>
      <c r="E70" s="227">
        <v>-15491715.3379</v>
      </c>
      <c r="F70" s="222">
        <f t="shared" si="18"/>
        <v>43.134017513606921</v>
      </c>
      <c r="G70" s="223">
        <f t="shared" si="19"/>
        <v>28.736494833540714</v>
      </c>
      <c r="H70" s="377">
        <f t="shared" si="20"/>
        <v>524470.66999999981</v>
      </c>
      <c r="I70" s="378">
        <f t="shared" si="21"/>
        <v>30384166.897100009</v>
      </c>
      <c r="J70" s="610">
        <f ca="1">+INDIRECT("'Annual Interactions'!"&amp;K70&amp;26)</f>
        <v>524469.64000000246</v>
      </c>
      <c r="K70" s="675" t="s">
        <v>118</v>
      </c>
      <c r="L70" s="676">
        <f ca="1">+J70-H70</f>
        <v>-1.0299999973503873</v>
      </c>
    </row>
    <row r="71" spans="1:12">
      <c r="A71" s="229">
        <v>1</v>
      </c>
      <c r="B71" s="230">
        <v>95049.70999999989</v>
      </c>
      <c r="C71" s="230">
        <v>4090762.5939000016</v>
      </c>
      <c r="D71" s="230">
        <v>-35868.55999999999</v>
      </c>
      <c r="E71" s="230">
        <v>-1154805.1607999997</v>
      </c>
      <c r="F71" s="273">
        <f t="shared" si="18"/>
        <v>43.038138610838544</v>
      </c>
      <c r="G71" s="274">
        <f t="shared" si="19"/>
        <v>32.195470372939425</v>
      </c>
      <c r="H71" s="404">
        <f t="shared" si="20"/>
        <v>59181.1499999999</v>
      </c>
      <c r="I71" s="405">
        <f t="shared" si="21"/>
        <v>2935957.4331000019</v>
      </c>
      <c r="J71" s="612"/>
    </row>
    <row r="72" spans="1:12">
      <c r="A72" s="229">
        <v>2</v>
      </c>
      <c r="B72" s="230">
        <v>97951.080000000031</v>
      </c>
      <c r="C72" s="230">
        <v>4199125.6362000024</v>
      </c>
      <c r="D72" s="230">
        <v>-22910.35000000002</v>
      </c>
      <c r="E72" s="230">
        <v>-755623.07759999984</v>
      </c>
      <c r="F72" s="273">
        <f t="shared" si="18"/>
        <v>42.869620592238505</v>
      </c>
      <c r="G72" s="274">
        <f t="shared" si="19"/>
        <v>32.981734351504855</v>
      </c>
      <c r="H72" s="404">
        <f t="shared" si="20"/>
        <v>75040.73000000001</v>
      </c>
      <c r="I72" s="405">
        <f t="shared" si="21"/>
        <v>3443502.5586000024</v>
      </c>
      <c r="J72" s="612"/>
    </row>
    <row r="73" spans="1:12">
      <c r="A73" s="229">
        <v>3</v>
      </c>
      <c r="B73" s="230">
        <v>65666.469999999987</v>
      </c>
      <c r="C73" s="230">
        <v>2708975.787</v>
      </c>
      <c r="D73" s="230">
        <v>-63972.260000000024</v>
      </c>
      <c r="E73" s="230">
        <v>-1897020.774699999</v>
      </c>
      <c r="F73" s="273">
        <f t="shared" si="18"/>
        <v>41.25356193198752</v>
      </c>
      <c r="G73" s="274">
        <f t="shared" si="19"/>
        <v>29.653802674784327</v>
      </c>
      <c r="H73" s="404">
        <f t="shared" si="20"/>
        <v>1694.2099999999627</v>
      </c>
      <c r="I73" s="405">
        <f t="shared" si="21"/>
        <v>811955.01230000099</v>
      </c>
      <c r="J73" s="612"/>
    </row>
    <row r="74" spans="1:12">
      <c r="A74" s="229">
        <v>4</v>
      </c>
      <c r="B74" s="230">
        <v>56655.990000000027</v>
      </c>
      <c r="C74" s="230">
        <v>2314182.7426</v>
      </c>
      <c r="D74" s="230">
        <v>-60008.650000000009</v>
      </c>
      <c r="E74" s="230">
        <v>-1646216.6038999995</v>
      </c>
      <c r="F74" s="273">
        <f t="shared" si="18"/>
        <v>40.846214894488632</v>
      </c>
      <c r="G74" s="274">
        <f t="shared" si="19"/>
        <v>27.432988475828058</v>
      </c>
      <c r="H74" s="404">
        <f t="shared" si="20"/>
        <v>-3352.6599999999817</v>
      </c>
      <c r="I74" s="405">
        <f t="shared" si="21"/>
        <v>667966.13870000048</v>
      </c>
      <c r="J74" s="612"/>
    </row>
    <row r="75" spans="1:12">
      <c r="A75" s="229">
        <v>5</v>
      </c>
      <c r="B75" s="230">
        <v>83111.030000000013</v>
      </c>
      <c r="C75" s="230">
        <v>3249828.1572000016</v>
      </c>
      <c r="D75" s="230">
        <v>-54536.909999999982</v>
      </c>
      <c r="E75" s="230">
        <v>-1465959.158400001</v>
      </c>
      <c r="F75" s="273">
        <f t="shared" si="18"/>
        <v>39.102248608879002</v>
      </c>
      <c r="G75" s="274">
        <f t="shared" si="19"/>
        <v>26.880128676157149</v>
      </c>
      <c r="H75" s="404">
        <f t="shared" si="20"/>
        <v>28574.120000000032</v>
      </c>
      <c r="I75" s="405">
        <f t="shared" si="21"/>
        <v>1783868.9988000006</v>
      </c>
      <c r="J75" s="612"/>
    </row>
    <row r="76" spans="1:12">
      <c r="A76" s="229">
        <v>6</v>
      </c>
      <c r="B76" s="230">
        <v>89055.229999999967</v>
      </c>
      <c r="C76" s="230">
        <v>4068336.4937999984</v>
      </c>
      <c r="D76" s="230">
        <v>-46025.870000000017</v>
      </c>
      <c r="E76" s="230">
        <v>-1216813.9850999997</v>
      </c>
      <c r="F76" s="273">
        <f t="shared" si="18"/>
        <v>45.68329668903219</v>
      </c>
      <c r="G76" s="274">
        <f t="shared" si="19"/>
        <v>26.43760965517869</v>
      </c>
      <c r="H76" s="404">
        <f t="shared" si="20"/>
        <v>43029.35999999995</v>
      </c>
      <c r="I76" s="405">
        <f t="shared" si="21"/>
        <v>2851522.5086999987</v>
      </c>
      <c r="J76" s="612"/>
    </row>
    <row r="77" spans="1:12">
      <c r="A77" s="229">
        <v>7</v>
      </c>
      <c r="B77" s="230">
        <v>99260.069999999934</v>
      </c>
      <c r="C77" s="230">
        <v>5028756.9293</v>
      </c>
      <c r="D77" s="230">
        <v>-45146.710000000006</v>
      </c>
      <c r="E77" s="230">
        <v>-1111614.2487999997</v>
      </c>
      <c r="F77" s="273">
        <f t="shared" si="18"/>
        <v>50.662435854619119</v>
      </c>
      <c r="G77" s="274">
        <f t="shared" si="19"/>
        <v>24.622264807335895</v>
      </c>
      <c r="H77" s="404">
        <f t="shared" si="20"/>
        <v>54113.359999999928</v>
      </c>
      <c r="I77" s="405">
        <f t="shared" si="21"/>
        <v>3917142.6805000002</v>
      </c>
      <c r="J77" s="612"/>
    </row>
    <row r="78" spans="1:12">
      <c r="A78" s="229">
        <v>8</v>
      </c>
      <c r="B78" s="230">
        <v>110055.89999999997</v>
      </c>
      <c r="C78" s="230">
        <v>5449304.0229999991</v>
      </c>
      <c r="D78" s="230">
        <v>-39624.299999999974</v>
      </c>
      <c r="E78" s="230">
        <v>-1164510.9138000002</v>
      </c>
      <c r="F78" s="273">
        <f t="shared" si="18"/>
        <v>49.513965384863518</v>
      </c>
      <c r="G78" s="274">
        <f t="shared" si="19"/>
        <v>29.388807216783665</v>
      </c>
      <c r="H78" s="404">
        <f t="shared" si="20"/>
        <v>70431.599999999991</v>
      </c>
      <c r="I78" s="405">
        <f t="shared" si="21"/>
        <v>4284793.1091999989</v>
      </c>
      <c r="J78" s="612"/>
    </row>
    <row r="79" spans="1:12">
      <c r="A79" s="229">
        <v>9</v>
      </c>
      <c r="B79" s="230">
        <v>77900.469999999943</v>
      </c>
      <c r="C79" s="230">
        <v>3251241.7877999996</v>
      </c>
      <c r="D79" s="230">
        <v>-46713.449999999961</v>
      </c>
      <c r="E79" s="230">
        <v>-1267700.3079000004</v>
      </c>
      <c r="F79" s="273">
        <f t="shared" si="18"/>
        <v>41.735843028931683</v>
      </c>
      <c r="G79" s="274">
        <f t="shared" si="19"/>
        <v>27.13780095240239</v>
      </c>
      <c r="H79" s="404">
        <f t="shared" si="20"/>
        <v>31187.019999999982</v>
      </c>
      <c r="I79" s="405">
        <f t="shared" si="21"/>
        <v>1983541.4798999992</v>
      </c>
      <c r="J79" s="612"/>
    </row>
    <row r="80" spans="1:12">
      <c r="A80" s="229">
        <v>10</v>
      </c>
      <c r="B80" s="230">
        <v>80131.840000000055</v>
      </c>
      <c r="C80" s="230">
        <v>3161600.7307000002</v>
      </c>
      <c r="D80" s="230">
        <v>-43438.110000000015</v>
      </c>
      <c r="E80" s="230">
        <v>-1238926.5291000002</v>
      </c>
      <c r="F80" s="273">
        <f t="shared" si="18"/>
        <v>39.454987314655426</v>
      </c>
      <c r="G80" s="274">
        <f t="shared" si="19"/>
        <v>28.521649056554249</v>
      </c>
      <c r="H80" s="404">
        <f t="shared" si="20"/>
        <v>36693.73000000004</v>
      </c>
      <c r="I80" s="405">
        <f t="shared" si="21"/>
        <v>1922674.2016</v>
      </c>
      <c r="J80" s="612"/>
    </row>
    <row r="81" spans="1:12">
      <c r="A81" s="229">
        <v>11</v>
      </c>
      <c r="B81" s="230">
        <v>105174.73000000007</v>
      </c>
      <c r="C81" s="230">
        <v>4060396.0440000012</v>
      </c>
      <c r="D81" s="230">
        <v>-44926.420000000042</v>
      </c>
      <c r="E81" s="230">
        <v>-1477765.1087000007</v>
      </c>
      <c r="F81" s="273">
        <f t="shared" si="18"/>
        <v>38.606194130472204</v>
      </c>
      <c r="G81" s="274">
        <f t="shared" si="19"/>
        <v>32.893008361227075</v>
      </c>
      <c r="H81" s="404">
        <f t="shared" si="20"/>
        <v>60248.310000000027</v>
      </c>
      <c r="I81" s="405">
        <f t="shared" si="21"/>
        <v>2582630.9353000005</v>
      </c>
      <c r="J81" s="612"/>
    </row>
    <row r="82" spans="1:12">
      <c r="A82" s="229">
        <v>12</v>
      </c>
      <c r="B82" s="230">
        <v>103553.66000000005</v>
      </c>
      <c r="C82" s="230">
        <v>4293371.3094999995</v>
      </c>
      <c r="D82" s="230">
        <v>-35923.919999999998</v>
      </c>
      <c r="E82" s="230">
        <v>-1094759.4691000001</v>
      </c>
      <c r="F82" s="273">
        <f t="shared" si="18"/>
        <v>41.460353110648114</v>
      </c>
      <c r="G82" s="274">
        <f t="shared" si="19"/>
        <v>30.474387792312204</v>
      </c>
      <c r="H82" s="404">
        <f t="shared" si="20"/>
        <v>67629.740000000049</v>
      </c>
      <c r="I82" s="405">
        <f t="shared" si="21"/>
        <v>3198611.8403999992</v>
      </c>
      <c r="J82" s="612"/>
    </row>
    <row r="83" spans="1:12">
      <c r="A83" s="226">
        <v>2019</v>
      </c>
      <c r="B83" s="227">
        <v>1218654.5099999998</v>
      </c>
      <c r="C83" s="227">
        <v>62077282.238199987</v>
      </c>
      <c r="D83" s="227">
        <v>-424983.42000000016</v>
      </c>
      <c r="E83" s="227">
        <v>-15784474.965999994</v>
      </c>
      <c r="F83" s="222">
        <f t="shared" si="18"/>
        <v>50.93919706430988</v>
      </c>
      <c r="G83" s="223">
        <f t="shared" si="19"/>
        <v>37.141390047639952</v>
      </c>
      <c r="H83" s="377">
        <f t="shared" si="20"/>
        <v>793671.08999999962</v>
      </c>
      <c r="I83" s="378">
        <f t="shared" si="21"/>
        <v>46292807.272199988</v>
      </c>
      <c r="J83" s="610">
        <f ca="1">+INDIRECT("'Annual Interactions'!"&amp;K83&amp;26)</f>
        <v>793671.15999999829</v>
      </c>
      <c r="K83" s="675" t="s">
        <v>119</v>
      </c>
      <c r="L83" s="676">
        <f ca="1">+J83-H83</f>
        <v>6.9999998668208718E-2</v>
      </c>
    </row>
    <row r="84" spans="1:12">
      <c r="A84" s="229">
        <v>1</v>
      </c>
      <c r="B84" s="230">
        <v>113889.04999999984</v>
      </c>
      <c r="C84" s="230">
        <v>5058695.5586999999</v>
      </c>
      <c r="D84" s="230">
        <v>-20665.04</v>
      </c>
      <c r="E84" s="230">
        <v>-751302.00360000017</v>
      </c>
      <c r="F84" s="273">
        <f t="shared" si="18"/>
        <v>44.417751826887724</v>
      </c>
      <c r="G84" s="274">
        <f t="shared" si="19"/>
        <v>36.356184338380189</v>
      </c>
      <c r="H84" s="404">
        <f t="shared" si="20"/>
        <v>93224.009999999835</v>
      </c>
      <c r="I84" s="405">
        <f t="shared" si="21"/>
        <v>4307393.5550999995</v>
      </c>
      <c r="J84" s="612"/>
    </row>
    <row r="85" spans="1:12">
      <c r="A85" s="229">
        <v>2</v>
      </c>
      <c r="B85" s="230">
        <v>102928.26999999999</v>
      </c>
      <c r="C85" s="230">
        <v>4661787.5335999979</v>
      </c>
      <c r="D85" s="230">
        <v>-24452.900000000016</v>
      </c>
      <c r="E85" s="230">
        <v>-1050229.7829000002</v>
      </c>
      <c r="F85" s="273">
        <f t="shared" si="18"/>
        <v>45.291614573916362</v>
      </c>
      <c r="G85" s="274">
        <f t="shared" si="19"/>
        <v>42.949089183695982</v>
      </c>
      <c r="H85" s="404">
        <f t="shared" si="20"/>
        <v>78475.369999999966</v>
      </c>
      <c r="I85" s="405">
        <f t="shared" si="21"/>
        <v>3611557.7506999979</v>
      </c>
      <c r="J85" s="612"/>
    </row>
    <row r="86" spans="1:12">
      <c r="A86" s="229">
        <v>3</v>
      </c>
      <c r="B86" s="230">
        <v>39045.629999999997</v>
      </c>
      <c r="C86" s="230">
        <v>1717359.0770999994</v>
      </c>
      <c r="D86" s="230">
        <v>-45890.960000000028</v>
      </c>
      <c r="E86" s="230">
        <v>-1790183.9640000009</v>
      </c>
      <c r="F86" s="273">
        <f t="shared" si="18"/>
        <v>43.983387567315461</v>
      </c>
      <c r="G86" s="274">
        <f t="shared" si="19"/>
        <v>39.009512200224179</v>
      </c>
      <c r="H86" s="404">
        <f t="shared" si="20"/>
        <v>-6845.3300000000309</v>
      </c>
      <c r="I86" s="405">
        <f t="shared" si="21"/>
        <v>-72824.886900001438</v>
      </c>
      <c r="J86" s="612"/>
    </row>
    <row r="87" spans="1:12">
      <c r="A87" s="229">
        <v>4</v>
      </c>
      <c r="B87" s="230">
        <v>29666</v>
      </c>
      <c r="C87" s="230">
        <v>1325907.9372999999</v>
      </c>
      <c r="D87" s="230">
        <v>-58501.280000000028</v>
      </c>
      <c r="E87" s="230">
        <v>-2156686.7671000012</v>
      </c>
      <c r="F87" s="273">
        <f t="shared" si="18"/>
        <v>44.694530347872984</v>
      </c>
      <c r="G87" s="274">
        <f t="shared" si="19"/>
        <v>36.865633830576016</v>
      </c>
      <c r="H87" s="404">
        <f t="shared" si="20"/>
        <v>-28835.280000000028</v>
      </c>
      <c r="I87" s="405">
        <f t="shared" si="21"/>
        <v>-830778.82980000135</v>
      </c>
      <c r="J87" s="612"/>
    </row>
    <row r="88" spans="1:12">
      <c r="A88" s="229">
        <v>5</v>
      </c>
      <c r="B88" s="230">
        <v>66393.600000000049</v>
      </c>
      <c r="C88" s="230">
        <v>2925856.5729000019</v>
      </c>
      <c r="D88" s="230">
        <v>-43858.469999999965</v>
      </c>
      <c r="E88" s="230">
        <v>-1519166.4064</v>
      </c>
      <c r="F88" s="273">
        <f t="shared" si="18"/>
        <v>44.068352565608727</v>
      </c>
      <c r="G88" s="274">
        <f t="shared" si="19"/>
        <v>34.637925271903036</v>
      </c>
      <c r="H88" s="404">
        <f t="shared" si="20"/>
        <v>22535.130000000085</v>
      </c>
      <c r="I88" s="405">
        <f t="shared" si="21"/>
        <v>1406690.1665000019</v>
      </c>
      <c r="J88" s="612"/>
    </row>
    <row r="89" spans="1:12">
      <c r="A89" s="229">
        <v>6</v>
      </c>
      <c r="B89" s="230">
        <v>102943.51000000013</v>
      </c>
      <c r="C89" s="230">
        <v>5356479.2663000012</v>
      </c>
      <c r="D89" s="230">
        <v>-32745.020000000008</v>
      </c>
      <c r="E89" s="230">
        <v>-911398.38709999993</v>
      </c>
      <c r="F89" s="273">
        <f t="shared" si="18"/>
        <v>52.033190497390216</v>
      </c>
      <c r="G89" s="274">
        <f t="shared" si="19"/>
        <v>27.833190729460533</v>
      </c>
      <c r="H89" s="404">
        <f t="shared" si="20"/>
        <v>70198.490000000122</v>
      </c>
      <c r="I89" s="405">
        <f t="shared" si="21"/>
        <v>4445080.8792000012</v>
      </c>
      <c r="J89" s="612"/>
    </row>
    <row r="90" spans="1:12">
      <c r="A90" s="229">
        <v>7</v>
      </c>
      <c r="B90" s="230">
        <v>136878.19000000006</v>
      </c>
      <c r="C90" s="230">
        <v>8361002.7887999984</v>
      </c>
      <c r="D90" s="230">
        <v>-31827.429999999986</v>
      </c>
      <c r="E90" s="230">
        <v>-965058.75270000042</v>
      </c>
      <c r="F90" s="273">
        <f t="shared" si="18"/>
        <v>61.083528272838755</v>
      </c>
      <c r="G90" s="274">
        <f t="shared" si="19"/>
        <v>30.321604750996258</v>
      </c>
      <c r="H90" s="404">
        <f t="shared" si="20"/>
        <v>105050.76000000007</v>
      </c>
      <c r="I90" s="405">
        <f t="shared" si="21"/>
        <v>7395944.0360999983</v>
      </c>
      <c r="J90" s="612"/>
    </row>
    <row r="91" spans="1:12">
      <c r="A91" s="229">
        <v>8</v>
      </c>
      <c r="B91" s="230">
        <v>140460.13999999987</v>
      </c>
      <c r="C91" s="230">
        <v>8472735.054399997</v>
      </c>
      <c r="D91" s="230">
        <v>-25058.860000000026</v>
      </c>
      <c r="E91" s="230">
        <v>-789922.55290000024</v>
      </c>
      <c r="F91" s="273">
        <f t="shared" si="18"/>
        <v>60.321277299025937</v>
      </c>
      <c r="G91" s="274">
        <f t="shared" si="19"/>
        <v>31.522685106185971</v>
      </c>
      <c r="H91" s="404">
        <f t="shared" si="20"/>
        <v>115401.27999999984</v>
      </c>
      <c r="I91" s="405">
        <f t="shared" si="21"/>
        <v>7682812.5014999965</v>
      </c>
      <c r="J91" s="612"/>
    </row>
    <row r="92" spans="1:12">
      <c r="A92" s="229">
        <v>9</v>
      </c>
      <c r="B92" s="230">
        <v>148957.06999999995</v>
      </c>
      <c r="C92" s="230">
        <v>7352826.3887000028</v>
      </c>
      <c r="D92" s="230">
        <v>-16860.250000000007</v>
      </c>
      <c r="E92" s="230">
        <v>-562609.01659999986</v>
      </c>
      <c r="F92" s="273">
        <f t="shared" si="18"/>
        <v>49.362050345780872</v>
      </c>
      <c r="G92" s="274">
        <f t="shared" si="19"/>
        <v>33.368960519565228</v>
      </c>
      <c r="H92" s="404">
        <f t="shared" si="20"/>
        <v>132096.81999999995</v>
      </c>
      <c r="I92" s="405">
        <f t="shared" si="21"/>
        <v>6790217.3721000031</v>
      </c>
      <c r="J92" s="612"/>
    </row>
    <row r="93" spans="1:12">
      <c r="A93" s="229">
        <v>10</v>
      </c>
      <c r="B93" s="230">
        <v>29120.779999999992</v>
      </c>
      <c r="C93" s="230">
        <v>1436485.8621999996</v>
      </c>
      <c r="D93" s="230">
        <v>-101706.87000000004</v>
      </c>
      <c r="E93" s="230">
        <v>-4318436.6961999936</v>
      </c>
      <c r="F93" s="273">
        <f t="shared" si="18"/>
        <v>49.328550341027956</v>
      </c>
      <c r="G93" s="274">
        <f t="shared" si="19"/>
        <v>42.459636170103281</v>
      </c>
      <c r="H93" s="404">
        <f t="shared" si="20"/>
        <v>-72586.090000000055</v>
      </c>
      <c r="I93" s="405">
        <f t="shared" si="21"/>
        <v>-2881950.8339999942</v>
      </c>
      <c r="J93" s="612"/>
    </row>
    <row r="94" spans="1:12">
      <c r="A94" s="229">
        <v>11</v>
      </c>
      <c r="B94" s="230">
        <v>175996.85999999996</v>
      </c>
      <c r="C94" s="230">
        <v>8521969.4982999936</v>
      </c>
      <c r="D94" s="230">
        <v>-7717.5899999999983</v>
      </c>
      <c r="E94" s="230">
        <v>-314397.40959999996</v>
      </c>
      <c r="F94" s="273">
        <f t="shared" si="18"/>
        <v>48.421145117589006</v>
      </c>
      <c r="G94" s="274">
        <f t="shared" si="19"/>
        <v>40.737770417967269</v>
      </c>
      <c r="H94" s="404">
        <f t="shared" si="20"/>
        <v>168279.26999999996</v>
      </c>
      <c r="I94" s="405">
        <f t="shared" si="21"/>
        <v>8207572.0886999937</v>
      </c>
      <c r="J94" s="612"/>
    </row>
    <row r="95" spans="1:12">
      <c r="A95" s="229">
        <v>12</v>
      </c>
      <c r="B95" s="230">
        <v>132375.40999999995</v>
      </c>
      <c r="C95" s="230">
        <v>6886176.6999000032</v>
      </c>
      <c r="D95" s="230">
        <v>-15698.750000000007</v>
      </c>
      <c r="E95" s="230">
        <v>-655083.22689999989</v>
      </c>
      <c r="F95" s="273">
        <f t="shared" si="18"/>
        <v>52.020059464971673</v>
      </c>
      <c r="G95" s="274">
        <f t="shared" si="19"/>
        <v>41.728368621705521</v>
      </c>
      <c r="H95" s="404">
        <f t="shared" si="20"/>
        <v>116676.65999999995</v>
      </c>
      <c r="I95" s="405">
        <f t="shared" si="21"/>
        <v>6231093.473000003</v>
      </c>
      <c r="J95" s="612"/>
    </row>
    <row r="96" spans="1:12">
      <c r="A96" s="226">
        <v>2020</v>
      </c>
      <c r="B96" s="227">
        <v>1673629.6199999996</v>
      </c>
      <c r="C96" s="227">
        <v>102564107.42439996</v>
      </c>
      <c r="D96" s="227">
        <v>-216949.87</v>
      </c>
      <c r="E96" s="227">
        <v>-9559459.0701000001</v>
      </c>
      <c r="F96" s="222">
        <f t="shared" si="18"/>
        <v>61.282440391082453</v>
      </c>
      <c r="G96" s="223">
        <f t="shared" si="19"/>
        <v>44.062985933570737</v>
      </c>
      <c r="H96" s="377">
        <f t="shared" si="20"/>
        <v>1456679.7499999995</v>
      </c>
      <c r="I96" s="378">
        <f t="shared" si="21"/>
        <v>93004648.354299963</v>
      </c>
      <c r="J96" s="610">
        <f ca="1">+INDIRECT("'Annual Interactions'!"&amp;K96&amp;26)</f>
        <v>1456679.2799999993</v>
      </c>
      <c r="K96" s="675" t="s">
        <v>120</v>
      </c>
      <c r="L96" s="676">
        <f ca="1">+J96-H96</f>
        <v>-0.47000000020489097</v>
      </c>
    </row>
    <row r="97" spans="1:12">
      <c r="A97" s="229">
        <v>1</v>
      </c>
      <c r="B97" s="230">
        <v>130030.95999999995</v>
      </c>
      <c r="C97" s="230">
        <v>7044830.2429000018</v>
      </c>
      <c r="D97" s="230">
        <v>-10142.340000000006</v>
      </c>
      <c r="E97" s="230">
        <v>-587118.07620000024</v>
      </c>
      <c r="F97" s="273">
        <f t="shared" si="18"/>
        <v>54.178099145772705</v>
      </c>
      <c r="G97" s="274">
        <f t="shared" si="19"/>
        <v>57.887832216234116</v>
      </c>
      <c r="H97" s="404">
        <f t="shared" si="20"/>
        <v>119888.61999999994</v>
      </c>
      <c r="I97" s="405">
        <f t="shared" si="21"/>
        <v>6457712.1667000018</v>
      </c>
      <c r="J97" s="612"/>
    </row>
    <row r="98" spans="1:12">
      <c r="A98" s="229">
        <v>2</v>
      </c>
      <c r="B98" s="230">
        <v>146271.42000000022</v>
      </c>
      <c r="C98" s="230">
        <v>8183880.2664000075</v>
      </c>
      <c r="D98" s="230">
        <v>-7908.1200000000035</v>
      </c>
      <c r="E98" s="230">
        <v>-461217.62949999986</v>
      </c>
      <c r="F98" s="273">
        <f t="shared" si="18"/>
        <v>55.949961150305342</v>
      </c>
      <c r="G98" s="274">
        <f t="shared" si="19"/>
        <v>58.322032227634338</v>
      </c>
      <c r="H98" s="404">
        <f t="shared" si="20"/>
        <v>138363.30000000022</v>
      </c>
      <c r="I98" s="405">
        <f t="shared" si="21"/>
        <v>7722662.6369000077</v>
      </c>
      <c r="J98" s="612"/>
    </row>
    <row r="99" spans="1:12">
      <c r="A99" s="229">
        <v>3</v>
      </c>
      <c r="B99" s="230">
        <v>157930.18999999989</v>
      </c>
      <c r="C99" s="230">
        <v>8320913.8768000025</v>
      </c>
      <c r="D99" s="230">
        <v>-5796.17</v>
      </c>
      <c r="E99" s="230">
        <v>-355004.72190000012</v>
      </c>
      <c r="F99" s="273">
        <f t="shared" si="18"/>
        <v>52.687290991038566</v>
      </c>
      <c r="G99" s="274">
        <f t="shared" si="19"/>
        <v>61.248155575147059</v>
      </c>
      <c r="H99" s="404">
        <f t="shared" si="20"/>
        <v>152134.01999999987</v>
      </c>
      <c r="I99" s="405">
        <f t="shared" si="21"/>
        <v>7965909.1549000023</v>
      </c>
      <c r="J99" s="612"/>
    </row>
    <row r="100" spans="1:12">
      <c r="A100" s="229">
        <v>4</v>
      </c>
      <c r="B100" s="230">
        <v>64590.180000000029</v>
      </c>
      <c r="C100" s="230">
        <v>3436442.7218999951</v>
      </c>
      <c r="D100" s="230">
        <v>-31394.27</v>
      </c>
      <c r="E100" s="230">
        <v>-1478789.5353999995</v>
      </c>
      <c r="F100" s="273">
        <f t="shared" si="18"/>
        <v>53.203795405121852</v>
      </c>
      <c r="G100" s="274">
        <f t="shared" si="19"/>
        <v>47.103803827895966</v>
      </c>
      <c r="H100" s="404">
        <f t="shared" si="20"/>
        <v>33195.910000000033</v>
      </c>
      <c r="I100" s="405">
        <f t="shared" si="21"/>
        <v>1957653.1864999956</v>
      </c>
      <c r="J100" s="612"/>
    </row>
    <row r="101" spans="1:12">
      <c r="A101" s="229">
        <v>5</v>
      </c>
      <c r="B101" s="230">
        <v>105764.85000000005</v>
      </c>
      <c r="C101" s="230">
        <v>5765250.7032999983</v>
      </c>
      <c r="D101" s="230">
        <v>-25564.680000000008</v>
      </c>
      <c r="E101" s="230">
        <v>-915695.13289999962</v>
      </c>
      <c r="F101" s="273">
        <f t="shared" si="18"/>
        <v>54.510082539709515</v>
      </c>
      <c r="G101" s="274">
        <f t="shared" si="19"/>
        <v>35.818759824101036</v>
      </c>
      <c r="H101" s="404">
        <f t="shared" si="20"/>
        <v>80200.170000000042</v>
      </c>
      <c r="I101" s="405">
        <f t="shared" si="21"/>
        <v>4849555.5703999987</v>
      </c>
      <c r="J101" s="612"/>
    </row>
    <row r="102" spans="1:12">
      <c r="A102" s="229">
        <v>6</v>
      </c>
      <c r="B102" s="230">
        <v>128599.78000000004</v>
      </c>
      <c r="C102" s="230">
        <v>8373295.2500000019</v>
      </c>
      <c r="D102" s="230">
        <v>-20406.389999999981</v>
      </c>
      <c r="E102" s="230">
        <v>-703697.56739999994</v>
      </c>
      <c r="F102" s="273">
        <f t="shared" si="18"/>
        <v>65.111271963295735</v>
      </c>
      <c r="G102" s="274">
        <f t="shared" si="19"/>
        <v>34.484177132751093</v>
      </c>
      <c r="H102" s="404">
        <f t="shared" si="20"/>
        <v>108193.39000000006</v>
      </c>
      <c r="I102" s="405">
        <f t="shared" si="21"/>
        <v>7669597.6826000018</v>
      </c>
      <c r="J102" s="612"/>
    </row>
    <row r="103" spans="1:12">
      <c r="A103" s="229">
        <v>7</v>
      </c>
      <c r="B103" s="230">
        <v>146009.42999999988</v>
      </c>
      <c r="C103" s="230">
        <v>11196001.526400004</v>
      </c>
      <c r="D103" s="230">
        <v>-22421.479999999996</v>
      </c>
      <c r="E103" s="230">
        <v>-845346.93810000014</v>
      </c>
      <c r="F103" s="273">
        <f t="shared" si="18"/>
        <v>76.679989274665431</v>
      </c>
      <c r="G103" s="274">
        <f t="shared" si="19"/>
        <v>37.702548542736707</v>
      </c>
      <c r="H103" s="404">
        <f t="shared" si="20"/>
        <v>123587.94999999988</v>
      </c>
      <c r="I103" s="405">
        <f t="shared" si="21"/>
        <v>10350654.588300003</v>
      </c>
      <c r="J103" s="612"/>
    </row>
    <row r="104" spans="1:12">
      <c r="A104" s="229">
        <v>8</v>
      </c>
      <c r="B104" s="230">
        <v>151298.8299999999</v>
      </c>
      <c r="C104" s="230">
        <v>10895570.199499983</v>
      </c>
      <c r="D104" s="230">
        <v>-23269.69000000001</v>
      </c>
      <c r="E104" s="230">
        <v>-885650.13040000002</v>
      </c>
      <c r="F104" s="273">
        <f t="shared" si="18"/>
        <v>72.013578687290519</v>
      </c>
      <c r="G104" s="274">
        <f t="shared" si="19"/>
        <v>38.060246200099769</v>
      </c>
      <c r="H104" s="404">
        <f t="shared" si="20"/>
        <v>128029.1399999999</v>
      </c>
      <c r="I104" s="405">
        <f t="shared" si="21"/>
        <v>10009920.069099983</v>
      </c>
      <c r="J104" s="612"/>
    </row>
    <row r="105" spans="1:12">
      <c r="A105" s="229">
        <v>9</v>
      </c>
      <c r="B105" s="230">
        <v>166132.42999999996</v>
      </c>
      <c r="C105" s="230">
        <v>10442460.380399991</v>
      </c>
      <c r="D105" s="230">
        <v>-15071.630000000005</v>
      </c>
      <c r="E105" s="230">
        <v>-608277.85489999992</v>
      </c>
      <c r="F105" s="273">
        <f t="shared" si="18"/>
        <v>62.856242940646766</v>
      </c>
      <c r="G105" s="274">
        <f t="shared" si="19"/>
        <v>40.359128700744364</v>
      </c>
      <c r="H105" s="404">
        <f t="shared" si="20"/>
        <v>151060.79999999996</v>
      </c>
      <c r="I105" s="405">
        <f t="shared" si="21"/>
        <v>9834182.5254999902</v>
      </c>
      <c r="J105" s="612"/>
    </row>
    <row r="106" spans="1:12">
      <c r="A106" s="229">
        <v>10</v>
      </c>
      <c r="B106" s="230">
        <v>159235.56999999989</v>
      </c>
      <c r="C106" s="230">
        <v>9555496.5314000007</v>
      </c>
      <c r="D106" s="230">
        <v>-36691.559999999983</v>
      </c>
      <c r="E106" s="230">
        <v>-1849805.9148999995</v>
      </c>
      <c r="F106" s="273">
        <f t="shared" si="18"/>
        <v>60.008555446499841</v>
      </c>
      <c r="G106" s="274">
        <f t="shared" si="19"/>
        <v>50.41502500575065</v>
      </c>
      <c r="H106" s="404">
        <f t="shared" si="20"/>
        <v>122544.00999999991</v>
      </c>
      <c r="I106" s="405">
        <f t="shared" si="21"/>
        <v>7705690.6165000014</v>
      </c>
      <c r="J106" s="612"/>
    </row>
    <row r="107" spans="1:12">
      <c r="A107" s="229">
        <v>11</v>
      </c>
      <c r="B107" s="230">
        <v>180233.76000000007</v>
      </c>
      <c r="C107" s="230">
        <v>10464834.497199997</v>
      </c>
      <c r="D107" s="230">
        <v>-3096.2699999999982</v>
      </c>
      <c r="E107" s="230">
        <v>-171977.29579999996</v>
      </c>
      <c r="F107" s="273">
        <f t="shared" si="18"/>
        <v>58.062565510479246</v>
      </c>
      <c r="G107" s="274">
        <f t="shared" si="19"/>
        <v>55.543378258356043</v>
      </c>
      <c r="H107" s="404">
        <f t="shared" si="20"/>
        <v>177137.49000000008</v>
      </c>
      <c r="I107" s="405">
        <f t="shared" si="21"/>
        <v>10292857.201399997</v>
      </c>
      <c r="J107" s="612"/>
    </row>
    <row r="108" spans="1:12">
      <c r="A108" s="229">
        <v>12</v>
      </c>
      <c r="B108" s="230">
        <v>137532.21999999991</v>
      </c>
      <c r="C108" s="230">
        <v>8885131.2281999923</v>
      </c>
      <c r="D108" s="230">
        <v>-15187.269999999993</v>
      </c>
      <c r="E108" s="230">
        <v>-696878.27269999986</v>
      </c>
      <c r="F108" s="273">
        <f t="shared" si="18"/>
        <v>64.60399772649636</v>
      </c>
      <c r="G108" s="274">
        <f t="shared" si="19"/>
        <v>45.885684043280996</v>
      </c>
      <c r="H108" s="404">
        <f t="shared" si="20"/>
        <v>122344.94999999992</v>
      </c>
      <c r="I108" s="405">
        <f t="shared" si="21"/>
        <v>8188252.9554999927</v>
      </c>
      <c r="J108" s="612"/>
    </row>
    <row r="109" spans="1:12">
      <c r="A109" s="226">
        <v>2021</v>
      </c>
      <c r="B109" s="227">
        <v>1416112.1</v>
      </c>
      <c r="C109" s="227">
        <v>101779444.08709998</v>
      </c>
      <c r="D109" s="227">
        <v>-330987.91000000003</v>
      </c>
      <c r="E109" s="227">
        <v>-16265154.045799997</v>
      </c>
      <c r="F109" s="222">
        <f t="shared" si="18"/>
        <v>71.872448577411333</v>
      </c>
      <c r="G109" s="223">
        <f t="shared" si="19"/>
        <v>49.141233121777759</v>
      </c>
      <c r="H109" s="377">
        <f t="shared" si="20"/>
        <v>1085124.19</v>
      </c>
      <c r="I109" s="378">
        <f t="shared" si="21"/>
        <v>85514290.041299984</v>
      </c>
      <c r="J109" s="610">
        <f ca="1">+INDIRECT("'Annual Interactions'!"&amp;K109&amp;26)</f>
        <v>1085123.2499999981</v>
      </c>
      <c r="K109" s="675" t="s">
        <v>121</v>
      </c>
      <c r="L109" s="676">
        <f ca="1">+J109-H109</f>
        <v>-0.94000000180676579</v>
      </c>
    </row>
    <row r="110" spans="1:12">
      <c r="A110" s="229">
        <v>1</v>
      </c>
      <c r="B110" s="230">
        <v>136937.71000000011</v>
      </c>
      <c r="C110" s="230">
        <v>9387084.3372000065</v>
      </c>
      <c r="D110" s="230">
        <v>-13854.38</v>
      </c>
      <c r="E110" s="230">
        <v>-748126.42610000016</v>
      </c>
      <c r="F110" s="273">
        <f t="shared" si="18"/>
        <v>68.550031523091775</v>
      </c>
      <c r="G110" s="274">
        <f t="shared" si="19"/>
        <v>53.999271428963276</v>
      </c>
      <c r="H110" s="404">
        <f t="shared" si="20"/>
        <v>123083.3300000001</v>
      </c>
      <c r="I110" s="405">
        <f t="shared" si="21"/>
        <v>8638957.9111000057</v>
      </c>
      <c r="J110" s="611"/>
    </row>
    <row r="111" spans="1:12">
      <c r="A111" s="229">
        <v>2</v>
      </c>
      <c r="B111" s="230">
        <v>98189.92</v>
      </c>
      <c r="C111" s="230">
        <v>6877457.8610999957</v>
      </c>
      <c r="D111" s="230">
        <v>-17022.100000000009</v>
      </c>
      <c r="E111" s="230">
        <v>-1062752.2451999995</v>
      </c>
      <c r="F111" s="273">
        <f t="shared" si="18"/>
        <v>70.042402123354364</v>
      </c>
      <c r="G111" s="274">
        <f t="shared" si="19"/>
        <v>62.433674176511651</v>
      </c>
      <c r="H111" s="404">
        <f t="shared" si="20"/>
        <v>81167.819999999992</v>
      </c>
      <c r="I111" s="405">
        <f t="shared" si="21"/>
        <v>5814705.6158999959</v>
      </c>
      <c r="J111" s="611"/>
    </row>
    <row r="112" spans="1:12">
      <c r="A112" s="229">
        <v>3</v>
      </c>
      <c r="B112" s="230">
        <v>42480.379999999983</v>
      </c>
      <c r="C112" s="230">
        <v>2704833.5532000014</v>
      </c>
      <c r="D112" s="230">
        <v>-27411.079999999994</v>
      </c>
      <c r="E112" s="230">
        <v>-1611166.0600999983</v>
      </c>
      <c r="F112" s="273">
        <f t="shared" si="18"/>
        <v>63.672536667515743</v>
      </c>
      <c r="G112" s="274">
        <f t="shared" si="19"/>
        <v>58.777912439057438</v>
      </c>
      <c r="H112" s="404">
        <f t="shared" si="20"/>
        <v>15069.299999999988</v>
      </c>
      <c r="I112" s="405">
        <f t="shared" si="21"/>
        <v>1093667.4931000031</v>
      </c>
      <c r="J112" s="611"/>
    </row>
    <row r="113" spans="1:12">
      <c r="A113" s="229">
        <v>4</v>
      </c>
      <c r="B113" s="230">
        <v>71384.949999999983</v>
      </c>
      <c r="C113" s="230">
        <v>4764273.2295999983</v>
      </c>
      <c r="D113" s="230">
        <v>-27941.25</v>
      </c>
      <c r="E113" s="230">
        <v>-1451525.1154</v>
      </c>
      <c r="F113" s="273">
        <f t="shared" si="18"/>
        <v>66.740583688858777</v>
      </c>
      <c r="G113" s="274">
        <f t="shared" si="19"/>
        <v>51.949183211202076</v>
      </c>
      <c r="H113" s="404">
        <f t="shared" si="20"/>
        <v>43443.699999999983</v>
      </c>
      <c r="I113" s="405">
        <f t="shared" si="21"/>
        <v>3312748.1141999983</v>
      </c>
      <c r="J113" s="611"/>
    </row>
    <row r="114" spans="1:12">
      <c r="A114" s="229">
        <v>5</v>
      </c>
      <c r="B114" s="230">
        <v>124750.61999999991</v>
      </c>
      <c r="C114" s="230">
        <v>8027662.3562999964</v>
      </c>
      <c r="D114" s="230">
        <v>-27568.749999999996</v>
      </c>
      <c r="E114" s="230">
        <v>-1177265.1330000001</v>
      </c>
      <c r="F114" s="273">
        <f t="shared" si="18"/>
        <v>64.349679034060131</v>
      </c>
      <c r="G114" s="274">
        <f t="shared" si="19"/>
        <v>42.702883990024951</v>
      </c>
      <c r="H114" s="404">
        <f t="shared" si="20"/>
        <v>97181.869999999908</v>
      </c>
      <c r="I114" s="405">
        <f t="shared" si="21"/>
        <v>6850397.223299996</v>
      </c>
      <c r="J114" s="611"/>
    </row>
    <row r="115" spans="1:12">
      <c r="A115" s="229">
        <v>6</v>
      </c>
      <c r="B115" s="230">
        <v>132401.75</v>
      </c>
      <c r="C115" s="230">
        <v>10322542.838899991</v>
      </c>
      <c r="D115" s="230">
        <v>-22408.309999999994</v>
      </c>
      <c r="E115" s="230">
        <v>-852778.93940000003</v>
      </c>
      <c r="F115" s="273">
        <f t="shared" si="18"/>
        <v>77.963794578999071</v>
      </c>
      <c r="G115" s="274">
        <f t="shared" si="19"/>
        <v>38.056370132330386</v>
      </c>
      <c r="H115" s="404">
        <f t="shared" si="20"/>
        <v>109993.44</v>
      </c>
      <c r="I115" s="405">
        <f t="shared" si="21"/>
        <v>9469763.89949999</v>
      </c>
      <c r="J115" s="611"/>
    </row>
    <row r="116" spans="1:12">
      <c r="A116" s="229">
        <v>7</v>
      </c>
      <c r="B116" s="230">
        <v>147063.45999999993</v>
      </c>
      <c r="C116" s="230">
        <v>13171379.075600006</v>
      </c>
      <c r="D116" s="230">
        <v>-25368.789999999997</v>
      </c>
      <c r="E116" s="230">
        <v>-917397.08</v>
      </c>
      <c r="F116" s="273">
        <f t="shared" si="18"/>
        <v>89.562553985878012</v>
      </c>
      <c r="G116" s="274">
        <f t="shared" si="19"/>
        <v>36.162429504915295</v>
      </c>
      <c r="H116" s="404">
        <f t="shared" si="20"/>
        <v>121694.66999999994</v>
      </c>
      <c r="I116" s="405">
        <f t="shared" si="21"/>
        <v>12253981.995600006</v>
      </c>
      <c r="J116" s="611"/>
    </row>
    <row r="117" spans="1:12">
      <c r="A117" s="229">
        <v>8</v>
      </c>
      <c r="B117" s="230">
        <v>157706.24000000014</v>
      </c>
      <c r="C117" s="230">
        <v>13079563.716699993</v>
      </c>
      <c r="D117" s="230">
        <v>-18409.919999999998</v>
      </c>
      <c r="E117" s="230">
        <v>-764977.51759999967</v>
      </c>
      <c r="F117" s="273">
        <f t="shared" si="18"/>
        <v>82.936247270241068</v>
      </c>
      <c r="G117" s="274">
        <f t="shared" si="19"/>
        <v>41.552462889572567</v>
      </c>
      <c r="H117" s="404">
        <f t="shared" si="20"/>
        <v>139296.32000000012</v>
      </c>
      <c r="I117" s="405">
        <f t="shared" si="21"/>
        <v>12314586.199099993</v>
      </c>
      <c r="J117" s="611"/>
    </row>
    <row r="118" spans="1:12">
      <c r="A118" s="229">
        <v>9</v>
      </c>
      <c r="B118" s="230">
        <v>162392.47999999995</v>
      </c>
      <c r="C118" s="230">
        <v>11093116.362899996</v>
      </c>
      <c r="D118" s="230">
        <v>-21077.070000000003</v>
      </c>
      <c r="E118" s="230">
        <v>-743994.78029999987</v>
      </c>
      <c r="F118" s="273">
        <f t="shared" si="18"/>
        <v>68.31052991431622</v>
      </c>
      <c r="G118" s="274">
        <f t="shared" si="19"/>
        <v>35.29877636217936</v>
      </c>
      <c r="H118" s="404">
        <f t="shared" si="20"/>
        <v>141315.40999999995</v>
      </c>
      <c r="I118" s="405">
        <f t="shared" si="21"/>
        <v>10349121.582599996</v>
      </c>
      <c r="J118" s="611"/>
    </row>
    <row r="119" spans="1:12">
      <c r="A119" s="229">
        <v>10</v>
      </c>
      <c r="B119" s="230">
        <v>23908.070000000003</v>
      </c>
      <c r="C119" s="230">
        <v>1342923.5525</v>
      </c>
      <c r="D119" s="230">
        <v>-99432.639999999985</v>
      </c>
      <c r="E119" s="230">
        <v>-5525715.8190999972</v>
      </c>
      <c r="F119" s="273">
        <f t="shared" si="18"/>
        <v>56.170303688252538</v>
      </c>
      <c r="G119" s="274">
        <f t="shared" si="19"/>
        <v>55.572454066391053</v>
      </c>
      <c r="H119" s="404">
        <f t="shared" si="20"/>
        <v>-75524.569999999978</v>
      </c>
      <c r="I119" s="405">
        <f t="shared" si="21"/>
        <v>-4182792.2665999969</v>
      </c>
      <c r="J119" s="611"/>
    </row>
    <row r="120" spans="1:12">
      <c r="A120" s="229">
        <v>11</v>
      </c>
      <c r="B120" s="230">
        <v>186915</v>
      </c>
      <c r="C120" s="230">
        <v>11841821.939399991</v>
      </c>
      <c r="D120" s="230">
        <v>-7403.5799999999963</v>
      </c>
      <c r="E120" s="230">
        <v>-376132.30900000012</v>
      </c>
      <c r="F120" s="273">
        <f t="shared" si="18"/>
        <v>63.354048307519413</v>
      </c>
      <c r="G120" s="274">
        <f t="shared" si="19"/>
        <v>50.804112199773662</v>
      </c>
      <c r="H120" s="404">
        <f t="shared" si="20"/>
        <v>179511.42</v>
      </c>
      <c r="I120" s="405">
        <f t="shared" si="21"/>
        <v>11465689.630399991</v>
      </c>
      <c r="J120" s="611"/>
    </row>
    <row r="121" spans="1:12">
      <c r="A121" s="229">
        <v>12</v>
      </c>
      <c r="B121" s="230">
        <v>131981.52000000008</v>
      </c>
      <c r="C121" s="230">
        <v>9166785.2637000028</v>
      </c>
      <c r="D121" s="230">
        <v>-23090.039999999994</v>
      </c>
      <c r="E121" s="230">
        <v>-1033322.6206000001</v>
      </c>
      <c r="F121" s="273">
        <f t="shared" si="18"/>
        <v>69.455066616144421</v>
      </c>
      <c r="G121" s="274">
        <f t="shared" si="19"/>
        <v>44.751876592678073</v>
      </c>
      <c r="H121" s="404">
        <f t="shared" si="20"/>
        <v>108891.48000000008</v>
      </c>
      <c r="I121" s="405">
        <f t="shared" si="21"/>
        <v>8133462.6431000028</v>
      </c>
      <c r="J121" s="611"/>
    </row>
    <row r="122" spans="1:12">
      <c r="A122" s="226">
        <v>2022</v>
      </c>
      <c r="B122" s="227">
        <v>1634146.8099999998</v>
      </c>
      <c r="C122" s="227">
        <v>118336973.33899993</v>
      </c>
      <c r="D122" s="227">
        <v>-262038.57999999996</v>
      </c>
      <c r="E122" s="227">
        <v>-11857986.069199998</v>
      </c>
      <c r="F122" s="222">
        <f t="shared" ref="F122:F185" si="22">+IF(ISERROR(C122/B122),0,C122/B122)</f>
        <v>72.415142026927157</v>
      </c>
      <c r="G122" s="223">
        <f t="shared" ref="G122:G185" si="23">+IF(ISERROR(E122/D122),0,E122/D122)</f>
        <v>45.252825248862209</v>
      </c>
      <c r="H122" s="377">
        <f t="shared" ref="H122:H185" si="24">+D122+B122</f>
        <v>1372108.23</v>
      </c>
      <c r="I122" s="378">
        <f t="shared" ref="I122:I185" si="25">+E122+C122</f>
        <v>106478987.26979993</v>
      </c>
      <c r="J122" s="610">
        <f ca="1">+INDIRECT("'Annual Interactions'!"&amp;K122&amp;26)</f>
        <v>1372108.5699999984</v>
      </c>
      <c r="K122" s="675" t="s">
        <v>105</v>
      </c>
      <c r="L122" s="676">
        <f ca="1">+J122-H122</f>
        <v>0.33999999845400453</v>
      </c>
    </row>
    <row r="123" spans="1:12">
      <c r="A123" s="229">
        <v>1</v>
      </c>
      <c r="B123" s="230">
        <v>128348.02999999991</v>
      </c>
      <c r="C123" s="230">
        <v>8986407.4268999957</v>
      </c>
      <c r="D123" s="230">
        <v>-13832.309999999998</v>
      </c>
      <c r="E123" s="230">
        <v>-739775.43029999989</v>
      </c>
      <c r="F123" s="273">
        <f t="shared" si="22"/>
        <v>70.015935787249731</v>
      </c>
      <c r="G123" s="274">
        <f t="shared" si="23"/>
        <v>53.481698306356641</v>
      </c>
      <c r="H123" s="404">
        <f t="shared" si="24"/>
        <v>114515.71999999991</v>
      </c>
      <c r="I123" s="405">
        <f t="shared" si="25"/>
        <v>8246631.9965999955</v>
      </c>
      <c r="J123" s="612"/>
    </row>
    <row r="124" spans="1:12">
      <c r="A124" s="229">
        <v>2</v>
      </c>
      <c r="B124" s="230">
        <v>131595.71000000002</v>
      </c>
      <c r="C124" s="230">
        <v>9228305.0269999932</v>
      </c>
      <c r="D124" s="230">
        <v>-12177.760000000002</v>
      </c>
      <c r="E124" s="230">
        <v>-686008.3513000001</v>
      </c>
      <c r="F124" s="273">
        <f t="shared" si="22"/>
        <v>70.126184409810861</v>
      </c>
      <c r="G124" s="274">
        <f t="shared" si="23"/>
        <v>56.332884808043517</v>
      </c>
      <c r="H124" s="404">
        <f t="shared" si="24"/>
        <v>119417.95000000001</v>
      </c>
      <c r="I124" s="405">
        <f t="shared" si="25"/>
        <v>8542296.675699994</v>
      </c>
      <c r="J124" s="612"/>
    </row>
    <row r="125" spans="1:12">
      <c r="A125" s="229">
        <v>3</v>
      </c>
      <c r="B125" s="230">
        <v>177452.10999999993</v>
      </c>
      <c r="C125" s="230">
        <v>11654096.155100003</v>
      </c>
      <c r="D125" s="230">
        <v>-6812.6300000000019</v>
      </c>
      <c r="E125" s="230">
        <v>-406294.88110000006</v>
      </c>
      <c r="F125" s="273">
        <f t="shared" si="22"/>
        <v>65.674598938834862</v>
      </c>
      <c r="G125" s="274">
        <f t="shared" si="23"/>
        <v>59.638477518961096</v>
      </c>
      <c r="H125" s="404">
        <f t="shared" si="24"/>
        <v>170639.47999999992</v>
      </c>
      <c r="I125" s="405">
        <f t="shared" si="25"/>
        <v>11247801.274000002</v>
      </c>
      <c r="J125" s="612"/>
    </row>
    <row r="126" spans="1:12">
      <c r="A126" s="229">
        <v>4</v>
      </c>
      <c r="B126" s="230">
        <v>98699.98000000004</v>
      </c>
      <c r="C126" s="230">
        <v>6674327.7779000066</v>
      </c>
      <c r="D126" s="230">
        <v>-29145.029999999984</v>
      </c>
      <c r="E126" s="230">
        <v>-1515751.0886999997</v>
      </c>
      <c r="F126" s="273">
        <f t="shared" si="22"/>
        <v>67.622382273025835</v>
      </c>
      <c r="G126" s="274">
        <f t="shared" si="23"/>
        <v>52.007189174277762</v>
      </c>
      <c r="H126" s="404">
        <f t="shared" si="24"/>
        <v>69554.950000000055</v>
      </c>
      <c r="I126" s="405">
        <f t="shared" si="25"/>
        <v>5158576.6892000064</v>
      </c>
      <c r="J126" s="612"/>
    </row>
    <row r="127" spans="1:12">
      <c r="A127" s="229">
        <v>5</v>
      </c>
      <c r="B127" s="230">
        <v>64909.979999999967</v>
      </c>
      <c r="C127" s="230">
        <v>4169705.4916999964</v>
      </c>
      <c r="D127" s="230">
        <v>-47641.13</v>
      </c>
      <c r="E127" s="230">
        <v>-2053306.9903999993</v>
      </c>
      <c r="F127" s="273">
        <f t="shared" si="22"/>
        <v>64.238280333779159</v>
      </c>
      <c r="G127" s="274">
        <f t="shared" si="23"/>
        <v>43.099460285681708</v>
      </c>
      <c r="H127" s="404">
        <f t="shared" si="24"/>
        <v>17268.849999999969</v>
      </c>
      <c r="I127" s="405">
        <f t="shared" si="25"/>
        <v>2116398.5012999969</v>
      </c>
      <c r="J127" s="612"/>
    </row>
    <row r="128" spans="1:12">
      <c r="A128" s="229">
        <v>6</v>
      </c>
      <c r="B128" s="230">
        <v>128346.55999999991</v>
      </c>
      <c r="C128" s="230">
        <v>10159563.594199989</v>
      </c>
      <c r="D128" s="230">
        <v>-26168.589999999989</v>
      </c>
      <c r="E128" s="230">
        <v>-946773.37710000016</v>
      </c>
      <c r="F128" s="273">
        <f t="shared" si="22"/>
        <v>79.157272265029903</v>
      </c>
      <c r="G128" s="274">
        <f t="shared" si="23"/>
        <v>36.179762726994483</v>
      </c>
      <c r="H128" s="404">
        <f t="shared" si="24"/>
        <v>102177.96999999991</v>
      </c>
      <c r="I128" s="405">
        <f t="shared" si="25"/>
        <v>9212790.2170999888</v>
      </c>
      <c r="J128" s="612"/>
    </row>
    <row r="129" spans="1:12">
      <c r="A129" s="229">
        <v>7</v>
      </c>
      <c r="B129" s="230">
        <v>142964.02999999991</v>
      </c>
      <c r="C129" s="230">
        <v>12797980.898799995</v>
      </c>
      <c r="D129" s="230">
        <v>-26080.089999999989</v>
      </c>
      <c r="E129" s="230">
        <v>-916205.69470000011</v>
      </c>
      <c r="F129" s="273">
        <f t="shared" si="22"/>
        <v>89.518887364884733</v>
      </c>
      <c r="G129" s="274">
        <f t="shared" si="23"/>
        <v>35.130465220787215</v>
      </c>
      <c r="H129" s="404">
        <f t="shared" si="24"/>
        <v>116883.93999999992</v>
      </c>
      <c r="I129" s="405">
        <f t="shared" si="25"/>
        <v>11881775.204099994</v>
      </c>
      <c r="J129" s="612"/>
    </row>
    <row r="130" spans="1:12">
      <c r="A130" s="229">
        <v>8</v>
      </c>
      <c r="B130" s="230">
        <v>154588.5</v>
      </c>
      <c r="C130" s="230">
        <v>13156218.299200006</v>
      </c>
      <c r="D130" s="230">
        <v>-21466.31</v>
      </c>
      <c r="E130" s="230">
        <v>-815084.53749999998</v>
      </c>
      <c r="F130" s="273">
        <f t="shared" si="22"/>
        <v>85.104767167027333</v>
      </c>
      <c r="G130" s="274">
        <f t="shared" si="23"/>
        <v>37.97040746639734</v>
      </c>
      <c r="H130" s="404">
        <f t="shared" si="24"/>
        <v>133122.19</v>
      </c>
      <c r="I130" s="405">
        <f t="shared" si="25"/>
        <v>12341133.761700006</v>
      </c>
      <c r="J130" s="612"/>
    </row>
    <row r="131" spans="1:12">
      <c r="A131" s="229">
        <v>9</v>
      </c>
      <c r="B131" s="230">
        <v>149443.79999999993</v>
      </c>
      <c r="C131" s="230">
        <v>10818368.607299984</v>
      </c>
      <c r="D131" s="230">
        <v>-19707.190000000013</v>
      </c>
      <c r="E131" s="230">
        <v>-693444.37540000002</v>
      </c>
      <c r="F131" s="273">
        <f t="shared" si="22"/>
        <v>72.390882775330851</v>
      </c>
      <c r="G131" s="274">
        <f t="shared" si="23"/>
        <v>35.187379601049138</v>
      </c>
      <c r="H131" s="404">
        <f t="shared" si="24"/>
        <v>129736.60999999991</v>
      </c>
      <c r="I131" s="405">
        <f t="shared" si="25"/>
        <v>10124924.231899984</v>
      </c>
      <c r="J131" s="612"/>
    </row>
    <row r="132" spans="1:12">
      <c r="A132" s="229">
        <v>10</v>
      </c>
      <c r="B132" s="230">
        <v>153891.75000000003</v>
      </c>
      <c r="C132" s="230">
        <v>10320418.408099987</v>
      </c>
      <c r="D132" s="230">
        <v>-34630.30999999999</v>
      </c>
      <c r="E132" s="230">
        <v>-1802198.3095999993</v>
      </c>
      <c r="F132" s="273">
        <f t="shared" si="22"/>
        <v>67.062843902288364</v>
      </c>
      <c r="G132" s="274">
        <f t="shared" si="23"/>
        <v>52.041067769823599</v>
      </c>
      <c r="H132" s="404">
        <f t="shared" si="24"/>
        <v>119261.44000000003</v>
      </c>
      <c r="I132" s="405">
        <f t="shared" si="25"/>
        <v>8518220.0984999873</v>
      </c>
      <c r="J132" s="612"/>
    </row>
    <row r="133" spans="1:12">
      <c r="A133" s="229">
        <v>11</v>
      </c>
      <c r="B133" s="230">
        <v>179999.41000000009</v>
      </c>
      <c r="C133" s="230">
        <v>11657195.930899987</v>
      </c>
      <c r="D133" s="230">
        <v>-4265.1499999999987</v>
      </c>
      <c r="E133" s="230">
        <v>-278083.03519999998</v>
      </c>
      <c r="F133" s="273">
        <f t="shared" si="22"/>
        <v>64.762411892905547</v>
      </c>
      <c r="G133" s="274">
        <f t="shared" si="23"/>
        <v>65.198887542055985</v>
      </c>
      <c r="H133" s="404">
        <f t="shared" si="24"/>
        <v>175734.2600000001</v>
      </c>
      <c r="I133" s="405">
        <f t="shared" si="25"/>
        <v>11379112.895699987</v>
      </c>
      <c r="J133" s="612"/>
    </row>
    <row r="134" spans="1:12">
      <c r="A134" s="229">
        <v>12</v>
      </c>
      <c r="B134" s="230">
        <v>123906.94999999997</v>
      </c>
      <c r="C134" s="230">
        <v>8714385.7218999993</v>
      </c>
      <c r="D134" s="230">
        <v>-20112.079999999991</v>
      </c>
      <c r="E134" s="230">
        <v>-1005059.9979</v>
      </c>
      <c r="F134" s="273">
        <f t="shared" si="22"/>
        <v>70.330080127870161</v>
      </c>
      <c r="G134" s="274">
        <f t="shared" si="23"/>
        <v>49.97295147493449</v>
      </c>
      <c r="H134" s="404">
        <f t="shared" si="24"/>
        <v>103794.86999999998</v>
      </c>
      <c r="I134" s="405">
        <f t="shared" si="25"/>
        <v>7709325.7239999995</v>
      </c>
      <c r="J134" s="612"/>
    </row>
    <row r="135" spans="1:12">
      <c r="A135" s="226">
        <v>2023</v>
      </c>
      <c r="B135" s="227">
        <v>1320371.7199999997</v>
      </c>
      <c r="C135" s="227">
        <v>98394508.044700012</v>
      </c>
      <c r="D135" s="227">
        <v>-388872.52000000019</v>
      </c>
      <c r="E135" s="227">
        <v>-19526313.999600004</v>
      </c>
      <c r="F135" s="222">
        <f t="shared" si="22"/>
        <v>74.520308602716838</v>
      </c>
      <c r="G135" s="223">
        <f t="shared" si="23"/>
        <v>50.212635234806498</v>
      </c>
      <c r="H135" s="377">
        <f t="shared" si="24"/>
        <v>931499.19999999949</v>
      </c>
      <c r="I135" s="378">
        <f t="shared" si="25"/>
        <v>78868194.045100003</v>
      </c>
      <c r="J135" s="610">
        <f ca="1">+INDIRECT("'Annual Interactions'!"&amp;K135&amp;26)</f>
        <v>931498.86999999918</v>
      </c>
      <c r="K135" s="675" t="s">
        <v>106</v>
      </c>
      <c r="L135" s="676">
        <f ca="1">+J135-H135</f>
        <v>-0.33000000030733645</v>
      </c>
    </row>
    <row r="136" spans="1:12">
      <c r="A136" s="229">
        <v>1</v>
      </c>
      <c r="B136" s="230">
        <v>124869.3899999999</v>
      </c>
      <c r="C136" s="230">
        <v>8950862.8268000148</v>
      </c>
      <c r="D136" s="230">
        <v>-16783.21</v>
      </c>
      <c r="E136" s="230">
        <v>-1125744.4288000001</v>
      </c>
      <c r="F136" s="273">
        <f t="shared" si="22"/>
        <v>71.681801495146431</v>
      </c>
      <c r="G136" s="274">
        <f t="shared" si="23"/>
        <v>67.075632659068205</v>
      </c>
      <c r="H136" s="404">
        <f t="shared" si="24"/>
        <v>108086.17999999991</v>
      </c>
      <c r="I136" s="405">
        <f t="shared" si="25"/>
        <v>7825118.3980000149</v>
      </c>
      <c r="J136" s="612"/>
    </row>
    <row r="137" spans="1:12">
      <c r="A137" s="229">
        <v>2</v>
      </c>
      <c r="B137" s="230">
        <v>123908.86999999998</v>
      </c>
      <c r="C137" s="230">
        <v>9076776.4373000022</v>
      </c>
      <c r="D137" s="230">
        <v>-10508.179999999998</v>
      </c>
      <c r="E137" s="230">
        <v>-577519.45709999977</v>
      </c>
      <c r="F137" s="273">
        <f t="shared" si="22"/>
        <v>73.253645500116363</v>
      </c>
      <c r="G137" s="274">
        <f t="shared" si="23"/>
        <v>54.959037349950215</v>
      </c>
      <c r="H137" s="404">
        <f t="shared" si="24"/>
        <v>113400.68999999999</v>
      </c>
      <c r="I137" s="405">
        <f t="shared" si="25"/>
        <v>8499256.980200002</v>
      </c>
      <c r="J137" s="612"/>
    </row>
    <row r="138" spans="1:12">
      <c r="A138" s="229">
        <v>3</v>
      </c>
      <c r="B138" s="230">
        <v>136582.02000000005</v>
      </c>
      <c r="C138" s="230">
        <v>9605093.2991000023</v>
      </c>
      <c r="D138" s="230">
        <v>-9449.0499999999993</v>
      </c>
      <c r="E138" s="230">
        <v>-515750.80620000011</v>
      </c>
      <c r="F138" s="273">
        <f t="shared" si="22"/>
        <v>70.324727215924895</v>
      </c>
      <c r="G138" s="274">
        <f t="shared" si="23"/>
        <v>54.582291997608237</v>
      </c>
      <c r="H138" s="404">
        <f t="shared" si="24"/>
        <v>127132.97000000004</v>
      </c>
      <c r="I138" s="405">
        <f t="shared" si="25"/>
        <v>9089342.4929000027</v>
      </c>
      <c r="J138" s="612"/>
    </row>
    <row r="139" spans="1:12">
      <c r="A139" s="229">
        <v>4</v>
      </c>
      <c r="B139" s="230">
        <v>45900.819999999942</v>
      </c>
      <c r="C139" s="230">
        <v>3146239.4445000007</v>
      </c>
      <c r="D139" s="230">
        <v>-39678.300000000047</v>
      </c>
      <c r="E139" s="230">
        <v>-1980863.1009999989</v>
      </c>
      <c r="F139" s="273">
        <f t="shared" si="22"/>
        <v>68.544297128025264</v>
      </c>
      <c r="G139" s="274">
        <f t="shared" si="23"/>
        <v>49.923083927486722</v>
      </c>
      <c r="H139" s="404">
        <f t="shared" si="24"/>
        <v>6222.5199999998949</v>
      </c>
      <c r="I139" s="405">
        <f t="shared" si="25"/>
        <v>1165376.3435000018</v>
      </c>
      <c r="J139" s="612"/>
    </row>
    <row r="140" spans="1:12">
      <c r="A140" s="229">
        <v>5</v>
      </c>
      <c r="B140" s="230">
        <v>82951.049999999959</v>
      </c>
      <c r="C140" s="230">
        <v>5605767.8116000034</v>
      </c>
      <c r="D140" s="230">
        <v>-34354.410000000011</v>
      </c>
      <c r="E140" s="230">
        <v>-1701156.3476999998</v>
      </c>
      <c r="F140" s="273">
        <f t="shared" si="22"/>
        <v>67.57922668368883</v>
      </c>
      <c r="G140" s="274">
        <f t="shared" si="23"/>
        <v>49.51784494916371</v>
      </c>
      <c r="H140" s="404">
        <f t="shared" si="24"/>
        <v>48596.639999999948</v>
      </c>
      <c r="I140" s="405">
        <f t="shared" si="25"/>
        <v>3904611.4639000036</v>
      </c>
      <c r="J140" s="612"/>
    </row>
    <row r="141" spans="1:12">
      <c r="A141" s="229">
        <v>6</v>
      </c>
      <c r="B141" s="230">
        <v>113977.67000000001</v>
      </c>
      <c r="C141" s="230">
        <v>9270166.9510999992</v>
      </c>
      <c r="D141" s="230">
        <v>-31055.270000000019</v>
      </c>
      <c r="E141" s="230">
        <v>-1141576.7751</v>
      </c>
      <c r="F141" s="273">
        <f t="shared" si="22"/>
        <v>81.333185273045132</v>
      </c>
      <c r="G141" s="274">
        <f t="shared" si="23"/>
        <v>36.759518597004607</v>
      </c>
      <c r="H141" s="404">
        <f t="shared" si="24"/>
        <v>82922.399999999994</v>
      </c>
      <c r="I141" s="405">
        <f t="shared" si="25"/>
        <v>8128590.175999999</v>
      </c>
      <c r="J141" s="612"/>
    </row>
    <row r="142" spans="1:12">
      <c r="A142" s="229">
        <v>7</v>
      </c>
      <c r="B142" s="230">
        <v>137436.38999999998</v>
      </c>
      <c r="C142" s="230">
        <v>12194189.993600007</v>
      </c>
      <c r="D142" s="230">
        <v>-26509.789999999994</v>
      </c>
      <c r="E142" s="230">
        <v>-1162929.2907</v>
      </c>
      <c r="F142" s="273">
        <f t="shared" si="22"/>
        <v>88.726064425877368</v>
      </c>
      <c r="G142" s="274">
        <f t="shared" si="23"/>
        <v>43.86791787864032</v>
      </c>
      <c r="H142" s="404">
        <f t="shared" si="24"/>
        <v>110926.59999999999</v>
      </c>
      <c r="I142" s="405">
        <f t="shared" si="25"/>
        <v>11031260.702900007</v>
      </c>
      <c r="J142" s="612"/>
    </row>
    <row r="143" spans="1:12">
      <c r="A143" s="229">
        <v>8</v>
      </c>
      <c r="B143" s="230">
        <v>144525.98999999985</v>
      </c>
      <c r="C143" s="230">
        <v>12555050.875100002</v>
      </c>
      <c r="D143" s="230">
        <v>-31870.140000000003</v>
      </c>
      <c r="E143" s="230">
        <v>-1146405.2051999995</v>
      </c>
      <c r="F143" s="273">
        <f t="shared" si="22"/>
        <v>86.870540551910523</v>
      </c>
      <c r="G143" s="274">
        <f t="shared" si="23"/>
        <v>35.971138037046572</v>
      </c>
      <c r="H143" s="404">
        <f t="shared" si="24"/>
        <v>112655.84999999985</v>
      </c>
      <c r="I143" s="405">
        <f t="shared" si="25"/>
        <v>11408645.669900002</v>
      </c>
      <c r="J143" s="612"/>
    </row>
    <row r="144" spans="1:12">
      <c r="A144" s="229">
        <v>9</v>
      </c>
      <c r="B144" s="230">
        <v>149271.42000000013</v>
      </c>
      <c r="C144" s="230">
        <v>10688167.809400009</v>
      </c>
      <c r="D144" s="230">
        <v>-22652.530000000006</v>
      </c>
      <c r="E144" s="230">
        <v>-834391.1777999996</v>
      </c>
      <c r="F144" s="273">
        <f t="shared" si="22"/>
        <v>71.602238455291712</v>
      </c>
      <c r="G144" s="274">
        <f t="shared" si="23"/>
        <v>36.834348207462888</v>
      </c>
      <c r="H144" s="404">
        <f t="shared" si="24"/>
        <v>126618.89000000013</v>
      </c>
      <c r="I144" s="405">
        <f t="shared" si="25"/>
        <v>9853776.6316000093</v>
      </c>
      <c r="J144" s="612"/>
    </row>
    <row r="145" spans="1:12">
      <c r="A145" s="229">
        <v>10</v>
      </c>
      <c r="B145" s="230">
        <v>31498.430000000004</v>
      </c>
      <c r="C145" s="230">
        <v>2283792.7028999995</v>
      </c>
      <c r="D145" s="230">
        <v>-93477.220000000059</v>
      </c>
      <c r="E145" s="230">
        <v>-5113279.7472000066</v>
      </c>
      <c r="F145" s="273">
        <f t="shared" si="22"/>
        <v>72.50496938736309</v>
      </c>
      <c r="G145" s="274">
        <f t="shared" si="23"/>
        <v>54.700811033961038</v>
      </c>
      <c r="H145" s="404">
        <f t="shared" si="24"/>
        <v>-61978.790000000052</v>
      </c>
      <c r="I145" s="405">
        <f t="shared" si="25"/>
        <v>-2829487.0443000072</v>
      </c>
      <c r="J145" s="612"/>
    </row>
    <row r="146" spans="1:12">
      <c r="A146" s="229">
        <v>11</v>
      </c>
      <c r="B146" s="230">
        <v>110820.96999999997</v>
      </c>
      <c r="C146" s="230">
        <v>7033321.1332999961</v>
      </c>
      <c r="D146" s="230">
        <v>-45986.220000000038</v>
      </c>
      <c r="E146" s="230">
        <v>-2795977.9795999974</v>
      </c>
      <c r="F146" s="273">
        <f t="shared" si="22"/>
        <v>63.465616058946225</v>
      </c>
      <c r="G146" s="274">
        <f t="shared" si="23"/>
        <v>60.800343659470059</v>
      </c>
      <c r="H146" s="404">
        <f t="shared" si="24"/>
        <v>64834.749999999935</v>
      </c>
      <c r="I146" s="405">
        <f t="shared" si="25"/>
        <v>4237343.1536999987</v>
      </c>
      <c r="J146" s="612"/>
    </row>
    <row r="147" spans="1:12">
      <c r="A147" s="229">
        <v>12</v>
      </c>
      <c r="B147" s="230">
        <v>118628.69999999992</v>
      </c>
      <c r="C147" s="230">
        <v>7985078.7599999877</v>
      </c>
      <c r="D147" s="230">
        <v>-26548.200000000012</v>
      </c>
      <c r="E147" s="230">
        <v>-1430719.6832000006</v>
      </c>
      <c r="F147" s="273">
        <f t="shared" si="22"/>
        <v>67.31152545716165</v>
      </c>
      <c r="G147" s="274">
        <f t="shared" si="23"/>
        <v>53.891400667465213</v>
      </c>
      <c r="H147" s="404">
        <f t="shared" si="24"/>
        <v>92080.499999999913</v>
      </c>
      <c r="I147" s="405">
        <f t="shared" si="25"/>
        <v>6554359.0767999869</v>
      </c>
      <c r="J147" s="612"/>
    </row>
    <row r="148" spans="1:12">
      <c r="A148" s="226">
        <v>2024</v>
      </c>
      <c r="B148" s="227">
        <v>1394649.5000000002</v>
      </c>
      <c r="C148" s="227">
        <v>103383551.55490001</v>
      </c>
      <c r="D148" s="227">
        <v>-347516.19000000012</v>
      </c>
      <c r="E148" s="227">
        <v>-17662230.440399997</v>
      </c>
      <c r="F148" s="222">
        <f t="shared" si="22"/>
        <v>74.128697966693409</v>
      </c>
      <c r="G148" s="223">
        <f t="shared" si="23"/>
        <v>50.824194522850838</v>
      </c>
      <c r="H148" s="377">
        <f t="shared" si="24"/>
        <v>1047133.31</v>
      </c>
      <c r="I148" s="378">
        <f t="shared" si="25"/>
        <v>85721321.114500016</v>
      </c>
      <c r="J148" s="610">
        <f ca="1">+INDIRECT("'Annual Interactions'!"&amp;K148&amp;26)</f>
        <v>1047133.2599999979</v>
      </c>
      <c r="K148" s="675" t="s">
        <v>122</v>
      </c>
      <c r="L148" s="676">
        <f ca="1">+J148-H148</f>
        <v>-5.0000002142041922E-2</v>
      </c>
    </row>
    <row r="149" spans="1:12">
      <c r="A149" s="229">
        <v>1</v>
      </c>
      <c r="B149" s="230">
        <v>121750.56000000006</v>
      </c>
      <c r="C149" s="230">
        <v>8700497.7634999938</v>
      </c>
      <c r="D149" s="230">
        <v>-18842.480000000003</v>
      </c>
      <c r="E149" s="230">
        <v>-1154397.3897999998</v>
      </c>
      <c r="F149" s="273">
        <f t="shared" si="22"/>
        <v>71.461665256406135</v>
      </c>
      <c r="G149" s="274">
        <f t="shared" si="23"/>
        <v>61.265682107663089</v>
      </c>
      <c r="H149" s="404">
        <f t="shared" si="24"/>
        <v>102908.08000000005</v>
      </c>
      <c r="I149" s="405">
        <f t="shared" si="25"/>
        <v>7546100.3736999938</v>
      </c>
      <c r="J149" s="612"/>
    </row>
    <row r="150" spans="1:12">
      <c r="A150" s="229">
        <v>2</v>
      </c>
      <c r="B150" s="230">
        <v>137177.10999999993</v>
      </c>
      <c r="C150" s="230">
        <v>10129381.58960001</v>
      </c>
      <c r="D150" s="230">
        <v>-11984.929999999995</v>
      </c>
      <c r="E150" s="230">
        <v>-665769.97279999964</v>
      </c>
      <c r="F150" s="273">
        <f t="shared" si="22"/>
        <v>73.841631374214074</v>
      </c>
      <c r="G150" s="274">
        <f t="shared" si="23"/>
        <v>55.550593353486413</v>
      </c>
      <c r="H150" s="404">
        <f t="shared" si="24"/>
        <v>125192.17999999993</v>
      </c>
      <c r="I150" s="405">
        <f t="shared" si="25"/>
        <v>9463611.6168000102</v>
      </c>
      <c r="J150" s="612"/>
    </row>
    <row r="151" spans="1:12">
      <c r="A151" s="229">
        <v>3</v>
      </c>
      <c r="B151" s="230">
        <v>41470.059999999976</v>
      </c>
      <c r="C151" s="230">
        <v>2814564.235700001</v>
      </c>
      <c r="D151" s="230">
        <v>-39600.100000000006</v>
      </c>
      <c r="E151" s="230">
        <v>-2548323.7242999999</v>
      </c>
      <c r="F151" s="273">
        <f t="shared" si="22"/>
        <v>67.869789329940744</v>
      </c>
      <c r="G151" s="274">
        <f t="shared" si="23"/>
        <v>64.351446695841659</v>
      </c>
      <c r="H151" s="404">
        <f t="shared" si="24"/>
        <v>1869.95999999997</v>
      </c>
      <c r="I151" s="405">
        <f t="shared" si="25"/>
        <v>266240.51140000112</v>
      </c>
      <c r="J151" s="612"/>
    </row>
    <row r="152" spans="1:12">
      <c r="A152" s="229">
        <v>4</v>
      </c>
      <c r="B152" s="230">
        <v>32363.139999999989</v>
      </c>
      <c r="C152" s="230">
        <v>2369393.7155000013</v>
      </c>
      <c r="D152" s="230">
        <v>-53040.960000000021</v>
      </c>
      <c r="E152" s="230">
        <v>-3111347.4245999991</v>
      </c>
      <c r="F152" s="273">
        <f t="shared" si="22"/>
        <v>73.212726438163983</v>
      </c>
      <c r="G152" s="274">
        <f t="shared" si="23"/>
        <v>58.659334683987581</v>
      </c>
      <c r="H152" s="404">
        <f t="shared" si="24"/>
        <v>-20677.820000000032</v>
      </c>
      <c r="I152" s="405">
        <f t="shared" si="25"/>
        <v>-741953.70909999777</v>
      </c>
      <c r="J152" s="612"/>
    </row>
    <row r="153" spans="1:12">
      <c r="A153" s="229">
        <v>5</v>
      </c>
      <c r="B153" s="230">
        <v>101991.70999999993</v>
      </c>
      <c r="C153" s="230">
        <v>6948549.9895000039</v>
      </c>
      <c r="D153" s="230">
        <v>-35366.039999999994</v>
      </c>
      <c r="E153" s="230">
        <v>-1608899.6348999997</v>
      </c>
      <c r="F153" s="273">
        <f t="shared" si="22"/>
        <v>68.128576229381864</v>
      </c>
      <c r="G153" s="274">
        <f t="shared" si="23"/>
        <v>45.492784459328782</v>
      </c>
      <c r="H153" s="404">
        <f t="shared" si="24"/>
        <v>66625.66999999994</v>
      </c>
      <c r="I153" s="405">
        <f t="shared" si="25"/>
        <v>5339650.3546000039</v>
      </c>
      <c r="J153" s="612"/>
    </row>
    <row r="154" spans="1:12">
      <c r="A154" s="229">
        <v>6</v>
      </c>
      <c r="B154" s="230">
        <v>114509.69999999994</v>
      </c>
      <c r="C154" s="230">
        <v>8945882.3480000068</v>
      </c>
      <c r="D154" s="230">
        <v>-30159.740000000009</v>
      </c>
      <c r="E154" s="230">
        <v>-1022579.5543000001</v>
      </c>
      <c r="F154" s="273">
        <f t="shared" si="22"/>
        <v>78.123358527705619</v>
      </c>
      <c r="G154" s="274">
        <f t="shared" si="23"/>
        <v>33.905449924303056</v>
      </c>
      <c r="H154" s="404">
        <f t="shared" si="24"/>
        <v>84349.959999999934</v>
      </c>
      <c r="I154" s="405">
        <f t="shared" si="25"/>
        <v>7923302.7937000068</v>
      </c>
      <c r="J154" s="612"/>
    </row>
    <row r="155" spans="1:12">
      <c r="A155" s="229">
        <v>7</v>
      </c>
      <c r="B155" s="230">
        <v>130861.53000000001</v>
      </c>
      <c r="C155" s="230">
        <v>11660264.668699982</v>
      </c>
      <c r="D155" s="230">
        <v>-29529.949999999975</v>
      </c>
      <c r="E155" s="230">
        <v>-1319210.9465999997</v>
      </c>
      <c r="F155" s="273">
        <f t="shared" si="22"/>
        <v>89.1038387576546</v>
      </c>
      <c r="G155" s="274">
        <f t="shared" si="23"/>
        <v>44.673660016356301</v>
      </c>
      <c r="H155" s="404">
        <f t="shared" si="24"/>
        <v>101331.58000000005</v>
      </c>
      <c r="I155" s="405">
        <f t="shared" si="25"/>
        <v>10341053.722099982</v>
      </c>
      <c r="J155" s="612"/>
    </row>
    <row r="156" spans="1:12">
      <c r="A156" s="229">
        <v>8</v>
      </c>
      <c r="B156" s="230">
        <v>132561.54</v>
      </c>
      <c r="C156" s="230">
        <v>11613305.17860001</v>
      </c>
      <c r="D156" s="230">
        <v>-28090.03999999999</v>
      </c>
      <c r="E156" s="230">
        <v>-1169930.5474999999</v>
      </c>
      <c r="F156" s="273">
        <f t="shared" si="22"/>
        <v>87.606896982337474</v>
      </c>
      <c r="G156" s="274">
        <f t="shared" si="23"/>
        <v>41.649301585188212</v>
      </c>
      <c r="H156" s="404">
        <f t="shared" si="24"/>
        <v>104471.50000000001</v>
      </c>
      <c r="I156" s="405">
        <f t="shared" si="25"/>
        <v>10443374.63110001</v>
      </c>
      <c r="J156" s="612"/>
    </row>
    <row r="157" spans="1:12">
      <c r="A157" s="229">
        <v>9</v>
      </c>
      <c r="B157" s="230">
        <v>152703.4500000001</v>
      </c>
      <c r="C157" s="230">
        <v>11156588.335999994</v>
      </c>
      <c r="D157" s="230">
        <v>-22876.470000000008</v>
      </c>
      <c r="E157" s="230">
        <v>-1021125.5938999995</v>
      </c>
      <c r="F157" s="273">
        <f t="shared" si="22"/>
        <v>73.060486426468998</v>
      </c>
      <c r="G157" s="274">
        <f t="shared" si="23"/>
        <v>44.636501781087688</v>
      </c>
      <c r="H157" s="404">
        <f t="shared" si="24"/>
        <v>129826.9800000001</v>
      </c>
      <c r="I157" s="405">
        <f t="shared" si="25"/>
        <v>10135462.742099995</v>
      </c>
      <c r="J157" s="612"/>
    </row>
    <row r="158" spans="1:12">
      <c r="A158" s="229">
        <v>10</v>
      </c>
      <c r="B158" s="230">
        <v>145690.35000000009</v>
      </c>
      <c r="C158" s="230">
        <v>10018207.876600007</v>
      </c>
      <c r="D158" s="230">
        <v>-41528.98000000004</v>
      </c>
      <c r="E158" s="230">
        <v>-2192289.8668999984</v>
      </c>
      <c r="F158" s="273">
        <f t="shared" si="22"/>
        <v>68.76370244563212</v>
      </c>
      <c r="G158" s="274">
        <f t="shared" si="23"/>
        <v>52.789398316548983</v>
      </c>
      <c r="H158" s="404">
        <f t="shared" si="24"/>
        <v>104161.37000000005</v>
      </c>
      <c r="I158" s="405">
        <f t="shared" si="25"/>
        <v>7825918.0097000077</v>
      </c>
      <c r="J158" s="612"/>
    </row>
    <row r="159" spans="1:12">
      <c r="A159" s="229">
        <v>11</v>
      </c>
      <c r="B159" s="230">
        <v>166630.10000000006</v>
      </c>
      <c r="C159" s="230">
        <v>10935330.282299997</v>
      </c>
      <c r="D159" s="230">
        <v>-11848.839999999998</v>
      </c>
      <c r="E159" s="230">
        <v>-560497.48309999984</v>
      </c>
      <c r="F159" s="273">
        <f t="shared" si="22"/>
        <v>65.626380121598643</v>
      </c>
      <c r="G159" s="274">
        <f t="shared" si="23"/>
        <v>47.303996264613239</v>
      </c>
      <c r="H159" s="404">
        <f t="shared" si="24"/>
        <v>154781.26000000007</v>
      </c>
      <c r="I159" s="405">
        <f t="shared" si="25"/>
        <v>10374832.799199998</v>
      </c>
      <c r="J159" s="612"/>
    </row>
    <row r="160" spans="1:12">
      <c r="A160" s="229">
        <v>12</v>
      </c>
      <c r="B160" s="230">
        <v>116940.2499999999</v>
      </c>
      <c r="C160" s="230">
        <v>8091585.5708999978</v>
      </c>
      <c r="D160" s="230">
        <v>-24647.660000000007</v>
      </c>
      <c r="E160" s="230">
        <v>-1287858.3017</v>
      </c>
      <c r="F160" s="273">
        <f t="shared" si="22"/>
        <v>69.194187381162649</v>
      </c>
      <c r="G160" s="274">
        <f t="shared" si="23"/>
        <v>52.250732998588894</v>
      </c>
      <c r="H160" s="404">
        <f t="shared" si="24"/>
        <v>92292.589999999895</v>
      </c>
      <c r="I160" s="405">
        <f t="shared" si="25"/>
        <v>6803727.2691999981</v>
      </c>
      <c r="J160" s="612"/>
    </row>
    <row r="161" spans="1:12">
      <c r="A161" s="226">
        <v>2025</v>
      </c>
      <c r="B161" s="227">
        <v>1178978.5199999993</v>
      </c>
      <c r="C161" s="227">
        <v>93850360.354600012</v>
      </c>
      <c r="D161" s="227">
        <v>-502048.59999999986</v>
      </c>
      <c r="E161" s="227">
        <v>-27402892.356699999</v>
      </c>
      <c r="F161" s="222">
        <f t="shared" si="22"/>
        <v>79.603113002092755</v>
      </c>
      <c r="G161" s="223">
        <f t="shared" si="23"/>
        <v>54.582150725447711</v>
      </c>
      <c r="H161" s="377">
        <f t="shared" si="24"/>
        <v>676929.91999999946</v>
      </c>
      <c r="I161" s="378">
        <f t="shared" si="25"/>
        <v>66447467.997900009</v>
      </c>
      <c r="J161" s="610">
        <f ca="1">+INDIRECT("'Annual Interactions'!"&amp;K161&amp;26)</f>
        <v>676929.08999999799</v>
      </c>
      <c r="K161" s="675" t="s">
        <v>110</v>
      </c>
      <c r="L161" s="676">
        <f ca="1">+J161-H161</f>
        <v>-0.83000000147148967</v>
      </c>
    </row>
    <row r="162" spans="1:12">
      <c r="A162" s="229">
        <v>1</v>
      </c>
      <c r="B162" s="230">
        <v>112288.23999999998</v>
      </c>
      <c r="C162" s="230">
        <v>8629282.8669000044</v>
      </c>
      <c r="D162" s="230">
        <v>-21021.870000000006</v>
      </c>
      <c r="E162" s="230">
        <v>-1195516.1502999999</v>
      </c>
      <c r="F162" s="273">
        <f t="shared" si="22"/>
        <v>76.849391057336064</v>
      </c>
      <c r="G162" s="274">
        <f t="shared" si="23"/>
        <v>56.870114328554003</v>
      </c>
      <c r="H162" s="404">
        <f t="shared" si="24"/>
        <v>91266.369999999966</v>
      </c>
      <c r="I162" s="405">
        <f t="shared" si="25"/>
        <v>7433766.7166000046</v>
      </c>
      <c r="J162" s="611"/>
    </row>
    <row r="163" spans="1:12">
      <c r="A163" s="229">
        <v>2</v>
      </c>
      <c r="B163" s="230">
        <v>115801.45999999998</v>
      </c>
      <c r="C163" s="230">
        <v>8809604.1217999943</v>
      </c>
      <c r="D163" s="230">
        <v>-15865.210000000001</v>
      </c>
      <c r="E163" s="230">
        <v>-870437.09829999995</v>
      </c>
      <c r="F163" s="273">
        <f t="shared" si="22"/>
        <v>76.0750695353927</v>
      </c>
      <c r="G163" s="274">
        <f t="shared" si="23"/>
        <v>54.864517916875975</v>
      </c>
      <c r="H163" s="404">
        <f t="shared" si="24"/>
        <v>99936.249999999971</v>
      </c>
      <c r="I163" s="405">
        <f t="shared" si="25"/>
        <v>7939167.0234999945</v>
      </c>
      <c r="J163" s="611"/>
    </row>
    <row r="164" spans="1:12">
      <c r="A164" s="229">
        <v>3</v>
      </c>
      <c r="B164" s="230">
        <v>114800.79000000014</v>
      </c>
      <c r="C164" s="230">
        <v>8428596.304899998</v>
      </c>
      <c r="D164" s="230">
        <v>-18996.700000000004</v>
      </c>
      <c r="E164" s="230">
        <v>-1044096.9788000005</v>
      </c>
      <c r="F164" s="273">
        <f t="shared" si="22"/>
        <v>73.419323202392491</v>
      </c>
      <c r="G164" s="274">
        <f t="shared" si="23"/>
        <v>54.962018603231101</v>
      </c>
      <c r="H164" s="404">
        <f t="shared" si="24"/>
        <v>95804.090000000142</v>
      </c>
      <c r="I164" s="405">
        <f t="shared" si="25"/>
        <v>7384499.3260999974</v>
      </c>
      <c r="J164" s="611"/>
    </row>
    <row r="165" spans="1:12">
      <c r="A165" s="229">
        <v>4</v>
      </c>
      <c r="B165" s="230">
        <v>65737.829999999987</v>
      </c>
      <c r="C165" s="230">
        <v>4793258.5255999975</v>
      </c>
      <c r="D165" s="230">
        <v>-44821.899999999987</v>
      </c>
      <c r="E165" s="230">
        <v>-2344845.8857999998</v>
      </c>
      <c r="F165" s="273">
        <f t="shared" si="22"/>
        <v>72.914766514197353</v>
      </c>
      <c r="G165" s="274">
        <f t="shared" si="23"/>
        <v>52.314736452493101</v>
      </c>
      <c r="H165" s="404">
        <f t="shared" si="24"/>
        <v>20915.93</v>
      </c>
      <c r="I165" s="405">
        <f t="shared" si="25"/>
        <v>2448412.6397999977</v>
      </c>
      <c r="J165" s="611"/>
    </row>
    <row r="166" spans="1:12">
      <c r="A166" s="229">
        <v>5</v>
      </c>
      <c r="B166" s="230">
        <v>113330.97999999992</v>
      </c>
      <c r="C166" s="230">
        <v>8076624.2125000032</v>
      </c>
      <c r="D166" s="230">
        <v>-31143.03</v>
      </c>
      <c r="E166" s="230">
        <v>-1584181.5753999983</v>
      </c>
      <c r="F166" s="273">
        <f t="shared" si="22"/>
        <v>71.265811100371749</v>
      </c>
      <c r="G166" s="274">
        <f t="shared" si="23"/>
        <v>50.867933383488968</v>
      </c>
      <c r="H166" s="404">
        <f t="shared" si="24"/>
        <v>82187.949999999924</v>
      </c>
      <c r="I166" s="405">
        <f t="shared" si="25"/>
        <v>6492442.6371000046</v>
      </c>
      <c r="J166" s="611"/>
    </row>
    <row r="167" spans="1:12">
      <c r="A167" s="229">
        <v>6</v>
      </c>
      <c r="B167" s="230">
        <v>104944.86999999992</v>
      </c>
      <c r="C167" s="230">
        <v>8994934.20900001</v>
      </c>
      <c r="D167" s="230">
        <v>-34811.770000000004</v>
      </c>
      <c r="E167" s="230">
        <v>-1540615.1244999995</v>
      </c>
      <c r="F167" s="273">
        <f t="shared" si="22"/>
        <v>85.711042464486511</v>
      </c>
      <c r="G167" s="274">
        <f t="shared" si="23"/>
        <v>44.255581503037604</v>
      </c>
      <c r="H167" s="404">
        <f t="shared" si="24"/>
        <v>70133.099999999919</v>
      </c>
      <c r="I167" s="405">
        <f t="shared" si="25"/>
        <v>7454319.0845000111</v>
      </c>
      <c r="J167" s="611"/>
    </row>
    <row r="168" spans="1:12">
      <c r="A168" s="229">
        <v>7</v>
      </c>
      <c r="B168" s="230">
        <v>120680.59999999992</v>
      </c>
      <c r="C168" s="230">
        <v>11426819.391499998</v>
      </c>
      <c r="D168" s="230">
        <v>-34031.450000000004</v>
      </c>
      <c r="E168" s="230">
        <v>-1410619.8974999997</v>
      </c>
      <c r="F168" s="273">
        <f t="shared" si="22"/>
        <v>94.68646486262088</v>
      </c>
      <c r="G168" s="274">
        <f t="shared" si="23"/>
        <v>41.450478821795706</v>
      </c>
      <c r="H168" s="404">
        <f t="shared" si="24"/>
        <v>86649.149999999907</v>
      </c>
      <c r="I168" s="405">
        <f t="shared" si="25"/>
        <v>10016199.493999999</v>
      </c>
      <c r="J168" s="611"/>
    </row>
    <row r="169" spans="1:12">
      <c r="A169" s="229">
        <v>8</v>
      </c>
      <c r="B169" s="230">
        <v>123001.40999999996</v>
      </c>
      <c r="C169" s="230">
        <v>11168875.499499995</v>
      </c>
      <c r="D169" s="230">
        <v>-24778.14</v>
      </c>
      <c r="E169" s="230">
        <v>-1113067.1926</v>
      </c>
      <c r="F169" s="273">
        <f t="shared" si="22"/>
        <v>90.802824939161255</v>
      </c>
      <c r="G169" s="274">
        <f t="shared" si="23"/>
        <v>44.921337622597981</v>
      </c>
      <c r="H169" s="404">
        <f t="shared" si="24"/>
        <v>98223.26999999996</v>
      </c>
      <c r="I169" s="405">
        <f t="shared" si="25"/>
        <v>10055808.306899995</v>
      </c>
      <c r="J169" s="611"/>
    </row>
    <row r="170" spans="1:12">
      <c r="A170" s="229">
        <v>9</v>
      </c>
      <c r="B170" s="230">
        <v>139868.20999999982</v>
      </c>
      <c r="C170" s="230">
        <v>10867706.792100005</v>
      </c>
      <c r="D170" s="230">
        <v>-26040.339999999997</v>
      </c>
      <c r="E170" s="230">
        <v>-982377.25989999983</v>
      </c>
      <c r="F170" s="273">
        <f t="shared" si="22"/>
        <v>77.699620178881389</v>
      </c>
      <c r="G170" s="274">
        <f t="shared" si="23"/>
        <v>37.725208653189625</v>
      </c>
      <c r="H170" s="404">
        <f t="shared" si="24"/>
        <v>113827.86999999982</v>
      </c>
      <c r="I170" s="405">
        <f t="shared" si="25"/>
        <v>9885329.5322000049</v>
      </c>
      <c r="J170" s="611"/>
    </row>
    <row r="171" spans="1:12">
      <c r="A171" s="229">
        <v>10</v>
      </c>
      <c r="B171" s="230">
        <v>17902.280000000006</v>
      </c>
      <c r="C171" s="230">
        <v>1449612.7307999986</v>
      </c>
      <c r="D171" s="230">
        <v>-123375.09</v>
      </c>
      <c r="E171" s="230">
        <v>-7566841.4474999961</v>
      </c>
      <c r="F171" s="273">
        <f t="shared" si="22"/>
        <v>80.9736374808124</v>
      </c>
      <c r="G171" s="274">
        <f t="shared" si="23"/>
        <v>61.332003466015678</v>
      </c>
      <c r="H171" s="404">
        <f t="shared" si="24"/>
        <v>-105472.81</v>
      </c>
      <c r="I171" s="405">
        <f t="shared" si="25"/>
        <v>-6117228.716699997</v>
      </c>
      <c r="J171" s="611"/>
    </row>
    <row r="172" spans="1:12">
      <c r="A172" s="229">
        <v>11</v>
      </c>
      <c r="B172" s="230">
        <v>43072.85000000002</v>
      </c>
      <c r="C172" s="230">
        <v>2813259.317100001</v>
      </c>
      <c r="D172" s="230">
        <v>-94731.429999999891</v>
      </c>
      <c r="E172" s="230">
        <v>-6170002.001500003</v>
      </c>
      <c r="F172" s="273">
        <f t="shared" si="22"/>
        <v>65.313981245726708</v>
      </c>
      <c r="G172" s="274">
        <f t="shared" si="23"/>
        <v>65.131519723707427</v>
      </c>
      <c r="H172" s="404">
        <f t="shared" si="24"/>
        <v>-51658.579999999871</v>
      </c>
      <c r="I172" s="405">
        <f t="shared" si="25"/>
        <v>-3356742.684400002</v>
      </c>
      <c r="J172" s="611"/>
    </row>
    <row r="173" spans="1:12">
      <c r="A173" s="229">
        <v>12</v>
      </c>
      <c r="B173" s="230">
        <v>107548.99999999984</v>
      </c>
      <c r="C173" s="230">
        <v>8391786.3829000071</v>
      </c>
      <c r="D173" s="230">
        <v>-32431.670000000006</v>
      </c>
      <c r="E173" s="230">
        <v>-1580291.7446000003</v>
      </c>
      <c r="F173" s="273">
        <f t="shared" si="22"/>
        <v>78.027563091242314</v>
      </c>
      <c r="G173" s="274">
        <f t="shared" si="23"/>
        <v>48.726807611202261</v>
      </c>
      <c r="H173" s="404">
        <f t="shared" si="24"/>
        <v>75117.329999999842</v>
      </c>
      <c r="I173" s="405">
        <f t="shared" si="25"/>
        <v>6811494.6383000072</v>
      </c>
      <c r="J173" s="611"/>
    </row>
    <row r="174" spans="1:12">
      <c r="A174" s="226">
        <v>2026</v>
      </c>
      <c r="B174" s="227">
        <v>1215599.96</v>
      </c>
      <c r="C174" s="227">
        <v>102769087.40399998</v>
      </c>
      <c r="D174" s="227">
        <v>-449707.52999999991</v>
      </c>
      <c r="E174" s="227">
        <v>-23495506.077199996</v>
      </c>
      <c r="F174" s="222">
        <f t="shared" si="22"/>
        <v>84.541864746359479</v>
      </c>
      <c r="G174" s="223">
        <f t="shared" si="23"/>
        <v>52.246192269006478</v>
      </c>
      <c r="H174" s="377">
        <f t="shared" si="24"/>
        <v>765892.43</v>
      </c>
      <c r="I174" s="378">
        <f t="shared" si="25"/>
        <v>79273581.326799989</v>
      </c>
      <c r="J174" s="610">
        <f ca="1">+INDIRECT("'Annual Interactions'!"&amp;K174&amp;26)</f>
        <v>765892.87999999896</v>
      </c>
      <c r="K174" s="675" t="s">
        <v>123</v>
      </c>
      <c r="L174" s="676">
        <f ca="1">+J174-H174</f>
        <v>0.44999999890569597</v>
      </c>
    </row>
    <row r="175" spans="1:12">
      <c r="A175" s="229">
        <v>1</v>
      </c>
      <c r="B175" s="230">
        <v>100088.69000000002</v>
      </c>
      <c r="C175" s="230">
        <v>8311054.9768999992</v>
      </c>
      <c r="D175" s="230">
        <v>-31862.620000000024</v>
      </c>
      <c r="E175" s="230">
        <v>-1683891.1626000006</v>
      </c>
      <c r="F175" s="273">
        <f t="shared" si="22"/>
        <v>83.036904338542129</v>
      </c>
      <c r="G175" s="274">
        <f t="shared" si="23"/>
        <v>52.848483979032466</v>
      </c>
      <c r="H175" s="404">
        <f t="shared" si="24"/>
        <v>68226.069999999992</v>
      </c>
      <c r="I175" s="405">
        <f t="shared" si="25"/>
        <v>6627163.8142999988</v>
      </c>
      <c r="J175" s="612"/>
    </row>
    <row r="176" spans="1:12">
      <c r="A176" s="229">
        <v>2</v>
      </c>
      <c r="B176" s="230">
        <v>100041.12000000004</v>
      </c>
      <c r="C176" s="230">
        <v>8078455.2069999948</v>
      </c>
      <c r="D176" s="230">
        <v>-20328.719999999994</v>
      </c>
      <c r="E176" s="230">
        <v>-1220783.0526999999</v>
      </c>
      <c r="F176" s="273">
        <f t="shared" si="22"/>
        <v>80.751347116065787</v>
      </c>
      <c r="G176" s="274">
        <f t="shared" si="23"/>
        <v>60.052135732107104</v>
      </c>
      <c r="H176" s="404">
        <f t="shared" si="24"/>
        <v>79712.400000000052</v>
      </c>
      <c r="I176" s="405">
        <f t="shared" si="25"/>
        <v>6857672.1542999949</v>
      </c>
      <c r="J176" s="612"/>
    </row>
    <row r="177" spans="1:12">
      <c r="A177" s="229">
        <v>3</v>
      </c>
      <c r="B177" s="230">
        <v>68662.789999999979</v>
      </c>
      <c r="C177" s="230">
        <v>5599282.0214</v>
      </c>
      <c r="D177" s="230">
        <v>-34604.939999999995</v>
      </c>
      <c r="E177" s="230">
        <v>-1937670.8396999985</v>
      </c>
      <c r="F177" s="273">
        <f t="shared" si="22"/>
        <v>81.547545932811673</v>
      </c>
      <c r="G177" s="274">
        <f t="shared" si="23"/>
        <v>55.994052863550657</v>
      </c>
      <c r="H177" s="404">
        <f t="shared" si="24"/>
        <v>34057.849999999984</v>
      </c>
      <c r="I177" s="405">
        <f t="shared" si="25"/>
        <v>3661611.1817000015</v>
      </c>
      <c r="J177" s="612"/>
    </row>
    <row r="178" spans="1:12">
      <c r="A178" s="229">
        <v>4</v>
      </c>
      <c r="B178" s="230">
        <v>20850.459999999995</v>
      </c>
      <c r="C178" s="230">
        <v>1673964.5207999996</v>
      </c>
      <c r="D178" s="230">
        <v>-72293.569999999949</v>
      </c>
      <c r="E178" s="230">
        <v>-4171455.2319999989</v>
      </c>
      <c r="F178" s="273">
        <f t="shared" si="22"/>
        <v>80.284296883617912</v>
      </c>
      <c r="G178" s="274">
        <f t="shared" si="23"/>
        <v>57.701607929999888</v>
      </c>
      <c r="H178" s="404">
        <f t="shared" si="24"/>
        <v>-51443.109999999957</v>
      </c>
      <c r="I178" s="405">
        <f t="shared" si="25"/>
        <v>-2497490.7111999993</v>
      </c>
      <c r="J178" s="612"/>
    </row>
    <row r="179" spans="1:12">
      <c r="A179" s="229">
        <v>5</v>
      </c>
      <c r="B179" s="230">
        <v>93919.48000000001</v>
      </c>
      <c r="C179" s="230">
        <v>7339805.9114999985</v>
      </c>
      <c r="D179" s="230">
        <v>-41760.939999999966</v>
      </c>
      <c r="E179" s="230">
        <v>-2184728.5463000019</v>
      </c>
      <c r="F179" s="273">
        <f t="shared" si="22"/>
        <v>78.149984555919573</v>
      </c>
      <c r="G179" s="274">
        <f t="shared" si="23"/>
        <v>52.315119015520331</v>
      </c>
      <c r="H179" s="404">
        <f t="shared" si="24"/>
        <v>52158.540000000045</v>
      </c>
      <c r="I179" s="405">
        <f t="shared" si="25"/>
        <v>5155077.3651999962</v>
      </c>
      <c r="J179" s="612"/>
    </row>
    <row r="180" spans="1:12">
      <c r="A180" s="229">
        <v>6</v>
      </c>
      <c r="B180" s="230">
        <v>94250.079999999827</v>
      </c>
      <c r="C180" s="230">
        <v>8937153.2067999896</v>
      </c>
      <c r="D180" s="230">
        <v>-41524.200000000004</v>
      </c>
      <c r="E180" s="230">
        <v>-1836120.2692000002</v>
      </c>
      <c r="F180" s="273">
        <f t="shared" si="22"/>
        <v>94.823826216380994</v>
      </c>
      <c r="G180" s="274">
        <f t="shared" si="23"/>
        <v>44.218076909368513</v>
      </c>
      <c r="H180" s="404">
        <f t="shared" si="24"/>
        <v>52725.879999999823</v>
      </c>
      <c r="I180" s="405">
        <f t="shared" si="25"/>
        <v>7101032.9375999896</v>
      </c>
      <c r="J180" s="612"/>
    </row>
    <row r="181" spans="1:12">
      <c r="A181" s="229">
        <v>7</v>
      </c>
      <c r="B181" s="230">
        <v>111682.39000000003</v>
      </c>
      <c r="C181" s="230">
        <v>11173791.874000007</v>
      </c>
      <c r="D181" s="230">
        <v>-37661.030000000006</v>
      </c>
      <c r="E181" s="230">
        <v>-1600789.0833999999</v>
      </c>
      <c r="F181" s="273">
        <f t="shared" si="22"/>
        <v>100.04972022894572</v>
      </c>
      <c r="G181" s="274">
        <f t="shared" si="23"/>
        <v>42.505185954818536</v>
      </c>
      <c r="H181" s="404">
        <f t="shared" si="24"/>
        <v>74021.360000000015</v>
      </c>
      <c r="I181" s="405">
        <f t="shared" si="25"/>
        <v>9573002.7906000074</v>
      </c>
      <c r="J181" s="612"/>
    </row>
    <row r="182" spans="1:12">
      <c r="A182" s="229">
        <v>8</v>
      </c>
      <c r="B182" s="230">
        <v>113677.89</v>
      </c>
      <c r="C182" s="230">
        <v>10546141.497399991</v>
      </c>
      <c r="D182" s="230">
        <v>-29175.420000000002</v>
      </c>
      <c r="E182" s="230">
        <v>-1435002.8006999998</v>
      </c>
      <c r="F182" s="273">
        <f t="shared" si="22"/>
        <v>92.772143267261484</v>
      </c>
      <c r="G182" s="274">
        <f t="shared" si="23"/>
        <v>49.185334802378158</v>
      </c>
      <c r="H182" s="404">
        <f t="shared" si="24"/>
        <v>84502.47</v>
      </c>
      <c r="I182" s="405">
        <f t="shared" si="25"/>
        <v>9111138.6966999918</v>
      </c>
      <c r="J182" s="612"/>
    </row>
    <row r="183" spans="1:12">
      <c r="A183" s="229">
        <v>9</v>
      </c>
      <c r="B183" s="230">
        <v>127219.93999999996</v>
      </c>
      <c r="C183" s="230">
        <v>10911086.8915</v>
      </c>
      <c r="D183" s="230">
        <v>-28163.199999999986</v>
      </c>
      <c r="E183" s="230">
        <v>-1177316.2048999998</v>
      </c>
      <c r="F183" s="273">
        <f t="shared" si="22"/>
        <v>85.765540303666256</v>
      </c>
      <c r="G183" s="274">
        <f t="shared" si="23"/>
        <v>41.803353486109543</v>
      </c>
      <c r="H183" s="404">
        <f t="shared" si="24"/>
        <v>99056.739999999976</v>
      </c>
      <c r="I183" s="405">
        <f t="shared" si="25"/>
        <v>9733770.6865999997</v>
      </c>
      <c r="J183" s="612"/>
    </row>
    <row r="184" spans="1:12">
      <c r="A184" s="229">
        <v>10</v>
      </c>
      <c r="B184" s="230">
        <v>138329.57999999999</v>
      </c>
      <c r="C184" s="230">
        <v>10809847.211899992</v>
      </c>
      <c r="D184" s="230">
        <v>-52238.479999999989</v>
      </c>
      <c r="E184" s="230">
        <v>-3150956.7911</v>
      </c>
      <c r="F184" s="273">
        <f t="shared" si="22"/>
        <v>78.145594108649746</v>
      </c>
      <c r="G184" s="274">
        <f t="shared" si="23"/>
        <v>60.318692103981597</v>
      </c>
      <c r="H184" s="404">
        <f t="shared" si="24"/>
        <v>86091.1</v>
      </c>
      <c r="I184" s="405">
        <f t="shared" si="25"/>
        <v>7658890.420799992</v>
      </c>
      <c r="J184" s="612"/>
    </row>
    <row r="185" spans="1:12">
      <c r="A185" s="229">
        <v>11</v>
      </c>
      <c r="B185" s="230">
        <v>147528.48000000004</v>
      </c>
      <c r="C185" s="230">
        <v>10883169.514899999</v>
      </c>
      <c r="D185" s="230">
        <v>-21430.03999999999</v>
      </c>
      <c r="E185" s="230">
        <v>-1162115.1793999998</v>
      </c>
      <c r="F185" s="273">
        <f t="shared" si="22"/>
        <v>73.769956247769898</v>
      </c>
      <c r="G185" s="274">
        <f t="shared" si="23"/>
        <v>54.228325257442371</v>
      </c>
      <c r="H185" s="404">
        <f t="shared" si="24"/>
        <v>126098.44000000005</v>
      </c>
      <c r="I185" s="405">
        <f t="shared" si="25"/>
        <v>9721054.3354999982</v>
      </c>
      <c r="J185" s="612"/>
    </row>
    <row r="186" spans="1:12">
      <c r="A186" s="229">
        <v>12</v>
      </c>
      <c r="B186" s="230">
        <v>99349.059999999939</v>
      </c>
      <c r="C186" s="230">
        <v>8505334.5699000005</v>
      </c>
      <c r="D186" s="230">
        <v>-38664.369999999995</v>
      </c>
      <c r="E186" s="230">
        <v>-1934676.915199999</v>
      </c>
      <c r="F186" s="273">
        <f t="shared" ref="F186:F200" si="26">+IF(ISERROR(C186/B186),0,C186/B186)</f>
        <v>85.610619465347796</v>
      </c>
      <c r="G186" s="274">
        <f t="shared" ref="G186:G200" si="27">+IF(ISERROR(E186/D186),0,E186/D186)</f>
        <v>50.037719874913243</v>
      </c>
      <c r="H186" s="404">
        <f t="shared" ref="H186:H200" si="28">+D186+B186</f>
        <v>60684.689999999944</v>
      </c>
      <c r="I186" s="405">
        <f t="shared" ref="I186:I200" si="29">+E186+C186</f>
        <v>6570657.6547000017</v>
      </c>
      <c r="J186" s="612"/>
    </row>
    <row r="187" spans="1:12">
      <c r="A187" s="226">
        <v>2027</v>
      </c>
      <c r="B187" s="227">
        <v>949037.88000000012</v>
      </c>
      <c r="C187" s="227">
        <v>86959218.916900024</v>
      </c>
      <c r="D187" s="227">
        <v>-619386.44000000006</v>
      </c>
      <c r="E187" s="227">
        <v>-35783840.85899999</v>
      </c>
      <c r="F187" s="222">
        <f t="shared" si="26"/>
        <v>91.628817721058738</v>
      </c>
      <c r="G187" s="223">
        <f t="shared" si="27"/>
        <v>57.773045304317584</v>
      </c>
      <c r="H187" s="377">
        <f t="shared" si="28"/>
        <v>329651.44000000006</v>
      </c>
      <c r="I187" s="378">
        <f t="shared" si="29"/>
        <v>51175378.057900034</v>
      </c>
      <c r="J187" s="610">
        <f ca="1">+INDIRECT("'Annual Interactions'!"&amp;K187&amp;26)</f>
        <v>329650.99999999627</v>
      </c>
      <c r="K187" s="675" t="s">
        <v>124</v>
      </c>
      <c r="L187" s="676">
        <f ca="1">+J187-H187</f>
        <v>-0.44000000378582627</v>
      </c>
    </row>
    <row r="188" spans="1:12">
      <c r="A188" s="229">
        <v>1</v>
      </c>
      <c r="B188" s="230">
        <v>90580.490000000034</v>
      </c>
      <c r="C188" s="230">
        <v>7969638.9623000007</v>
      </c>
      <c r="D188" s="230">
        <v>-34201.9</v>
      </c>
      <c r="E188" s="230">
        <v>-1994416.5974999997</v>
      </c>
      <c r="F188" s="273">
        <f t="shared" si="26"/>
        <v>87.984056636257961</v>
      </c>
      <c r="G188" s="274">
        <f t="shared" si="27"/>
        <v>58.313035167636876</v>
      </c>
      <c r="H188" s="404">
        <f t="shared" si="28"/>
        <v>56378.590000000033</v>
      </c>
      <c r="I188" s="405">
        <f t="shared" si="29"/>
        <v>5975222.3648000006</v>
      </c>
      <c r="J188" s="612"/>
    </row>
    <row r="189" spans="1:12">
      <c r="A189" s="229">
        <v>2</v>
      </c>
      <c r="B189" s="230">
        <v>92917.459999999875</v>
      </c>
      <c r="C189" s="230">
        <v>8118219.6162000028</v>
      </c>
      <c r="D189" s="230">
        <v>-21113.769999999993</v>
      </c>
      <c r="E189" s="230">
        <v>-1241523.4681999995</v>
      </c>
      <c r="F189" s="273">
        <f t="shared" si="26"/>
        <v>87.370227470703711</v>
      </c>
      <c r="G189" s="274">
        <f t="shared" si="27"/>
        <v>58.801600481581445</v>
      </c>
      <c r="H189" s="404">
        <f t="shared" si="28"/>
        <v>71803.689999999886</v>
      </c>
      <c r="I189" s="405">
        <f t="shared" si="29"/>
        <v>6876696.1480000038</v>
      </c>
      <c r="J189" s="612"/>
    </row>
    <row r="190" spans="1:12">
      <c r="A190" s="229">
        <v>3</v>
      </c>
      <c r="B190" s="230">
        <v>16487.490000000002</v>
      </c>
      <c r="C190" s="230">
        <v>1515101.5467000005</v>
      </c>
      <c r="D190" s="230">
        <v>-145960.04000000004</v>
      </c>
      <c r="E190" s="230">
        <v>-9956788.5755999982</v>
      </c>
      <c r="F190" s="273">
        <f t="shared" si="26"/>
        <v>91.894008530103761</v>
      </c>
      <c r="G190" s="274">
        <f t="shared" si="27"/>
        <v>68.215852610070513</v>
      </c>
      <c r="H190" s="404">
        <f t="shared" si="28"/>
        <v>-129472.55000000003</v>
      </c>
      <c r="I190" s="405">
        <f t="shared" si="29"/>
        <v>-8441687.0288999975</v>
      </c>
      <c r="J190" s="612"/>
    </row>
    <row r="191" spans="1:12">
      <c r="A191" s="229">
        <v>4</v>
      </c>
      <c r="B191" s="230">
        <v>72849.76999999999</v>
      </c>
      <c r="C191" s="230">
        <v>6267228.9262999948</v>
      </c>
      <c r="D191" s="230">
        <v>-47405.499999999942</v>
      </c>
      <c r="E191" s="230">
        <v>-2660488.0217999988</v>
      </c>
      <c r="F191" s="273">
        <f t="shared" si="26"/>
        <v>86.029495032036422</v>
      </c>
      <c r="G191" s="274">
        <f t="shared" si="27"/>
        <v>56.121927240510111</v>
      </c>
      <c r="H191" s="404">
        <f t="shared" si="28"/>
        <v>25444.270000000048</v>
      </c>
      <c r="I191" s="405">
        <f t="shared" si="29"/>
        <v>3606740.904499996</v>
      </c>
      <c r="J191" s="612"/>
    </row>
    <row r="192" spans="1:12">
      <c r="A192" s="229">
        <v>5</v>
      </c>
      <c r="B192" s="230">
        <v>59737.47</v>
      </c>
      <c r="C192" s="230">
        <v>5067866.9810999976</v>
      </c>
      <c r="D192" s="230">
        <v>-77647.35000000002</v>
      </c>
      <c r="E192" s="230">
        <v>-4689582.3081999971</v>
      </c>
      <c r="F192" s="273">
        <f t="shared" si="26"/>
        <v>84.835648063100052</v>
      </c>
      <c r="G192" s="274">
        <f t="shared" si="27"/>
        <v>60.395909302764302</v>
      </c>
      <c r="H192" s="404">
        <f t="shared" si="28"/>
        <v>-17909.880000000019</v>
      </c>
      <c r="I192" s="405">
        <f t="shared" si="29"/>
        <v>378284.67290000059</v>
      </c>
      <c r="J192" s="612"/>
    </row>
    <row r="193" spans="1:12">
      <c r="A193" s="229">
        <v>6</v>
      </c>
      <c r="B193" s="230">
        <v>91010.110000000102</v>
      </c>
      <c r="C193" s="230">
        <v>9140234.7911000103</v>
      </c>
      <c r="D193" s="230">
        <v>-47502.850000000013</v>
      </c>
      <c r="E193" s="230">
        <v>-1997613.8233999996</v>
      </c>
      <c r="F193" s="273">
        <f t="shared" si="26"/>
        <v>100.43098278971424</v>
      </c>
      <c r="G193" s="274">
        <f t="shared" si="27"/>
        <v>42.052504710769966</v>
      </c>
      <c r="H193" s="404">
        <f t="shared" si="28"/>
        <v>43507.260000000089</v>
      </c>
      <c r="I193" s="405">
        <f t="shared" si="29"/>
        <v>7142620.9677000102</v>
      </c>
      <c r="J193" s="612"/>
    </row>
    <row r="194" spans="1:12">
      <c r="A194" s="229">
        <v>7</v>
      </c>
      <c r="B194" s="230">
        <v>103080.17000000004</v>
      </c>
      <c r="C194" s="230">
        <v>10620071.504900003</v>
      </c>
      <c r="D194" s="230">
        <v>-37659.410000000018</v>
      </c>
      <c r="E194" s="230">
        <v>-1711902.0497000006</v>
      </c>
      <c r="F194" s="273">
        <f t="shared" si="26"/>
        <v>103.02729909060102</v>
      </c>
      <c r="G194" s="274">
        <f t="shared" si="27"/>
        <v>45.457484588845119</v>
      </c>
      <c r="H194" s="404">
        <f t="shared" si="28"/>
        <v>65420.760000000024</v>
      </c>
      <c r="I194" s="405">
        <f t="shared" si="29"/>
        <v>8908169.4552000016</v>
      </c>
      <c r="J194" s="612"/>
    </row>
    <row r="195" spans="1:12">
      <c r="A195" s="229">
        <v>8</v>
      </c>
      <c r="B195" s="230">
        <v>102952.9500000001</v>
      </c>
      <c r="C195" s="230">
        <v>10517455.436400006</v>
      </c>
      <c r="D195" s="230">
        <v>-36368.550000000017</v>
      </c>
      <c r="E195" s="230">
        <v>-2011685.5725000002</v>
      </c>
      <c r="F195" s="273">
        <f t="shared" si="26"/>
        <v>102.15788315342101</v>
      </c>
      <c r="G195" s="274">
        <f t="shared" si="27"/>
        <v>55.313878955856069</v>
      </c>
      <c r="H195" s="404">
        <f t="shared" si="28"/>
        <v>66584.400000000081</v>
      </c>
      <c r="I195" s="405">
        <f t="shared" si="29"/>
        <v>8505769.8639000058</v>
      </c>
      <c r="J195" s="612"/>
    </row>
    <row r="196" spans="1:12">
      <c r="A196" s="229">
        <v>9</v>
      </c>
      <c r="B196" s="230">
        <v>98524.199999999968</v>
      </c>
      <c r="C196" s="230">
        <v>8813539.2391999923</v>
      </c>
      <c r="D196" s="230">
        <v>-37234.300000000017</v>
      </c>
      <c r="E196" s="230">
        <v>-1739379.891499999</v>
      </c>
      <c r="F196" s="273">
        <f t="shared" si="26"/>
        <v>89.455577809309744</v>
      </c>
      <c r="G196" s="274">
        <f t="shared" si="27"/>
        <v>46.714451231794293</v>
      </c>
      <c r="H196" s="404">
        <f t="shared" si="28"/>
        <v>61289.899999999951</v>
      </c>
      <c r="I196" s="405">
        <f t="shared" si="29"/>
        <v>7074159.3476999933</v>
      </c>
      <c r="J196" s="612"/>
    </row>
    <row r="197" spans="1:12">
      <c r="A197" s="229">
        <v>10</v>
      </c>
      <c r="B197" s="230">
        <v>46833.79</v>
      </c>
      <c r="C197" s="230">
        <v>3957380.1405000025</v>
      </c>
      <c r="D197" s="230">
        <v>-52951.210000000006</v>
      </c>
      <c r="E197" s="230">
        <v>-3122395.3071000013</v>
      </c>
      <c r="F197" s="273">
        <f t="shared" si="26"/>
        <v>84.498396147311638</v>
      </c>
      <c r="G197" s="274">
        <f t="shared" si="27"/>
        <v>58.967402389860418</v>
      </c>
      <c r="H197" s="404">
        <f t="shared" si="28"/>
        <v>-6117.4200000000055</v>
      </c>
      <c r="I197" s="405">
        <f t="shared" si="29"/>
        <v>834984.83340000128</v>
      </c>
      <c r="J197" s="612"/>
    </row>
    <row r="198" spans="1:12">
      <c r="A198" s="229">
        <v>11</v>
      </c>
      <c r="B198" s="230">
        <v>77748.910000000033</v>
      </c>
      <c r="C198" s="230">
        <v>6384579.309700001</v>
      </c>
      <c r="D198" s="230">
        <v>-42230.589999999982</v>
      </c>
      <c r="E198" s="230">
        <v>-2476784.0291999979</v>
      </c>
      <c r="F198" s="273">
        <f t="shared" si="26"/>
        <v>82.117926922705394</v>
      </c>
      <c r="G198" s="274">
        <f t="shared" si="27"/>
        <v>58.649051059907023</v>
      </c>
      <c r="H198" s="404">
        <f t="shared" si="28"/>
        <v>35518.320000000051</v>
      </c>
      <c r="I198" s="405">
        <f t="shared" si="29"/>
        <v>3907795.2805000031</v>
      </c>
      <c r="J198" s="612"/>
    </row>
    <row r="199" spans="1:12">
      <c r="A199" s="229">
        <v>12</v>
      </c>
      <c r="B199" s="230">
        <v>96315.070000000036</v>
      </c>
      <c r="C199" s="230">
        <v>8587902.4625000078</v>
      </c>
      <c r="D199" s="230">
        <v>-39110.970000000008</v>
      </c>
      <c r="E199" s="230">
        <v>-2181281.2143000001</v>
      </c>
      <c r="F199" s="273">
        <f t="shared" si="26"/>
        <v>89.164680693270583</v>
      </c>
      <c r="G199" s="274">
        <f t="shared" si="27"/>
        <v>55.771595905189763</v>
      </c>
      <c r="H199" s="404">
        <f t="shared" si="28"/>
        <v>57204.100000000028</v>
      </c>
      <c r="I199" s="405">
        <f t="shared" si="29"/>
        <v>6406621.2482000077</v>
      </c>
      <c r="J199" s="612"/>
    </row>
    <row r="200" spans="1:12" ht="15.75" thickBot="1">
      <c r="A200" s="572" t="s">
        <v>288</v>
      </c>
      <c r="B200" s="573">
        <v>18206447.179999992</v>
      </c>
      <c r="C200" s="573">
        <v>1107262717.7609</v>
      </c>
      <c r="D200" s="573">
        <v>-6880871.2999999998</v>
      </c>
      <c r="E200" s="573">
        <v>-264900104.36449999</v>
      </c>
      <c r="F200" s="669">
        <f t="shared" si="26"/>
        <v>60.817066988074522</v>
      </c>
      <c r="G200" s="670">
        <f t="shared" si="27"/>
        <v>38.498046659367105</v>
      </c>
      <c r="H200" s="671">
        <f t="shared" si="28"/>
        <v>11325575.879999992</v>
      </c>
      <c r="I200" s="672">
        <f t="shared" si="29"/>
        <v>842362613.39639997</v>
      </c>
      <c r="J200" s="673">
        <f ca="1">+SUM(J5:J199)</f>
        <v>11325577.469999989</v>
      </c>
      <c r="L200" s="676">
        <f ca="1">+J200-H200</f>
        <v>1.5899999979883432</v>
      </c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Z52"/>
  <sheetViews>
    <sheetView showGridLines="0" zoomScale="80" zoomScaleNormal="80" workbookViewId="0"/>
  </sheetViews>
  <sheetFormatPr defaultColWidth="9.140625" defaultRowHeight="15"/>
  <cols>
    <col min="1" max="1" width="9.140625" style="5"/>
    <col min="2" max="2" width="46.5703125" style="5" bestFit="1" customWidth="1"/>
    <col min="3" max="3" width="11.42578125" style="5" bestFit="1" customWidth="1"/>
    <col min="4" max="8" width="10.5703125" style="5" bestFit="1" customWidth="1"/>
    <col min="9" max="9" width="11" style="5" customWidth="1"/>
    <col min="10" max="13" width="10.5703125" style="5" bestFit="1" customWidth="1"/>
    <col min="14" max="14" width="11" style="5" bestFit="1" customWidth="1"/>
    <col min="15" max="18" width="10.5703125" style="32" bestFit="1" customWidth="1"/>
    <col min="19" max="16384" width="9.140625" style="5"/>
  </cols>
  <sheetData>
    <row r="1" spans="1:182">
      <c r="B1" s="25"/>
    </row>
    <row r="2" spans="1:182">
      <c r="B2" s="576" t="s">
        <v>0</v>
      </c>
      <c r="C2" s="69">
        <v>41275</v>
      </c>
      <c r="D2" s="70">
        <v>41306</v>
      </c>
      <c r="E2" s="70">
        <v>41334</v>
      </c>
      <c r="F2" s="70">
        <v>41365</v>
      </c>
      <c r="G2" s="70">
        <v>41395</v>
      </c>
      <c r="H2" s="70">
        <v>41426</v>
      </c>
      <c r="I2" s="70">
        <v>41456</v>
      </c>
      <c r="J2" s="70">
        <v>41487</v>
      </c>
      <c r="K2" s="70">
        <v>41518</v>
      </c>
      <c r="L2" s="70">
        <v>41548</v>
      </c>
      <c r="M2" s="70">
        <v>41579</v>
      </c>
      <c r="N2" s="70">
        <v>41609</v>
      </c>
      <c r="O2" s="70">
        <v>41640</v>
      </c>
      <c r="P2" s="70">
        <v>41671</v>
      </c>
      <c r="Q2" s="70">
        <v>41699</v>
      </c>
      <c r="R2" s="70">
        <v>41730</v>
      </c>
      <c r="S2" s="70">
        <v>41760</v>
      </c>
      <c r="T2" s="70">
        <v>41791</v>
      </c>
      <c r="U2" s="70">
        <v>41821</v>
      </c>
      <c r="V2" s="70">
        <v>41852</v>
      </c>
      <c r="W2" s="70">
        <v>41883</v>
      </c>
      <c r="X2" s="70">
        <v>41913</v>
      </c>
      <c r="Y2" s="70">
        <v>41944</v>
      </c>
      <c r="Z2" s="70">
        <v>41974</v>
      </c>
      <c r="AA2" s="70">
        <v>42005</v>
      </c>
      <c r="AB2" s="70">
        <v>42036</v>
      </c>
      <c r="AC2" s="70">
        <v>42064</v>
      </c>
      <c r="AD2" s="70">
        <v>42095</v>
      </c>
      <c r="AE2" s="70">
        <v>42125</v>
      </c>
      <c r="AF2" s="70">
        <v>42156</v>
      </c>
      <c r="AG2" s="70">
        <v>42186</v>
      </c>
      <c r="AH2" s="70">
        <v>42217</v>
      </c>
      <c r="AI2" s="70">
        <v>42248</v>
      </c>
      <c r="AJ2" s="70">
        <v>42278</v>
      </c>
      <c r="AK2" s="70">
        <v>42309</v>
      </c>
      <c r="AL2" s="70">
        <v>42339</v>
      </c>
      <c r="AM2" s="70">
        <v>42370</v>
      </c>
      <c r="AN2" s="70">
        <v>42401</v>
      </c>
      <c r="AO2" s="70">
        <v>42430</v>
      </c>
      <c r="AP2" s="70">
        <v>42461</v>
      </c>
      <c r="AQ2" s="70">
        <v>42491</v>
      </c>
      <c r="AR2" s="70">
        <v>42522</v>
      </c>
      <c r="AS2" s="70">
        <v>42552</v>
      </c>
      <c r="AT2" s="70">
        <v>42583</v>
      </c>
      <c r="AU2" s="70">
        <v>42614</v>
      </c>
      <c r="AV2" s="70">
        <v>42644</v>
      </c>
      <c r="AW2" s="70">
        <v>42675</v>
      </c>
      <c r="AX2" s="70">
        <v>42705</v>
      </c>
      <c r="AY2" s="70">
        <v>42736</v>
      </c>
      <c r="AZ2" s="70">
        <v>42767</v>
      </c>
      <c r="BA2" s="70">
        <v>42795</v>
      </c>
      <c r="BB2" s="70">
        <v>42826</v>
      </c>
      <c r="BC2" s="70">
        <v>42856</v>
      </c>
      <c r="BD2" s="70">
        <v>42887</v>
      </c>
      <c r="BE2" s="70">
        <v>42917</v>
      </c>
      <c r="BF2" s="70">
        <v>42948</v>
      </c>
      <c r="BG2" s="70">
        <v>42979</v>
      </c>
      <c r="BH2" s="70">
        <v>43009</v>
      </c>
      <c r="BI2" s="70">
        <v>43040</v>
      </c>
      <c r="BJ2" s="70">
        <v>43070</v>
      </c>
      <c r="BK2" s="70">
        <v>43101</v>
      </c>
      <c r="BL2" s="70">
        <v>43132</v>
      </c>
      <c r="BM2" s="70">
        <v>43160</v>
      </c>
      <c r="BN2" s="70">
        <v>43191</v>
      </c>
      <c r="BO2" s="70">
        <v>43221</v>
      </c>
      <c r="BP2" s="70">
        <v>43252</v>
      </c>
      <c r="BQ2" s="70">
        <v>43282</v>
      </c>
      <c r="BR2" s="70">
        <v>43313</v>
      </c>
      <c r="BS2" s="70">
        <v>43344</v>
      </c>
      <c r="BT2" s="70">
        <v>43374</v>
      </c>
      <c r="BU2" s="70">
        <v>43405</v>
      </c>
      <c r="BV2" s="70">
        <v>43435</v>
      </c>
      <c r="BW2" s="70">
        <v>43466</v>
      </c>
      <c r="BX2" s="70">
        <v>43497</v>
      </c>
      <c r="BY2" s="70">
        <v>43525</v>
      </c>
      <c r="BZ2" s="70">
        <v>43556</v>
      </c>
      <c r="CA2" s="70">
        <v>43586</v>
      </c>
      <c r="CB2" s="70">
        <v>43617</v>
      </c>
      <c r="CC2" s="70">
        <v>43647</v>
      </c>
      <c r="CD2" s="70">
        <v>43678</v>
      </c>
      <c r="CE2" s="70">
        <v>43709</v>
      </c>
      <c r="CF2" s="70">
        <v>43739</v>
      </c>
      <c r="CG2" s="70">
        <v>43770</v>
      </c>
      <c r="CH2" s="70">
        <v>43800</v>
      </c>
      <c r="CI2" s="70">
        <v>43831</v>
      </c>
      <c r="CJ2" s="70">
        <v>43862</v>
      </c>
      <c r="CK2" s="70">
        <v>43891</v>
      </c>
      <c r="CL2" s="70">
        <v>43922</v>
      </c>
      <c r="CM2" s="70">
        <v>43952</v>
      </c>
      <c r="CN2" s="70">
        <v>43983</v>
      </c>
      <c r="CO2" s="70">
        <v>44013</v>
      </c>
      <c r="CP2" s="70">
        <v>44044</v>
      </c>
      <c r="CQ2" s="70">
        <v>44075</v>
      </c>
      <c r="CR2" s="70">
        <v>44105</v>
      </c>
      <c r="CS2" s="70">
        <v>44136</v>
      </c>
      <c r="CT2" s="70">
        <v>44166</v>
      </c>
      <c r="CU2" s="70">
        <v>44197</v>
      </c>
      <c r="CV2" s="70">
        <v>44228</v>
      </c>
      <c r="CW2" s="70">
        <v>44256</v>
      </c>
      <c r="CX2" s="70">
        <v>44287</v>
      </c>
      <c r="CY2" s="70">
        <v>44317</v>
      </c>
      <c r="CZ2" s="70">
        <v>44348</v>
      </c>
      <c r="DA2" s="70">
        <v>44378</v>
      </c>
      <c r="DB2" s="70">
        <v>44409</v>
      </c>
      <c r="DC2" s="70">
        <v>44440</v>
      </c>
      <c r="DD2" s="70">
        <v>44470</v>
      </c>
      <c r="DE2" s="70">
        <v>44501</v>
      </c>
      <c r="DF2" s="70">
        <v>44531</v>
      </c>
      <c r="DG2" s="70">
        <v>44562</v>
      </c>
      <c r="DH2" s="70">
        <v>44593</v>
      </c>
      <c r="DI2" s="70">
        <v>44621</v>
      </c>
      <c r="DJ2" s="70">
        <v>44652</v>
      </c>
      <c r="DK2" s="70">
        <v>44682</v>
      </c>
      <c r="DL2" s="70">
        <v>44713</v>
      </c>
      <c r="DM2" s="70">
        <v>44743</v>
      </c>
      <c r="DN2" s="70">
        <v>44774</v>
      </c>
      <c r="DO2" s="70">
        <v>44805</v>
      </c>
      <c r="DP2" s="70">
        <v>44835</v>
      </c>
      <c r="DQ2" s="70">
        <v>44866</v>
      </c>
      <c r="DR2" s="70">
        <v>44896</v>
      </c>
      <c r="DS2" s="70">
        <v>44927</v>
      </c>
      <c r="DT2" s="70">
        <v>44958</v>
      </c>
      <c r="DU2" s="70">
        <v>44986</v>
      </c>
      <c r="DV2" s="70">
        <v>45017</v>
      </c>
      <c r="DW2" s="70">
        <v>45047</v>
      </c>
      <c r="DX2" s="70">
        <v>45078</v>
      </c>
      <c r="DY2" s="70">
        <v>45108</v>
      </c>
      <c r="DZ2" s="70">
        <v>45139</v>
      </c>
      <c r="EA2" s="70">
        <v>45170</v>
      </c>
      <c r="EB2" s="70">
        <v>45200</v>
      </c>
      <c r="EC2" s="70">
        <v>45231</v>
      </c>
      <c r="ED2" s="70">
        <v>45261</v>
      </c>
      <c r="EE2" s="70">
        <v>45292</v>
      </c>
      <c r="EF2" s="70">
        <v>45323</v>
      </c>
      <c r="EG2" s="70">
        <v>45352</v>
      </c>
      <c r="EH2" s="70">
        <v>45383</v>
      </c>
      <c r="EI2" s="70">
        <v>45413</v>
      </c>
      <c r="EJ2" s="70">
        <v>45444</v>
      </c>
      <c r="EK2" s="70">
        <v>45474</v>
      </c>
      <c r="EL2" s="70">
        <v>45505</v>
      </c>
      <c r="EM2" s="70">
        <v>45536</v>
      </c>
      <c r="EN2" s="70">
        <v>45566</v>
      </c>
      <c r="EO2" s="70">
        <v>45597</v>
      </c>
      <c r="EP2" s="70">
        <v>45627</v>
      </c>
      <c r="EQ2" s="70">
        <v>45658</v>
      </c>
      <c r="ER2" s="70">
        <v>45689</v>
      </c>
      <c r="ES2" s="70">
        <v>45717</v>
      </c>
      <c r="ET2" s="70">
        <v>45748</v>
      </c>
      <c r="EU2" s="70">
        <v>45778</v>
      </c>
      <c r="EV2" s="70">
        <v>45809</v>
      </c>
      <c r="EW2" s="70">
        <v>45839</v>
      </c>
      <c r="EX2" s="70">
        <v>45870</v>
      </c>
      <c r="EY2" s="70">
        <v>45901</v>
      </c>
      <c r="EZ2" s="70">
        <v>45931</v>
      </c>
      <c r="FA2" s="70">
        <v>45962</v>
      </c>
      <c r="FB2" s="70">
        <v>45992</v>
      </c>
      <c r="FC2" s="70">
        <v>46023</v>
      </c>
      <c r="FD2" s="70">
        <v>46054</v>
      </c>
      <c r="FE2" s="70">
        <v>46082</v>
      </c>
      <c r="FF2" s="70">
        <v>46113</v>
      </c>
      <c r="FG2" s="70">
        <v>46143</v>
      </c>
      <c r="FH2" s="70">
        <v>46174</v>
      </c>
      <c r="FI2" s="70">
        <v>46204</v>
      </c>
      <c r="FJ2" s="70">
        <v>46235</v>
      </c>
      <c r="FK2" s="70">
        <v>46266</v>
      </c>
      <c r="FL2" s="70">
        <v>46296</v>
      </c>
      <c r="FM2" s="70">
        <v>46327</v>
      </c>
      <c r="FN2" s="70">
        <v>46357</v>
      </c>
      <c r="FO2" s="70">
        <v>46388</v>
      </c>
      <c r="FP2" s="70">
        <v>46419</v>
      </c>
      <c r="FQ2" s="70">
        <v>46447</v>
      </c>
      <c r="FR2" s="70">
        <v>46478</v>
      </c>
      <c r="FS2" s="70">
        <v>46508</v>
      </c>
      <c r="FT2" s="70">
        <v>46539</v>
      </c>
      <c r="FU2" s="70">
        <v>46569</v>
      </c>
      <c r="FV2" s="70">
        <v>46600</v>
      </c>
      <c r="FW2" s="70">
        <v>46631</v>
      </c>
      <c r="FX2" s="70">
        <v>46661</v>
      </c>
      <c r="FY2" s="70">
        <v>46692</v>
      </c>
      <c r="FZ2" s="70">
        <v>46722</v>
      </c>
    </row>
    <row r="3" spans="1:182">
      <c r="B3" s="577" t="s">
        <v>1</v>
      </c>
      <c r="C3" s="61">
        <v>292783.78000000003</v>
      </c>
      <c r="D3" s="61">
        <v>263100</v>
      </c>
      <c r="E3" s="61">
        <v>283550.81</v>
      </c>
      <c r="F3" s="61">
        <v>269258.96999999997</v>
      </c>
      <c r="G3" s="61">
        <v>276856.81</v>
      </c>
      <c r="H3" s="61">
        <v>261047</v>
      </c>
      <c r="I3" s="61">
        <v>274063.78000000003</v>
      </c>
      <c r="J3" s="61">
        <v>272056.81</v>
      </c>
      <c r="K3" s="61">
        <v>265126.96999999997</v>
      </c>
      <c r="L3" s="61">
        <v>35950.199999999997</v>
      </c>
      <c r="M3" s="61">
        <v>135172</v>
      </c>
      <c r="N3" s="61">
        <v>283531.78000000003</v>
      </c>
      <c r="O3" s="61">
        <v>292507.78000000003</v>
      </c>
      <c r="P3" s="61">
        <v>261655</v>
      </c>
      <c r="Q3" s="61">
        <v>273467.78000000003</v>
      </c>
      <c r="R3" s="61">
        <v>266411</v>
      </c>
      <c r="S3" s="61">
        <v>275477.81</v>
      </c>
      <c r="T3" s="61">
        <v>264078.96999999997</v>
      </c>
      <c r="U3" s="61">
        <v>272704.81</v>
      </c>
      <c r="V3" s="61">
        <v>272803.81</v>
      </c>
      <c r="W3" s="61">
        <v>258749.97</v>
      </c>
      <c r="X3" s="61">
        <v>210243</v>
      </c>
      <c r="Y3" s="61">
        <v>266002</v>
      </c>
      <c r="Z3" s="61">
        <v>275394.78000000003</v>
      </c>
      <c r="AA3" s="61">
        <v>290145.78000000003</v>
      </c>
      <c r="AB3" s="61">
        <v>261882</v>
      </c>
      <c r="AC3" s="61">
        <v>273528.78000000003</v>
      </c>
      <c r="AD3" s="61">
        <v>263839</v>
      </c>
      <c r="AE3" s="61">
        <v>272967.81</v>
      </c>
      <c r="AF3" s="61">
        <v>263382.96999999997</v>
      </c>
      <c r="AG3" s="61">
        <v>272403.81</v>
      </c>
      <c r="AH3" s="61">
        <v>270463.78000000003</v>
      </c>
      <c r="AI3" s="61">
        <v>258036</v>
      </c>
      <c r="AJ3" s="61">
        <v>88074</v>
      </c>
      <c r="AK3" s="61">
        <v>264835.96999999997</v>
      </c>
      <c r="AL3" s="61">
        <v>272797.81</v>
      </c>
      <c r="AM3" s="61">
        <v>290413.78000000003</v>
      </c>
      <c r="AN3" s="61">
        <v>270887.19</v>
      </c>
      <c r="AO3" s="61">
        <v>275754.81</v>
      </c>
      <c r="AP3" s="61">
        <v>266157</v>
      </c>
      <c r="AQ3" s="61">
        <v>276129</v>
      </c>
      <c r="AR3" s="61">
        <v>264600</v>
      </c>
      <c r="AS3" s="61">
        <v>273976.78000000003</v>
      </c>
      <c r="AT3" s="61">
        <v>273499.78000000003</v>
      </c>
      <c r="AU3" s="61">
        <v>261549</v>
      </c>
      <c r="AV3" s="61">
        <v>210009</v>
      </c>
      <c r="AW3" s="61">
        <v>270627</v>
      </c>
      <c r="AX3" s="61">
        <v>273581.81</v>
      </c>
      <c r="AY3" s="61">
        <v>290854.81</v>
      </c>
      <c r="AZ3" s="61">
        <v>261772</v>
      </c>
      <c r="BA3" s="61">
        <v>275607.81</v>
      </c>
      <c r="BB3" s="61">
        <v>265643</v>
      </c>
      <c r="BC3" s="61">
        <v>273164.78000000003</v>
      </c>
      <c r="BD3" s="61">
        <v>263811</v>
      </c>
      <c r="BE3" s="61">
        <v>271571.78000000003</v>
      </c>
      <c r="BF3" s="61">
        <v>272542.81</v>
      </c>
      <c r="BG3" s="61">
        <v>247700.19</v>
      </c>
      <c r="BH3" s="61">
        <v>0</v>
      </c>
      <c r="BI3" s="61">
        <v>114928</v>
      </c>
      <c r="BJ3" s="61">
        <v>275271.81</v>
      </c>
      <c r="BK3" s="61">
        <v>292315.78000000003</v>
      </c>
      <c r="BL3" s="61">
        <v>264100</v>
      </c>
      <c r="BM3" s="61">
        <v>281200.81</v>
      </c>
      <c r="BN3" s="61">
        <v>270098.96999999997</v>
      </c>
      <c r="BO3" s="61">
        <v>277951.81</v>
      </c>
      <c r="BP3" s="61">
        <v>264807</v>
      </c>
      <c r="BQ3" s="61">
        <v>280342.78000000003</v>
      </c>
      <c r="BR3" s="61">
        <v>282814.81</v>
      </c>
      <c r="BS3" s="61">
        <v>266428</v>
      </c>
      <c r="BT3" s="61">
        <v>278368.78000000003</v>
      </c>
      <c r="BU3" s="61">
        <v>215160</v>
      </c>
      <c r="BV3" s="61">
        <v>289860.78000000003</v>
      </c>
      <c r="BW3" s="61">
        <v>296670.78000000003</v>
      </c>
      <c r="BX3" s="61">
        <v>268884</v>
      </c>
      <c r="BY3" s="61">
        <v>296860.81</v>
      </c>
      <c r="BZ3" s="61">
        <v>281420.96999999997</v>
      </c>
      <c r="CA3" s="61">
        <v>287360.78000000003</v>
      </c>
      <c r="CB3" s="61">
        <v>275456</v>
      </c>
      <c r="CC3" s="61">
        <v>287102.78000000003</v>
      </c>
      <c r="CD3" s="61">
        <v>288750.81</v>
      </c>
      <c r="CE3" s="61">
        <v>278429.96999999997</v>
      </c>
      <c r="CF3" s="61">
        <v>38407.199999999997</v>
      </c>
      <c r="CG3" s="61">
        <v>277231.19</v>
      </c>
      <c r="CH3" s="61">
        <v>296597.78000000003</v>
      </c>
      <c r="CI3" s="61">
        <v>297697.78000000003</v>
      </c>
      <c r="CJ3" s="61">
        <v>278482.19</v>
      </c>
      <c r="CK3" s="61">
        <v>297697.78000000003</v>
      </c>
      <c r="CL3" s="61">
        <v>284862</v>
      </c>
      <c r="CM3" s="61">
        <v>288035.81</v>
      </c>
      <c r="CN3" s="61">
        <v>279665.96999999997</v>
      </c>
      <c r="CO3" s="61">
        <v>289507.78000000003</v>
      </c>
      <c r="CP3" s="61">
        <v>290326.78000000003</v>
      </c>
      <c r="CQ3" s="61">
        <v>279783</v>
      </c>
      <c r="CR3" s="61">
        <v>225642</v>
      </c>
      <c r="CS3" s="61">
        <v>286738.96999999997</v>
      </c>
      <c r="CT3" s="61">
        <v>295844.81</v>
      </c>
      <c r="CU3" s="61">
        <v>296997.78000000003</v>
      </c>
      <c r="CV3" s="61">
        <v>268404</v>
      </c>
      <c r="CW3" s="61">
        <v>297697.78000000003</v>
      </c>
      <c r="CX3" s="61">
        <v>285520</v>
      </c>
      <c r="CY3" s="61">
        <v>289184.78000000003</v>
      </c>
      <c r="CZ3" s="61">
        <v>279549</v>
      </c>
      <c r="DA3" s="61">
        <v>288152.81</v>
      </c>
      <c r="DB3" s="61">
        <v>291523.78000000003</v>
      </c>
      <c r="DC3" s="61">
        <v>277612</v>
      </c>
      <c r="DD3" s="61">
        <v>27813</v>
      </c>
      <c r="DE3" s="61">
        <v>287459.96999999997</v>
      </c>
      <c r="DF3" s="61">
        <v>295410.81</v>
      </c>
      <c r="DG3" s="61">
        <v>296527.81</v>
      </c>
      <c r="DH3" s="61">
        <v>267855</v>
      </c>
      <c r="DI3" s="61">
        <v>297457.81</v>
      </c>
      <c r="DJ3" s="61">
        <v>284421</v>
      </c>
      <c r="DK3" s="61">
        <v>288220.78000000003</v>
      </c>
      <c r="DL3" s="61">
        <v>279432</v>
      </c>
      <c r="DM3" s="61">
        <v>288688.78000000003</v>
      </c>
      <c r="DN3" s="61">
        <v>291000.78000000003</v>
      </c>
      <c r="DO3" s="61">
        <v>276177</v>
      </c>
      <c r="DP3" s="61">
        <v>225498</v>
      </c>
      <c r="DQ3" s="61">
        <v>287460</v>
      </c>
      <c r="DR3" s="61">
        <v>296370.78000000003</v>
      </c>
      <c r="DS3" s="61">
        <v>296644.81</v>
      </c>
      <c r="DT3" s="61">
        <v>267388</v>
      </c>
      <c r="DU3" s="61">
        <v>297137.81</v>
      </c>
      <c r="DV3" s="61">
        <v>284502</v>
      </c>
      <c r="DW3" s="61">
        <v>288805.78000000003</v>
      </c>
      <c r="DX3" s="61">
        <v>278016</v>
      </c>
      <c r="DY3" s="61">
        <v>289183.78000000003</v>
      </c>
      <c r="DZ3" s="61">
        <v>288805.81</v>
      </c>
      <c r="EA3" s="61">
        <v>276458</v>
      </c>
      <c r="EB3" s="61">
        <v>55867.8</v>
      </c>
      <c r="EC3" s="61">
        <v>190179</v>
      </c>
      <c r="ED3" s="61">
        <v>294540.81</v>
      </c>
      <c r="EE3" s="61">
        <v>296521.78000000003</v>
      </c>
      <c r="EF3" s="61">
        <v>276986.19</v>
      </c>
      <c r="EG3" s="61">
        <v>297097.81</v>
      </c>
      <c r="EH3" s="61">
        <v>284561.96999999997</v>
      </c>
      <c r="EI3" s="61">
        <v>287518.78000000003</v>
      </c>
      <c r="EJ3" s="61">
        <v>278361</v>
      </c>
      <c r="EK3" s="61">
        <v>289267.78000000003</v>
      </c>
      <c r="EL3" s="61">
        <v>288888.81</v>
      </c>
      <c r="EM3" s="61">
        <v>277640.96999999997</v>
      </c>
      <c r="EN3" s="61">
        <v>224517</v>
      </c>
      <c r="EO3" s="61">
        <v>284816</v>
      </c>
      <c r="EP3" s="61">
        <v>295298.78000000003</v>
      </c>
      <c r="EQ3" s="61">
        <v>294978.78000000003</v>
      </c>
      <c r="ER3" s="61">
        <v>267036</v>
      </c>
      <c r="ES3" s="61">
        <v>294940.78000000003</v>
      </c>
      <c r="ET3" s="61">
        <v>280782</v>
      </c>
      <c r="EU3" s="61">
        <v>287986.81</v>
      </c>
      <c r="EV3" s="61">
        <v>277122.96999999997</v>
      </c>
      <c r="EW3" s="61">
        <v>286720.81</v>
      </c>
      <c r="EX3" s="61">
        <v>288805.81</v>
      </c>
      <c r="EY3" s="61">
        <v>276857.96999999997</v>
      </c>
      <c r="EZ3" s="61">
        <v>27990</v>
      </c>
      <c r="FA3" s="61">
        <v>85367.2</v>
      </c>
      <c r="FB3" s="61">
        <v>292779.78000000003</v>
      </c>
      <c r="FC3" s="61">
        <v>292106.78000000003</v>
      </c>
      <c r="FD3" s="61">
        <v>264557</v>
      </c>
      <c r="FE3" s="61">
        <v>292921.78000000003</v>
      </c>
      <c r="FF3" s="61">
        <v>277428</v>
      </c>
      <c r="FG3" s="61">
        <v>286141.81</v>
      </c>
      <c r="FH3" s="61">
        <v>275672.96999999997</v>
      </c>
      <c r="FI3" s="61">
        <v>286226.81</v>
      </c>
      <c r="FJ3" s="61">
        <v>289234.78000000003</v>
      </c>
      <c r="FK3" s="61">
        <v>273586</v>
      </c>
      <c r="FL3" s="61">
        <v>224799</v>
      </c>
      <c r="FM3" s="61">
        <v>281681.96999999997</v>
      </c>
      <c r="FN3" s="61">
        <v>289559.81</v>
      </c>
      <c r="FO3" s="61">
        <v>290611.78000000003</v>
      </c>
      <c r="FP3" s="61">
        <v>263884</v>
      </c>
      <c r="FQ3" s="61">
        <v>47454</v>
      </c>
      <c r="FR3" s="61">
        <v>257530</v>
      </c>
      <c r="FS3" s="61">
        <v>282300.78000000003</v>
      </c>
      <c r="FT3" s="61">
        <v>273788</v>
      </c>
      <c r="FU3" s="61">
        <v>285997.81</v>
      </c>
      <c r="FV3" s="61">
        <v>287167.78000000003</v>
      </c>
      <c r="FW3" s="61">
        <v>271316</v>
      </c>
      <c r="FX3" s="61">
        <v>289081.81</v>
      </c>
      <c r="FY3" s="61">
        <v>279899.96999999997</v>
      </c>
      <c r="FZ3" s="61">
        <v>288882.81</v>
      </c>
    </row>
    <row r="4" spans="1:182">
      <c r="B4" s="578" t="s">
        <v>2</v>
      </c>
      <c r="C4" s="61">
        <v>98314</v>
      </c>
      <c r="D4" s="61">
        <v>88188</v>
      </c>
      <c r="E4" s="61">
        <v>96973</v>
      </c>
      <c r="F4" s="61">
        <v>94114</v>
      </c>
      <c r="G4" s="61">
        <v>97082</v>
      </c>
      <c r="H4" s="61">
        <v>94453</v>
      </c>
      <c r="I4" s="61">
        <v>98943</v>
      </c>
      <c r="J4" s="61">
        <v>98383</v>
      </c>
      <c r="K4" s="61">
        <v>94173</v>
      </c>
      <c r="L4" s="61">
        <v>96834</v>
      </c>
      <c r="M4" s="61">
        <v>93204</v>
      </c>
      <c r="N4" s="61">
        <v>96765</v>
      </c>
      <c r="O4" s="61">
        <v>99101</v>
      </c>
      <c r="P4" s="61">
        <v>89521</v>
      </c>
      <c r="Q4" s="61">
        <v>97412</v>
      </c>
      <c r="R4" s="61">
        <v>79090</v>
      </c>
      <c r="S4" s="61">
        <v>46774</v>
      </c>
      <c r="T4" s="61">
        <v>94824</v>
      </c>
      <c r="U4" s="61">
        <v>99327</v>
      </c>
      <c r="V4" s="61">
        <v>99305</v>
      </c>
      <c r="W4" s="61">
        <v>93935</v>
      </c>
      <c r="X4" s="61">
        <v>98596</v>
      </c>
      <c r="Y4" s="61">
        <v>93408</v>
      </c>
      <c r="Z4" s="61">
        <v>97293</v>
      </c>
      <c r="AA4" s="61">
        <v>97986</v>
      </c>
      <c r="AB4" s="61">
        <v>88647</v>
      </c>
      <c r="AC4" s="61">
        <v>97286</v>
      </c>
      <c r="AD4" s="61">
        <v>93849</v>
      </c>
      <c r="AE4" s="61">
        <v>96873</v>
      </c>
      <c r="AF4" s="61">
        <v>94918</v>
      </c>
      <c r="AG4" s="61">
        <v>99081</v>
      </c>
      <c r="AH4" s="61">
        <v>98806</v>
      </c>
      <c r="AI4" s="61">
        <v>93952</v>
      </c>
      <c r="AJ4" s="61">
        <v>97658</v>
      </c>
      <c r="AK4" s="61">
        <v>93732</v>
      </c>
      <c r="AL4" s="61">
        <v>96576</v>
      </c>
      <c r="AM4" s="61">
        <v>98611</v>
      </c>
      <c r="AN4" s="61">
        <v>92816.4</v>
      </c>
      <c r="AO4" s="61">
        <v>97825</v>
      </c>
      <c r="AP4" s="61">
        <v>47282</v>
      </c>
      <c r="AQ4" s="61">
        <v>66361.600000000006</v>
      </c>
      <c r="AR4" s="61">
        <v>95249</v>
      </c>
      <c r="AS4" s="61">
        <v>99211</v>
      </c>
      <c r="AT4" s="61">
        <v>99483</v>
      </c>
      <c r="AU4" s="61">
        <v>94532</v>
      </c>
      <c r="AV4" s="61">
        <v>97753</v>
      </c>
      <c r="AW4" s="61">
        <v>94171</v>
      </c>
      <c r="AX4" s="61">
        <v>96686</v>
      </c>
      <c r="AY4" s="61">
        <v>98920</v>
      </c>
      <c r="AZ4" s="61">
        <v>89606</v>
      </c>
      <c r="BA4" s="61">
        <v>97987</v>
      </c>
      <c r="BB4" s="61">
        <v>93947</v>
      </c>
      <c r="BC4" s="61">
        <v>97577</v>
      </c>
      <c r="BD4" s="61">
        <v>95173</v>
      </c>
      <c r="BE4" s="61">
        <v>99229</v>
      </c>
      <c r="BF4" s="61">
        <v>99353</v>
      </c>
      <c r="BG4" s="61">
        <v>94087</v>
      </c>
      <c r="BH4" s="61">
        <v>97280</v>
      </c>
      <c r="BI4" s="61">
        <v>93827</v>
      </c>
      <c r="BJ4" s="61">
        <v>96996</v>
      </c>
      <c r="BK4" s="61">
        <v>99435</v>
      </c>
      <c r="BL4" s="61">
        <v>89995</v>
      </c>
      <c r="BM4" s="61">
        <v>98096</v>
      </c>
      <c r="BN4" s="61">
        <v>19048</v>
      </c>
      <c r="BO4" s="61">
        <v>19001</v>
      </c>
      <c r="BP4" s="61">
        <v>95957</v>
      </c>
      <c r="BQ4" s="61">
        <v>100170</v>
      </c>
      <c r="BR4" s="61">
        <v>100862</v>
      </c>
      <c r="BS4" s="61">
        <v>95394</v>
      </c>
      <c r="BT4" s="61">
        <v>99476</v>
      </c>
      <c r="BU4" s="61">
        <v>95768</v>
      </c>
      <c r="BV4" s="61">
        <v>99473</v>
      </c>
      <c r="BW4" s="61">
        <v>101110</v>
      </c>
      <c r="BX4" s="61">
        <v>92550</v>
      </c>
      <c r="BY4" s="61">
        <v>100349</v>
      </c>
      <c r="BZ4" s="61">
        <v>97893</v>
      </c>
      <c r="CA4" s="61">
        <v>100844</v>
      </c>
      <c r="CB4" s="61">
        <v>98011</v>
      </c>
      <c r="CC4" s="61">
        <v>102978</v>
      </c>
      <c r="CD4" s="61">
        <v>102763</v>
      </c>
      <c r="CE4" s="61">
        <v>98346</v>
      </c>
      <c r="CF4" s="61">
        <v>101577</v>
      </c>
      <c r="CG4" s="61">
        <v>100752</v>
      </c>
      <c r="CH4" s="61">
        <v>104342</v>
      </c>
      <c r="CI4" s="61">
        <v>104646</v>
      </c>
      <c r="CJ4" s="61">
        <v>97482.41</v>
      </c>
      <c r="CK4" s="61">
        <v>103502</v>
      </c>
      <c r="CL4" s="61">
        <v>52860.6</v>
      </c>
      <c r="CM4" s="61">
        <v>79030.399999999994</v>
      </c>
      <c r="CN4" s="61">
        <v>98864</v>
      </c>
      <c r="CO4" s="61">
        <v>103416</v>
      </c>
      <c r="CP4" s="61">
        <v>103741</v>
      </c>
      <c r="CQ4" s="61">
        <v>98977</v>
      </c>
      <c r="CR4" s="61">
        <v>102098</v>
      </c>
      <c r="CS4" s="61">
        <v>100706</v>
      </c>
      <c r="CT4" s="61">
        <v>104381</v>
      </c>
      <c r="CU4" s="61">
        <v>104429</v>
      </c>
      <c r="CV4" s="61">
        <v>94256</v>
      </c>
      <c r="CW4" s="61">
        <v>63469.4</v>
      </c>
      <c r="CX4" s="61">
        <v>46129.4</v>
      </c>
      <c r="CY4" s="61">
        <v>101783</v>
      </c>
      <c r="CZ4" s="61">
        <v>99372</v>
      </c>
      <c r="DA4" s="61">
        <v>103580</v>
      </c>
      <c r="DB4" s="61">
        <v>103925</v>
      </c>
      <c r="DC4" s="61">
        <v>98778</v>
      </c>
      <c r="DD4" s="61">
        <v>102192</v>
      </c>
      <c r="DE4" s="61">
        <v>100678</v>
      </c>
      <c r="DF4" s="61">
        <v>103780</v>
      </c>
      <c r="DG4" s="61">
        <v>104297</v>
      </c>
      <c r="DH4" s="61">
        <v>94288</v>
      </c>
      <c r="DI4" s="61">
        <v>103096</v>
      </c>
      <c r="DJ4" s="61">
        <v>95379</v>
      </c>
      <c r="DK4" s="61">
        <v>36003.599999999999</v>
      </c>
      <c r="DL4" s="61">
        <v>98824</v>
      </c>
      <c r="DM4" s="61">
        <v>103451</v>
      </c>
      <c r="DN4" s="61">
        <v>103782</v>
      </c>
      <c r="DO4" s="61">
        <v>98363</v>
      </c>
      <c r="DP4" s="61">
        <v>102243</v>
      </c>
      <c r="DQ4" s="61">
        <v>100455</v>
      </c>
      <c r="DR4" s="61">
        <v>103651</v>
      </c>
      <c r="DS4" s="61">
        <v>104161</v>
      </c>
      <c r="DT4" s="61">
        <v>94001</v>
      </c>
      <c r="DU4" s="61">
        <v>102616</v>
      </c>
      <c r="DV4" s="61">
        <v>98351</v>
      </c>
      <c r="DW4" s="61">
        <v>101588</v>
      </c>
      <c r="DX4" s="61">
        <v>98747</v>
      </c>
      <c r="DY4" s="61">
        <v>103609</v>
      </c>
      <c r="DZ4" s="61">
        <v>102925</v>
      </c>
      <c r="EA4" s="61">
        <v>98458</v>
      </c>
      <c r="EB4" s="61">
        <v>101361</v>
      </c>
      <c r="EC4" s="61">
        <v>99600</v>
      </c>
      <c r="ED4" s="61">
        <v>103399</v>
      </c>
      <c r="EE4" s="61">
        <v>104156</v>
      </c>
      <c r="EF4" s="61">
        <v>97341.41</v>
      </c>
      <c r="EG4" s="61">
        <v>102587</v>
      </c>
      <c r="EH4" s="61">
        <v>39450</v>
      </c>
      <c r="EI4" s="61">
        <v>91426</v>
      </c>
      <c r="EJ4" s="61">
        <v>98668</v>
      </c>
      <c r="EK4" s="61">
        <v>103661</v>
      </c>
      <c r="EL4" s="61">
        <v>103311</v>
      </c>
      <c r="EM4" s="61">
        <v>98458</v>
      </c>
      <c r="EN4" s="61">
        <v>101464</v>
      </c>
      <c r="EO4" s="61">
        <v>99444</v>
      </c>
      <c r="EP4" s="61">
        <v>103669</v>
      </c>
      <c r="EQ4" s="61">
        <v>103599</v>
      </c>
      <c r="ER4" s="61">
        <v>93449</v>
      </c>
      <c r="ES4" s="61">
        <v>101953</v>
      </c>
      <c r="ET4" s="61">
        <v>97913</v>
      </c>
      <c r="EU4" s="61">
        <v>101259</v>
      </c>
      <c r="EV4" s="61">
        <v>98356</v>
      </c>
      <c r="EW4" s="61">
        <v>102976</v>
      </c>
      <c r="EX4" s="61">
        <v>102849</v>
      </c>
      <c r="EY4" s="61">
        <v>97826</v>
      </c>
      <c r="EZ4" s="61">
        <v>101351</v>
      </c>
      <c r="FA4" s="61">
        <v>99177</v>
      </c>
      <c r="FB4" s="61">
        <v>103364</v>
      </c>
      <c r="FC4" s="61">
        <v>101850</v>
      </c>
      <c r="FD4" s="61">
        <v>92098</v>
      </c>
      <c r="FE4" s="61">
        <v>100835</v>
      </c>
      <c r="FF4" s="61">
        <v>9820</v>
      </c>
      <c r="FG4" s="61">
        <v>28762</v>
      </c>
      <c r="FH4" s="61">
        <v>97459</v>
      </c>
      <c r="FI4" s="61">
        <v>102244</v>
      </c>
      <c r="FJ4" s="61">
        <v>102122</v>
      </c>
      <c r="FK4" s="61">
        <v>97257</v>
      </c>
      <c r="FL4" s="61">
        <v>100648</v>
      </c>
      <c r="FM4" s="61">
        <v>97833</v>
      </c>
      <c r="FN4" s="61">
        <v>102227</v>
      </c>
      <c r="FO4" s="61">
        <v>101508</v>
      </c>
      <c r="FP4" s="61">
        <v>91803</v>
      </c>
      <c r="FQ4" s="61">
        <v>101024</v>
      </c>
      <c r="FR4" s="61">
        <v>97572</v>
      </c>
      <c r="FS4" s="61">
        <v>100216</v>
      </c>
      <c r="FT4" s="61">
        <v>97072</v>
      </c>
      <c r="FU4" s="61">
        <v>101938</v>
      </c>
      <c r="FV4" s="61">
        <v>101778</v>
      </c>
      <c r="FW4" s="61">
        <v>96626</v>
      </c>
      <c r="FX4" s="61">
        <v>100418</v>
      </c>
      <c r="FY4" s="61">
        <v>97562</v>
      </c>
      <c r="FZ4" s="61">
        <v>102125</v>
      </c>
    </row>
    <row r="5" spans="1:182">
      <c r="B5" s="578" t="s">
        <v>3</v>
      </c>
      <c r="C5" s="61">
        <v>96304.8</v>
      </c>
      <c r="D5" s="61">
        <v>86744.41</v>
      </c>
      <c r="E5" s="61">
        <v>89099.199999999997</v>
      </c>
      <c r="F5" s="61">
        <v>0</v>
      </c>
      <c r="G5" s="61">
        <v>42821.2</v>
      </c>
      <c r="H5" s="61">
        <v>92914</v>
      </c>
      <c r="I5" s="61">
        <v>96938.8</v>
      </c>
      <c r="J5" s="61">
        <v>96486.8</v>
      </c>
      <c r="K5" s="61">
        <v>92284</v>
      </c>
      <c r="L5" s="61">
        <v>94901.8</v>
      </c>
      <c r="M5" s="61">
        <v>91368</v>
      </c>
      <c r="N5" s="61">
        <v>95061.8</v>
      </c>
      <c r="O5" s="61">
        <v>97046.8</v>
      </c>
      <c r="P5" s="61">
        <v>87606.41</v>
      </c>
      <c r="Q5" s="61">
        <v>95389.8</v>
      </c>
      <c r="R5" s="61">
        <v>92593</v>
      </c>
      <c r="S5" s="61">
        <v>95694.8</v>
      </c>
      <c r="T5" s="61">
        <v>93292</v>
      </c>
      <c r="U5" s="61">
        <v>97319.8</v>
      </c>
      <c r="V5" s="61">
        <v>97132.800000000003</v>
      </c>
      <c r="W5" s="61">
        <v>92424</v>
      </c>
      <c r="X5" s="61">
        <v>96069.8</v>
      </c>
      <c r="Y5" s="61">
        <v>91305</v>
      </c>
      <c r="Z5" s="61">
        <v>95483.8</v>
      </c>
      <c r="AA5" s="61">
        <v>96669.8</v>
      </c>
      <c r="AB5" s="61">
        <v>87547.41</v>
      </c>
      <c r="AC5" s="61">
        <v>95182.8</v>
      </c>
      <c r="AD5" s="61">
        <v>92092</v>
      </c>
      <c r="AE5" s="61">
        <v>30413</v>
      </c>
      <c r="AF5" s="61">
        <v>93110</v>
      </c>
      <c r="AG5" s="61">
        <v>97093.8</v>
      </c>
      <c r="AH5" s="61">
        <v>97342.8</v>
      </c>
      <c r="AI5" s="61">
        <v>92094</v>
      </c>
      <c r="AJ5" s="61">
        <v>95891.8</v>
      </c>
      <c r="AK5" s="61">
        <v>91597</v>
      </c>
      <c r="AL5" s="61">
        <v>94513.8</v>
      </c>
      <c r="AM5" s="61">
        <v>96628.800000000003</v>
      </c>
      <c r="AN5" s="61">
        <v>91245</v>
      </c>
      <c r="AO5" s="61">
        <v>96247.8</v>
      </c>
      <c r="AP5" s="61">
        <v>92547</v>
      </c>
      <c r="AQ5" s="61">
        <v>96250.8</v>
      </c>
      <c r="AR5" s="61">
        <v>93439</v>
      </c>
      <c r="AS5" s="61">
        <v>97443.8</v>
      </c>
      <c r="AT5" s="61">
        <v>97772.800000000003</v>
      </c>
      <c r="AU5" s="61">
        <v>92801</v>
      </c>
      <c r="AV5" s="61">
        <v>95717.8</v>
      </c>
      <c r="AW5" s="61">
        <v>92289</v>
      </c>
      <c r="AX5" s="61">
        <v>94891.8</v>
      </c>
      <c r="AY5" s="61">
        <v>96963.8</v>
      </c>
      <c r="AZ5" s="61">
        <v>87942</v>
      </c>
      <c r="BA5" s="61">
        <v>96037.8</v>
      </c>
      <c r="BB5" s="61">
        <v>27446.2</v>
      </c>
      <c r="BC5" s="61">
        <v>95353.8</v>
      </c>
      <c r="BD5" s="61">
        <v>93643</v>
      </c>
      <c r="BE5" s="61">
        <v>97297.8</v>
      </c>
      <c r="BF5" s="61">
        <v>97486.8</v>
      </c>
      <c r="BG5" s="61">
        <v>92358</v>
      </c>
      <c r="BH5" s="61">
        <v>95361.8</v>
      </c>
      <c r="BI5" s="61">
        <v>91856</v>
      </c>
      <c r="BJ5" s="61">
        <v>95150.8</v>
      </c>
      <c r="BK5" s="61">
        <v>97023.8</v>
      </c>
      <c r="BL5" s="61">
        <v>88263.41</v>
      </c>
      <c r="BM5" s="61">
        <v>96167.8</v>
      </c>
      <c r="BN5" s="61">
        <v>92614</v>
      </c>
      <c r="BO5" s="61">
        <v>96878.8</v>
      </c>
      <c r="BP5" s="61">
        <v>94172</v>
      </c>
      <c r="BQ5" s="61">
        <v>98160.8</v>
      </c>
      <c r="BR5" s="61">
        <v>98866.8</v>
      </c>
      <c r="BS5" s="61">
        <v>93517</v>
      </c>
      <c r="BT5" s="61">
        <v>97120.8</v>
      </c>
      <c r="BU5" s="61">
        <v>93910</v>
      </c>
      <c r="BV5" s="61">
        <v>97764.800000000003</v>
      </c>
      <c r="BW5" s="61">
        <v>98949.8</v>
      </c>
      <c r="BX5" s="61">
        <v>90281.41</v>
      </c>
      <c r="BY5" s="61">
        <v>98067.8</v>
      </c>
      <c r="BZ5" s="61">
        <v>60726.2</v>
      </c>
      <c r="CA5" s="61">
        <v>44695.199999999997</v>
      </c>
      <c r="CB5" s="61">
        <v>95954</v>
      </c>
      <c r="CC5" s="61">
        <v>100643.8</v>
      </c>
      <c r="CD5" s="61">
        <v>101091.8</v>
      </c>
      <c r="CE5" s="61">
        <v>96689</v>
      </c>
      <c r="CF5" s="61">
        <v>99371.8</v>
      </c>
      <c r="CG5" s="61">
        <v>98630</v>
      </c>
      <c r="CH5" s="61">
        <v>102664.8</v>
      </c>
      <c r="CI5" s="61">
        <v>102510.8</v>
      </c>
      <c r="CJ5" s="61">
        <v>95694.2</v>
      </c>
      <c r="CK5" s="61">
        <v>101441.8</v>
      </c>
      <c r="CL5" s="61">
        <v>97146</v>
      </c>
      <c r="CM5" s="61">
        <v>100030.8</v>
      </c>
      <c r="CN5" s="61">
        <v>97245</v>
      </c>
      <c r="CO5" s="61">
        <v>101540.8</v>
      </c>
      <c r="CP5" s="61">
        <v>101805.8</v>
      </c>
      <c r="CQ5" s="61">
        <v>96970</v>
      </c>
      <c r="CR5" s="61">
        <v>100310.8</v>
      </c>
      <c r="CS5" s="61">
        <v>98587</v>
      </c>
      <c r="CT5" s="61">
        <v>102756.8</v>
      </c>
      <c r="CU5" s="61">
        <v>102511.8</v>
      </c>
      <c r="CV5" s="61">
        <v>92765</v>
      </c>
      <c r="CW5" s="61">
        <v>39375</v>
      </c>
      <c r="CX5" s="61">
        <v>0</v>
      </c>
      <c r="CY5" s="61">
        <v>99818.8</v>
      </c>
      <c r="CZ5" s="61">
        <v>97531</v>
      </c>
      <c r="DA5" s="61">
        <v>101634.8</v>
      </c>
      <c r="DB5" s="61">
        <v>102032.8</v>
      </c>
      <c r="DC5" s="61">
        <v>96742</v>
      </c>
      <c r="DD5" s="61">
        <v>100322.8</v>
      </c>
      <c r="DE5" s="61">
        <v>98932</v>
      </c>
      <c r="DF5" s="61">
        <v>101937.8</v>
      </c>
      <c r="DG5" s="61">
        <v>102668.8</v>
      </c>
      <c r="DH5" s="61">
        <v>92488.41</v>
      </c>
      <c r="DI5" s="61">
        <v>101596.8</v>
      </c>
      <c r="DJ5" s="61">
        <v>96891</v>
      </c>
      <c r="DK5" s="61">
        <v>99611.8</v>
      </c>
      <c r="DL5" s="61">
        <v>97377</v>
      </c>
      <c r="DM5" s="61">
        <v>101818.8</v>
      </c>
      <c r="DN5" s="61">
        <v>101595.8</v>
      </c>
      <c r="DO5" s="61">
        <v>96667</v>
      </c>
      <c r="DP5" s="61">
        <v>100488.8</v>
      </c>
      <c r="DQ5" s="61">
        <v>98874</v>
      </c>
      <c r="DR5" s="61">
        <v>101746.8</v>
      </c>
      <c r="DS5" s="61">
        <v>102210.8</v>
      </c>
      <c r="DT5" s="61">
        <v>92279.41</v>
      </c>
      <c r="DU5" s="61">
        <v>101109.8</v>
      </c>
      <c r="DV5" s="61">
        <v>45226.2</v>
      </c>
      <c r="DW5" s="61">
        <v>83611.8</v>
      </c>
      <c r="DX5" s="61">
        <v>96859</v>
      </c>
      <c r="DY5" s="61">
        <v>101697.8</v>
      </c>
      <c r="DZ5" s="61">
        <v>101213.8</v>
      </c>
      <c r="EA5" s="61">
        <v>96507</v>
      </c>
      <c r="EB5" s="61">
        <v>99836.800000000003</v>
      </c>
      <c r="EC5" s="61">
        <v>97805</v>
      </c>
      <c r="ED5" s="61">
        <v>101577.8</v>
      </c>
      <c r="EE5" s="61">
        <v>102125.8</v>
      </c>
      <c r="EF5" s="61">
        <v>95579.199999999997</v>
      </c>
      <c r="EG5" s="61">
        <v>100977.8</v>
      </c>
      <c r="EH5" s="61">
        <v>96731</v>
      </c>
      <c r="EI5" s="61">
        <v>99616.8</v>
      </c>
      <c r="EJ5" s="61">
        <v>96890</v>
      </c>
      <c r="EK5" s="61">
        <v>101802.8</v>
      </c>
      <c r="EL5" s="61">
        <v>101255.8</v>
      </c>
      <c r="EM5" s="61">
        <v>96807</v>
      </c>
      <c r="EN5" s="61">
        <v>99848.8</v>
      </c>
      <c r="EO5" s="61">
        <v>97637</v>
      </c>
      <c r="EP5" s="61">
        <v>102037.8</v>
      </c>
      <c r="EQ5" s="61">
        <v>101268.8</v>
      </c>
      <c r="ER5" s="61">
        <v>91570.41</v>
      </c>
      <c r="ES5" s="61">
        <v>100084.8</v>
      </c>
      <c r="ET5" s="61">
        <v>35463</v>
      </c>
      <c r="EU5" s="61">
        <v>92945.2</v>
      </c>
      <c r="EV5" s="61">
        <v>96481</v>
      </c>
      <c r="EW5" s="61">
        <v>100698.8</v>
      </c>
      <c r="EX5" s="61">
        <v>100662.8</v>
      </c>
      <c r="EY5" s="61">
        <v>96301</v>
      </c>
      <c r="EZ5" s="61">
        <v>99320.8</v>
      </c>
      <c r="FA5" s="61">
        <v>96994</v>
      </c>
      <c r="FB5" s="61">
        <v>100995.8</v>
      </c>
      <c r="FC5" s="61">
        <v>99650.8</v>
      </c>
      <c r="FD5" s="61">
        <v>90323</v>
      </c>
      <c r="FE5" s="61">
        <v>99258.8</v>
      </c>
      <c r="FF5" s="61">
        <v>95658</v>
      </c>
      <c r="FG5" s="61">
        <v>98496.8</v>
      </c>
      <c r="FH5" s="61">
        <v>95995</v>
      </c>
      <c r="FI5" s="61">
        <v>100212.8</v>
      </c>
      <c r="FJ5" s="61">
        <v>100019.8</v>
      </c>
      <c r="FK5" s="61">
        <v>95423</v>
      </c>
      <c r="FL5" s="61">
        <v>99141.8</v>
      </c>
      <c r="FM5" s="61">
        <v>96020</v>
      </c>
      <c r="FN5" s="61">
        <v>100118.8</v>
      </c>
      <c r="FO5" s="61">
        <v>99585.8</v>
      </c>
      <c r="FP5" s="61">
        <v>89973.41</v>
      </c>
      <c r="FQ5" s="61">
        <v>99098.8</v>
      </c>
      <c r="FR5" s="61">
        <v>95779</v>
      </c>
      <c r="FS5" s="61">
        <v>31491</v>
      </c>
      <c r="FT5" s="61">
        <v>95553</v>
      </c>
      <c r="FU5" s="61">
        <v>99872.8</v>
      </c>
      <c r="FV5" s="61">
        <v>99610.8</v>
      </c>
      <c r="FW5" s="61">
        <v>95271</v>
      </c>
      <c r="FX5" s="61">
        <v>98125.8</v>
      </c>
      <c r="FY5" s="61">
        <v>95912</v>
      </c>
      <c r="FZ5" s="61">
        <v>99996.800000000003</v>
      </c>
    </row>
    <row r="6" spans="1:182">
      <c r="B6" s="578" t="s">
        <v>4</v>
      </c>
      <c r="C6" s="61">
        <v>94370</v>
      </c>
      <c r="D6" s="61">
        <v>83812</v>
      </c>
      <c r="E6" s="61">
        <v>89531</v>
      </c>
      <c r="F6" s="61">
        <v>76586.64</v>
      </c>
      <c r="G6" s="61">
        <v>20359.240000000002</v>
      </c>
      <c r="H6" s="61">
        <v>85191.6</v>
      </c>
      <c r="I6" s="61">
        <v>88720</v>
      </c>
      <c r="J6" s="61">
        <v>89614</v>
      </c>
      <c r="K6" s="61">
        <v>86953.600000000006</v>
      </c>
      <c r="L6" s="61">
        <v>91342</v>
      </c>
      <c r="M6" s="61">
        <v>89298.6</v>
      </c>
      <c r="N6" s="61">
        <v>90661</v>
      </c>
      <c r="O6" s="61">
        <v>95833</v>
      </c>
      <c r="P6" s="61">
        <v>85284</v>
      </c>
      <c r="Q6" s="61">
        <v>88487</v>
      </c>
      <c r="R6" s="61">
        <v>88167.6</v>
      </c>
      <c r="S6" s="61">
        <v>91320</v>
      </c>
      <c r="T6" s="61">
        <v>85921.600000000006</v>
      </c>
      <c r="U6" s="61">
        <v>90070</v>
      </c>
      <c r="V6" s="61">
        <v>89446</v>
      </c>
      <c r="W6" s="61">
        <v>86564.6</v>
      </c>
      <c r="X6" s="61">
        <v>91126</v>
      </c>
      <c r="Y6" s="61">
        <v>89308.6</v>
      </c>
      <c r="Z6" s="61">
        <v>88894</v>
      </c>
      <c r="AA6" s="61">
        <v>92557</v>
      </c>
      <c r="AB6" s="61">
        <v>84306</v>
      </c>
      <c r="AC6" s="61">
        <v>88621</v>
      </c>
      <c r="AD6" s="61">
        <v>86184</v>
      </c>
      <c r="AE6" s="61">
        <v>90270</v>
      </c>
      <c r="AF6" s="61">
        <v>85929.600000000006</v>
      </c>
      <c r="AG6" s="61">
        <v>89874</v>
      </c>
      <c r="AH6" s="61">
        <v>89606</v>
      </c>
      <c r="AI6" s="61">
        <v>85442.6</v>
      </c>
      <c r="AJ6" s="61">
        <v>90252</v>
      </c>
      <c r="AK6" s="61">
        <v>87227.6</v>
      </c>
      <c r="AL6" s="61">
        <v>87425</v>
      </c>
      <c r="AM6" s="61">
        <v>92424</v>
      </c>
      <c r="AN6" s="61">
        <v>87375</v>
      </c>
      <c r="AO6" s="61">
        <v>89892</v>
      </c>
      <c r="AP6" s="61">
        <v>83168</v>
      </c>
      <c r="AQ6" s="61">
        <v>20045.240000000002</v>
      </c>
      <c r="AR6" s="61">
        <v>87337.600000000006</v>
      </c>
      <c r="AS6" s="61">
        <v>88705</v>
      </c>
      <c r="AT6" s="61">
        <v>90857</v>
      </c>
      <c r="AU6" s="61">
        <v>85775.6</v>
      </c>
      <c r="AV6" s="61">
        <v>90305</v>
      </c>
      <c r="AW6" s="61">
        <v>88702.6</v>
      </c>
      <c r="AX6" s="61">
        <v>87347</v>
      </c>
      <c r="AY6" s="61">
        <v>91889</v>
      </c>
      <c r="AZ6" s="61">
        <v>83926</v>
      </c>
      <c r="BA6" s="61">
        <v>85793</v>
      </c>
      <c r="BB6" s="61">
        <v>80169.600000000006</v>
      </c>
      <c r="BC6" s="61">
        <v>82549</v>
      </c>
      <c r="BD6" s="61">
        <v>80973.600000000006</v>
      </c>
      <c r="BE6" s="61">
        <v>83927</v>
      </c>
      <c r="BF6" s="61">
        <v>85271</v>
      </c>
      <c r="BG6" s="61">
        <v>77925</v>
      </c>
      <c r="BH6" s="61">
        <v>83684</v>
      </c>
      <c r="BI6" s="61">
        <v>82083</v>
      </c>
      <c r="BJ6" s="61">
        <v>82153</v>
      </c>
      <c r="BK6" s="61">
        <v>93665</v>
      </c>
      <c r="BL6" s="61">
        <v>85041</v>
      </c>
      <c r="BM6" s="61">
        <v>86551</v>
      </c>
      <c r="BN6" s="61">
        <v>82533.600000000006</v>
      </c>
      <c r="BO6" s="61">
        <v>85653</v>
      </c>
      <c r="BP6" s="61">
        <v>84028</v>
      </c>
      <c r="BQ6" s="61">
        <v>88192</v>
      </c>
      <c r="BR6" s="61">
        <v>88690</v>
      </c>
      <c r="BS6" s="61">
        <v>83162.600000000006</v>
      </c>
      <c r="BT6" s="61">
        <v>87075</v>
      </c>
      <c r="BU6" s="61">
        <v>92393</v>
      </c>
      <c r="BV6" s="61">
        <v>92463</v>
      </c>
      <c r="BW6" s="61">
        <v>97868</v>
      </c>
      <c r="BX6" s="61">
        <v>89506</v>
      </c>
      <c r="BY6" s="61">
        <v>98262</v>
      </c>
      <c r="BZ6" s="61">
        <v>15896.6</v>
      </c>
      <c r="CA6" s="61">
        <v>20036.240000000002</v>
      </c>
      <c r="CB6" s="61">
        <v>86382.6</v>
      </c>
      <c r="CC6" s="61">
        <v>94136</v>
      </c>
      <c r="CD6" s="61">
        <v>94704</v>
      </c>
      <c r="CE6" s="61">
        <v>91131.6</v>
      </c>
      <c r="CF6" s="61">
        <v>96494</v>
      </c>
      <c r="CG6" s="61">
        <v>96337.600000000006</v>
      </c>
      <c r="CH6" s="61">
        <v>97779</v>
      </c>
      <c r="CI6" s="61">
        <v>100366</v>
      </c>
      <c r="CJ6" s="61">
        <v>94296</v>
      </c>
      <c r="CK6" s="61">
        <v>100546</v>
      </c>
      <c r="CL6" s="61">
        <v>94692.6</v>
      </c>
      <c r="CM6" s="61">
        <v>94167</v>
      </c>
      <c r="CN6" s="61">
        <v>91873.600000000006</v>
      </c>
      <c r="CO6" s="61">
        <v>95837</v>
      </c>
      <c r="CP6" s="61">
        <v>95245</v>
      </c>
      <c r="CQ6" s="61">
        <v>93256</v>
      </c>
      <c r="CR6" s="61">
        <v>97789</v>
      </c>
      <c r="CS6" s="61">
        <v>96655</v>
      </c>
      <c r="CT6" s="61">
        <v>97954</v>
      </c>
      <c r="CU6" s="61">
        <v>100130</v>
      </c>
      <c r="CV6" s="61">
        <v>90459</v>
      </c>
      <c r="CW6" s="61">
        <v>100550</v>
      </c>
      <c r="CX6" s="61">
        <v>94107</v>
      </c>
      <c r="CY6" s="61">
        <v>94564</v>
      </c>
      <c r="CZ6" s="61">
        <v>91481</v>
      </c>
      <c r="DA6" s="61">
        <v>94747</v>
      </c>
      <c r="DB6" s="61">
        <v>95518</v>
      </c>
      <c r="DC6" s="61">
        <v>91261.6</v>
      </c>
      <c r="DD6" s="61">
        <v>96441</v>
      </c>
      <c r="DE6" s="61">
        <v>97148</v>
      </c>
      <c r="DF6" s="61">
        <v>97244</v>
      </c>
      <c r="DG6" s="61">
        <v>99740</v>
      </c>
      <c r="DH6" s="61">
        <v>90212</v>
      </c>
      <c r="DI6" s="61">
        <v>99929</v>
      </c>
      <c r="DJ6" s="61">
        <v>90452</v>
      </c>
      <c r="DK6" s="61">
        <v>12140</v>
      </c>
      <c r="DL6" s="61">
        <v>90525</v>
      </c>
      <c r="DM6" s="61">
        <v>94486</v>
      </c>
      <c r="DN6" s="61">
        <v>95422</v>
      </c>
      <c r="DO6" s="61">
        <v>89866.6</v>
      </c>
      <c r="DP6" s="61">
        <v>96749</v>
      </c>
      <c r="DQ6" s="61">
        <v>96876</v>
      </c>
      <c r="DR6" s="61">
        <v>96319</v>
      </c>
      <c r="DS6" s="61">
        <v>99443</v>
      </c>
      <c r="DT6" s="61">
        <v>90216</v>
      </c>
      <c r="DU6" s="61">
        <v>99511</v>
      </c>
      <c r="DV6" s="61">
        <v>93747.6</v>
      </c>
      <c r="DW6" s="61">
        <v>94137</v>
      </c>
      <c r="DX6" s="61">
        <v>89204.6</v>
      </c>
      <c r="DY6" s="61">
        <v>94447</v>
      </c>
      <c r="DZ6" s="61">
        <v>95310</v>
      </c>
      <c r="EA6" s="61">
        <v>90766</v>
      </c>
      <c r="EB6" s="61">
        <v>95759</v>
      </c>
      <c r="EC6" s="61">
        <v>95023.6</v>
      </c>
      <c r="ED6" s="61">
        <v>95857</v>
      </c>
      <c r="EE6" s="61">
        <v>99396</v>
      </c>
      <c r="EF6" s="61">
        <v>93231</v>
      </c>
      <c r="EG6" s="61">
        <v>99549</v>
      </c>
      <c r="EH6" s="61">
        <v>93791.6</v>
      </c>
      <c r="EI6" s="61">
        <v>94471</v>
      </c>
      <c r="EJ6" s="61">
        <v>90110</v>
      </c>
      <c r="EK6" s="61">
        <v>94861</v>
      </c>
      <c r="EL6" s="61">
        <v>94112</v>
      </c>
      <c r="EM6" s="61">
        <v>91211.6</v>
      </c>
      <c r="EN6" s="61">
        <v>96947</v>
      </c>
      <c r="EO6" s="61">
        <v>95198</v>
      </c>
      <c r="EP6" s="61">
        <v>96244</v>
      </c>
      <c r="EQ6" s="61">
        <v>98327</v>
      </c>
      <c r="ER6" s="61">
        <v>89226</v>
      </c>
      <c r="ES6" s="61">
        <v>98649</v>
      </c>
      <c r="ET6" s="61">
        <v>75586</v>
      </c>
      <c r="EU6" s="61">
        <v>32652.04</v>
      </c>
      <c r="EV6" s="61">
        <v>88528.6</v>
      </c>
      <c r="EW6" s="61">
        <v>94225</v>
      </c>
      <c r="EX6" s="61">
        <v>94892</v>
      </c>
      <c r="EY6" s="61">
        <v>89983</v>
      </c>
      <c r="EZ6" s="61">
        <v>94994</v>
      </c>
      <c r="FA6" s="61">
        <v>94391</v>
      </c>
      <c r="FB6" s="61">
        <v>93822</v>
      </c>
      <c r="FC6" s="61">
        <v>96139</v>
      </c>
      <c r="FD6" s="61">
        <v>87731</v>
      </c>
      <c r="FE6" s="61">
        <v>96415</v>
      </c>
      <c r="FF6" s="61">
        <v>88257.600000000006</v>
      </c>
      <c r="FG6" s="61">
        <v>90331</v>
      </c>
      <c r="FH6" s="61">
        <v>84893</v>
      </c>
      <c r="FI6" s="61">
        <v>92689</v>
      </c>
      <c r="FJ6" s="61">
        <v>93247</v>
      </c>
      <c r="FK6" s="61">
        <v>88372</v>
      </c>
      <c r="FL6" s="61">
        <v>94341</v>
      </c>
      <c r="FM6" s="61">
        <v>92412</v>
      </c>
      <c r="FN6" s="61">
        <v>93788</v>
      </c>
      <c r="FO6" s="61">
        <v>95409</v>
      </c>
      <c r="FP6" s="61">
        <v>86889</v>
      </c>
      <c r="FQ6" s="61">
        <v>94642</v>
      </c>
      <c r="FR6" s="61">
        <v>85041</v>
      </c>
      <c r="FS6" s="61">
        <v>87622</v>
      </c>
      <c r="FT6" s="61">
        <v>84396</v>
      </c>
      <c r="FU6" s="61">
        <v>92544</v>
      </c>
      <c r="FV6" s="61">
        <v>90585</v>
      </c>
      <c r="FW6" s="61">
        <v>87667</v>
      </c>
      <c r="FX6" s="61">
        <v>93648</v>
      </c>
      <c r="FY6" s="61">
        <v>91432</v>
      </c>
      <c r="FZ6" s="61">
        <v>93339</v>
      </c>
    </row>
    <row r="7" spans="1:182">
      <c r="B7" s="578" t="s">
        <v>5</v>
      </c>
      <c r="C7" s="61">
        <v>94319</v>
      </c>
      <c r="D7" s="61">
        <v>83623</v>
      </c>
      <c r="E7" s="61">
        <v>89420</v>
      </c>
      <c r="F7" s="61">
        <v>88134.6</v>
      </c>
      <c r="G7" s="61">
        <v>91307</v>
      </c>
      <c r="H7" s="61">
        <v>85541.6</v>
      </c>
      <c r="I7" s="61">
        <v>89218</v>
      </c>
      <c r="J7" s="61">
        <v>89593</v>
      </c>
      <c r="K7" s="61">
        <v>86759.6</v>
      </c>
      <c r="L7" s="61">
        <v>91507</v>
      </c>
      <c r="M7" s="61">
        <v>89657.600000000006</v>
      </c>
      <c r="N7" s="61">
        <v>90615</v>
      </c>
      <c r="O7" s="61">
        <v>96027</v>
      </c>
      <c r="P7" s="61">
        <v>85485</v>
      </c>
      <c r="Q7" s="61">
        <v>89039</v>
      </c>
      <c r="R7" s="61">
        <v>88208.6</v>
      </c>
      <c r="S7" s="61">
        <v>91321</v>
      </c>
      <c r="T7" s="61">
        <v>86332.6</v>
      </c>
      <c r="U7" s="61">
        <v>89529</v>
      </c>
      <c r="V7" s="61">
        <v>89878</v>
      </c>
      <c r="W7" s="61">
        <v>86501.6</v>
      </c>
      <c r="X7" s="61">
        <v>91099</v>
      </c>
      <c r="Y7" s="61">
        <v>89565.6</v>
      </c>
      <c r="Z7" s="61">
        <v>89021</v>
      </c>
      <c r="AA7" s="61">
        <v>92229</v>
      </c>
      <c r="AB7" s="61">
        <v>84812</v>
      </c>
      <c r="AC7" s="61">
        <v>88621</v>
      </c>
      <c r="AD7" s="61">
        <v>86494</v>
      </c>
      <c r="AE7" s="61">
        <v>17490</v>
      </c>
      <c r="AF7" s="61">
        <v>86062.6</v>
      </c>
      <c r="AG7" s="61">
        <v>89537</v>
      </c>
      <c r="AH7" s="61">
        <v>89070</v>
      </c>
      <c r="AI7" s="61">
        <v>85420.6</v>
      </c>
      <c r="AJ7" s="61">
        <v>90333</v>
      </c>
      <c r="AK7" s="61">
        <v>87752.6</v>
      </c>
      <c r="AL7" s="61">
        <v>86959</v>
      </c>
      <c r="AM7" s="61">
        <v>93390</v>
      </c>
      <c r="AN7" s="61">
        <v>87055</v>
      </c>
      <c r="AO7" s="61">
        <v>88614</v>
      </c>
      <c r="AP7" s="61">
        <v>86051.6</v>
      </c>
      <c r="AQ7" s="61">
        <v>90340</v>
      </c>
      <c r="AR7" s="61">
        <v>87263.6</v>
      </c>
      <c r="AS7" s="61">
        <v>89117</v>
      </c>
      <c r="AT7" s="61">
        <v>90663</v>
      </c>
      <c r="AU7" s="61">
        <v>85601.600000000006</v>
      </c>
      <c r="AV7" s="61">
        <v>89978</v>
      </c>
      <c r="AW7" s="61">
        <v>88702.6</v>
      </c>
      <c r="AX7" s="61">
        <v>86622</v>
      </c>
      <c r="AY7" s="61">
        <v>92319</v>
      </c>
      <c r="AZ7" s="61">
        <v>83743</v>
      </c>
      <c r="BA7" s="61">
        <v>85252</v>
      </c>
      <c r="BB7" s="61">
        <v>80832</v>
      </c>
      <c r="BC7" s="61">
        <v>82379</v>
      </c>
      <c r="BD7" s="61">
        <v>81389.600000000006</v>
      </c>
      <c r="BE7" s="61">
        <v>83834</v>
      </c>
      <c r="BF7" s="61">
        <v>85514</v>
      </c>
      <c r="BG7" s="61">
        <v>77781.600000000006</v>
      </c>
      <c r="BH7" s="61">
        <v>84032</v>
      </c>
      <c r="BI7" s="61">
        <v>83105.600000000006</v>
      </c>
      <c r="BJ7" s="61">
        <v>81920</v>
      </c>
      <c r="BK7" s="61">
        <v>93199</v>
      </c>
      <c r="BL7" s="61">
        <v>85219</v>
      </c>
      <c r="BM7" s="61">
        <v>86209</v>
      </c>
      <c r="BN7" s="61">
        <v>82387.600000000006</v>
      </c>
      <c r="BO7" s="61">
        <v>85922</v>
      </c>
      <c r="BP7" s="61">
        <v>83845.600000000006</v>
      </c>
      <c r="BQ7" s="61">
        <v>87675</v>
      </c>
      <c r="BR7" s="61">
        <v>88740</v>
      </c>
      <c r="BS7" s="61">
        <v>38582.959999999999</v>
      </c>
      <c r="BT7" s="61">
        <v>0</v>
      </c>
      <c r="BU7" s="61">
        <v>85054</v>
      </c>
      <c r="BV7" s="61">
        <v>92236</v>
      </c>
      <c r="BW7" s="61">
        <v>97776</v>
      </c>
      <c r="BX7" s="61">
        <v>90148</v>
      </c>
      <c r="BY7" s="61">
        <v>98379</v>
      </c>
      <c r="BZ7" s="61">
        <v>91758.6</v>
      </c>
      <c r="CA7" s="61">
        <v>91601</v>
      </c>
      <c r="CB7" s="61">
        <v>87537</v>
      </c>
      <c r="CC7" s="61">
        <v>94052</v>
      </c>
      <c r="CD7" s="61">
        <v>93994</v>
      </c>
      <c r="CE7" s="61">
        <v>91563.6</v>
      </c>
      <c r="CF7" s="61">
        <v>96401</v>
      </c>
      <c r="CG7" s="61">
        <v>96762.6</v>
      </c>
      <c r="CH7" s="61">
        <v>97919</v>
      </c>
      <c r="CI7" s="61">
        <v>100589</v>
      </c>
      <c r="CJ7" s="61">
        <v>94267</v>
      </c>
      <c r="CK7" s="61">
        <v>100749</v>
      </c>
      <c r="CL7" s="61">
        <v>94551.6</v>
      </c>
      <c r="CM7" s="61">
        <v>93760</v>
      </c>
      <c r="CN7" s="61">
        <v>92257.600000000006</v>
      </c>
      <c r="CO7" s="61">
        <v>95939</v>
      </c>
      <c r="CP7" s="61">
        <v>95419</v>
      </c>
      <c r="CQ7" s="61">
        <v>92054.6</v>
      </c>
      <c r="CR7" s="61">
        <v>96597</v>
      </c>
      <c r="CS7" s="61">
        <v>96640.6</v>
      </c>
      <c r="CT7" s="61">
        <v>97996</v>
      </c>
      <c r="CU7" s="61">
        <v>100100</v>
      </c>
      <c r="CV7" s="61">
        <v>90460</v>
      </c>
      <c r="CW7" s="61">
        <v>100015</v>
      </c>
      <c r="CX7" s="61">
        <v>94375</v>
      </c>
      <c r="CY7" s="61">
        <v>17493</v>
      </c>
      <c r="CZ7" s="61">
        <v>91832.6</v>
      </c>
      <c r="DA7" s="61">
        <v>94131</v>
      </c>
      <c r="DB7" s="61">
        <v>95888</v>
      </c>
      <c r="DC7" s="61">
        <v>90771</v>
      </c>
      <c r="DD7" s="61">
        <v>96492</v>
      </c>
      <c r="DE7" s="61">
        <v>96932.6</v>
      </c>
      <c r="DF7" s="61">
        <v>96577</v>
      </c>
      <c r="DG7" s="61">
        <v>99699</v>
      </c>
      <c r="DH7" s="61">
        <v>90192</v>
      </c>
      <c r="DI7" s="61">
        <v>100119</v>
      </c>
      <c r="DJ7" s="61">
        <v>94021.6</v>
      </c>
      <c r="DK7" s="61">
        <v>94473</v>
      </c>
      <c r="DL7" s="61">
        <v>90254.6</v>
      </c>
      <c r="DM7" s="61">
        <v>94761</v>
      </c>
      <c r="DN7" s="61">
        <v>96056</v>
      </c>
      <c r="DO7" s="61">
        <v>90277.6</v>
      </c>
      <c r="DP7" s="61">
        <v>96865</v>
      </c>
      <c r="DQ7" s="61">
        <v>96861</v>
      </c>
      <c r="DR7" s="61">
        <v>96911</v>
      </c>
      <c r="DS7" s="61">
        <v>99249</v>
      </c>
      <c r="DT7" s="61">
        <v>90034</v>
      </c>
      <c r="DU7" s="61">
        <v>99653</v>
      </c>
      <c r="DV7" s="61">
        <v>94052.6</v>
      </c>
      <c r="DW7" s="61">
        <v>94490</v>
      </c>
      <c r="DX7" s="61">
        <v>90045.6</v>
      </c>
      <c r="DY7" s="61">
        <v>95114</v>
      </c>
      <c r="DZ7" s="61">
        <v>95104</v>
      </c>
      <c r="EA7" s="61">
        <v>90247.6</v>
      </c>
      <c r="EB7" s="61">
        <v>95942</v>
      </c>
      <c r="EC7" s="61">
        <v>95031.6</v>
      </c>
      <c r="ED7" s="61">
        <v>95187</v>
      </c>
      <c r="EE7" s="61">
        <v>99549</v>
      </c>
      <c r="EF7" s="61">
        <v>93211</v>
      </c>
      <c r="EG7" s="61">
        <v>99721</v>
      </c>
      <c r="EH7" s="61">
        <v>81439.64</v>
      </c>
      <c r="EI7" s="61">
        <v>20592.240000000002</v>
      </c>
      <c r="EJ7" s="61">
        <v>89558</v>
      </c>
      <c r="EK7" s="61">
        <v>94523</v>
      </c>
      <c r="EL7" s="61">
        <v>94835</v>
      </c>
      <c r="EM7" s="61">
        <v>91520.6</v>
      </c>
      <c r="EN7" s="61">
        <v>96059</v>
      </c>
      <c r="EO7" s="61">
        <v>95197</v>
      </c>
      <c r="EP7" s="61">
        <v>95672</v>
      </c>
      <c r="EQ7" s="61">
        <v>98175</v>
      </c>
      <c r="ER7" s="61">
        <v>89030</v>
      </c>
      <c r="ES7" s="61">
        <v>98547</v>
      </c>
      <c r="ET7" s="61">
        <v>90609.600000000006</v>
      </c>
      <c r="EU7" s="61">
        <v>94277</v>
      </c>
      <c r="EV7" s="61">
        <v>88444.6</v>
      </c>
      <c r="EW7" s="61">
        <v>93475</v>
      </c>
      <c r="EX7" s="61">
        <v>94913</v>
      </c>
      <c r="EY7" s="61">
        <v>89627.6</v>
      </c>
      <c r="EZ7" s="61">
        <v>94889</v>
      </c>
      <c r="FA7" s="61">
        <v>94623</v>
      </c>
      <c r="FB7" s="61">
        <v>94008</v>
      </c>
      <c r="FC7" s="61">
        <v>96046</v>
      </c>
      <c r="FD7" s="61">
        <v>87280</v>
      </c>
      <c r="FE7" s="61">
        <v>96415</v>
      </c>
      <c r="FF7" s="61">
        <v>87715.6</v>
      </c>
      <c r="FG7" s="61">
        <v>90055</v>
      </c>
      <c r="FH7" s="61">
        <v>84923.6</v>
      </c>
      <c r="FI7" s="61">
        <v>93280</v>
      </c>
      <c r="FJ7" s="61">
        <v>93280</v>
      </c>
      <c r="FK7" s="61">
        <v>87639.6</v>
      </c>
      <c r="FL7" s="61">
        <v>94730</v>
      </c>
      <c r="FM7" s="61">
        <v>92356</v>
      </c>
      <c r="FN7" s="61">
        <v>93480</v>
      </c>
      <c r="FO7" s="61">
        <v>95367</v>
      </c>
      <c r="FP7" s="61">
        <v>86744</v>
      </c>
      <c r="FQ7" s="61">
        <v>94560</v>
      </c>
      <c r="FR7" s="61">
        <v>5988</v>
      </c>
      <c r="FS7" s="61">
        <v>28010.2</v>
      </c>
      <c r="FT7" s="61">
        <v>84974</v>
      </c>
      <c r="FU7" s="61">
        <v>92536</v>
      </c>
      <c r="FV7" s="61">
        <v>90515</v>
      </c>
      <c r="FW7" s="61">
        <v>87330</v>
      </c>
      <c r="FX7" s="61">
        <v>93753</v>
      </c>
      <c r="FY7" s="61">
        <v>91532.6</v>
      </c>
      <c r="FZ7" s="61">
        <v>93826</v>
      </c>
    </row>
    <row r="8" spans="1:182">
      <c r="B8" s="578" t="s">
        <v>6</v>
      </c>
      <c r="C8" s="61">
        <v>97215.79</v>
      </c>
      <c r="D8" s="61">
        <v>86507.199999999997</v>
      </c>
      <c r="E8" s="61">
        <v>94412.41</v>
      </c>
      <c r="F8" s="61">
        <v>92855.99</v>
      </c>
      <c r="G8" s="61">
        <v>96168.4</v>
      </c>
      <c r="H8" s="61">
        <v>90555</v>
      </c>
      <c r="I8" s="61">
        <v>94197.79</v>
      </c>
      <c r="J8" s="61">
        <v>94495.8</v>
      </c>
      <c r="K8" s="61">
        <v>91396</v>
      </c>
      <c r="L8" s="61">
        <v>96555.8</v>
      </c>
      <c r="M8" s="61">
        <v>93750</v>
      </c>
      <c r="N8" s="61">
        <v>95098.4</v>
      </c>
      <c r="O8" s="61">
        <v>98716.39</v>
      </c>
      <c r="P8" s="61">
        <v>88190</v>
      </c>
      <c r="Q8" s="61">
        <v>93483.79</v>
      </c>
      <c r="R8" s="61">
        <v>12741.6</v>
      </c>
      <c r="S8" s="61">
        <v>18493.8</v>
      </c>
      <c r="T8" s="61">
        <v>92322</v>
      </c>
      <c r="U8" s="61">
        <v>94242.41</v>
      </c>
      <c r="V8" s="61">
        <v>94205.8</v>
      </c>
      <c r="W8" s="61">
        <v>91628</v>
      </c>
      <c r="X8" s="61">
        <v>95889</v>
      </c>
      <c r="Y8" s="61">
        <v>93822</v>
      </c>
      <c r="Z8" s="61">
        <v>93529.79</v>
      </c>
      <c r="AA8" s="61">
        <v>96917</v>
      </c>
      <c r="AB8" s="61">
        <v>86879.2</v>
      </c>
      <c r="AC8" s="61">
        <v>93413.79</v>
      </c>
      <c r="AD8" s="61">
        <v>91766</v>
      </c>
      <c r="AE8" s="61">
        <v>95673</v>
      </c>
      <c r="AF8" s="61">
        <v>91844</v>
      </c>
      <c r="AG8" s="61">
        <v>94917</v>
      </c>
      <c r="AH8" s="61">
        <v>94206.39</v>
      </c>
      <c r="AI8" s="61">
        <v>90970</v>
      </c>
      <c r="AJ8" s="61">
        <v>95765.8</v>
      </c>
      <c r="AK8" s="61">
        <v>93206</v>
      </c>
      <c r="AL8" s="61">
        <v>92611.8</v>
      </c>
      <c r="AM8" s="61">
        <v>96311.79</v>
      </c>
      <c r="AN8" s="61">
        <v>90175.59</v>
      </c>
      <c r="AO8" s="61">
        <v>93732.41</v>
      </c>
      <c r="AP8" s="61">
        <v>91702</v>
      </c>
      <c r="AQ8" s="61">
        <v>95679.79</v>
      </c>
      <c r="AR8" s="61">
        <v>91778</v>
      </c>
      <c r="AS8" s="61">
        <v>94720.41</v>
      </c>
      <c r="AT8" s="61">
        <v>95751.79</v>
      </c>
      <c r="AU8" s="61">
        <v>90808</v>
      </c>
      <c r="AV8" s="61">
        <v>95161.79</v>
      </c>
      <c r="AW8" s="61">
        <v>94052</v>
      </c>
      <c r="AX8" s="61">
        <v>92189.8</v>
      </c>
      <c r="AY8" s="61">
        <v>94629.8</v>
      </c>
      <c r="AZ8" s="61">
        <v>86572.2</v>
      </c>
      <c r="BA8" s="61">
        <v>88321.8</v>
      </c>
      <c r="BB8" s="61">
        <v>77838</v>
      </c>
      <c r="BC8" s="61">
        <v>13572</v>
      </c>
      <c r="BD8" s="61">
        <v>83852</v>
      </c>
      <c r="BE8" s="61">
        <v>86929.79</v>
      </c>
      <c r="BF8" s="61">
        <v>88623.8</v>
      </c>
      <c r="BG8" s="61">
        <v>83334</v>
      </c>
      <c r="BH8" s="61">
        <v>86665</v>
      </c>
      <c r="BI8" s="61">
        <v>86614</v>
      </c>
      <c r="BJ8" s="61">
        <v>85531.8</v>
      </c>
      <c r="BK8" s="61">
        <v>96055</v>
      </c>
      <c r="BL8" s="61">
        <v>87627.199999999997</v>
      </c>
      <c r="BM8" s="61">
        <v>88865</v>
      </c>
      <c r="BN8" s="61">
        <v>84132</v>
      </c>
      <c r="BO8" s="61">
        <v>89017.8</v>
      </c>
      <c r="BP8" s="61">
        <v>86924</v>
      </c>
      <c r="BQ8" s="61">
        <v>91419.79</v>
      </c>
      <c r="BR8" s="61">
        <v>92035.8</v>
      </c>
      <c r="BS8" s="61">
        <v>86056</v>
      </c>
      <c r="BT8" s="61">
        <v>89787.79</v>
      </c>
      <c r="BU8" s="61">
        <v>94394</v>
      </c>
      <c r="BV8" s="61">
        <v>94085.79</v>
      </c>
      <c r="BW8" s="61">
        <v>99783</v>
      </c>
      <c r="BX8" s="61">
        <v>91901.2</v>
      </c>
      <c r="BY8" s="61">
        <v>100063</v>
      </c>
      <c r="BZ8" s="61">
        <v>93816</v>
      </c>
      <c r="CA8" s="61">
        <v>94031.8</v>
      </c>
      <c r="CB8" s="61">
        <v>89994</v>
      </c>
      <c r="CC8" s="61">
        <v>97129.79</v>
      </c>
      <c r="CD8" s="61">
        <v>96845.8</v>
      </c>
      <c r="CE8" s="61">
        <v>92940.99</v>
      </c>
      <c r="CF8" s="61">
        <v>98411.8</v>
      </c>
      <c r="CG8" s="61">
        <v>98398</v>
      </c>
      <c r="CH8" s="61">
        <v>99693.79</v>
      </c>
      <c r="CI8" s="61">
        <v>102791</v>
      </c>
      <c r="CJ8" s="61">
        <v>96280.6</v>
      </c>
      <c r="CK8" s="61">
        <v>102977</v>
      </c>
      <c r="CL8" s="61">
        <v>77670</v>
      </c>
      <c r="CM8" s="61">
        <v>36443</v>
      </c>
      <c r="CN8" s="61">
        <v>93560</v>
      </c>
      <c r="CO8" s="61">
        <v>97681</v>
      </c>
      <c r="CP8" s="61">
        <v>97791.79</v>
      </c>
      <c r="CQ8" s="61">
        <v>94900</v>
      </c>
      <c r="CR8" s="61">
        <v>99737.8</v>
      </c>
      <c r="CS8" s="61">
        <v>98706</v>
      </c>
      <c r="CT8" s="61">
        <v>99893.8</v>
      </c>
      <c r="CU8" s="61">
        <v>102289.79</v>
      </c>
      <c r="CV8" s="61">
        <v>92479.2</v>
      </c>
      <c r="CW8" s="61">
        <v>102317</v>
      </c>
      <c r="CX8" s="61">
        <v>96419</v>
      </c>
      <c r="CY8" s="61">
        <v>98524.39</v>
      </c>
      <c r="CZ8" s="61">
        <v>93822</v>
      </c>
      <c r="DA8" s="61">
        <v>97161.8</v>
      </c>
      <c r="DB8" s="61">
        <v>98325</v>
      </c>
      <c r="DC8" s="61">
        <v>94338</v>
      </c>
      <c r="DD8" s="61">
        <v>99855.8</v>
      </c>
      <c r="DE8" s="61">
        <v>99014.99</v>
      </c>
      <c r="DF8" s="61">
        <v>99293</v>
      </c>
      <c r="DG8" s="61">
        <v>102249</v>
      </c>
      <c r="DH8" s="61">
        <v>92521.2</v>
      </c>
      <c r="DI8" s="61">
        <v>102273.8</v>
      </c>
      <c r="DJ8" s="61">
        <v>96557</v>
      </c>
      <c r="DK8" s="61">
        <v>96869.79</v>
      </c>
      <c r="DL8" s="61">
        <v>93152</v>
      </c>
      <c r="DM8" s="61">
        <v>98345.8</v>
      </c>
      <c r="DN8" s="61">
        <v>98090.39</v>
      </c>
      <c r="DO8" s="61">
        <v>92258</v>
      </c>
      <c r="DP8" s="61">
        <v>99383</v>
      </c>
      <c r="DQ8" s="61">
        <v>99116</v>
      </c>
      <c r="DR8" s="61">
        <v>99419</v>
      </c>
      <c r="DS8" s="61">
        <v>102141</v>
      </c>
      <c r="DT8" s="61">
        <v>92267.199999999997</v>
      </c>
      <c r="DU8" s="61">
        <v>102003</v>
      </c>
      <c r="DV8" s="61">
        <v>44851.6</v>
      </c>
      <c r="DW8" s="61">
        <v>0</v>
      </c>
      <c r="DX8" s="61">
        <v>86411.199999999997</v>
      </c>
      <c r="DY8" s="61">
        <v>97957</v>
      </c>
      <c r="DZ8" s="61">
        <v>97701.8</v>
      </c>
      <c r="EA8" s="61">
        <v>92337</v>
      </c>
      <c r="EB8" s="61">
        <v>97673.79</v>
      </c>
      <c r="EC8" s="61">
        <v>97504</v>
      </c>
      <c r="ED8" s="61">
        <v>98537.8</v>
      </c>
      <c r="EE8" s="61">
        <v>102041</v>
      </c>
      <c r="EF8" s="61">
        <v>95549.6</v>
      </c>
      <c r="EG8" s="61">
        <v>102105.8</v>
      </c>
      <c r="EH8" s="61">
        <v>96786</v>
      </c>
      <c r="EI8" s="61">
        <v>95537.8</v>
      </c>
      <c r="EJ8" s="61">
        <v>92776</v>
      </c>
      <c r="EK8" s="61">
        <v>97803</v>
      </c>
      <c r="EL8" s="61">
        <v>97163</v>
      </c>
      <c r="EM8" s="61">
        <v>94088</v>
      </c>
      <c r="EN8" s="61">
        <v>98987.8</v>
      </c>
      <c r="EO8" s="61">
        <v>98150</v>
      </c>
      <c r="EP8" s="61">
        <v>99741.79</v>
      </c>
      <c r="EQ8" s="61">
        <v>101533.79</v>
      </c>
      <c r="ER8" s="61">
        <v>91773.2</v>
      </c>
      <c r="ES8" s="61">
        <v>101663</v>
      </c>
      <c r="ET8" s="61">
        <v>93662</v>
      </c>
      <c r="EU8" s="61">
        <v>96839.8</v>
      </c>
      <c r="EV8" s="61">
        <v>91090</v>
      </c>
      <c r="EW8" s="61">
        <v>96611</v>
      </c>
      <c r="EX8" s="61">
        <v>97813.8</v>
      </c>
      <c r="EY8" s="61">
        <v>92828.99</v>
      </c>
      <c r="EZ8" s="61">
        <v>97133.8</v>
      </c>
      <c r="FA8" s="61">
        <v>96786</v>
      </c>
      <c r="FB8" s="61">
        <v>97499.79</v>
      </c>
      <c r="FC8" s="61">
        <v>99097</v>
      </c>
      <c r="FD8" s="61">
        <v>89481.2</v>
      </c>
      <c r="FE8" s="61">
        <v>98967</v>
      </c>
      <c r="FF8" s="61">
        <v>9109.2000000000007</v>
      </c>
      <c r="FG8" s="61">
        <v>90166</v>
      </c>
      <c r="FH8" s="61">
        <v>88180.99</v>
      </c>
      <c r="FI8" s="61">
        <v>96153</v>
      </c>
      <c r="FJ8" s="61">
        <v>96431</v>
      </c>
      <c r="FK8" s="61">
        <v>90872</v>
      </c>
      <c r="FL8" s="61">
        <v>97239</v>
      </c>
      <c r="FM8" s="61">
        <v>94712.99</v>
      </c>
      <c r="FN8" s="61">
        <v>95647</v>
      </c>
      <c r="FO8" s="61">
        <v>98385</v>
      </c>
      <c r="FP8" s="61">
        <v>88885</v>
      </c>
      <c r="FQ8" s="61">
        <v>98651</v>
      </c>
      <c r="FR8" s="61">
        <v>90323</v>
      </c>
      <c r="FS8" s="61">
        <v>91401</v>
      </c>
      <c r="FT8" s="61">
        <v>87146</v>
      </c>
      <c r="FU8" s="61">
        <v>95573</v>
      </c>
      <c r="FV8" s="61">
        <v>94565.79</v>
      </c>
      <c r="FW8" s="61">
        <v>90088</v>
      </c>
      <c r="FX8" s="61">
        <v>96271</v>
      </c>
      <c r="FY8" s="61">
        <v>93562</v>
      </c>
      <c r="FZ8" s="61">
        <v>96315.8</v>
      </c>
    </row>
    <row r="9" spans="1:182">
      <c r="B9" s="578" t="s">
        <v>7</v>
      </c>
      <c r="C9" s="61">
        <v>152616</v>
      </c>
      <c r="D9" s="61">
        <v>137639.59</v>
      </c>
      <c r="E9" s="61">
        <v>146103</v>
      </c>
      <c r="F9" s="61">
        <v>142313.98000000001</v>
      </c>
      <c r="G9" s="61">
        <v>149121</v>
      </c>
      <c r="H9" s="61">
        <v>141668</v>
      </c>
      <c r="I9" s="61">
        <v>148527</v>
      </c>
      <c r="J9" s="61">
        <v>148692</v>
      </c>
      <c r="K9" s="61">
        <v>140181.98000000001</v>
      </c>
      <c r="L9" s="61">
        <v>149213</v>
      </c>
      <c r="M9" s="61">
        <v>142686</v>
      </c>
      <c r="N9" s="61">
        <v>149262</v>
      </c>
      <c r="O9" s="61">
        <v>155106</v>
      </c>
      <c r="P9" s="61">
        <v>139950.59</v>
      </c>
      <c r="Q9" s="61">
        <v>66397.8</v>
      </c>
      <c r="R9" s="61">
        <v>109660</v>
      </c>
      <c r="S9" s="61">
        <v>148965</v>
      </c>
      <c r="T9" s="61">
        <v>143092.98000000001</v>
      </c>
      <c r="U9" s="61">
        <v>149031</v>
      </c>
      <c r="V9" s="61">
        <v>149534</v>
      </c>
      <c r="W9" s="61">
        <v>140390.98000000001</v>
      </c>
      <c r="X9" s="61">
        <v>146679</v>
      </c>
      <c r="Y9" s="61">
        <v>142616</v>
      </c>
      <c r="Z9" s="61">
        <v>148110</v>
      </c>
      <c r="AA9" s="61">
        <v>149286</v>
      </c>
      <c r="AB9" s="61">
        <v>135991.59</v>
      </c>
      <c r="AC9" s="61">
        <v>145314</v>
      </c>
      <c r="AD9" s="61">
        <v>139277</v>
      </c>
      <c r="AE9" s="61">
        <v>145108</v>
      </c>
      <c r="AF9" s="61">
        <v>142334.98000000001</v>
      </c>
      <c r="AG9" s="61">
        <v>147876</v>
      </c>
      <c r="AH9" s="61">
        <v>148232</v>
      </c>
      <c r="AI9" s="61">
        <v>138627</v>
      </c>
      <c r="AJ9" s="61">
        <v>144747</v>
      </c>
      <c r="AK9" s="61">
        <v>141264.98000000001</v>
      </c>
      <c r="AL9" s="61">
        <v>143427</v>
      </c>
      <c r="AM9" s="61">
        <v>146963</v>
      </c>
      <c r="AN9" s="61">
        <v>140419.28</v>
      </c>
      <c r="AO9" s="61">
        <v>19020</v>
      </c>
      <c r="AP9" s="61">
        <v>13716.1</v>
      </c>
      <c r="AQ9" s="61">
        <v>145169</v>
      </c>
      <c r="AR9" s="61">
        <v>142155</v>
      </c>
      <c r="AS9" s="61">
        <v>147810</v>
      </c>
      <c r="AT9" s="61">
        <v>149518</v>
      </c>
      <c r="AU9" s="61">
        <v>139095</v>
      </c>
      <c r="AV9" s="61">
        <v>144538</v>
      </c>
      <c r="AW9" s="61">
        <v>140196</v>
      </c>
      <c r="AX9" s="61">
        <v>142316</v>
      </c>
      <c r="AY9" s="61">
        <v>148938</v>
      </c>
      <c r="AZ9" s="61">
        <v>136075.59</v>
      </c>
      <c r="BA9" s="61">
        <v>144222</v>
      </c>
      <c r="BB9" s="61">
        <v>136930</v>
      </c>
      <c r="BC9" s="61">
        <v>145372</v>
      </c>
      <c r="BD9" s="61">
        <v>141978</v>
      </c>
      <c r="BE9" s="61">
        <v>147012</v>
      </c>
      <c r="BF9" s="61">
        <v>149042</v>
      </c>
      <c r="BG9" s="61">
        <v>137455</v>
      </c>
      <c r="BH9" s="61">
        <v>143994</v>
      </c>
      <c r="BI9" s="61">
        <v>139470</v>
      </c>
      <c r="BJ9" s="61">
        <v>143403</v>
      </c>
      <c r="BK9" s="61">
        <v>149916</v>
      </c>
      <c r="BL9" s="61">
        <v>137539.59</v>
      </c>
      <c r="BM9" s="61">
        <v>74708.2</v>
      </c>
      <c r="BN9" s="61">
        <v>111811</v>
      </c>
      <c r="BO9" s="61">
        <v>147483</v>
      </c>
      <c r="BP9" s="61">
        <v>143424</v>
      </c>
      <c r="BQ9" s="61">
        <v>151098</v>
      </c>
      <c r="BR9" s="61">
        <v>152040</v>
      </c>
      <c r="BS9" s="61">
        <v>141480</v>
      </c>
      <c r="BT9" s="61">
        <v>150330</v>
      </c>
      <c r="BU9" s="61">
        <v>147790</v>
      </c>
      <c r="BV9" s="61">
        <v>153472</v>
      </c>
      <c r="BW9" s="61">
        <v>158254</v>
      </c>
      <c r="BX9" s="61">
        <v>144203.59</v>
      </c>
      <c r="BY9" s="61">
        <v>154790</v>
      </c>
      <c r="BZ9" s="61">
        <v>149087.98000000001</v>
      </c>
      <c r="CA9" s="61">
        <v>154308</v>
      </c>
      <c r="CB9" s="61">
        <v>147099</v>
      </c>
      <c r="CC9" s="61">
        <v>157248</v>
      </c>
      <c r="CD9" s="61">
        <v>158457</v>
      </c>
      <c r="CE9" s="61">
        <v>151265.98000000001</v>
      </c>
      <c r="CF9" s="61">
        <v>157389</v>
      </c>
      <c r="CG9" s="61">
        <v>156612</v>
      </c>
      <c r="CH9" s="61">
        <v>162267</v>
      </c>
      <c r="CI9" s="61">
        <v>163977</v>
      </c>
      <c r="CJ9" s="61">
        <v>153341.29999999999</v>
      </c>
      <c r="CK9" s="61">
        <v>142809</v>
      </c>
      <c r="CL9" s="61">
        <v>66659</v>
      </c>
      <c r="CM9" s="61">
        <v>156606</v>
      </c>
      <c r="CN9" s="61">
        <v>153275.98000000001</v>
      </c>
      <c r="CO9" s="61">
        <v>159267</v>
      </c>
      <c r="CP9" s="61">
        <v>159657</v>
      </c>
      <c r="CQ9" s="61">
        <v>152295</v>
      </c>
      <c r="CR9" s="61">
        <v>159090</v>
      </c>
      <c r="CS9" s="61">
        <v>156215.98000000001</v>
      </c>
      <c r="CT9" s="61">
        <v>162573</v>
      </c>
      <c r="CU9" s="61">
        <v>162975</v>
      </c>
      <c r="CV9" s="61">
        <v>147836.59</v>
      </c>
      <c r="CW9" s="61">
        <v>162882</v>
      </c>
      <c r="CX9" s="61">
        <v>152759</v>
      </c>
      <c r="CY9" s="61">
        <v>156991</v>
      </c>
      <c r="CZ9" s="61">
        <v>153783</v>
      </c>
      <c r="DA9" s="61">
        <v>159748</v>
      </c>
      <c r="DB9" s="61">
        <v>160821</v>
      </c>
      <c r="DC9" s="61">
        <v>151186</v>
      </c>
      <c r="DD9" s="61">
        <v>158808</v>
      </c>
      <c r="DE9" s="61">
        <v>156820.98000000001</v>
      </c>
      <c r="DF9" s="61">
        <v>160944</v>
      </c>
      <c r="DG9" s="61">
        <v>162831</v>
      </c>
      <c r="DH9" s="61">
        <v>147351.59</v>
      </c>
      <c r="DI9" s="61">
        <v>162702</v>
      </c>
      <c r="DJ9" s="61">
        <v>45447</v>
      </c>
      <c r="DK9" s="61">
        <v>155714</v>
      </c>
      <c r="DL9" s="61">
        <v>152759</v>
      </c>
      <c r="DM9" s="61">
        <v>159489</v>
      </c>
      <c r="DN9" s="61">
        <v>161700</v>
      </c>
      <c r="DO9" s="61">
        <v>150537</v>
      </c>
      <c r="DP9" s="61">
        <v>159213</v>
      </c>
      <c r="DQ9" s="61">
        <v>156920</v>
      </c>
      <c r="DR9" s="61">
        <v>160620</v>
      </c>
      <c r="DS9" s="61">
        <v>162303</v>
      </c>
      <c r="DT9" s="61">
        <v>146807.59</v>
      </c>
      <c r="DU9" s="61">
        <v>161471</v>
      </c>
      <c r="DV9" s="61">
        <v>152340</v>
      </c>
      <c r="DW9" s="61">
        <v>155196</v>
      </c>
      <c r="DX9" s="61">
        <v>151065</v>
      </c>
      <c r="DY9" s="61">
        <v>159429</v>
      </c>
      <c r="DZ9" s="61">
        <v>160317</v>
      </c>
      <c r="EA9" s="61">
        <v>150903</v>
      </c>
      <c r="EB9" s="61">
        <v>157441</v>
      </c>
      <c r="EC9" s="61">
        <v>155480</v>
      </c>
      <c r="ED9" s="61">
        <v>160423</v>
      </c>
      <c r="EE9" s="61">
        <v>162108</v>
      </c>
      <c r="EF9" s="61">
        <v>151970.29999999999</v>
      </c>
      <c r="EG9" s="61">
        <v>5346</v>
      </c>
      <c r="EH9" s="61">
        <v>30244.2</v>
      </c>
      <c r="EI9" s="61">
        <v>155038</v>
      </c>
      <c r="EJ9" s="61">
        <v>151314</v>
      </c>
      <c r="EK9" s="61">
        <v>159981</v>
      </c>
      <c r="EL9" s="61">
        <v>160428</v>
      </c>
      <c r="EM9" s="61">
        <v>151142.98000000001</v>
      </c>
      <c r="EN9" s="61">
        <v>157635</v>
      </c>
      <c r="EO9" s="61">
        <v>155053</v>
      </c>
      <c r="EP9" s="61">
        <v>161136</v>
      </c>
      <c r="EQ9" s="61">
        <v>161838</v>
      </c>
      <c r="ER9" s="61">
        <v>146099.59</v>
      </c>
      <c r="ES9" s="61">
        <v>159170</v>
      </c>
      <c r="ET9" s="61">
        <v>149158</v>
      </c>
      <c r="EU9" s="61">
        <v>154290</v>
      </c>
      <c r="EV9" s="61">
        <v>150334.98000000001</v>
      </c>
      <c r="EW9" s="61">
        <v>158182</v>
      </c>
      <c r="EX9" s="61">
        <v>159822</v>
      </c>
      <c r="EY9" s="61">
        <v>149008.98000000001</v>
      </c>
      <c r="EZ9" s="61">
        <v>155977</v>
      </c>
      <c r="FA9" s="61">
        <v>155475</v>
      </c>
      <c r="FB9" s="61">
        <v>159408</v>
      </c>
      <c r="FC9" s="61">
        <v>158220</v>
      </c>
      <c r="FD9" s="61">
        <v>143603</v>
      </c>
      <c r="FE9" s="61">
        <v>65448</v>
      </c>
      <c r="FF9" s="61">
        <v>132805</v>
      </c>
      <c r="FG9" s="61">
        <v>152115</v>
      </c>
      <c r="FH9" s="61">
        <v>148528.98000000001</v>
      </c>
      <c r="FI9" s="61">
        <v>156957</v>
      </c>
      <c r="FJ9" s="61">
        <v>157743</v>
      </c>
      <c r="FK9" s="61">
        <v>147225</v>
      </c>
      <c r="FL9" s="61">
        <v>154772</v>
      </c>
      <c r="FM9" s="61">
        <v>152012.98000000001</v>
      </c>
      <c r="FN9" s="61">
        <v>158283</v>
      </c>
      <c r="FO9" s="61">
        <v>157075</v>
      </c>
      <c r="FP9" s="61">
        <v>142514.59</v>
      </c>
      <c r="FQ9" s="61">
        <v>154320</v>
      </c>
      <c r="FR9" s="61">
        <v>147690</v>
      </c>
      <c r="FS9" s="61">
        <v>151794</v>
      </c>
      <c r="FT9" s="61">
        <v>148536</v>
      </c>
      <c r="FU9" s="61">
        <v>157035</v>
      </c>
      <c r="FV9" s="61">
        <v>155375</v>
      </c>
      <c r="FW9" s="61">
        <v>146799</v>
      </c>
      <c r="FX9" s="61">
        <v>151653</v>
      </c>
      <c r="FY9" s="61">
        <v>151162.98000000001</v>
      </c>
      <c r="FZ9" s="61">
        <v>158235</v>
      </c>
    </row>
    <row r="10" spans="1:182">
      <c r="B10" s="578" t="s">
        <v>8</v>
      </c>
      <c r="C10" s="61">
        <v>146781</v>
      </c>
      <c r="D10" s="61">
        <v>133265</v>
      </c>
      <c r="E10" s="61">
        <v>141706</v>
      </c>
      <c r="F10" s="61">
        <v>137432.98000000001</v>
      </c>
      <c r="G10" s="61">
        <v>143300</v>
      </c>
      <c r="H10" s="61">
        <v>136914</v>
      </c>
      <c r="I10" s="61">
        <v>144003</v>
      </c>
      <c r="J10" s="61">
        <v>144196</v>
      </c>
      <c r="K10" s="61">
        <v>136287.98000000001</v>
      </c>
      <c r="L10" s="61">
        <v>144319</v>
      </c>
      <c r="M10" s="61">
        <v>138584</v>
      </c>
      <c r="N10" s="61">
        <v>144518</v>
      </c>
      <c r="O10" s="61">
        <v>149918</v>
      </c>
      <c r="P10" s="61">
        <v>134674</v>
      </c>
      <c r="Q10" s="61">
        <v>142823</v>
      </c>
      <c r="R10" s="61">
        <v>139331</v>
      </c>
      <c r="S10" s="61">
        <v>143934</v>
      </c>
      <c r="T10" s="61">
        <v>137871.98000000001</v>
      </c>
      <c r="U10" s="61">
        <v>144843</v>
      </c>
      <c r="V10" s="61">
        <v>144444</v>
      </c>
      <c r="W10" s="61">
        <v>136119.98000000001</v>
      </c>
      <c r="X10" s="61">
        <v>142869</v>
      </c>
      <c r="Y10" s="61">
        <v>138712</v>
      </c>
      <c r="Z10" s="61">
        <v>143222</v>
      </c>
      <c r="AA10" s="61">
        <v>144057</v>
      </c>
      <c r="AB10" s="61">
        <v>130590</v>
      </c>
      <c r="AC10" s="61">
        <v>141118</v>
      </c>
      <c r="AD10" s="61">
        <v>45653</v>
      </c>
      <c r="AE10" s="61">
        <v>136635</v>
      </c>
      <c r="AF10" s="61">
        <v>138321.98000000001</v>
      </c>
      <c r="AG10" s="61">
        <v>143931</v>
      </c>
      <c r="AH10" s="61">
        <v>143910</v>
      </c>
      <c r="AI10" s="61">
        <v>134140</v>
      </c>
      <c r="AJ10" s="61">
        <v>140378</v>
      </c>
      <c r="AK10" s="61">
        <v>136382.98000000001</v>
      </c>
      <c r="AL10" s="61">
        <v>139231</v>
      </c>
      <c r="AM10" s="61">
        <v>142569</v>
      </c>
      <c r="AN10" s="61">
        <v>135055.48000000001</v>
      </c>
      <c r="AO10" s="61">
        <v>140221</v>
      </c>
      <c r="AP10" s="61">
        <v>133876</v>
      </c>
      <c r="AQ10" s="61">
        <v>141156</v>
      </c>
      <c r="AR10" s="61">
        <v>138290</v>
      </c>
      <c r="AS10" s="61">
        <v>143450</v>
      </c>
      <c r="AT10" s="61">
        <v>144661</v>
      </c>
      <c r="AU10" s="61">
        <v>135430</v>
      </c>
      <c r="AV10" s="61">
        <v>140398</v>
      </c>
      <c r="AW10" s="61">
        <v>136378</v>
      </c>
      <c r="AX10" s="61">
        <v>138919</v>
      </c>
      <c r="AY10" s="61">
        <v>143337</v>
      </c>
      <c r="AZ10" s="61">
        <v>130859</v>
      </c>
      <c r="BA10" s="61">
        <v>77062.5</v>
      </c>
      <c r="BB10" s="61">
        <v>101848.5</v>
      </c>
      <c r="BC10" s="61">
        <v>140367</v>
      </c>
      <c r="BD10" s="61">
        <v>137086</v>
      </c>
      <c r="BE10" s="61">
        <v>143143</v>
      </c>
      <c r="BF10" s="61">
        <v>144568</v>
      </c>
      <c r="BG10" s="61">
        <v>133600</v>
      </c>
      <c r="BH10" s="61">
        <v>140137</v>
      </c>
      <c r="BI10" s="61">
        <v>134659</v>
      </c>
      <c r="BJ10" s="61">
        <v>138404</v>
      </c>
      <c r="BK10" s="61">
        <v>144230</v>
      </c>
      <c r="BL10" s="61">
        <v>132097</v>
      </c>
      <c r="BM10" s="61">
        <v>140258</v>
      </c>
      <c r="BN10" s="61">
        <v>135521.98000000001</v>
      </c>
      <c r="BO10" s="61">
        <v>142822</v>
      </c>
      <c r="BP10" s="61">
        <v>139278</v>
      </c>
      <c r="BQ10" s="61">
        <v>146491</v>
      </c>
      <c r="BR10" s="61">
        <v>147447</v>
      </c>
      <c r="BS10" s="61">
        <v>137448</v>
      </c>
      <c r="BT10" s="61">
        <v>145364</v>
      </c>
      <c r="BU10" s="61">
        <v>141660</v>
      </c>
      <c r="BV10" s="61">
        <v>147123</v>
      </c>
      <c r="BW10" s="61">
        <v>152002</v>
      </c>
      <c r="BX10" s="61">
        <v>109381</v>
      </c>
      <c r="BY10" s="61">
        <v>0</v>
      </c>
      <c r="BZ10" s="61">
        <v>62481</v>
      </c>
      <c r="CA10" s="61">
        <v>148422</v>
      </c>
      <c r="CB10" s="61">
        <v>142850</v>
      </c>
      <c r="CC10" s="61">
        <v>152456</v>
      </c>
      <c r="CD10" s="61">
        <v>153352</v>
      </c>
      <c r="CE10" s="61">
        <v>145921.98000000001</v>
      </c>
      <c r="CF10" s="61">
        <v>151843</v>
      </c>
      <c r="CG10" s="61">
        <v>151370</v>
      </c>
      <c r="CH10" s="61">
        <v>157089</v>
      </c>
      <c r="CI10" s="61">
        <v>158314</v>
      </c>
      <c r="CJ10" s="61">
        <v>148221.5</v>
      </c>
      <c r="CK10" s="61">
        <v>157712</v>
      </c>
      <c r="CL10" s="61">
        <v>148920</v>
      </c>
      <c r="CM10" s="61">
        <v>151400</v>
      </c>
      <c r="CN10" s="61">
        <v>148336.98000000001</v>
      </c>
      <c r="CO10" s="61">
        <v>154920</v>
      </c>
      <c r="CP10" s="61">
        <v>154924</v>
      </c>
      <c r="CQ10" s="61">
        <v>147685</v>
      </c>
      <c r="CR10" s="61">
        <v>153791</v>
      </c>
      <c r="CS10" s="61">
        <v>151119.98000000001</v>
      </c>
      <c r="CT10" s="61">
        <v>157516</v>
      </c>
      <c r="CU10" s="61">
        <v>157438</v>
      </c>
      <c r="CV10" s="61">
        <v>97089.5</v>
      </c>
      <c r="CW10" s="61">
        <v>96475.49</v>
      </c>
      <c r="CX10" s="61">
        <v>147534</v>
      </c>
      <c r="CY10" s="61">
        <v>151429</v>
      </c>
      <c r="CZ10" s="61">
        <v>148257</v>
      </c>
      <c r="DA10" s="61">
        <v>154182</v>
      </c>
      <c r="DB10" s="61">
        <v>155632</v>
      </c>
      <c r="DC10" s="61">
        <v>146568</v>
      </c>
      <c r="DD10" s="61">
        <v>153098</v>
      </c>
      <c r="DE10" s="61">
        <v>152088.98000000001</v>
      </c>
      <c r="DF10" s="61">
        <v>155493</v>
      </c>
      <c r="DG10" s="61">
        <v>156837</v>
      </c>
      <c r="DH10" s="61">
        <v>142043</v>
      </c>
      <c r="DI10" s="61">
        <v>156376</v>
      </c>
      <c r="DJ10" s="61">
        <v>146828</v>
      </c>
      <c r="DK10" s="61">
        <v>150619</v>
      </c>
      <c r="DL10" s="61">
        <v>147665</v>
      </c>
      <c r="DM10" s="61">
        <v>154454</v>
      </c>
      <c r="DN10" s="61">
        <v>155410</v>
      </c>
      <c r="DO10" s="61">
        <v>145654</v>
      </c>
      <c r="DP10" s="61">
        <v>153439</v>
      </c>
      <c r="DQ10" s="61">
        <v>151565</v>
      </c>
      <c r="DR10" s="61">
        <v>155097</v>
      </c>
      <c r="DS10" s="61">
        <v>156592</v>
      </c>
      <c r="DT10" s="61">
        <v>141718</v>
      </c>
      <c r="DU10" s="61">
        <v>119779</v>
      </c>
      <c r="DV10" s="61">
        <v>78493</v>
      </c>
      <c r="DW10" s="61">
        <v>150403</v>
      </c>
      <c r="DX10" s="61">
        <v>146258</v>
      </c>
      <c r="DY10" s="61">
        <v>154184</v>
      </c>
      <c r="DZ10" s="61">
        <v>153895</v>
      </c>
      <c r="EA10" s="61">
        <v>145654</v>
      </c>
      <c r="EB10" s="61">
        <v>152022</v>
      </c>
      <c r="EC10" s="61">
        <v>149886</v>
      </c>
      <c r="ED10" s="61">
        <v>154550</v>
      </c>
      <c r="EE10" s="61">
        <v>156652</v>
      </c>
      <c r="EF10" s="61">
        <v>146980.5</v>
      </c>
      <c r="EG10" s="61">
        <v>154714</v>
      </c>
      <c r="EH10" s="61">
        <v>147356.98000000001</v>
      </c>
      <c r="EI10" s="61">
        <v>150237</v>
      </c>
      <c r="EJ10" s="61">
        <v>146508</v>
      </c>
      <c r="EK10" s="61">
        <v>154705</v>
      </c>
      <c r="EL10" s="61">
        <v>154379</v>
      </c>
      <c r="EM10" s="61">
        <v>146439.98000000001</v>
      </c>
      <c r="EN10" s="61">
        <v>151544</v>
      </c>
      <c r="EO10" s="61">
        <v>149922</v>
      </c>
      <c r="EP10" s="61">
        <v>155236</v>
      </c>
      <c r="EQ10" s="61">
        <v>155569</v>
      </c>
      <c r="ER10" s="61">
        <v>140828</v>
      </c>
      <c r="ES10" s="61">
        <v>103797.49</v>
      </c>
      <c r="ET10" s="61">
        <v>91315.5</v>
      </c>
      <c r="EU10" s="61">
        <v>149069</v>
      </c>
      <c r="EV10" s="61">
        <v>145307.98000000001</v>
      </c>
      <c r="EW10" s="61">
        <v>153588</v>
      </c>
      <c r="EX10" s="61">
        <v>153239</v>
      </c>
      <c r="EY10" s="61">
        <v>143895.98000000001</v>
      </c>
      <c r="EZ10" s="61">
        <v>149712</v>
      </c>
      <c r="FA10" s="61">
        <v>148546</v>
      </c>
      <c r="FB10" s="61">
        <v>153947</v>
      </c>
      <c r="FC10" s="61">
        <v>152215</v>
      </c>
      <c r="FD10" s="61">
        <v>137767</v>
      </c>
      <c r="FE10" s="61">
        <v>149958</v>
      </c>
      <c r="FF10" s="61">
        <v>142964</v>
      </c>
      <c r="FG10" s="61">
        <v>147107</v>
      </c>
      <c r="FH10" s="61">
        <v>144119.98000000001</v>
      </c>
      <c r="FI10" s="61">
        <v>152048</v>
      </c>
      <c r="FJ10" s="61">
        <v>152158</v>
      </c>
      <c r="FK10" s="61">
        <v>143224</v>
      </c>
      <c r="FL10" s="61">
        <v>148656</v>
      </c>
      <c r="FM10" s="61">
        <v>146349.98000000001</v>
      </c>
      <c r="FN10" s="61">
        <v>152329</v>
      </c>
      <c r="FO10" s="61">
        <v>151330</v>
      </c>
      <c r="FP10" s="61">
        <v>137472</v>
      </c>
      <c r="FQ10" s="61">
        <v>148899</v>
      </c>
      <c r="FR10" s="61">
        <v>143314</v>
      </c>
      <c r="FS10" s="61">
        <v>145975</v>
      </c>
      <c r="FT10" s="61">
        <v>142381</v>
      </c>
      <c r="FU10" s="61">
        <v>151567</v>
      </c>
      <c r="FV10" s="61">
        <v>149717</v>
      </c>
      <c r="FW10" s="61">
        <v>113562</v>
      </c>
      <c r="FX10" s="61">
        <v>0</v>
      </c>
      <c r="FY10" s="61">
        <v>62632</v>
      </c>
      <c r="FZ10" s="61">
        <v>152672</v>
      </c>
    </row>
    <row r="11" spans="1:182">
      <c r="B11" s="578" t="s">
        <v>9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8120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10614</v>
      </c>
      <c r="CD11" s="61">
        <v>9396</v>
      </c>
      <c r="CE11" s="61">
        <v>0</v>
      </c>
      <c r="CF11" s="61">
        <v>0</v>
      </c>
      <c r="CG11" s="61">
        <v>0</v>
      </c>
      <c r="CH11" s="61">
        <v>0</v>
      </c>
      <c r="CI11" s="61">
        <v>2470</v>
      </c>
      <c r="CJ11" s="61">
        <v>3515</v>
      </c>
      <c r="CK11" s="61">
        <v>0</v>
      </c>
      <c r="CL11" s="61">
        <v>0</v>
      </c>
      <c r="CM11" s="61">
        <v>0</v>
      </c>
      <c r="CN11" s="61">
        <v>9860</v>
      </c>
      <c r="CO11" s="61">
        <v>18966</v>
      </c>
      <c r="CP11" s="61">
        <v>16472</v>
      </c>
      <c r="CQ11" s="61">
        <v>10274</v>
      </c>
      <c r="CR11" s="61">
        <v>1980</v>
      </c>
      <c r="CS11" s="61">
        <v>2940</v>
      </c>
      <c r="CT11" s="61">
        <v>8305</v>
      </c>
      <c r="CU11" s="61">
        <v>13870</v>
      </c>
      <c r="CV11" s="61">
        <v>12760</v>
      </c>
      <c r="CW11" s="61">
        <v>10452</v>
      </c>
      <c r="CX11" s="61">
        <v>12560</v>
      </c>
      <c r="CY11" s="61">
        <v>11270</v>
      </c>
      <c r="CZ11" s="61">
        <v>14290</v>
      </c>
      <c r="DA11" s="61">
        <v>16008</v>
      </c>
      <c r="DB11" s="61">
        <v>13788</v>
      </c>
      <c r="DC11" s="61">
        <v>11670</v>
      </c>
      <c r="DD11" s="61">
        <v>6710</v>
      </c>
      <c r="DE11" s="61">
        <v>3560</v>
      </c>
      <c r="DF11" s="61">
        <v>7100</v>
      </c>
      <c r="DG11" s="61">
        <v>11305</v>
      </c>
      <c r="DH11" s="61">
        <v>11410</v>
      </c>
      <c r="DI11" s="61">
        <v>8935</v>
      </c>
      <c r="DJ11" s="61">
        <v>7480</v>
      </c>
      <c r="DK11" s="61">
        <v>9450</v>
      </c>
      <c r="DL11" s="61">
        <v>14480</v>
      </c>
      <c r="DM11" s="61">
        <v>14384</v>
      </c>
      <c r="DN11" s="61">
        <v>15022</v>
      </c>
      <c r="DO11" s="61">
        <v>10994</v>
      </c>
      <c r="DP11" s="61">
        <v>5500</v>
      </c>
      <c r="DQ11" s="61">
        <v>3890</v>
      </c>
      <c r="DR11" s="61">
        <v>6480</v>
      </c>
      <c r="DS11" s="61">
        <v>11305</v>
      </c>
      <c r="DT11" s="61">
        <v>9570</v>
      </c>
      <c r="DU11" s="61">
        <v>9110</v>
      </c>
      <c r="DV11" s="61">
        <v>6710</v>
      </c>
      <c r="DW11" s="61">
        <v>8932</v>
      </c>
      <c r="DX11" s="61">
        <v>12740</v>
      </c>
      <c r="DY11" s="61">
        <v>13050</v>
      </c>
      <c r="DZ11" s="61">
        <v>14558</v>
      </c>
      <c r="EA11" s="61">
        <v>9192</v>
      </c>
      <c r="EB11" s="61">
        <v>4800</v>
      </c>
      <c r="EC11" s="61">
        <v>3510</v>
      </c>
      <c r="ED11" s="61">
        <v>4305</v>
      </c>
      <c r="EE11" s="61">
        <v>9945</v>
      </c>
      <c r="EF11" s="61">
        <v>10020</v>
      </c>
      <c r="EG11" s="61">
        <v>7535</v>
      </c>
      <c r="EH11" s="61">
        <v>3520</v>
      </c>
      <c r="EI11" s="61">
        <v>5242</v>
      </c>
      <c r="EJ11" s="61">
        <v>10430</v>
      </c>
      <c r="EK11" s="61">
        <v>13804</v>
      </c>
      <c r="EL11" s="61">
        <v>12644</v>
      </c>
      <c r="EM11" s="61">
        <v>9790</v>
      </c>
      <c r="EN11" s="61">
        <v>1760</v>
      </c>
      <c r="EO11" s="61">
        <v>1610</v>
      </c>
      <c r="EP11" s="61">
        <v>4580</v>
      </c>
      <c r="EQ11" s="61">
        <v>9835</v>
      </c>
      <c r="ER11" s="61">
        <v>8600</v>
      </c>
      <c r="ES11" s="61">
        <v>8605</v>
      </c>
      <c r="ET11" s="61">
        <v>3245</v>
      </c>
      <c r="EU11" s="61">
        <v>5490</v>
      </c>
      <c r="EV11" s="61">
        <v>10270</v>
      </c>
      <c r="EW11" s="61">
        <v>13572</v>
      </c>
      <c r="EX11" s="61">
        <v>12222</v>
      </c>
      <c r="EY11" s="61">
        <v>9122</v>
      </c>
      <c r="EZ11" s="61">
        <v>1320</v>
      </c>
      <c r="FA11" s="61">
        <v>1550</v>
      </c>
      <c r="FB11" s="61">
        <v>4920</v>
      </c>
      <c r="FC11" s="61">
        <v>9857</v>
      </c>
      <c r="FD11" s="61">
        <v>8916</v>
      </c>
      <c r="FE11" s="61">
        <v>8305</v>
      </c>
      <c r="FF11" s="61">
        <v>2750</v>
      </c>
      <c r="FG11" s="61">
        <v>5490</v>
      </c>
      <c r="FH11" s="61">
        <v>10910</v>
      </c>
      <c r="FI11" s="61">
        <v>13688</v>
      </c>
      <c r="FJ11" s="61">
        <v>11932</v>
      </c>
      <c r="FK11" s="61">
        <v>8526</v>
      </c>
      <c r="FL11" s="61">
        <v>1540</v>
      </c>
      <c r="FM11" s="61">
        <v>1380</v>
      </c>
      <c r="FN11" s="61">
        <v>4370</v>
      </c>
      <c r="FO11" s="61">
        <v>9035</v>
      </c>
      <c r="FP11" s="61">
        <v>9180</v>
      </c>
      <c r="FQ11" s="61">
        <v>9230</v>
      </c>
      <c r="FR11" s="61">
        <v>2915</v>
      </c>
      <c r="FS11" s="61">
        <v>4410</v>
      </c>
      <c r="FT11" s="61">
        <v>11750</v>
      </c>
      <c r="FU11" s="61">
        <v>12238</v>
      </c>
      <c r="FV11" s="61">
        <v>12876</v>
      </c>
      <c r="FW11" s="61">
        <v>8098</v>
      </c>
      <c r="FX11" s="61">
        <v>3370</v>
      </c>
      <c r="FY11" s="61">
        <v>3540</v>
      </c>
      <c r="FZ11" s="61">
        <v>4810</v>
      </c>
    </row>
    <row r="12" spans="1:182">
      <c r="B12" s="579" t="s">
        <v>10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9963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>
        <v>0</v>
      </c>
      <c r="BJ12" s="61">
        <v>0</v>
      </c>
      <c r="BK12" s="61">
        <v>0</v>
      </c>
      <c r="BL12" s="61">
        <v>0</v>
      </c>
      <c r="BM12" s="61">
        <v>0</v>
      </c>
      <c r="BN12" s="61">
        <v>0</v>
      </c>
      <c r="BO12" s="61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61">
        <v>0</v>
      </c>
      <c r="BW12" s="61">
        <v>0</v>
      </c>
      <c r="BX12" s="61">
        <v>0</v>
      </c>
      <c r="BY12" s="61">
        <v>0</v>
      </c>
      <c r="BZ12" s="61">
        <v>0</v>
      </c>
      <c r="CA12" s="61">
        <v>0</v>
      </c>
      <c r="CB12" s="61">
        <v>0</v>
      </c>
      <c r="CC12" s="61">
        <v>0</v>
      </c>
      <c r="CD12" s="61">
        <v>0</v>
      </c>
      <c r="CE12" s="61">
        <v>0</v>
      </c>
      <c r="CF12" s="61">
        <v>0</v>
      </c>
      <c r="CG12" s="61">
        <v>0</v>
      </c>
      <c r="CH12" s="61">
        <v>0</v>
      </c>
      <c r="CI12" s="61">
        <v>0</v>
      </c>
      <c r="CJ12" s="61">
        <v>0</v>
      </c>
      <c r="CK12" s="61">
        <v>0</v>
      </c>
      <c r="CL12" s="61">
        <v>0</v>
      </c>
      <c r="CM12" s="61">
        <v>0</v>
      </c>
      <c r="CN12" s="61">
        <v>0</v>
      </c>
      <c r="CO12" s="61">
        <v>1696</v>
      </c>
      <c r="CP12" s="61">
        <v>1086</v>
      </c>
      <c r="CQ12" s="61">
        <v>0</v>
      </c>
      <c r="CR12" s="61">
        <v>0</v>
      </c>
      <c r="CS12" s="61">
        <v>0</v>
      </c>
      <c r="CT12" s="61">
        <v>0</v>
      </c>
      <c r="CU12" s="61">
        <v>0</v>
      </c>
      <c r="CV12" s="61">
        <v>0</v>
      </c>
      <c r="CW12" s="61">
        <v>0</v>
      </c>
      <c r="CX12" s="61">
        <v>0</v>
      </c>
      <c r="CY12" s="61">
        <v>0</v>
      </c>
      <c r="CZ12" s="61">
        <v>0</v>
      </c>
      <c r="DA12" s="61">
        <v>12352</v>
      </c>
      <c r="DB12" s="61">
        <v>14796</v>
      </c>
      <c r="DC12" s="61">
        <v>0</v>
      </c>
      <c r="DD12" s="61">
        <v>0</v>
      </c>
      <c r="DE12" s="61">
        <v>0</v>
      </c>
      <c r="DF12" s="61">
        <v>0</v>
      </c>
      <c r="DG12" s="61">
        <v>0</v>
      </c>
      <c r="DH12" s="61">
        <v>0</v>
      </c>
      <c r="DI12" s="61">
        <v>0</v>
      </c>
      <c r="DJ12" s="61">
        <v>0</v>
      </c>
      <c r="DK12" s="61">
        <v>0</v>
      </c>
      <c r="DL12" s="61">
        <v>0</v>
      </c>
      <c r="DM12" s="61">
        <v>10803</v>
      </c>
      <c r="DN12" s="61">
        <v>10765</v>
      </c>
      <c r="DO12" s="61">
        <v>0</v>
      </c>
      <c r="DP12" s="61">
        <v>0</v>
      </c>
      <c r="DQ12" s="61">
        <v>0</v>
      </c>
      <c r="DR12" s="61">
        <v>0</v>
      </c>
      <c r="DS12" s="61">
        <v>0</v>
      </c>
      <c r="DT12" s="61">
        <v>0</v>
      </c>
      <c r="DU12" s="61">
        <v>0</v>
      </c>
      <c r="DV12" s="61">
        <v>0</v>
      </c>
      <c r="DW12" s="61">
        <v>0</v>
      </c>
      <c r="DX12" s="61">
        <v>0</v>
      </c>
      <c r="DY12" s="61">
        <v>10919</v>
      </c>
      <c r="DZ12" s="61">
        <v>2601</v>
      </c>
      <c r="EA12" s="61">
        <v>0</v>
      </c>
      <c r="EB12" s="61">
        <v>0</v>
      </c>
      <c r="EC12" s="61">
        <v>0</v>
      </c>
      <c r="ED12" s="61">
        <v>0</v>
      </c>
      <c r="EE12" s="61">
        <v>0</v>
      </c>
      <c r="EF12" s="61">
        <v>0</v>
      </c>
      <c r="EG12" s="61">
        <v>0</v>
      </c>
      <c r="EH12" s="61">
        <v>0</v>
      </c>
      <c r="EI12" s="61">
        <v>0</v>
      </c>
      <c r="EJ12" s="61">
        <v>0</v>
      </c>
      <c r="EK12" s="61">
        <v>1496</v>
      </c>
      <c r="EL12" s="61">
        <v>540</v>
      </c>
      <c r="EM12" s="61">
        <v>0</v>
      </c>
      <c r="EN12" s="61">
        <v>0</v>
      </c>
      <c r="EO12" s="61">
        <v>0</v>
      </c>
      <c r="EP12" s="61">
        <v>0</v>
      </c>
      <c r="EQ12" s="61">
        <v>0</v>
      </c>
      <c r="ER12" s="61">
        <v>0</v>
      </c>
      <c r="ES12" s="61">
        <v>0</v>
      </c>
      <c r="ET12" s="61">
        <v>0</v>
      </c>
      <c r="EU12" s="61">
        <v>0</v>
      </c>
      <c r="EV12" s="61">
        <v>0</v>
      </c>
      <c r="EW12" s="61">
        <v>700</v>
      </c>
      <c r="EX12" s="61">
        <v>0</v>
      </c>
      <c r="EY12" s="61">
        <v>0</v>
      </c>
      <c r="EZ12" s="61">
        <v>0</v>
      </c>
      <c r="FA12" s="61">
        <v>0</v>
      </c>
      <c r="FB12" s="61">
        <v>0</v>
      </c>
      <c r="FC12" s="61">
        <v>0</v>
      </c>
      <c r="FD12" s="61">
        <v>0</v>
      </c>
      <c r="FE12" s="61">
        <v>0</v>
      </c>
      <c r="FF12" s="61">
        <v>0</v>
      </c>
      <c r="FG12" s="61">
        <v>0</v>
      </c>
      <c r="FH12" s="61">
        <v>0</v>
      </c>
      <c r="FI12" s="61">
        <v>0</v>
      </c>
      <c r="FJ12" s="61">
        <v>0</v>
      </c>
      <c r="FK12" s="61">
        <v>0</v>
      </c>
      <c r="FL12" s="61">
        <v>0</v>
      </c>
      <c r="FM12" s="61">
        <v>0</v>
      </c>
      <c r="FN12" s="61">
        <v>0</v>
      </c>
      <c r="FO12" s="61">
        <v>0</v>
      </c>
      <c r="FP12" s="61">
        <v>0</v>
      </c>
      <c r="FQ12" s="61">
        <v>0</v>
      </c>
      <c r="FR12" s="61">
        <v>0</v>
      </c>
      <c r="FS12" s="61">
        <v>0</v>
      </c>
      <c r="FT12" s="61">
        <v>0</v>
      </c>
      <c r="FU12" s="61">
        <v>495</v>
      </c>
      <c r="FV12" s="61">
        <v>604</v>
      </c>
      <c r="FW12" s="61">
        <v>0</v>
      </c>
      <c r="FX12" s="61">
        <v>0</v>
      </c>
      <c r="FY12" s="61">
        <v>0</v>
      </c>
      <c r="FZ12" s="61">
        <v>0</v>
      </c>
    </row>
    <row r="13" spans="1:182">
      <c r="B13" s="580" t="s">
        <v>11</v>
      </c>
      <c r="C13" s="62">
        <v>1072704.3700000001</v>
      </c>
      <c r="D13" s="63">
        <v>962879.2</v>
      </c>
      <c r="E13" s="63">
        <v>1030795.42</v>
      </c>
      <c r="F13" s="63">
        <v>900697.15999999992</v>
      </c>
      <c r="G13" s="63">
        <v>917015.65</v>
      </c>
      <c r="H13" s="63">
        <v>988284.2</v>
      </c>
      <c r="I13" s="63">
        <v>1052694.3700000001</v>
      </c>
      <c r="J13" s="63">
        <v>1033517.41</v>
      </c>
      <c r="K13" s="63">
        <v>993163.12999999989</v>
      </c>
      <c r="L13" s="63">
        <v>800622.8</v>
      </c>
      <c r="M13" s="63">
        <v>873720.2</v>
      </c>
      <c r="N13" s="63">
        <v>1045512.9800000001</v>
      </c>
      <c r="O13" s="63">
        <v>1084255.9700000002</v>
      </c>
      <c r="P13" s="63">
        <v>972366</v>
      </c>
      <c r="Q13" s="63">
        <v>946500.17000000016</v>
      </c>
      <c r="R13" s="63">
        <v>876202.79999999993</v>
      </c>
      <c r="S13" s="63">
        <v>911980.41</v>
      </c>
      <c r="T13" s="63">
        <v>997736.12999999989</v>
      </c>
      <c r="U13" s="63">
        <v>1037067.02</v>
      </c>
      <c r="V13" s="63">
        <v>1036749.41</v>
      </c>
      <c r="W13" s="63">
        <v>986314.12999999989</v>
      </c>
      <c r="X13" s="63">
        <v>972570.8</v>
      </c>
      <c r="Y13" s="63">
        <v>1004739.2</v>
      </c>
      <c r="Z13" s="63">
        <v>1030948.3700000001</v>
      </c>
      <c r="AA13" s="63">
        <v>1059847.58</v>
      </c>
      <c r="AB13" s="63">
        <v>960655.2</v>
      </c>
      <c r="AC13" s="63">
        <v>1023085.3700000001</v>
      </c>
      <c r="AD13" s="63">
        <v>899154</v>
      </c>
      <c r="AE13" s="63">
        <v>885429.81</v>
      </c>
      <c r="AF13" s="63">
        <v>995904.12999999989</v>
      </c>
      <c r="AG13" s="63">
        <v>1034713.61</v>
      </c>
      <c r="AH13" s="63">
        <v>1031636.9700000001</v>
      </c>
      <c r="AI13" s="63">
        <v>978682.2</v>
      </c>
      <c r="AJ13" s="63">
        <v>843099.6</v>
      </c>
      <c r="AK13" s="63">
        <v>995999.12999999989</v>
      </c>
      <c r="AL13" s="63">
        <v>1013541.41</v>
      </c>
      <c r="AM13" s="63">
        <v>1057311.3700000001</v>
      </c>
      <c r="AN13" s="63">
        <v>995028.94</v>
      </c>
      <c r="AO13" s="63">
        <v>901307.02</v>
      </c>
      <c r="AP13" s="63">
        <v>814499.7</v>
      </c>
      <c r="AQ13" s="63">
        <v>931131.42999999993</v>
      </c>
      <c r="AR13" s="63">
        <v>1000112.2</v>
      </c>
      <c r="AS13" s="63">
        <v>1034433.9900000001</v>
      </c>
      <c r="AT13" s="63">
        <v>1042206.3700000001</v>
      </c>
      <c r="AU13" s="63">
        <v>985592.2</v>
      </c>
      <c r="AV13" s="63">
        <v>963860.59000000008</v>
      </c>
      <c r="AW13" s="63">
        <v>1005118.2</v>
      </c>
      <c r="AX13" s="63">
        <v>1012553.41</v>
      </c>
      <c r="AY13" s="63">
        <v>1057851.4100000001</v>
      </c>
      <c r="AZ13" s="63">
        <v>960495.78999999992</v>
      </c>
      <c r="BA13" s="63">
        <v>950283.91</v>
      </c>
      <c r="BB13" s="63">
        <v>864654.3</v>
      </c>
      <c r="BC13" s="63">
        <v>930334.58000000007</v>
      </c>
      <c r="BD13" s="63">
        <v>977906.2</v>
      </c>
      <c r="BE13" s="63">
        <v>1012944.3700000001</v>
      </c>
      <c r="BF13" s="63">
        <v>1022401.41</v>
      </c>
      <c r="BG13" s="63">
        <v>944240.79</v>
      </c>
      <c r="BH13" s="63">
        <v>731153.8</v>
      </c>
      <c r="BI13" s="63">
        <v>826542.6</v>
      </c>
      <c r="BJ13" s="63">
        <v>998830.41</v>
      </c>
      <c r="BK13" s="63">
        <v>1065839.58</v>
      </c>
      <c r="BL13" s="63">
        <v>969882.2</v>
      </c>
      <c r="BM13" s="63">
        <v>952055.80999999994</v>
      </c>
      <c r="BN13" s="63">
        <v>878147.14999999991</v>
      </c>
      <c r="BO13" s="63">
        <v>944729.41</v>
      </c>
      <c r="BP13" s="63">
        <v>992435.6</v>
      </c>
      <c r="BQ13" s="63">
        <v>1043549.3700000001</v>
      </c>
      <c r="BR13" s="63">
        <v>1051496.4100000001</v>
      </c>
      <c r="BS13" s="63">
        <v>942068.55999999994</v>
      </c>
      <c r="BT13" s="63">
        <v>947522.37000000011</v>
      </c>
      <c r="BU13" s="63">
        <v>966129</v>
      </c>
      <c r="BV13" s="63">
        <v>1066478.3700000001</v>
      </c>
      <c r="BW13" s="63">
        <v>1102413.58</v>
      </c>
      <c r="BX13" s="63">
        <v>976855.2</v>
      </c>
      <c r="BY13" s="63">
        <v>946771.61</v>
      </c>
      <c r="BZ13" s="63">
        <v>853080.35</v>
      </c>
      <c r="CA13" s="63">
        <v>941299.02</v>
      </c>
      <c r="CB13" s="63">
        <v>1023283.6</v>
      </c>
      <c r="CC13" s="63">
        <v>1096360.3700000001</v>
      </c>
      <c r="CD13" s="63">
        <v>1099354.4100000001</v>
      </c>
      <c r="CE13" s="63">
        <v>1046289.1199999999</v>
      </c>
      <c r="CF13" s="63">
        <v>839894.8</v>
      </c>
      <c r="CG13" s="63">
        <v>1076093.3900000001</v>
      </c>
      <c r="CH13" s="63">
        <v>1118352.3700000001</v>
      </c>
      <c r="CI13" s="63">
        <v>1133361.58</v>
      </c>
      <c r="CJ13" s="63">
        <v>1061580.2</v>
      </c>
      <c r="CK13" s="63">
        <v>1107434.58</v>
      </c>
      <c r="CL13" s="63">
        <v>917361.79999999993</v>
      </c>
      <c r="CM13" s="63">
        <v>999473.01</v>
      </c>
      <c r="CN13" s="63">
        <v>1064939.1299999999</v>
      </c>
      <c r="CO13" s="63">
        <v>1118770.58</v>
      </c>
      <c r="CP13" s="63">
        <v>1116468.3700000001</v>
      </c>
      <c r="CQ13" s="63">
        <v>1066194.6000000001</v>
      </c>
      <c r="CR13" s="63">
        <v>1037035.6000000001</v>
      </c>
      <c r="CS13" s="63">
        <v>1088309.53</v>
      </c>
      <c r="CT13" s="63">
        <v>1127220.4100000001</v>
      </c>
      <c r="CU13" s="63">
        <v>1140741.3700000001</v>
      </c>
      <c r="CV13" s="63">
        <v>986509.28999999992</v>
      </c>
      <c r="CW13" s="63">
        <v>973233.67</v>
      </c>
      <c r="CX13" s="63">
        <v>929403.4</v>
      </c>
      <c r="CY13" s="63">
        <v>1021057.9700000001</v>
      </c>
      <c r="CZ13" s="63">
        <v>1069917.6000000001</v>
      </c>
      <c r="DA13" s="63">
        <v>1121697.4100000001</v>
      </c>
      <c r="DB13" s="63">
        <v>1132249.58</v>
      </c>
      <c r="DC13" s="63">
        <v>1058926.6000000001</v>
      </c>
      <c r="DD13" s="63">
        <v>841732.6</v>
      </c>
      <c r="DE13" s="63">
        <v>1092635.52</v>
      </c>
      <c r="DF13" s="63">
        <v>1117779.6099999999</v>
      </c>
      <c r="DG13" s="63">
        <v>1136154.6099999999</v>
      </c>
      <c r="DH13" s="63">
        <v>1028361.2</v>
      </c>
      <c r="DI13" s="63">
        <v>1132485.4100000001</v>
      </c>
      <c r="DJ13" s="63">
        <v>957476.6</v>
      </c>
      <c r="DK13" s="63">
        <v>943101.97</v>
      </c>
      <c r="DL13" s="63">
        <v>1064468.6000000001</v>
      </c>
      <c r="DM13" s="63">
        <v>1120681.3800000001</v>
      </c>
      <c r="DN13" s="63">
        <v>1128843.9700000002</v>
      </c>
      <c r="DO13" s="63">
        <v>1050794.2</v>
      </c>
      <c r="DP13" s="63">
        <v>1039378.8</v>
      </c>
      <c r="DQ13" s="63">
        <v>1092017</v>
      </c>
      <c r="DR13" s="63">
        <v>1116614.58</v>
      </c>
      <c r="DS13" s="63">
        <v>1134049.6099999999</v>
      </c>
      <c r="DT13" s="63">
        <v>1024281.2</v>
      </c>
      <c r="DU13" s="63">
        <v>1092390.6099999999</v>
      </c>
      <c r="DV13" s="63">
        <v>898274</v>
      </c>
      <c r="DW13" s="63">
        <v>977163.58000000007</v>
      </c>
      <c r="DX13" s="63">
        <v>1049346.3999999999</v>
      </c>
      <c r="DY13" s="63">
        <v>1119590.58</v>
      </c>
      <c r="DZ13" s="63">
        <v>1112431.4100000001</v>
      </c>
      <c r="EA13" s="63">
        <v>1050522.6000000001</v>
      </c>
      <c r="EB13" s="63">
        <v>860703.39</v>
      </c>
      <c r="EC13" s="63">
        <v>984019.2</v>
      </c>
      <c r="ED13" s="63">
        <v>1108377.4100000001</v>
      </c>
      <c r="EE13" s="63">
        <v>1132494.58</v>
      </c>
      <c r="EF13" s="63">
        <v>1060869.2</v>
      </c>
      <c r="EG13" s="63">
        <v>969633.41</v>
      </c>
      <c r="EH13" s="63">
        <v>873881.3899999999</v>
      </c>
      <c r="EI13" s="63">
        <v>999679.62000000011</v>
      </c>
      <c r="EJ13" s="63">
        <v>1054615</v>
      </c>
      <c r="EK13" s="63">
        <v>1111904.58</v>
      </c>
      <c r="EL13" s="63">
        <v>1107556.6099999999</v>
      </c>
      <c r="EM13" s="63">
        <v>1057099.1299999999</v>
      </c>
      <c r="EN13" s="63">
        <v>1028762.6000000001</v>
      </c>
      <c r="EO13" s="63">
        <v>1077027</v>
      </c>
      <c r="EP13" s="63">
        <v>1113615.3700000001</v>
      </c>
      <c r="EQ13" s="63">
        <v>1125124.3700000001</v>
      </c>
      <c r="ER13" s="63">
        <v>1017612.2</v>
      </c>
      <c r="ES13" s="63">
        <v>1067410.07</v>
      </c>
      <c r="ET13" s="63">
        <v>917734.1</v>
      </c>
      <c r="EU13" s="63">
        <v>1014808.8500000001</v>
      </c>
      <c r="EV13" s="63">
        <v>1045936.1299999999</v>
      </c>
      <c r="EW13" s="63">
        <v>1100748.6099999999</v>
      </c>
      <c r="EX13" s="63">
        <v>1105219.4100000001</v>
      </c>
      <c r="EY13" s="63">
        <v>1045451.5199999999</v>
      </c>
      <c r="EZ13" s="63">
        <v>822687.6</v>
      </c>
      <c r="FA13" s="63">
        <v>872909.2</v>
      </c>
      <c r="FB13" s="63">
        <v>1100744.3700000001</v>
      </c>
      <c r="FC13" s="63">
        <v>1105181.58</v>
      </c>
      <c r="FD13" s="63">
        <v>1001756.2</v>
      </c>
      <c r="FE13" s="63">
        <v>1008523.5800000001</v>
      </c>
      <c r="FF13" s="63">
        <v>846507.39999999991</v>
      </c>
      <c r="FG13" s="63">
        <v>988664.61</v>
      </c>
      <c r="FH13" s="63">
        <v>1030683.5199999999</v>
      </c>
      <c r="FI13" s="63">
        <v>1093498.6099999999</v>
      </c>
      <c r="FJ13" s="63">
        <v>1096167.58</v>
      </c>
      <c r="FK13" s="63">
        <v>1032124.6</v>
      </c>
      <c r="FL13" s="63">
        <v>1015866.8</v>
      </c>
      <c r="FM13" s="63">
        <v>1054758.92</v>
      </c>
      <c r="FN13" s="63">
        <v>1089802.6099999999</v>
      </c>
      <c r="FO13" s="63">
        <v>1098306.58</v>
      </c>
      <c r="FP13" s="63">
        <v>997345</v>
      </c>
      <c r="FQ13" s="63">
        <v>847878.8</v>
      </c>
      <c r="FR13" s="63">
        <v>926152</v>
      </c>
      <c r="FS13" s="63">
        <v>923219.98</v>
      </c>
      <c r="FT13" s="63">
        <v>1025596</v>
      </c>
      <c r="FU13" s="63">
        <v>1089796.6099999999</v>
      </c>
      <c r="FV13" s="63">
        <v>1082794.3700000001</v>
      </c>
      <c r="FW13" s="63">
        <v>996757</v>
      </c>
      <c r="FX13" s="63">
        <v>926320.61</v>
      </c>
      <c r="FY13" s="63">
        <v>967235.54999999993</v>
      </c>
      <c r="FZ13" s="63">
        <v>1090202.4100000001</v>
      </c>
    </row>
    <row r="14" spans="1:182">
      <c r="B14" s="578" t="s">
        <v>97</v>
      </c>
      <c r="C14" s="88">
        <v>34588.480000000003</v>
      </c>
      <c r="D14" s="89">
        <v>31252.55</v>
      </c>
      <c r="E14" s="89">
        <v>34546.629999999997</v>
      </c>
      <c r="F14" s="89">
        <v>33514.949999999997</v>
      </c>
      <c r="G14" s="89">
        <v>34234.839999999997</v>
      </c>
      <c r="H14" s="89">
        <v>7643.53</v>
      </c>
      <c r="I14" s="89">
        <v>7936</v>
      </c>
      <c r="J14" s="89">
        <v>7826.88</v>
      </c>
      <c r="K14" s="89">
        <v>7642.64</v>
      </c>
      <c r="L14" s="89">
        <v>34547.120000000003</v>
      </c>
      <c r="M14" s="89">
        <v>33405.019999999997</v>
      </c>
      <c r="N14" s="89">
        <v>34790.050000000003</v>
      </c>
      <c r="O14" s="89">
        <v>34588.480000000003</v>
      </c>
      <c r="P14" s="89">
        <v>31252.55</v>
      </c>
      <c r="Q14" s="89">
        <v>34546.629999999997</v>
      </c>
      <c r="R14" s="89">
        <v>33514.949999999997</v>
      </c>
      <c r="S14" s="89">
        <v>34234.839999999997</v>
      </c>
      <c r="T14" s="89">
        <v>7643.53</v>
      </c>
      <c r="U14" s="89">
        <v>7936</v>
      </c>
      <c r="V14" s="89">
        <v>7826.88</v>
      </c>
      <c r="W14" s="89">
        <v>7642.64</v>
      </c>
      <c r="X14" s="89">
        <v>34547.120000000003</v>
      </c>
      <c r="Y14" s="89">
        <v>33405.019999999997</v>
      </c>
      <c r="Z14" s="89">
        <v>34790.050000000003</v>
      </c>
      <c r="AA14" s="89">
        <v>23934.14</v>
      </c>
      <c r="AB14" s="89">
        <v>19807.150000000001</v>
      </c>
      <c r="AC14" s="89">
        <v>10533.13</v>
      </c>
      <c r="AD14" s="89">
        <v>11480.07</v>
      </c>
      <c r="AE14" s="89">
        <v>18805.52</v>
      </c>
      <c r="AF14" s="89">
        <v>25189</v>
      </c>
      <c r="AG14" s="89">
        <v>42113.13</v>
      </c>
      <c r="AH14" s="89">
        <v>41082.81</v>
      </c>
      <c r="AI14" s="89">
        <v>20657.060000000001</v>
      </c>
      <c r="AJ14" s="89">
        <v>10456.33</v>
      </c>
      <c r="AK14" s="89">
        <v>18288.330000000002</v>
      </c>
      <c r="AL14" s="89">
        <v>24633.34</v>
      </c>
      <c r="AM14" s="89">
        <v>24000</v>
      </c>
      <c r="AN14" s="89">
        <v>19658.72</v>
      </c>
      <c r="AO14" s="89">
        <v>10104.11</v>
      </c>
      <c r="AP14" s="89">
        <v>11952.32</v>
      </c>
      <c r="AQ14" s="89">
        <v>18103.52</v>
      </c>
      <c r="AR14" s="89">
        <v>26679.32</v>
      </c>
      <c r="AS14" s="89">
        <v>40782</v>
      </c>
      <c r="AT14" s="89">
        <v>40888.910000000003</v>
      </c>
      <c r="AU14" s="89">
        <v>20619.96</v>
      </c>
      <c r="AV14" s="89">
        <v>10849.19</v>
      </c>
      <c r="AW14" s="89">
        <v>18625.939999999999</v>
      </c>
      <c r="AX14" s="89">
        <v>24716</v>
      </c>
      <c r="AY14" s="89">
        <v>23745.4</v>
      </c>
      <c r="AZ14" s="89">
        <v>20826.310000000001</v>
      </c>
      <c r="BA14" s="89">
        <v>9629.9500000000007</v>
      </c>
      <c r="BB14" s="89">
        <v>10978.33</v>
      </c>
      <c r="BC14" s="89">
        <v>18384.52</v>
      </c>
      <c r="BD14" s="89">
        <v>26593.61</v>
      </c>
      <c r="BE14" s="89">
        <v>40936.81</v>
      </c>
      <c r="BF14" s="89">
        <v>41789.33</v>
      </c>
      <c r="BG14" s="89">
        <v>19869.669999999998</v>
      </c>
      <c r="BH14" s="89">
        <v>10722.19</v>
      </c>
      <c r="BI14" s="89">
        <v>18619.54</v>
      </c>
      <c r="BJ14" s="89">
        <v>24884.34</v>
      </c>
      <c r="BK14" s="89">
        <v>23905.42</v>
      </c>
      <c r="BL14" s="89">
        <v>20604.740000000002</v>
      </c>
      <c r="BM14" s="89">
        <v>10342.17</v>
      </c>
      <c r="BN14" s="89">
        <v>10434.33</v>
      </c>
      <c r="BO14" s="89">
        <v>17707.689999999999</v>
      </c>
      <c r="BP14" s="89">
        <v>26443.71</v>
      </c>
      <c r="BQ14" s="89">
        <v>41880.49</v>
      </c>
      <c r="BR14" s="89">
        <v>42236.13</v>
      </c>
      <c r="BS14" s="89">
        <v>19825.32</v>
      </c>
      <c r="BT14" s="89">
        <v>10328.280000000001</v>
      </c>
      <c r="BU14" s="89">
        <v>18780.11</v>
      </c>
      <c r="BV14" s="89">
        <v>24491.61</v>
      </c>
      <c r="BW14" s="89">
        <v>24373.43</v>
      </c>
      <c r="BX14" s="89">
        <v>20072.439999999999</v>
      </c>
      <c r="BY14" s="89">
        <v>10134.129999999999</v>
      </c>
      <c r="BZ14" s="89">
        <v>10975.33</v>
      </c>
      <c r="CA14" s="89">
        <v>17305.669999999998</v>
      </c>
      <c r="CB14" s="89">
        <v>25699</v>
      </c>
      <c r="CC14" s="89">
        <v>42959.58</v>
      </c>
      <c r="CD14" s="89">
        <v>42358.42</v>
      </c>
      <c r="CE14" s="89">
        <v>19602</v>
      </c>
      <c r="CF14" s="89">
        <v>10615.96</v>
      </c>
      <c r="CG14" s="89">
        <v>18557.23</v>
      </c>
      <c r="CH14" s="89">
        <v>24326.81</v>
      </c>
      <c r="CI14" s="89">
        <v>24146.55</v>
      </c>
      <c r="CJ14" s="89">
        <v>19594.740000000002</v>
      </c>
      <c r="CK14" s="89">
        <v>10438.129999999999</v>
      </c>
      <c r="CL14" s="89">
        <v>11692.78</v>
      </c>
      <c r="CM14" s="89">
        <v>18687.8</v>
      </c>
      <c r="CN14" s="89">
        <v>25203</v>
      </c>
      <c r="CO14" s="89">
        <v>42209.45</v>
      </c>
      <c r="CP14" s="89">
        <v>40973.49</v>
      </c>
      <c r="CQ14" s="89">
        <v>20552.21</v>
      </c>
      <c r="CR14" s="89">
        <v>10585.19</v>
      </c>
      <c r="CS14" s="89">
        <v>18263.330000000002</v>
      </c>
      <c r="CT14" s="89">
        <v>24633.34</v>
      </c>
      <c r="CU14" s="89">
        <v>24000</v>
      </c>
      <c r="CV14" s="89">
        <v>19380</v>
      </c>
      <c r="CW14" s="89">
        <v>10584.13</v>
      </c>
      <c r="CX14" s="89">
        <v>11966.81</v>
      </c>
      <c r="CY14" s="89">
        <v>18099.89</v>
      </c>
      <c r="CZ14" s="89">
        <v>26055.42</v>
      </c>
      <c r="DA14" s="89">
        <v>41446.81</v>
      </c>
      <c r="DB14" s="89">
        <v>40567.49</v>
      </c>
      <c r="DC14" s="89">
        <v>21037.25</v>
      </c>
      <c r="DD14" s="89">
        <v>10842.19</v>
      </c>
      <c r="DE14" s="89">
        <v>18326.330000000002</v>
      </c>
      <c r="DF14" s="89">
        <v>24673.67</v>
      </c>
      <c r="DG14" s="89">
        <v>23960.81</v>
      </c>
      <c r="DH14" s="89">
        <v>19785.05</v>
      </c>
      <c r="DI14" s="89">
        <v>9962.98</v>
      </c>
      <c r="DJ14" s="89">
        <v>12026.32</v>
      </c>
      <c r="DK14" s="89">
        <v>18142.52</v>
      </c>
      <c r="DL14" s="89">
        <v>26688.32</v>
      </c>
      <c r="DM14" s="89">
        <v>40714</v>
      </c>
      <c r="DN14" s="89">
        <v>40810.81</v>
      </c>
      <c r="DO14" s="89">
        <v>20684.060000000001</v>
      </c>
      <c r="DP14" s="89">
        <v>10863.19</v>
      </c>
      <c r="DQ14" s="89">
        <v>18545.939999999999</v>
      </c>
      <c r="DR14" s="89">
        <v>24796</v>
      </c>
      <c r="DS14" s="89">
        <v>23768.61</v>
      </c>
      <c r="DT14" s="89">
        <v>20828.099999999999</v>
      </c>
      <c r="DU14" s="89">
        <v>9592.9500000000007</v>
      </c>
      <c r="DV14" s="89">
        <v>10990.33</v>
      </c>
      <c r="DW14" s="89">
        <v>18402.52</v>
      </c>
      <c r="DX14" s="89">
        <v>26598.61</v>
      </c>
      <c r="DY14" s="89">
        <v>40898.49</v>
      </c>
      <c r="DZ14" s="89">
        <v>41763.65</v>
      </c>
      <c r="EA14" s="89">
        <v>19920.669999999998</v>
      </c>
      <c r="EB14" s="89">
        <v>10694.19</v>
      </c>
      <c r="EC14" s="89">
        <v>18580.54</v>
      </c>
      <c r="ED14" s="89">
        <v>24941.34</v>
      </c>
      <c r="EE14" s="89">
        <v>24201.89</v>
      </c>
      <c r="EF14" s="89">
        <v>20241.98</v>
      </c>
      <c r="EG14" s="89">
        <v>10136.129999999999</v>
      </c>
      <c r="EH14" s="89">
        <v>11097.97</v>
      </c>
      <c r="EI14" s="89">
        <v>17171.63</v>
      </c>
      <c r="EJ14" s="89">
        <v>25710.400000000001</v>
      </c>
      <c r="EK14" s="89">
        <v>42921.26</v>
      </c>
      <c r="EL14" s="89">
        <v>42426.74</v>
      </c>
      <c r="EM14" s="89">
        <v>19655.14</v>
      </c>
      <c r="EN14" s="89">
        <v>10466.16</v>
      </c>
      <c r="EO14" s="89">
        <v>18593.900000000001</v>
      </c>
      <c r="EP14" s="89">
        <v>24356.81</v>
      </c>
      <c r="EQ14" s="89">
        <v>24000.29</v>
      </c>
      <c r="ER14" s="89">
        <v>20095.29</v>
      </c>
      <c r="ES14" s="89">
        <v>10321.129999999999</v>
      </c>
      <c r="ET14" s="89">
        <v>10925.97</v>
      </c>
      <c r="EU14" s="89">
        <v>19387.310000000001</v>
      </c>
      <c r="EV14" s="89">
        <v>24377</v>
      </c>
      <c r="EW14" s="89">
        <v>43435.199999999997</v>
      </c>
      <c r="EX14" s="89">
        <v>41457.81</v>
      </c>
      <c r="EY14" s="89">
        <v>19360.64</v>
      </c>
      <c r="EZ14" s="89">
        <v>10328.030000000001</v>
      </c>
      <c r="FA14" s="89">
        <v>19291.330000000002</v>
      </c>
      <c r="FB14" s="89">
        <v>24000</v>
      </c>
      <c r="FC14" s="89">
        <v>23931.84</v>
      </c>
      <c r="FD14" s="89">
        <v>19809.45</v>
      </c>
      <c r="FE14" s="89">
        <v>10474.129999999999</v>
      </c>
      <c r="FF14" s="89">
        <v>11702.07</v>
      </c>
      <c r="FG14" s="89">
        <v>18642.52</v>
      </c>
      <c r="FH14" s="89">
        <v>25227</v>
      </c>
      <c r="FI14" s="89">
        <v>42160.45</v>
      </c>
      <c r="FJ14" s="89">
        <v>40915.49</v>
      </c>
      <c r="FK14" s="89">
        <v>20797.060000000001</v>
      </c>
      <c r="FL14" s="89">
        <v>10375.34</v>
      </c>
      <c r="FM14" s="89">
        <v>18311.330000000002</v>
      </c>
      <c r="FN14" s="89">
        <v>24633.34</v>
      </c>
      <c r="FO14" s="89">
        <v>24000</v>
      </c>
      <c r="FP14" s="89">
        <v>19380</v>
      </c>
      <c r="FQ14" s="89">
        <v>10604.13</v>
      </c>
      <c r="FR14" s="89">
        <v>12007.19</v>
      </c>
      <c r="FS14" s="89">
        <v>18039.52</v>
      </c>
      <c r="FT14" s="89">
        <v>26102.16</v>
      </c>
      <c r="FU14" s="89">
        <v>41363.07</v>
      </c>
      <c r="FV14" s="89">
        <v>40418.81</v>
      </c>
      <c r="FW14" s="89">
        <v>21366.29</v>
      </c>
      <c r="FX14" s="89">
        <v>10698.84</v>
      </c>
      <c r="FY14" s="89">
        <v>18298.330000000002</v>
      </c>
      <c r="FZ14" s="89">
        <v>24701.67</v>
      </c>
    </row>
    <row r="15" spans="1:182">
      <c r="A15" s="32"/>
      <c r="B15" s="578" t="s">
        <v>289</v>
      </c>
      <c r="C15" s="64">
        <v>2331.81</v>
      </c>
      <c r="D15" s="65">
        <v>2106.91</v>
      </c>
      <c r="E15" s="65">
        <v>2328.98</v>
      </c>
      <c r="F15" s="65">
        <v>2259.44</v>
      </c>
      <c r="G15" s="65">
        <v>2307.9699999999998</v>
      </c>
      <c r="H15" s="65">
        <v>515.29</v>
      </c>
      <c r="I15" s="65">
        <v>535.01</v>
      </c>
      <c r="J15" s="65">
        <v>527.66</v>
      </c>
      <c r="K15" s="65">
        <v>515.23</v>
      </c>
      <c r="L15" s="65">
        <v>2329.0100000000002</v>
      </c>
      <c r="M15" s="65">
        <v>2252.02</v>
      </c>
      <c r="N15" s="65">
        <v>2345.4</v>
      </c>
      <c r="O15" s="65">
        <v>2331.81</v>
      </c>
      <c r="P15" s="65">
        <v>2106.91</v>
      </c>
      <c r="Q15" s="65">
        <v>2328.98</v>
      </c>
      <c r="R15" s="65">
        <v>2259.44</v>
      </c>
      <c r="S15" s="65">
        <v>2307.9699999999998</v>
      </c>
      <c r="T15" s="65">
        <v>515.29</v>
      </c>
      <c r="U15" s="65">
        <v>535.01</v>
      </c>
      <c r="V15" s="65">
        <v>527.66</v>
      </c>
      <c r="W15" s="65">
        <v>515.23</v>
      </c>
      <c r="X15" s="65">
        <v>2329.0100000000002</v>
      </c>
      <c r="Y15" s="65">
        <v>2252.02</v>
      </c>
      <c r="Z15" s="65">
        <v>2345.4</v>
      </c>
      <c r="AA15" s="65">
        <v>1604.66</v>
      </c>
      <c r="AB15" s="65">
        <v>1344.2</v>
      </c>
      <c r="AC15" s="65">
        <v>722.03</v>
      </c>
      <c r="AD15" s="65">
        <v>803.75</v>
      </c>
      <c r="AE15" s="65">
        <v>1226.06</v>
      </c>
      <c r="AF15" s="65">
        <v>1672.13</v>
      </c>
      <c r="AG15" s="65">
        <v>2830.67</v>
      </c>
      <c r="AH15" s="65">
        <v>2782.29</v>
      </c>
      <c r="AI15" s="65">
        <v>1466.75</v>
      </c>
      <c r="AJ15" s="65">
        <v>620.95000000000005</v>
      </c>
      <c r="AK15" s="65">
        <v>1264.51</v>
      </c>
      <c r="AL15" s="65">
        <v>1660.7</v>
      </c>
      <c r="AM15" s="65">
        <v>1618</v>
      </c>
      <c r="AN15" s="65">
        <v>1311.45</v>
      </c>
      <c r="AO15" s="65">
        <v>727.72</v>
      </c>
      <c r="AP15" s="65">
        <v>779.18</v>
      </c>
      <c r="AQ15" s="65">
        <v>1244.06</v>
      </c>
      <c r="AR15" s="65">
        <v>1728.2</v>
      </c>
      <c r="AS15" s="65">
        <v>2790.1</v>
      </c>
      <c r="AT15" s="65">
        <v>2717.29</v>
      </c>
      <c r="AU15" s="65">
        <v>1465.31</v>
      </c>
      <c r="AV15" s="65">
        <v>697.45</v>
      </c>
      <c r="AW15" s="65">
        <v>1271.5</v>
      </c>
      <c r="AX15" s="65">
        <v>1648.45</v>
      </c>
      <c r="AY15" s="65">
        <v>1575.61</v>
      </c>
      <c r="AZ15" s="65">
        <v>1387.57</v>
      </c>
      <c r="BA15" s="65">
        <v>714.06</v>
      </c>
      <c r="BB15" s="65">
        <v>716.96</v>
      </c>
      <c r="BC15" s="65">
        <v>1288.06</v>
      </c>
      <c r="BD15" s="65">
        <v>1712.24</v>
      </c>
      <c r="BE15" s="65">
        <v>2807.29</v>
      </c>
      <c r="BF15" s="65">
        <v>2761.29</v>
      </c>
      <c r="BG15" s="65">
        <v>1374.16</v>
      </c>
      <c r="BH15" s="65">
        <v>716.45</v>
      </c>
      <c r="BI15" s="65">
        <v>1288.22</v>
      </c>
      <c r="BJ15" s="65">
        <v>1656.79</v>
      </c>
      <c r="BK15" s="65">
        <v>1598.42</v>
      </c>
      <c r="BL15" s="65">
        <v>1386.51</v>
      </c>
      <c r="BM15" s="65">
        <v>704.49</v>
      </c>
      <c r="BN15" s="65">
        <v>719.96</v>
      </c>
      <c r="BO15" s="65">
        <v>1246.74</v>
      </c>
      <c r="BP15" s="65">
        <v>1705.48</v>
      </c>
      <c r="BQ15" s="65">
        <v>2860.61</v>
      </c>
      <c r="BR15" s="65">
        <v>2801.97</v>
      </c>
      <c r="BS15" s="65">
        <v>1361.02</v>
      </c>
      <c r="BT15" s="65">
        <v>657.45</v>
      </c>
      <c r="BU15" s="65">
        <v>1323.52</v>
      </c>
      <c r="BV15" s="65">
        <v>1632.54</v>
      </c>
      <c r="BW15" s="65">
        <v>1630.98</v>
      </c>
      <c r="BX15" s="65">
        <v>1361.59</v>
      </c>
      <c r="BY15" s="65">
        <v>687.03</v>
      </c>
      <c r="BZ15" s="65">
        <v>768.96</v>
      </c>
      <c r="CA15" s="65">
        <v>1063.01</v>
      </c>
      <c r="CB15" s="65">
        <v>1807.13</v>
      </c>
      <c r="CC15" s="65">
        <v>2927.29</v>
      </c>
      <c r="CD15" s="65">
        <v>2826.26</v>
      </c>
      <c r="CE15" s="65">
        <v>1302.4000000000001</v>
      </c>
      <c r="CF15" s="65">
        <v>721.24</v>
      </c>
      <c r="CG15" s="65">
        <v>1283</v>
      </c>
      <c r="CH15" s="65">
        <v>1619.81</v>
      </c>
      <c r="CI15" s="65">
        <v>1611.1</v>
      </c>
      <c r="CJ15" s="65">
        <v>1337.75</v>
      </c>
      <c r="CK15" s="65">
        <v>716.03</v>
      </c>
      <c r="CL15" s="65">
        <v>843.04</v>
      </c>
      <c r="CM15" s="65">
        <v>1192.78</v>
      </c>
      <c r="CN15" s="65">
        <v>1672.13</v>
      </c>
      <c r="CO15" s="65">
        <v>2849.35</v>
      </c>
      <c r="CP15" s="65">
        <v>2763.61</v>
      </c>
      <c r="CQ15" s="65">
        <v>1440.61</v>
      </c>
      <c r="CR15" s="65">
        <v>673.09</v>
      </c>
      <c r="CS15" s="65">
        <v>1238.51</v>
      </c>
      <c r="CT15" s="65">
        <v>1660.7</v>
      </c>
      <c r="CU15" s="65">
        <v>1618</v>
      </c>
      <c r="CV15" s="65">
        <v>1306.5</v>
      </c>
      <c r="CW15" s="65">
        <v>742.03</v>
      </c>
      <c r="CX15" s="65">
        <v>796.96</v>
      </c>
      <c r="CY15" s="65">
        <v>1224.06</v>
      </c>
      <c r="CZ15" s="65">
        <v>1682.76</v>
      </c>
      <c r="DA15" s="65">
        <v>2827.29</v>
      </c>
      <c r="DB15" s="65">
        <v>2695.29</v>
      </c>
      <c r="DC15" s="65">
        <v>1494.46</v>
      </c>
      <c r="DD15" s="65">
        <v>712.45</v>
      </c>
      <c r="DE15" s="65">
        <v>1255.51</v>
      </c>
      <c r="DF15" s="65">
        <v>1643.39</v>
      </c>
      <c r="DG15" s="65">
        <v>1612.81</v>
      </c>
      <c r="DH15" s="65">
        <v>1321.03</v>
      </c>
      <c r="DI15" s="65">
        <v>709.33</v>
      </c>
      <c r="DJ15" s="65">
        <v>793.18</v>
      </c>
      <c r="DK15" s="65">
        <v>1244.06</v>
      </c>
      <c r="DL15" s="65">
        <v>1717.2</v>
      </c>
      <c r="DM15" s="65">
        <v>2801.1</v>
      </c>
      <c r="DN15" s="65">
        <v>2717.29</v>
      </c>
      <c r="DO15" s="65">
        <v>1451.31</v>
      </c>
      <c r="DP15" s="65">
        <v>709.45</v>
      </c>
      <c r="DQ15" s="65">
        <v>1279.8599999999999</v>
      </c>
      <c r="DR15" s="65">
        <v>1642.09</v>
      </c>
      <c r="DS15" s="65">
        <v>1579.61</v>
      </c>
      <c r="DT15" s="65">
        <v>1384.41</v>
      </c>
      <c r="DU15" s="65">
        <v>697.22</v>
      </c>
      <c r="DV15" s="65">
        <v>732.96</v>
      </c>
      <c r="DW15" s="65">
        <v>1288.06</v>
      </c>
      <c r="DX15" s="65">
        <v>1717.24</v>
      </c>
      <c r="DY15" s="65">
        <v>2794.61</v>
      </c>
      <c r="DZ15" s="65">
        <v>2765.97</v>
      </c>
      <c r="EA15" s="65">
        <v>1383.16</v>
      </c>
      <c r="EB15" s="65">
        <v>710.45</v>
      </c>
      <c r="EC15" s="65">
        <v>1275.22</v>
      </c>
      <c r="ED15" s="65">
        <v>1669.79</v>
      </c>
      <c r="EE15" s="65">
        <v>1620.42</v>
      </c>
      <c r="EF15" s="65">
        <v>1372.15</v>
      </c>
      <c r="EG15" s="65">
        <v>687.03</v>
      </c>
      <c r="EH15" s="65">
        <v>775.33</v>
      </c>
      <c r="EI15" s="65">
        <v>1063.6400000000001</v>
      </c>
      <c r="EJ15" s="65">
        <v>1800.13</v>
      </c>
      <c r="EK15" s="65">
        <v>2922.61</v>
      </c>
      <c r="EL15" s="65">
        <v>2830.94</v>
      </c>
      <c r="EM15" s="65">
        <v>1318.26</v>
      </c>
      <c r="EN15" s="65">
        <v>661.08</v>
      </c>
      <c r="EO15" s="65">
        <v>1330.3</v>
      </c>
      <c r="EP15" s="65">
        <v>1616.81</v>
      </c>
      <c r="EQ15" s="65">
        <v>1600.32</v>
      </c>
      <c r="ER15" s="65">
        <v>1372.89</v>
      </c>
      <c r="ES15" s="65">
        <v>706.03</v>
      </c>
      <c r="ET15" s="65">
        <v>730.5</v>
      </c>
      <c r="EU15" s="65">
        <v>1299.8900000000001</v>
      </c>
      <c r="EV15" s="65">
        <v>1638.13</v>
      </c>
      <c r="EW15" s="65">
        <v>2921.64</v>
      </c>
      <c r="EX15" s="65">
        <v>2809.29</v>
      </c>
      <c r="EY15" s="65">
        <v>1309.76</v>
      </c>
      <c r="EZ15" s="65">
        <v>645.74</v>
      </c>
      <c r="FA15" s="65">
        <v>1346.51</v>
      </c>
      <c r="FB15" s="65">
        <v>1618</v>
      </c>
      <c r="FC15" s="65">
        <v>1595.97</v>
      </c>
      <c r="FD15" s="65">
        <v>1352.89</v>
      </c>
      <c r="FE15" s="65">
        <v>724.03</v>
      </c>
      <c r="FF15" s="65">
        <v>833.75</v>
      </c>
      <c r="FG15" s="65">
        <v>1194.06</v>
      </c>
      <c r="FH15" s="65">
        <v>1672.13</v>
      </c>
      <c r="FI15" s="65">
        <v>2862.35</v>
      </c>
      <c r="FJ15" s="65">
        <v>2750.61</v>
      </c>
      <c r="FK15" s="65">
        <v>1458.75</v>
      </c>
      <c r="FL15" s="65">
        <v>629.94000000000005</v>
      </c>
      <c r="FM15" s="65">
        <v>1263.51</v>
      </c>
      <c r="FN15" s="65">
        <v>1660.7</v>
      </c>
      <c r="FO15" s="65">
        <v>1618</v>
      </c>
      <c r="FP15" s="65">
        <v>1306.5</v>
      </c>
      <c r="FQ15" s="65">
        <v>739.03</v>
      </c>
      <c r="FR15" s="65">
        <v>801.96</v>
      </c>
      <c r="FS15" s="65">
        <v>1216.06</v>
      </c>
      <c r="FT15" s="65">
        <v>1716.35</v>
      </c>
      <c r="FU15" s="65">
        <v>2806.7</v>
      </c>
      <c r="FV15" s="65">
        <v>2688.29</v>
      </c>
      <c r="FW15" s="65">
        <v>1521.11</v>
      </c>
      <c r="FX15" s="65">
        <v>685.8</v>
      </c>
      <c r="FY15" s="65">
        <v>1252.51</v>
      </c>
      <c r="FZ15" s="65">
        <v>1646.39</v>
      </c>
    </row>
    <row r="16" spans="1:182">
      <c r="B16" s="581" t="s">
        <v>13</v>
      </c>
      <c r="C16" s="66">
        <v>1109624.6600000001</v>
      </c>
      <c r="D16" s="66">
        <v>996238.66</v>
      </c>
      <c r="E16" s="66">
        <v>1067671.03</v>
      </c>
      <c r="F16" s="66">
        <v>936471.54999999981</v>
      </c>
      <c r="G16" s="66">
        <v>953558.46</v>
      </c>
      <c r="H16" s="66">
        <v>996443.02</v>
      </c>
      <c r="I16" s="66">
        <v>1061165.3800000001</v>
      </c>
      <c r="J16" s="66">
        <v>1041871.9500000001</v>
      </c>
      <c r="K16" s="66">
        <v>1001320.9999999999</v>
      </c>
      <c r="L16" s="66">
        <v>837498.93</v>
      </c>
      <c r="M16" s="66">
        <v>909377.24</v>
      </c>
      <c r="N16" s="66">
        <v>1082648.43</v>
      </c>
      <c r="O16" s="66">
        <v>1121176.2600000002</v>
      </c>
      <c r="P16" s="66">
        <v>1005725.4600000001</v>
      </c>
      <c r="Q16" s="66">
        <v>983375.78000000014</v>
      </c>
      <c r="R16" s="66">
        <v>911977.18999999983</v>
      </c>
      <c r="S16" s="66">
        <v>948523.22</v>
      </c>
      <c r="T16" s="66">
        <v>1005894.95</v>
      </c>
      <c r="U16" s="66">
        <v>1045538.03</v>
      </c>
      <c r="V16" s="66">
        <v>1045103.9500000001</v>
      </c>
      <c r="W16" s="66">
        <v>994471.99999999988</v>
      </c>
      <c r="X16" s="66">
        <v>1009446.93</v>
      </c>
      <c r="Y16" s="66">
        <v>1040396.24</v>
      </c>
      <c r="Z16" s="66">
        <v>1068083.82</v>
      </c>
      <c r="AA16" s="66">
        <v>1085386.3799999999</v>
      </c>
      <c r="AB16" s="66">
        <v>981806.54999999993</v>
      </c>
      <c r="AC16" s="66">
        <v>1034340.5300000001</v>
      </c>
      <c r="AD16" s="66">
        <v>911437.82</v>
      </c>
      <c r="AE16" s="66">
        <v>905461.39000000013</v>
      </c>
      <c r="AF16" s="66">
        <v>1022765.2599999999</v>
      </c>
      <c r="AG16" s="66">
        <v>1079657.4099999999</v>
      </c>
      <c r="AH16" s="66">
        <v>1075502.07</v>
      </c>
      <c r="AI16" s="66">
        <v>1000806.01</v>
      </c>
      <c r="AJ16" s="66">
        <v>854176.87999999989</v>
      </c>
      <c r="AK16" s="66">
        <v>1015551.9699999999</v>
      </c>
      <c r="AL16" s="66">
        <v>1039835.45</v>
      </c>
      <c r="AM16" s="66">
        <v>1082929.3700000001</v>
      </c>
      <c r="AN16" s="66">
        <v>1015999.1099999999</v>
      </c>
      <c r="AO16" s="66">
        <v>912138.85</v>
      </c>
      <c r="AP16" s="66">
        <v>827231.2</v>
      </c>
      <c r="AQ16" s="66">
        <v>950479.01</v>
      </c>
      <c r="AR16" s="66">
        <v>1028519.7199999999</v>
      </c>
      <c r="AS16" s="66">
        <v>1078006.0900000003</v>
      </c>
      <c r="AT16" s="66">
        <v>1085812.57</v>
      </c>
      <c r="AU16" s="66">
        <v>1007677.47</v>
      </c>
      <c r="AV16" s="66">
        <v>975407.23</v>
      </c>
      <c r="AW16" s="66">
        <v>1025015.6399999999</v>
      </c>
      <c r="AX16" s="66">
        <v>1038917.86</v>
      </c>
      <c r="AY16" s="66">
        <v>1083172.4200000002</v>
      </c>
      <c r="AZ16" s="66">
        <v>982709.66999999993</v>
      </c>
      <c r="BA16" s="66">
        <v>960627.92</v>
      </c>
      <c r="BB16" s="66">
        <v>876349.59</v>
      </c>
      <c r="BC16" s="66">
        <v>950007.16000000015</v>
      </c>
      <c r="BD16" s="66">
        <v>1006212.0499999999</v>
      </c>
      <c r="BE16" s="66">
        <v>1056688.4700000002</v>
      </c>
      <c r="BF16" s="66">
        <v>1066952.03</v>
      </c>
      <c r="BG16" s="66">
        <v>965484.62000000011</v>
      </c>
      <c r="BH16" s="66">
        <v>742592.44</v>
      </c>
      <c r="BI16" s="66">
        <v>846450.36</v>
      </c>
      <c r="BJ16" s="66">
        <v>1025371.54</v>
      </c>
      <c r="BK16" s="66">
        <v>1091343.42</v>
      </c>
      <c r="BL16" s="66">
        <v>991873.45</v>
      </c>
      <c r="BM16" s="66">
        <v>963102.47</v>
      </c>
      <c r="BN16" s="66">
        <v>889301.43999999983</v>
      </c>
      <c r="BO16" s="66">
        <v>963683.83999999997</v>
      </c>
      <c r="BP16" s="66">
        <v>1020584.7899999999</v>
      </c>
      <c r="BQ16" s="66">
        <v>1088290.4700000002</v>
      </c>
      <c r="BR16" s="66">
        <v>1096534.51</v>
      </c>
      <c r="BS16" s="66">
        <v>963254.89999999991</v>
      </c>
      <c r="BT16" s="66">
        <v>958508.10000000009</v>
      </c>
      <c r="BU16" s="66">
        <v>986232.63</v>
      </c>
      <c r="BV16" s="66">
        <v>1092602.5200000003</v>
      </c>
      <c r="BW16" s="66">
        <v>1128417.99</v>
      </c>
      <c r="BX16" s="66">
        <v>998289.22999999986</v>
      </c>
      <c r="BY16" s="66">
        <v>957592.77</v>
      </c>
      <c r="BZ16" s="66">
        <v>864824.6399999999</v>
      </c>
      <c r="CA16" s="66">
        <v>959667.70000000007</v>
      </c>
      <c r="CB16" s="66">
        <v>1050789.73</v>
      </c>
      <c r="CC16" s="66">
        <v>1142247.2400000002</v>
      </c>
      <c r="CD16" s="66">
        <v>1144539.0900000001</v>
      </c>
      <c r="CE16" s="66">
        <v>1067193.5199999998</v>
      </c>
      <c r="CF16" s="66">
        <v>851232</v>
      </c>
      <c r="CG16" s="66">
        <v>1095933.6200000001</v>
      </c>
      <c r="CH16" s="66">
        <v>1144298.9900000002</v>
      </c>
      <c r="CI16" s="66">
        <v>1159119.2300000002</v>
      </c>
      <c r="CJ16" s="66">
        <v>1082512.69</v>
      </c>
      <c r="CK16" s="66">
        <v>1118588.74</v>
      </c>
      <c r="CL16" s="66">
        <v>929897.62</v>
      </c>
      <c r="CM16" s="66">
        <v>1019353.5900000001</v>
      </c>
      <c r="CN16" s="66">
        <v>1091814.2599999998</v>
      </c>
      <c r="CO16" s="66">
        <v>1163829.3800000001</v>
      </c>
      <c r="CP16" s="66">
        <v>1160205.4700000002</v>
      </c>
      <c r="CQ16" s="66">
        <v>1088187.4200000002</v>
      </c>
      <c r="CR16" s="66">
        <v>1048293.88</v>
      </c>
      <c r="CS16" s="66">
        <v>1107811.3700000001</v>
      </c>
      <c r="CT16" s="66">
        <v>1153514.4500000002</v>
      </c>
      <c r="CU16" s="66">
        <v>1166359.3700000001</v>
      </c>
      <c r="CV16" s="66">
        <v>1007195.7899999999</v>
      </c>
      <c r="CW16" s="66">
        <v>984559.83000000007</v>
      </c>
      <c r="CX16" s="66">
        <v>942167.17</v>
      </c>
      <c r="CY16" s="66">
        <v>1040381.9200000002</v>
      </c>
      <c r="CZ16" s="66">
        <v>1097655.78</v>
      </c>
      <c r="DA16" s="66">
        <v>1165971.5100000002</v>
      </c>
      <c r="DB16" s="66">
        <v>1175512.3600000001</v>
      </c>
      <c r="DC16" s="66">
        <v>1081458.31</v>
      </c>
      <c r="DD16" s="66">
        <v>853287.23999999987</v>
      </c>
      <c r="DE16" s="66">
        <v>1112217.3600000001</v>
      </c>
      <c r="DF16" s="66">
        <v>1144096.6699999997</v>
      </c>
      <c r="DG16" s="66">
        <v>1161728.23</v>
      </c>
      <c r="DH16" s="66">
        <v>1049467.28</v>
      </c>
      <c r="DI16" s="66">
        <v>1143157.7200000002</v>
      </c>
      <c r="DJ16" s="66">
        <v>970296.1</v>
      </c>
      <c r="DK16" s="66">
        <v>962488.55</v>
      </c>
      <c r="DL16" s="66">
        <v>1092874.1200000001</v>
      </c>
      <c r="DM16" s="66">
        <v>1164196.4800000002</v>
      </c>
      <c r="DN16" s="66">
        <v>1172372.0700000003</v>
      </c>
      <c r="DO16" s="66">
        <v>1072929.57</v>
      </c>
      <c r="DP16" s="66">
        <v>1050951.44</v>
      </c>
      <c r="DQ16" s="66">
        <v>1111842.8</v>
      </c>
      <c r="DR16" s="66">
        <v>1143052.6700000002</v>
      </c>
      <c r="DS16" s="66">
        <v>1159397.83</v>
      </c>
      <c r="DT16" s="66">
        <v>1046493.71</v>
      </c>
      <c r="DU16" s="66">
        <v>1102680.7799999998</v>
      </c>
      <c r="DV16" s="66">
        <v>909997.28999999992</v>
      </c>
      <c r="DW16" s="66">
        <v>996854.16000000015</v>
      </c>
      <c r="DX16" s="66">
        <v>1077662.25</v>
      </c>
      <c r="DY16" s="66">
        <v>1163283.6800000002</v>
      </c>
      <c r="DZ16" s="66">
        <v>1156961.03</v>
      </c>
      <c r="EA16" s="66">
        <v>1071826.43</v>
      </c>
      <c r="EB16" s="66">
        <v>872108.02999999991</v>
      </c>
      <c r="EC16" s="66">
        <v>1003874.96</v>
      </c>
      <c r="ED16" s="66">
        <v>1134988.5400000003</v>
      </c>
      <c r="EE16" s="66">
        <v>1158316.8899999999</v>
      </c>
      <c r="EF16" s="66">
        <v>1082483.3299999998</v>
      </c>
      <c r="EG16" s="66">
        <v>980456.57000000007</v>
      </c>
      <c r="EH16" s="66">
        <v>885754.68999999983</v>
      </c>
      <c r="EI16" s="66">
        <v>1017914.8900000001</v>
      </c>
      <c r="EJ16" s="66">
        <v>1082125.5299999998</v>
      </c>
      <c r="EK16" s="66">
        <v>1157748.4500000002</v>
      </c>
      <c r="EL16" s="66">
        <v>1152814.2899999998</v>
      </c>
      <c r="EM16" s="66">
        <v>1078072.5299999998</v>
      </c>
      <c r="EN16" s="66">
        <v>1039889.8400000001</v>
      </c>
      <c r="EO16" s="66">
        <v>1096951.2</v>
      </c>
      <c r="EP16" s="66">
        <v>1139588.9900000002</v>
      </c>
      <c r="EQ16" s="66">
        <v>1150724.9800000002</v>
      </c>
      <c r="ER16" s="66">
        <v>1039080.38</v>
      </c>
      <c r="ES16" s="66">
        <v>1078437.23</v>
      </c>
      <c r="ET16" s="66">
        <v>929390.57</v>
      </c>
      <c r="EU16" s="66">
        <v>1035496.0500000002</v>
      </c>
      <c r="EV16" s="66">
        <v>1071951.2599999998</v>
      </c>
      <c r="EW16" s="66">
        <v>1147105.4499999997</v>
      </c>
      <c r="EX16" s="66">
        <v>1149486.5100000002</v>
      </c>
      <c r="EY16" s="66">
        <v>1066121.92</v>
      </c>
      <c r="EZ16" s="66">
        <v>833661.37</v>
      </c>
      <c r="FA16" s="66">
        <v>893547.03999999992</v>
      </c>
      <c r="FB16" s="66">
        <v>1126362.3700000001</v>
      </c>
      <c r="FC16" s="66">
        <v>1130709.3900000001</v>
      </c>
      <c r="FD16" s="66">
        <v>1022918.5399999999</v>
      </c>
      <c r="FE16" s="66">
        <v>1019721.7400000001</v>
      </c>
      <c r="FF16" s="66">
        <v>859043.21999999986</v>
      </c>
      <c r="FG16" s="66">
        <v>1008501.1900000001</v>
      </c>
      <c r="FH16" s="66">
        <v>1057582.6499999999</v>
      </c>
      <c r="FI16" s="66">
        <v>1138521.4099999999</v>
      </c>
      <c r="FJ16" s="66">
        <v>1139833.6800000002</v>
      </c>
      <c r="FK16" s="66">
        <v>1054380.4099999999</v>
      </c>
      <c r="FL16" s="66">
        <v>1026872.08</v>
      </c>
      <c r="FM16" s="66">
        <v>1074333.76</v>
      </c>
      <c r="FN16" s="66">
        <v>1116096.6499999999</v>
      </c>
      <c r="FO16" s="66">
        <v>1123924.58</v>
      </c>
      <c r="FP16" s="66">
        <v>1018031.5</v>
      </c>
      <c r="FQ16" s="66">
        <v>859221.96000000008</v>
      </c>
      <c r="FR16" s="66">
        <v>938961.14999999991</v>
      </c>
      <c r="FS16" s="66">
        <v>942475.56</v>
      </c>
      <c r="FT16" s="66">
        <v>1053414.51</v>
      </c>
      <c r="FU16" s="66">
        <v>1133966.3799999999</v>
      </c>
      <c r="FV16" s="66">
        <v>1125901.4700000002</v>
      </c>
      <c r="FW16" s="66">
        <v>1019644.4</v>
      </c>
      <c r="FX16" s="66">
        <v>937705.25</v>
      </c>
      <c r="FY16" s="66">
        <v>986786.3899999999</v>
      </c>
      <c r="FZ16" s="66">
        <v>1116550.47</v>
      </c>
    </row>
    <row r="17" spans="2:182" ht="15.75" thickBot="1">
      <c r="B17" s="582" t="s">
        <v>14</v>
      </c>
      <c r="C17" s="67">
        <v>1109624.6600000001</v>
      </c>
      <c r="D17" s="68">
        <v>996238.66</v>
      </c>
      <c r="E17" s="68">
        <v>1067671.03</v>
      </c>
      <c r="F17" s="68">
        <v>936471.54999999981</v>
      </c>
      <c r="G17" s="68">
        <v>953558.46</v>
      </c>
      <c r="H17" s="68">
        <v>996443.02</v>
      </c>
      <c r="I17" s="68">
        <v>1061165.3800000001</v>
      </c>
      <c r="J17" s="68">
        <v>1041871.9500000001</v>
      </c>
      <c r="K17" s="68">
        <v>1001320.9999999999</v>
      </c>
      <c r="L17" s="68">
        <v>837498.93</v>
      </c>
      <c r="M17" s="68">
        <v>909377.24</v>
      </c>
      <c r="N17" s="68">
        <v>1082648.43</v>
      </c>
      <c r="O17" s="68">
        <v>1121176.2600000002</v>
      </c>
      <c r="P17" s="68">
        <v>1005725.4600000001</v>
      </c>
      <c r="Q17" s="68">
        <v>983375.78000000014</v>
      </c>
      <c r="R17" s="68">
        <v>911977.18999999983</v>
      </c>
      <c r="S17" s="68">
        <v>948523.22</v>
      </c>
      <c r="T17" s="68">
        <v>1005894.95</v>
      </c>
      <c r="U17" s="68">
        <v>1045538.03</v>
      </c>
      <c r="V17" s="68">
        <v>1045103.9500000001</v>
      </c>
      <c r="W17" s="68">
        <v>994471.99999999988</v>
      </c>
      <c r="X17" s="68">
        <v>1009446.93</v>
      </c>
      <c r="Y17" s="68">
        <v>1040396.24</v>
      </c>
      <c r="Z17" s="68">
        <v>1068083.82</v>
      </c>
      <c r="AA17" s="68">
        <v>1085386.3799999999</v>
      </c>
      <c r="AB17" s="68">
        <v>981806.54999999993</v>
      </c>
      <c r="AC17" s="68">
        <v>1034340.5300000001</v>
      </c>
      <c r="AD17" s="68">
        <v>911437.82</v>
      </c>
      <c r="AE17" s="68">
        <v>905461.39000000013</v>
      </c>
      <c r="AF17" s="68">
        <v>1022765.2599999999</v>
      </c>
      <c r="AG17" s="68">
        <v>1079657.4099999999</v>
      </c>
      <c r="AH17" s="68">
        <v>1075502.07</v>
      </c>
      <c r="AI17" s="68">
        <v>1000806.01</v>
      </c>
      <c r="AJ17" s="68">
        <v>854176.87999999989</v>
      </c>
      <c r="AK17" s="68">
        <v>1015551.9699999999</v>
      </c>
      <c r="AL17" s="68">
        <v>1039835.45</v>
      </c>
      <c r="AM17" s="68">
        <v>1082929.3700000001</v>
      </c>
      <c r="AN17" s="68">
        <v>1015999.1099999999</v>
      </c>
      <c r="AO17" s="68">
        <v>912138.85</v>
      </c>
      <c r="AP17" s="68">
        <v>827231.2</v>
      </c>
      <c r="AQ17" s="68">
        <v>950479.01</v>
      </c>
      <c r="AR17" s="68">
        <v>1028519.7199999999</v>
      </c>
      <c r="AS17" s="68">
        <v>1078006.0900000003</v>
      </c>
      <c r="AT17" s="68">
        <v>1085812.57</v>
      </c>
      <c r="AU17" s="68">
        <v>1007677.47</v>
      </c>
      <c r="AV17" s="68">
        <v>975407.23</v>
      </c>
      <c r="AW17" s="68">
        <v>1025015.6399999999</v>
      </c>
      <c r="AX17" s="68">
        <v>1038917.86</v>
      </c>
      <c r="AY17" s="68">
        <v>1083172.4200000002</v>
      </c>
      <c r="AZ17" s="68">
        <v>982709.66999999993</v>
      </c>
      <c r="BA17" s="68">
        <v>960627.92</v>
      </c>
      <c r="BB17" s="68">
        <v>876349.59</v>
      </c>
      <c r="BC17" s="68">
        <v>950007.16000000015</v>
      </c>
      <c r="BD17" s="68">
        <v>1006212.0499999999</v>
      </c>
      <c r="BE17" s="68">
        <v>1056688.4700000002</v>
      </c>
      <c r="BF17" s="68">
        <v>1066952.03</v>
      </c>
      <c r="BG17" s="68">
        <v>965484.62000000011</v>
      </c>
      <c r="BH17" s="68">
        <v>742592.44</v>
      </c>
      <c r="BI17" s="68">
        <v>846450.36</v>
      </c>
      <c r="BJ17" s="68">
        <v>1025371.54</v>
      </c>
      <c r="BK17" s="68">
        <v>1091343.42</v>
      </c>
      <c r="BL17" s="68">
        <v>991873.45</v>
      </c>
      <c r="BM17" s="68">
        <v>963102.47</v>
      </c>
      <c r="BN17" s="68">
        <v>889301.43999999983</v>
      </c>
      <c r="BO17" s="68">
        <v>963683.83999999997</v>
      </c>
      <c r="BP17" s="68">
        <v>1020584.7899999999</v>
      </c>
      <c r="BQ17" s="68">
        <v>1088290.4700000002</v>
      </c>
      <c r="BR17" s="68">
        <v>1096534.51</v>
      </c>
      <c r="BS17" s="68">
        <v>963254.89999999991</v>
      </c>
      <c r="BT17" s="68">
        <v>958508.10000000009</v>
      </c>
      <c r="BU17" s="68">
        <v>986232.63</v>
      </c>
      <c r="BV17" s="68">
        <v>1092602.5200000003</v>
      </c>
      <c r="BW17" s="68">
        <v>1128417.99</v>
      </c>
      <c r="BX17" s="68">
        <v>998289.22999999986</v>
      </c>
      <c r="BY17" s="68">
        <v>957592.77</v>
      </c>
      <c r="BZ17" s="68">
        <v>864824.6399999999</v>
      </c>
      <c r="CA17" s="68">
        <v>959667.70000000007</v>
      </c>
      <c r="CB17" s="68">
        <v>1050789.73</v>
      </c>
      <c r="CC17" s="68">
        <v>1142247.2400000002</v>
      </c>
      <c r="CD17" s="68">
        <v>1144539.0900000001</v>
      </c>
      <c r="CE17" s="68">
        <v>1067193.5199999998</v>
      </c>
      <c r="CF17" s="68">
        <v>851232</v>
      </c>
      <c r="CG17" s="68">
        <v>1095933.6200000001</v>
      </c>
      <c r="CH17" s="68">
        <v>1144298.9900000002</v>
      </c>
      <c r="CI17" s="68">
        <v>1159119.2300000002</v>
      </c>
      <c r="CJ17" s="68">
        <v>1082512.69</v>
      </c>
      <c r="CK17" s="68">
        <v>1118588.74</v>
      </c>
      <c r="CL17" s="68">
        <v>929897.62</v>
      </c>
      <c r="CM17" s="68">
        <v>1019353.5900000001</v>
      </c>
      <c r="CN17" s="68">
        <v>1091814.2599999998</v>
      </c>
      <c r="CO17" s="68">
        <v>1163829.3800000001</v>
      </c>
      <c r="CP17" s="68">
        <v>1160205.4700000002</v>
      </c>
      <c r="CQ17" s="68">
        <v>1088187.4200000002</v>
      </c>
      <c r="CR17" s="68">
        <v>1048293.88</v>
      </c>
      <c r="CS17" s="68">
        <v>1107811.3700000001</v>
      </c>
      <c r="CT17" s="68">
        <v>1153514.4500000002</v>
      </c>
      <c r="CU17" s="68">
        <v>1166359.3700000001</v>
      </c>
      <c r="CV17" s="68">
        <v>1007195.7899999999</v>
      </c>
      <c r="CW17" s="68">
        <v>984559.83000000007</v>
      </c>
      <c r="CX17" s="68">
        <v>942167.17</v>
      </c>
      <c r="CY17" s="68">
        <v>1040381.9200000002</v>
      </c>
      <c r="CZ17" s="68">
        <v>1097655.78</v>
      </c>
      <c r="DA17" s="68">
        <v>1165971.5100000002</v>
      </c>
      <c r="DB17" s="68">
        <v>1175512.3600000001</v>
      </c>
      <c r="DC17" s="68">
        <v>1081458.31</v>
      </c>
      <c r="DD17" s="68">
        <v>853287.23999999987</v>
      </c>
      <c r="DE17" s="68">
        <v>1112217.3600000001</v>
      </c>
      <c r="DF17" s="68">
        <v>1144096.6699999997</v>
      </c>
      <c r="DG17" s="68">
        <v>1161728.23</v>
      </c>
      <c r="DH17" s="68">
        <v>1049467.28</v>
      </c>
      <c r="DI17" s="68">
        <v>1143157.7200000002</v>
      </c>
      <c r="DJ17" s="68">
        <v>970296.1</v>
      </c>
      <c r="DK17" s="68">
        <v>962488.55</v>
      </c>
      <c r="DL17" s="68">
        <v>1092874.1200000001</v>
      </c>
      <c r="DM17" s="68">
        <v>1164196.4800000002</v>
      </c>
      <c r="DN17" s="68">
        <v>1172372.0700000003</v>
      </c>
      <c r="DO17" s="68">
        <v>1072929.57</v>
      </c>
      <c r="DP17" s="68">
        <v>1050951.44</v>
      </c>
      <c r="DQ17" s="68">
        <v>1111842.8</v>
      </c>
      <c r="DR17" s="68">
        <v>1143052.6700000002</v>
      </c>
      <c r="DS17" s="68">
        <v>1159397.83</v>
      </c>
      <c r="DT17" s="68">
        <v>1046493.71</v>
      </c>
      <c r="DU17" s="68">
        <v>1102680.7799999998</v>
      </c>
      <c r="DV17" s="68">
        <v>909997.28999999992</v>
      </c>
      <c r="DW17" s="68">
        <v>996854.16000000015</v>
      </c>
      <c r="DX17" s="68">
        <v>1077662.25</v>
      </c>
      <c r="DY17" s="68">
        <v>1163283.6800000002</v>
      </c>
      <c r="DZ17" s="68">
        <v>1156961.03</v>
      </c>
      <c r="EA17" s="68">
        <v>1071826.43</v>
      </c>
      <c r="EB17" s="68">
        <v>872108.02999999991</v>
      </c>
      <c r="EC17" s="68">
        <v>1003874.96</v>
      </c>
      <c r="ED17" s="68">
        <v>1134988.5400000003</v>
      </c>
      <c r="EE17" s="68">
        <v>1158316.8899999999</v>
      </c>
      <c r="EF17" s="68">
        <v>1082483.3299999998</v>
      </c>
      <c r="EG17" s="68">
        <v>980456.57000000007</v>
      </c>
      <c r="EH17" s="68">
        <v>885754.68999999983</v>
      </c>
      <c r="EI17" s="68">
        <v>1017914.8900000001</v>
      </c>
      <c r="EJ17" s="68">
        <v>1082125.5299999998</v>
      </c>
      <c r="EK17" s="68">
        <v>1157748.4500000002</v>
      </c>
      <c r="EL17" s="68">
        <v>1152814.2899999998</v>
      </c>
      <c r="EM17" s="68">
        <v>1078072.5299999998</v>
      </c>
      <c r="EN17" s="68">
        <v>1039889.8400000001</v>
      </c>
      <c r="EO17" s="68">
        <v>1096951.2</v>
      </c>
      <c r="EP17" s="68">
        <v>1139588.9900000002</v>
      </c>
      <c r="EQ17" s="68">
        <v>1150724.9800000002</v>
      </c>
      <c r="ER17" s="68">
        <v>1039080.38</v>
      </c>
      <c r="ES17" s="68">
        <v>1078437.23</v>
      </c>
      <c r="ET17" s="68">
        <v>929390.57</v>
      </c>
      <c r="EU17" s="68">
        <v>1035496.0500000002</v>
      </c>
      <c r="EV17" s="68">
        <v>1071951.2599999998</v>
      </c>
      <c r="EW17" s="68">
        <v>1147105.4499999997</v>
      </c>
      <c r="EX17" s="68">
        <v>1149486.5100000002</v>
      </c>
      <c r="EY17" s="68">
        <v>1066121.92</v>
      </c>
      <c r="EZ17" s="68">
        <v>833661.37</v>
      </c>
      <c r="FA17" s="68">
        <v>893547.03999999992</v>
      </c>
      <c r="FB17" s="68">
        <v>1126362.3700000001</v>
      </c>
      <c r="FC17" s="68">
        <v>1130709.3900000001</v>
      </c>
      <c r="FD17" s="68">
        <v>1022918.5399999999</v>
      </c>
      <c r="FE17" s="68">
        <v>1019721.7400000001</v>
      </c>
      <c r="FF17" s="68">
        <v>859043.21999999986</v>
      </c>
      <c r="FG17" s="68">
        <v>1008501.1900000001</v>
      </c>
      <c r="FH17" s="68">
        <v>1057582.6499999999</v>
      </c>
      <c r="FI17" s="68">
        <v>1138521.4099999999</v>
      </c>
      <c r="FJ17" s="68">
        <v>1139833.6800000002</v>
      </c>
      <c r="FK17" s="68">
        <v>1054380.4099999999</v>
      </c>
      <c r="FL17" s="68">
        <v>1026872.08</v>
      </c>
      <c r="FM17" s="68">
        <v>1074333.76</v>
      </c>
      <c r="FN17" s="68">
        <v>1116096.6499999999</v>
      </c>
      <c r="FO17" s="68">
        <v>1123924.58</v>
      </c>
      <c r="FP17" s="68">
        <v>1018031.5</v>
      </c>
      <c r="FQ17" s="68">
        <v>859221.96000000008</v>
      </c>
      <c r="FR17" s="68">
        <v>938961.14999999991</v>
      </c>
      <c r="FS17" s="68">
        <v>942475.56</v>
      </c>
      <c r="FT17" s="68">
        <v>1053414.51</v>
      </c>
      <c r="FU17" s="68">
        <v>1133966.3799999999</v>
      </c>
      <c r="FV17" s="68">
        <v>1125901.4700000002</v>
      </c>
      <c r="FW17" s="68">
        <v>1019644.4</v>
      </c>
      <c r="FX17" s="68">
        <v>937705.25</v>
      </c>
      <c r="FY17" s="68">
        <v>986786.3899999999</v>
      </c>
      <c r="FZ17" s="68">
        <v>1116550.47</v>
      </c>
    </row>
    <row r="18" spans="2:182" ht="15.75" thickTop="1"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  <c r="AU18" s="461"/>
      <c r="AV18" s="461"/>
      <c r="AW18" s="461"/>
      <c r="AX18" s="461"/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461"/>
      <c r="BJ18" s="461"/>
      <c r="BK18" s="461"/>
      <c r="BL18" s="461"/>
      <c r="BM18" s="461"/>
      <c r="BN18" s="461"/>
      <c r="BO18" s="461"/>
      <c r="BP18" s="461"/>
      <c r="BQ18" s="461"/>
      <c r="BR18" s="461"/>
      <c r="BS18" s="461"/>
      <c r="BT18" s="461"/>
      <c r="BU18" s="461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  <c r="CK18" s="461"/>
      <c r="CL18" s="461"/>
      <c r="CM18" s="461"/>
      <c r="CN18" s="461"/>
      <c r="CO18" s="461"/>
      <c r="CP18" s="461"/>
      <c r="CQ18" s="461"/>
      <c r="CR18" s="461"/>
      <c r="CS18" s="461"/>
      <c r="CT18" s="461"/>
      <c r="CU18" s="461"/>
      <c r="CV18" s="461"/>
      <c r="CW18" s="461"/>
      <c r="CX18" s="461"/>
      <c r="CY18" s="461"/>
      <c r="CZ18" s="461"/>
      <c r="DA18" s="461"/>
      <c r="DB18" s="461"/>
      <c r="DC18" s="461"/>
      <c r="DD18" s="461"/>
      <c r="DE18" s="461"/>
      <c r="DF18" s="461"/>
      <c r="DG18" s="461"/>
      <c r="DH18" s="461"/>
      <c r="DI18" s="461"/>
      <c r="DJ18" s="461"/>
      <c r="DK18" s="461"/>
      <c r="DL18" s="461"/>
      <c r="DM18" s="461"/>
      <c r="DN18" s="461"/>
      <c r="DO18" s="461"/>
      <c r="DP18" s="461"/>
      <c r="DQ18" s="461"/>
      <c r="DR18" s="461"/>
      <c r="DS18" s="461"/>
      <c r="DT18" s="461"/>
      <c r="DU18" s="461"/>
      <c r="DV18" s="461"/>
      <c r="DW18" s="461"/>
      <c r="DX18" s="461"/>
      <c r="DY18" s="461"/>
      <c r="DZ18" s="461"/>
      <c r="EA18" s="461"/>
      <c r="EB18" s="461"/>
      <c r="EC18" s="461"/>
      <c r="ED18" s="461"/>
      <c r="EE18" s="461"/>
      <c r="EF18" s="461"/>
      <c r="EG18" s="461"/>
      <c r="EH18" s="461"/>
      <c r="EI18" s="461"/>
      <c r="EJ18" s="461"/>
      <c r="EK18" s="461"/>
      <c r="EL18" s="461"/>
      <c r="EM18" s="461"/>
      <c r="EN18" s="461"/>
      <c r="EO18" s="461"/>
      <c r="EP18" s="461"/>
      <c r="EQ18" s="461"/>
      <c r="ER18" s="461"/>
      <c r="ES18" s="461"/>
      <c r="ET18" s="461"/>
      <c r="EU18" s="461"/>
      <c r="EV18" s="461"/>
      <c r="EW18" s="461"/>
      <c r="EX18" s="461"/>
      <c r="EY18" s="461"/>
      <c r="EZ18" s="461"/>
      <c r="FA18" s="461"/>
      <c r="FB18" s="461"/>
      <c r="FC18" s="461"/>
      <c r="FD18" s="461"/>
      <c r="FE18" s="461"/>
      <c r="FF18" s="461"/>
      <c r="FG18" s="461"/>
      <c r="FH18" s="461"/>
      <c r="FI18" s="461"/>
      <c r="FJ18" s="461"/>
      <c r="FK18" s="461"/>
      <c r="FL18" s="461"/>
      <c r="FM18" s="461"/>
      <c r="FN18" s="461"/>
      <c r="FO18" s="461"/>
      <c r="FP18" s="461"/>
      <c r="FQ18" s="461"/>
      <c r="FR18" s="461"/>
      <c r="FS18" s="461"/>
      <c r="FT18" s="461"/>
      <c r="FU18" s="461"/>
      <c r="FV18" s="461"/>
      <c r="FW18" s="461"/>
      <c r="FX18" s="461"/>
      <c r="FY18" s="461"/>
      <c r="FZ18" s="461"/>
    </row>
    <row r="19" spans="2:182"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  <c r="CS19" s="461"/>
      <c r="CT19" s="461"/>
      <c r="CU19" s="461"/>
      <c r="CV19" s="461"/>
      <c r="CW19" s="461"/>
      <c r="CX19" s="461"/>
      <c r="CY19" s="461"/>
      <c r="CZ19" s="461"/>
      <c r="DA19" s="461"/>
      <c r="DB19" s="461"/>
      <c r="DC19" s="461"/>
      <c r="DD19" s="461"/>
      <c r="DE19" s="461"/>
      <c r="DF19" s="461"/>
      <c r="DG19" s="461"/>
      <c r="DH19" s="461"/>
      <c r="DI19" s="461"/>
      <c r="DJ19" s="461"/>
      <c r="DK19" s="461"/>
      <c r="DL19" s="461"/>
      <c r="DM19" s="461"/>
      <c r="DN19" s="461"/>
      <c r="DO19" s="461"/>
      <c r="DP19" s="461"/>
      <c r="DQ19" s="461"/>
      <c r="DR19" s="461"/>
      <c r="DS19" s="461"/>
      <c r="DT19" s="461"/>
      <c r="DU19" s="461"/>
      <c r="DV19" s="461"/>
      <c r="DW19" s="461"/>
      <c r="DX19" s="461"/>
      <c r="DY19" s="461"/>
      <c r="DZ19" s="461"/>
      <c r="EA19" s="461"/>
      <c r="EB19" s="461"/>
      <c r="EC19" s="461"/>
      <c r="ED19" s="461"/>
      <c r="EE19" s="461"/>
      <c r="EF19" s="461"/>
      <c r="EG19" s="461"/>
      <c r="EH19" s="461"/>
      <c r="EI19" s="461"/>
      <c r="EJ19" s="461"/>
      <c r="EK19" s="461"/>
      <c r="EL19" s="461"/>
      <c r="EM19" s="461"/>
      <c r="EN19" s="461"/>
      <c r="EO19" s="461"/>
      <c r="EP19" s="461"/>
      <c r="EQ19" s="461"/>
      <c r="ER19" s="461"/>
      <c r="ES19" s="461"/>
      <c r="ET19" s="461"/>
      <c r="EU19" s="461"/>
      <c r="EV19" s="461"/>
      <c r="EW19" s="461"/>
      <c r="EX19" s="461"/>
      <c r="EY19" s="461"/>
      <c r="EZ19" s="461"/>
      <c r="FA19" s="461"/>
      <c r="FB19" s="461"/>
      <c r="FC19" s="461"/>
      <c r="FD19" s="461"/>
      <c r="FE19" s="461"/>
      <c r="FF19" s="461"/>
      <c r="FG19" s="461"/>
      <c r="FH19" s="461"/>
      <c r="FI19" s="461"/>
      <c r="FJ19" s="461"/>
      <c r="FK19" s="461"/>
      <c r="FL19" s="461"/>
      <c r="FM19" s="461"/>
      <c r="FN19" s="461"/>
      <c r="FO19" s="461"/>
      <c r="FP19" s="461"/>
      <c r="FQ19" s="461"/>
      <c r="FR19" s="461"/>
      <c r="FS19" s="461"/>
      <c r="FT19" s="461"/>
      <c r="FU19" s="461"/>
      <c r="FV19" s="461"/>
      <c r="FW19" s="461"/>
      <c r="FX19" s="461"/>
      <c r="FY19" s="461"/>
      <c r="FZ19" s="461"/>
    </row>
    <row r="20" spans="2:182">
      <c r="B20" s="583" t="s">
        <v>15</v>
      </c>
      <c r="C20" s="148">
        <v>41275</v>
      </c>
      <c r="D20" s="149">
        <v>41306</v>
      </c>
      <c r="E20" s="149">
        <v>41334</v>
      </c>
      <c r="F20" s="149">
        <v>41365</v>
      </c>
      <c r="G20" s="149">
        <v>41395</v>
      </c>
      <c r="H20" s="149">
        <v>41426</v>
      </c>
      <c r="I20" s="149">
        <v>41456</v>
      </c>
      <c r="J20" s="149">
        <v>41487</v>
      </c>
      <c r="K20" s="149">
        <v>41518</v>
      </c>
      <c r="L20" s="149">
        <v>41548</v>
      </c>
      <c r="M20" s="149">
        <v>41579</v>
      </c>
      <c r="N20" s="149">
        <v>41609</v>
      </c>
      <c r="O20" s="149">
        <v>41640</v>
      </c>
      <c r="P20" s="149">
        <v>41671</v>
      </c>
      <c r="Q20" s="149">
        <v>41699</v>
      </c>
      <c r="R20" s="149">
        <v>41730</v>
      </c>
      <c r="S20" s="149">
        <v>41760</v>
      </c>
      <c r="T20" s="149">
        <v>41791</v>
      </c>
      <c r="U20" s="149">
        <v>41821</v>
      </c>
      <c r="V20" s="149">
        <v>41852</v>
      </c>
      <c r="W20" s="149">
        <v>41883</v>
      </c>
      <c r="X20" s="149">
        <v>41913</v>
      </c>
      <c r="Y20" s="149">
        <v>41944</v>
      </c>
      <c r="Z20" s="149">
        <v>41974</v>
      </c>
      <c r="AA20" s="149">
        <v>42005</v>
      </c>
      <c r="AB20" s="149">
        <v>42036</v>
      </c>
      <c r="AC20" s="149">
        <v>42064</v>
      </c>
      <c r="AD20" s="149">
        <v>42095</v>
      </c>
      <c r="AE20" s="149">
        <v>42125</v>
      </c>
      <c r="AF20" s="149">
        <v>42156</v>
      </c>
      <c r="AG20" s="149">
        <v>42186</v>
      </c>
      <c r="AH20" s="149">
        <v>42217</v>
      </c>
      <c r="AI20" s="149">
        <v>42248</v>
      </c>
      <c r="AJ20" s="149">
        <v>42278</v>
      </c>
      <c r="AK20" s="149">
        <v>42309</v>
      </c>
      <c r="AL20" s="149">
        <v>42339</v>
      </c>
      <c r="AM20" s="149">
        <v>42370</v>
      </c>
      <c r="AN20" s="149">
        <v>42401</v>
      </c>
      <c r="AO20" s="149">
        <v>42430</v>
      </c>
      <c r="AP20" s="149">
        <v>42461</v>
      </c>
      <c r="AQ20" s="149">
        <v>42491</v>
      </c>
      <c r="AR20" s="149">
        <v>42522</v>
      </c>
      <c r="AS20" s="149">
        <v>42552</v>
      </c>
      <c r="AT20" s="149">
        <v>42583</v>
      </c>
      <c r="AU20" s="149">
        <v>42614</v>
      </c>
      <c r="AV20" s="149">
        <v>42644</v>
      </c>
      <c r="AW20" s="149">
        <v>42675</v>
      </c>
      <c r="AX20" s="149">
        <v>42705</v>
      </c>
      <c r="AY20" s="149">
        <v>42736</v>
      </c>
      <c r="AZ20" s="149">
        <v>42767</v>
      </c>
      <c r="BA20" s="149">
        <v>42795</v>
      </c>
      <c r="BB20" s="149">
        <v>42826</v>
      </c>
      <c r="BC20" s="149">
        <v>42856</v>
      </c>
      <c r="BD20" s="149">
        <v>42887</v>
      </c>
      <c r="BE20" s="149">
        <v>42917</v>
      </c>
      <c r="BF20" s="149">
        <v>42948</v>
      </c>
      <c r="BG20" s="149">
        <v>42979</v>
      </c>
      <c r="BH20" s="149">
        <v>43009</v>
      </c>
      <c r="BI20" s="149">
        <v>43040</v>
      </c>
      <c r="BJ20" s="149">
        <v>43070</v>
      </c>
      <c r="BK20" s="149">
        <v>43101</v>
      </c>
      <c r="BL20" s="149">
        <v>43132</v>
      </c>
      <c r="BM20" s="149">
        <v>43160</v>
      </c>
      <c r="BN20" s="149">
        <v>43191</v>
      </c>
      <c r="BO20" s="149">
        <v>43221</v>
      </c>
      <c r="BP20" s="149">
        <v>43252</v>
      </c>
      <c r="BQ20" s="149">
        <v>43282</v>
      </c>
      <c r="BR20" s="149">
        <v>43313</v>
      </c>
      <c r="BS20" s="149">
        <v>43344</v>
      </c>
      <c r="BT20" s="149">
        <v>43374</v>
      </c>
      <c r="BU20" s="149">
        <v>43405</v>
      </c>
      <c r="BV20" s="149">
        <v>43435</v>
      </c>
      <c r="BW20" s="149">
        <v>43466</v>
      </c>
      <c r="BX20" s="149">
        <v>43497</v>
      </c>
      <c r="BY20" s="149">
        <v>43525</v>
      </c>
      <c r="BZ20" s="149">
        <v>43556</v>
      </c>
      <c r="CA20" s="149">
        <v>43586</v>
      </c>
      <c r="CB20" s="149">
        <v>43617</v>
      </c>
      <c r="CC20" s="149">
        <v>43647</v>
      </c>
      <c r="CD20" s="149">
        <v>43678</v>
      </c>
      <c r="CE20" s="149">
        <v>43709</v>
      </c>
      <c r="CF20" s="149">
        <v>43739</v>
      </c>
      <c r="CG20" s="149">
        <v>43770</v>
      </c>
      <c r="CH20" s="149">
        <v>43800</v>
      </c>
      <c r="CI20" s="149">
        <v>43831</v>
      </c>
      <c r="CJ20" s="149">
        <v>43862</v>
      </c>
      <c r="CK20" s="149">
        <v>43891</v>
      </c>
      <c r="CL20" s="149">
        <v>43922</v>
      </c>
      <c r="CM20" s="149">
        <v>43952</v>
      </c>
      <c r="CN20" s="149">
        <v>43983</v>
      </c>
      <c r="CO20" s="149">
        <v>44013</v>
      </c>
      <c r="CP20" s="149">
        <v>44044</v>
      </c>
      <c r="CQ20" s="149">
        <v>44075</v>
      </c>
      <c r="CR20" s="149">
        <v>44105</v>
      </c>
      <c r="CS20" s="149">
        <v>44136</v>
      </c>
      <c r="CT20" s="149">
        <v>44166</v>
      </c>
      <c r="CU20" s="149">
        <v>44197</v>
      </c>
      <c r="CV20" s="149">
        <v>44228</v>
      </c>
      <c r="CW20" s="149">
        <v>44256</v>
      </c>
      <c r="CX20" s="149">
        <v>44287</v>
      </c>
      <c r="CY20" s="149">
        <v>44317</v>
      </c>
      <c r="CZ20" s="149">
        <v>44348</v>
      </c>
      <c r="DA20" s="149">
        <v>44378</v>
      </c>
      <c r="DB20" s="149">
        <v>44409</v>
      </c>
      <c r="DC20" s="149">
        <v>44440</v>
      </c>
      <c r="DD20" s="149">
        <v>44470</v>
      </c>
      <c r="DE20" s="149">
        <v>44501</v>
      </c>
      <c r="DF20" s="149">
        <v>44531</v>
      </c>
      <c r="DG20" s="149">
        <v>44562</v>
      </c>
      <c r="DH20" s="149">
        <v>44593</v>
      </c>
      <c r="DI20" s="149">
        <v>44621</v>
      </c>
      <c r="DJ20" s="149">
        <v>44652</v>
      </c>
      <c r="DK20" s="149">
        <v>44682</v>
      </c>
      <c r="DL20" s="149">
        <v>44713</v>
      </c>
      <c r="DM20" s="149">
        <v>44743</v>
      </c>
      <c r="DN20" s="149">
        <v>44774</v>
      </c>
      <c r="DO20" s="149">
        <v>44805</v>
      </c>
      <c r="DP20" s="149">
        <v>44835</v>
      </c>
      <c r="DQ20" s="149">
        <v>44866</v>
      </c>
      <c r="DR20" s="149">
        <v>44896</v>
      </c>
      <c r="DS20" s="149">
        <v>44927</v>
      </c>
      <c r="DT20" s="149">
        <v>44958</v>
      </c>
      <c r="DU20" s="149">
        <v>44986</v>
      </c>
      <c r="DV20" s="149">
        <v>45017</v>
      </c>
      <c r="DW20" s="149">
        <v>45047</v>
      </c>
      <c r="DX20" s="149">
        <v>45078</v>
      </c>
      <c r="DY20" s="149">
        <v>45108</v>
      </c>
      <c r="DZ20" s="149">
        <v>45139</v>
      </c>
      <c r="EA20" s="149">
        <v>45170</v>
      </c>
      <c r="EB20" s="149">
        <v>45200</v>
      </c>
      <c r="EC20" s="149">
        <v>45231</v>
      </c>
      <c r="ED20" s="149">
        <v>45261</v>
      </c>
      <c r="EE20" s="149">
        <v>45292</v>
      </c>
      <c r="EF20" s="149">
        <v>45323</v>
      </c>
      <c r="EG20" s="149">
        <v>45352</v>
      </c>
      <c r="EH20" s="149">
        <v>45383</v>
      </c>
      <c r="EI20" s="149">
        <v>45413</v>
      </c>
      <c r="EJ20" s="149">
        <v>45444</v>
      </c>
      <c r="EK20" s="149">
        <v>45474</v>
      </c>
      <c r="EL20" s="149">
        <v>45505</v>
      </c>
      <c r="EM20" s="149">
        <v>45536</v>
      </c>
      <c r="EN20" s="149">
        <v>45566</v>
      </c>
      <c r="EO20" s="149">
        <v>45597</v>
      </c>
      <c r="EP20" s="149">
        <v>45627</v>
      </c>
      <c r="EQ20" s="149">
        <v>45658</v>
      </c>
      <c r="ER20" s="149">
        <v>45689</v>
      </c>
      <c r="ES20" s="149">
        <v>45717</v>
      </c>
      <c r="ET20" s="149">
        <v>45748</v>
      </c>
      <c r="EU20" s="149">
        <v>45778</v>
      </c>
      <c r="EV20" s="149">
        <v>45809</v>
      </c>
      <c r="EW20" s="149">
        <v>45839</v>
      </c>
      <c r="EX20" s="149">
        <v>45870</v>
      </c>
      <c r="EY20" s="149">
        <v>45901</v>
      </c>
      <c r="EZ20" s="149">
        <v>45931</v>
      </c>
      <c r="FA20" s="149">
        <v>45962</v>
      </c>
      <c r="FB20" s="149">
        <v>45992</v>
      </c>
      <c r="FC20" s="149">
        <v>46023</v>
      </c>
      <c r="FD20" s="149">
        <v>46054</v>
      </c>
      <c r="FE20" s="149">
        <v>46082</v>
      </c>
      <c r="FF20" s="149">
        <v>46113</v>
      </c>
      <c r="FG20" s="149">
        <v>46143</v>
      </c>
      <c r="FH20" s="149">
        <v>46174</v>
      </c>
      <c r="FI20" s="149">
        <v>46204</v>
      </c>
      <c r="FJ20" s="149">
        <v>46235</v>
      </c>
      <c r="FK20" s="149">
        <v>46266</v>
      </c>
      <c r="FL20" s="149">
        <v>46296</v>
      </c>
      <c r="FM20" s="149">
        <v>46327</v>
      </c>
      <c r="FN20" s="149">
        <v>46357</v>
      </c>
      <c r="FO20" s="149">
        <v>46388</v>
      </c>
      <c r="FP20" s="149">
        <v>46419</v>
      </c>
      <c r="FQ20" s="149">
        <v>46447</v>
      </c>
      <c r="FR20" s="149">
        <v>46478</v>
      </c>
      <c r="FS20" s="149">
        <v>46508</v>
      </c>
      <c r="FT20" s="149">
        <v>46539</v>
      </c>
      <c r="FU20" s="149">
        <v>46569</v>
      </c>
      <c r="FV20" s="149">
        <v>46600</v>
      </c>
      <c r="FW20" s="149">
        <v>46631</v>
      </c>
      <c r="FX20" s="149">
        <v>46661</v>
      </c>
      <c r="FY20" s="149">
        <v>46692</v>
      </c>
      <c r="FZ20" s="149">
        <v>46722</v>
      </c>
    </row>
    <row r="21" spans="2:182">
      <c r="B21" s="584" t="s">
        <v>101</v>
      </c>
      <c r="C21" s="61">
        <v>823719.81</v>
      </c>
      <c r="D21" s="61">
        <v>742296.38</v>
      </c>
      <c r="E21" s="61">
        <v>794307.88</v>
      </c>
      <c r="F21" s="61">
        <v>678894.19</v>
      </c>
      <c r="G21" s="61">
        <v>745723.81</v>
      </c>
      <c r="H21" s="61">
        <v>735154.88</v>
      </c>
      <c r="I21" s="61">
        <v>789029.75</v>
      </c>
      <c r="J21" s="61">
        <v>768169.25</v>
      </c>
      <c r="K21" s="61">
        <v>736211.81</v>
      </c>
      <c r="L21" s="61">
        <v>558094.5</v>
      </c>
      <c r="M21" s="61">
        <v>636671</v>
      </c>
      <c r="N21" s="61">
        <v>806273.88</v>
      </c>
      <c r="O21" s="61">
        <v>830599.88</v>
      </c>
      <c r="P21" s="61">
        <v>746766.31</v>
      </c>
      <c r="Q21" s="61">
        <v>712366.19</v>
      </c>
      <c r="R21" s="61">
        <v>722859.31</v>
      </c>
      <c r="S21" s="61">
        <v>747388.44</v>
      </c>
      <c r="T21" s="61">
        <v>741318.81</v>
      </c>
      <c r="U21" s="61">
        <v>771696.81</v>
      </c>
      <c r="V21" s="61">
        <v>771574.38</v>
      </c>
      <c r="W21" s="61">
        <v>729777.88</v>
      </c>
      <c r="X21" s="61">
        <v>731333.25</v>
      </c>
      <c r="Y21" s="61">
        <v>767699.94</v>
      </c>
      <c r="Z21" s="61">
        <v>796639</v>
      </c>
      <c r="AA21" s="61">
        <v>803683.38</v>
      </c>
      <c r="AB21" s="61">
        <v>725809.38</v>
      </c>
      <c r="AC21" s="61">
        <v>763684.75</v>
      </c>
      <c r="AD21" s="61">
        <v>646993.81000000006</v>
      </c>
      <c r="AE21" s="61">
        <v>702028.38</v>
      </c>
      <c r="AF21" s="61">
        <v>758929</v>
      </c>
      <c r="AG21" s="61">
        <v>805329.38</v>
      </c>
      <c r="AH21" s="61">
        <v>802619.69</v>
      </c>
      <c r="AI21" s="61">
        <v>738972.81</v>
      </c>
      <c r="AJ21" s="61">
        <v>577826.06000000006</v>
      </c>
      <c r="AK21" s="61">
        <v>747365.81</v>
      </c>
      <c r="AL21" s="61">
        <v>772839.62</v>
      </c>
      <c r="AM21" s="61">
        <v>800803.62</v>
      </c>
      <c r="AN21" s="61">
        <v>751393.5</v>
      </c>
      <c r="AO21" s="61">
        <v>639900.43999999994</v>
      </c>
      <c r="AP21" s="61">
        <v>566309.56000000006</v>
      </c>
      <c r="AQ21" s="61">
        <v>744413.94</v>
      </c>
      <c r="AR21" s="61">
        <v>762140.5</v>
      </c>
      <c r="AS21" s="61">
        <v>805463.75</v>
      </c>
      <c r="AT21" s="61">
        <v>808540.75</v>
      </c>
      <c r="AU21" s="61">
        <v>745492.25</v>
      </c>
      <c r="AV21" s="61">
        <v>699962.44</v>
      </c>
      <c r="AW21" s="61">
        <v>753558.38</v>
      </c>
      <c r="AX21" s="61">
        <v>772759.06</v>
      </c>
      <c r="AY21" s="61">
        <v>804334.56</v>
      </c>
      <c r="AZ21" s="61">
        <v>728468.5</v>
      </c>
      <c r="BA21" s="61">
        <v>701261.12</v>
      </c>
      <c r="BB21" s="61">
        <v>637510</v>
      </c>
      <c r="BC21" s="61">
        <v>771507.12</v>
      </c>
      <c r="BD21" s="61">
        <v>759996.88</v>
      </c>
      <c r="BE21" s="61">
        <v>801997.62</v>
      </c>
      <c r="BF21" s="61">
        <v>807543.19</v>
      </c>
      <c r="BG21" s="61">
        <v>726444</v>
      </c>
      <c r="BH21" s="61">
        <v>488211.41</v>
      </c>
      <c r="BI21" s="61">
        <v>594647.75</v>
      </c>
      <c r="BJ21" s="61">
        <v>775766.69</v>
      </c>
      <c r="BK21" s="61">
        <v>808424.38</v>
      </c>
      <c r="BL21" s="61">
        <v>733986.25</v>
      </c>
      <c r="BM21" s="61">
        <v>701477.44</v>
      </c>
      <c r="BN21" s="61">
        <v>640248.25</v>
      </c>
      <c r="BO21" s="61">
        <v>703091</v>
      </c>
      <c r="BP21" s="61">
        <v>765787.19</v>
      </c>
      <c r="BQ21" s="61">
        <v>821003.62</v>
      </c>
      <c r="BR21" s="61">
        <v>827068.69</v>
      </c>
      <c r="BS21" s="61">
        <v>755453.38</v>
      </c>
      <c r="BT21" s="61">
        <v>781645.19</v>
      </c>
      <c r="BU21" s="61">
        <v>714391.62</v>
      </c>
      <c r="BV21" s="61">
        <v>813817.62</v>
      </c>
      <c r="BW21" s="61">
        <v>832990.94</v>
      </c>
      <c r="BX21" s="61">
        <v>726734</v>
      </c>
      <c r="BY21" s="61">
        <v>660888.75</v>
      </c>
      <c r="BZ21" s="61">
        <v>663353.43999999994</v>
      </c>
      <c r="CA21" s="61">
        <v>753998.69</v>
      </c>
      <c r="CB21" s="61">
        <v>786876.12</v>
      </c>
      <c r="CC21" s="61">
        <v>856929.38</v>
      </c>
      <c r="CD21" s="61">
        <v>858995.25</v>
      </c>
      <c r="CE21" s="61">
        <v>791557.38</v>
      </c>
      <c r="CF21" s="61">
        <v>559925.18999999994</v>
      </c>
      <c r="CG21" s="61">
        <v>804435.44</v>
      </c>
      <c r="CH21" s="61">
        <v>848907.12</v>
      </c>
      <c r="CI21" s="61">
        <v>855373.25</v>
      </c>
      <c r="CJ21" s="61">
        <v>797669.12</v>
      </c>
      <c r="CK21" s="61">
        <v>814316.75</v>
      </c>
      <c r="CL21" s="61">
        <v>662983.43999999994</v>
      </c>
      <c r="CM21" s="61">
        <v>794983.5</v>
      </c>
      <c r="CN21" s="61">
        <v>814123</v>
      </c>
      <c r="CO21" s="61">
        <v>874372.38</v>
      </c>
      <c r="CP21" s="61">
        <v>871749.69</v>
      </c>
      <c r="CQ21" s="61">
        <v>807976.88</v>
      </c>
      <c r="CR21" s="61">
        <v>754170.06</v>
      </c>
      <c r="CS21" s="61">
        <v>815809.81</v>
      </c>
      <c r="CT21" s="61">
        <v>857670.62</v>
      </c>
      <c r="CU21" s="61">
        <v>863839.62</v>
      </c>
      <c r="CV21" s="61">
        <v>733797.62</v>
      </c>
      <c r="CW21" s="61">
        <v>681677.81</v>
      </c>
      <c r="CX21" s="61">
        <v>657266.12</v>
      </c>
      <c r="CY21" s="61">
        <v>829800.5</v>
      </c>
      <c r="CZ21" s="61">
        <v>820520.19</v>
      </c>
      <c r="DA21" s="61">
        <v>879931.62</v>
      </c>
      <c r="DB21" s="61">
        <v>885781.31</v>
      </c>
      <c r="DC21" s="61">
        <v>805087.62</v>
      </c>
      <c r="DD21" s="61">
        <v>560498.43999999994</v>
      </c>
      <c r="DE21" s="61">
        <v>819121.75</v>
      </c>
      <c r="DF21" s="61">
        <v>850982.69</v>
      </c>
      <c r="DG21" s="61">
        <v>860040.19</v>
      </c>
      <c r="DH21" s="61">
        <v>776542.06</v>
      </c>
      <c r="DI21" s="61">
        <v>840835.88</v>
      </c>
      <c r="DJ21" s="61">
        <v>689265.5</v>
      </c>
      <c r="DK21" s="61">
        <v>759005.75</v>
      </c>
      <c r="DL21" s="61">
        <v>818942.5</v>
      </c>
      <c r="DM21" s="61">
        <v>876603.69</v>
      </c>
      <c r="DN21" s="61">
        <v>882803.62</v>
      </c>
      <c r="DO21" s="61">
        <v>800527.38</v>
      </c>
      <c r="DP21" s="61">
        <v>757954.44</v>
      </c>
      <c r="DQ21" s="61">
        <v>818989.81</v>
      </c>
      <c r="DR21" s="61">
        <v>850403.69</v>
      </c>
      <c r="DS21" s="61">
        <v>858564.81</v>
      </c>
      <c r="DT21" s="61">
        <v>773976.5</v>
      </c>
      <c r="DU21" s="61">
        <v>801513.81</v>
      </c>
      <c r="DV21" s="61">
        <v>677345.5</v>
      </c>
      <c r="DW21" s="61">
        <v>808227.12</v>
      </c>
      <c r="DX21" s="61">
        <v>812000.88</v>
      </c>
      <c r="DY21" s="61">
        <v>875765.69</v>
      </c>
      <c r="DZ21" s="61">
        <v>868845.19</v>
      </c>
      <c r="EA21" s="61">
        <v>798475.75</v>
      </c>
      <c r="EB21" s="61">
        <v>582733.25</v>
      </c>
      <c r="EC21" s="61">
        <v>716315.75</v>
      </c>
      <c r="ED21" s="61">
        <v>845406.69</v>
      </c>
      <c r="EE21" s="61">
        <v>857330.88</v>
      </c>
      <c r="EF21" s="61">
        <v>800491.69</v>
      </c>
      <c r="EG21" s="61">
        <v>679080.75</v>
      </c>
      <c r="EH21" s="61">
        <v>613737.38</v>
      </c>
      <c r="EI21" s="61">
        <v>807313.88</v>
      </c>
      <c r="EJ21" s="61">
        <v>809681.5</v>
      </c>
      <c r="EK21" s="61">
        <v>870561.38</v>
      </c>
      <c r="EL21" s="61">
        <v>866704.31</v>
      </c>
      <c r="EM21" s="61">
        <v>801252.38</v>
      </c>
      <c r="EN21" s="61">
        <v>747896</v>
      </c>
      <c r="EO21" s="61">
        <v>808406.19</v>
      </c>
      <c r="EP21" s="61">
        <v>847931.12</v>
      </c>
      <c r="EQ21" s="61">
        <v>852689.12</v>
      </c>
      <c r="ER21" s="61">
        <v>769051.19</v>
      </c>
      <c r="ES21" s="61">
        <v>779578.12</v>
      </c>
      <c r="ET21" s="61">
        <v>669533</v>
      </c>
      <c r="EU21" s="61">
        <v>811727.12</v>
      </c>
      <c r="EV21" s="61">
        <v>803888.06</v>
      </c>
      <c r="EW21" s="61">
        <v>862794.38</v>
      </c>
      <c r="EX21" s="61">
        <v>861867.69</v>
      </c>
      <c r="EY21" s="61">
        <v>793682.38</v>
      </c>
      <c r="EZ21" s="61">
        <v>546644.56000000006</v>
      </c>
      <c r="FA21" s="61">
        <v>607747</v>
      </c>
      <c r="FB21" s="61">
        <v>841032.62</v>
      </c>
      <c r="FC21" s="61">
        <v>839427.38</v>
      </c>
      <c r="FD21" s="61">
        <v>758426.38</v>
      </c>
      <c r="FE21" s="61">
        <v>727924.75</v>
      </c>
      <c r="FF21" s="61">
        <v>673960.88</v>
      </c>
      <c r="FG21" s="61">
        <v>737949.19</v>
      </c>
      <c r="FH21" s="61">
        <v>799585</v>
      </c>
      <c r="FI21" s="61">
        <v>856399.38</v>
      </c>
      <c r="FJ21" s="61">
        <v>856875.62</v>
      </c>
      <c r="FK21" s="61">
        <v>787496.88</v>
      </c>
      <c r="FL21" s="61">
        <v>740562.06</v>
      </c>
      <c r="FM21" s="61">
        <v>794852.75</v>
      </c>
      <c r="FN21" s="61">
        <v>833181.62</v>
      </c>
      <c r="FO21" s="61">
        <v>834763.56</v>
      </c>
      <c r="FP21" s="61">
        <v>755513.5</v>
      </c>
      <c r="FQ21" s="61">
        <v>571368.93999999994</v>
      </c>
      <c r="FR21" s="61">
        <v>757609.12</v>
      </c>
      <c r="FS21" s="61">
        <v>735442.31</v>
      </c>
      <c r="FT21" s="61">
        <v>796898.5</v>
      </c>
      <c r="FU21" s="61">
        <v>853313.38</v>
      </c>
      <c r="FV21" s="61">
        <v>850235.62</v>
      </c>
      <c r="FW21" s="61">
        <v>754559.38</v>
      </c>
      <c r="FX21" s="61">
        <v>654033.25</v>
      </c>
      <c r="FY21" s="61">
        <v>710259.81</v>
      </c>
      <c r="FZ21" s="61">
        <v>833069.62</v>
      </c>
    </row>
    <row r="22" spans="2:182">
      <c r="B22" s="585" t="s">
        <v>102</v>
      </c>
      <c r="C22" s="61">
        <v>285904.78000000003</v>
      </c>
      <c r="D22" s="61">
        <v>253942.2</v>
      </c>
      <c r="E22" s="61">
        <v>273363.40999999997</v>
      </c>
      <c r="F22" s="61">
        <v>257577.25</v>
      </c>
      <c r="G22" s="61">
        <v>207834.64</v>
      </c>
      <c r="H22" s="61">
        <v>261288.19</v>
      </c>
      <c r="I22" s="61">
        <v>272135.78000000003</v>
      </c>
      <c r="J22" s="61">
        <v>273702.81</v>
      </c>
      <c r="K22" s="61">
        <v>265109.19</v>
      </c>
      <c r="L22" s="61">
        <v>279404.81</v>
      </c>
      <c r="M22" s="61">
        <v>272706.19</v>
      </c>
      <c r="N22" s="61">
        <v>276374.40999999997</v>
      </c>
      <c r="O22" s="61">
        <v>290576.38</v>
      </c>
      <c r="P22" s="61">
        <v>258959</v>
      </c>
      <c r="Q22" s="61">
        <v>271009.78000000003</v>
      </c>
      <c r="R22" s="61">
        <v>189117.81</v>
      </c>
      <c r="S22" s="61">
        <v>201134.8</v>
      </c>
      <c r="T22" s="61">
        <v>264576.19</v>
      </c>
      <c r="U22" s="61">
        <v>273841.40999999997</v>
      </c>
      <c r="V22" s="61">
        <v>273529.81</v>
      </c>
      <c r="W22" s="61">
        <v>264694.19</v>
      </c>
      <c r="X22" s="61">
        <v>278114</v>
      </c>
      <c r="Y22" s="61">
        <v>272696.21999999997</v>
      </c>
      <c r="Z22" s="61">
        <v>271444.78000000003</v>
      </c>
      <c r="AA22" s="61">
        <v>281703</v>
      </c>
      <c r="AB22" s="61">
        <v>255997.2</v>
      </c>
      <c r="AC22" s="61">
        <v>270655.78000000003</v>
      </c>
      <c r="AD22" s="61">
        <v>264444</v>
      </c>
      <c r="AE22" s="61">
        <v>203433</v>
      </c>
      <c r="AF22" s="61">
        <v>263836.19</v>
      </c>
      <c r="AG22" s="61">
        <v>274328</v>
      </c>
      <c r="AH22" s="61">
        <v>272882.40999999997</v>
      </c>
      <c r="AI22" s="61">
        <v>261833.2</v>
      </c>
      <c r="AJ22" s="61">
        <v>276350.81</v>
      </c>
      <c r="AK22" s="61">
        <v>268186.19</v>
      </c>
      <c r="AL22" s="61">
        <v>266995.81</v>
      </c>
      <c r="AM22" s="61">
        <v>282125.78000000003</v>
      </c>
      <c r="AN22" s="61">
        <v>264605.59000000003</v>
      </c>
      <c r="AO22" s="61">
        <v>272238.40999999997</v>
      </c>
      <c r="AP22" s="61">
        <v>260921.59</v>
      </c>
      <c r="AQ22" s="61">
        <v>206065.03</v>
      </c>
      <c r="AR22" s="61">
        <v>266379.19</v>
      </c>
      <c r="AS22" s="61">
        <v>272542.40999999997</v>
      </c>
      <c r="AT22" s="61">
        <v>277271.78000000003</v>
      </c>
      <c r="AU22" s="61">
        <v>262185.19</v>
      </c>
      <c r="AV22" s="61">
        <v>275444.78000000003</v>
      </c>
      <c r="AW22" s="61">
        <v>271457.19</v>
      </c>
      <c r="AX22" s="61">
        <v>266158.81</v>
      </c>
      <c r="AY22" s="61">
        <v>278837.81</v>
      </c>
      <c r="AZ22" s="61">
        <v>254241.2</v>
      </c>
      <c r="BA22" s="61">
        <v>259366.81</v>
      </c>
      <c r="BB22" s="61">
        <v>238839.59</v>
      </c>
      <c r="BC22" s="61">
        <v>178500</v>
      </c>
      <c r="BD22" s="61">
        <v>246215.2</v>
      </c>
      <c r="BE22" s="61">
        <v>254690.78</v>
      </c>
      <c r="BF22" s="61">
        <v>259408.81</v>
      </c>
      <c r="BG22" s="61">
        <v>239040.59</v>
      </c>
      <c r="BH22" s="61">
        <v>254381</v>
      </c>
      <c r="BI22" s="61">
        <v>251802.59</v>
      </c>
      <c r="BJ22" s="61">
        <v>249604.81</v>
      </c>
      <c r="BK22" s="61">
        <v>282919</v>
      </c>
      <c r="BL22" s="61">
        <v>257887.2</v>
      </c>
      <c r="BM22" s="61">
        <v>261625</v>
      </c>
      <c r="BN22" s="61">
        <v>249053.2</v>
      </c>
      <c r="BO22" s="61">
        <v>260592.81</v>
      </c>
      <c r="BP22" s="61">
        <v>254797.59</v>
      </c>
      <c r="BQ22" s="61">
        <v>267286.78000000003</v>
      </c>
      <c r="BR22" s="61">
        <v>269465.81</v>
      </c>
      <c r="BS22" s="61">
        <v>207801.56</v>
      </c>
      <c r="BT22" s="61">
        <v>176862.78</v>
      </c>
      <c r="BU22" s="61">
        <v>271841</v>
      </c>
      <c r="BV22" s="61">
        <v>278784.78000000003</v>
      </c>
      <c r="BW22" s="61">
        <v>295427</v>
      </c>
      <c r="BX22" s="61">
        <v>271555.19</v>
      </c>
      <c r="BY22" s="61">
        <v>296704</v>
      </c>
      <c r="BZ22" s="61">
        <v>201471.19</v>
      </c>
      <c r="CA22" s="61">
        <v>205669.06</v>
      </c>
      <c r="CB22" s="61">
        <v>263913.59000000003</v>
      </c>
      <c r="CC22" s="61">
        <v>285317.78000000003</v>
      </c>
      <c r="CD22" s="61">
        <v>285543.81</v>
      </c>
      <c r="CE22" s="61">
        <v>275636.19</v>
      </c>
      <c r="CF22" s="61">
        <v>291306.81</v>
      </c>
      <c r="CG22" s="61">
        <v>291498.19</v>
      </c>
      <c r="CH22" s="61">
        <v>295391.78000000003</v>
      </c>
      <c r="CI22" s="61">
        <v>303746</v>
      </c>
      <c r="CJ22" s="61">
        <v>284843.59000000003</v>
      </c>
      <c r="CK22" s="61">
        <v>304272</v>
      </c>
      <c r="CL22" s="61">
        <v>266914.19</v>
      </c>
      <c r="CM22" s="61">
        <v>224370</v>
      </c>
      <c r="CN22" s="61">
        <v>277691.19</v>
      </c>
      <c r="CO22" s="61">
        <v>289457</v>
      </c>
      <c r="CP22" s="61">
        <v>288455.78000000003</v>
      </c>
      <c r="CQ22" s="61">
        <v>280210.59000000003</v>
      </c>
      <c r="CR22" s="61">
        <v>294123.81</v>
      </c>
      <c r="CS22" s="61">
        <v>292001.59000000003</v>
      </c>
      <c r="CT22" s="61">
        <v>295843.81</v>
      </c>
      <c r="CU22" s="61">
        <v>302519.78000000003</v>
      </c>
      <c r="CV22" s="61">
        <v>273398.19</v>
      </c>
      <c r="CW22" s="61">
        <v>302882</v>
      </c>
      <c r="CX22" s="61">
        <v>284901</v>
      </c>
      <c r="CY22" s="61">
        <v>210581.39</v>
      </c>
      <c r="CZ22" s="61">
        <v>277135.59000000003</v>
      </c>
      <c r="DA22" s="61">
        <v>286039.81</v>
      </c>
      <c r="DB22" s="61">
        <v>289731</v>
      </c>
      <c r="DC22" s="61">
        <v>276370.62</v>
      </c>
      <c r="DD22" s="61">
        <v>292788.81</v>
      </c>
      <c r="DE22" s="61">
        <v>293095.59000000003</v>
      </c>
      <c r="DF22" s="61">
        <v>293114</v>
      </c>
      <c r="DG22" s="61">
        <v>301688</v>
      </c>
      <c r="DH22" s="61">
        <v>272925.19</v>
      </c>
      <c r="DI22" s="61">
        <v>302321.81</v>
      </c>
      <c r="DJ22" s="61">
        <v>281030.62</v>
      </c>
      <c r="DK22" s="61">
        <v>203482.78</v>
      </c>
      <c r="DL22" s="61">
        <v>273931.59000000003</v>
      </c>
      <c r="DM22" s="61">
        <v>287592.81</v>
      </c>
      <c r="DN22" s="61">
        <v>289568.38</v>
      </c>
      <c r="DO22" s="61">
        <v>272402.19</v>
      </c>
      <c r="DP22" s="61">
        <v>292997</v>
      </c>
      <c r="DQ22" s="61">
        <v>292853</v>
      </c>
      <c r="DR22" s="61">
        <v>292649</v>
      </c>
      <c r="DS22" s="61">
        <v>300833</v>
      </c>
      <c r="DT22" s="61">
        <v>272517.19</v>
      </c>
      <c r="DU22" s="61">
        <v>301167</v>
      </c>
      <c r="DV22" s="61">
        <v>232651.81</v>
      </c>
      <c r="DW22" s="61">
        <v>188627</v>
      </c>
      <c r="DX22" s="61">
        <v>265661.40999999997</v>
      </c>
      <c r="DY22" s="61">
        <v>287518</v>
      </c>
      <c r="DZ22" s="61">
        <v>288115.81</v>
      </c>
      <c r="EA22" s="61">
        <v>273350.59000000003</v>
      </c>
      <c r="EB22" s="61">
        <v>289374.78000000003</v>
      </c>
      <c r="EC22" s="61">
        <v>287559.21999999997</v>
      </c>
      <c r="ED22" s="61">
        <v>289581.81</v>
      </c>
      <c r="EE22" s="61">
        <v>300986</v>
      </c>
      <c r="EF22" s="61">
        <v>281991.59000000003</v>
      </c>
      <c r="EG22" s="61">
        <v>301375.81</v>
      </c>
      <c r="EH22" s="61">
        <v>272017.25</v>
      </c>
      <c r="EI22" s="61">
        <v>210601.06</v>
      </c>
      <c r="EJ22" s="61">
        <v>272444</v>
      </c>
      <c r="EK22" s="61">
        <v>287187</v>
      </c>
      <c r="EL22" s="61">
        <v>286110</v>
      </c>
      <c r="EM22" s="61">
        <v>276820.19</v>
      </c>
      <c r="EN22" s="61">
        <v>291993.81</v>
      </c>
      <c r="EO22" s="61">
        <v>288545</v>
      </c>
      <c r="EP22" s="61">
        <v>291657.78000000003</v>
      </c>
      <c r="EQ22" s="61">
        <v>298035.78000000003</v>
      </c>
      <c r="ER22" s="61">
        <v>270029.19</v>
      </c>
      <c r="ES22" s="61">
        <v>298859</v>
      </c>
      <c r="ET22" s="61">
        <v>259857.59</v>
      </c>
      <c r="EU22" s="61">
        <v>223768.84</v>
      </c>
      <c r="EV22" s="61">
        <v>268063.19</v>
      </c>
      <c r="EW22" s="61">
        <v>284311</v>
      </c>
      <c r="EX22" s="61">
        <v>287618.81</v>
      </c>
      <c r="EY22" s="61">
        <v>272439.59000000003</v>
      </c>
      <c r="EZ22" s="61">
        <v>287016.81</v>
      </c>
      <c r="FA22" s="61">
        <v>285800</v>
      </c>
      <c r="FB22" s="61">
        <v>285329.78000000003</v>
      </c>
      <c r="FC22" s="61">
        <v>291282</v>
      </c>
      <c r="FD22" s="61">
        <v>264492.19</v>
      </c>
      <c r="FE22" s="61">
        <v>291797</v>
      </c>
      <c r="FF22" s="61">
        <v>185082.41</v>
      </c>
      <c r="FG22" s="61">
        <v>270552</v>
      </c>
      <c r="FH22" s="61">
        <v>257997.59</v>
      </c>
      <c r="FI22" s="61">
        <v>282122</v>
      </c>
      <c r="FJ22" s="61">
        <v>282958</v>
      </c>
      <c r="FK22" s="61">
        <v>266883.59000000003</v>
      </c>
      <c r="FL22" s="61">
        <v>286310</v>
      </c>
      <c r="FM22" s="61">
        <v>279481</v>
      </c>
      <c r="FN22" s="61">
        <v>282915</v>
      </c>
      <c r="FO22" s="61">
        <v>289161</v>
      </c>
      <c r="FP22" s="61">
        <v>262518</v>
      </c>
      <c r="FQ22" s="61">
        <v>287853</v>
      </c>
      <c r="FR22" s="61">
        <v>181352</v>
      </c>
      <c r="FS22" s="61">
        <v>207033.2</v>
      </c>
      <c r="FT22" s="61">
        <v>256516</v>
      </c>
      <c r="FU22" s="61">
        <v>280653</v>
      </c>
      <c r="FV22" s="61">
        <v>275665.78000000003</v>
      </c>
      <c r="FW22" s="61">
        <v>265085</v>
      </c>
      <c r="FX22" s="61">
        <v>283672</v>
      </c>
      <c r="FY22" s="61">
        <v>276526.59000000003</v>
      </c>
      <c r="FZ22" s="61">
        <v>283480.81</v>
      </c>
    </row>
    <row r="23" spans="2:182">
      <c r="B23" s="586" t="s">
        <v>16</v>
      </c>
      <c r="C23" s="66">
        <v>1109624.5900000001</v>
      </c>
      <c r="D23" s="66">
        <v>996238.58000000007</v>
      </c>
      <c r="E23" s="66">
        <v>1067671.29</v>
      </c>
      <c r="F23" s="66">
        <v>936471.44</v>
      </c>
      <c r="G23" s="66">
        <v>953558.45000000007</v>
      </c>
      <c r="H23" s="66">
        <v>996443.07000000007</v>
      </c>
      <c r="I23" s="66">
        <v>1061165.53</v>
      </c>
      <c r="J23" s="66">
        <v>1041872.06</v>
      </c>
      <c r="K23" s="66">
        <v>1001321</v>
      </c>
      <c r="L23" s="66">
        <v>837499.31</v>
      </c>
      <c r="M23" s="66">
        <v>909377.19</v>
      </c>
      <c r="N23" s="66">
        <v>1082648.29</v>
      </c>
      <c r="O23" s="66">
        <v>1121176.26</v>
      </c>
      <c r="P23" s="66">
        <v>1005725.31</v>
      </c>
      <c r="Q23" s="66">
        <v>983375.97</v>
      </c>
      <c r="R23" s="66">
        <v>911977.12000000011</v>
      </c>
      <c r="S23" s="66">
        <v>948523.24</v>
      </c>
      <c r="T23" s="66">
        <v>1005895</v>
      </c>
      <c r="U23" s="66">
        <v>1045538.22</v>
      </c>
      <c r="V23" s="66">
        <v>1045104.19</v>
      </c>
      <c r="W23" s="66">
        <v>994472.07000000007</v>
      </c>
      <c r="X23" s="66">
        <v>1009447.25</v>
      </c>
      <c r="Y23" s="66">
        <v>1040396.1599999999</v>
      </c>
      <c r="Z23" s="66">
        <v>1068083.78</v>
      </c>
      <c r="AA23" s="66">
        <v>1085386.3799999999</v>
      </c>
      <c r="AB23" s="66">
        <v>981806.58000000007</v>
      </c>
      <c r="AC23" s="66">
        <v>1034340.53</v>
      </c>
      <c r="AD23" s="66">
        <v>911437.81</v>
      </c>
      <c r="AE23" s="66">
        <v>905461.38</v>
      </c>
      <c r="AF23" s="66">
        <v>1022765.19</v>
      </c>
      <c r="AG23" s="66">
        <v>1079657.3799999999</v>
      </c>
      <c r="AH23" s="66">
        <v>1075502.0999999999</v>
      </c>
      <c r="AI23" s="66">
        <v>1000806.01</v>
      </c>
      <c r="AJ23" s="66">
        <v>854176.87000000011</v>
      </c>
      <c r="AK23" s="66">
        <v>1015552</v>
      </c>
      <c r="AL23" s="66">
        <v>1039835.4299999999</v>
      </c>
      <c r="AM23" s="66">
        <v>1082929.3999999999</v>
      </c>
      <c r="AN23" s="66">
        <v>1015999.0900000001</v>
      </c>
      <c r="AO23" s="66">
        <v>912138.84999999986</v>
      </c>
      <c r="AP23" s="66">
        <v>827231.15</v>
      </c>
      <c r="AQ23" s="66">
        <v>950478.97</v>
      </c>
      <c r="AR23" s="66">
        <v>1028519.69</v>
      </c>
      <c r="AS23" s="66">
        <v>1078006.1599999999</v>
      </c>
      <c r="AT23" s="66">
        <v>1085812.53</v>
      </c>
      <c r="AU23" s="66">
        <v>1007677.4399999999</v>
      </c>
      <c r="AV23" s="66">
        <v>975407.22</v>
      </c>
      <c r="AW23" s="66">
        <v>1025015.5700000001</v>
      </c>
      <c r="AX23" s="66">
        <v>1038917.8700000001</v>
      </c>
      <c r="AY23" s="66">
        <v>1083172.3700000001</v>
      </c>
      <c r="AZ23" s="66">
        <v>982709.7</v>
      </c>
      <c r="BA23" s="66">
        <v>960627.92999999993</v>
      </c>
      <c r="BB23" s="66">
        <v>876349.59</v>
      </c>
      <c r="BC23" s="66">
        <v>950007.12</v>
      </c>
      <c r="BD23" s="66">
        <v>1006212.0800000001</v>
      </c>
      <c r="BE23" s="66">
        <v>1056688.3999999999</v>
      </c>
      <c r="BF23" s="66">
        <v>1066952</v>
      </c>
      <c r="BG23" s="66">
        <v>965484.59</v>
      </c>
      <c r="BH23" s="66">
        <v>742592.40999999992</v>
      </c>
      <c r="BI23" s="66">
        <v>846450.34</v>
      </c>
      <c r="BJ23" s="66">
        <v>1025371.5</v>
      </c>
      <c r="BK23" s="66">
        <v>1091343.3799999999</v>
      </c>
      <c r="BL23" s="66">
        <v>991873.45</v>
      </c>
      <c r="BM23" s="66">
        <v>963102.44</v>
      </c>
      <c r="BN23" s="66">
        <v>889301.45</v>
      </c>
      <c r="BO23" s="66">
        <v>963683.81</v>
      </c>
      <c r="BP23" s="66">
        <v>1020584.7799999999</v>
      </c>
      <c r="BQ23" s="66">
        <v>1088290.3999999999</v>
      </c>
      <c r="BR23" s="66">
        <v>1096534.5</v>
      </c>
      <c r="BS23" s="66">
        <v>963254.94</v>
      </c>
      <c r="BT23" s="66">
        <v>958507.97</v>
      </c>
      <c r="BU23" s="66">
        <v>986232.62</v>
      </c>
      <c r="BV23" s="66">
        <v>1092602.3999999999</v>
      </c>
      <c r="BW23" s="66">
        <v>1128417.94</v>
      </c>
      <c r="BX23" s="66">
        <v>998289.19</v>
      </c>
      <c r="BY23" s="66">
        <v>957592.75</v>
      </c>
      <c r="BZ23" s="66">
        <v>864824.62999999989</v>
      </c>
      <c r="CA23" s="66">
        <v>959667.75</v>
      </c>
      <c r="CB23" s="66">
        <v>1050789.71</v>
      </c>
      <c r="CC23" s="66">
        <v>1142247.1600000001</v>
      </c>
      <c r="CD23" s="66">
        <v>1144539.06</v>
      </c>
      <c r="CE23" s="66">
        <v>1067193.57</v>
      </c>
      <c r="CF23" s="66">
        <v>851232</v>
      </c>
      <c r="CG23" s="66">
        <v>1095933.6299999999</v>
      </c>
      <c r="CH23" s="66">
        <v>1144298.8999999999</v>
      </c>
      <c r="CI23" s="66">
        <v>1159119.25</v>
      </c>
      <c r="CJ23" s="66">
        <v>1082512.71</v>
      </c>
      <c r="CK23" s="66">
        <v>1118588.75</v>
      </c>
      <c r="CL23" s="66">
        <v>929897.62999999989</v>
      </c>
      <c r="CM23" s="66">
        <v>1019353.5</v>
      </c>
      <c r="CN23" s="66">
        <v>1091814.19</v>
      </c>
      <c r="CO23" s="66">
        <v>1163829.3799999999</v>
      </c>
      <c r="CP23" s="66">
        <v>1160205.47</v>
      </c>
      <c r="CQ23" s="66">
        <v>1088187.47</v>
      </c>
      <c r="CR23" s="66">
        <v>1048293.8700000001</v>
      </c>
      <c r="CS23" s="66">
        <v>1107811.4000000001</v>
      </c>
      <c r="CT23" s="66">
        <v>1153514.43</v>
      </c>
      <c r="CU23" s="66">
        <v>1166359.3999999999</v>
      </c>
      <c r="CV23" s="66">
        <v>1007195.81</v>
      </c>
      <c r="CW23" s="66">
        <v>984559.81</v>
      </c>
      <c r="CX23" s="66">
        <v>942167.12</v>
      </c>
      <c r="CY23" s="66">
        <v>1040381.89</v>
      </c>
      <c r="CZ23" s="66">
        <v>1097655.78</v>
      </c>
      <c r="DA23" s="66">
        <v>1165971.43</v>
      </c>
      <c r="DB23" s="66">
        <v>1175512.31</v>
      </c>
      <c r="DC23" s="66">
        <v>1081458.24</v>
      </c>
      <c r="DD23" s="66">
        <v>853287.25</v>
      </c>
      <c r="DE23" s="66">
        <v>1112217.3400000001</v>
      </c>
      <c r="DF23" s="66">
        <v>1144096.69</v>
      </c>
      <c r="DG23" s="66">
        <v>1161728.19</v>
      </c>
      <c r="DH23" s="66">
        <v>1049467.25</v>
      </c>
      <c r="DI23" s="66">
        <v>1143157.69</v>
      </c>
      <c r="DJ23" s="66">
        <v>970296.12</v>
      </c>
      <c r="DK23" s="66">
        <v>962488.53</v>
      </c>
      <c r="DL23" s="66">
        <v>1092874.0900000001</v>
      </c>
      <c r="DM23" s="66">
        <v>1164196.5</v>
      </c>
      <c r="DN23" s="66">
        <v>1172372</v>
      </c>
      <c r="DO23" s="66">
        <v>1072929.57</v>
      </c>
      <c r="DP23" s="66">
        <v>1050951.44</v>
      </c>
      <c r="DQ23" s="66">
        <v>1111842.81</v>
      </c>
      <c r="DR23" s="66">
        <v>1143052.69</v>
      </c>
      <c r="DS23" s="66">
        <v>1159397.81</v>
      </c>
      <c r="DT23" s="66">
        <v>1046493.69</v>
      </c>
      <c r="DU23" s="66">
        <v>1102680.81</v>
      </c>
      <c r="DV23" s="66">
        <v>909997.31</v>
      </c>
      <c r="DW23" s="66">
        <v>996854.12</v>
      </c>
      <c r="DX23" s="66">
        <v>1077662.29</v>
      </c>
      <c r="DY23" s="66">
        <v>1163283.69</v>
      </c>
      <c r="DZ23" s="66">
        <v>1156961</v>
      </c>
      <c r="EA23" s="66">
        <v>1071826.3400000001</v>
      </c>
      <c r="EB23" s="66">
        <v>872108.03</v>
      </c>
      <c r="EC23" s="66">
        <v>1003874.97</v>
      </c>
      <c r="ED23" s="66">
        <v>1134988.5</v>
      </c>
      <c r="EE23" s="66">
        <v>1158316.8799999999</v>
      </c>
      <c r="EF23" s="66">
        <v>1082483.28</v>
      </c>
      <c r="EG23" s="66">
        <v>980456.56</v>
      </c>
      <c r="EH23" s="66">
        <v>885754.63</v>
      </c>
      <c r="EI23" s="66">
        <v>1017914.94</v>
      </c>
      <c r="EJ23" s="66">
        <v>1082125.5</v>
      </c>
      <c r="EK23" s="66">
        <v>1157748.3799999999</v>
      </c>
      <c r="EL23" s="66">
        <v>1152814.31</v>
      </c>
      <c r="EM23" s="66">
        <v>1078072.57</v>
      </c>
      <c r="EN23" s="66">
        <v>1039889.81</v>
      </c>
      <c r="EO23" s="66">
        <v>1096951.19</v>
      </c>
      <c r="EP23" s="66">
        <v>1139588.8999999999</v>
      </c>
      <c r="EQ23" s="66">
        <v>1150724.8999999999</v>
      </c>
      <c r="ER23" s="66">
        <v>1039080.3799999999</v>
      </c>
      <c r="ES23" s="66">
        <v>1078437.1200000001</v>
      </c>
      <c r="ET23" s="66">
        <v>929390.59</v>
      </c>
      <c r="EU23" s="66">
        <v>1035495.96</v>
      </c>
      <c r="EV23" s="66">
        <v>1071951.25</v>
      </c>
      <c r="EW23" s="66">
        <v>1147105.3799999999</v>
      </c>
      <c r="EX23" s="66">
        <v>1149486.5</v>
      </c>
      <c r="EY23" s="66">
        <v>1066121.97</v>
      </c>
      <c r="EZ23" s="66">
        <v>833661.37000000011</v>
      </c>
      <c r="FA23" s="66">
        <v>893547</v>
      </c>
      <c r="FB23" s="66">
        <v>1126362.3999999999</v>
      </c>
      <c r="FC23" s="66">
        <v>1130709.3799999999</v>
      </c>
      <c r="FD23" s="66">
        <v>1022918.5700000001</v>
      </c>
      <c r="FE23" s="66">
        <v>1019721.75</v>
      </c>
      <c r="FF23" s="66">
        <v>859043.29</v>
      </c>
      <c r="FG23" s="66">
        <v>1008501.19</v>
      </c>
      <c r="FH23" s="66">
        <v>1057582.5900000001</v>
      </c>
      <c r="FI23" s="66">
        <v>1138521.3799999999</v>
      </c>
      <c r="FJ23" s="66">
        <v>1139833.6200000001</v>
      </c>
      <c r="FK23" s="66">
        <v>1054380.47</v>
      </c>
      <c r="FL23" s="66">
        <v>1026872.06</v>
      </c>
      <c r="FM23" s="66">
        <v>1074333.75</v>
      </c>
      <c r="FN23" s="66">
        <v>1116096.6200000001</v>
      </c>
      <c r="FO23" s="66">
        <v>1123924.56</v>
      </c>
      <c r="FP23" s="66">
        <v>1018031.5</v>
      </c>
      <c r="FQ23" s="66">
        <v>859221.94</v>
      </c>
      <c r="FR23" s="66">
        <v>938961.12</v>
      </c>
      <c r="FS23" s="66">
        <v>942475.51</v>
      </c>
      <c r="FT23" s="66">
        <v>1053414.5</v>
      </c>
      <c r="FU23" s="66">
        <v>1133966.3799999999</v>
      </c>
      <c r="FV23" s="66">
        <v>1125901.3999999999</v>
      </c>
      <c r="FW23" s="66">
        <v>1019644.38</v>
      </c>
      <c r="FX23" s="66">
        <v>937705.25</v>
      </c>
      <c r="FY23" s="66">
        <v>986786.40000000014</v>
      </c>
      <c r="FZ23" s="66">
        <v>1116550.43</v>
      </c>
    </row>
    <row r="24" spans="2:182" ht="15.75" thickBot="1">
      <c r="B24" s="587" t="s">
        <v>17</v>
      </c>
      <c r="C24" s="588">
        <v>-7.000000006519258E-2</v>
      </c>
      <c r="D24" s="589">
        <v>-7.9999999958090484E-2</v>
      </c>
      <c r="E24" s="589">
        <v>0.26000000000931323</v>
      </c>
      <c r="F24" s="589">
        <v>-0.10999999986961484</v>
      </c>
      <c r="G24" s="589">
        <v>-9.9999998928979039E-3</v>
      </c>
      <c r="H24" s="589">
        <v>5.0000000046566129E-2</v>
      </c>
      <c r="I24" s="589">
        <v>0.14999999990686774</v>
      </c>
      <c r="J24" s="589">
        <v>0.10999999998603016</v>
      </c>
      <c r="K24" s="589">
        <v>0</v>
      </c>
      <c r="L24" s="589">
        <v>0.38000000000465661</v>
      </c>
      <c r="M24" s="589">
        <v>-5.0000000046566129E-2</v>
      </c>
      <c r="N24" s="589">
        <v>-0.13999999989755452</v>
      </c>
      <c r="O24" s="589">
        <v>0</v>
      </c>
      <c r="P24" s="589">
        <v>-0.15000000002328306</v>
      </c>
      <c r="Q24" s="589">
        <v>0.18999999982770532</v>
      </c>
      <c r="R24" s="589">
        <v>-6.9999999715946615E-2</v>
      </c>
      <c r="S24" s="589">
        <v>2.0000000018626451E-2</v>
      </c>
      <c r="T24" s="589">
        <v>5.0000000046566129E-2</v>
      </c>
      <c r="U24" s="589">
        <v>0.18999999994412065</v>
      </c>
      <c r="V24" s="589">
        <v>0.23999999987427145</v>
      </c>
      <c r="W24" s="589">
        <v>7.0000000181607902E-2</v>
      </c>
      <c r="X24" s="589">
        <v>0.31999999994877726</v>
      </c>
      <c r="Y24" s="589">
        <v>-8.0000000074505806E-2</v>
      </c>
      <c r="Z24" s="589">
        <v>-4.0000000037252903E-2</v>
      </c>
      <c r="AA24" s="589">
        <v>0</v>
      </c>
      <c r="AB24" s="589">
        <v>3.0000000144354999E-2</v>
      </c>
      <c r="AC24" s="589">
        <v>0</v>
      </c>
      <c r="AD24" s="589">
        <v>-9.9999998928979039E-3</v>
      </c>
      <c r="AE24" s="589">
        <v>-1.0000000125728548E-2</v>
      </c>
      <c r="AF24" s="589">
        <v>-6.9999999948777258E-2</v>
      </c>
      <c r="AG24" s="589">
        <v>-3.0000000027939677E-2</v>
      </c>
      <c r="AH24" s="589">
        <v>2.9999999795109034E-2</v>
      </c>
      <c r="AI24" s="589">
        <v>0</v>
      </c>
      <c r="AJ24" s="589">
        <v>-9.9999997764825821E-3</v>
      </c>
      <c r="AK24" s="589">
        <v>3.0000000144354999E-2</v>
      </c>
      <c r="AL24" s="589">
        <v>-2.0000000018626451E-2</v>
      </c>
      <c r="AM24" s="589">
        <v>2.9999999795109034E-2</v>
      </c>
      <c r="AN24" s="589">
        <v>-1.9999999785795808E-2</v>
      </c>
      <c r="AO24" s="589">
        <v>0</v>
      </c>
      <c r="AP24" s="589">
        <v>-4.9999999930150807E-2</v>
      </c>
      <c r="AQ24" s="589">
        <v>-4.0000000037252903E-2</v>
      </c>
      <c r="AR24" s="589">
        <v>-2.9999999911524355E-2</v>
      </c>
      <c r="AS24" s="589">
        <v>6.9999999599531293E-2</v>
      </c>
      <c r="AT24" s="589">
        <v>-4.0000000037252903E-2</v>
      </c>
      <c r="AU24" s="589">
        <v>-3.0000000027939677E-2</v>
      </c>
      <c r="AV24" s="589">
        <v>-1.0000000009313226E-2</v>
      </c>
      <c r="AW24" s="589">
        <v>-6.9999999832361937E-2</v>
      </c>
      <c r="AX24" s="589">
        <v>1.0000000125728548E-2</v>
      </c>
      <c r="AY24" s="589">
        <v>-5.0000000046566129E-2</v>
      </c>
      <c r="AZ24" s="589">
        <v>3.0000000027939677E-2</v>
      </c>
      <c r="BA24" s="589">
        <v>9.9999998928979039E-3</v>
      </c>
      <c r="BB24" s="589">
        <v>0</v>
      </c>
      <c r="BC24" s="589">
        <v>-4.0000000153668225E-2</v>
      </c>
      <c r="BD24" s="589">
        <v>3.0000000144354999E-2</v>
      </c>
      <c r="BE24" s="589">
        <v>-7.0000000298023224E-2</v>
      </c>
      <c r="BF24" s="589">
        <v>-3.0000000027939677E-2</v>
      </c>
      <c r="BG24" s="589">
        <v>-3.0000000144354999E-2</v>
      </c>
      <c r="BH24" s="589">
        <v>-3.0000000027939677E-2</v>
      </c>
      <c r="BI24" s="589">
        <v>-2.0000000018626451E-2</v>
      </c>
      <c r="BJ24" s="589">
        <v>-4.0000000037252903E-2</v>
      </c>
      <c r="BK24" s="589">
        <v>-4.0000000037252903E-2</v>
      </c>
      <c r="BL24" s="589">
        <v>0</v>
      </c>
      <c r="BM24" s="589">
        <v>-3.0000000027939677E-2</v>
      </c>
      <c r="BN24" s="589">
        <v>1.0000000125728548E-2</v>
      </c>
      <c r="BO24" s="589">
        <v>-2.9999999911524355E-2</v>
      </c>
      <c r="BP24" s="589">
        <v>-1.0000000009313226E-2</v>
      </c>
      <c r="BQ24" s="589">
        <v>-7.0000000298023224E-2</v>
      </c>
      <c r="BR24" s="589">
        <v>-1.0000000009313226E-2</v>
      </c>
      <c r="BS24" s="589">
        <v>4.0000000037252903E-2</v>
      </c>
      <c r="BT24" s="589">
        <v>-0.13000000012107193</v>
      </c>
      <c r="BU24" s="589">
        <v>-1.0000000009313226E-2</v>
      </c>
      <c r="BV24" s="589">
        <v>-0.12000000034458935</v>
      </c>
      <c r="BW24" s="589">
        <v>-5.0000000046566129E-2</v>
      </c>
      <c r="BX24" s="589">
        <v>-3.9999999920837581E-2</v>
      </c>
      <c r="BY24" s="589">
        <v>-2.0000000018626451E-2</v>
      </c>
      <c r="BZ24" s="589">
        <v>-1.0000000009313226E-2</v>
      </c>
      <c r="CA24" s="589">
        <v>4.9999999930150807E-2</v>
      </c>
      <c r="CB24" s="589">
        <v>-2.0000000018626451E-2</v>
      </c>
      <c r="CC24" s="589">
        <v>-8.0000000074505806E-2</v>
      </c>
      <c r="CD24" s="589">
        <v>-3.0000000027939677E-2</v>
      </c>
      <c r="CE24" s="589">
        <v>5.0000000279396772E-2</v>
      </c>
      <c r="CF24" s="589">
        <v>0</v>
      </c>
      <c r="CG24" s="589">
        <v>9.9999997764825821E-3</v>
      </c>
      <c r="CH24" s="589">
        <v>-9.0000000316649675E-2</v>
      </c>
      <c r="CI24" s="589">
        <v>1.9999999785795808E-2</v>
      </c>
      <c r="CJ24" s="589">
        <v>2.0000000018626451E-2</v>
      </c>
      <c r="CK24" s="589">
        <v>1.0000000009313226E-2</v>
      </c>
      <c r="CL24" s="589">
        <v>9.9999998928979039E-3</v>
      </c>
      <c r="CM24" s="589">
        <v>-9.0000000083819032E-2</v>
      </c>
      <c r="CN24" s="589">
        <v>-6.9999999832361937E-2</v>
      </c>
      <c r="CO24" s="589">
        <v>0</v>
      </c>
      <c r="CP24" s="589">
        <v>0</v>
      </c>
      <c r="CQ24" s="589">
        <v>4.9999999813735485E-2</v>
      </c>
      <c r="CR24" s="589">
        <v>-9.9999998928979039E-3</v>
      </c>
      <c r="CS24" s="589">
        <v>3.0000000027939677E-2</v>
      </c>
      <c r="CT24" s="589">
        <v>-2.0000000251457095E-2</v>
      </c>
      <c r="CU24" s="589">
        <v>2.9999999795109034E-2</v>
      </c>
      <c r="CV24" s="589">
        <v>2.0000000135041773E-2</v>
      </c>
      <c r="CW24" s="589">
        <v>-2.0000000018626451E-2</v>
      </c>
      <c r="CX24" s="589">
        <v>-5.0000000046566129E-2</v>
      </c>
      <c r="CY24" s="589">
        <v>-3.0000000144354999E-2</v>
      </c>
      <c r="CZ24" s="589">
        <v>0</v>
      </c>
      <c r="DA24" s="589">
        <v>-8.000000030733645E-2</v>
      </c>
      <c r="DB24" s="589">
        <v>-5.0000000046566129E-2</v>
      </c>
      <c r="DC24" s="589">
        <v>-7.000000006519258E-2</v>
      </c>
      <c r="DD24" s="589">
        <v>1.0000000125728548E-2</v>
      </c>
      <c r="DE24" s="589">
        <v>-2.0000000018626451E-2</v>
      </c>
      <c r="DF24" s="589">
        <v>2.0000000251457095E-2</v>
      </c>
      <c r="DG24" s="589">
        <v>-4.0000000037252903E-2</v>
      </c>
      <c r="DH24" s="589">
        <v>-3.0000000027939677E-2</v>
      </c>
      <c r="DI24" s="589">
        <v>-3.0000000260770321E-2</v>
      </c>
      <c r="DJ24" s="589">
        <v>2.0000000018626451E-2</v>
      </c>
      <c r="DK24" s="589">
        <v>-2.0000000018626451E-2</v>
      </c>
      <c r="DL24" s="589">
        <v>-3.0000000027939677E-2</v>
      </c>
      <c r="DM24" s="589">
        <v>1.9999999785795808E-2</v>
      </c>
      <c r="DN24" s="589">
        <v>-7.0000000298023224E-2</v>
      </c>
      <c r="DO24" s="589">
        <v>0</v>
      </c>
      <c r="DP24" s="589">
        <v>0</v>
      </c>
      <c r="DQ24" s="589">
        <v>1.0000000009313226E-2</v>
      </c>
      <c r="DR24" s="589">
        <v>1.9999999785795808E-2</v>
      </c>
      <c r="DS24" s="589">
        <v>-2.0000000018626451E-2</v>
      </c>
      <c r="DT24" s="589">
        <v>-2.0000000018626451E-2</v>
      </c>
      <c r="DU24" s="589">
        <v>3.0000000260770321E-2</v>
      </c>
      <c r="DV24" s="589">
        <v>2.0000000135041773E-2</v>
      </c>
      <c r="DW24" s="589">
        <v>-4.0000000153668225E-2</v>
      </c>
      <c r="DX24" s="589">
        <v>4.0000000037252903E-2</v>
      </c>
      <c r="DY24" s="589">
        <v>9.9999997764825821E-3</v>
      </c>
      <c r="DZ24" s="589">
        <v>-3.0000000027939677E-2</v>
      </c>
      <c r="EA24" s="589">
        <v>-8.9999999850988388E-2</v>
      </c>
      <c r="EB24" s="589">
        <v>0</v>
      </c>
      <c r="EC24" s="589">
        <v>1.0000000009313226E-2</v>
      </c>
      <c r="ED24" s="589">
        <v>-4.0000000270083547E-2</v>
      </c>
      <c r="EE24" s="589">
        <v>-1.0000000009313226E-2</v>
      </c>
      <c r="EF24" s="589">
        <v>-4.9999999813735485E-2</v>
      </c>
      <c r="EG24" s="589">
        <v>-1.0000000009313226E-2</v>
      </c>
      <c r="EH24" s="589">
        <v>-5.9999999823048711E-2</v>
      </c>
      <c r="EI24" s="589">
        <v>4.9999999813735485E-2</v>
      </c>
      <c r="EJ24" s="589">
        <v>-2.9999999795109034E-2</v>
      </c>
      <c r="EK24" s="589">
        <v>-7.0000000298023224E-2</v>
      </c>
      <c r="EL24" s="589">
        <v>2.0000000251457095E-2</v>
      </c>
      <c r="EM24" s="589">
        <v>4.0000000270083547E-2</v>
      </c>
      <c r="EN24" s="589">
        <v>-3.0000000027939677E-2</v>
      </c>
      <c r="EO24" s="589">
        <v>-1.0000000009313226E-2</v>
      </c>
      <c r="EP24" s="589">
        <v>-9.0000000316649675E-2</v>
      </c>
      <c r="EQ24" s="589">
        <v>-8.000000030733645E-2</v>
      </c>
      <c r="ER24" s="589">
        <v>0</v>
      </c>
      <c r="ES24" s="589">
        <v>-0.10999999986961484</v>
      </c>
      <c r="ET24" s="589">
        <v>2.0000000018626451E-2</v>
      </c>
      <c r="EU24" s="589">
        <v>-9.0000000200234354E-2</v>
      </c>
      <c r="EV24" s="589">
        <v>-9.9999997764825821E-3</v>
      </c>
      <c r="EW24" s="589">
        <v>-6.9999999832361937E-2</v>
      </c>
      <c r="EX24" s="589">
        <v>-1.0000000242143869E-2</v>
      </c>
      <c r="EY24" s="589">
        <v>5.0000000046566129E-2</v>
      </c>
      <c r="EZ24" s="589">
        <v>0</v>
      </c>
      <c r="FA24" s="589">
        <v>-3.9999999920837581E-2</v>
      </c>
      <c r="FB24" s="589">
        <v>2.9999999795109034E-2</v>
      </c>
      <c r="FC24" s="589">
        <v>-1.0000000242143869E-2</v>
      </c>
      <c r="FD24" s="589">
        <v>3.0000000144354999E-2</v>
      </c>
      <c r="FE24" s="589">
        <v>9.9999998928979039E-3</v>
      </c>
      <c r="FF24" s="589">
        <v>7.0000000181607902E-2</v>
      </c>
      <c r="FG24" s="589">
        <v>0</v>
      </c>
      <c r="FH24" s="589">
        <v>-5.9999999823048711E-2</v>
      </c>
      <c r="FI24" s="589">
        <v>-3.0000000027939677E-2</v>
      </c>
      <c r="FJ24" s="589">
        <v>-6.0000000055879354E-2</v>
      </c>
      <c r="FK24" s="589">
        <v>6.0000000055879354E-2</v>
      </c>
      <c r="FL24" s="589">
        <v>-1.999999990221113E-2</v>
      </c>
      <c r="FM24" s="589">
        <v>-1.0000000009313226E-2</v>
      </c>
      <c r="FN24" s="589">
        <v>-2.9999999795109034E-2</v>
      </c>
      <c r="FO24" s="589">
        <v>-2.0000000018626451E-2</v>
      </c>
      <c r="FP24" s="589">
        <v>0</v>
      </c>
      <c r="FQ24" s="589">
        <v>-2.0000000135041773E-2</v>
      </c>
      <c r="FR24" s="589">
        <v>-2.9999999911524355E-2</v>
      </c>
      <c r="FS24" s="589">
        <v>-5.0000000046566129E-2</v>
      </c>
      <c r="FT24" s="589">
        <v>-1.0000000009313226E-2</v>
      </c>
      <c r="FU24" s="589">
        <v>0</v>
      </c>
      <c r="FV24" s="589">
        <v>-7.0000000298023224E-2</v>
      </c>
      <c r="FW24" s="589">
        <v>-2.0000000018626451E-2</v>
      </c>
      <c r="FX24" s="589">
        <v>0</v>
      </c>
      <c r="FY24" s="589">
        <v>1.0000000242143869E-2</v>
      </c>
      <c r="FZ24" s="589">
        <v>-4.0000000037252903E-2</v>
      </c>
    </row>
    <row r="25" spans="2:182" ht="15.75" thickTop="1"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  <c r="BM25" s="461"/>
      <c r="BN25" s="461"/>
      <c r="BO25" s="461"/>
      <c r="BP25" s="461"/>
      <c r="BQ25" s="461"/>
      <c r="BR25" s="461"/>
      <c r="BS25" s="461"/>
      <c r="BT25" s="461"/>
      <c r="BU25" s="461"/>
      <c r="BV25" s="461"/>
      <c r="BW25" s="461"/>
      <c r="BX25" s="461"/>
      <c r="BY25" s="461"/>
      <c r="BZ25" s="461"/>
      <c r="CA25" s="461"/>
      <c r="CB25" s="461"/>
      <c r="CC25" s="461"/>
      <c r="CD25" s="461"/>
      <c r="CE25" s="461"/>
      <c r="CF25" s="461"/>
      <c r="CG25" s="461"/>
      <c r="CH25" s="461"/>
      <c r="CI25" s="461"/>
      <c r="CJ25" s="461"/>
      <c r="CK25" s="461"/>
      <c r="CL25" s="461"/>
      <c r="CM25" s="461"/>
      <c r="CN25" s="461"/>
      <c r="CO25" s="461"/>
      <c r="CP25" s="461"/>
      <c r="CQ25" s="461"/>
      <c r="CR25" s="461"/>
      <c r="CS25" s="461"/>
      <c r="CT25" s="461"/>
      <c r="CU25" s="461"/>
      <c r="CV25" s="461"/>
      <c r="CW25" s="461"/>
      <c r="CX25" s="461"/>
      <c r="CY25" s="461"/>
      <c r="CZ25" s="461"/>
      <c r="DA25" s="461"/>
      <c r="DB25" s="461"/>
      <c r="DC25" s="461"/>
      <c r="DD25" s="461"/>
      <c r="DE25" s="461"/>
      <c r="DF25" s="461"/>
      <c r="DG25" s="461"/>
      <c r="DH25" s="461"/>
      <c r="DI25" s="461"/>
      <c r="DJ25" s="461"/>
      <c r="DK25" s="461"/>
      <c r="DL25" s="461"/>
      <c r="DM25" s="461"/>
      <c r="DN25" s="461"/>
      <c r="DO25" s="461"/>
      <c r="DP25" s="461"/>
      <c r="DQ25" s="461"/>
      <c r="DR25" s="461"/>
      <c r="DS25" s="461"/>
      <c r="DT25" s="461"/>
      <c r="DU25" s="461"/>
      <c r="DV25" s="461"/>
      <c r="DW25" s="461"/>
      <c r="DX25" s="461"/>
      <c r="DY25" s="461"/>
      <c r="DZ25" s="461"/>
      <c r="EA25" s="461"/>
      <c r="EB25" s="461"/>
      <c r="EC25" s="461"/>
      <c r="ED25" s="461"/>
      <c r="EE25" s="461"/>
      <c r="EF25" s="461"/>
      <c r="EG25" s="461"/>
      <c r="EH25" s="461"/>
      <c r="EI25" s="461"/>
      <c r="EJ25" s="461"/>
      <c r="EK25" s="461"/>
      <c r="EL25" s="461"/>
      <c r="EM25" s="461"/>
      <c r="EN25" s="461"/>
      <c r="EO25" s="461"/>
      <c r="EP25" s="461"/>
      <c r="EQ25" s="461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1"/>
      <c r="FE25" s="461"/>
      <c r="FF25" s="461"/>
      <c r="FG25" s="461"/>
      <c r="FH25" s="461"/>
      <c r="FI25" s="461"/>
      <c r="FJ25" s="461"/>
      <c r="FK25" s="461"/>
      <c r="FL25" s="461"/>
      <c r="FM25" s="461"/>
      <c r="FN25" s="461"/>
      <c r="FO25" s="461"/>
      <c r="FP25" s="461"/>
      <c r="FQ25" s="461"/>
      <c r="FR25" s="461"/>
      <c r="FS25" s="461"/>
      <c r="FT25" s="461"/>
      <c r="FU25" s="461"/>
      <c r="FV25" s="461"/>
      <c r="FW25" s="461"/>
      <c r="FX25" s="461"/>
      <c r="FY25" s="461"/>
      <c r="FZ25" s="461"/>
    </row>
    <row r="26" spans="2:182">
      <c r="B26" s="461"/>
      <c r="C26" s="678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1"/>
      <c r="AU26" s="461"/>
      <c r="AV26" s="461"/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461"/>
      <c r="BJ26" s="461"/>
      <c r="BK26" s="461"/>
      <c r="BL26" s="461"/>
      <c r="BM26" s="461"/>
      <c r="BN26" s="461"/>
      <c r="BO26" s="461"/>
      <c r="BP26" s="461"/>
      <c r="BQ26" s="461"/>
      <c r="BR26" s="461"/>
      <c r="BS26" s="461"/>
      <c r="BT26" s="461"/>
      <c r="BU26" s="461"/>
      <c r="BV26" s="461"/>
      <c r="BW26" s="461"/>
      <c r="BX26" s="461"/>
      <c r="BY26" s="461"/>
      <c r="BZ26" s="461"/>
      <c r="CA26" s="461"/>
      <c r="CB26" s="461"/>
      <c r="CC26" s="461"/>
      <c r="CD26" s="461"/>
      <c r="CE26" s="461"/>
      <c r="CF26" s="461"/>
      <c r="CG26" s="461"/>
      <c r="CH26" s="461"/>
      <c r="CI26" s="461"/>
      <c r="CJ26" s="461"/>
      <c r="CK26" s="461"/>
      <c r="CL26" s="461"/>
      <c r="CM26" s="461"/>
      <c r="CN26" s="461"/>
      <c r="CO26" s="461"/>
      <c r="CP26" s="461"/>
      <c r="CQ26" s="461"/>
      <c r="CR26" s="461"/>
      <c r="CS26" s="461"/>
      <c r="CT26" s="461"/>
      <c r="CU26" s="461"/>
      <c r="CV26" s="461"/>
      <c r="CW26" s="461"/>
      <c r="CX26" s="461"/>
      <c r="CY26" s="461"/>
      <c r="CZ26" s="461"/>
      <c r="DA26" s="461"/>
      <c r="DB26" s="461"/>
      <c r="DC26" s="461"/>
      <c r="DD26" s="461"/>
      <c r="DE26" s="461"/>
      <c r="DF26" s="461"/>
      <c r="DG26" s="461"/>
      <c r="DH26" s="461"/>
      <c r="DI26" s="461"/>
      <c r="DJ26" s="461"/>
      <c r="DK26" s="461"/>
      <c r="DL26" s="461"/>
      <c r="DM26" s="461"/>
      <c r="DN26" s="461"/>
      <c r="DO26" s="461"/>
      <c r="DP26" s="461"/>
      <c r="DQ26" s="461"/>
      <c r="DR26" s="461"/>
      <c r="DS26" s="461"/>
      <c r="DT26" s="461"/>
      <c r="DU26" s="461"/>
      <c r="DV26" s="461"/>
      <c r="DW26" s="461"/>
      <c r="DX26" s="461"/>
      <c r="DY26" s="461"/>
      <c r="DZ26" s="461"/>
      <c r="EA26" s="461"/>
      <c r="EB26" s="461"/>
      <c r="EC26" s="461"/>
      <c r="ED26" s="461"/>
      <c r="EE26" s="461"/>
      <c r="EF26" s="461"/>
      <c r="EG26" s="461"/>
      <c r="EH26" s="461"/>
      <c r="EI26" s="461"/>
      <c r="EJ26" s="461"/>
      <c r="EK26" s="461"/>
      <c r="EL26" s="461"/>
      <c r="EM26" s="461"/>
      <c r="EN26" s="461"/>
      <c r="EO26" s="461"/>
      <c r="EP26" s="461"/>
      <c r="EQ26" s="461"/>
      <c r="ER26" s="461"/>
      <c r="ES26" s="461"/>
      <c r="ET26" s="461"/>
      <c r="EU26" s="461"/>
      <c r="EV26" s="461"/>
      <c r="EW26" s="461"/>
      <c r="EX26" s="461"/>
      <c r="EY26" s="461"/>
      <c r="EZ26" s="461"/>
      <c r="FA26" s="461"/>
      <c r="FB26" s="461"/>
      <c r="FC26" s="461"/>
      <c r="FD26" s="461"/>
      <c r="FE26" s="461"/>
      <c r="FF26" s="461"/>
      <c r="FG26" s="461"/>
      <c r="FH26" s="461"/>
      <c r="FI26" s="461"/>
      <c r="FJ26" s="461"/>
      <c r="FK26" s="461"/>
      <c r="FL26" s="461"/>
      <c r="FM26" s="461"/>
      <c r="FN26" s="461"/>
      <c r="FO26" s="461"/>
      <c r="FP26" s="461"/>
      <c r="FQ26" s="461"/>
      <c r="FR26" s="461"/>
      <c r="FS26" s="461"/>
      <c r="FT26" s="461"/>
      <c r="FU26" s="461"/>
      <c r="FV26" s="461"/>
      <c r="FW26" s="461"/>
      <c r="FX26" s="461"/>
      <c r="FY26" s="461"/>
      <c r="FZ26" s="461"/>
    </row>
    <row r="27" spans="2:182">
      <c r="B27" s="590" t="s">
        <v>18</v>
      </c>
      <c r="C27" s="150">
        <v>41275</v>
      </c>
      <c r="D27" s="151">
        <v>41306</v>
      </c>
      <c r="E27" s="151">
        <v>41334</v>
      </c>
      <c r="F27" s="151">
        <v>41365</v>
      </c>
      <c r="G27" s="151">
        <v>41395</v>
      </c>
      <c r="H27" s="151">
        <v>41426</v>
      </c>
      <c r="I27" s="151">
        <v>41456</v>
      </c>
      <c r="J27" s="151">
        <v>41487</v>
      </c>
      <c r="K27" s="151">
        <v>41518</v>
      </c>
      <c r="L27" s="151">
        <v>41548</v>
      </c>
      <c r="M27" s="151">
        <v>41579</v>
      </c>
      <c r="N27" s="151">
        <v>41609</v>
      </c>
      <c r="O27" s="151">
        <v>41640</v>
      </c>
      <c r="P27" s="151">
        <v>41671</v>
      </c>
      <c r="Q27" s="151">
        <v>41699</v>
      </c>
      <c r="R27" s="151">
        <v>41730</v>
      </c>
      <c r="S27" s="151">
        <v>41760</v>
      </c>
      <c r="T27" s="151">
        <v>41791</v>
      </c>
      <c r="U27" s="151">
        <v>41821</v>
      </c>
      <c r="V27" s="151">
        <v>41852</v>
      </c>
      <c r="W27" s="151">
        <v>41883</v>
      </c>
      <c r="X27" s="151">
        <v>41913</v>
      </c>
      <c r="Y27" s="151">
        <v>41944</v>
      </c>
      <c r="Z27" s="151">
        <v>41974</v>
      </c>
      <c r="AA27" s="151">
        <v>42005</v>
      </c>
      <c r="AB27" s="151">
        <v>42036</v>
      </c>
      <c r="AC27" s="151">
        <v>42064</v>
      </c>
      <c r="AD27" s="151">
        <v>42095</v>
      </c>
      <c r="AE27" s="151">
        <v>42125</v>
      </c>
      <c r="AF27" s="151">
        <v>42156</v>
      </c>
      <c r="AG27" s="151">
        <v>42186</v>
      </c>
      <c r="AH27" s="151">
        <v>42217</v>
      </c>
      <c r="AI27" s="151">
        <v>42248</v>
      </c>
      <c r="AJ27" s="151">
        <v>42278</v>
      </c>
      <c r="AK27" s="151">
        <v>42309</v>
      </c>
      <c r="AL27" s="151">
        <v>42339</v>
      </c>
      <c r="AM27" s="151">
        <v>42370</v>
      </c>
      <c r="AN27" s="151">
        <v>42401</v>
      </c>
      <c r="AO27" s="151">
        <v>42430</v>
      </c>
      <c r="AP27" s="151">
        <v>42461</v>
      </c>
      <c r="AQ27" s="151">
        <v>42491</v>
      </c>
      <c r="AR27" s="151">
        <v>42522</v>
      </c>
      <c r="AS27" s="151">
        <v>42552</v>
      </c>
      <c r="AT27" s="151">
        <v>42583</v>
      </c>
      <c r="AU27" s="151">
        <v>42614</v>
      </c>
      <c r="AV27" s="151">
        <v>42644</v>
      </c>
      <c r="AW27" s="151">
        <v>42675</v>
      </c>
      <c r="AX27" s="151">
        <v>42705</v>
      </c>
      <c r="AY27" s="151">
        <v>42736</v>
      </c>
      <c r="AZ27" s="151">
        <v>42767</v>
      </c>
      <c r="BA27" s="151">
        <v>42795</v>
      </c>
      <c r="BB27" s="151">
        <v>42826</v>
      </c>
      <c r="BC27" s="151">
        <v>42856</v>
      </c>
      <c r="BD27" s="151">
        <v>42887</v>
      </c>
      <c r="BE27" s="151">
        <v>42917</v>
      </c>
      <c r="BF27" s="151">
        <v>42948</v>
      </c>
      <c r="BG27" s="151">
        <v>42979</v>
      </c>
      <c r="BH27" s="151">
        <v>43009</v>
      </c>
      <c r="BI27" s="151">
        <v>43040</v>
      </c>
      <c r="BJ27" s="151">
        <v>43070</v>
      </c>
      <c r="BK27" s="151">
        <v>43101</v>
      </c>
      <c r="BL27" s="151">
        <v>43132</v>
      </c>
      <c r="BM27" s="151">
        <v>43160</v>
      </c>
      <c r="BN27" s="151">
        <v>43191</v>
      </c>
      <c r="BO27" s="151">
        <v>43221</v>
      </c>
      <c r="BP27" s="151">
        <v>43252</v>
      </c>
      <c r="BQ27" s="151">
        <v>43282</v>
      </c>
      <c r="BR27" s="151">
        <v>43313</v>
      </c>
      <c r="BS27" s="151">
        <v>43344</v>
      </c>
      <c r="BT27" s="151">
        <v>43374</v>
      </c>
      <c r="BU27" s="151">
        <v>43405</v>
      </c>
      <c r="BV27" s="151">
        <v>43435</v>
      </c>
      <c r="BW27" s="151">
        <v>43466</v>
      </c>
      <c r="BX27" s="151">
        <v>43497</v>
      </c>
      <c r="BY27" s="151">
        <v>43525</v>
      </c>
      <c r="BZ27" s="151">
        <v>43556</v>
      </c>
      <c r="CA27" s="151">
        <v>43586</v>
      </c>
      <c r="CB27" s="151">
        <v>43617</v>
      </c>
      <c r="CC27" s="151">
        <v>43647</v>
      </c>
      <c r="CD27" s="151">
        <v>43678</v>
      </c>
      <c r="CE27" s="151">
        <v>43709</v>
      </c>
      <c r="CF27" s="151">
        <v>43739</v>
      </c>
      <c r="CG27" s="151">
        <v>43770</v>
      </c>
      <c r="CH27" s="151">
        <v>43800</v>
      </c>
      <c r="CI27" s="151">
        <v>43831</v>
      </c>
      <c r="CJ27" s="151">
        <v>43862</v>
      </c>
      <c r="CK27" s="151">
        <v>43891</v>
      </c>
      <c r="CL27" s="151">
        <v>43922</v>
      </c>
      <c r="CM27" s="151">
        <v>43952</v>
      </c>
      <c r="CN27" s="151">
        <v>43983</v>
      </c>
      <c r="CO27" s="151">
        <v>44013</v>
      </c>
      <c r="CP27" s="151">
        <v>44044</v>
      </c>
      <c r="CQ27" s="151">
        <v>44075</v>
      </c>
      <c r="CR27" s="151">
        <v>44105</v>
      </c>
      <c r="CS27" s="151">
        <v>44136</v>
      </c>
      <c r="CT27" s="151">
        <v>44166</v>
      </c>
      <c r="CU27" s="151">
        <v>44197</v>
      </c>
      <c r="CV27" s="151">
        <v>44228</v>
      </c>
      <c r="CW27" s="151">
        <v>44256</v>
      </c>
      <c r="CX27" s="151">
        <v>44287</v>
      </c>
      <c r="CY27" s="151">
        <v>44317</v>
      </c>
      <c r="CZ27" s="151">
        <v>44348</v>
      </c>
      <c r="DA27" s="151">
        <v>44378</v>
      </c>
      <c r="DB27" s="151">
        <v>44409</v>
      </c>
      <c r="DC27" s="151">
        <v>44440</v>
      </c>
      <c r="DD27" s="151">
        <v>44470</v>
      </c>
      <c r="DE27" s="151">
        <v>44501</v>
      </c>
      <c r="DF27" s="151">
        <v>44531</v>
      </c>
      <c r="DG27" s="151">
        <v>44562</v>
      </c>
      <c r="DH27" s="151">
        <v>44593</v>
      </c>
      <c r="DI27" s="151">
        <v>44621</v>
      </c>
      <c r="DJ27" s="151">
        <v>44652</v>
      </c>
      <c r="DK27" s="151">
        <v>44682</v>
      </c>
      <c r="DL27" s="151">
        <v>44713</v>
      </c>
      <c r="DM27" s="151">
        <v>44743</v>
      </c>
      <c r="DN27" s="151">
        <v>44774</v>
      </c>
      <c r="DO27" s="151">
        <v>44805</v>
      </c>
      <c r="DP27" s="151">
        <v>44835</v>
      </c>
      <c r="DQ27" s="151">
        <v>44866</v>
      </c>
      <c r="DR27" s="151">
        <v>44896</v>
      </c>
      <c r="DS27" s="151">
        <v>44927</v>
      </c>
      <c r="DT27" s="151">
        <v>44958</v>
      </c>
      <c r="DU27" s="151">
        <v>44986</v>
      </c>
      <c r="DV27" s="151">
        <v>45017</v>
      </c>
      <c r="DW27" s="151">
        <v>45047</v>
      </c>
      <c r="DX27" s="151">
        <v>45078</v>
      </c>
      <c r="DY27" s="151">
        <v>45108</v>
      </c>
      <c r="DZ27" s="151">
        <v>45139</v>
      </c>
      <c r="EA27" s="151">
        <v>45170</v>
      </c>
      <c r="EB27" s="151">
        <v>45200</v>
      </c>
      <c r="EC27" s="151">
        <v>45231</v>
      </c>
      <c r="ED27" s="151">
        <v>45261</v>
      </c>
      <c r="EE27" s="151">
        <v>45292</v>
      </c>
      <c r="EF27" s="151">
        <v>45323</v>
      </c>
      <c r="EG27" s="151">
        <v>45352</v>
      </c>
      <c r="EH27" s="151">
        <v>45383</v>
      </c>
      <c r="EI27" s="151">
        <v>45413</v>
      </c>
      <c r="EJ27" s="151">
        <v>45444</v>
      </c>
      <c r="EK27" s="151">
        <v>45474</v>
      </c>
      <c r="EL27" s="151">
        <v>45505</v>
      </c>
      <c r="EM27" s="151">
        <v>45536</v>
      </c>
      <c r="EN27" s="151">
        <v>45566</v>
      </c>
      <c r="EO27" s="151">
        <v>45597</v>
      </c>
      <c r="EP27" s="151">
        <v>45627</v>
      </c>
      <c r="EQ27" s="151">
        <v>45658</v>
      </c>
      <c r="ER27" s="151">
        <v>45689</v>
      </c>
      <c r="ES27" s="151">
        <v>45717</v>
      </c>
      <c r="ET27" s="151">
        <v>45748</v>
      </c>
      <c r="EU27" s="151">
        <v>45778</v>
      </c>
      <c r="EV27" s="151">
        <v>45809</v>
      </c>
      <c r="EW27" s="151">
        <v>45839</v>
      </c>
      <c r="EX27" s="151">
        <v>45870</v>
      </c>
      <c r="EY27" s="151">
        <v>45901</v>
      </c>
      <c r="EZ27" s="151">
        <v>45931</v>
      </c>
      <c r="FA27" s="151">
        <v>45962</v>
      </c>
      <c r="FB27" s="151">
        <v>45992</v>
      </c>
      <c r="FC27" s="151">
        <v>46023</v>
      </c>
      <c r="FD27" s="151">
        <v>46054</v>
      </c>
      <c r="FE27" s="151">
        <v>46082</v>
      </c>
      <c r="FF27" s="151">
        <v>46113</v>
      </c>
      <c r="FG27" s="151">
        <v>46143</v>
      </c>
      <c r="FH27" s="151">
        <v>46174</v>
      </c>
      <c r="FI27" s="151">
        <v>46204</v>
      </c>
      <c r="FJ27" s="151">
        <v>46235</v>
      </c>
      <c r="FK27" s="151">
        <v>46266</v>
      </c>
      <c r="FL27" s="151">
        <v>46296</v>
      </c>
      <c r="FM27" s="151">
        <v>46327</v>
      </c>
      <c r="FN27" s="151">
        <v>46357</v>
      </c>
      <c r="FO27" s="151">
        <v>46388</v>
      </c>
      <c r="FP27" s="151">
        <v>46419</v>
      </c>
      <c r="FQ27" s="151">
        <v>46447</v>
      </c>
      <c r="FR27" s="151">
        <v>46478</v>
      </c>
      <c r="FS27" s="151">
        <v>46508</v>
      </c>
      <c r="FT27" s="151">
        <v>46539</v>
      </c>
      <c r="FU27" s="151">
        <v>46569</v>
      </c>
      <c r="FV27" s="151">
        <v>46600</v>
      </c>
      <c r="FW27" s="151">
        <v>46631</v>
      </c>
      <c r="FX27" s="151">
        <v>46661</v>
      </c>
      <c r="FY27" s="151">
        <v>46692</v>
      </c>
      <c r="FZ27" s="151">
        <v>46722</v>
      </c>
    </row>
    <row r="28" spans="2:182">
      <c r="B28" s="591" t="s">
        <v>19</v>
      </c>
      <c r="C28" s="152">
        <v>276007</v>
      </c>
      <c r="D28" s="152">
        <v>249002</v>
      </c>
      <c r="E28" s="152">
        <v>276007</v>
      </c>
      <c r="F28" s="152">
        <v>267001</v>
      </c>
      <c r="G28" s="152">
        <v>276007</v>
      </c>
      <c r="H28" s="152">
        <v>267001</v>
      </c>
      <c r="I28" s="152">
        <v>268009</v>
      </c>
      <c r="J28" s="152">
        <v>268009</v>
      </c>
      <c r="K28" s="152">
        <v>260001</v>
      </c>
      <c r="L28" s="152">
        <v>268009</v>
      </c>
      <c r="M28" s="152">
        <v>260001</v>
      </c>
      <c r="N28" s="152">
        <v>268009</v>
      </c>
      <c r="O28" s="152">
        <v>268009</v>
      </c>
      <c r="P28" s="152">
        <v>242008</v>
      </c>
      <c r="Q28" s="152">
        <v>268009</v>
      </c>
      <c r="R28" s="152">
        <v>260001</v>
      </c>
      <c r="S28" s="152">
        <v>268009</v>
      </c>
      <c r="T28" s="152">
        <v>260001</v>
      </c>
      <c r="U28" s="152">
        <v>268009</v>
      </c>
      <c r="V28" s="152">
        <v>268009</v>
      </c>
      <c r="W28" s="152">
        <v>260001</v>
      </c>
      <c r="X28" s="152">
        <v>268009</v>
      </c>
      <c r="Y28" s="152">
        <v>260001</v>
      </c>
      <c r="Z28" s="152">
        <v>268009</v>
      </c>
      <c r="AA28" s="152">
        <v>268009</v>
      </c>
      <c r="AB28" s="152">
        <v>242008</v>
      </c>
      <c r="AC28" s="152">
        <v>268009</v>
      </c>
      <c r="AD28" s="152">
        <v>260001</v>
      </c>
      <c r="AE28" s="152">
        <v>268009</v>
      </c>
      <c r="AF28" s="152">
        <v>260001</v>
      </c>
      <c r="AG28" s="152">
        <v>268009</v>
      </c>
      <c r="AH28" s="152">
        <v>268009</v>
      </c>
      <c r="AI28" s="152">
        <v>260001</v>
      </c>
      <c r="AJ28" s="152">
        <v>268009</v>
      </c>
      <c r="AK28" s="152">
        <v>260001</v>
      </c>
      <c r="AL28" s="152">
        <v>268009</v>
      </c>
      <c r="AM28" s="152">
        <v>268009</v>
      </c>
      <c r="AN28" s="152">
        <v>251003</v>
      </c>
      <c r="AO28" s="152">
        <v>268009</v>
      </c>
      <c r="AP28" s="152">
        <v>260001</v>
      </c>
      <c r="AQ28" s="152">
        <v>268009</v>
      </c>
      <c r="AR28" s="152">
        <v>260001</v>
      </c>
      <c r="AS28" s="152">
        <v>268009</v>
      </c>
      <c r="AT28" s="152">
        <v>268009</v>
      </c>
      <c r="AU28" s="152">
        <v>260001</v>
      </c>
      <c r="AV28" s="152">
        <v>268009</v>
      </c>
      <c r="AW28" s="152">
        <v>260001</v>
      </c>
      <c r="AX28" s="152">
        <v>268009</v>
      </c>
      <c r="AY28" s="152">
        <v>268009</v>
      </c>
      <c r="AZ28" s="152">
        <v>242008</v>
      </c>
      <c r="BA28" s="152">
        <v>268009</v>
      </c>
      <c r="BB28" s="152">
        <v>260001</v>
      </c>
      <c r="BC28" s="152">
        <v>268009</v>
      </c>
      <c r="BD28" s="152">
        <v>260001</v>
      </c>
      <c r="BE28" s="152">
        <v>268009</v>
      </c>
      <c r="BF28" s="152">
        <v>268009</v>
      </c>
      <c r="BG28" s="152">
        <v>260001</v>
      </c>
      <c r="BH28" s="152">
        <v>268009</v>
      </c>
      <c r="BI28" s="152">
        <v>260001</v>
      </c>
      <c r="BJ28" s="152">
        <v>268009</v>
      </c>
      <c r="BK28" s="152">
        <v>268009</v>
      </c>
      <c r="BL28" s="152">
        <v>242008</v>
      </c>
      <c r="BM28" s="152">
        <v>268009</v>
      </c>
      <c r="BN28" s="152">
        <v>260001</v>
      </c>
      <c r="BO28" s="152">
        <v>268009</v>
      </c>
      <c r="BP28" s="152">
        <v>260001</v>
      </c>
      <c r="BQ28" s="152">
        <v>268009</v>
      </c>
      <c r="BR28" s="152">
        <v>268009</v>
      </c>
      <c r="BS28" s="152">
        <v>260001</v>
      </c>
      <c r="BT28" s="152">
        <v>268009</v>
      </c>
      <c r="BU28" s="152">
        <v>260001</v>
      </c>
      <c r="BV28" s="152">
        <v>268009</v>
      </c>
      <c r="BW28" s="152">
        <v>268009</v>
      </c>
      <c r="BX28" s="152">
        <v>242008</v>
      </c>
      <c r="BY28" s="152">
        <v>268009</v>
      </c>
      <c r="BZ28" s="152">
        <v>260001</v>
      </c>
      <c r="CA28" s="152">
        <v>268009</v>
      </c>
      <c r="CB28" s="152">
        <v>260001</v>
      </c>
      <c r="CC28" s="152">
        <v>268009</v>
      </c>
      <c r="CD28" s="152">
        <v>268009</v>
      </c>
      <c r="CE28" s="152">
        <v>260001</v>
      </c>
      <c r="CF28" s="152">
        <v>268009</v>
      </c>
      <c r="CG28" s="152">
        <v>260001</v>
      </c>
      <c r="CH28" s="152">
        <v>268009</v>
      </c>
      <c r="CI28" s="152">
        <v>268009</v>
      </c>
      <c r="CJ28" s="152">
        <v>251003</v>
      </c>
      <c r="CK28" s="152">
        <v>268009</v>
      </c>
      <c r="CL28" s="152">
        <v>260001</v>
      </c>
      <c r="CM28" s="152">
        <v>268009</v>
      </c>
      <c r="CN28" s="152">
        <v>260001</v>
      </c>
      <c r="CO28" s="152">
        <v>268009</v>
      </c>
      <c r="CP28" s="152">
        <v>268009</v>
      </c>
      <c r="CQ28" s="152">
        <v>260001</v>
      </c>
      <c r="CR28" s="152">
        <v>268009</v>
      </c>
      <c r="CS28" s="152">
        <v>260001</v>
      </c>
      <c r="CT28" s="152">
        <v>268009</v>
      </c>
      <c r="CU28" s="152">
        <v>268009</v>
      </c>
      <c r="CV28" s="152">
        <v>242008</v>
      </c>
      <c r="CW28" s="152">
        <v>268009</v>
      </c>
      <c r="CX28" s="152">
        <v>260001</v>
      </c>
      <c r="CY28" s="152">
        <v>268009</v>
      </c>
      <c r="CZ28" s="152">
        <v>260001</v>
      </c>
      <c r="DA28" s="152">
        <v>268009</v>
      </c>
      <c r="DB28" s="152">
        <v>268009</v>
      </c>
      <c r="DC28" s="152">
        <v>260001</v>
      </c>
      <c r="DD28" s="152">
        <v>268009</v>
      </c>
      <c r="DE28" s="152">
        <v>260001</v>
      </c>
      <c r="DF28" s="152">
        <v>268009</v>
      </c>
      <c r="DG28" s="152">
        <v>268009</v>
      </c>
      <c r="DH28" s="152">
        <v>242008</v>
      </c>
      <c r="DI28" s="152">
        <v>268009</v>
      </c>
      <c r="DJ28" s="152">
        <v>260001</v>
      </c>
      <c r="DK28" s="152">
        <v>268009</v>
      </c>
      <c r="DL28" s="152">
        <v>260001</v>
      </c>
      <c r="DM28" s="152">
        <v>268009</v>
      </c>
      <c r="DN28" s="152">
        <v>268009</v>
      </c>
      <c r="DO28" s="152">
        <v>260001</v>
      </c>
      <c r="DP28" s="152">
        <v>268009</v>
      </c>
      <c r="DQ28" s="152">
        <v>260001</v>
      </c>
      <c r="DR28" s="152">
        <v>268009</v>
      </c>
      <c r="DS28" s="152">
        <v>268009</v>
      </c>
      <c r="DT28" s="152">
        <v>242008</v>
      </c>
      <c r="DU28" s="152">
        <v>268009</v>
      </c>
      <c r="DV28" s="152">
        <v>260001</v>
      </c>
      <c r="DW28" s="152">
        <v>268009</v>
      </c>
      <c r="DX28" s="152">
        <v>260001</v>
      </c>
      <c r="DY28" s="152">
        <v>268009</v>
      </c>
      <c r="DZ28" s="152">
        <v>268009</v>
      </c>
      <c r="EA28" s="152">
        <v>260001</v>
      </c>
      <c r="EB28" s="152">
        <v>268009</v>
      </c>
      <c r="EC28" s="152">
        <v>260001</v>
      </c>
      <c r="ED28" s="152">
        <v>268009</v>
      </c>
      <c r="EE28" s="152">
        <v>268009</v>
      </c>
      <c r="EF28" s="152">
        <v>251003</v>
      </c>
      <c r="EG28" s="152">
        <v>268009</v>
      </c>
      <c r="EH28" s="152">
        <v>260001</v>
      </c>
      <c r="EI28" s="152">
        <v>268009</v>
      </c>
      <c r="EJ28" s="152">
        <v>260001</v>
      </c>
      <c r="EK28" s="152">
        <v>268009</v>
      </c>
      <c r="EL28" s="152">
        <v>268009</v>
      </c>
      <c r="EM28" s="152">
        <v>260001</v>
      </c>
      <c r="EN28" s="152">
        <v>268009</v>
      </c>
      <c r="EO28" s="152">
        <v>260001</v>
      </c>
      <c r="EP28" s="152">
        <v>268009</v>
      </c>
      <c r="EQ28" s="152">
        <v>268009</v>
      </c>
      <c r="ER28" s="152">
        <v>242008</v>
      </c>
      <c r="ES28" s="152">
        <v>268009</v>
      </c>
      <c r="ET28" s="152">
        <v>260001</v>
      </c>
      <c r="EU28" s="152">
        <v>268009</v>
      </c>
      <c r="EV28" s="152">
        <v>260001</v>
      </c>
      <c r="EW28" s="152">
        <v>268009</v>
      </c>
      <c r="EX28" s="152">
        <v>268009</v>
      </c>
      <c r="EY28" s="152">
        <v>260001</v>
      </c>
      <c r="EZ28" s="152">
        <v>268009</v>
      </c>
      <c r="FA28" s="152">
        <v>260001</v>
      </c>
      <c r="FB28" s="152">
        <v>268009</v>
      </c>
      <c r="FC28" s="152">
        <v>268009</v>
      </c>
      <c r="FD28" s="152">
        <v>242008</v>
      </c>
      <c r="FE28" s="152">
        <v>268009</v>
      </c>
      <c r="FF28" s="152">
        <v>260001</v>
      </c>
      <c r="FG28" s="152">
        <v>268009</v>
      </c>
      <c r="FH28" s="152">
        <v>260001</v>
      </c>
      <c r="FI28" s="152">
        <v>268009</v>
      </c>
      <c r="FJ28" s="152">
        <v>268009</v>
      </c>
      <c r="FK28" s="152">
        <v>260001</v>
      </c>
      <c r="FL28" s="152">
        <v>268009</v>
      </c>
      <c r="FM28" s="152">
        <v>260001</v>
      </c>
      <c r="FN28" s="152">
        <v>268009</v>
      </c>
      <c r="FO28" s="152">
        <v>268009</v>
      </c>
      <c r="FP28" s="152">
        <v>242008</v>
      </c>
      <c r="FQ28" s="152">
        <v>268009</v>
      </c>
      <c r="FR28" s="152">
        <v>260001</v>
      </c>
      <c r="FS28" s="152">
        <v>268009</v>
      </c>
      <c r="FT28" s="152">
        <v>260001</v>
      </c>
      <c r="FU28" s="152">
        <v>268009</v>
      </c>
      <c r="FV28" s="152">
        <v>268009</v>
      </c>
      <c r="FW28" s="152">
        <v>260001</v>
      </c>
      <c r="FX28" s="152">
        <v>268009</v>
      </c>
      <c r="FY28" s="152">
        <v>260001</v>
      </c>
      <c r="FZ28" s="152">
        <v>268009</v>
      </c>
    </row>
    <row r="29" spans="2:182">
      <c r="B29" s="585" t="s">
        <v>20</v>
      </c>
      <c r="C29" s="152">
        <v>351004</v>
      </c>
      <c r="D29" s="152">
        <v>317005</v>
      </c>
      <c r="E29" s="152">
        <v>351004</v>
      </c>
      <c r="F29" s="152">
        <v>340005</v>
      </c>
      <c r="G29" s="152">
        <v>351004</v>
      </c>
      <c r="H29" s="152">
        <v>340005</v>
      </c>
      <c r="I29" s="152">
        <v>351004</v>
      </c>
      <c r="J29" s="152">
        <v>351004</v>
      </c>
      <c r="K29" s="152">
        <v>340005</v>
      </c>
      <c r="L29" s="152">
        <v>351004</v>
      </c>
      <c r="M29" s="152">
        <v>340005</v>
      </c>
      <c r="N29" s="152">
        <v>351004</v>
      </c>
      <c r="O29" s="152">
        <v>351004</v>
      </c>
      <c r="P29" s="152">
        <v>317005</v>
      </c>
      <c r="Q29" s="152">
        <v>351004</v>
      </c>
      <c r="R29" s="152">
        <v>340005</v>
      </c>
      <c r="S29" s="152">
        <v>351004</v>
      </c>
      <c r="T29" s="152">
        <v>340005</v>
      </c>
      <c r="U29" s="152">
        <v>351004</v>
      </c>
      <c r="V29" s="152">
        <v>351004</v>
      </c>
      <c r="W29" s="152">
        <v>340005</v>
      </c>
      <c r="X29" s="152">
        <v>351004</v>
      </c>
      <c r="Y29" s="152">
        <v>340005</v>
      </c>
      <c r="Z29" s="152">
        <v>351004</v>
      </c>
      <c r="AA29" s="152">
        <v>351004</v>
      </c>
      <c r="AB29" s="152">
        <v>317005</v>
      </c>
      <c r="AC29" s="152">
        <v>351004</v>
      </c>
      <c r="AD29" s="152">
        <v>340005</v>
      </c>
      <c r="AE29" s="152">
        <v>351004</v>
      </c>
      <c r="AF29" s="152">
        <v>340005</v>
      </c>
      <c r="AG29" s="152">
        <v>351004</v>
      </c>
      <c r="AH29" s="152">
        <v>351004</v>
      </c>
      <c r="AI29" s="152">
        <v>340005</v>
      </c>
      <c r="AJ29" s="152">
        <v>351004</v>
      </c>
      <c r="AK29" s="152">
        <v>340005</v>
      </c>
      <c r="AL29" s="152">
        <v>351004</v>
      </c>
      <c r="AM29" s="152">
        <v>351004</v>
      </c>
      <c r="AN29" s="152">
        <v>328939</v>
      </c>
      <c r="AO29" s="152">
        <v>351004</v>
      </c>
      <c r="AP29" s="152">
        <v>340005</v>
      </c>
      <c r="AQ29" s="152">
        <v>351004</v>
      </c>
      <c r="AR29" s="152">
        <v>340005</v>
      </c>
      <c r="AS29" s="152">
        <v>351004</v>
      </c>
      <c r="AT29" s="152">
        <v>351004</v>
      </c>
      <c r="AU29" s="152">
        <v>340005</v>
      </c>
      <c r="AV29" s="152">
        <v>351004</v>
      </c>
      <c r="AW29" s="152">
        <v>340005</v>
      </c>
      <c r="AX29" s="152">
        <v>351004</v>
      </c>
      <c r="AY29" s="152">
        <v>351004</v>
      </c>
      <c r="AZ29" s="152">
        <v>317005</v>
      </c>
      <c r="BA29" s="152">
        <v>351004</v>
      </c>
      <c r="BB29" s="152">
        <v>340005</v>
      </c>
      <c r="BC29" s="152">
        <v>351004</v>
      </c>
      <c r="BD29" s="152">
        <v>340005</v>
      </c>
      <c r="BE29" s="152">
        <v>351004</v>
      </c>
      <c r="BF29" s="152">
        <v>351004</v>
      </c>
      <c r="BG29" s="152">
        <v>340005</v>
      </c>
      <c r="BH29" s="152">
        <v>351004</v>
      </c>
      <c r="BI29" s="152">
        <v>340005</v>
      </c>
      <c r="BJ29" s="152">
        <v>351004</v>
      </c>
      <c r="BK29" s="152">
        <v>351004</v>
      </c>
      <c r="BL29" s="152">
        <v>317005</v>
      </c>
      <c r="BM29" s="152">
        <v>351004</v>
      </c>
      <c r="BN29" s="152">
        <v>340005</v>
      </c>
      <c r="BO29" s="152">
        <v>351004</v>
      </c>
      <c r="BP29" s="152">
        <v>340005</v>
      </c>
      <c r="BQ29" s="152">
        <v>351004</v>
      </c>
      <c r="BR29" s="152">
        <v>351004</v>
      </c>
      <c r="BS29" s="152">
        <v>340005</v>
      </c>
      <c r="BT29" s="152">
        <v>351004</v>
      </c>
      <c r="BU29" s="152">
        <v>340005</v>
      </c>
      <c r="BV29" s="152">
        <v>351004</v>
      </c>
      <c r="BW29" s="152">
        <v>351004</v>
      </c>
      <c r="BX29" s="152">
        <v>317005</v>
      </c>
      <c r="BY29" s="152">
        <v>351004</v>
      </c>
      <c r="BZ29" s="152">
        <v>340005</v>
      </c>
      <c r="CA29" s="152">
        <v>351004</v>
      </c>
      <c r="CB29" s="152">
        <v>340005</v>
      </c>
      <c r="CC29" s="152">
        <v>351004</v>
      </c>
      <c r="CD29" s="152">
        <v>351004</v>
      </c>
      <c r="CE29" s="152">
        <v>340005</v>
      </c>
      <c r="CF29" s="152">
        <v>351004</v>
      </c>
      <c r="CG29" s="152">
        <v>340005</v>
      </c>
      <c r="CH29" s="152">
        <v>351004</v>
      </c>
      <c r="CI29" s="152">
        <v>351004</v>
      </c>
      <c r="CJ29" s="152">
        <v>328939</v>
      </c>
      <c r="CK29" s="152">
        <v>351004</v>
      </c>
      <c r="CL29" s="152">
        <v>340005</v>
      </c>
      <c r="CM29" s="152">
        <v>351004</v>
      </c>
      <c r="CN29" s="152">
        <v>340005</v>
      </c>
      <c r="CO29" s="152">
        <v>351004</v>
      </c>
      <c r="CP29" s="152">
        <v>351004</v>
      </c>
      <c r="CQ29" s="152">
        <v>340005</v>
      </c>
      <c r="CR29" s="152">
        <v>351004</v>
      </c>
      <c r="CS29" s="152">
        <v>340005</v>
      </c>
      <c r="CT29" s="152">
        <v>351004</v>
      </c>
      <c r="CU29" s="152">
        <v>351004</v>
      </c>
      <c r="CV29" s="152">
        <v>317005</v>
      </c>
      <c r="CW29" s="152">
        <v>351004</v>
      </c>
      <c r="CX29" s="152">
        <v>340005</v>
      </c>
      <c r="CY29" s="152">
        <v>351004</v>
      </c>
      <c r="CZ29" s="152">
        <v>340005</v>
      </c>
      <c r="DA29" s="152">
        <v>351004</v>
      </c>
      <c r="DB29" s="152">
        <v>351004</v>
      </c>
      <c r="DC29" s="152">
        <v>340005</v>
      </c>
      <c r="DD29" s="152">
        <v>351004</v>
      </c>
      <c r="DE29" s="152">
        <v>340005</v>
      </c>
      <c r="DF29" s="152">
        <v>351004</v>
      </c>
      <c r="DG29" s="152">
        <v>351004</v>
      </c>
      <c r="DH29" s="152">
        <v>317005</v>
      </c>
      <c r="DI29" s="152">
        <v>351004</v>
      </c>
      <c r="DJ29" s="152">
        <v>340005</v>
      </c>
      <c r="DK29" s="152">
        <v>351004</v>
      </c>
      <c r="DL29" s="152">
        <v>340005</v>
      </c>
      <c r="DM29" s="152">
        <v>351004</v>
      </c>
      <c r="DN29" s="152">
        <v>351004</v>
      </c>
      <c r="DO29" s="152">
        <v>340005</v>
      </c>
      <c r="DP29" s="152">
        <v>351004</v>
      </c>
      <c r="DQ29" s="152">
        <v>340005</v>
      </c>
      <c r="DR29" s="152">
        <v>351004</v>
      </c>
      <c r="DS29" s="152">
        <v>351004</v>
      </c>
      <c r="DT29" s="152">
        <v>317005</v>
      </c>
      <c r="DU29" s="152">
        <v>351004</v>
      </c>
      <c r="DV29" s="152">
        <v>340005</v>
      </c>
      <c r="DW29" s="152">
        <v>351004</v>
      </c>
      <c r="DX29" s="152">
        <v>340005</v>
      </c>
      <c r="DY29" s="152">
        <v>351004</v>
      </c>
      <c r="DZ29" s="152">
        <v>351004</v>
      </c>
      <c r="EA29" s="152">
        <v>340005</v>
      </c>
      <c r="EB29" s="152">
        <v>351004</v>
      </c>
      <c r="EC29" s="152">
        <v>340005</v>
      </c>
      <c r="ED29" s="152">
        <v>351004</v>
      </c>
      <c r="EE29" s="152">
        <v>351004</v>
      </c>
      <c r="EF29" s="152">
        <v>328939</v>
      </c>
      <c r="EG29" s="152">
        <v>351004</v>
      </c>
      <c r="EH29" s="152">
        <v>340005</v>
      </c>
      <c r="EI29" s="152">
        <v>351004</v>
      </c>
      <c r="EJ29" s="152">
        <v>340005</v>
      </c>
      <c r="EK29" s="152">
        <v>351004</v>
      </c>
      <c r="EL29" s="152">
        <v>351004</v>
      </c>
      <c r="EM29" s="152">
        <v>340005</v>
      </c>
      <c r="EN29" s="152">
        <v>351004</v>
      </c>
      <c r="EO29" s="152">
        <v>340005</v>
      </c>
      <c r="EP29" s="152">
        <v>351004</v>
      </c>
      <c r="EQ29" s="152">
        <v>351004</v>
      </c>
      <c r="ER29" s="152">
        <v>317005</v>
      </c>
      <c r="ES29" s="152">
        <v>351004</v>
      </c>
      <c r="ET29" s="152">
        <v>340005</v>
      </c>
      <c r="EU29" s="152">
        <v>351004</v>
      </c>
      <c r="EV29" s="152">
        <v>340005</v>
      </c>
      <c r="EW29" s="152">
        <v>351004</v>
      </c>
      <c r="EX29" s="152">
        <v>351004</v>
      </c>
      <c r="EY29" s="152">
        <v>340005</v>
      </c>
      <c r="EZ29" s="152">
        <v>351004</v>
      </c>
      <c r="FA29" s="152">
        <v>340005</v>
      </c>
      <c r="FB29" s="152">
        <v>351004</v>
      </c>
      <c r="FC29" s="152">
        <v>351004</v>
      </c>
      <c r="FD29" s="152">
        <v>317005</v>
      </c>
      <c r="FE29" s="152">
        <v>351004</v>
      </c>
      <c r="FF29" s="152">
        <v>340005</v>
      </c>
      <c r="FG29" s="152">
        <v>351004</v>
      </c>
      <c r="FH29" s="152">
        <v>340005</v>
      </c>
      <c r="FI29" s="152">
        <v>351004</v>
      </c>
      <c r="FJ29" s="152">
        <v>351004</v>
      </c>
      <c r="FK29" s="152">
        <v>340005</v>
      </c>
      <c r="FL29" s="152">
        <v>351004</v>
      </c>
      <c r="FM29" s="152">
        <v>340005</v>
      </c>
      <c r="FN29" s="152">
        <v>351004</v>
      </c>
      <c r="FO29" s="152">
        <v>351004</v>
      </c>
      <c r="FP29" s="152">
        <v>317005</v>
      </c>
      <c r="FQ29" s="152">
        <v>351004</v>
      </c>
      <c r="FR29" s="152">
        <v>340005</v>
      </c>
      <c r="FS29" s="152">
        <v>351004</v>
      </c>
      <c r="FT29" s="152">
        <v>340005</v>
      </c>
      <c r="FU29" s="152">
        <v>351004</v>
      </c>
      <c r="FV29" s="152">
        <v>351004</v>
      </c>
      <c r="FW29" s="152">
        <v>340005</v>
      </c>
      <c r="FX29" s="152">
        <v>351004</v>
      </c>
      <c r="FY29" s="152">
        <v>340005</v>
      </c>
      <c r="FZ29" s="152">
        <v>351004</v>
      </c>
    </row>
    <row r="30" spans="2:182">
      <c r="B30" s="585" t="s">
        <v>21</v>
      </c>
      <c r="C30" s="152">
        <v>55003</v>
      </c>
      <c r="D30" s="152">
        <v>50001</v>
      </c>
      <c r="E30" s="152">
        <v>50003</v>
      </c>
      <c r="F30" s="152">
        <v>46000</v>
      </c>
      <c r="G30" s="152">
        <v>49002</v>
      </c>
      <c r="H30" s="152">
        <v>57008</v>
      </c>
      <c r="I30" s="152">
        <v>59008</v>
      </c>
      <c r="J30" s="152">
        <v>62007</v>
      </c>
      <c r="K30" s="152">
        <v>53006</v>
      </c>
      <c r="L30" s="152">
        <v>48001</v>
      </c>
      <c r="M30" s="152">
        <v>46007</v>
      </c>
      <c r="N30" s="152">
        <v>51693</v>
      </c>
      <c r="O30" s="152">
        <v>55003</v>
      </c>
      <c r="P30" s="152">
        <v>50002</v>
      </c>
      <c r="Q30" s="152">
        <v>50003</v>
      </c>
      <c r="R30" s="152">
        <v>46002</v>
      </c>
      <c r="S30" s="152">
        <v>50002</v>
      </c>
      <c r="T30" s="152">
        <v>57009</v>
      </c>
      <c r="U30" s="152">
        <v>59008</v>
      </c>
      <c r="V30" s="152">
        <v>62008</v>
      </c>
      <c r="W30" s="152">
        <v>53006</v>
      </c>
      <c r="X30" s="152">
        <v>48013</v>
      </c>
      <c r="Y30" s="152">
        <v>46001</v>
      </c>
      <c r="Z30" s="152">
        <v>51995</v>
      </c>
      <c r="AA30" s="152">
        <v>56002</v>
      </c>
      <c r="AB30" s="152">
        <v>50002</v>
      </c>
      <c r="AC30" s="152">
        <v>50003</v>
      </c>
      <c r="AD30" s="152">
        <v>46002</v>
      </c>
      <c r="AE30" s="152">
        <v>49630</v>
      </c>
      <c r="AF30" s="152">
        <v>58006</v>
      </c>
      <c r="AG30" s="152">
        <v>59008</v>
      </c>
      <c r="AH30" s="152">
        <v>62008</v>
      </c>
      <c r="AI30" s="152">
        <v>53015</v>
      </c>
      <c r="AJ30" s="152">
        <v>49007</v>
      </c>
      <c r="AK30" s="152">
        <v>46002</v>
      </c>
      <c r="AL30" s="152">
        <v>52010</v>
      </c>
      <c r="AM30" s="152">
        <v>56003</v>
      </c>
      <c r="AN30" s="152">
        <v>51002</v>
      </c>
      <c r="AO30" s="152">
        <v>50003</v>
      </c>
      <c r="AP30" s="152">
        <v>47009</v>
      </c>
      <c r="AQ30" s="152">
        <v>49633</v>
      </c>
      <c r="AR30" s="152">
        <v>58006</v>
      </c>
      <c r="AS30" s="152">
        <v>59001</v>
      </c>
      <c r="AT30" s="152">
        <v>62008</v>
      </c>
      <c r="AU30" s="152">
        <v>53008</v>
      </c>
      <c r="AV30" s="152">
        <v>49001</v>
      </c>
      <c r="AW30" s="152">
        <v>46007</v>
      </c>
      <c r="AX30" s="152">
        <v>51985</v>
      </c>
      <c r="AY30" s="152">
        <v>56000</v>
      </c>
      <c r="AZ30" s="152">
        <v>50993</v>
      </c>
      <c r="BA30" s="152">
        <v>50004</v>
      </c>
      <c r="BB30" s="152">
        <v>47013</v>
      </c>
      <c r="BC30" s="152">
        <v>49630</v>
      </c>
      <c r="BD30" s="152">
        <v>58008</v>
      </c>
      <c r="BE30" s="152">
        <v>59008</v>
      </c>
      <c r="BF30" s="152">
        <v>63008</v>
      </c>
      <c r="BG30" s="152">
        <v>53009</v>
      </c>
      <c r="BH30" s="152">
        <v>49000</v>
      </c>
      <c r="BI30" s="152">
        <v>46000</v>
      </c>
      <c r="BJ30" s="152">
        <v>52845</v>
      </c>
      <c r="BK30" s="152">
        <v>56003</v>
      </c>
      <c r="BL30" s="152">
        <v>50918</v>
      </c>
      <c r="BM30" s="152">
        <v>50004</v>
      </c>
      <c r="BN30" s="152">
        <v>47009</v>
      </c>
      <c r="BO30" s="152">
        <v>50007</v>
      </c>
      <c r="BP30" s="152">
        <v>58007</v>
      </c>
      <c r="BQ30" s="152">
        <v>60009</v>
      </c>
      <c r="BR30" s="152">
        <v>63008</v>
      </c>
      <c r="BS30" s="152">
        <v>53008</v>
      </c>
      <c r="BT30" s="152">
        <v>49007</v>
      </c>
      <c r="BU30" s="152">
        <v>47003</v>
      </c>
      <c r="BV30" s="152">
        <v>52894</v>
      </c>
      <c r="BW30" s="152">
        <v>56002</v>
      </c>
      <c r="BX30" s="152">
        <v>50870</v>
      </c>
      <c r="BY30" s="152">
        <v>51004</v>
      </c>
      <c r="BZ30" s="152">
        <v>47004</v>
      </c>
      <c r="CA30" s="152">
        <v>50007</v>
      </c>
      <c r="CB30" s="152">
        <v>58008</v>
      </c>
      <c r="CC30" s="152">
        <v>60006</v>
      </c>
      <c r="CD30" s="152">
        <v>63009</v>
      </c>
      <c r="CE30" s="152">
        <v>54008</v>
      </c>
      <c r="CF30" s="152">
        <v>49007</v>
      </c>
      <c r="CG30" s="152">
        <v>46652</v>
      </c>
      <c r="CH30" s="152">
        <v>52520</v>
      </c>
      <c r="CI30" s="152">
        <v>56002</v>
      </c>
      <c r="CJ30" s="152">
        <v>51003</v>
      </c>
      <c r="CK30" s="152">
        <v>51003</v>
      </c>
      <c r="CL30" s="152">
        <v>47006</v>
      </c>
      <c r="CM30" s="152">
        <v>50007</v>
      </c>
      <c r="CN30" s="152">
        <v>58007</v>
      </c>
      <c r="CO30" s="152">
        <v>60008</v>
      </c>
      <c r="CP30" s="152">
        <v>63009</v>
      </c>
      <c r="CQ30" s="152">
        <v>54008</v>
      </c>
      <c r="CR30" s="152">
        <v>49007</v>
      </c>
      <c r="CS30" s="152">
        <v>46636</v>
      </c>
      <c r="CT30" s="152">
        <v>53026</v>
      </c>
      <c r="CU30" s="152">
        <v>57001</v>
      </c>
      <c r="CV30" s="152">
        <v>51015</v>
      </c>
      <c r="CW30" s="152">
        <v>51006</v>
      </c>
      <c r="CX30" s="152">
        <v>47008</v>
      </c>
      <c r="CY30" s="152">
        <v>51005</v>
      </c>
      <c r="CZ30" s="152">
        <v>59006</v>
      </c>
      <c r="DA30" s="152">
        <v>60008</v>
      </c>
      <c r="DB30" s="152">
        <v>63008</v>
      </c>
      <c r="DC30" s="152">
        <v>54007</v>
      </c>
      <c r="DD30" s="152">
        <v>50001</v>
      </c>
      <c r="DE30" s="152">
        <v>46640</v>
      </c>
      <c r="DF30" s="152">
        <v>53018</v>
      </c>
      <c r="DG30" s="152">
        <v>56894</v>
      </c>
      <c r="DH30" s="152">
        <v>51995</v>
      </c>
      <c r="DI30" s="152">
        <v>51003</v>
      </c>
      <c r="DJ30" s="152">
        <v>47008</v>
      </c>
      <c r="DK30" s="152">
        <v>51006</v>
      </c>
      <c r="DL30" s="152">
        <v>59007</v>
      </c>
      <c r="DM30" s="152">
        <v>60009</v>
      </c>
      <c r="DN30" s="152">
        <v>63009</v>
      </c>
      <c r="DO30" s="152">
        <v>54009</v>
      </c>
      <c r="DP30" s="152">
        <v>50001</v>
      </c>
      <c r="DQ30" s="152">
        <v>47005</v>
      </c>
      <c r="DR30" s="152">
        <v>53026</v>
      </c>
      <c r="DS30" s="152">
        <v>56949</v>
      </c>
      <c r="DT30" s="152">
        <v>52003</v>
      </c>
      <c r="DU30" s="152">
        <v>51004</v>
      </c>
      <c r="DV30" s="152">
        <v>48006</v>
      </c>
      <c r="DW30" s="152">
        <v>51007</v>
      </c>
      <c r="DX30" s="152">
        <v>59007</v>
      </c>
      <c r="DY30" s="152">
        <v>61000</v>
      </c>
      <c r="DZ30" s="152">
        <v>64008</v>
      </c>
      <c r="EA30" s="152">
        <v>54008</v>
      </c>
      <c r="EB30" s="152">
        <v>50003</v>
      </c>
      <c r="EC30" s="152">
        <v>47003</v>
      </c>
      <c r="ED30" s="152">
        <v>53637</v>
      </c>
      <c r="EE30" s="152">
        <v>57003</v>
      </c>
      <c r="EF30" s="152">
        <v>52004</v>
      </c>
      <c r="EG30" s="152">
        <v>51004</v>
      </c>
      <c r="EH30" s="152">
        <v>47636</v>
      </c>
      <c r="EI30" s="152">
        <v>51007</v>
      </c>
      <c r="EJ30" s="152">
        <v>59007</v>
      </c>
      <c r="EK30" s="152">
        <v>61007</v>
      </c>
      <c r="EL30" s="152">
        <v>64008</v>
      </c>
      <c r="EM30" s="152">
        <v>54008</v>
      </c>
      <c r="EN30" s="152">
        <v>49625</v>
      </c>
      <c r="EO30" s="152">
        <v>47004</v>
      </c>
      <c r="EP30" s="152">
        <v>53983</v>
      </c>
      <c r="EQ30" s="152">
        <v>57002</v>
      </c>
      <c r="ER30" s="152">
        <v>51986</v>
      </c>
      <c r="ES30" s="152">
        <v>52004</v>
      </c>
      <c r="ET30" s="152">
        <v>47658</v>
      </c>
      <c r="EU30" s="152">
        <v>51007</v>
      </c>
      <c r="EV30" s="152">
        <v>59007</v>
      </c>
      <c r="EW30" s="152">
        <v>61008</v>
      </c>
      <c r="EX30" s="152">
        <v>63890</v>
      </c>
      <c r="EY30" s="152">
        <v>55012</v>
      </c>
      <c r="EZ30" s="152">
        <v>50003</v>
      </c>
      <c r="FA30" s="152">
        <v>48002</v>
      </c>
      <c r="FB30" s="152">
        <v>53885</v>
      </c>
      <c r="FC30" s="152">
        <v>57003</v>
      </c>
      <c r="FD30" s="152">
        <v>52004</v>
      </c>
      <c r="FE30" s="152">
        <v>52005</v>
      </c>
      <c r="FF30" s="152">
        <v>47644</v>
      </c>
      <c r="FG30" s="152">
        <v>51007</v>
      </c>
      <c r="FH30" s="152">
        <v>59008</v>
      </c>
      <c r="FI30" s="152">
        <v>61008</v>
      </c>
      <c r="FJ30" s="152">
        <v>63915</v>
      </c>
      <c r="FK30" s="152">
        <v>55009</v>
      </c>
      <c r="FL30" s="152">
        <v>49624</v>
      </c>
      <c r="FM30" s="152">
        <v>48003</v>
      </c>
      <c r="FN30" s="152">
        <v>54004</v>
      </c>
      <c r="FO30" s="152">
        <v>58009</v>
      </c>
      <c r="FP30" s="152">
        <v>51995</v>
      </c>
      <c r="FQ30" s="152">
        <v>52004</v>
      </c>
      <c r="FR30" s="152">
        <v>47640</v>
      </c>
      <c r="FS30" s="152">
        <v>52007</v>
      </c>
      <c r="FT30" s="152">
        <v>60008</v>
      </c>
      <c r="FU30" s="152">
        <v>61009</v>
      </c>
      <c r="FV30" s="152">
        <v>63857</v>
      </c>
      <c r="FW30" s="152">
        <v>55007</v>
      </c>
      <c r="FX30" s="152">
        <v>49643</v>
      </c>
      <c r="FY30" s="152">
        <v>48004</v>
      </c>
      <c r="FZ30" s="152">
        <v>53895</v>
      </c>
    </row>
    <row r="31" spans="2:182">
      <c r="B31" s="585" t="s">
        <v>22</v>
      </c>
      <c r="C31" s="152">
        <v>328016</v>
      </c>
      <c r="D31" s="152">
        <v>282018</v>
      </c>
      <c r="E31" s="152">
        <v>268025</v>
      </c>
      <c r="F31" s="152">
        <v>225014</v>
      </c>
      <c r="G31" s="152">
        <v>244011</v>
      </c>
      <c r="H31" s="152">
        <v>293966</v>
      </c>
      <c r="I31" s="152">
        <v>325979</v>
      </c>
      <c r="J31" s="152">
        <v>316018</v>
      </c>
      <c r="K31" s="152">
        <v>256000</v>
      </c>
      <c r="L31" s="152">
        <v>232987</v>
      </c>
      <c r="M31" s="152">
        <v>255711</v>
      </c>
      <c r="N31" s="152">
        <v>325013</v>
      </c>
      <c r="O31" s="152">
        <v>332011</v>
      </c>
      <c r="P31" s="152">
        <v>286015</v>
      </c>
      <c r="Q31" s="152">
        <v>271020</v>
      </c>
      <c r="R31" s="152">
        <v>227023</v>
      </c>
      <c r="S31" s="152">
        <v>247002</v>
      </c>
      <c r="T31" s="152">
        <v>297006</v>
      </c>
      <c r="U31" s="152">
        <v>330006</v>
      </c>
      <c r="V31" s="152">
        <v>320022</v>
      </c>
      <c r="W31" s="152">
        <v>259000</v>
      </c>
      <c r="X31" s="152">
        <v>234989</v>
      </c>
      <c r="Y31" s="152">
        <v>259004</v>
      </c>
      <c r="Z31" s="152">
        <v>328016</v>
      </c>
      <c r="AA31" s="152">
        <v>336010</v>
      </c>
      <c r="AB31" s="152">
        <v>288013</v>
      </c>
      <c r="AC31" s="152">
        <v>273005</v>
      </c>
      <c r="AD31" s="152">
        <v>229021</v>
      </c>
      <c r="AE31" s="152">
        <v>249007</v>
      </c>
      <c r="AF31" s="152">
        <v>300004</v>
      </c>
      <c r="AG31" s="152">
        <v>332998</v>
      </c>
      <c r="AH31" s="152">
        <v>323025</v>
      </c>
      <c r="AI31" s="152">
        <v>261004</v>
      </c>
      <c r="AJ31" s="152">
        <v>236982</v>
      </c>
      <c r="AK31" s="152">
        <v>261004</v>
      </c>
      <c r="AL31" s="152">
        <v>332015</v>
      </c>
      <c r="AM31" s="152">
        <v>340009</v>
      </c>
      <c r="AN31" s="152">
        <v>292026</v>
      </c>
      <c r="AO31" s="152">
        <v>277021</v>
      </c>
      <c r="AP31" s="152">
        <v>232017</v>
      </c>
      <c r="AQ31" s="152">
        <v>252009</v>
      </c>
      <c r="AR31" s="152">
        <v>304000</v>
      </c>
      <c r="AS31" s="152">
        <v>336999</v>
      </c>
      <c r="AT31" s="152">
        <v>327031</v>
      </c>
      <c r="AU31" s="152">
        <v>264006</v>
      </c>
      <c r="AV31" s="152">
        <v>239999</v>
      </c>
      <c r="AW31" s="152">
        <v>264001</v>
      </c>
      <c r="AX31" s="152">
        <v>336008</v>
      </c>
      <c r="AY31" s="152">
        <v>343017</v>
      </c>
      <c r="AZ31" s="152">
        <v>295013</v>
      </c>
      <c r="BA31" s="152">
        <v>279015</v>
      </c>
      <c r="BB31" s="152">
        <v>234014</v>
      </c>
      <c r="BC31" s="152">
        <v>254011</v>
      </c>
      <c r="BD31" s="152">
        <v>307000</v>
      </c>
      <c r="BE31" s="152">
        <v>340998</v>
      </c>
      <c r="BF31" s="152">
        <v>331024</v>
      </c>
      <c r="BG31" s="152">
        <v>267003</v>
      </c>
      <c r="BH31" s="152">
        <v>242025</v>
      </c>
      <c r="BI31" s="152">
        <v>266996</v>
      </c>
      <c r="BJ31" s="152">
        <v>339011</v>
      </c>
      <c r="BK31" s="152">
        <v>346017</v>
      </c>
      <c r="BL31" s="152">
        <v>297016</v>
      </c>
      <c r="BM31" s="152">
        <v>282025</v>
      </c>
      <c r="BN31" s="152">
        <v>236014</v>
      </c>
      <c r="BO31" s="152">
        <v>256007</v>
      </c>
      <c r="BP31" s="152">
        <v>309002</v>
      </c>
      <c r="BQ31" s="152">
        <v>344004</v>
      </c>
      <c r="BR31" s="152">
        <v>333018</v>
      </c>
      <c r="BS31" s="152">
        <v>269004</v>
      </c>
      <c r="BT31" s="152">
        <v>243855</v>
      </c>
      <c r="BU31" s="152">
        <v>268991</v>
      </c>
      <c r="BV31" s="152">
        <v>342014</v>
      </c>
      <c r="BW31" s="152">
        <v>349017</v>
      </c>
      <c r="BX31" s="152">
        <v>300013</v>
      </c>
      <c r="BY31" s="152">
        <v>284022</v>
      </c>
      <c r="BZ31" s="152">
        <v>237014</v>
      </c>
      <c r="CA31" s="152">
        <v>258008</v>
      </c>
      <c r="CB31" s="152">
        <v>312004</v>
      </c>
      <c r="CC31" s="152">
        <v>346994</v>
      </c>
      <c r="CD31" s="152">
        <v>336019</v>
      </c>
      <c r="CE31" s="152">
        <v>271000</v>
      </c>
      <c r="CF31" s="152">
        <v>245837</v>
      </c>
      <c r="CG31" s="152">
        <v>270994</v>
      </c>
      <c r="CH31" s="152">
        <v>345009</v>
      </c>
      <c r="CI31" s="152">
        <v>353010</v>
      </c>
      <c r="CJ31" s="152">
        <v>303024</v>
      </c>
      <c r="CK31" s="152">
        <v>286018</v>
      </c>
      <c r="CL31" s="152">
        <v>240021</v>
      </c>
      <c r="CM31" s="152">
        <v>260007</v>
      </c>
      <c r="CN31" s="152">
        <v>315002</v>
      </c>
      <c r="CO31" s="152">
        <v>350004</v>
      </c>
      <c r="CP31" s="152">
        <v>339025</v>
      </c>
      <c r="CQ31" s="152">
        <v>273008</v>
      </c>
      <c r="CR31" s="152">
        <v>247748</v>
      </c>
      <c r="CS31" s="152">
        <v>273997</v>
      </c>
      <c r="CT31" s="152">
        <v>348012</v>
      </c>
      <c r="CU31" s="152">
        <v>356013</v>
      </c>
      <c r="CV31" s="152">
        <v>306015</v>
      </c>
      <c r="CW31" s="152">
        <v>289018</v>
      </c>
      <c r="CX31" s="152">
        <v>242019</v>
      </c>
      <c r="CY31" s="152">
        <v>263012</v>
      </c>
      <c r="CZ31" s="152">
        <v>318001</v>
      </c>
      <c r="DA31" s="152">
        <v>353996</v>
      </c>
      <c r="DB31" s="152">
        <v>343022</v>
      </c>
      <c r="DC31" s="152">
        <v>275993</v>
      </c>
      <c r="DD31" s="152">
        <v>249783</v>
      </c>
      <c r="DE31" s="152">
        <v>276003</v>
      </c>
      <c r="DF31" s="152">
        <v>352012</v>
      </c>
      <c r="DG31" s="152">
        <v>360014</v>
      </c>
      <c r="DH31" s="152">
        <v>309013</v>
      </c>
      <c r="DI31" s="152">
        <v>292016</v>
      </c>
      <c r="DJ31" s="152">
        <v>244015</v>
      </c>
      <c r="DK31" s="152">
        <v>265009</v>
      </c>
      <c r="DL31" s="152">
        <v>321001</v>
      </c>
      <c r="DM31" s="152">
        <v>356998</v>
      </c>
      <c r="DN31" s="152">
        <v>346022</v>
      </c>
      <c r="DO31" s="152">
        <v>279008</v>
      </c>
      <c r="DP31" s="152">
        <v>252630</v>
      </c>
      <c r="DQ31" s="152">
        <v>279004</v>
      </c>
      <c r="DR31" s="152">
        <v>356013</v>
      </c>
      <c r="DS31" s="152">
        <v>364014</v>
      </c>
      <c r="DT31" s="152">
        <v>312016</v>
      </c>
      <c r="DU31" s="152">
        <v>295012</v>
      </c>
      <c r="DV31" s="152">
        <v>246018</v>
      </c>
      <c r="DW31" s="152">
        <v>268013</v>
      </c>
      <c r="DX31" s="152">
        <v>325001</v>
      </c>
      <c r="DY31" s="152">
        <v>360997</v>
      </c>
      <c r="DZ31" s="152">
        <v>350024</v>
      </c>
      <c r="EA31" s="152">
        <v>281002</v>
      </c>
      <c r="EB31" s="152">
        <v>254999</v>
      </c>
      <c r="EC31" s="152">
        <v>281906</v>
      </c>
      <c r="ED31" s="152">
        <v>359013</v>
      </c>
      <c r="EE31" s="152">
        <v>368013</v>
      </c>
      <c r="EF31" s="152">
        <v>315023</v>
      </c>
      <c r="EG31" s="152">
        <v>298018</v>
      </c>
      <c r="EH31" s="152">
        <v>249017</v>
      </c>
      <c r="EI31" s="152">
        <v>271012</v>
      </c>
      <c r="EJ31" s="152">
        <v>328004</v>
      </c>
      <c r="EK31" s="152">
        <v>365006</v>
      </c>
      <c r="EL31" s="152">
        <v>354018</v>
      </c>
      <c r="EM31" s="152">
        <v>284007</v>
      </c>
      <c r="EN31" s="152">
        <v>257001</v>
      </c>
      <c r="EO31" s="152">
        <v>285001</v>
      </c>
      <c r="EP31" s="152">
        <v>363008</v>
      </c>
      <c r="EQ31" s="152">
        <v>372020</v>
      </c>
      <c r="ER31" s="152">
        <v>318019</v>
      </c>
      <c r="ES31" s="152">
        <v>301021</v>
      </c>
      <c r="ET31" s="152">
        <v>251015</v>
      </c>
      <c r="EU31" s="152">
        <v>273009</v>
      </c>
      <c r="EV31" s="152">
        <v>332003</v>
      </c>
      <c r="EW31" s="152">
        <v>369001</v>
      </c>
      <c r="EX31" s="152">
        <v>357025</v>
      </c>
      <c r="EY31" s="152">
        <v>287008</v>
      </c>
      <c r="EZ31" s="152">
        <v>259992</v>
      </c>
      <c r="FA31" s="152">
        <v>287006</v>
      </c>
      <c r="FB31" s="152">
        <v>367012</v>
      </c>
      <c r="FC31" s="152">
        <v>375011</v>
      </c>
      <c r="FD31" s="152">
        <v>322019</v>
      </c>
      <c r="FE31" s="152">
        <v>304018</v>
      </c>
      <c r="FF31" s="152">
        <v>253019</v>
      </c>
      <c r="FG31" s="152">
        <v>276011</v>
      </c>
      <c r="FH31" s="152">
        <v>335008</v>
      </c>
      <c r="FI31" s="152">
        <v>373001</v>
      </c>
      <c r="FJ31" s="152">
        <v>361024</v>
      </c>
      <c r="FK31" s="152">
        <v>290008</v>
      </c>
      <c r="FL31" s="152">
        <v>262000</v>
      </c>
      <c r="FM31" s="152">
        <v>290002</v>
      </c>
      <c r="FN31" s="152">
        <v>371015</v>
      </c>
      <c r="FO31" s="152">
        <v>379013</v>
      </c>
      <c r="FP31" s="152">
        <v>325017</v>
      </c>
      <c r="FQ31" s="152">
        <v>307017</v>
      </c>
      <c r="FR31" s="152">
        <v>256021</v>
      </c>
      <c r="FS31" s="152">
        <v>279010</v>
      </c>
      <c r="FT31" s="152">
        <v>339004</v>
      </c>
      <c r="FU31" s="152">
        <v>377002</v>
      </c>
      <c r="FV31" s="152">
        <v>365025</v>
      </c>
      <c r="FW31" s="152">
        <v>293008</v>
      </c>
      <c r="FX31" s="152">
        <v>264990</v>
      </c>
      <c r="FY31" s="152">
        <v>293001</v>
      </c>
      <c r="FZ31" s="152">
        <v>375016</v>
      </c>
    </row>
    <row r="32" spans="2:182">
      <c r="B32" s="592" t="s">
        <v>23</v>
      </c>
      <c r="C32" s="153">
        <v>1010030</v>
      </c>
      <c r="D32" s="153">
        <v>898026</v>
      </c>
      <c r="E32" s="153">
        <v>945039</v>
      </c>
      <c r="F32" s="153">
        <v>878020</v>
      </c>
      <c r="G32" s="153">
        <v>920024</v>
      </c>
      <c r="H32" s="153">
        <v>957980</v>
      </c>
      <c r="I32" s="153">
        <v>1004000</v>
      </c>
      <c r="J32" s="153">
        <v>997038</v>
      </c>
      <c r="K32" s="153">
        <v>909012</v>
      </c>
      <c r="L32" s="153">
        <v>900001</v>
      </c>
      <c r="M32" s="153">
        <v>901724</v>
      </c>
      <c r="N32" s="153">
        <v>995719</v>
      </c>
      <c r="O32" s="153">
        <v>1006027</v>
      </c>
      <c r="P32" s="153">
        <v>895030</v>
      </c>
      <c r="Q32" s="153">
        <v>940036</v>
      </c>
      <c r="R32" s="153">
        <v>873031</v>
      </c>
      <c r="S32" s="153">
        <v>916017</v>
      </c>
      <c r="T32" s="153">
        <v>954021</v>
      </c>
      <c r="U32" s="153">
        <v>1008027</v>
      </c>
      <c r="V32" s="153">
        <v>1001043</v>
      </c>
      <c r="W32" s="153">
        <v>912012</v>
      </c>
      <c r="X32" s="153">
        <v>902015</v>
      </c>
      <c r="Y32" s="153">
        <v>905011</v>
      </c>
      <c r="Z32" s="153">
        <v>999024</v>
      </c>
      <c r="AA32" s="153">
        <v>1011025</v>
      </c>
      <c r="AB32" s="153">
        <v>897028</v>
      </c>
      <c r="AC32" s="153">
        <v>942021</v>
      </c>
      <c r="AD32" s="153">
        <v>875029</v>
      </c>
      <c r="AE32" s="153">
        <v>917650</v>
      </c>
      <c r="AF32" s="153">
        <v>958016</v>
      </c>
      <c r="AG32" s="153">
        <v>1011019</v>
      </c>
      <c r="AH32" s="153">
        <v>1004046</v>
      </c>
      <c r="AI32" s="153">
        <v>914025</v>
      </c>
      <c r="AJ32" s="153">
        <v>905002</v>
      </c>
      <c r="AK32" s="153">
        <v>907012</v>
      </c>
      <c r="AL32" s="153">
        <v>1003038</v>
      </c>
      <c r="AM32" s="153">
        <v>1015025</v>
      </c>
      <c r="AN32" s="153">
        <v>922970</v>
      </c>
      <c r="AO32" s="153">
        <v>946037</v>
      </c>
      <c r="AP32" s="153">
        <v>879032</v>
      </c>
      <c r="AQ32" s="153">
        <v>920655</v>
      </c>
      <c r="AR32" s="153">
        <v>962012</v>
      </c>
      <c r="AS32" s="153">
        <v>1015013</v>
      </c>
      <c r="AT32" s="153">
        <v>1008052</v>
      </c>
      <c r="AU32" s="153">
        <v>917020</v>
      </c>
      <c r="AV32" s="153">
        <v>908013</v>
      </c>
      <c r="AW32" s="153">
        <v>910014</v>
      </c>
      <c r="AX32" s="153">
        <v>1007006</v>
      </c>
      <c r="AY32" s="153">
        <v>1018030</v>
      </c>
      <c r="AZ32" s="153">
        <v>905019</v>
      </c>
      <c r="BA32" s="153">
        <v>948032</v>
      </c>
      <c r="BB32" s="153">
        <v>881033</v>
      </c>
      <c r="BC32" s="153">
        <v>922654</v>
      </c>
      <c r="BD32" s="153">
        <v>965014</v>
      </c>
      <c r="BE32" s="153">
        <v>1019019</v>
      </c>
      <c r="BF32" s="153">
        <v>1013045</v>
      </c>
      <c r="BG32" s="153">
        <v>920018</v>
      </c>
      <c r="BH32" s="153">
        <v>910038</v>
      </c>
      <c r="BI32" s="153">
        <v>913002</v>
      </c>
      <c r="BJ32" s="153">
        <v>1010869</v>
      </c>
      <c r="BK32" s="153">
        <v>1021033</v>
      </c>
      <c r="BL32" s="153">
        <v>906947</v>
      </c>
      <c r="BM32" s="153">
        <v>951042</v>
      </c>
      <c r="BN32" s="153">
        <v>883029</v>
      </c>
      <c r="BO32" s="153">
        <v>925027</v>
      </c>
      <c r="BP32" s="153">
        <v>967015</v>
      </c>
      <c r="BQ32" s="153">
        <v>1023026</v>
      </c>
      <c r="BR32" s="153">
        <v>1015039</v>
      </c>
      <c r="BS32" s="153">
        <v>922018</v>
      </c>
      <c r="BT32" s="153">
        <v>911875</v>
      </c>
      <c r="BU32" s="153">
        <v>916000</v>
      </c>
      <c r="BV32" s="153">
        <v>1013921</v>
      </c>
      <c r="BW32" s="153">
        <v>1024032</v>
      </c>
      <c r="BX32" s="153">
        <v>909896</v>
      </c>
      <c r="BY32" s="153">
        <v>954039</v>
      </c>
      <c r="BZ32" s="153">
        <v>884024</v>
      </c>
      <c r="CA32" s="153">
        <v>927028</v>
      </c>
      <c r="CB32" s="153">
        <v>970018</v>
      </c>
      <c r="CC32" s="153">
        <v>1026013</v>
      </c>
      <c r="CD32" s="153">
        <v>1018041</v>
      </c>
      <c r="CE32" s="153">
        <v>925014</v>
      </c>
      <c r="CF32" s="153">
        <v>913857</v>
      </c>
      <c r="CG32" s="153">
        <v>917652</v>
      </c>
      <c r="CH32" s="153">
        <v>1016542</v>
      </c>
      <c r="CI32" s="153">
        <v>1028025</v>
      </c>
      <c r="CJ32" s="153">
        <v>933969</v>
      </c>
      <c r="CK32" s="153">
        <v>956034</v>
      </c>
      <c r="CL32" s="153">
        <v>887033</v>
      </c>
      <c r="CM32" s="153">
        <v>929027</v>
      </c>
      <c r="CN32" s="153">
        <v>973015</v>
      </c>
      <c r="CO32" s="153">
        <v>1029025</v>
      </c>
      <c r="CP32" s="153">
        <v>1021047</v>
      </c>
      <c r="CQ32" s="153">
        <v>927022</v>
      </c>
      <c r="CR32" s="153">
        <v>915768</v>
      </c>
      <c r="CS32" s="153">
        <v>920639</v>
      </c>
      <c r="CT32" s="153">
        <v>1020051</v>
      </c>
      <c r="CU32" s="153">
        <v>1032027</v>
      </c>
      <c r="CV32" s="153">
        <v>916043</v>
      </c>
      <c r="CW32" s="153">
        <v>959037</v>
      </c>
      <c r="CX32" s="153">
        <v>889033</v>
      </c>
      <c r="CY32" s="153">
        <v>933030</v>
      </c>
      <c r="CZ32" s="153">
        <v>977013</v>
      </c>
      <c r="DA32" s="153">
        <v>1033017</v>
      </c>
      <c r="DB32" s="153">
        <v>1025043</v>
      </c>
      <c r="DC32" s="153">
        <v>930006</v>
      </c>
      <c r="DD32" s="153">
        <v>918797</v>
      </c>
      <c r="DE32" s="153">
        <v>922649</v>
      </c>
      <c r="DF32" s="153">
        <v>1024043</v>
      </c>
      <c r="DG32" s="153">
        <v>1035921</v>
      </c>
      <c r="DH32" s="153">
        <v>920021</v>
      </c>
      <c r="DI32" s="153">
        <v>962032</v>
      </c>
      <c r="DJ32" s="153">
        <v>891029</v>
      </c>
      <c r="DK32" s="153">
        <v>935028</v>
      </c>
      <c r="DL32" s="153">
        <v>980014</v>
      </c>
      <c r="DM32" s="153">
        <v>1036020</v>
      </c>
      <c r="DN32" s="153">
        <v>1028044</v>
      </c>
      <c r="DO32" s="153">
        <v>933023</v>
      </c>
      <c r="DP32" s="153">
        <v>921644</v>
      </c>
      <c r="DQ32" s="153">
        <v>926015</v>
      </c>
      <c r="DR32" s="153">
        <v>1028052</v>
      </c>
      <c r="DS32" s="153">
        <v>1039976</v>
      </c>
      <c r="DT32" s="153">
        <v>923032</v>
      </c>
      <c r="DU32" s="153">
        <v>965029</v>
      </c>
      <c r="DV32" s="153">
        <v>894030</v>
      </c>
      <c r="DW32" s="153">
        <v>938033</v>
      </c>
      <c r="DX32" s="153">
        <v>984014</v>
      </c>
      <c r="DY32" s="153">
        <v>1041010</v>
      </c>
      <c r="DZ32" s="153">
        <v>1033045</v>
      </c>
      <c r="EA32" s="153">
        <v>935016</v>
      </c>
      <c r="EB32" s="153">
        <v>924015</v>
      </c>
      <c r="EC32" s="153">
        <v>928915</v>
      </c>
      <c r="ED32" s="153">
        <v>1031663</v>
      </c>
      <c r="EE32" s="153">
        <v>1044029</v>
      </c>
      <c r="EF32" s="153">
        <v>946969</v>
      </c>
      <c r="EG32" s="153">
        <v>968035</v>
      </c>
      <c r="EH32" s="153">
        <v>896659</v>
      </c>
      <c r="EI32" s="153">
        <v>941032</v>
      </c>
      <c r="EJ32" s="153">
        <v>987017</v>
      </c>
      <c r="EK32" s="153">
        <v>1045026</v>
      </c>
      <c r="EL32" s="153">
        <v>1037039</v>
      </c>
      <c r="EM32" s="153">
        <v>938021</v>
      </c>
      <c r="EN32" s="153">
        <v>925639</v>
      </c>
      <c r="EO32" s="153">
        <v>932011</v>
      </c>
      <c r="EP32" s="153">
        <v>1036004</v>
      </c>
      <c r="EQ32" s="153">
        <v>1048035</v>
      </c>
      <c r="ER32" s="153">
        <v>929018</v>
      </c>
      <c r="ES32" s="153">
        <v>972038</v>
      </c>
      <c r="ET32" s="153">
        <v>898679</v>
      </c>
      <c r="EU32" s="153">
        <v>943029</v>
      </c>
      <c r="EV32" s="153">
        <v>991016</v>
      </c>
      <c r="EW32" s="153">
        <v>1049022</v>
      </c>
      <c r="EX32" s="153">
        <v>1039928</v>
      </c>
      <c r="EY32" s="153">
        <v>942026</v>
      </c>
      <c r="EZ32" s="153">
        <v>929008</v>
      </c>
      <c r="FA32" s="153">
        <v>935014</v>
      </c>
      <c r="FB32" s="153">
        <v>1039910</v>
      </c>
      <c r="FC32" s="153">
        <v>1051027</v>
      </c>
      <c r="FD32" s="153">
        <v>933036</v>
      </c>
      <c r="FE32" s="153">
        <v>975036</v>
      </c>
      <c r="FF32" s="153">
        <v>900669</v>
      </c>
      <c r="FG32" s="153">
        <v>946031</v>
      </c>
      <c r="FH32" s="153">
        <v>994022</v>
      </c>
      <c r="FI32" s="153">
        <v>1053022</v>
      </c>
      <c r="FJ32" s="153">
        <v>1043952</v>
      </c>
      <c r="FK32" s="153">
        <v>945023</v>
      </c>
      <c r="FL32" s="153">
        <v>930637</v>
      </c>
      <c r="FM32" s="153">
        <v>938011</v>
      </c>
      <c r="FN32" s="153">
        <v>1044032</v>
      </c>
      <c r="FO32" s="153">
        <v>1056035</v>
      </c>
      <c r="FP32" s="153">
        <v>936025</v>
      </c>
      <c r="FQ32" s="153">
        <v>978034</v>
      </c>
      <c r="FR32" s="153">
        <v>903667</v>
      </c>
      <c r="FS32" s="153">
        <v>950030</v>
      </c>
      <c r="FT32" s="153">
        <v>999018</v>
      </c>
      <c r="FU32" s="153">
        <v>1057024</v>
      </c>
      <c r="FV32" s="153">
        <v>1047895</v>
      </c>
      <c r="FW32" s="153">
        <v>948021</v>
      </c>
      <c r="FX32" s="153">
        <v>933646</v>
      </c>
      <c r="FY32" s="153">
        <v>941011</v>
      </c>
      <c r="FZ32" s="153">
        <v>1047924</v>
      </c>
    </row>
    <row r="33" spans="2:182">
      <c r="B33" s="585" t="s">
        <v>98</v>
      </c>
      <c r="C33" s="152">
        <v>0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  <c r="EU33" s="152">
        <v>0</v>
      </c>
      <c r="EV33" s="152">
        <v>0</v>
      </c>
      <c r="EW33" s="152">
        <v>0</v>
      </c>
      <c r="EX33" s="152">
        <v>0</v>
      </c>
      <c r="EY33" s="152">
        <v>0</v>
      </c>
      <c r="EZ33" s="152">
        <v>0</v>
      </c>
      <c r="FA33" s="152">
        <v>0</v>
      </c>
      <c r="FB33" s="152">
        <v>0</v>
      </c>
      <c r="FC33" s="152">
        <v>0</v>
      </c>
      <c r="FD33" s="152">
        <v>0</v>
      </c>
      <c r="FE33" s="152">
        <v>0</v>
      </c>
      <c r="FF33" s="152">
        <v>0</v>
      </c>
      <c r="FG33" s="152">
        <v>0</v>
      </c>
      <c r="FH33" s="152">
        <v>0</v>
      </c>
      <c r="FI33" s="152">
        <v>0</v>
      </c>
      <c r="FJ33" s="152">
        <v>0</v>
      </c>
      <c r="FK33" s="152">
        <v>0</v>
      </c>
      <c r="FL33" s="152">
        <v>0</v>
      </c>
      <c r="FM33" s="152">
        <v>0</v>
      </c>
      <c r="FN33" s="152">
        <v>0</v>
      </c>
      <c r="FO33" s="152">
        <v>0</v>
      </c>
      <c r="FP33" s="152">
        <v>0</v>
      </c>
      <c r="FQ33" s="152">
        <v>0</v>
      </c>
      <c r="FR33" s="152">
        <v>0</v>
      </c>
      <c r="FS33" s="152">
        <v>0</v>
      </c>
      <c r="FT33" s="152">
        <v>0</v>
      </c>
      <c r="FU33" s="152">
        <v>0</v>
      </c>
      <c r="FV33" s="152">
        <v>0</v>
      </c>
      <c r="FW33" s="152">
        <v>0</v>
      </c>
      <c r="FX33" s="152">
        <v>0</v>
      </c>
      <c r="FY33" s="152">
        <v>0</v>
      </c>
      <c r="FZ33" s="152">
        <v>0</v>
      </c>
    </row>
    <row r="34" spans="2:182">
      <c r="B34" s="585" t="s">
        <v>24</v>
      </c>
      <c r="C34" s="152">
        <v>11009.33</v>
      </c>
      <c r="D34" s="152">
        <v>9788.48</v>
      </c>
      <c r="E34" s="152">
        <v>10300.93</v>
      </c>
      <c r="F34" s="152">
        <v>9570.42</v>
      </c>
      <c r="G34" s="152">
        <v>10028.26</v>
      </c>
      <c r="H34" s="152">
        <v>10441.99</v>
      </c>
      <c r="I34" s="152">
        <v>10943.6</v>
      </c>
      <c r="J34" s="152">
        <v>10867.71</v>
      </c>
      <c r="K34" s="152">
        <v>9908.23</v>
      </c>
      <c r="L34" s="152">
        <v>9810.01</v>
      </c>
      <c r="M34" s="152">
        <v>9828.7900000000009</v>
      </c>
      <c r="N34" s="152">
        <v>10853.33</v>
      </c>
      <c r="O34" s="152">
        <v>10965.71</v>
      </c>
      <c r="P34" s="152">
        <v>9755.83</v>
      </c>
      <c r="Q34" s="152">
        <v>10246.39</v>
      </c>
      <c r="R34" s="152">
        <v>9516.0400000000009</v>
      </c>
      <c r="S34" s="152">
        <v>9984.58</v>
      </c>
      <c r="T34" s="152">
        <v>10398.83</v>
      </c>
      <c r="U34" s="152">
        <v>10987.49</v>
      </c>
      <c r="V34" s="152">
        <v>10911.37</v>
      </c>
      <c r="W34" s="152">
        <v>9940.93</v>
      </c>
      <c r="X34" s="152">
        <v>9831.9599999999991</v>
      </c>
      <c r="Y34" s="152">
        <v>9864.6200000000008</v>
      </c>
      <c r="Z34" s="152">
        <v>10889.36</v>
      </c>
      <c r="AA34" s="152">
        <v>11020.18</v>
      </c>
      <c r="AB34" s="152">
        <v>9777.6</v>
      </c>
      <c r="AC34" s="152">
        <v>10268.030000000001</v>
      </c>
      <c r="AD34" s="152">
        <v>9537.82</v>
      </c>
      <c r="AE34" s="152">
        <v>10002.379999999999</v>
      </c>
      <c r="AF34" s="152">
        <v>10442.379999999999</v>
      </c>
      <c r="AG34" s="152">
        <v>11020.1</v>
      </c>
      <c r="AH34" s="152">
        <v>10944.1</v>
      </c>
      <c r="AI34" s="152">
        <v>9962.8700000000008</v>
      </c>
      <c r="AJ34" s="152">
        <v>9864.52</v>
      </c>
      <c r="AK34" s="152">
        <v>9886.43</v>
      </c>
      <c r="AL34" s="152">
        <v>10933.12</v>
      </c>
      <c r="AM34" s="152">
        <v>11063.77</v>
      </c>
      <c r="AN34" s="152">
        <v>10060.379999999999</v>
      </c>
      <c r="AO34" s="152">
        <v>10311.799999999999</v>
      </c>
      <c r="AP34" s="152">
        <v>9581.4599999999991</v>
      </c>
      <c r="AQ34" s="152">
        <v>10035.14</v>
      </c>
      <c r="AR34" s="152">
        <v>10485.93</v>
      </c>
      <c r="AS34" s="152">
        <v>11063.65</v>
      </c>
      <c r="AT34" s="152">
        <v>10987.76</v>
      </c>
      <c r="AU34" s="152">
        <v>9995.52</v>
      </c>
      <c r="AV34" s="152">
        <v>9897.34</v>
      </c>
      <c r="AW34" s="152">
        <v>9919.16</v>
      </c>
      <c r="AX34" s="152">
        <v>10976.37</v>
      </c>
      <c r="AY34" s="152">
        <v>11096.53</v>
      </c>
      <c r="AZ34" s="152">
        <v>9864.7099999999991</v>
      </c>
      <c r="BA34" s="152">
        <v>10333.549999999999</v>
      </c>
      <c r="BB34" s="152">
        <v>9603.26</v>
      </c>
      <c r="BC34" s="152">
        <v>10056.93</v>
      </c>
      <c r="BD34" s="152">
        <v>10518.66</v>
      </c>
      <c r="BE34" s="152">
        <v>11107.3</v>
      </c>
      <c r="BF34" s="152">
        <v>11042.19</v>
      </c>
      <c r="BG34" s="152">
        <v>10028.200000000001</v>
      </c>
      <c r="BH34" s="152">
        <v>9919.41</v>
      </c>
      <c r="BI34" s="152">
        <v>9951.7199999999993</v>
      </c>
      <c r="BJ34" s="152">
        <v>11018.46</v>
      </c>
      <c r="BK34" s="152">
        <v>11129.26</v>
      </c>
      <c r="BL34" s="152">
        <v>9885.73</v>
      </c>
      <c r="BM34" s="152">
        <v>10366.36</v>
      </c>
      <c r="BN34" s="152">
        <v>9625.02</v>
      </c>
      <c r="BO34" s="152">
        <v>10082.790000000001</v>
      </c>
      <c r="BP34" s="152">
        <v>10540.46</v>
      </c>
      <c r="BQ34" s="152">
        <v>11150.99</v>
      </c>
      <c r="BR34" s="152">
        <v>11063.94</v>
      </c>
      <c r="BS34" s="152">
        <v>10050</v>
      </c>
      <c r="BT34" s="152">
        <v>9939.44</v>
      </c>
      <c r="BU34" s="152">
        <v>9984.4</v>
      </c>
      <c r="BV34" s="152">
        <v>11051.74</v>
      </c>
      <c r="BW34" s="152">
        <v>11161.94</v>
      </c>
      <c r="BX34" s="152">
        <v>9917.8700000000008</v>
      </c>
      <c r="BY34" s="152">
        <v>10399.030000000001</v>
      </c>
      <c r="BZ34" s="152">
        <v>9635.86</v>
      </c>
      <c r="CA34" s="152">
        <v>10104.61</v>
      </c>
      <c r="CB34" s="152">
        <v>10573.2</v>
      </c>
      <c r="CC34" s="152">
        <v>11183.54</v>
      </c>
      <c r="CD34" s="152">
        <v>11096.65</v>
      </c>
      <c r="CE34" s="152">
        <v>10082.65</v>
      </c>
      <c r="CF34" s="152">
        <v>9961.0400000000009</v>
      </c>
      <c r="CG34" s="152">
        <v>10002.4</v>
      </c>
      <c r="CH34" s="152">
        <v>11080.31</v>
      </c>
      <c r="CI34" s="152">
        <v>11205.47</v>
      </c>
      <c r="CJ34" s="152">
        <v>10180.26</v>
      </c>
      <c r="CK34" s="152">
        <v>10420.77</v>
      </c>
      <c r="CL34" s="152">
        <v>9668.67</v>
      </c>
      <c r="CM34" s="152">
        <v>10126.39</v>
      </c>
      <c r="CN34" s="152">
        <v>10605.86</v>
      </c>
      <c r="CO34" s="152">
        <v>11216.38</v>
      </c>
      <c r="CP34" s="152">
        <v>11129.41</v>
      </c>
      <c r="CQ34" s="152">
        <v>10104.540000000001</v>
      </c>
      <c r="CR34" s="152">
        <v>9981.8799999999992</v>
      </c>
      <c r="CS34" s="152">
        <v>10034.969999999999</v>
      </c>
      <c r="CT34" s="152">
        <v>11118.56</v>
      </c>
      <c r="CU34" s="152">
        <v>11249.1</v>
      </c>
      <c r="CV34" s="152">
        <v>9984.8700000000008</v>
      </c>
      <c r="CW34" s="152">
        <v>10453.5</v>
      </c>
      <c r="CX34" s="152">
        <v>9690.4500000000007</v>
      </c>
      <c r="CY34" s="152">
        <v>10170.030000000001</v>
      </c>
      <c r="CZ34" s="152">
        <v>10649.44</v>
      </c>
      <c r="DA34" s="152">
        <v>11259.9</v>
      </c>
      <c r="DB34" s="152">
        <v>11172.98</v>
      </c>
      <c r="DC34" s="152">
        <v>10137.07</v>
      </c>
      <c r="DD34" s="152">
        <v>10014.89</v>
      </c>
      <c r="DE34" s="152">
        <v>10056.870000000001</v>
      </c>
      <c r="DF34" s="152">
        <v>11162.08</v>
      </c>
      <c r="DG34" s="152">
        <v>11291.54</v>
      </c>
      <c r="DH34" s="152">
        <v>10028.23</v>
      </c>
      <c r="DI34" s="152">
        <v>10486.14</v>
      </c>
      <c r="DJ34" s="152">
        <v>9712.2199999999993</v>
      </c>
      <c r="DK34" s="152">
        <v>10191.799999999999</v>
      </c>
      <c r="DL34" s="152">
        <v>10682.15</v>
      </c>
      <c r="DM34" s="152">
        <v>11292.62</v>
      </c>
      <c r="DN34" s="152">
        <v>11205.68</v>
      </c>
      <c r="DO34" s="152">
        <v>10169.950000000001</v>
      </c>
      <c r="DP34" s="152">
        <v>10045.92</v>
      </c>
      <c r="DQ34" s="152">
        <v>10093.57</v>
      </c>
      <c r="DR34" s="152">
        <v>11205.77</v>
      </c>
      <c r="DS34" s="152">
        <v>11335.73</v>
      </c>
      <c r="DT34" s="152">
        <v>10061.049999999999</v>
      </c>
      <c r="DU34" s="152">
        <v>10518.82</v>
      </c>
      <c r="DV34" s="152">
        <v>9744.92</v>
      </c>
      <c r="DW34" s="152">
        <v>10224.56</v>
      </c>
      <c r="DX34" s="152">
        <v>10725.75</v>
      </c>
      <c r="DY34" s="152">
        <v>11347.01</v>
      </c>
      <c r="DZ34" s="152">
        <v>11260.19</v>
      </c>
      <c r="EA34" s="152">
        <v>10191.67</v>
      </c>
      <c r="EB34" s="152">
        <v>10071.77</v>
      </c>
      <c r="EC34" s="152">
        <v>10125.17</v>
      </c>
      <c r="ED34" s="152">
        <v>11245.13</v>
      </c>
      <c r="EE34" s="152">
        <v>11379.92</v>
      </c>
      <c r="EF34" s="152">
        <v>10321.959999999999</v>
      </c>
      <c r="EG34" s="152">
        <v>10551.58</v>
      </c>
      <c r="EH34" s="152">
        <v>9773.58</v>
      </c>
      <c r="EI34" s="152">
        <v>10257.25</v>
      </c>
      <c r="EJ34" s="152">
        <v>10758.48</v>
      </c>
      <c r="EK34" s="152">
        <v>11390.78</v>
      </c>
      <c r="EL34" s="152">
        <v>11303.74</v>
      </c>
      <c r="EM34" s="152">
        <v>10224.43</v>
      </c>
      <c r="EN34" s="152">
        <v>10089.459999999999</v>
      </c>
      <c r="EO34" s="152">
        <v>10158.91</v>
      </c>
      <c r="EP34" s="152">
        <v>11292.45</v>
      </c>
      <c r="EQ34" s="152">
        <v>11423.58</v>
      </c>
      <c r="ER34" s="152">
        <v>10126.299999999999</v>
      </c>
      <c r="ES34" s="152">
        <v>10595.21</v>
      </c>
      <c r="ET34" s="152">
        <v>9795.6</v>
      </c>
      <c r="EU34" s="152">
        <v>10279.01</v>
      </c>
      <c r="EV34" s="152">
        <v>10802.07</v>
      </c>
      <c r="EW34" s="152">
        <v>11434.34</v>
      </c>
      <c r="EX34" s="152">
        <v>11335.21</v>
      </c>
      <c r="EY34" s="152">
        <v>10268.08</v>
      </c>
      <c r="EZ34" s="152">
        <v>10126.18</v>
      </c>
      <c r="FA34" s="152">
        <v>10191.66</v>
      </c>
      <c r="FB34" s="152">
        <v>11335.01</v>
      </c>
      <c r="FC34" s="152">
        <v>11456.2</v>
      </c>
      <c r="FD34" s="152">
        <v>10170.09</v>
      </c>
      <c r="FE34" s="152">
        <v>10627.89</v>
      </c>
      <c r="FF34" s="152">
        <v>9817.2900000000009</v>
      </c>
      <c r="FG34" s="152">
        <v>10311.74</v>
      </c>
      <c r="FH34" s="152">
        <v>10834.84</v>
      </c>
      <c r="FI34" s="152">
        <v>11477.94</v>
      </c>
      <c r="FJ34" s="152">
        <v>11379.07</v>
      </c>
      <c r="FK34" s="152">
        <v>10300.75</v>
      </c>
      <c r="FL34" s="152">
        <v>10143.94</v>
      </c>
      <c r="FM34" s="152">
        <v>10224.32</v>
      </c>
      <c r="FN34" s="152">
        <v>11379.95</v>
      </c>
      <c r="FO34" s="152">
        <v>11510.78</v>
      </c>
      <c r="FP34" s="152">
        <v>10202.67</v>
      </c>
      <c r="FQ34" s="152">
        <v>10660.58</v>
      </c>
      <c r="FR34" s="152">
        <v>9849.9699999999993</v>
      </c>
      <c r="FS34" s="152">
        <v>10355.32</v>
      </c>
      <c r="FT34" s="152">
        <v>10889.3</v>
      </c>
      <c r="FU34" s="152">
        <v>11521.57</v>
      </c>
      <c r="FV34" s="152">
        <v>11422.05</v>
      </c>
      <c r="FW34" s="152">
        <v>10333.43</v>
      </c>
      <c r="FX34" s="152">
        <v>10176.74</v>
      </c>
      <c r="FY34" s="152">
        <v>10257.030000000001</v>
      </c>
      <c r="FZ34" s="152">
        <v>11422.37</v>
      </c>
    </row>
    <row r="35" spans="2:182" ht="15.75" thickBot="1">
      <c r="B35" s="593" t="s">
        <v>99</v>
      </c>
      <c r="C35" s="154">
        <v>1021039.33</v>
      </c>
      <c r="D35" s="155">
        <v>907814.48</v>
      </c>
      <c r="E35" s="155">
        <v>955339.93</v>
      </c>
      <c r="F35" s="155">
        <v>887590.42</v>
      </c>
      <c r="G35" s="155">
        <v>930052.26</v>
      </c>
      <c r="H35" s="155">
        <v>968421.99</v>
      </c>
      <c r="I35" s="155">
        <v>1014943.6</v>
      </c>
      <c r="J35" s="155">
        <v>1007905.71</v>
      </c>
      <c r="K35" s="155">
        <v>918920.23</v>
      </c>
      <c r="L35" s="155">
        <v>909811.01</v>
      </c>
      <c r="M35" s="155">
        <v>911552.79</v>
      </c>
      <c r="N35" s="155">
        <v>1006572.33</v>
      </c>
      <c r="O35" s="155">
        <v>1016992.71</v>
      </c>
      <c r="P35" s="155">
        <v>904785.83</v>
      </c>
      <c r="Q35" s="155">
        <v>950282.39</v>
      </c>
      <c r="R35" s="155">
        <v>882547.04</v>
      </c>
      <c r="S35" s="155">
        <v>926001.58</v>
      </c>
      <c r="T35" s="155">
        <v>964419.83</v>
      </c>
      <c r="U35" s="155">
        <v>1019014.49</v>
      </c>
      <c r="V35" s="155">
        <v>1011954.37</v>
      </c>
      <c r="W35" s="155">
        <v>921952.93</v>
      </c>
      <c r="X35" s="155">
        <v>911846.96</v>
      </c>
      <c r="Y35" s="155">
        <v>914875.62</v>
      </c>
      <c r="Z35" s="155">
        <v>1009913.36</v>
      </c>
      <c r="AA35" s="155">
        <v>1022045.18</v>
      </c>
      <c r="AB35" s="155">
        <v>906805.6</v>
      </c>
      <c r="AC35" s="155">
        <v>952289.03</v>
      </c>
      <c r="AD35" s="155">
        <v>884566.82</v>
      </c>
      <c r="AE35" s="155">
        <v>927652.38</v>
      </c>
      <c r="AF35" s="155">
        <v>968458.38</v>
      </c>
      <c r="AG35" s="155">
        <v>1022039.1</v>
      </c>
      <c r="AH35" s="155">
        <v>1014990.1</v>
      </c>
      <c r="AI35" s="155">
        <v>923987.87</v>
      </c>
      <c r="AJ35" s="155">
        <v>914866.52</v>
      </c>
      <c r="AK35" s="155">
        <v>916898.43</v>
      </c>
      <c r="AL35" s="155">
        <v>1013971.12</v>
      </c>
      <c r="AM35" s="155">
        <v>1026088.77</v>
      </c>
      <c r="AN35" s="155">
        <v>933030.38</v>
      </c>
      <c r="AO35" s="155">
        <v>956348.8</v>
      </c>
      <c r="AP35" s="155">
        <v>888613.46</v>
      </c>
      <c r="AQ35" s="155">
        <v>930690.14</v>
      </c>
      <c r="AR35" s="155">
        <v>972497.93</v>
      </c>
      <c r="AS35" s="155">
        <v>1026076.65</v>
      </c>
      <c r="AT35" s="155">
        <v>1019039.76</v>
      </c>
      <c r="AU35" s="155">
        <v>927015.52</v>
      </c>
      <c r="AV35" s="155">
        <v>917910.34</v>
      </c>
      <c r="AW35" s="155">
        <v>919933.16</v>
      </c>
      <c r="AX35" s="155">
        <v>1017982.37</v>
      </c>
      <c r="AY35" s="155">
        <v>1029126.53</v>
      </c>
      <c r="AZ35" s="155">
        <v>914883.71</v>
      </c>
      <c r="BA35" s="155">
        <v>958365.55</v>
      </c>
      <c r="BB35" s="155">
        <v>890636.26</v>
      </c>
      <c r="BC35" s="155">
        <v>932710.93</v>
      </c>
      <c r="BD35" s="155">
        <v>975532.66</v>
      </c>
      <c r="BE35" s="155">
        <v>1030126.3</v>
      </c>
      <c r="BF35" s="155">
        <v>1024087.19</v>
      </c>
      <c r="BG35" s="155">
        <v>930046.2</v>
      </c>
      <c r="BH35" s="155">
        <v>919957.41</v>
      </c>
      <c r="BI35" s="155">
        <v>922953.72</v>
      </c>
      <c r="BJ35" s="155">
        <v>1021887.46</v>
      </c>
      <c r="BK35" s="155">
        <v>1032162.26</v>
      </c>
      <c r="BL35" s="155">
        <v>916832.73</v>
      </c>
      <c r="BM35" s="155">
        <v>961408.36</v>
      </c>
      <c r="BN35" s="155">
        <v>892654.02</v>
      </c>
      <c r="BO35" s="155">
        <v>935109.79</v>
      </c>
      <c r="BP35" s="155">
        <v>977555.46</v>
      </c>
      <c r="BQ35" s="155">
        <v>1034176.99</v>
      </c>
      <c r="BR35" s="155">
        <v>1026102.94</v>
      </c>
      <c r="BS35" s="155">
        <v>932068</v>
      </c>
      <c r="BT35" s="155">
        <v>921814.44</v>
      </c>
      <c r="BU35" s="155">
        <v>925984.4</v>
      </c>
      <c r="BV35" s="155">
        <v>1024972.74</v>
      </c>
      <c r="BW35" s="155">
        <v>1035193.94</v>
      </c>
      <c r="BX35" s="155">
        <v>919813.87</v>
      </c>
      <c r="BY35" s="155">
        <v>964438.03</v>
      </c>
      <c r="BZ35" s="155">
        <v>893659.86</v>
      </c>
      <c r="CA35" s="155">
        <v>937132.61</v>
      </c>
      <c r="CB35" s="155">
        <v>980591.2</v>
      </c>
      <c r="CC35" s="155">
        <v>1037196.54</v>
      </c>
      <c r="CD35" s="155">
        <v>1029137.65</v>
      </c>
      <c r="CE35" s="155">
        <v>935096.65</v>
      </c>
      <c r="CF35" s="155">
        <v>923818.04</v>
      </c>
      <c r="CG35" s="155">
        <v>927654.40000000002</v>
      </c>
      <c r="CH35" s="155">
        <v>1027622.31</v>
      </c>
      <c r="CI35" s="155">
        <v>1039230.47</v>
      </c>
      <c r="CJ35" s="155">
        <v>944149.26</v>
      </c>
      <c r="CK35" s="155">
        <v>966454.77</v>
      </c>
      <c r="CL35" s="155">
        <v>896701.67</v>
      </c>
      <c r="CM35" s="155">
        <v>939153.39</v>
      </c>
      <c r="CN35" s="155">
        <v>983620.86</v>
      </c>
      <c r="CO35" s="155">
        <v>1040241.38</v>
      </c>
      <c r="CP35" s="155">
        <v>1032176.41</v>
      </c>
      <c r="CQ35" s="155">
        <v>937126.54</v>
      </c>
      <c r="CR35" s="155">
        <v>925749.88</v>
      </c>
      <c r="CS35" s="155">
        <v>930673.97</v>
      </c>
      <c r="CT35" s="155">
        <v>1031169.56</v>
      </c>
      <c r="CU35" s="155">
        <v>1043276.1</v>
      </c>
      <c r="CV35" s="155">
        <v>926027.87</v>
      </c>
      <c r="CW35" s="155">
        <v>969490.5</v>
      </c>
      <c r="CX35" s="155">
        <v>898723.45</v>
      </c>
      <c r="CY35" s="155">
        <v>943200.03</v>
      </c>
      <c r="CZ35" s="155">
        <v>987662.44</v>
      </c>
      <c r="DA35" s="155">
        <v>1044276.9</v>
      </c>
      <c r="DB35" s="155">
        <v>1036215.98</v>
      </c>
      <c r="DC35" s="155">
        <v>940143.07</v>
      </c>
      <c r="DD35" s="155">
        <v>928811.89</v>
      </c>
      <c r="DE35" s="155">
        <v>932705.87</v>
      </c>
      <c r="DF35" s="155">
        <v>1035205.08</v>
      </c>
      <c r="DG35" s="155">
        <v>1047212.54</v>
      </c>
      <c r="DH35" s="155">
        <v>930049.23</v>
      </c>
      <c r="DI35" s="155">
        <v>972518.14</v>
      </c>
      <c r="DJ35" s="155">
        <v>900741.22</v>
      </c>
      <c r="DK35" s="155">
        <v>945219.8</v>
      </c>
      <c r="DL35" s="155">
        <v>990696.15</v>
      </c>
      <c r="DM35" s="155">
        <v>1047312.62</v>
      </c>
      <c r="DN35" s="155">
        <v>1039249.68</v>
      </c>
      <c r="DO35" s="155">
        <v>943192.95</v>
      </c>
      <c r="DP35" s="155">
        <v>931689.92</v>
      </c>
      <c r="DQ35" s="155">
        <v>936108.57</v>
      </c>
      <c r="DR35" s="155">
        <v>1039257.77</v>
      </c>
      <c r="DS35" s="155">
        <v>1051311.73</v>
      </c>
      <c r="DT35" s="155">
        <v>933093.05</v>
      </c>
      <c r="DU35" s="155">
        <v>975547.82</v>
      </c>
      <c r="DV35" s="155">
        <v>903774.92</v>
      </c>
      <c r="DW35" s="155">
        <v>948257.56</v>
      </c>
      <c r="DX35" s="155">
        <v>994739.75</v>
      </c>
      <c r="DY35" s="155">
        <v>1052357.01</v>
      </c>
      <c r="DZ35" s="155">
        <v>1044305.19</v>
      </c>
      <c r="EA35" s="155">
        <v>945207.67</v>
      </c>
      <c r="EB35" s="155">
        <v>934086.77</v>
      </c>
      <c r="EC35" s="155">
        <v>939040.17</v>
      </c>
      <c r="ED35" s="155">
        <v>1042908.13</v>
      </c>
      <c r="EE35" s="155">
        <v>1055408.92</v>
      </c>
      <c r="EF35" s="155">
        <v>957290.96</v>
      </c>
      <c r="EG35" s="155">
        <v>978586.58</v>
      </c>
      <c r="EH35" s="155">
        <v>906432.58</v>
      </c>
      <c r="EI35" s="155">
        <v>951289.25</v>
      </c>
      <c r="EJ35" s="155">
        <v>997775.48</v>
      </c>
      <c r="EK35" s="155">
        <v>1056416.78</v>
      </c>
      <c r="EL35" s="155">
        <v>1048342.74</v>
      </c>
      <c r="EM35" s="155">
        <v>948245.43</v>
      </c>
      <c r="EN35" s="155">
        <v>935728.46</v>
      </c>
      <c r="EO35" s="155">
        <v>942169.91</v>
      </c>
      <c r="EP35" s="155">
        <v>1047296.45</v>
      </c>
      <c r="EQ35" s="155">
        <v>1059458.58</v>
      </c>
      <c r="ER35" s="155">
        <v>939144.3</v>
      </c>
      <c r="ES35" s="155">
        <v>982633.21</v>
      </c>
      <c r="ET35" s="155">
        <v>908474.6</v>
      </c>
      <c r="EU35" s="155">
        <v>953308.01</v>
      </c>
      <c r="EV35" s="155">
        <v>1001818.07</v>
      </c>
      <c r="EW35" s="155">
        <v>1060456.3400000001</v>
      </c>
      <c r="EX35" s="155">
        <v>1051263.21</v>
      </c>
      <c r="EY35" s="155">
        <v>952294.08</v>
      </c>
      <c r="EZ35" s="155">
        <v>939134.18</v>
      </c>
      <c r="FA35" s="155">
        <v>945205.66</v>
      </c>
      <c r="FB35" s="155">
        <v>1051245.01</v>
      </c>
      <c r="FC35" s="155">
        <v>1062483.2</v>
      </c>
      <c r="FD35" s="155">
        <v>943206.09</v>
      </c>
      <c r="FE35" s="155">
        <v>985663.89</v>
      </c>
      <c r="FF35" s="155">
        <v>910486.29</v>
      </c>
      <c r="FG35" s="155">
        <v>956342.74</v>
      </c>
      <c r="FH35" s="155">
        <v>1004856.84</v>
      </c>
      <c r="FI35" s="155">
        <v>1064499.94</v>
      </c>
      <c r="FJ35" s="155">
        <v>1055331.07</v>
      </c>
      <c r="FK35" s="155">
        <v>955323.75</v>
      </c>
      <c r="FL35" s="155">
        <v>940780.94</v>
      </c>
      <c r="FM35" s="155">
        <v>948235.32</v>
      </c>
      <c r="FN35" s="155">
        <v>1055411.95</v>
      </c>
      <c r="FO35" s="155">
        <v>1067545.78</v>
      </c>
      <c r="FP35" s="155">
        <v>946227.67</v>
      </c>
      <c r="FQ35" s="155">
        <v>988694.58</v>
      </c>
      <c r="FR35" s="155">
        <v>913516.97</v>
      </c>
      <c r="FS35" s="155">
        <v>960385.32</v>
      </c>
      <c r="FT35" s="155">
        <v>1009907.3</v>
      </c>
      <c r="FU35" s="155">
        <v>1068545.57</v>
      </c>
      <c r="FV35" s="155">
        <v>1059317.05</v>
      </c>
      <c r="FW35" s="155">
        <v>958354.43</v>
      </c>
      <c r="FX35" s="155">
        <v>943822.74</v>
      </c>
      <c r="FY35" s="155">
        <v>951268.03</v>
      </c>
      <c r="FZ35" s="155">
        <v>1059346.3700000001</v>
      </c>
    </row>
    <row r="36" spans="2:182" ht="15.75" thickTop="1">
      <c r="B36" s="461"/>
      <c r="C36" s="594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</row>
    <row r="37" spans="2:182"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1"/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461"/>
      <c r="BR37" s="461"/>
      <c r="BS37" s="461"/>
      <c r="BT37" s="461"/>
      <c r="BU37" s="461"/>
      <c r="BV37" s="461"/>
      <c r="BW37" s="461"/>
      <c r="BX37" s="461"/>
      <c r="BY37" s="461"/>
      <c r="BZ37" s="461"/>
      <c r="CA37" s="461"/>
      <c r="CB37" s="461"/>
      <c r="CC37" s="461"/>
      <c r="CD37" s="461"/>
      <c r="CE37" s="461"/>
      <c r="CF37" s="461"/>
      <c r="CG37" s="461"/>
      <c r="CH37" s="461"/>
      <c r="CI37" s="461"/>
      <c r="CJ37" s="461"/>
      <c r="CK37" s="461"/>
      <c r="CL37" s="461"/>
      <c r="CM37" s="461"/>
      <c r="CN37" s="461"/>
      <c r="CO37" s="461"/>
      <c r="CP37" s="461"/>
      <c r="CQ37" s="461"/>
      <c r="CR37" s="461"/>
      <c r="CS37" s="461"/>
      <c r="CT37" s="461"/>
      <c r="CU37" s="461"/>
      <c r="CV37" s="461"/>
      <c r="CW37" s="461"/>
      <c r="CX37" s="461"/>
      <c r="CY37" s="461"/>
      <c r="CZ37" s="461"/>
      <c r="DA37" s="461"/>
      <c r="DB37" s="461"/>
      <c r="DC37" s="461"/>
      <c r="DD37" s="461"/>
      <c r="DE37" s="461"/>
      <c r="DF37" s="461"/>
      <c r="DG37" s="461"/>
      <c r="DH37" s="461"/>
      <c r="DI37" s="461"/>
      <c r="DJ37" s="461"/>
      <c r="DK37" s="461"/>
      <c r="DL37" s="461"/>
      <c r="DM37" s="461"/>
      <c r="DN37" s="461"/>
      <c r="DO37" s="461"/>
      <c r="DP37" s="461"/>
      <c r="DQ37" s="461"/>
      <c r="DR37" s="461"/>
      <c r="DS37" s="461"/>
      <c r="DT37" s="461"/>
      <c r="DU37" s="461"/>
      <c r="DV37" s="461"/>
      <c r="DW37" s="461"/>
      <c r="DX37" s="461"/>
      <c r="DY37" s="461"/>
      <c r="DZ37" s="461"/>
      <c r="EA37" s="461"/>
      <c r="EB37" s="461"/>
      <c r="EC37" s="461"/>
      <c r="ED37" s="461"/>
      <c r="EE37" s="461"/>
      <c r="EF37" s="461"/>
      <c r="EG37" s="461"/>
      <c r="EH37" s="461"/>
      <c r="EI37" s="461"/>
      <c r="EJ37" s="461"/>
      <c r="EK37" s="461"/>
      <c r="EL37" s="461"/>
      <c r="EM37" s="461"/>
      <c r="EN37" s="461"/>
      <c r="EO37" s="461"/>
      <c r="EP37" s="461"/>
      <c r="EQ37" s="461"/>
      <c r="ER37" s="461"/>
      <c r="ES37" s="461"/>
      <c r="ET37" s="461"/>
      <c r="EU37" s="461"/>
      <c r="EV37" s="461"/>
      <c r="EW37" s="461"/>
      <c r="EX37" s="461"/>
      <c r="EY37" s="461"/>
      <c r="EZ37" s="461"/>
      <c r="FA37" s="461"/>
      <c r="FB37" s="461"/>
      <c r="FC37" s="461"/>
      <c r="FD37" s="461"/>
      <c r="FE37" s="461"/>
      <c r="FF37" s="461"/>
      <c r="FG37" s="461"/>
      <c r="FH37" s="461"/>
      <c r="FI37" s="461"/>
      <c r="FJ37" s="461"/>
      <c r="FK37" s="461"/>
      <c r="FL37" s="461"/>
      <c r="FM37" s="461"/>
      <c r="FN37" s="461"/>
      <c r="FO37" s="461"/>
      <c r="FP37" s="461"/>
      <c r="FQ37" s="461"/>
      <c r="FR37" s="461"/>
      <c r="FS37" s="461"/>
      <c r="FT37" s="461"/>
      <c r="FU37" s="461"/>
      <c r="FV37" s="461"/>
      <c r="FW37" s="461"/>
      <c r="FX37" s="461"/>
      <c r="FY37" s="461"/>
      <c r="FZ37" s="461"/>
    </row>
    <row r="38" spans="2:182">
      <c r="B38" s="595" t="s">
        <v>25</v>
      </c>
      <c r="C38" s="150">
        <v>41275</v>
      </c>
      <c r="D38" s="151">
        <v>41306</v>
      </c>
      <c r="E38" s="151">
        <v>41334</v>
      </c>
      <c r="F38" s="151">
        <v>41365</v>
      </c>
      <c r="G38" s="151">
        <v>41395</v>
      </c>
      <c r="H38" s="151">
        <v>41426</v>
      </c>
      <c r="I38" s="151">
        <v>41456</v>
      </c>
      <c r="J38" s="151">
        <v>41487</v>
      </c>
      <c r="K38" s="151">
        <v>41518</v>
      </c>
      <c r="L38" s="151">
        <v>41548</v>
      </c>
      <c r="M38" s="151">
        <v>41579</v>
      </c>
      <c r="N38" s="151">
        <v>41609</v>
      </c>
      <c r="O38" s="151">
        <v>41640</v>
      </c>
      <c r="P38" s="151">
        <v>41671</v>
      </c>
      <c r="Q38" s="151">
        <v>41699</v>
      </c>
      <c r="R38" s="151">
        <v>41730</v>
      </c>
      <c r="S38" s="151">
        <v>41760</v>
      </c>
      <c r="T38" s="151">
        <v>41791</v>
      </c>
      <c r="U38" s="151">
        <v>41821</v>
      </c>
      <c r="V38" s="151">
        <v>41852</v>
      </c>
      <c r="W38" s="151">
        <v>41883</v>
      </c>
      <c r="X38" s="151">
        <v>41913</v>
      </c>
      <c r="Y38" s="151">
        <v>41944</v>
      </c>
      <c r="Z38" s="151">
        <v>41974</v>
      </c>
      <c r="AA38" s="151">
        <v>42005</v>
      </c>
      <c r="AB38" s="151">
        <v>42036</v>
      </c>
      <c r="AC38" s="151">
        <v>42064</v>
      </c>
      <c r="AD38" s="151">
        <v>42095</v>
      </c>
      <c r="AE38" s="151">
        <v>42125</v>
      </c>
      <c r="AF38" s="151">
        <v>42156</v>
      </c>
      <c r="AG38" s="151">
        <v>42186</v>
      </c>
      <c r="AH38" s="151">
        <v>42217</v>
      </c>
      <c r="AI38" s="151">
        <v>42248</v>
      </c>
      <c r="AJ38" s="151">
        <v>42278</v>
      </c>
      <c r="AK38" s="151">
        <v>42309</v>
      </c>
      <c r="AL38" s="151">
        <v>42339</v>
      </c>
      <c r="AM38" s="151">
        <v>42370</v>
      </c>
      <c r="AN38" s="151">
        <v>42401</v>
      </c>
      <c r="AO38" s="151">
        <v>42430</v>
      </c>
      <c r="AP38" s="151">
        <v>42461</v>
      </c>
      <c r="AQ38" s="151">
        <v>42491</v>
      </c>
      <c r="AR38" s="151">
        <v>42522</v>
      </c>
      <c r="AS38" s="151">
        <v>42552</v>
      </c>
      <c r="AT38" s="151">
        <v>42583</v>
      </c>
      <c r="AU38" s="151">
        <v>42614</v>
      </c>
      <c r="AV38" s="151">
        <v>42644</v>
      </c>
      <c r="AW38" s="151">
        <v>42675</v>
      </c>
      <c r="AX38" s="151">
        <v>42705</v>
      </c>
      <c r="AY38" s="151">
        <v>42736</v>
      </c>
      <c r="AZ38" s="151">
        <v>42767</v>
      </c>
      <c r="BA38" s="151">
        <v>42795</v>
      </c>
      <c r="BB38" s="151">
        <v>42826</v>
      </c>
      <c r="BC38" s="151">
        <v>42856</v>
      </c>
      <c r="BD38" s="151">
        <v>42887</v>
      </c>
      <c r="BE38" s="151">
        <v>42917</v>
      </c>
      <c r="BF38" s="151">
        <v>42948</v>
      </c>
      <c r="BG38" s="151">
        <v>42979</v>
      </c>
      <c r="BH38" s="151">
        <v>43009</v>
      </c>
      <c r="BI38" s="151">
        <v>43040</v>
      </c>
      <c r="BJ38" s="151">
        <v>43070</v>
      </c>
      <c r="BK38" s="151">
        <v>43101</v>
      </c>
      <c r="BL38" s="151">
        <v>43132</v>
      </c>
      <c r="BM38" s="151">
        <v>43160</v>
      </c>
      <c r="BN38" s="151">
        <v>43191</v>
      </c>
      <c r="BO38" s="151">
        <v>43221</v>
      </c>
      <c r="BP38" s="151">
        <v>43252</v>
      </c>
      <c r="BQ38" s="151">
        <v>43282</v>
      </c>
      <c r="BR38" s="151">
        <v>43313</v>
      </c>
      <c r="BS38" s="151">
        <v>43344</v>
      </c>
      <c r="BT38" s="151">
        <v>43374</v>
      </c>
      <c r="BU38" s="151">
        <v>43405</v>
      </c>
      <c r="BV38" s="151">
        <v>43435</v>
      </c>
      <c r="BW38" s="151">
        <v>43466</v>
      </c>
      <c r="BX38" s="151">
        <v>43497</v>
      </c>
      <c r="BY38" s="151">
        <v>43525</v>
      </c>
      <c r="BZ38" s="151">
        <v>43556</v>
      </c>
      <c r="CA38" s="151">
        <v>43586</v>
      </c>
      <c r="CB38" s="151">
        <v>43617</v>
      </c>
      <c r="CC38" s="151">
        <v>43647</v>
      </c>
      <c r="CD38" s="151">
        <v>43678</v>
      </c>
      <c r="CE38" s="151">
        <v>43709</v>
      </c>
      <c r="CF38" s="151">
        <v>43739</v>
      </c>
      <c r="CG38" s="151">
        <v>43770</v>
      </c>
      <c r="CH38" s="151">
        <v>43800</v>
      </c>
      <c r="CI38" s="151">
        <v>43831</v>
      </c>
      <c r="CJ38" s="151">
        <v>43862</v>
      </c>
      <c r="CK38" s="151">
        <v>43891</v>
      </c>
      <c r="CL38" s="151">
        <v>43922</v>
      </c>
      <c r="CM38" s="151">
        <v>43952</v>
      </c>
      <c r="CN38" s="151">
        <v>43983</v>
      </c>
      <c r="CO38" s="151">
        <v>44013</v>
      </c>
      <c r="CP38" s="151">
        <v>44044</v>
      </c>
      <c r="CQ38" s="151">
        <v>44075</v>
      </c>
      <c r="CR38" s="151">
        <v>44105</v>
      </c>
      <c r="CS38" s="151">
        <v>44136</v>
      </c>
      <c r="CT38" s="151">
        <v>44166</v>
      </c>
      <c r="CU38" s="151">
        <v>44197</v>
      </c>
      <c r="CV38" s="151">
        <v>44228</v>
      </c>
      <c r="CW38" s="151">
        <v>44256</v>
      </c>
      <c r="CX38" s="151">
        <v>44287</v>
      </c>
      <c r="CY38" s="151">
        <v>44317</v>
      </c>
      <c r="CZ38" s="151">
        <v>44348</v>
      </c>
      <c r="DA38" s="151">
        <v>44378</v>
      </c>
      <c r="DB38" s="151">
        <v>44409</v>
      </c>
      <c r="DC38" s="151">
        <v>44440</v>
      </c>
      <c r="DD38" s="151">
        <v>44470</v>
      </c>
      <c r="DE38" s="151">
        <v>44501</v>
      </c>
      <c r="DF38" s="151">
        <v>44531</v>
      </c>
      <c r="DG38" s="151">
        <v>44562</v>
      </c>
      <c r="DH38" s="151">
        <v>44593</v>
      </c>
      <c r="DI38" s="151">
        <v>44621</v>
      </c>
      <c r="DJ38" s="151">
        <v>44652</v>
      </c>
      <c r="DK38" s="151">
        <v>44682</v>
      </c>
      <c r="DL38" s="151">
        <v>44713</v>
      </c>
      <c r="DM38" s="151">
        <v>44743</v>
      </c>
      <c r="DN38" s="151">
        <v>44774</v>
      </c>
      <c r="DO38" s="151">
        <v>44805</v>
      </c>
      <c r="DP38" s="151">
        <v>44835</v>
      </c>
      <c r="DQ38" s="151">
        <v>44866</v>
      </c>
      <c r="DR38" s="151">
        <v>44896</v>
      </c>
      <c r="DS38" s="151">
        <v>44927</v>
      </c>
      <c r="DT38" s="151">
        <v>44958</v>
      </c>
      <c r="DU38" s="151">
        <v>44986</v>
      </c>
      <c r="DV38" s="151">
        <v>45017</v>
      </c>
      <c r="DW38" s="151">
        <v>45047</v>
      </c>
      <c r="DX38" s="151">
        <v>45078</v>
      </c>
      <c r="DY38" s="151">
        <v>45108</v>
      </c>
      <c r="DZ38" s="151">
        <v>45139</v>
      </c>
      <c r="EA38" s="151">
        <v>45170</v>
      </c>
      <c r="EB38" s="151">
        <v>45200</v>
      </c>
      <c r="EC38" s="151">
        <v>45231</v>
      </c>
      <c r="ED38" s="151">
        <v>45261</v>
      </c>
      <c r="EE38" s="151">
        <v>45292</v>
      </c>
      <c r="EF38" s="151">
        <v>45323</v>
      </c>
      <c r="EG38" s="151">
        <v>45352</v>
      </c>
      <c r="EH38" s="151">
        <v>45383</v>
      </c>
      <c r="EI38" s="151">
        <v>45413</v>
      </c>
      <c r="EJ38" s="151">
        <v>45444</v>
      </c>
      <c r="EK38" s="151">
        <v>45474</v>
      </c>
      <c r="EL38" s="151">
        <v>45505</v>
      </c>
      <c r="EM38" s="151">
        <v>45536</v>
      </c>
      <c r="EN38" s="151">
        <v>45566</v>
      </c>
      <c r="EO38" s="151">
        <v>45597</v>
      </c>
      <c r="EP38" s="151">
        <v>45627</v>
      </c>
      <c r="EQ38" s="151">
        <v>45658</v>
      </c>
      <c r="ER38" s="151">
        <v>45689</v>
      </c>
      <c r="ES38" s="151">
        <v>45717</v>
      </c>
      <c r="ET38" s="151">
        <v>45748</v>
      </c>
      <c r="EU38" s="151">
        <v>45778</v>
      </c>
      <c r="EV38" s="151">
        <v>45809</v>
      </c>
      <c r="EW38" s="151">
        <v>45839</v>
      </c>
      <c r="EX38" s="151">
        <v>45870</v>
      </c>
      <c r="EY38" s="151">
        <v>45901</v>
      </c>
      <c r="EZ38" s="151">
        <v>45931</v>
      </c>
      <c r="FA38" s="151">
        <v>45962</v>
      </c>
      <c r="FB38" s="151">
        <v>45992</v>
      </c>
      <c r="FC38" s="151">
        <v>46023</v>
      </c>
      <c r="FD38" s="151">
        <v>46054</v>
      </c>
      <c r="FE38" s="151">
        <v>46082</v>
      </c>
      <c r="FF38" s="151">
        <v>46113</v>
      </c>
      <c r="FG38" s="151">
        <v>46143</v>
      </c>
      <c r="FH38" s="151">
        <v>46174</v>
      </c>
      <c r="FI38" s="151">
        <v>46204</v>
      </c>
      <c r="FJ38" s="151">
        <v>46235</v>
      </c>
      <c r="FK38" s="151">
        <v>46266</v>
      </c>
      <c r="FL38" s="151">
        <v>46296</v>
      </c>
      <c r="FM38" s="151">
        <v>46327</v>
      </c>
      <c r="FN38" s="151">
        <v>46357</v>
      </c>
      <c r="FO38" s="151">
        <v>46388</v>
      </c>
      <c r="FP38" s="151">
        <v>46419</v>
      </c>
      <c r="FQ38" s="151">
        <v>46447</v>
      </c>
      <c r="FR38" s="151">
        <v>46478</v>
      </c>
      <c r="FS38" s="151">
        <v>46508</v>
      </c>
      <c r="FT38" s="151">
        <v>46539</v>
      </c>
      <c r="FU38" s="151">
        <v>46569</v>
      </c>
      <c r="FV38" s="151">
        <v>46600</v>
      </c>
      <c r="FW38" s="151">
        <v>46631</v>
      </c>
      <c r="FX38" s="151">
        <v>46661</v>
      </c>
      <c r="FY38" s="151">
        <v>46692</v>
      </c>
      <c r="FZ38" s="151">
        <v>46722</v>
      </c>
    </row>
    <row r="39" spans="2:182">
      <c r="B39" s="596" t="s">
        <v>26</v>
      </c>
      <c r="C39" s="156">
        <v>1021039.33</v>
      </c>
      <c r="D39" s="156">
        <v>907814.48</v>
      </c>
      <c r="E39" s="156">
        <v>955339.93</v>
      </c>
      <c r="F39" s="156">
        <v>887590.42</v>
      </c>
      <c r="G39" s="156">
        <v>930052.26</v>
      </c>
      <c r="H39" s="156">
        <v>968421.99</v>
      </c>
      <c r="I39" s="156">
        <v>1014943.6</v>
      </c>
      <c r="J39" s="156">
        <v>1007905.71</v>
      </c>
      <c r="K39" s="156">
        <v>918920.23</v>
      </c>
      <c r="L39" s="156">
        <v>909811.01</v>
      </c>
      <c r="M39" s="156">
        <v>911552.79</v>
      </c>
      <c r="N39" s="156">
        <v>1006572.33</v>
      </c>
      <c r="O39" s="156">
        <v>1016992.71</v>
      </c>
      <c r="P39" s="156">
        <v>904785.83</v>
      </c>
      <c r="Q39" s="156">
        <v>950282.39</v>
      </c>
      <c r="R39" s="156">
        <v>882547.04</v>
      </c>
      <c r="S39" s="156">
        <v>926001.58</v>
      </c>
      <c r="T39" s="156">
        <v>964419.83</v>
      </c>
      <c r="U39" s="156">
        <v>1019014.49</v>
      </c>
      <c r="V39" s="156">
        <v>1011954.37</v>
      </c>
      <c r="W39" s="156">
        <v>921952.93</v>
      </c>
      <c r="X39" s="156">
        <v>911846.96</v>
      </c>
      <c r="Y39" s="156">
        <v>914875.62</v>
      </c>
      <c r="Z39" s="156">
        <v>1009913.36</v>
      </c>
      <c r="AA39" s="156">
        <v>1022045.18</v>
      </c>
      <c r="AB39" s="156">
        <v>906805.6</v>
      </c>
      <c r="AC39" s="156">
        <v>952289.03</v>
      </c>
      <c r="AD39" s="156">
        <v>884566.82</v>
      </c>
      <c r="AE39" s="156">
        <v>927652.38</v>
      </c>
      <c r="AF39" s="156">
        <v>968458.38</v>
      </c>
      <c r="AG39" s="156">
        <v>1022039.1</v>
      </c>
      <c r="AH39" s="156">
        <v>1014990.1</v>
      </c>
      <c r="AI39" s="156">
        <v>923987.87</v>
      </c>
      <c r="AJ39" s="156">
        <v>914866.52</v>
      </c>
      <c r="AK39" s="156">
        <v>916898.43</v>
      </c>
      <c r="AL39" s="156">
        <v>1013971.12</v>
      </c>
      <c r="AM39" s="156">
        <v>1026088.77</v>
      </c>
      <c r="AN39" s="156">
        <v>933030.38</v>
      </c>
      <c r="AO39" s="156">
        <v>956348.8</v>
      </c>
      <c r="AP39" s="156">
        <v>888613.46</v>
      </c>
      <c r="AQ39" s="156">
        <v>930690.14</v>
      </c>
      <c r="AR39" s="156">
        <v>972497.93</v>
      </c>
      <c r="AS39" s="156">
        <v>1026076.65</v>
      </c>
      <c r="AT39" s="156">
        <v>1019039.76</v>
      </c>
      <c r="AU39" s="156">
        <v>927015.52</v>
      </c>
      <c r="AV39" s="156">
        <v>917910.34</v>
      </c>
      <c r="AW39" s="156">
        <v>919933.16</v>
      </c>
      <c r="AX39" s="156">
        <v>1017982.37</v>
      </c>
      <c r="AY39" s="156">
        <v>1029126.53</v>
      </c>
      <c r="AZ39" s="156">
        <v>914883.71</v>
      </c>
      <c r="BA39" s="156">
        <v>958365.55</v>
      </c>
      <c r="BB39" s="156">
        <v>890636.26</v>
      </c>
      <c r="BC39" s="156">
        <v>932710.93</v>
      </c>
      <c r="BD39" s="156">
        <v>975532.66</v>
      </c>
      <c r="BE39" s="156">
        <v>1030126.3</v>
      </c>
      <c r="BF39" s="156">
        <v>1024087.19</v>
      </c>
      <c r="BG39" s="156">
        <v>930046.2</v>
      </c>
      <c r="BH39" s="156">
        <v>919957.41</v>
      </c>
      <c r="BI39" s="156">
        <v>922953.72</v>
      </c>
      <c r="BJ39" s="156">
        <v>1021887.46</v>
      </c>
      <c r="BK39" s="156">
        <v>1032162.26</v>
      </c>
      <c r="BL39" s="156">
        <v>916832.73</v>
      </c>
      <c r="BM39" s="156">
        <v>961408.36</v>
      </c>
      <c r="BN39" s="156">
        <v>892654.02</v>
      </c>
      <c r="BO39" s="156">
        <v>935109.79</v>
      </c>
      <c r="BP39" s="156">
        <v>977555.46</v>
      </c>
      <c r="BQ39" s="156">
        <v>1034176.99</v>
      </c>
      <c r="BR39" s="156">
        <v>1026102.94</v>
      </c>
      <c r="BS39" s="156">
        <v>932068</v>
      </c>
      <c r="BT39" s="156">
        <v>921814.44</v>
      </c>
      <c r="BU39" s="156">
        <v>925984.4</v>
      </c>
      <c r="BV39" s="156">
        <v>1024972.74</v>
      </c>
      <c r="BW39" s="156">
        <v>1035193.94</v>
      </c>
      <c r="BX39" s="156">
        <v>919813.87</v>
      </c>
      <c r="BY39" s="156">
        <v>964438.03</v>
      </c>
      <c r="BZ39" s="156">
        <v>893659.86</v>
      </c>
      <c r="CA39" s="156">
        <v>937132.61</v>
      </c>
      <c r="CB39" s="156">
        <v>980591.2</v>
      </c>
      <c r="CC39" s="156">
        <v>1037196.54</v>
      </c>
      <c r="CD39" s="156">
        <v>1029137.65</v>
      </c>
      <c r="CE39" s="156">
        <v>935096.65</v>
      </c>
      <c r="CF39" s="156">
        <v>923818.04</v>
      </c>
      <c r="CG39" s="156">
        <v>927654.40000000002</v>
      </c>
      <c r="CH39" s="156">
        <v>1027622.31</v>
      </c>
      <c r="CI39" s="156">
        <v>1039230.47</v>
      </c>
      <c r="CJ39" s="156">
        <v>944149.26</v>
      </c>
      <c r="CK39" s="156">
        <v>966454.77</v>
      </c>
      <c r="CL39" s="156">
        <v>896701.67</v>
      </c>
      <c r="CM39" s="156">
        <v>939153.39</v>
      </c>
      <c r="CN39" s="156">
        <v>983620.86</v>
      </c>
      <c r="CO39" s="156">
        <v>1040241.38</v>
      </c>
      <c r="CP39" s="156">
        <v>1032176.41</v>
      </c>
      <c r="CQ39" s="156">
        <v>937126.54</v>
      </c>
      <c r="CR39" s="156">
        <v>925749.88</v>
      </c>
      <c r="CS39" s="156">
        <v>930673.97</v>
      </c>
      <c r="CT39" s="156">
        <v>1031169.56</v>
      </c>
      <c r="CU39" s="156">
        <v>1043276.1</v>
      </c>
      <c r="CV39" s="156">
        <v>926027.87</v>
      </c>
      <c r="CW39" s="156">
        <v>969490.5</v>
      </c>
      <c r="CX39" s="156">
        <v>898723.45</v>
      </c>
      <c r="CY39" s="156">
        <v>943200.03</v>
      </c>
      <c r="CZ39" s="156">
        <v>987662.44</v>
      </c>
      <c r="DA39" s="156">
        <v>1044276.9</v>
      </c>
      <c r="DB39" s="156">
        <v>1036215.98</v>
      </c>
      <c r="DC39" s="156">
        <v>940143.07</v>
      </c>
      <c r="DD39" s="156">
        <v>928811.89</v>
      </c>
      <c r="DE39" s="156">
        <v>932705.87</v>
      </c>
      <c r="DF39" s="156">
        <v>1035205.08</v>
      </c>
      <c r="DG39" s="156">
        <v>1047212.54</v>
      </c>
      <c r="DH39" s="156">
        <v>930049.23</v>
      </c>
      <c r="DI39" s="156">
        <v>972518.14</v>
      </c>
      <c r="DJ39" s="156">
        <v>900741.22</v>
      </c>
      <c r="DK39" s="156">
        <v>945219.8</v>
      </c>
      <c r="DL39" s="156">
        <v>990696.15</v>
      </c>
      <c r="DM39" s="156">
        <v>1047312.62</v>
      </c>
      <c r="DN39" s="156">
        <v>1039249.68</v>
      </c>
      <c r="DO39" s="156">
        <v>943192.95</v>
      </c>
      <c r="DP39" s="156">
        <v>931689.92</v>
      </c>
      <c r="DQ39" s="156">
        <v>936108.57</v>
      </c>
      <c r="DR39" s="156">
        <v>1039257.77</v>
      </c>
      <c r="DS39" s="156">
        <v>1051311.73</v>
      </c>
      <c r="DT39" s="156">
        <v>933093.05</v>
      </c>
      <c r="DU39" s="156">
        <v>975547.82</v>
      </c>
      <c r="DV39" s="156">
        <v>903774.92</v>
      </c>
      <c r="DW39" s="156">
        <v>948257.56</v>
      </c>
      <c r="DX39" s="156">
        <v>994739.75</v>
      </c>
      <c r="DY39" s="156">
        <v>1052357.01</v>
      </c>
      <c r="DZ39" s="156">
        <v>1044305.19</v>
      </c>
      <c r="EA39" s="156">
        <v>945207.67</v>
      </c>
      <c r="EB39" s="156">
        <v>934086.77</v>
      </c>
      <c r="EC39" s="156">
        <v>939040.17</v>
      </c>
      <c r="ED39" s="156">
        <v>1042908.13</v>
      </c>
      <c r="EE39" s="156">
        <v>1055408.92</v>
      </c>
      <c r="EF39" s="156">
        <v>957290.96</v>
      </c>
      <c r="EG39" s="156">
        <v>978586.58</v>
      </c>
      <c r="EH39" s="156">
        <v>906432.58</v>
      </c>
      <c r="EI39" s="156">
        <v>951289.25</v>
      </c>
      <c r="EJ39" s="156">
        <v>997775.48</v>
      </c>
      <c r="EK39" s="156">
        <v>1056416.78</v>
      </c>
      <c r="EL39" s="156">
        <v>1048342.74</v>
      </c>
      <c r="EM39" s="156">
        <v>948245.43</v>
      </c>
      <c r="EN39" s="156">
        <v>935728.46</v>
      </c>
      <c r="EO39" s="156">
        <v>942169.91</v>
      </c>
      <c r="EP39" s="156">
        <v>1047296.45</v>
      </c>
      <c r="EQ39" s="156">
        <v>1059458.58</v>
      </c>
      <c r="ER39" s="156">
        <v>939144.3</v>
      </c>
      <c r="ES39" s="156">
        <v>982633.21</v>
      </c>
      <c r="ET39" s="156">
        <v>908474.6</v>
      </c>
      <c r="EU39" s="156">
        <v>953308.01</v>
      </c>
      <c r="EV39" s="156">
        <v>1001818.07</v>
      </c>
      <c r="EW39" s="156">
        <v>1060456.3400000001</v>
      </c>
      <c r="EX39" s="156">
        <v>1051263.21</v>
      </c>
      <c r="EY39" s="156">
        <v>952294.08</v>
      </c>
      <c r="EZ39" s="156">
        <v>939134.18</v>
      </c>
      <c r="FA39" s="156">
        <v>945205.66</v>
      </c>
      <c r="FB39" s="156">
        <v>1051245.01</v>
      </c>
      <c r="FC39" s="156">
        <v>1062483.2</v>
      </c>
      <c r="FD39" s="156">
        <v>943206.09</v>
      </c>
      <c r="FE39" s="156">
        <v>985663.89</v>
      </c>
      <c r="FF39" s="156">
        <v>910486.29</v>
      </c>
      <c r="FG39" s="156">
        <v>956342.74</v>
      </c>
      <c r="FH39" s="156">
        <v>1004856.84</v>
      </c>
      <c r="FI39" s="156">
        <v>1064499.94</v>
      </c>
      <c r="FJ39" s="156">
        <v>1055331.07</v>
      </c>
      <c r="FK39" s="156">
        <v>955323.75</v>
      </c>
      <c r="FL39" s="156">
        <v>940780.94</v>
      </c>
      <c r="FM39" s="156">
        <v>948235.32</v>
      </c>
      <c r="FN39" s="156">
        <v>1055411.95</v>
      </c>
      <c r="FO39" s="156">
        <v>1067545.78</v>
      </c>
      <c r="FP39" s="156">
        <v>946227.67</v>
      </c>
      <c r="FQ39" s="156">
        <v>988694.58</v>
      </c>
      <c r="FR39" s="156">
        <v>913516.97</v>
      </c>
      <c r="FS39" s="156">
        <v>960385.32</v>
      </c>
      <c r="FT39" s="156">
        <v>1009907.3</v>
      </c>
      <c r="FU39" s="156">
        <v>1068545.57</v>
      </c>
      <c r="FV39" s="156">
        <v>1059317.05</v>
      </c>
      <c r="FW39" s="156">
        <v>958354.43</v>
      </c>
      <c r="FX39" s="156">
        <v>943822.74</v>
      </c>
      <c r="FY39" s="156">
        <v>951268.03</v>
      </c>
      <c r="FZ39" s="156">
        <v>1059346.3700000001</v>
      </c>
    </row>
    <row r="40" spans="2:182">
      <c r="B40" s="597" t="s">
        <v>27</v>
      </c>
      <c r="C40" s="156">
        <v>1109624.5900000001</v>
      </c>
      <c r="D40" s="156">
        <v>996238.58000000007</v>
      </c>
      <c r="E40" s="156">
        <v>1067671.29</v>
      </c>
      <c r="F40" s="156">
        <v>936471.44</v>
      </c>
      <c r="G40" s="156">
        <v>953558.45000000007</v>
      </c>
      <c r="H40" s="156">
        <v>996443.07000000007</v>
      </c>
      <c r="I40" s="156">
        <v>1061165.53</v>
      </c>
      <c r="J40" s="156">
        <v>1041872.06</v>
      </c>
      <c r="K40" s="156">
        <v>1001321</v>
      </c>
      <c r="L40" s="156">
        <v>837499.31</v>
      </c>
      <c r="M40" s="156">
        <v>909377.19</v>
      </c>
      <c r="N40" s="156">
        <v>1082648.29</v>
      </c>
      <c r="O40" s="156">
        <v>1121176.26</v>
      </c>
      <c r="P40" s="156">
        <v>1005725.31</v>
      </c>
      <c r="Q40" s="156">
        <v>983375.97</v>
      </c>
      <c r="R40" s="156">
        <v>911977.12000000011</v>
      </c>
      <c r="S40" s="156">
        <v>948523.24</v>
      </c>
      <c r="T40" s="156">
        <v>1005895</v>
      </c>
      <c r="U40" s="156">
        <v>1045538.22</v>
      </c>
      <c r="V40" s="156">
        <v>1045104.19</v>
      </c>
      <c r="W40" s="156">
        <v>994472.07000000007</v>
      </c>
      <c r="X40" s="156">
        <v>1009447.25</v>
      </c>
      <c r="Y40" s="156">
        <v>1040396.1599999999</v>
      </c>
      <c r="Z40" s="156">
        <v>1068083.78</v>
      </c>
      <c r="AA40" s="156">
        <v>1085386.3799999999</v>
      </c>
      <c r="AB40" s="156">
        <v>981806.58000000007</v>
      </c>
      <c r="AC40" s="156">
        <v>1034340.53</v>
      </c>
      <c r="AD40" s="156">
        <v>911437.81</v>
      </c>
      <c r="AE40" s="156">
        <v>905461.38</v>
      </c>
      <c r="AF40" s="156">
        <v>1022765.19</v>
      </c>
      <c r="AG40" s="156">
        <v>1079657.3799999999</v>
      </c>
      <c r="AH40" s="156">
        <v>1075502.0999999999</v>
      </c>
      <c r="AI40" s="156">
        <v>1000806.01</v>
      </c>
      <c r="AJ40" s="156">
        <v>854176.87000000011</v>
      </c>
      <c r="AK40" s="156">
        <v>1015552</v>
      </c>
      <c r="AL40" s="156">
        <v>1039835.4299999999</v>
      </c>
      <c r="AM40" s="156">
        <v>1082929.3999999999</v>
      </c>
      <c r="AN40" s="156">
        <v>1015999.0900000001</v>
      </c>
      <c r="AO40" s="156">
        <v>912138.84999999986</v>
      </c>
      <c r="AP40" s="156">
        <v>827231.15</v>
      </c>
      <c r="AQ40" s="156">
        <v>950478.97</v>
      </c>
      <c r="AR40" s="156">
        <v>1028519.69</v>
      </c>
      <c r="AS40" s="156">
        <v>1078006.1599999999</v>
      </c>
      <c r="AT40" s="156">
        <v>1085812.53</v>
      </c>
      <c r="AU40" s="156">
        <v>1007677.4399999999</v>
      </c>
      <c r="AV40" s="156">
        <v>975407.22</v>
      </c>
      <c r="AW40" s="156">
        <v>1025015.5700000001</v>
      </c>
      <c r="AX40" s="156">
        <v>1038917.8700000001</v>
      </c>
      <c r="AY40" s="156">
        <v>1083172.3700000001</v>
      </c>
      <c r="AZ40" s="156">
        <v>982709.7</v>
      </c>
      <c r="BA40" s="156">
        <v>960627.92999999993</v>
      </c>
      <c r="BB40" s="156">
        <v>876349.59</v>
      </c>
      <c r="BC40" s="156">
        <v>950007.12</v>
      </c>
      <c r="BD40" s="156">
        <v>1006212.0800000001</v>
      </c>
      <c r="BE40" s="156">
        <v>1056688.3999999999</v>
      </c>
      <c r="BF40" s="156">
        <v>1066952</v>
      </c>
      <c r="BG40" s="156">
        <v>965484.59</v>
      </c>
      <c r="BH40" s="156">
        <v>742592.40999999992</v>
      </c>
      <c r="BI40" s="156">
        <v>846450.34</v>
      </c>
      <c r="BJ40" s="156">
        <v>1025371.5</v>
      </c>
      <c r="BK40" s="156">
        <v>1091343.3799999999</v>
      </c>
      <c r="BL40" s="156">
        <v>991873.45</v>
      </c>
      <c r="BM40" s="156">
        <v>963102.44</v>
      </c>
      <c r="BN40" s="156">
        <v>889301.45</v>
      </c>
      <c r="BO40" s="156">
        <v>963683.81</v>
      </c>
      <c r="BP40" s="156">
        <v>1020584.7799999999</v>
      </c>
      <c r="BQ40" s="156">
        <v>1088290.3999999999</v>
      </c>
      <c r="BR40" s="156">
        <v>1096534.5</v>
      </c>
      <c r="BS40" s="156">
        <v>963254.94</v>
      </c>
      <c r="BT40" s="156">
        <v>958507.97</v>
      </c>
      <c r="BU40" s="156">
        <v>986232.62</v>
      </c>
      <c r="BV40" s="156">
        <v>1092602.3999999999</v>
      </c>
      <c r="BW40" s="156">
        <v>1128417.94</v>
      </c>
      <c r="BX40" s="156">
        <v>998289.19</v>
      </c>
      <c r="BY40" s="156">
        <v>957592.75</v>
      </c>
      <c r="BZ40" s="156">
        <v>864824.62999999989</v>
      </c>
      <c r="CA40" s="156">
        <v>959667.75</v>
      </c>
      <c r="CB40" s="156">
        <v>1050789.71</v>
      </c>
      <c r="CC40" s="156">
        <v>1142247.1600000001</v>
      </c>
      <c r="CD40" s="156">
        <v>1144539.06</v>
      </c>
      <c r="CE40" s="156">
        <v>1067193.57</v>
      </c>
      <c r="CF40" s="156">
        <v>851232</v>
      </c>
      <c r="CG40" s="156">
        <v>1095933.6299999999</v>
      </c>
      <c r="CH40" s="156">
        <v>1144298.8999999999</v>
      </c>
      <c r="CI40" s="156">
        <v>1159119.25</v>
      </c>
      <c r="CJ40" s="156">
        <v>1082512.71</v>
      </c>
      <c r="CK40" s="156">
        <v>1118588.75</v>
      </c>
      <c r="CL40" s="156">
        <v>929897.62999999989</v>
      </c>
      <c r="CM40" s="156">
        <v>1019353.5</v>
      </c>
      <c r="CN40" s="156">
        <v>1091814.19</v>
      </c>
      <c r="CO40" s="156">
        <v>1163829.3799999999</v>
      </c>
      <c r="CP40" s="156">
        <v>1160205.47</v>
      </c>
      <c r="CQ40" s="156">
        <v>1088187.47</v>
      </c>
      <c r="CR40" s="156">
        <v>1048293.8700000001</v>
      </c>
      <c r="CS40" s="156">
        <v>1107811.4000000001</v>
      </c>
      <c r="CT40" s="156">
        <v>1153514.43</v>
      </c>
      <c r="CU40" s="156">
        <v>1166359.3999999999</v>
      </c>
      <c r="CV40" s="156">
        <v>1007195.81</v>
      </c>
      <c r="CW40" s="156">
        <v>984559.81</v>
      </c>
      <c r="CX40" s="156">
        <v>942167.12</v>
      </c>
      <c r="CY40" s="156">
        <v>1040381.89</v>
      </c>
      <c r="CZ40" s="156">
        <v>1097655.78</v>
      </c>
      <c r="DA40" s="156">
        <v>1165971.43</v>
      </c>
      <c r="DB40" s="156">
        <v>1175512.31</v>
      </c>
      <c r="DC40" s="156">
        <v>1081458.24</v>
      </c>
      <c r="DD40" s="156">
        <v>853287.25</v>
      </c>
      <c r="DE40" s="156">
        <v>1112217.3400000001</v>
      </c>
      <c r="DF40" s="156">
        <v>1144096.69</v>
      </c>
      <c r="DG40" s="156">
        <v>1161728.19</v>
      </c>
      <c r="DH40" s="156">
        <v>1049467.25</v>
      </c>
      <c r="DI40" s="156">
        <v>1143157.69</v>
      </c>
      <c r="DJ40" s="156">
        <v>970296.12</v>
      </c>
      <c r="DK40" s="156">
        <v>962488.53</v>
      </c>
      <c r="DL40" s="156">
        <v>1092874.0900000001</v>
      </c>
      <c r="DM40" s="156">
        <v>1164196.5</v>
      </c>
      <c r="DN40" s="156">
        <v>1172372</v>
      </c>
      <c r="DO40" s="156">
        <v>1072929.57</v>
      </c>
      <c r="DP40" s="156">
        <v>1050951.44</v>
      </c>
      <c r="DQ40" s="156">
        <v>1111842.81</v>
      </c>
      <c r="DR40" s="156">
        <v>1143052.69</v>
      </c>
      <c r="DS40" s="156">
        <v>1159397.81</v>
      </c>
      <c r="DT40" s="156">
        <v>1046493.69</v>
      </c>
      <c r="DU40" s="156">
        <v>1102680.81</v>
      </c>
      <c r="DV40" s="156">
        <v>909997.31</v>
      </c>
      <c r="DW40" s="156">
        <v>996854.12</v>
      </c>
      <c r="DX40" s="156">
        <v>1077662.29</v>
      </c>
      <c r="DY40" s="156">
        <v>1163283.69</v>
      </c>
      <c r="DZ40" s="156">
        <v>1156961</v>
      </c>
      <c r="EA40" s="156">
        <v>1071826.3400000001</v>
      </c>
      <c r="EB40" s="156">
        <v>872108.03</v>
      </c>
      <c r="EC40" s="156">
        <v>1003874.97</v>
      </c>
      <c r="ED40" s="156">
        <v>1134988.5</v>
      </c>
      <c r="EE40" s="156">
        <v>1158316.8799999999</v>
      </c>
      <c r="EF40" s="156">
        <v>1082483.28</v>
      </c>
      <c r="EG40" s="156">
        <v>980456.56</v>
      </c>
      <c r="EH40" s="156">
        <v>885754.63</v>
      </c>
      <c r="EI40" s="156">
        <v>1017914.94</v>
      </c>
      <c r="EJ40" s="156">
        <v>1082125.5</v>
      </c>
      <c r="EK40" s="156">
        <v>1157748.3799999999</v>
      </c>
      <c r="EL40" s="156">
        <v>1152814.31</v>
      </c>
      <c r="EM40" s="156">
        <v>1078072.57</v>
      </c>
      <c r="EN40" s="156">
        <v>1039889.81</v>
      </c>
      <c r="EO40" s="156">
        <v>1096951.19</v>
      </c>
      <c r="EP40" s="156">
        <v>1139588.8999999999</v>
      </c>
      <c r="EQ40" s="156">
        <v>1150724.8999999999</v>
      </c>
      <c r="ER40" s="156">
        <v>1039080.3799999999</v>
      </c>
      <c r="ES40" s="156">
        <v>1078437.1200000001</v>
      </c>
      <c r="ET40" s="156">
        <v>929390.59</v>
      </c>
      <c r="EU40" s="156">
        <v>1035495.96</v>
      </c>
      <c r="EV40" s="156">
        <v>1071951.25</v>
      </c>
      <c r="EW40" s="156">
        <v>1147105.3799999999</v>
      </c>
      <c r="EX40" s="156">
        <v>1149486.5</v>
      </c>
      <c r="EY40" s="156">
        <v>1066121.97</v>
      </c>
      <c r="EZ40" s="156">
        <v>833661.37000000011</v>
      </c>
      <c r="FA40" s="156">
        <v>893547</v>
      </c>
      <c r="FB40" s="156">
        <v>1126362.3999999999</v>
      </c>
      <c r="FC40" s="156">
        <v>1130709.3799999999</v>
      </c>
      <c r="FD40" s="156">
        <v>1022918.5700000001</v>
      </c>
      <c r="FE40" s="156">
        <v>1019721.75</v>
      </c>
      <c r="FF40" s="156">
        <v>859043.29</v>
      </c>
      <c r="FG40" s="156">
        <v>1008501.19</v>
      </c>
      <c r="FH40" s="156">
        <v>1057582.5900000001</v>
      </c>
      <c r="FI40" s="156">
        <v>1138521.3799999999</v>
      </c>
      <c r="FJ40" s="156">
        <v>1139833.6200000001</v>
      </c>
      <c r="FK40" s="156">
        <v>1054380.47</v>
      </c>
      <c r="FL40" s="156">
        <v>1026872.06</v>
      </c>
      <c r="FM40" s="156">
        <v>1074333.75</v>
      </c>
      <c r="FN40" s="156">
        <v>1116096.6200000001</v>
      </c>
      <c r="FO40" s="156">
        <v>1123924.56</v>
      </c>
      <c r="FP40" s="156">
        <v>1018031.5</v>
      </c>
      <c r="FQ40" s="156">
        <v>859221.94</v>
      </c>
      <c r="FR40" s="156">
        <v>938961.12</v>
      </c>
      <c r="FS40" s="156">
        <v>942475.51</v>
      </c>
      <c r="FT40" s="156">
        <v>1053414.5</v>
      </c>
      <c r="FU40" s="156">
        <v>1133966.3799999999</v>
      </c>
      <c r="FV40" s="156">
        <v>1125901.3999999999</v>
      </c>
      <c r="FW40" s="156">
        <v>1019644.38</v>
      </c>
      <c r="FX40" s="156">
        <v>937705.25</v>
      </c>
      <c r="FY40" s="156">
        <v>986786.40000000014</v>
      </c>
      <c r="FZ40" s="156">
        <v>1116550.43</v>
      </c>
    </row>
    <row r="41" spans="2:182" ht="15.75" thickBot="1">
      <c r="B41" s="598" t="s">
        <v>28</v>
      </c>
      <c r="C41" s="157">
        <v>88585.260000000126</v>
      </c>
      <c r="D41" s="158">
        <v>88424.100000000093</v>
      </c>
      <c r="E41" s="158">
        <v>112331.35999999999</v>
      </c>
      <c r="F41" s="158">
        <v>48881.019999999902</v>
      </c>
      <c r="G41" s="158">
        <v>23506.190000000061</v>
      </c>
      <c r="H41" s="158">
        <v>28021.080000000075</v>
      </c>
      <c r="I41" s="158">
        <v>46221.930000000051</v>
      </c>
      <c r="J41" s="158">
        <v>33966.350000000093</v>
      </c>
      <c r="K41" s="158">
        <v>82400.770000000019</v>
      </c>
      <c r="L41" s="158">
        <v>-72311.699999999953</v>
      </c>
      <c r="M41" s="158">
        <v>-2175.6000000000931</v>
      </c>
      <c r="N41" s="158">
        <v>76075.960000000079</v>
      </c>
      <c r="O41" s="158">
        <v>104183.55000000005</v>
      </c>
      <c r="P41" s="158">
        <v>100939.4800000001</v>
      </c>
      <c r="Q41" s="158">
        <v>33093.579999999958</v>
      </c>
      <c r="R41" s="158">
        <v>29430.080000000075</v>
      </c>
      <c r="S41" s="158">
        <v>22521.660000000033</v>
      </c>
      <c r="T41" s="158">
        <v>41475.170000000042</v>
      </c>
      <c r="U41" s="158">
        <v>26523.729999999981</v>
      </c>
      <c r="V41" s="158">
        <v>33149.819999999949</v>
      </c>
      <c r="W41" s="158">
        <v>72519.140000000014</v>
      </c>
      <c r="X41" s="158">
        <v>97600.290000000037</v>
      </c>
      <c r="Y41" s="158">
        <v>125520.53999999992</v>
      </c>
      <c r="Z41" s="158">
        <v>58170.420000000042</v>
      </c>
      <c r="AA41" s="158">
        <v>63341.199999999837</v>
      </c>
      <c r="AB41" s="158">
        <v>75000.980000000098</v>
      </c>
      <c r="AC41" s="158">
        <v>82051.5</v>
      </c>
      <c r="AD41" s="158">
        <v>26870.990000000107</v>
      </c>
      <c r="AE41" s="158">
        <v>-22191</v>
      </c>
      <c r="AF41" s="158">
        <v>54306.809999999939</v>
      </c>
      <c r="AG41" s="158">
        <v>57618.279999999912</v>
      </c>
      <c r="AH41" s="158">
        <v>60511.999999999884</v>
      </c>
      <c r="AI41" s="158">
        <v>76818.140000000014</v>
      </c>
      <c r="AJ41" s="158">
        <v>-60689.649999999907</v>
      </c>
      <c r="AK41" s="158">
        <v>98653.569999999949</v>
      </c>
      <c r="AL41" s="158">
        <v>25864.309999999939</v>
      </c>
      <c r="AM41" s="158">
        <v>56840.629999999888</v>
      </c>
      <c r="AN41" s="158">
        <v>82968.710000000079</v>
      </c>
      <c r="AO41" s="158">
        <v>-44209.950000000186</v>
      </c>
      <c r="AP41" s="158">
        <v>-61382.309999999939</v>
      </c>
      <c r="AQ41" s="158">
        <v>19788.829999999958</v>
      </c>
      <c r="AR41" s="158">
        <v>56021.759999999893</v>
      </c>
      <c r="AS41" s="158">
        <v>51929.509999999893</v>
      </c>
      <c r="AT41" s="158">
        <v>66772.770000000019</v>
      </c>
      <c r="AU41" s="158">
        <v>80661.919999999925</v>
      </c>
      <c r="AV41" s="158">
        <v>57496.880000000005</v>
      </c>
      <c r="AW41" s="158">
        <v>105082.41000000003</v>
      </c>
      <c r="AX41" s="158">
        <v>20935.500000000116</v>
      </c>
      <c r="AY41" s="158">
        <v>54045.840000000084</v>
      </c>
      <c r="AZ41" s="158">
        <v>67825.989999999991</v>
      </c>
      <c r="BA41" s="158">
        <v>2262.3799999998882</v>
      </c>
      <c r="BB41" s="158">
        <v>-14286.670000000042</v>
      </c>
      <c r="BC41" s="158">
        <v>17296.189999999944</v>
      </c>
      <c r="BD41" s="158">
        <v>30679.420000000042</v>
      </c>
      <c r="BE41" s="158">
        <v>26562.09999999986</v>
      </c>
      <c r="BF41" s="158">
        <v>42864.810000000056</v>
      </c>
      <c r="BG41" s="158">
        <v>35438.390000000014</v>
      </c>
      <c r="BH41" s="158">
        <v>-177365.00000000012</v>
      </c>
      <c r="BI41" s="158">
        <v>-76503.38</v>
      </c>
      <c r="BJ41" s="158">
        <v>3484.0400000000373</v>
      </c>
      <c r="BK41" s="158">
        <v>59181.119999999879</v>
      </c>
      <c r="BL41" s="158">
        <v>75040.719999999972</v>
      </c>
      <c r="BM41" s="158">
        <v>1694.0799999999581</v>
      </c>
      <c r="BN41" s="158">
        <v>-3352.5700000000652</v>
      </c>
      <c r="BO41" s="158">
        <v>28574.020000000019</v>
      </c>
      <c r="BP41" s="158">
        <v>43029.319999999949</v>
      </c>
      <c r="BQ41" s="158">
        <v>54113.409999999916</v>
      </c>
      <c r="BR41" s="158">
        <v>70431.560000000056</v>
      </c>
      <c r="BS41" s="158">
        <v>31186.939999999944</v>
      </c>
      <c r="BT41" s="158">
        <v>36693.530000000028</v>
      </c>
      <c r="BU41" s="158">
        <v>60248.219999999972</v>
      </c>
      <c r="BV41" s="158">
        <v>67629.659999999916</v>
      </c>
      <c r="BW41" s="158">
        <v>93224</v>
      </c>
      <c r="BX41" s="158">
        <v>78475.319999999949</v>
      </c>
      <c r="BY41" s="158">
        <v>-6845.2800000000279</v>
      </c>
      <c r="BZ41" s="158">
        <v>-28835.230000000098</v>
      </c>
      <c r="CA41" s="158">
        <v>22535.140000000014</v>
      </c>
      <c r="CB41" s="158">
        <v>70198.510000000009</v>
      </c>
      <c r="CC41" s="158">
        <v>105050.62000000011</v>
      </c>
      <c r="CD41" s="158">
        <v>115401.41000000003</v>
      </c>
      <c r="CE41" s="158">
        <v>132096.92000000004</v>
      </c>
      <c r="CF41" s="158">
        <v>-72586.040000000037</v>
      </c>
      <c r="CG41" s="158">
        <v>168279.22999999986</v>
      </c>
      <c r="CH41" s="158">
        <v>116676.58999999985</v>
      </c>
      <c r="CI41" s="158">
        <v>119888.78000000003</v>
      </c>
      <c r="CJ41" s="158">
        <v>138363.44999999995</v>
      </c>
      <c r="CK41" s="158">
        <v>152133.97999999998</v>
      </c>
      <c r="CL41" s="158">
        <v>33195.959999999846</v>
      </c>
      <c r="CM41" s="158">
        <v>80200.109999999986</v>
      </c>
      <c r="CN41" s="158">
        <v>108193.32999999996</v>
      </c>
      <c r="CO41" s="158">
        <v>123587.99999999988</v>
      </c>
      <c r="CP41" s="158">
        <v>128029.05999999994</v>
      </c>
      <c r="CQ41" s="158">
        <v>151060.92999999993</v>
      </c>
      <c r="CR41" s="158">
        <v>122543.99000000011</v>
      </c>
      <c r="CS41" s="158">
        <v>177137.43000000017</v>
      </c>
      <c r="CT41" s="158">
        <v>122344.86999999988</v>
      </c>
      <c r="CU41" s="158">
        <v>123083.29999999993</v>
      </c>
      <c r="CV41" s="158">
        <v>81167.940000000061</v>
      </c>
      <c r="CW41" s="158">
        <v>15069.310000000056</v>
      </c>
      <c r="CX41" s="158">
        <v>43443.670000000042</v>
      </c>
      <c r="CY41" s="158">
        <v>97181.859999999986</v>
      </c>
      <c r="CZ41" s="158">
        <v>109993.34000000008</v>
      </c>
      <c r="DA41" s="158">
        <v>121694.52999999991</v>
      </c>
      <c r="DB41" s="158">
        <v>139296.33000000007</v>
      </c>
      <c r="DC41" s="158">
        <v>141315.17000000004</v>
      </c>
      <c r="DD41" s="158">
        <v>-75524.640000000014</v>
      </c>
      <c r="DE41" s="158">
        <v>179511.47000000009</v>
      </c>
      <c r="DF41" s="158">
        <v>108891.60999999999</v>
      </c>
      <c r="DG41" s="158">
        <v>114515.64999999991</v>
      </c>
      <c r="DH41" s="158">
        <v>119418.02000000002</v>
      </c>
      <c r="DI41" s="158">
        <v>170639.54999999993</v>
      </c>
      <c r="DJ41" s="158">
        <v>69554.900000000023</v>
      </c>
      <c r="DK41" s="158">
        <v>17268.729999999981</v>
      </c>
      <c r="DL41" s="158">
        <v>102177.94000000006</v>
      </c>
      <c r="DM41" s="158">
        <v>116883.88</v>
      </c>
      <c r="DN41" s="158">
        <v>133122.31999999995</v>
      </c>
      <c r="DO41" s="158">
        <v>129736.62000000011</v>
      </c>
      <c r="DP41" s="158">
        <v>119261.5199999999</v>
      </c>
      <c r="DQ41" s="158">
        <v>175734.24000000011</v>
      </c>
      <c r="DR41" s="158">
        <v>103794.91999999993</v>
      </c>
      <c r="DS41" s="158">
        <v>108086.08000000007</v>
      </c>
      <c r="DT41" s="158">
        <v>113400.6399999999</v>
      </c>
      <c r="DU41" s="158">
        <v>127132.99000000011</v>
      </c>
      <c r="DV41" s="158">
        <v>6222.390000000014</v>
      </c>
      <c r="DW41" s="158">
        <v>48596.559999999939</v>
      </c>
      <c r="DX41" s="158">
        <v>82922.540000000037</v>
      </c>
      <c r="DY41" s="158">
        <v>110926.67999999993</v>
      </c>
      <c r="DZ41" s="158">
        <v>112655.81000000006</v>
      </c>
      <c r="EA41" s="158">
        <v>126618.67000000004</v>
      </c>
      <c r="EB41" s="158">
        <v>-61978.739999999991</v>
      </c>
      <c r="EC41" s="158">
        <v>64834.79999999993</v>
      </c>
      <c r="ED41" s="158">
        <v>92080.37</v>
      </c>
      <c r="EE41" s="158">
        <v>102907.95999999996</v>
      </c>
      <c r="EF41" s="158">
        <v>125192.32000000007</v>
      </c>
      <c r="EG41" s="158">
        <v>1869.9800000000978</v>
      </c>
      <c r="EH41" s="158">
        <v>-20677.949999999953</v>
      </c>
      <c r="EI41" s="158">
        <v>66625.689999999944</v>
      </c>
      <c r="EJ41" s="158">
        <v>84350.020000000019</v>
      </c>
      <c r="EK41" s="158">
        <v>101331.59999999986</v>
      </c>
      <c r="EL41" s="158">
        <v>104471.57000000007</v>
      </c>
      <c r="EM41" s="158">
        <v>129827.14000000001</v>
      </c>
      <c r="EN41" s="158">
        <v>104161.35000000009</v>
      </c>
      <c r="EO41" s="158">
        <v>154781.27999999991</v>
      </c>
      <c r="EP41" s="158">
        <v>92292.449999999953</v>
      </c>
      <c r="EQ41" s="158">
        <v>91266.319999999832</v>
      </c>
      <c r="ER41" s="158">
        <v>99936.079999999842</v>
      </c>
      <c r="ES41" s="158">
        <v>95803.910000000149</v>
      </c>
      <c r="ET41" s="158">
        <v>20915.989999999991</v>
      </c>
      <c r="EU41" s="158">
        <v>82187.949999999953</v>
      </c>
      <c r="EV41" s="158">
        <v>70133.180000000051</v>
      </c>
      <c r="EW41" s="158">
        <v>86649.039999999804</v>
      </c>
      <c r="EX41" s="158">
        <v>98223.290000000037</v>
      </c>
      <c r="EY41" s="158">
        <v>113827.89000000001</v>
      </c>
      <c r="EZ41" s="158">
        <v>-105472.80999999994</v>
      </c>
      <c r="FA41" s="158">
        <v>-51658.660000000033</v>
      </c>
      <c r="FB41" s="158">
        <v>75117.389999999898</v>
      </c>
      <c r="FC41" s="158">
        <v>68226.179999999935</v>
      </c>
      <c r="FD41" s="158">
        <v>79712.480000000098</v>
      </c>
      <c r="FE41" s="158">
        <v>34057.859999999986</v>
      </c>
      <c r="FF41" s="158">
        <v>-51443</v>
      </c>
      <c r="FG41" s="158">
        <v>52158.449999999953</v>
      </c>
      <c r="FH41" s="158">
        <v>52725.750000000116</v>
      </c>
      <c r="FI41" s="158">
        <v>74021.439999999944</v>
      </c>
      <c r="FJ41" s="158">
        <v>84502.550000000047</v>
      </c>
      <c r="FK41" s="158">
        <v>99056.719999999972</v>
      </c>
      <c r="FL41" s="158">
        <v>86091.120000000112</v>
      </c>
      <c r="FM41" s="158">
        <v>126098.43000000005</v>
      </c>
      <c r="FN41" s="158">
        <v>60684.670000000158</v>
      </c>
      <c r="FO41" s="158">
        <v>56378.780000000028</v>
      </c>
      <c r="FP41" s="158">
        <v>71803.829999999958</v>
      </c>
      <c r="FQ41" s="158">
        <v>-129472.64000000001</v>
      </c>
      <c r="FR41" s="158">
        <v>25444.150000000023</v>
      </c>
      <c r="FS41" s="158">
        <v>-17909.809999999939</v>
      </c>
      <c r="FT41" s="158">
        <v>43507.199999999953</v>
      </c>
      <c r="FU41" s="158">
        <v>65420.809999999823</v>
      </c>
      <c r="FV41" s="158">
        <v>66584.34999999986</v>
      </c>
      <c r="FW41" s="158">
        <v>61289.949999999953</v>
      </c>
      <c r="FX41" s="158">
        <v>-6117.4899999999907</v>
      </c>
      <c r="FY41" s="158">
        <v>35518.370000000112</v>
      </c>
      <c r="FZ41" s="158">
        <v>57204.059999999823</v>
      </c>
    </row>
    <row r="42" spans="2:182" ht="15.75" thickTop="1">
      <c r="B42" s="46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</row>
    <row r="43" spans="2:182">
      <c r="B43" s="46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</row>
    <row r="44" spans="2:182">
      <c r="B44" s="599" t="s">
        <v>29</v>
      </c>
      <c r="C44" s="600">
        <v>0.27063772872918757</v>
      </c>
      <c r="D44" s="114">
        <v>0.27378625836115789</v>
      </c>
      <c r="E44" s="114">
        <v>0.25621248096169119</v>
      </c>
      <c r="F44" s="114">
        <v>0.46476145950655584</v>
      </c>
      <c r="G44" s="114">
        <v>0.33375955660771156</v>
      </c>
      <c r="H44" s="114">
        <v>0.30150832323728299</v>
      </c>
      <c r="I44" s="114">
        <v>0.29851160240512392</v>
      </c>
      <c r="J44" s="114">
        <v>0.31548931645642375</v>
      </c>
      <c r="K44" s="114">
        <v>0.28151675721480018</v>
      </c>
      <c r="L44" s="114">
        <v>0.23820272479109275</v>
      </c>
      <c r="M44" s="114">
        <v>0.23706185120169909</v>
      </c>
      <c r="N44" s="114">
        <v>0.25725081166969371</v>
      </c>
      <c r="O44" s="114">
        <v>0.26852806913969979</v>
      </c>
      <c r="P44" s="114">
        <v>0.27039908730105633</v>
      </c>
      <c r="Q44" s="114">
        <v>0.24726957943338704</v>
      </c>
      <c r="R44" s="114">
        <v>0.25478678727655035</v>
      </c>
      <c r="S44" s="114">
        <v>0.33476824399447458</v>
      </c>
      <c r="T44" s="114">
        <v>0.30031315783878032</v>
      </c>
      <c r="U44" s="114">
        <v>0.29735032555831065</v>
      </c>
      <c r="V44" s="114">
        <v>0.31297611763112804</v>
      </c>
      <c r="W44" s="114">
        <v>0.28166479751447471</v>
      </c>
      <c r="X44" s="114">
        <v>0.23467907562602164</v>
      </c>
      <c r="Y44" s="114">
        <v>0.23684840807089919</v>
      </c>
      <c r="Z44" s="114">
        <v>0.25754966365247273</v>
      </c>
      <c r="AA44" s="114">
        <v>0.2794539900686237</v>
      </c>
      <c r="AB44" s="114">
        <v>0.27615972606622424</v>
      </c>
      <c r="AC44" s="114">
        <v>0.25604653845194653</v>
      </c>
      <c r="AD44" s="114">
        <v>0.24307844961573832</v>
      </c>
      <c r="AE44" s="114">
        <v>0.3802770139685433</v>
      </c>
      <c r="AF44" s="114">
        <v>0.29960362286467973</v>
      </c>
      <c r="AG44" s="114">
        <v>0.28636364099772249</v>
      </c>
      <c r="AH44" s="114">
        <v>0.30194275978236934</v>
      </c>
      <c r="AI44" s="114">
        <v>0.27707260569966569</v>
      </c>
      <c r="AJ44" s="114">
        <v>0.24999276671946966</v>
      </c>
      <c r="AK44" s="114">
        <v>0.24139497865957296</v>
      </c>
      <c r="AL44" s="114">
        <v>0.26348502117852446</v>
      </c>
      <c r="AM44" s="114">
        <v>0.27855488481344481</v>
      </c>
      <c r="AN44" s="114">
        <v>0.26996725005894773</v>
      </c>
      <c r="AO44" s="114">
        <v>0.25390101034251067</v>
      </c>
      <c r="AP44" s="114">
        <v>0.33061682483604976</v>
      </c>
      <c r="AQ44" s="114">
        <v>0.29757226386179647</v>
      </c>
      <c r="AR44" s="114">
        <v>0.29825850080556265</v>
      </c>
      <c r="AS44" s="114">
        <v>0.28583538260952696</v>
      </c>
      <c r="AT44" s="114">
        <v>0.30057777768765231</v>
      </c>
      <c r="AU44" s="114">
        <v>0.27513940416264088</v>
      </c>
      <c r="AV44" s="114">
        <v>0.24966842541613518</v>
      </c>
      <c r="AW44" s="114">
        <v>0.23992009009975329</v>
      </c>
      <c r="AX44" s="114">
        <v>0.26274730161845478</v>
      </c>
      <c r="AY44" s="114">
        <v>0.27784017871819927</v>
      </c>
      <c r="AZ44" s="114">
        <v>0.27939165746727646</v>
      </c>
      <c r="BA44" s="114">
        <v>0.2540393805327979</v>
      </c>
      <c r="BB44" s="114">
        <v>0.38137259747662966</v>
      </c>
      <c r="BC44" s="114">
        <v>0.25056621337806095</v>
      </c>
      <c r="BD44" s="114">
        <v>0.2981514278450979</v>
      </c>
      <c r="BE44" s="114">
        <v>0.28596969980684567</v>
      </c>
      <c r="BF44" s="114">
        <v>0.30606975825011001</v>
      </c>
      <c r="BG44" s="114">
        <v>0.27694408538711146</v>
      </c>
      <c r="BH44" s="114">
        <v>0.25063900980991666</v>
      </c>
      <c r="BI44" s="114">
        <v>0.24079630337726124</v>
      </c>
      <c r="BJ44" s="114">
        <v>0.26640157421304961</v>
      </c>
      <c r="BK44" s="114">
        <v>0.27692615449142521</v>
      </c>
      <c r="BL44" s="114">
        <v>0.27786341188614888</v>
      </c>
      <c r="BM44" s="114">
        <v>0.2537761023927258</v>
      </c>
      <c r="BN44" s="114">
        <v>0.41454604073006035</v>
      </c>
      <c r="BO44" s="114">
        <v>0.42078308730253244</v>
      </c>
      <c r="BP44" s="114">
        <v>0.29612273772017944</v>
      </c>
      <c r="BQ44" s="114">
        <v>0.28814682338799624</v>
      </c>
      <c r="BR44" s="114">
        <v>0.30143890114995936</v>
      </c>
      <c r="BS44" s="114">
        <v>0.27339318515067945</v>
      </c>
      <c r="BT44" s="114">
        <v>0.24593253806776105</v>
      </c>
      <c r="BU44" s="114">
        <v>0.24082645325235399</v>
      </c>
      <c r="BV44" s="114">
        <v>0.25989673379037892</v>
      </c>
      <c r="BW44" s="114">
        <v>0.27177383962195306</v>
      </c>
      <c r="BX44" s="114">
        <v>0.27078722414272255</v>
      </c>
      <c r="BY44" s="114">
        <v>0.25359228654025268</v>
      </c>
      <c r="BZ44" s="114">
        <v>0.29148451133280207</v>
      </c>
      <c r="CA44" s="114">
        <v>0.3362942080209318</v>
      </c>
      <c r="CB44" s="114">
        <v>0.28974748021550278</v>
      </c>
      <c r="CC44" s="114">
        <v>0.280317284298636</v>
      </c>
      <c r="CD44" s="114">
        <v>0.29522356108367331</v>
      </c>
      <c r="CE44" s="114">
        <v>0.27023662419565719</v>
      </c>
      <c r="CF44" s="114">
        <v>0.24028886960260526</v>
      </c>
      <c r="CG44" s="114">
        <v>0.22754812370223992</v>
      </c>
      <c r="CH44" s="114">
        <v>0.24588656024826241</v>
      </c>
      <c r="CI44" s="114">
        <v>0.26255908567809505</v>
      </c>
      <c r="CJ44" s="114">
        <v>0.25709763723465279</v>
      </c>
      <c r="CK44" s="114">
        <v>0.24536955985006623</v>
      </c>
      <c r="CL44" s="114">
        <v>0.30773952612751704</v>
      </c>
      <c r="CM44" s="114">
        <v>0.27261193379693643</v>
      </c>
      <c r="CN44" s="114">
        <v>0.28726305269008562</v>
      </c>
      <c r="CO44" s="114">
        <v>0.27888145209136755</v>
      </c>
      <c r="CP44" s="114">
        <v>0.29309816547861606</v>
      </c>
      <c r="CQ44" s="114">
        <v>0.26827351273558664</v>
      </c>
      <c r="CR44" s="114">
        <v>0.23879352083506253</v>
      </c>
      <c r="CS44" s="114">
        <v>0.22779269718454737</v>
      </c>
      <c r="CT44" s="114">
        <v>0.24797646783928382</v>
      </c>
      <c r="CU44" s="114">
        <v>0.26762726344925702</v>
      </c>
      <c r="CV44" s="114">
        <v>0.26579100742697342</v>
      </c>
      <c r="CW44" s="114">
        <v>0.4887380353232651</v>
      </c>
      <c r="CX44" s="114">
        <v>1.0017698040728906</v>
      </c>
      <c r="CY44" s="114">
        <v>0.24692706116711263</v>
      </c>
      <c r="CZ44" s="114">
        <v>0.29112425915298396</v>
      </c>
      <c r="DA44" s="114">
        <v>0.27863833407726929</v>
      </c>
      <c r="DB44" s="114">
        <v>0.29284013521216484</v>
      </c>
      <c r="DC44" s="114">
        <v>0.26857886661211128</v>
      </c>
      <c r="DD44" s="114">
        <v>0.24338245896102412</v>
      </c>
      <c r="DE44" s="114">
        <v>0.2273658133360052</v>
      </c>
      <c r="DF44" s="114">
        <v>0.24973342122072084</v>
      </c>
      <c r="DG44" s="114">
        <v>0.26710301895288985</v>
      </c>
      <c r="DH44" s="114">
        <v>0.27130819143595275</v>
      </c>
      <c r="DI44" s="114">
        <v>0.24570317080034082</v>
      </c>
      <c r="DJ44" s="114">
        <v>0.24036417537837415</v>
      </c>
      <c r="DK44" s="114">
        <v>0.36693428622413093</v>
      </c>
      <c r="DL44" s="114">
        <v>0.29199545364192847</v>
      </c>
      <c r="DM44" s="114">
        <v>0.27869613552505046</v>
      </c>
      <c r="DN44" s="114">
        <v>0.29356488383846746</v>
      </c>
      <c r="DO44" s="114">
        <v>0.26948515612982621</v>
      </c>
      <c r="DP44" s="114">
        <v>0.24313674519734943</v>
      </c>
      <c r="DQ44" s="114">
        <v>0.22939532130297147</v>
      </c>
      <c r="DR44" s="114">
        <v>0.25016777200145285</v>
      </c>
      <c r="DS44" s="114">
        <v>0.26829920560851822</v>
      </c>
      <c r="DT44" s="114">
        <v>0.27173329712984845</v>
      </c>
      <c r="DU44" s="114">
        <v>0.2469337707840637</v>
      </c>
      <c r="DV44" s="114">
        <v>0.32925171963236499</v>
      </c>
      <c r="DW44" s="114">
        <v>0.26846108905085214</v>
      </c>
      <c r="DX44" s="114">
        <v>0.29288344938294325</v>
      </c>
      <c r="DY44" s="114">
        <v>0.28350444310660922</v>
      </c>
      <c r="DZ44" s="114">
        <v>0.30000191046484059</v>
      </c>
      <c r="EA44" s="114">
        <v>0.26991942143461645</v>
      </c>
      <c r="EB44" s="114">
        <v>0.2449954721174884</v>
      </c>
      <c r="EC44" s="114">
        <v>0.23164448722170158</v>
      </c>
      <c r="ED44" s="114">
        <v>0.25352727723332591</v>
      </c>
      <c r="EE44" s="114">
        <v>0.26848020523381122</v>
      </c>
      <c r="EF44" s="114">
        <v>0.26244914941954622</v>
      </c>
      <c r="EG44" s="114">
        <v>0.24717912920111926</v>
      </c>
      <c r="EH44" s="114">
        <v>0.34410578568229044</v>
      </c>
      <c r="EI44" s="114">
        <v>0.26142497911462775</v>
      </c>
      <c r="EJ44" s="114">
        <v>0.29253147403839269</v>
      </c>
      <c r="EK44" s="114">
        <v>0.28269889878411675</v>
      </c>
      <c r="EL44" s="114">
        <v>0.29905664066700949</v>
      </c>
      <c r="EM44" s="114">
        <v>0.26983709318106164</v>
      </c>
      <c r="EN44" s="114">
        <v>0.2432230836787328</v>
      </c>
      <c r="EO44" s="114">
        <v>0.23175090445045438</v>
      </c>
      <c r="EP44" s="114">
        <v>0.25456713147061744</v>
      </c>
      <c r="EQ44" s="114">
        <v>0.27042648966797128</v>
      </c>
      <c r="ER44" s="114">
        <v>0.2735556772124611</v>
      </c>
      <c r="ES44" s="114">
        <v>0.25390283402412817</v>
      </c>
      <c r="ET44" s="114">
        <v>0.35184366002879081</v>
      </c>
      <c r="EU44" s="114">
        <v>0.25595280637596918</v>
      </c>
      <c r="EV44" s="114">
        <v>0.2944454595379728</v>
      </c>
      <c r="EW44" s="114">
        <v>0.28519168792604682</v>
      </c>
      <c r="EX44" s="114">
        <v>0.30013350577214687</v>
      </c>
      <c r="EY44" s="114">
        <v>0.27663457427354254</v>
      </c>
      <c r="EZ44" s="114">
        <v>0.24596011995706424</v>
      </c>
      <c r="FA44" s="114">
        <v>0.23783071911750461</v>
      </c>
      <c r="FB44" s="114">
        <v>0.25575969442130986</v>
      </c>
      <c r="FC44" s="114">
        <v>0.27497176189871209</v>
      </c>
      <c r="FD44" s="114">
        <v>0.27766052154083137</v>
      </c>
      <c r="FE44" s="114">
        <v>0.25628465249797849</v>
      </c>
      <c r="FF44" s="114">
        <v>0.4437915963518459</v>
      </c>
      <c r="FG44" s="114">
        <v>0.39143021936400468</v>
      </c>
      <c r="FH44" s="114">
        <v>0.29637986291314733</v>
      </c>
      <c r="FI44" s="114">
        <v>0.28720028173911671</v>
      </c>
      <c r="FJ44" s="114">
        <v>0.30258160360697295</v>
      </c>
      <c r="FK44" s="114">
        <v>0.27792324060618645</v>
      </c>
      <c r="FL44" s="114">
        <v>0.24522803466443233</v>
      </c>
      <c r="FM44" s="114">
        <v>0.24110790134792859</v>
      </c>
      <c r="FN44" s="114">
        <v>0.25868241396658592</v>
      </c>
      <c r="FO44" s="114">
        <v>0.2804213754974047</v>
      </c>
      <c r="FP44" s="114">
        <v>0.27885081458039579</v>
      </c>
      <c r="FQ44" s="114">
        <v>0.25616756311624667</v>
      </c>
      <c r="FR44" s="114">
        <v>0.24224358808591628</v>
      </c>
      <c r="FS44" s="114">
        <v>0.3856358431974003</v>
      </c>
      <c r="FT44" s="114">
        <v>0.3026172615184945</v>
      </c>
      <c r="FU44" s="114">
        <v>0.28840032347129096</v>
      </c>
      <c r="FV44" s="114">
        <v>0.30373441820001906</v>
      </c>
      <c r="FW44" s="114">
        <v>0.27872186641792213</v>
      </c>
      <c r="FX44" s="114">
        <v>0.24658135887396132</v>
      </c>
      <c r="FY44" s="114">
        <v>0.24164223616609984</v>
      </c>
      <c r="FZ44" s="114">
        <v>0.25850061695472731</v>
      </c>
    </row>
    <row r="45" spans="2:182">
      <c r="B45" s="601" t="s">
        <v>30</v>
      </c>
      <c r="C45" s="602">
        <v>28225.19</v>
      </c>
      <c r="D45" s="115">
        <v>25172.09</v>
      </c>
      <c r="E45" s="115">
        <v>33228.019999999997</v>
      </c>
      <c r="F45" s="115">
        <v>34540.559999999998</v>
      </c>
      <c r="G45" s="115">
        <v>34250.03</v>
      </c>
      <c r="H45" s="115">
        <v>28876.71</v>
      </c>
      <c r="I45" s="115">
        <v>29736.99</v>
      </c>
      <c r="J45" s="115">
        <v>26745.34</v>
      </c>
      <c r="K45" s="115">
        <v>32878.769999999997</v>
      </c>
      <c r="L45" s="115">
        <v>38949.99</v>
      </c>
      <c r="M45" s="115">
        <v>38140.980000000003</v>
      </c>
      <c r="N45" s="115">
        <v>35241.599999999999</v>
      </c>
      <c r="O45" s="115">
        <v>31945.19</v>
      </c>
      <c r="P45" s="115">
        <v>28531.09</v>
      </c>
      <c r="Q45" s="115">
        <v>36948.019999999997</v>
      </c>
      <c r="R45" s="115">
        <v>38138.559999999998</v>
      </c>
      <c r="S45" s="115">
        <v>36970.03</v>
      </c>
      <c r="T45" s="115">
        <v>32475.71</v>
      </c>
      <c r="U45" s="115">
        <v>33456.99</v>
      </c>
      <c r="V45" s="115">
        <v>30464.34</v>
      </c>
      <c r="W45" s="115">
        <v>36478.769999999997</v>
      </c>
      <c r="X45" s="115">
        <v>42657.99</v>
      </c>
      <c r="Y45" s="115">
        <v>41746.980000000003</v>
      </c>
      <c r="Z45" s="115">
        <v>38659.599999999999</v>
      </c>
      <c r="AA45" s="115">
        <v>35393.339999999997</v>
      </c>
      <c r="AB45" s="115">
        <v>32653.8</v>
      </c>
      <c r="AC45" s="115">
        <v>42274.97</v>
      </c>
      <c r="AD45" s="115">
        <v>43194.25</v>
      </c>
      <c r="AE45" s="115">
        <v>42143.94</v>
      </c>
      <c r="AF45" s="115">
        <v>30321.87</v>
      </c>
      <c r="AG45" s="115">
        <v>31161.33</v>
      </c>
      <c r="AH45" s="115">
        <v>28209.71</v>
      </c>
      <c r="AI45" s="115">
        <v>35518.25</v>
      </c>
      <c r="AJ45" s="115">
        <v>43372.05</v>
      </c>
      <c r="AK45" s="115">
        <v>42733.49</v>
      </c>
      <c r="AL45" s="115">
        <v>39329.300000000003</v>
      </c>
      <c r="AM45" s="115">
        <v>35379</v>
      </c>
      <c r="AN45" s="115">
        <v>34686.550000000003</v>
      </c>
      <c r="AO45" s="115">
        <v>42269.279999999999</v>
      </c>
      <c r="AP45" s="115">
        <v>42211.82</v>
      </c>
      <c r="AQ45" s="115">
        <v>42122.94</v>
      </c>
      <c r="AR45" s="115">
        <v>30265.8</v>
      </c>
      <c r="AS45" s="115">
        <v>31208.9</v>
      </c>
      <c r="AT45" s="115">
        <v>28274.71</v>
      </c>
      <c r="AU45" s="115">
        <v>35526.69</v>
      </c>
      <c r="AV45" s="115">
        <v>43301.55</v>
      </c>
      <c r="AW45" s="115">
        <v>42721.5</v>
      </c>
      <c r="AX45" s="115">
        <v>39366.550000000003</v>
      </c>
      <c r="AY45" s="115">
        <v>38575.61</v>
      </c>
      <c r="AZ45" s="115">
        <v>34394.57</v>
      </c>
      <c r="BA45" s="115">
        <v>43710.06</v>
      </c>
      <c r="BB45" s="115">
        <v>43703.96</v>
      </c>
      <c r="BC45" s="115">
        <v>44658.06</v>
      </c>
      <c r="BD45" s="115">
        <v>33704.239999999998</v>
      </c>
      <c r="BE45" s="115">
        <v>36799.29</v>
      </c>
      <c r="BF45" s="115">
        <v>32753.29</v>
      </c>
      <c r="BG45" s="115">
        <v>38365.160000000003</v>
      </c>
      <c r="BH45" s="115">
        <v>44716.45</v>
      </c>
      <c r="BI45" s="115">
        <v>45288.22</v>
      </c>
      <c r="BJ45" s="115">
        <v>41811.79</v>
      </c>
      <c r="BK45" s="115">
        <v>38595.42</v>
      </c>
      <c r="BL45" s="115">
        <v>34468.51</v>
      </c>
      <c r="BM45" s="115">
        <v>43700.49</v>
      </c>
      <c r="BN45" s="115">
        <v>43710.96</v>
      </c>
      <c r="BO45" s="115">
        <v>44239.74</v>
      </c>
      <c r="BP45" s="115">
        <v>33698.480000000003</v>
      </c>
      <c r="BQ45" s="115">
        <v>35851.61</v>
      </c>
      <c r="BR45" s="115">
        <v>32793.97</v>
      </c>
      <c r="BS45" s="115">
        <v>38353.019999999997</v>
      </c>
      <c r="BT45" s="115">
        <v>44650.45</v>
      </c>
      <c r="BU45" s="115">
        <v>44320.52</v>
      </c>
      <c r="BV45" s="115">
        <v>41738.54</v>
      </c>
      <c r="BW45" s="115">
        <v>38628.980000000003</v>
      </c>
      <c r="BX45" s="115">
        <v>34491.589999999997</v>
      </c>
      <c r="BY45" s="115">
        <v>42683.03</v>
      </c>
      <c r="BZ45" s="115">
        <v>43764.959999999999</v>
      </c>
      <c r="CA45" s="115">
        <v>44056.01</v>
      </c>
      <c r="CB45" s="115">
        <v>33799.129999999997</v>
      </c>
      <c r="CC45" s="115">
        <v>35921.29</v>
      </c>
      <c r="CD45" s="115">
        <v>32817.26</v>
      </c>
      <c r="CE45" s="115">
        <v>37294.400000000001</v>
      </c>
      <c r="CF45" s="115">
        <v>44714.239999999998</v>
      </c>
      <c r="CG45" s="115">
        <v>44631</v>
      </c>
      <c r="CH45" s="115">
        <v>42099.81</v>
      </c>
      <c r="CI45" s="115">
        <v>38609.1</v>
      </c>
      <c r="CJ45" s="115">
        <v>37334.75</v>
      </c>
      <c r="CK45" s="115">
        <v>42713.03</v>
      </c>
      <c r="CL45" s="115">
        <v>43837.04</v>
      </c>
      <c r="CM45" s="115">
        <v>44185.78</v>
      </c>
      <c r="CN45" s="115">
        <v>33665.129999999997</v>
      </c>
      <c r="CO45" s="115">
        <v>35841.35</v>
      </c>
      <c r="CP45" s="115">
        <v>32754.61</v>
      </c>
      <c r="CQ45" s="115">
        <v>37432.61</v>
      </c>
      <c r="CR45" s="115">
        <v>44666.09</v>
      </c>
      <c r="CS45" s="115">
        <v>44602.51</v>
      </c>
      <c r="CT45" s="115">
        <v>41634.699999999997</v>
      </c>
      <c r="CU45" s="115">
        <v>37617</v>
      </c>
      <c r="CV45" s="115">
        <v>34291.5</v>
      </c>
      <c r="CW45" s="115">
        <v>42736.03</v>
      </c>
      <c r="CX45" s="115">
        <v>43788.959999999999</v>
      </c>
      <c r="CY45" s="115">
        <v>43219.06</v>
      </c>
      <c r="CZ45" s="115">
        <v>32676.760000000002</v>
      </c>
      <c r="DA45" s="115">
        <v>35819.29</v>
      </c>
      <c r="DB45" s="115">
        <v>32687.29</v>
      </c>
      <c r="DC45" s="115">
        <v>37487.46</v>
      </c>
      <c r="DD45" s="115">
        <v>43711.45</v>
      </c>
      <c r="DE45" s="115">
        <v>44615.51</v>
      </c>
      <c r="DF45" s="115">
        <v>41625.39</v>
      </c>
      <c r="DG45" s="115">
        <v>37718.81</v>
      </c>
      <c r="DH45" s="115">
        <v>33326.03</v>
      </c>
      <c r="DI45" s="115">
        <v>42706.33</v>
      </c>
      <c r="DJ45" s="115">
        <v>43785.18</v>
      </c>
      <c r="DK45" s="115">
        <v>43238.06</v>
      </c>
      <c r="DL45" s="115">
        <v>32710.199999999997</v>
      </c>
      <c r="DM45" s="115">
        <v>35792.1</v>
      </c>
      <c r="DN45" s="115">
        <v>32708.29</v>
      </c>
      <c r="DO45" s="115">
        <v>37442.31</v>
      </c>
      <c r="DP45" s="115">
        <v>43708.45</v>
      </c>
      <c r="DQ45" s="115">
        <v>44274.86</v>
      </c>
      <c r="DR45" s="115">
        <v>41616.089999999997</v>
      </c>
      <c r="DS45" s="115">
        <v>37630.61</v>
      </c>
      <c r="DT45" s="115">
        <v>33381.410000000003</v>
      </c>
      <c r="DU45" s="115">
        <v>42693.22</v>
      </c>
      <c r="DV45" s="115">
        <v>42726.96</v>
      </c>
      <c r="DW45" s="115">
        <v>43281.06</v>
      </c>
      <c r="DX45" s="115">
        <v>32710.239999999998</v>
      </c>
      <c r="DY45" s="115">
        <v>34794.61</v>
      </c>
      <c r="DZ45" s="115">
        <v>31757.97</v>
      </c>
      <c r="EA45" s="115">
        <v>37375.160000000003</v>
      </c>
      <c r="EB45" s="115">
        <v>43707.45</v>
      </c>
      <c r="EC45" s="115">
        <v>44272.22</v>
      </c>
      <c r="ED45" s="115">
        <v>41032.79</v>
      </c>
      <c r="EE45" s="115">
        <v>37617.42</v>
      </c>
      <c r="EF45" s="115">
        <v>36368.15</v>
      </c>
      <c r="EG45" s="115">
        <v>42683.03</v>
      </c>
      <c r="EH45" s="115">
        <v>43139.33</v>
      </c>
      <c r="EI45" s="115">
        <v>43056.639999999999</v>
      </c>
      <c r="EJ45" s="115">
        <v>32793.129999999997</v>
      </c>
      <c r="EK45" s="115">
        <v>34915.61</v>
      </c>
      <c r="EL45" s="115">
        <v>31822.940000000002</v>
      </c>
      <c r="EM45" s="115">
        <v>37310.26</v>
      </c>
      <c r="EN45" s="115">
        <v>44036.08</v>
      </c>
      <c r="EO45" s="115">
        <v>44326.3</v>
      </c>
      <c r="EP45" s="115">
        <v>40633.81</v>
      </c>
      <c r="EQ45" s="115">
        <v>37598.32</v>
      </c>
      <c r="ER45" s="115">
        <v>33386.89</v>
      </c>
      <c r="ES45" s="115">
        <v>41702.03</v>
      </c>
      <c r="ET45" s="115">
        <v>43072.5</v>
      </c>
      <c r="EU45" s="115">
        <v>43292.89</v>
      </c>
      <c r="EV45" s="115">
        <v>32631.129999999997</v>
      </c>
      <c r="EW45" s="115">
        <v>34913.64</v>
      </c>
      <c r="EX45" s="115">
        <v>31919.29</v>
      </c>
      <c r="EY45" s="115">
        <v>36297.760000000002</v>
      </c>
      <c r="EZ45" s="115">
        <v>43642.74</v>
      </c>
      <c r="FA45" s="115">
        <v>43344.51</v>
      </c>
      <c r="FB45" s="115">
        <v>40733</v>
      </c>
      <c r="FC45" s="115">
        <v>37592.97</v>
      </c>
      <c r="FD45" s="115">
        <v>33348.89</v>
      </c>
      <c r="FE45" s="115">
        <v>41719.03</v>
      </c>
      <c r="FF45" s="115">
        <v>43189.75</v>
      </c>
      <c r="FG45" s="115">
        <v>43187.06</v>
      </c>
      <c r="FH45" s="115">
        <v>32664.129999999997</v>
      </c>
      <c r="FI45" s="115">
        <v>34854.35</v>
      </c>
      <c r="FJ45" s="115">
        <v>31835.61</v>
      </c>
      <c r="FK45" s="115">
        <v>36449.75</v>
      </c>
      <c r="FL45" s="115">
        <v>44005.94</v>
      </c>
      <c r="FM45" s="115">
        <v>43260.51</v>
      </c>
      <c r="FN45" s="115">
        <v>40656.699999999997</v>
      </c>
      <c r="FO45" s="115">
        <v>36609</v>
      </c>
      <c r="FP45" s="115">
        <v>33311.5</v>
      </c>
      <c r="FQ45" s="115">
        <v>41735.03</v>
      </c>
      <c r="FR45" s="115">
        <v>43161.96</v>
      </c>
      <c r="FS45" s="115">
        <v>42209.06</v>
      </c>
      <c r="FT45" s="115">
        <v>31708.35</v>
      </c>
      <c r="FU45" s="115">
        <v>34797.699999999997</v>
      </c>
      <c r="FV45" s="115">
        <v>31831.29</v>
      </c>
      <c r="FW45" s="115">
        <v>36514.11</v>
      </c>
      <c r="FX45" s="115">
        <v>44042.8</v>
      </c>
      <c r="FY45" s="115">
        <v>43248.51</v>
      </c>
      <c r="FZ45" s="115">
        <v>40751.39</v>
      </c>
    </row>
    <row r="46" spans="2:182">
      <c r="B46" s="603"/>
      <c r="C46" s="116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  <c r="BV46" s="604"/>
      <c r="BW46" s="604"/>
      <c r="BX46" s="604"/>
      <c r="BY46" s="604"/>
      <c r="BZ46" s="604"/>
      <c r="CA46" s="604"/>
      <c r="CB46" s="604"/>
      <c r="CC46" s="604"/>
      <c r="CD46" s="604"/>
      <c r="CE46" s="604"/>
      <c r="CF46" s="604"/>
      <c r="CG46" s="604"/>
      <c r="CH46" s="604"/>
      <c r="CI46" s="604"/>
      <c r="CJ46" s="604"/>
      <c r="CK46" s="604"/>
      <c r="CL46" s="604"/>
      <c r="CM46" s="604"/>
      <c r="CN46" s="604"/>
      <c r="CO46" s="604"/>
      <c r="CP46" s="604"/>
      <c r="CQ46" s="604"/>
      <c r="CR46" s="604"/>
      <c r="CS46" s="604"/>
      <c r="CT46" s="604"/>
      <c r="CU46" s="604"/>
      <c r="CV46" s="604"/>
      <c r="CW46" s="604"/>
      <c r="CX46" s="604"/>
      <c r="CY46" s="604"/>
      <c r="CZ46" s="604"/>
      <c r="DA46" s="604"/>
      <c r="DB46" s="604"/>
      <c r="DC46" s="604"/>
      <c r="DD46" s="604"/>
      <c r="DE46" s="604"/>
      <c r="DF46" s="604"/>
      <c r="DG46" s="604"/>
      <c r="DH46" s="604"/>
      <c r="DI46" s="604"/>
      <c r="DJ46" s="604"/>
      <c r="DK46" s="604"/>
      <c r="DL46" s="604"/>
      <c r="DM46" s="604"/>
      <c r="DN46" s="604"/>
      <c r="DO46" s="604"/>
      <c r="DP46" s="604"/>
      <c r="DQ46" s="604"/>
      <c r="DR46" s="604"/>
      <c r="DS46" s="604"/>
      <c r="DT46" s="604"/>
      <c r="DU46" s="604"/>
      <c r="DV46" s="604"/>
      <c r="DW46" s="604"/>
      <c r="DX46" s="604"/>
      <c r="DY46" s="604"/>
      <c r="DZ46" s="604"/>
      <c r="EA46" s="604"/>
      <c r="EB46" s="604"/>
      <c r="EC46" s="604"/>
      <c r="ED46" s="604"/>
      <c r="EE46" s="604"/>
      <c r="EF46" s="604"/>
      <c r="EG46" s="604"/>
      <c r="EH46" s="604"/>
      <c r="EI46" s="604"/>
      <c r="EJ46" s="604"/>
      <c r="EK46" s="604"/>
      <c r="EL46" s="604"/>
      <c r="EM46" s="604"/>
      <c r="EN46" s="604"/>
      <c r="EO46" s="604"/>
      <c r="EP46" s="604"/>
      <c r="EQ46" s="604"/>
      <c r="ER46" s="604"/>
      <c r="ES46" s="604"/>
      <c r="ET46" s="604"/>
      <c r="EU46" s="604"/>
      <c r="EV46" s="604"/>
      <c r="EW46" s="604"/>
      <c r="EX46" s="604"/>
      <c r="EY46" s="604"/>
      <c r="EZ46" s="604"/>
      <c r="FA46" s="604"/>
      <c r="FB46" s="604"/>
      <c r="FC46" s="604"/>
      <c r="FD46" s="604"/>
      <c r="FE46" s="604"/>
      <c r="FF46" s="604"/>
      <c r="FG46" s="604"/>
      <c r="FH46" s="604"/>
      <c r="FI46" s="604"/>
      <c r="FJ46" s="604"/>
      <c r="FK46" s="604"/>
      <c r="FL46" s="604"/>
      <c r="FM46" s="604"/>
      <c r="FN46" s="604"/>
      <c r="FO46" s="604"/>
      <c r="FP46" s="604"/>
      <c r="FQ46" s="604"/>
      <c r="FR46" s="604"/>
      <c r="FS46" s="604"/>
      <c r="FT46" s="604"/>
      <c r="FU46" s="604"/>
      <c r="FV46" s="604"/>
      <c r="FW46" s="604"/>
      <c r="FX46" s="604"/>
      <c r="FY46" s="604"/>
      <c r="FZ46" s="604"/>
    </row>
    <row r="47" spans="2:182">
      <c r="B47" s="605" t="s">
        <v>31</v>
      </c>
      <c r="C47" s="606">
        <v>24019.194275577654</v>
      </c>
      <c r="D47" s="607">
        <v>21846.171357616946</v>
      </c>
      <c r="E47" s="607">
        <v>21745.135015815365</v>
      </c>
      <c r="F47" s="607">
        <v>19760.266653201787</v>
      </c>
      <c r="G47" s="607">
        <v>21226.193855331279</v>
      </c>
      <c r="H47" s="607">
        <v>25771.265385580129</v>
      </c>
      <c r="I47" s="607">
        <v>26657.412591842698</v>
      </c>
      <c r="J47" s="607">
        <v>28034.766740368828</v>
      </c>
      <c r="K47" s="607">
        <v>23949.093162134075</v>
      </c>
      <c r="L47" s="607">
        <v>20837.336676180297</v>
      </c>
      <c r="M47" s="607">
        <v>19971.419472010202</v>
      </c>
      <c r="N47" s="607">
        <v>22518.302416229122</v>
      </c>
      <c r="O47" s="607">
        <v>23902.21075612045</v>
      </c>
      <c r="P47" s="607">
        <v>21734.448460035841</v>
      </c>
      <c r="Q47" s="607">
        <v>21651.198020188607</v>
      </c>
      <c r="R47" s="607">
        <v>19872.650165702682</v>
      </c>
      <c r="S47" s="607">
        <v>21699.356337694378</v>
      </c>
      <c r="T47" s="607">
        <v>25649.422973321689</v>
      </c>
      <c r="U47" s="607">
        <v>26533.419847603189</v>
      </c>
      <c r="V47" s="607">
        <v>27898.839398074484</v>
      </c>
      <c r="W47" s="607">
        <v>23840.833044316743</v>
      </c>
      <c r="X47" s="607">
        <v>20738.378506337569</v>
      </c>
      <c r="Y47" s="607">
        <v>19877.49090361665</v>
      </c>
      <c r="Z47" s="607">
        <v>22548.642713614918</v>
      </c>
      <c r="AA47" s="607">
        <v>24750.794637020492</v>
      </c>
      <c r="AB47" s="607">
        <v>22136.471731956481</v>
      </c>
      <c r="AC47" s="607">
        <v>22432.684568414927</v>
      </c>
      <c r="AD47" s="607">
        <v>20577.120569709728</v>
      </c>
      <c r="AE47" s="607">
        <v>21950.221456800045</v>
      </c>
      <c r="AF47" s="607">
        <v>25635.699337811122</v>
      </c>
      <c r="AG47" s="607">
        <v>25551.850282811578</v>
      </c>
      <c r="AH47" s="607">
        <v>26938.413108841523</v>
      </c>
      <c r="AI47" s="607">
        <v>23468.45226616838</v>
      </c>
      <c r="AJ47" s="607">
        <v>22019.809546394092</v>
      </c>
      <c r="AK47" s="607">
        <v>20369.907272181452</v>
      </c>
      <c r="AL47" s="607">
        <v>22927.081929168904</v>
      </c>
      <c r="AM47" s="607">
        <v>24796.191328998579</v>
      </c>
      <c r="AN47" s="607">
        <v>22649.322805201034</v>
      </c>
      <c r="AO47" s="607">
        <v>22474.210532906036</v>
      </c>
      <c r="AP47" s="607">
        <v>21158.271002395606</v>
      </c>
      <c r="AQ47" s="607">
        <v>22110.789407859113</v>
      </c>
      <c r="AR47" s="607">
        <v>25663.306349130577</v>
      </c>
      <c r="AS47" s="607">
        <v>25623.98394125222</v>
      </c>
      <c r="AT47" s="607">
        <v>27021.469555564527</v>
      </c>
      <c r="AU47" s="607">
        <v>23511.804258149194</v>
      </c>
      <c r="AV47" s="607">
        <v>22030.457028657773</v>
      </c>
      <c r="AW47" s="607">
        <v>20408.378205642854</v>
      </c>
      <c r="AX47" s="607">
        <v>22970.018421754441</v>
      </c>
      <c r="AY47" s="607">
        <v>24811.012192794064</v>
      </c>
      <c r="AZ47" s="607">
        <v>22610.683724085648</v>
      </c>
      <c r="BA47" s="607">
        <v>22480.589090726164</v>
      </c>
      <c r="BB47" s="607">
        <v>21012.550041985189</v>
      </c>
      <c r="BC47" s="607">
        <v>22051.221909064934</v>
      </c>
      <c r="BD47" s="607">
        <v>25671.227025076267</v>
      </c>
      <c r="BE47" s="607">
        <v>25619.922694911456</v>
      </c>
      <c r="BF47" s="607">
        <v>27461.045849168397</v>
      </c>
      <c r="BG47" s="607">
        <v>23558.199581272849</v>
      </c>
      <c r="BH47" s="607">
        <v>22025.104020418876</v>
      </c>
      <c r="BI47" s="607">
        <v>20402.281999457184</v>
      </c>
      <c r="BJ47" s="607">
        <v>23354.289697543387</v>
      </c>
      <c r="BK47" s="607">
        <v>24799.204447592831</v>
      </c>
      <c r="BL47" s="607">
        <v>22572.460028593461</v>
      </c>
      <c r="BM47" s="607">
        <v>22485.013336057342</v>
      </c>
      <c r="BN47" s="607">
        <v>21252.174496875392</v>
      </c>
      <c r="BO47" s="607">
        <v>22380.110466225775</v>
      </c>
      <c r="BP47" s="607">
        <v>25664.958418514798</v>
      </c>
      <c r="BQ47" s="607">
        <v>26040.431616923514</v>
      </c>
      <c r="BR47" s="607">
        <v>27425.97882273154</v>
      </c>
      <c r="BS47" s="607">
        <v>23551.301353741841</v>
      </c>
      <c r="BT47" s="607">
        <v>22035.587484573229</v>
      </c>
      <c r="BU47" s="607">
        <v>20823.333922965849</v>
      </c>
      <c r="BV47" s="607">
        <v>23361.927892382104</v>
      </c>
      <c r="BW47" s="607">
        <v>24646.97848095349</v>
      </c>
      <c r="BX47" s="607">
        <v>22430.609729053966</v>
      </c>
      <c r="BY47" s="607">
        <v>22817.304104507955</v>
      </c>
      <c r="BZ47" s="607">
        <v>20892.157693661298</v>
      </c>
      <c r="CA47" s="607">
        <v>22070.22744627776</v>
      </c>
      <c r="CB47" s="607">
        <v>25480.106680874014</v>
      </c>
      <c r="CC47" s="607">
        <v>25858.286847668831</v>
      </c>
      <c r="CD47" s="607">
        <v>27263.290042727924</v>
      </c>
      <c r="CE47" s="607">
        <v>23888.208207757583</v>
      </c>
      <c r="CF47" s="607">
        <v>21886.609064381908</v>
      </c>
      <c r="CG47" s="607">
        <v>20543.438076468788</v>
      </c>
      <c r="CH47" s="607">
        <v>23045.578318645454</v>
      </c>
      <c r="CI47" s="607">
        <v>24679.685639565054</v>
      </c>
      <c r="CJ47" s="607">
        <v>22540.251946622724</v>
      </c>
      <c r="CK47" s="607">
        <v>22825.064911438807</v>
      </c>
      <c r="CL47" s="607">
        <v>21045.7291802494</v>
      </c>
      <c r="CM47" s="607">
        <v>22208.598119285936</v>
      </c>
      <c r="CN47" s="607">
        <v>25586.952553693165</v>
      </c>
      <c r="CO47" s="607">
        <v>25949.836266070357</v>
      </c>
      <c r="CP47" s="607">
        <v>27347.376315408703</v>
      </c>
      <c r="CQ47" s="607">
        <v>23875.973757387201</v>
      </c>
      <c r="CR47" s="607">
        <v>21952.079426036569</v>
      </c>
      <c r="CS47" s="607">
        <v>20604.428433447651</v>
      </c>
      <c r="CT47" s="607">
        <v>23309.71048424648</v>
      </c>
      <c r="CU47" s="607">
        <v>25190.714576560065</v>
      </c>
      <c r="CV47" s="607">
        <v>22609.587464973851</v>
      </c>
      <c r="CW47" s="607">
        <v>22818.959344409046</v>
      </c>
      <c r="CX47" s="607">
        <v>20836.839473385739</v>
      </c>
      <c r="CY47" s="607">
        <v>22666.183442183432</v>
      </c>
      <c r="CZ47" s="607">
        <v>26091.020205880221</v>
      </c>
      <c r="DA47" s="607">
        <v>26018.06922818087</v>
      </c>
      <c r="DB47" s="607">
        <v>27439.189242778171</v>
      </c>
      <c r="DC47" s="607">
        <v>23909.799957181487</v>
      </c>
      <c r="DD47" s="607">
        <v>22436.191697450427</v>
      </c>
      <c r="DE47" s="607">
        <v>20645.997584724089</v>
      </c>
      <c r="DF47" s="607">
        <v>23373.960845321239</v>
      </c>
      <c r="DG47" s="607">
        <v>25030.343545969215</v>
      </c>
      <c r="DH47" s="607">
        <v>22944.778153200979</v>
      </c>
      <c r="DI47" s="607">
        <v>22778.50879111639</v>
      </c>
      <c r="DJ47" s="607">
        <v>20947.494415345998</v>
      </c>
      <c r="DK47" s="607">
        <v>22615.365439123434</v>
      </c>
      <c r="DL47" s="607">
        <v>25962.205517784063</v>
      </c>
      <c r="DM47" s="607">
        <v>25912.053406181163</v>
      </c>
      <c r="DN47" s="607">
        <v>27306.190013716452</v>
      </c>
      <c r="DO47" s="607">
        <v>23824.687137607103</v>
      </c>
      <c r="DP47" s="607">
        <v>22335.132742654238</v>
      </c>
      <c r="DQ47" s="607">
        <v>20707.314933113095</v>
      </c>
      <c r="DR47" s="607">
        <v>23273.430962667324</v>
      </c>
      <c r="DS47" s="607">
        <v>25129.784065853557</v>
      </c>
      <c r="DT47" s="607">
        <v>22974.292476096314</v>
      </c>
      <c r="DU47" s="607">
        <v>22842.353713039618</v>
      </c>
      <c r="DV47" s="607">
        <v>21419.528514110872</v>
      </c>
      <c r="DW47" s="607">
        <v>22574.955283630574</v>
      </c>
      <c r="DX47" s="607">
        <v>26025.809293158698</v>
      </c>
      <c r="DY47" s="607">
        <v>26423.913492900221</v>
      </c>
      <c r="DZ47" s="607">
        <v>27807.175455975725</v>
      </c>
      <c r="EA47" s="607">
        <v>23909.012484975934</v>
      </c>
      <c r="EB47" s="607">
        <v>22394.167188985171</v>
      </c>
      <c r="EC47" s="607">
        <v>20762.841877633884</v>
      </c>
      <c r="ED47" s="607">
        <v>23593.696000613989</v>
      </c>
      <c r="EE47" s="607">
        <v>25192.701567075474</v>
      </c>
      <c r="EF47" s="607">
        <v>23033.377955814205</v>
      </c>
      <c r="EG47" s="607">
        <v>22899.538317256938</v>
      </c>
      <c r="EH47" s="607">
        <v>21427.0864640334</v>
      </c>
      <c r="EI47" s="607">
        <v>22756.311243789005</v>
      </c>
      <c r="EJ47" s="607">
        <v>26046.58498158741</v>
      </c>
      <c r="EK47" s="607">
        <v>26428.006430306501</v>
      </c>
      <c r="EL47" s="607">
        <v>27838.067447636091</v>
      </c>
      <c r="EM47" s="607">
        <v>23991.730219254947</v>
      </c>
      <c r="EN47" s="607">
        <v>22295.559497005484</v>
      </c>
      <c r="EO47" s="607">
        <v>20786.637813670521</v>
      </c>
      <c r="EP47" s="607">
        <v>23825.488123617619</v>
      </c>
      <c r="EQ47" s="607">
        <v>25206.478454435008</v>
      </c>
      <c r="ER47" s="607">
        <v>23028.536055427732</v>
      </c>
      <c r="ES47" s="607">
        <v>23354.917564932752</v>
      </c>
      <c r="ET47" s="607">
        <v>21275.902265868674</v>
      </c>
      <c r="EU47" s="607">
        <v>22631.093853131882</v>
      </c>
      <c r="EV47" s="607">
        <v>26125.280691266933</v>
      </c>
      <c r="EW47" s="607">
        <v>26436.035184885171</v>
      </c>
      <c r="EX47" s="607">
        <v>27800.932196424361</v>
      </c>
      <c r="EY47" s="607">
        <v>24458.481632616789</v>
      </c>
      <c r="EZ47" s="607">
        <v>22478.222292223796</v>
      </c>
      <c r="FA47" s="607">
        <v>21238.357539292887</v>
      </c>
      <c r="FB47" s="607">
        <v>23784.483398777546</v>
      </c>
      <c r="FC47" s="607">
        <v>25227.393138386429</v>
      </c>
      <c r="FD47" s="607">
        <v>23060.738864030525</v>
      </c>
      <c r="FE47" s="607">
        <v>23356.632724146588</v>
      </c>
      <c r="FF47" s="607">
        <v>21495.837767474812</v>
      </c>
      <c r="FG47" s="607">
        <v>22820.632630453714</v>
      </c>
      <c r="FH47" s="607">
        <v>26115.641286782</v>
      </c>
      <c r="FI47" s="607">
        <v>26471.37705401906</v>
      </c>
      <c r="FJ47" s="607">
        <v>27847.369800984077</v>
      </c>
      <c r="FK47" s="607">
        <v>24395.481133570993</v>
      </c>
      <c r="FL47" s="607">
        <v>22317.894345307963</v>
      </c>
      <c r="FM47" s="607">
        <v>21286.370503101643</v>
      </c>
      <c r="FN47" s="607">
        <v>23827.815197873108</v>
      </c>
      <c r="FO47" s="607">
        <v>25558.87774324718</v>
      </c>
      <c r="FP47" s="607">
        <v>22974.030624353294</v>
      </c>
      <c r="FQ47" s="607">
        <v>23241.940188120625</v>
      </c>
      <c r="FR47" s="607">
        <v>21237.631629510579</v>
      </c>
      <c r="FS47" s="607">
        <v>22865.436796933278</v>
      </c>
      <c r="FT47" s="607">
        <v>26434.549980896496</v>
      </c>
      <c r="FU47" s="607">
        <v>26377.353385308998</v>
      </c>
      <c r="FV47" s="607">
        <v>27723.757672630629</v>
      </c>
      <c r="FW47" s="607">
        <v>24259.303108542412</v>
      </c>
      <c r="FX47" s="607">
        <v>22202.656934375853</v>
      </c>
      <c r="FY47" s="607">
        <v>21196.117531247612</v>
      </c>
      <c r="FZ47" s="607">
        <v>23675.566569011688</v>
      </c>
    </row>
    <row r="48" spans="2:182">
      <c r="B48" s="41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343"/>
      <c r="P48" s="159"/>
      <c r="Q48" s="159"/>
      <c r="R48" s="159"/>
    </row>
    <row r="49" spans="2:182" ht="15.75" thickBot="1">
      <c r="B49" s="41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343"/>
      <c r="P49" s="159"/>
      <c r="Q49" s="159"/>
      <c r="R49" s="159"/>
    </row>
    <row r="50" spans="2:182" ht="15.75" thickBot="1">
      <c r="B50" s="450" t="s">
        <v>253</v>
      </c>
      <c r="C50" s="451">
        <f>+(C45+C30+C15)/((EDATE(C2,1)-C2)*24)</f>
        <v>115</v>
      </c>
      <c r="D50" s="451">
        <f t="shared" ref="D50:AX50" si="0">+(D45+D30+D15)/((EDATE(D2,1)-D2)*24)</f>
        <v>115</v>
      </c>
      <c r="E50" s="451">
        <f t="shared" si="0"/>
        <v>114.99999999999999</v>
      </c>
      <c r="F50" s="451">
        <f t="shared" si="0"/>
        <v>115</v>
      </c>
      <c r="G50" s="451">
        <f t="shared" si="0"/>
        <v>115</v>
      </c>
      <c r="H50" s="451">
        <f t="shared" si="0"/>
        <v>119.99999999999999</v>
      </c>
      <c r="I50" s="451">
        <f t="shared" si="0"/>
        <v>120</v>
      </c>
      <c r="J50" s="451">
        <f t="shared" si="0"/>
        <v>120</v>
      </c>
      <c r="K50" s="451">
        <f t="shared" si="0"/>
        <v>119.99999999999999</v>
      </c>
      <c r="L50" s="451">
        <f t="shared" si="0"/>
        <v>119.99999999999999</v>
      </c>
      <c r="M50" s="451">
        <f t="shared" si="0"/>
        <v>120.00000000000001</v>
      </c>
      <c r="N50" s="451">
        <f t="shared" si="0"/>
        <v>120</v>
      </c>
      <c r="O50" s="451">
        <f t="shared" si="0"/>
        <v>120</v>
      </c>
      <c r="P50" s="451">
        <f t="shared" si="0"/>
        <v>120</v>
      </c>
      <c r="Q50" s="451">
        <f t="shared" si="0"/>
        <v>119.99999999999999</v>
      </c>
      <c r="R50" s="451">
        <f t="shared" si="0"/>
        <v>120</v>
      </c>
      <c r="S50" s="451">
        <f t="shared" si="0"/>
        <v>120</v>
      </c>
      <c r="T50" s="451">
        <f t="shared" si="0"/>
        <v>124.99999999999999</v>
      </c>
      <c r="U50" s="451">
        <f t="shared" si="0"/>
        <v>124.99999999999999</v>
      </c>
      <c r="V50" s="451">
        <f t="shared" si="0"/>
        <v>125</v>
      </c>
      <c r="W50" s="451">
        <f t="shared" si="0"/>
        <v>124.99999999999999</v>
      </c>
      <c r="X50" s="451">
        <f t="shared" si="0"/>
        <v>124.99999999999999</v>
      </c>
      <c r="Y50" s="451">
        <f t="shared" si="0"/>
        <v>125.00000000000001</v>
      </c>
      <c r="Z50" s="451">
        <f t="shared" si="0"/>
        <v>125</v>
      </c>
      <c r="AA50" s="451">
        <f t="shared" si="0"/>
        <v>125</v>
      </c>
      <c r="AB50" s="451">
        <f t="shared" si="0"/>
        <v>125</v>
      </c>
      <c r="AC50" s="451">
        <f t="shared" si="0"/>
        <v>125</v>
      </c>
      <c r="AD50" s="451">
        <f t="shared" si="0"/>
        <v>125</v>
      </c>
      <c r="AE50" s="451">
        <f t="shared" si="0"/>
        <v>125</v>
      </c>
      <c r="AF50" s="451">
        <f t="shared" si="0"/>
        <v>125</v>
      </c>
      <c r="AG50" s="451">
        <f t="shared" si="0"/>
        <v>125</v>
      </c>
      <c r="AH50" s="451">
        <f t="shared" si="0"/>
        <v>124.99999999999999</v>
      </c>
      <c r="AI50" s="451">
        <f t="shared" si="0"/>
        <v>125</v>
      </c>
      <c r="AJ50" s="451">
        <f t="shared" si="0"/>
        <v>125</v>
      </c>
      <c r="AK50" s="451">
        <f t="shared" si="0"/>
        <v>124.99999999999999</v>
      </c>
      <c r="AL50" s="451">
        <f t="shared" si="0"/>
        <v>125</v>
      </c>
      <c r="AM50" s="451">
        <f t="shared" si="0"/>
        <v>125</v>
      </c>
      <c r="AN50" s="451">
        <f t="shared" si="0"/>
        <v>125</v>
      </c>
      <c r="AO50" s="451">
        <f t="shared" si="0"/>
        <v>125</v>
      </c>
      <c r="AP50" s="451">
        <f t="shared" si="0"/>
        <v>125</v>
      </c>
      <c r="AQ50" s="451">
        <f t="shared" si="0"/>
        <v>125</v>
      </c>
      <c r="AR50" s="451">
        <f t="shared" si="0"/>
        <v>125</v>
      </c>
      <c r="AS50" s="451">
        <f t="shared" si="0"/>
        <v>125</v>
      </c>
      <c r="AT50" s="451">
        <f t="shared" si="0"/>
        <v>124.99999999999999</v>
      </c>
      <c r="AU50" s="451">
        <f t="shared" si="0"/>
        <v>125</v>
      </c>
      <c r="AV50" s="451">
        <f t="shared" si="0"/>
        <v>125</v>
      </c>
      <c r="AW50" s="451">
        <f t="shared" si="0"/>
        <v>125</v>
      </c>
      <c r="AX50" s="451">
        <f t="shared" si="0"/>
        <v>125</v>
      </c>
      <c r="AY50" s="451">
        <f>+(AY45+(AY30-AY15))/((EDATE(AY2,1)-AY2)*24)</f>
        <v>125</v>
      </c>
      <c r="AZ50" s="451">
        <f t="shared" ref="AZ50:DK50" si="1">+(AZ45+(AZ30-AZ15))/((EDATE(AZ2,1)-AZ2)*24)</f>
        <v>125</v>
      </c>
      <c r="BA50" s="451">
        <f t="shared" si="1"/>
        <v>125</v>
      </c>
      <c r="BB50" s="451">
        <f t="shared" si="1"/>
        <v>125</v>
      </c>
      <c r="BC50" s="451">
        <f t="shared" si="1"/>
        <v>125</v>
      </c>
      <c r="BD50" s="451">
        <f t="shared" si="1"/>
        <v>125</v>
      </c>
      <c r="BE50" s="451">
        <f t="shared" si="1"/>
        <v>125</v>
      </c>
      <c r="BF50" s="451">
        <f t="shared" si="1"/>
        <v>125</v>
      </c>
      <c r="BG50" s="451">
        <f t="shared" si="1"/>
        <v>125</v>
      </c>
      <c r="BH50" s="451">
        <f t="shared" si="1"/>
        <v>125</v>
      </c>
      <c r="BI50" s="451">
        <f t="shared" si="1"/>
        <v>125</v>
      </c>
      <c r="BJ50" s="451">
        <f t="shared" si="1"/>
        <v>125</v>
      </c>
      <c r="BK50" s="451">
        <f t="shared" si="1"/>
        <v>125</v>
      </c>
      <c r="BL50" s="451">
        <f t="shared" si="1"/>
        <v>125</v>
      </c>
      <c r="BM50" s="451">
        <f t="shared" si="1"/>
        <v>125</v>
      </c>
      <c r="BN50" s="451">
        <f t="shared" si="1"/>
        <v>125</v>
      </c>
      <c r="BO50" s="451">
        <f t="shared" si="1"/>
        <v>125</v>
      </c>
      <c r="BP50" s="451">
        <f t="shared" si="1"/>
        <v>125</v>
      </c>
      <c r="BQ50" s="451">
        <f t="shared" si="1"/>
        <v>125</v>
      </c>
      <c r="BR50" s="451">
        <f t="shared" si="1"/>
        <v>125</v>
      </c>
      <c r="BS50" s="451">
        <f t="shared" si="1"/>
        <v>125</v>
      </c>
      <c r="BT50" s="451">
        <f t="shared" si="1"/>
        <v>125</v>
      </c>
      <c r="BU50" s="451">
        <f t="shared" si="1"/>
        <v>125</v>
      </c>
      <c r="BV50" s="451">
        <f t="shared" si="1"/>
        <v>125</v>
      </c>
      <c r="BW50" s="451">
        <f t="shared" si="1"/>
        <v>125</v>
      </c>
      <c r="BX50" s="451">
        <f t="shared" si="1"/>
        <v>125</v>
      </c>
      <c r="BY50" s="451">
        <f t="shared" si="1"/>
        <v>125</v>
      </c>
      <c r="BZ50" s="451">
        <f t="shared" si="1"/>
        <v>125</v>
      </c>
      <c r="CA50" s="451">
        <f t="shared" si="1"/>
        <v>125</v>
      </c>
      <c r="CB50" s="451">
        <f t="shared" si="1"/>
        <v>125</v>
      </c>
      <c r="CC50" s="451">
        <f t="shared" si="1"/>
        <v>125</v>
      </c>
      <c r="CD50" s="451">
        <f t="shared" si="1"/>
        <v>125</v>
      </c>
      <c r="CE50" s="451">
        <f t="shared" si="1"/>
        <v>125</v>
      </c>
      <c r="CF50" s="451">
        <f t="shared" si="1"/>
        <v>125</v>
      </c>
      <c r="CG50" s="451">
        <f t="shared" si="1"/>
        <v>125</v>
      </c>
      <c r="CH50" s="451">
        <f t="shared" si="1"/>
        <v>125</v>
      </c>
      <c r="CI50" s="451">
        <f t="shared" si="1"/>
        <v>125</v>
      </c>
      <c r="CJ50" s="451">
        <f t="shared" si="1"/>
        <v>125</v>
      </c>
      <c r="CK50" s="451">
        <f t="shared" si="1"/>
        <v>125</v>
      </c>
      <c r="CL50" s="451">
        <f t="shared" si="1"/>
        <v>125</v>
      </c>
      <c r="CM50" s="451">
        <f t="shared" si="1"/>
        <v>125</v>
      </c>
      <c r="CN50" s="451">
        <f t="shared" si="1"/>
        <v>125</v>
      </c>
      <c r="CO50" s="451">
        <f t="shared" si="1"/>
        <v>125</v>
      </c>
      <c r="CP50" s="451">
        <f t="shared" si="1"/>
        <v>125</v>
      </c>
      <c r="CQ50" s="451">
        <f t="shared" si="1"/>
        <v>125</v>
      </c>
      <c r="CR50" s="451">
        <f t="shared" si="1"/>
        <v>125</v>
      </c>
      <c r="CS50" s="451">
        <f t="shared" si="1"/>
        <v>125</v>
      </c>
      <c r="CT50" s="451">
        <f t="shared" si="1"/>
        <v>125</v>
      </c>
      <c r="CU50" s="451">
        <f t="shared" si="1"/>
        <v>125</v>
      </c>
      <c r="CV50" s="451">
        <f t="shared" si="1"/>
        <v>125</v>
      </c>
      <c r="CW50" s="451">
        <f t="shared" si="1"/>
        <v>125</v>
      </c>
      <c r="CX50" s="451">
        <f t="shared" si="1"/>
        <v>125</v>
      </c>
      <c r="CY50" s="451">
        <f t="shared" si="1"/>
        <v>125</v>
      </c>
      <c r="CZ50" s="451">
        <f t="shared" si="1"/>
        <v>125</v>
      </c>
      <c r="DA50" s="451">
        <f t="shared" si="1"/>
        <v>125</v>
      </c>
      <c r="DB50" s="451">
        <f t="shared" si="1"/>
        <v>125</v>
      </c>
      <c r="DC50" s="451">
        <f t="shared" si="1"/>
        <v>125</v>
      </c>
      <c r="DD50" s="451">
        <f t="shared" si="1"/>
        <v>125</v>
      </c>
      <c r="DE50" s="451">
        <f t="shared" si="1"/>
        <v>125</v>
      </c>
      <c r="DF50" s="451">
        <f t="shared" si="1"/>
        <v>125</v>
      </c>
      <c r="DG50" s="451">
        <f t="shared" si="1"/>
        <v>125</v>
      </c>
      <c r="DH50" s="451">
        <f t="shared" si="1"/>
        <v>125</v>
      </c>
      <c r="DI50" s="451">
        <f t="shared" si="1"/>
        <v>125</v>
      </c>
      <c r="DJ50" s="451">
        <f t="shared" si="1"/>
        <v>125</v>
      </c>
      <c r="DK50" s="451">
        <f t="shared" si="1"/>
        <v>125</v>
      </c>
      <c r="DL50" s="451">
        <f t="shared" ref="DL50:FW50" si="2">+(DL45+(DL30-DL15))/((EDATE(DL2,1)-DL2)*24)</f>
        <v>125</v>
      </c>
      <c r="DM50" s="451">
        <f t="shared" si="2"/>
        <v>125</v>
      </c>
      <c r="DN50" s="451">
        <f t="shared" si="2"/>
        <v>125</v>
      </c>
      <c r="DO50" s="451">
        <f t="shared" si="2"/>
        <v>125</v>
      </c>
      <c r="DP50" s="451">
        <f t="shared" si="2"/>
        <v>125</v>
      </c>
      <c r="DQ50" s="451">
        <f t="shared" si="2"/>
        <v>125</v>
      </c>
      <c r="DR50" s="451">
        <f t="shared" si="2"/>
        <v>125</v>
      </c>
      <c r="DS50" s="451">
        <f t="shared" si="2"/>
        <v>125</v>
      </c>
      <c r="DT50" s="451">
        <f t="shared" si="2"/>
        <v>125</v>
      </c>
      <c r="DU50" s="451">
        <f t="shared" si="2"/>
        <v>125</v>
      </c>
      <c r="DV50" s="451">
        <f t="shared" si="2"/>
        <v>125</v>
      </c>
      <c r="DW50" s="451">
        <f t="shared" si="2"/>
        <v>125</v>
      </c>
      <c r="DX50" s="451">
        <f t="shared" si="2"/>
        <v>125</v>
      </c>
      <c r="DY50" s="451">
        <f t="shared" si="2"/>
        <v>125</v>
      </c>
      <c r="DZ50" s="451">
        <f t="shared" si="2"/>
        <v>125</v>
      </c>
      <c r="EA50" s="451">
        <f t="shared" si="2"/>
        <v>125</v>
      </c>
      <c r="EB50" s="451">
        <f t="shared" si="2"/>
        <v>125</v>
      </c>
      <c r="EC50" s="451">
        <f t="shared" si="2"/>
        <v>125</v>
      </c>
      <c r="ED50" s="451">
        <f t="shared" si="2"/>
        <v>125</v>
      </c>
      <c r="EE50" s="451">
        <f t="shared" si="2"/>
        <v>125</v>
      </c>
      <c r="EF50" s="451">
        <f t="shared" si="2"/>
        <v>125</v>
      </c>
      <c r="EG50" s="451">
        <f t="shared" si="2"/>
        <v>125</v>
      </c>
      <c r="EH50" s="451">
        <f t="shared" si="2"/>
        <v>125</v>
      </c>
      <c r="EI50" s="451">
        <f t="shared" si="2"/>
        <v>125</v>
      </c>
      <c r="EJ50" s="451">
        <f t="shared" si="2"/>
        <v>125</v>
      </c>
      <c r="EK50" s="451">
        <f t="shared" si="2"/>
        <v>125</v>
      </c>
      <c r="EL50" s="451">
        <f t="shared" si="2"/>
        <v>125</v>
      </c>
      <c r="EM50" s="451">
        <f t="shared" si="2"/>
        <v>125</v>
      </c>
      <c r="EN50" s="451">
        <f t="shared" si="2"/>
        <v>125</v>
      </c>
      <c r="EO50" s="451">
        <f t="shared" si="2"/>
        <v>125</v>
      </c>
      <c r="EP50" s="451">
        <f t="shared" si="2"/>
        <v>125</v>
      </c>
      <c r="EQ50" s="451">
        <f t="shared" si="2"/>
        <v>125</v>
      </c>
      <c r="ER50" s="451">
        <f t="shared" si="2"/>
        <v>125</v>
      </c>
      <c r="ES50" s="451">
        <f t="shared" si="2"/>
        <v>125</v>
      </c>
      <c r="ET50" s="451">
        <f t="shared" si="2"/>
        <v>125</v>
      </c>
      <c r="EU50" s="451">
        <f t="shared" si="2"/>
        <v>125</v>
      </c>
      <c r="EV50" s="451">
        <f t="shared" si="2"/>
        <v>125</v>
      </c>
      <c r="EW50" s="451">
        <f t="shared" si="2"/>
        <v>125</v>
      </c>
      <c r="EX50" s="451">
        <f t="shared" si="2"/>
        <v>125</v>
      </c>
      <c r="EY50" s="451">
        <f t="shared" si="2"/>
        <v>125</v>
      </c>
      <c r="EZ50" s="451">
        <f t="shared" si="2"/>
        <v>125</v>
      </c>
      <c r="FA50" s="451">
        <f t="shared" si="2"/>
        <v>125</v>
      </c>
      <c r="FB50" s="451">
        <f t="shared" si="2"/>
        <v>125</v>
      </c>
      <c r="FC50" s="451">
        <f t="shared" si="2"/>
        <v>125</v>
      </c>
      <c r="FD50" s="451">
        <f t="shared" si="2"/>
        <v>125</v>
      </c>
      <c r="FE50" s="451">
        <f t="shared" si="2"/>
        <v>125</v>
      </c>
      <c r="FF50" s="451">
        <f t="shared" si="2"/>
        <v>125</v>
      </c>
      <c r="FG50" s="451">
        <f t="shared" si="2"/>
        <v>125</v>
      </c>
      <c r="FH50" s="451">
        <f t="shared" si="2"/>
        <v>125</v>
      </c>
      <c r="FI50" s="451">
        <f t="shared" si="2"/>
        <v>125</v>
      </c>
      <c r="FJ50" s="451">
        <f t="shared" si="2"/>
        <v>125</v>
      </c>
      <c r="FK50" s="451">
        <f t="shared" si="2"/>
        <v>125</v>
      </c>
      <c r="FL50" s="451">
        <f t="shared" si="2"/>
        <v>125</v>
      </c>
      <c r="FM50" s="451">
        <f t="shared" si="2"/>
        <v>125</v>
      </c>
      <c r="FN50" s="451">
        <f t="shared" si="2"/>
        <v>125</v>
      </c>
      <c r="FO50" s="451">
        <f t="shared" si="2"/>
        <v>125</v>
      </c>
      <c r="FP50" s="451">
        <f t="shared" si="2"/>
        <v>125</v>
      </c>
      <c r="FQ50" s="451">
        <f t="shared" si="2"/>
        <v>125</v>
      </c>
      <c r="FR50" s="451">
        <f t="shared" si="2"/>
        <v>125</v>
      </c>
      <c r="FS50" s="451">
        <f t="shared" si="2"/>
        <v>125</v>
      </c>
      <c r="FT50" s="451">
        <f t="shared" si="2"/>
        <v>125</v>
      </c>
      <c r="FU50" s="451">
        <f t="shared" si="2"/>
        <v>125</v>
      </c>
      <c r="FV50" s="451">
        <f t="shared" si="2"/>
        <v>125</v>
      </c>
      <c r="FW50" s="451">
        <f t="shared" si="2"/>
        <v>125</v>
      </c>
      <c r="FX50" s="451">
        <f t="shared" ref="FX50:FZ50" si="3">+(FX45+(FX30-FX15))/((EDATE(FX2,1)-FX2)*24)</f>
        <v>125</v>
      </c>
      <c r="FY50" s="451">
        <f t="shared" si="3"/>
        <v>125</v>
      </c>
      <c r="FZ50" s="451">
        <f t="shared" si="3"/>
        <v>125</v>
      </c>
    </row>
    <row r="51" spans="2:182">
      <c r="B51" s="5" t="str">
        <f>+"="&amp;" (HMPL Excess + (HMPL Load - HMPL SEPA)) / Hours in month"</f>
        <v>= (HMPL Excess + (HMPL Load - HMPL SEPA)) / Hours in month</v>
      </c>
    </row>
    <row r="52" spans="2:182">
      <c r="C5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XFD411"/>
  <sheetViews>
    <sheetView topLeftCell="B16" zoomScale="80" zoomScaleNormal="80" workbookViewId="0">
      <selection activeCell="E50" sqref="E50"/>
    </sheetView>
  </sheetViews>
  <sheetFormatPr defaultRowHeight="15"/>
  <cols>
    <col min="1" max="1" width="9.140625" style="45"/>
    <col min="2" max="2" width="40.85546875" style="416" customWidth="1"/>
    <col min="3" max="5" width="12.28515625" style="45" bestFit="1" customWidth="1"/>
    <col min="6" max="6" width="11.5703125" style="45" bestFit="1" customWidth="1"/>
    <col min="7" max="17" width="11.5703125" style="462" bestFit="1" customWidth="1"/>
    <col min="20" max="20" width="9.42578125" style="8" bestFit="1" customWidth="1"/>
    <col min="21" max="23" width="12.28515625" style="8" bestFit="1" customWidth="1"/>
    <col min="24" max="24" width="11.5703125" style="8" bestFit="1" customWidth="1"/>
    <col min="38" max="39" width="9.7109375" bestFit="1" customWidth="1"/>
    <col min="41" max="41" width="10.5703125" bestFit="1" customWidth="1"/>
  </cols>
  <sheetData>
    <row r="1" spans="1:46">
      <c r="C1" s="271">
        <f>+AL2</f>
        <v>41275</v>
      </c>
      <c r="D1" s="271">
        <f>+DATE(YEAR(C1)+1,1,1)</f>
        <v>41640</v>
      </c>
      <c r="E1" s="271">
        <f t="shared" ref="E1:F1" si="0">+DATE(YEAR(D1)+1,1,1)</f>
        <v>42005</v>
      </c>
      <c r="F1" s="271">
        <f t="shared" si="0"/>
        <v>42370</v>
      </c>
      <c r="G1" s="271">
        <f t="shared" ref="G1" si="1">+DATE(YEAR(F1)+1,1,1)</f>
        <v>42736</v>
      </c>
      <c r="H1" s="271">
        <f t="shared" ref="H1" si="2">+DATE(YEAR(G1)+1,1,1)</f>
        <v>43101</v>
      </c>
      <c r="I1" s="271">
        <f t="shared" ref="I1" si="3">+DATE(YEAR(H1)+1,1,1)</f>
        <v>43466</v>
      </c>
      <c r="J1" s="271">
        <f t="shared" ref="J1" si="4">+DATE(YEAR(I1)+1,1,1)</f>
        <v>43831</v>
      </c>
      <c r="K1" s="271">
        <f t="shared" ref="K1" si="5">+DATE(YEAR(J1)+1,1,1)</f>
        <v>44197</v>
      </c>
      <c r="L1" s="271">
        <f t="shared" ref="L1" si="6">+DATE(YEAR(K1)+1,1,1)</f>
        <v>44562</v>
      </c>
      <c r="M1" s="271">
        <f t="shared" ref="M1" si="7">+DATE(YEAR(L1)+1,1,1)</f>
        <v>44927</v>
      </c>
      <c r="N1" s="271">
        <f t="shared" ref="N1" si="8">+DATE(YEAR(M1)+1,1,1)</f>
        <v>45292</v>
      </c>
      <c r="O1" s="271">
        <f t="shared" ref="O1" si="9">+DATE(YEAR(N1)+1,1,1)</f>
        <v>45658</v>
      </c>
      <c r="P1" s="271">
        <f t="shared" ref="P1:Q1" si="10">+DATE(YEAR(O1)+1,1,1)</f>
        <v>46023</v>
      </c>
      <c r="Q1" s="271">
        <f t="shared" si="10"/>
        <v>46388</v>
      </c>
      <c r="U1" s="321"/>
      <c r="V1" s="321"/>
      <c r="W1" s="321"/>
      <c r="X1" s="321"/>
      <c r="AK1" t="s">
        <v>130</v>
      </c>
      <c r="AO1" s="27">
        <f>+'Monthly Sources and Uses'!C2</f>
        <v>41275</v>
      </c>
      <c r="AP1" t="str">
        <f t="shared" ref="AP1:AP32" si="11">+VLOOKUP(AQ1,$AS$1:$AT$198,2,FALSE)</f>
        <v>c</v>
      </c>
      <c r="AQ1">
        <f>+COLUMN('Monthly Sources and Uses'!C2)</f>
        <v>3</v>
      </c>
      <c r="AS1">
        <v>1</v>
      </c>
      <c r="AT1" s="41" t="s">
        <v>111</v>
      </c>
    </row>
    <row r="2" spans="1:46">
      <c r="B2" s="418" t="s">
        <v>0</v>
      </c>
      <c r="C2" s="102">
        <f>+YEAR(C1)</f>
        <v>2013</v>
      </c>
      <c r="D2" s="237">
        <f t="shared" ref="D2:F2" si="12">+YEAR(D1)</f>
        <v>2014</v>
      </c>
      <c r="E2" s="237">
        <f t="shared" si="12"/>
        <v>2015</v>
      </c>
      <c r="F2" s="237">
        <f t="shared" si="12"/>
        <v>2016</v>
      </c>
      <c r="G2" s="237">
        <f t="shared" ref="G2:P2" si="13">+YEAR(G1)</f>
        <v>2017</v>
      </c>
      <c r="H2" s="237">
        <f t="shared" si="13"/>
        <v>2018</v>
      </c>
      <c r="I2" s="237">
        <f t="shared" si="13"/>
        <v>2019</v>
      </c>
      <c r="J2" s="237">
        <f t="shared" si="13"/>
        <v>2020</v>
      </c>
      <c r="K2" s="237">
        <f t="shared" si="13"/>
        <v>2021</v>
      </c>
      <c r="L2" s="237">
        <f t="shared" si="13"/>
        <v>2022</v>
      </c>
      <c r="M2" s="237">
        <f t="shared" si="13"/>
        <v>2023</v>
      </c>
      <c r="N2" s="237">
        <f t="shared" si="13"/>
        <v>2024</v>
      </c>
      <c r="O2" s="237">
        <f t="shared" si="13"/>
        <v>2025</v>
      </c>
      <c r="P2" s="237">
        <f t="shared" si="13"/>
        <v>2026</v>
      </c>
      <c r="Q2" s="237">
        <f t="shared" ref="Q2" si="14">+YEAR(Q1)</f>
        <v>2027</v>
      </c>
      <c r="T2" s="322"/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1"/>
        <v>d</v>
      </c>
      <c r="AQ2" s="41">
        <f>+AQ1+1</f>
        <v>4</v>
      </c>
      <c r="AS2">
        <f>+AS1+1</f>
        <v>2</v>
      </c>
      <c r="AT2" s="41" t="s">
        <v>112</v>
      </c>
    </row>
    <row r="3" spans="1:46">
      <c r="A3" s="247">
        <f>+ROW(A3)</f>
        <v>3</v>
      </c>
      <c r="B3" s="419" t="s">
        <v>1</v>
      </c>
      <c r="C3" s="89">
        <f t="shared" ref="C3:Q17" ca="1" si="15">+SUM(INDIRECT($AK$1&amp;VLOOKUP(C$1,$AO$1:$AP$198,2,FALSE)&amp;$A3&amp;":"&amp;(VLOOKUP(DATE(YEAR(C$1),12,1),$AO$1:$AP$198,2,FALSE)&amp;$A3)))</f>
        <v>2912498.91</v>
      </c>
      <c r="D3" s="89">
        <f t="shared" ca="1" si="15"/>
        <v>3189496.71</v>
      </c>
      <c r="E3" s="89">
        <f t="shared" ca="1" si="15"/>
        <v>3052357.7100000004</v>
      </c>
      <c r="F3" s="89">
        <f t="shared" ca="1" si="15"/>
        <v>3207185.15</v>
      </c>
      <c r="G3" s="89">
        <f t="shared" ca="1" si="15"/>
        <v>2812867.99</v>
      </c>
      <c r="H3" s="89">
        <f t="shared" ca="1" si="15"/>
        <v>3263449.5200000005</v>
      </c>
      <c r="I3" s="89">
        <f t="shared" ca="1" si="15"/>
        <v>3173173.0700000003</v>
      </c>
      <c r="J3" s="89">
        <f t="shared" ca="1" si="15"/>
        <v>3394284.8699999996</v>
      </c>
      <c r="K3" s="89">
        <f t="shared" ca="1" si="15"/>
        <v>3185325.7100000004</v>
      </c>
      <c r="L3" s="89">
        <f t="shared" ca="1" si="15"/>
        <v>3379109.74</v>
      </c>
      <c r="M3" s="89">
        <f t="shared" ca="1" si="15"/>
        <v>3107529.6</v>
      </c>
      <c r="N3" s="89">
        <f t="shared" ca="1" si="15"/>
        <v>3381476.87</v>
      </c>
      <c r="O3" s="89">
        <f t="shared" ca="1" si="15"/>
        <v>2961368.91</v>
      </c>
      <c r="P3" s="89">
        <f t="shared" ca="1" si="15"/>
        <v>3333916.7100000004</v>
      </c>
      <c r="Q3" s="89">
        <f t="shared" ca="1" si="15"/>
        <v>3117914.7400000007</v>
      </c>
      <c r="T3" s="323"/>
      <c r="U3" s="132"/>
      <c r="V3" s="132"/>
      <c r="W3" s="132"/>
      <c r="X3" s="132"/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6">+EDATE(AO2,1)</f>
        <v>41334</v>
      </c>
      <c r="AP3" s="41" t="str">
        <f t="shared" si="11"/>
        <v>e</v>
      </c>
      <c r="AQ3" s="41">
        <f t="shared" ref="AQ3:AQ66" si="17">+AQ2+1</f>
        <v>5</v>
      </c>
      <c r="AS3" s="41">
        <f t="shared" ref="AS3:AS66" si="18">+AS2+1</f>
        <v>3</v>
      </c>
      <c r="AT3" s="41" t="s">
        <v>104</v>
      </c>
    </row>
    <row r="4" spans="1:46">
      <c r="A4" s="247">
        <f t="shared" ref="A4:A17" si="19">+ROW(A4)</f>
        <v>4</v>
      </c>
      <c r="B4" s="420" t="s">
        <v>2</v>
      </c>
      <c r="C4" s="89">
        <f t="shared" ca="1" si="15"/>
        <v>1147426</v>
      </c>
      <c r="D4" s="89">
        <f t="shared" ca="1" si="15"/>
        <v>1088586</v>
      </c>
      <c r="E4" s="89">
        <f t="shared" ca="1" si="15"/>
        <v>1149364</v>
      </c>
      <c r="F4" s="89">
        <f t="shared" ca="1" si="15"/>
        <v>1079981</v>
      </c>
      <c r="G4" s="89">
        <f t="shared" ca="1" si="15"/>
        <v>1153982</v>
      </c>
      <c r="H4" s="89">
        <f t="shared" ca="1" si="15"/>
        <v>1012675</v>
      </c>
      <c r="I4" s="89">
        <f t="shared" ca="1" si="15"/>
        <v>1201515</v>
      </c>
      <c r="J4" s="89">
        <f t="shared" ca="1" si="15"/>
        <v>1149704.4100000001</v>
      </c>
      <c r="K4" s="89">
        <f t="shared" ca="1" si="15"/>
        <v>1122371.8</v>
      </c>
      <c r="L4" s="89">
        <f t="shared" ca="1" si="15"/>
        <v>1143832.6000000001</v>
      </c>
      <c r="M4" s="89">
        <f t="shared" ca="1" si="15"/>
        <v>1208816</v>
      </c>
      <c r="N4" s="89">
        <f t="shared" ca="1" si="15"/>
        <v>1143635.4100000001</v>
      </c>
      <c r="O4" s="89">
        <f t="shared" ca="1" si="15"/>
        <v>1204072</v>
      </c>
      <c r="P4" s="89">
        <f t="shared" ca="1" si="15"/>
        <v>1033155</v>
      </c>
      <c r="Q4" s="89">
        <f t="shared" ca="1" si="15"/>
        <v>1189642</v>
      </c>
      <c r="T4" s="323"/>
      <c r="U4" s="132"/>
      <c r="V4" s="132"/>
      <c r="W4" s="132"/>
      <c r="X4" s="132"/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6"/>
        <v>41365</v>
      </c>
      <c r="AP4" s="41" t="str">
        <f t="shared" si="11"/>
        <v>f</v>
      </c>
      <c r="AQ4" s="41">
        <f t="shared" si="17"/>
        <v>6</v>
      </c>
      <c r="AS4" s="41">
        <f t="shared" si="18"/>
        <v>4</v>
      </c>
      <c r="AT4" s="41" t="s">
        <v>113</v>
      </c>
    </row>
    <row r="5" spans="1:46">
      <c r="A5" s="247">
        <f t="shared" si="19"/>
        <v>5</v>
      </c>
      <c r="B5" s="420" t="s">
        <v>3</v>
      </c>
      <c r="C5" s="89">
        <f t="shared" ca="1" si="15"/>
        <v>974924.81000000017</v>
      </c>
      <c r="D5" s="89">
        <f t="shared" ca="1" si="15"/>
        <v>1131358.0100000002</v>
      </c>
      <c r="E5" s="89">
        <f t="shared" ca="1" si="15"/>
        <v>1063548.2100000002</v>
      </c>
      <c r="F5" s="89">
        <f t="shared" ca="1" si="15"/>
        <v>1137274.6000000001</v>
      </c>
      <c r="G5" s="89">
        <f t="shared" ca="1" si="15"/>
        <v>1066897.8</v>
      </c>
      <c r="H5" s="89">
        <f t="shared" ca="1" si="15"/>
        <v>1144460.0100000002</v>
      </c>
      <c r="I5" s="89">
        <f t="shared" ca="1" si="15"/>
        <v>1087765.6100000001</v>
      </c>
      <c r="J5" s="89">
        <f t="shared" ca="1" si="15"/>
        <v>1196039.8</v>
      </c>
      <c r="K5" s="89">
        <f t="shared" ca="1" si="15"/>
        <v>1033603.8000000002</v>
      </c>
      <c r="L5" s="89">
        <f t="shared" ca="1" si="15"/>
        <v>1191825.0100000002</v>
      </c>
      <c r="M5" s="89">
        <f t="shared" ca="1" si="15"/>
        <v>1119935.2100000002</v>
      </c>
      <c r="N5" s="89">
        <f t="shared" ca="1" si="15"/>
        <v>1191309.8</v>
      </c>
      <c r="O5" s="89">
        <f t="shared" ca="1" si="15"/>
        <v>1112786.4100000001</v>
      </c>
      <c r="P5" s="89">
        <f t="shared" ca="1" si="15"/>
        <v>1170318.6000000001</v>
      </c>
      <c r="Q5" s="89">
        <f t="shared" ca="1" si="15"/>
        <v>1100270.2100000002</v>
      </c>
      <c r="T5" s="323"/>
      <c r="U5" s="132"/>
      <c r="V5" s="132"/>
      <c r="W5" s="132"/>
      <c r="X5" s="132"/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6"/>
        <v>41395</v>
      </c>
      <c r="AP5" s="41" t="str">
        <f t="shared" si="11"/>
        <v>g</v>
      </c>
      <c r="AQ5" s="41">
        <f t="shared" si="17"/>
        <v>7</v>
      </c>
      <c r="AS5" s="41">
        <f t="shared" si="18"/>
        <v>5</v>
      </c>
      <c r="AT5" s="41" t="s">
        <v>114</v>
      </c>
    </row>
    <row r="6" spans="1:46">
      <c r="A6" s="247">
        <f t="shared" si="19"/>
        <v>6</v>
      </c>
      <c r="B6" s="420" t="s">
        <v>4</v>
      </c>
      <c r="C6" s="89">
        <f t="shared" ca="1" si="15"/>
        <v>986439.67999999993</v>
      </c>
      <c r="D6" s="89">
        <f t="shared" ca="1" si="15"/>
        <v>1070422.3999999999</v>
      </c>
      <c r="E6" s="89">
        <f t="shared" ca="1" si="15"/>
        <v>1057694.7999999998</v>
      </c>
      <c r="F6" s="89">
        <f t="shared" ca="1" si="15"/>
        <v>991934.03999999992</v>
      </c>
      <c r="G6" s="89">
        <f t="shared" ca="1" si="15"/>
        <v>1000343.2</v>
      </c>
      <c r="H6" s="89">
        <f t="shared" ca="1" si="15"/>
        <v>1049447.2</v>
      </c>
      <c r="I6" s="89">
        <f t="shared" ca="1" si="15"/>
        <v>978533.6399999999</v>
      </c>
      <c r="J6" s="89">
        <f t="shared" ca="1" si="15"/>
        <v>1152677.2</v>
      </c>
      <c r="K6" s="89">
        <f t="shared" ca="1" si="15"/>
        <v>1143650.6000000001</v>
      </c>
      <c r="L6" s="89">
        <f t="shared" ca="1" si="15"/>
        <v>1052716.6000000001</v>
      </c>
      <c r="M6" s="89">
        <f t="shared" ca="1" si="15"/>
        <v>1133421.7999999998</v>
      </c>
      <c r="N6" s="89">
        <f t="shared" ca="1" si="15"/>
        <v>1139122.2</v>
      </c>
      <c r="O6" s="89">
        <f t="shared" ca="1" si="15"/>
        <v>1045275.64</v>
      </c>
      <c r="P6" s="89">
        <f t="shared" ca="1" si="15"/>
        <v>1098615.6000000001</v>
      </c>
      <c r="Q6" s="89">
        <f t="shared" ca="1" si="15"/>
        <v>1083214</v>
      </c>
      <c r="T6" s="323"/>
      <c r="U6" s="132"/>
      <c r="V6" s="132"/>
      <c r="W6" s="132"/>
      <c r="X6" s="132"/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6"/>
        <v>41426</v>
      </c>
      <c r="AP6" s="41" t="str">
        <f t="shared" si="11"/>
        <v>h</v>
      </c>
      <c r="AQ6" s="41">
        <f t="shared" si="17"/>
        <v>8</v>
      </c>
      <c r="AS6" s="41">
        <f t="shared" si="18"/>
        <v>6</v>
      </c>
      <c r="AT6" s="41" t="s">
        <v>109</v>
      </c>
    </row>
    <row r="7" spans="1:46">
      <c r="A7" s="247">
        <f t="shared" si="19"/>
        <v>7</v>
      </c>
      <c r="B7" s="420" t="s">
        <v>5</v>
      </c>
      <c r="C7" s="89">
        <f t="shared" ca="1" si="15"/>
        <v>1069695.3999999999</v>
      </c>
      <c r="D7" s="89">
        <f t="shared" ca="1" si="15"/>
        <v>1072007.3999999999</v>
      </c>
      <c r="E7" s="89">
        <f t="shared" ca="1" si="15"/>
        <v>984780.79999999993</v>
      </c>
      <c r="F7" s="89">
        <f t="shared" ca="1" si="15"/>
        <v>1063398.3999999999</v>
      </c>
      <c r="G7" s="89">
        <f t="shared" ca="1" si="15"/>
        <v>1002101.7999999999</v>
      </c>
      <c r="H7" s="89">
        <f t="shared" ca="1" si="15"/>
        <v>909070.15999999992</v>
      </c>
      <c r="I7" s="89">
        <f t="shared" ca="1" si="15"/>
        <v>1127891.7999999998</v>
      </c>
      <c r="J7" s="89">
        <f t="shared" ca="1" si="15"/>
        <v>1150820.3999999999</v>
      </c>
      <c r="K7" s="89">
        <f t="shared" ca="1" si="15"/>
        <v>1065067.2</v>
      </c>
      <c r="L7" s="89">
        <f t="shared" ca="1" si="15"/>
        <v>1140490.7999999998</v>
      </c>
      <c r="M7" s="89">
        <f t="shared" ca="1" si="15"/>
        <v>1134150.3999999999</v>
      </c>
      <c r="N7" s="89">
        <f t="shared" ca="1" si="15"/>
        <v>1051877.48</v>
      </c>
      <c r="O7" s="89">
        <f t="shared" ca="1" si="15"/>
        <v>1120618.7999999998</v>
      </c>
      <c r="P7" s="89">
        <f t="shared" ca="1" si="15"/>
        <v>1097200.7999999998</v>
      </c>
      <c r="Q7" s="89">
        <f t="shared" ca="1" si="15"/>
        <v>945135.79999999993</v>
      </c>
      <c r="T7" s="323"/>
      <c r="U7" s="132"/>
      <c r="V7" s="132"/>
      <c r="W7" s="132"/>
      <c r="X7" s="132"/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6"/>
        <v>41456</v>
      </c>
      <c r="AP7" s="41" t="str">
        <f t="shared" si="11"/>
        <v>i</v>
      </c>
      <c r="AQ7" s="41">
        <f t="shared" si="17"/>
        <v>9</v>
      </c>
      <c r="AS7" s="41">
        <f t="shared" si="18"/>
        <v>7</v>
      </c>
      <c r="AT7" s="41" t="s">
        <v>115</v>
      </c>
    </row>
    <row r="8" spans="1:46">
      <c r="A8" s="247">
        <f t="shared" si="19"/>
        <v>8</v>
      </c>
      <c r="B8" s="420" t="s">
        <v>6</v>
      </c>
      <c r="C8" s="89">
        <f t="shared" ca="1" si="15"/>
        <v>1123208.58</v>
      </c>
      <c r="D8" s="89">
        <f t="shared" ca="1" si="15"/>
        <v>967264.58000000007</v>
      </c>
      <c r="E8" s="89">
        <f t="shared" ca="1" si="15"/>
        <v>1118169.98</v>
      </c>
      <c r="F8" s="89">
        <f t="shared" ca="1" si="15"/>
        <v>1122063.3700000001</v>
      </c>
      <c r="G8" s="89">
        <f t="shared" ca="1" si="15"/>
        <v>962484.19000000006</v>
      </c>
      <c r="H8" s="89">
        <f t="shared" ca="1" si="15"/>
        <v>1080400.1700000002</v>
      </c>
      <c r="I8" s="89">
        <f t="shared" ca="1" si="15"/>
        <v>1153009.1700000002</v>
      </c>
      <c r="J8" s="89">
        <f t="shared" ca="1" si="15"/>
        <v>1098431.99</v>
      </c>
      <c r="K8" s="89">
        <f t="shared" ca="1" si="15"/>
        <v>1173839.9700000002</v>
      </c>
      <c r="L8" s="89">
        <f t="shared" ca="1" si="15"/>
        <v>1170234.98</v>
      </c>
      <c r="M8" s="89">
        <f t="shared" ca="1" si="15"/>
        <v>1009385.3900000001</v>
      </c>
      <c r="N8" s="89">
        <f t="shared" ca="1" si="15"/>
        <v>1170729.79</v>
      </c>
      <c r="O8" s="89">
        <f t="shared" ca="1" si="15"/>
        <v>1155235.1700000002</v>
      </c>
      <c r="P8" s="89">
        <f t="shared" ca="1" si="15"/>
        <v>1046056.38</v>
      </c>
      <c r="Q8" s="89">
        <f t="shared" ca="1" si="15"/>
        <v>1121166.5900000001</v>
      </c>
      <c r="T8" s="323"/>
      <c r="U8" s="132"/>
      <c r="V8" s="132"/>
      <c r="W8" s="132"/>
      <c r="X8" s="132"/>
      <c r="AK8" s="461">
        <f t="shared" si="20"/>
        <v>2019</v>
      </c>
      <c r="AL8" s="27">
        <f t="shared" ref="AL8:AL14" si="23">+DATE(YEAR(AM7)+1,1,1)</f>
        <v>43466</v>
      </c>
      <c r="AM8" s="27">
        <f t="shared" ref="AM8:AM14" si="24">+DATE(YEAR(AL8),12,1)</f>
        <v>43800</v>
      </c>
      <c r="AO8" s="27">
        <f t="shared" si="16"/>
        <v>41487</v>
      </c>
      <c r="AP8" s="41" t="str">
        <f t="shared" si="11"/>
        <v>j</v>
      </c>
      <c r="AQ8" s="41">
        <f t="shared" si="17"/>
        <v>10</v>
      </c>
      <c r="AS8" s="41">
        <f t="shared" si="18"/>
        <v>8</v>
      </c>
      <c r="AT8" s="41" t="s">
        <v>116</v>
      </c>
    </row>
    <row r="9" spans="1:46">
      <c r="A9" s="247">
        <f t="shared" si="19"/>
        <v>9</v>
      </c>
      <c r="B9" s="420" t="s">
        <v>7</v>
      </c>
      <c r="C9" s="89">
        <f t="shared" ca="1" si="15"/>
        <v>1748023.5499999998</v>
      </c>
      <c r="D9" s="89">
        <f t="shared" ca="1" si="15"/>
        <v>1639533.3499999999</v>
      </c>
      <c r="E9" s="89">
        <f t="shared" ca="1" si="15"/>
        <v>1721485.5499999998</v>
      </c>
      <c r="F9" s="89">
        <f t="shared" ca="1" si="15"/>
        <v>1470915.38</v>
      </c>
      <c r="G9" s="89">
        <f t="shared" ca="1" si="15"/>
        <v>1713891.5899999999</v>
      </c>
      <c r="H9" s="89">
        <f t="shared" ca="1" si="15"/>
        <v>1661091.79</v>
      </c>
      <c r="I9" s="89">
        <f t="shared" ca="1" si="15"/>
        <v>1850981.5499999998</v>
      </c>
      <c r="J9" s="89">
        <f t="shared" ca="1" si="15"/>
        <v>1785766.26</v>
      </c>
      <c r="K9" s="89">
        <f t="shared" ca="1" si="15"/>
        <v>1885554.5699999998</v>
      </c>
      <c r="L9" s="89">
        <f t="shared" ca="1" si="15"/>
        <v>1775283.5899999999</v>
      </c>
      <c r="M9" s="89">
        <f t="shared" ca="1" si="15"/>
        <v>1873175.5899999999</v>
      </c>
      <c r="N9" s="89">
        <f t="shared" ca="1" si="15"/>
        <v>1601396.48</v>
      </c>
      <c r="O9" s="89">
        <f t="shared" ca="1" si="15"/>
        <v>1858763.5499999998</v>
      </c>
      <c r="P9" s="89">
        <f t="shared" ca="1" si="15"/>
        <v>1727712.96</v>
      </c>
      <c r="Q9" s="89">
        <f t="shared" ca="1" si="15"/>
        <v>1822189.5699999998</v>
      </c>
      <c r="T9" s="323"/>
      <c r="U9" s="132"/>
      <c r="V9" s="132"/>
      <c r="W9" s="132"/>
      <c r="X9" s="132"/>
      <c r="AK9" s="461">
        <f t="shared" si="20"/>
        <v>2020</v>
      </c>
      <c r="AL9" s="27">
        <f t="shared" si="23"/>
        <v>43831</v>
      </c>
      <c r="AM9" s="27">
        <f t="shared" si="24"/>
        <v>44166</v>
      </c>
      <c r="AO9" s="27">
        <f t="shared" si="16"/>
        <v>41518</v>
      </c>
      <c r="AP9" s="41" t="str">
        <f t="shared" si="11"/>
        <v>k</v>
      </c>
      <c r="AQ9" s="41">
        <f t="shared" si="17"/>
        <v>11</v>
      </c>
      <c r="AS9" s="41">
        <f t="shared" si="18"/>
        <v>9</v>
      </c>
      <c r="AT9" s="41" t="s">
        <v>117</v>
      </c>
    </row>
    <row r="10" spans="1:46">
      <c r="A10" s="247">
        <f t="shared" si="19"/>
        <v>10</v>
      </c>
      <c r="B10" s="420" t="s">
        <v>8</v>
      </c>
      <c r="C10" s="89">
        <f t="shared" ca="1" si="15"/>
        <v>1691306.96</v>
      </c>
      <c r="D10" s="89">
        <f t="shared" ca="1" si="15"/>
        <v>1698761.96</v>
      </c>
      <c r="E10" s="89">
        <f t="shared" ca="1" si="15"/>
        <v>1574347.96</v>
      </c>
      <c r="F10" s="89">
        <f t="shared" ca="1" si="15"/>
        <v>1670403.48</v>
      </c>
      <c r="G10" s="89">
        <f t="shared" ca="1" si="15"/>
        <v>1565071</v>
      </c>
      <c r="H10" s="89">
        <f t="shared" ca="1" si="15"/>
        <v>1699739.98</v>
      </c>
      <c r="I10" s="89">
        <f t="shared" ca="1" si="15"/>
        <v>1527167.98</v>
      </c>
      <c r="J10" s="89">
        <f t="shared" ca="1" si="15"/>
        <v>1832860.46</v>
      </c>
      <c r="K10" s="89">
        <f t="shared" ca="1" si="15"/>
        <v>1715284.97</v>
      </c>
      <c r="L10" s="89">
        <f t="shared" ca="1" si="15"/>
        <v>1815987</v>
      </c>
      <c r="M10" s="89">
        <f t="shared" ca="1" si="15"/>
        <v>1703434</v>
      </c>
      <c r="N10" s="89">
        <f t="shared" ca="1" si="15"/>
        <v>1814674.46</v>
      </c>
      <c r="O10" s="89">
        <f t="shared" ca="1" si="15"/>
        <v>1688814.95</v>
      </c>
      <c r="P10" s="89">
        <f t="shared" ca="1" si="15"/>
        <v>1768895.96</v>
      </c>
      <c r="Q10" s="89">
        <f t="shared" ca="1" si="15"/>
        <v>1499521</v>
      </c>
      <c r="T10" s="323"/>
      <c r="U10" s="132"/>
      <c r="V10" s="132"/>
      <c r="W10" s="132"/>
      <c r="X10" s="132"/>
      <c r="AK10" s="461">
        <f t="shared" si="20"/>
        <v>2021</v>
      </c>
      <c r="AL10" s="27">
        <f t="shared" si="23"/>
        <v>44197</v>
      </c>
      <c r="AM10" s="27">
        <f t="shared" si="24"/>
        <v>44531</v>
      </c>
      <c r="AO10" s="27">
        <f t="shared" si="16"/>
        <v>41548</v>
      </c>
      <c r="AP10" s="41" t="str">
        <f t="shared" si="11"/>
        <v>l</v>
      </c>
      <c r="AQ10" s="41">
        <f t="shared" si="17"/>
        <v>12</v>
      </c>
      <c r="AS10" s="41">
        <f t="shared" si="18"/>
        <v>10</v>
      </c>
      <c r="AT10" s="41" t="s">
        <v>118</v>
      </c>
    </row>
    <row r="11" spans="1:46">
      <c r="A11" s="247">
        <f t="shared" si="19"/>
        <v>11</v>
      </c>
      <c r="B11" s="420" t="s">
        <v>9</v>
      </c>
      <c r="C11" s="89">
        <f t="shared" ca="1" si="15"/>
        <v>8120</v>
      </c>
      <c r="D11" s="89">
        <f t="shared" ca="1" si="15"/>
        <v>0</v>
      </c>
      <c r="E11" s="89">
        <f t="shared" ca="1" si="15"/>
        <v>0</v>
      </c>
      <c r="F11" s="89">
        <f t="shared" ca="1" si="15"/>
        <v>0</v>
      </c>
      <c r="G11" s="89">
        <f t="shared" ca="1" si="15"/>
        <v>0</v>
      </c>
      <c r="H11" s="89">
        <f t="shared" ca="1" si="15"/>
        <v>0</v>
      </c>
      <c r="I11" s="89">
        <f t="shared" ca="1" si="15"/>
        <v>20010</v>
      </c>
      <c r="J11" s="89">
        <f t="shared" ca="1" si="15"/>
        <v>74782</v>
      </c>
      <c r="K11" s="89">
        <f t="shared" ca="1" si="15"/>
        <v>134038</v>
      </c>
      <c r="L11" s="89">
        <f t="shared" ca="1" si="15"/>
        <v>119330</v>
      </c>
      <c r="M11" s="89">
        <f t="shared" ca="1" si="15"/>
        <v>107782</v>
      </c>
      <c r="N11" s="89">
        <f t="shared" ca="1" si="15"/>
        <v>90880</v>
      </c>
      <c r="O11" s="89">
        <f t="shared" ca="1" si="15"/>
        <v>88751</v>
      </c>
      <c r="P11" s="89">
        <f t="shared" ca="1" si="15"/>
        <v>87664</v>
      </c>
      <c r="Q11" s="89">
        <f t="shared" ca="1" si="15"/>
        <v>91452</v>
      </c>
      <c r="T11" s="323"/>
      <c r="U11" s="132"/>
      <c r="V11" s="132"/>
      <c r="W11" s="132"/>
      <c r="X11" s="132"/>
      <c r="AK11" s="461">
        <f t="shared" si="20"/>
        <v>2022</v>
      </c>
      <c r="AL11" s="27">
        <f t="shared" si="23"/>
        <v>44562</v>
      </c>
      <c r="AM11" s="27">
        <f t="shared" si="24"/>
        <v>44896</v>
      </c>
      <c r="AO11" s="27">
        <f t="shared" si="16"/>
        <v>41579</v>
      </c>
      <c r="AP11" s="41" t="str">
        <f t="shared" si="11"/>
        <v>m</v>
      </c>
      <c r="AQ11" s="41">
        <f t="shared" si="17"/>
        <v>13</v>
      </c>
      <c r="AS11" s="41">
        <f t="shared" si="18"/>
        <v>11</v>
      </c>
      <c r="AT11" s="41" t="s">
        <v>119</v>
      </c>
    </row>
    <row r="12" spans="1:46">
      <c r="A12" s="247">
        <f t="shared" si="19"/>
        <v>12</v>
      </c>
      <c r="B12" s="421" t="s">
        <v>10</v>
      </c>
      <c r="C12" s="89">
        <f t="shared" ca="1" si="15"/>
        <v>9963</v>
      </c>
      <c r="D12" s="89">
        <f t="shared" ca="1" si="15"/>
        <v>0</v>
      </c>
      <c r="E12" s="89">
        <f t="shared" ca="1" si="15"/>
        <v>0</v>
      </c>
      <c r="F12" s="89">
        <f t="shared" ca="1" si="15"/>
        <v>0</v>
      </c>
      <c r="G12" s="89">
        <f t="shared" ca="1" si="15"/>
        <v>0</v>
      </c>
      <c r="H12" s="89">
        <f t="shared" ca="1" si="15"/>
        <v>0</v>
      </c>
      <c r="I12" s="89">
        <f t="shared" ca="1" si="15"/>
        <v>0</v>
      </c>
      <c r="J12" s="89">
        <f t="shared" ca="1" si="15"/>
        <v>2782</v>
      </c>
      <c r="K12" s="89">
        <f t="shared" ca="1" si="15"/>
        <v>27148</v>
      </c>
      <c r="L12" s="89">
        <f t="shared" ca="1" si="15"/>
        <v>21568</v>
      </c>
      <c r="M12" s="89">
        <f t="shared" ca="1" si="15"/>
        <v>13520</v>
      </c>
      <c r="N12" s="89">
        <f t="shared" ca="1" si="15"/>
        <v>2036</v>
      </c>
      <c r="O12" s="89">
        <f t="shared" ca="1" si="15"/>
        <v>700</v>
      </c>
      <c r="P12" s="89">
        <f t="shared" ca="1" si="15"/>
        <v>0</v>
      </c>
      <c r="Q12" s="89">
        <f t="shared" ca="1" si="15"/>
        <v>1099</v>
      </c>
      <c r="T12" s="323"/>
      <c r="U12" s="132"/>
      <c r="V12" s="132"/>
      <c r="W12" s="132"/>
      <c r="X12" s="132"/>
      <c r="AK12" s="461">
        <f t="shared" si="20"/>
        <v>2023</v>
      </c>
      <c r="AL12" s="27">
        <f t="shared" si="23"/>
        <v>44927</v>
      </c>
      <c r="AM12" s="27">
        <f t="shared" si="24"/>
        <v>45261</v>
      </c>
      <c r="AO12" s="27">
        <f t="shared" si="16"/>
        <v>41609</v>
      </c>
      <c r="AP12" s="41" t="str">
        <f t="shared" si="11"/>
        <v>n</v>
      </c>
      <c r="AQ12" s="41">
        <f t="shared" si="17"/>
        <v>14</v>
      </c>
      <c r="AS12" s="41">
        <f t="shared" si="18"/>
        <v>12</v>
      </c>
      <c r="AT12" s="41" t="s">
        <v>120</v>
      </c>
    </row>
    <row r="13" spans="1:46">
      <c r="A13" s="247">
        <f t="shared" si="19"/>
        <v>13</v>
      </c>
      <c r="B13" s="422" t="s">
        <v>11</v>
      </c>
      <c r="C13" s="110">
        <f t="shared" ca="1" si="15"/>
        <v>11671606.890000001</v>
      </c>
      <c r="D13" s="111">
        <f t="shared" ca="1" si="15"/>
        <v>11857430.41</v>
      </c>
      <c r="E13" s="111">
        <f t="shared" ca="1" si="15"/>
        <v>11721749.010000002</v>
      </c>
      <c r="F13" s="111">
        <f t="shared" ca="1" si="15"/>
        <v>11743155.42</v>
      </c>
      <c r="G13" s="111">
        <f t="shared" ca="1" si="15"/>
        <v>11277639.570000002</v>
      </c>
      <c r="H13" s="111">
        <f t="shared" ca="1" si="15"/>
        <v>11820333.830000002</v>
      </c>
      <c r="I13" s="111">
        <f t="shared" ca="1" si="15"/>
        <v>12120047.82</v>
      </c>
      <c r="J13" s="111">
        <f t="shared" ca="1" si="15"/>
        <v>12838149.389999999</v>
      </c>
      <c r="K13" s="111">
        <f t="shared" ca="1" si="15"/>
        <v>12485884.619999999</v>
      </c>
      <c r="L13" s="111">
        <f t="shared" ca="1" si="15"/>
        <v>12810378.319999998</v>
      </c>
      <c r="M13" s="111">
        <f t="shared" ca="1" si="15"/>
        <v>12411149.99</v>
      </c>
      <c r="N13" s="111">
        <f t="shared" ca="1" si="15"/>
        <v>12587138.489999998</v>
      </c>
      <c r="O13" s="111">
        <f t="shared" ca="1" si="15"/>
        <v>12236386.43</v>
      </c>
      <c r="P13" s="111">
        <f t="shared" ca="1" si="15"/>
        <v>12363536.01</v>
      </c>
      <c r="Q13" s="111">
        <f t="shared" ca="1" si="15"/>
        <v>11971604.91</v>
      </c>
      <c r="T13" s="324"/>
      <c r="U13" s="325"/>
      <c r="V13" s="325"/>
      <c r="W13" s="325"/>
      <c r="X13" s="325"/>
      <c r="AK13" s="461">
        <f t="shared" si="20"/>
        <v>2024</v>
      </c>
      <c r="AL13" s="27">
        <f t="shared" si="23"/>
        <v>45292</v>
      </c>
      <c r="AM13" s="27">
        <f t="shared" si="24"/>
        <v>45627</v>
      </c>
      <c r="AO13" s="27">
        <f t="shared" si="16"/>
        <v>41640</v>
      </c>
      <c r="AP13" s="41" t="str">
        <f t="shared" si="11"/>
        <v>o</v>
      </c>
      <c r="AQ13" s="41">
        <f t="shared" si="17"/>
        <v>15</v>
      </c>
      <c r="AS13" s="41">
        <f t="shared" si="18"/>
        <v>13</v>
      </c>
      <c r="AT13" s="41" t="s">
        <v>121</v>
      </c>
    </row>
    <row r="14" spans="1:46">
      <c r="A14" s="247">
        <f t="shared" si="19"/>
        <v>14</v>
      </c>
      <c r="B14" s="420" t="s">
        <v>97</v>
      </c>
      <c r="C14" s="88">
        <f t="shared" ca="1" si="15"/>
        <v>301928.69</v>
      </c>
      <c r="D14" s="89">
        <f t="shared" ca="1" si="15"/>
        <v>301928.69</v>
      </c>
      <c r="E14" s="89">
        <f t="shared" ca="1" si="15"/>
        <v>266980.01</v>
      </c>
      <c r="F14" s="89">
        <f t="shared" ca="1" si="15"/>
        <v>266979.99</v>
      </c>
      <c r="G14" s="89">
        <f t="shared" ca="1" si="15"/>
        <v>266980</v>
      </c>
      <c r="H14" s="89">
        <f t="shared" ca="1" si="15"/>
        <v>266980</v>
      </c>
      <c r="I14" s="89">
        <f t="shared" ca="1" si="15"/>
        <v>266980</v>
      </c>
      <c r="J14" s="89">
        <f t="shared" ca="1" si="15"/>
        <v>266980.01</v>
      </c>
      <c r="K14" s="89">
        <f t="shared" ca="1" si="15"/>
        <v>266979.99</v>
      </c>
      <c r="L14" s="89">
        <f t="shared" ca="1" si="15"/>
        <v>266980</v>
      </c>
      <c r="M14" s="89">
        <f t="shared" ca="1" si="15"/>
        <v>266980</v>
      </c>
      <c r="N14" s="89">
        <f t="shared" ca="1" si="15"/>
        <v>266980.01</v>
      </c>
      <c r="O14" s="89">
        <f t="shared" ca="1" si="15"/>
        <v>266980</v>
      </c>
      <c r="P14" s="89">
        <f t="shared" ca="1" si="15"/>
        <v>266980.02</v>
      </c>
      <c r="Q14" s="89">
        <f t="shared" ca="1" si="15"/>
        <v>266980.01</v>
      </c>
      <c r="T14" s="323"/>
      <c r="U14" s="132"/>
      <c r="V14" s="132"/>
      <c r="W14" s="132"/>
      <c r="X14" s="132"/>
      <c r="AK14" s="461">
        <f t="shared" si="20"/>
        <v>2025</v>
      </c>
      <c r="AL14" s="27">
        <f t="shared" si="23"/>
        <v>45658</v>
      </c>
      <c r="AM14" s="27">
        <f t="shared" si="24"/>
        <v>45992</v>
      </c>
      <c r="AO14" s="27">
        <f t="shared" si="16"/>
        <v>41671</v>
      </c>
      <c r="AP14" s="41" t="str">
        <f t="shared" si="11"/>
        <v>p</v>
      </c>
      <c r="AQ14" s="41">
        <f t="shared" si="17"/>
        <v>16</v>
      </c>
      <c r="AS14" s="41">
        <f t="shared" si="18"/>
        <v>14</v>
      </c>
      <c r="AT14" s="41" t="s">
        <v>105</v>
      </c>
    </row>
    <row r="15" spans="1:46">
      <c r="A15" s="488">
        <f t="shared" si="19"/>
        <v>15</v>
      </c>
      <c r="B15" s="420" t="s">
        <v>289</v>
      </c>
      <c r="C15" s="64">
        <f t="shared" ca="1" si="15"/>
        <v>20354.73</v>
      </c>
      <c r="D15" s="65">
        <f t="shared" ca="1" si="15"/>
        <v>20354.73</v>
      </c>
      <c r="E15" s="65">
        <f t="shared" ca="1" si="15"/>
        <v>17998.7</v>
      </c>
      <c r="F15" s="65">
        <f t="shared" ca="1" si="15"/>
        <v>17998.71</v>
      </c>
      <c r="G15" s="65">
        <f t="shared" ca="1" si="15"/>
        <v>17998.7</v>
      </c>
      <c r="H15" s="65">
        <f t="shared" ca="1" si="15"/>
        <v>17998.710000000003</v>
      </c>
      <c r="I15" s="65">
        <f t="shared" ca="1" si="15"/>
        <v>17998.7</v>
      </c>
      <c r="J15" s="65">
        <f t="shared" ca="1" si="15"/>
        <v>17998.7</v>
      </c>
      <c r="K15" s="65">
        <f t="shared" ca="1" si="15"/>
        <v>17998.7</v>
      </c>
      <c r="L15" s="65">
        <f t="shared" ca="1" si="15"/>
        <v>17998.71</v>
      </c>
      <c r="M15" s="65">
        <f t="shared" ca="1" si="15"/>
        <v>17998.7</v>
      </c>
      <c r="N15" s="65">
        <f t="shared" ca="1" si="15"/>
        <v>17998.7</v>
      </c>
      <c r="O15" s="65">
        <f t="shared" ca="1" si="15"/>
        <v>17998.699999999997</v>
      </c>
      <c r="P15" s="65">
        <f t="shared" ca="1" si="15"/>
        <v>17998.690000000002</v>
      </c>
      <c r="Q15" s="65">
        <f t="shared" ca="1" si="15"/>
        <v>17998.7</v>
      </c>
      <c r="T15" s="324"/>
      <c r="U15" s="325"/>
      <c r="V15" s="325"/>
      <c r="W15" s="325"/>
      <c r="X15" s="325"/>
      <c r="AK15" s="461">
        <f t="shared" si="20"/>
        <v>2026</v>
      </c>
      <c r="AL15" s="27">
        <f t="shared" ref="AL15:AL16" si="25">+DATE(YEAR(AM14)+1,1,1)</f>
        <v>46023</v>
      </c>
      <c r="AM15" s="27">
        <f t="shared" ref="AM15:AM16" si="26">+DATE(YEAR(AL15),12,1)</f>
        <v>46357</v>
      </c>
      <c r="AO15" s="27">
        <f t="shared" si="16"/>
        <v>41699</v>
      </c>
      <c r="AP15" s="41" t="str">
        <f t="shared" si="11"/>
        <v>q</v>
      </c>
      <c r="AQ15" s="41">
        <f t="shared" si="17"/>
        <v>17</v>
      </c>
      <c r="AS15" s="41">
        <f t="shared" si="18"/>
        <v>15</v>
      </c>
      <c r="AT15" s="41" t="s">
        <v>106</v>
      </c>
    </row>
    <row r="16" spans="1:46">
      <c r="A16" s="247">
        <f t="shared" si="19"/>
        <v>16</v>
      </c>
      <c r="B16" s="423" t="s">
        <v>13</v>
      </c>
      <c r="C16" s="112">
        <f t="shared" ca="1" si="15"/>
        <v>11993890.310000001</v>
      </c>
      <c r="D16" s="112">
        <f t="shared" ca="1" si="15"/>
        <v>12179713.83</v>
      </c>
      <c r="E16" s="112">
        <f t="shared" ca="1" si="15"/>
        <v>12006727.720000001</v>
      </c>
      <c r="F16" s="112">
        <f t="shared" ca="1" si="15"/>
        <v>12028134.120000001</v>
      </c>
      <c r="G16" s="112">
        <f t="shared" ca="1" si="15"/>
        <v>11562618.27</v>
      </c>
      <c r="H16" s="112">
        <f t="shared" ca="1" si="15"/>
        <v>12105312.540000001</v>
      </c>
      <c r="I16" s="112">
        <f t="shared" ca="1" si="15"/>
        <v>12405026.520000001</v>
      </c>
      <c r="J16" s="112">
        <f t="shared" ca="1" si="15"/>
        <v>13123128.100000001</v>
      </c>
      <c r="K16" s="112">
        <f t="shared" ca="1" si="15"/>
        <v>12770863.310000001</v>
      </c>
      <c r="L16" s="112">
        <f t="shared" ca="1" si="15"/>
        <v>13095357.030000001</v>
      </c>
      <c r="M16" s="112">
        <f t="shared" ca="1" si="15"/>
        <v>12696128.689999999</v>
      </c>
      <c r="N16" s="112">
        <f t="shared" ca="1" si="15"/>
        <v>12872117.199999999</v>
      </c>
      <c r="O16" s="112">
        <f t="shared" ca="1" si="15"/>
        <v>12521365.129999999</v>
      </c>
      <c r="P16" s="112">
        <f t="shared" ca="1" si="15"/>
        <v>12648514.720000001</v>
      </c>
      <c r="Q16" s="112">
        <f t="shared" ca="1" si="15"/>
        <v>12256583.620000001</v>
      </c>
      <c r="T16" s="323"/>
      <c r="U16" s="132"/>
      <c r="V16" s="132"/>
      <c r="W16" s="132"/>
      <c r="X16" s="132"/>
      <c r="AK16" s="461">
        <f t="shared" si="20"/>
        <v>2027</v>
      </c>
      <c r="AL16" s="27">
        <f t="shared" si="25"/>
        <v>46388</v>
      </c>
      <c r="AM16" s="27">
        <f t="shared" si="26"/>
        <v>46722</v>
      </c>
      <c r="AO16" s="27">
        <f t="shared" si="16"/>
        <v>41730</v>
      </c>
      <c r="AP16" s="41" t="str">
        <f t="shared" si="11"/>
        <v>r</v>
      </c>
      <c r="AQ16" s="41">
        <f t="shared" si="17"/>
        <v>18</v>
      </c>
      <c r="AS16" s="41">
        <f t="shared" si="18"/>
        <v>16</v>
      </c>
      <c r="AT16" s="41" t="s">
        <v>122</v>
      </c>
    </row>
    <row r="17" spans="1:46" ht="15.75" thickBot="1">
      <c r="A17" s="247">
        <f t="shared" si="19"/>
        <v>17</v>
      </c>
      <c r="B17" s="424" t="s">
        <v>14</v>
      </c>
      <c r="C17" s="113">
        <f t="shared" ca="1" si="15"/>
        <v>11993890.310000001</v>
      </c>
      <c r="D17" s="107">
        <f t="shared" ca="1" si="15"/>
        <v>12179713.83</v>
      </c>
      <c r="E17" s="107">
        <f t="shared" ca="1" si="15"/>
        <v>12006727.720000001</v>
      </c>
      <c r="F17" s="107">
        <f t="shared" ca="1" si="15"/>
        <v>12028134.120000001</v>
      </c>
      <c r="G17" s="107">
        <f t="shared" ca="1" si="15"/>
        <v>11562618.27</v>
      </c>
      <c r="H17" s="107">
        <f t="shared" ca="1" si="15"/>
        <v>12105312.540000001</v>
      </c>
      <c r="I17" s="107">
        <f t="shared" ca="1" si="15"/>
        <v>12405026.520000001</v>
      </c>
      <c r="J17" s="107">
        <f t="shared" ca="1" si="15"/>
        <v>13123128.100000001</v>
      </c>
      <c r="K17" s="107">
        <f t="shared" ca="1" si="15"/>
        <v>12770863.310000001</v>
      </c>
      <c r="L17" s="107">
        <f t="shared" ca="1" si="15"/>
        <v>13095357.030000001</v>
      </c>
      <c r="M17" s="107">
        <f t="shared" ca="1" si="15"/>
        <v>12696128.689999999</v>
      </c>
      <c r="N17" s="107">
        <f t="shared" ca="1" si="15"/>
        <v>12872117.199999999</v>
      </c>
      <c r="O17" s="107">
        <f t="shared" ca="1" si="15"/>
        <v>12521365.129999999</v>
      </c>
      <c r="P17" s="107">
        <f t="shared" ca="1" si="15"/>
        <v>12648514.720000001</v>
      </c>
      <c r="Q17" s="107">
        <f t="shared" ca="1" si="15"/>
        <v>12256583.620000001</v>
      </c>
      <c r="AO17" s="27">
        <f t="shared" si="16"/>
        <v>41760</v>
      </c>
      <c r="AP17" s="41" t="str">
        <f t="shared" si="11"/>
        <v>s</v>
      </c>
      <c r="AQ17" s="41">
        <f t="shared" si="17"/>
        <v>19</v>
      </c>
      <c r="AS17" s="41">
        <f t="shared" si="18"/>
        <v>17</v>
      </c>
      <c r="AT17" s="41" t="s">
        <v>110</v>
      </c>
    </row>
    <row r="18" spans="1:46" ht="15.75" thickTop="1">
      <c r="A18" s="247"/>
      <c r="AO18" s="27">
        <f t="shared" si="16"/>
        <v>41791</v>
      </c>
      <c r="AP18" s="41" t="str">
        <f t="shared" si="11"/>
        <v>t</v>
      </c>
      <c r="AQ18" s="41">
        <f t="shared" si="17"/>
        <v>20</v>
      </c>
      <c r="AS18" s="41">
        <f t="shared" si="18"/>
        <v>18</v>
      </c>
      <c r="AT18" s="41" t="s">
        <v>123</v>
      </c>
    </row>
    <row r="19" spans="1:46">
      <c r="A19" s="247"/>
      <c r="T19" s="326"/>
      <c r="U19" s="327"/>
      <c r="V19" s="327"/>
      <c r="W19" s="327"/>
      <c r="X19" s="327"/>
      <c r="AO19" s="27">
        <f t="shared" si="16"/>
        <v>41821</v>
      </c>
      <c r="AP19" s="41" t="str">
        <f t="shared" si="11"/>
        <v>u</v>
      </c>
      <c r="AQ19" s="41">
        <f t="shared" si="17"/>
        <v>21</v>
      </c>
      <c r="AS19" s="41">
        <f t="shared" si="18"/>
        <v>19</v>
      </c>
      <c r="AT19" s="41" t="s">
        <v>124</v>
      </c>
    </row>
    <row r="20" spans="1:46">
      <c r="A20" s="247"/>
      <c r="B20" s="425" t="s">
        <v>15</v>
      </c>
      <c r="C20" s="103">
        <f>+C$2</f>
        <v>2013</v>
      </c>
      <c r="D20" s="74">
        <f t="shared" ref="D20:Q20" si="27">+D$2</f>
        <v>2014</v>
      </c>
      <c r="E20" s="74">
        <f t="shared" si="27"/>
        <v>2015</v>
      </c>
      <c r="F20" s="74">
        <f t="shared" si="27"/>
        <v>2016</v>
      </c>
      <c r="G20" s="74">
        <f t="shared" si="27"/>
        <v>2017</v>
      </c>
      <c r="H20" s="74">
        <f t="shared" si="27"/>
        <v>2018</v>
      </c>
      <c r="I20" s="74">
        <f t="shared" si="27"/>
        <v>2019</v>
      </c>
      <c r="J20" s="74">
        <f t="shared" si="27"/>
        <v>2020</v>
      </c>
      <c r="K20" s="74">
        <f t="shared" si="27"/>
        <v>2021</v>
      </c>
      <c r="L20" s="74">
        <f t="shared" si="27"/>
        <v>2022</v>
      </c>
      <c r="M20" s="74">
        <f t="shared" si="27"/>
        <v>2023</v>
      </c>
      <c r="N20" s="74">
        <f t="shared" si="27"/>
        <v>2024</v>
      </c>
      <c r="O20" s="74">
        <f t="shared" si="27"/>
        <v>2025</v>
      </c>
      <c r="P20" s="74">
        <f t="shared" si="27"/>
        <v>2026</v>
      </c>
      <c r="Q20" s="74">
        <f t="shared" si="27"/>
        <v>2027</v>
      </c>
      <c r="T20" s="328"/>
      <c r="U20" s="132"/>
      <c r="V20" s="132"/>
      <c r="W20" s="132"/>
      <c r="X20" s="132"/>
      <c r="AO20" s="27">
        <f t="shared" si="16"/>
        <v>41852</v>
      </c>
      <c r="AP20" s="41" t="str">
        <f t="shared" si="11"/>
        <v>v</v>
      </c>
      <c r="AQ20" s="41">
        <f t="shared" si="17"/>
        <v>22</v>
      </c>
      <c r="AS20" s="41">
        <f t="shared" si="18"/>
        <v>20</v>
      </c>
      <c r="AT20" s="41" t="s">
        <v>125</v>
      </c>
    </row>
    <row r="21" spans="1:46">
      <c r="A21" s="247">
        <f t="shared" ref="A21:A24" si="28">+ROW(A21)</f>
        <v>21</v>
      </c>
      <c r="B21" s="426" t="s">
        <v>101</v>
      </c>
      <c r="C21" s="61">
        <f t="shared" ref="C21:Q24" ca="1" si="29">+SUM(INDIRECT($AK$1&amp;VLOOKUP(C$1,$AO$1:$AP$198,2,FALSE)&amp;$A21&amp;":"&amp;(VLOOKUP(DATE(YEAR(C$1),12,1),$AO$1:$AP$198,2,FALSE)&amp;$A21)))</f>
        <v>8814547.1400000006</v>
      </c>
      <c r="D21" s="61">
        <f t="shared" ca="1" si="29"/>
        <v>9070020.1999999993</v>
      </c>
      <c r="E21" s="61">
        <f t="shared" ca="1" si="29"/>
        <v>8846082.0700000003</v>
      </c>
      <c r="F21" s="61">
        <f t="shared" ca="1" si="29"/>
        <v>8850738.1899999995</v>
      </c>
      <c r="G21" s="61">
        <f t="shared" ca="1" si="29"/>
        <v>8597688.8399999999</v>
      </c>
      <c r="H21" s="61">
        <f t="shared" ca="1" si="29"/>
        <v>9066394.6300000008</v>
      </c>
      <c r="I21" s="61">
        <f t="shared" ca="1" si="29"/>
        <v>9145591.6999999974</v>
      </c>
      <c r="J21" s="61">
        <f t="shared" ca="1" si="29"/>
        <v>9721198.5</v>
      </c>
      <c r="K21" s="61">
        <f t="shared" ca="1" si="29"/>
        <v>9388305.2899999991</v>
      </c>
      <c r="L21" s="61">
        <f t="shared" ca="1" si="29"/>
        <v>9731914.5099999998</v>
      </c>
      <c r="M21" s="61">
        <f t="shared" ca="1" si="29"/>
        <v>9419170.9399999995</v>
      </c>
      <c r="N21" s="61">
        <f t="shared" ca="1" si="29"/>
        <v>9510387.459999999</v>
      </c>
      <c r="O21" s="61">
        <f t="shared" ca="1" si="29"/>
        <v>9200235.2399999984</v>
      </c>
      <c r="P21" s="61">
        <f t="shared" ca="1" si="29"/>
        <v>9406641.8899999987</v>
      </c>
      <c r="Q21" s="61">
        <f t="shared" ca="1" si="29"/>
        <v>9107066.9899999984</v>
      </c>
      <c r="T21" s="329"/>
      <c r="U21" s="132"/>
      <c r="V21" s="132"/>
      <c r="W21" s="132"/>
      <c r="X21" s="132"/>
      <c r="AO21" s="27">
        <f t="shared" si="16"/>
        <v>41883</v>
      </c>
      <c r="AP21" s="41" t="str">
        <f t="shared" si="11"/>
        <v>w</v>
      </c>
      <c r="AQ21" s="41">
        <f t="shared" si="17"/>
        <v>23</v>
      </c>
      <c r="AS21" s="41">
        <f t="shared" si="18"/>
        <v>21</v>
      </c>
      <c r="AT21" s="41" t="s">
        <v>126</v>
      </c>
    </row>
    <row r="22" spans="1:46">
      <c r="A22" s="247">
        <f t="shared" si="28"/>
        <v>22</v>
      </c>
      <c r="B22" s="426" t="s">
        <v>102</v>
      </c>
      <c r="C22" s="61">
        <f t="shared" ca="1" si="29"/>
        <v>3179343.66</v>
      </c>
      <c r="D22" s="61">
        <f t="shared" ca="1" si="29"/>
        <v>3109694.37</v>
      </c>
      <c r="E22" s="61">
        <f t="shared" ca="1" si="29"/>
        <v>3160645.59</v>
      </c>
      <c r="F22" s="61">
        <f t="shared" ca="1" si="29"/>
        <v>3177395.75</v>
      </c>
      <c r="G22" s="61">
        <f t="shared" ca="1" si="29"/>
        <v>2964929.19</v>
      </c>
      <c r="H22" s="61">
        <f t="shared" ca="1" si="29"/>
        <v>3038917.51</v>
      </c>
      <c r="I22" s="61">
        <f t="shared" ca="1" si="29"/>
        <v>3259434.59</v>
      </c>
      <c r="J22" s="61">
        <f t="shared" ca="1" si="29"/>
        <v>3401929.55</v>
      </c>
      <c r="K22" s="61">
        <f t="shared" ca="1" si="29"/>
        <v>3382557.78</v>
      </c>
      <c r="L22" s="61">
        <f t="shared" ca="1" si="29"/>
        <v>3363442.37</v>
      </c>
      <c r="M22" s="61">
        <f t="shared" ca="1" si="29"/>
        <v>3276957.6199999996</v>
      </c>
      <c r="N22" s="61">
        <f t="shared" ca="1" si="29"/>
        <v>3361729.49</v>
      </c>
      <c r="O22" s="61">
        <f t="shared" ca="1" si="29"/>
        <v>3321129.58</v>
      </c>
      <c r="P22" s="61">
        <f t="shared" ca="1" si="29"/>
        <v>3241872.7800000003</v>
      </c>
      <c r="Q22" s="61">
        <f t="shared" ca="1" si="29"/>
        <v>3149516.38</v>
      </c>
      <c r="T22" s="330"/>
      <c r="U22" s="325"/>
      <c r="V22" s="325"/>
      <c r="W22" s="325"/>
      <c r="X22" s="325"/>
      <c r="AO22" s="27">
        <f t="shared" si="16"/>
        <v>41913</v>
      </c>
      <c r="AP22" s="41" t="str">
        <f t="shared" si="11"/>
        <v>x</v>
      </c>
      <c r="AQ22" s="41">
        <f t="shared" si="17"/>
        <v>24</v>
      </c>
      <c r="AS22" s="41">
        <f t="shared" si="18"/>
        <v>22</v>
      </c>
      <c r="AT22" s="41" t="s">
        <v>127</v>
      </c>
    </row>
    <row r="23" spans="1:46">
      <c r="A23" s="247">
        <f t="shared" si="28"/>
        <v>23</v>
      </c>
      <c r="B23" s="427" t="s">
        <v>16</v>
      </c>
      <c r="C23" s="108">
        <f t="shared" ca="1" si="29"/>
        <v>11993890.800000001</v>
      </c>
      <c r="D23" s="108">
        <f t="shared" ca="1" si="29"/>
        <v>12179714.57</v>
      </c>
      <c r="E23" s="108">
        <f t="shared" ca="1" si="29"/>
        <v>12006727.66</v>
      </c>
      <c r="F23" s="108">
        <f t="shared" ca="1" si="29"/>
        <v>12028133.940000001</v>
      </c>
      <c r="G23" s="108">
        <f t="shared" ca="1" si="29"/>
        <v>11562618.029999999</v>
      </c>
      <c r="H23" s="108">
        <f t="shared" ca="1" si="29"/>
        <v>12105312.139999999</v>
      </c>
      <c r="I23" s="108">
        <f t="shared" ca="1" si="29"/>
        <v>12405026.290000001</v>
      </c>
      <c r="J23" s="108">
        <f t="shared" ca="1" si="29"/>
        <v>13123128.049999999</v>
      </c>
      <c r="K23" s="108">
        <f t="shared" ca="1" si="29"/>
        <v>12770863.07</v>
      </c>
      <c r="L23" s="108">
        <f t="shared" ca="1" si="29"/>
        <v>13095356.880000001</v>
      </c>
      <c r="M23" s="108">
        <f t="shared" ca="1" si="29"/>
        <v>12696128.560000001</v>
      </c>
      <c r="N23" s="108">
        <f t="shared" ca="1" si="29"/>
        <v>12872116.950000001</v>
      </c>
      <c r="O23" s="108">
        <f t="shared" ca="1" si="29"/>
        <v>12521364.820000002</v>
      </c>
      <c r="P23" s="108">
        <f t="shared" ca="1" si="29"/>
        <v>12648514.670000002</v>
      </c>
      <c r="Q23" s="108">
        <f t="shared" ca="1" si="29"/>
        <v>12256583.370000001</v>
      </c>
      <c r="T23" s="331"/>
      <c r="U23" s="332"/>
      <c r="V23" s="332"/>
      <c r="W23" s="332"/>
      <c r="X23" s="332"/>
      <c r="AO23" s="27">
        <f t="shared" si="16"/>
        <v>41944</v>
      </c>
      <c r="AP23" s="41" t="str">
        <f t="shared" si="11"/>
        <v>y</v>
      </c>
      <c r="AQ23" s="41">
        <f t="shared" si="17"/>
        <v>25</v>
      </c>
      <c r="AS23" s="41">
        <f t="shared" si="18"/>
        <v>23</v>
      </c>
      <c r="AT23" s="41" t="s">
        <v>128</v>
      </c>
    </row>
    <row r="24" spans="1:46" s="6" customFormat="1" ht="15.75" thickBot="1">
      <c r="A24" s="247">
        <f t="shared" si="28"/>
        <v>24</v>
      </c>
      <c r="B24" s="428" t="s">
        <v>17</v>
      </c>
      <c r="C24" s="109">
        <f t="shared" ca="1" si="29"/>
        <v>0.49000000022351742</v>
      </c>
      <c r="D24" s="109">
        <f t="shared" ca="1" si="29"/>
        <v>0.73999999999068677</v>
      </c>
      <c r="E24" s="109">
        <f t="shared" ca="1" si="29"/>
        <v>-5.9999999706633389E-2</v>
      </c>
      <c r="F24" s="109">
        <f t="shared" ca="1" si="29"/>
        <v>-0.18000000005122274</v>
      </c>
      <c r="G24" s="109">
        <f t="shared" ca="1" si="29"/>
        <v>-0.24000000068917871</v>
      </c>
      <c r="H24" s="109">
        <f t="shared" ca="1" si="29"/>
        <v>-0.40000000060535967</v>
      </c>
      <c r="I24" s="109">
        <f t="shared" ca="1" si="29"/>
        <v>-0.23000000044703484</v>
      </c>
      <c r="J24" s="109">
        <f t="shared" ca="1" si="29"/>
        <v>-5.0000000512227416E-2</v>
      </c>
      <c r="K24" s="109">
        <f t="shared" ca="1" si="29"/>
        <v>-0.24000000033993274</v>
      </c>
      <c r="L24" s="109">
        <f t="shared" ca="1" si="29"/>
        <v>-0.15000000107102096</v>
      </c>
      <c r="M24" s="109">
        <f t="shared" ca="1" si="29"/>
        <v>-0.13000000012107193</v>
      </c>
      <c r="N24" s="109">
        <f t="shared" ca="1" si="29"/>
        <v>-0.24999999976716936</v>
      </c>
      <c r="O24" s="109">
        <f t="shared" ca="1" si="29"/>
        <v>-0.31000000028871</v>
      </c>
      <c r="P24" s="109">
        <f t="shared" ca="1" si="29"/>
        <v>-4.9999999580904841E-2</v>
      </c>
      <c r="Q24" s="109">
        <f t="shared" ca="1" si="29"/>
        <v>-0.25000000023283064</v>
      </c>
      <c r="T24" s="8"/>
      <c r="U24" s="104"/>
      <c r="V24" s="104"/>
      <c r="W24" s="104"/>
      <c r="X24" s="104"/>
      <c r="AO24" s="27">
        <f t="shared" si="16"/>
        <v>41974</v>
      </c>
      <c r="AP24" s="41" t="str">
        <f t="shared" si="11"/>
        <v>z</v>
      </c>
      <c r="AQ24" s="41">
        <f t="shared" si="17"/>
        <v>26</v>
      </c>
      <c r="AS24" s="41">
        <f t="shared" si="18"/>
        <v>24</v>
      </c>
      <c r="AT24" s="32" t="s">
        <v>129</v>
      </c>
    </row>
    <row r="25" spans="1:46" s="6" customFormat="1" ht="15.75" thickTop="1">
      <c r="A25" s="239"/>
      <c r="B25" s="416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T25" s="8"/>
      <c r="U25" s="104"/>
      <c r="V25" s="104"/>
      <c r="W25" s="104"/>
      <c r="X25" s="104"/>
      <c r="AO25" s="27">
        <f t="shared" si="16"/>
        <v>42005</v>
      </c>
      <c r="AP25" s="41" t="str">
        <f t="shared" si="11"/>
        <v>aa</v>
      </c>
      <c r="AQ25" s="41">
        <f t="shared" si="17"/>
        <v>27</v>
      </c>
      <c r="AS25" s="41">
        <f t="shared" si="18"/>
        <v>25</v>
      </c>
      <c r="AT25" s="32" t="s">
        <v>108</v>
      </c>
    </row>
    <row r="26" spans="1:46">
      <c r="A26" s="239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T26" s="333"/>
      <c r="U26" s="327"/>
      <c r="V26" s="327"/>
      <c r="W26" s="327"/>
      <c r="X26" s="327"/>
      <c r="AO26" s="27">
        <f t="shared" si="16"/>
        <v>42036</v>
      </c>
      <c r="AP26" s="41" t="str">
        <f t="shared" si="11"/>
        <v>ab</v>
      </c>
      <c r="AQ26" s="41">
        <f t="shared" si="17"/>
        <v>28</v>
      </c>
      <c r="AS26" s="41">
        <f t="shared" si="18"/>
        <v>26</v>
      </c>
      <c r="AT26" s="32" t="s">
        <v>107</v>
      </c>
    </row>
    <row r="27" spans="1:46">
      <c r="A27" s="247"/>
      <c r="B27" s="429" t="s">
        <v>18</v>
      </c>
      <c r="C27" s="103">
        <f>+C$2</f>
        <v>2013</v>
      </c>
      <c r="D27" s="74">
        <f t="shared" ref="D27:Q27" si="30">+D$2</f>
        <v>2014</v>
      </c>
      <c r="E27" s="74">
        <f t="shared" si="30"/>
        <v>2015</v>
      </c>
      <c r="F27" s="74">
        <f t="shared" si="30"/>
        <v>2016</v>
      </c>
      <c r="G27" s="74">
        <f t="shared" si="30"/>
        <v>2017</v>
      </c>
      <c r="H27" s="74">
        <f t="shared" si="30"/>
        <v>2018</v>
      </c>
      <c r="I27" s="74">
        <f t="shared" si="30"/>
        <v>2019</v>
      </c>
      <c r="J27" s="74">
        <f t="shared" si="30"/>
        <v>2020</v>
      </c>
      <c r="K27" s="74">
        <f t="shared" si="30"/>
        <v>2021</v>
      </c>
      <c r="L27" s="74">
        <f t="shared" si="30"/>
        <v>2022</v>
      </c>
      <c r="M27" s="74">
        <f t="shared" si="30"/>
        <v>2023</v>
      </c>
      <c r="N27" s="74">
        <f t="shared" si="30"/>
        <v>2024</v>
      </c>
      <c r="O27" s="74">
        <f t="shared" si="30"/>
        <v>2025</v>
      </c>
      <c r="P27" s="74">
        <f t="shared" si="30"/>
        <v>2026</v>
      </c>
      <c r="Q27" s="74">
        <f t="shared" si="30"/>
        <v>2027</v>
      </c>
      <c r="T27" s="329"/>
      <c r="U27" s="132"/>
      <c r="V27" s="132"/>
      <c r="W27" s="132"/>
      <c r="X27" s="132"/>
      <c r="AO27" s="27">
        <f t="shared" si="16"/>
        <v>42064</v>
      </c>
      <c r="AP27" s="41" t="str">
        <f t="shared" si="11"/>
        <v>ac</v>
      </c>
      <c r="AQ27" s="41">
        <f t="shared" si="17"/>
        <v>29</v>
      </c>
      <c r="AS27" s="41">
        <f t="shared" si="18"/>
        <v>27</v>
      </c>
      <c r="AT27" t="str">
        <f>+"a"&amp;AT1</f>
        <v>aa</v>
      </c>
    </row>
    <row r="28" spans="1:46">
      <c r="A28" s="247">
        <f t="shared" ref="A28:A35" si="31">+ROW(A28)</f>
        <v>28</v>
      </c>
      <c r="B28" s="430" t="s">
        <v>19</v>
      </c>
      <c r="C28" s="61">
        <f t="shared" ref="C28:Q35" ca="1" si="32">+SUM(INDIRECT($AK$1&amp;VLOOKUP(C$1,$AO$1:$AP$198,2,FALSE)&amp;$A28&amp;":"&amp;(VLOOKUP(DATE(YEAR(C$1),12,1),$AO$1:$AP$198,2,FALSE)&amp;$A28)))</f>
        <v>3203063</v>
      </c>
      <c r="D28" s="61">
        <f t="shared" ca="1" si="32"/>
        <v>3158075</v>
      </c>
      <c r="E28" s="61">
        <f t="shared" ca="1" si="32"/>
        <v>3158075</v>
      </c>
      <c r="F28" s="61">
        <f t="shared" ca="1" si="32"/>
        <v>3167070</v>
      </c>
      <c r="G28" s="61">
        <f t="shared" ca="1" si="32"/>
        <v>3158075</v>
      </c>
      <c r="H28" s="61">
        <f t="shared" ca="1" si="32"/>
        <v>3158075</v>
      </c>
      <c r="I28" s="61">
        <f t="shared" ca="1" si="32"/>
        <v>3158075</v>
      </c>
      <c r="J28" s="61">
        <f t="shared" ca="1" si="32"/>
        <v>3167070</v>
      </c>
      <c r="K28" s="61">
        <f t="shared" ca="1" si="32"/>
        <v>3158075</v>
      </c>
      <c r="L28" s="61">
        <f t="shared" ca="1" si="32"/>
        <v>3158075</v>
      </c>
      <c r="M28" s="61">
        <f t="shared" ca="1" si="32"/>
        <v>3158075</v>
      </c>
      <c r="N28" s="61">
        <f t="shared" ca="1" si="32"/>
        <v>3167070</v>
      </c>
      <c r="O28" s="61">
        <f t="shared" ca="1" si="32"/>
        <v>3158075</v>
      </c>
      <c r="P28" s="61">
        <f t="shared" ca="1" si="32"/>
        <v>3158075</v>
      </c>
      <c r="Q28" s="61">
        <f t="shared" ca="1" si="32"/>
        <v>3158075</v>
      </c>
      <c r="T28" s="329"/>
      <c r="U28" s="132"/>
      <c r="V28" s="132"/>
      <c r="W28" s="132"/>
      <c r="X28" s="132"/>
      <c r="AO28" s="27">
        <f t="shared" si="16"/>
        <v>42095</v>
      </c>
      <c r="AP28" s="41" t="str">
        <f t="shared" si="11"/>
        <v>ad</v>
      </c>
      <c r="AQ28" s="41">
        <f t="shared" si="17"/>
        <v>30</v>
      </c>
      <c r="AS28" s="41">
        <f t="shared" si="18"/>
        <v>28</v>
      </c>
      <c r="AT28" s="41" t="str">
        <f t="shared" ref="AT28:AT51" si="33">+"a"&amp;AT2</f>
        <v>ab</v>
      </c>
    </row>
    <row r="29" spans="1:46">
      <c r="A29" s="247">
        <f t="shared" si="31"/>
        <v>29</v>
      </c>
      <c r="B29" s="426" t="s">
        <v>20</v>
      </c>
      <c r="C29" s="61">
        <f t="shared" ca="1" si="32"/>
        <v>4134053</v>
      </c>
      <c r="D29" s="61">
        <f t="shared" ca="1" si="32"/>
        <v>4134053</v>
      </c>
      <c r="E29" s="61">
        <f t="shared" ca="1" si="32"/>
        <v>4134053</v>
      </c>
      <c r="F29" s="61">
        <f t="shared" ca="1" si="32"/>
        <v>4145987</v>
      </c>
      <c r="G29" s="61">
        <f t="shared" ca="1" si="32"/>
        <v>4134053</v>
      </c>
      <c r="H29" s="61">
        <f t="shared" ca="1" si="32"/>
        <v>4134053</v>
      </c>
      <c r="I29" s="61">
        <f t="shared" ca="1" si="32"/>
        <v>4134053</v>
      </c>
      <c r="J29" s="61">
        <f t="shared" ca="1" si="32"/>
        <v>4145987</v>
      </c>
      <c r="K29" s="61">
        <f t="shared" ca="1" si="32"/>
        <v>4134053</v>
      </c>
      <c r="L29" s="61">
        <f t="shared" ca="1" si="32"/>
        <v>4134053</v>
      </c>
      <c r="M29" s="61">
        <f t="shared" ca="1" si="32"/>
        <v>4134053</v>
      </c>
      <c r="N29" s="61">
        <f t="shared" ca="1" si="32"/>
        <v>4145987</v>
      </c>
      <c r="O29" s="61">
        <f t="shared" ca="1" si="32"/>
        <v>4134053</v>
      </c>
      <c r="P29" s="61">
        <f t="shared" ca="1" si="32"/>
        <v>4134053</v>
      </c>
      <c r="Q29" s="61">
        <f t="shared" ca="1" si="32"/>
        <v>4134053</v>
      </c>
      <c r="T29" s="329"/>
      <c r="U29" s="132"/>
      <c r="V29" s="132"/>
      <c r="W29" s="132"/>
      <c r="X29" s="132"/>
      <c r="AO29" s="27">
        <f t="shared" si="16"/>
        <v>42125</v>
      </c>
      <c r="AP29" s="41" t="str">
        <f t="shared" si="11"/>
        <v>ae</v>
      </c>
      <c r="AQ29" s="41">
        <f t="shared" si="17"/>
        <v>31</v>
      </c>
      <c r="AS29" s="41">
        <f t="shared" si="18"/>
        <v>29</v>
      </c>
      <c r="AT29" s="41" t="str">
        <f t="shared" si="33"/>
        <v>ac</v>
      </c>
    </row>
    <row r="30" spans="1:46">
      <c r="A30" s="247">
        <f t="shared" si="31"/>
        <v>30</v>
      </c>
      <c r="B30" s="426" t="s">
        <v>21</v>
      </c>
      <c r="C30" s="61">
        <f t="shared" ca="1" si="32"/>
        <v>626739</v>
      </c>
      <c r="D30" s="61">
        <f t="shared" ca="1" si="32"/>
        <v>628052</v>
      </c>
      <c r="E30" s="61">
        <f t="shared" ca="1" si="32"/>
        <v>630695</v>
      </c>
      <c r="F30" s="61">
        <f t="shared" ca="1" si="32"/>
        <v>632666</v>
      </c>
      <c r="G30" s="61">
        <f t="shared" ca="1" si="32"/>
        <v>634518</v>
      </c>
      <c r="H30" s="61">
        <f t="shared" ca="1" si="32"/>
        <v>636877</v>
      </c>
      <c r="I30" s="61">
        <f t="shared" ca="1" si="32"/>
        <v>638097</v>
      </c>
      <c r="J30" s="61">
        <f t="shared" ca="1" si="32"/>
        <v>638722</v>
      </c>
      <c r="K30" s="61">
        <f t="shared" ca="1" si="32"/>
        <v>642723</v>
      </c>
      <c r="L30" s="61">
        <f t="shared" ca="1" si="32"/>
        <v>643972</v>
      </c>
      <c r="M30" s="61">
        <f t="shared" ca="1" si="32"/>
        <v>647635</v>
      </c>
      <c r="N30" s="61">
        <f t="shared" ca="1" si="32"/>
        <v>647296</v>
      </c>
      <c r="O30" s="61">
        <f t="shared" ca="1" si="32"/>
        <v>650464</v>
      </c>
      <c r="P30" s="61">
        <f t="shared" ca="1" si="32"/>
        <v>650234</v>
      </c>
      <c r="Q30" s="61">
        <f t="shared" ca="1" si="32"/>
        <v>653078</v>
      </c>
      <c r="T30" s="329"/>
      <c r="U30" s="132"/>
      <c r="V30" s="132"/>
      <c r="W30" s="132"/>
      <c r="X30" s="132"/>
      <c r="AO30" s="27">
        <f t="shared" si="16"/>
        <v>42156</v>
      </c>
      <c r="AP30" s="41" t="str">
        <f t="shared" si="11"/>
        <v>af</v>
      </c>
      <c r="AQ30" s="41">
        <f t="shared" si="17"/>
        <v>32</v>
      </c>
      <c r="AS30" s="41">
        <f t="shared" si="18"/>
        <v>30</v>
      </c>
      <c r="AT30" s="41" t="str">
        <f t="shared" si="33"/>
        <v>ad</v>
      </c>
    </row>
    <row r="31" spans="1:46">
      <c r="A31" s="247">
        <f t="shared" si="31"/>
        <v>31</v>
      </c>
      <c r="B31" s="426" t="s">
        <v>22</v>
      </c>
      <c r="C31" s="61">
        <f t="shared" ca="1" si="32"/>
        <v>3352758</v>
      </c>
      <c r="D31" s="61">
        <f t="shared" ca="1" si="32"/>
        <v>3391114</v>
      </c>
      <c r="E31" s="61">
        <f t="shared" ca="1" si="32"/>
        <v>3422088</v>
      </c>
      <c r="F31" s="61">
        <f t="shared" ca="1" si="32"/>
        <v>3465126</v>
      </c>
      <c r="G31" s="61">
        <f t="shared" ca="1" si="32"/>
        <v>3499127</v>
      </c>
      <c r="H31" s="61">
        <f t="shared" ca="1" si="32"/>
        <v>3526967</v>
      </c>
      <c r="I31" s="61">
        <f t="shared" ca="1" si="32"/>
        <v>3555931</v>
      </c>
      <c r="J31" s="61">
        <f t="shared" ca="1" si="32"/>
        <v>3588876</v>
      </c>
      <c r="K31" s="61">
        <f t="shared" ca="1" si="32"/>
        <v>3624887</v>
      </c>
      <c r="L31" s="61">
        <f t="shared" ca="1" si="32"/>
        <v>3660743</v>
      </c>
      <c r="M31" s="61">
        <f t="shared" ca="1" si="32"/>
        <v>3698015</v>
      </c>
      <c r="N31" s="61">
        <f t="shared" ca="1" si="32"/>
        <v>3737128</v>
      </c>
      <c r="O31" s="61">
        <f t="shared" ca="1" si="32"/>
        <v>3774131</v>
      </c>
      <c r="P31" s="61">
        <f t="shared" ca="1" si="32"/>
        <v>3812136</v>
      </c>
      <c r="Q31" s="61">
        <f t="shared" ca="1" si="32"/>
        <v>3853124</v>
      </c>
      <c r="T31" s="334"/>
      <c r="U31" s="132"/>
      <c r="V31" s="132"/>
      <c r="W31" s="132"/>
      <c r="X31" s="132"/>
      <c r="AO31" s="27">
        <f t="shared" si="16"/>
        <v>42186</v>
      </c>
      <c r="AP31" s="41" t="str">
        <f t="shared" si="11"/>
        <v>ag</v>
      </c>
      <c r="AQ31" s="41">
        <f t="shared" si="17"/>
        <v>33</v>
      </c>
      <c r="AS31" s="41">
        <f t="shared" si="18"/>
        <v>31</v>
      </c>
      <c r="AT31" s="41" t="str">
        <f t="shared" si="33"/>
        <v>ae</v>
      </c>
    </row>
    <row r="32" spans="1:46">
      <c r="A32" s="247">
        <f t="shared" si="31"/>
        <v>32</v>
      </c>
      <c r="B32" s="431" t="s">
        <v>23</v>
      </c>
      <c r="C32" s="61">
        <f t="shared" ca="1" si="32"/>
        <v>11316613</v>
      </c>
      <c r="D32" s="61">
        <f t="shared" ca="1" si="32"/>
        <v>11311294</v>
      </c>
      <c r="E32" s="61">
        <f t="shared" ca="1" si="32"/>
        <v>11344911</v>
      </c>
      <c r="F32" s="61">
        <f t="shared" ca="1" si="32"/>
        <v>11410849</v>
      </c>
      <c r="G32" s="61">
        <f t="shared" ca="1" si="32"/>
        <v>11425773</v>
      </c>
      <c r="H32" s="61">
        <f t="shared" ca="1" si="32"/>
        <v>11455972</v>
      </c>
      <c r="I32" s="61">
        <f t="shared" ca="1" si="32"/>
        <v>11486156</v>
      </c>
      <c r="J32" s="61">
        <f t="shared" ca="1" si="32"/>
        <v>11540655</v>
      </c>
      <c r="K32" s="61">
        <f t="shared" ca="1" si="32"/>
        <v>11559738</v>
      </c>
      <c r="L32" s="61">
        <f t="shared" ca="1" si="32"/>
        <v>11596843</v>
      </c>
      <c r="M32" s="61">
        <f t="shared" ca="1" si="32"/>
        <v>11637778</v>
      </c>
      <c r="N32" s="61">
        <f t="shared" ca="1" si="32"/>
        <v>11697481</v>
      </c>
      <c r="O32" s="61">
        <f t="shared" ca="1" si="32"/>
        <v>11716723</v>
      </c>
      <c r="P32" s="61">
        <f t="shared" ca="1" si="32"/>
        <v>11754498</v>
      </c>
      <c r="Q32" s="61">
        <f t="shared" ca="1" si="32"/>
        <v>11798330</v>
      </c>
      <c r="T32" s="329"/>
      <c r="U32" s="132"/>
      <c r="V32" s="132"/>
      <c r="W32" s="132"/>
      <c r="X32" s="132"/>
      <c r="AO32" s="27">
        <f t="shared" si="16"/>
        <v>42217</v>
      </c>
      <c r="AP32" s="41" t="str">
        <f t="shared" si="11"/>
        <v>ah</v>
      </c>
      <c r="AQ32" s="41">
        <f t="shared" si="17"/>
        <v>34</v>
      </c>
      <c r="AS32" s="41">
        <f t="shared" si="18"/>
        <v>32</v>
      </c>
      <c r="AT32" s="41" t="str">
        <f t="shared" si="33"/>
        <v>af</v>
      </c>
    </row>
    <row r="33" spans="1:46">
      <c r="A33" s="247">
        <f t="shared" si="31"/>
        <v>33</v>
      </c>
      <c r="B33" s="426" t="s">
        <v>98</v>
      </c>
      <c r="C33" s="61">
        <f t="shared" ca="1" si="32"/>
        <v>0</v>
      </c>
      <c r="D33" s="61">
        <f t="shared" ca="1" si="32"/>
        <v>0</v>
      </c>
      <c r="E33" s="61">
        <f t="shared" ca="1" si="32"/>
        <v>0</v>
      </c>
      <c r="F33" s="61">
        <f t="shared" ca="1" si="32"/>
        <v>0</v>
      </c>
      <c r="G33" s="61">
        <f t="shared" ca="1" si="32"/>
        <v>0</v>
      </c>
      <c r="H33" s="61">
        <f t="shared" ca="1" si="32"/>
        <v>0</v>
      </c>
      <c r="I33" s="61">
        <f t="shared" ca="1" si="32"/>
        <v>0</v>
      </c>
      <c r="J33" s="61">
        <f t="shared" ca="1" si="32"/>
        <v>0</v>
      </c>
      <c r="K33" s="61">
        <f t="shared" ca="1" si="32"/>
        <v>0</v>
      </c>
      <c r="L33" s="61">
        <f t="shared" ca="1" si="32"/>
        <v>0</v>
      </c>
      <c r="M33" s="61">
        <f t="shared" ca="1" si="32"/>
        <v>0</v>
      </c>
      <c r="N33" s="61">
        <f t="shared" ca="1" si="32"/>
        <v>0</v>
      </c>
      <c r="O33" s="61">
        <f t="shared" ca="1" si="32"/>
        <v>0</v>
      </c>
      <c r="P33" s="61">
        <f t="shared" ca="1" si="32"/>
        <v>0</v>
      </c>
      <c r="Q33" s="61">
        <f t="shared" ca="1" si="32"/>
        <v>0</v>
      </c>
      <c r="T33" s="329"/>
      <c r="U33" s="132"/>
      <c r="V33" s="132"/>
      <c r="W33" s="132"/>
      <c r="X33" s="132"/>
      <c r="AO33" s="27">
        <f t="shared" si="16"/>
        <v>42248</v>
      </c>
      <c r="AP33" s="41" t="str">
        <f t="shared" ref="AP33:AP64" si="34">+VLOOKUP(AQ33,$AS$1:$AT$198,2,FALSE)</f>
        <v>ai</v>
      </c>
      <c r="AQ33" s="41">
        <f t="shared" si="17"/>
        <v>35</v>
      </c>
      <c r="AS33" s="41">
        <f t="shared" si="18"/>
        <v>33</v>
      </c>
      <c r="AT33" s="41" t="str">
        <f t="shared" si="33"/>
        <v>ag</v>
      </c>
    </row>
    <row r="34" spans="1:46">
      <c r="A34" s="247">
        <f t="shared" si="31"/>
        <v>34</v>
      </c>
      <c r="B34" s="426" t="s">
        <v>24</v>
      </c>
      <c r="C34" s="61">
        <f t="shared" ca="1" si="32"/>
        <v>123351.08</v>
      </c>
      <c r="D34" s="61">
        <f t="shared" ca="1" si="32"/>
        <v>123293.11</v>
      </c>
      <c r="E34" s="61">
        <f t="shared" ca="1" si="32"/>
        <v>123659.53</v>
      </c>
      <c r="F34" s="61">
        <f t="shared" ca="1" si="32"/>
        <v>124378.28</v>
      </c>
      <c r="G34" s="61">
        <f t="shared" ca="1" si="32"/>
        <v>124540.92000000001</v>
      </c>
      <c r="H34" s="61">
        <f t="shared" ca="1" si="32"/>
        <v>124870.13</v>
      </c>
      <c r="I34" s="61">
        <f t="shared" ca="1" si="32"/>
        <v>125199.1</v>
      </c>
      <c r="J34" s="61">
        <f t="shared" ca="1" si="32"/>
        <v>125793.16</v>
      </c>
      <c r="K34" s="61">
        <f t="shared" ca="1" si="32"/>
        <v>126001.18</v>
      </c>
      <c r="L34" s="61">
        <f t="shared" ca="1" si="32"/>
        <v>126405.59000000001</v>
      </c>
      <c r="M34" s="61">
        <f t="shared" ca="1" si="32"/>
        <v>126851.77</v>
      </c>
      <c r="N34" s="61">
        <f t="shared" ca="1" si="32"/>
        <v>127502.54</v>
      </c>
      <c r="O34" s="61">
        <f t="shared" ca="1" si="32"/>
        <v>127712.25000000001</v>
      </c>
      <c r="P34" s="61">
        <f t="shared" ca="1" si="32"/>
        <v>128124.02</v>
      </c>
      <c r="Q34" s="61">
        <f t="shared" ca="1" si="32"/>
        <v>128601.81000000001</v>
      </c>
      <c r="T34" s="329"/>
      <c r="U34" s="132"/>
      <c r="V34" s="132"/>
      <c r="W34" s="132"/>
      <c r="X34" s="132"/>
      <c r="AO34" s="27">
        <f t="shared" si="16"/>
        <v>42278</v>
      </c>
      <c r="AP34" s="41" t="str">
        <f t="shared" si="34"/>
        <v>aj</v>
      </c>
      <c r="AQ34" s="41">
        <f t="shared" si="17"/>
        <v>36</v>
      </c>
      <c r="AS34" s="41">
        <f t="shared" si="18"/>
        <v>34</v>
      </c>
      <c r="AT34" s="41" t="str">
        <f t="shared" si="33"/>
        <v>ah</v>
      </c>
    </row>
    <row r="35" spans="1:46" ht="15.75" thickBot="1">
      <c r="A35" s="247">
        <f t="shared" si="31"/>
        <v>35</v>
      </c>
      <c r="B35" s="432" t="s">
        <v>99</v>
      </c>
      <c r="C35" s="107">
        <f t="shared" ca="1" si="32"/>
        <v>11439964.08</v>
      </c>
      <c r="D35" s="107">
        <f t="shared" ca="1" si="32"/>
        <v>11434587.109999998</v>
      </c>
      <c r="E35" s="107">
        <f t="shared" ca="1" si="32"/>
        <v>11468570.529999997</v>
      </c>
      <c r="F35" s="107">
        <f t="shared" ca="1" si="32"/>
        <v>11535227.279999999</v>
      </c>
      <c r="G35" s="107">
        <f t="shared" ca="1" si="32"/>
        <v>11550313.919999998</v>
      </c>
      <c r="H35" s="107">
        <f t="shared" ca="1" si="32"/>
        <v>11580842.130000001</v>
      </c>
      <c r="I35" s="107">
        <f t="shared" ca="1" si="32"/>
        <v>11611355.100000001</v>
      </c>
      <c r="J35" s="107">
        <f t="shared" ca="1" si="32"/>
        <v>11666448.160000002</v>
      </c>
      <c r="K35" s="107">
        <f t="shared" ca="1" si="32"/>
        <v>11685739.180000002</v>
      </c>
      <c r="L35" s="107">
        <f t="shared" ca="1" si="32"/>
        <v>11723248.59</v>
      </c>
      <c r="M35" s="107">
        <f t="shared" ca="1" si="32"/>
        <v>11764629.77</v>
      </c>
      <c r="N35" s="107">
        <f t="shared" ca="1" si="32"/>
        <v>11824983.539999999</v>
      </c>
      <c r="O35" s="107">
        <f t="shared" ca="1" si="32"/>
        <v>11844435.25</v>
      </c>
      <c r="P35" s="107">
        <f t="shared" ca="1" si="32"/>
        <v>11882622.02</v>
      </c>
      <c r="Q35" s="107">
        <f t="shared" ca="1" si="32"/>
        <v>11926931.809999999</v>
      </c>
      <c r="AO35" s="27">
        <f t="shared" si="16"/>
        <v>42309</v>
      </c>
      <c r="AP35" s="41" t="str">
        <f t="shared" si="34"/>
        <v>ak</v>
      </c>
      <c r="AQ35" s="41">
        <f t="shared" si="17"/>
        <v>37</v>
      </c>
      <c r="AS35" s="41">
        <f t="shared" si="18"/>
        <v>35</v>
      </c>
      <c r="AT35" s="41" t="str">
        <f t="shared" si="33"/>
        <v>ai</v>
      </c>
    </row>
    <row r="36" spans="1:46" ht="15.75" thickTop="1">
      <c r="A36" s="247"/>
      <c r="C36" s="462"/>
      <c r="D36" s="462"/>
      <c r="E36" s="462"/>
      <c r="U36" s="335"/>
      <c r="V36" s="335"/>
      <c r="AO36" s="27">
        <f t="shared" si="16"/>
        <v>42339</v>
      </c>
      <c r="AP36" s="41" t="str">
        <f t="shared" si="34"/>
        <v>al</v>
      </c>
      <c r="AQ36" s="41">
        <f t="shared" si="17"/>
        <v>38</v>
      </c>
      <c r="AS36" s="41">
        <f t="shared" si="18"/>
        <v>36</v>
      </c>
      <c r="AT36" s="41" t="str">
        <f t="shared" si="33"/>
        <v>aj</v>
      </c>
    </row>
    <row r="37" spans="1:46">
      <c r="A37" s="247"/>
      <c r="C37" s="105"/>
      <c r="D37" s="105"/>
      <c r="T37" s="336"/>
      <c r="U37" s="327"/>
      <c r="V37" s="327"/>
      <c r="W37" s="327"/>
      <c r="X37" s="327"/>
      <c r="AO37" s="27">
        <f t="shared" si="16"/>
        <v>42370</v>
      </c>
      <c r="AP37" s="41" t="str">
        <f t="shared" si="34"/>
        <v>am</v>
      </c>
      <c r="AQ37" s="41">
        <f t="shared" si="17"/>
        <v>39</v>
      </c>
      <c r="AS37" s="41">
        <f t="shared" si="18"/>
        <v>37</v>
      </c>
      <c r="AT37" s="41" t="str">
        <f t="shared" si="33"/>
        <v>ak</v>
      </c>
    </row>
    <row r="38" spans="1:46">
      <c r="A38" s="247"/>
      <c r="B38" s="433" t="s">
        <v>25</v>
      </c>
      <c r="C38" s="103">
        <f>+C$2</f>
        <v>2013</v>
      </c>
      <c r="D38" s="74">
        <f t="shared" ref="D38:Q38" si="35">+D$2</f>
        <v>2014</v>
      </c>
      <c r="E38" s="74">
        <f t="shared" si="35"/>
        <v>2015</v>
      </c>
      <c r="F38" s="74">
        <f t="shared" si="35"/>
        <v>2016</v>
      </c>
      <c r="G38" s="74">
        <f t="shared" si="35"/>
        <v>2017</v>
      </c>
      <c r="H38" s="74">
        <f t="shared" si="35"/>
        <v>2018</v>
      </c>
      <c r="I38" s="74">
        <f t="shared" si="35"/>
        <v>2019</v>
      </c>
      <c r="J38" s="74">
        <f t="shared" si="35"/>
        <v>2020</v>
      </c>
      <c r="K38" s="74">
        <f t="shared" si="35"/>
        <v>2021</v>
      </c>
      <c r="L38" s="74">
        <f t="shared" si="35"/>
        <v>2022</v>
      </c>
      <c r="M38" s="74">
        <f t="shared" si="35"/>
        <v>2023</v>
      </c>
      <c r="N38" s="74">
        <f t="shared" si="35"/>
        <v>2024</v>
      </c>
      <c r="O38" s="74">
        <f t="shared" si="35"/>
        <v>2025</v>
      </c>
      <c r="P38" s="74">
        <f t="shared" si="35"/>
        <v>2026</v>
      </c>
      <c r="Q38" s="74">
        <f t="shared" si="35"/>
        <v>2027</v>
      </c>
      <c r="T38" s="328"/>
      <c r="U38" s="132"/>
      <c r="V38" s="132"/>
      <c r="W38" s="132"/>
      <c r="X38" s="132"/>
      <c r="AO38" s="27">
        <f t="shared" si="16"/>
        <v>42401</v>
      </c>
      <c r="AP38" s="41" t="str">
        <f t="shared" si="34"/>
        <v>an</v>
      </c>
      <c r="AQ38" s="41">
        <f t="shared" si="17"/>
        <v>40</v>
      </c>
      <c r="AS38" s="41">
        <f t="shared" si="18"/>
        <v>38</v>
      </c>
      <c r="AT38" s="41" t="str">
        <f t="shared" si="33"/>
        <v>al</v>
      </c>
    </row>
    <row r="39" spans="1:46">
      <c r="A39" s="247">
        <f t="shared" ref="A39:A41" si="36">+ROW(A39)</f>
        <v>39</v>
      </c>
      <c r="B39" s="430" t="s">
        <v>26</v>
      </c>
      <c r="C39" s="61">
        <f t="shared" ref="C39:Q41" ca="1" si="37">+SUM(INDIRECT($AK$1&amp;VLOOKUP(C$1,$AO$1:$AP$198,2,FALSE)&amp;$A39&amp;":"&amp;(VLOOKUP(DATE(YEAR(C$1),12,1),$AO$1:$AP$198,2,FALSE)&amp;$A39)))</f>
        <v>11439964.08</v>
      </c>
      <c r="D39" s="61">
        <f t="shared" ca="1" si="37"/>
        <v>11434587.109999998</v>
      </c>
      <c r="E39" s="61">
        <f t="shared" ca="1" si="37"/>
        <v>11468570.529999997</v>
      </c>
      <c r="F39" s="61">
        <f t="shared" ca="1" si="37"/>
        <v>11535227.279999999</v>
      </c>
      <c r="G39" s="61">
        <f t="shared" ca="1" si="37"/>
        <v>11550313.919999998</v>
      </c>
      <c r="H39" s="61">
        <f t="shared" ca="1" si="37"/>
        <v>11580842.130000001</v>
      </c>
      <c r="I39" s="61">
        <f t="shared" ca="1" si="37"/>
        <v>11611355.100000001</v>
      </c>
      <c r="J39" s="61">
        <f t="shared" ca="1" si="37"/>
        <v>11666448.160000002</v>
      </c>
      <c r="K39" s="61">
        <f t="shared" ca="1" si="37"/>
        <v>11685739.180000002</v>
      </c>
      <c r="L39" s="61">
        <f t="shared" ca="1" si="37"/>
        <v>11723248.59</v>
      </c>
      <c r="M39" s="61">
        <f t="shared" ca="1" si="37"/>
        <v>11764629.77</v>
      </c>
      <c r="N39" s="61">
        <f t="shared" ca="1" si="37"/>
        <v>11824983.539999999</v>
      </c>
      <c r="O39" s="61">
        <f t="shared" ca="1" si="37"/>
        <v>11844435.25</v>
      </c>
      <c r="P39" s="61">
        <f t="shared" ca="1" si="37"/>
        <v>11882622.02</v>
      </c>
      <c r="Q39" s="61">
        <f t="shared" ca="1" si="37"/>
        <v>11926931.809999999</v>
      </c>
      <c r="T39" s="329"/>
      <c r="U39" s="132"/>
      <c r="V39" s="132"/>
      <c r="W39" s="132"/>
      <c r="X39" s="132"/>
      <c r="AO39" s="27">
        <f t="shared" si="16"/>
        <v>42430</v>
      </c>
      <c r="AP39" s="41" t="str">
        <f t="shared" si="34"/>
        <v>ao</v>
      </c>
      <c r="AQ39" s="41">
        <f t="shared" si="17"/>
        <v>41</v>
      </c>
      <c r="AS39" s="41">
        <f t="shared" si="18"/>
        <v>39</v>
      </c>
      <c r="AT39" s="41" t="str">
        <f t="shared" si="33"/>
        <v>am</v>
      </c>
    </row>
    <row r="40" spans="1:46">
      <c r="A40" s="247">
        <f t="shared" si="36"/>
        <v>40</v>
      </c>
      <c r="B40" s="434" t="s">
        <v>27</v>
      </c>
      <c r="C40" s="59">
        <f t="shared" ca="1" si="37"/>
        <v>11993890.800000001</v>
      </c>
      <c r="D40" s="59">
        <f t="shared" ca="1" si="37"/>
        <v>12179714.57</v>
      </c>
      <c r="E40" s="59">
        <f t="shared" ca="1" si="37"/>
        <v>12006727.66</v>
      </c>
      <c r="F40" s="59">
        <f t="shared" ca="1" si="37"/>
        <v>12028133.940000001</v>
      </c>
      <c r="G40" s="59">
        <f t="shared" ca="1" si="37"/>
        <v>11562618.029999999</v>
      </c>
      <c r="H40" s="59">
        <f t="shared" ca="1" si="37"/>
        <v>12105312.139999999</v>
      </c>
      <c r="I40" s="59">
        <f t="shared" ca="1" si="37"/>
        <v>12405026.290000001</v>
      </c>
      <c r="J40" s="59">
        <f t="shared" ca="1" si="37"/>
        <v>13123128.049999999</v>
      </c>
      <c r="K40" s="59">
        <f t="shared" ca="1" si="37"/>
        <v>12770863.07</v>
      </c>
      <c r="L40" s="59">
        <f t="shared" ca="1" si="37"/>
        <v>13095356.880000001</v>
      </c>
      <c r="M40" s="59">
        <f t="shared" ca="1" si="37"/>
        <v>12696128.560000001</v>
      </c>
      <c r="N40" s="59">
        <f t="shared" ca="1" si="37"/>
        <v>12872116.950000001</v>
      </c>
      <c r="O40" s="59">
        <f t="shared" ca="1" si="37"/>
        <v>12521364.820000002</v>
      </c>
      <c r="P40" s="59">
        <f t="shared" ca="1" si="37"/>
        <v>12648514.670000002</v>
      </c>
      <c r="Q40" s="59">
        <f t="shared" ca="1" si="37"/>
        <v>12256583.370000001</v>
      </c>
      <c r="T40" s="331"/>
      <c r="U40" s="132"/>
      <c r="V40" s="132"/>
      <c r="W40" s="132"/>
      <c r="X40" s="132"/>
      <c r="AO40" s="27">
        <f t="shared" si="16"/>
        <v>42461</v>
      </c>
      <c r="AP40" s="41" t="str">
        <f t="shared" si="34"/>
        <v>ap</v>
      </c>
      <c r="AQ40" s="41">
        <f t="shared" si="17"/>
        <v>42</v>
      </c>
      <c r="AS40" s="41">
        <f t="shared" si="18"/>
        <v>40</v>
      </c>
      <c r="AT40" s="41" t="str">
        <f t="shared" si="33"/>
        <v>an</v>
      </c>
    </row>
    <row r="41" spans="1:46" ht="15.75" thickBot="1">
      <c r="A41" s="247">
        <f t="shared" si="36"/>
        <v>41</v>
      </c>
      <c r="B41" s="435" t="s">
        <v>28</v>
      </c>
      <c r="C41" s="107">
        <f t="shared" ca="1" si="37"/>
        <v>553926.72000000044</v>
      </c>
      <c r="D41" s="107">
        <f t="shared" ca="1" si="37"/>
        <v>745127.4600000002</v>
      </c>
      <c r="E41" s="107">
        <f t="shared" ca="1" si="37"/>
        <v>538157.12999999977</v>
      </c>
      <c r="F41" s="107">
        <f t="shared" ca="1" si="37"/>
        <v>492906.65999999968</v>
      </c>
      <c r="G41" s="107">
        <f t="shared" ca="1" si="37"/>
        <v>12304.109999999753</v>
      </c>
      <c r="H41" s="107">
        <f t="shared" ca="1" si="37"/>
        <v>524470.00999999954</v>
      </c>
      <c r="I41" s="107">
        <f t="shared" ca="1" si="37"/>
        <v>793671.18999999971</v>
      </c>
      <c r="J41" s="107">
        <f t="shared" ca="1" si="37"/>
        <v>1456679.8899999997</v>
      </c>
      <c r="K41" s="107">
        <f t="shared" ca="1" si="37"/>
        <v>1085123.8900000001</v>
      </c>
      <c r="L41" s="107">
        <f t="shared" ca="1" si="37"/>
        <v>1372108.29</v>
      </c>
      <c r="M41" s="107">
        <f t="shared" ca="1" si="37"/>
        <v>931498.79</v>
      </c>
      <c r="N41" s="107">
        <f t="shared" ca="1" si="37"/>
        <v>1047133.41</v>
      </c>
      <c r="O41" s="107">
        <f t="shared" ca="1" si="37"/>
        <v>676929.5699999996</v>
      </c>
      <c r="P41" s="107">
        <f t="shared" ca="1" si="37"/>
        <v>765892.65000000037</v>
      </c>
      <c r="Q41" s="107">
        <f t="shared" ca="1" si="37"/>
        <v>329651.55999999959</v>
      </c>
      <c r="AO41" s="27">
        <f t="shared" si="16"/>
        <v>42491</v>
      </c>
      <c r="AP41" s="41" t="str">
        <f t="shared" si="34"/>
        <v>aq</v>
      </c>
      <c r="AQ41" s="41">
        <f t="shared" si="17"/>
        <v>43</v>
      </c>
      <c r="AS41" s="41">
        <f t="shared" si="18"/>
        <v>41</v>
      </c>
      <c r="AT41" s="41" t="str">
        <f t="shared" si="33"/>
        <v>ao</v>
      </c>
    </row>
    <row r="42" spans="1:46" ht="15.75" thickTop="1">
      <c r="A42" s="247"/>
      <c r="AO42" s="27">
        <f t="shared" si="16"/>
        <v>42522</v>
      </c>
      <c r="AP42" s="41" t="str">
        <f t="shared" si="34"/>
        <v>ar</v>
      </c>
      <c r="AQ42" s="41">
        <f t="shared" si="17"/>
        <v>44</v>
      </c>
      <c r="AS42" s="41">
        <f t="shared" si="18"/>
        <v>42</v>
      </c>
      <c r="AT42" s="41" t="str">
        <f t="shared" si="33"/>
        <v>ap</v>
      </c>
    </row>
    <row r="43" spans="1:46">
      <c r="A43" s="247"/>
      <c r="T43" s="106"/>
      <c r="U43" s="337"/>
      <c r="V43" s="337"/>
      <c r="W43" s="337"/>
      <c r="X43" s="337"/>
      <c r="AO43" s="27">
        <f t="shared" si="16"/>
        <v>42552</v>
      </c>
      <c r="AP43" s="41" t="str">
        <f t="shared" si="34"/>
        <v>as</v>
      </c>
      <c r="AQ43" s="41">
        <f t="shared" si="17"/>
        <v>45</v>
      </c>
      <c r="AS43" s="41">
        <f t="shared" si="18"/>
        <v>43</v>
      </c>
      <c r="AT43" s="41" t="str">
        <f t="shared" si="33"/>
        <v>aq</v>
      </c>
    </row>
    <row r="44" spans="1:46">
      <c r="A44" s="247">
        <f t="shared" ref="A44:A45" si="38">+ROW(A44)</f>
        <v>44</v>
      </c>
      <c r="B44" s="436" t="s">
        <v>29</v>
      </c>
      <c r="C44" s="408">
        <f ca="1">+(C30-C15)/(C4+C5)</f>
        <v>0.28571349615853564</v>
      </c>
      <c r="D44" s="409">
        <f t="shared" ref="D44:F44" ca="1" si="39">+(D30-D15)/(D4+D5)</f>
        <v>0.27374441304039915</v>
      </c>
      <c r="E44" s="409">
        <f t="shared" ca="1" si="39"/>
        <v>0.27687329720142856</v>
      </c>
      <c r="F44" s="409">
        <f t="shared" ca="1" si="39"/>
        <v>0.27721986134571042</v>
      </c>
      <c r="G44" s="409">
        <f t="shared" ref="G44:P44" ca="1" si="40">+(G30-G15)/(G4+G5)</f>
        <v>0.27760138121838024</v>
      </c>
      <c r="H44" s="409">
        <f t="shared" ca="1" si="40"/>
        <v>0.28689826419348691</v>
      </c>
      <c r="I44" s="409">
        <f t="shared" ca="1" si="40"/>
        <v>0.27087037617463589</v>
      </c>
      <c r="J44" s="409">
        <f t="shared" ca="1" si="40"/>
        <v>0.26461678871627697</v>
      </c>
      <c r="K44" s="409">
        <f t="shared" ca="1" si="40"/>
        <v>0.28976408638390899</v>
      </c>
      <c r="L44" s="409">
        <f t="shared" ca="1" si="40"/>
        <v>0.26800730009395513</v>
      </c>
      <c r="M44" s="409">
        <f t="shared" ca="1" si="40"/>
        <v>0.27037508227424606</v>
      </c>
      <c r="N44" s="409">
        <f t="shared" ca="1" si="40"/>
        <v>0.26951266235493382</v>
      </c>
      <c r="O44" s="409">
        <f t="shared" ca="1" si="40"/>
        <v>0.27298401027449926</v>
      </c>
      <c r="P44" s="409">
        <f t="shared" ca="1" si="40"/>
        <v>0.28692665525922345</v>
      </c>
      <c r="Q44" s="409">
        <f t="shared" ref="Q44" ca="1" si="41">+(Q30-Q15)/(Q4+Q5)</f>
        <v>0.27733783733132722</v>
      </c>
      <c r="T44" s="106"/>
      <c r="U44" s="338"/>
      <c r="V44" s="338"/>
      <c r="W44" s="338"/>
      <c r="X44" s="338"/>
      <c r="AO44" s="27">
        <f t="shared" si="16"/>
        <v>42583</v>
      </c>
      <c r="AP44" s="41" t="str">
        <f t="shared" si="34"/>
        <v>at</v>
      </c>
      <c r="AQ44" s="41">
        <f t="shared" si="17"/>
        <v>46</v>
      </c>
      <c r="AS44" s="41">
        <f t="shared" si="18"/>
        <v>44</v>
      </c>
      <c r="AT44" s="41" t="str">
        <f t="shared" si="33"/>
        <v>ar</v>
      </c>
    </row>
    <row r="45" spans="1:46">
      <c r="A45" s="247">
        <f t="shared" si="38"/>
        <v>45</v>
      </c>
      <c r="B45" s="437" t="s">
        <v>30</v>
      </c>
      <c r="C45" s="410">
        <f ca="1">+(DATE(C$2,12,31)-DATE(C$2,MONTH(C$1),1))*24*HLOOKUP(C$2,$C$204:$BQ$205,2,FALSE)-C30-C15</f>
        <v>383026.27</v>
      </c>
      <c r="D45" s="411">
        <f t="shared" ref="D45:F45" ca="1" si="42">+(DATE(D$2,12,31)-DATE(D$2,MONTH(D$1),1))*24*HLOOKUP(D$2,$C$204:$BQ$205,2,FALSE)-D30-D15</f>
        <v>425393.27</v>
      </c>
      <c r="E45" s="411">
        <f t="shared" ca="1" si="42"/>
        <v>443306.3</v>
      </c>
      <c r="F45" s="411">
        <f t="shared" ca="1" si="42"/>
        <v>444335.29</v>
      </c>
      <c r="G45" s="411">
        <f ca="1">+(DATE(G$2,12,31)-DATE(G$2,MONTH(G$1),1))*24*HLOOKUP(G$2,$C$204:$BQ$205,2,FALSE)-(G30-G15)</f>
        <v>475480.69999999995</v>
      </c>
      <c r="H45" s="411">
        <f t="shared" ref="H45:Q45" ca="1" si="43">+(DATE(H$2,12,31)-DATE(H$2,MONTH(H$1),1))*24*HLOOKUP(H$2,$C$204:$BQ$205,2,FALSE)-(H30-H15)</f>
        <v>473121.70999999996</v>
      </c>
      <c r="I45" s="411">
        <f t="shared" ca="1" si="43"/>
        <v>471901.69999999995</v>
      </c>
      <c r="J45" s="411">
        <f t="shared" ca="1" si="43"/>
        <v>474276.69999999995</v>
      </c>
      <c r="K45" s="411">
        <f t="shared" ca="1" si="43"/>
        <v>467275.69999999995</v>
      </c>
      <c r="L45" s="411">
        <f t="shared" ca="1" si="43"/>
        <v>466026.70999999996</v>
      </c>
      <c r="M45" s="411">
        <f t="shared" ca="1" si="43"/>
        <v>462363.69999999995</v>
      </c>
      <c r="N45" s="411">
        <f t="shared" ca="1" si="43"/>
        <v>465702.69999999995</v>
      </c>
      <c r="O45" s="411">
        <f t="shared" ca="1" si="43"/>
        <v>459534.69999999995</v>
      </c>
      <c r="P45" s="411">
        <f t="shared" ca="1" si="43"/>
        <v>459764.68999999994</v>
      </c>
      <c r="Q45" s="411">
        <f t="shared" ca="1" si="43"/>
        <v>456920.69999999995</v>
      </c>
      <c r="T45" s="106"/>
      <c r="U45" s="339"/>
      <c r="V45" s="339"/>
      <c r="W45" s="338"/>
      <c r="X45" s="338"/>
      <c r="AO45" s="27">
        <f t="shared" si="16"/>
        <v>42614</v>
      </c>
      <c r="AP45" s="41" t="str">
        <f t="shared" si="34"/>
        <v>au</v>
      </c>
      <c r="AQ45" s="41">
        <f t="shared" si="17"/>
        <v>47</v>
      </c>
      <c r="AS45" s="41">
        <f t="shared" si="18"/>
        <v>45</v>
      </c>
      <c r="AT45" s="41" t="str">
        <f t="shared" si="33"/>
        <v>as</v>
      </c>
    </row>
    <row r="46" spans="1:46">
      <c r="A46" s="247"/>
      <c r="B46" s="438"/>
      <c r="C46" s="412"/>
      <c r="D46" s="412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T46" s="340"/>
      <c r="U46" s="341"/>
      <c r="V46" s="341"/>
      <c r="W46" s="341"/>
      <c r="X46" s="341"/>
      <c r="AO46" s="27">
        <f t="shared" si="16"/>
        <v>42644</v>
      </c>
      <c r="AP46" s="41" t="str">
        <f t="shared" si="34"/>
        <v>av</v>
      </c>
      <c r="AQ46" s="41">
        <f t="shared" si="17"/>
        <v>48</v>
      </c>
      <c r="AS46" s="41">
        <f t="shared" si="18"/>
        <v>46</v>
      </c>
      <c r="AT46" s="41" t="str">
        <f>+"a"&amp;AT20</f>
        <v>at</v>
      </c>
    </row>
    <row r="47" spans="1:46">
      <c r="A47" s="247">
        <f t="shared" ref="A47" si="44">+ROW(A47)</f>
        <v>47</v>
      </c>
      <c r="B47" s="439" t="s">
        <v>31</v>
      </c>
      <c r="C47" s="414">
        <f ca="1">+C44*'Annual Resource Report'!D57</f>
        <v>276426.29396613734</v>
      </c>
      <c r="D47" s="415">
        <f ca="1">+D44*'Annual Resource Report'!E57</f>
        <v>275944.76310444652</v>
      </c>
      <c r="E47" s="415">
        <f ca="1">+E44*'Annual Resource Report'!F57</f>
        <v>278785.20641617209</v>
      </c>
      <c r="F47" s="415">
        <f ca="1">+F44*'Annual Resource Report'!G57</f>
        <v>280406.96556947334</v>
      </c>
      <c r="G47" s="415">
        <f ca="1">+G44*'Annual Resource Report'!H57</f>
        <v>281090.92589010281</v>
      </c>
      <c r="H47" s="415">
        <f ca="1">+H44*'Annual Resource Report'!I57</f>
        <v>282298.66484005091</v>
      </c>
      <c r="I47" s="415">
        <f ca="1">+I44*'Annual Resource Report'!J57</f>
        <v>280845.11344555247</v>
      </c>
      <c r="J47" s="415">
        <f ca="1">+J44*'Annual Resource Report'!K57</f>
        <v>281909.93126376014</v>
      </c>
      <c r="K47" s="415">
        <f ca="1">+K44*'Annual Resource Report'!L57</f>
        <v>284195.03881182033</v>
      </c>
      <c r="L47" s="415">
        <f ca="1">+L44*'Annual Resource Report'!M57</f>
        <v>283617.91326230869</v>
      </c>
      <c r="M47" s="415">
        <f ca="1">+M44*'Annual Resource Report'!N57</f>
        <v>285865.95043556613</v>
      </c>
      <c r="N47" s="415">
        <f ca="1">+N44*'Annual Resource Report'!O57</f>
        <v>286500.53788525885</v>
      </c>
      <c r="O47" s="415">
        <f ca="1">+O44*'Annual Resource Report'!P57</f>
        <v>287838.69521085592</v>
      </c>
      <c r="P47" s="415">
        <f ca="1">+P44*'Annual Resource Report'!Q57</f>
        <v>288124.55264498439</v>
      </c>
      <c r="Q47" s="415">
        <f ca="1">+Q44*'Annual Resource Report'!R57</f>
        <v>287793.60796089709</v>
      </c>
      <c r="AO47" s="27">
        <f t="shared" si="16"/>
        <v>42675</v>
      </c>
      <c r="AP47" s="41" t="str">
        <f t="shared" si="34"/>
        <v>aw</v>
      </c>
      <c r="AQ47" s="41">
        <f t="shared" si="17"/>
        <v>49</v>
      </c>
      <c r="AS47" s="41">
        <f t="shared" si="18"/>
        <v>47</v>
      </c>
      <c r="AT47" s="41" t="str">
        <f t="shared" si="33"/>
        <v>au</v>
      </c>
    </row>
    <row r="48" spans="1:46">
      <c r="U48" s="321"/>
      <c r="V48" s="321"/>
      <c r="W48" s="321"/>
      <c r="X48" s="321"/>
      <c r="AO48" s="27">
        <f t="shared" si="16"/>
        <v>42705</v>
      </c>
      <c r="AP48" s="41" t="str">
        <f t="shared" si="34"/>
        <v>ax</v>
      </c>
      <c r="AQ48" s="41">
        <f t="shared" si="17"/>
        <v>50</v>
      </c>
      <c r="AS48" s="41">
        <f t="shared" si="18"/>
        <v>48</v>
      </c>
      <c r="AT48" s="41" t="str">
        <f t="shared" si="33"/>
        <v>av</v>
      </c>
    </row>
    <row r="49" spans="2:46" ht="15.75" thickBo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AO49" s="27">
        <f t="shared" si="16"/>
        <v>42736</v>
      </c>
      <c r="AP49" s="41" t="str">
        <f t="shared" si="34"/>
        <v>ay</v>
      </c>
      <c r="AQ49" s="41">
        <f t="shared" si="17"/>
        <v>51</v>
      </c>
      <c r="AS49" s="41">
        <f t="shared" si="18"/>
        <v>49</v>
      </c>
      <c r="AT49" s="41" t="str">
        <f t="shared" si="33"/>
        <v>aw</v>
      </c>
    </row>
    <row r="50" spans="2:46" ht="15.75" thickBot="1">
      <c r="B50" s="450" t="s">
        <v>253</v>
      </c>
      <c r="C50" s="616">
        <f ca="1">+(C45+C30+C15)/((EDATE(C2,12)-C2)*24)</f>
        <v>117.59360730593608</v>
      </c>
      <c r="D50" s="616">
        <f t="shared" ref="D50:F50" ca="1" si="45">+(D45+D30+D15)/((EDATE(D2,12)-D2)*24)</f>
        <v>122.57990867579909</v>
      </c>
      <c r="E50" s="616">
        <f t="shared" ca="1" si="45"/>
        <v>124.65753424657534</v>
      </c>
      <c r="F50" s="616">
        <f t="shared" ca="1" si="45"/>
        <v>125</v>
      </c>
      <c r="G50" s="616">
        <f ca="1">+(G45+(G30-G15))/((EDATE(G2,12)-G2)*24)</f>
        <v>124.65753424657534</v>
      </c>
      <c r="H50" s="616">
        <f t="shared" ref="H50:Q50" ca="1" si="46">+(H45+(H30-H15))/((EDATE(H2,12)-H2)*24)</f>
        <v>124.65753424657534</v>
      </c>
      <c r="I50" s="616">
        <f t="shared" ca="1" si="46"/>
        <v>124.65753424657534</v>
      </c>
      <c r="J50" s="616">
        <f t="shared" ca="1" si="46"/>
        <v>125</v>
      </c>
      <c r="K50" s="616">
        <f t="shared" ca="1" si="46"/>
        <v>124.65753424657534</v>
      </c>
      <c r="L50" s="616">
        <f t="shared" ca="1" si="46"/>
        <v>124.65753424657534</v>
      </c>
      <c r="M50" s="616">
        <f t="shared" ca="1" si="46"/>
        <v>124.65753424657534</v>
      </c>
      <c r="N50" s="616">
        <f t="shared" ca="1" si="46"/>
        <v>125</v>
      </c>
      <c r="O50" s="616">
        <f t="shared" ca="1" si="46"/>
        <v>124.65753424657534</v>
      </c>
      <c r="P50" s="616">
        <f t="shared" ca="1" si="46"/>
        <v>124.65753424657534</v>
      </c>
      <c r="Q50" s="616">
        <f t="shared" ca="1" si="46"/>
        <v>124.65753424657534</v>
      </c>
      <c r="AO50" s="27">
        <f t="shared" si="16"/>
        <v>42767</v>
      </c>
      <c r="AP50" s="41" t="str">
        <f t="shared" si="34"/>
        <v>az</v>
      </c>
      <c r="AQ50" s="41">
        <f t="shared" si="17"/>
        <v>52</v>
      </c>
      <c r="AS50" s="41">
        <f t="shared" si="18"/>
        <v>50</v>
      </c>
      <c r="AT50" s="41" t="str">
        <f t="shared" si="33"/>
        <v>ax</v>
      </c>
    </row>
    <row r="51" spans="2:46">
      <c r="AO51" s="27">
        <f t="shared" si="16"/>
        <v>42795</v>
      </c>
      <c r="AP51" s="41" t="str">
        <f t="shared" si="34"/>
        <v>ba</v>
      </c>
      <c r="AQ51" s="41">
        <f t="shared" si="17"/>
        <v>53</v>
      </c>
      <c r="AS51" s="41">
        <f t="shared" si="18"/>
        <v>51</v>
      </c>
      <c r="AT51" s="41" t="str">
        <f t="shared" si="33"/>
        <v>ay</v>
      </c>
    </row>
    <row r="52" spans="2:46">
      <c r="AO52" s="27">
        <f t="shared" si="16"/>
        <v>42826</v>
      </c>
      <c r="AP52" s="41" t="str">
        <f t="shared" si="34"/>
        <v>bb</v>
      </c>
      <c r="AQ52" s="41">
        <f t="shared" si="17"/>
        <v>54</v>
      </c>
      <c r="AS52" s="41">
        <f t="shared" si="18"/>
        <v>52</v>
      </c>
      <c r="AT52" s="41" t="str">
        <f>+"a"&amp;AT26</f>
        <v>az</v>
      </c>
    </row>
    <row r="53" spans="2:46">
      <c r="AO53" s="27">
        <f t="shared" si="16"/>
        <v>42856</v>
      </c>
      <c r="AP53" s="41" t="str">
        <f t="shared" si="34"/>
        <v>bc</v>
      </c>
      <c r="AQ53" s="41">
        <f t="shared" si="17"/>
        <v>55</v>
      </c>
      <c r="AS53" s="41">
        <f t="shared" si="18"/>
        <v>53</v>
      </c>
      <c r="AT53" t="str">
        <f>+"b"&amp;AT1</f>
        <v>ba</v>
      </c>
    </row>
    <row r="54" spans="2:46">
      <c r="AO54" s="27">
        <f t="shared" si="16"/>
        <v>42887</v>
      </c>
      <c r="AP54" s="41" t="str">
        <f t="shared" si="34"/>
        <v>bd</v>
      </c>
      <c r="AQ54" s="41">
        <f t="shared" si="17"/>
        <v>56</v>
      </c>
      <c r="AS54" s="41">
        <f t="shared" si="18"/>
        <v>54</v>
      </c>
      <c r="AT54" s="41" t="str">
        <f t="shared" ref="AT54:AT78" si="47">+"b"&amp;AT2</f>
        <v>bb</v>
      </c>
    </row>
    <row r="55" spans="2:46">
      <c r="AO55" s="27">
        <f t="shared" si="16"/>
        <v>42917</v>
      </c>
      <c r="AP55" s="41" t="str">
        <f t="shared" si="34"/>
        <v>be</v>
      </c>
      <c r="AQ55" s="41">
        <f t="shared" si="17"/>
        <v>57</v>
      </c>
      <c r="AS55" s="41">
        <f t="shared" si="18"/>
        <v>55</v>
      </c>
      <c r="AT55" s="41" t="str">
        <f t="shared" si="47"/>
        <v>bc</v>
      </c>
    </row>
    <row r="56" spans="2:46">
      <c r="AO56" s="27">
        <f t="shared" si="16"/>
        <v>42948</v>
      </c>
      <c r="AP56" s="41" t="str">
        <f t="shared" si="34"/>
        <v>bf</v>
      </c>
      <c r="AQ56" s="41">
        <f t="shared" si="17"/>
        <v>58</v>
      </c>
      <c r="AS56" s="41">
        <f t="shared" si="18"/>
        <v>56</v>
      </c>
      <c r="AT56" s="41" t="str">
        <f t="shared" si="47"/>
        <v>bd</v>
      </c>
    </row>
    <row r="57" spans="2:46">
      <c r="AO57" s="27">
        <f t="shared" si="16"/>
        <v>42979</v>
      </c>
      <c r="AP57" s="41" t="str">
        <f t="shared" si="34"/>
        <v>bg</v>
      </c>
      <c r="AQ57" s="41">
        <f t="shared" si="17"/>
        <v>59</v>
      </c>
      <c r="AS57" s="41">
        <f t="shared" si="18"/>
        <v>57</v>
      </c>
      <c r="AT57" s="41" t="str">
        <f t="shared" si="47"/>
        <v>be</v>
      </c>
    </row>
    <row r="58" spans="2:46">
      <c r="AO58" s="27">
        <f t="shared" si="16"/>
        <v>43009</v>
      </c>
      <c r="AP58" s="41" t="str">
        <f t="shared" si="34"/>
        <v>bh</v>
      </c>
      <c r="AQ58" s="41">
        <f t="shared" si="17"/>
        <v>60</v>
      </c>
      <c r="AS58" s="41">
        <f t="shared" si="18"/>
        <v>58</v>
      </c>
      <c r="AT58" s="41" t="str">
        <f t="shared" si="47"/>
        <v>bf</v>
      </c>
    </row>
    <row r="59" spans="2:46">
      <c r="AO59" s="27">
        <f t="shared" si="16"/>
        <v>43040</v>
      </c>
      <c r="AP59" s="41" t="str">
        <f t="shared" si="34"/>
        <v>bi</v>
      </c>
      <c r="AQ59" s="41">
        <f t="shared" si="17"/>
        <v>61</v>
      </c>
      <c r="AS59" s="41">
        <f t="shared" si="18"/>
        <v>59</v>
      </c>
      <c r="AT59" s="41" t="str">
        <f t="shared" si="47"/>
        <v>bg</v>
      </c>
    </row>
    <row r="60" spans="2:46">
      <c r="AO60" s="27">
        <f t="shared" si="16"/>
        <v>43070</v>
      </c>
      <c r="AP60" s="41" t="str">
        <f t="shared" si="34"/>
        <v>bj</v>
      </c>
      <c r="AQ60" s="41">
        <f t="shared" si="17"/>
        <v>62</v>
      </c>
      <c r="AS60" s="41">
        <f t="shared" si="18"/>
        <v>60</v>
      </c>
      <c r="AT60" s="41" t="str">
        <f t="shared" si="47"/>
        <v>bh</v>
      </c>
    </row>
    <row r="61" spans="2:46">
      <c r="AO61" s="27">
        <f t="shared" si="16"/>
        <v>43101</v>
      </c>
      <c r="AP61" s="41" t="str">
        <f t="shared" si="34"/>
        <v>bk</v>
      </c>
      <c r="AQ61" s="41">
        <f t="shared" si="17"/>
        <v>63</v>
      </c>
      <c r="AS61" s="41">
        <f t="shared" si="18"/>
        <v>61</v>
      </c>
      <c r="AT61" s="41" t="str">
        <f t="shared" si="47"/>
        <v>bi</v>
      </c>
    </row>
    <row r="62" spans="2:46">
      <c r="AO62" s="27">
        <f t="shared" si="16"/>
        <v>43132</v>
      </c>
      <c r="AP62" s="41" t="str">
        <f t="shared" si="34"/>
        <v>bl</v>
      </c>
      <c r="AQ62" s="41">
        <f t="shared" si="17"/>
        <v>64</v>
      </c>
      <c r="AS62" s="41">
        <f t="shared" si="18"/>
        <v>62</v>
      </c>
      <c r="AT62" s="41" t="str">
        <f t="shared" si="47"/>
        <v>bj</v>
      </c>
    </row>
    <row r="63" spans="2:46">
      <c r="AO63" s="27">
        <f t="shared" si="16"/>
        <v>43160</v>
      </c>
      <c r="AP63" s="41" t="str">
        <f t="shared" si="34"/>
        <v>bm</v>
      </c>
      <c r="AQ63" s="41">
        <f t="shared" si="17"/>
        <v>65</v>
      </c>
      <c r="AS63" s="41">
        <f t="shared" si="18"/>
        <v>63</v>
      </c>
      <c r="AT63" s="41" t="str">
        <f t="shared" si="47"/>
        <v>bk</v>
      </c>
    </row>
    <row r="64" spans="2:46">
      <c r="AO64" s="27">
        <f t="shared" si="16"/>
        <v>43191</v>
      </c>
      <c r="AP64" s="41" t="str">
        <f t="shared" si="34"/>
        <v>bn</v>
      </c>
      <c r="AQ64" s="41">
        <f t="shared" si="17"/>
        <v>66</v>
      </c>
      <c r="AS64" s="41">
        <f t="shared" si="18"/>
        <v>64</v>
      </c>
      <c r="AT64" s="41" t="str">
        <f t="shared" si="47"/>
        <v>bl</v>
      </c>
    </row>
    <row r="65" spans="41:46">
      <c r="AO65" s="27">
        <f t="shared" si="16"/>
        <v>43221</v>
      </c>
      <c r="AP65" s="41" t="str">
        <f t="shared" ref="AP65:AP96" si="48">+VLOOKUP(AQ65,$AS$1:$AT$198,2,FALSE)</f>
        <v>bo</v>
      </c>
      <c r="AQ65" s="41">
        <f t="shared" si="17"/>
        <v>67</v>
      </c>
      <c r="AS65" s="41">
        <f t="shared" si="18"/>
        <v>65</v>
      </c>
      <c r="AT65" s="41" t="str">
        <f t="shared" si="47"/>
        <v>bm</v>
      </c>
    </row>
    <row r="66" spans="41:46">
      <c r="AO66" s="27">
        <f t="shared" si="16"/>
        <v>43252</v>
      </c>
      <c r="AP66" s="41" t="str">
        <f t="shared" si="48"/>
        <v>bp</v>
      </c>
      <c r="AQ66" s="41">
        <f t="shared" si="17"/>
        <v>68</v>
      </c>
      <c r="AS66" s="41">
        <f t="shared" si="18"/>
        <v>66</v>
      </c>
      <c r="AT66" s="41" t="str">
        <f t="shared" si="47"/>
        <v>bn</v>
      </c>
    </row>
    <row r="67" spans="41:46">
      <c r="AO67" s="27">
        <f t="shared" ref="AO67:AO130" si="49">+EDATE(AO66,1)</f>
        <v>43282</v>
      </c>
      <c r="AP67" s="41" t="str">
        <f t="shared" si="48"/>
        <v>bq</v>
      </c>
      <c r="AQ67" s="41">
        <f t="shared" ref="AQ67:AQ130" si="50">+AQ66+1</f>
        <v>69</v>
      </c>
      <c r="AS67" s="41">
        <f t="shared" ref="AS67:AS130" si="51">+AS66+1</f>
        <v>67</v>
      </c>
      <c r="AT67" s="41" t="str">
        <f t="shared" si="47"/>
        <v>bo</v>
      </c>
    </row>
    <row r="68" spans="41:46">
      <c r="AO68" s="27">
        <f t="shared" si="49"/>
        <v>43313</v>
      </c>
      <c r="AP68" s="41" t="str">
        <f t="shared" si="48"/>
        <v>br</v>
      </c>
      <c r="AQ68" s="41">
        <f t="shared" si="50"/>
        <v>70</v>
      </c>
      <c r="AS68" s="41">
        <f t="shared" si="51"/>
        <v>68</v>
      </c>
      <c r="AT68" s="41" t="str">
        <f t="shared" si="47"/>
        <v>bp</v>
      </c>
    </row>
    <row r="69" spans="41:46">
      <c r="AO69" s="27">
        <f t="shared" si="49"/>
        <v>43344</v>
      </c>
      <c r="AP69" s="41" t="str">
        <f t="shared" si="48"/>
        <v>bs</v>
      </c>
      <c r="AQ69" s="41">
        <f t="shared" si="50"/>
        <v>71</v>
      </c>
      <c r="AS69" s="41">
        <f t="shared" si="51"/>
        <v>69</v>
      </c>
      <c r="AT69" s="41" t="str">
        <f t="shared" si="47"/>
        <v>bq</v>
      </c>
    </row>
    <row r="70" spans="41:46">
      <c r="AO70" s="27">
        <f t="shared" si="49"/>
        <v>43374</v>
      </c>
      <c r="AP70" s="41" t="str">
        <f t="shared" si="48"/>
        <v>bt</v>
      </c>
      <c r="AQ70" s="41">
        <f t="shared" si="50"/>
        <v>72</v>
      </c>
      <c r="AS70" s="41">
        <f t="shared" si="51"/>
        <v>70</v>
      </c>
      <c r="AT70" s="41" t="str">
        <f t="shared" si="47"/>
        <v>br</v>
      </c>
    </row>
    <row r="71" spans="41:46">
      <c r="AO71" s="27">
        <f t="shared" si="49"/>
        <v>43405</v>
      </c>
      <c r="AP71" s="41" t="str">
        <f t="shared" si="48"/>
        <v>bu</v>
      </c>
      <c r="AQ71" s="41">
        <f t="shared" si="50"/>
        <v>73</v>
      </c>
      <c r="AS71" s="41">
        <f t="shared" si="51"/>
        <v>71</v>
      </c>
      <c r="AT71" s="41" t="str">
        <f t="shared" si="47"/>
        <v>bs</v>
      </c>
    </row>
    <row r="72" spans="41:46">
      <c r="AO72" s="27">
        <f t="shared" si="49"/>
        <v>43435</v>
      </c>
      <c r="AP72" s="41" t="str">
        <f t="shared" si="48"/>
        <v>bv</v>
      </c>
      <c r="AQ72" s="41">
        <f t="shared" si="50"/>
        <v>74</v>
      </c>
      <c r="AS72" s="41">
        <f t="shared" si="51"/>
        <v>72</v>
      </c>
      <c r="AT72" s="41" t="str">
        <f t="shared" si="47"/>
        <v>bt</v>
      </c>
    </row>
    <row r="73" spans="41:46">
      <c r="AO73" s="27">
        <f t="shared" si="49"/>
        <v>43466</v>
      </c>
      <c r="AP73" s="41" t="str">
        <f t="shared" si="48"/>
        <v>bw</v>
      </c>
      <c r="AQ73" s="41">
        <f t="shared" si="50"/>
        <v>75</v>
      </c>
      <c r="AS73" s="41">
        <f t="shared" si="51"/>
        <v>73</v>
      </c>
      <c r="AT73" s="41" t="str">
        <f t="shared" si="47"/>
        <v>bu</v>
      </c>
    </row>
    <row r="74" spans="41:46">
      <c r="AO74" s="27">
        <f t="shared" si="49"/>
        <v>43497</v>
      </c>
      <c r="AP74" s="41" t="str">
        <f t="shared" si="48"/>
        <v>bx</v>
      </c>
      <c r="AQ74" s="41">
        <f t="shared" si="50"/>
        <v>76</v>
      </c>
      <c r="AS74" s="41">
        <f t="shared" si="51"/>
        <v>74</v>
      </c>
      <c r="AT74" s="41" t="str">
        <f t="shared" si="47"/>
        <v>bv</v>
      </c>
    </row>
    <row r="75" spans="41:46">
      <c r="AO75" s="27">
        <f t="shared" si="49"/>
        <v>43525</v>
      </c>
      <c r="AP75" s="41" t="str">
        <f t="shared" si="48"/>
        <v>by</v>
      </c>
      <c r="AQ75" s="41">
        <f t="shared" si="50"/>
        <v>77</v>
      </c>
      <c r="AS75" s="41">
        <f t="shared" si="51"/>
        <v>75</v>
      </c>
      <c r="AT75" s="41" t="str">
        <f t="shared" si="47"/>
        <v>bw</v>
      </c>
    </row>
    <row r="76" spans="41:46">
      <c r="AO76" s="27">
        <f t="shared" si="49"/>
        <v>43556</v>
      </c>
      <c r="AP76" s="41" t="str">
        <f t="shared" si="48"/>
        <v>bz</v>
      </c>
      <c r="AQ76" s="41">
        <f t="shared" si="50"/>
        <v>78</v>
      </c>
      <c r="AS76" s="41">
        <f t="shared" si="51"/>
        <v>76</v>
      </c>
      <c r="AT76" s="41" t="str">
        <f t="shared" si="47"/>
        <v>bx</v>
      </c>
    </row>
    <row r="77" spans="41:46">
      <c r="AO77" s="27">
        <f t="shared" si="49"/>
        <v>43586</v>
      </c>
      <c r="AP77" s="41" t="str">
        <f t="shared" si="48"/>
        <v>ca</v>
      </c>
      <c r="AQ77" s="41">
        <f t="shared" si="50"/>
        <v>79</v>
      </c>
      <c r="AS77" s="41">
        <f t="shared" si="51"/>
        <v>77</v>
      </c>
      <c r="AT77" s="41" t="str">
        <f t="shared" si="47"/>
        <v>by</v>
      </c>
    </row>
    <row r="78" spans="41:46">
      <c r="AO78" s="27">
        <f t="shared" si="49"/>
        <v>43617</v>
      </c>
      <c r="AP78" s="41" t="str">
        <f t="shared" si="48"/>
        <v>cb</v>
      </c>
      <c r="AQ78" s="41">
        <f t="shared" si="50"/>
        <v>80</v>
      </c>
      <c r="AS78" s="41">
        <f t="shared" si="51"/>
        <v>78</v>
      </c>
      <c r="AT78" s="41" t="str">
        <f t="shared" si="47"/>
        <v>bz</v>
      </c>
    </row>
    <row r="79" spans="41:46">
      <c r="AO79" s="27">
        <f t="shared" si="49"/>
        <v>43647</v>
      </c>
      <c r="AP79" s="41" t="str">
        <f t="shared" si="48"/>
        <v>cc</v>
      </c>
      <c r="AQ79" s="41">
        <f t="shared" si="50"/>
        <v>81</v>
      </c>
      <c r="AS79" s="41">
        <f t="shared" si="51"/>
        <v>79</v>
      </c>
      <c r="AT79" t="str">
        <f>+"c"&amp;AT1</f>
        <v>ca</v>
      </c>
    </row>
    <row r="80" spans="41:46">
      <c r="AO80" s="27">
        <f t="shared" si="49"/>
        <v>43678</v>
      </c>
      <c r="AP80" s="41" t="str">
        <f t="shared" si="48"/>
        <v>cd</v>
      </c>
      <c r="AQ80" s="41">
        <f t="shared" si="50"/>
        <v>82</v>
      </c>
      <c r="AS80" s="41">
        <f t="shared" si="51"/>
        <v>80</v>
      </c>
      <c r="AT80" s="41" t="str">
        <f t="shared" ref="AT80:AT104" si="52">+"c"&amp;AT2</f>
        <v>cb</v>
      </c>
    </row>
    <row r="81" spans="41:46">
      <c r="AO81" s="27">
        <f t="shared" si="49"/>
        <v>43709</v>
      </c>
      <c r="AP81" s="41" t="str">
        <f t="shared" si="48"/>
        <v>ce</v>
      </c>
      <c r="AQ81" s="41">
        <f t="shared" si="50"/>
        <v>83</v>
      </c>
      <c r="AS81" s="41">
        <f t="shared" si="51"/>
        <v>81</v>
      </c>
      <c r="AT81" s="41" t="str">
        <f t="shared" si="52"/>
        <v>cc</v>
      </c>
    </row>
    <row r="82" spans="41:46">
      <c r="AO82" s="27">
        <f t="shared" si="49"/>
        <v>43739</v>
      </c>
      <c r="AP82" s="41" t="str">
        <f t="shared" si="48"/>
        <v>cf</v>
      </c>
      <c r="AQ82" s="41">
        <f t="shared" si="50"/>
        <v>84</v>
      </c>
      <c r="AS82" s="41">
        <f t="shared" si="51"/>
        <v>82</v>
      </c>
      <c r="AT82" s="41" t="str">
        <f t="shared" si="52"/>
        <v>cd</v>
      </c>
    </row>
    <row r="83" spans="41:46">
      <c r="AO83" s="27">
        <f t="shared" si="49"/>
        <v>43770</v>
      </c>
      <c r="AP83" s="41" t="str">
        <f t="shared" si="48"/>
        <v>cg</v>
      </c>
      <c r="AQ83" s="41">
        <f t="shared" si="50"/>
        <v>85</v>
      </c>
      <c r="AS83" s="41">
        <f t="shared" si="51"/>
        <v>83</v>
      </c>
      <c r="AT83" s="41" t="str">
        <f t="shared" si="52"/>
        <v>ce</v>
      </c>
    </row>
    <row r="84" spans="41:46">
      <c r="AO84" s="27">
        <f t="shared" si="49"/>
        <v>43800</v>
      </c>
      <c r="AP84" s="41" t="str">
        <f t="shared" si="48"/>
        <v>ch</v>
      </c>
      <c r="AQ84" s="41">
        <f t="shared" si="50"/>
        <v>86</v>
      </c>
      <c r="AS84" s="41">
        <f t="shared" si="51"/>
        <v>84</v>
      </c>
      <c r="AT84" s="41" t="str">
        <f t="shared" si="52"/>
        <v>cf</v>
      </c>
    </row>
    <row r="85" spans="41:46">
      <c r="AO85" s="27">
        <f t="shared" si="49"/>
        <v>43831</v>
      </c>
      <c r="AP85" s="41" t="str">
        <f t="shared" si="48"/>
        <v>ci</v>
      </c>
      <c r="AQ85" s="41">
        <f t="shared" si="50"/>
        <v>87</v>
      </c>
      <c r="AS85" s="41">
        <f t="shared" si="51"/>
        <v>85</v>
      </c>
      <c r="AT85" s="41" t="str">
        <f t="shared" si="52"/>
        <v>cg</v>
      </c>
    </row>
    <row r="86" spans="41:46">
      <c r="AO86" s="27">
        <f t="shared" si="49"/>
        <v>43862</v>
      </c>
      <c r="AP86" s="41" t="str">
        <f t="shared" si="48"/>
        <v>cj</v>
      </c>
      <c r="AQ86" s="41">
        <f t="shared" si="50"/>
        <v>88</v>
      </c>
      <c r="AS86" s="41">
        <f t="shared" si="51"/>
        <v>86</v>
      </c>
      <c r="AT86" s="41" t="str">
        <f t="shared" si="52"/>
        <v>ch</v>
      </c>
    </row>
    <row r="87" spans="41:46">
      <c r="AO87" s="27">
        <f t="shared" si="49"/>
        <v>43891</v>
      </c>
      <c r="AP87" s="41" t="str">
        <f t="shared" si="48"/>
        <v>ck</v>
      </c>
      <c r="AQ87" s="41">
        <f t="shared" si="50"/>
        <v>89</v>
      </c>
      <c r="AS87" s="41">
        <f t="shared" si="51"/>
        <v>87</v>
      </c>
      <c r="AT87" s="41" t="str">
        <f t="shared" si="52"/>
        <v>ci</v>
      </c>
    </row>
    <row r="88" spans="41:46">
      <c r="AO88" s="27">
        <f t="shared" si="49"/>
        <v>43922</v>
      </c>
      <c r="AP88" s="41" t="str">
        <f t="shared" si="48"/>
        <v>cl</v>
      </c>
      <c r="AQ88" s="41">
        <f t="shared" si="50"/>
        <v>90</v>
      </c>
      <c r="AS88" s="41">
        <f t="shared" si="51"/>
        <v>88</v>
      </c>
      <c r="AT88" s="41" t="str">
        <f t="shared" si="52"/>
        <v>cj</v>
      </c>
    </row>
    <row r="89" spans="41:46">
      <c r="AO89" s="27">
        <f t="shared" si="49"/>
        <v>43952</v>
      </c>
      <c r="AP89" s="41" t="str">
        <f t="shared" si="48"/>
        <v>cm</v>
      </c>
      <c r="AQ89" s="41">
        <f t="shared" si="50"/>
        <v>91</v>
      </c>
      <c r="AS89" s="41">
        <f t="shared" si="51"/>
        <v>89</v>
      </c>
      <c r="AT89" s="41" t="str">
        <f t="shared" si="52"/>
        <v>ck</v>
      </c>
    </row>
    <row r="90" spans="41:46">
      <c r="AO90" s="27">
        <f t="shared" si="49"/>
        <v>43983</v>
      </c>
      <c r="AP90" s="41" t="str">
        <f t="shared" si="48"/>
        <v>cn</v>
      </c>
      <c r="AQ90" s="41">
        <f t="shared" si="50"/>
        <v>92</v>
      </c>
      <c r="AS90" s="41">
        <f t="shared" si="51"/>
        <v>90</v>
      </c>
      <c r="AT90" s="41" t="str">
        <f t="shared" si="52"/>
        <v>cl</v>
      </c>
    </row>
    <row r="91" spans="41:46">
      <c r="AO91" s="27">
        <f t="shared" si="49"/>
        <v>44013</v>
      </c>
      <c r="AP91" s="41" t="str">
        <f t="shared" si="48"/>
        <v>co</v>
      </c>
      <c r="AQ91" s="41">
        <f t="shared" si="50"/>
        <v>93</v>
      </c>
      <c r="AS91" s="41">
        <f t="shared" si="51"/>
        <v>91</v>
      </c>
      <c r="AT91" s="41" t="str">
        <f t="shared" si="52"/>
        <v>cm</v>
      </c>
    </row>
    <row r="92" spans="41:46">
      <c r="AO92" s="27">
        <f t="shared" si="49"/>
        <v>44044</v>
      </c>
      <c r="AP92" s="41" t="str">
        <f t="shared" si="48"/>
        <v>cp</v>
      </c>
      <c r="AQ92" s="41">
        <f t="shared" si="50"/>
        <v>94</v>
      </c>
      <c r="AS92" s="41">
        <f t="shared" si="51"/>
        <v>92</v>
      </c>
      <c r="AT92" s="41" t="str">
        <f t="shared" si="52"/>
        <v>cn</v>
      </c>
    </row>
    <row r="93" spans="41:46">
      <c r="AO93" s="27">
        <f t="shared" si="49"/>
        <v>44075</v>
      </c>
      <c r="AP93" s="41" t="str">
        <f t="shared" si="48"/>
        <v>cq</v>
      </c>
      <c r="AQ93" s="41">
        <f t="shared" si="50"/>
        <v>95</v>
      </c>
      <c r="AS93" s="41">
        <f t="shared" si="51"/>
        <v>93</v>
      </c>
      <c r="AT93" s="41" t="str">
        <f t="shared" si="52"/>
        <v>co</v>
      </c>
    </row>
    <row r="94" spans="41:46">
      <c r="AO94" s="27">
        <f t="shared" si="49"/>
        <v>44105</v>
      </c>
      <c r="AP94" s="41" t="str">
        <f t="shared" si="48"/>
        <v>cr</v>
      </c>
      <c r="AQ94" s="41">
        <f t="shared" si="50"/>
        <v>96</v>
      </c>
      <c r="AS94" s="41">
        <f t="shared" si="51"/>
        <v>94</v>
      </c>
      <c r="AT94" s="41" t="str">
        <f t="shared" si="52"/>
        <v>cp</v>
      </c>
    </row>
    <row r="95" spans="41:46">
      <c r="AO95" s="27">
        <f t="shared" si="49"/>
        <v>44136</v>
      </c>
      <c r="AP95" s="41" t="str">
        <f t="shared" si="48"/>
        <v>cs</v>
      </c>
      <c r="AQ95" s="41">
        <f t="shared" si="50"/>
        <v>97</v>
      </c>
      <c r="AS95" s="41">
        <f t="shared" si="51"/>
        <v>95</v>
      </c>
      <c r="AT95" s="41" t="str">
        <f t="shared" si="52"/>
        <v>cq</v>
      </c>
    </row>
    <row r="96" spans="41:46">
      <c r="AO96" s="27">
        <f t="shared" si="49"/>
        <v>44166</v>
      </c>
      <c r="AP96" s="41" t="str">
        <f t="shared" si="48"/>
        <v>ct</v>
      </c>
      <c r="AQ96" s="41">
        <f t="shared" si="50"/>
        <v>98</v>
      </c>
      <c r="AS96" s="41">
        <f t="shared" si="51"/>
        <v>96</v>
      </c>
      <c r="AT96" s="41" t="str">
        <f t="shared" si="52"/>
        <v>cr</v>
      </c>
    </row>
    <row r="97" spans="41:46">
      <c r="AO97" s="27">
        <f t="shared" si="49"/>
        <v>44197</v>
      </c>
      <c r="AP97" s="41" t="str">
        <f t="shared" ref="AP97:AP128" si="53">+VLOOKUP(AQ97,$AS$1:$AT$198,2,FALSE)</f>
        <v>cu</v>
      </c>
      <c r="AQ97" s="41">
        <f t="shared" si="50"/>
        <v>99</v>
      </c>
      <c r="AS97" s="41">
        <f t="shared" si="51"/>
        <v>97</v>
      </c>
      <c r="AT97" s="41" t="str">
        <f t="shared" si="52"/>
        <v>cs</v>
      </c>
    </row>
    <row r="98" spans="41:46">
      <c r="AO98" s="27">
        <f t="shared" si="49"/>
        <v>44228</v>
      </c>
      <c r="AP98" s="41" t="str">
        <f t="shared" si="53"/>
        <v>cv</v>
      </c>
      <c r="AQ98" s="41">
        <f t="shared" si="50"/>
        <v>100</v>
      </c>
      <c r="AS98" s="41">
        <f t="shared" si="51"/>
        <v>98</v>
      </c>
      <c r="AT98" s="41" t="str">
        <f t="shared" si="52"/>
        <v>ct</v>
      </c>
    </row>
    <row r="99" spans="41:46">
      <c r="AO99" s="27">
        <f t="shared" si="49"/>
        <v>44256</v>
      </c>
      <c r="AP99" s="41" t="str">
        <f t="shared" si="53"/>
        <v>cw</v>
      </c>
      <c r="AQ99" s="41">
        <f t="shared" si="50"/>
        <v>101</v>
      </c>
      <c r="AS99" s="41">
        <f t="shared" si="51"/>
        <v>99</v>
      </c>
      <c r="AT99" s="41" t="str">
        <f t="shared" si="52"/>
        <v>cu</v>
      </c>
    </row>
    <row r="100" spans="41:46">
      <c r="AO100" s="27">
        <f t="shared" si="49"/>
        <v>44287</v>
      </c>
      <c r="AP100" s="41" t="str">
        <f t="shared" si="53"/>
        <v>cx</v>
      </c>
      <c r="AQ100" s="41">
        <f t="shared" si="50"/>
        <v>102</v>
      </c>
      <c r="AS100" s="41">
        <f t="shared" si="51"/>
        <v>100</v>
      </c>
      <c r="AT100" s="41" t="str">
        <f t="shared" si="52"/>
        <v>cv</v>
      </c>
    </row>
    <row r="101" spans="41:46">
      <c r="AO101" s="27">
        <f t="shared" si="49"/>
        <v>44317</v>
      </c>
      <c r="AP101" s="41" t="str">
        <f t="shared" si="53"/>
        <v>cy</v>
      </c>
      <c r="AQ101" s="41">
        <f t="shared" si="50"/>
        <v>103</v>
      </c>
      <c r="AS101" s="41">
        <f t="shared" si="51"/>
        <v>101</v>
      </c>
      <c r="AT101" s="41" t="str">
        <f t="shared" si="52"/>
        <v>cw</v>
      </c>
    </row>
    <row r="102" spans="41:46">
      <c r="AO102" s="27">
        <f t="shared" si="49"/>
        <v>44348</v>
      </c>
      <c r="AP102" s="41" t="str">
        <f t="shared" si="53"/>
        <v>cz</v>
      </c>
      <c r="AQ102" s="41">
        <f t="shared" si="50"/>
        <v>104</v>
      </c>
      <c r="AS102" s="41">
        <f t="shared" si="51"/>
        <v>102</v>
      </c>
      <c r="AT102" s="41" t="str">
        <f t="shared" si="52"/>
        <v>cx</v>
      </c>
    </row>
    <row r="103" spans="41:46">
      <c r="AO103" s="27">
        <f t="shared" si="49"/>
        <v>44378</v>
      </c>
      <c r="AP103" s="41" t="str">
        <f t="shared" si="53"/>
        <v>da</v>
      </c>
      <c r="AQ103" s="41">
        <f t="shared" si="50"/>
        <v>105</v>
      </c>
      <c r="AS103" s="41">
        <f t="shared" si="51"/>
        <v>103</v>
      </c>
      <c r="AT103" s="41" t="str">
        <f>+"c"&amp;AT25</f>
        <v>cy</v>
      </c>
    </row>
    <row r="104" spans="41:46">
      <c r="AO104" s="27">
        <f t="shared" si="49"/>
        <v>44409</v>
      </c>
      <c r="AP104" s="41" t="str">
        <f t="shared" si="53"/>
        <v>db</v>
      </c>
      <c r="AQ104" s="41">
        <f t="shared" si="50"/>
        <v>106</v>
      </c>
      <c r="AS104" s="41">
        <f t="shared" si="51"/>
        <v>104</v>
      </c>
      <c r="AT104" s="41" t="str">
        <f t="shared" si="52"/>
        <v>cz</v>
      </c>
    </row>
    <row r="105" spans="41:46">
      <c r="AO105" s="27">
        <f t="shared" si="49"/>
        <v>44440</v>
      </c>
      <c r="AP105" s="41" t="str">
        <f t="shared" si="53"/>
        <v>dc</v>
      </c>
      <c r="AQ105" s="41">
        <f t="shared" si="50"/>
        <v>107</v>
      </c>
      <c r="AS105" s="41">
        <f t="shared" si="51"/>
        <v>105</v>
      </c>
      <c r="AT105" s="41" t="str">
        <f>+"d"&amp;AT1</f>
        <v>da</v>
      </c>
    </row>
    <row r="106" spans="41:46">
      <c r="AO106" s="27">
        <f t="shared" si="49"/>
        <v>44470</v>
      </c>
      <c r="AP106" s="41" t="str">
        <f t="shared" si="53"/>
        <v>dd</v>
      </c>
      <c r="AQ106" s="41">
        <f t="shared" si="50"/>
        <v>108</v>
      </c>
      <c r="AS106" s="41">
        <f t="shared" si="51"/>
        <v>106</v>
      </c>
      <c r="AT106" s="41" t="str">
        <f t="shared" ref="AT106:AT130" si="54">+"d"&amp;AT2</f>
        <v>db</v>
      </c>
    </row>
    <row r="107" spans="41:46">
      <c r="AO107" s="27">
        <f t="shared" si="49"/>
        <v>44501</v>
      </c>
      <c r="AP107" s="41" t="str">
        <f t="shared" si="53"/>
        <v>de</v>
      </c>
      <c r="AQ107" s="41">
        <f t="shared" si="50"/>
        <v>109</v>
      </c>
      <c r="AS107" s="41">
        <f t="shared" si="51"/>
        <v>107</v>
      </c>
      <c r="AT107" s="41" t="str">
        <f t="shared" si="54"/>
        <v>dc</v>
      </c>
    </row>
    <row r="108" spans="41:46">
      <c r="AO108" s="27">
        <f t="shared" si="49"/>
        <v>44531</v>
      </c>
      <c r="AP108" s="41" t="str">
        <f t="shared" si="53"/>
        <v>df</v>
      </c>
      <c r="AQ108" s="41">
        <f t="shared" si="50"/>
        <v>110</v>
      </c>
      <c r="AS108" s="41">
        <f t="shared" si="51"/>
        <v>108</v>
      </c>
      <c r="AT108" s="41" t="str">
        <f t="shared" si="54"/>
        <v>dd</v>
      </c>
    </row>
    <row r="109" spans="41:46">
      <c r="AO109" s="27">
        <f t="shared" si="49"/>
        <v>44562</v>
      </c>
      <c r="AP109" s="41" t="str">
        <f t="shared" si="53"/>
        <v>dg</v>
      </c>
      <c r="AQ109" s="41">
        <f t="shared" si="50"/>
        <v>111</v>
      </c>
      <c r="AS109" s="41">
        <f t="shared" si="51"/>
        <v>109</v>
      </c>
      <c r="AT109" s="41" t="str">
        <f t="shared" si="54"/>
        <v>de</v>
      </c>
    </row>
    <row r="110" spans="41:46">
      <c r="AO110" s="27">
        <f t="shared" si="49"/>
        <v>44593</v>
      </c>
      <c r="AP110" s="41" t="str">
        <f t="shared" si="53"/>
        <v>dh</v>
      </c>
      <c r="AQ110" s="41">
        <f t="shared" si="50"/>
        <v>112</v>
      </c>
      <c r="AS110" s="41">
        <f t="shared" si="51"/>
        <v>110</v>
      </c>
      <c r="AT110" s="41" t="str">
        <f t="shared" si="54"/>
        <v>df</v>
      </c>
    </row>
    <row r="111" spans="41:46">
      <c r="AO111" s="27">
        <f t="shared" si="49"/>
        <v>44621</v>
      </c>
      <c r="AP111" s="41" t="str">
        <f t="shared" si="53"/>
        <v>di</v>
      </c>
      <c r="AQ111" s="41">
        <f t="shared" si="50"/>
        <v>113</v>
      </c>
      <c r="AS111" s="41">
        <f t="shared" si="51"/>
        <v>111</v>
      </c>
      <c r="AT111" s="41" t="str">
        <f t="shared" si="54"/>
        <v>dg</v>
      </c>
    </row>
    <row r="112" spans="41:46">
      <c r="AO112" s="27">
        <f t="shared" si="49"/>
        <v>44652</v>
      </c>
      <c r="AP112" s="41" t="str">
        <f t="shared" si="53"/>
        <v>dj</v>
      </c>
      <c r="AQ112" s="41">
        <f t="shared" si="50"/>
        <v>114</v>
      </c>
      <c r="AS112" s="41">
        <f t="shared" si="51"/>
        <v>112</v>
      </c>
      <c r="AT112" s="41" t="str">
        <f t="shared" si="54"/>
        <v>dh</v>
      </c>
    </row>
    <row r="113" spans="41:46">
      <c r="AO113" s="27">
        <f t="shared" si="49"/>
        <v>44682</v>
      </c>
      <c r="AP113" s="41" t="str">
        <f t="shared" si="53"/>
        <v>dk</v>
      </c>
      <c r="AQ113" s="41">
        <f t="shared" si="50"/>
        <v>115</v>
      </c>
      <c r="AS113" s="41">
        <f t="shared" si="51"/>
        <v>113</v>
      </c>
      <c r="AT113" s="41" t="str">
        <f t="shared" si="54"/>
        <v>di</v>
      </c>
    </row>
    <row r="114" spans="41:46">
      <c r="AO114" s="27">
        <f t="shared" si="49"/>
        <v>44713</v>
      </c>
      <c r="AP114" s="41" t="str">
        <f t="shared" si="53"/>
        <v>dl</v>
      </c>
      <c r="AQ114" s="41">
        <f t="shared" si="50"/>
        <v>116</v>
      </c>
      <c r="AS114" s="41">
        <f t="shared" si="51"/>
        <v>114</v>
      </c>
      <c r="AT114" s="41" t="str">
        <f t="shared" si="54"/>
        <v>dj</v>
      </c>
    </row>
    <row r="115" spans="41:46">
      <c r="AO115" s="27">
        <f t="shared" si="49"/>
        <v>44743</v>
      </c>
      <c r="AP115" s="41" t="str">
        <f t="shared" si="53"/>
        <v>dm</v>
      </c>
      <c r="AQ115" s="41">
        <f t="shared" si="50"/>
        <v>117</v>
      </c>
      <c r="AS115" s="41">
        <f t="shared" si="51"/>
        <v>115</v>
      </c>
      <c r="AT115" s="41" t="str">
        <f t="shared" si="54"/>
        <v>dk</v>
      </c>
    </row>
    <row r="116" spans="41:46">
      <c r="AO116" s="27">
        <f t="shared" si="49"/>
        <v>44774</v>
      </c>
      <c r="AP116" s="41" t="str">
        <f t="shared" si="53"/>
        <v>dn</v>
      </c>
      <c r="AQ116" s="41">
        <f t="shared" si="50"/>
        <v>118</v>
      </c>
      <c r="AS116" s="41">
        <f t="shared" si="51"/>
        <v>116</v>
      </c>
      <c r="AT116" s="41" t="str">
        <f t="shared" si="54"/>
        <v>dl</v>
      </c>
    </row>
    <row r="117" spans="41:46">
      <c r="AO117" s="27">
        <f t="shared" si="49"/>
        <v>44805</v>
      </c>
      <c r="AP117" s="41" t="str">
        <f t="shared" si="53"/>
        <v>do</v>
      </c>
      <c r="AQ117" s="41">
        <f t="shared" si="50"/>
        <v>119</v>
      </c>
      <c r="AS117" s="41">
        <f t="shared" si="51"/>
        <v>117</v>
      </c>
      <c r="AT117" s="41" t="str">
        <f t="shared" si="54"/>
        <v>dm</v>
      </c>
    </row>
    <row r="118" spans="41:46">
      <c r="AO118" s="27">
        <f t="shared" si="49"/>
        <v>44835</v>
      </c>
      <c r="AP118" s="41" t="str">
        <f t="shared" si="53"/>
        <v>dp</v>
      </c>
      <c r="AQ118" s="41">
        <f t="shared" si="50"/>
        <v>120</v>
      </c>
      <c r="AS118" s="41">
        <f t="shared" si="51"/>
        <v>118</v>
      </c>
      <c r="AT118" s="41" t="str">
        <f t="shared" si="54"/>
        <v>dn</v>
      </c>
    </row>
    <row r="119" spans="41:46">
      <c r="AO119" s="27">
        <f t="shared" si="49"/>
        <v>44866</v>
      </c>
      <c r="AP119" s="41" t="str">
        <f t="shared" si="53"/>
        <v>dq</v>
      </c>
      <c r="AQ119" s="41">
        <f t="shared" si="50"/>
        <v>121</v>
      </c>
      <c r="AS119" s="41">
        <f t="shared" si="51"/>
        <v>119</v>
      </c>
      <c r="AT119" s="41" t="str">
        <f t="shared" si="54"/>
        <v>do</v>
      </c>
    </row>
    <row r="120" spans="41:46">
      <c r="AO120" s="27">
        <f t="shared" si="49"/>
        <v>44896</v>
      </c>
      <c r="AP120" s="41" t="str">
        <f t="shared" si="53"/>
        <v>dr</v>
      </c>
      <c r="AQ120" s="41">
        <f t="shared" si="50"/>
        <v>122</v>
      </c>
      <c r="AS120" s="41">
        <f t="shared" si="51"/>
        <v>120</v>
      </c>
      <c r="AT120" s="41" t="str">
        <f t="shared" si="54"/>
        <v>dp</v>
      </c>
    </row>
    <row r="121" spans="41:46">
      <c r="AO121" s="27">
        <f t="shared" si="49"/>
        <v>44927</v>
      </c>
      <c r="AP121" s="41" t="str">
        <f t="shared" si="53"/>
        <v>ds</v>
      </c>
      <c r="AQ121" s="41">
        <f t="shared" si="50"/>
        <v>123</v>
      </c>
      <c r="AS121" s="41">
        <f t="shared" si="51"/>
        <v>121</v>
      </c>
      <c r="AT121" s="41" t="str">
        <f t="shared" si="54"/>
        <v>dq</v>
      </c>
    </row>
    <row r="122" spans="41:46">
      <c r="AO122" s="27">
        <f t="shared" si="49"/>
        <v>44958</v>
      </c>
      <c r="AP122" s="41" t="str">
        <f t="shared" si="53"/>
        <v>dt</v>
      </c>
      <c r="AQ122" s="41">
        <f t="shared" si="50"/>
        <v>124</v>
      </c>
      <c r="AS122" s="41">
        <f t="shared" si="51"/>
        <v>122</v>
      </c>
      <c r="AT122" s="41" t="str">
        <f t="shared" si="54"/>
        <v>dr</v>
      </c>
    </row>
    <row r="123" spans="41:46">
      <c r="AO123" s="27">
        <f t="shared" si="49"/>
        <v>44986</v>
      </c>
      <c r="AP123" s="41" t="str">
        <f t="shared" si="53"/>
        <v>du</v>
      </c>
      <c r="AQ123" s="41">
        <f t="shared" si="50"/>
        <v>125</v>
      </c>
      <c r="AS123" s="41">
        <f t="shared" si="51"/>
        <v>123</v>
      </c>
      <c r="AT123" s="41" t="str">
        <f t="shared" si="54"/>
        <v>ds</v>
      </c>
    </row>
    <row r="124" spans="41:46">
      <c r="AO124" s="27">
        <f t="shared" si="49"/>
        <v>45017</v>
      </c>
      <c r="AP124" s="41" t="str">
        <f t="shared" si="53"/>
        <v>dv</v>
      </c>
      <c r="AQ124" s="41">
        <f t="shared" si="50"/>
        <v>126</v>
      </c>
      <c r="AS124" s="41">
        <f t="shared" si="51"/>
        <v>124</v>
      </c>
      <c r="AT124" s="41" t="str">
        <f t="shared" si="54"/>
        <v>dt</v>
      </c>
    </row>
    <row r="125" spans="41:46">
      <c r="AO125" s="27">
        <f t="shared" si="49"/>
        <v>45047</v>
      </c>
      <c r="AP125" s="41" t="str">
        <f t="shared" si="53"/>
        <v>dw</v>
      </c>
      <c r="AQ125" s="41">
        <f t="shared" si="50"/>
        <v>127</v>
      </c>
      <c r="AS125" s="41">
        <f t="shared" si="51"/>
        <v>125</v>
      </c>
      <c r="AT125" s="41" t="str">
        <f t="shared" si="54"/>
        <v>du</v>
      </c>
    </row>
    <row r="126" spans="41:46">
      <c r="AO126" s="27">
        <f t="shared" si="49"/>
        <v>45078</v>
      </c>
      <c r="AP126" s="41" t="str">
        <f t="shared" si="53"/>
        <v>dx</v>
      </c>
      <c r="AQ126" s="41">
        <f t="shared" si="50"/>
        <v>128</v>
      </c>
      <c r="AS126" s="41">
        <f t="shared" si="51"/>
        <v>126</v>
      </c>
      <c r="AT126" s="41" t="str">
        <f t="shared" si="54"/>
        <v>dv</v>
      </c>
    </row>
    <row r="127" spans="41:46">
      <c r="AO127" s="27">
        <f t="shared" si="49"/>
        <v>45108</v>
      </c>
      <c r="AP127" s="41" t="str">
        <f t="shared" si="53"/>
        <v>dy</v>
      </c>
      <c r="AQ127" s="41">
        <f t="shared" si="50"/>
        <v>129</v>
      </c>
      <c r="AS127" s="41">
        <f t="shared" si="51"/>
        <v>127</v>
      </c>
      <c r="AT127" s="41" t="str">
        <f t="shared" si="54"/>
        <v>dw</v>
      </c>
    </row>
    <row r="128" spans="41:46">
      <c r="AO128" s="27">
        <f t="shared" si="49"/>
        <v>45139</v>
      </c>
      <c r="AP128" s="41" t="str">
        <f t="shared" si="53"/>
        <v>dz</v>
      </c>
      <c r="AQ128" s="41">
        <f t="shared" si="50"/>
        <v>130</v>
      </c>
      <c r="AS128" s="41">
        <f t="shared" si="51"/>
        <v>128</v>
      </c>
      <c r="AT128" s="41" t="str">
        <f>+"d"&amp;AT24</f>
        <v>dx</v>
      </c>
    </row>
    <row r="129" spans="41:46">
      <c r="AO129" s="27">
        <f t="shared" si="49"/>
        <v>45170</v>
      </c>
      <c r="AP129" s="41" t="str">
        <f t="shared" ref="AP129:AP160" si="55">+VLOOKUP(AQ129,$AS$1:$AT$198,2,FALSE)</f>
        <v>ea</v>
      </c>
      <c r="AQ129" s="41">
        <f t="shared" si="50"/>
        <v>131</v>
      </c>
      <c r="AS129" s="41">
        <f t="shared" si="51"/>
        <v>129</v>
      </c>
      <c r="AT129" s="41" t="str">
        <f t="shared" si="54"/>
        <v>dy</v>
      </c>
    </row>
    <row r="130" spans="41:46">
      <c r="AO130" s="27">
        <f t="shared" si="49"/>
        <v>45200</v>
      </c>
      <c r="AP130" s="41" t="str">
        <f t="shared" si="55"/>
        <v>eb</v>
      </c>
      <c r="AQ130" s="41">
        <f t="shared" si="50"/>
        <v>132</v>
      </c>
      <c r="AS130" s="41">
        <f t="shared" si="51"/>
        <v>130</v>
      </c>
      <c r="AT130" s="41" t="str">
        <f t="shared" si="54"/>
        <v>dz</v>
      </c>
    </row>
    <row r="131" spans="41:46">
      <c r="AO131" s="27">
        <f t="shared" ref="AO131:AO180" si="56">+EDATE(AO130,1)</f>
        <v>45231</v>
      </c>
      <c r="AP131" s="41" t="str">
        <f t="shared" si="55"/>
        <v>ec</v>
      </c>
      <c r="AQ131" s="41">
        <f t="shared" ref="AQ131:AQ180" si="57">+AQ130+1</f>
        <v>133</v>
      </c>
      <c r="AS131" s="41">
        <f t="shared" ref="AS131:AS182" si="58">+AS130+1</f>
        <v>131</v>
      </c>
      <c r="AT131" s="41" t="str">
        <f>+"e"&amp;AT1</f>
        <v>ea</v>
      </c>
    </row>
    <row r="132" spans="41:46">
      <c r="AO132" s="27">
        <f t="shared" si="56"/>
        <v>45261</v>
      </c>
      <c r="AP132" s="41" t="str">
        <f t="shared" si="55"/>
        <v>ed</v>
      </c>
      <c r="AQ132" s="41">
        <f t="shared" si="57"/>
        <v>134</v>
      </c>
      <c r="AS132" s="41">
        <f t="shared" si="58"/>
        <v>132</v>
      </c>
      <c r="AT132" s="41" t="str">
        <f t="shared" ref="AT132:AT153" si="59">+"e"&amp;AT2</f>
        <v>eb</v>
      </c>
    </row>
    <row r="133" spans="41:46">
      <c r="AO133" s="27">
        <f t="shared" si="56"/>
        <v>45292</v>
      </c>
      <c r="AP133" s="41" t="str">
        <f t="shared" si="55"/>
        <v>ee</v>
      </c>
      <c r="AQ133" s="41">
        <f t="shared" si="57"/>
        <v>135</v>
      </c>
      <c r="AS133" s="41">
        <f t="shared" si="58"/>
        <v>133</v>
      </c>
      <c r="AT133" s="41" t="str">
        <f t="shared" si="59"/>
        <v>ec</v>
      </c>
    </row>
    <row r="134" spans="41:46">
      <c r="AO134" s="27">
        <f t="shared" si="56"/>
        <v>45323</v>
      </c>
      <c r="AP134" s="41" t="str">
        <f t="shared" si="55"/>
        <v>ef</v>
      </c>
      <c r="AQ134" s="41">
        <f t="shared" si="57"/>
        <v>136</v>
      </c>
      <c r="AS134" s="41">
        <f t="shared" si="58"/>
        <v>134</v>
      </c>
      <c r="AT134" s="41" t="str">
        <f t="shared" si="59"/>
        <v>ed</v>
      </c>
    </row>
    <row r="135" spans="41:46">
      <c r="AO135" s="27">
        <f t="shared" si="56"/>
        <v>45352</v>
      </c>
      <c r="AP135" s="41" t="str">
        <f t="shared" si="55"/>
        <v>eg</v>
      </c>
      <c r="AQ135" s="41">
        <f t="shared" si="57"/>
        <v>137</v>
      </c>
      <c r="AS135" s="41">
        <f t="shared" si="58"/>
        <v>135</v>
      </c>
      <c r="AT135" s="41" t="str">
        <f t="shared" si="59"/>
        <v>ee</v>
      </c>
    </row>
    <row r="136" spans="41:46">
      <c r="AO136" s="27">
        <f t="shared" si="56"/>
        <v>45383</v>
      </c>
      <c r="AP136" s="41" t="str">
        <f t="shared" si="55"/>
        <v>eh</v>
      </c>
      <c r="AQ136" s="41">
        <f t="shared" si="57"/>
        <v>138</v>
      </c>
      <c r="AS136" s="41">
        <f t="shared" si="58"/>
        <v>136</v>
      </c>
      <c r="AT136" s="41" t="str">
        <f t="shared" si="59"/>
        <v>ef</v>
      </c>
    </row>
    <row r="137" spans="41:46">
      <c r="AO137" s="27">
        <f t="shared" si="56"/>
        <v>45413</v>
      </c>
      <c r="AP137" s="41" t="str">
        <f t="shared" si="55"/>
        <v>ei</v>
      </c>
      <c r="AQ137" s="41">
        <f t="shared" si="57"/>
        <v>139</v>
      </c>
      <c r="AS137" s="41">
        <f t="shared" si="58"/>
        <v>137</v>
      </c>
      <c r="AT137" s="41" t="str">
        <f t="shared" si="59"/>
        <v>eg</v>
      </c>
    </row>
    <row r="138" spans="41:46">
      <c r="AO138" s="27">
        <f t="shared" si="56"/>
        <v>45444</v>
      </c>
      <c r="AP138" s="41" t="str">
        <f t="shared" si="55"/>
        <v>ej</v>
      </c>
      <c r="AQ138" s="41">
        <f t="shared" si="57"/>
        <v>140</v>
      </c>
      <c r="AS138" s="41">
        <f t="shared" si="58"/>
        <v>138</v>
      </c>
      <c r="AT138" s="41" t="str">
        <f t="shared" si="59"/>
        <v>eh</v>
      </c>
    </row>
    <row r="139" spans="41:46">
      <c r="AO139" s="27">
        <f t="shared" si="56"/>
        <v>45474</v>
      </c>
      <c r="AP139" s="41" t="str">
        <f t="shared" si="55"/>
        <v>ek</v>
      </c>
      <c r="AQ139" s="41">
        <f t="shared" si="57"/>
        <v>141</v>
      </c>
      <c r="AS139" s="41">
        <f t="shared" si="58"/>
        <v>139</v>
      </c>
      <c r="AT139" s="41" t="str">
        <f t="shared" si="59"/>
        <v>ei</v>
      </c>
    </row>
    <row r="140" spans="41:46">
      <c r="AO140" s="27">
        <f t="shared" si="56"/>
        <v>45505</v>
      </c>
      <c r="AP140" s="41" t="str">
        <f t="shared" si="55"/>
        <v>el</v>
      </c>
      <c r="AQ140" s="41">
        <f t="shared" si="57"/>
        <v>142</v>
      </c>
      <c r="AS140" s="41">
        <f t="shared" si="58"/>
        <v>140</v>
      </c>
      <c r="AT140" s="41" t="str">
        <f t="shared" si="59"/>
        <v>ej</v>
      </c>
    </row>
    <row r="141" spans="41:46">
      <c r="AO141" s="27">
        <f t="shared" si="56"/>
        <v>45536</v>
      </c>
      <c r="AP141" s="41" t="str">
        <f t="shared" si="55"/>
        <v>em</v>
      </c>
      <c r="AQ141" s="41">
        <f t="shared" si="57"/>
        <v>143</v>
      </c>
      <c r="AS141" s="41">
        <f t="shared" si="58"/>
        <v>141</v>
      </c>
      <c r="AT141" s="41" t="str">
        <f t="shared" si="59"/>
        <v>ek</v>
      </c>
    </row>
    <row r="142" spans="41:46">
      <c r="AO142" s="27">
        <f t="shared" si="56"/>
        <v>45566</v>
      </c>
      <c r="AP142" s="41" t="str">
        <f t="shared" si="55"/>
        <v>en</v>
      </c>
      <c r="AQ142" s="41">
        <f t="shared" si="57"/>
        <v>144</v>
      </c>
      <c r="AS142" s="41">
        <f t="shared" si="58"/>
        <v>142</v>
      </c>
      <c r="AT142" s="41" t="str">
        <f t="shared" si="59"/>
        <v>el</v>
      </c>
    </row>
    <row r="143" spans="41:46">
      <c r="AO143" s="27">
        <f t="shared" si="56"/>
        <v>45597</v>
      </c>
      <c r="AP143" s="41" t="str">
        <f t="shared" si="55"/>
        <v>eo</v>
      </c>
      <c r="AQ143" s="41">
        <f t="shared" si="57"/>
        <v>145</v>
      </c>
      <c r="AS143" s="41">
        <f t="shared" si="58"/>
        <v>143</v>
      </c>
      <c r="AT143" s="41" t="str">
        <f t="shared" si="59"/>
        <v>em</v>
      </c>
    </row>
    <row r="144" spans="41:46">
      <c r="AO144" s="27">
        <f t="shared" si="56"/>
        <v>45627</v>
      </c>
      <c r="AP144" s="41" t="str">
        <f t="shared" si="55"/>
        <v>ep</v>
      </c>
      <c r="AQ144" s="41">
        <f t="shared" si="57"/>
        <v>146</v>
      </c>
      <c r="AS144" s="41">
        <f t="shared" si="58"/>
        <v>144</v>
      </c>
      <c r="AT144" s="41" t="str">
        <f t="shared" si="59"/>
        <v>en</v>
      </c>
    </row>
    <row r="145" spans="41:46">
      <c r="AO145" s="27">
        <f t="shared" si="56"/>
        <v>45658</v>
      </c>
      <c r="AP145" s="41" t="str">
        <f t="shared" si="55"/>
        <v>eq</v>
      </c>
      <c r="AQ145" s="41">
        <f t="shared" si="57"/>
        <v>147</v>
      </c>
      <c r="AS145" s="41">
        <f t="shared" si="58"/>
        <v>145</v>
      </c>
      <c r="AT145" s="41" t="str">
        <f t="shared" si="59"/>
        <v>eo</v>
      </c>
    </row>
    <row r="146" spans="41:46">
      <c r="AO146" s="27">
        <f t="shared" si="56"/>
        <v>45689</v>
      </c>
      <c r="AP146" s="41" t="str">
        <f t="shared" si="55"/>
        <v>er</v>
      </c>
      <c r="AQ146" s="41">
        <f t="shared" si="57"/>
        <v>148</v>
      </c>
      <c r="AS146" s="41">
        <f t="shared" si="58"/>
        <v>146</v>
      </c>
      <c r="AT146" s="41" t="str">
        <f t="shared" si="59"/>
        <v>ep</v>
      </c>
    </row>
    <row r="147" spans="41:46">
      <c r="AO147" s="27">
        <f t="shared" si="56"/>
        <v>45717</v>
      </c>
      <c r="AP147" s="41" t="str">
        <f t="shared" si="55"/>
        <v>es</v>
      </c>
      <c r="AQ147" s="41">
        <f t="shared" si="57"/>
        <v>149</v>
      </c>
      <c r="AS147" s="41">
        <f t="shared" si="58"/>
        <v>147</v>
      </c>
      <c r="AT147" s="41" t="str">
        <f t="shared" si="59"/>
        <v>eq</v>
      </c>
    </row>
    <row r="148" spans="41:46">
      <c r="AO148" s="27">
        <f t="shared" si="56"/>
        <v>45748</v>
      </c>
      <c r="AP148" s="41" t="str">
        <f t="shared" si="55"/>
        <v>et</v>
      </c>
      <c r="AQ148" s="41">
        <f t="shared" si="57"/>
        <v>150</v>
      </c>
      <c r="AS148" s="41">
        <f t="shared" si="58"/>
        <v>148</v>
      </c>
      <c r="AT148" s="41" t="str">
        <f t="shared" si="59"/>
        <v>er</v>
      </c>
    </row>
    <row r="149" spans="41:46">
      <c r="AO149" s="27">
        <f t="shared" si="56"/>
        <v>45778</v>
      </c>
      <c r="AP149" s="41" t="str">
        <f t="shared" si="55"/>
        <v>eu</v>
      </c>
      <c r="AQ149" s="41">
        <f t="shared" si="57"/>
        <v>151</v>
      </c>
      <c r="AS149" s="41">
        <f t="shared" si="58"/>
        <v>149</v>
      </c>
      <c r="AT149" s="41" t="str">
        <f t="shared" si="59"/>
        <v>es</v>
      </c>
    </row>
    <row r="150" spans="41:46">
      <c r="AO150" s="27">
        <f t="shared" si="56"/>
        <v>45809</v>
      </c>
      <c r="AP150" s="41" t="str">
        <f t="shared" si="55"/>
        <v>ev</v>
      </c>
      <c r="AQ150" s="41">
        <f t="shared" si="57"/>
        <v>152</v>
      </c>
      <c r="AS150" s="41">
        <f t="shared" si="58"/>
        <v>150</v>
      </c>
      <c r="AT150" s="41" t="str">
        <f t="shared" si="59"/>
        <v>et</v>
      </c>
    </row>
    <row r="151" spans="41:46">
      <c r="AO151" s="27">
        <f t="shared" si="56"/>
        <v>45839</v>
      </c>
      <c r="AP151" s="41" t="str">
        <f t="shared" si="55"/>
        <v>ew</v>
      </c>
      <c r="AQ151" s="41">
        <f t="shared" si="57"/>
        <v>153</v>
      </c>
      <c r="AS151" s="41">
        <f t="shared" si="58"/>
        <v>151</v>
      </c>
      <c r="AT151" s="41" t="str">
        <f t="shared" si="59"/>
        <v>eu</v>
      </c>
    </row>
    <row r="152" spans="41:46">
      <c r="AO152" s="27">
        <f t="shared" si="56"/>
        <v>45870</v>
      </c>
      <c r="AP152" s="41" t="str">
        <f t="shared" si="55"/>
        <v>ex</v>
      </c>
      <c r="AQ152" s="41">
        <f t="shared" si="57"/>
        <v>154</v>
      </c>
      <c r="AS152" s="41">
        <f t="shared" si="58"/>
        <v>152</v>
      </c>
      <c r="AT152" s="41" t="str">
        <f t="shared" si="59"/>
        <v>ev</v>
      </c>
    </row>
    <row r="153" spans="41:46">
      <c r="AO153" s="27">
        <f t="shared" si="56"/>
        <v>45901</v>
      </c>
      <c r="AP153" s="41" t="str">
        <f t="shared" si="55"/>
        <v>ey</v>
      </c>
      <c r="AQ153" s="41">
        <f t="shared" si="57"/>
        <v>155</v>
      </c>
      <c r="AS153" s="41">
        <f t="shared" si="58"/>
        <v>153</v>
      </c>
      <c r="AT153" s="41" t="str">
        <f t="shared" si="59"/>
        <v>ew</v>
      </c>
    </row>
    <row r="154" spans="41:46">
      <c r="AO154" s="27">
        <f t="shared" si="56"/>
        <v>45931</v>
      </c>
      <c r="AP154" s="41" t="str">
        <f t="shared" si="55"/>
        <v>ez</v>
      </c>
      <c r="AQ154" s="41">
        <f t="shared" si="57"/>
        <v>156</v>
      </c>
      <c r="AS154" s="41">
        <f t="shared" si="58"/>
        <v>154</v>
      </c>
      <c r="AT154" s="41" t="str">
        <f>+"e"&amp;AT24</f>
        <v>ex</v>
      </c>
    </row>
    <row r="155" spans="41:46">
      <c r="AO155" s="27">
        <f t="shared" si="56"/>
        <v>45962</v>
      </c>
      <c r="AP155" s="41" t="str">
        <f t="shared" si="55"/>
        <v>fa</v>
      </c>
      <c r="AQ155" s="41">
        <f t="shared" si="57"/>
        <v>157</v>
      </c>
      <c r="AS155" s="41">
        <f t="shared" si="58"/>
        <v>155</v>
      </c>
      <c r="AT155" s="41" t="str">
        <f>+"e"&amp;AT25</f>
        <v>ey</v>
      </c>
    </row>
    <row r="156" spans="41:46">
      <c r="AO156" s="27">
        <f t="shared" si="56"/>
        <v>45992</v>
      </c>
      <c r="AP156" s="41" t="str">
        <f t="shared" si="55"/>
        <v>fb</v>
      </c>
      <c r="AQ156" s="41">
        <f t="shared" si="57"/>
        <v>158</v>
      </c>
      <c r="AS156" s="41">
        <f t="shared" si="58"/>
        <v>156</v>
      </c>
      <c r="AT156" s="41" t="str">
        <f t="shared" ref="AT156" si="60">+"e"&amp;AT26</f>
        <v>ez</v>
      </c>
    </row>
    <row r="157" spans="41:46">
      <c r="AO157" s="27">
        <f t="shared" si="56"/>
        <v>46023</v>
      </c>
      <c r="AP157" s="41" t="str">
        <f t="shared" si="55"/>
        <v>fc</v>
      </c>
      <c r="AQ157" s="41">
        <f t="shared" si="57"/>
        <v>159</v>
      </c>
      <c r="AS157" s="41">
        <f t="shared" si="58"/>
        <v>157</v>
      </c>
      <c r="AT157" s="41" t="str">
        <f>+"f"&amp;AT1</f>
        <v>fa</v>
      </c>
    </row>
    <row r="158" spans="41:46">
      <c r="AO158" s="27">
        <f t="shared" si="56"/>
        <v>46054</v>
      </c>
      <c r="AP158" s="41" t="str">
        <f t="shared" si="55"/>
        <v>fd</v>
      </c>
      <c r="AQ158" s="41">
        <f t="shared" si="57"/>
        <v>160</v>
      </c>
      <c r="AS158" s="41">
        <f t="shared" si="58"/>
        <v>158</v>
      </c>
      <c r="AT158" s="41" t="str">
        <f t="shared" ref="AT158:AT182" si="61">+"f"&amp;AT2</f>
        <v>fb</v>
      </c>
    </row>
    <row r="159" spans="41:46">
      <c r="AO159" s="27">
        <f t="shared" si="56"/>
        <v>46082</v>
      </c>
      <c r="AP159" s="41" t="str">
        <f t="shared" si="55"/>
        <v>fe</v>
      </c>
      <c r="AQ159" s="41">
        <f t="shared" si="57"/>
        <v>161</v>
      </c>
      <c r="AS159" s="41">
        <f t="shared" si="58"/>
        <v>159</v>
      </c>
      <c r="AT159" s="41" t="str">
        <f t="shared" si="61"/>
        <v>fc</v>
      </c>
    </row>
    <row r="160" spans="41:46">
      <c r="AO160" s="27">
        <f t="shared" si="56"/>
        <v>46113</v>
      </c>
      <c r="AP160" s="41" t="str">
        <f t="shared" si="55"/>
        <v>ff</v>
      </c>
      <c r="AQ160" s="41">
        <f t="shared" si="57"/>
        <v>162</v>
      </c>
      <c r="AS160" s="41">
        <f t="shared" si="58"/>
        <v>160</v>
      </c>
      <c r="AT160" s="41" t="str">
        <f t="shared" si="61"/>
        <v>fd</v>
      </c>
    </row>
    <row r="161" spans="41:46">
      <c r="AO161" s="27">
        <f t="shared" si="56"/>
        <v>46143</v>
      </c>
      <c r="AP161" s="41" t="str">
        <f t="shared" ref="AP161:AP173" si="62">+VLOOKUP(AQ161,$AS$1:$AT$198,2,FALSE)</f>
        <v>fg</v>
      </c>
      <c r="AQ161" s="41">
        <f t="shared" si="57"/>
        <v>163</v>
      </c>
      <c r="AS161" s="41">
        <f t="shared" si="58"/>
        <v>161</v>
      </c>
      <c r="AT161" s="41" t="str">
        <f t="shared" si="61"/>
        <v>fe</v>
      </c>
    </row>
    <row r="162" spans="41:46">
      <c r="AO162" s="27">
        <f t="shared" si="56"/>
        <v>46174</v>
      </c>
      <c r="AP162" s="41" t="str">
        <f t="shared" si="62"/>
        <v>fh</v>
      </c>
      <c r="AQ162" s="41">
        <f t="shared" si="57"/>
        <v>164</v>
      </c>
      <c r="AS162" s="41">
        <f t="shared" si="58"/>
        <v>162</v>
      </c>
      <c r="AT162" s="41" t="str">
        <f t="shared" si="61"/>
        <v>ff</v>
      </c>
    </row>
    <row r="163" spans="41:46">
      <c r="AO163" s="27">
        <f t="shared" si="56"/>
        <v>46204</v>
      </c>
      <c r="AP163" s="41" t="str">
        <f t="shared" si="62"/>
        <v>fi</v>
      </c>
      <c r="AQ163" s="41">
        <f t="shared" si="57"/>
        <v>165</v>
      </c>
      <c r="AS163" s="41">
        <f t="shared" si="58"/>
        <v>163</v>
      </c>
      <c r="AT163" s="41" t="str">
        <f t="shared" si="61"/>
        <v>fg</v>
      </c>
    </row>
    <row r="164" spans="41:46">
      <c r="AO164" s="27">
        <f t="shared" si="56"/>
        <v>46235</v>
      </c>
      <c r="AP164" s="41" t="str">
        <f t="shared" si="62"/>
        <v>fj</v>
      </c>
      <c r="AQ164" s="41">
        <f t="shared" si="57"/>
        <v>166</v>
      </c>
      <c r="AS164" s="41">
        <f t="shared" si="58"/>
        <v>164</v>
      </c>
      <c r="AT164" s="41" t="str">
        <f t="shared" si="61"/>
        <v>fh</v>
      </c>
    </row>
    <row r="165" spans="41:46">
      <c r="AO165" s="27">
        <f t="shared" si="56"/>
        <v>46266</v>
      </c>
      <c r="AP165" s="41" t="str">
        <f t="shared" si="62"/>
        <v>fk</v>
      </c>
      <c r="AQ165" s="41">
        <f t="shared" si="57"/>
        <v>167</v>
      </c>
      <c r="AS165" s="41">
        <f t="shared" si="58"/>
        <v>165</v>
      </c>
      <c r="AT165" s="41" t="str">
        <f t="shared" si="61"/>
        <v>fi</v>
      </c>
    </row>
    <row r="166" spans="41:46">
      <c r="AO166" s="27">
        <f t="shared" si="56"/>
        <v>46296</v>
      </c>
      <c r="AP166" s="41" t="str">
        <f t="shared" si="62"/>
        <v>fl</v>
      </c>
      <c r="AQ166" s="41">
        <f t="shared" si="57"/>
        <v>168</v>
      </c>
      <c r="AS166" s="41">
        <f t="shared" si="58"/>
        <v>166</v>
      </c>
      <c r="AT166" s="41" t="str">
        <f t="shared" si="61"/>
        <v>fj</v>
      </c>
    </row>
    <row r="167" spans="41:46">
      <c r="AO167" s="27">
        <f t="shared" si="56"/>
        <v>46327</v>
      </c>
      <c r="AP167" s="41" t="str">
        <f t="shared" si="62"/>
        <v>fm</v>
      </c>
      <c r="AQ167" s="41">
        <f t="shared" si="57"/>
        <v>169</v>
      </c>
      <c r="AS167" s="41">
        <f t="shared" si="58"/>
        <v>167</v>
      </c>
      <c r="AT167" s="41" t="str">
        <f t="shared" si="61"/>
        <v>fk</v>
      </c>
    </row>
    <row r="168" spans="41:46">
      <c r="AO168" s="27">
        <f t="shared" si="56"/>
        <v>46357</v>
      </c>
      <c r="AP168" s="41" t="str">
        <f t="shared" si="62"/>
        <v>fn</v>
      </c>
      <c r="AQ168" s="41">
        <f t="shared" si="57"/>
        <v>170</v>
      </c>
      <c r="AS168" s="41">
        <f t="shared" si="58"/>
        <v>168</v>
      </c>
      <c r="AT168" s="41" t="str">
        <f t="shared" si="61"/>
        <v>fl</v>
      </c>
    </row>
    <row r="169" spans="41:46">
      <c r="AO169" s="27">
        <f t="shared" si="56"/>
        <v>46388</v>
      </c>
      <c r="AP169" s="41" t="str">
        <f t="shared" si="62"/>
        <v>fo</v>
      </c>
      <c r="AQ169" s="41">
        <f t="shared" si="57"/>
        <v>171</v>
      </c>
      <c r="AS169" s="41">
        <f t="shared" si="58"/>
        <v>169</v>
      </c>
      <c r="AT169" s="41" t="str">
        <f t="shared" si="61"/>
        <v>fm</v>
      </c>
    </row>
    <row r="170" spans="41:46">
      <c r="AO170" s="27">
        <f t="shared" si="56"/>
        <v>46419</v>
      </c>
      <c r="AP170" s="41" t="str">
        <f t="shared" si="62"/>
        <v>fp</v>
      </c>
      <c r="AQ170" s="41">
        <f t="shared" si="57"/>
        <v>172</v>
      </c>
      <c r="AS170" s="41">
        <f t="shared" si="58"/>
        <v>170</v>
      </c>
      <c r="AT170" s="41" t="str">
        <f t="shared" si="61"/>
        <v>fn</v>
      </c>
    </row>
    <row r="171" spans="41:46">
      <c r="AO171" s="27">
        <f t="shared" si="56"/>
        <v>46447</v>
      </c>
      <c r="AP171" s="41" t="str">
        <f t="shared" si="62"/>
        <v>fq</v>
      </c>
      <c r="AQ171" s="41">
        <f t="shared" si="57"/>
        <v>173</v>
      </c>
      <c r="AS171" s="41">
        <f t="shared" si="58"/>
        <v>171</v>
      </c>
      <c r="AT171" s="41" t="str">
        <f t="shared" si="61"/>
        <v>fo</v>
      </c>
    </row>
    <row r="172" spans="41:46">
      <c r="AO172" s="27">
        <f t="shared" si="56"/>
        <v>46478</v>
      </c>
      <c r="AP172" s="41" t="str">
        <f t="shared" si="62"/>
        <v>fr</v>
      </c>
      <c r="AQ172" s="41">
        <f t="shared" si="57"/>
        <v>174</v>
      </c>
      <c r="AS172" s="41">
        <f t="shared" si="58"/>
        <v>172</v>
      </c>
      <c r="AT172" s="41" t="str">
        <f t="shared" si="61"/>
        <v>fp</v>
      </c>
    </row>
    <row r="173" spans="41:46">
      <c r="AO173" s="27">
        <f t="shared" si="56"/>
        <v>46508</v>
      </c>
      <c r="AP173" s="41" t="str">
        <f t="shared" si="62"/>
        <v>fs</v>
      </c>
      <c r="AQ173" s="41">
        <f t="shared" si="57"/>
        <v>175</v>
      </c>
      <c r="AS173" s="41">
        <f t="shared" si="58"/>
        <v>173</v>
      </c>
      <c r="AT173" s="41" t="str">
        <f t="shared" si="61"/>
        <v>fq</v>
      </c>
    </row>
    <row r="174" spans="41:46">
      <c r="AO174" s="27">
        <f t="shared" si="56"/>
        <v>46539</v>
      </c>
      <c r="AP174" s="461" t="str">
        <f t="shared" ref="AP174:AP180" si="63">+VLOOKUP(AQ174,$AS$1:$AT$198,2,FALSE)</f>
        <v>ft</v>
      </c>
      <c r="AQ174" s="461">
        <f t="shared" si="57"/>
        <v>176</v>
      </c>
      <c r="AR174" s="461"/>
      <c r="AS174" s="461">
        <f t="shared" si="58"/>
        <v>174</v>
      </c>
      <c r="AT174" s="461" t="str">
        <f t="shared" si="61"/>
        <v>fr</v>
      </c>
    </row>
    <row r="175" spans="41:46">
      <c r="AO175" s="27">
        <f t="shared" si="56"/>
        <v>46569</v>
      </c>
      <c r="AP175" s="461" t="str">
        <f t="shared" si="63"/>
        <v>fu</v>
      </c>
      <c r="AQ175" s="461">
        <f t="shared" si="57"/>
        <v>177</v>
      </c>
      <c r="AR175" s="461"/>
      <c r="AS175" s="461">
        <f t="shared" si="58"/>
        <v>175</v>
      </c>
      <c r="AT175" s="461" t="str">
        <f t="shared" si="61"/>
        <v>fs</v>
      </c>
    </row>
    <row r="176" spans="41:46">
      <c r="AO176" s="27">
        <f t="shared" si="56"/>
        <v>46600</v>
      </c>
      <c r="AP176" s="461" t="str">
        <f t="shared" si="63"/>
        <v>fv</v>
      </c>
      <c r="AQ176" s="461">
        <f t="shared" si="57"/>
        <v>178</v>
      </c>
      <c r="AR176" s="461"/>
      <c r="AS176" s="461">
        <f t="shared" si="58"/>
        <v>176</v>
      </c>
      <c r="AT176" s="461" t="str">
        <f t="shared" si="61"/>
        <v>ft</v>
      </c>
    </row>
    <row r="177" spans="41:46">
      <c r="AO177" s="27">
        <f t="shared" si="56"/>
        <v>46631</v>
      </c>
      <c r="AP177" s="461" t="str">
        <f t="shared" si="63"/>
        <v>fw</v>
      </c>
      <c r="AQ177" s="461">
        <f t="shared" si="57"/>
        <v>179</v>
      </c>
      <c r="AR177" s="461"/>
      <c r="AS177" s="461">
        <f t="shared" si="58"/>
        <v>177</v>
      </c>
      <c r="AT177" s="461" t="str">
        <f t="shared" si="61"/>
        <v>fu</v>
      </c>
    </row>
    <row r="178" spans="41:46">
      <c r="AO178" s="27">
        <f t="shared" si="56"/>
        <v>46661</v>
      </c>
      <c r="AP178" s="461" t="str">
        <f t="shared" si="63"/>
        <v>fx</v>
      </c>
      <c r="AQ178" s="461">
        <f t="shared" si="57"/>
        <v>180</v>
      </c>
      <c r="AR178" s="461"/>
      <c r="AS178" s="461">
        <f t="shared" si="58"/>
        <v>178</v>
      </c>
      <c r="AT178" s="461" t="str">
        <f t="shared" si="61"/>
        <v>fv</v>
      </c>
    </row>
    <row r="179" spans="41:46">
      <c r="AO179" s="27">
        <f t="shared" si="56"/>
        <v>46692</v>
      </c>
      <c r="AP179" s="461" t="str">
        <f t="shared" si="63"/>
        <v>fy</v>
      </c>
      <c r="AQ179" s="461">
        <f t="shared" si="57"/>
        <v>181</v>
      </c>
      <c r="AR179" s="461"/>
      <c r="AS179" s="461">
        <f t="shared" si="58"/>
        <v>179</v>
      </c>
      <c r="AT179" s="461" t="str">
        <f t="shared" si="61"/>
        <v>fw</v>
      </c>
    </row>
    <row r="180" spans="41:46">
      <c r="AO180" s="27">
        <f t="shared" si="56"/>
        <v>46722</v>
      </c>
      <c r="AP180" s="461" t="str">
        <f t="shared" si="63"/>
        <v>fz</v>
      </c>
      <c r="AQ180" s="461">
        <f t="shared" si="57"/>
        <v>182</v>
      </c>
      <c r="AR180" s="461"/>
      <c r="AS180" s="461">
        <f t="shared" si="58"/>
        <v>180</v>
      </c>
      <c r="AT180" s="461" t="str">
        <f t="shared" si="61"/>
        <v>fx</v>
      </c>
    </row>
    <row r="181" spans="41:46">
      <c r="AO181" s="27"/>
      <c r="AP181" s="41"/>
      <c r="AQ181" s="41"/>
      <c r="AS181" s="461">
        <f t="shared" si="58"/>
        <v>181</v>
      </c>
      <c r="AT181" s="461" t="str">
        <f t="shared" si="61"/>
        <v>fy</v>
      </c>
    </row>
    <row r="182" spans="41:46">
      <c r="AO182" s="27"/>
      <c r="AP182" s="41"/>
      <c r="AQ182" s="41"/>
      <c r="AS182" s="461">
        <f t="shared" si="58"/>
        <v>182</v>
      </c>
      <c r="AT182" s="461" t="str">
        <f t="shared" si="61"/>
        <v>fz</v>
      </c>
    </row>
    <row r="183" spans="41:46">
      <c r="AO183" s="27"/>
      <c r="AP183" s="41"/>
      <c r="AQ183" s="41"/>
      <c r="AS183" s="41"/>
      <c r="AT183" s="41"/>
    </row>
    <row r="184" spans="41:46">
      <c r="AO184" s="27"/>
      <c r="AP184" s="41"/>
      <c r="AQ184" s="41"/>
      <c r="AS184" s="41"/>
      <c r="AT184" s="41"/>
    </row>
    <row r="185" spans="41:46">
      <c r="AO185" s="27"/>
      <c r="AP185" s="41"/>
      <c r="AQ185" s="41"/>
      <c r="AS185" s="41"/>
      <c r="AT185" s="41"/>
    </row>
    <row r="186" spans="41:46">
      <c r="AO186" s="27"/>
      <c r="AP186" s="41"/>
      <c r="AQ186" s="41"/>
      <c r="AS186" s="41"/>
      <c r="AT186" s="41"/>
    </row>
    <row r="187" spans="41:46">
      <c r="AO187" s="27"/>
      <c r="AP187" s="41"/>
      <c r="AQ187" s="41"/>
      <c r="AS187" s="41"/>
      <c r="AT187" s="41"/>
    </row>
    <row r="188" spans="41:46">
      <c r="AO188" s="27"/>
      <c r="AP188" s="41"/>
      <c r="AQ188" s="41"/>
      <c r="AS188" s="41"/>
      <c r="AT188" s="41"/>
    </row>
    <row r="189" spans="41:46">
      <c r="AO189" s="27"/>
      <c r="AP189" s="41"/>
      <c r="AQ189" s="41"/>
      <c r="AS189" s="41"/>
      <c r="AT189" s="41"/>
    </row>
    <row r="190" spans="41:46">
      <c r="AO190" s="27"/>
      <c r="AP190" s="41"/>
      <c r="AQ190" s="41"/>
      <c r="AS190" s="41"/>
      <c r="AT190" s="41"/>
    </row>
    <row r="191" spans="41:46">
      <c r="AO191" s="27"/>
      <c r="AP191" s="41"/>
      <c r="AQ191" s="41"/>
      <c r="AS191" s="41"/>
      <c r="AT191" s="41"/>
    </row>
    <row r="192" spans="41:46">
      <c r="AO192" s="27"/>
      <c r="AP192" s="41"/>
      <c r="AQ192" s="41"/>
      <c r="AS192" s="41"/>
      <c r="AT192" s="41"/>
    </row>
    <row r="193" spans="2:16384">
      <c r="AO193" s="27"/>
      <c r="AP193" s="41"/>
      <c r="AQ193" s="41"/>
      <c r="AS193" s="41"/>
      <c r="AT193" s="41"/>
    </row>
    <row r="194" spans="2:16384">
      <c r="AO194" s="27"/>
      <c r="AP194" s="41"/>
      <c r="AQ194" s="41"/>
      <c r="AS194" s="41"/>
      <c r="AT194" s="41"/>
    </row>
    <row r="195" spans="2:16384">
      <c r="AO195" s="27"/>
      <c r="AP195" s="41"/>
      <c r="AQ195" s="41"/>
      <c r="AS195" s="41"/>
      <c r="AT195" s="41"/>
    </row>
    <row r="196" spans="2:16384">
      <c r="AO196" s="27"/>
      <c r="AP196" s="41"/>
      <c r="AQ196" s="41"/>
      <c r="AS196" s="41"/>
      <c r="AT196" s="41"/>
    </row>
    <row r="197" spans="2:16384">
      <c r="R197" s="461"/>
      <c r="S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27"/>
      <c r="AP197" s="461"/>
      <c r="AQ197" s="461"/>
      <c r="AR197" s="461"/>
      <c r="AS197" s="461"/>
      <c r="AT197" s="461"/>
      <c r="AU197" s="461"/>
      <c r="AV197" s="461"/>
      <c r="AW197" s="461"/>
      <c r="AX197" s="461"/>
      <c r="AY197" s="461"/>
      <c r="AZ197" s="461"/>
      <c r="BA197" s="461"/>
      <c r="BB197" s="461"/>
      <c r="BC197" s="461"/>
      <c r="BD197" s="461"/>
      <c r="BE197" s="461"/>
      <c r="BF197" s="461"/>
      <c r="BG197" s="461"/>
      <c r="BH197" s="461"/>
      <c r="BI197" s="461"/>
      <c r="BJ197" s="461"/>
      <c r="BK197" s="461"/>
      <c r="BL197" s="461"/>
      <c r="BM197" s="461"/>
      <c r="BN197" s="461"/>
      <c r="BO197" s="461"/>
      <c r="BP197" s="461"/>
      <c r="BQ197" s="461"/>
      <c r="BR197" s="461"/>
      <c r="BS197" s="461"/>
      <c r="BT197" s="461"/>
      <c r="BU197" s="461"/>
      <c r="BV197" s="461"/>
      <c r="BW197" s="461"/>
      <c r="BX197" s="461"/>
      <c r="BY197" s="461"/>
      <c r="BZ197" s="461"/>
      <c r="CA197" s="461"/>
      <c r="CB197" s="461"/>
      <c r="CC197" s="461"/>
      <c r="CD197" s="461"/>
      <c r="CE197" s="461"/>
      <c r="CF197" s="461"/>
      <c r="CG197" s="461"/>
      <c r="CH197" s="461"/>
      <c r="CI197" s="461"/>
      <c r="CJ197" s="461"/>
      <c r="CK197" s="461"/>
      <c r="CL197" s="461"/>
      <c r="CM197" s="461"/>
      <c r="CN197" s="461"/>
      <c r="CO197" s="461"/>
      <c r="CP197" s="461"/>
      <c r="CQ197" s="461"/>
      <c r="CR197" s="461"/>
      <c r="CS197" s="461"/>
      <c r="CT197" s="461"/>
      <c r="CU197" s="461"/>
      <c r="CV197" s="461"/>
      <c r="CW197" s="461"/>
      <c r="CX197" s="461"/>
      <c r="CY197" s="461"/>
      <c r="CZ197" s="461"/>
      <c r="DA197" s="461"/>
      <c r="DB197" s="461"/>
      <c r="DC197" s="461"/>
      <c r="DD197" s="461"/>
      <c r="DE197" s="461"/>
      <c r="DF197" s="461"/>
      <c r="DG197" s="461"/>
      <c r="DH197" s="461"/>
      <c r="DI197" s="461"/>
      <c r="DJ197" s="461"/>
      <c r="DK197" s="461"/>
      <c r="DL197" s="461"/>
      <c r="DM197" s="461"/>
      <c r="DN197" s="461"/>
      <c r="DO197" s="461"/>
      <c r="DP197" s="461"/>
      <c r="DQ197" s="461"/>
      <c r="DR197" s="461"/>
      <c r="DS197" s="461"/>
      <c r="DT197" s="461"/>
      <c r="DU197" s="461"/>
      <c r="DV197" s="461"/>
      <c r="DW197" s="461"/>
      <c r="DX197" s="461"/>
      <c r="DY197" s="461"/>
      <c r="DZ197" s="461"/>
      <c r="EA197" s="461"/>
      <c r="EB197" s="461"/>
      <c r="EC197" s="461"/>
      <c r="ED197" s="461"/>
      <c r="EE197" s="461"/>
      <c r="EF197" s="461"/>
      <c r="EG197" s="461"/>
      <c r="EH197" s="461"/>
      <c r="EI197" s="461"/>
      <c r="EJ197" s="461"/>
      <c r="EK197" s="461"/>
      <c r="EL197" s="461"/>
      <c r="EM197" s="461"/>
      <c r="EN197" s="461"/>
      <c r="EO197" s="461"/>
      <c r="EP197" s="461"/>
      <c r="EQ197" s="461"/>
      <c r="ER197" s="461"/>
      <c r="ES197" s="461"/>
      <c r="ET197" s="461"/>
      <c r="EU197" s="461"/>
      <c r="EV197" s="461"/>
      <c r="EW197" s="461"/>
      <c r="EX197" s="461"/>
      <c r="EY197" s="461"/>
      <c r="EZ197" s="461"/>
      <c r="FA197" s="461"/>
      <c r="FB197" s="461"/>
      <c r="FC197" s="461"/>
      <c r="FD197" s="461"/>
      <c r="FE197" s="461"/>
      <c r="FF197" s="461"/>
      <c r="FG197" s="461"/>
      <c r="FH197" s="461"/>
      <c r="FI197" s="461"/>
      <c r="FJ197" s="461"/>
      <c r="FK197" s="461"/>
      <c r="FL197" s="461"/>
      <c r="FM197" s="461"/>
      <c r="FN197" s="461"/>
      <c r="FO197" s="461"/>
      <c r="FP197" s="461"/>
      <c r="FQ197" s="461"/>
      <c r="FR197" s="461"/>
      <c r="FS197" s="461"/>
      <c r="FT197" s="461"/>
      <c r="FU197" s="461"/>
      <c r="FV197" s="461"/>
      <c r="FW197" s="461"/>
      <c r="FX197" s="461"/>
      <c r="FY197" s="461"/>
      <c r="FZ197" s="461"/>
      <c r="GA197" s="461"/>
      <c r="GB197" s="461"/>
      <c r="GC197" s="461"/>
      <c r="GD197" s="461"/>
      <c r="GE197" s="461"/>
      <c r="GF197" s="461"/>
      <c r="GG197" s="461"/>
      <c r="GH197" s="461"/>
      <c r="GI197" s="461"/>
      <c r="GJ197" s="461"/>
      <c r="GK197" s="461"/>
      <c r="GL197" s="461"/>
      <c r="GM197" s="461"/>
      <c r="GN197" s="461"/>
      <c r="GO197" s="461"/>
      <c r="GP197" s="461"/>
      <c r="GQ197" s="461"/>
      <c r="GR197" s="461"/>
      <c r="GS197" s="461"/>
      <c r="GT197" s="461"/>
      <c r="GU197" s="461"/>
      <c r="GV197" s="461"/>
      <c r="GW197" s="461"/>
      <c r="GX197" s="461"/>
      <c r="GY197" s="461"/>
      <c r="GZ197" s="461"/>
      <c r="HA197" s="461"/>
      <c r="HB197" s="461"/>
      <c r="HC197" s="461"/>
      <c r="HD197" s="461"/>
      <c r="HE197" s="461"/>
      <c r="HF197" s="461"/>
      <c r="HG197" s="461"/>
      <c r="HH197" s="461"/>
      <c r="HI197" s="461"/>
      <c r="HJ197" s="461"/>
      <c r="HK197" s="461"/>
      <c r="HL197" s="461"/>
      <c r="HM197" s="461"/>
      <c r="HN197" s="461"/>
      <c r="HO197" s="461"/>
      <c r="HP197" s="461"/>
      <c r="HQ197" s="461"/>
      <c r="HR197" s="461"/>
      <c r="HS197" s="461"/>
      <c r="HT197" s="461"/>
      <c r="HU197" s="461"/>
      <c r="HV197" s="461"/>
      <c r="HW197" s="461"/>
      <c r="HX197" s="461"/>
      <c r="HY197" s="461"/>
      <c r="HZ197" s="461"/>
      <c r="IA197" s="461"/>
      <c r="IB197" s="461"/>
      <c r="IC197" s="461"/>
      <c r="ID197" s="461"/>
      <c r="IE197" s="461"/>
      <c r="IF197" s="461"/>
      <c r="IG197" s="461"/>
      <c r="IH197" s="461"/>
      <c r="II197" s="461"/>
      <c r="IJ197" s="461"/>
      <c r="IK197" s="461"/>
      <c r="IL197" s="461"/>
      <c r="IM197" s="461"/>
      <c r="IN197" s="461"/>
      <c r="IO197" s="461"/>
      <c r="IP197" s="461"/>
      <c r="IQ197" s="461"/>
      <c r="IR197" s="461"/>
      <c r="IS197" s="461"/>
      <c r="IT197" s="461"/>
      <c r="IU197" s="461"/>
      <c r="IV197" s="461"/>
      <c r="IW197" s="461"/>
      <c r="IX197" s="461"/>
      <c r="IY197" s="461"/>
      <c r="IZ197" s="461"/>
      <c r="JA197" s="461"/>
      <c r="JB197" s="461"/>
      <c r="JC197" s="461"/>
      <c r="JD197" s="461"/>
      <c r="JE197" s="461"/>
      <c r="JF197" s="461"/>
      <c r="JG197" s="461"/>
      <c r="JH197" s="461"/>
      <c r="JI197" s="461"/>
      <c r="JJ197" s="461"/>
      <c r="JK197" s="461"/>
      <c r="JL197" s="461"/>
      <c r="JM197" s="461"/>
      <c r="JN197" s="461"/>
      <c r="JO197" s="461"/>
      <c r="JP197" s="461"/>
      <c r="JQ197" s="461"/>
      <c r="JR197" s="461"/>
      <c r="JS197" s="461"/>
      <c r="JT197" s="461"/>
      <c r="JU197" s="461"/>
      <c r="JV197" s="461"/>
      <c r="JW197" s="461"/>
      <c r="JX197" s="461"/>
      <c r="JY197" s="461"/>
      <c r="JZ197" s="461"/>
      <c r="KA197" s="461"/>
      <c r="KB197" s="461"/>
      <c r="KC197" s="461"/>
      <c r="KD197" s="461"/>
      <c r="KE197" s="461"/>
      <c r="KF197" s="461"/>
      <c r="KG197" s="461"/>
      <c r="KH197" s="461"/>
      <c r="KI197" s="461"/>
      <c r="KJ197" s="461"/>
      <c r="KK197" s="461"/>
      <c r="KL197" s="461"/>
      <c r="KM197" s="461"/>
      <c r="KN197" s="461"/>
      <c r="KO197" s="461"/>
      <c r="KP197" s="461"/>
      <c r="KQ197" s="461"/>
      <c r="KR197" s="461"/>
      <c r="KS197" s="461"/>
      <c r="KT197" s="461"/>
      <c r="KU197" s="461"/>
      <c r="KV197" s="461"/>
      <c r="KW197" s="461"/>
      <c r="KX197" s="461"/>
      <c r="KY197" s="461"/>
      <c r="KZ197" s="461"/>
      <c r="LA197" s="461"/>
      <c r="LB197" s="461"/>
      <c r="LC197" s="461"/>
      <c r="LD197" s="461"/>
      <c r="LE197" s="461"/>
      <c r="LF197" s="461"/>
      <c r="LG197" s="461"/>
      <c r="LH197" s="461"/>
      <c r="LI197" s="461"/>
      <c r="LJ197" s="461"/>
      <c r="LK197" s="461"/>
      <c r="LL197" s="461"/>
      <c r="LM197" s="461"/>
      <c r="LN197" s="461"/>
      <c r="LO197" s="461"/>
      <c r="LP197" s="461"/>
      <c r="LQ197" s="461"/>
      <c r="LR197" s="461"/>
      <c r="LS197" s="461"/>
      <c r="LT197" s="461"/>
      <c r="LU197" s="461"/>
      <c r="LV197" s="461"/>
      <c r="LW197" s="461"/>
      <c r="LX197" s="461"/>
      <c r="LY197" s="461"/>
      <c r="LZ197" s="461"/>
      <c r="MA197" s="461"/>
      <c r="MB197" s="461"/>
      <c r="MC197" s="461"/>
      <c r="MD197" s="461"/>
      <c r="ME197" s="461"/>
      <c r="MF197" s="461"/>
      <c r="MG197" s="461"/>
      <c r="MH197" s="461"/>
      <c r="MI197" s="461"/>
      <c r="MJ197" s="461"/>
      <c r="MK197" s="461"/>
      <c r="ML197" s="461"/>
      <c r="MM197" s="461"/>
      <c r="MN197" s="461"/>
      <c r="MO197" s="461"/>
      <c r="MP197" s="461"/>
      <c r="MQ197" s="461"/>
      <c r="MR197" s="461"/>
      <c r="MS197" s="461"/>
      <c r="MT197" s="461"/>
      <c r="MU197" s="461"/>
      <c r="MV197" s="461"/>
      <c r="MW197" s="461"/>
      <c r="MX197" s="461"/>
      <c r="MY197" s="461"/>
      <c r="MZ197" s="461"/>
      <c r="NA197" s="461"/>
      <c r="NB197" s="461"/>
      <c r="NC197" s="461"/>
      <c r="ND197" s="461"/>
      <c r="NE197" s="461"/>
      <c r="NF197" s="461"/>
      <c r="NG197" s="461"/>
      <c r="NH197" s="461"/>
      <c r="NI197" s="461"/>
      <c r="NJ197" s="461"/>
      <c r="NK197" s="461"/>
      <c r="NL197" s="461"/>
      <c r="NM197" s="461"/>
      <c r="NN197" s="461"/>
      <c r="NO197" s="461"/>
      <c r="NP197" s="461"/>
      <c r="NQ197" s="461"/>
      <c r="NR197" s="461"/>
      <c r="NS197" s="461"/>
      <c r="NT197" s="461"/>
      <c r="NU197" s="461"/>
      <c r="NV197" s="461"/>
      <c r="NW197" s="461"/>
      <c r="NX197" s="461"/>
      <c r="NY197" s="461"/>
      <c r="NZ197" s="461"/>
      <c r="OA197" s="461"/>
      <c r="OB197" s="461"/>
      <c r="OC197" s="461"/>
      <c r="OD197" s="461"/>
      <c r="OE197" s="461"/>
      <c r="OF197" s="461"/>
      <c r="OG197" s="461"/>
      <c r="OH197" s="461"/>
      <c r="OI197" s="461"/>
      <c r="OJ197" s="461"/>
      <c r="OK197" s="461"/>
      <c r="OL197" s="461"/>
      <c r="OM197" s="461"/>
      <c r="ON197" s="461"/>
      <c r="OO197" s="461"/>
      <c r="OP197" s="461"/>
      <c r="OQ197" s="461"/>
      <c r="OR197" s="461"/>
      <c r="OS197" s="461"/>
      <c r="OT197" s="461"/>
      <c r="OU197" s="461"/>
      <c r="OV197" s="461"/>
      <c r="OW197" s="461"/>
      <c r="OX197" s="461"/>
      <c r="OY197" s="461"/>
      <c r="OZ197" s="461"/>
      <c r="PA197" s="461"/>
      <c r="PB197" s="461"/>
      <c r="PC197" s="461"/>
      <c r="PD197" s="461"/>
      <c r="PE197" s="461"/>
      <c r="PF197" s="461"/>
      <c r="PG197" s="461"/>
      <c r="PH197" s="461"/>
      <c r="PI197" s="461"/>
      <c r="PJ197" s="461"/>
      <c r="PK197" s="461"/>
      <c r="PL197" s="461"/>
      <c r="PM197" s="461"/>
      <c r="PN197" s="461"/>
      <c r="PO197" s="461"/>
      <c r="PP197" s="461"/>
      <c r="PQ197" s="461"/>
      <c r="PR197" s="461"/>
      <c r="PS197" s="461"/>
      <c r="PT197" s="461"/>
      <c r="PU197" s="461"/>
      <c r="PV197" s="461"/>
      <c r="PW197" s="461"/>
      <c r="PX197" s="461"/>
      <c r="PY197" s="461"/>
      <c r="PZ197" s="461"/>
      <c r="QA197" s="461"/>
      <c r="QB197" s="461"/>
      <c r="QC197" s="461"/>
      <c r="QD197" s="461"/>
      <c r="QE197" s="461"/>
      <c r="QF197" s="461"/>
      <c r="QG197" s="461"/>
      <c r="QH197" s="461"/>
      <c r="QI197" s="461"/>
      <c r="QJ197" s="461"/>
      <c r="QK197" s="461"/>
      <c r="QL197" s="461"/>
      <c r="QM197" s="461"/>
      <c r="QN197" s="461"/>
      <c r="QO197" s="461"/>
      <c r="QP197" s="461"/>
      <c r="QQ197" s="461"/>
      <c r="QR197" s="461"/>
      <c r="QS197" s="461"/>
      <c r="QT197" s="461"/>
      <c r="QU197" s="461"/>
      <c r="QV197" s="461"/>
      <c r="QW197" s="461"/>
      <c r="QX197" s="461"/>
      <c r="QY197" s="461"/>
      <c r="QZ197" s="461"/>
      <c r="RA197" s="461"/>
      <c r="RB197" s="461"/>
      <c r="RC197" s="461"/>
      <c r="RD197" s="461"/>
      <c r="RE197" s="461"/>
      <c r="RF197" s="461"/>
      <c r="RG197" s="461"/>
      <c r="RH197" s="461"/>
      <c r="RI197" s="461"/>
      <c r="RJ197" s="461"/>
      <c r="RK197" s="461"/>
      <c r="RL197" s="461"/>
      <c r="RM197" s="461"/>
      <c r="RN197" s="461"/>
      <c r="RO197" s="461"/>
      <c r="RP197" s="461"/>
      <c r="RQ197" s="461"/>
      <c r="RR197" s="461"/>
      <c r="RS197" s="461"/>
      <c r="RT197" s="461"/>
      <c r="RU197" s="461"/>
      <c r="RV197" s="461"/>
      <c r="RW197" s="461"/>
      <c r="RX197" s="461"/>
      <c r="RY197" s="461"/>
      <c r="RZ197" s="461"/>
      <c r="SA197" s="461"/>
      <c r="SB197" s="461"/>
      <c r="SC197" s="461"/>
      <c r="SD197" s="461"/>
      <c r="SE197" s="461"/>
      <c r="SF197" s="461"/>
      <c r="SG197" s="461"/>
      <c r="SH197" s="461"/>
      <c r="SI197" s="461"/>
      <c r="SJ197" s="461"/>
      <c r="SK197" s="461"/>
      <c r="SL197" s="461"/>
      <c r="SM197" s="461"/>
      <c r="SN197" s="461"/>
      <c r="SO197" s="461"/>
      <c r="SP197" s="461"/>
      <c r="SQ197" s="461"/>
      <c r="SR197" s="461"/>
      <c r="SS197" s="461"/>
      <c r="ST197" s="461"/>
      <c r="SU197" s="461"/>
      <c r="SV197" s="461"/>
      <c r="SW197" s="461"/>
      <c r="SX197" s="461"/>
      <c r="SY197" s="461"/>
      <c r="SZ197" s="461"/>
      <c r="TA197" s="461"/>
      <c r="TB197" s="461"/>
      <c r="TC197" s="461"/>
      <c r="TD197" s="461"/>
      <c r="TE197" s="461"/>
      <c r="TF197" s="461"/>
      <c r="TG197" s="461"/>
      <c r="TH197" s="461"/>
      <c r="TI197" s="461"/>
      <c r="TJ197" s="461"/>
      <c r="TK197" s="461"/>
      <c r="TL197" s="461"/>
      <c r="TM197" s="461"/>
      <c r="TN197" s="461"/>
      <c r="TO197" s="461"/>
      <c r="TP197" s="461"/>
      <c r="TQ197" s="461"/>
      <c r="TR197" s="461"/>
      <c r="TS197" s="461"/>
      <c r="TT197" s="461"/>
      <c r="TU197" s="461"/>
      <c r="TV197" s="461"/>
      <c r="TW197" s="461"/>
      <c r="TX197" s="461"/>
      <c r="TY197" s="461"/>
      <c r="TZ197" s="461"/>
      <c r="UA197" s="461"/>
      <c r="UB197" s="461"/>
      <c r="UC197" s="461"/>
      <c r="UD197" s="461"/>
      <c r="UE197" s="461"/>
      <c r="UF197" s="461"/>
      <c r="UG197" s="461"/>
      <c r="UH197" s="461"/>
      <c r="UI197" s="461"/>
      <c r="UJ197" s="461"/>
      <c r="UK197" s="461"/>
      <c r="UL197" s="461"/>
      <c r="UM197" s="461"/>
      <c r="UN197" s="461"/>
      <c r="UO197" s="461"/>
      <c r="UP197" s="461"/>
      <c r="UQ197" s="461"/>
      <c r="UR197" s="461"/>
      <c r="US197" s="461"/>
      <c r="UT197" s="461"/>
      <c r="UU197" s="461"/>
      <c r="UV197" s="461"/>
      <c r="UW197" s="461"/>
      <c r="UX197" s="461"/>
      <c r="UY197" s="461"/>
      <c r="UZ197" s="461"/>
      <c r="VA197" s="461"/>
      <c r="VB197" s="461"/>
      <c r="VC197" s="461"/>
      <c r="VD197" s="461"/>
      <c r="VE197" s="461"/>
      <c r="VF197" s="461"/>
      <c r="VG197" s="461"/>
      <c r="VH197" s="461"/>
      <c r="VI197" s="461"/>
      <c r="VJ197" s="461"/>
      <c r="VK197" s="461"/>
      <c r="VL197" s="461"/>
      <c r="VM197" s="461"/>
      <c r="VN197" s="461"/>
      <c r="VO197" s="461"/>
      <c r="VP197" s="461"/>
      <c r="VQ197" s="461"/>
      <c r="VR197" s="461"/>
      <c r="VS197" s="461"/>
      <c r="VT197" s="461"/>
      <c r="VU197" s="461"/>
      <c r="VV197" s="461"/>
      <c r="VW197" s="461"/>
      <c r="VX197" s="461"/>
      <c r="VY197" s="461"/>
      <c r="VZ197" s="461"/>
      <c r="WA197" s="461"/>
      <c r="WB197" s="461"/>
      <c r="WC197" s="461"/>
      <c r="WD197" s="461"/>
      <c r="WE197" s="461"/>
      <c r="WF197" s="461"/>
      <c r="WG197" s="461"/>
      <c r="WH197" s="461"/>
      <c r="WI197" s="461"/>
      <c r="WJ197" s="461"/>
      <c r="WK197" s="461"/>
      <c r="WL197" s="461"/>
      <c r="WM197" s="461"/>
      <c r="WN197" s="461"/>
      <c r="WO197" s="461"/>
      <c r="WP197" s="461"/>
      <c r="WQ197" s="461"/>
      <c r="WR197" s="461"/>
      <c r="WS197" s="461"/>
      <c r="WT197" s="461"/>
      <c r="WU197" s="461"/>
      <c r="WV197" s="461"/>
      <c r="WW197" s="461"/>
      <c r="WX197" s="461"/>
      <c r="WY197" s="461"/>
      <c r="WZ197" s="461"/>
      <c r="XA197" s="461"/>
      <c r="XB197" s="461"/>
      <c r="XC197" s="461"/>
      <c r="XD197" s="461"/>
      <c r="XE197" s="461"/>
      <c r="XF197" s="461"/>
      <c r="XG197" s="461"/>
      <c r="XH197" s="461"/>
      <c r="XI197" s="461"/>
      <c r="XJ197" s="461"/>
      <c r="XK197" s="461"/>
      <c r="XL197" s="461"/>
      <c r="XM197" s="461"/>
      <c r="XN197" s="461"/>
      <c r="XO197" s="461"/>
      <c r="XP197" s="461"/>
      <c r="XQ197" s="461"/>
      <c r="XR197" s="461"/>
      <c r="XS197" s="461"/>
      <c r="XT197" s="461"/>
      <c r="XU197" s="461"/>
      <c r="XV197" s="461"/>
      <c r="XW197" s="461"/>
      <c r="XX197" s="461"/>
      <c r="XY197" s="461"/>
      <c r="XZ197" s="461"/>
      <c r="YA197" s="461"/>
      <c r="YB197" s="461"/>
      <c r="YC197" s="461"/>
      <c r="YD197" s="461"/>
      <c r="YE197" s="461"/>
      <c r="YF197" s="461"/>
      <c r="YG197" s="461"/>
      <c r="YH197" s="461"/>
      <c r="YI197" s="461"/>
      <c r="YJ197" s="461"/>
      <c r="YK197" s="461"/>
      <c r="YL197" s="461"/>
      <c r="YM197" s="461"/>
      <c r="YN197" s="461"/>
      <c r="YO197" s="461"/>
      <c r="YP197" s="461"/>
      <c r="YQ197" s="461"/>
      <c r="YR197" s="461"/>
      <c r="YS197" s="461"/>
      <c r="YT197" s="461"/>
      <c r="YU197" s="461"/>
      <c r="YV197" s="461"/>
      <c r="YW197" s="461"/>
      <c r="YX197" s="461"/>
      <c r="YY197" s="461"/>
      <c r="YZ197" s="461"/>
      <c r="ZA197" s="461"/>
      <c r="ZB197" s="461"/>
      <c r="ZC197" s="461"/>
      <c r="ZD197" s="461"/>
      <c r="ZE197" s="461"/>
      <c r="ZF197" s="461"/>
      <c r="ZG197" s="461"/>
      <c r="ZH197" s="461"/>
      <c r="ZI197" s="461"/>
      <c r="ZJ197" s="461"/>
      <c r="ZK197" s="461"/>
      <c r="ZL197" s="461"/>
      <c r="ZM197" s="461"/>
      <c r="ZN197" s="461"/>
      <c r="ZO197" s="461"/>
      <c r="ZP197" s="461"/>
      <c r="ZQ197" s="461"/>
      <c r="ZR197" s="461"/>
      <c r="ZS197" s="461"/>
      <c r="ZT197" s="461"/>
      <c r="ZU197" s="461"/>
      <c r="ZV197" s="461"/>
      <c r="ZW197" s="461"/>
      <c r="ZX197" s="461"/>
      <c r="ZY197" s="461"/>
      <c r="ZZ197" s="461"/>
      <c r="AAA197" s="461"/>
      <c r="AAB197" s="461"/>
      <c r="AAC197" s="461"/>
      <c r="AAD197" s="461"/>
      <c r="AAE197" s="461"/>
      <c r="AAF197" s="461"/>
      <c r="AAG197" s="461"/>
      <c r="AAH197" s="461"/>
      <c r="AAI197" s="461"/>
      <c r="AAJ197" s="461"/>
      <c r="AAK197" s="461"/>
      <c r="AAL197" s="461"/>
      <c r="AAM197" s="461"/>
      <c r="AAN197" s="461"/>
      <c r="AAO197" s="461"/>
      <c r="AAP197" s="461"/>
      <c r="AAQ197" s="461"/>
      <c r="AAR197" s="461"/>
      <c r="AAS197" s="461"/>
      <c r="AAT197" s="461"/>
      <c r="AAU197" s="461"/>
      <c r="AAV197" s="461"/>
      <c r="AAW197" s="461"/>
      <c r="AAX197" s="461"/>
      <c r="AAY197" s="461"/>
      <c r="AAZ197" s="461"/>
      <c r="ABA197" s="461"/>
      <c r="ABB197" s="461"/>
      <c r="ABC197" s="461"/>
      <c r="ABD197" s="461"/>
      <c r="ABE197" s="461"/>
      <c r="ABF197" s="461"/>
      <c r="ABG197" s="461"/>
      <c r="ABH197" s="461"/>
      <c r="ABI197" s="461"/>
      <c r="ABJ197" s="461"/>
      <c r="ABK197" s="461"/>
      <c r="ABL197" s="461"/>
      <c r="ABM197" s="461"/>
      <c r="ABN197" s="461"/>
      <c r="ABO197" s="461"/>
      <c r="ABP197" s="461"/>
      <c r="ABQ197" s="461"/>
      <c r="ABR197" s="461"/>
      <c r="ABS197" s="461"/>
      <c r="ABT197" s="461"/>
      <c r="ABU197" s="461"/>
      <c r="ABV197" s="461"/>
      <c r="ABW197" s="461"/>
      <c r="ABX197" s="461"/>
      <c r="ABY197" s="461"/>
      <c r="ABZ197" s="461"/>
      <c r="ACA197" s="461"/>
      <c r="ACB197" s="461"/>
      <c r="ACC197" s="461"/>
      <c r="ACD197" s="461"/>
      <c r="ACE197" s="461"/>
      <c r="ACF197" s="461"/>
      <c r="ACG197" s="461"/>
      <c r="ACH197" s="461"/>
      <c r="ACI197" s="461"/>
      <c r="ACJ197" s="461"/>
      <c r="ACK197" s="461"/>
      <c r="ACL197" s="461"/>
      <c r="ACM197" s="461"/>
      <c r="ACN197" s="461"/>
      <c r="ACO197" s="461"/>
      <c r="ACP197" s="461"/>
      <c r="ACQ197" s="461"/>
      <c r="ACR197" s="461"/>
      <c r="ACS197" s="461"/>
      <c r="ACT197" s="461"/>
      <c r="ACU197" s="461"/>
      <c r="ACV197" s="461"/>
      <c r="ACW197" s="461"/>
      <c r="ACX197" s="461"/>
      <c r="ACY197" s="461"/>
      <c r="ACZ197" s="461"/>
      <c r="ADA197" s="461"/>
      <c r="ADB197" s="461"/>
      <c r="ADC197" s="461"/>
      <c r="ADD197" s="461"/>
      <c r="ADE197" s="461"/>
      <c r="ADF197" s="461"/>
      <c r="ADG197" s="461"/>
      <c r="ADH197" s="461"/>
      <c r="ADI197" s="461"/>
      <c r="ADJ197" s="461"/>
      <c r="ADK197" s="461"/>
      <c r="ADL197" s="461"/>
      <c r="ADM197" s="461"/>
      <c r="ADN197" s="461"/>
      <c r="ADO197" s="461"/>
      <c r="ADP197" s="461"/>
      <c r="ADQ197" s="461"/>
      <c r="ADR197" s="461"/>
      <c r="ADS197" s="461"/>
      <c r="ADT197" s="461"/>
      <c r="ADU197" s="461"/>
      <c r="ADV197" s="461"/>
      <c r="ADW197" s="461"/>
      <c r="ADX197" s="461"/>
      <c r="ADY197" s="461"/>
      <c r="ADZ197" s="461"/>
      <c r="AEA197" s="461"/>
      <c r="AEB197" s="461"/>
      <c r="AEC197" s="461"/>
      <c r="AED197" s="461"/>
      <c r="AEE197" s="461"/>
      <c r="AEF197" s="461"/>
      <c r="AEG197" s="461"/>
      <c r="AEH197" s="461"/>
      <c r="AEI197" s="461"/>
      <c r="AEJ197" s="461"/>
      <c r="AEK197" s="461"/>
      <c r="AEL197" s="461"/>
      <c r="AEM197" s="461"/>
      <c r="AEN197" s="461"/>
      <c r="AEO197" s="461"/>
      <c r="AEP197" s="461"/>
      <c r="AEQ197" s="461"/>
      <c r="AER197" s="461"/>
      <c r="AES197" s="461"/>
      <c r="AET197" s="461"/>
      <c r="AEU197" s="461"/>
      <c r="AEV197" s="461"/>
      <c r="AEW197" s="461"/>
      <c r="AEX197" s="461"/>
      <c r="AEY197" s="461"/>
      <c r="AEZ197" s="461"/>
      <c r="AFA197" s="461"/>
      <c r="AFB197" s="461"/>
      <c r="AFC197" s="461"/>
      <c r="AFD197" s="461"/>
      <c r="AFE197" s="461"/>
      <c r="AFF197" s="461"/>
      <c r="AFG197" s="461"/>
      <c r="AFH197" s="461"/>
      <c r="AFI197" s="461"/>
      <c r="AFJ197" s="461"/>
      <c r="AFK197" s="461"/>
      <c r="AFL197" s="461"/>
      <c r="AFM197" s="461"/>
      <c r="AFN197" s="461"/>
      <c r="AFO197" s="461"/>
      <c r="AFP197" s="461"/>
      <c r="AFQ197" s="461"/>
      <c r="AFR197" s="461"/>
      <c r="AFS197" s="461"/>
      <c r="AFT197" s="461"/>
      <c r="AFU197" s="461"/>
      <c r="AFV197" s="461"/>
      <c r="AFW197" s="461"/>
      <c r="AFX197" s="461"/>
      <c r="AFY197" s="461"/>
      <c r="AFZ197" s="461"/>
      <c r="AGA197" s="461"/>
      <c r="AGB197" s="461"/>
      <c r="AGC197" s="461"/>
      <c r="AGD197" s="461"/>
      <c r="AGE197" s="461"/>
      <c r="AGF197" s="461"/>
      <c r="AGG197" s="461"/>
      <c r="AGH197" s="461"/>
      <c r="AGI197" s="461"/>
      <c r="AGJ197" s="461"/>
      <c r="AGK197" s="461"/>
      <c r="AGL197" s="461"/>
      <c r="AGM197" s="461"/>
      <c r="AGN197" s="461"/>
      <c r="AGO197" s="461"/>
      <c r="AGP197" s="461"/>
      <c r="AGQ197" s="461"/>
      <c r="AGR197" s="461"/>
      <c r="AGS197" s="461"/>
      <c r="AGT197" s="461"/>
      <c r="AGU197" s="461"/>
      <c r="AGV197" s="461"/>
      <c r="AGW197" s="461"/>
      <c r="AGX197" s="461"/>
      <c r="AGY197" s="461"/>
      <c r="AGZ197" s="461"/>
      <c r="AHA197" s="461"/>
      <c r="AHB197" s="461"/>
      <c r="AHC197" s="461"/>
      <c r="AHD197" s="461"/>
      <c r="AHE197" s="461"/>
      <c r="AHF197" s="461"/>
      <c r="AHG197" s="461"/>
      <c r="AHH197" s="461"/>
      <c r="AHI197" s="461"/>
      <c r="AHJ197" s="461"/>
      <c r="AHK197" s="461"/>
      <c r="AHL197" s="461"/>
      <c r="AHM197" s="461"/>
      <c r="AHN197" s="461"/>
      <c r="AHO197" s="461"/>
      <c r="AHP197" s="461"/>
      <c r="AHQ197" s="461"/>
      <c r="AHR197" s="461"/>
      <c r="AHS197" s="461"/>
      <c r="AHT197" s="461"/>
      <c r="AHU197" s="461"/>
      <c r="AHV197" s="461"/>
      <c r="AHW197" s="461"/>
      <c r="AHX197" s="461"/>
      <c r="AHY197" s="461"/>
      <c r="AHZ197" s="461"/>
      <c r="AIA197" s="461"/>
      <c r="AIB197" s="461"/>
      <c r="AIC197" s="461"/>
      <c r="AID197" s="461"/>
      <c r="AIE197" s="461"/>
      <c r="AIF197" s="461"/>
      <c r="AIG197" s="461"/>
      <c r="AIH197" s="461"/>
      <c r="AII197" s="461"/>
      <c r="AIJ197" s="461"/>
      <c r="AIK197" s="461"/>
      <c r="AIL197" s="461"/>
      <c r="AIM197" s="461"/>
      <c r="AIN197" s="461"/>
      <c r="AIO197" s="461"/>
      <c r="AIP197" s="461"/>
      <c r="AIQ197" s="461"/>
      <c r="AIR197" s="461"/>
      <c r="AIS197" s="461"/>
      <c r="AIT197" s="461"/>
      <c r="AIU197" s="461"/>
      <c r="AIV197" s="461"/>
      <c r="AIW197" s="461"/>
      <c r="AIX197" s="461"/>
      <c r="AIY197" s="461"/>
      <c r="AIZ197" s="461"/>
      <c r="AJA197" s="461"/>
      <c r="AJB197" s="461"/>
      <c r="AJC197" s="461"/>
      <c r="AJD197" s="461"/>
      <c r="AJE197" s="461"/>
      <c r="AJF197" s="461"/>
      <c r="AJG197" s="461"/>
      <c r="AJH197" s="461"/>
      <c r="AJI197" s="461"/>
      <c r="AJJ197" s="461"/>
      <c r="AJK197" s="461"/>
      <c r="AJL197" s="461"/>
      <c r="AJM197" s="461"/>
      <c r="AJN197" s="461"/>
      <c r="AJO197" s="461"/>
      <c r="AJP197" s="461"/>
      <c r="AJQ197" s="461"/>
      <c r="AJR197" s="461"/>
      <c r="AJS197" s="461"/>
      <c r="AJT197" s="461"/>
      <c r="AJU197" s="461"/>
      <c r="AJV197" s="461"/>
      <c r="AJW197" s="461"/>
      <c r="AJX197" s="461"/>
      <c r="AJY197" s="461"/>
      <c r="AJZ197" s="461"/>
      <c r="AKA197" s="461"/>
      <c r="AKB197" s="461"/>
      <c r="AKC197" s="461"/>
      <c r="AKD197" s="461"/>
      <c r="AKE197" s="461"/>
      <c r="AKF197" s="461"/>
      <c r="AKG197" s="461"/>
      <c r="AKH197" s="461"/>
      <c r="AKI197" s="461"/>
      <c r="AKJ197" s="461"/>
      <c r="AKK197" s="461"/>
      <c r="AKL197" s="461"/>
      <c r="AKM197" s="461"/>
      <c r="AKN197" s="461"/>
      <c r="AKO197" s="461"/>
      <c r="AKP197" s="461"/>
      <c r="AKQ197" s="461"/>
      <c r="AKR197" s="461"/>
      <c r="AKS197" s="461"/>
      <c r="AKT197" s="461"/>
      <c r="AKU197" s="461"/>
      <c r="AKV197" s="461"/>
      <c r="AKW197" s="461"/>
      <c r="AKX197" s="461"/>
      <c r="AKY197" s="461"/>
      <c r="AKZ197" s="461"/>
      <c r="ALA197" s="461"/>
      <c r="ALB197" s="461"/>
      <c r="ALC197" s="461"/>
      <c r="ALD197" s="461"/>
      <c r="ALE197" s="461"/>
      <c r="ALF197" s="461"/>
      <c r="ALG197" s="461"/>
      <c r="ALH197" s="461"/>
      <c r="ALI197" s="461"/>
      <c r="ALJ197" s="461"/>
      <c r="ALK197" s="461"/>
      <c r="ALL197" s="461"/>
      <c r="ALM197" s="461"/>
      <c r="ALN197" s="461"/>
      <c r="ALO197" s="461"/>
      <c r="ALP197" s="461"/>
      <c r="ALQ197" s="461"/>
      <c r="ALR197" s="461"/>
      <c r="ALS197" s="461"/>
      <c r="ALT197" s="461"/>
      <c r="ALU197" s="461"/>
      <c r="ALV197" s="461"/>
      <c r="ALW197" s="461"/>
      <c r="ALX197" s="461"/>
      <c r="ALY197" s="461"/>
      <c r="ALZ197" s="461"/>
      <c r="AMA197" s="461"/>
      <c r="AMB197" s="461"/>
      <c r="AMC197" s="461"/>
      <c r="AMD197" s="461"/>
      <c r="AME197" s="461"/>
      <c r="AMF197" s="461"/>
      <c r="AMG197" s="461"/>
      <c r="AMH197" s="461"/>
      <c r="AMI197" s="461"/>
      <c r="AMJ197" s="461"/>
      <c r="AMK197" s="461"/>
      <c r="AML197" s="461"/>
      <c r="AMM197" s="461"/>
      <c r="AMN197" s="461"/>
      <c r="AMO197" s="461"/>
      <c r="AMP197" s="461"/>
      <c r="AMQ197" s="461"/>
      <c r="AMR197" s="461"/>
      <c r="AMS197" s="461"/>
      <c r="AMT197" s="461"/>
      <c r="AMU197" s="461"/>
      <c r="AMV197" s="461"/>
      <c r="AMW197" s="461"/>
      <c r="AMX197" s="461"/>
      <c r="AMY197" s="461"/>
      <c r="AMZ197" s="461"/>
      <c r="ANA197" s="461"/>
      <c r="ANB197" s="461"/>
      <c r="ANC197" s="461"/>
      <c r="AND197" s="461"/>
      <c r="ANE197" s="461"/>
      <c r="ANF197" s="461"/>
      <c r="ANG197" s="461"/>
      <c r="ANH197" s="461"/>
      <c r="ANI197" s="461"/>
      <c r="ANJ197" s="461"/>
      <c r="ANK197" s="461"/>
      <c r="ANL197" s="461"/>
      <c r="ANM197" s="461"/>
      <c r="ANN197" s="461"/>
      <c r="ANO197" s="461"/>
      <c r="ANP197" s="461"/>
      <c r="ANQ197" s="461"/>
      <c r="ANR197" s="461"/>
      <c r="ANS197" s="461"/>
      <c r="ANT197" s="461"/>
      <c r="ANU197" s="461"/>
      <c r="ANV197" s="461"/>
      <c r="ANW197" s="461"/>
      <c r="ANX197" s="461"/>
      <c r="ANY197" s="461"/>
      <c r="ANZ197" s="461"/>
      <c r="AOA197" s="461"/>
      <c r="AOB197" s="461"/>
      <c r="AOC197" s="461"/>
      <c r="AOD197" s="461"/>
      <c r="AOE197" s="461"/>
      <c r="AOF197" s="461"/>
      <c r="AOG197" s="461"/>
      <c r="AOH197" s="461"/>
      <c r="AOI197" s="461"/>
      <c r="AOJ197" s="461"/>
      <c r="AOK197" s="461"/>
      <c r="AOL197" s="461"/>
      <c r="AOM197" s="461"/>
      <c r="AON197" s="461"/>
      <c r="AOO197" s="461"/>
      <c r="AOP197" s="461"/>
      <c r="AOQ197" s="461"/>
      <c r="AOR197" s="461"/>
      <c r="AOS197" s="461"/>
      <c r="AOT197" s="461"/>
      <c r="AOU197" s="461"/>
      <c r="AOV197" s="461"/>
      <c r="AOW197" s="461"/>
      <c r="AOX197" s="461"/>
      <c r="AOY197" s="461"/>
      <c r="AOZ197" s="461"/>
      <c r="APA197" s="461"/>
      <c r="APB197" s="461"/>
      <c r="APC197" s="461"/>
      <c r="APD197" s="461"/>
      <c r="APE197" s="461"/>
      <c r="APF197" s="461"/>
      <c r="APG197" s="461"/>
      <c r="APH197" s="461"/>
      <c r="API197" s="461"/>
      <c r="APJ197" s="461"/>
      <c r="APK197" s="461"/>
      <c r="APL197" s="461"/>
      <c r="APM197" s="461"/>
      <c r="APN197" s="461"/>
      <c r="APO197" s="461"/>
      <c r="APP197" s="461"/>
      <c r="APQ197" s="461"/>
      <c r="APR197" s="461"/>
      <c r="APS197" s="461"/>
      <c r="APT197" s="461"/>
      <c r="APU197" s="461"/>
      <c r="APV197" s="461"/>
      <c r="APW197" s="461"/>
      <c r="APX197" s="461"/>
      <c r="APY197" s="461"/>
      <c r="APZ197" s="461"/>
      <c r="AQA197" s="461"/>
      <c r="AQB197" s="461"/>
      <c r="AQC197" s="461"/>
      <c r="AQD197" s="461"/>
      <c r="AQE197" s="461"/>
      <c r="AQF197" s="461"/>
      <c r="AQG197" s="461"/>
      <c r="AQH197" s="461"/>
      <c r="AQI197" s="461"/>
      <c r="AQJ197" s="461"/>
      <c r="AQK197" s="461"/>
      <c r="AQL197" s="461"/>
      <c r="AQM197" s="461"/>
      <c r="AQN197" s="461"/>
      <c r="AQO197" s="461"/>
      <c r="AQP197" s="461"/>
      <c r="AQQ197" s="461"/>
      <c r="AQR197" s="461"/>
      <c r="AQS197" s="461"/>
      <c r="AQT197" s="461"/>
      <c r="AQU197" s="461"/>
      <c r="AQV197" s="461"/>
      <c r="AQW197" s="461"/>
      <c r="AQX197" s="461"/>
      <c r="AQY197" s="461"/>
      <c r="AQZ197" s="461"/>
      <c r="ARA197" s="461"/>
      <c r="ARB197" s="461"/>
      <c r="ARC197" s="461"/>
      <c r="ARD197" s="461"/>
      <c r="ARE197" s="461"/>
      <c r="ARF197" s="461"/>
      <c r="ARG197" s="461"/>
      <c r="ARH197" s="461"/>
      <c r="ARI197" s="461"/>
      <c r="ARJ197" s="461"/>
      <c r="ARK197" s="461"/>
      <c r="ARL197" s="461"/>
      <c r="ARM197" s="461"/>
      <c r="ARN197" s="461"/>
      <c r="ARO197" s="461"/>
      <c r="ARP197" s="461"/>
      <c r="ARQ197" s="461"/>
      <c r="ARR197" s="461"/>
      <c r="ARS197" s="461"/>
      <c r="ART197" s="461"/>
      <c r="ARU197" s="461"/>
      <c r="ARV197" s="461"/>
      <c r="ARW197" s="461"/>
      <c r="ARX197" s="461"/>
      <c r="ARY197" s="461"/>
      <c r="ARZ197" s="461"/>
      <c r="ASA197" s="461"/>
      <c r="ASB197" s="461"/>
      <c r="ASC197" s="461"/>
      <c r="ASD197" s="461"/>
      <c r="ASE197" s="461"/>
      <c r="ASF197" s="461"/>
      <c r="ASG197" s="461"/>
      <c r="ASH197" s="461"/>
      <c r="ASI197" s="461"/>
      <c r="ASJ197" s="461"/>
      <c r="ASK197" s="461"/>
      <c r="ASL197" s="461"/>
      <c r="ASM197" s="461"/>
      <c r="ASN197" s="461"/>
      <c r="ASO197" s="461"/>
      <c r="ASP197" s="461"/>
      <c r="ASQ197" s="461"/>
      <c r="ASR197" s="461"/>
      <c r="ASS197" s="461"/>
      <c r="AST197" s="461"/>
      <c r="ASU197" s="461"/>
      <c r="ASV197" s="461"/>
      <c r="ASW197" s="461"/>
      <c r="ASX197" s="461"/>
      <c r="ASY197" s="461"/>
      <c r="ASZ197" s="461"/>
      <c r="ATA197" s="461"/>
      <c r="ATB197" s="461"/>
      <c r="ATC197" s="461"/>
      <c r="ATD197" s="461"/>
      <c r="ATE197" s="461"/>
      <c r="ATF197" s="461"/>
      <c r="ATG197" s="461"/>
      <c r="ATH197" s="461"/>
      <c r="ATI197" s="461"/>
      <c r="ATJ197" s="461"/>
      <c r="ATK197" s="461"/>
      <c r="ATL197" s="461"/>
      <c r="ATM197" s="461"/>
      <c r="ATN197" s="461"/>
      <c r="ATO197" s="461"/>
      <c r="ATP197" s="461"/>
      <c r="ATQ197" s="461"/>
      <c r="ATR197" s="461"/>
      <c r="ATS197" s="461"/>
      <c r="ATT197" s="461"/>
      <c r="ATU197" s="461"/>
      <c r="ATV197" s="461"/>
      <c r="ATW197" s="461"/>
      <c r="ATX197" s="461"/>
      <c r="ATY197" s="461"/>
      <c r="ATZ197" s="461"/>
      <c r="AUA197" s="461"/>
      <c r="AUB197" s="461"/>
      <c r="AUC197" s="461"/>
      <c r="AUD197" s="461"/>
      <c r="AUE197" s="461"/>
      <c r="AUF197" s="461"/>
      <c r="AUG197" s="461"/>
      <c r="AUH197" s="461"/>
      <c r="AUI197" s="461"/>
      <c r="AUJ197" s="461"/>
      <c r="AUK197" s="461"/>
      <c r="AUL197" s="461"/>
      <c r="AUM197" s="461"/>
      <c r="AUN197" s="461"/>
      <c r="AUO197" s="461"/>
      <c r="AUP197" s="461"/>
      <c r="AUQ197" s="461"/>
      <c r="AUR197" s="461"/>
      <c r="AUS197" s="461"/>
      <c r="AUT197" s="461"/>
      <c r="AUU197" s="461"/>
      <c r="AUV197" s="461"/>
      <c r="AUW197" s="461"/>
      <c r="AUX197" s="461"/>
      <c r="AUY197" s="461"/>
      <c r="AUZ197" s="461"/>
      <c r="AVA197" s="461"/>
      <c r="AVB197" s="461"/>
      <c r="AVC197" s="461"/>
      <c r="AVD197" s="461"/>
      <c r="AVE197" s="461"/>
      <c r="AVF197" s="461"/>
      <c r="AVG197" s="461"/>
      <c r="AVH197" s="461"/>
      <c r="AVI197" s="461"/>
      <c r="AVJ197" s="461"/>
      <c r="AVK197" s="461"/>
      <c r="AVL197" s="461"/>
      <c r="AVM197" s="461"/>
      <c r="AVN197" s="461"/>
      <c r="AVO197" s="461"/>
      <c r="AVP197" s="461"/>
      <c r="AVQ197" s="461"/>
      <c r="AVR197" s="461"/>
      <c r="AVS197" s="461"/>
      <c r="AVT197" s="461"/>
      <c r="AVU197" s="461"/>
      <c r="AVV197" s="461"/>
      <c r="AVW197" s="461"/>
      <c r="AVX197" s="461"/>
      <c r="AVY197" s="461"/>
      <c r="AVZ197" s="461"/>
      <c r="AWA197" s="461"/>
      <c r="AWB197" s="461"/>
      <c r="AWC197" s="461"/>
      <c r="AWD197" s="461"/>
      <c r="AWE197" s="461"/>
      <c r="AWF197" s="461"/>
      <c r="AWG197" s="461"/>
      <c r="AWH197" s="461"/>
      <c r="AWI197" s="461"/>
      <c r="AWJ197" s="461"/>
      <c r="AWK197" s="461"/>
      <c r="AWL197" s="461"/>
      <c r="AWM197" s="461"/>
      <c r="AWN197" s="461"/>
      <c r="AWO197" s="461"/>
      <c r="AWP197" s="461"/>
      <c r="AWQ197" s="461"/>
      <c r="AWR197" s="461"/>
      <c r="AWS197" s="461"/>
      <c r="AWT197" s="461"/>
      <c r="AWU197" s="461"/>
      <c r="AWV197" s="461"/>
      <c r="AWW197" s="461"/>
      <c r="AWX197" s="461"/>
      <c r="AWY197" s="461"/>
      <c r="AWZ197" s="461"/>
      <c r="AXA197" s="461"/>
      <c r="AXB197" s="461"/>
      <c r="AXC197" s="461"/>
      <c r="AXD197" s="461"/>
      <c r="AXE197" s="461"/>
      <c r="AXF197" s="461"/>
      <c r="AXG197" s="461"/>
      <c r="AXH197" s="461"/>
      <c r="AXI197" s="461"/>
      <c r="AXJ197" s="461"/>
      <c r="AXK197" s="461"/>
      <c r="AXL197" s="461"/>
      <c r="AXM197" s="461"/>
      <c r="AXN197" s="461"/>
      <c r="AXO197" s="461"/>
      <c r="AXP197" s="461"/>
      <c r="AXQ197" s="461"/>
      <c r="AXR197" s="461"/>
      <c r="AXS197" s="461"/>
      <c r="AXT197" s="461"/>
      <c r="AXU197" s="461"/>
      <c r="AXV197" s="461"/>
      <c r="AXW197" s="461"/>
      <c r="AXX197" s="461"/>
      <c r="AXY197" s="461"/>
      <c r="AXZ197" s="461"/>
      <c r="AYA197" s="461"/>
      <c r="AYB197" s="461"/>
      <c r="AYC197" s="461"/>
      <c r="AYD197" s="461"/>
      <c r="AYE197" s="461"/>
      <c r="AYF197" s="461"/>
      <c r="AYG197" s="461"/>
      <c r="AYH197" s="461"/>
      <c r="AYI197" s="461"/>
      <c r="AYJ197" s="461"/>
      <c r="AYK197" s="461"/>
      <c r="AYL197" s="461"/>
      <c r="AYM197" s="461"/>
      <c r="AYN197" s="461"/>
      <c r="AYO197" s="461"/>
      <c r="AYP197" s="461"/>
      <c r="AYQ197" s="461"/>
      <c r="AYR197" s="461"/>
      <c r="AYS197" s="461"/>
      <c r="AYT197" s="461"/>
      <c r="AYU197" s="461"/>
      <c r="AYV197" s="461"/>
      <c r="AYW197" s="461"/>
      <c r="AYX197" s="461"/>
      <c r="AYY197" s="461"/>
      <c r="AYZ197" s="461"/>
      <c r="AZA197" s="461"/>
      <c r="AZB197" s="461"/>
      <c r="AZC197" s="461"/>
      <c r="AZD197" s="461"/>
      <c r="AZE197" s="461"/>
      <c r="AZF197" s="461"/>
      <c r="AZG197" s="461"/>
      <c r="AZH197" s="461"/>
      <c r="AZI197" s="461"/>
      <c r="AZJ197" s="461"/>
      <c r="AZK197" s="461"/>
      <c r="AZL197" s="461"/>
      <c r="AZM197" s="461"/>
      <c r="AZN197" s="461"/>
      <c r="AZO197" s="461"/>
      <c r="AZP197" s="461"/>
      <c r="AZQ197" s="461"/>
      <c r="AZR197" s="461"/>
      <c r="AZS197" s="461"/>
      <c r="AZT197" s="461"/>
      <c r="AZU197" s="461"/>
      <c r="AZV197" s="461"/>
      <c r="AZW197" s="461"/>
      <c r="AZX197" s="461"/>
      <c r="AZY197" s="461"/>
      <c r="AZZ197" s="461"/>
      <c r="BAA197" s="461"/>
      <c r="BAB197" s="461"/>
      <c r="BAC197" s="461"/>
      <c r="BAD197" s="461"/>
      <c r="BAE197" s="461"/>
      <c r="BAF197" s="461"/>
      <c r="BAG197" s="461"/>
      <c r="BAH197" s="461"/>
      <c r="BAI197" s="461"/>
      <c r="BAJ197" s="461"/>
      <c r="BAK197" s="461"/>
      <c r="BAL197" s="461"/>
      <c r="BAM197" s="461"/>
      <c r="BAN197" s="461"/>
      <c r="BAO197" s="461"/>
      <c r="BAP197" s="461"/>
      <c r="BAQ197" s="461"/>
      <c r="BAR197" s="461"/>
      <c r="BAS197" s="461"/>
      <c r="BAT197" s="461"/>
      <c r="BAU197" s="461"/>
      <c r="BAV197" s="461"/>
      <c r="BAW197" s="461"/>
      <c r="BAX197" s="461"/>
      <c r="BAY197" s="461"/>
      <c r="BAZ197" s="461"/>
      <c r="BBA197" s="461"/>
      <c r="BBB197" s="461"/>
      <c r="BBC197" s="461"/>
      <c r="BBD197" s="461"/>
      <c r="BBE197" s="461"/>
      <c r="BBF197" s="461"/>
      <c r="BBG197" s="461"/>
      <c r="BBH197" s="461"/>
      <c r="BBI197" s="461"/>
      <c r="BBJ197" s="461"/>
      <c r="BBK197" s="461"/>
      <c r="BBL197" s="461"/>
      <c r="BBM197" s="461"/>
      <c r="BBN197" s="461"/>
      <c r="BBO197" s="461"/>
      <c r="BBP197" s="461"/>
      <c r="BBQ197" s="461"/>
      <c r="BBR197" s="461"/>
      <c r="BBS197" s="461"/>
      <c r="BBT197" s="461"/>
      <c r="BBU197" s="461"/>
      <c r="BBV197" s="461"/>
      <c r="BBW197" s="461"/>
      <c r="BBX197" s="461"/>
      <c r="BBY197" s="461"/>
      <c r="BBZ197" s="461"/>
      <c r="BCA197" s="461"/>
      <c r="BCB197" s="461"/>
      <c r="BCC197" s="461"/>
      <c r="BCD197" s="461"/>
      <c r="BCE197" s="461"/>
      <c r="BCF197" s="461"/>
      <c r="BCG197" s="461"/>
      <c r="BCH197" s="461"/>
      <c r="BCI197" s="461"/>
      <c r="BCJ197" s="461"/>
      <c r="BCK197" s="461"/>
      <c r="BCL197" s="461"/>
      <c r="BCM197" s="461"/>
      <c r="BCN197" s="461"/>
      <c r="BCO197" s="461"/>
      <c r="BCP197" s="461"/>
      <c r="BCQ197" s="461"/>
      <c r="BCR197" s="461"/>
      <c r="BCS197" s="461"/>
      <c r="BCT197" s="461"/>
      <c r="BCU197" s="461"/>
      <c r="BCV197" s="461"/>
      <c r="BCW197" s="461"/>
      <c r="BCX197" s="461"/>
      <c r="BCY197" s="461"/>
      <c r="BCZ197" s="461"/>
      <c r="BDA197" s="461"/>
      <c r="BDB197" s="461"/>
      <c r="BDC197" s="461"/>
      <c r="BDD197" s="461"/>
      <c r="BDE197" s="461"/>
      <c r="BDF197" s="461"/>
      <c r="BDG197" s="461"/>
      <c r="BDH197" s="461"/>
      <c r="BDI197" s="461"/>
      <c r="BDJ197" s="461"/>
      <c r="BDK197" s="461"/>
      <c r="BDL197" s="461"/>
      <c r="BDM197" s="461"/>
      <c r="BDN197" s="461"/>
      <c r="BDO197" s="461"/>
      <c r="BDP197" s="461"/>
      <c r="BDQ197" s="461"/>
      <c r="BDR197" s="461"/>
      <c r="BDS197" s="461"/>
      <c r="BDT197" s="461"/>
      <c r="BDU197" s="461"/>
      <c r="BDV197" s="461"/>
      <c r="BDW197" s="461"/>
      <c r="BDX197" s="461"/>
      <c r="BDY197" s="461"/>
      <c r="BDZ197" s="461"/>
      <c r="BEA197" s="461"/>
      <c r="BEB197" s="461"/>
      <c r="BEC197" s="461"/>
      <c r="BED197" s="461"/>
      <c r="BEE197" s="461"/>
      <c r="BEF197" s="461"/>
      <c r="BEG197" s="461"/>
      <c r="BEH197" s="461"/>
      <c r="BEI197" s="461"/>
      <c r="BEJ197" s="461"/>
      <c r="BEK197" s="461"/>
      <c r="BEL197" s="461"/>
      <c r="BEM197" s="461"/>
      <c r="BEN197" s="461"/>
      <c r="BEO197" s="461"/>
      <c r="BEP197" s="461"/>
      <c r="BEQ197" s="461"/>
      <c r="BER197" s="461"/>
      <c r="BES197" s="461"/>
      <c r="BET197" s="461"/>
      <c r="BEU197" s="461"/>
      <c r="BEV197" s="461"/>
      <c r="BEW197" s="461"/>
      <c r="BEX197" s="461"/>
      <c r="BEY197" s="461"/>
      <c r="BEZ197" s="461"/>
      <c r="BFA197" s="461"/>
      <c r="BFB197" s="461"/>
      <c r="BFC197" s="461"/>
      <c r="BFD197" s="461"/>
      <c r="BFE197" s="461"/>
      <c r="BFF197" s="461"/>
      <c r="BFG197" s="461"/>
      <c r="BFH197" s="461"/>
      <c r="BFI197" s="461"/>
      <c r="BFJ197" s="461"/>
      <c r="BFK197" s="461"/>
      <c r="BFL197" s="461"/>
      <c r="BFM197" s="461"/>
      <c r="BFN197" s="461"/>
      <c r="BFO197" s="461"/>
      <c r="BFP197" s="461"/>
      <c r="BFQ197" s="461"/>
      <c r="BFR197" s="461"/>
      <c r="BFS197" s="461"/>
      <c r="BFT197" s="461"/>
      <c r="BFU197" s="461"/>
      <c r="BFV197" s="461"/>
      <c r="BFW197" s="461"/>
      <c r="BFX197" s="461"/>
      <c r="BFY197" s="461"/>
      <c r="BFZ197" s="461"/>
      <c r="BGA197" s="461"/>
      <c r="BGB197" s="461"/>
      <c r="BGC197" s="461"/>
      <c r="BGD197" s="461"/>
      <c r="BGE197" s="461"/>
      <c r="BGF197" s="461"/>
      <c r="BGG197" s="461"/>
      <c r="BGH197" s="461"/>
      <c r="BGI197" s="461"/>
      <c r="BGJ197" s="461"/>
      <c r="BGK197" s="461"/>
      <c r="BGL197" s="461"/>
      <c r="BGM197" s="461"/>
      <c r="BGN197" s="461"/>
      <c r="BGO197" s="461"/>
      <c r="BGP197" s="461"/>
      <c r="BGQ197" s="461"/>
      <c r="BGR197" s="461"/>
      <c r="BGS197" s="461"/>
      <c r="BGT197" s="461"/>
      <c r="BGU197" s="461"/>
      <c r="BGV197" s="461"/>
      <c r="BGW197" s="461"/>
      <c r="BGX197" s="461"/>
      <c r="BGY197" s="461"/>
      <c r="BGZ197" s="461"/>
      <c r="BHA197" s="461"/>
      <c r="BHB197" s="461"/>
      <c r="BHC197" s="461"/>
      <c r="BHD197" s="461"/>
      <c r="BHE197" s="461"/>
      <c r="BHF197" s="461"/>
      <c r="BHG197" s="461"/>
      <c r="BHH197" s="461"/>
      <c r="BHI197" s="461"/>
      <c r="BHJ197" s="461"/>
      <c r="BHK197" s="461"/>
      <c r="BHL197" s="461"/>
      <c r="BHM197" s="461"/>
      <c r="BHN197" s="461"/>
      <c r="BHO197" s="461"/>
      <c r="BHP197" s="461"/>
      <c r="BHQ197" s="461"/>
      <c r="BHR197" s="461"/>
      <c r="BHS197" s="461"/>
      <c r="BHT197" s="461"/>
      <c r="BHU197" s="461"/>
      <c r="BHV197" s="461"/>
      <c r="BHW197" s="461"/>
      <c r="BHX197" s="461"/>
      <c r="BHY197" s="461"/>
      <c r="BHZ197" s="461"/>
      <c r="BIA197" s="461"/>
      <c r="BIB197" s="461"/>
      <c r="BIC197" s="461"/>
      <c r="BID197" s="461"/>
      <c r="BIE197" s="461"/>
      <c r="BIF197" s="461"/>
      <c r="BIG197" s="461"/>
      <c r="BIH197" s="461"/>
      <c r="BII197" s="461"/>
      <c r="BIJ197" s="461"/>
      <c r="BIK197" s="461"/>
      <c r="BIL197" s="461"/>
      <c r="BIM197" s="461"/>
      <c r="BIN197" s="461"/>
      <c r="BIO197" s="461"/>
      <c r="BIP197" s="461"/>
      <c r="BIQ197" s="461"/>
      <c r="BIR197" s="461"/>
      <c r="BIS197" s="461"/>
      <c r="BIT197" s="461"/>
      <c r="BIU197" s="461"/>
      <c r="BIV197" s="461"/>
      <c r="BIW197" s="461"/>
      <c r="BIX197" s="461"/>
      <c r="BIY197" s="461"/>
      <c r="BIZ197" s="461"/>
      <c r="BJA197" s="461"/>
      <c r="BJB197" s="461"/>
      <c r="BJC197" s="461"/>
      <c r="BJD197" s="461"/>
      <c r="BJE197" s="461"/>
      <c r="BJF197" s="461"/>
      <c r="BJG197" s="461"/>
      <c r="BJH197" s="461"/>
      <c r="BJI197" s="461"/>
      <c r="BJJ197" s="461"/>
      <c r="BJK197" s="461"/>
      <c r="BJL197" s="461"/>
      <c r="BJM197" s="461"/>
      <c r="BJN197" s="461"/>
      <c r="BJO197" s="461"/>
      <c r="BJP197" s="461"/>
      <c r="BJQ197" s="461"/>
      <c r="BJR197" s="461"/>
      <c r="BJS197" s="461"/>
      <c r="BJT197" s="461"/>
      <c r="BJU197" s="461"/>
      <c r="BJV197" s="461"/>
      <c r="BJW197" s="461"/>
      <c r="BJX197" s="461"/>
      <c r="BJY197" s="461"/>
      <c r="BJZ197" s="461"/>
      <c r="BKA197" s="461"/>
      <c r="BKB197" s="461"/>
      <c r="BKC197" s="461"/>
      <c r="BKD197" s="461"/>
      <c r="BKE197" s="461"/>
      <c r="BKF197" s="461"/>
      <c r="BKG197" s="461"/>
      <c r="BKH197" s="461"/>
      <c r="BKI197" s="461"/>
      <c r="BKJ197" s="461"/>
      <c r="BKK197" s="461"/>
      <c r="BKL197" s="461"/>
      <c r="BKM197" s="461"/>
      <c r="BKN197" s="461"/>
      <c r="BKO197" s="461"/>
      <c r="BKP197" s="461"/>
      <c r="BKQ197" s="461"/>
      <c r="BKR197" s="461"/>
      <c r="BKS197" s="461"/>
      <c r="BKT197" s="461"/>
      <c r="BKU197" s="461"/>
      <c r="BKV197" s="461"/>
      <c r="BKW197" s="461"/>
      <c r="BKX197" s="461"/>
      <c r="BKY197" s="461"/>
      <c r="BKZ197" s="461"/>
      <c r="BLA197" s="461"/>
      <c r="BLB197" s="461"/>
      <c r="BLC197" s="461"/>
      <c r="BLD197" s="461"/>
      <c r="BLE197" s="461"/>
      <c r="BLF197" s="461"/>
      <c r="BLG197" s="461"/>
      <c r="BLH197" s="461"/>
      <c r="BLI197" s="461"/>
      <c r="BLJ197" s="461"/>
      <c r="BLK197" s="461"/>
      <c r="BLL197" s="461"/>
      <c r="BLM197" s="461"/>
      <c r="BLN197" s="461"/>
      <c r="BLO197" s="461"/>
      <c r="BLP197" s="461"/>
      <c r="BLQ197" s="461"/>
      <c r="BLR197" s="461"/>
      <c r="BLS197" s="461"/>
      <c r="BLT197" s="461"/>
      <c r="BLU197" s="461"/>
      <c r="BLV197" s="461"/>
      <c r="BLW197" s="461"/>
      <c r="BLX197" s="461"/>
      <c r="BLY197" s="461"/>
      <c r="BLZ197" s="461"/>
      <c r="BMA197" s="461"/>
      <c r="BMB197" s="461"/>
      <c r="BMC197" s="461"/>
      <c r="BMD197" s="461"/>
      <c r="BME197" s="461"/>
      <c r="BMF197" s="461"/>
      <c r="BMG197" s="461"/>
      <c r="BMH197" s="461"/>
      <c r="BMI197" s="461"/>
      <c r="BMJ197" s="461"/>
      <c r="BMK197" s="461"/>
      <c r="BML197" s="461"/>
      <c r="BMM197" s="461"/>
      <c r="BMN197" s="461"/>
      <c r="BMO197" s="461"/>
      <c r="BMP197" s="461"/>
      <c r="BMQ197" s="461"/>
      <c r="BMR197" s="461"/>
      <c r="BMS197" s="461"/>
      <c r="BMT197" s="461"/>
      <c r="BMU197" s="461"/>
      <c r="BMV197" s="461"/>
      <c r="BMW197" s="461"/>
      <c r="BMX197" s="461"/>
      <c r="BMY197" s="461"/>
      <c r="BMZ197" s="461"/>
      <c r="BNA197" s="461"/>
      <c r="BNB197" s="461"/>
      <c r="BNC197" s="461"/>
      <c r="BND197" s="461"/>
      <c r="BNE197" s="461"/>
      <c r="BNF197" s="461"/>
      <c r="BNG197" s="461"/>
      <c r="BNH197" s="461"/>
      <c r="BNI197" s="461"/>
      <c r="BNJ197" s="461"/>
      <c r="BNK197" s="461"/>
      <c r="BNL197" s="461"/>
      <c r="BNM197" s="461"/>
      <c r="BNN197" s="461"/>
      <c r="BNO197" s="461"/>
      <c r="BNP197" s="461"/>
      <c r="BNQ197" s="461"/>
      <c r="BNR197" s="461"/>
      <c r="BNS197" s="461"/>
      <c r="BNT197" s="461"/>
      <c r="BNU197" s="461"/>
      <c r="BNV197" s="461"/>
      <c r="BNW197" s="461"/>
      <c r="BNX197" s="461"/>
      <c r="BNY197" s="461"/>
      <c r="BNZ197" s="461"/>
      <c r="BOA197" s="461"/>
      <c r="BOB197" s="461"/>
      <c r="BOC197" s="461"/>
      <c r="BOD197" s="461"/>
      <c r="BOE197" s="461"/>
      <c r="BOF197" s="461"/>
      <c r="BOG197" s="461"/>
      <c r="BOH197" s="461"/>
      <c r="BOI197" s="461"/>
      <c r="BOJ197" s="461"/>
      <c r="BOK197" s="461"/>
      <c r="BOL197" s="461"/>
      <c r="BOM197" s="461"/>
      <c r="BON197" s="461"/>
      <c r="BOO197" s="461"/>
      <c r="BOP197" s="461"/>
      <c r="BOQ197" s="461"/>
      <c r="BOR197" s="461"/>
      <c r="BOS197" s="461"/>
      <c r="BOT197" s="461"/>
      <c r="BOU197" s="461"/>
      <c r="BOV197" s="461"/>
      <c r="BOW197" s="461"/>
      <c r="BOX197" s="461"/>
      <c r="BOY197" s="461"/>
      <c r="BOZ197" s="461"/>
      <c r="BPA197" s="461"/>
      <c r="BPB197" s="461"/>
      <c r="BPC197" s="461"/>
      <c r="BPD197" s="461"/>
      <c r="BPE197" s="461"/>
      <c r="BPF197" s="461"/>
      <c r="BPG197" s="461"/>
      <c r="BPH197" s="461"/>
      <c r="BPI197" s="461"/>
      <c r="BPJ197" s="461"/>
      <c r="BPK197" s="461"/>
      <c r="BPL197" s="461"/>
      <c r="BPM197" s="461"/>
      <c r="BPN197" s="461"/>
      <c r="BPO197" s="461"/>
      <c r="BPP197" s="461"/>
      <c r="BPQ197" s="461"/>
      <c r="BPR197" s="461"/>
      <c r="BPS197" s="461"/>
      <c r="BPT197" s="461"/>
      <c r="BPU197" s="461"/>
      <c r="BPV197" s="461"/>
      <c r="BPW197" s="461"/>
      <c r="BPX197" s="461"/>
      <c r="BPY197" s="461"/>
      <c r="BPZ197" s="461"/>
      <c r="BQA197" s="461"/>
      <c r="BQB197" s="461"/>
      <c r="BQC197" s="461"/>
      <c r="BQD197" s="461"/>
      <c r="BQE197" s="461"/>
      <c r="BQF197" s="461"/>
      <c r="BQG197" s="461"/>
      <c r="BQH197" s="461"/>
      <c r="BQI197" s="461"/>
      <c r="BQJ197" s="461"/>
      <c r="BQK197" s="461"/>
      <c r="BQL197" s="461"/>
      <c r="BQM197" s="461"/>
      <c r="BQN197" s="461"/>
      <c r="BQO197" s="461"/>
      <c r="BQP197" s="461"/>
      <c r="BQQ197" s="461"/>
      <c r="BQR197" s="461"/>
      <c r="BQS197" s="461"/>
      <c r="BQT197" s="461"/>
      <c r="BQU197" s="461"/>
      <c r="BQV197" s="461"/>
      <c r="BQW197" s="461"/>
      <c r="BQX197" s="461"/>
      <c r="BQY197" s="461"/>
      <c r="BQZ197" s="461"/>
      <c r="BRA197" s="461"/>
      <c r="BRB197" s="461"/>
      <c r="BRC197" s="461"/>
      <c r="BRD197" s="461"/>
      <c r="BRE197" s="461"/>
      <c r="BRF197" s="461"/>
      <c r="BRG197" s="461"/>
      <c r="BRH197" s="461"/>
      <c r="BRI197" s="461"/>
      <c r="BRJ197" s="461"/>
      <c r="BRK197" s="461"/>
      <c r="BRL197" s="461"/>
      <c r="BRM197" s="461"/>
      <c r="BRN197" s="461"/>
      <c r="BRO197" s="461"/>
      <c r="BRP197" s="461"/>
      <c r="BRQ197" s="461"/>
      <c r="BRR197" s="461"/>
      <c r="BRS197" s="461"/>
      <c r="BRT197" s="461"/>
      <c r="BRU197" s="461"/>
      <c r="BRV197" s="461"/>
      <c r="BRW197" s="461"/>
      <c r="BRX197" s="461"/>
      <c r="BRY197" s="461"/>
      <c r="BRZ197" s="461"/>
      <c r="BSA197" s="461"/>
      <c r="BSB197" s="461"/>
      <c r="BSC197" s="461"/>
      <c r="BSD197" s="461"/>
      <c r="BSE197" s="461"/>
      <c r="BSF197" s="461"/>
      <c r="BSG197" s="461"/>
      <c r="BSH197" s="461"/>
      <c r="BSI197" s="461"/>
      <c r="BSJ197" s="461"/>
      <c r="BSK197" s="461"/>
      <c r="BSL197" s="461"/>
      <c r="BSM197" s="461"/>
      <c r="BSN197" s="461"/>
      <c r="BSO197" s="461"/>
      <c r="BSP197" s="461"/>
      <c r="BSQ197" s="461"/>
      <c r="BSR197" s="461"/>
      <c r="BSS197" s="461"/>
      <c r="BST197" s="461"/>
      <c r="BSU197" s="461"/>
      <c r="BSV197" s="461"/>
      <c r="BSW197" s="461"/>
      <c r="BSX197" s="461"/>
      <c r="BSY197" s="461"/>
      <c r="BSZ197" s="461"/>
      <c r="BTA197" s="461"/>
      <c r="BTB197" s="461"/>
      <c r="BTC197" s="461"/>
      <c r="BTD197" s="461"/>
      <c r="BTE197" s="461"/>
      <c r="BTF197" s="461"/>
      <c r="BTG197" s="461"/>
      <c r="BTH197" s="461"/>
      <c r="BTI197" s="461"/>
      <c r="BTJ197" s="461"/>
      <c r="BTK197" s="461"/>
      <c r="BTL197" s="461"/>
      <c r="BTM197" s="461"/>
      <c r="BTN197" s="461"/>
      <c r="BTO197" s="461"/>
      <c r="BTP197" s="461"/>
      <c r="BTQ197" s="461"/>
      <c r="BTR197" s="461"/>
      <c r="BTS197" s="461"/>
      <c r="BTT197" s="461"/>
      <c r="BTU197" s="461"/>
      <c r="BTV197" s="461"/>
      <c r="BTW197" s="461"/>
      <c r="BTX197" s="461"/>
      <c r="BTY197" s="461"/>
      <c r="BTZ197" s="461"/>
      <c r="BUA197" s="461"/>
      <c r="BUB197" s="461"/>
      <c r="BUC197" s="461"/>
      <c r="BUD197" s="461"/>
      <c r="BUE197" s="461"/>
      <c r="BUF197" s="461"/>
      <c r="BUG197" s="461"/>
      <c r="BUH197" s="461"/>
      <c r="BUI197" s="461"/>
      <c r="BUJ197" s="461"/>
      <c r="BUK197" s="461"/>
      <c r="BUL197" s="461"/>
      <c r="BUM197" s="461"/>
      <c r="BUN197" s="461"/>
      <c r="BUO197" s="461"/>
      <c r="BUP197" s="461"/>
      <c r="BUQ197" s="461"/>
      <c r="BUR197" s="461"/>
      <c r="BUS197" s="461"/>
      <c r="BUT197" s="461"/>
      <c r="BUU197" s="461"/>
      <c r="BUV197" s="461"/>
      <c r="BUW197" s="461"/>
      <c r="BUX197" s="461"/>
      <c r="BUY197" s="461"/>
      <c r="BUZ197" s="461"/>
      <c r="BVA197" s="461"/>
      <c r="BVB197" s="461"/>
      <c r="BVC197" s="461"/>
      <c r="BVD197" s="461"/>
      <c r="BVE197" s="461"/>
      <c r="BVF197" s="461"/>
      <c r="BVG197" s="461"/>
      <c r="BVH197" s="461"/>
      <c r="BVI197" s="461"/>
      <c r="BVJ197" s="461"/>
      <c r="BVK197" s="461"/>
      <c r="BVL197" s="461"/>
      <c r="BVM197" s="461"/>
      <c r="BVN197" s="461"/>
      <c r="BVO197" s="461"/>
      <c r="BVP197" s="461"/>
      <c r="BVQ197" s="461"/>
      <c r="BVR197" s="461"/>
      <c r="BVS197" s="461"/>
      <c r="BVT197" s="461"/>
      <c r="BVU197" s="461"/>
      <c r="BVV197" s="461"/>
      <c r="BVW197" s="461"/>
      <c r="BVX197" s="461"/>
      <c r="BVY197" s="461"/>
      <c r="BVZ197" s="461"/>
      <c r="BWA197" s="461"/>
      <c r="BWB197" s="461"/>
      <c r="BWC197" s="461"/>
      <c r="BWD197" s="461"/>
      <c r="BWE197" s="461"/>
      <c r="BWF197" s="461"/>
      <c r="BWG197" s="461"/>
      <c r="BWH197" s="461"/>
      <c r="BWI197" s="461"/>
      <c r="BWJ197" s="461"/>
      <c r="BWK197" s="461"/>
      <c r="BWL197" s="461"/>
      <c r="BWM197" s="461"/>
      <c r="BWN197" s="461"/>
      <c r="BWO197" s="461"/>
      <c r="BWP197" s="461"/>
      <c r="BWQ197" s="461"/>
      <c r="BWR197" s="461"/>
      <c r="BWS197" s="461"/>
      <c r="BWT197" s="461"/>
      <c r="BWU197" s="461"/>
      <c r="BWV197" s="461"/>
      <c r="BWW197" s="461"/>
      <c r="BWX197" s="461"/>
      <c r="BWY197" s="461"/>
      <c r="BWZ197" s="461"/>
      <c r="BXA197" s="461"/>
      <c r="BXB197" s="461"/>
      <c r="BXC197" s="461"/>
      <c r="BXD197" s="461"/>
      <c r="BXE197" s="461"/>
      <c r="BXF197" s="461"/>
      <c r="BXG197" s="461"/>
      <c r="BXH197" s="461"/>
      <c r="BXI197" s="461"/>
      <c r="BXJ197" s="461"/>
      <c r="BXK197" s="461"/>
      <c r="BXL197" s="461"/>
      <c r="BXM197" s="461"/>
      <c r="BXN197" s="461"/>
      <c r="BXO197" s="461"/>
      <c r="BXP197" s="461"/>
      <c r="BXQ197" s="461"/>
      <c r="BXR197" s="461"/>
      <c r="BXS197" s="461"/>
      <c r="BXT197" s="461"/>
      <c r="BXU197" s="461"/>
      <c r="BXV197" s="461"/>
      <c r="BXW197" s="461"/>
      <c r="BXX197" s="461"/>
      <c r="BXY197" s="461"/>
      <c r="BXZ197" s="461"/>
      <c r="BYA197" s="461"/>
      <c r="BYB197" s="461"/>
      <c r="BYC197" s="461"/>
      <c r="BYD197" s="461"/>
      <c r="BYE197" s="461"/>
      <c r="BYF197" s="461"/>
      <c r="BYG197" s="461"/>
      <c r="BYH197" s="461"/>
      <c r="BYI197" s="461"/>
      <c r="BYJ197" s="461"/>
      <c r="BYK197" s="461"/>
      <c r="BYL197" s="461"/>
      <c r="BYM197" s="461"/>
      <c r="BYN197" s="461"/>
      <c r="BYO197" s="461"/>
      <c r="BYP197" s="461"/>
      <c r="BYQ197" s="461"/>
      <c r="BYR197" s="461"/>
      <c r="BYS197" s="461"/>
      <c r="BYT197" s="461"/>
      <c r="BYU197" s="461"/>
      <c r="BYV197" s="461"/>
      <c r="BYW197" s="461"/>
      <c r="BYX197" s="461"/>
      <c r="BYY197" s="461"/>
      <c r="BYZ197" s="461"/>
      <c r="BZA197" s="461"/>
      <c r="BZB197" s="461"/>
      <c r="BZC197" s="461"/>
      <c r="BZD197" s="461"/>
      <c r="BZE197" s="461"/>
      <c r="BZF197" s="461"/>
      <c r="BZG197" s="461"/>
      <c r="BZH197" s="461"/>
      <c r="BZI197" s="461"/>
      <c r="BZJ197" s="461"/>
      <c r="BZK197" s="461"/>
      <c r="BZL197" s="461"/>
      <c r="BZM197" s="461"/>
      <c r="BZN197" s="461"/>
      <c r="BZO197" s="461"/>
      <c r="BZP197" s="461"/>
      <c r="BZQ197" s="461"/>
      <c r="BZR197" s="461"/>
      <c r="BZS197" s="461"/>
      <c r="BZT197" s="461"/>
      <c r="BZU197" s="461"/>
      <c r="BZV197" s="461"/>
      <c r="BZW197" s="461"/>
      <c r="BZX197" s="461"/>
      <c r="BZY197" s="461"/>
      <c r="BZZ197" s="461"/>
      <c r="CAA197" s="461"/>
      <c r="CAB197" s="461"/>
      <c r="CAC197" s="461"/>
      <c r="CAD197" s="461"/>
      <c r="CAE197" s="461"/>
      <c r="CAF197" s="461"/>
      <c r="CAG197" s="461"/>
      <c r="CAH197" s="461"/>
      <c r="CAI197" s="461"/>
      <c r="CAJ197" s="461"/>
      <c r="CAK197" s="461"/>
      <c r="CAL197" s="461"/>
      <c r="CAM197" s="461"/>
      <c r="CAN197" s="461"/>
      <c r="CAO197" s="461"/>
      <c r="CAP197" s="461"/>
      <c r="CAQ197" s="461"/>
      <c r="CAR197" s="461"/>
      <c r="CAS197" s="461"/>
      <c r="CAT197" s="461"/>
      <c r="CAU197" s="461"/>
      <c r="CAV197" s="461"/>
      <c r="CAW197" s="461"/>
      <c r="CAX197" s="461"/>
      <c r="CAY197" s="461"/>
      <c r="CAZ197" s="461"/>
      <c r="CBA197" s="461"/>
      <c r="CBB197" s="461"/>
      <c r="CBC197" s="461"/>
      <c r="CBD197" s="461"/>
      <c r="CBE197" s="461"/>
      <c r="CBF197" s="461"/>
      <c r="CBG197" s="461"/>
      <c r="CBH197" s="461"/>
      <c r="CBI197" s="461"/>
      <c r="CBJ197" s="461"/>
      <c r="CBK197" s="461"/>
      <c r="CBL197" s="461"/>
      <c r="CBM197" s="461"/>
      <c r="CBN197" s="461"/>
      <c r="CBO197" s="461"/>
      <c r="CBP197" s="461"/>
      <c r="CBQ197" s="461"/>
      <c r="CBR197" s="461"/>
      <c r="CBS197" s="461"/>
      <c r="CBT197" s="461"/>
      <c r="CBU197" s="461"/>
      <c r="CBV197" s="461"/>
      <c r="CBW197" s="461"/>
      <c r="CBX197" s="461"/>
      <c r="CBY197" s="461"/>
      <c r="CBZ197" s="461"/>
      <c r="CCA197" s="461"/>
      <c r="CCB197" s="461"/>
      <c r="CCC197" s="461"/>
      <c r="CCD197" s="461"/>
      <c r="CCE197" s="461"/>
      <c r="CCF197" s="461"/>
      <c r="CCG197" s="461"/>
      <c r="CCH197" s="461"/>
      <c r="CCI197" s="461"/>
      <c r="CCJ197" s="461"/>
      <c r="CCK197" s="461"/>
      <c r="CCL197" s="461"/>
      <c r="CCM197" s="461"/>
      <c r="CCN197" s="461"/>
      <c r="CCO197" s="461"/>
      <c r="CCP197" s="461"/>
      <c r="CCQ197" s="461"/>
      <c r="CCR197" s="461"/>
      <c r="CCS197" s="461"/>
      <c r="CCT197" s="461"/>
      <c r="CCU197" s="461"/>
      <c r="CCV197" s="461"/>
      <c r="CCW197" s="461"/>
      <c r="CCX197" s="461"/>
      <c r="CCY197" s="461"/>
      <c r="CCZ197" s="461"/>
      <c r="CDA197" s="461"/>
      <c r="CDB197" s="461"/>
      <c r="CDC197" s="461"/>
      <c r="CDD197" s="461"/>
      <c r="CDE197" s="461"/>
      <c r="CDF197" s="461"/>
      <c r="CDG197" s="461"/>
      <c r="CDH197" s="461"/>
      <c r="CDI197" s="461"/>
      <c r="CDJ197" s="461"/>
      <c r="CDK197" s="461"/>
      <c r="CDL197" s="461"/>
      <c r="CDM197" s="461"/>
      <c r="CDN197" s="461"/>
      <c r="CDO197" s="461"/>
      <c r="CDP197" s="461"/>
      <c r="CDQ197" s="461"/>
      <c r="CDR197" s="461"/>
      <c r="CDS197" s="461"/>
      <c r="CDT197" s="461"/>
      <c r="CDU197" s="461"/>
      <c r="CDV197" s="461"/>
      <c r="CDW197" s="461"/>
      <c r="CDX197" s="461"/>
      <c r="CDY197" s="461"/>
      <c r="CDZ197" s="461"/>
      <c r="CEA197" s="461"/>
      <c r="CEB197" s="461"/>
      <c r="CEC197" s="461"/>
      <c r="CED197" s="461"/>
      <c r="CEE197" s="461"/>
      <c r="CEF197" s="461"/>
      <c r="CEG197" s="461"/>
      <c r="CEH197" s="461"/>
      <c r="CEI197" s="461"/>
      <c r="CEJ197" s="461"/>
      <c r="CEK197" s="461"/>
      <c r="CEL197" s="461"/>
      <c r="CEM197" s="461"/>
      <c r="CEN197" s="461"/>
      <c r="CEO197" s="461"/>
      <c r="CEP197" s="461"/>
      <c r="CEQ197" s="461"/>
      <c r="CER197" s="461"/>
      <c r="CES197" s="461"/>
      <c r="CET197" s="461"/>
      <c r="CEU197" s="461"/>
      <c r="CEV197" s="461"/>
      <c r="CEW197" s="461"/>
      <c r="CEX197" s="461"/>
      <c r="CEY197" s="461"/>
      <c r="CEZ197" s="461"/>
      <c r="CFA197" s="461"/>
      <c r="CFB197" s="461"/>
      <c r="CFC197" s="461"/>
      <c r="CFD197" s="461"/>
      <c r="CFE197" s="461"/>
      <c r="CFF197" s="461"/>
      <c r="CFG197" s="461"/>
      <c r="CFH197" s="461"/>
      <c r="CFI197" s="461"/>
      <c r="CFJ197" s="461"/>
      <c r="CFK197" s="461"/>
      <c r="CFL197" s="461"/>
      <c r="CFM197" s="461"/>
      <c r="CFN197" s="461"/>
      <c r="CFO197" s="461"/>
      <c r="CFP197" s="461"/>
      <c r="CFQ197" s="461"/>
      <c r="CFR197" s="461"/>
      <c r="CFS197" s="461"/>
      <c r="CFT197" s="461"/>
      <c r="CFU197" s="461"/>
      <c r="CFV197" s="461"/>
      <c r="CFW197" s="461"/>
      <c r="CFX197" s="461"/>
      <c r="CFY197" s="461"/>
      <c r="CFZ197" s="461"/>
      <c r="CGA197" s="461"/>
      <c r="CGB197" s="461"/>
      <c r="CGC197" s="461"/>
      <c r="CGD197" s="461"/>
      <c r="CGE197" s="461"/>
      <c r="CGF197" s="461"/>
      <c r="CGG197" s="461"/>
      <c r="CGH197" s="461"/>
      <c r="CGI197" s="461"/>
      <c r="CGJ197" s="461"/>
      <c r="CGK197" s="461"/>
      <c r="CGL197" s="461"/>
      <c r="CGM197" s="461"/>
      <c r="CGN197" s="461"/>
      <c r="CGO197" s="461"/>
      <c r="CGP197" s="461"/>
      <c r="CGQ197" s="461"/>
      <c r="CGR197" s="461"/>
      <c r="CGS197" s="461"/>
      <c r="CGT197" s="461"/>
      <c r="CGU197" s="461"/>
      <c r="CGV197" s="461"/>
      <c r="CGW197" s="461"/>
      <c r="CGX197" s="461"/>
      <c r="CGY197" s="461"/>
      <c r="CGZ197" s="461"/>
      <c r="CHA197" s="461"/>
      <c r="CHB197" s="461"/>
      <c r="CHC197" s="461"/>
      <c r="CHD197" s="461"/>
      <c r="CHE197" s="461"/>
      <c r="CHF197" s="461"/>
      <c r="CHG197" s="461"/>
      <c r="CHH197" s="461"/>
      <c r="CHI197" s="461"/>
      <c r="CHJ197" s="461"/>
      <c r="CHK197" s="461"/>
      <c r="CHL197" s="461"/>
      <c r="CHM197" s="461"/>
      <c r="CHN197" s="461"/>
      <c r="CHO197" s="461"/>
      <c r="CHP197" s="461"/>
      <c r="CHQ197" s="461"/>
      <c r="CHR197" s="461"/>
      <c r="CHS197" s="461"/>
      <c r="CHT197" s="461"/>
      <c r="CHU197" s="461"/>
      <c r="CHV197" s="461"/>
      <c r="CHW197" s="461"/>
      <c r="CHX197" s="461"/>
      <c r="CHY197" s="461"/>
      <c r="CHZ197" s="461"/>
      <c r="CIA197" s="461"/>
      <c r="CIB197" s="461"/>
      <c r="CIC197" s="461"/>
      <c r="CID197" s="461"/>
      <c r="CIE197" s="461"/>
      <c r="CIF197" s="461"/>
      <c r="CIG197" s="461"/>
      <c r="CIH197" s="461"/>
      <c r="CII197" s="461"/>
      <c r="CIJ197" s="461"/>
      <c r="CIK197" s="461"/>
      <c r="CIL197" s="461"/>
      <c r="CIM197" s="461"/>
      <c r="CIN197" s="461"/>
      <c r="CIO197" s="461"/>
      <c r="CIP197" s="461"/>
      <c r="CIQ197" s="461"/>
      <c r="CIR197" s="461"/>
      <c r="CIS197" s="461"/>
      <c r="CIT197" s="461"/>
      <c r="CIU197" s="461"/>
      <c r="CIV197" s="461"/>
      <c r="CIW197" s="461"/>
      <c r="CIX197" s="461"/>
      <c r="CIY197" s="461"/>
      <c r="CIZ197" s="461"/>
      <c r="CJA197" s="461"/>
      <c r="CJB197" s="461"/>
      <c r="CJC197" s="461"/>
      <c r="CJD197" s="461"/>
      <c r="CJE197" s="461"/>
      <c r="CJF197" s="461"/>
      <c r="CJG197" s="461"/>
      <c r="CJH197" s="461"/>
      <c r="CJI197" s="461"/>
      <c r="CJJ197" s="461"/>
      <c r="CJK197" s="461"/>
      <c r="CJL197" s="461"/>
      <c r="CJM197" s="461"/>
      <c r="CJN197" s="461"/>
      <c r="CJO197" s="461"/>
      <c r="CJP197" s="461"/>
      <c r="CJQ197" s="461"/>
      <c r="CJR197" s="461"/>
      <c r="CJS197" s="461"/>
      <c r="CJT197" s="461"/>
      <c r="CJU197" s="461"/>
      <c r="CJV197" s="461"/>
      <c r="CJW197" s="461"/>
      <c r="CJX197" s="461"/>
      <c r="CJY197" s="461"/>
      <c r="CJZ197" s="461"/>
      <c r="CKA197" s="461"/>
      <c r="CKB197" s="461"/>
      <c r="CKC197" s="461"/>
      <c r="CKD197" s="461"/>
      <c r="CKE197" s="461"/>
      <c r="CKF197" s="461"/>
      <c r="CKG197" s="461"/>
      <c r="CKH197" s="461"/>
      <c r="CKI197" s="461"/>
      <c r="CKJ197" s="461"/>
      <c r="CKK197" s="461"/>
      <c r="CKL197" s="461"/>
      <c r="CKM197" s="461"/>
      <c r="CKN197" s="461"/>
      <c r="CKO197" s="461"/>
      <c r="CKP197" s="461"/>
      <c r="CKQ197" s="461"/>
      <c r="CKR197" s="461"/>
      <c r="CKS197" s="461"/>
      <c r="CKT197" s="461"/>
      <c r="CKU197" s="461"/>
      <c r="CKV197" s="461"/>
      <c r="CKW197" s="461"/>
      <c r="CKX197" s="461"/>
      <c r="CKY197" s="461"/>
      <c r="CKZ197" s="461"/>
      <c r="CLA197" s="461"/>
      <c r="CLB197" s="461"/>
      <c r="CLC197" s="461"/>
      <c r="CLD197" s="461"/>
      <c r="CLE197" s="461"/>
      <c r="CLF197" s="461"/>
      <c r="CLG197" s="461"/>
      <c r="CLH197" s="461"/>
      <c r="CLI197" s="461"/>
      <c r="CLJ197" s="461"/>
      <c r="CLK197" s="461"/>
      <c r="CLL197" s="461"/>
      <c r="CLM197" s="461"/>
      <c r="CLN197" s="461"/>
      <c r="CLO197" s="461"/>
      <c r="CLP197" s="461"/>
      <c r="CLQ197" s="461"/>
      <c r="CLR197" s="461"/>
      <c r="CLS197" s="461"/>
      <c r="CLT197" s="461"/>
      <c r="CLU197" s="461"/>
      <c r="CLV197" s="461"/>
      <c r="CLW197" s="461"/>
      <c r="CLX197" s="461"/>
      <c r="CLY197" s="461"/>
      <c r="CLZ197" s="461"/>
      <c r="CMA197" s="461"/>
      <c r="CMB197" s="461"/>
      <c r="CMC197" s="461"/>
      <c r="CMD197" s="461"/>
      <c r="CME197" s="461"/>
      <c r="CMF197" s="461"/>
      <c r="CMG197" s="461"/>
      <c r="CMH197" s="461"/>
      <c r="CMI197" s="461"/>
      <c r="CMJ197" s="461"/>
      <c r="CMK197" s="461"/>
      <c r="CML197" s="461"/>
      <c r="CMM197" s="461"/>
      <c r="CMN197" s="461"/>
      <c r="CMO197" s="461"/>
      <c r="CMP197" s="461"/>
      <c r="CMQ197" s="461"/>
      <c r="CMR197" s="461"/>
      <c r="CMS197" s="461"/>
      <c r="CMT197" s="461"/>
      <c r="CMU197" s="461"/>
      <c r="CMV197" s="461"/>
      <c r="CMW197" s="461"/>
      <c r="CMX197" s="461"/>
      <c r="CMY197" s="461"/>
      <c r="CMZ197" s="461"/>
      <c r="CNA197" s="461"/>
      <c r="CNB197" s="461"/>
      <c r="CNC197" s="461"/>
      <c r="CND197" s="461"/>
      <c r="CNE197" s="461"/>
      <c r="CNF197" s="461"/>
      <c r="CNG197" s="461"/>
      <c r="CNH197" s="461"/>
      <c r="CNI197" s="461"/>
      <c r="CNJ197" s="461"/>
      <c r="CNK197" s="461"/>
      <c r="CNL197" s="461"/>
      <c r="CNM197" s="461"/>
      <c r="CNN197" s="461"/>
      <c r="CNO197" s="461"/>
      <c r="CNP197" s="461"/>
      <c r="CNQ197" s="461"/>
      <c r="CNR197" s="461"/>
      <c r="CNS197" s="461"/>
      <c r="CNT197" s="461"/>
      <c r="CNU197" s="461"/>
      <c r="CNV197" s="461"/>
      <c r="CNW197" s="461"/>
      <c r="CNX197" s="461"/>
      <c r="CNY197" s="461"/>
      <c r="CNZ197" s="461"/>
      <c r="COA197" s="461"/>
      <c r="COB197" s="461"/>
      <c r="COC197" s="461"/>
      <c r="COD197" s="461"/>
      <c r="COE197" s="461"/>
      <c r="COF197" s="461"/>
      <c r="COG197" s="461"/>
      <c r="COH197" s="461"/>
      <c r="COI197" s="461"/>
      <c r="COJ197" s="461"/>
      <c r="COK197" s="461"/>
      <c r="COL197" s="461"/>
      <c r="COM197" s="461"/>
      <c r="CON197" s="461"/>
      <c r="COO197" s="461"/>
      <c r="COP197" s="461"/>
      <c r="COQ197" s="461"/>
      <c r="COR197" s="461"/>
      <c r="COS197" s="461"/>
      <c r="COT197" s="461"/>
      <c r="COU197" s="461"/>
      <c r="COV197" s="461"/>
      <c r="COW197" s="461"/>
      <c r="COX197" s="461"/>
      <c r="COY197" s="461"/>
      <c r="COZ197" s="461"/>
      <c r="CPA197" s="461"/>
      <c r="CPB197" s="461"/>
      <c r="CPC197" s="461"/>
      <c r="CPD197" s="461"/>
      <c r="CPE197" s="461"/>
      <c r="CPF197" s="461"/>
      <c r="CPG197" s="461"/>
      <c r="CPH197" s="461"/>
      <c r="CPI197" s="461"/>
      <c r="CPJ197" s="461"/>
      <c r="CPK197" s="461"/>
      <c r="CPL197" s="461"/>
      <c r="CPM197" s="461"/>
      <c r="CPN197" s="461"/>
      <c r="CPO197" s="461"/>
      <c r="CPP197" s="461"/>
      <c r="CPQ197" s="461"/>
      <c r="CPR197" s="461"/>
      <c r="CPS197" s="461"/>
      <c r="CPT197" s="461"/>
      <c r="CPU197" s="461"/>
      <c r="CPV197" s="461"/>
      <c r="CPW197" s="461"/>
      <c r="CPX197" s="461"/>
      <c r="CPY197" s="461"/>
      <c r="CPZ197" s="461"/>
      <c r="CQA197" s="461"/>
      <c r="CQB197" s="461"/>
      <c r="CQC197" s="461"/>
      <c r="CQD197" s="461"/>
      <c r="CQE197" s="461"/>
      <c r="CQF197" s="461"/>
      <c r="CQG197" s="461"/>
      <c r="CQH197" s="461"/>
      <c r="CQI197" s="461"/>
      <c r="CQJ197" s="461"/>
      <c r="CQK197" s="461"/>
      <c r="CQL197" s="461"/>
      <c r="CQM197" s="461"/>
      <c r="CQN197" s="461"/>
      <c r="CQO197" s="461"/>
      <c r="CQP197" s="461"/>
      <c r="CQQ197" s="461"/>
      <c r="CQR197" s="461"/>
      <c r="CQS197" s="461"/>
      <c r="CQT197" s="461"/>
      <c r="CQU197" s="461"/>
      <c r="CQV197" s="461"/>
      <c r="CQW197" s="461"/>
      <c r="CQX197" s="461"/>
      <c r="CQY197" s="461"/>
      <c r="CQZ197" s="461"/>
      <c r="CRA197" s="461"/>
      <c r="CRB197" s="461"/>
      <c r="CRC197" s="461"/>
      <c r="CRD197" s="461"/>
      <c r="CRE197" s="461"/>
      <c r="CRF197" s="461"/>
      <c r="CRG197" s="461"/>
      <c r="CRH197" s="461"/>
      <c r="CRI197" s="461"/>
      <c r="CRJ197" s="461"/>
      <c r="CRK197" s="461"/>
      <c r="CRL197" s="461"/>
      <c r="CRM197" s="461"/>
      <c r="CRN197" s="461"/>
      <c r="CRO197" s="461"/>
      <c r="CRP197" s="461"/>
      <c r="CRQ197" s="461"/>
      <c r="CRR197" s="461"/>
      <c r="CRS197" s="461"/>
      <c r="CRT197" s="461"/>
      <c r="CRU197" s="461"/>
      <c r="CRV197" s="461"/>
      <c r="CRW197" s="461"/>
      <c r="CRX197" s="461"/>
      <c r="CRY197" s="461"/>
      <c r="CRZ197" s="461"/>
      <c r="CSA197" s="461"/>
      <c r="CSB197" s="461"/>
      <c r="CSC197" s="461"/>
      <c r="CSD197" s="461"/>
      <c r="CSE197" s="461"/>
      <c r="CSF197" s="461"/>
      <c r="CSG197" s="461"/>
      <c r="CSH197" s="461"/>
      <c r="CSI197" s="461"/>
      <c r="CSJ197" s="461"/>
      <c r="CSK197" s="461"/>
      <c r="CSL197" s="461"/>
      <c r="CSM197" s="461"/>
      <c r="CSN197" s="461"/>
      <c r="CSO197" s="461"/>
      <c r="CSP197" s="461"/>
      <c r="CSQ197" s="461"/>
      <c r="CSR197" s="461"/>
      <c r="CSS197" s="461"/>
      <c r="CST197" s="461"/>
      <c r="CSU197" s="461"/>
      <c r="CSV197" s="461"/>
      <c r="CSW197" s="461"/>
      <c r="CSX197" s="461"/>
      <c r="CSY197" s="461"/>
      <c r="CSZ197" s="461"/>
      <c r="CTA197" s="461"/>
      <c r="CTB197" s="461"/>
      <c r="CTC197" s="461"/>
      <c r="CTD197" s="461"/>
      <c r="CTE197" s="461"/>
      <c r="CTF197" s="461"/>
      <c r="CTG197" s="461"/>
      <c r="CTH197" s="461"/>
      <c r="CTI197" s="461"/>
      <c r="CTJ197" s="461"/>
      <c r="CTK197" s="461"/>
      <c r="CTL197" s="461"/>
      <c r="CTM197" s="461"/>
      <c r="CTN197" s="461"/>
      <c r="CTO197" s="461"/>
      <c r="CTP197" s="461"/>
      <c r="CTQ197" s="461"/>
      <c r="CTR197" s="461"/>
      <c r="CTS197" s="461"/>
      <c r="CTT197" s="461"/>
      <c r="CTU197" s="461"/>
      <c r="CTV197" s="461"/>
      <c r="CTW197" s="461"/>
      <c r="CTX197" s="461"/>
      <c r="CTY197" s="461"/>
      <c r="CTZ197" s="461"/>
      <c r="CUA197" s="461"/>
      <c r="CUB197" s="461"/>
      <c r="CUC197" s="461"/>
      <c r="CUD197" s="461"/>
      <c r="CUE197" s="461"/>
      <c r="CUF197" s="461"/>
      <c r="CUG197" s="461"/>
      <c r="CUH197" s="461"/>
      <c r="CUI197" s="461"/>
      <c r="CUJ197" s="461"/>
      <c r="CUK197" s="461"/>
      <c r="CUL197" s="461"/>
      <c r="CUM197" s="461"/>
      <c r="CUN197" s="461"/>
      <c r="CUO197" s="461"/>
      <c r="CUP197" s="461"/>
      <c r="CUQ197" s="461"/>
      <c r="CUR197" s="461"/>
      <c r="CUS197" s="461"/>
      <c r="CUT197" s="461"/>
      <c r="CUU197" s="461"/>
      <c r="CUV197" s="461"/>
      <c r="CUW197" s="461"/>
      <c r="CUX197" s="461"/>
      <c r="CUY197" s="461"/>
      <c r="CUZ197" s="461"/>
      <c r="CVA197" s="461"/>
      <c r="CVB197" s="461"/>
      <c r="CVC197" s="461"/>
      <c r="CVD197" s="461"/>
      <c r="CVE197" s="461"/>
      <c r="CVF197" s="461"/>
      <c r="CVG197" s="461"/>
      <c r="CVH197" s="461"/>
      <c r="CVI197" s="461"/>
      <c r="CVJ197" s="461"/>
      <c r="CVK197" s="461"/>
      <c r="CVL197" s="461"/>
      <c r="CVM197" s="461"/>
      <c r="CVN197" s="461"/>
      <c r="CVO197" s="461"/>
      <c r="CVP197" s="461"/>
      <c r="CVQ197" s="461"/>
      <c r="CVR197" s="461"/>
      <c r="CVS197" s="461"/>
      <c r="CVT197" s="461"/>
      <c r="CVU197" s="461"/>
      <c r="CVV197" s="461"/>
      <c r="CVW197" s="461"/>
      <c r="CVX197" s="461"/>
      <c r="CVY197" s="461"/>
      <c r="CVZ197" s="461"/>
      <c r="CWA197" s="461"/>
      <c r="CWB197" s="461"/>
      <c r="CWC197" s="461"/>
      <c r="CWD197" s="461"/>
      <c r="CWE197" s="461"/>
      <c r="CWF197" s="461"/>
      <c r="CWG197" s="461"/>
      <c r="CWH197" s="461"/>
      <c r="CWI197" s="461"/>
      <c r="CWJ197" s="461"/>
      <c r="CWK197" s="461"/>
      <c r="CWL197" s="461"/>
      <c r="CWM197" s="461"/>
      <c r="CWN197" s="461"/>
      <c r="CWO197" s="461"/>
      <c r="CWP197" s="461"/>
      <c r="CWQ197" s="461"/>
      <c r="CWR197" s="461"/>
      <c r="CWS197" s="461"/>
      <c r="CWT197" s="461"/>
      <c r="CWU197" s="461"/>
      <c r="CWV197" s="461"/>
      <c r="CWW197" s="461"/>
      <c r="CWX197" s="461"/>
      <c r="CWY197" s="461"/>
      <c r="CWZ197" s="461"/>
      <c r="CXA197" s="461"/>
      <c r="CXB197" s="461"/>
      <c r="CXC197" s="461"/>
      <c r="CXD197" s="461"/>
      <c r="CXE197" s="461"/>
      <c r="CXF197" s="461"/>
      <c r="CXG197" s="461"/>
      <c r="CXH197" s="461"/>
      <c r="CXI197" s="461"/>
      <c r="CXJ197" s="461"/>
      <c r="CXK197" s="461"/>
      <c r="CXL197" s="461"/>
      <c r="CXM197" s="461"/>
      <c r="CXN197" s="461"/>
      <c r="CXO197" s="461"/>
      <c r="CXP197" s="461"/>
      <c r="CXQ197" s="461"/>
      <c r="CXR197" s="461"/>
      <c r="CXS197" s="461"/>
      <c r="CXT197" s="461"/>
      <c r="CXU197" s="461"/>
      <c r="CXV197" s="461"/>
      <c r="CXW197" s="461"/>
      <c r="CXX197" s="461"/>
      <c r="CXY197" s="461"/>
      <c r="CXZ197" s="461"/>
      <c r="CYA197" s="461"/>
      <c r="CYB197" s="461"/>
      <c r="CYC197" s="461"/>
      <c r="CYD197" s="461"/>
      <c r="CYE197" s="461"/>
      <c r="CYF197" s="461"/>
      <c r="CYG197" s="461"/>
      <c r="CYH197" s="461"/>
      <c r="CYI197" s="461"/>
      <c r="CYJ197" s="461"/>
      <c r="CYK197" s="461"/>
      <c r="CYL197" s="461"/>
      <c r="CYM197" s="461"/>
      <c r="CYN197" s="461"/>
      <c r="CYO197" s="461"/>
      <c r="CYP197" s="461"/>
      <c r="CYQ197" s="461"/>
      <c r="CYR197" s="461"/>
      <c r="CYS197" s="461"/>
      <c r="CYT197" s="461"/>
      <c r="CYU197" s="461"/>
      <c r="CYV197" s="461"/>
      <c r="CYW197" s="461"/>
      <c r="CYX197" s="461"/>
      <c r="CYY197" s="461"/>
      <c r="CYZ197" s="461"/>
      <c r="CZA197" s="461"/>
      <c r="CZB197" s="461"/>
      <c r="CZC197" s="461"/>
      <c r="CZD197" s="461"/>
      <c r="CZE197" s="461"/>
      <c r="CZF197" s="461"/>
      <c r="CZG197" s="461"/>
      <c r="CZH197" s="461"/>
      <c r="CZI197" s="461"/>
      <c r="CZJ197" s="461"/>
      <c r="CZK197" s="461"/>
      <c r="CZL197" s="461"/>
      <c r="CZM197" s="461"/>
      <c r="CZN197" s="461"/>
      <c r="CZO197" s="461"/>
      <c r="CZP197" s="461"/>
      <c r="CZQ197" s="461"/>
      <c r="CZR197" s="461"/>
      <c r="CZS197" s="461"/>
      <c r="CZT197" s="461"/>
      <c r="CZU197" s="461"/>
      <c r="CZV197" s="461"/>
      <c r="CZW197" s="461"/>
      <c r="CZX197" s="461"/>
      <c r="CZY197" s="461"/>
      <c r="CZZ197" s="461"/>
      <c r="DAA197" s="461"/>
      <c r="DAB197" s="461"/>
      <c r="DAC197" s="461"/>
      <c r="DAD197" s="461"/>
      <c r="DAE197" s="461"/>
      <c r="DAF197" s="461"/>
      <c r="DAG197" s="461"/>
      <c r="DAH197" s="461"/>
      <c r="DAI197" s="461"/>
      <c r="DAJ197" s="461"/>
      <c r="DAK197" s="461"/>
      <c r="DAL197" s="461"/>
      <c r="DAM197" s="461"/>
      <c r="DAN197" s="461"/>
      <c r="DAO197" s="461"/>
      <c r="DAP197" s="461"/>
      <c r="DAQ197" s="461"/>
      <c r="DAR197" s="461"/>
      <c r="DAS197" s="461"/>
      <c r="DAT197" s="461"/>
      <c r="DAU197" s="461"/>
      <c r="DAV197" s="461"/>
      <c r="DAW197" s="461"/>
      <c r="DAX197" s="461"/>
      <c r="DAY197" s="461"/>
      <c r="DAZ197" s="461"/>
      <c r="DBA197" s="461"/>
      <c r="DBB197" s="461"/>
      <c r="DBC197" s="461"/>
      <c r="DBD197" s="461"/>
      <c r="DBE197" s="461"/>
      <c r="DBF197" s="461"/>
      <c r="DBG197" s="461"/>
      <c r="DBH197" s="461"/>
      <c r="DBI197" s="461"/>
      <c r="DBJ197" s="461"/>
      <c r="DBK197" s="461"/>
      <c r="DBL197" s="461"/>
      <c r="DBM197" s="461"/>
      <c r="DBN197" s="461"/>
      <c r="DBO197" s="461"/>
      <c r="DBP197" s="461"/>
      <c r="DBQ197" s="461"/>
      <c r="DBR197" s="461"/>
      <c r="DBS197" s="461"/>
      <c r="DBT197" s="461"/>
      <c r="DBU197" s="461"/>
      <c r="DBV197" s="461"/>
      <c r="DBW197" s="461"/>
      <c r="DBX197" s="461"/>
      <c r="DBY197" s="461"/>
      <c r="DBZ197" s="461"/>
      <c r="DCA197" s="461"/>
      <c r="DCB197" s="461"/>
      <c r="DCC197" s="461"/>
      <c r="DCD197" s="461"/>
      <c r="DCE197" s="461"/>
      <c r="DCF197" s="461"/>
      <c r="DCG197" s="461"/>
      <c r="DCH197" s="461"/>
      <c r="DCI197" s="461"/>
      <c r="DCJ197" s="461"/>
      <c r="DCK197" s="461"/>
      <c r="DCL197" s="461"/>
      <c r="DCM197" s="461"/>
      <c r="DCN197" s="461"/>
      <c r="DCO197" s="461"/>
      <c r="DCP197" s="461"/>
      <c r="DCQ197" s="461"/>
      <c r="DCR197" s="461"/>
      <c r="DCS197" s="461"/>
      <c r="DCT197" s="461"/>
      <c r="DCU197" s="461"/>
      <c r="DCV197" s="461"/>
      <c r="DCW197" s="461"/>
      <c r="DCX197" s="461"/>
      <c r="DCY197" s="461"/>
      <c r="DCZ197" s="461"/>
      <c r="DDA197" s="461"/>
      <c r="DDB197" s="461"/>
      <c r="DDC197" s="461"/>
      <c r="DDD197" s="461"/>
      <c r="DDE197" s="461"/>
      <c r="DDF197" s="461"/>
      <c r="DDG197" s="461"/>
      <c r="DDH197" s="461"/>
      <c r="DDI197" s="461"/>
      <c r="DDJ197" s="461"/>
      <c r="DDK197" s="461"/>
      <c r="DDL197" s="461"/>
      <c r="DDM197" s="461"/>
      <c r="DDN197" s="461"/>
      <c r="DDO197" s="461"/>
      <c r="DDP197" s="461"/>
      <c r="DDQ197" s="461"/>
      <c r="DDR197" s="461"/>
      <c r="DDS197" s="461"/>
      <c r="DDT197" s="461"/>
      <c r="DDU197" s="461"/>
      <c r="DDV197" s="461"/>
      <c r="DDW197" s="461"/>
      <c r="DDX197" s="461"/>
      <c r="DDY197" s="461"/>
      <c r="DDZ197" s="461"/>
      <c r="DEA197" s="461"/>
      <c r="DEB197" s="461"/>
      <c r="DEC197" s="461"/>
      <c r="DED197" s="461"/>
      <c r="DEE197" s="461"/>
      <c r="DEF197" s="461"/>
      <c r="DEG197" s="461"/>
      <c r="DEH197" s="461"/>
      <c r="DEI197" s="461"/>
      <c r="DEJ197" s="461"/>
      <c r="DEK197" s="461"/>
      <c r="DEL197" s="461"/>
      <c r="DEM197" s="461"/>
      <c r="DEN197" s="461"/>
      <c r="DEO197" s="461"/>
      <c r="DEP197" s="461"/>
      <c r="DEQ197" s="461"/>
      <c r="DER197" s="461"/>
      <c r="DES197" s="461"/>
      <c r="DET197" s="461"/>
      <c r="DEU197" s="461"/>
      <c r="DEV197" s="461"/>
      <c r="DEW197" s="461"/>
      <c r="DEX197" s="461"/>
      <c r="DEY197" s="461"/>
      <c r="DEZ197" s="461"/>
      <c r="DFA197" s="461"/>
      <c r="DFB197" s="461"/>
      <c r="DFC197" s="461"/>
      <c r="DFD197" s="461"/>
      <c r="DFE197" s="461"/>
      <c r="DFF197" s="461"/>
      <c r="DFG197" s="461"/>
      <c r="DFH197" s="461"/>
      <c r="DFI197" s="461"/>
      <c r="DFJ197" s="461"/>
      <c r="DFK197" s="461"/>
      <c r="DFL197" s="461"/>
      <c r="DFM197" s="461"/>
      <c r="DFN197" s="461"/>
      <c r="DFO197" s="461"/>
      <c r="DFP197" s="461"/>
      <c r="DFQ197" s="461"/>
      <c r="DFR197" s="461"/>
      <c r="DFS197" s="461"/>
      <c r="DFT197" s="461"/>
      <c r="DFU197" s="461"/>
      <c r="DFV197" s="461"/>
      <c r="DFW197" s="461"/>
      <c r="DFX197" s="461"/>
      <c r="DFY197" s="461"/>
      <c r="DFZ197" s="461"/>
      <c r="DGA197" s="461"/>
      <c r="DGB197" s="461"/>
      <c r="DGC197" s="461"/>
      <c r="DGD197" s="461"/>
      <c r="DGE197" s="461"/>
      <c r="DGF197" s="461"/>
      <c r="DGG197" s="461"/>
      <c r="DGH197" s="461"/>
      <c r="DGI197" s="461"/>
      <c r="DGJ197" s="461"/>
      <c r="DGK197" s="461"/>
      <c r="DGL197" s="461"/>
      <c r="DGM197" s="461"/>
      <c r="DGN197" s="461"/>
      <c r="DGO197" s="461"/>
      <c r="DGP197" s="461"/>
      <c r="DGQ197" s="461"/>
      <c r="DGR197" s="461"/>
      <c r="DGS197" s="461"/>
      <c r="DGT197" s="461"/>
      <c r="DGU197" s="461"/>
      <c r="DGV197" s="461"/>
      <c r="DGW197" s="461"/>
      <c r="DGX197" s="461"/>
      <c r="DGY197" s="461"/>
      <c r="DGZ197" s="461"/>
      <c r="DHA197" s="461"/>
      <c r="DHB197" s="461"/>
      <c r="DHC197" s="461"/>
      <c r="DHD197" s="461"/>
      <c r="DHE197" s="461"/>
      <c r="DHF197" s="461"/>
      <c r="DHG197" s="461"/>
      <c r="DHH197" s="461"/>
      <c r="DHI197" s="461"/>
      <c r="DHJ197" s="461"/>
      <c r="DHK197" s="461"/>
      <c r="DHL197" s="461"/>
      <c r="DHM197" s="461"/>
      <c r="DHN197" s="461"/>
      <c r="DHO197" s="461"/>
      <c r="DHP197" s="461"/>
      <c r="DHQ197" s="461"/>
      <c r="DHR197" s="461"/>
      <c r="DHS197" s="461"/>
      <c r="DHT197" s="461"/>
      <c r="DHU197" s="461"/>
      <c r="DHV197" s="461"/>
      <c r="DHW197" s="461"/>
      <c r="DHX197" s="461"/>
      <c r="DHY197" s="461"/>
      <c r="DHZ197" s="461"/>
      <c r="DIA197" s="461"/>
      <c r="DIB197" s="461"/>
      <c r="DIC197" s="461"/>
      <c r="DID197" s="461"/>
      <c r="DIE197" s="461"/>
      <c r="DIF197" s="461"/>
      <c r="DIG197" s="461"/>
      <c r="DIH197" s="461"/>
      <c r="DII197" s="461"/>
      <c r="DIJ197" s="461"/>
      <c r="DIK197" s="461"/>
      <c r="DIL197" s="461"/>
      <c r="DIM197" s="461"/>
      <c r="DIN197" s="461"/>
      <c r="DIO197" s="461"/>
      <c r="DIP197" s="461"/>
      <c r="DIQ197" s="461"/>
      <c r="DIR197" s="461"/>
      <c r="DIS197" s="461"/>
      <c r="DIT197" s="461"/>
      <c r="DIU197" s="461"/>
      <c r="DIV197" s="461"/>
      <c r="DIW197" s="461"/>
      <c r="DIX197" s="461"/>
      <c r="DIY197" s="461"/>
      <c r="DIZ197" s="461"/>
      <c r="DJA197" s="461"/>
      <c r="DJB197" s="461"/>
      <c r="DJC197" s="461"/>
      <c r="DJD197" s="461"/>
      <c r="DJE197" s="461"/>
      <c r="DJF197" s="461"/>
      <c r="DJG197" s="461"/>
      <c r="DJH197" s="461"/>
      <c r="DJI197" s="461"/>
      <c r="DJJ197" s="461"/>
      <c r="DJK197" s="461"/>
      <c r="DJL197" s="461"/>
      <c r="DJM197" s="461"/>
      <c r="DJN197" s="461"/>
      <c r="DJO197" s="461"/>
      <c r="DJP197" s="461"/>
      <c r="DJQ197" s="461"/>
      <c r="DJR197" s="461"/>
      <c r="DJS197" s="461"/>
      <c r="DJT197" s="461"/>
      <c r="DJU197" s="461"/>
      <c r="DJV197" s="461"/>
      <c r="DJW197" s="461"/>
      <c r="DJX197" s="461"/>
      <c r="DJY197" s="461"/>
      <c r="DJZ197" s="461"/>
      <c r="DKA197" s="461"/>
      <c r="DKB197" s="461"/>
      <c r="DKC197" s="461"/>
      <c r="DKD197" s="461"/>
      <c r="DKE197" s="461"/>
      <c r="DKF197" s="461"/>
      <c r="DKG197" s="461"/>
      <c r="DKH197" s="461"/>
      <c r="DKI197" s="461"/>
      <c r="DKJ197" s="461"/>
      <c r="DKK197" s="461"/>
      <c r="DKL197" s="461"/>
      <c r="DKM197" s="461"/>
      <c r="DKN197" s="461"/>
      <c r="DKO197" s="461"/>
      <c r="DKP197" s="461"/>
      <c r="DKQ197" s="461"/>
      <c r="DKR197" s="461"/>
      <c r="DKS197" s="461"/>
      <c r="DKT197" s="461"/>
      <c r="DKU197" s="461"/>
      <c r="DKV197" s="461"/>
      <c r="DKW197" s="461"/>
      <c r="DKX197" s="461"/>
      <c r="DKY197" s="461"/>
      <c r="DKZ197" s="461"/>
      <c r="DLA197" s="461"/>
      <c r="DLB197" s="461"/>
      <c r="DLC197" s="461"/>
      <c r="DLD197" s="461"/>
      <c r="DLE197" s="461"/>
      <c r="DLF197" s="461"/>
      <c r="DLG197" s="461"/>
      <c r="DLH197" s="461"/>
      <c r="DLI197" s="461"/>
      <c r="DLJ197" s="461"/>
      <c r="DLK197" s="461"/>
      <c r="DLL197" s="461"/>
      <c r="DLM197" s="461"/>
      <c r="DLN197" s="461"/>
      <c r="DLO197" s="461"/>
      <c r="DLP197" s="461"/>
      <c r="DLQ197" s="461"/>
      <c r="DLR197" s="461"/>
      <c r="DLS197" s="461"/>
      <c r="DLT197" s="461"/>
      <c r="DLU197" s="461"/>
      <c r="DLV197" s="461"/>
      <c r="DLW197" s="461"/>
      <c r="DLX197" s="461"/>
      <c r="DLY197" s="461"/>
      <c r="DLZ197" s="461"/>
      <c r="DMA197" s="461"/>
      <c r="DMB197" s="461"/>
      <c r="DMC197" s="461"/>
      <c r="DMD197" s="461"/>
      <c r="DME197" s="461"/>
      <c r="DMF197" s="461"/>
      <c r="DMG197" s="461"/>
      <c r="DMH197" s="461"/>
      <c r="DMI197" s="461"/>
      <c r="DMJ197" s="461"/>
      <c r="DMK197" s="461"/>
      <c r="DML197" s="461"/>
      <c r="DMM197" s="461"/>
      <c r="DMN197" s="461"/>
      <c r="DMO197" s="461"/>
      <c r="DMP197" s="461"/>
      <c r="DMQ197" s="461"/>
      <c r="DMR197" s="461"/>
      <c r="DMS197" s="461"/>
      <c r="DMT197" s="461"/>
      <c r="DMU197" s="461"/>
      <c r="DMV197" s="461"/>
      <c r="DMW197" s="461"/>
      <c r="DMX197" s="461"/>
      <c r="DMY197" s="461"/>
      <c r="DMZ197" s="461"/>
      <c r="DNA197" s="461"/>
      <c r="DNB197" s="461"/>
      <c r="DNC197" s="461"/>
      <c r="DND197" s="461"/>
      <c r="DNE197" s="461"/>
      <c r="DNF197" s="461"/>
      <c r="DNG197" s="461"/>
      <c r="DNH197" s="461"/>
      <c r="DNI197" s="461"/>
      <c r="DNJ197" s="461"/>
      <c r="DNK197" s="461"/>
      <c r="DNL197" s="461"/>
      <c r="DNM197" s="461"/>
      <c r="DNN197" s="461"/>
      <c r="DNO197" s="461"/>
      <c r="DNP197" s="461"/>
      <c r="DNQ197" s="461"/>
      <c r="DNR197" s="461"/>
      <c r="DNS197" s="461"/>
      <c r="DNT197" s="461"/>
      <c r="DNU197" s="461"/>
      <c r="DNV197" s="461"/>
      <c r="DNW197" s="461"/>
      <c r="DNX197" s="461"/>
      <c r="DNY197" s="461"/>
      <c r="DNZ197" s="461"/>
      <c r="DOA197" s="461"/>
      <c r="DOB197" s="461"/>
      <c r="DOC197" s="461"/>
      <c r="DOD197" s="461"/>
      <c r="DOE197" s="461"/>
      <c r="DOF197" s="461"/>
      <c r="DOG197" s="461"/>
      <c r="DOH197" s="461"/>
      <c r="DOI197" s="461"/>
      <c r="DOJ197" s="461"/>
      <c r="DOK197" s="461"/>
      <c r="DOL197" s="461"/>
      <c r="DOM197" s="461"/>
      <c r="DON197" s="461"/>
      <c r="DOO197" s="461"/>
      <c r="DOP197" s="461"/>
      <c r="DOQ197" s="461"/>
      <c r="DOR197" s="461"/>
      <c r="DOS197" s="461"/>
      <c r="DOT197" s="461"/>
      <c r="DOU197" s="461"/>
      <c r="DOV197" s="461"/>
      <c r="DOW197" s="461"/>
      <c r="DOX197" s="461"/>
      <c r="DOY197" s="461"/>
      <c r="DOZ197" s="461"/>
      <c r="DPA197" s="461"/>
      <c r="DPB197" s="461"/>
      <c r="DPC197" s="461"/>
      <c r="DPD197" s="461"/>
      <c r="DPE197" s="461"/>
      <c r="DPF197" s="461"/>
      <c r="DPG197" s="461"/>
      <c r="DPH197" s="461"/>
      <c r="DPI197" s="461"/>
      <c r="DPJ197" s="461"/>
      <c r="DPK197" s="461"/>
      <c r="DPL197" s="461"/>
      <c r="DPM197" s="461"/>
      <c r="DPN197" s="461"/>
      <c r="DPO197" s="461"/>
      <c r="DPP197" s="461"/>
      <c r="DPQ197" s="461"/>
      <c r="DPR197" s="461"/>
      <c r="DPS197" s="461"/>
      <c r="DPT197" s="461"/>
      <c r="DPU197" s="461"/>
      <c r="DPV197" s="461"/>
      <c r="DPW197" s="461"/>
      <c r="DPX197" s="461"/>
      <c r="DPY197" s="461"/>
      <c r="DPZ197" s="461"/>
      <c r="DQA197" s="461"/>
      <c r="DQB197" s="461"/>
      <c r="DQC197" s="461"/>
      <c r="DQD197" s="461"/>
      <c r="DQE197" s="461"/>
      <c r="DQF197" s="461"/>
      <c r="DQG197" s="461"/>
      <c r="DQH197" s="461"/>
      <c r="DQI197" s="461"/>
      <c r="DQJ197" s="461"/>
      <c r="DQK197" s="461"/>
      <c r="DQL197" s="461"/>
      <c r="DQM197" s="461"/>
      <c r="DQN197" s="461"/>
      <c r="DQO197" s="461"/>
      <c r="DQP197" s="461"/>
      <c r="DQQ197" s="461"/>
      <c r="DQR197" s="461"/>
      <c r="DQS197" s="461"/>
      <c r="DQT197" s="461"/>
      <c r="DQU197" s="461"/>
      <c r="DQV197" s="461"/>
      <c r="DQW197" s="461"/>
      <c r="DQX197" s="461"/>
      <c r="DQY197" s="461"/>
      <c r="DQZ197" s="461"/>
      <c r="DRA197" s="461"/>
      <c r="DRB197" s="461"/>
      <c r="DRC197" s="461"/>
      <c r="DRD197" s="461"/>
      <c r="DRE197" s="461"/>
      <c r="DRF197" s="461"/>
      <c r="DRG197" s="461"/>
      <c r="DRH197" s="461"/>
      <c r="DRI197" s="461"/>
      <c r="DRJ197" s="461"/>
      <c r="DRK197" s="461"/>
      <c r="DRL197" s="461"/>
      <c r="DRM197" s="461"/>
      <c r="DRN197" s="461"/>
      <c r="DRO197" s="461"/>
      <c r="DRP197" s="461"/>
      <c r="DRQ197" s="461"/>
      <c r="DRR197" s="461"/>
      <c r="DRS197" s="461"/>
      <c r="DRT197" s="461"/>
      <c r="DRU197" s="461"/>
      <c r="DRV197" s="461"/>
      <c r="DRW197" s="461"/>
      <c r="DRX197" s="461"/>
      <c r="DRY197" s="461"/>
      <c r="DRZ197" s="461"/>
      <c r="DSA197" s="461"/>
      <c r="DSB197" s="461"/>
      <c r="DSC197" s="461"/>
      <c r="DSD197" s="461"/>
      <c r="DSE197" s="461"/>
      <c r="DSF197" s="461"/>
      <c r="DSG197" s="461"/>
      <c r="DSH197" s="461"/>
      <c r="DSI197" s="461"/>
      <c r="DSJ197" s="461"/>
      <c r="DSK197" s="461"/>
      <c r="DSL197" s="461"/>
      <c r="DSM197" s="461"/>
      <c r="DSN197" s="461"/>
      <c r="DSO197" s="461"/>
      <c r="DSP197" s="461"/>
      <c r="DSQ197" s="461"/>
      <c r="DSR197" s="461"/>
      <c r="DSS197" s="461"/>
      <c r="DST197" s="461"/>
      <c r="DSU197" s="461"/>
      <c r="DSV197" s="461"/>
      <c r="DSW197" s="461"/>
      <c r="DSX197" s="461"/>
      <c r="DSY197" s="461"/>
      <c r="DSZ197" s="461"/>
      <c r="DTA197" s="461"/>
      <c r="DTB197" s="461"/>
      <c r="DTC197" s="461"/>
      <c r="DTD197" s="461"/>
      <c r="DTE197" s="461"/>
      <c r="DTF197" s="461"/>
      <c r="DTG197" s="461"/>
      <c r="DTH197" s="461"/>
      <c r="DTI197" s="461"/>
      <c r="DTJ197" s="461"/>
      <c r="DTK197" s="461"/>
      <c r="DTL197" s="461"/>
      <c r="DTM197" s="461"/>
      <c r="DTN197" s="461"/>
      <c r="DTO197" s="461"/>
      <c r="DTP197" s="461"/>
      <c r="DTQ197" s="461"/>
      <c r="DTR197" s="461"/>
      <c r="DTS197" s="461"/>
      <c r="DTT197" s="461"/>
      <c r="DTU197" s="461"/>
      <c r="DTV197" s="461"/>
      <c r="DTW197" s="461"/>
      <c r="DTX197" s="461"/>
      <c r="DTY197" s="461"/>
      <c r="DTZ197" s="461"/>
      <c r="DUA197" s="461"/>
      <c r="DUB197" s="461"/>
      <c r="DUC197" s="461"/>
      <c r="DUD197" s="461"/>
      <c r="DUE197" s="461"/>
      <c r="DUF197" s="461"/>
      <c r="DUG197" s="461"/>
      <c r="DUH197" s="461"/>
      <c r="DUI197" s="461"/>
      <c r="DUJ197" s="461"/>
      <c r="DUK197" s="461"/>
      <c r="DUL197" s="461"/>
      <c r="DUM197" s="461"/>
      <c r="DUN197" s="461"/>
      <c r="DUO197" s="461"/>
      <c r="DUP197" s="461"/>
      <c r="DUQ197" s="461"/>
      <c r="DUR197" s="461"/>
      <c r="DUS197" s="461"/>
      <c r="DUT197" s="461"/>
      <c r="DUU197" s="461"/>
      <c r="DUV197" s="461"/>
      <c r="DUW197" s="461"/>
      <c r="DUX197" s="461"/>
      <c r="DUY197" s="461"/>
      <c r="DUZ197" s="461"/>
      <c r="DVA197" s="461"/>
      <c r="DVB197" s="461"/>
      <c r="DVC197" s="461"/>
      <c r="DVD197" s="461"/>
      <c r="DVE197" s="461"/>
      <c r="DVF197" s="461"/>
      <c r="DVG197" s="461"/>
      <c r="DVH197" s="461"/>
      <c r="DVI197" s="461"/>
      <c r="DVJ197" s="461"/>
      <c r="DVK197" s="461"/>
      <c r="DVL197" s="461"/>
      <c r="DVM197" s="461"/>
      <c r="DVN197" s="461"/>
      <c r="DVO197" s="461"/>
      <c r="DVP197" s="461"/>
      <c r="DVQ197" s="461"/>
      <c r="DVR197" s="461"/>
      <c r="DVS197" s="461"/>
      <c r="DVT197" s="461"/>
      <c r="DVU197" s="461"/>
      <c r="DVV197" s="461"/>
      <c r="DVW197" s="461"/>
      <c r="DVX197" s="461"/>
      <c r="DVY197" s="461"/>
      <c r="DVZ197" s="461"/>
      <c r="DWA197" s="461"/>
      <c r="DWB197" s="461"/>
      <c r="DWC197" s="461"/>
      <c r="DWD197" s="461"/>
      <c r="DWE197" s="461"/>
      <c r="DWF197" s="461"/>
      <c r="DWG197" s="461"/>
      <c r="DWH197" s="461"/>
      <c r="DWI197" s="461"/>
      <c r="DWJ197" s="461"/>
      <c r="DWK197" s="461"/>
      <c r="DWL197" s="461"/>
      <c r="DWM197" s="461"/>
      <c r="DWN197" s="461"/>
      <c r="DWO197" s="461"/>
      <c r="DWP197" s="461"/>
      <c r="DWQ197" s="461"/>
      <c r="DWR197" s="461"/>
      <c r="DWS197" s="461"/>
      <c r="DWT197" s="461"/>
      <c r="DWU197" s="461"/>
      <c r="DWV197" s="461"/>
      <c r="DWW197" s="461"/>
      <c r="DWX197" s="461"/>
      <c r="DWY197" s="461"/>
      <c r="DWZ197" s="461"/>
      <c r="DXA197" s="461"/>
      <c r="DXB197" s="461"/>
      <c r="DXC197" s="461"/>
      <c r="DXD197" s="461"/>
      <c r="DXE197" s="461"/>
      <c r="DXF197" s="461"/>
      <c r="DXG197" s="461"/>
      <c r="DXH197" s="461"/>
      <c r="DXI197" s="461"/>
      <c r="DXJ197" s="461"/>
      <c r="DXK197" s="461"/>
      <c r="DXL197" s="461"/>
      <c r="DXM197" s="461"/>
      <c r="DXN197" s="461"/>
      <c r="DXO197" s="461"/>
      <c r="DXP197" s="461"/>
      <c r="DXQ197" s="461"/>
      <c r="DXR197" s="461"/>
      <c r="DXS197" s="461"/>
      <c r="DXT197" s="461"/>
      <c r="DXU197" s="461"/>
      <c r="DXV197" s="461"/>
      <c r="DXW197" s="461"/>
      <c r="DXX197" s="461"/>
      <c r="DXY197" s="461"/>
      <c r="DXZ197" s="461"/>
      <c r="DYA197" s="461"/>
      <c r="DYB197" s="461"/>
      <c r="DYC197" s="461"/>
      <c r="DYD197" s="461"/>
      <c r="DYE197" s="461"/>
      <c r="DYF197" s="461"/>
      <c r="DYG197" s="461"/>
      <c r="DYH197" s="461"/>
      <c r="DYI197" s="461"/>
      <c r="DYJ197" s="461"/>
      <c r="DYK197" s="461"/>
      <c r="DYL197" s="461"/>
      <c r="DYM197" s="461"/>
      <c r="DYN197" s="461"/>
      <c r="DYO197" s="461"/>
      <c r="DYP197" s="461"/>
      <c r="DYQ197" s="461"/>
      <c r="DYR197" s="461"/>
      <c r="DYS197" s="461"/>
      <c r="DYT197" s="461"/>
      <c r="DYU197" s="461"/>
      <c r="DYV197" s="461"/>
      <c r="DYW197" s="461"/>
      <c r="DYX197" s="461"/>
      <c r="DYY197" s="461"/>
      <c r="DYZ197" s="461"/>
      <c r="DZA197" s="461"/>
      <c r="DZB197" s="461"/>
      <c r="DZC197" s="461"/>
      <c r="DZD197" s="461"/>
      <c r="DZE197" s="461"/>
      <c r="DZF197" s="461"/>
      <c r="DZG197" s="461"/>
      <c r="DZH197" s="461"/>
      <c r="DZI197" s="461"/>
      <c r="DZJ197" s="461"/>
      <c r="DZK197" s="461"/>
      <c r="DZL197" s="461"/>
      <c r="DZM197" s="461"/>
      <c r="DZN197" s="461"/>
      <c r="DZO197" s="461"/>
      <c r="DZP197" s="461"/>
      <c r="DZQ197" s="461"/>
      <c r="DZR197" s="461"/>
      <c r="DZS197" s="461"/>
      <c r="DZT197" s="461"/>
      <c r="DZU197" s="461"/>
      <c r="DZV197" s="461"/>
      <c r="DZW197" s="461"/>
      <c r="DZX197" s="461"/>
      <c r="DZY197" s="461"/>
      <c r="DZZ197" s="461"/>
      <c r="EAA197" s="461"/>
      <c r="EAB197" s="461"/>
      <c r="EAC197" s="461"/>
      <c r="EAD197" s="461"/>
      <c r="EAE197" s="461"/>
      <c r="EAF197" s="461"/>
      <c r="EAG197" s="461"/>
      <c r="EAH197" s="461"/>
      <c r="EAI197" s="461"/>
      <c r="EAJ197" s="461"/>
      <c r="EAK197" s="461"/>
      <c r="EAL197" s="461"/>
      <c r="EAM197" s="461"/>
      <c r="EAN197" s="461"/>
      <c r="EAO197" s="461"/>
      <c r="EAP197" s="461"/>
      <c r="EAQ197" s="461"/>
      <c r="EAR197" s="461"/>
      <c r="EAS197" s="461"/>
      <c r="EAT197" s="461"/>
      <c r="EAU197" s="461"/>
      <c r="EAV197" s="461"/>
      <c r="EAW197" s="461"/>
      <c r="EAX197" s="461"/>
      <c r="EAY197" s="461"/>
      <c r="EAZ197" s="461"/>
      <c r="EBA197" s="461"/>
      <c r="EBB197" s="461"/>
      <c r="EBC197" s="461"/>
      <c r="EBD197" s="461"/>
      <c r="EBE197" s="461"/>
      <c r="EBF197" s="461"/>
      <c r="EBG197" s="461"/>
      <c r="EBH197" s="461"/>
      <c r="EBI197" s="461"/>
      <c r="EBJ197" s="461"/>
      <c r="EBK197" s="461"/>
      <c r="EBL197" s="461"/>
      <c r="EBM197" s="461"/>
      <c r="EBN197" s="461"/>
      <c r="EBO197" s="461"/>
      <c r="EBP197" s="461"/>
      <c r="EBQ197" s="461"/>
      <c r="EBR197" s="461"/>
      <c r="EBS197" s="461"/>
      <c r="EBT197" s="461"/>
      <c r="EBU197" s="461"/>
      <c r="EBV197" s="461"/>
      <c r="EBW197" s="461"/>
      <c r="EBX197" s="461"/>
      <c r="EBY197" s="461"/>
      <c r="EBZ197" s="461"/>
      <c r="ECA197" s="461"/>
      <c r="ECB197" s="461"/>
      <c r="ECC197" s="461"/>
      <c r="ECD197" s="461"/>
      <c r="ECE197" s="461"/>
      <c r="ECF197" s="461"/>
      <c r="ECG197" s="461"/>
      <c r="ECH197" s="461"/>
      <c r="ECI197" s="461"/>
      <c r="ECJ197" s="461"/>
      <c r="ECK197" s="461"/>
      <c r="ECL197" s="461"/>
      <c r="ECM197" s="461"/>
      <c r="ECN197" s="461"/>
      <c r="ECO197" s="461"/>
      <c r="ECP197" s="461"/>
      <c r="ECQ197" s="461"/>
      <c r="ECR197" s="461"/>
      <c r="ECS197" s="461"/>
      <c r="ECT197" s="461"/>
      <c r="ECU197" s="461"/>
      <c r="ECV197" s="461"/>
      <c r="ECW197" s="461"/>
      <c r="ECX197" s="461"/>
      <c r="ECY197" s="461"/>
      <c r="ECZ197" s="461"/>
      <c r="EDA197" s="461"/>
      <c r="EDB197" s="461"/>
      <c r="EDC197" s="461"/>
      <c r="EDD197" s="461"/>
      <c r="EDE197" s="461"/>
      <c r="EDF197" s="461"/>
      <c r="EDG197" s="461"/>
      <c r="EDH197" s="461"/>
      <c r="EDI197" s="461"/>
      <c r="EDJ197" s="461"/>
      <c r="EDK197" s="461"/>
      <c r="EDL197" s="461"/>
      <c r="EDM197" s="461"/>
      <c r="EDN197" s="461"/>
      <c r="EDO197" s="461"/>
      <c r="EDP197" s="461"/>
      <c r="EDQ197" s="461"/>
      <c r="EDR197" s="461"/>
      <c r="EDS197" s="461"/>
      <c r="EDT197" s="461"/>
      <c r="EDU197" s="461"/>
      <c r="EDV197" s="461"/>
      <c r="EDW197" s="461"/>
      <c r="EDX197" s="461"/>
      <c r="EDY197" s="461"/>
      <c r="EDZ197" s="461"/>
      <c r="EEA197" s="461"/>
      <c r="EEB197" s="461"/>
      <c r="EEC197" s="461"/>
      <c r="EED197" s="461"/>
      <c r="EEE197" s="461"/>
      <c r="EEF197" s="461"/>
      <c r="EEG197" s="461"/>
      <c r="EEH197" s="461"/>
      <c r="EEI197" s="461"/>
      <c r="EEJ197" s="461"/>
      <c r="EEK197" s="461"/>
      <c r="EEL197" s="461"/>
      <c r="EEM197" s="461"/>
      <c r="EEN197" s="461"/>
      <c r="EEO197" s="461"/>
      <c r="EEP197" s="461"/>
      <c r="EEQ197" s="461"/>
      <c r="EER197" s="461"/>
      <c r="EES197" s="461"/>
      <c r="EET197" s="461"/>
      <c r="EEU197" s="461"/>
      <c r="EEV197" s="461"/>
      <c r="EEW197" s="461"/>
      <c r="EEX197" s="461"/>
      <c r="EEY197" s="461"/>
      <c r="EEZ197" s="461"/>
      <c r="EFA197" s="461"/>
      <c r="EFB197" s="461"/>
      <c r="EFC197" s="461"/>
      <c r="EFD197" s="461"/>
      <c r="EFE197" s="461"/>
      <c r="EFF197" s="461"/>
      <c r="EFG197" s="461"/>
      <c r="EFH197" s="461"/>
      <c r="EFI197" s="461"/>
      <c r="EFJ197" s="461"/>
      <c r="EFK197" s="461"/>
      <c r="EFL197" s="461"/>
      <c r="EFM197" s="461"/>
      <c r="EFN197" s="461"/>
      <c r="EFO197" s="461"/>
      <c r="EFP197" s="461"/>
      <c r="EFQ197" s="461"/>
      <c r="EFR197" s="461"/>
      <c r="EFS197" s="461"/>
      <c r="EFT197" s="461"/>
      <c r="EFU197" s="461"/>
      <c r="EFV197" s="461"/>
      <c r="EFW197" s="461"/>
      <c r="EFX197" s="461"/>
      <c r="EFY197" s="461"/>
      <c r="EFZ197" s="461"/>
      <c r="EGA197" s="461"/>
      <c r="EGB197" s="461"/>
      <c r="EGC197" s="461"/>
      <c r="EGD197" s="461"/>
      <c r="EGE197" s="461"/>
      <c r="EGF197" s="461"/>
      <c r="EGG197" s="461"/>
      <c r="EGH197" s="461"/>
      <c r="EGI197" s="461"/>
      <c r="EGJ197" s="461"/>
      <c r="EGK197" s="461"/>
      <c r="EGL197" s="461"/>
      <c r="EGM197" s="461"/>
      <c r="EGN197" s="461"/>
      <c r="EGO197" s="461"/>
      <c r="EGP197" s="461"/>
      <c r="EGQ197" s="461"/>
      <c r="EGR197" s="461"/>
      <c r="EGS197" s="461"/>
      <c r="EGT197" s="461"/>
      <c r="EGU197" s="461"/>
      <c r="EGV197" s="461"/>
      <c r="EGW197" s="461"/>
      <c r="EGX197" s="461"/>
      <c r="EGY197" s="461"/>
      <c r="EGZ197" s="461"/>
      <c r="EHA197" s="461"/>
      <c r="EHB197" s="461"/>
      <c r="EHC197" s="461"/>
      <c r="EHD197" s="461"/>
      <c r="EHE197" s="461"/>
      <c r="EHF197" s="461"/>
      <c r="EHG197" s="461"/>
      <c r="EHH197" s="461"/>
      <c r="EHI197" s="461"/>
      <c r="EHJ197" s="461"/>
      <c r="EHK197" s="461"/>
      <c r="EHL197" s="461"/>
      <c r="EHM197" s="461"/>
      <c r="EHN197" s="461"/>
      <c r="EHO197" s="461"/>
      <c r="EHP197" s="461"/>
      <c r="EHQ197" s="461"/>
      <c r="EHR197" s="461"/>
      <c r="EHS197" s="461"/>
      <c r="EHT197" s="461"/>
      <c r="EHU197" s="461"/>
      <c r="EHV197" s="461"/>
      <c r="EHW197" s="461"/>
      <c r="EHX197" s="461"/>
      <c r="EHY197" s="461"/>
      <c r="EHZ197" s="461"/>
      <c r="EIA197" s="461"/>
      <c r="EIB197" s="461"/>
      <c r="EIC197" s="461"/>
      <c r="EID197" s="461"/>
      <c r="EIE197" s="461"/>
      <c r="EIF197" s="461"/>
      <c r="EIG197" s="461"/>
      <c r="EIH197" s="461"/>
      <c r="EII197" s="461"/>
      <c r="EIJ197" s="461"/>
      <c r="EIK197" s="461"/>
      <c r="EIL197" s="461"/>
      <c r="EIM197" s="461"/>
      <c r="EIN197" s="461"/>
      <c r="EIO197" s="461"/>
      <c r="EIP197" s="461"/>
      <c r="EIQ197" s="461"/>
      <c r="EIR197" s="461"/>
      <c r="EIS197" s="461"/>
      <c r="EIT197" s="461"/>
      <c r="EIU197" s="461"/>
      <c r="EIV197" s="461"/>
      <c r="EIW197" s="461"/>
      <c r="EIX197" s="461"/>
      <c r="EIY197" s="461"/>
      <c r="EIZ197" s="461"/>
      <c r="EJA197" s="461"/>
      <c r="EJB197" s="461"/>
      <c r="EJC197" s="461"/>
      <c r="EJD197" s="461"/>
      <c r="EJE197" s="461"/>
      <c r="EJF197" s="461"/>
      <c r="EJG197" s="461"/>
      <c r="EJH197" s="461"/>
      <c r="EJI197" s="461"/>
      <c r="EJJ197" s="461"/>
      <c r="EJK197" s="461"/>
      <c r="EJL197" s="461"/>
      <c r="EJM197" s="461"/>
      <c r="EJN197" s="461"/>
      <c r="EJO197" s="461"/>
      <c r="EJP197" s="461"/>
      <c r="EJQ197" s="461"/>
      <c r="EJR197" s="461"/>
      <c r="EJS197" s="461"/>
      <c r="EJT197" s="461"/>
      <c r="EJU197" s="461"/>
      <c r="EJV197" s="461"/>
      <c r="EJW197" s="461"/>
      <c r="EJX197" s="461"/>
      <c r="EJY197" s="461"/>
      <c r="EJZ197" s="461"/>
      <c r="EKA197" s="461"/>
      <c r="EKB197" s="461"/>
      <c r="EKC197" s="461"/>
      <c r="EKD197" s="461"/>
      <c r="EKE197" s="461"/>
      <c r="EKF197" s="461"/>
      <c r="EKG197" s="461"/>
      <c r="EKH197" s="461"/>
      <c r="EKI197" s="461"/>
      <c r="EKJ197" s="461"/>
      <c r="EKK197" s="461"/>
      <c r="EKL197" s="461"/>
      <c r="EKM197" s="461"/>
      <c r="EKN197" s="461"/>
      <c r="EKO197" s="461"/>
      <c r="EKP197" s="461"/>
      <c r="EKQ197" s="461"/>
      <c r="EKR197" s="461"/>
      <c r="EKS197" s="461"/>
      <c r="EKT197" s="461"/>
      <c r="EKU197" s="461"/>
      <c r="EKV197" s="461"/>
      <c r="EKW197" s="461"/>
      <c r="EKX197" s="461"/>
      <c r="EKY197" s="461"/>
      <c r="EKZ197" s="461"/>
      <c r="ELA197" s="461"/>
      <c r="ELB197" s="461"/>
      <c r="ELC197" s="461"/>
      <c r="ELD197" s="461"/>
      <c r="ELE197" s="461"/>
      <c r="ELF197" s="461"/>
      <c r="ELG197" s="461"/>
      <c r="ELH197" s="461"/>
      <c r="ELI197" s="461"/>
      <c r="ELJ197" s="461"/>
      <c r="ELK197" s="461"/>
      <c r="ELL197" s="461"/>
      <c r="ELM197" s="461"/>
      <c r="ELN197" s="461"/>
      <c r="ELO197" s="461"/>
      <c r="ELP197" s="461"/>
      <c r="ELQ197" s="461"/>
      <c r="ELR197" s="461"/>
      <c r="ELS197" s="461"/>
      <c r="ELT197" s="461"/>
      <c r="ELU197" s="461"/>
      <c r="ELV197" s="461"/>
      <c r="ELW197" s="461"/>
      <c r="ELX197" s="461"/>
      <c r="ELY197" s="461"/>
      <c r="ELZ197" s="461"/>
      <c r="EMA197" s="461"/>
      <c r="EMB197" s="461"/>
      <c r="EMC197" s="461"/>
      <c r="EMD197" s="461"/>
      <c r="EME197" s="461"/>
      <c r="EMF197" s="461"/>
      <c r="EMG197" s="461"/>
      <c r="EMH197" s="461"/>
      <c r="EMI197" s="461"/>
      <c r="EMJ197" s="461"/>
      <c r="EMK197" s="461"/>
      <c r="EML197" s="461"/>
      <c r="EMM197" s="461"/>
      <c r="EMN197" s="461"/>
      <c r="EMO197" s="461"/>
      <c r="EMP197" s="461"/>
      <c r="EMQ197" s="461"/>
      <c r="EMR197" s="461"/>
      <c r="EMS197" s="461"/>
      <c r="EMT197" s="461"/>
      <c r="EMU197" s="461"/>
      <c r="EMV197" s="461"/>
      <c r="EMW197" s="461"/>
      <c r="EMX197" s="461"/>
      <c r="EMY197" s="461"/>
      <c r="EMZ197" s="461"/>
      <c r="ENA197" s="461"/>
      <c r="ENB197" s="461"/>
      <c r="ENC197" s="461"/>
      <c r="END197" s="461"/>
      <c r="ENE197" s="461"/>
      <c r="ENF197" s="461"/>
      <c r="ENG197" s="461"/>
      <c r="ENH197" s="461"/>
      <c r="ENI197" s="461"/>
      <c r="ENJ197" s="461"/>
      <c r="ENK197" s="461"/>
      <c r="ENL197" s="461"/>
      <c r="ENM197" s="461"/>
      <c r="ENN197" s="461"/>
      <c r="ENO197" s="461"/>
      <c r="ENP197" s="461"/>
      <c r="ENQ197" s="461"/>
      <c r="ENR197" s="461"/>
      <c r="ENS197" s="461"/>
      <c r="ENT197" s="461"/>
      <c r="ENU197" s="461"/>
      <c r="ENV197" s="461"/>
      <c r="ENW197" s="461"/>
      <c r="ENX197" s="461"/>
      <c r="ENY197" s="461"/>
      <c r="ENZ197" s="461"/>
      <c r="EOA197" s="461"/>
      <c r="EOB197" s="461"/>
      <c r="EOC197" s="461"/>
      <c r="EOD197" s="461"/>
      <c r="EOE197" s="461"/>
      <c r="EOF197" s="461"/>
      <c r="EOG197" s="461"/>
      <c r="EOH197" s="461"/>
      <c r="EOI197" s="461"/>
      <c r="EOJ197" s="461"/>
      <c r="EOK197" s="461"/>
      <c r="EOL197" s="461"/>
      <c r="EOM197" s="461"/>
      <c r="EON197" s="461"/>
      <c r="EOO197" s="461"/>
      <c r="EOP197" s="461"/>
      <c r="EOQ197" s="461"/>
      <c r="EOR197" s="461"/>
      <c r="EOS197" s="461"/>
      <c r="EOT197" s="461"/>
      <c r="EOU197" s="461"/>
      <c r="EOV197" s="461"/>
      <c r="EOW197" s="461"/>
      <c r="EOX197" s="461"/>
      <c r="EOY197" s="461"/>
      <c r="EOZ197" s="461"/>
      <c r="EPA197" s="461"/>
      <c r="EPB197" s="461"/>
      <c r="EPC197" s="461"/>
      <c r="EPD197" s="461"/>
      <c r="EPE197" s="461"/>
      <c r="EPF197" s="461"/>
      <c r="EPG197" s="461"/>
      <c r="EPH197" s="461"/>
      <c r="EPI197" s="461"/>
      <c r="EPJ197" s="461"/>
      <c r="EPK197" s="461"/>
      <c r="EPL197" s="461"/>
      <c r="EPM197" s="461"/>
      <c r="EPN197" s="461"/>
      <c r="EPO197" s="461"/>
      <c r="EPP197" s="461"/>
      <c r="EPQ197" s="461"/>
      <c r="EPR197" s="461"/>
      <c r="EPS197" s="461"/>
      <c r="EPT197" s="461"/>
      <c r="EPU197" s="461"/>
      <c r="EPV197" s="461"/>
      <c r="EPW197" s="461"/>
      <c r="EPX197" s="461"/>
      <c r="EPY197" s="461"/>
      <c r="EPZ197" s="461"/>
      <c r="EQA197" s="461"/>
      <c r="EQB197" s="461"/>
      <c r="EQC197" s="461"/>
      <c r="EQD197" s="461"/>
      <c r="EQE197" s="461"/>
      <c r="EQF197" s="461"/>
      <c r="EQG197" s="461"/>
      <c r="EQH197" s="461"/>
      <c r="EQI197" s="461"/>
      <c r="EQJ197" s="461"/>
      <c r="EQK197" s="461"/>
      <c r="EQL197" s="461"/>
      <c r="EQM197" s="461"/>
      <c r="EQN197" s="461"/>
      <c r="EQO197" s="461"/>
      <c r="EQP197" s="461"/>
      <c r="EQQ197" s="461"/>
      <c r="EQR197" s="461"/>
      <c r="EQS197" s="461"/>
      <c r="EQT197" s="461"/>
      <c r="EQU197" s="461"/>
      <c r="EQV197" s="461"/>
      <c r="EQW197" s="461"/>
      <c r="EQX197" s="461"/>
      <c r="EQY197" s="461"/>
      <c r="EQZ197" s="461"/>
      <c r="ERA197" s="461"/>
      <c r="ERB197" s="461"/>
      <c r="ERC197" s="461"/>
      <c r="ERD197" s="461"/>
      <c r="ERE197" s="461"/>
      <c r="ERF197" s="461"/>
      <c r="ERG197" s="461"/>
      <c r="ERH197" s="461"/>
      <c r="ERI197" s="461"/>
      <c r="ERJ197" s="461"/>
      <c r="ERK197" s="461"/>
      <c r="ERL197" s="461"/>
      <c r="ERM197" s="461"/>
      <c r="ERN197" s="461"/>
      <c r="ERO197" s="461"/>
      <c r="ERP197" s="461"/>
      <c r="ERQ197" s="461"/>
      <c r="ERR197" s="461"/>
      <c r="ERS197" s="461"/>
      <c r="ERT197" s="461"/>
      <c r="ERU197" s="461"/>
      <c r="ERV197" s="461"/>
      <c r="ERW197" s="461"/>
      <c r="ERX197" s="461"/>
      <c r="ERY197" s="461"/>
      <c r="ERZ197" s="461"/>
      <c r="ESA197" s="461"/>
      <c r="ESB197" s="461"/>
      <c r="ESC197" s="461"/>
      <c r="ESD197" s="461"/>
      <c r="ESE197" s="461"/>
      <c r="ESF197" s="461"/>
      <c r="ESG197" s="461"/>
      <c r="ESH197" s="461"/>
      <c r="ESI197" s="461"/>
      <c r="ESJ197" s="461"/>
      <c r="ESK197" s="461"/>
      <c r="ESL197" s="461"/>
      <c r="ESM197" s="461"/>
      <c r="ESN197" s="461"/>
      <c r="ESO197" s="461"/>
      <c r="ESP197" s="461"/>
      <c r="ESQ197" s="461"/>
      <c r="ESR197" s="461"/>
      <c r="ESS197" s="461"/>
      <c r="EST197" s="461"/>
      <c r="ESU197" s="461"/>
      <c r="ESV197" s="461"/>
      <c r="ESW197" s="461"/>
      <c r="ESX197" s="461"/>
      <c r="ESY197" s="461"/>
      <c r="ESZ197" s="461"/>
      <c r="ETA197" s="461"/>
      <c r="ETB197" s="461"/>
      <c r="ETC197" s="461"/>
      <c r="ETD197" s="461"/>
      <c r="ETE197" s="461"/>
      <c r="ETF197" s="461"/>
      <c r="ETG197" s="461"/>
      <c r="ETH197" s="461"/>
      <c r="ETI197" s="461"/>
      <c r="ETJ197" s="461"/>
      <c r="ETK197" s="461"/>
      <c r="ETL197" s="461"/>
      <c r="ETM197" s="461"/>
      <c r="ETN197" s="461"/>
      <c r="ETO197" s="461"/>
      <c r="ETP197" s="461"/>
      <c r="ETQ197" s="461"/>
      <c r="ETR197" s="461"/>
      <c r="ETS197" s="461"/>
      <c r="ETT197" s="461"/>
      <c r="ETU197" s="461"/>
      <c r="ETV197" s="461"/>
      <c r="ETW197" s="461"/>
      <c r="ETX197" s="461"/>
      <c r="ETY197" s="461"/>
      <c r="ETZ197" s="461"/>
      <c r="EUA197" s="461"/>
      <c r="EUB197" s="461"/>
      <c r="EUC197" s="461"/>
      <c r="EUD197" s="461"/>
      <c r="EUE197" s="461"/>
      <c r="EUF197" s="461"/>
      <c r="EUG197" s="461"/>
      <c r="EUH197" s="461"/>
      <c r="EUI197" s="461"/>
      <c r="EUJ197" s="461"/>
      <c r="EUK197" s="461"/>
      <c r="EUL197" s="461"/>
      <c r="EUM197" s="461"/>
      <c r="EUN197" s="461"/>
      <c r="EUO197" s="461"/>
      <c r="EUP197" s="461"/>
      <c r="EUQ197" s="461"/>
      <c r="EUR197" s="461"/>
      <c r="EUS197" s="461"/>
      <c r="EUT197" s="461"/>
      <c r="EUU197" s="461"/>
      <c r="EUV197" s="461"/>
      <c r="EUW197" s="461"/>
      <c r="EUX197" s="461"/>
      <c r="EUY197" s="461"/>
      <c r="EUZ197" s="461"/>
      <c r="EVA197" s="461"/>
      <c r="EVB197" s="461"/>
      <c r="EVC197" s="461"/>
      <c r="EVD197" s="461"/>
      <c r="EVE197" s="461"/>
      <c r="EVF197" s="461"/>
      <c r="EVG197" s="461"/>
      <c r="EVH197" s="461"/>
      <c r="EVI197" s="461"/>
      <c r="EVJ197" s="461"/>
      <c r="EVK197" s="461"/>
      <c r="EVL197" s="461"/>
      <c r="EVM197" s="461"/>
      <c r="EVN197" s="461"/>
      <c r="EVO197" s="461"/>
      <c r="EVP197" s="461"/>
      <c r="EVQ197" s="461"/>
      <c r="EVR197" s="461"/>
      <c r="EVS197" s="461"/>
      <c r="EVT197" s="461"/>
      <c r="EVU197" s="461"/>
      <c r="EVV197" s="461"/>
      <c r="EVW197" s="461"/>
      <c r="EVX197" s="461"/>
      <c r="EVY197" s="461"/>
      <c r="EVZ197" s="461"/>
      <c r="EWA197" s="461"/>
      <c r="EWB197" s="461"/>
      <c r="EWC197" s="461"/>
      <c r="EWD197" s="461"/>
      <c r="EWE197" s="461"/>
      <c r="EWF197" s="461"/>
      <c r="EWG197" s="461"/>
      <c r="EWH197" s="461"/>
      <c r="EWI197" s="461"/>
      <c r="EWJ197" s="461"/>
      <c r="EWK197" s="461"/>
      <c r="EWL197" s="461"/>
      <c r="EWM197" s="461"/>
      <c r="EWN197" s="461"/>
      <c r="EWO197" s="461"/>
      <c r="EWP197" s="461"/>
      <c r="EWQ197" s="461"/>
      <c r="EWR197" s="461"/>
      <c r="EWS197" s="461"/>
      <c r="EWT197" s="461"/>
      <c r="EWU197" s="461"/>
      <c r="EWV197" s="461"/>
      <c r="EWW197" s="461"/>
      <c r="EWX197" s="461"/>
      <c r="EWY197" s="461"/>
      <c r="EWZ197" s="461"/>
      <c r="EXA197" s="461"/>
      <c r="EXB197" s="461"/>
      <c r="EXC197" s="461"/>
      <c r="EXD197" s="461"/>
      <c r="EXE197" s="461"/>
      <c r="EXF197" s="461"/>
      <c r="EXG197" s="461"/>
      <c r="EXH197" s="461"/>
      <c r="EXI197" s="461"/>
      <c r="EXJ197" s="461"/>
      <c r="EXK197" s="461"/>
      <c r="EXL197" s="461"/>
      <c r="EXM197" s="461"/>
      <c r="EXN197" s="461"/>
      <c r="EXO197" s="461"/>
      <c r="EXP197" s="461"/>
      <c r="EXQ197" s="461"/>
      <c r="EXR197" s="461"/>
      <c r="EXS197" s="461"/>
      <c r="EXT197" s="461"/>
      <c r="EXU197" s="461"/>
      <c r="EXV197" s="461"/>
      <c r="EXW197" s="461"/>
      <c r="EXX197" s="461"/>
      <c r="EXY197" s="461"/>
      <c r="EXZ197" s="461"/>
      <c r="EYA197" s="461"/>
      <c r="EYB197" s="461"/>
      <c r="EYC197" s="461"/>
      <c r="EYD197" s="461"/>
      <c r="EYE197" s="461"/>
      <c r="EYF197" s="461"/>
      <c r="EYG197" s="461"/>
      <c r="EYH197" s="461"/>
      <c r="EYI197" s="461"/>
      <c r="EYJ197" s="461"/>
      <c r="EYK197" s="461"/>
      <c r="EYL197" s="461"/>
      <c r="EYM197" s="461"/>
      <c r="EYN197" s="461"/>
      <c r="EYO197" s="461"/>
      <c r="EYP197" s="461"/>
      <c r="EYQ197" s="461"/>
      <c r="EYR197" s="461"/>
      <c r="EYS197" s="461"/>
      <c r="EYT197" s="461"/>
      <c r="EYU197" s="461"/>
      <c r="EYV197" s="461"/>
      <c r="EYW197" s="461"/>
      <c r="EYX197" s="461"/>
      <c r="EYY197" s="461"/>
      <c r="EYZ197" s="461"/>
      <c r="EZA197" s="461"/>
      <c r="EZB197" s="461"/>
      <c r="EZC197" s="461"/>
      <c r="EZD197" s="461"/>
      <c r="EZE197" s="461"/>
      <c r="EZF197" s="461"/>
      <c r="EZG197" s="461"/>
      <c r="EZH197" s="461"/>
      <c r="EZI197" s="461"/>
      <c r="EZJ197" s="461"/>
      <c r="EZK197" s="461"/>
      <c r="EZL197" s="461"/>
      <c r="EZM197" s="461"/>
      <c r="EZN197" s="461"/>
      <c r="EZO197" s="461"/>
      <c r="EZP197" s="461"/>
      <c r="EZQ197" s="461"/>
      <c r="EZR197" s="461"/>
      <c r="EZS197" s="461"/>
      <c r="EZT197" s="461"/>
      <c r="EZU197" s="461"/>
      <c r="EZV197" s="461"/>
      <c r="EZW197" s="461"/>
      <c r="EZX197" s="461"/>
      <c r="EZY197" s="461"/>
      <c r="EZZ197" s="461"/>
      <c r="FAA197" s="461"/>
      <c r="FAB197" s="461"/>
      <c r="FAC197" s="461"/>
      <c r="FAD197" s="461"/>
      <c r="FAE197" s="461"/>
      <c r="FAF197" s="461"/>
      <c r="FAG197" s="461"/>
      <c r="FAH197" s="461"/>
      <c r="FAI197" s="461"/>
      <c r="FAJ197" s="461"/>
      <c r="FAK197" s="461"/>
      <c r="FAL197" s="461"/>
      <c r="FAM197" s="461"/>
      <c r="FAN197" s="461"/>
      <c r="FAO197" s="461"/>
      <c r="FAP197" s="461"/>
      <c r="FAQ197" s="461"/>
      <c r="FAR197" s="461"/>
      <c r="FAS197" s="461"/>
      <c r="FAT197" s="461"/>
      <c r="FAU197" s="461"/>
      <c r="FAV197" s="461"/>
      <c r="FAW197" s="461"/>
      <c r="FAX197" s="461"/>
      <c r="FAY197" s="461"/>
      <c r="FAZ197" s="461"/>
      <c r="FBA197" s="461"/>
      <c r="FBB197" s="461"/>
      <c r="FBC197" s="461"/>
      <c r="FBD197" s="461"/>
      <c r="FBE197" s="461"/>
      <c r="FBF197" s="461"/>
      <c r="FBG197" s="461"/>
      <c r="FBH197" s="461"/>
      <c r="FBI197" s="461"/>
      <c r="FBJ197" s="461"/>
      <c r="FBK197" s="461"/>
      <c r="FBL197" s="461"/>
      <c r="FBM197" s="461"/>
      <c r="FBN197" s="461"/>
      <c r="FBO197" s="461"/>
      <c r="FBP197" s="461"/>
      <c r="FBQ197" s="461"/>
      <c r="FBR197" s="461"/>
      <c r="FBS197" s="461"/>
      <c r="FBT197" s="461"/>
      <c r="FBU197" s="461"/>
      <c r="FBV197" s="461"/>
      <c r="FBW197" s="461"/>
      <c r="FBX197" s="461"/>
      <c r="FBY197" s="461"/>
      <c r="FBZ197" s="461"/>
      <c r="FCA197" s="461"/>
      <c r="FCB197" s="461"/>
      <c r="FCC197" s="461"/>
      <c r="FCD197" s="461"/>
      <c r="FCE197" s="461"/>
      <c r="FCF197" s="461"/>
      <c r="FCG197" s="461"/>
      <c r="FCH197" s="461"/>
      <c r="FCI197" s="461"/>
      <c r="FCJ197" s="461"/>
      <c r="FCK197" s="461"/>
      <c r="FCL197" s="461"/>
      <c r="FCM197" s="461"/>
      <c r="FCN197" s="461"/>
      <c r="FCO197" s="461"/>
      <c r="FCP197" s="461"/>
      <c r="FCQ197" s="461"/>
      <c r="FCR197" s="461"/>
      <c r="FCS197" s="461"/>
      <c r="FCT197" s="461"/>
      <c r="FCU197" s="461"/>
      <c r="FCV197" s="461"/>
      <c r="FCW197" s="461"/>
      <c r="FCX197" s="461"/>
      <c r="FCY197" s="461"/>
      <c r="FCZ197" s="461"/>
      <c r="FDA197" s="461"/>
      <c r="FDB197" s="461"/>
      <c r="FDC197" s="461"/>
      <c r="FDD197" s="461"/>
      <c r="FDE197" s="461"/>
      <c r="FDF197" s="461"/>
      <c r="FDG197" s="461"/>
      <c r="FDH197" s="461"/>
      <c r="FDI197" s="461"/>
      <c r="FDJ197" s="461"/>
      <c r="FDK197" s="461"/>
      <c r="FDL197" s="461"/>
      <c r="FDM197" s="461"/>
      <c r="FDN197" s="461"/>
      <c r="FDO197" s="461"/>
      <c r="FDP197" s="461"/>
      <c r="FDQ197" s="461"/>
      <c r="FDR197" s="461"/>
      <c r="FDS197" s="461"/>
      <c r="FDT197" s="461"/>
      <c r="FDU197" s="461"/>
      <c r="FDV197" s="461"/>
      <c r="FDW197" s="461"/>
      <c r="FDX197" s="461"/>
      <c r="FDY197" s="461"/>
      <c r="FDZ197" s="461"/>
      <c r="FEA197" s="461"/>
      <c r="FEB197" s="461"/>
      <c r="FEC197" s="461"/>
      <c r="FED197" s="461"/>
      <c r="FEE197" s="461"/>
      <c r="FEF197" s="461"/>
      <c r="FEG197" s="461"/>
      <c r="FEH197" s="461"/>
      <c r="FEI197" s="461"/>
      <c r="FEJ197" s="461"/>
      <c r="FEK197" s="461"/>
      <c r="FEL197" s="461"/>
      <c r="FEM197" s="461"/>
      <c r="FEN197" s="461"/>
      <c r="FEO197" s="461"/>
      <c r="FEP197" s="461"/>
      <c r="FEQ197" s="461"/>
      <c r="FER197" s="461"/>
      <c r="FES197" s="461"/>
      <c r="FET197" s="461"/>
      <c r="FEU197" s="461"/>
      <c r="FEV197" s="461"/>
      <c r="FEW197" s="461"/>
      <c r="FEX197" s="461"/>
      <c r="FEY197" s="461"/>
      <c r="FEZ197" s="461"/>
      <c r="FFA197" s="461"/>
      <c r="FFB197" s="461"/>
      <c r="FFC197" s="461"/>
      <c r="FFD197" s="461"/>
      <c r="FFE197" s="461"/>
      <c r="FFF197" s="461"/>
      <c r="FFG197" s="461"/>
      <c r="FFH197" s="461"/>
      <c r="FFI197" s="461"/>
      <c r="FFJ197" s="461"/>
      <c r="FFK197" s="461"/>
      <c r="FFL197" s="461"/>
      <c r="FFM197" s="461"/>
      <c r="FFN197" s="461"/>
      <c r="FFO197" s="461"/>
      <c r="FFP197" s="461"/>
      <c r="FFQ197" s="461"/>
      <c r="FFR197" s="461"/>
      <c r="FFS197" s="461"/>
      <c r="FFT197" s="461"/>
      <c r="FFU197" s="461"/>
      <c r="FFV197" s="461"/>
      <c r="FFW197" s="461"/>
      <c r="FFX197" s="461"/>
      <c r="FFY197" s="461"/>
      <c r="FFZ197" s="461"/>
      <c r="FGA197" s="461"/>
      <c r="FGB197" s="461"/>
      <c r="FGC197" s="461"/>
      <c r="FGD197" s="461"/>
      <c r="FGE197" s="461"/>
      <c r="FGF197" s="461"/>
      <c r="FGG197" s="461"/>
      <c r="FGH197" s="461"/>
      <c r="FGI197" s="461"/>
      <c r="FGJ197" s="461"/>
      <c r="FGK197" s="461"/>
      <c r="FGL197" s="461"/>
      <c r="FGM197" s="461"/>
      <c r="FGN197" s="461"/>
      <c r="FGO197" s="461"/>
      <c r="FGP197" s="461"/>
      <c r="FGQ197" s="461"/>
      <c r="FGR197" s="461"/>
      <c r="FGS197" s="461"/>
      <c r="FGT197" s="461"/>
      <c r="FGU197" s="461"/>
      <c r="FGV197" s="461"/>
      <c r="FGW197" s="461"/>
      <c r="FGX197" s="461"/>
      <c r="FGY197" s="461"/>
      <c r="FGZ197" s="461"/>
      <c r="FHA197" s="461"/>
      <c r="FHB197" s="461"/>
      <c r="FHC197" s="461"/>
      <c r="FHD197" s="461"/>
      <c r="FHE197" s="461"/>
      <c r="FHF197" s="461"/>
      <c r="FHG197" s="461"/>
      <c r="FHH197" s="461"/>
      <c r="FHI197" s="461"/>
      <c r="FHJ197" s="461"/>
      <c r="FHK197" s="461"/>
      <c r="FHL197" s="461"/>
      <c r="FHM197" s="461"/>
      <c r="FHN197" s="461"/>
      <c r="FHO197" s="461"/>
      <c r="FHP197" s="461"/>
      <c r="FHQ197" s="461"/>
      <c r="FHR197" s="461"/>
      <c r="FHS197" s="461"/>
      <c r="FHT197" s="461"/>
      <c r="FHU197" s="461"/>
      <c r="FHV197" s="461"/>
      <c r="FHW197" s="461"/>
      <c r="FHX197" s="461"/>
      <c r="FHY197" s="461"/>
      <c r="FHZ197" s="461"/>
      <c r="FIA197" s="461"/>
      <c r="FIB197" s="461"/>
      <c r="FIC197" s="461"/>
      <c r="FID197" s="461"/>
      <c r="FIE197" s="461"/>
      <c r="FIF197" s="461"/>
      <c r="FIG197" s="461"/>
      <c r="FIH197" s="461"/>
      <c r="FII197" s="461"/>
      <c r="FIJ197" s="461"/>
      <c r="FIK197" s="461"/>
      <c r="FIL197" s="461"/>
      <c r="FIM197" s="461"/>
      <c r="FIN197" s="461"/>
      <c r="FIO197" s="461"/>
      <c r="FIP197" s="461"/>
      <c r="FIQ197" s="461"/>
      <c r="FIR197" s="461"/>
      <c r="FIS197" s="461"/>
      <c r="FIT197" s="461"/>
      <c r="FIU197" s="461"/>
      <c r="FIV197" s="461"/>
      <c r="FIW197" s="461"/>
      <c r="FIX197" s="461"/>
      <c r="FIY197" s="461"/>
      <c r="FIZ197" s="461"/>
      <c r="FJA197" s="461"/>
      <c r="FJB197" s="461"/>
      <c r="FJC197" s="461"/>
      <c r="FJD197" s="461"/>
      <c r="FJE197" s="461"/>
      <c r="FJF197" s="461"/>
      <c r="FJG197" s="461"/>
      <c r="FJH197" s="461"/>
      <c r="FJI197" s="461"/>
      <c r="FJJ197" s="461"/>
      <c r="FJK197" s="461"/>
      <c r="FJL197" s="461"/>
      <c r="FJM197" s="461"/>
      <c r="FJN197" s="461"/>
      <c r="FJO197" s="461"/>
      <c r="FJP197" s="461"/>
      <c r="FJQ197" s="461"/>
      <c r="FJR197" s="461"/>
      <c r="FJS197" s="461"/>
      <c r="FJT197" s="461"/>
      <c r="FJU197" s="461"/>
      <c r="FJV197" s="461"/>
      <c r="FJW197" s="461"/>
      <c r="FJX197" s="461"/>
      <c r="FJY197" s="461"/>
      <c r="FJZ197" s="461"/>
      <c r="FKA197" s="461"/>
      <c r="FKB197" s="461"/>
      <c r="FKC197" s="461"/>
      <c r="FKD197" s="461"/>
      <c r="FKE197" s="461"/>
      <c r="FKF197" s="461"/>
      <c r="FKG197" s="461"/>
      <c r="FKH197" s="461"/>
      <c r="FKI197" s="461"/>
      <c r="FKJ197" s="461"/>
      <c r="FKK197" s="461"/>
      <c r="FKL197" s="461"/>
      <c r="FKM197" s="461"/>
      <c r="FKN197" s="461"/>
      <c r="FKO197" s="461"/>
      <c r="FKP197" s="461"/>
      <c r="FKQ197" s="461"/>
      <c r="FKR197" s="461"/>
      <c r="FKS197" s="461"/>
      <c r="FKT197" s="461"/>
      <c r="FKU197" s="461"/>
      <c r="FKV197" s="461"/>
      <c r="FKW197" s="461"/>
      <c r="FKX197" s="461"/>
      <c r="FKY197" s="461"/>
      <c r="FKZ197" s="461"/>
      <c r="FLA197" s="461"/>
      <c r="FLB197" s="461"/>
      <c r="FLC197" s="461"/>
      <c r="FLD197" s="461"/>
      <c r="FLE197" s="461"/>
      <c r="FLF197" s="461"/>
      <c r="FLG197" s="461"/>
      <c r="FLH197" s="461"/>
      <c r="FLI197" s="461"/>
      <c r="FLJ197" s="461"/>
      <c r="FLK197" s="461"/>
      <c r="FLL197" s="461"/>
      <c r="FLM197" s="461"/>
      <c r="FLN197" s="461"/>
      <c r="FLO197" s="461"/>
      <c r="FLP197" s="461"/>
      <c r="FLQ197" s="461"/>
      <c r="FLR197" s="461"/>
      <c r="FLS197" s="461"/>
      <c r="FLT197" s="461"/>
      <c r="FLU197" s="461"/>
      <c r="FLV197" s="461"/>
      <c r="FLW197" s="461"/>
      <c r="FLX197" s="461"/>
      <c r="FLY197" s="461"/>
      <c r="FLZ197" s="461"/>
      <c r="FMA197" s="461"/>
      <c r="FMB197" s="461"/>
      <c r="FMC197" s="461"/>
      <c r="FMD197" s="461"/>
      <c r="FME197" s="461"/>
      <c r="FMF197" s="461"/>
      <c r="FMG197" s="461"/>
      <c r="FMH197" s="461"/>
      <c r="FMI197" s="461"/>
      <c r="FMJ197" s="461"/>
      <c r="FMK197" s="461"/>
      <c r="FML197" s="461"/>
      <c r="FMM197" s="461"/>
      <c r="FMN197" s="461"/>
      <c r="FMO197" s="461"/>
      <c r="FMP197" s="461"/>
      <c r="FMQ197" s="461"/>
      <c r="FMR197" s="461"/>
      <c r="FMS197" s="461"/>
      <c r="FMT197" s="461"/>
      <c r="FMU197" s="461"/>
      <c r="FMV197" s="461"/>
      <c r="FMW197" s="461"/>
      <c r="FMX197" s="461"/>
      <c r="FMY197" s="461"/>
      <c r="FMZ197" s="461"/>
      <c r="FNA197" s="461"/>
      <c r="FNB197" s="461"/>
      <c r="FNC197" s="461"/>
      <c r="FND197" s="461"/>
      <c r="FNE197" s="461"/>
      <c r="FNF197" s="461"/>
      <c r="FNG197" s="461"/>
      <c r="FNH197" s="461"/>
      <c r="FNI197" s="461"/>
      <c r="FNJ197" s="461"/>
      <c r="FNK197" s="461"/>
      <c r="FNL197" s="461"/>
      <c r="FNM197" s="461"/>
      <c r="FNN197" s="461"/>
      <c r="FNO197" s="461"/>
      <c r="FNP197" s="461"/>
      <c r="FNQ197" s="461"/>
      <c r="FNR197" s="461"/>
      <c r="FNS197" s="461"/>
      <c r="FNT197" s="461"/>
      <c r="FNU197" s="461"/>
      <c r="FNV197" s="461"/>
      <c r="FNW197" s="461"/>
      <c r="FNX197" s="461"/>
      <c r="FNY197" s="461"/>
      <c r="FNZ197" s="461"/>
      <c r="FOA197" s="461"/>
      <c r="FOB197" s="461"/>
      <c r="FOC197" s="461"/>
      <c r="FOD197" s="461"/>
      <c r="FOE197" s="461"/>
      <c r="FOF197" s="461"/>
      <c r="FOG197" s="461"/>
      <c r="FOH197" s="461"/>
      <c r="FOI197" s="461"/>
      <c r="FOJ197" s="461"/>
      <c r="FOK197" s="461"/>
      <c r="FOL197" s="461"/>
      <c r="FOM197" s="461"/>
      <c r="FON197" s="461"/>
      <c r="FOO197" s="461"/>
      <c r="FOP197" s="461"/>
      <c r="FOQ197" s="461"/>
      <c r="FOR197" s="461"/>
      <c r="FOS197" s="461"/>
      <c r="FOT197" s="461"/>
      <c r="FOU197" s="461"/>
      <c r="FOV197" s="461"/>
      <c r="FOW197" s="461"/>
      <c r="FOX197" s="461"/>
      <c r="FOY197" s="461"/>
      <c r="FOZ197" s="461"/>
      <c r="FPA197" s="461"/>
      <c r="FPB197" s="461"/>
      <c r="FPC197" s="461"/>
      <c r="FPD197" s="461"/>
      <c r="FPE197" s="461"/>
      <c r="FPF197" s="461"/>
      <c r="FPG197" s="461"/>
      <c r="FPH197" s="461"/>
      <c r="FPI197" s="461"/>
      <c r="FPJ197" s="461"/>
      <c r="FPK197" s="461"/>
      <c r="FPL197" s="461"/>
      <c r="FPM197" s="461"/>
      <c r="FPN197" s="461"/>
      <c r="FPO197" s="461"/>
      <c r="FPP197" s="461"/>
      <c r="FPQ197" s="461"/>
      <c r="FPR197" s="461"/>
      <c r="FPS197" s="461"/>
      <c r="FPT197" s="461"/>
      <c r="FPU197" s="461"/>
      <c r="FPV197" s="461"/>
      <c r="FPW197" s="461"/>
      <c r="FPX197" s="461"/>
      <c r="FPY197" s="461"/>
      <c r="FPZ197" s="461"/>
      <c r="FQA197" s="461"/>
      <c r="FQB197" s="461"/>
      <c r="FQC197" s="461"/>
      <c r="FQD197" s="461"/>
      <c r="FQE197" s="461"/>
      <c r="FQF197" s="461"/>
      <c r="FQG197" s="461"/>
      <c r="FQH197" s="461"/>
      <c r="FQI197" s="461"/>
      <c r="FQJ197" s="461"/>
      <c r="FQK197" s="461"/>
      <c r="FQL197" s="461"/>
      <c r="FQM197" s="461"/>
      <c r="FQN197" s="461"/>
      <c r="FQO197" s="461"/>
      <c r="FQP197" s="461"/>
      <c r="FQQ197" s="461"/>
      <c r="FQR197" s="461"/>
      <c r="FQS197" s="461"/>
      <c r="FQT197" s="461"/>
      <c r="FQU197" s="461"/>
      <c r="FQV197" s="461"/>
      <c r="FQW197" s="461"/>
      <c r="FQX197" s="461"/>
      <c r="FQY197" s="461"/>
      <c r="FQZ197" s="461"/>
      <c r="FRA197" s="461"/>
      <c r="FRB197" s="461"/>
      <c r="FRC197" s="461"/>
      <c r="FRD197" s="461"/>
      <c r="FRE197" s="461"/>
      <c r="FRF197" s="461"/>
      <c r="FRG197" s="461"/>
      <c r="FRH197" s="461"/>
      <c r="FRI197" s="461"/>
      <c r="FRJ197" s="461"/>
      <c r="FRK197" s="461"/>
      <c r="FRL197" s="461"/>
      <c r="FRM197" s="461"/>
      <c r="FRN197" s="461"/>
      <c r="FRO197" s="461"/>
      <c r="FRP197" s="461"/>
      <c r="FRQ197" s="461"/>
      <c r="FRR197" s="461"/>
      <c r="FRS197" s="461"/>
      <c r="FRT197" s="461"/>
      <c r="FRU197" s="461"/>
      <c r="FRV197" s="461"/>
      <c r="FRW197" s="461"/>
      <c r="FRX197" s="461"/>
      <c r="FRY197" s="461"/>
      <c r="FRZ197" s="461"/>
      <c r="FSA197" s="461"/>
      <c r="FSB197" s="461"/>
      <c r="FSC197" s="461"/>
      <c r="FSD197" s="461"/>
      <c r="FSE197" s="461"/>
      <c r="FSF197" s="461"/>
      <c r="FSG197" s="461"/>
      <c r="FSH197" s="461"/>
      <c r="FSI197" s="461"/>
      <c r="FSJ197" s="461"/>
      <c r="FSK197" s="461"/>
      <c r="FSL197" s="461"/>
      <c r="FSM197" s="461"/>
      <c r="FSN197" s="461"/>
      <c r="FSO197" s="461"/>
      <c r="FSP197" s="461"/>
      <c r="FSQ197" s="461"/>
      <c r="FSR197" s="461"/>
      <c r="FSS197" s="461"/>
      <c r="FST197" s="461"/>
      <c r="FSU197" s="461"/>
      <c r="FSV197" s="461"/>
      <c r="FSW197" s="461"/>
      <c r="FSX197" s="461"/>
      <c r="FSY197" s="461"/>
      <c r="FSZ197" s="461"/>
      <c r="FTA197" s="461"/>
      <c r="FTB197" s="461"/>
      <c r="FTC197" s="461"/>
      <c r="FTD197" s="461"/>
      <c r="FTE197" s="461"/>
      <c r="FTF197" s="461"/>
      <c r="FTG197" s="461"/>
      <c r="FTH197" s="461"/>
      <c r="FTI197" s="461"/>
      <c r="FTJ197" s="461"/>
      <c r="FTK197" s="461"/>
      <c r="FTL197" s="461"/>
      <c r="FTM197" s="461"/>
      <c r="FTN197" s="461"/>
      <c r="FTO197" s="461"/>
      <c r="FTP197" s="461"/>
      <c r="FTQ197" s="461"/>
      <c r="FTR197" s="461"/>
      <c r="FTS197" s="461"/>
      <c r="FTT197" s="461"/>
      <c r="FTU197" s="461"/>
      <c r="FTV197" s="461"/>
      <c r="FTW197" s="461"/>
      <c r="FTX197" s="461"/>
      <c r="FTY197" s="461"/>
      <c r="FTZ197" s="461"/>
      <c r="FUA197" s="461"/>
      <c r="FUB197" s="461"/>
      <c r="FUC197" s="461"/>
      <c r="FUD197" s="461"/>
      <c r="FUE197" s="461"/>
      <c r="FUF197" s="461"/>
      <c r="FUG197" s="461"/>
      <c r="FUH197" s="461"/>
      <c r="FUI197" s="461"/>
      <c r="FUJ197" s="461"/>
      <c r="FUK197" s="461"/>
      <c r="FUL197" s="461"/>
      <c r="FUM197" s="461"/>
      <c r="FUN197" s="461"/>
      <c r="FUO197" s="461"/>
      <c r="FUP197" s="461"/>
      <c r="FUQ197" s="461"/>
      <c r="FUR197" s="461"/>
      <c r="FUS197" s="461"/>
      <c r="FUT197" s="461"/>
      <c r="FUU197" s="461"/>
      <c r="FUV197" s="461"/>
      <c r="FUW197" s="461"/>
      <c r="FUX197" s="461"/>
      <c r="FUY197" s="461"/>
      <c r="FUZ197" s="461"/>
      <c r="FVA197" s="461"/>
      <c r="FVB197" s="461"/>
      <c r="FVC197" s="461"/>
      <c r="FVD197" s="461"/>
      <c r="FVE197" s="461"/>
      <c r="FVF197" s="461"/>
      <c r="FVG197" s="461"/>
      <c r="FVH197" s="461"/>
      <c r="FVI197" s="461"/>
      <c r="FVJ197" s="461"/>
      <c r="FVK197" s="461"/>
      <c r="FVL197" s="461"/>
      <c r="FVM197" s="461"/>
      <c r="FVN197" s="461"/>
      <c r="FVO197" s="461"/>
      <c r="FVP197" s="461"/>
      <c r="FVQ197" s="461"/>
      <c r="FVR197" s="461"/>
      <c r="FVS197" s="461"/>
      <c r="FVT197" s="461"/>
      <c r="FVU197" s="461"/>
      <c r="FVV197" s="461"/>
      <c r="FVW197" s="461"/>
      <c r="FVX197" s="461"/>
      <c r="FVY197" s="461"/>
      <c r="FVZ197" s="461"/>
      <c r="FWA197" s="461"/>
      <c r="FWB197" s="461"/>
      <c r="FWC197" s="461"/>
      <c r="FWD197" s="461"/>
      <c r="FWE197" s="461"/>
      <c r="FWF197" s="461"/>
      <c r="FWG197" s="461"/>
      <c r="FWH197" s="461"/>
      <c r="FWI197" s="461"/>
      <c r="FWJ197" s="461"/>
      <c r="FWK197" s="461"/>
      <c r="FWL197" s="461"/>
      <c r="FWM197" s="461"/>
      <c r="FWN197" s="461"/>
      <c r="FWO197" s="461"/>
      <c r="FWP197" s="461"/>
      <c r="FWQ197" s="461"/>
      <c r="FWR197" s="461"/>
      <c r="FWS197" s="461"/>
      <c r="FWT197" s="461"/>
      <c r="FWU197" s="461"/>
      <c r="FWV197" s="461"/>
      <c r="FWW197" s="461"/>
      <c r="FWX197" s="461"/>
      <c r="FWY197" s="461"/>
      <c r="FWZ197" s="461"/>
      <c r="FXA197" s="461"/>
      <c r="FXB197" s="461"/>
      <c r="FXC197" s="461"/>
      <c r="FXD197" s="461"/>
      <c r="FXE197" s="461"/>
      <c r="FXF197" s="461"/>
      <c r="FXG197" s="461"/>
      <c r="FXH197" s="461"/>
      <c r="FXI197" s="461"/>
      <c r="FXJ197" s="461"/>
      <c r="FXK197" s="461"/>
      <c r="FXL197" s="461"/>
      <c r="FXM197" s="461"/>
      <c r="FXN197" s="461"/>
      <c r="FXO197" s="461"/>
      <c r="FXP197" s="461"/>
      <c r="FXQ197" s="461"/>
      <c r="FXR197" s="461"/>
      <c r="FXS197" s="461"/>
      <c r="FXT197" s="461"/>
      <c r="FXU197" s="461"/>
      <c r="FXV197" s="461"/>
      <c r="FXW197" s="461"/>
      <c r="FXX197" s="461"/>
      <c r="FXY197" s="461"/>
      <c r="FXZ197" s="461"/>
      <c r="FYA197" s="461"/>
      <c r="FYB197" s="461"/>
      <c r="FYC197" s="461"/>
      <c r="FYD197" s="461"/>
      <c r="FYE197" s="461"/>
      <c r="FYF197" s="461"/>
      <c r="FYG197" s="461"/>
      <c r="FYH197" s="461"/>
      <c r="FYI197" s="461"/>
      <c r="FYJ197" s="461"/>
      <c r="FYK197" s="461"/>
      <c r="FYL197" s="461"/>
      <c r="FYM197" s="461"/>
      <c r="FYN197" s="461"/>
      <c r="FYO197" s="461"/>
      <c r="FYP197" s="461"/>
      <c r="FYQ197" s="461"/>
      <c r="FYR197" s="461"/>
      <c r="FYS197" s="461"/>
      <c r="FYT197" s="461"/>
      <c r="FYU197" s="461"/>
      <c r="FYV197" s="461"/>
      <c r="FYW197" s="461"/>
      <c r="FYX197" s="461"/>
      <c r="FYY197" s="461"/>
      <c r="FYZ197" s="461"/>
      <c r="FZA197" s="461"/>
      <c r="FZB197" s="461"/>
      <c r="FZC197" s="461"/>
      <c r="FZD197" s="461"/>
      <c r="FZE197" s="461"/>
      <c r="FZF197" s="461"/>
      <c r="FZG197" s="461"/>
      <c r="FZH197" s="461"/>
      <c r="FZI197" s="461"/>
      <c r="FZJ197" s="461"/>
      <c r="FZK197" s="461"/>
      <c r="FZL197" s="461"/>
      <c r="FZM197" s="461"/>
      <c r="FZN197" s="461"/>
      <c r="FZO197" s="461"/>
      <c r="FZP197" s="461"/>
      <c r="FZQ197" s="461"/>
      <c r="FZR197" s="461"/>
      <c r="FZS197" s="461"/>
      <c r="FZT197" s="461"/>
      <c r="FZU197" s="461"/>
      <c r="FZV197" s="461"/>
      <c r="FZW197" s="461"/>
      <c r="FZX197" s="461"/>
      <c r="FZY197" s="461"/>
      <c r="FZZ197" s="461"/>
      <c r="GAA197" s="461"/>
      <c r="GAB197" s="461"/>
      <c r="GAC197" s="461"/>
      <c r="GAD197" s="461"/>
      <c r="GAE197" s="461"/>
      <c r="GAF197" s="461"/>
      <c r="GAG197" s="461"/>
      <c r="GAH197" s="461"/>
      <c r="GAI197" s="461"/>
      <c r="GAJ197" s="461"/>
      <c r="GAK197" s="461"/>
      <c r="GAL197" s="461"/>
      <c r="GAM197" s="461"/>
      <c r="GAN197" s="461"/>
      <c r="GAO197" s="461"/>
      <c r="GAP197" s="461"/>
      <c r="GAQ197" s="461"/>
      <c r="GAR197" s="461"/>
      <c r="GAS197" s="461"/>
      <c r="GAT197" s="461"/>
      <c r="GAU197" s="461"/>
      <c r="GAV197" s="461"/>
      <c r="GAW197" s="461"/>
      <c r="GAX197" s="461"/>
      <c r="GAY197" s="461"/>
      <c r="GAZ197" s="461"/>
      <c r="GBA197" s="461"/>
      <c r="GBB197" s="461"/>
      <c r="GBC197" s="461"/>
      <c r="GBD197" s="461"/>
      <c r="GBE197" s="461"/>
      <c r="GBF197" s="461"/>
      <c r="GBG197" s="461"/>
      <c r="GBH197" s="461"/>
      <c r="GBI197" s="461"/>
      <c r="GBJ197" s="461"/>
      <c r="GBK197" s="461"/>
      <c r="GBL197" s="461"/>
      <c r="GBM197" s="461"/>
      <c r="GBN197" s="461"/>
      <c r="GBO197" s="461"/>
      <c r="GBP197" s="461"/>
      <c r="GBQ197" s="461"/>
      <c r="GBR197" s="461"/>
      <c r="GBS197" s="461"/>
      <c r="GBT197" s="461"/>
      <c r="GBU197" s="461"/>
      <c r="GBV197" s="461"/>
      <c r="GBW197" s="461"/>
      <c r="GBX197" s="461"/>
      <c r="GBY197" s="461"/>
      <c r="GBZ197" s="461"/>
      <c r="GCA197" s="461"/>
      <c r="GCB197" s="461"/>
      <c r="GCC197" s="461"/>
      <c r="GCD197" s="461"/>
      <c r="GCE197" s="461"/>
      <c r="GCF197" s="461"/>
      <c r="GCG197" s="461"/>
      <c r="GCH197" s="461"/>
      <c r="GCI197" s="461"/>
      <c r="GCJ197" s="461"/>
      <c r="GCK197" s="461"/>
      <c r="GCL197" s="461"/>
      <c r="GCM197" s="461"/>
      <c r="GCN197" s="461"/>
      <c r="GCO197" s="461"/>
      <c r="GCP197" s="461"/>
      <c r="GCQ197" s="461"/>
      <c r="GCR197" s="461"/>
      <c r="GCS197" s="461"/>
      <c r="GCT197" s="461"/>
      <c r="GCU197" s="461"/>
      <c r="GCV197" s="461"/>
      <c r="GCW197" s="461"/>
      <c r="GCX197" s="461"/>
      <c r="GCY197" s="461"/>
      <c r="GCZ197" s="461"/>
      <c r="GDA197" s="461"/>
      <c r="GDB197" s="461"/>
      <c r="GDC197" s="461"/>
      <c r="GDD197" s="461"/>
      <c r="GDE197" s="461"/>
      <c r="GDF197" s="461"/>
      <c r="GDG197" s="461"/>
      <c r="GDH197" s="461"/>
      <c r="GDI197" s="461"/>
      <c r="GDJ197" s="461"/>
      <c r="GDK197" s="461"/>
      <c r="GDL197" s="461"/>
      <c r="GDM197" s="461"/>
      <c r="GDN197" s="461"/>
      <c r="GDO197" s="461"/>
      <c r="GDP197" s="461"/>
      <c r="GDQ197" s="461"/>
      <c r="GDR197" s="461"/>
      <c r="GDS197" s="461"/>
      <c r="GDT197" s="461"/>
      <c r="GDU197" s="461"/>
      <c r="GDV197" s="461"/>
      <c r="GDW197" s="461"/>
      <c r="GDX197" s="461"/>
      <c r="GDY197" s="461"/>
      <c r="GDZ197" s="461"/>
      <c r="GEA197" s="461"/>
      <c r="GEB197" s="461"/>
      <c r="GEC197" s="461"/>
      <c r="GED197" s="461"/>
      <c r="GEE197" s="461"/>
      <c r="GEF197" s="461"/>
      <c r="GEG197" s="461"/>
      <c r="GEH197" s="461"/>
      <c r="GEI197" s="461"/>
      <c r="GEJ197" s="461"/>
      <c r="GEK197" s="461"/>
      <c r="GEL197" s="461"/>
      <c r="GEM197" s="461"/>
      <c r="GEN197" s="461"/>
      <c r="GEO197" s="461"/>
      <c r="GEP197" s="461"/>
      <c r="GEQ197" s="461"/>
      <c r="GER197" s="461"/>
      <c r="GES197" s="461"/>
      <c r="GET197" s="461"/>
      <c r="GEU197" s="461"/>
      <c r="GEV197" s="461"/>
      <c r="GEW197" s="461"/>
      <c r="GEX197" s="461"/>
      <c r="GEY197" s="461"/>
      <c r="GEZ197" s="461"/>
      <c r="GFA197" s="461"/>
      <c r="GFB197" s="461"/>
      <c r="GFC197" s="461"/>
      <c r="GFD197" s="461"/>
      <c r="GFE197" s="461"/>
      <c r="GFF197" s="461"/>
      <c r="GFG197" s="461"/>
      <c r="GFH197" s="461"/>
      <c r="GFI197" s="461"/>
      <c r="GFJ197" s="461"/>
      <c r="GFK197" s="461"/>
      <c r="GFL197" s="461"/>
      <c r="GFM197" s="461"/>
      <c r="GFN197" s="461"/>
      <c r="GFO197" s="461"/>
      <c r="GFP197" s="461"/>
      <c r="GFQ197" s="461"/>
      <c r="GFR197" s="461"/>
      <c r="GFS197" s="461"/>
      <c r="GFT197" s="461"/>
      <c r="GFU197" s="461"/>
      <c r="GFV197" s="461"/>
      <c r="GFW197" s="461"/>
      <c r="GFX197" s="461"/>
      <c r="GFY197" s="461"/>
      <c r="GFZ197" s="461"/>
      <c r="GGA197" s="461"/>
      <c r="GGB197" s="461"/>
      <c r="GGC197" s="461"/>
      <c r="GGD197" s="461"/>
      <c r="GGE197" s="461"/>
      <c r="GGF197" s="461"/>
      <c r="GGG197" s="461"/>
      <c r="GGH197" s="461"/>
      <c r="GGI197" s="461"/>
      <c r="GGJ197" s="461"/>
      <c r="GGK197" s="461"/>
      <c r="GGL197" s="461"/>
      <c r="GGM197" s="461"/>
      <c r="GGN197" s="461"/>
      <c r="GGO197" s="461"/>
      <c r="GGP197" s="461"/>
      <c r="GGQ197" s="461"/>
      <c r="GGR197" s="461"/>
      <c r="GGS197" s="461"/>
      <c r="GGT197" s="461"/>
      <c r="GGU197" s="461"/>
      <c r="GGV197" s="461"/>
      <c r="GGW197" s="461"/>
      <c r="GGX197" s="461"/>
      <c r="GGY197" s="461"/>
      <c r="GGZ197" s="461"/>
      <c r="GHA197" s="461"/>
      <c r="GHB197" s="461"/>
      <c r="GHC197" s="461"/>
      <c r="GHD197" s="461"/>
      <c r="GHE197" s="461"/>
      <c r="GHF197" s="461"/>
      <c r="GHG197" s="461"/>
      <c r="GHH197" s="461"/>
      <c r="GHI197" s="461"/>
      <c r="GHJ197" s="461"/>
      <c r="GHK197" s="461"/>
      <c r="GHL197" s="461"/>
      <c r="GHM197" s="461"/>
      <c r="GHN197" s="461"/>
      <c r="GHO197" s="461"/>
      <c r="GHP197" s="461"/>
      <c r="GHQ197" s="461"/>
      <c r="GHR197" s="461"/>
      <c r="GHS197" s="461"/>
      <c r="GHT197" s="461"/>
      <c r="GHU197" s="461"/>
      <c r="GHV197" s="461"/>
      <c r="GHW197" s="461"/>
      <c r="GHX197" s="461"/>
      <c r="GHY197" s="461"/>
      <c r="GHZ197" s="461"/>
      <c r="GIA197" s="461"/>
      <c r="GIB197" s="461"/>
      <c r="GIC197" s="461"/>
      <c r="GID197" s="461"/>
      <c r="GIE197" s="461"/>
      <c r="GIF197" s="461"/>
      <c r="GIG197" s="461"/>
      <c r="GIH197" s="461"/>
      <c r="GII197" s="461"/>
      <c r="GIJ197" s="461"/>
      <c r="GIK197" s="461"/>
      <c r="GIL197" s="461"/>
      <c r="GIM197" s="461"/>
      <c r="GIN197" s="461"/>
      <c r="GIO197" s="461"/>
      <c r="GIP197" s="461"/>
      <c r="GIQ197" s="461"/>
      <c r="GIR197" s="461"/>
      <c r="GIS197" s="461"/>
      <c r="GIT197" s="461"/>
      <c r="GIU197" s="461"/>
      <c r="GIV197" s="461"/>
      <c r="GIW197" s="461"/>
      <c r="GIX197" s="461"/>
      <c r="GIY197" s="461"/>
      <c r="GIZ197" s="461"/>
      <c r="GJA197" s="461"/>
      <c r="GJB197" s="461"/>
      <c r="GJC197" s="461"/>
      <c r="GJD197" s="461"/>
      <c r="GJE197" s="461"/>
      <c r="GJF197" s="461"/>
      <c r="GJG197" s="461"/>
      <c r="GJH197" s="461"/>
      <c r="GJI197" s="461"/>
      <c r="GJJ197" s="461"/>
      <c r="GJK197" s="461"/>
      <c r="GJL197" s="461"/>
      <c r="GJM197" s="461"/>
      <c r="GJN197" s="461"/>
      <c r="GJO197" s="461"/>
      <c r="GJP197" s="461"/>
      <c r="GJQ197" s="461"/>
      <c r="GJR197" s="461"/>
      <c r="GJS197" s="461"/>
      <c r="GJT197" s="461"/>
      <c r="GJU197" s="461"/>
      <c r="GJV197" s="461"/>
      <c r="GJW197" s="461"/>
      <c r="GJX197" s="461"/>
      <c r="GJY197" s="461"/>
      <c r="GJZ197" s="461"/>
      <c r="GKA197" s="461"/>
      <c r="GKB197" s="461"/>
      <c r="GKC197" s="461"/>
      <c r="GKD197" s="461"/>
      <c r="GKE197" s="461"/>
      <c r="GKF197" s="461"/>
      <c r="GKG197" s="461"/>
      <c r="GKH197" s="461"/>
      <c r="GKI197" s="461"/>
      <c r="GKJ197" s="461"/>
      <c r="GKK197" s="461"/>
      <c r="GKL197" s="461"/>
      <c r="GKM197" s="461"/>
      <c r="GKN197" s="461"/>
      <c r="GKO197" s="461"/>
      <c r="GKP197" s="461"/>
      <c r="GKQ197" s="461"/>
      <c r="GKR197" s="461"/>
      <c r="GKS197" s="461"/>
      <c r="GKT197" s="461"/>
      <c r="GKU197" s="461"/>
      <c r="GKV197" s="461"/>
      <c r="GKW197" s="461"/>
      <c r="GKX197" s="461"/>
      <c r="GKY197" s="461"/>
      <c r="GKZ197" s="461"/>
      <c r="GLA197" s="461"/>
      <c r="GLB197" s="461"/>
      <c r="GLC197" s="461"/>
      <c r="GLD197" s="461"/>
      <c r="GLE197" s="461"/>
      <c r="GLF197" s="461"/>
      <c r="GLG197" s="461"/>
      <c r="GLH197" s="461"/>
      <c r="GLI197" s="461"/>
      <c r="GLJ197" s="461"/>
      <c r="GLK197" s="461"/>
      <c r="GLL197" s="461"/>
      <c r="GLM197" s="461"/>
      <c r="GLN197" s="461"/>
      <c r="GLO197" s="461"/>
      <c r="GLP197" s="461"/>
      <c r="GLQ197" s="461"/>
      <c r="GLR197" s="461"/>
      <c r="GLS197" s="461"/>
      <c r="GLT197" s="461"/>
      <c r="GLU197" s="461"/>
      <c r="GLV197" s="461"/>
      <c r="GLW197" s="461"/>
      <c r="GLX197" s="461"/>
      <c r="GLY197" s="461"/>
      <c r="GLZ197" s="461"/>
      <c r="GMA197" s="461"/>
      <c r="GMB197" s="461"/>
      <c r="GMC197" s="461"/>
      <c r="GMD197" s="461"/>
      <c r="GME197" s="461"/>
      <c r="GMF197" s="461"/>
      <c r="GMG197" s="461"/>
      <c r="GMH197" s="461"/>
      <c r="GMI197" s="461"/>
      <c r="GMJ197" s="461"/>
      <c r="GMK197" s="461"/>
      <c r="GML197" s="461"/>
      <c r="GMM197" s="461"/>
      <c r="GMN197" s="461"/>
      <c r="GMO197" s="461"/>
      <c r="GMP197" s="461"/>
      <c r="GMQ197" s="461"/>
      <c r="GMR197" s="461"/>
      <c r="GMS197" s="461"/>
      <c r="GMT197" s="461"/>
      <c r="GMU197" s="461"/>
      <c r="GMV197" s="461"/>
      <c r="GMW197" s="461"/>
      <c r="GMX197" s="461"/>
      <c r="GMY197" s="461"/>
      <c r="GMZ197" s="461"/>
      <c r="GNA197" s="461"/>
      <c r="GNB197" s="461"/>
      <c r="GNC197" s="461"/>
      <c r="GND197" s="461"/>
      <c r="GNE197" s="461"/>
      <c r="GNF197" s="461"/>
      <c r="GNG197" s="461"/>
      <c r="GNH197" s="461"/>
      <c r="GNI197" s="461"/>
      <c r="GNJ197" s="461"/>
      <c r="GNK197" s="461"/>
      <c r="GNL197" s="461"/>
      <c r="GNM197" s="461"/>
      <c r="GNN197" s="461"/>
      <c r="GNO197" s="461"/>
      <c r="GNP197" s="461"/>
      <c r="GNQ197" s="461"/>
      <c r="GNR197" s="461"/>
      <c r="GNS197" s="461"/>
      <c r="GNT197" s="461"/>
      <c r="GNU197" s="461"/>
      <c r="GNV197" s="461"/>
      <c r="GNW197" s="461"/>
      <c r="GNX197" s="461"/>
      <c r="GNY197" s="461"/>
      <c r="GNZ197" s="461"/>
      <c r="GOA197" s="461"/>
      <c r="GOB197" s="461"/>
      <c r="GOC197" s="461"/>
      <c r="GOD197" s="461"/>
      <c r="GOE197" s="461"/>
      <c r="GOF197" s="461"/>
      <c r="GOG197" s="461"/>
      <c r="GOH197" s="461"/>
      <c r="GOI197" s="461"/>
      <c r="GOJ197" s="461"/>
      <c r="GOK197" s="461"/>
      <c r="GOL197" s="461"/>
      <c r="GOM197" s="461"/>
      <c r="GON197" s="461"/>
      <c r="GOO197" s="461"/>
      <c r="GOP197" s="461"/>
      <c r="GOQ197" s="461"/>
      <c r="GOR197" s="461"/>
      <c r="GOS197" s="461"/>
      <c r="GOT197" s="461"/>
      <c r="GOU197" s="461"/>
      <c r="GOV197" s="461"/>
      <c r="GOW197" s="461"/>
      <c r="GOX197" s="461"/>
      <c r="GOY197" s="461"/>
      <c r="GOZ197" s="461"/>
      <c r="GPA197" s="461"/>
      <c r="GPB197" s="461"/>
      <c r="GPC197" s="461"/>
      <c r="GPD197" s="461"/>
      <c r="GPE197" s="461"/>
      <c r="GPF197" s="461"/>
      <c r="GPG197" s="461"/>
      <c r="GPH197" s="461"/>
      <c r="GPI197" s="461"/>
      <c r="GPJ197" s="461"/>
      <c r="GPK197" s="461"/>
      <c r="GPL197" s="461"/>
      <c r="GPM197" s="461"/>
      <c r="GPN197" s="461"/>
      <c r="GPO197" s="461"/>
      <c r="GPP197" s="461"/>
      <c r="GPQ197" s="461"/>
      <c r="GPR197" s="461"/>
      <c r="GPS197" s="461"/>
      <c r="GPT197" s="461"/>
      <c r="GPU197" s="461"/>
      <c r="GPV197" s="461"/>
      <c r="GPW197" s="461"/>
      <c r="GPX197" s="461"/>
      <c r="GPY197" s="461"/>
      <c r="GPZ197" s="461"/>
      <c r="GQA197" s="461"/>
      <c r="GQB197" s="461"/>
      <c r="GQC197" s="461"/>
      <c r="GQD197" s="461"/>
      <c r="GQE197" s="461"/>
      <c r="GQF197" s="461"/>
      <c r="GQG197" s="461"/>
      <c r="GQH197" s="461"/>
      <c r="GQI197" s="461"/>
      <c r="GQJ197" s="461"/>
      <c r="GQK197" s="461"/>
      <c r="GQL197" s="461"/>
      <c r="GQM197" s="461"/>
      <c r="GQN197" s="461"/>
      <c r="GQO197" s="461"/>
      <c r="GQP197" s="461"/>
      <c r="GQQ197" s="461"/>
      <c r="GQR197" s="461"/>
      <c r="GQS197" s="461"/>
      <c r="GQT197" s="461"/>
      <c r="GQU197" s="461"/>
      <c r="GQV197" s="461"/>
      <c r="GQW197" s="461"/>
      <c r="GQX197" s="461"/>
      <c r="GQY197" s="461"/>
      <c r="GQZ197" s="461"/>
      <c r="GRA197" s="461"/>
      <c r="GRB197" s="461"/>
      <c r="GRC197" s="461"/>
      <c r="GRD197" s="461"/>
      <c r="GRE197" s="461"/>
      <c r="GRF197" s="461"/>
      <c r="GRG197" s="461"/>
      <c r="GRH197" s="461"/>
      <c r="GRI197" s="461"/>
      <c r="GRJ197" s="461"/>
      <c r="GRK197" s="461"/>
      <c r="GRL197" s="461"/>
      <c r="GRM197" s="461"/>
      <c r="GRN197" s="461"/>
      <c r="GRO197" s="461"/>
      <c r="GRP197" s="461"/>
      <c r="GRQ197" s="461"/>
      <c r="GRR197" s="461"/>
      <c r="GRS197" s="461"/>
      <c r="GRT197" s="461"/>
      <c r="GRU197" s="461"/>
      <c r="GRV197" s="461"/>
      <c r="GRW197" s="461"/>
      <c r="GRX197" s="461"/>
      <c r="GRY197" s="461"/>
      <c r="GRZ197" s="461"/>
      <c r="GSA197" s="461"/>
      <c r="GSB197" s="461"/>
      <c r="GSC197" s="461"/>
      <c r="GSD197" s="461"/>
      <c r="GSE197" s="461"/>
      <c r="GSF197" s="461"/>
      <c r="GSG197" s="461"/>
      <c r="GSH197" s="461"/>
      <c r="GSI197" s="461"/>
      <c r="GSJ197" s="461"/>
      <c r="GSK197" s="461"/>
      <c r="GSL197" s="461"/>
      <c r="GSM197" s="461"/>
      <c r="GSN197" s="461"/>
      <c r="GSO197" s="461"/>
      <c r="GSP197" s="461"/>
      <c r="GSQ197" s="461"/>
      <c r="GSR197" s="461"/>
      <c r="GSS197" s="461"/>
      <c r="GST197" s="461"/>
      <c r="GSU197" s="461"/>
      <c r="GSV197" s="461"/>
      <c r="GSW197" s="461"/>
      <c r="GSX197" s="461"/>
      <c r="GSY197" s="461"/>
      <c r="GSZ197" s="461"/>
      <c r="GTA197" s="461"/>
      <c r="GTB197" s="461"/>
      <c r="GTC197" s="461"/>
      <c r="GTD197" s="461"/>
      <c r="GTE197" s="461"/>
      <c r="GTF197" s="461"/>
      <c r="GTG197" s="461"/>
      <c r="GTH197" s="461"/>
      <c r="GTI197" s="461"/>
      <c r="GTJ197" s="461"/>
      <c r="GTK197" s="461"/>
      <c r="GTL197" s="461"/>
      <c r="GTM197" s="461"/>
      <c r="GTN197" s="461"/>
      <c r="GTO197" s="461"/>
      <c r="GTP197" s="461"/>
      <c r="GTQ197" s="461"/>
      <c r="GTR197" s="461"/>
      <c r="GTS197" s="461"/>
      <c r="GTT197" s="461"/>
      <c r="GTU197" s="461"/>
      <c r="GTV197" s="461"/>
      <c r="GTW197" s="461"/>
      <c r="GTX197" s="461"/>
      <c r="GTY197" s="461"/>
      <c r="GTZ197" s="461"/>
      <c r="GUA197" s="461"/>
      <c r="GUB197" s="461"/>
      <c r="GUC197" s="461"/>
      <c r="GUD197" s="461"/>
      <c r="GUE197" s="461"/>
      <c r="GUF197" s="461"/>
      <c r="GUG197" s="461"/>
      <c r="GUH197" s="461"/>
      <c r="GUI197" s="461"/>
      <c r="GUJ197" s="461"/>
      <c r="GUK197" s="461"/>
      <c r="GUL197" s="461"/>
      <c r="GUM197" s="461"/>
      <c r="GUN197" s="461"/>
      <c r="GUO197" s="461"/>
      <c r="GUP197" s="461"/>
      <c r="GUQ197" s="461"/>
      <c r="GUR197" s="461"/>
      <c r="GUS197" s="461"/>
      <c r="GUT197" s="461"/>
      <c r="GUU197" s="461"/>
      <c r="GUV197" s="461"/>
      <c r="GUW197" s="461"/>
      <c r="GUX197" s="461"/>
      <c r="GUY197" s="461"/>
      <c r="GUZ197" s="461"/>
      <c r="GVA197" s="461"/>
      <c r="GVB197" s="461"/>
      <c r="GVC197" s="461"/>
      <c r="GVD197" s="461"/>
      <c r="GVE197" s="461"/>
      <c r="GVF197" s="461"/>
      <c r="GVG197" s="461"/>
      <c r="GVH197" s="461"/>
      <c r="GVI197" s="461"/>
      <c r="GVJ197" s="461"/>
      <c r="GVK197" s="461"/>
      <c r="GVL197" s="461"/>
      <c r="GVM197" s="461"/>
      <c r="GVN197" s="461"/>
      <c r="GVO197" s="461"/>
      <c r="GVP197" s="461"/>
      <c r="GVQ197" s="461"/>
      <c r="GVR197" s="461"/>
      <c r="GVS197" s="461"/>
      <c r="GVT197" s="461"/>
      <c r="GVU197" s="461"/>
      <c r="GVV197" s="461"/>
      <c r="GVW197" s="461"/>
      <c r="GVX197" s="461"/>
      <c r="GVY197" s="461"/>
      <c r="GVZ197" s="461"/>
      <c r="GWA197" s="461"/>
      <c r="GWB197" s="461"/>
      <c r="GWC197" s="461"/>
      <c r="GWD197" s="461"/>
      <c r="GWE197" s="461"/>
      <c r="GWF197" s="461"/>
      <c r="GWG197" s="461"/>
      <c r="GWH197" s="461"/>
      <c r="GWI197" s="461"/>
      <c r="GWJ197" s="461"/>
      <c r="GWK197" s="461"/>
      <c r="GWL197" s="461"/>
      <c r="GWM197" s="461"/>
      <c r="GWN197" s="461"/>
      <c r="GWO197" s="461"/>
      <c r="GWP197" s="461"/>
      <c r="GWQ197" s="461"/>
      <c r="GWR197" s="461"/>
      <c r="GWS197" s="461"/>
      <c r="GWT197" s="461"/>
      <c r="GWU197" s="461"/>
      <c r="GWV197" s="461"/>
      <c r="GWW197" s="461"/>
      <c r="GWX197" s="461"/>
      <c r="GWY197" s="461"/>
      <c r="GWZ197" s="461"/>
      <c r="GXA197" s="461"/>
      <c r="GXB197" s="461"/>
      <c r="GXC197" s="461"/>
      <c r="GXD197" s="461"/>
      <c r="GXE197" s="461"/>
      <c r="GXF197" s="461"/>
      <c r="GXG197" s="461"/>
      <c r="GXH197" s="461"/>
      <c r="GXI197" s="461"/>
      <c r="GXJ197" s="461"/>
      <c r="GXK197" s="461"/>
      <c r="GXL197" s="461"/>
      <c r="GXM197" s="461"/>
      <c r="GXN197" s="461"/>
      <c r="GXO197" s="461"/>
      <c r="GXP197" s="461"/>
      <c r="GXQ197" s="461"/>
      <c r="GXR197" s="461"/>
      <c r="GXS197" s="461"/>
      <c r="GXT197" s="461"/>
      <c r="GXU197" s="461"/>
      <c r="GXV197" s="461"/>
      <c r="GXW197" s="461"/>
      <c r="GXX197" s="461"/>
      <c r="GXY197" s="461"/>
      <c r="GXZ197" s="461"/>
      <c r="GYA197" s="461"/>
      <c r="GYB197" s="461"/>
      <c r="GYC197" s="461"/>
      <c r="GYD197" s="461"/>
      <c r="GYE197" s="461"/>
      <c r="GYF197" s="461"/>
      <c r="GYG197" s="461"/>
      <c r="GYH197" s="461"/>
      <c r="GYI197" s="461"/>
      <c r="GYJ197" s="461"/>
      <c r="GYK197" s="461"/>
      <c r="GYL197" s="461"/>
      <c r="GYM197" s="461"/>
      <c r="GYN197" s="461"/>
      <c r="GYO197" s="461"/>
      <c r="GYP197" s="461"/>
      <c r="GYQ197" s="461"/>
      <c r="GYR197" s="461"/>
      <c r="GYS197" s="461"/>
      <c r="GYT197" s="461"/>
      <c r="GYU197" s="461"/>
      <c r="GYV197" s="461"/>
      <c r="GYW197" s="461"/>
      <c r="GYX197" s="461"/>
      <c r="GYY197" s="461"/>
      <c r="GYZ197" s="461"/>
      <c r="GZA197" s="461"/>
      <c r="GZB197" s="461"/>
      <c r="GZC197" s="461"/>
      <c r="GZD197" s="461"/>
      <c r="GZE197" s="461"/>
      <c r="GZF197" s="461"/>
      <c r="GZG197" s="461"/>
      <c r="GZH197" s="461"/>
      <c r="GZI197" s="461"/>
      <c r="GZJ197" s="461"/>
      <c r="GZK197" s="461"/>
      <c r="GZL197" s="461"/>
      <c r="GZM197" s="461"/>
      <c r="GZN197" s="461"/>
      <c r="GZO197" s="461"/>
      <c r="GZP197" s="461"/>
      <c r="GZQ197" s="461"/>
      <c r="GZR197" s="461"/>
      <c r="GZS197" s="461"/>
      <c r="GZT197" s="461"/>
      <c r="GZU197" s="461"/>
      <c r="GZV197" s="461"/>
      <c r="GZW197" s="461"/>
      <c r="GZX197" s="461"/>
      <c r="GZY197" s="461"/>
      <c r="GZZ197" s="461"/>
      <c r="HAA197" s="461"/>
      <c r="HAB197" s="461"/>
      <c r="HAC197" s="461"/>
      <c r="HAD197" s="461"/>
      <c r="HAE197" s="461"/>
      <c r="HAF197" s="461"/>
      <c r="HAG197" s="461"/>
      <c r="HAH197" s="461"/>
      <c r="HAI197" s="461"/>
      <c r="HAJ197" s="461"/>
      <c r="HAK197" s="461"/>
      <c r="HAL197" s="461"/>
      <c r="HAM197" s="461"/>
      <c r="HAN197" s="461"/>
      <c r="HAO197" s="461"/>
      <c r="HAP197" s="461"/>
      <c r="HAQ197" s="461"/>
      <c r="HAR197" s="461"/>
      <c r="HAS197" s="461"/>
      <c r="HAT197" s="461"/>
      <c r="HAU197" s="461"/>
      <c r="HAV197" s="461"/>
      <c r="HAW197" s="461"/>
      <c r="HAX197" s="461"/>
      <c r="HAY197" s="461"/>
      <c r="HAZ197" s="461"/>
      <c r="HBA197" s="461"/>
      <c r="HBB197" s="461"/>
      <c r="HBC197" s="461"/>
      <c r="HBD197" s="461"/>
      <c r="HBE197" s="461"/>
      <c r="HBF197" s="461"/>
      <c r="HBG197" s="461"/>
      <c r="HBH197" s="461"/>
      <c r="HBI197" s="461"/>
      <c r="HBJ197" s="461"/>
      <c r="HBK197" s="461"/>
      <c r="HBL197" s="461"/>
      <c r="HBM197" s="461"/>
      <c r="HBN197" s="461"/>
      <c r="HBO197" s="461"/>
      <c r="HBP197" s="461"/>
      <c r="HBQ197" s="461"/>
      <c r="HBR197" s="461"/>
      <c r="HBS197" s="461"/>
      <c r="HBT197" s="461"/>
      <c r="HBU197" s="461"/>
      <c r="HBV197" s="461"/>
      <c r="HBW197" s="461"/>
      <c r="HBX197" s="461"/>
      <c r="HBY197" s="461"/>
      <c r="HBZ197" s="461"/>
      <c r="HCA197" s="461"/>
      <c r="HCB197" s="461"/>
      <c r="HCC197" s="461"/>
      <c r="HCD197" s="461"/>
      <c r="HCE197" s="461"/>
      <c r="HCF197" s="461"/>
      <c r="HCG197" s="461"/>
      <c r="HCH197" s="461"/>
      <c r="HCI197" s="461"/>
      <c r="HCJ197" s="461"/>
      <c r="HCK197" s="461"/>
      <c r="HCL197" s="461"/>
      <c r="HCM197" s="461"/>
      <c r="HCN197" s="461"/>
      <c r="HCO197" s="461"/>
      <c r="HCP197" s="461"/>
      <c r="HCQ197" s="461"/>
      <c r="HCR197" s="461"/>
      <c r="HCS197" s="461"/>
      <c r="HCT197" s="461"/>
      <c r="HCU197" s="461"/>
      <c r="HCV197" s="461"/>
      <c r="HCW197" s="461"/>
      <c r="HCX197" s="461"/>
      <c r="HCY197" s="461"/>
      <c r="HCZ197" s="461"/>
      <c r="HDA197" s="461"/>
      <c r="HDB197" s="461"/>
      <c r="HDC197" s="461"/>
      <c r="HDD197" s="461"/>
      <c r="HDE197" s="461"/>
      <c r="HDF197" s="461"/>
      <c r="HDG197" s="461"/>
      <c r="HDH197" s="461"/>
      <c r="HDI197" s="461"/>
      <c r="HDJ197" s="461"/>
      <c r="HDK197" s="461"/>
      <c r="HDL197" s="461"/>
      <c r="HDM197" s="461"/>
      <c r="HDN197" s="461"/>
      <c r="HDO197" s="461"/>
      <c r="HDP197" s="461"/>
      <c r="HDQ197" s="461"/>
      <c r="HDR197" s="461"/>
      <c r="HDS197" s="461"/>
      <c r="HDT197" s="461"/>
      <c r="HDU197" s="461"/>
      <c r="HDV197" s="461"/>
      <c r="HDW197" s="461"/>
      <c r="HDX197" s="461"/>
      <c r="HDY197" s="461"/>
      <c r="HDZ197" s="461"/>
      <c r="HEA197" s="461"/>
      <c r="HEB197" s="461"/>
      <c r="HEC197" s="461"/>
      <c r="HED197" s="461"/>
      <c r="HEE197" s="461"/>
      <c r="HEF197" s="461"/>
      <c r="HEG197" s="461"/>
      <c r="HEH197" s="461"/>
      <c r="HEI197" s="461"/>
      <c r="HEJ197" s="461"/>
      <c r="HEK197" s="461"/>
      <c r="HEL197" s="461"/>
      <c r="HEM197" s="461"/>
      <c r="HEN197" s="461"/>
      <c r="HEO197" s="461"/>
      <c r="HEP197" s="461"/>
      <c r="HEQ197" s="461"/>
      <c r="HER197" s="461"/>
      <c r="HES197" s="461"/>
      <c r="HET197" s="461"/>
      <c r="HEU197" s="461"/>
      <c r="HEV197" s="461"/>
      <c r="HEW197" s="461"/>
      <c r="HEX197" s="461"/>
      <c r="HEY197" s="461"/>
      <c r="HEZ197" s="461"/>
      <c r="HFA197" s="461"/>
      <c r="HFB197" s="461"/>
      <c r="HFC197" s="461"/>
      <c r="HFD197" s="461"/>
      <c r="HFE197" s="461"/>
      <c r="HFF197" s="461"/>
      <c r="HFG197" s="461"/>
      <c r="HFH197" s="461"/>
      <c r="HFI197" s="461"/>
      <c r="HFJ197" s="461"/>
      <c r="HFK197" s="461"/>
      <c r="HFL197" s="461"/>
      <c r="HFM197" s="461"/>
      <c r="HFN197" s="461"/>
      <c r="HFO197" s="461"/>
      <c r="HFP197" s="461"/>
      <c r="HFQ197" s="461"/>
      <c r="HFR197" s="461"/>
      <c r="HFS197" s="461"/>
      <c r="HFT197" s="461"/>
      <c r="HFU197" s="461"/>
      <c r="HFV197" s="461"/>
      <c r="HFW197" s="461"/>
      <c r="HFX197" s="461"/>
      <c r="HFY197" s="461"/>
      <c r="HFZ197" s="461"/>
      <c r="HGA197" s="461"/>
      <c r="HGB197" s="461"/>
      <c r="HGC197" s="461"/>
      <c r="HGD197" s="461"/>
      <c r="HGE197" s="461"/>
      <c r="HGF197" s="461"/>
      <c r="HGG197" s="461"/>
      <c r="HGH197" s="461"/>
      <c r="HGI197" s="461"/>
      <c r="HGJ197" s="461"/>
      <c r="HGK197" s="461"/>
      <c r="HGL197" s="461"/>
      <c r="HGM197" s="461"/>
      <c r="HGN197" s="461"/>
      <c r="HGO197" s="461"/>
      <c r="HGP197" s="461"/>
      <c r="HGQ197" s="461"/>
      <c r="HGR197" s="461"/>
      <c r="HGS197" s="461"/>
      <c r="HGT197" s="461"/>
      <c r="HGU197" s="461"/>
      <c r="HGV197" s="461"/>
      <c r="HGW197" s="461"/>
      <c r="HGX197" s="461"/>
      <c r="HGY197" s="461"/>
      <c r="HGZ197" s="461"/>
      <c r="HHA197" s="461"/>
      <c r="HHB197" s="461"/>
      <c r="HHC197" s="461"/>
      <c r="HHD197" s="461"/>
      <c r="HHE197" s="461"/>
      <c r="HHF197" s="461"/>
      <c r="HHG197" s="461"/>
      <c r="HHH197" s="461"/>
      <c r="HHI197" s="461"/>
      <c r="HHJ197" s="461"/>
      <c r="HHK197" s="461"/>
      <c r="HHL197" s="461"/>
      <c r="HHM197" s="461"/>
      <c r="HHN197" s="461"/>
      <c r="HHO197" s="461"/>
      <c r="HHP197" s="461"/>
      <c r="HHQ197" s="461"/>
      <c r="HHR197" s="461"/>
      <c r="HHS197" s="461"/>
      <c r="HHT197" s="461"/>
      <c r="HHU197" s="461"/>
      <c r="HHV197" s="461"/>
      <c r="HHW197" s="461"/>
      <c r="HHX197" s="461"/>
      <c r="HHY197" s="461"/>
      <c r="HHZ197" s="461"/>
      <c r="HIA197" s="461"/>
      <c r="HIB197" s="461"/>
      <c r="HIC197" s="461"/>
      <c r="HID197" s="461"/>
      <c r="HIE197" s="461"/>
      <c r="HIF197" s="461"/>
      <c r="HIG197" s="461"/>
      <c r="HIH197" s="461"/>
      <c r="HII197" s="461"/>
      <c r="HIJ197" s="461"/>
      <c r="HIK197" s="461"/>
      <c r="HIL197" s="461"/>
      <c r="HIM197" s="461"/>
      <c r="HIN197" s="461"/>
      <c r="HIO197" s="461"/>
      <c r="HIP197" s="461"/>
      <c r="HIQ197" s="461"/>
      <c r="HIR197" s="461"/>
      <c r="HIS197" s="461"/>
      <c r="HIT197" s="461"/>
      <c r="HIU197" s="461"/>
      <c r="HIV197" s="461"/>
      <c r="HIW197" s="461"/>
      <c r="HIX197" s="461"/>
      <c r="HIY197" s="461"/>
      <c r="HIZ197" s="461"/>
      <c r="HJA197" s="461"/>
      <c r="HJB197" s="461"/>
      <c r="HJC197" s="461"/>
      <c r="HJD197" s="461"/>
      <c r="HJE197" s="461"/>
      <c r="HJF197" s="461"/>
      <c r="HJG197" s="461"/>
      <c r="HJH197" s="461"/>
      <c r="HJI197" s="461"/>
      <c r="HJJ197" s="461"/>
      <c r="HJK197" s="461"/>
      <c r="HJL197" s="461"/>
      <c r="HJM197" s="461"/>
      <c r="HJN197" s="461"/>
      <c r="HJO197" s="461"/>
      <c r="HJP197" s="461"/>
      <c r="HJQ197" s="461"/>
      <c r="HJR197" s="461"/>
      <c r="HJS197" s="461"/>
      <c r="HJT197" s="461"/>
      <c r="HJU197" s="461"/>
      <c r="HJV197" s="461"/>
      <c r="HJW197" s="461"/>
      <c r="HJX197" s="461"/>
      <c r="HJY197" s="461"/>
      <c r="HJZ197" s="461"/>
      <c r="HKA197" s="461"/>
      <c r="HKB197" s="461"/>
      <c r="HKC197" s="461"/>
      <c r="HKD197" s="461"/>
      <c r="HKE197" s="461"/>
      <c r="HKF197" s="461"/>
      <c r="HKG197" s="461"/>
      <c r="HKH197" s="461"/>
      <c r="HKI197" s="461"/>
      <c r="HKJ197" s="461"/>
      <c r="HKK197" s="461"/>
      <c r="HKL197" s="461"/>
      <c r="HKM197" s="461"/>
      <c r="HKN197" s="461"/>
      <c r="HKO197" s="461"/>
      <c r="HKP197" s="461"/>
      <c r="HKQ197" s="461"/>
      <c r="HKR197" s="461"/>
      <c r="HKS197" s="461"/>
      <c r="HKT197" s="461"/>
      <c r="HKU197" s="461"/>
      <c r="HKV197" s="461"/>
      <c r="HKW197" s="461"/>
      <c r="HKX197" s="461"/>
      <c r="HKY197" s="461"/>
      <c r="HKZ197" s="461"/>
      <c r="HLA197" s="461"/>
      <c r="HLB197" s="461"/>
      <c r="HLC197" s="461"/>
      <c r="HLD197" s="461"/>
      <c r="HLE197" s="461"/>
      <c r="HLF197" s="461"/>
      <c r="HLG197" s="461"/>
      <c r="HLH197" s="461"/>
      <c r="HLI197" s="461"/>
      <c r="HLJ197" s="461"/>
      <c r="HLK197" s="461"/>
      <c r="HLL197" s="461"/>
      <c r="HLM197" s="461"/>
      <c r="HLN197" s="461"/>
      <c r="HLO197" s="461"/>
      <c r="HLP197" s="461"/>
      <c r="HLQ197" s="461"/>
      <c r="HLR197" s="461"/>
      <c r="HLS197" s="461"/>
      <c r="HLT197" s="461"/>
      <c r="HLU197" s="461"/>
      <c r="HLV197" s="461"/>
      <c r="HLW197" s="461"/>
      <c r="HLX197" s="461"/>
      <c r="HLY197" s="461"/>
      <c r="HLZ197" s="461"/>
      <c r="HMA197" s="461"/>
      <c r="HMB197" s="461"/>
      <c r="HMC197" s="461"/>
      <c r="HMD197" s="461"/>
      <c r="HME197" s="461"/>
      <c r="HMF197" s="461"/>
      <c r="HMG197" s="461"/>
      <c r="HMH197" s="461"/>
      <c r="HMI197" s="461"/>
      <c r="HMJ197" s="461"/>
      <c r="HMK197" s="461"/>
      <c r="HML197" s="461"/>
      <c r="HMM197" s="461"/>
      <c r="HMN197" s="461"/>
      <c r="HMO197" s="461"/>
      <c r="HMP197" s="461"/>
      <c r="HMQ197" s="461"/>
      <c r="HMR197" s="461"/>
      <c r="HMS197" s="461"/>
      <c r="HMT197" s="461"/>
      <c r="HMU197" s="461"/>
      <c r="HMV197" s="461"/>
      <c r="HMW197" s="461"/>
      <c r="HMX197" s="461"/>
      <c r="HMY197" s="461"/>
      <c r="HMZ197" s="461"/>
      <c r="HNA197" s="461"/>
      <c r="HNB197" s="461"/>
      <c r="HNC197" s="461"/>
      <c r="HND197" s="461"/>
      <c r="HNE197" s="461"/>
      <c r="HNF197" s="461"/>
      <c r="HNG197" s="461"/>
      <c r="HNH197" s="461"/>
      <c r="HNI197" s="461"/>
      <c r="HNJ197" s="461"/>
      <c r="HNK197" s="461"/>
      <c r="HNL197" s="461"/>
      <c r="HNM197" s="461"/>
      <c r="HNN197" s="461"/>
      <c r="HNO197" s="461"/>
      <c r="HNP197" s="461"/>
      <c r="HNQ197" s="461"/>
      <c r="HNR197" s="461"/>
      <c r="HNS197" s="461"/>
      <c r="HNT197" s="461"/>
      <c r="HNU197" s="461"/>
      <c r="HNV197" s="461"/>
      <c r="HNW197" s="461"/>
      <c r="HNX197" s="461"/>
      <c r="HNY197" s="461"/>
      <c r="HNZ197" s="461"/>
      <c r="HOA197" s="461"/>
      <c r="HOB197" s="461"/>
      <c r="HOC197" s="461"/>
      <c r="HOD197" s="461"/>
      <c r="HOE197" s="461"/>
      <c r="HOF197" s="461"/>
      <c r="HOG197" s="461"/>
      <c r="HOH197" s="461"/>
      <c r="HOI197" s="461"/>
      <c r="HOJ197" s="461"/>
      <c r="HOK197" s="461"/>
      <c r="HOL197" s="461"/>
      <c r="HOM197" s="461"/>
      <c r="HON197" s="461"/>
      <c r="HOO197" s="461"/>
      <c r="HOP197" s="461"/>
      <c r="HOQ197" s="461"/>
      <c r="HOR197" s="461"/>
      <c r="HOS197" s="461"/>
      <c r="HOT197" s="461"/>
      <c r="HOU197" s="461"/>
      <c r="HOV197" s="461"/>
      <c r="HOW197" s="461"/>
      <c r="HOX197" s="461"/>
      <c r="HOY197" s="461"/>
      <c r="HOZ197" s="461"/>
      <c r="HPA197" s="461"/>
      <c r="HPB197" s="461"/>
      <c r="HPC197" s="461"/>
      <c r="HPD197" s="461"/>
      <c r="HPE197" s="461"/>
      <c r="HPF197" s="461"/>
      <c r="HPG197" s="461"/>
      <c r="HPH197" s="461"/>
      <c r="HPI197" s="461"/>
      <c r="HPJ197" s="461"/>
      <c r="HPK197" s="461"/>
      <c r="HPL197" s="461"/>
      <c r="HPM197" s="461"/>
      <c r="HPN197" s="461"/>
      <c r="HPO197" s="461"/>
      <c r="HPP197" s="461"/>
      <c r="HPQ197" s="461"/>
      <c r="HPR197" s="461"/>
      <c r="HPS197" s="461"/>
      <c r="HPT197" s="461"/>
      <c r="HPU197" s="461"/>
      <c r="HPV197" s="461"/>
      <c r="HPW197" s="461"/>
      <c r="HPX197" s="461"/>
      <c r="HPY197" s="461"/>
      <c r="HPZ197" s="461"/>
      <c r="HQA197" s="461"/>
      <c r="HQB197" s="461"/>
      <c r="HQC197" s="461"/>
      <c r="HQD197" s="461"/>
      <c r="HQE197" s="461"/>
      <c r="HQF197" s="461"/>
      <c r="HQG197" s="461"/>
      <c r="HQH197" s="461"/>
      <c r="HQI197" s="461"/>
      <c r="HQJ197" s="461"/>
      <c r="HQK197" s="461"/>
      <c r="HQL197" s="461"/>
      <c r="HQM197" s="461"/>
      <c r="HQN197" s="461"/>
      <c r="HQO197" s="461"/>
      <c r="HQP197" s="461"/>
      <c r="HQQ197" s="461"/>
      <c r="HQR197" s="461"/>
      <c r="HQS197" s="461"/>
      <c r="HQT197" s="461"/>
      <c r="HQU197" s="461"/>
      <c r="HQV197" s="461"/>
      <c r="HQW197" s="461"/>
      <c r="HQX197" s="461"/>
      <c r="HQY197" s="461"/>
      <c r="HQZ197" s="461"/>
      <c r="HRA197" s="461"/>
      <c r="HRB197" s="461"/>
      <c r="HRC197" s="461"/>
      <c r="HRD197" s="461"/>
      <c r="HRE197" s="461"/>
      <c r="HRF197" s="461"/>
      <c r="HRG197" s="461"/>
      <c r="HRH197" s="461"/>
      <c r="HRI197" s="461"/>
      <c r="HRJ197" s="461"/>
      <c r="HRK197" s="461"/>
      <c r="HRL197" s="461"/>
      <c r="HRM197" s="461"/>
      <c r="HRN197" s="461"/>
      <c r="HRO197" s="461"/>
      <c r="HRP197" s="461"/>
      <c r="HRQ197" s="461"/>
      <c r="HRR197" s="461"/>
      <c r="HRS197" s="461"/>
      <c r="HRT197" s="461"/>
      <c r="HRU197" s="461"/>
      <c r="HRV197" s="461"/>
      <c r="HRW197" s="461"/>
      <c r="HRX197" s="461"/>
      <c r="HRY197" s="461"/>
      <c r="HRZ197" s="461"/>
      <c r="HSA197" s="461"/>
      <c r="HSB197" s="461"/>
      <c r="HSC197" s="461"/>
      <c r="HSD197" s="461"/>
      <c r="HSE197" s="461"/>
      <c r="HSF197" s="461"/>
      <c r="HSG197" s="461"/>
      <c r="HSH197" s="461"/>
      <c r="HSI197" s="461"/>
      <c r="HSJ197" s="461"/>
      <c r="HSK197" s="461"/>
      <c r="HSL197" s="461"/>
      <c r="HSM197" s="461"/>
      <c r="HSN197" s="461"/>
      <c r="HSO197" s="461"/>
      <c r="HSP197" s="461"/>
      <c r="HSQ197" s="461"/>
      <c r="HSR197" s="461"/>
      <c r="HSS197" s="461"/>
      <c r="HST197" s="461"/>
      <c r="HSU197" s="461"/>
      <c r="HSV197" s="461"/>
      <c r="HSW197" s="461"/>
      <c r="HSX197" s="461"/>
      <c r="HSY197" s="461"/>
      <c r="HSZ197" s="461"/>
      <c r="HTA197" s="461"/>
      <c r="HTB197" s="461"/>
      <c r="HTC197" s="461"/>
      <c r="HTD197" s="461"/>
      <c r="HTE197" s="461"/>
      <c r="HTF197" s="461"/>
      <c r="HTG197" s="461"/>
      <c r="HTH197" s="461"/>
      <c r="HTI197" s="461"/>
      <c r="HTJ197" s="461"/>
      <c r="HTK197" s="461"/>
      <c r="HTL197" s="461"/>
      <c r="HTM197" s="461"/>
      <c r="HTN197" s="461"/>
      <c r="HTO197" s="461"/>
      <c r="HTP197" s="461"/>
      <c r="HTQ197" s="461"/>
      <c r="HTR197" s="461"/>
      <c r="HTS197" s="461"/>
      <c r="HTT197" s="461"/>
      <c r="HTU197" s="461"/>
      <c r="HTV197" s="461"/>
      <c r="HTW197" s="461"/>
      <c r="HTX197" s="461"/>
      <c r="HTY197" s="461"/>
      <c r="HTZ197" s="461"/>
      <c r="HUA197" s="461"/>
      <c r="HUB197" s="461"/>
      <c r="HUC197" s="461"/>
      <c r="HUD197" s="461"/>
      <c r="HUE197" s="461"/>
      <c r="HUF197" s="461"/>
      <c r="HUG197" s="461"/>
      <c r="HUH197" s="461"/>
      <c r="HUI197" s="461"/>
      <c r="HUJ197" s="461"/>
      <c r="HUK197" s="461"/>
      <c r="HUL197" s="461"/>
      <c r="HUM197" s="461"/>
      <c r="HUN197" s="461"/>
      <c r="HUO197" s="461"/>
      <c r="HUP197" s="461"/>
      <c r="HUQ197" s="461"/>
      <c r="HUR197" s="461"/>
      <c r="HUS197" s="461"/>
      <c r="HUT197" s="461"/>
      <c r="HUU197" s="461"/>
      <c r="HUV197" s="461"/>
      <c r="HUW197" s="461"/>
      <c r="HUX197" s="461"/>
      <c r="HUY197" s="461"/>
      <c r="HUZ197" s="461"/>
      <c r="HVA197" s="461"/>
      <c r="HVB197" s="461"/>
      <c r="HVC197" s="461"/>
      <c r="HVD197" s="461"/>
      <c r="HVE197" s="461"/>
      <c r="HVF197" s="461"/>
      <c r="HVG197" s="461"/>
      <c r="HVH197" s="461"/>
      <c r="HVI197" s="461"/>
      <c r="HVJ197" s="461"/>
      <c r="HVK197" s="461"/>
      <c r="HVL197" s="461"/>
      <c r="HVM197" s="461"/>
      <c r="HVN197" s="461"/>
      <c r="HVO197" s="461"/>
      <c r="HVP197" s="461"/>
      <c r="HVQ197" s="461"/>
      <c r="HVR197" s="461"/>
      <c r="HVS197" s="461"/>
      <c r="HVT197" s="461"/>
      <c r="HVU197" s="461"/>
      <c r="HVV197" s="461"/>
      <c r="HVW197" s="461"/>
      <c r="HVX197" s="461"/>
      <c r="HVY197" s="461"/>
      <c r="HVZ197" s="461"/>
      <c r="HWA197" s="461"/>
      <c r="HWB197" s="461"/>
      <c r="HWC197" s="461"/>
      <c r="HWD197" s="461"/>
      <c r="HWE197" s="461"/>
      <c r="HWF197" s="461"/>
      <c r="HWG197" s="461"/>
      <c r="HWH197" s="461"/>
      <c r="HWI197" s="461"/>
      <c r="HWJ197" s="461"/>
      <c r="HWK197" s="461"/>
      <c r="HWL197" s="461"/>
      <c r="HWM197" s="461"/>
      <c r="HWN197" s="461"/>
      <c r="HWO197" s="461"/>
      <c r="HWP197" s="461"/>
      <c r="HWQ197" s="461"/>
      <c r="HWR197" s="461"/>
      <c r="HWS197" s="461"/>
      <c r="HWT197" s="461"/>
      <c r="HWU197" s="461"/>
      <c r="HWV197" s="461"/>
      <c r="HWW197" s="461"/>
      <c r="HWX197" s="461"/>
      <c r="HWY197" s="461"/>
      <c r="HWZ197" s="461"/>
      <c r="HXA197" s="461"/>
      <c r="HXB197" s="461"/>
      <c r="HXC197" s="461"/>
      <c r="HXD197" s="461"/>
      <c r="HXE197" s="461"/>
      <c r="HXF197" s="461"/>
      <c r="HXG197" s="461"/>
      <c r="HXH197" s="461"/>
      <c r="HXI197" s="461"/>
      <c r="HXJ197" s="461"/>
      <c r="HXK197" s="461"/>
      <c r="HXL197" s="461"/>
      <c r="HXM197" s="461"/>
      <c r="HXN197" s="461"/>
      <c r="HXO197" s="461"/>
      <c r="HXP197" s="461"/>
      <c r="HXQ197" s="461"/>
      <c r="HXR197" s="461"/>
      <c r="HXS197" s="461"/>
      <c r="HXT197" s="461"/>
      <c r="HXU197" s="461"/>
      <c r="HXV197" s="461"/>
      <c r="HXW197" s="461"/>
      <c r="HXX197" s="461"/>
      <c r="HXY197" s="461"/>
      <c r="HXZ197" s="461"/>
      <c r="HYA197" s="461"/>
      <c r="HYB197" s="461"/>
      <c r="HYC197" s="461"/>
      <c r="HYD197" s="461"/>
      <c r="HYE197" s="461"/>
      <c r="HYF197" s="461"/>
      <c r="HYG197" s="461"/>
      <c r="HYH197" s="461"/>
      <c r="HYI197" s="461"/>
      <c r="HYJ197" s="461"/>
      <c r="HYK197" s="461"/>
      <c r="HYL197" s="461"/>
      <c r="HYM197" s="461"/>
      <c r="HYN197" s="461"/>
      <c r="HYO197" s="461"/>
      <c r="HYP197" s="461"/>
      <c r="HYQ197" s="461"/>
      <c r="HYR197" s="461"/>
      <c r="HYS197" s="461"/>
      <c r="HYT197" s="461"/>
      <c r="HYU197" s="461"/>
      <c r="HYV197" s="461"/>
      <c r="HYW197" s="461"/>
      <c r="HYX197" s="461"/>
      <c r="HYY197" s="461"/>
      <c r="HYZ197" s="461"/>
      <c r="HZA197" s="461"/>
      <c r="HZB197" s="461"/>
      <c r="HZC197" s="461"/>
      <c r="HZD197" s="461"/>
      <c r="HZE197" s="461"/>
      <c r="HZF197" s="461"/>
      <c r="HZG197" s="461"/>
      <c r="HZH197" s="461"/>
      <c r="HZI197" s="461"/>
      <c r="HZJ197" s="461"/>
      <c r="HZK197" s="461"/>
      <c r="HZL197" s="461"/>
      <c r="HZM197" s="461"/>
      <c r="HZN197" s="461"/>
      <c r="HZO197" s="461"/>
      <c r="HZP197" s="461"/>
      <c r="HZQ197" s="461"/>
      <c r="HZR197" s="461"/>
      <c r="HZS197" s="461"/>
      <c r="HZT197" s="461"/>
      <c r="HZU197" s="461"/>
      <c r="HZV197" s="461"/>
      <c r="HZW197" s="461"/>
      <c r="HZX197" s="461"/>
      <c r="HZY197" s="461"/>
      <c r="HZZ197" s="461"/>
      <c r="IAA197" s="461"/>
      <c r="IAB197" s="461"/>
      <c r="IAC197" s="461"/>
      <c r="IAD197" s="461"/>
      <c r="IAE197" s="461"/>
      <c r="IAF197" s="461"/>
      <c r="IAG197" s="461"/>
      <c r="IAH197" s="461"/>
      <c r="IAI197" s="461"/>
      <c r="IAJ197" s="461"/>
      <c r="IAK197" s="461"/>
      <c r="IAL197" s="461"/>
      <c r="IAM197" s="461"/>
      <c r="IAN197" s="461"/>
      <c r="IAO197" s="461"/>
      <c r="IAP197" s="461"/>
      <c r="IAQ197" s="461"/>
      <c r="IAR197" s="461"/>
      <c r="IAS197" s="461"/>
      <c r="IAT197" s="461"/>
      <c r="IAU197" s="461"/>
      <c r="IAV197" s="461"/>
      <c r="IAW197" s="461"/>
      <c r="IAX197" s="461"/>
      <c r="IAY197" s="461"/>
      <c r="IAZ197" s="461"/>
      <c r="IBA197" s="461"/>
      <c r="IBB197" s="461"/>
      <c r="IBC197" s="461"/>
      <c r="IBD197" s="461"/>
      <c r="IBE197" s="461"/>
      <c r="IBF197" s="461"/>
      <c r="IBG197" s="461"/>
      <c r="IBH197" s="461"/>
      <c r="IBI197" s="461"/>
      <c r="IBJ197" s="461"/>
      <c r="IBK197" s="461"/>
      <c r="IBL197" s="461"/>
      <c r="IBM197" s="461"/>
      <c r="IBN197" s="461"/>
      <c r="IBO197" s="461"/>
      <c r="IBP197" s="461"/>
      <c r="IBQ197" s="461"/>
      <c r="IBR197" s="461"/>
      <c r="IBS197" s="461"/>
      <c r="IBT197" s="461"/>
      <c r="IBU197" s="461"/>
      <c r="IBV197" s="461"/>
      <c r="IBW197" s="461"/>
      <c r="IBX197" s="461"/>
      <c r="IBY197" s="461"/>
      <c r="IBZ197" s="461"/>
      <c r="ICA197" s="461"/>
      <c r="ICB197" s="461"/>
      <c r="ICC197" s="461"/>
      <c r="ICD197" s="461"/>
      <c r="ICE197" s="461"/>
      <c r="ICF197" s="461"/>
      <c r="ICG197" s="461"/>
      <c r="ICH197" s="461"/>
      <c r="ICI197" s="461"/>
      <c r="ICJ197" s="461"/>
      <c r="ICK197" s="461"/>
      <c r="ICL197" s="461"/>
      <c r="ICM197" s="461"/>
      <c r="ICN197" s="461"/>
      <c r="ICO197" s="461"/>
      <c r="ICP197" s="461"/>
      <c r="ICQ197" s="461"/>
      <c r="ICR197" s="461"/>
      <c r="ICS197" s="461"/>
      <c r="ICT197" s="461"/>
      <c r="ICU197" s="461"/>
      <c r="ICV197" s="461"/>
      <c r="ICW197" s="461"/>
      <c r="ICX197" s="461"/>
      <c r="ICY197" s="461"/>
      <c r="ICZ197" s="461"/>
      <c r="IDA197" s="461"/>
      <c r="IDB197" s="461"/>
      <c r="IDC197" s="461"/>
      <c r="IDD197" s="461"/>
      <c r="IDE197" s="461"/>
      <c r="IDF197" s="461"/>
      <c r="IDG197" s="461"/>
      <c r="IDH197" s="461"/>
      <c r="IDI197" s="461"/>
      <c r="IDJ197" s="461"/>
      <c r="IDK197" s="461"/>
      <c r="IDL197" s="461"/>
      <c r="IDM197" s="461"/>
      <c r="IDN197" s="461"/>
      <c r="IDO197" s="461"/>
      <c r="IDP197" s="461"/>
      <c r="IDQ197" s="461"/>
      <c r="IDR197" s="461"/>
      <c r="IDS197" s="461"/>
      <c r="IDT197" s="461"/>
      <c r="IDU197" s="461"/>
      <c r="IDV197" s="461"/>
      <c r="IDW197" s="461"/>
      <c r="IDX197" s="461"/>
      <c r="IDY197" s="461"/>
      <c r="IDZ197" s="461"/>
      <c r="IEA197" s="461"/>
      <c r="IEB197" s="461"/>
      <c r="IEC197" s="461"/>
      <c r="IED197" s="461"/>
      <c r="IEE197" s="461"/>
      <c r="IEF197" s="461"/>
      <c r="IEG197" s="461"/>
      <c r="IEH197" s="461"/>
      <c r="IEI197" s="461"/>
      <c r="IEJ197" s="461"/>
      <c r="IEK197" s="461"/>
      <c r="IEL197" s="461"/>
      <c r="IEM197" s="461"/>
      <c r="IEN197" s="461"/>
      <c r="IEO197" s="461"/>
      <c r="IEP197" s="461"/>
      <c r="IEQ197" s="461"/>
      <c r="IER197" s="461"/>
      <c r="IES197" s="461"/>
      <c r="IET197" s="461"/>
      <c r="IEU197" s="461"/>
      <c r="IEV197" s="461"/>
      <c r="IEW197" s="461"/>
      <c r="IEX197" s="461"/>
      <c r="IEY197" s="461"/>
      <c r="IEZ197" s="461"/>
      <c r="IFA197" s="461"/>
      <c r="IFB197" s="461"/>
      <c r="IFC197" s="461"/>
      <c r="IFD197" s="461"/>
      <c r="IFE197" s="461"/>
      <c r="IFF197" s="461"/>
      <c r="IFG197" s="461"/>
      <c r="IFH197" s="461"/>
      <c r="IFI197" s="461"/>
      <c r="IFJ197" s="461"/>
      <c r="IFK197" s="461"/>
      <c r="IFL197" s="461"/>
      <c r="IFM197" s="461"/>
      <c r="IFN197" s="461"/>
      <c r="IFO197" s="461"/>
      <c r="IFP197" s="461"/>
      <c r="IFQ197" s="461"/>
      <c r="IFR197" s="461"/>
      <c r="IFS197" s="461"/>
      <c r="IFT197" s="461"/>
      <c r="IFU197" s="461"/>
      <c r="IFV197" s="461"/>
      <c r="IFW197" s="461"/>
      <c r="IFX197" s="461"/>
      <c r="IFY197" s="461"/>
      <c r="IFZ197" s="461"/>
      <c r="IGA197" s="461"/>
      <c r="IGB197" s="461"/>
      <c r="IGC197" s="461"/>
      <c r="IGD197" s="461"/>
      <c r="IGE197" s="461"/>
      <c r="IGF197" s="461"/>
      <c r="IGG197" s="461"/>
      <c r="IGH197" s="461"/>
      <c r="IGI197" s="461"/>
      <c r="IGJ197" s="461"/>
      <c r="IGK197" s="461"/>
      <c r="IGL197" s="461"/>
      <c r="IGM197" s="461"/>
      <c r="IGN197" s="461"/>
      <c r="IGO197" s="461"/>
      <c r="IGP197" s="461"/>
      <c r="IGQ197" s="461"/>
      <c r="IGR197" s="461"/>
      <c r="IGS197" s="461"/>
      <c r="IGT197" s="461"/>
      <c r="IGU197" s="461"/>
      <c r="IGV197" s="461"/>
      <c r="IGW197" s="461"/>
      <c r="IGX197" s="461"/>
      <c r="IGY197" s="461"/>
      <c r="IGZ197" s="461"/>
      <c r="IHA197" s="461"/>
      <c r="IHB197" s="461"/>
      <c r="IHC197" s="461"/>
      <c r="IHD197" s="461"/>
      <c r="IHE197" s="461"/>
      <c r="IHF197" s="461"/>
      <c r="IHG197" s="461"/>
      <c r="IHH197" s="461"/>
      <c r="IHI197" s="461"/>
      <c r="IHJ197" s="461"/>
      <c r="IHK197" s="461"/>
      <c r="IHL197" s="461"/>
      <c r="IHM197" s="461"/>
      <c r="IHN197" s="461"/>
      <c r="IHO197" s="461"/>
      <c r="IHP197" s="461"/>
      <c r="IHQ197" s="461"/>
      <c r="IHR197" s="461"/>
      <c r="IHS197" s="461"/>
      <c r="IHT197" s="461"/>
      <c r="IHU197" s="461"/>
      <c r="IHV197" s="461"/>
      <c r="IHW197" s="461"/>
      <c r="IHX197" s="461"/>
      <c r="IHY197" s="461"/>
      <c r="IHZ197" s="461"/>
      <c r="IIA197" s="461"/>
      <c r="IIB197" s="461"/>
      <c r="IIC197" s="461"/>
      <c r="IID197" s="461"/>
      <c r="IIE197" s="461"/>
      <c r="IIF197" s="461"/>
      <c r="IIG197" s="461"/>
      <c r="IIH197" s="461"/>
      <c r="III197" s="461"/>
      <c r="IIJ197" s="461"/>
      <c r="IIK197" s="461"/>
      <c r="IIL197" s="461"/>
      <c r="IIM197" s="461"/>
      <c r="IIN197" s="461"/>
      <c r="IIO197" s="461"/>
      <c r="IIP197" s="461"/>
      <c r="IIQ197" s="461"/>
      <c r="IIR197" s="461"/>
      <c r="IIS197" s="461"/>
      <c r="IIT197" s="461"/>
      <c r="IIU197" s="461"/>
      <c r="IIV197" s="461"/>
      <c r="IIW197" s="461"/>
      <c r="IIX197" s="461"/>
      <c r="IIY197" s="461"/>
      <c r="IIZ197" s="461"/>
      <c r="IJA197" s="461"/>
      <c r="IJB197" s="461"/>
      <c r="IJC197" s="461"/>
      <c r="IJD197" s="461"/>
      <c r="IJE197" s="461"/>
      <c r="IJF197" s="461"/>
      <c r="IJG197" s="461"/>
      <c r="IJH197" s="461"/>
      <c r="IJI197" s="461"/>
      <c r="IJJ197" s="461"/>
      <c r="IJK197" s="461"/>
      <c r="IJL197" s="461"/>
      <c r="IJM197" s="461"/>
      <c r="IJN197" s="461"/>
      <c r="IJO197" s="461"/>
      <c r="IJP197" s="461"/>
      <c r="IJQ197" s="461"/>
      <c r="IJR197" s="461"/>
      <c r="IJS197" s="461"/>
      <c r="IJT197" s="461"/>
      <c r="IJU197" s="461"/>
      <c r="IJV197" s="461"/>
      <c r="IJW197" s="461"/>
      <c r="IJX197" s="461"/>
      <c r="IJY197" s="461"/>
      <c r="IJZ197" s="461"/>
      <c r="IKA197" s="461"/>
      <c r="IKB197" s="461"/>
      <c r="IKC197" s="461"/>
      <c r="IKD197" s="461"/>
      <c r="IKE197" s="461"/>
      <c r="IKF197" s="461"/>
      <c r="IKG197" s="461"/>
      <c r="IKH197" s="461"/>
      <c r="IKI197" s="461"/>
      <c r="IKJ197" s="461"/>
      <c r="IKK197" s="461"/>
      <c r="IKL197" s="461"/>
      <c r="IKM197" s="461"/>
      <c r="IKN197" s="461"/>
      <c r="IKO197" s="461"/>
      <c r="IKP197" s="461"/>
      <c r="IKQ197" s="461"/>
      <c r="IKR197" s="461"/>
      <c r="IKS197" s="461"/>
      <c r="IKT197" s="461"/>
      <c r="IKU197" s="461"/>
      <c r="IKV197" s="461"/>
      <c r="IKW197" s="461"/>
      <c r="IKX197" s="461"/>
      <c r="IKY197" s="461"/>
      <c r="IKZ197" s="461"/>
      <c r="ILA197" s="461"/>
      <c r="ILB197" s="461"/>
      <c r="ILC197" s="461"/>
      <c r="ILD197" s="461"/>
      <c r="ILE197" s="461"/>
      <c r="ILF197" s="461"/>
      <c r="ILG197" s="461"/>
      <c r="ILH197" s="461"/>
      <c r="ILI197" s="461"/>
      <c r="ILJ197" s="461"/>
      <c r="ILK197" s="461"/>
      <c r="ILL197" s="461"/>
      <c r="ILM197" s="461"/>
      <c r="ILN197" s="461"/>
      <c r="ILO197" s="461"/>
      <c r="ILP197" s="461"/>
      <c r="ILQ197" s="461"/>
      <c r="ILR197" s="461"/>
      <c r="ILS197" s="461"/>
      <c r="ILT197" s="461"/>
      <c r="ILU197" s="461"/>
      <c r="ILV197" s="461"/>
      <c r="ILW197" s="461"/>
      <c r="ILX197" s="461"/>
      <c r="ILY197" s="461"/>
      <c r="ILZ197" s="461"/>
      <c r="IMA197" s="461"/>
      <c r="IMB197" s="461"/>
      <c r="IMC197" s="461"/>
      <c r="IMD197" s="461"/>
      <c r="IME197" s="461"/>
      <c r="IMF197" s="461"/>
      <c r="IMG197" s="461"/>
      <c r="IMH197" s="461"/>
      <c r="IMI197" s="461"/>
      <c r="IMJ197" s="461"/>
      <c r="IMK197" s="461"/>
      <c r="IML197" s="461"/>
      <c r="IMM197" s="461"/>
      <c r="IMN197" s="461"/>
      <c r="IMO197" s="461"/>
      <c r="IMP197" s="461"/>
      <c r="IMQ197" s="461"/>
      <c r="IMR197" s="461"/>
      <c r="IMS197" s="461"/>
      <c r="IMT197" s="461"/>
      <c r="IMU197" s="461"/>
      <c r="IMV197" s="461"/>
      <c r="IMW197" s="461"/>
      <c r="IMX197" s="461"/>
      <c r="IMY197" s="461"/>
      <c r="IMZ197" s="461"/>
      <c r="INA197" s="461"/>
      <c r="INB197" s="461"/>
      <c r="INC197" s="461"/>
      <c r="IND197" s="461"/>
      <c r="INE197" s="461"/>
      <c r="INF197" s="461"/>
      <c r="ING197" s="461"/>
      <c r="INH197" s="461"/>
      <c r="INI197" s="461"/>
      <c r="INJ197" s="461"/>
      <c r="INK197" s="461"/>
      <c r="INL197" s="461"/>
      <c r="INM197" s="461"/>
      <c r="INN197" s="461"/>
      <c r="INO197" s="461"/>
      <c r="INP197" s="461"/>
      <c r="INQ197" s="461"/>
      <c r="INR197" s="461"/>
      <c r="INS197" s="461"/>
      <c r="INT197" s="461"/>
      <c r="INU197" s="461"/>
      <c r="INV197" s="461"/>
      <c r="INW197" s="461"/>
      <c r="INX197" s="461"/>
      <c r="INY197" s="461"/>
      <c r="INZ197" s="461"/>
      <c r="IOA197" s="461"/>
      <c r="IOB197" s="461"/>
      <c r="IOC197" s="461"/>
      <c r="IOD197" s="461"/>
      <c r="IOE197" s="461"/>
      <c r="IOF197" s="461"/>
      <c r="IOG197" s="461"/>
      <c r="IOH197" s="461"/>
      <c r="IOI197" s="461"/>
      <c r="IOJ197" s="461"/>
      <c r="IOK197" s="461"/>
      <c r="IOL197" s="461"/>
      <c r="IOM197" s="461"/>
      <c r="ION197" s="461"/>
      <c r="IOO197" s="461"/>
      <c r="IOP197" s="461"/>
      <c r="IOQ197" s="461"/>
      <c r="IOR197" s="461"/>
      <c r="IOS197" s="461"/>
      <c r="IOT197" s="461"/>
      <c r="IOU197" s="461"/>
      <c r="IOV197" s="461"/>
      <c r="IOW197" s="461"/>
      <c r="IOX197" s="461"/>
      <c r="IOY197" s="461"/>
      <c r="IOZ197" s="461"/>
      <c r="IPA197" s="461"/>
      <c r="IPB197" s="461"/>
      <c r="IPC197" s="461"/>
      <c r="IPD197" s="461"/>
      <c r="IPE197" s="461"/>
      <c r="IPF197" s="461"/>
      <c r="IPG197" s="461"/>
      <c r="IPH197" s="461"/>
      <c r="IPI197" s="461"/>
      <c r="IPJ197" s="461"/>
      <c r="IPK197" s="461"/>
      <c r="IPL197" s="461"/>
      <c r="IPM197" s="461"/>
      <c r="IPN197" s="461"/>
      <c r="IPO197" s="461"/>
      <c r="IPP197" s="461"/>
      <c r="IPQ197" s="461"/>
      <c r="IPR197" s="461"/>
      <c r="IPS197" s="461"/>
      <c r="IPT197" s="461"/>
      <c r="IPU197" s="461"/>
      <c r="IPV197" s="461"/>
      <c r="IPW197" s="461"/>
      <c r="IPX197" s="461"/>
      <c r="IPY197" s="461"/>
      <c r="IPZ197" s="461"/>
      <c r="IQA197" s="461"/>
      <c r="IQB197" s="461"/>
      <c r="IQC197" s="461"/>
      <c r="IQD197" s="461"/>
      <c r="IQE197" s="461"/>
      <c r="IQF197" s="461"/>
      <c r="IQG197" s="461"/>
      <c r="IQH197" s="461"/>
      <c r="IQI197" s="461"/>
      <c r="IQJ197" s="461"/>
      <c r="IQK197" s="461"/>
      <c r="IQL197" s="461"/>
      <c r="IQM197" s="461"/>
      <c r="IQN197" s="461"/>
      <c r="IQO197" s="461"/>
      <c r="IQP197" s="461"/>
      <c r="IQQ197" s="461"/>
      <c r="IQR197" s="461"/>
      <c r="IQS197" s="461"/>
      <c r="IQT197" s="461"/>
      <c r="IQU197" s="461"/>
      <c r="IQV197" s="461"/>
      <c r="IQW197" s="461"/>
      <c r="IQX197" s="461"/>
      <c r="IQY197" s="461"/>
      <c r="IQZ197" s="461"/>
      <c r="IRA197" s="461"/>
      <c r="IRB197" s="461"/>
      <c r="IRC197" s="461"/>
      <c r="IRD197" s="461"/>
      <c r="IRE197" s="461"/>
      <c r="IRF197" s="461"/>
      <c r="IRG197" s="461"/>
      <c r="IRH197" s="461"/>
      <c r="IRI197" s="461"/>
      <c r="IRJ197" s="461"/>
      <c r="IRK197" s="461"/>
      <c r="IRL197" s="461"/>
      <c r="IRM197" s="461"/>
      <c r="IRN197" s="461"/>
      <c r="IRO197" s="461"/>
      <c r="IRP197" s="461"/>
      <c r="IRQ197" s="461"/>
      <c r="IRR197" s="461"/>
      <c r="IRS197" s="461"/>
      <c r="IRT197" s="461"/>
      <c r="IRU197" s="461"/>
      <c r="IRV197" s="461"/>
      <c r="IRW197" s="461"/>
      <c r="IRX197" s="461"/>
      <c r="IRY197" s="461"/>
      <c r="IRZ197" s="461"/>
      <c r="ISA197" s="461"/>
      <c r="ISB197" s="461"/>
      <c r="ISC197" s="461"/>
      <c r="ISD197" s="461"/>
      <c r="ISE197" s="461"/>
      <c r="ISF197" s="461"/>
      <c r="ISG197" s="461"/>
      <c r="ISH197" s="461"/>
      <c r="ISI197" s="461"/>
      <c r="ISJ197" s="461"/>
      <c r="ISK197" s="461"/>
      <c r="ISL197" s="461"/>
      <c r="ISM197" s="461"/>
      <c r="ISN197" s="461"/>
      <c r="ISO197" s="461"/>
      <c r="ISP197" s="461"/>
      <c r="ISQ197" s="461"/>
      <c r="ISR197" s="461"/>
      <c r="ISS197" s="461"/>
      <c r="IST197" s="461"/>
      <c r="ISU197" s="461"/>
      <c r="ISV197" s="461"/>
      <c r="ISW197" s="461"/>
      <c r="ISX197" s="461"/>
      <c r="ISY197" s="461"/>
      <c r="ISZ197" s="461"/>
      <c r="ITA197" s="461"/>
      <c r="ITB197" s="461"/>
      <c r="ITC197" s="461"/>
      <c r="ITD197" s="461"/>
      <c r="ITE197" s="461"/>
      <c r="ITF197" s="461"/>
      <c r="ITG197" s="461"/>
      <c r="ITH197" s="461"/>
      <c r="ITI197" s="461"/>
      <c r="ITJ197" s="461"/>
      <c r="ITK197" s="461"/>
      <c r="ITL197" s="461"/>
      <c r="ITM197" s="461"/>
      <c r="ITN197" s="461"/>
      <c r="ITO197" s="461"/>
      <c r="ITP197" s="461"/>
      <c r="ITQ197" s="461"/>
      <c r="ITR197" s="461"/>
      <c r="ITS197" s="461"/>
      <c r="ITT197" s="461"/>
      <c r="ITU197" s="461"/>
      <c r="ITV197" s="461"/>
      <c r="ITW197" s="461"/>
      <c r="ITX197" s="461"/>
      <c r="ITY197" s="461"/>
      <c r="ITZ197" s="461"/>
      <c r="IUA197" s="461"/>
      <c r="IUB197" s="461"/>
      <c r="IUC197" s="461"/>
      <c r="IUD197" s="461"/>
      <c r="IUE197" s="461"/>
      <c r="IUF197" s="461"/>
      <c r="IUG197" s="461"/>
      <c r="IUH197" s="461"/>
      <c r="IUI197" s="461"/>
      <c r="IUJ197" s="461"/>
      <c r="IUK197" s="461"/>
      <c r="IUL197" s="461"/>
      <c r="IUM197" s="461"/>
      <c r="IUN197" s="461"/>
      <c r="IUO197" s="461"/>
      <c r="IUP197" s="461"/>
      <c r="IUQ197" s="461"/>
      <c r="IUR197" s="461"/>
      <c r="IUS197" s="461"/>
      <c r="IUT197" s="461"/>
      <c r="IUU197" s="461"/>
      <c r="IUV197" s="461"/>
      <c r="IUW197" s="461"/>
      <c r="IUX197" s="461"/>
      <c r="IUY197" s="461"/>
      <c r="IUZ197" s="461"/>
      <c r="IVA197" s="461"/>
      <c r="IVB197" s="461"/>
      <c r="IVC197" s="461"/>
      <c r="IVD197" s="461"/>
      <c r="IVE197" s="461"/>
      <c r="IVF197" s="461"/>
      <c r="IVG197" s="461"/>
      <c r="IVH197" s="461"/>
      <c r="IVI197" s="461"/>
      <c r="IVJ197" s="461"/>
      <c r="IVK197" s="461"/>
      <c r="IVL197" s="461"/>
      <c r="IVM197" s="461"/>
      <c r="IVN197" s="461"/>
      <c r="IVO197" s="461"/>
      <c r="IVP197" s="461"/>
      <c r="IVQ197" s="461"/>
      <c r="IVR197" s="461"/>
      <c r="IVS197" s="461"/>
      <c r="IVT197" s="461"/>
      <c r="IVU197" s="461"/>
      <c r="IVV197" s="461"/>
      <c r="IVW197" s="461"/>
      <c r="IVX197" s="461"/>
      <c r="IVY197" s="461"/>
      <c r="IVZ197" s="461"/>
      <c r="IWA197" s="461"/>
      <c r="IWB197" s="461"/>
      <c r="IWC197" s="461"/>
      <c r="IWD197" s="461"/>
      <c r="IWE197" s="461"/>
      <c r="IWF197" s="461"/>
      <c r="IWG197" s="461"/>
      <c r="IWH197" s="461"/>
      <c r="IWI197" s="461"/>
      <c r="IWJ197" s="461"/>
      <c r="IWK197" s="461"/>
      <c r="IWL197" s="461"/>
      <c r="IWM197" s="461"/>
      <c r="IWN197" s="461"/>
      <c r="IWO197" s="461"/>
      <c r="IWP197" s="461"/>
      <c r="IWQ197" s="461"/>
      <c r="IWR197" s="461"/>
      <c r="IWS197" s="461"/>
      <c r="IWT197" s="461"/>
      <c r="IWU197" s="461"/>
      <c r="IWV197" s="461"/>
      <c r="IWW197" s="461"/>
      <c r="IWX197" s="461"/>
      <c r="IWY197" s="461"/>
      <c r="IWZ197" s="461"/>
      <c r="IXA197" s="461"/>
      <c r="IXB197" s="461"/>
      <c r="IXC197" s="461"/>
      <c r="IXD197" s="461"/>
      <c r="IXE197" s="461"/>
      <c r="IXF197" s="461"/>
      <c r="IXG197" s="461"/>
      <c r="IXH197" s="461"/>
      <c r="IXI197" s="461"/>
      <c r="IXJ197" s="461"/>
      <c r="IXK197" s="461"/>
      <c r="IXL197" s="461"/>
      <c r="IXM197" s="461"/>
      <c r="IXN197" s="461"/>
      <c r="IXO197" s="461"/>
      <c r="IXP197" s="461"/>
      <c r="IXQ197" s="461"/>
      <c r="IXR197" s="461"/>
      <c r="IXS197" s="461"/>
      <c r="IXT197" s="461"/>
      <c r="IXU197" s="461"/>
      <c r="IXV197" s="461"/>
      <c r="IXW197" s="461"/>
      <c r="IXX197" s="461"/>
      <c r="IXY197" s="461"/>
      <c r="IXZ197" s="461"/>
      <c r="IYA197" s="461"/>
      <c r="IYB197" s="461"/>
      <c r="IYC197" s="461"/>
      <c r="IYD197" s="461"/>
      <c r="IYE197" s="461"/>
      <c r="IYF197" s="461"/>
      <c r="IYG197" s="461"/>
      <c r="IYH197" s="461"/>
      <c r="IYI197" s="461"/>
      <c r="IYJ197" s="461"/>
      <c r="IYK197" s="461"/>
      <c r="IYL197" s="461"/>
      <c r="IYM197" s="461"/>
      <c r="IYN197" s="461"/>
      <c r="IYO197" s="461"/>
      <c r="IYP197" s="461"/>
      <c r="IYQ197" s="461"/>
      <c r="IYR197" s="461"/>
      <c r="IYS197" s="461"/>
      <c r="IYT197" s="461"/>
      <c r="IYU197" s="461"/>
      <c r="IYV197" s="461"/>
      <c r="IYW197" s="461"/>
      <c r="IYX197" s="461"/>
      <c r="IYY197" s="461"/>
      <c r="IYZ197" s="461"/>
      <c r="IZA197" s="461"/>
      <c r="IZB197" s="461"/>
      <c r="IZC197" s="461"/>
      <c r="IZD197" s="461"/>
      <c r="IZE197" s="461"/>
      <c r="IZF197" s="461"/>
      <c r="IZG197" s="461"/>
      <c r="IZH197" s="461"/>
      <c r="IZI197" s="461"/>
      <c r="IZJ197" s="461"/>
      <c r="IZK197" s="461"/>
      <c r="IZL197" s="461"/>
      <c r="IZM197" s="461"/>
      <c r="IZN197" s="461"/>
      <c r="IZO197" s="461"/>
      <c r="IZP197" s="461"/>
      <c r="IZQ197" s="461"/>
      <c r="IZR197" s="461"/>
      <c r="IZS197" s="461"/>
      <c r="IZT197" s="461"/>
      <c r="IZU197" s="461"/>
      <c r="IZV197" s="461"/>
      <c r="IZW197" s="461"/>
      <c r="IZX197" s="461"/>
      <c r="IZY197" s="461"/>
      <c r="IZZ197" s="461"/>
      <c r="JAA197" s="461"/>
      <c r="JAB197" s="461"/>
      <c r="JAC197" s="461"/>
      <c r="JAD197" s="461"/>
      <c r="JAE197" s="461"/>
      <c r="JAF197" s="461"/>
      <c r="JAG197" s="461"/>
      <c r="JAH197" s="461"/>
      <c r="JAI197" s="461"/>
      <c r="JAJ197" s="461"/>
      <c r="JAK197" s="461"/>
      <c r="JAL197" s="461"/>
      <c r="JAM197" s="461"/>
      <c r="JAN197" s="461"/>
      <c r="JAO197" s="461"/>
      <c r="JAP197" s="461"/>
      <c r="JAQ197" s="461"/>
      <c r="JAR197" s="461"/>
      <c r="JAS197" s="461"/>
      <c r="JAT197" s="461"/>
      <c r="JAU197" s="461"/>
      <c r="JAV197" s="461"/>
      <c r="JAW197" s="461"/>
      <c r="JAX197" s="461"/>
      <c r="JAY197" s="461"/>
      <c r="JAZ197" s="461"/>
      <c r="JBA197" s="461"/>
      <c r="JBB197" s="461"/>
      <c r="JBC197" s="461"/>
      <c r="JBD197" s="461"/>
      <c r="JBE197" s="461"/>
      <c r="JBF197" s="461"/>
      <c r="JBG197" s="461"/>
      <c r="JBH197" s="461"/>
      <c r="JBI197" s="461"/>
      <c r="JBJ197" s="461"/>
      <c r="JBK197" s="461"/>
      <c r="JBL197" s="461"/>
      <c r="JBM197" s="461"/>
      <c r="JBN197" s="461"/>
      <c r="JBO197" s="461"/>
      <c r="JBP197" s="461"/>
      <c r="JBQ197" s="461"/>
      <c r="JBR197" s="461"/>
      <c r="JBS197" s="461"/>
      <c r="JBT197" s="461"/>
      <c r="JBU197" s="461"/>
      <c r="JBV197" s="461"/>
      <c r="JBW197" s="461"/>
      <c r="JBX197" s="461"/>
      <c r="JBY197" s="461"/>
      <c r="JBZ197" s="461"/>
      <c r="JCA197" s="461"/>
      <c r="JCB197" s="461"/>
      <c r="JCC197" s="461"/>
      <c r="JCD197" s="461"/>
      <c r="JCE197" s="461"/>
      <c r="JCF197" s="461"/>
      <c r="JCG197" s="461"/>
      <c r="JCH197" s="461"/>
      <c r="JCI197" s="461"/>
      <c r="JCJ197" s="461"/>
      <c r="JCK197" s="461"/>
      <c r="JCL197" s="461"/>
      <c r="JCM197" s="461"/>
      <c r="JCN197" s="461"/>
      <c r="JCO197" s="461"/>
      <c r="JCP197" s="461"/>
      <c r="JCQ197" s="461"/>
      <c r="JCR197" s="461"/>
      <c r="JCS197" s="461"/>
      <c r="JCT197" s="461"/>
      <c r="JCU197" s="461"/>
      <c r="JCV197" s="461"/>
      <c r="JCW197" s="461"/>
      <c r="JCX197" s="461"/>
      <c r="JCY197" s="461"/>
      <c r="JCZ197" s="461"/>
      <c r="JDA197" s="461"/>
      <c r="JDB197" s="461"/>
      <c r="JDC197" s="461"/>
      <c r="JDD197" s="461"/>
      <c r="JDE197" s="461"/>
      <c r="JDF197" s="461"/>
      <c r="JDG197" s="461"/>
      <c r="JDH197" s="461"/>
      <c r="JDI197" s="461"/>
      <c r="JDJ197" s="461"/>
      <c r="JDK197" s="461"/>
      <c r="JDL197" s="461"/>
      <c r="JDM197" s="461"/>
      <c r="JDN197" s="461"/>
      <c r="JDO197" s="461"/>
      <c r="JDP197" s="461"/>
      <c r="JDQ197" s="461"/>
      <c r="JDR197" s="461"/>
      <c r="JDS197" s="461"/>
      <c r="JDT197" s="461"/>
      <c r="JDU197" s="461"/>
      <c r="JDV197" s="461"/>
      <c r="JDW197" s="461"/>
      <c r="JDX197" s="461"/>
      <c r="JDY197" s="461"/>
      <c r="JDZ197" s="461"/>
      <c r="JEA197" s="461"/>
      <c r="JEB197" s="461"/>
      <c r="JEC197" s="461"/>
      <c r="JED197" s="461"/>
      <c r="JEE197" s="461"/>
      <c r="JEF197" s="461"/>
      <c r="JEG197" s="461"/>
      <c r="JEH197" s="461"/>
      <c r="JEI197" s="461"/>
      <c r="JEJ197" s="461"/>
      <c r="JEK197" s="461"/>
      <c r="JEL197" s="461"/>
      <c r="JEM197" s="461"/>
      <c r="JEN197" s="461"/>
      <c r="JEO197" s="461"/>
      <c r="JEP197" s="461"/>
      <c r="JEQ197" s="461"/>
      <c r="JER197" s="461"/>
      <c r="JES197" s="461"/>
      <c r="JET197" s="461"/>
      <c r="JEU197" s="461"/>
      <c r="JEV197" s="461"/>
      <c r="JEW197" s="461"/>
      <c r="JEX197" s="461"/>
      <c r="JEY197" s="461"/>
      <c r="JEZ197" s="461"/>
      <c r="JFA197" s="461"/>
      <c r="JFB197" s="461"/>
      <c r="JFC197" s="461"/>
      <c r="JFD197" s="461"/>
      <c r="JFE197" s="461"/>
      <c r="JFF197" s="461"/>
      <c r="JFG197" s="461"/>
      <c r="JFH197" s="461"/>
      <c r="JFI197" s="461"/>
      <c r="JFJ197" s="461"/>
      <c r="JFK197" s="461"/>
      <c r="JFL197" s="461"/>
      <c r="JFM197" s="461"/>
      <c r="JFN197" s="461"/>
      <c r="JFO197" s="461"/>
      <c r="JFP197" s="461"/>
      <c r="JFQ197" s="461"/>
      <c r="JFR197" s="461"/>
      <c r="JFS197" s="461"/>
      <c r="JFT197" s="461"/>
      <c r="JFU197" s="461"/>
      <c r="JFV197" s="461"/>
      <c r="JFW197" s="461"/>
      <c r="JFX197" s="461"/>
      <c r="JFY197" s="461"/>
      <c r="JFZ197" s="461"/>
      <c r="JGA197" s="461"/>
      <c r="JGB197" s="461"/>
      <c r="JGC197" s="461"/>
      <c r="JGD197" s="461"/>
      <c r="JGE197" s="461"/>
      <c r="JGF197" s="461"/>
      <c r="JGG197" s="461"/>
      <c r="JGH197" s="461"/>
      <c r="JGI197" s="461"/>
      <c r="JGJ197" s="461"/>
      <c r="JGK197" s="461"/>
      <c r="JGL197" s="461"/>
      <c r="JGM197" s="461"/>
      <c r="JGN197" s="461"/>
      <c r="JGO197" s="461"/>
      <c r="JGP197" s="461"/>
      <c r="JGQ197" s="461"/>
      <c r="JGR197" s="461"/>
      <c r="JGS197" s="461"/>
      <c r="JGT197" s="461"/>
      <c r="JGU197" s="461"/>
      <c r="JGV197" s="461"/>
      <c r="JGW197" s="461"/>
      <c r="JGX197" s="461"/>
      <c r="JGY197" s="461"/>
      <c r="JGZ197" s="461"/>
      <c r="JHA197" s="461"/>
      <c r="JHB197" s="461"/>
      <c r="JHC197" s="461"/>
      <c r="JHD197" s="461"/>
      <c r="JHE197" s="461"/>
      <c r="JHF197" s="461"/>
      <c r="JHG197" s="461"/>
      <c r="JHH197" s="461"/>
      <c r="JHI197" s="461"/>
      <c r="JHJ197" s="461"/>
      <c r="JHK197" s="461"/>
      <c r="JHL197" s="461"/>
      <c r="JHM197" s="461"/>
      <c r="JHN197" s="461"/>
      <c r="JHO197" s="461"/>
      <c r="JHP197" s="461"/>
      <c r="JHQ197" s="461"/>
      <c r="JHR197" s="461"/>
      <c r="JHS197" s="461"/>
      <c r="JHT197" s="461"/>
      <c r="JHU197" s="461"/>
      <c r="JHV197" s="461"/>
      <c r="JHW197" s="461"/>
      <c r="JHX197" s="461"/>
      <c r="JHY197" s="461"/>
      <c r="JHZ197" s="461"/>
      <c r="JIA197" s="461"/>
      <c r="JIB197" s="461"/>
      <c r="JIC197" s="461"/>
      <c r="JID197" s="461"/>
      <c r="JIE197" s="461"/>
      <c r="JIF197" s="461"/>
      <c r="JIG197" s="461"/>
      <c r="JIH197" s="461"/>
      <c r="JII197" s="461"/>
      <c r="JIJ197" s="461"/>
      <c r="JIK197" s="461"/>
      <c r="JIL197" s="461"/>
      <c r="JIM197" s="461"/>
      <c r="JIN197" s="461"/>
      <c r="JIO197" s="461"/>
      <c r="JIP197" s="461"/>
      <c r="JIQ197" s="461"/>
      <c r="JIR197" s="461"/>
      <c r="JIS197" s="461"/>
      <c r="JIT197" s="461"/>
      <c r="JIU197" s="461"/>
      <c r="JIV197" s="461"/>
      <c r="JIW197" s="461"/>
      <c r="JIX197" s="461"/>
      <c r="JIY197" s="461"/>
      <c r="JIZ197" s="461"/>
      <c r="JJA197" s="461"/>
      <c r="JJB197" s="461"/>
      <c r="JJC197" s="461"/>
      <c r="JJD197" s="461"/>
      <c r="JJE197" s="461"/>
      <c r="JJF197" s="461"/>
      <c r="JJG197" s="461"/>
      <c r="JJH197" s="461"/>
      <c r="JJI197" s="461"/>
      <c r="JJJ197" s="461"/>
      <c r="JJK197" s="461"/>
      <c r="JJL197" s="461"/>
      <c r="JJM197" s="461"/>
      <c r="JJN197" s="461"/>
      <c r="JJO197" s="461"/>
      <c r="JJP197" s="461"/>
      <c r="JJQ197" s="461"/>
      <c r="JJR197" s="461"/>
      <c r="JJS197" s="461"/>
      <c r="JJT197" s="461"/>
      <c r="JJU197" s="461"/>
      <c r="JJV197" s="461"/>
      <c r="JJW197" s="461"/>
      <c r="JJX197" s="461"/>
      <c r="JJY197" s="461"/>
      <c r="JJZ197" s="461"/>
      <c r="JKA197" s="461"/>
      <c r="JKB197" s="461"/>
      <c r="JKC197" s="461"/>
      <c r="JKD197" s="461"/>
      <c r="JKE197" s="461"/>
      <c r="JKF197" s="461"/>
      <c r="JKG197" s="461"/>
      <c r="JKH197" s="461"/>
      <c r="JKI197" s="461"/>
      <c r="JKJ197" s="461"/>
      <c r="JKK197" s="461"/>
      <c r="JKL197" s="461"/>
      <c r="JKM197" s="461"/>
      <c r="JKN197" s="461"/>
      <c r="JKO197" s="461"/>
      <c r="JKP197" s="461"/>
      <c r="JKQ197" s="461"/>
      <c r="JKR197" s="461"/>
      <c r="JKS197" s="461"/>
      <c r="JKT197" s="461"/>
      <c r="JKU197" s="461"/>
      <c r="JKV197" s="461"/>
      <c r="JKW197" s="461"/>
      <c r="JKX197" s="461"/>
      <c r="JKY197" s="461"/>
      <c r="JKZ197" s="461"/>
      <c r="JLA197" s="461"/>
      <c r="JLB197" s="461"/>
      <c r="JLC197" s="461"/>
      <c r="JLD197" s="461"/>
      <c r="JLE197" s="461"/>
      <c r="JLF197" s="461"/>
      <c r="JLG197" s="461"/>
      <c r="JLH197" s="461"/>
      <c r="JLI197" s="461"/>
      <c r="JLJ197" s="461"/>
      <c r="JLK197" s="461"/>
      <c r="JLL197" s="461"/>
      <c r="JLM197" s="461"/>
      <c r="JLN197" s="461"/>
      <c r="JLO197" s="461"/>
      <c r="JLP197" s="461"/>
      <c r="JLQ197" s="461"/>
      <c r="JLR197" s="461"/>
      <c r="JLS197" s="461"/>
      <c r="JLT197" s="461"/>
      <c r="JLU197" s="461"/>
      <c r="JLV197" s="461"/>
      <c r="JLW197" s="461"/>
      <c r="JLX197" s="461"/>
      <c r="JLY197" s="461"/>
      <c r="JLZ197" s="461"/>
      <c r="JMA197" s="461"/>
      <c r="JMB197" s="461"/>
      <c r="JMC197" s="461"/>
      <c r="JMD197" s="461"/>
      <c r="JME197" s="461"/>
      <c r="JMF197" s="461"/>
      <c r="JMG197" s="461"/>
      <c r="JMH197" s="461"/>
      <c r="JMI197" s="461"/>
      <c r="JMJ197" s="461"/>
      <c r="JMK197" s="461"/>
      <c r="JML197" s="461"/>
      <c r="JMM197" s="461"/>
      <c r="JMN197" s="461"/>
      <c r="JMO197" s="461"/>
      <c r="JMP197" s="461"/>
      <c r="JMQ197" s="461"/>
      <c r="JMR197" s="461"/>
      <c r="JMS197" s="461"/>
      <c r="JMT197" s="461"/>
      <c r="JMU197" s="461"/>
      <c r="JMV197" s="461"/>
      <c r="JMW197" s="461"/>
      <c r="JMX197" s="461"/>
      <c r="JMY197" s="461"/>
      <c r="JMZ197" s="461"/>
      <c r="JNA197" s="461"/>
      <c r="JNB197" s="461"/>
      <c r="JNC197" s="461"/>
      <c r="JND197" s="461"/>
      <c r="JNE197" s="461"/>
      <c r="JNF197" s="461"/>
      <c r="JNG197" s="461"/>
      <c r="JNH197" s="461"/>
      <c r="JNI197" s="461"/>
      <c r="JNJ197" s="461"/>
      <c r="JNK197" s="461"/>
      <c r="JNL197" s="461"/>
      <c r="JNM197" s="461"/>
      <c r="JNN197" s="461"/>
      <c r="JNO197" s="461"/>
      <c r="JNP197" s="461"/>
      <c r="JNQ197" s="461"/>
      <c r="JNR197" s="461"/>
      <c r="JNS197" s="461"/>
      <c r="JNT197" s="461"/>
      <c r="JNU197" s="461"/>
      <c r="JNV197" s="461"/>
      <c r="JNW197" s="461"/>
      <c r="JNX197" s="461"/>
      <c r="JNY197" s="461"/>
      <c r="JNZ197" s="461"/>
      <c r="JOA197" s="461"/>
      <c r="JOB197" s="461"/>
      <c r="JOC197" s="461"/>
      <c r="JOD197" s="461"/>
      <c r="JOE197" s="461"/>
      <c r="JOF197" s="461"/>
      <c r="JOG197" s="461"/>
      <c r="JOH197" s="461"/>
      <c r="JOI197" s="461"/>
      <c r="JOJ197" s="461"/>
      <c r="JOK197" s="461"/>
      <c r="JOL197" s="461"/>
      <c r="JOM197" s="461"/>
      <c r="JON197" s="461"/>
      <c r="JOO197" s="461"/>
      <c r="JOP197" s="461"/>
      <c r="JOQ197" s="461"/>
      <c r="JOR197" s="461"/>
      <c r="JOS197" s="461"/>
      <c r="JOT197" s="461"/>
      <c r="JOU197" s="461"/>
      <c r="JOV197" s="461"/>
      <c r="JOW197" s="461"/>
      <c r="JOX197" s="461"/>
      <c r="JOY197" s="461"/>
      <c r="JOZ197" s="461"/>
      <c r="JPA197" s="461"/>
      <c r="JPB197" s="461"/>
      <c r="JPC197" s="461"/>
      <c r="JPD197" s="461"/>
      <c r="JPE197" s="461"/>
      <c r="JPF197" s="461"/>
      <c r="JPG197" s="461"/>
      <c r="JPH197" s="461"/>
      <c r="JPI197" s="461"/>
      <c r="JPJ197" s="461"/>
      <c r="JPK197" s="461"/>
      <c r="JPL197" s="461"/>
      <c r="JPM197" s="461"/>
      <c r="JPN197" s="461"/>
      <c r="JPO197" s="461"/>
      <c r="JPP197" s="461"/>
      <c r="JPQ197" s="461"/>
      <c r="JPR197" s="461"/>
      <c r="JPS197" s="461"/>
      <c r="JPT197" s="461"/>
      <c r="JPU197" s="461"/>
      <c r="JPV197" s="461"/>
      <c r="JPW197" s="461"/>
      <c r="JPX197" s="461"/>
      <c r="JPY197" s="461"/>
      <c r="JPZ197" s="461"/>
      <c r="JQA197" s="461"/>
      <c r="JQB197" s="461"/>
      <c r="JQC197" s="461"/>
      <c r="JQD197" s="461"/>
      <c r="JQE197" s="461"/>
      <c r="JQF197" s="461"/>
      <c r="JQG197" s="461"/>
      <c r="JQH197" s="461"/>
      <c r="JQI197" s="461"/>
      <c r="JQJ197" s="461"/>
      <c r="JQK197" s="461"/>
      <c r="JQL197" s="461"/>
      <c r="JQM197" s="461"/>
      <c r="JQN197" s="461"/>
      <c r="JQO197" s="461"/>
      <c r="JQP197" s="461"/>
      <c r="JQQ197" s="461"/>
      <c r="JQR197" s="461"/>
      <c r="JQS197" s="461"/>
      <c r="JQT197" s="461"/>
      <c r="JQU197" s="461"/>
      <c r="JQV197" s="461"/>
      <c r="JQW197" s="461"/>
      <c r="JQX197" s="461"/>
      <c r="JQY197" s="461"/>
      <c r="JQZ197" s="461"/>
      <c r="JRA197" s="461"/>
      <c r="JRB197" s="461"/>
      <c r="JRC197" s="461"/>
      <c r="JRD197" s="461"/>
      <c r="JRE197" s="461"/>
      <c r="JRF197" s="461"/>
      <c r="JRG197" s="461"/>
      <c r="JRH197" s="461"/>
      <c r="JRI197" s="461"/>
      <c r="JRJ197" s="461"/>
      <c r="JRK197" s="461"/>
      <c r="JRL197" s="461"/>
      <c r="JRM197" s="461"/>
      <c r="JRN197" s="461"/>
      <c r="JRO197" s="461"/>
      <c r="JRP197" s="461"/>
      <c r="JRQ197" s="461"/>
      <c r="JRR197" s="461"/>
      <c r="JRS197" s="461"/>
      <c r="JRT197" s="461"/>
      <c r="JRU197" s="461"/>
      <c r="JRV197" s="461"/>
      <c r="JRW197" s="461"/>
      <c r="JRX197" s="461"/>
      <c r="JRY197" s="461"/>
      <c r="JRZ197" s="461"/>
      <c r="JSA197" s="461"/>
      <c r="JSB197" s="461"/>
      <c r="JSC197" s="461"/>
      <c r="JSD197" s="461"/>
      <c r="JSE197" s="461"/>
      <c r="JSF197" s="461"/>
      <c r="JSG197" s="461"/>
      <c r="JSH197" s="461"/>
      <c r="JSI197" s="461"/>
      <c r="JSJ197" s="461"/>
      <c r="JSK197" s="461"/>
      <c r="JSL197" s="461"/>
      <c r="JSM197" s="461"/>
      <c r="JSN197" s="461"/>
      <c r="JSO197" s="461"/>
      <c r="JSP197" s="461"/>
      <c r="JSQ197" s="461"/>
      <c r="JSR197" s="461"/>
      <c r="JSS197" s="461"/>
      <c r="JST197" s="461"/>
      <c r="JSU197" s="461"/>
      <c r="JSV197" s="461"/>
      <c r="JSW197" s="461"/>
      <c r="JSX197" s="461"/>
      <c r="JSY197" s="461"/>
      <c r="JSZ197" s="461"/>
      <c r="JTA197" s="461"/>
      <c r="JTB197" s="461"/>
      <c r="JTC197" s="461"/>
      <c r="JTD197" s="461"/>
      <c r="JTE197" s="461"/>
      <c r="JTF197" s="461"/>
      <c r="JTG197" s="461"/>
      <c r="JTH197" s="461"/>
      <c r="JTI197" s="461"/>
      <c r="JTJ197" s="461"/>
      <c r="JTK197" s="461"/>
      <c r="JTL197" s="461"/>
      <c r="JTM197" s="461"/>
      <c r="JTN197" s="461"/>
      <c r="JTO197" s="461"/>
      <c r="JTP197" s="461"/>
      <c r="JTQ197" s="461"/>
      <c r="JTR197" s="461"/>
      <c r="JTS197" s="461"/>
      <c r="JTT197" s="461"/>
      <c r="JTU197" s="461"/>
      <c r="JTV197" s="461"/>
      <c r="JTW197" s="461"/>
      <c r="JTX197" s="461"/>
      <c r="JTY197" s="461"/>
      <c r="JTZ197" s="461"/>
      <c r="JUA197" s="461"/>
      <c r="JUB197" s="461"/>
      <c r="JUC197" s="461"/>
      <c r="JUD197" s="461"/>
      <c r="JUE197" s="461"/>
      <c r="JUF197" s="461"/>
      <c r="JUG197" s="461"/>
      <c r="JUH197" s="461"/>
      <c r="JUI197" s="461"/>
      <c r="JUJ197" s="461"/>
      <c r="JUK197" s="461"/>
      <c r="JUL197" s="461"/>
      <c r="JUM197" s="461"/>
      <c r="JUN197" s="461"/>
      <c r="JUO197" s="461"/>
      <c r="JUP197" s="461"/>
      <c r="JUQ197" s="461"/>
      <c r="JUR197" s="461"/>
      <c r="JUS197" s="461"/>
      <c r="JUT197" s="461"/>
      <c r="JUU197" s="461"/>
      <c r="JUV197" s="461"/>
      <c r="JUW197" s="461"/>
      <c r="JUX197" s="461"/>
      <c r="JUY197" s="461"/>
      <c r="JUZ197" s="461"/>
      <c r="JVA197" s="461"/>
      <c r="JVB197" s="461"/>
      <c r="JVC197" s="461"/>
      <c r="JVD197" s="461"/>
      <c r="JVE197" s="461"/>
      <c r="JVF197" s="461"/>
      <c r="JVG197" s="461"/>
      <c r="JVH197" s="461"/>
      <c r="JVI197" s="461"/>
      <c r="JVJ197" s="461"/>
      <c r="JVK197" s="461"/>
      <c r="JVL197" s="461"/>
      <c r="JVM197" s="461"/>
      <c r="JVN197" s="461"/>
      <c r="JVO197" s="461"/>
      <c r="JVP197" s="461"/>
      <c r="JVQ197" s="461"/>
      <c r="JVR197" s="461"/>
      <c r="JVS197" s="461"/>
      <c r="JVT197" s="461"/>
      <c r="JVU197" s="461"/>
      <c r="JVV197" s="461"/>
      <c r="JVW197" s="461"/>
      <c r="JVX197" s="461"/>
      <c r="JVY197" s="461"/>
      <c r="JVZ197" s="461"/>
      <c r="JWA197" s="461"/>
      <c r="JWB197" s="461"/>
      <c r="JWC197" s="461"/>
      <c r="JWD197" s="461"/>
      <c r="JWE197" s="461"/>
      <c r="JWF197" s="461"/>
      <c r="JWG197" s="461"/>
      <c r="JWH197" s="461"/>
      <c r="JWI197" s="461"/>
      <c r="JWJ197" s="461"/>
      <c r="JWK197" s="461"/>
      <c r="JWL197" s="461"/>
      <c r="JWM197" s="461"/>
      <c r="JWN197" s="461"/>
      <c r="JWO197" s="461"/>
      <c r="JWP197" s="461"/>
      <c r="JWQ197" s="461"/>
      <c r="JWR197" s="461"/>
      <c r="JWS197" s="461"/>
      <c r="JWT197" s="461"/>
      <c r="JWU197" s="461"/>
      <c r="JWV197" s="461"/>
      <c r="JWW197" s="461"/>
      <c r="JWX197" s="461"/>
      <c r="JWY197" s="461"/>
      <c r="JWZ197" s="461"/>
      <c r="JXA197" s="461"/>
      <c r="JXB197" s="461"/>
      <c r="JXC197" s="461"/>
      <c r="JXD197" s="461"/>
      <c r="JXE197" s="461"/>
      <c r="JXF197" s="461"/>
      <c r="JXG197" s="461"/>
      <c r="JXH197" s="461"/>
      <c r="JXI197" s="461"/>
      <c r="JXJ197" s="461"/>
      <c r="JXK197" s="461"/>
      <c r="JXL197" s="461"/>
      <c r="JXM197" s="461"/>
      <c r="JXN197" s="461"/>
      <c r="JXO197" s="461"/>
      <c r="JXP197" s="461"/>
      <c r="JXQ197" s="461"/>
      <c r="JXR197" s="461"/>
      <c r="JXS197" s="461"/>
      <c r="JXT197" s="461"/>
      <c r="JXU197" s="461"/>
      <c r="JXV197" s="461"/>
      <c r="JXW197" s="461"/>
      <c r="JXX197" s="461"/>
      <c r="JXY197" s="461"/>
      <c r="JXZ197" s="461"/>
      <c r="JYA197" s="461"/>
      <c r="JYB197" s="461"/>
      <c r="JYC197" s="461"/>
      <c r="JYD197" s="461"/>
      <c r="JYE197" s="461"/>
      <c r="JYF197" s="461"/>
      <c r="JYG197" s="461"/>
      <c r="JYH197" s="461"/>
      <c r="JYI197" s="461"/>
      <c r="JYJ197" s="461"/>
      <c r="JYK197" s="461"/>
      <c r="JYL197" s="461"/>
      <c r="JYM197" s="461"/>
      <c r="JYN197" s="461"/>
      <c r="JYO197" s="461"/>
      <c r="JYP197" s="461"/>
      <c r="JYQ197" s="461"/>
      <c r="JYR197" s="461"/>
      <c r="JYS197" s="461"/>
      <c r="JYT197" s="461"/>
      <c r="JYU197" s="461"/>
      <c r="JYV197" s="461"/>
      <c r="JYW197" s="461"/>
      <c r="JYX197" s="461"/>
      <c r="JYY197" s="461"/>
      <c r="JYZ197" s="461"/>
      <c r="JZA197" s="461"/>
      <c r="JZB197" s="461"/>
      <c r="JZC197" s="461"/>
      <c r="JZD197" s="461"/>
      <c r="JZE197" s="461"/>
      <c r="JZF197" s="461"/>
      <c r="JZG197" s="461"/>
      <c r="JZH197" s="461"/>
      <c r="JZI197" s="461"/>
      <c r="JZJ197" s="461"/>
      <c r="JZK197" s="461"/>
      <c r="JZL197" s="461"/>
      <c r="JZM197" s="461"/>
      <c r="JZN197" s="461"/>
      <c r="JZO197" s="461"/>
      <c r="JZP197" s="461"/>
      <c r="JZQ197" s="461"/>
      <c r="JZR197" s="461"/>
      <c r="JZS197" s="461"/>
      <c r="JZT197" s="461"/>
      <c r="JZU197" s="461"/>
      <c r="JZV197" s="461"/>
      <c r="JZW197" s="461"/>
      <c r="JZX197" s="461"/>
      <c r="JZY197" s="461"/>
      <c r="JZZ197" s="461"/>
      <c r="KAA197" s="461"/>
      <c r="KAB197" s="461"/>
      <c r="KAC197" s="461"/>
      <c r="KAD197" s="461"/>
      <c r="KAE197" s="461"/>
      <c r="KAF197" s="461"/>
      <c r="KAG197" s="461"/>
      <c r="KAH197" s="461"/>
      <c r="KAI197" s="461"/>
      <c r="KAJ197" s="461"/>
      <c r="KAK197" s="461"/>
      <c r="KAL197" s="461"/>
      <c r="KAM197" s="461"/>
      <c r="KAN197" s="461"/>
      <c r="KAO197" s="461"/>
      <c r="KAP197" s="461"/>
      <c r="KAQ197" s="461"/>
      <c r="KAR197" s="461"/>
      <c r="KAS197" s="461"/>
      <c r="KAT197" s="461"/>
      <c r="KAU197" s="461"/>
      <c r="KAV197" s="461"/>
      <c r="KAW197" s="461"/>
      <c r="KAX197" s="461"/>
      <c r="KAY197" s="461"/>
      <c r="KAZ197" s="461"/>
      <c r="KBA197" s="461"/>
      <c r="KBB197" s="461"/>
      <c r="KBC197" s="461"/>
      <c r="KBD197" s="461"/>
      <c r="KBE197" s="461"/>
      <c r="KBF197" s="461"/>
      <c r="KBG197" s="461"/>
      <c r="KBH197" s="461"/>
      <c r="KBI197" s="461"/>
      <c r="KBJ197" s="461"/>
      <c r="KBK197" s="461"/>
      <c r="KBL197" s="461"/>
      <c r="KBM197" s="461"/>
      <c r="KBN197" s="461"/>
      <c r="KBO197" s="461"/>
      <c r="KBP197" s="461"/>
      <c r="KBQ197" s="461"/>
      <c r="KBR197" s="461"/>
      <c r="KBS197" s="461"/>
      <c r="KBT197" s="461"/>
      <c r="KBU197" s="461"/>
      <c r="KBV197" s="461"/>
      <c r="KBW197" s="461"/>
      <c r="KBX197" s="461"/>
      <c r="KBY197" s="461"/>
      <c r="KBZ197" s="461"/>
      <c r="KCA197" s="461"/>
      <c r="KCB197" s="461"/>
      <c r="KCC197" s="461"/>
      <c r="KCD197" s="461"/>
      <c r="KCE197" s="461"/>
      <c r="KCF197" s="461"/>
      <c r="KCG197" s="461"/>
      <c r="KCH197" s="461"/>
      <c r="KCI197" s="461"/>
      <c r="KCJ197" s="461"/>
      <c r="KCK197" s="461"/>
      <c r="KCL197" s="461"/>
      <c r="KCM197" s="461"/>
      <c r="KCN197" s="461"/>
      <c r="KCO197" s="461"/>
      <c r="KCP197" s="461"/>
      <c r="KCQ197" s="461"/>
      <c r="KCR197" s="461"/>
      <c r="KCS197" s="461"/>
      <c r="KCT197" s="461"/>
      <c r="KCU197" s="461"/>
      <c r="KCV197" s="461"/>
      <c r="KCW197" s="461"/>
      <c r="KCX197" s="461"/>
      <c r="KCY197" s="461"/>
      <c r="KCZ197" s="461"/>
      <c r="KDA197" s="461"/>
      <c r="KDB197" s="461"/>
      <c r="KDC197" s="461"/>
      <c r="KDD197" s="461"/>
      <c r="KDE197" s="461"/>
      <c r="KDF197" s="461"/>
      <c r="KDG197" s="461"/>
      <c r="KDH197" s="461"/>
      <c r="KDI197" s="461"/>
      <c r="KDJ197" s="461"/>
      <c r="KDK197" s="461"/>
      <c r="KDL197" s="461"/>
      <c r="KDM197" s="461"/>
      <c r="KDN197" s="461"/>
      <c r="KDO197" s="461"/>
      <c r="KDP197" s="461"/>
      <c r="KDQ197" s="461"/>
      <c r="KDR197" s="461"/>
      <c r="KDS197" s="461"/>
      <c r="KDT197" s="461"/>
      <c r="KDU197" s="461"/>
      <c r="KDV197" s="461"/>
      <c r="KDW197" s="461"/>
      <c r="KDX197" s="461"/>
      <c r="KDY197" s="461"/>
      <c r="KDZ197" s="461"/>
      <c r="KEA197" s="461"/>
      <c r="KEB197" s="461"/>
      <c r="KEC197" s="461"/>
      <c r="KED197" s="461"/>
      <c r="KEE197" s="461"/>
      <c r="KEF197" s="461"/>
      <c r="KEG197" s="461"/>
      <c r="KEH197" s="461"/>
      <c r="KEI197" s="461"/>
      <c r="KEJ197" s="461"/>
      <c r="KEK197" s="461"/>
      <c r="KEL197" s="461"/>
      <c r="KEM197" s="461"/>
      <c r="KEN197" s="461"/>
      <c r="KEO197" s="461"/>
      <c r="KEP197" s="461"/>
      <c r="KEQ197" s="461"/>
      <c r="KER197" s="461"/>
      <c r="KES197" s="461"/>
      <c r="KET197" s="461"/>
      <c r="KEU197" s="461"/>
      <c r="KEV197" s="461"/>
      <c r="KEW197" s="461"/>
      <c r="KEX197" s="461"/>
      <c r="KEY197" s="461"/>
      <c r="KEZ197" s="461"/>
      <c r="KFA197" s="461"/>
      <c r="KFB197" s="461"/>
      <c r="KFC197" s="461"/>
      <c r="KFD197" s="461"/>
      <c r="KFE197" s="461"/>
      <c r="KFF197" s="461"/>
      <c r="KFG197" s="461"/>
      <c r="KFH197" s="461"/>
      <c r="KFI197" s="461"/>
      <c r="KFJ197" s="461"/>
      <c r="KFK197" s="461"/>
      <c r="KFL197" s="461"/>
      <c r="KFM197" s="461"/>
      <c r="KFN197" s="461"/>
      <c r="KFO197" s="461"/>
      <c r="KFP197" s="461"/>
      <c r="KFQ197" s="461"/>
      <c r="KFR197" s="461"/>
      <c r="KFS197" s="461"/>
      <c r="KFT197" s="461"/>
      <c r="KFU197" s="461"/>
      <c r="KFV197" s="461"/>
      <c r="KFW197" s="461"/>
      <c r="KFX197" s="461"/>
      <c r="KFY197" s="461"/>
      <c r="KFZ197" s="461"/>
      <c r="KGA197" s="461"/>
      <c r="KGB197" s="461"/>
      <c r="KGC197" s="461"/>
      <c r="KGD197" s="461"/>
      <c r="KGE197" s="461"/>
      <c r="KGF197" s="461"/>
      <c r="KGG197" s="461"/>
      <c r="KGH197" s="461"/>
      <c r="KGI197" s="461"/>
      <c r="KGJ197" s="461"/>
      <c r="KGK197" s="461"/>
      <c r="KGL197" s="461"/>
      <c r="KGM197" s="461"/>
      <c r="KGN197" s="461"/>
      <c r="KGO197" s="461"/>
      <c r="KGP197" s="461"/>
      <c r="KGQ197" s="461"/>
      <c r="KGR197" s="461"/>
      <c r="KGS197" s="461"/>
      <c r="KGT197" s="461"/>
      <c r="KGU197" s="461"/>
      <c r="KGV197" s="461"/>
      <c r="KGW197" s="461"/>
      <c r="KGX197" s="461"/>
      <c r="KGY197" s="461"/>
      <c r="KGZ197" s="461"/>
      <c r="KHA197" s="461"/>
      <c r="KHB197" s="461"/>
      <c r="KHC197" s="461"/>
      <c r="KHD197" s="461"/>
      <c r="KHE197" s="461"/>
      <c r="KHF197" s="461"/>
      <c r="KHG197" s="461"/>
      <c r="KHH197" s="461"/>
      <c r="KHI197" s="461"/>
      <c r="KHJ197" s="461"/>
      <c r="KHK197" s="461"/>
      <c r="KHL197" s="461"/>
      <c r="KHM197" s="461"/>
      <c r="KHN197" s="461"/>
      <c r="KHO197" s="461"/>
      <c r="KHP197" s="461"/>
      <c r="KHQ197" s="461"/>
      <c r="KHR197" s="461"/>
      <c r="KHS197" s="461"/>
      <c r="KHT197" s="461"/>
      <c r="KHU197" s="461"/>
      <c r="KHV197" s="461"/>
      <c r="KHW197" s="461"/>
      <c r="KHX197" s="461"/>
      <c r="KHY197" s="461"/>
      <c r="KHZ197" s="461"/>
      <c r="KIA197" s="461"/>
      <c r="KIB197" s="461"/>
      <c r="KIC197" s="461"/>
      <c r="KID197" s="461"/>
      <c r="KIE197" s="461"/>
      <c r="KIF197" s="461"/>
      <c r="KIG197" s="461"/>
      <c r="KIH197" s="461"/>
      <c r="KII197" s="461"/>
      <c r="KIJ197" s="461"/>
      <c r="KIK197" s="461"/>
      <c r="KIL197" s="461"/>
      <c r="KIM197" s="461"/>
      <c r="KIN197" s="461"/>
      <c r="KIO197" s="461"/>
      <c r="KIP197" s="461"/>
      <c r="KIQ197" s="461"/>
      <c r="KIR197" s="461"/>
      <c r="KIS197" s="461"/>
      <c r="KIT197" s="461"/>
      <c r="KIU197" s="461"/>
      <c r="KIV197" s="461"/>
      <c r="KIW197" s="461"/>
      <c r="KIX197" s="461"/>
      <c r="KIY197" s="461"/>
      <c r="KIZ197" s="461"/>
      <c r="KJA197" s="461"/>
      <c r="KJB197" s="461"/>
      <c r="KJC197" s="461"/>
      <c r="KJD197" s="461"/>
      <c r="KJE197" s="461"/>
      <c r="KJF197" s="461"/>
      <c r="KJG197" s="461"/>
      <c r="KJH197" s="461"/>
      <c r="KJI197" s="461"/>
      <c r="KJJ197" s="461"/>
      <c r="KJK197" s="461"/>
      <c r="KJL197" s="461"/>
      <c r="KJM197" s="461"/>
      <c r="KJN197" s="461"/>
      <c r="KJO197" s="461"/>
      <c r="KJP197" s="461"/>
      <c r="KJQ197" s="461"/>
      <c r="KJR197" s="461"/>
      <c r="KJS197" s="461"/>
      <c r="KJT197" s="461"/>
      <c r="KJU197" s="461"/>
      <c r="KJV197" s="461"/>
      <c r="KJW197" s="461"/>
      <c r="KJX197" s="461"/>
      <c r="KJY197" s="461"/>
      <c r="KJZ197" s="461"/>
      <c r="KKA197" s="461"/>
      <c r="KKB197" s="461"/>
      <c r="KKC197" s="461"/>
      <c r="KKD197" s="461"/>
      <c r="KKE197" s="461"/>
      <c r="KKF197" s="461"/>
      <c r="KKG197" s="461"/>
      <c r="KKH197" s="461"/>
      <c r="KKI197" s="461"/>
      <c r="KKJ197" s="461"/>
      <c r="KKK197" s="461"/>
      <c r="KKL197" s="461"/>
      <c r="KKM197" s="461"/>
      <c r="KKN197" s="461"/>
      <c r="KKO197" s="461"/>
      <c r="KKP197" s="461"/>
      <c r="KKQ197" s="461"/>
      <c r="KKR197" s="461"/>
      <c r="KKS197" s="461"/>
      <c r="KKT197" s="461"/>
      <c r="KKU197" s="461"/>
      <c r="KKV197" s="461"/>
      <c r="KKW197" s="461"/>
      <c r="KKX197" s="461"/>
      <c r="KKY197" s="461"/>
      <c r="KKZ197" s="461"/>
      <c r="KLA197" s="461"/>
      <c r="KLB197" s="461"/>
      <c r="KLC197" s="461"/>
      <c r="KLD197" s="461"/>
      <c r="KLE197" s="461"/>
      <c r="KLF197" s="461"/>
      <c r="KLG197" s="461"/>
      <c r="KLH197" s="461"/>
      <c r="KLI197" s="461"/>
      <c r="KLJ197" s="461"/>
      <c r="KLK197" s="461"/>
      <c r="KLL197" s="461"/>
      <c r="KLM197" s="461"/>
      <c r="KLN197" s="461"/>
      <c r="KLO197" s="461"/>
      <c r="KLP197" s="461"/>
      <c r="KLQ197" s="461"/>
      <c r="KLR197" s="461"/>
      <c r="KLS197" s="461"/>
      <c r="KLT197" s="461"/>
      <c r="KLU197" s="461"/>
      <c r="KLV197" s="461"/>
      <c r="KLW197" s="461"/>
      <c r="KLX197" s="461"/>
      <c r="KLY197" s="461"/>
      <c r="KLZ197" s="461"/>
      <c r="KMA197" s="461"/>
      <c r="KMB197" s="461"/>
      <c r="KMC197" s="461"/>
      <c r="KMD197" s="461"/>
      <c r="KME197" s="461"/>
      <c r="KMF197" s="461"/>
      <c r="KMG197" s="461"/>
      <c r="KMH197" s="461"/>
      <c r="KMI197" s="461"/>
      <c r="KMJ197" s="461"/>
      <c r="KMK197" s="461"/>
      <c r="KML197" s="461"/>
      <c r="KMM197" s="461"/>
      <c r="KMN197" s="461"/>
      <c r="KMO197" s="461"/>
      <c r="KMP197" s="461"/>
      <c r="KMQ197" s="461"/>
      <c r="KMR197" s="461"/>
      <c r="KMS197" s="461"/>
      <c r="KMT197" s="461"/>
      <c r="KMU197" s="461"/>
      <c r="KMV197" s="461"/>
      <c r="KMW197" s="461"/>
      <c r="KMX197" s="461"/>
      <c r="KMY197" s="461"/>
      <c r="KMZ197" s="461"/>
      <c r="KNA197" s="461"/>
      <c r="KNB197" s="461"/>
      <c r="KNC197" s="461"/>
      <c r="KND197" s="461"/>
      <c r="KNE197" s="461"/>
      <c r="KNF197" s="461"/>
      <c r="KNG197" s="461"/>
      <c r="KNH197" s="461"/>
      <c r="KNI197" s="461"/>
      <c r="KNJ197" s="461"/>
      <c r="KNK197" s="461"/>
      <c r="KNL197" s="461"/>
      <c r="KNM197" s="461"/>
      <c r="KNN197" s="461"/>
      <c r="KNO197" s="461"/>
      <c r="KNP197" s="461"/>
      <c r="KNQ197" s="461"/>
      <c r="KNR197" s="461"/>
      <c r="KNS197" s="461"/>
      <c r="KNT197" s="461"/>
      <c r="KNU197" s="461"/>
      <c r="KNV197" s="461"/>
      <c r="KNW197" s="461"/>
      <c r="KNX197" s="461"/>
      <c r="KNY197" s="461"/>
      <c r="KNZ197" s="461"/>
      <c r="KOA197" s="461"/>
      <c r="KOB197" s="461"/>
      <c r="KOC197" s="461"/>
      <c r="KOD197" s="461"/>
      <c r="KOE197" s="461"/>
      <c r="KOF197" s="461"/>
      <c r="KOG197" s="461"/>
      <c r="KOH197" s="461"/>
      <c r="KOI197" s="461"/>
      <c r="KOJ197" s="461"/>
      <c r="KOK197" s="461"/>
      <c r="KOL197" s="461"/>
      <c r="KOM197" s="461"/>
      <c r="KON197" s="461"/>
      <c r="KOO197" s="461"/>
      <c r="KOP197" s="461"/>
      <c r="KOQ197" s="461"/>
      <c r="KOR197" s="461"/>
      <c r="KOS197" s="461"/>
      <c r="KOT197" s="461"/>
      <c r="KOU197" s="461"/>
      <c r="KOV197" s="461"/>
      <c r="KOW197" s="461"/>
      <c r="KOX197" s="461"/>
      <c r="KOY197" s="461"/>
      <c r="KOZ197" s="461"/>
      <c r="KPA197" s="461"/>
      <c r="KPB197" s="461"/>
      <c r="KPC197" s="461"/>
      <c r="KPD197" s="461"/>
      <c r="KPE197" s="461"/>
      <c r="KPF197" s="461"/>
      <c r="KPG197" s="461"/>
      <c r="KPH197" s="461"/>
      <c r="KPI197" s="461"/>
      <c r="KPJ197" s="461"/>
      <c r="KPK197" s="461"/>
      <c r="KPL197" s="461"/>
      <c r="KPM197" s="461"/>
      <c r="KPN197" s="461"/>
      <c r="KPO197" s="461"/>
      <c r="KPP197" s="461"/>
      <c r="KPQ197" s="461"/>
      <c r="KPR197" s="461"/>
      <c r="KPS197" s="461"/>
      <c r="KPT197" s="461"/>
      <c r="KPU197" s="461"/>
      <c r="KPV197" s="461"/>
      <c r="KPW197" s="461"/>
      <c r="KPX197" s="461"/>
      <c r="KPY197" s="461"/>
      <c r="KPZ197" s="461"/>
      <c r="KQA197" s="461"/>
      <c r="KQB197" s="461"/>
      <c r="KQC197" s="461"/>
      <c r="KQD197" s="461"/>
      <c r="KQE197" s="461"/>
      <c r="KQF197" s="461"/>
      <c r="KQG197" s="461"/>
      <c r="KQH197" s="461"/>
      <c r="KQI197" s="461"/>
      <c r="KQJ197" s="461"/>
      <c r="KQK197" s="461"/>
      <c r="KQL197" s="461"/>
      <c r="KQM197" s="461"/>
      <c r="KQN197" s="461"/>
      <c r="KQO197" s="461"/>
      <c r="KQP197" s="461"/>
      <c r="KQQ197" s="461"/>
      <c r="KQR197" s="461"/>
      <c r="KQS197" s="461"/>
      <c r="KQT197" s="461"/>
      <c r="KQU197" s="461"/>
      <c r="KQV197" s="461"/>
      <c r="KQW197" s="461"/>
      <c r="KQX197" s="461"/>
      <c r="KQY197" s="461"/>
      <c r="KQZ197" s="461"/>
      <c r="KRA197" s="461"/>
      <c r="KRB197" s="461"/>
      <c r="KRC197" s="461"/>
      <c r="KRD197" s="461"/>
      <c r="KRE197" s="461"/>
      <c r="KRF197" s="461"/>
      <c r="KRG197" s="461"/>
      <c r="KRH197" s="461"/>
      <c r="KRI197" s="461"/>
      <c r="KRJ197" s="461"/>
      <c r="KRK197" s="461"/>
      <c r="KRL197" s="461"/>
      <c r="KRM197" s="461"/>
      <c r="KRN197" s="461"/>
      <c r="KRO197" s="461"/>
      <c r="KRP197" s="461"/>
      <c r="KRQ197" s="461"/>
      <c r="KRR197" s="461"/>
      <c r="KRS197" s="461"/>
      <c r="KRT197" s="461"/>
      <c r="KRU197" s="461"/>
      <c r="KRV197" s="461"/>
      <c r="KRW197" s="461"/>
      <c r="KRX197" s="461"/>
      <c r="KRY197" s="461"/>
      <c r="KRZ197" s="461"/>
      <c r="KSA197" s="461"/>
      <c r="KSB197" s="461"/>
      <c r="KSC197" s="461"/>
      <c r="KSD197" s="461"/>
      <c r="KSE197" s="461"/>
      <c r="KSF197" s="461"/>
      <c r="KSG197" s="461"/>
      <c r="KSH197" s="461"/>
      <c r="KSI197" s="461"/>
      <c r="KSJ197" s="461"/>
      <c r="KSK197" s="461"/>
      <c r="KSL197" s="461"/>
      <c r="KSM197" s="461"/>
      <c r="KSN197" s="461"/>
      <c r="KSO197" s="461"/>
      <c r="KSP197" s="461"/>
      <c r="KSQ197" s="461"/>
      <c r="KSR197" s="461"/>
      <c r="KSS197" s="461"/>
      <c r="KST197" s="461"/>
      <c r="KSU197" s="461"/>
      <c r="KSV197" s="461"/>
      <c r="KSW197" s="461"/>
      <c r="KSX197" s="461"/>
      <c r="KSY197" s="461"/>
      <c r="KSZ197" s="461"/>
      <c r="KTA197" s="461"/>
      <c r="KTB197" s="461"/>
      <c r="KTC197" s="461"/>
      <c r="KTD197" s="461"/>
      <c r="KTE197" s="461"/>
      <c r="KTF197" s="461"/>
      <c r="KTG197" s="461"/>
      <c r="KTH197" s="461"/>
      <c r="KTI197" s="461"/>
      <c r="KTJ197" s="461"/>
      <c r="KTK197" s="461"/>
      <c r="KTL197" s="461"/>
      <c r="KTM197" s="461"/>
      <c r="KTN197" s="461"/>
      <c r="KTO197" s="461"/>
      <c r="KTP197" s="461"/>
      <c r="KTQ197" s="461"/>
      <c r="KTR197" s="461"/>
      <c r="KTS197" s="461"/>
      <c r="KTT197" s="461"/>
      <c r="KTU197" s="461"/>
      <c r="KTV197" s="461"/>
      <c r="KTW197" s="461"/>
      <c r="KTX197" s="461"/>
      <c r="KTY197" s="461"/>
      <c r="KTZ197" s="461"/>
      <c r="KUA197" s="461"/>
      <c r="KUB197" s="461"/>
      <c r="KUC197" s="461"/>
      <c r="KUD197" s="461"/>
      <c r="KUE197" s="461"/>
      <c r="KUF197" s="461"/>
      <c r="KUG197" s="461"/>
      <c r="KUH197" s="461"/>
      <c r="KUI197" s="461"/>
      <c r="KUJ197" s="461"/>
      <c r="KUK197" s="461"/>
      <c r="KUL197" s="461"/>
      <c r="KUM197" s="461"/>
      <c r="KUN197" s="461"/>
      <c r="KUO197" s="461"/>
      <c r="KUP197" s="461"/>
      <c r="KUQ197" s="461"/>
      <c r="KUR197" s="461"/>
      <c r="KUS197" s="461"/>
      <c r="KUT197" s="461"/>
      <c r="KUU197" s="461"/>
      <c r="KUV197" s="461"/>
      <c r="KUW197" s="461"/>
      <c r="KUX197" s="461"/>
      <c r="KUY197" s="461"/>
      <c r="KUZ197" s="461"/>
      <c r="KVA197" s="461"/>
      <c r="KVB197" s="461"/>
      <c r="KVC197" s="461"/>
      <c r="KVD197" s="461"/>
      <c r="KVE197" s="461"/>
      <c r="KVF197" s="461"/>
      <c r="KVG197" s="461"/>
      <c r="KVH197" s="461"/>
      <c r="KVI197" s="461"/>
      <c r="KVJ197" s="461"/>
      <c r="KVK197" s="461"/>
      <c r="KVL197" s="461"/>
      <c r="KVM197" s="461"/>
      <c r="KVN197" s="461"/>
      <c r="KVO197" s="461"/>
      <c r="KVP197" s="461"/>
      <c r="KVQ197" s="461"/>
      <c r="KVR197" s="461"/>
      <c r="KVS197" s="461"/>
      <c r="KVT197" s="461"/>
      <c r="KVU197" s="461"/>
      <c r="KVV197" s="461"/>
      <c r="KVW197" s="461"/>
      <c r="KVX197" s="461"/>
      <c r="KVY197" s="461"/>
      <c r="KVZ197" s="461"/>
      <c r="KWA197" s="461"/>
      <c r="KWB197" s="461"/>
      <c r="KWC197" s="461"/>
      <c r="KWD197" s="461"/>
      <c r="KWE197" s="461"/>
      <c r="KWF197" s="461"/>
      <c r="KWG197" s="461"/>
      <c r="KWH197" s="461"/>
      <c r="KWI197" s="461"/>
      <c r="KWJ197" s="461"/>
      <c r="KWK197" s="461"/>
      <c r="KWL197" s="461"/>
      <c r="KWM197" s="461"/>
      <c r="KWN197" s="461"/>
      <c r="KWO197" s="461"/>
      <c r="KWP197" s="461"/>
      <c r="KWQ197" s="461"/>
      <c r="KWR197" s="461"/>
      <c r="KWS197" s="461"/>
      <c r="KWT197" s="461"/>
      <c r="KWU197" s="461"/>
      <c r="KWV197" s="461"/>
      <c r="KWW197" s="461"/>
      <c r="KWX197" s="461"/>
      <c r="KWY197" s="461"/>
      <c r="KWZ197" s="461"/>
      <c r="KXA197" s="461"/>
      <c r="KXB197" s="461"/>
      <c r="KXC197" s="461"/>
      <c r="KXD197" s="461"/>
      <c r="KXE197" s="461"/>
      <c r="KXF197" s="461"/>
      <c r="KXG197" s="461"/>
      <c r="KXH197" s="461"/>
      <c r="KXI197" s="461"/>
      <c r="KXJ197" s="461"/>
      <c r="KXK197" s="461"/>
      <c r="KXL197" s="461"/>
      <c r="KXM197" s="461"/>
      <c r="KXN197" s="461"/>
      <c r="KXO197" s="461"/>
      <c r="KXP197" s="461"/>
      <c r="KXQ197" s="461"/>
      <c r="KXR197" s="461"/>
      <c r="KXS197" s="461"/>
      <c r="KXT197" s="461"/>
      <c r="KXU197" s="461"/>
      <c r="KXV197" s="461"/>
      <c r="KXW197" s="461"/>
      <c r="KXX197" s="461"/>
      <c r="KXY197" s="461"/>
      <c r="KXZ197" s="461"/>
      <c r="KYA197" s="461"/>
      <c r="KYB197" s="461"/>
      <c r="KYC197" s="461"/>
      <c r="KYD197" s="461"/>
      <c r="KYE197" s="461"/>
      <c r="KYF197" s="461"/>
      <c r="KYG197" s="461"/>
      <c r="KYH197" s="461"/>
      <c r="KYI197" s="461"/>
      <c r="KYJ197" s="461"/>
      <c r="KYK197" s="461"/>
      <c r="KYL197" s="461"/>
      <c r="KYM197" s="461"/>
      <c r="KYN197" s="461"/>
      <c r="KYO197" s="461"/>
      <c r="KYP197" s="461"/>
      <c r="KYQ197" s="461"/>
      <c r="KYR197" s="461"/>
      <c r="KYS197" s="461"/>
      <c r="KYT197" s="461"/>
      <c r="KYU197" s="461"/>
      <c r="KYV197" s="461"/>
      <c r="KYW197" s="461"/>
      <c r="KYX197" s="461"/>
      <c r="KYY197" s="461"/>
      <c r="KYZ197" s="461"/>
      <c r="KZA197" s="461"/>
      <c r="KZB197" s="461"/>
      <c r="KZC197" s="461"/>
      <c r="KZD197" s="461"/>
      <c r="KZE197" s="461"/>
      <c r="KZF197" s="461"/>
      <c r="KZG197" s="461"/>
      <c r="KZH197" s="461"/>
      <c r="KZI197" s="461"/>
      <c r="KZJ197" s="461"/>
      <c r="KZK197" s="461"/>
      <c r="KZL197" s="461"/>
      <c r="KZM197" s="461"/>
      <c r="KZN197" s="461"/>
      <c r="KZO197" s="461"/>
      <c r="KZP197" s="461"/>
      <c r="KZQ197" s="461"/>
      <c r="KZR197" s="461"/>
      <c r="KZS197" s="461"/>
      <c r="KZT197" s="461"/>
      <c r="KZU197" s="461"/>
      <c r="KZV197" s="461"/>
      <c r="KZW197" s="461"/>
      <c r="KZX197" s="461"/>
      <c r="KZY197" s="461"/>
      <c r="KZZ197" s="461"/>
      <c r="LAA197" s="461"/>
      <c r="LAB197" s="461"/>
      <c r="LAC197" s="461"/>
      <c r="LAD197" s="461"/>
      <c r="LAE197" s="461"/>
      <c r="LAF197" s="461"/>
      <c r="LAG197" s="461"/>
      <c r="LAH197" s="461"/>
      <c r="LAI197" s="461"/>
      <c r="LAJ197" s="461"/>
      <c r="LAK197" s="461"/>
      <c r="LAL197" s="461"/>
      <c r="LAM197" s="461"/>
      <c r="LAN197" s="461"/>
      <c r="LAO197" s="461"/>
      <c r="LAP197" s="461"/>
      <c r="LAQ197" s="461"/>
      <c r="LAR197" s="461"/>
      <c r="LAS197" s="461"/>
      <c r="LAT197" s="461"/>
      <c r="LAU197" s="461"/>
      <c r="LAV197" s="461"/>
      <c r="LAW197" s="461"/>
      <c r="LAX197" s="461"/>
      <c r="LAY197" s="461"/>
      <c r="LAZ197" s="461"/>
      <c r="LBA197" s="461"/>
      <c r="LBB197" s="461"/>
      <c r="LBC197" s="461"/>
      <c r="LBD197" s="461"/>
      <c r="LBE197" s="461"/>
      <c r="LBF197" s="461"/>
      <c r="LBG197" s="461"/>
      <c r="LBH197" s="461"/>
      <c r="LBI197" s="461"/>
      <c r="LBJ197" s="461"/>
      <c r="LBK197" s="461"/>
      <c r="LBL197" s="461"/>
      <c r="LBM197" s="461"/>
      <c r="LBN197" s="461"/>
      <c r="LBO197" s="461"/>
      <c r="LBP197" s="461"/>
      <c r="LBQ197" s="461"/>
      <c r="LBR197" s="461"/>
      <c r="LBS197" s="461"/>
      <c r="LBT197" s="461"/>
      <c r="LBU197" s="461"/>
      <c r="LBV197" s="461"/>
      <c r="LBW197" s="461"/>
      <c r="LBX197" s="461"/>
      <c r="LBY197" s="461"/>
      <c r="LBZ197" s="461"/>
      <c r="LCA197" s="461"/>
      <c r="LCB197" s="461"/>
      <c r="LCC197" s="461"/>
      <c r="LCD197" s="461"/>
      <c r="LCE197" s="461"/>
      <c r="LCF197" s="461"/>
      <c r="LCG197" s="461"/>
      <c r="LCH197" s="461"/>
      <c r="LCI197" s="461"/>
      <c r="LCJ197" s="461"/>
      <c r="LCK197" s="461"/>
      <c r="LCL197" s="461"/>
      <c r="LCM197" s="461"/>
      <c r="LCN197" s="461"/>
      <c r="LCO197" s="461"/>
      <c r="LCP197" s="461"/>
      <c r="LCQ197" s="461"/>
      <c r="LCR197" s="461"/>
      <c r="LCS197" s="461"/>
      <c r="LCT197" s="461"/>
      <c r="LCU197" s="461"/>
      <c r="LCV197" s="461"/>
      <c r="LCW197" s="461"/>
      <c r="LCX197" s="461"/>
      <c r="LCY197" s="461"/>
      <c r="LCZ197" s="461"/>
      <c r="LDA197" s="461"/>
      <c r="LDB197" s="461"/>
      <c r="LDC197" s="461"/>
      <c r="LDD197" s="461"/>
      <c r="LDE197" s="461"/>
      <c r="LDF197" s="461"/>
      <c r="LDG197" s="461"/>
      <c r="LDH197" s="461"/>
      <c r="LDI197" s="461"/>
      <c r="LDJ197" s="461"/>
      <c r="LDK197" s="461"/>
      <c r="LDL197" s="461"/>
      <c r="LDM197" s="461"/>
      <c r="LDN197" s="461"/>
      <c r="LDO197" s="461"/>
      <c r="LDP197" s="461"/>
      <c r="LDQ197" s="461"/>
      <c r="LDR197" s="461"/>
      <c r="LDS197" s="461"/>
      <c r="LDT197" s="461"/>
      <c r="LDU197" s="461"/>
      <c r="LDV197" s="461"/>
      <c r="LDW197" s="461"/>
      <c r="LDX197" s="461"/>
      <c r="LDY197" s="461"/>
      <c r="LDZ197" s="461"/>
      <c r="LEA197" s="461"/>
      <c r="LEB197" s="461"/>
      <c r="LEC197" s="461"/>
      <c r="LED197" s="461"/>
      <c r="LEE197" s="461"/>
      <c r="LEF197" s="461"/>
      <c r="LEG197" s="461"/>
      <c r="LEH197" s="461"/>
      <c r="LEI197" s="461"/>
      <c r="LEJ197" s="461"/>
      <c r="LEK197" s="461"/>
      <c r="LEL197" s="461"/>
      <c r="LEM197" s="461"/>
      <c r="LEN197" s="461"/>
      <c r="LEO197" s="461"/>
      <c r="LEP197" s="461"/>
      <c r="LEQ197" s="461"/>
      <c r="LER197" s="461"/>
      <c r="LES197" s="461"/>
      <c r="LET197" s="461"/>
      <c r="LEU197" s="461"/>
      <c r="LEV197" s="461"/>
      <c r="LEW197" s="461"/>
      <c r="LEX197" s="461"/>
      <c r="LEY197" s="461"/>
      <c r="LEZ197" s="461"/>
      <c r="LFA197" s="461"/>
      <c r="LFB197" s="461"/>
      <c r="LFC197" s="461"/>
      <c r="LFD197" s="461"/>
      <c r="LFE197" s="461"/>
      <c r="LFF197" s="461"/>
      <c r="LFG197" s="461"/>
      <c r="LFH197" s="461"/>
      <c r="LFI197" s="461"/>
      <c r="LFJ197" s="461"/>
      <c r="LFK197" s="461"/>
      <c r="LFL197" s="461"/>
      <c r="LFM197" s="461"/>
      <c r="LFN197" s="461"/>
      <c r="LFO197" s="461"/>
      <c r="LFP197" s="461"/>
      <c r="LFQ197" s="461"/>
      <c r="LFR197" s="461"/>
      <c r="LFS197" s="461"/>
      <c r="LFT197" s="461"/>
      <c r="LFU197" s="461"/>
      <c r="LFV197" s="461"/>
      <c r="LFW197" s="461"/>
      <c r="LFX197" s="461"/>
      <c r="LFY197" s="461"/>
      <c r="LFZ197" s="461"/>
      <c r="LGA197" s="461"/>
      <c r="LGB197" s="461"/>
      <c r="LGC197" s="461"/>
      <c r="LGD197" s="461"/>
      <c r="LGE197" s="461"/>
      <c r="LGF197" s="461"/>
      <c r="LGG197" s="461"/>
      <c r="LGH197" s="461"/>
      <c r="LGI197" s="461"/>
      <c r="LGJ197" s="461"/>
      <c r="LGK197" s="461"/>
      <c r="LGL197" s="461"/>
      <c r="LGM197" s="461"/>
      <c r="LGN197" s="461"/>
      <c r="LGO197" s="461"/>
      <c r="LGP197" s="461"/>
      <c r="LGQ197" s="461"/>
      <c r="LGR197" s="461"/>
      <c r="LGS197" s="461"/>
      <c r="LGT197" s="461"/>
      <c r="LGU197" s="461"/>
      <c r="LGV197" s="461"/>
      <c r="LGW197" s="461"/>
      <c r="LGX197" s="461"/>
      <c r="LGY197" s="461"/>
      <c r="LGZ197" s="461"/>
      <c r="LHA197" s="461"/>
      <c r="LHB197" s="461"/>
      <c r="LHC197" s="461"/>
      <c r="LHD197" s="461"/>
      <c r="LHE197" s="461"/>
      <c r="LHF197" s="461"/>
      <c r="LHG197" s="461"/>
      <c r="LHH197" s="461"/>
      <c r="LHI197" s="461"/>
      <c r="LHJ197" s="461"/>
      <c r="LHK197" s="461"/>
      <c r="LHL197" s="461"/>
      <c r="LHM197" s="461"/>
      <c r="LHN197" s="461"/>
      <c r="LHO197" s="461"/>
      <c r="LHP197" s="461"/>
      <c r="LHQ197" s="461"/>
      <c r="LHR197" s="461"/>
      <c r="LHS197" s="461"/>
      <c r="LHT197" s="461"/>
      <c r="LHU197" s="461"/>
      <c r="LHV197" s="461"/>
      <c r="LHW197" s="461"/>
      <c r="LHX197" s="461"/>
      <c r="LHY197" s="461"/>
      <c r="LHZ197" s="461"/>
      <c r="LIA197" s="461"/>
      <c r="LIB197" s="461"/>
      <c r="LIC197" s="461"/>
      <c r="LID197" s="461"/>
      <c r="LIE197" s="461"/>
      <c r="LIF197" s="461"/>
      <c r="LIG197" s="461"/>
      <c r="LIH197" s="461"/>
      <c r="LII197" s="461"/>
      <c r="LIJ197" s="461"/>
      <c r="LIK197" s="461"/>
      <c r="LIL197" s="461"/>
      <c r="LIM197" s="461"/>
      <c r="LIN197" s="461"/>
      <c r="LIO197" s="461"/>
      <c r="LIP197" s="461"/>
      <c r="LIQ197" s="461"/>
      <c r="LIR197" s="461"/>
      <c r="LIS197" s="461"/>
      <c r="LIT197" s="461"/>
      <c r="LIU197" s="461"/>
      <c r="LIV197" s="461"/>
      <c r="LIW197" s="461"/>
      <c r="LIX197" s="461"/>
      <c r="LIY197" s="461"/>
      <c r="LIZ197" s="461"/>
      <c r="LJA197" s="461"/>
      <c r="LJB197" s="461"/>
      <c r="LJC197" s="461"/>
      <c r="LJD197" s="461"/>
      <c r="LJE197" s="461"/>
      <c r="LJF197" s="461"/>
      <c r="LJG197" s="461"/>
      <c r="LJH197" s="461"/>
      <c r="LJI197" s="461"/>
      <c r="LJJ197" s="461"/>
      <c r="LJK197" s="461"/>
      <c r="LJL197" s="461"/>
      <c r="LJM197" s="461"/>
      <c r="LJN197" s="461"/>
      <c r="LJO197" s="461"/>
      <c r="LJP197" s="461"/>
      <c r="LJQ197" s="461"/>
      <c r="LJR197" s="461"/>
      <c r="LJS197" s="461"/>
      <c r="LJT197" s="461"/>
      <c r="LJU197" s="461"/>
      <c r="LJV197" s="461"/>
      <c r="LJW197" s="461"/>
      <c r="LJX197" s="461"/>
      <c r="LJY197" s="461"/>
      <c r="LJZ197" s="461"/>
      <c r="LKA197" s="461"/>
      <c r="LKB197" s="461"/>
      <c r="LKC197" s="461"/>
      <c r="LKD197" s="461"/>
      <c r="LKE197" s="461"/>
      <c r="LKF197" s="461"/>
      <c r="LKG197" s="461"/>
      <c r="LKH197" s="461"/>
      <c r="LKI197" s="461"/>
      <c r="LKJ197" s="461"/>
      <c r="LKK197" s="461"/>
      <c r="LKL197" s="461"/>
      <c r="LKM197" s="461"/>
      <c r="LKN197" s="461"/>
      <c r="LKO197" s="461"/>
      <c r="LKP197" s="461"/>
      <c r="LKQ197" s="461"/>
      <c r="LKR197" s="461"/>
      <c r="LKS197" s="461"/>
      <c r="LKT197" s="461"/>
      <c r="LKU197" s="461"/>
      <c r="LKV197" s="461"/>
      <c r="LKW197" s="461"/>
      <c r="LKX197" s="461"/>
      <c r="LKY197" s="461"/>
      <c r="LKZ197" s="461"/>
      <c r="LLA197" s="461"/>
      <c r="LLB197" s="461"/>
      <c r="LLC197" s="461"/>
      <c r="LLD197" s="461"/>
      <c r="LLE197" s="461"/>
      <c r="LLF197" s="461"/>
      <c r="LLG197" s="461"/>
      <c r="LLH197" s="461"/>
      <c r="LLI197" s="461"/>
      <c r="LLJ197" s="461"/>
      <c r="LLK197" s="461"/>
      <c r="LLL197" s="461"/>
      <c r="LLM197" s="461"/>
      <c r="LLN197" s="461"/>
      <c r="LLO197" s="461"/>
      <c r="LLP197" s="461"/>
      <c r="LLQ197" s="461"/>
      <c r="LLR197" s="461"/>
      <c r="LLS197" s="461"/>
      <c r="LLT197" s="461"/>
      <c r="LLU197" s="461"/>
      <c r="LLV197" s="461"/>
      <c r="LLW197" s="461"/>
      <c r="LLX197" s="461"/>
      <c r="LLY197" s="461"/>
      <c r="LLZ197" s="461"/>
      <c r="LMA197" s="461"/>
      <c r="LMB197" s="461"/>
      <c r="LMC197" s="461"/>
      <c r="LMD197" s="461"/>
      <c r="LME197" s="461"/>
      <c r="LMF197" s="461"/>
      <c r="LMG197" s="461"/>
      <c r="LMH197" s="461"/>
      <c r="LMI197" s="461"/>
      <c r="LMJ197" s="461"/>
      <c r="LMK197" s="461"/>
      <c r="LML197" s="461"/>
      <c r="LMM197" s="461"/>
      <c r="LMN197" s="461"/>
      <c r="LMO197" s="461"/>
      <c r="LMP197" s="461"/>
      <c r="LMQ197" s="461"/>
      <c r="LMR197" s="461"/>
      <c r="LMS197" s="461"/>
      <c r="LMT197" s="461"/>
      <c r="LMU197" s="461"/>
      <c r="LMV197" s="461"/>
      <c r="LMW197" s="461"/>
      <c r="LMX197" s="461"/>
      <c r="LMY197" s="461"/>
      <c r="LMZ197" s="461"/>
      <c r="LNA197" s="461"/>
      <c r="LNB197" s="461"/>
      <c r="LNC197" s="461"/>
      <c r="LND197" s="461"/>
      <c r="LNE197" s="461"/>
      <c r="LNF197" s="461"/>
      <c r="LNG197" s="461"/>
      <c r="LNH197" s="461"/>
      <c r="LNI197" s="461"/>
      <c r="LNJ197" s="461"/>
      <c r="LNK197" s="461"/>
      <c r="LNL197" s="461"/>
      <c r="LNM197" s="461"/>
      <c r="LNN197" s="461"/>
      <c r="LNO197" s="461"/>
      <c r="LNP197" s="461"/>
      <c r="LNQ197" s="461"/>
      <c r="LNR197" s="461"/>
      <c r="LNS197" s="461"/>
      <c r="LNT197" s="461"/>
      <c r="LNU197" s="461"/>
      <c r="LNV197" s="461"/>
      <c r="LNW197" s="461"/>
      <c r="LNX197" s="461"/>
      <c r="LNY197" s="461"/>
      <c r="LNZ197" s="461"/>
      <c r="LOA197" s="461"/>
      <c r="LOB197" s="461"/>
      <c r="LOC197" s="461"/>
      <c r="LOD197" s="461"/>
      <c r="LOE197" s="461"/>
      <c r="LOF197" s="461"/>
      <c r="LOG197" s="461"/>
      <c r="LOH197" s="461"/>
      <c r="LOI197" s="461"/>
      <c r="LOJ197" s="461"/>
      <c r="LOK197" s="461"/>
      <c r="LOL197" s="461"/>
      <c r="LOM197" s="461"/>
      <c r="LON197" s="461"/>
      <c r="LOO197" s="461"/>
      <c r="LOP197" s="461"/>
      <c r="LOQ197" s="461"/>
      <c r="LOR197" s="461"/>
      <c r="LOS197" s="461"/>
      <c r="LOT197" s="461"/>
      <c r="LOU197" s="461"/>
      <c r="LOV197" s="461"/>
      <c r="LOW197" s="461"/>
      <c r="LOX197" s="461"/>
      <c r="LOY197" s="461"/>
      <c r="LOZ197" s="461"/>
      <c r="LPA197" s="461"/>
      <c r="LPB197" s="461"/>
      <c r="LPC197" s="461"/>
      <c r="LPD197" s="461"/>
      <c r="LPE197" s="461"/>
      <c r="LPF197" s="461"/>
      <c r="LPG197" s="461"/>
      <c r="LPH197" s="461"/>
      <c r="LPI197" s="461"/>
      <c r="LPJ197" s="461"/>
      <c r="LPK197" s="461"/>
      <c r="LPL197" s="461"/>
      <c r="LPM197" s="461"/>
      <c r="LPN197" s="461"/>
      <c r="LPO197" s="461"/>
      <c r="LPP197" s="461"/>
      <c r="LPQ197" s="461"/>
      <c r="LPR197" s="461"/>
      <c r="LPS197" s="461"/>
      <c r="LPT197" s="461"/>
      <c r="LPU197" s="461"/>
      <c r="LPV197" s="461"/>
      <c r="LPW197" s="461"/>
      <c r="LPX197" s="461"/>
      <c r="LPY197" s="461"/>
      <c r="LPZ197" s="461"/>
      <c r="LQA197" s="461"/>
      <c r="LQB197" s="461"/>
      <c r="LQC197" s="461"/>
      <c r="LQD197" s="461"/>
      <c r="LQE197" s="461"/>
      <c r="LQF197" s="461"/>
      <c r="LQG197" s="461"/>
      <c r="LQH197" s="461"/>
      <c r="LQI197" s="461"/>
      <c r="LQJ197" s="461"/>
      <c r="LQK197" s="461"/>
      <c r="LQL197" s="461"/>
      <c r="LQM197" s="461"/>
      <c r="LQN197" s="461"/>
      <c r="LQO197" s="461"/>
      <c r="LQP197" s="461"/>
      <c r="LQQ197" s="461"/>
      <c r="LQR197" s="461"/>
      <c r="LQS197" s="461"/>
      <c r="LQT197" s="461"/>
      <c r="LQU197" s="461"/>
      <c r="LQV197" s="461"/>
      <c r="LQW197" s="461"/>
      <c r="LQX197" s="461"/>
      <c r="LQY197" s="461"/>
      <c r="LQZ197" s="461"/>
      <c r="LRA197" s="461"/>
      <c r="LRB197" s="461"/>
      <c r="LRC197" s="461"/>
      <c r="LRD197" s="461"/>
      <c r="LRE197" s="461"/>
      <c r="LRF197" s="461"/>
      <c r="LRG197" s="461"/>
      <c r="LRH197" s="461"/>
      <c r="LRI197" s="461"/>
      <c r="LRJ197" s="461"/>
      <c r="LRK197" s="461"/>
      <c r="LRL197" s="461"/>
      <c r="LRM197" s="461"/>
      <c r="LRN197" s="461"/>
      <c r="LRO197" s="461"/>
      <c r="LRP197" s="461"/>
      <c r="LRQ197" s="461"/>
      <c r="LRR197" s="461"/>
      <c r="LRS197" s="461"/>
      <c r="LRT197" s="461"/>
      <c r="LRU197" s="461"/>
      <c r="LRV197" s="461"/>
      <c r="LRW197" s="461"/>
      <c r="LRX197" s="461"/>
      <c r="LRY197" s="461"/>
      <c r="LRZ197" s="461"/>
      <c r="LSA197" s="461"/>
      <c r="LSB197" s="461"/>
      <c r="LSC197" s="461"/>
      <c r="LSD197" s="461"/>
      <c r="LSE197" s="461"/>
      <c r="LSF197" s="461"/>
      <c r="LSG197" s="461"/>
      <c r="LSH197" s="461"/>
      <c r="LSI197" s="461"/>
      <c r="LSJ197" s="461"/>
      <c r="LSK197" s="461"/>
      <c r="LSL197" s="461"/>
      <c r="LSM197" s="461"/>
      <c r="LSN197" s="461"/>
      <c r="LSO197" s="461"/>
      <c r="LSP197" s="461"/>
      <c r="LSQ197" s="461"/>
      <c r="LSR197" s="461"/>
      <c r="LSS197" s="461"/>
      <c r="LST197" s="461"/>
      <c r="LSU197" s="461"/>
      <c r="LSV197" s="461"/>
      <c r="LSW197" s="461"/>
      <c r="LSX197" s="461"/>
      <c r="LSY197" s="461"/>
      <c r="LSZ197" s="461"/>
      <c r="LTA197" s="461"/>
      <c r="LTB197" s="461"/>
      <c r="LTC197" s="461"/>
      <c r="LTD197" s="461"/>
      <c r="LTE197" s="461"/>
      <c r="LTF197" s="461"/>
      <c r="LTG197" s="461"/>
      <c r="LTH197" s="461"/>
      <c r="LTI197" s="461"/>
      <c r="LTJ197" s="461"/>
      <c r="LTK197" s="461"/>
      <c r="LTL197" s="461"/>
      <c r="LTM197" s="461"/>
      <c r="LTN197" s="461"/>
      <c r="LTO197" s="461"/>
      <c r="LTP197" s="461"/>
      <c r="LTQ197" s="461"/>
      <c r="LTR197" s="461"/>
      <c r="LTS197" s="461"/>
      <c r="LTT197" s="461"/>
      <c r="LTU197" s="461"/>
      <c r="LTV197" s="461"/>
      <c r="LTW197" s="461"/>
      <c r="LTX197" s="461"/>
      <c r="LTY197" s="461"/>
      <c r="LTZ197" s="461"/>
      <c r="LUA197" s="461"/>
      <c r="LUB197" s="461"/>
      <c r="LUC197" s="461"/>
      <c r="LUD197" s="461"/>
      <c r="LUE197" s="461"/>
      <c r="LUF197" s="461"/>
      <c r="LUG197" s="461"/>
      <c r="LUH197" s="461"/>
      <c r="LUI197" s="461"/>
      <c r="LUJ197" s="461"/>
      <c r="LUK197" s="461"/>
      <c r="LUL197" s="461"/>
      <c r="LUM197" s="461"/>
      <c r="LUN197" s="461"/>
      <c r="LUO197" s="461"/>
      <c r="LUP197" s="461"/>
      <c r="LUQ197" s="461"/>
      <c r="LUR197" s="461"/>
      <c r="LUS197" s="461"/>
      <c r="LUT197" s="461"/>
      <c r="LUU197" s="461"/>
      <c r="LUV197" s="461"/>
      <c r="LUW197" s="461"/>
      <c r="LUX197" s="461"/>
      <c r="LUY197" s="461"/>
      <c r="LUZ197" s="461"/>
      <c r="LVA197" s="461"/>
      <c r="LVB197" s="461"/>
      <c r="LVC197" s="461"/>
      <c r="LVD197" s="461"/>
      <c r="LVE197" s="461"/>
      <c r="LVF197" s="461"/>
      <c r="LVG197" s="461"/>
      <c r="LVH197" s="461"/>
      <c r="LVI197" s="461"/>
      <c r="LVJ197" s="461"/>
      <c r="LVK197" s="461"/>
      <c r="LVL197" s="461"/>
      <c r="LVM197" s="461"/>
      <c r="LVN197" s="461"/>
      <c r="LVO197" s="461"/>
      <c r="LVP197" s="461"/>
      <c r="LVQ197" s="461"/>
      <c r="LVR197" s="461"/>
      <c r="LVS197" s="461"/>
      <c r="LVT197" s="461"/>
      <c r="LVU197" s="461"/>
      <c r="LVV197" s="461"/>
      <c r="LVW197" s="461"/>
      <c r="LVX197" s="461"/>
      <c r="LVY197" s="461"/>
      <c r="LVZ197" s="461"/>
      <c r="LWA197" s="461"/>
      <c r="LWB197" s="461"/>
      <c r="LWC197" s="461"/>
      <c r="LWD197" s="461"/>
      <c r="LWE197" s="461"/>
      <c r="LWF197" s="461"/>
      <c r="LWG197" s="461"/>
      <c r="LWH197" s="461"/>
      <c r="LWI197" s="461"/>
      <c r="LWJ197" s="461"/>
      <c r="LWK197" s="461"/>
      <c r="LWL197" s="461"/>
      <c r="LWM197" s="461"/>
      <c r="LWN197" s="461"/>
      <c r="LWO197" s="461"/>
      <c r="LWP197" s="461"/>
      <c r="LWQ197" s="461"/>
      <c r="LWR197" s="461"/>
      <c r="LWS197" s="461"/>
      <c r="LWT197" s="461"/>
      <c r="LWU197" s="461"/>
      <c r="LWV197" s="461"/>
      <c r="LWW197" s="461"/>
      <c r="LWX197" s="461"/>
      <c r="LWY197" s="461"/>
      <c r="LWZ197" s="461"/>
      <c r="LXA197" s="461"/>
      <c r="LXB197" s="461"/>
      <c r="LXC197" s="461"/>
      <c r="LXD197" s="461"/>
      <c r="LXE197" s="461"/>
      <c r="LXF197" s="461"/>
      <c r="LXG197" s="461"/>
      <c r="LXH197" s="461"/>
      <c r="LXI197" s="461"/>
      <c r="LXJ197" s="461"/>
      <c r="LXK197" s="461"/>
      <c r="LXL197" s="461"/>
      <c r="LXM197" s="461"/>
      <c r="LXN197" s="461"/>
      <c r="LXO197" s="461"/>
      <c r="LXP197" s="461"/>
      <c r="LXQ197" s="461"/>
      <c r="LXR197" s="461"/>
      <c r="LXS197" s="461"/>
      <c r="LXT197" s="461"/>
      <c r="LXU197" s="461"/>
      <c r="LXV197" s="461"/>
      <c r="LXW197" s="461"/>
      <c r="LXX197" s="461"/>
      <c r="LXY197" s="461"/>
      <c r="LXZ197" s="461"/>
      <c r="LYA197" s="461"/>
      <c r="LYB197" s="461"/>
      <c r="LYC197" s="461"/>
      <c r="LYD197" s="461"/>
      <c r="LYE197" s="461"/>
      <c r="LYF197" s="461"/>
      <c r="LYG197" s="461"/>
      <c r="LYH197" s="461"/>
      <c r="LYI197" s="461"/>
      <c r="LYJ197" s="461"/>
      <c r="LYK197" s="461"/>
      <c r="LYL197" s="461"/>
      <c r="LYM197" s="461"/>
      <c r="LYN197" s="461"/>
      <c r="LYO197" s="461"/>
      <c r="LYP197" s="461"/>
      <c r="LYQ197" s="461"/>
      <c r="LYR197" s="461"/>
      <c r="LYS197" s="461"/>
      <c r="LYT197" s="461"/>
      <c r="LYU197" s="461"/>
      <c r="LYV197" s="461"/>
      <c r="LYW197" s="461"/>
      <c r="LYX197" s="461"/>
      <c r="LYY197" s="461"/>
      <c r="LYZ197" s="461"/>
      <c r="LZA197" s="461"/>
      <c r="LZB197" s="461"/>
      <c r="LZC197" s="461"/>
      <c r="LZD197" s="461"/>
      <c r="LZE197" s="461"/>
      <c r="LZF197" s="461"/>
      <c r="LZG197" s="461"/>
      <c r="LZH197" s="461"/>
      <c r="LZI197" s="461"/>
      <c r="LZJ197" s="461"/>
      <c r="LZK197" s="461"/>
      <c r="LZL197" s="461"/>
      <c r="LZM197" s="461"/>
      <c r="LZN197" s="461"/>
      <c r="LZO197" s="461"/>
      <c r="LZP197" s="461"/>
      <c r="LZQ197" s="461"/>
      <c r="LZR197" s="461"/>
      <c r="LZS197" s="461"/>
      <c r="LZT197" s="461"/>
      <c r="LZU197" s="461"/>
      <c r="LZV197" s="461"/>
      <c r="LZW197" s="461"/>
      <c r="LZX197" s="461"/>
      <c r="LZY197" s="461"/>
      <c r="LZZ197" s="461"/>
      <c r="MAA197" s="461"/>
      <c r="MAB197" s="461"/>
      <c r="MAC197" s="461"/>
      <c r="MAD197" s="461"/>
      <c r="MAE197" s="461"/>
      <c r="MAF197" s="461"/>
      <c r="MAG197" s="461"/>
      <c r="MAH197" s="461"/>
      <c r="MAI197" s="461"/>
      <c r="MAJ197" s="461"/>
      <c r="MAK197" s="461"/>
      <c r="MAL197" s="461"/>
      <c r="MAM197" s="461"/>
      <c r="MAN197" s="461"/>
      <c r="MAO197" s="461"/>
      <c r="MAP197" s="461"/>
      <c r="MAQ197" s="461"/>
      <c r="MAR197" s="461"/>
      <c r="MAS197" s="461"/>
      <c r="MAT197" s="461"/>
      <c r="MAU197" s="461"/>
      <c r="MAV197" s="461"/>
      <c r="MAW197" s="461"/>
      <c r="MAX197" s="461"/>
      <c r="MAY197" s="461"/>
      <c r="MAZ197" s="461"/>
      <c r="MBA197" s="461"/>
      <c r="MBB197" s="461"/>
      <c r="MBC197" s="461"/>
      <c r="MBD197" s="461"/>
      <c r="MBE197" s="461"/>
      <c r="MBF197" s="461"/>
      <c r="MBG197" s="461"/>
      <c r="MBH197" s="461"/>
      <c r="MBI197" s="461"/>
      <c r="MBJ197" s="461"/>
      <c r="MBK197" s="461"/>
      <c r="MBL197" s="461"/>
      <c r="MBM197" s="461"/>
      <c r="MBN197" s="461"/>
      <c r="MBO197" s="461"/>
      <c r="MBP197" s="461"/>
      <c r="MBQ197" s="461"/>
      <c r="MBR197" s="461"/>
      <c r="MBS197" s="461"/>
      <c r="MBT197" s="461"/>
      <c r="MBU197" s="461"/>
      <c r="MBV197" s="461"/>
      <c r="MBW197" s="461"/>
      <c r="MBX197" s="461"/>
      <c r="MBY197" s="461"/>
      <c r="MBZ197" s="461"/>
      <c r="MCA197" s="461"/>
      <c r="MCB197" s="461"/>
      <c r="MCC197" s="461"/>
      <c r="MCD197" s="461"/>
      <c r="MCE197" s="461"/>
      <c r="MCF197" s="461"/>
      <c r="MCG197" s="461"/>
      <c r="MCH197" s="461"/>
      <c r="MCI197" s="461"/>
      <c r="MCJ197" s="461"/>
      <c r="MCK197" s="461"/>
      <c r="MCL197" s="461"/>
      <c r="MCM197" s="461"/>
      <c r="MCN197" s="461"/>
      <c r="MCO197" s="461"/>
      <c r="MCP197" s="461"/>
      <c r="MCQ197" s="461"/>
      <c r="MCR197" s="461"/>
      <c r="MCS197" s="461"/>
      <c r="MCT197" s="461"/>
      <c r="MCU197" s="461"/>
      <c r="MCV197" s="461"/>
      <c r="MCW197" s="461"/>
      <c r="MCX197" s="461"/>
      <c r="MCY197" s="461"/>
      <c r="MCZ197" s="461"/>
      <c r="MDA197" s="461"/>
      <c r="MDB197" s="461"/>
      <c r="MDC197" s="461"/>
      <c r="MDD197" s="461"/>
      <c r="MDE197" s="461"/>
      <c r="MDF197" s="461"/>
      <c r="MDG197" s="461"/>
      <c r="MDH197" s="461"/>
      <c r="MDI197" s="461"/>
      <c r="MDJ197" s="461"/>
      <c r="MDK197" s="461"/>
      <c r="MDL197" s="461"/>
      <c r="MDM197" s="461"/>
      <c r="MDN197" s="461"/>
      <c r="MDO197" s="461"/>
      <c r="MDP197" s="461"/>
      <c r="MDQ197" s="461"/>
      <c r="MDR197" s="461"/>
      <c r="MDS197" s="461"/>
      <c r="MDT197" s="461"/>
      <c r="MDU197" s="461"/>
      <c r="MDV197" s="461"/>
      <c r="MDW197" s="461"/>
      <c r="MDX197" s="461"/>
      <c r="MDY197" s="461"/>
      <c r="MDZ197" s="461"/>
      <c r="MEA197" s="461"/>
      <c r="MEB197" s="461"/>
      <c r="MEC197" s="461"/>
      <c r="MED197" s="461"/>
      <c r="MEE197" s="461"/>
      <c r="MEF197" s="461"/>
      <c r="MEG197" s="461"/>
      <c r="MEH197" s="461"/>
      <c r="MEI197" s="461"/>
      <c r="MEJ197" s="461"/>
      <c r="MEK197" s="461"/>
      <c r="MEL197" s="461"/>
      <c r="MEM197" s="461"/>
      <c r="MEN197" s="461"/>
      <c r="MEO197" s="461"/>
      <c r="MEP197" s="461"/>
      <c r="MEQ197" s="461"/>
      <c r="MER197" s="461"/>
      <c r="MES197" s="461"/>
      <c r="MET197" s="461"/>
      <c r="MEU197" s="461"/>
      <c r="MEV197" s="461"/>
      <c r="MEW197" s="461"/>
      <c r="MEX197" s="461"/>
      <c r="MEY197" s="461"/>
      <c r="MEZ197" s="461"/>
      <c r="MFA197" s="461"/>
      <c r="MFB197" s="461"/>
      <c r="MFC197" s="461"/>
      <c r="MFD197" s="461"/>
      <c r="MFE197" s="461"/>
      <c r="MFF197" s="461"/>
      <c r="MFG197" s="461"/>
      <c r="MFH197" s="461"/>
      <c r="MFI197" s="461"/>
      <c r="MFJ197" s="461"/>
      <c r="MFK197" s="461"/>
      <c r="MFL197" s="461"/>
      <c r="MFM197" s="461"/>
      <c r="MFN197" s="461"/>
      <c r="MFO197" s="461"/>
      <c r="MFP197" s="461"/>
      <c r="MFQ197" s="461"/>
      <c r="MFR197" s="461"/>
      <c r="MFS197" s="461"/>
      <c r="MFT197" s="461"/>
      <c r="MFU197" s="461"/>
      <c r="MFV197" s="461"/>
      <c r="MFW197" s="461"/>
      <c r="MFX197" s="461"/>
      <c r="MFY197" s="461"/>
      <c r="MFZ197" s="461"/>
      <c r="MGA197" s="461"/>
      <c r="MGB197" s="461"/>
      <c r="MGC197" s="461"/>
      <c r="MGD197" s="461"/>
      <c r="MGE197" s="461"/>
      <c r="MGF197" s="461"/>
      <c r="MGG197" s="461"/>
      <c r="MGH197" s="461"/>
      <c r="MGI197" s="461"/>
      <c r="MGJ197" s="461"/>
      <c r="MGK197" s="461"/>
      <c r="MGL197" s="461"/>
      <c r="MGM197" s="461"/>
      <c r="MGN197" s="461"/>
      <c r="MGO197" s="461"/>
      <c r="MGP197" s="461"/>
      <c r="MGQ197" s="461"/>
      <c r="MGR197" s="461"/>
      <c r="MGS197" s="461"/>
      <c r="MGT197" s="461"/>
      <c r="MGU197" s="461"/>
      <c r="MGV197" s="461"/>
      <c r="MGW197" s="461"/>
      <c r="MGX197" s="461"/>
      <c r="MGY197" s="461"/>
      <c r="MGZ197" s="461"/>
      <c r="MHA197" s="461"/>
      <c r="MHB197" s="461"/>
      <c r="MHC197" s="461"/>
      <c r="MHD197" s="461"/>
      <c r="MHE197" s="461"/>
      <c r="MHF197" s="461"/>
      <c r="MHG197" s="461"/>
      <c r="MHH197" s="461"/>
      <c r="MHI197" s="461"/>
      <c r="MHJ197" s="461"/>
      <c r="MHK197" s="461"/>
      <c r="MHL197" s="461"/>
      <c r="MHM197" s="461"/>
      <c r="MHN197" s="461"/>
      <c r="MHO197" s="461"/>
      <c r="MHP197" s="461"/>
      <c r="MHQ197" s="461"/>
      <c r="MHR197" s="461"/>
      <c r="MHS197" s="461"/>
      <c r="MHT197" s="461"/>
      <c r="MHU197" s="461"/>
      <c r="MHV197" s="461"/>
      <c r="MHW197" s="461"/>
      <c r="MHX197" s="461"/>
      <c r="MHY197" s="461"/>
      <c r="MHZ197" s="461"/>
      <c r="MIA197" s="461"/>
      <c r="MIB197" s="461"/>
      <c r="MIC197" s="461"/>
      <c r="MID197" s="461"/>
      <c r="MIE197" s="461"/>
      <c r="MIF197" s="461"/>
      <c r="MIG197" s="461"/>
      <c r="MIH197" s="461"/>
      <c r="MII197" s="461"/>
      <c r="MIJ197" s="461"/>
      <c r="MIK197" s="461"/>
      <c r="MIL197" s="461"/>
      <c r="MIM197" s="461"/>
      <c r="MIN197" s="461"/>
      <c r="MIO197" s="461"/>
      <c r="MIP197" s="461"/>
      <c r="MIQ197" s="461"/>
      <c r="MIR197" s="461"/>
      <c r="MIS197" s="461"/>
      <c r="MIT197" s="461"/>
      <c r="MIU197" s="461"/>
      <c r="MIV197" s="461"/>
      <c r="MIW197" s="461"/>
      <c r="MIX197" s="461"/>
      <c r="MIY197" s="461"/>
      <c r="MIZ197" s="461"/>
      <c r="MJA197" s="461"/>
      <c r="MJB197" s="461"/>
      <c r="MJC197" s="461"/>
      <c r="MJD197" s="461"/>
      <c r="MJE197" s="461"/>
      <c r="MJF197" s="461"/>
      <c r="MJG197" s="461"/>
      <c r="MJH197" s="461"/>
      <c r="MJI197" s="461"/>
      <c r="MJJ197" s="461"/>
      <c r="MJK197" s="461"/>
      <c r="MJL197" s="461"/>
      <c r="MJM197" s="461"/>
      <c r="MJN197" s="461"/>
      <c r="MJO197" s="461"/>
      <c r="MJP197" s="461"/>
      <c r="MJQ197" s="461"/>
      <c r="MJR197" s="461"/>
      <c r="MJS197" s="461"/>
      <c r="MJT197" s="461"/>
      <c r="MJU197" s="461"/>
      <c r="MJV197" s="461"/>
      <c r="MJW197" s="461"/>
      <c r="MJX197" s="461"/>
      <c r="MJY197" s="461"/>
      <c r="MJZ197" s="461"/>
      <c r="MKA197" s="461"/>
      <c r="MKB197" s="461"/>
      <c r="MKC197" s="461"/>
      <c r="MKD197" s="461"/>
      <c r="MKE197" s="461"/>
      <c r="MKF197" s="461"/>
      <c r="MKG197" s="461"/>
      <c r="MKH197" s="461"/>
      <c r="MKI197" s="461"/>
      <c r="MKJ197" s="461"/>
      <c r="MKK197" s="461"/>
      <c r="MKL197" s="461"/>
      <c r="MKM197" s="461"/>
      <c r="MKN197" s="461"/>
      <c r="MKO197" s="461"/>
      <c r="MKP197" s="461"/>
      <c r="MKQ197" s="461"/>
      <c r="MKR197" s="461"/>
      <c r="MKS197" s="461"/>
      <c r="MKT197" s="461"/>
      <c r="MKU197" s="461"/>
      <c r="MKV197" s="461"/>
      <c r="MKW197" s="461"/>
      <c r="MKX197" s="461"/>
      <c r="MKY197" s="461"/>
      <c r="MKZ197" s="461"/>
      <c r="MLA197" s="461"/>
      <c r="MLB197" s="461"/>
      <c r="MLC197" s="461"/>
      <c r="MLD197" s="461"/>
      <c r="MLE197" s="461"/>
      <c r="MLF197" s="461"/>
      <c r="MLG197" s="461"/>
      <c r="MLH197" s="461"/>
      <c r="MLI197" s="461"/>
      <c r="MLJ197" s="461"/>
      <c r="MLK197" s="461"/>
      <c r="MLL197" s="461"/>
      <c r="MLM197" s="461"/>
      <c r="MLN197" s="461"/>
      <c r="MLO197" s="461"/>
      <c r="MLP197" s="461"/>
      <c r="MLQ197" s="461"/>
      <c r="MLR197" s="461"/>
      <c r="MLS197" s="461"/>
      <c r="MLT197" s="461"/>
      <c r="MLU197" s="461"/>
      <c r="MLV197" s="461"/>
      <c r="MLW197" s="461"/>
      <c r="MLX197" s="461"/>
      <c r="MLY197" s="461"/>
      <c r="MLZ197" s="461"/>
      <c r="MMA197" s="461"/>
      <c r="MMB197" s="461"/>
      <c r="MMC197" s="461"/>
      <c r="MMD197" s="461"/>
      <c r="MME197" s="461"/>
      <c r="MMF197" s="461"/>
      <c r="MMG197" s="461"/>
      <c r="MMH197" s="461"/>
      <c r="MMI197" s="461"/>
      <c r="MMJ197" s="461"/>
      <c r="MMK197" s="461"/>
      <c r="MML197" s="461"/>
      <c r="MMM197" s="461"/>
      <c r="MMN197" s="461"/>
      <c r="MMO197" s="461"/>
      <c r="MMP197" s="461"/>
      <c r="MMQ197" s="461"/>
      <c r="MMR197" s="461"/>
      <c r="MMS197" s="461"/>
      <c r="MMT197" s="461"/>
      <c r="MMU197" s="461"/>
      <c r="MMV197" s="461"/>
      <c r="MMW197" s="461"/>
      <c r="MMX197" s="461"/>
      <c r="MMY197" s="461"/>
      <c r="MMZ197" s="461"/>
      <c r="MNA197" s="461"/>
      <c r="MNB197" s="461"/>
      <c r="MNC197" s="461"/>
      <c r="MND197" s="461"/>
      <c r="MNE197" s="461"/>
      <c r="MNF197" s="461"/>
      <c r="MNG197" s="461"/>
      <c r="MNH197" s="461"/>
      <c r="MNI197" s="461"/>
      <c r="MNJ197" s="461"/>
      <c r="MNK197" s="461"/>
      <c r="MNL197" s="461"/>
      <c r="MNM197" s="461"/>
      <c r="MNN197" s="461"/>
      <c r="MNO197" s="461"/>
      <c r="MNP197" s="461"/>
      <c r="MNQ197" s="461"/>
      <c r="MNR197" s="461"/>
      <c r="MNS197" s="461"/>
      <c r="MNT197" s="461"/>
      <c r="MNU197" s="461"/>
      <c r="MNV197" s="461"/>
      <c r="MNW197" s="461"/>
      <c r="MNX197" s="461"/>
      <c r="MNY197" s="461"/>
      <c r="MNZ197" s="461"/>
      <c r="MOA197" s="461"/>
      <c r="MOB197" s="461"/>
      <c r="MOC197" s="461"/>
      <c r="MOD197" s="461"/>
      <c r="MOE197" s="461"/>
      <c r="MOF197" s="461"/>
      <c r="MOG197" s="461"/>
      <c r="MOH197" s="461"/>
      <c r="MOI197" s="461"/>
      <c r="MOJ197" s="461"/>
      <c r="MOK197" s="461"/>
      <c r="MOL197" s="461"/>
      <c r="MOM197" s="461"/>
      <c r="MON197" s="461"/>
      <c r="MOO197" s="461"/>
      <c r="MOP197" s="461"/>
      <c r="MOQ197" s="461"/>
      <c r="MOR197" s="461"/>
      <c r="MOS197" s="461"/>
      <c r="MOT197" s="461"/>
      <c r="MOU197" s="461"/>
      <c r="MOV197" s="461"/>
      <c r="MOW197" s="461"/>
      <c r="MOX197" s="461"/>
      <c r="MOY197" s="461"/>
      <c r="MOZ197" s="461"/>
      <c r="MPA197" s="461"/>
      <c r="MPB197" s="461"/>
      <c r="MPC197" s="461"/>
      <c r="MPD197" s="461"/>
      <c r="MPE197" s="461"/>
      <c r="MPF197" s="461"/>
      <c r="MPG197" s="461"/>
      <c r="MPH197" s="461"/>
      <c r="MPI197" s="461"/>
      <c r="MPJ197" s="461"/>
      <c r="MPK197" s="461"/>
      <c r="MPL197" s="461"/>
      <c r="MPM197" s="461"/>
      <c r="MPN197" s="461"/>
      <c r="MPO197" s="461"/>
      <c r="MPP197" s="461"/>
      <c r="MPQ197" s="461"/>
      <c r="MPR197" s="461"/>
      <c r="MPS197" s="461"/>
      <c r="MPT197" s="461"/>
      <c r="MPU197" s="461"/>
      <c r="MPV197" s="461"/>
      <c r="MPW197" s="461"/>
      <c r="MPX197" s="461"/>
      <c r="MPY197" s="461"/>
      <c r="MPZ197" s="461"/>
      <c r="MQA197" s="461"/>
      <c r="MQB197" s="461"/>
      <c r="MQC197" s="461"/>
      <c r="MQD197" s="461"/>
      <c r="MQE197" s="461"/>
      <c r="MQF197" s="461"/>
      <c r="MQG197" s="461"/>
      <c r="MQH197" s="461"/>
      <c r="MQI197" s="461"/>
      <c r="MQJ197" s="461"/>
      <c r="MQK197" s="461"/>
      <c r="MQL197" s="461"/>
      <c r="MQM197" s="461"/>
      <c r="MQN197" s="461"/>
      <c r="MQO197" s="461"/>
      <c r="MQP197" s="461"/>
      <c r="MQQ197" s="461"/>
      <c r="MQR197" s="461"/>
      <c r="MQS197" s="461"/>
      <c r="MQT197" s="461"/>
      <c r="MQU197" s="461"/>
      <c r="MQV197" s="461"/>
      <c r="MQW197" s="461"/>
      <c r="MQX197" s="461"/>
      <c r="MQY197" s="461"/>
      <c r="MQZ197" s="461"/>
      <c r="MRA197" s="461"/>
      <c r="MRB197" s="461"/>
      <c r="MRC197" s="461"/>
      <c r="MRD197" s="461"/>
      <c r="MRE197" s="461"/>
      <c r="MRF197" s="461"/>
      <c r="MRG197" s="461"/>
      <c r="MRH197" s="461"/>
      <c r="MRI197" s="461"/>
      <c r="MRJ197" s="461"/>
      <c r="MRK197" s="461"/>
      <c r="MRL197" s="461"/>
      <c r="MRM197" s="461"/>
      <c r="MRN197" s="461"/>
      <c r="MRO197" s="461"/>
      <c r="MRP197" s="461"/>
      <c r="MRQ197" s="461"/>
      <c r="MRR197" s="461"/>
      <c r="MRS197" s="461"/>
      <c r="MRT197" s="461"/>
      <c r="MRU197" s="461"/>
      <c r="MRV197" s="461"/>
      <c r="MRW197" s="461"/>
      <c r="MRX197" s="461"/>
      <c r="MRY197" s="461"/>
      <c r="MRZ197" s="461"/>
      <c r="MSA197" s="461"/>
      <c r="MSB197" s="461"/>
      <c r="MSC197" s="461"/>
      <c r="MSD197" s="461"/>
      <c r="MSE197" s="461"/>
      <c r="MSF197" s="461"/>
      <c r="MSG197" s="461"/>
      <c r="MSH197" s="461"/>
      <c r="MSI197" s="461"/>
      <c r="MSJ197" s="461"/>
      <c r="MSK197" s="461"/>
      <c r="MSL197" s="461"/>
      <c r="MSM197" s="461"/>
      <c r="MSN197" s="461"/>
      <c r="MSO197" s="461"/>
      <c r="MSP197" s="461"/>
      <c r="MSQ197" s="461"/>
      <c r="MSR197" s="461"/>
      <c r="MSS197" s="461"/>
      <c r="MST197" s="461"/>
      <c r="MSU197" s="461"/>
      <c r="MSV197" s="461"/>
      <c r="MSW197" s="461"/>
      <c r="MSX197" s="461"/>
      <c r="MSY197" s="461"/>
      <c r="MSZ197" s="461"/>
      <c r="MTA197" s="461"/>
      <c r="MTB197" s="461"/>
      <c r="MTC197" s="461"/>
      <c r="MTD197" s="461"/>
      <c r="MTE197" s="461"/>
      <c r="MTF197" s="461"/>
      <c r="MTG197" s="461"/>
      <c r="MTH197" s="461"/>
      <c r="MTI197" s="461"/>
      <c r="MTJ197" s="461"/>
      <c r="MTK197" s="461"/>
      <c r="MTL197" s="461"/>
      <c r="MTM197" s="461"/>
      <c r="MTN197" s="461"/>
      <c r="MTO197" s="461"/>
      <c r="MTP197" s="461"/>
      <c r="MTQ197" s="461"/>
      <c r="MTR197" s="461"/>
      <c r="MTS197" s="461"/>
      <c r="MTT197" s="461"/>
      <c r="MTU197" s="461"/>
      <c r="MTV197" s="461"/>
      <c r="MTW197" s="461"/>
      <c r="MTX197" s="461"/>
      <c r="MTY197" s="461"/>
      <c r="MTZ197" s="461"/>
      <c r="MUA197" s="461"/>
      <c r="MUB197" s="461"/>
      <c r="MUC197" s="461"/>
      <c r="MUD197" s="461"/>
      <c r="MUE197" s="461"/>
      <c r="MUF197" s="461"/>
      <c r="MUG197" s="461"/>
      <c r="MUH197" s="461"/>
      <c r="MUI197" s="461"/>
      <c r="MUJ197" s="461"/>
      <c r="MUK197" s="461"/>
      <c r="MUL197" s="461"/>
      <c r="MUM197" s="461"/>
      <c r="MUN197" s="461"/>
      <c r="MUO197" s="461"/>
      <c r="MUP197" s="461"/>
      <c r="MUQ197" s="461"/>
      <c r="MUR197" s="461"/>
      <c r="MUS197" s="461"/>
      <c r="MUT197" s="461"/>
      <c r="MUU197" s="461"/>
      <c r="MUV197" s="461"/>
      <c r="MUW197" s="461"/>
      <c r="MUX197" s="461"/>
      <c r="MUY197" s="461"/>
      <c r="MUZ197" s="461"/>
      <c r="MVA197" s="461"/>
      <c r="MVB197" s="461"/>
      <c r="MVC197" s="461"/>
      <c r="MVD197" s="461"/>
      <c r="MVE197" s="461"/>
      <c r="MVF197" s="461"/>
      <c r="MVG197" s="461"/>
      <c r="MVH197" s="461"/>
      <c r="MVI197" s="461"/>
      <c r="MVJ197" s="461"/>
      <c r="MVK197" s="461"/>
      <c r="MVL197" s="461"/>
      <c r="MVM197" s="461"/>
      <c r="MVN197" s="461"/>
      <c r="MVO197" s="461"/>
      <c r="MVP197" s="461"/>
      <c r="MVQ197" s="461"/>
      <c r="MVR197" s="461"/>
      <c r="MVS197" s="461"/>
      <c r="MVT197" s="461"/>
      <c r="MVU197" s="461"/>
      <c r="MVV197" s="461"/>
      <c r="MVW197" s="461"/>
      <c r="MVX197" s="461"/>
      <c r="MVY197" s="461"/>
      <c r="MVZ197" s="461"/>
      <c r="MWA197" s="461"/>
      <c r="MWB197" s="461"/>
      <c r="MWC197" s="461"/>
      <c r="MWD197" s="461"/>
      <c r="MWE197" s="461"/>
      <c r="MWF197" s="461"/>
      <c r="MWG197" s="461"/>
      <c r="MWH197" s="461"/>
      <c r="MWI197" s="461"/>
      <c r="MWJ197" s="461"/>
      <c r="MWK197" s="461"/>
      <c r="MWL197" s="461"/>
      <c r="MWM197" s="461"/>
      <c r="MWN197" s="461"/>
      <c r="MWO197" s="461"/>
      <c r="MWP197" s="461"/>
      <c r="MWQ197" s="461"/>
      <c r="MWR197" s="461"/>
      <c r="MWS197" s="461"/>
      <c r="MWT197" s="461"/>
      <c r="MWU197" s="461"/>
      <c r="MWV197" s="461"/>
      <c r="MWW197" s="461"/>
      <c r="MWX197" s="461"/>
      <c r="MWY197" s="461"/>
      <c r="MWZ197" s="461"/>
      <c r="MXA197" s="461"/>
      <c r="MXB197" s="461"/>
      <c r="MXC197" s="461"/>
      <c r="MXD197" s="461"/>
      <c r="MXE197" s="461"/>
      <c r="MXF197" s="461"/>
      <c r="MXG197" s="461"/>
      <c r="MXH197" s="461"/>
      <c r="MXI197" s="461"/>
      <c r="MXJ197" s="461"/>
      <c r="MXK197" s="461"/>
      <c r="MXL197" s="461"/>
      <c r="MXM197" s="461"/>
      <c r="MXN197" s="461"/>
      <c r="MXO197" s="461"/>
      <c r="MXP197" s="461"/>
      <c r="MXQ197" s="461"/>
      <c r="MXR197" s="461"/>
      <c r="MXS197" s="461"/>
      <c r="MXT197" s="461"/>
      <c r="MXU197" s="461"/>
      <c r="MXV197" s="461"/>
      <c r="MXW197" s="461"/>
      <c r="MXX197" s="461"/>
      <c r="MXY197" s="461"/>
      <c r="MXZ197" s="461"/>
      <c r="MYA197" s="461"/>
      <c r="MYB197" s="461"/>
      <c r="MYC197" s="461"/>
      <c r="MYD197" s="461"/>
      <c r="MYE197" s="461"/>
      <c r="MYF197" s="461"/>
      <c r="MYG197" s="461"/>
      <c r="MYH197" s="461"/>
      <c r="MYI197" s="461"/>
      <c r="MYJ197" s="461"/>
      <c r="MYK197" s="461"/>
      <c r="MYL197" s="461"/>
      <c r="MYM197" s="461"/>
      <c r="MYN197" s="461"/>
      <c r="MYO197" s="461"/>
      <c r="MYP197" s="461"/>
      <c r="MYQ197" s="461"/>
      <c r="MYR197" s="461"/>
      <c r="MYS197" s="461"/>
      <c r="MYT197" s="461"/>
      <c r="MYU197" s="461"/>
      <c r="MYV197" s="461"/>
      <c r="MYW197" s="461"/>
      <c r="MYX197" s="461"/>
      <c r="MYY197" s="461"/>
      <c r="MYZ197" s="461"/>
      <c r="MZA197" s="461"/>
      <c r="MZB197" s="461"/>
      <c r="MZC197" s="461"/>
      <c r="MZD197" s="461"/>
      <c r="MZE197" s="461"/>
      <c r="MZF197" s="461"/>
      <c r="MZG197" s="461"/>
      <c r="MZH197" s="461"/>
      <c r="MZI197" s="461"/>
      <c r="MZJ197" s="461"/>
      <c r="MZK197" s="461"/>
      <c r="MZL197" s="461"/>
      <c r="MZM197" s="461"/>
      <c r="MZN197" s="461"/>
      <c r="MZO197" s="461"/>
      <c r="MZP197" s="461"/>
      <c r="MZQ197" s="461"/>
      <c r="MZR197" s="461"/>
      <c r="MZS197" s="461"/>
      <c r="MZT197" s="461"/>
      <c r="MZU197" s="461"/>
      <c r="MZV197" s="461"/>
      <c r="MZW197" s="461"/>
      <c r="MZX197" s="461"/>
      <c r="MZY197" s="461"/>
      <c r="MZZ197" s="461"/>
      <c r="NAA197" s="461"/>
      <c r="NAB197" s="461"/>
      <c r="NAC197" s="461"/>
      <c r="NAD197" s="461"/>
      <c r="NAE197" s="461"/>
      <c r="NAF197" s="461"/>
      <c r="NAG197" s="461"/>
      <c r="NAH197" s="461"/>
      <c r="NAI197" s="461"/>
      <c r="NAJ197" s="461"/>
      <c r="NAK197" s="461"/>
      <c r="NAL197" s="461"/>
      <c r="NAM197" s="461"/>
      <c r="NAN197" s="461"/>
      <c r="NAO197" s="461"/>
      <c r="NAP197" s="461"/>
      <c r="NAQ197" s="461"/>
      <c r="NAR197" s="461"/>
      <c r="NAS197" s="461"/>
      <c r="NAT197" s="461"/>
      <c r="NAU197" s="461"/>
      <c r="NAV197" s="461"/>
      <c r="NAW197" s="461"/>
      <c r="NAX197" s="461"/>
      <c r="NAY197" s="461"/>
      <c r="NAZ197" s="461"/>
      <c r="NBA197" s="461"/>
      <c r="NBB197" s="461"/>
      <c r="NBC197" s="461"/>
      <c r="NBD197" s="461"/>
      <c r="NBE197" s="461"/>
      <c r="NBF197" s="461"/>
      <c r="NBG197" s="461"/>
      <c r="NBH197" s="461"/>
      <c r="NBI197" s="461"/>
      <c r="NBJ197" s="461"/>
      <c r="NBK197" s="461"/>
      <c r="NBL197" s="461"/>
      <c r="NBM197" s="461"/>
      <c r="NBN197" s="461"/>
      <c r="NBO197" s="461"/>
      <c r="NBP197" s="461"/>
      <c r="NBQ197" s="461"/>
      <c r="NBR197" s="461"/>
      <c r="NBS197" s="461"/>
      <c r="NBT197" s="461"/>
      <c r="NBU197" s="461"/>
      <c r="NBV197" s="461"/>
      <c r="NBW197" s="461"/>
      <c r="NBX197" s="461"/>
      <c r="NBY197" s="461"/>
      <c r="NBZ197" s="461"/>
      <c r="NCA197" s="461"/>
      <c r="NCB197" s="461"/>
      <c r="NCC197" s="461"/>
      <c r="NCD197" s="461"/>
      <c r="NCE197" s="461"/>
      <c r="NCF197" s="461"/>
      <c r="NCG197" s="461"/>
      <c r="NCH197" s="461"/>
      <c r="NCI197" s="461"/>
      <c r="NCJ197" s="461"/>
      <c r="NCK197" s="461"/>
      <c r="NCL197" s="461"/>
      <c r="NCM197" s="461"/>
      <c r="NCN197" s="461"/>
      <c r="NCO197" s="461"/>
      <c r="NCP197" s="461"/>
      <c r="NCQ197" s="461"/>
      <c r="NCR197" s="461"/>
      <c r="NCS197" s="461"/>
      <c r="NCT197" s="461"/>
      <c r="NCU197" s="461"/>
      <c r="NCV197" s="461"/>
      <c r="NCW197" s="461"/>
      <c r="NCX197" s="461"/>
      <c r="NCY197" s="461"/>
      <c r="NCZ197" s="461"/>
      <c r="NDA197" s="461"/>
      <c r="NDB197" s="461"/>
      <c r="NDC197" s="461"/>
      <c r="NDD197" s="461"/>
      <c r="NDE197" s="461"/>
      <c r="NDF197" s="461"/>
      <c r="NDG197" s="461"/>
      <c r="NDH197" s="461"/>
      <c r="NDI197" s="461"/>
      <c r="NDJ197" s="461"/>
      <c r="NDK197" s="461"/>
      <c r="NDL197" s="461"/>
      <c r="NDM197" s="461"/>
      <c r="NDN197" s="461"/>
      <c r="NDO197" s="461"/>
      <c r="NDP197" s="461"/>
      <c r="NDQ197" s="461"/>
      <c r="NDR197" s="461"/>
      <c r="NDS197" s="461"/>
      <c r="NDT197" s="461"/>
      <c r="NDU197" s="461"/>
      <c r="NDV197" s="461"/>
      <c r="NDW197" s="461"/>
      <c r="NDX197" s="461"/>
      <c r="NDY197" s="461"/>
      <c r="NDZ197" s="461"/>
      <c r="NEA197" s="461"/>
      <c r="NEB197" s="461"/>
      <c r="NEC197" s="461"/>
      <c r="NED197" s="461"/>
      <c r="NEE197" s="461"/>
      <c r="NEF197" s="461"/>
      <c r="NEG197" s="461"/>
      <c r="NEH197" s="461"/>
      <c r="NEI197" s="461"/>
      <c r="NEJ197" s="461"/>
      <c r="NEK197" s="461"/>
      <c r="NEL197" s="461"/>
      <c r="NEM197" s="461"/>
      <c r="NEN197" s="461"/>
      <c r="NEO197" s="461"/>
      <c r="NEP197" s="461"/>
      <c r="NEQ197" s="461"/>
      <c r="NER197" s="461"/>
      <c r="NES197" s="461"/>
      <c r="NET197" s="461"/>
      <c r="NEU197" s="461"/>
      <c r="NEV197" s="461"/>
      <c r="NEW197" s="461"/>
      <c r="NEX197" s="461"/>
      <c r="NEY197" s="461"/>
      <c r="NEZ197" s="461"/>
      <c r="NFA197" s="461"/>
      <c r="NFB197" s="461"/>
      <c r="NFC197" s="461"/>
      <c r="NFD197" s="461"/>
      <c r="NFE197" s="461"/>
      <c r="NFF197" s="461"/>
      <c r="NFG197" s="461"/>
      <c r="NFH197" s="461"/>
      <c r="NFI197" s="461"/>
      <c r="NFJ197" s="461"/>
      <c r="NFK197" s="461"/>
      <c r="NFL197" s="461"/>
      <c r="NFM197" s="461"/>
      <c r="NFN197" s="461"/>
      <c r="NFO197" s="461"/>
      <c r="NFP197" s="461"/>
      <c r="NFQ197" s="461"/>
      <c r="NFR197" s="461"/>
      <c r="NFS197" s="461"/>
      <c r="NFT197" s="461"/>
      <c r="NFU197" s="461"/>
      <c r="NFV197" s="461"/>
      <c r="NFW197" s="461"/>
      <c r="NFX197" s="461"/>
      <c r="NFY197" s="461"/>
      <c r="NFZ197" s="461"/>
      <c r="NGA197" s="461"/>
      <c r="NGB197" s="461"/>
      <c r="NGC197" s="461"/>
      <c r="NGD197" s="461"/>
      <c r="NGE197" s="461"/>
      <c r="NGF197" s="461"/>
      <c r="NGG197" s="461"/>
      <c r="NGH197" s="461"/>
      <c r="NGI197" s="461"/>
      <c r="NGJ197" s="461"/>
      <c r="NGK197" s="461"/>
      <c r="NGL197" s="461"/>
      <c r="NGM197" s="461"/>
      <c r="NGN197" s="461"/>
      <c r="NGO197" s="461"/>
      <c r="NGP197" s="461"/>
      <c r="NGQ197" s="461"/>
      <c r="NGR197" s="461"/>
      <c r="NGS197" s="461"/>
      <c r="NGT197" s="461"/>
      <c r="NGU197" s="461"/>
      <c r="NGV197" s="461"/>
      <c r="NGW197" s="461"/>
      <c r="NGX197" s="461"/>
      <c r="NGY197" s="461"/>
      <c r="NGZ197" s="461"/>
      <c r="NHA197" s="461"/>
      <c r="NHB197" s="461"/>
      <c r="NHC197" s="461"/>
      <c r="NHD197" s="461"/>
      <c r="NHE197" s="461"/>
      <c r="NHF197" s="461"/>
      <c r="NHG197" s="461"/>
      <c r="NHH197" s="461"/>
      <c r="NHI197" s="461"/>
      <c r="NHJ197" s="461"/>
      <c r="NHK197" s="461"/>
      <c r="NHL197" s="461"/>
      <c r="NHM197" s="461"/>
      <c r="NHN197" s="461"/>
      <c r="NHO197" s="461"/>
      <c r="NHP197" s="461"/>
      <c r="NHQ197" s="461"/>
      <c r="NHR197" s="461"/>
      <c r="NHS197" s="461"/>
      <c r="NHT197" s="461"/>
      <c r="NHU197" s="461"/>
      <c r="NHV197" s="461"/>
      <c r="NHW197" s="461"/>
      <c r="NHX197" s="461"/>
      <c r="NHY197" s="461"/>
      <c r="NHZ197" s="461"/>
      <c r="NIA197" s="461"/>
      <c r="NIB197" s="461"/>
      <c r="NIC197" s="461"/>
      <c r="NID197" s="461"/>
      <c r="NIE197" s="461"/>
      <c r="NIF197" s="461"/>
      <c r="NIG197" s="461"/>
      <c r="NIH197" s="461"/>
      <c r="NII197" s="461"/>
      <c r="NIJ197" s="461"/>
      <c r="NIK197" s="461"/>
      <c r="NIL197" s="461"/>
      <c r="NIM197" s="461"/>
      <c r="NIN197" s="461"/>
      <c r="NIO197" s="461"/>
      <c r="NIP197" s="461"/>
      <c r="NIQ197" s="461"/>
      <c r="NIR197" s="461"/>
      <c r="NIS197" s="461"/>
      <c r="NIT197" s="461"/>
      <c r="NIU197" s="461"/>
      <c r="NIV197" s="461"/>
      <c r="NIW197" s="461"/>
      <c r="NIX197" s="461"/>
      <c r="NIY197" s="461"/>
      <c r="NIZ197" s="461"/>
      <c r="NJA197" s="461"/>
      <c r="NJB197" s="461"/>
      <c r="NJC197" s="461"/>
      <c r="NJD197" s="461"/>
      <c r="NJE197" s="461"/>
      <c r="NJF197" s="461"/>
      <c r="NJG197" s="461"/>
      <c r="NJH197" s="461"/>
      <c r="NJI197" s="461"/>
      <c r="NJJ197" s="461"/>
      <c r="NJK197" s="461"/>
      <c r="NJL197" s="461"/>
      <c r="NJM197" s="461"/>
      <c r="NJN197" s="461"/>
      <c r="NJO197" s="461"/>
      <c r="NJP197" s="461"/>
      <c r="NJQ197" s="461"/>
      <c r="NJR197" s="461"/>
      <c r="NJS197" s="461"/>
      <c r="NJT197" s="461"/>
      <c r="NJU197" s="461"/>
      <c r="NJV197" s="461"/>
      <c r="NJW197" s="461"/>
      <c r="NJX197" s="461"/>
      <c r="NJY197" s="461"/>
      <c r="NJZ197" s="461"/>
      <c r="NKA197" s="461"/>
      <c r="NKB197" s="461"/>
      <c r="NKC197" s="461"/>
      <c r="NKD197" s="461"/>
      <c r="NKE197" s="461"/>
      <c r="NKF197" s="461"/>
      <c r="NKG197" s="461"/>
      <c r="NKH197" s="461"/>
      <c r="NKI197" s="461"/>
      <c r="NKJ197" s="461"/>
      <c r="NKK197" s="461"/>
      <c r="NKL197" s="461"/>
      <c r="NKM197" s="461"/>
      <c r="NKN197" s="461"/>
      <c r="NKO197" s="461"/>
      <c r="NKP197" s="461"/>
      <c r="NKQ197" s="461"/>
      <c r="NKR197" s="461"/>
      <c r="NKS197" s="461"/>
      <c r="NKT197" s="461"/>
      <c r="NKU197" s="461"/>
      <c r="NKV197" s="461"/>
      <c r="NKW197" s="461"/>
      <c r="NKX197" s="461"/>
      <c r="NKY197" s="461"/>
      <c r="NKZ197" s="461"/>
      <c r="NLA197" s="461"/>
      <c r="NLB197" s="461"/>
      <c r="NLC197" s="461"/>
      <c r="NLD197" s="461"/>
      <c r="NLE197" s="461"/>
      <c r="NLF197" s="461"/>
      <c r="NLG197" s="461"/>
      <c r="NLH197" s="461"/>
      <c r="NLI197" s="461"/>
      <c r="NLJ197" s="461"/>
      <c r="NLK197" s="461"/>
      <c r="NLL197" s="461"/>
      <c r="NLM197" s="461"/>
      <c r="NLN197" s="461"/>
      <c r="NLO197" s="461"/>
      <c r="NLP197" s="461"/>
      <c r="NLQ197" s="461"/>
      <c r="NLR197" s="461"/>
      <c r="NLS197" s="461"/>
      <c r="NLT197" s="461"/>
      <c r="NLU197" s="461"/>
      <c r="NLV197" s="461"/>
      <c r="NLW197" s="461"/>
      <c r="NLX197" s="461"/>
      <c r="NLY197" s="461"/>
      <c r="NLZ197" s="461"/>
      <c r="NMA197" s="461"/>
      <c r="NMB197" s="461"/>
      <c r="NMC197" s="461"/>
      <c r="NMD197" s="461"/>
      <c r="NME197" s="461"/>
      <c r="NMF197" s="461"/>
      <c r="NMG197" s="461"/>
      <c r="NMH197" s="461"/>
      <c r="NMI197" s="461"/>
      <c r="NMJ197" s="461"/>
      <c r="NMK197" s="461"/>
      <c r="NML197" s="461"/>
      <c r="NMM197" s="461"/>
      <c r="NMN197" s="461"/>
      <c r="NMO197" s="461"/>
      <c r="NMP197" s="461"/>
      <c r="NMQ197" s="461"/>
      <c r="NMR197" s="461"/>
      <c r="NMS197" s="461"/>
      <c r="NMT197" s="461"/>
      <c r="NMU197" s="461"/>
      <c r="NMV197" s="461"/>
      <c r="NMW197" s="461"/>
      <c r="NMX197" s="461"/>
      <c r="NMY197" s="461"/>
      <c r="NMZ197" s="461"/>
      <c r="NNA197" s="461"/>
      <c r="NNB197" s="461"/>
      <c r="NNC197" s="461"/>
      <c r="NND197" s="461"/>
      <c r="NNE197" s="461"/>
      <c r="NNF197" s="461"/>
      <c r="NNG197" s="461"/>
      <c r="NNH197" s="461"/>
      <c r="NNI197" s="461"/>
      <c r="NNJ197" s="461"/>
      <c r="NNK197" s="461"/>
      <c r="NNL197" s="461"/>
      <c r="NNM197" s="461"/>
      <c r="NNN197" s="461"/>
      <c r="NNO197" s="461"/>
      <c r="NNP197" s="461"/>
      <c r="NNQ197" s="461"/>
      <c r="NNR197" s="461"/>
      <c r="NNS197" s="461"/>
      <c r="NNT197" s="461"/>
      <c r="NNU197" s="461"/>
      <c r="NNV197" s="461"/>
      <c r="NNW197" s="461"/>
      <c r="NNX197" s="461"/>
      <c r="NNY197" s="461"/>
      <c r="NNZ197" s="461"/>
      <c r="NOA197" s="461"/>
      <c r="NOB197" s="461"/>
      <c r="NOC197" s="461"/>
      <c r="NOD197" s="461"/>
      <c r="NOE197" s="461"/>
      <c r="NOF197" s="461"/>
      <c r="NOG197" s="461"/>
      <c r="NOH197" s="461"/>
      <c r="NOI197" s="461"/>
      <c r="NOJ197" s="461"/>
      <c r="NOK197" s="461"/>
      <c r="NOL197" s="461"/>
      <c r="NOM197" s="461"/>
      <c r="NON197" s="461"/>
      <c r="NOO197" s="461"/>
      <c r="NOP197" s="461"/>
      <c r="NOQ197" s="461"/>
      <c r="NOR197" s="461"/>
      <c r="NOS197" s="461"/>
      <c r="NOT197" s="461"/>
      <c r="NOU197" s="461"/>
      <c r="NOV197" s="461"/>
      <c r="NOW197" s="461"/>
      <c r="NOX197" s="461"/>
      <c r="NOY197" s="461"/>
      <c r="NOZ197" s="461"/>
      <c r="NPA197" s="461"/>
      <c r="NPB197" s="461"/>
      <c r="NPC197" s="461"/>
      <c r="NPD197" s="461"/>
      <c r="NPE197" s="461"/>
      <c r="NPF197" s="461"/>
      <c r="NPG197" s="461"/>
      <c r="NPH197" s="461"/>
      <c r="NPI197" s="461"/>
      <c r="NPJ197" s="461"/>
      <c r="NPK197" s="461"/>
      <c r="NPL197" s="461"/>
      <c r="NPM197" s="461"/>
      <c r="NPN197" s="461"/>
      <c r="NPO197" s="461"/>
      <c r="NPP197" s="461"/>
      <c r="NPQ197" s="461"/>
      <c r="NPR197" s="461"/>
      <c r="NPS197" s="461"/>
      <c r="NPT197" s="461"/>
      <c r="NPU197" s="461"/>
      <c r="NPV197" s="461"/>
      <c r="NPW197" s="461"/>
      <c r="NPX197" s="461"/>
      <c r="NPY197" s="461"/>
      <c r="NPZ197" s="461"/>
      <c r="NQA197" s="461"/>
      <c r="NQB197" s="461"/>
      <c r="NQC197" s="461"/>
      <c r="NQD197" s="461"/>
      <c r="NQE197" s="461"/>
      <c r="NQF197" s="461"/>
      <c r="NQG197" s="461"/>
      <c r="NQH197" s="461"/>
      <c r="NQI197" s="461"/>
      <c r="NQJ197" s="461"/>
      <c r="NQK197" s="461"/>
      <c r="NQL197" s="461"/>
      <c r="NQM197" s="461"/>
      <c r="NQN197" s="461"/>
      <c r="NQO197" s="461"/>
      <c r="NQP197" s="461"/>
      <c r="NQQ197" s="461"/>
      <c r="NQR197" s="461"/>
      <c r="NQS197" s="461"/>
      <c r="NQT197" s="461"/>
      <c r="NQU197" s="461"/>
      <c r="NQV197" s="461"/>
      <c r="NQW197" s="461"/>
      <c r="NQX197" s="461"/>
      <c r="NQY197" s="461"/>
      <c r="NQZ197" s="461"/>
      <c r="NRA197" s="461"/>
      <c r="NRB197" s="461"/>
      <c r="NRC197" s="461"/>
      <c r="NRD197" s="461"/>
      <c r="NRE197" s="461"/>
      <c r="NRF197" s="461"/>
      <c r="NRG197" s="461"/>
      <c r="NRH197" s="461"/>
      <c r="NRI197" s="461"/>
      <c r="NRJ197" s="461"/>
      <c r="NRK197" s="461"/>
      <c r="NRL197" s="461"/>
      <c r="NRM197" s="461"/>
      <c r="NRN197" s="461"/>
      <c r="NRO197" s="461"/>
      <c r="NRP197" s="461"/>
      <c r="NRQ197" s="461"/>
      <c r="NRR197" s="461"/>
      <c r="NRS197" s="461"/>
      <c r="NRT197" s="461"/>
      <c r="NRU197" s="461"/>
      <c r="NRV197" s="461"/>
      <c r="NRW197" s="461"/>
      <c r="NRX197" s="461"/>
      <c r="NRY197" s="461"/>
      <c r="NRZ197" s="461"/>
      <c r="NSA197" s="461"/>
      <c r="NSB197" s="461"/>
      <c r="NSC197" s="461"/>
      <c r="NSD197" s="461"/>
      <c r="NSE197" s="461"/>
      <c r="NSF197" s="461"/>
      <c r="NSG197" s="461"/>
      <c r="NSH197" s="461"/>
      <c r="NSI197" s="461"/>
      <c r="NSJ197" s="461"/>
      <c r="NSK197" s="461"/>
      <c r="NSL197" s="461"/>
      <c r="NSM197" s="461"/>
      <c r="NSN197" s="461"/>
      <c r="NSO197" s="461"/>
      <c r="NSP197" s="461"/>
      <c r="NSQ197" s="461"/>
      <c r="NSR197" s="461"/>
      <c r="NSS197" s="461"/>
      <c r="NST197" s="461"/>
      <c r="NSU197" s="461"/>
      <c r="NSV197" s="461"/>
      <c r="NSW197" s="461"/>
      <c r="NSX197" s="461"/>
      <c r="NSY197" s="461"/>
      <c r="NSZ197" s="461"/>
      <c r="NTA197" s="461"/>
      <c r="NTB197" s="461"/>
      <c r="NTC197" s="461"/>
      <c r="NTD197" s="461"/>
      <c r="NTE197" s="461"/>
      <c r="NTF197" s="461"/>
      <c r="NTG197" s="461"/>
      <c r="NTH197" s="461"/>
      <c r="NTI197" s="461"/>
      <c r="NTJ197" s="461"/>
      <c r="NTK197" s="461"/>
      <c r="NTL197" s="461"/>
      <c r="NTM197" s="461"/>
      <c r="NTN197" s="461"/>
      <c r="NTO197" s="461"/>
      <c r="NTP197" s="461"/>
      <c r="NTQ197" s="461"/>
      <c r="NTR197" s="461"/>
      <c r="NTS197" s="461"/>
      <c r="NTT197" s="461"/>
      <c r="NTU197" s="461"/>
      <c r="NTV197" s="461"/>
      <c r="NTW197" s="461"/>
      <c r="NTX197" s="461"/>
      <c r="NTY197" s="461"/>
      <c r="NTZ197" s="461"/>
      <c r="NUA197" s="461"/>
      <c r="NUB197" s="461"/>
      <c r="NUC197" s="461"/>
      <c r="NUD197" s="461"/>
      <c r="NUE197" s="461"/>
      <c r="NUF197" s="461"/>
      <c r="NUG197" s="461"/>
      <c r="NUH197" s="461"/>
      <c r="NUI197" s="461"/>
      <c r="NUJ197" s="461"/>
      <c r="NUK197" s="461"/>
      <c r="NUL197" s="461"/>
      <c r="NUM197" s="461"/>
      <c r="NUN197" s="461"/>
      <c r="NUO197" s="461"/>
      <c r="NUP197" s="461"/>
      <c r="NUQ197" s="461"/>
      <c r="NUR197" s="461"/>
      <c r="NUS197" s="461"/>
      <c r="NUT197" s="461"/>
      <c r="NUU197" s="461"/>
      <c r="NUV197" s="461"/>
      <c r="NUW197" s="461"/>
      <c r="NUX197" s="461"/>
      <c r="NUY197" s="461"/>
      <c r="NUZ197" s="461"/>
      <c r="NVA197" s="461"/>
      <c r="NVB197" s="461"/>
      <c r="NVC197" s="461"/>
      <c r="NVD197" s="461"/>
      <c r="NVE197" s="461"/>
      <c r="NVF197" s="461"/>
      <c r="NVG197" s="461"/>
      <c r="NVH197" s="461"/>
      <c r="NVI197" s="461"/>
      <c r="NVJ197" s="461"/>
      <c r="NVK197" s="461"/>
      <c r="NVL197" s="461"/>
      <c r="NVM197" s="461"/>
      <c r="NVN197" s="461"/>
      <c r="NVO197" s="461"/>
      <c r="NVP197" s="461"/>
      <c r="NVQ197" s="461"/>
      <c r="NVR197" s="461"/>
      <c r="NVS197" s="461"/>
      <c r="NVT197" s="461"/>
      <c r="NVU197" s="461"/>
      <c r="NVV197" s="461"/>
      <c r="NVW197" s="461"/>
      <c r="NVX197" s="461"/>
      <c r="NVY197" s="461"/>
      <c r="NVZ197" s="461"/>
      <c r="NWA197" s="461"/>
      <c r="NWB197" s="461"/>
      <c r="NWC197" s="461"/>
      <c r="NWD197" s="461"/>
      <c r="NWE197" s="461"/>
      <c r="NWF197" s="461"/>
      <c r="NWG197" s="461"/>
      <c r="NWH197" s="461"/>
      <c r="NWI197" s="461"/>
      <c r="NWJ197" s="461"/>
      <c r="NWK197" s="461"/>
      <c r="NWL197" s="461"/>
      <c r="NWM197" s="461"/>
      <c r="NWN197" s="461"/>
      <c r="NWO197" s="461"/>
      <c r="NWP197" s="461"/>
      <c r="NWQ197" s="461"/>
      <c r="NWR197" s="461"/>
      <c r="NWS197" s="461"/>
      <c r="NWT197" s="461"/>
      <c r="NWU197" s="461"/>
      <c r="NWV197" s="461"/>
      <c r="NWW197" s="461"/>
      <c r="NWX197" s="461"/>
      <c r="NWY197" s="461"/>
      <c r="NWZ197" s="461"/>
      <c r="NXA197" s="461"/>
      <c r="NXB197" s="461"/>
      <c r="NXC197" s="461"/>
      <c r="NXD197" s="461"/>
      <c r="NXE197" s="461"/>
      <c r="NXF197" s="461"/>
      <c r="NXG197" s="461"/>
      <c r="NXH197" s="461"/>
      <c r="NXI197" s="461"/>
      <c r="NXJ197" s="461"/>
      <c r="NXK197" s="461"/>
      <c r="NXL197" s="461"/>
      <c r="NXM197" s="461"/>
      <c r="NXN197" s="461"/>
      <c r="NXO197" s="461"/>
      <c r="NXP197" s="461"/>
      <c r="NXQ197" s="461"/>
      <c r="NXR197" s="461"/>
      <c r="NXS197" s="461"/>
      <c r="NXT197" s="461"/>
      <c r="NXU197" s="461"/>
      <c r="NXV197" s="461"/>
      <c r="NXW197" s="461"/>
      <c r="NXX197" s="461"/>
      <c r="NXY197" s="461"/>
      <c r="NXZ197" s="461"/>
      <c r="NYA197" s="461"/>
      <c r="NYB197" s="461"/>
      <c r="NYC197" s="461"/>
      <c r="NYD197" s="461"/>
      <c r="NYE197" s="461"/>
      <c r="NYF197" s="461"/>
      <c r="NYG197" s="461"/>
      <c r="NYH197" s="461"/>
      <c r="NYI197" s="461"/>
      <c r="NYJ197" s="461"/>
      <c r="NYK197" s="461"/>
      <c r="NYL197" s="461"/>
      <c r="NYM197" s="461"/>
      <c r="NYN197" s="461"/>
      <c r="NYO197" s="461"/>
      <c r="NYP197" s="461"/>
      <c r="NYQ197" s="461"/>
      <c r="NYR197" s="461"/>
      <c r="NYS197" s="461"/>
      <c r="NYT197" s="461"/>
      <c r="NYU197" s="461"/>
      <c r="NYV197" s="461"/>
      <c r="NYW197" s="461"/>
      <c r="NYX197" s="461"/>
      <c r="NYY197" s="461"/>
      <c r="NYZ197" s="461"/>
      <c r="NZA197" s="461"/>
      <c r="NZB197" s="461"/>
      <c r="NZC197" s="461"/>
      <c r="NZD197" s="461"/>
      <c r="NZE197" s="461"/>
      <c r="NZF197" s="461"/>
      <c r="NZG197" s="461"/>
      <c r="NZH197" s="461"/>
      <c r="NZI197" s="461"/>
      <c r="NZJ197" s="461"/>
      <c r="NZK197" s="461"/>
      <c r="NZL197" s="461"/>
      <c r="NZM197" s="461"/>
      <c r="NZN197" s="461"/>
      <c r="NZO197" s="461"/>
      <c r="NZP197" s="461"/>
      <c r="NZQ197" s="461"/>
      <c r="NZR197" s="461"/>
      <c r="NZS197" s="461"/>
      <c r="NZT197" s="461"/>
      <c r="NZU197" s="461"/>
      <c r="NZV197" s="461"/>
      <c r="NZW197" s="461"/>
      <c r="NZX197" s="461"/>
      <c r="NZY197" s="461"/>
      <c r="NZZ197" s="461"/>
      <c r="OAA197" s="461"/>
      <c r="OAB197" s="461"/>
      <c r="OAC197" s="461"/>
      <c r="OAD197" s="461"/>
      <c r="OAE197" s="461"/>
      <c r="OAF197" s="461"/>
      <c r="OAG197" s="461"/>
      <c r="OAH197" s="461"/>
      <c r="OAI197" s="461"/>
      <c r="OAJ197" s="461"/>
      <c r="OAK197" s="461"/>
      <c r="OAL197" s="461"/>
      <c r="OAM197" s="461"/>
      <c r="OAN197" s="461"/>
      <c r="OAO197" s="461"/>
      <c r="OAP197" s="461"/>
      <c r="OAQ197" s="461"/>
      <c r="OAR197" s="461"/>
      <c r="OAS197" s="461"/>
      <c r="OAT197" s="461"/>
      <c r="OAU197" s="461"/>
      <c r="OAV197" s="461"/>
      <c r="OAW197" s="461"/>
      <c r="OAX197" s="461"/>
      <c r="OAY197" s="461"/>
      <c r="OAZ197" s="461"/>
      <c r="OBA197" s="461"/>
      <c r="OBB197" s="461"/>
      <c r="OBC197" s="461"/>
      <c r="OBD197" s="461"/>
      <c r="OBE197" s="461"/>
      <c r="OBF197" s="461"/>
      <c r="OBG197" s="461"/>
      <c r="OBH197" s="461"/>
      <c r="OBI197" s="461"/>
      <c r="OBJ197" s="461"/>
      <c r="OBK197" s="461"/>
      <c r="OBL197" s="461"/>
      <c r="OBM197" s="461"/>
      <c r="OBN197" s="461"/>
      <c r="OBO197" s="461"/>
      <c r="OBP197" s="461"/>
      <c r="OBQ197" s="461"/>
      <c r="OBR197" s="461"/>
      <c r="OBS197" s="461"/>
      <c r="OBT197" s="461"/>
      <c r="OBU197" s="461"/>
      <c r="OBV197" s="461"/>
      <c r="OBW197" s="461"/>
      <c r="OBX197" s="461"/>
      <c r="OBY197" s="461"/>
      <c r="OBZ197" s="461"/>
      <c r="OCA197" s="461"/>
      <c r="OCB197" s="461"/>
      <c r="OCC197" s="461"/>
      <c r="OCD197" s="461"/>
      <c r="OCE197" s="461"/>
      <c r="OCF197" s="461"/>
      <c r="OCG197" s="461"/>
      <c r="OCH197" s="461"/>
      <c r="OCI197" s="461"/>
      <c r="OCJ197" s="461"/>
      <c r="OCK197" s="461"/>
      <c r="OCL197" s="461"/>
      <c r="OCM197" s="461"/>
      <c r="OCN197" s="461"/>
      <c r="OCO197" s="461"/>
      <c r="OCP197" s="461"/>
      <c r="OCQ197" s="461"/>
      <c r="OCR197" s="461"/>
      <c r="OCS197" s="461"/>
      <c r="OCT197" s="461"/>
      <c r="OCU197" s="461"/>
      <c r="OCV197" s="461"/>
      <c r="OCW197" s="461"/>
      <c r="OCX197" s="461"/>
      <c r="OCY197" s="461"/>
      <c r="OCZ197" s="461"/>
      <c r="ODA197" s="461"/>
      <c r="ODB197" s="461"/>
      <c r="ODC197" s="461"/>
      <c r="ODD197" s="461"/>
      <c r="ODE197" s="461"/>
      <c r="ODF197" s="461"/>
      <c r="ODG197" s="461"/>
      <c r="ODH197" s="461"/>
      <c r="ODI197" s="461"/>
      <c r="ODJ197" s="461"/>
      <c r="ODK197" s="461"/>
      <c r="ODL197" s="461"/>
      <c r="ODM197" s="461"/>
      <c r="ODN197" s="461"/>
      <c r="ODO197" s="461"/>
      <c r="ODP197" s="461"/>
      <c r="ODQ197" s="461"/>
      <c r="ODR197" s="461"/>
      <c r="ODS197" s="461"/>
      <c r="ODT197" s="461"/>
      <c r="ODU197" s="461"/>
      <c r="ODV197" s="461"/>
      <c r="ODW197" s="461"/>
      <c r="ODX197" s="461"/>
      <c r="ODY197" s="461"/>
      <c r="ODZ197" s="461"/>
      <c r="OEA197" s="461"/>
      <c r="OEB197" s="461"/>
      <c r="OEC197" s="461"/>
      <c r="OED197" s="461"/>
      <c r="OEE197" s="461"/>
      <c r="OEF197" s="461"/>
      <c r="OEG197" s="461"/>
      <c r="OEH197" s="461"/>
      <c r="OEI197" s="461"/>
      <c r="OEJ197" s="461"/>
      <c r="OEK197" s="461"/>
      <c r="OEL197" s="461"/>
      <c r="OEM197" s="461"/>
      <c r="OEN197" s="461"/>
      <c r="OEO197" s="461"/>
      <c r="OEP197" s="461"/>
      <c r="OEQ197" s="461"/>
      <c r="OER197" s="461"/>
      <c r="OES197" s="461"/>
      <c r="OET197" s="461"/>
      <c r="OEU197" s="461"/>
      <c r="OEV197" s="461"/>
      <c r="OEW197" s="461"/>
      <c r="OEX197" s="461"/>
      <c r="OEY197" s="461"/>
      <c r="OEZ197" s="461"/>
      <c r="OFA197" s="461"/>
      <c r="OFB197" s="461"/>
      <c r="OFC197" s="461"/>
      <c r="OFD197" s="461"/>
      <c r="OFE197" s="461"/>
      <c r="OFF197" s="461"/>
      <c r="OFG197" s="461"/>
      <c r="OFH197" s="461"/>
      <c r="OFI197" s="461"/>
      <c r="OFJ197" s="461"/>
      <c r="OFK197" s="461"/>
      <c r="OFL197" s="461"/>
      <c r="OFM197" s="461"/>
      <c r="OFN197" s="461"/>
      <c r="OFO197" s="461"/>
      <c r="OFP197" s="461"/>
      <c r="OFQ197" s="461"/>
      <c r="OFR197" s="461"/>
      <c r="OFS197" s="461"/>
      <c r="OFT197" s="461"/>
      <c r="OFU197" s="461"/>
      <c r="OFV197" s="461"/>
      <c r="OFW197" s="461"/>
      <c r="OFX197" s="461"/>
      <c r="OFY197" s="461"/>
      <c r="OFZ197" s="461"/>
      <c r="OGA197" s="461"/>
      <c r="OGB197" s="461"/>
      <c r="OGC197" s="461"/>
      <c r="OGD197" s="461"/>
      <c r="OGE197" s="461"/>
      <c r="OGF197" s="461"/>
      <c r="OGG197" s="461"/>
      <c r="OGH197" s="461"/>
      <c r="OGI197" s="461"/>
      <c r="OGJ197" s="461"/>
      <c r="OGK197" s="461"/>
      <c r="OGL197" s="461"/>
      <c r="OGM197" s="461"/>
      <c r="OGN197" s="461"/>
      <c r="OGO197" s="461"/>
      <c r="OGP197" s="461"/>
      <c r="OGQ197" s="461"/>
      <c r="OGR197" s="461"/>
      <c r="OGS197" s="461"/>
      <c r="OGT197" s="461"/>
      <c r="OGU197" s="461"/>
      <c r="OGV197" s="461"/>
      <c r="OGW197" s="461"/>
      <c r="OGX197" s="461"/>
      <c r="OGY197" s="461"/>
      <c r="OGZ197" s="461"/>
      <c r="OHA197" s="461"/>
      <c r="OHB197" s="461"/>
      <c r="OHC197" s="461"/>
      <c r="OHD197" s="461"/>
      <c r="OHE197" s="461"/>
      <c r="OHF197" s="461"/>
      <c r="OHG197" s="461"/>
      <c r="OHH197" s="461"/>
      <c r="OHI197" s="461"/>
      <c r="OHJ197" s="461"/>
      <c r="OHK197" s="461"/>
      <c r="OHL197" s="461"/>
      <c r="OHM197" s="461"/>
      <c r="OHN197" s="461"/>
      <c r="OHO197" s="461"/>
      <c r="OHP197" s="461"/>
      <c r="OHQ197" s="461"/>
      <c r="OHR197" s="461"/>
      <c r="OHS197" s="461"/>
      <c r="OHT197" s="461"/>
      <c r="OHU197" s="461"/>
      <c r="OHV197" s="461"/>
      <c r="OHW197" s="461"/>
      <c r="OHX197" s="461"/>
      <c r="OHY197" s="461"/>
      <c r="OHZ197" s="461"/>
      <c r="OIA197" s="461"/>
      <c r="OIB197" s="461"/>
      <c r="OIC197" s="461"/>
      <c r="OID197" s="461"/>
      <c r="OIE197" s="461"/>
      <c r="OIF197" s="461"/>
      <c r="OIG197" s="461"/>
      <c r="OIH197" s="461"/>
      <c r="OII197" s="461"/>
      <c r="OIJ197" s="461"/>
      <c r="OIK197" s="461"/>
      <c r="OIL197" s="461"/>
      <c r="OIM197" s="461"/>
      <c r="OIN197" s="461"/>
      <c r="OIO197" s="461"/>
      <c r="OIP197" s="461"/>
      <c r="OIQ197" s="461"/>
      <c r="OIR197" s="461"/>
      <c r="OIS197" s="461"/>
      <c r="OIT197" s="461"/>
      <c r="OIU197" s="461"/>
      <c r="OIV197" s="461"/>
      <c r="OIW197" s="461"/>
      <c r="OIX197" s="461"/>
      <c r="OIY197" s="461"/>
      <c r="OIZ197" s="461"/>
      <c r="OJA197" s="461"/>
      <c r="OJB197" s="461"/>
      <c r="OJC197" s="461"/>
      <c r="OJD197" s="461"/>
      <c r="OJE197" s="461"/>
      <c r="OJF197" s="461"/>
      <c r="OJG197" s="461"/>
      <c r="OJH197" s="461"/>
      <c r="OJI197" s="461"/>
      <c r="OJJ197" s="461"/>
      <c r="OJK197" s="461"/>
      <c r="OJL197" s="461"/>
      <c r="OJM197" s="461"/>
      <c r="OJN197" s="461"/>
      <c r="OJO197" s="461"/>
      <c r="OJP197" s="461"/>
      <c r="OJQ197" s="461"/>
      <c r="OJR197" s="461"/>
      <c r="OJS197" s="461"/>
      <c r="OJT197" s="461"/>
      <c r="OJU197" s="461"/>
      <c r="OJV197" s="461"/>
      <c r="OJW197" s="461"/>
      <c r="OJX197" s="461"/>
      <c r="OJY197" s="461"/>
      <c r="OJZ197" s="461"/>
      <c r="OKA197" s="461"/>
      <c r="OKB197" s="461"/>
      <c r="OKC197" s="461"/>
      <c r="OKD197" s="461"/>
      <c r="OKE197" s="461"/>
      <c r="OKF197" s="461"/>
      <c r="OKG197" s="461"/>
      <c r="OKH197" s="461"/>
      <c r="OKI197" s="461"/>
      <c r="OKJ197" s="461"/>
      <c r="OKK197" s="461"/>
      <c r="OKL197" s="461"/>
      <c r="OKM197" s="461"/>
      <c r="OKN197" s="461"/>
      <c r="OKO197" s="461"/>
      <c r="OKP197" s="461"/>
      <c r="OKQ197" s="461"/>
      <c r="OKR197" s="461"/>
      <c r="OKS197" s="461"/>
      <c r="OKT197" s="461"/>
      <c r="OKU197" s="461"/>
      <c r="OKV197" s="461"/>
      <c r="OKW197" s="461"/>
      <c r="OKX197" s="461"/>
      <c r="OKY197" s="461"/>
      <c r="OKZ197" s="461"/>
      <c r="OLA197" s="461"/>
      <c r="OLB197" s="461"/>
      <c r="OLC197" s="461"/>
      <c r="OLD197" s="461"/>
      <c r="OLE197" s="461"/>
      <c r="OLF197" s="461"/>
      <c r="OLG197" s="461"/>
      <c r="OLH197" s="461"/>
      <c r="OLI197" s="461"/>
      <c r="OLJ197" s="461"/>
      <c r="OLK197" s="461"/>
      <c r="OLL197" s="461"/>
      <c r="OLM197" s="461"/>
      <c r="OLN197" s="461"/>
      <c r="OLO197" s="461"/>
      <c r="OLP197" s="461"/>
      <c r="OLQ197" s="461"/>
      <c r="OLR197" s="461"/>
      <c r="OLS197" s="461"/>
      <c r="OLT197" s="461"/>
      <c r="OLU197" s="461"/>
      <c r="OLV197" s="461"/>
      <c r="OLW197" s="461"/>
      <c r="OLX197" s="461"/>
      <c r="OLY197" s="461"/>
      <c r="OLZ197" s="461"/>
      <c r="OMA197" s="461"/>
      <c r="OMB197" s="461"/>
      <c r="OMC197" s="461"/>
      <c r="OMD197" s="461"/>
      <c r="OME197" s="461"/>
      <c r="OMF197" s="461"/>
      <c r="OMG197" s="461"/>
      <c r="OMH197" s="461"/>
      <c r="OMI197" s="461"/>
      <c r="OMJ197" s="461"/>
      <c r="OMK197" s="461"/>
      <c r="OML197" s="461"/>
      <c r="OMM197" s="461"/>
      <c r="OMN197" s="461"/>
      <c r="OMO197" s="461"/>
      <c r="OMP197" s="461"/>
      <c r="OMQ197" s="461"/>
      <c r="OMR197" s="461"/>
      <c r="OMS197" s="461"/>
      <c r="OMT197" s="461"/>
      <c r="OMU197" s="461"/>
      <c r="OMV197" s="461"/>
      <c r="OMW197" s="461"/>
      <c r="OMX197" s="461"/>
      <c r="OMY197" s="461"/>
      <c r="OMZ197" s="461"/>
      <c r="ONA197" s="461"/>
      <c r="ONB197" s="461"/>
      <c r="ONC197" s="461"/>
      <c r="OND197" s="461"/>
      <c r="ONE197" s="461"/>
      <c r="ONF197" s="461"/>
      <c r="ONG197" s="461"/>
      <c r="ONH197" s="461"/>
      <c r="ONI197" s="461"/>
      <c r="ONJ197" s="461"/>
      <c r="ONK197" s="461"/>
      <c r="ONL197" s="461"/>
      <c r="ONM197" s="461"/>
      <c r="ONN197" s="461"/>
      <c r="ONO197" s="461"/>
      <c r="ONP197" s="461"/>
      <c r="ONQ197" s="461"/>
      <c r="ONR197" s="461"/>
      <c r="ONS197" s="461"/>
      <c r="ONT197" s="461"/>
      <c r="ONU197" s="461"/>
      <c r="ONV197" s="461"/>
      <c r="ONW197" s="461"/>
      <c r="ONX197" s="461"/>
      <c r="ONY197" s="461"/>
      <c r="ONZ197" s="461"/>
      <c r="OOA197" s="461"/>
      <c r="OOB197" s="461"/>
      <c r="OOC197" s="461"/>
      <c r="OOD197" s="461"/>
      <c r="OOE197" s="461"/>
      <c r="OOF197" s="461"/>
      <c r="OOG197" s="461"/>
      <c r="OOH197" s="461"/>
      <c r="OOI197" s="461"/>
      <c r="OOJ197" s="461"/>
      <c r="OOK197" s="461"/>
      <c r="OOL197" s="461"/>
      <c r="OOM197" s="461"/>
      <c r="OON197" s="461"/>
      <c r="OOO197" s="461"/>
      <c r="OOP197" s="461"/>
      <c r="OOQ197" s="461"/>
      <c r="OOR197" s="461"/>
      <c r="OOS197" s="461"/>
      <c r="OOT197" s="461"/>
      <c r="OOU197" s="461"/>
      <c r="OOV197" s="461"/>
      <c r="OOW197" s="461"/>
      <c r="OOX197" s="461"/>
      <c r="OOY197" s="461"/>
      <c r="OOZ197" s="461"/>
      <c r="OPA197" s="461"/>
      <c r="OPB197" s="461"/>
      <c r="OPC197" s="461"/>
      <c r="OPD197" s="461"/>
      <c r="OPE197" s="461"/>
      <c r="OPF197" s="461"/>
      <c r="OPG197" s="461"/>
      <c r="OPH197" s="461"/>
      <c r="OPI197" s="461"/>
      <c r="OPJ197" s="461"/>
      <c r="OPK197" s="461"/>
      <c r="OPL197" s="461"/>
      <c r="OPM197" s="461"/>
      <c r="OPN197" s="461"/>
      <c r="OPO197" s="461"/>
      <c r="OPP197" s="461"/>
      <c r="OPQ197" s="461"/>
      <c r="OPR197" s="461"/>
      <c r="OPS197" s="461"/>
      <c r="OPT197" s="461"/>
      <c r="OPU197" s="461"/>
      <c r="OPV197" s="461"/>
      <c r="OPW197" s="461"/>
      <c r="OPX197" s="461"/>
      <c r="OPY197" s="461"/>
      <c r="OPZ197" s="461"/>
      <c r="OQA197" s="461"/>
      <c r="OQB197" s="461"/>
      <c r="OQC197" s="461"/>
      <c r="OQD197" s="461"/>
      <c r="OQE197" s="461"/>
      <c r="OQF197" s="461"/>
      <c r="OQG197" s="461"/>
      <c r="OQH197" s="461"/>
      <c r="OQI197" s="461"/>
      <c r="OQJ197" s="461"/>
      <c r="OQK197" s="461"/>
      <c r="OQL197" s="461"/>
      <c r="OQM197" s="461"/>
      <c r="OQN197" s="461"/>
      <c r="OQO197" s="461"/>
      <c r="OQP197" s="461"/>
      <c r="OQQ197" s="461"/>
      <c r="OQR197" s="461"/>
      <c r="OQS197" s="461"/>
      <c r="OQT197" s="461"/>
      <c r="OQU197" s="461"/>
      <c r="OQV197" s="461"/>
      <c r="OQW197" s="461"/>
      <c r="OQX197" s="461"/>
      <c r="OQY197" s="461"/>
      <c r="OQZ197" s="461"/>
      <c r="ORA197" s="461"/>
      <c r="ORB197" s="461"/>
      <c r="ORC197" s="461"/>
      <c r="ORD197" s="461"/>
      <c r="ORE197" s="461"/>
      <c r="ORF197" s="461"/>
      <c r="ORG197" s="461"/>
      <c r="ORH197" s="461"/>
      <c r="ORI197" s="461"/>
      <c r="ORJ197" s="461"/>
      <c r="ORK197" s="461"/>
      <c r="ORL197" s="461"/>
      <c r="ORM197" s="461"/>
      <c r="ORN197" s="461"/>
      <c r="ORO197" s="461"/>
      <c r="ORP197" s="461"/>
      <c r="ORQ197" s="461"/>
      <c r="ORR197" s="461"/>
      <c r="ORS197" s="461"/>
      <c r="ORT197" s="461"/>
      <c r="ORU197" s="461"/>
      <c r="ORV197" s="461"/>
      <c r="ORW197" s="461"/>
      <c r="ORX197" s="461"/>
      <c r="ORY197" s="461"/>
      <c r="ORZ197" s="461"/>
      <c r="OSA197" s="461"/>
      <c r="OSB197" s="461"/>
      <c r="OSC197" s="461"/>
      <c r="OSD197" s="461"/>
      <c r="OSE197" s="461"/>
      <c r="OSF197" s="461"/>
      <c r="OSG197" s="461"/>
      <c r="OSH197" s="461"/>
      <c r="OSI197" s="461"/>
      <c r="OSJ197" s="461"/>
      <c r="OSK197" s="461"/>
      <c r="OSL197" s="461"/>
      <c r="OSM197" s="461"/>
      <c r="OSN197" s="461"/>
      <c r="OSO197" s="461"/>
      <c r="OSP197" s="461"/>
      <c r="OSQ197" s="461"/>
      <c r="OSR197" s="461"/>
      <c r="OSS197" s="461"/>
      <c r="OST197" s="461"/>
      <c r="OSU197" s="461"/>
      <c r="OSV197" s="461"/>
      <c r="OSW197" s="461"/>
      <c r="OSX197" s="461"/>
      <c r="OSY197" s="461"/>
      <c r="OSZ197" s="461"/>
      <c r="OTA197" s="461"/>
      <c r="OTB197" s="461"/>
      <c r="OTC197" s="461"/>
      <c r="OTD197" s="461"/>
      <c r="OTE197" s="461"/>
      <c r="OTF197" s="461"/>
      <c r="OTG197" s="461"/>
      <c r="OTH197" s="461"/>
      <c r="OTI197" s="461"/>
      <c r="OTJ197" s="461"/>
      <c r="OTK197" s="461"/>
      <c r="OTL197" s="461"/>
      <c r="OTM197" s="461"/>
      <c r="OTN197" s="461"/>
      <c r="OTO197" s="461"/>
      <c r="OTP197" s="461"/>
      <c r="OTQ197" s="461"/>
      <c r="OTR197" s="461"/>
      <c r="OTS197" s="461"/>
      <c r="OTT197" s="461"/>
      <c r="OTU197" s="461"/>
      <c r="OTV197" s="461"/>
      <c r="OTW197" s="461"/>
      <c r="OTX197" s="461"/>
      <c r="OTY197" s="461"/>
      <c r="OTZ197" s="461"/>
      <c r="OUA197" s="461"/>
      <c r="OUB197" s="461"/>
      <c r="OUC197" s="461"/>
      <c r="OUD197" s="461"/>
      <c r="OUE197" s="461"/>
      <c r="OUF197" s="461"/>
      <c r="OUG197" s="461"/>
      <c r="OUH197" s="461"/>
      <c r="OUI197" s="461"/>
      <c r="OUJ197" s="461"/>
      <c r="OUK197" s="461"/>
      <c r="OUL197" s="461"/>
      <c r="OUM197" s="461"/>
      <c r="OUN197" s="461"/>
      <c r="OUO197" s="461"/>
      <c r="OUP197" s="461"/>
      <c r="OUQ197" s="461"/>
      <c r="OUR197" s="461"/>
      <c r="OUS197" s="461"/>
      <c r="OUT197" s="461"/>
      <c r="OUU197" s="461"/>
      <c r="OUV197" s="461"/>
      <c r="OUW197" s="461"/>
      <c r="OUX197" s="461"/>
      <c r="OUY197" s="461"/>
      <c r="OUZ197" s="461"/>
      <c r="OVA197" s="461"/>
      <c r="OVB197" s="461"/>
      <c r="OVC197" s="461"/>
      <c r="OVD197" s="461"/>
      <c r="OVE197" s="461"/>
      <c r="OVF197" s="461"/>
      <c r="OVG197" s="461"/>
      <c r="OVH197" s="461"/>
      <c r="OVI197" s="461"/>
      <c r="OVJ197" s="461"/>
      <c r="OVK197" s="461"/>
      <c r="OVL197" s="461"/>
      <c r="OVM197" s="461"/>
      <c r="OVN197" s="461"/>
      <c r="OVO197" s="461"/>
      <c r="OVP197" s="461"/>
      <c r="OVQ197" s="461"/>
      <c r="OVR197" s="461"/>
      <c r="OVS197" s="461"/>
      <c r="OVT197" s="461"/>
      <c r="OVU197" s="461"/>
      <c r="OVV197" s="461"/>
      <c r="OVW197" s="461"/>
      <c r="OVX197" s="461"/>
      <c r="OVY197" s="461"/>
      <c r="OVZ197" s="461"/>
      <c r="OWA197" s="461"/>
      <c r="OWB197" s="461"/>
      <c r="OWC197" s="461"/>
      <c r="OWD197" s="461"/>
      <c r="OWE197" s="461"/>
      <c r="OWF197" s="461"/>
      <c r="OWG197" s="461"/>
      <c r="OWH197" s="461"/>
      <c r="OWI197" s="461"/>
      <c r="OWJ197" s="461"/>
      <c r="OWK197" s="461"/>
      <c r="OWL197" s="461"/>
      <c r="OWM197" s="461"/>
      <c r="OWN197" s="461"/>
      <c r="OWO197" s="461"/>
      <c r="OWP197" s="461"/>
      <c r="OWQ197" s="461"/>
      <c r="OWR197" s="461"/>
      <c r="OWS197" s="461"/>
      <c r="OWT197" s="461"/>
      <c r="OWU197" s="461"/>
      <c r="OWV197" s="461"/>
      <c r="OWW197" s="461"/>
      <c r="OWX197" s="461"/>
      <c r="OWY197" s="461"/>
      <c r="OWZ197" s="461"/>
      <c r="OXA197" s="461"/>
      <c r="OXB197" s="461"/>
      <c r="OXC197" s="461"/>
      <c r="OXD197" s="461"/>
      <c r="OXE197" s="461"/>
      <c r="OXF197" s="461"/>
      <c r="OXG197" s="461"/>
      <c r="OXH197" s="461"/>
      <c r="OXI197" s="461"/>
      <c r="OXJ197" s="461"/>
      <c r="OXK197" s="461"/>
      <c r="OXL197" s="461"/>
      <c r="OXM197" s="461"/>
      <c r="OXN197" s="461"/>
      <c r="OXO197" s="461"/>
      <c r="OXP197" s="461"/>
      <c r="OXQ197" s="461"/>
      <c r="OXR197" s="461"/>
      <c r="OXS197" s="461"/>
      <c r="OXT197" s="461"/>
      <c r="OXU197" s="461"/>
      <c r="OXV197" s="461"/>
      <c r="OXW197" s="461"/>
      <c r="OXX197" s="461"/>
      <c r="OXY197" s="461"/>
      <c r="OXZ197" s="461"/>
      <c r="OYA197" s="461"/>
      <c r="OYB197" s="461"/>
      <c r="OYC197" s="461"/>
      <c r="OYD197" s="461"/>
      <c r="OYE197" s="461"/>
      <c r="OYF197" s="461"/>
      <c r="OYG197" s="461"/>
      <c r="OYH197" s="461"/>
      <c r="OYI197" s="461"/>
      <c r="OYJ197" s="461"/>
      <c r="OYK197" s="461"/>
      <c r="OYL197" s="461"/>
      <c r="OYM197" s="461"/>
      <c r="OYN197" s="461"/>
      <c r="OYO197" s="461"/>
      <c r="OYP197" s="461"/>
      <c r="OYQ197" s="461"/>
      <c r="OYR197" s="461"/>
      <c r="OYS197" s="461"/>
      <c r="OYT197" s="461"/>
      <c r="OYU197" s="461"/>
      <c r="OYV197" s="461"/>
      <c r="OYW197" s="461"/>
      <c r="OYX197" s="461"/>
      <c r="OYY197" s="461"/>
      <c r="OYZ197" s="461"/>
      <c r="OZA197" s="461"/>
      <c r="OZB197" s="461"/>
      <c r="OZC197" s="461"/>
      <c r="OZD197" s="461"/>
      <c r="OZE197" s="461"/>
      <c r="OZF197" s="461"/>
      <c r="OZG197" s="461"/>
      <c r="OZH197" s="461"/>
      <c r="OZI197" s="461"/>
      <c r="OZJ197" s="461"/>
      <c r="OZK197" s="461"/>
      <c r="OZL197" s="461"/>
      <c r="OZM197" s="461"/>
      <c r="OZN197" s="461"/>
      <c r="OZO197" s="461"/>
      <c r="OZP197" s="461"/>
      <c r="OZQ197" s="461"/>
      <c r="OZR197" s="461"/>
      <c r="OZS197" s="461"/>
      <c r="OZT197" s="461"/>
      <c r="OZU197" s="461"/>
      <c r="OZV197" s="461"/>
      <c r="OZW197" s="461"/>
      <c r="OZX197" s="461"/>
      <c r="OZY197" s="461"/>
      <c r="OZZ197" s="461"/>
      <c r="PAA197" s="461"/>
      <c r="PAB197" s="461"/>
      <c r="PAC197" s="461"/>
      <c r="PAD197" s="461"/>
      <c r="PAE197" s="461"/>
      <c r="PAF197" s="461"/>
      <c r="PAG197" s="461"/>
      <c r="PAH197" s="461"/>
      <c r="PAI197" s="461"/>
      <c r="PAJ197" s="461"/>
      <c r="PAK197" s="461"/>
      <c r="PAL197" s="461"/>
      <c r="PAM197" s="461"/>
      <c r="PAN197" s="461"/>
      <c r="PAO197" s="461"/>
      <c r="PAP197" s="461"/>
      <c r="PAQ197" s="461"/>
      <c r="PAR197" s="461"/>
      <c r="PAS197" s="461"/>
      <c r="PAT197" s="461"/>
      <c r="PAU197" s="461"/>
      <c r="PAV197" s="461"/>
      <c r="PAW197" s="461"/>
      <c r="PAX197" s="461"/>
      <c r="PAY197" s="461"/>
      <c r="PAZ197" s="461"/>
      <c r="PBA197" s="461"/>
      <c r="PBB197" s="461"/>
      <c r="PBC197" s="461"/>
      <c r="PBD197" s="461"/>
      <c r="PBE197" s="461"/>
      <c r="PBF197" s="461"/>
      <c r="PBG197" s="461"/>
      <c r="PBH197" s="461"/>
      <c r="PBI197" s="461"/>
      <c r="PBJ197" s="461"/>
      <c r="PBK197" s="461"/>
      <c r="PBL197" s="461"/>
      <c r="PBM197" s="461"/>
      <c r="PBN197" s="461"/>
      <c r="PBO197" s="461"/>
      <c r="PBP197" s="461"/>
      <c r="PBQ197" s="461"/>
      <c r="PBR197" s="461"/>
      <c r="PBS197" s="461"/>
      <c r="PBT197" s="461"/>
      <c r="PBU197" s="461"/>
      <c r="PBV197" s="461"/>
      <c r="PBW197" s="461"/>
      <c r="PBX197" s="461"/>
      <c r="PBY197" s="461"/>
      <c r="PBZ197" s="461"/>
      <c r="PCA197" s="461"/>
      <c r="PCB197" s="461"/>
      <c r="PCC197" s="461"/>
      <c r="PCD197" s="461"/>
      <c r="PCE197" s="461"/>
      <c r="PCF197" s="461"/>
      <c r="PCG197" s="461"/>
      <c r="PCH197" s="461"/>
      <c r="PCI197" s="461"/>
      <c r="PCJ197" s="461"/>
      <c r="PCK197" s="461"/>
      <c r="PCL197" s="461"/>
      <c r="PCM197" s="461"/>
      <c r="PCN197" s="461"/>
      <c r="PCO197" s="461"/>
      <c r="PCP197" s="461"/>
      <c r="PCQ197" s="461"/>
      <c r="PCR197" s="461"/>
      <c r="PCS197" s="461"/>
      <c r="PCT197" s="461"/>
      <c r="PCU197" s="461"/>
      <c r="PCV197" s="461"/>
      <c r="PCW197" s="461"/>
      <c r="PCX197" s="461"/>
      <c r="PCY197" s="461"/>
      <c r="PCZ197" s="461"/>
      <c r="PDA197" s="461"/>
      <c r="PDB197" s="461"/>
      <c r="PDC197" s="461"/>
      <c r="PDD197" s="461"/>
      <c r="PDE197" s="461"/>
      <c r="PDF197" s="461"/>
      <c r="PDG197" s="461"/>
      <c r="PDH197" s="461"/>
      <c r="PDI197" s="461"/>
      <c r="PDJ197" s="461"/>
      <c r="PDK197" s="461"/>
      <c r="PDL197" s="461"/>
      <c r="PDM197" s="461"/>
      <c r="PDN197" s="461"/>
      <c r="PDO197" s="461"/>
      <c r="PDP197" s="461"/>
      <c r="PDQ197" s="461"/>
      <c r="PDR197" s="461"/>
      <c r="PDS197" s="461"/>
      <c r="PDT197" s="461"/>
      <c r="PDU197" s="461"/>
      <c r="PDV197" s="461"/>
      <c r="PDW197" s="461"/>
      <c r="PDX197" s="461"/>
      <c r="PDY197" s="461"/>
      <c r="PDZ197" s="461"/>
      <c r="PEA197" s="461"/>
      <c r="PEB197" s="461"/>
      <c r="PEC197" s="461"/>
      <c r="PED197" s="461"/>
      <c r="PEE197" s="461"/>
      <c r="PEF197" s="461"/>
      <c r="PEG197" s="461"/>
      <c r="PEH197" s="461"/>
      <c r="PEI197" s="461"/>
      <c r="PEJ197" s="461"/>
      <c r="PEK197" s="461"/>
      <c r="PEL197" s="461"/>
      <c r="PEM197" s="461"/>
      <c r="PEN197" s="461"/>
      <c r="PEO197" s="461"/>
      <c r="PEP197" s="461"/>
      <c r="PEQ197" s="461"/>
      <c r="PER197" s="461"/>
      <c r="PES197" s="461"/>
      <c r="PET197" s="461"/>
      <c r="PEU197" s="461"/>
      <c r="PEV197" s="461"/>
      <c r="PEW197" s="461"/>
      <c r="PEX197" s="461"/>
      <c r="PEY197" s="461"/>
      <c r="PEZ197" s="461"/>
      <c r="PFA197" s="461"/>
      <c r="PFB197" s="461"/>
      <c r="PFC197" s="461"/>
      <c r="PFD197" s="461"/>
      <c r="PFE197" s="461"/>
      <c r="PFF197" s="461"/>
      <c r="PFG197" s="461"/>
      <c r="PFH197" s="461"/>
      <c r="PFI197" s="461"/>
      <c r="PFJ197" s="461"/>
      <c r="PFK197" s="461"/>
      <c r="PFL197" s="461"/>
      <c r="PFM197" s="461"/>
      <c r="PFN197" s="461"/>
      <c r="PFO197" s="461"/>
      <c r="PFP197" s="461"/>
      <c r="PFQ197" s="461"/>
      <c r="PFR197" s="461"/>
      <c r="PFS197" s="461"/>
      <c r="PFT197" s="461"/>
      <c r="PFU197" s="461"/>
      <c r="PFV197" s="461"/>
      <c r="PFW197" s="461"/>
      <c r="PFX197" s="461"/>
      <c r="PFY197" s="461"/>
      <c r="PFZ197" s="461"/>
      <c r="PGA197" s="461"/>
      <c r="PGB197" s="461"/>
      <c r="PGC197" s="461"/>
      <c r="PGD197" s="461"/>
      <c r="PGE197" s="461"/>
      <c r="PGF197" s="461"/>
      <c r="PGG197" s="461"/>
      <c r="PGH197" s="461"/>
      <c r="PGI197" s="461"/>
      <c r="PGJ197" s="461"/>
      <c r="PGK197" s="461"/>
      <c r="PGL197" s="461"/>
      <c r="PGM197" s="461"/>
      <c r="PGN197" s="461"/>
      <c r="PGO197" s="461"/>
      <c r="PGP197" s="461"/>
      <c r="PGQ197" s="461"/>
      <c r="PGR197" s="461"/>
      <c r="PGS197" s="461"/>
      <c r="PGT197" s="461"/>
      <c r="PGU197" s="461"/>
      <c r="PGV197" s="461"/>
      <c r="PGW197" s="461"/>
      <c r="PGX197" s="461"/>
      <c r="PGY197" s="461"/>
      <c r="PGZ197" s="461"/>
      <c r="PHA197" s="461"/>
      <c r="PHB197" s="461"/>
      <c r="PHC197" s="461"/>
      <c r="PHD197" s="461"/>
      <c r="PHE197" s="461"/>
      <c r="PHF197" s="461"/>
      <c r="PHG197" s="461"/>
      <c r="PHH197" s="461"/>
      <c r="PHI197" s="461"/>
      <c r="PHJ197" s="461"/>
      <c r="PHK197" s="461"/>
      <c r="PHL197" s="461"/>
      <c r="PHM197" s="461"/>
      <c r="PHN197" s="461"/>
      <c r="PHO197" s="461"/>
      <c r="PHP197" s="461"/>
      <c r="PHQ197" s="461"/>
      <c r="PHR197" s="461"/>
      <c r="PHS197" s="461"/>
      <c r="PHT197" s="461"/>
      <c r="PHU197" s="461"/>
      <c r="PHV197" s="461"/>
      <c r="PHW197" s="461"/>
      <c r="PHX197" s="461"/>
      <c r="PHY197" s="461"/>
      <c r="PHZ197" s="461"/>
      <c r="PIA197" s="461"/>
      <c r="PIB197" s="461"/>
      <c r="PIC197" s="461"/>
      <c r="PID197" s="461"/>
      <c r="PIE197" s="461"/>
      <c r="PIF197" s="461"/>
      <c r="PIG197" s="461"/>
      <c r="PIH197" s="461"/>
      <c r="PII197" s="461"/>
      <c r="PIJ197" s="461"/>
      <c r="PIK197" s="461"/>
      <c r="PIL197" s="461"/>
      <c r="PIM197" s="461"/>
      <c r="PIN197" s="461"/>
      <c r="PIO197" s="461"/>
      <c r="PIP197" s="461"/>
      <c r="PIQ197" s="461"/>
      <c r="PIR197" s="461"/>
      <c r="PIS197" s="461"/>
      <c r="PIT197" s="461"/>
      <c r="PIU197" s="461"/>
      <c r="PIV197" s="461"/>
      <c r="PIW197" s="461"/>
      <c r="PIX197" s="461"/>
      <c r="PIY197" s="461"/>
      <c r="PIZ197" s="461"/>
      <c r="PJA197" s="461"/>
      <c r="PJB197" s="461"/>
      <c r="PJC197" s="461"/>
      <c r="PJD197" s="461"/>
      <c r="PJE197" s="461"/>
      <c r="PJF197" s="461"/>
      <c r="PJG197" s="461"/>
      <c r="PJH197" s="461"/>
      <c r="PJI197" s="461"/>
      <c r="PJJ197" s="461"/>
      <c r="PJK197" s="461"/>
      <c r="PJL197" s="461"/>
      <c r="PJM197" s="461"/>
      <c r="PJN197" s="461"/>
      <c r="PJO197" s="461"/>
      <c r="PJP197" s="461"/>
      <c r="PJQ197" s="461"/>
      <c r="PJR197" s="461"/>
      <c r="PJS197" s="461"/>
      <c r="PJT197" s="461"/>
      <c r="PJU197" s="461"/>
      <c r="PJV197" s="461"/>
      <c r="PJW197" s="461"/>
      <c r="PJX197" s="461"/>
      <c r="PJY197" s="461"/>
      <c r="PJZ197" s="461"/>
      <c r="PKA197" s="461"/>
      <c r="PKB197" s="461"/>
      <c r="PKC197" s="461"/>
      <c r="PKD197" s="461"/>
      <c r="PKE197" s="461"/>
      <c r="PKF197" s="461"/>
      <c r="PKG197" s="461"/>
      <c r="PKH197" s="461"/>
      <c r="PKI197" s="461"/>
      <c r="PKJ197" s="461"/>
      <c r="PKK197" s="461"/>
      <c r="PKL197" s="461"/>
      <c r="PKM197" s="461"/>
      <c r="PKN197" s="461"/>
      <c r="PKO197" s="461"/>
      <c r="PKP197" s="461"/>
      <c r="PKQ197" s="461"/>
      <c r="PKR197" s="461"/>
      <c r="PKS197" s="461"/>
      <c r="PKT197" s="461"/>
      <c r="PKU197" s="461"/>
      <c r="PKV197" s="461"/>
      <c r="PKW197" s="461"/>
      <c r="PKX197" s="461"/>
      <c r="PKY197" s="461"/>
      <c r="PKZ197" s="461"/>
      <c r="PLA197" s="461"/>
      <c r="PLB197" s="461"/>
      <c r="PLC197" s="461"/>
      <c r="PLD197" s="461"/>
      <c r="PLE197" s="461"/>
      <c r="PLF197" s="461"/>
      <c r="PLG197" s="461"/>
      <c r="PLH197" s="461"/>
      <c r="PLI197" s="461"/>
      <c r="PLJ197" s="461"/>
      <c r="PLK197" s="461"/>
      <c r="PLL197" s="461"/>
      <c r="PLM197" s="461"/>
      <c r="PLN197" s="461"/>
      <c r="PLO197" s="461"/>
      <c r="PLP197" s="461"/>
      <c r="PLQ197" s="461"/>
      <c r="PLR197" s="461"/>
      <c r="PLS197" s="461"/>
      <c r="PLT197" s="461"/>
      <c r="PLU197" s="461"/>
      <c r="PLV197" s="461"/>
      <c r="PLW197" s="461"/>
      <c r="PLX197" s="461"/>
      <c r="PLY197" s="461"/>
      <c r="PLZ197" s="461"/>
      <c r="PMA197" s="461"/>
      <c r="PMB197" s="461"/>
      <c r="PMC197" s="461"/>
      <c r="PMD197" s="461"/>
      <c r="PME197" s="461"/>
      <c r="PMF197" s="461"/>
      <c r="PMG197" s="461"/>
      <c r="PMH197" s="461"/>
      <c r="PMI197" s="461"/>
      <c r="PMJ197" s="461"/>
      <c r="PMK197" s="461"/>
      <c r="PML197" s="461"/>
      <c r="PMM197" s="461"/>
      <c r="PMN197" s="461"/>
      <c r="PMO197" s="461"/>
      <c r="PMP197" s="461"/>
      <c r="PMQ197" s="461"/>
      <c r="PMR197" s="461"/>
      <c r="PMS197" s="461"/>
      <c r="PMT197" s="461"/>
      <c r="PMU197" s="461"/>
      <c r="PMV197" s="461"/>
      <c r="PMW197" s="461"/>
      <c r="PMX197" s="461"/>
      <c r="PMY197" s="461"/>
      <c r="PMZ197" s="461"/>
      <c r="PNA197" s="461"/>
      <c r="PNB197" s="461"/>
      <c r="PNC197" s="461"/>
      <c r="PND197" s="461"/>
      <c r="PNE197" s="461"/>
      <c r="PNF197" s="461"/>
      <c r="PNG197" s="461"/>
      <c r="PNH197" s="461"/>
      <c r="PNI197" s="461"/>
      <c r="PNJ197" s="461"/>
      <c r="PNK197" s="461"/>
      <c r="PNL197" s="461"/>
      <c r="PNM197" s="461"/>
      <c r="PNN197" s="461"/>
      <c r="PNO197" s="461"/>
      <c r="PNP197" s="461"/>
      <c r="PNQ197" s="461"/>
      <c r="PNR197" s="461"/>
      <c r="PNS197" s="461"/>
      <c r="PNT197" s="461"/>
      <c r="PNU197" s="461"/>
      <c r="PNV197" s="461"/>
      <c r="PNW197" s="461"/>
      <c r="PNX197" s="461"/>
      <c r="PNY197" s="461"/>
      <c r="PNZ197" s="461"/>
      <c r="POA197" s="461"/>
      <c r="POB197" s="461"/>
      <c r="POC197" s="461"/>
      <c r="POD197" s="461"/>
      <c r="POE197" s="461"/>
      <c r="POF197" s="461"/>
      <c r="POG197" s="461"/>
      <c r="POH197" s="461"/>
      <c r="POI197" s="461"/>
      <c r="POJ197" s="461"/>
      <c r="POK197" s="461"/>
      <c r="POL197" s="461"/>
      <c r="POM197" s="461"/>
      <c r="PON197" s="461"/>
      <c r="POO197" s="461"/>
      <c r="POP197" s="461"/>
      <c r="POQ197" s="461"/>
      <c r="POR197" s="461"/>
      <c r="POS197" s="461"/>
      <c r="POT197" s="461"/>
      <c r="POU197" s="461"/>
      <c r="POV197" s="461"/>
      <c r="POW197" s="461"/>
      <c r="POX197" s="461"/>
      <c r="POY197" s="461"/>
      <c r="POZ197" s="461"/>
      <c r="PPA197" s="461"/>
      <c r="PPB197" s="461"/>
      <c r="PPC197" s="461"/>
      <c r="PPD197" s="461"/>
      <c r="PPE197" s="461"/>
      <c r="PPF197" s="461"/>
      <c r="PPG197" s="461"/>
      <c r="PPH197" s="461"/>
      <c r="PPI197" s="461"/>
      <c r="PPJ197" s="461"/>
      <c r="PPK197" s="461"/>
      <c r="PPL197" s="461"/>
      <c r="PPM197" s="461"/>
      <c r="PPN197" s="461"/>
      <c r="PPO197" s="461"/>
      <c r="PPP197" s="461"/>
      <c r="PPQ197" s="461"/>
      <c r="PPR197" s="461"/>
      <c r="PPS197" s="461"/>
      <c r="PPT197" s="461"/>
      <c r="PPU197" s="461"/>
      <c r="PPV197" s="461"/>
      <c r="PPW197" s="461"/>
      <c r="PPX197" s="461"/>
      <c r="PPY197" s="461"/>
      <c r="PPZ197" s="461"/>
      <c r="PQA197" s="461"/>
      <c r="PQB197" s="461"/>
      <c r="PQC197" s="461"/>
      <c r="PQD197" s="461"/>
      <c r="PQE197" s="461"/>
      <c r="PQF197" s="461"/>
      <c r="PQG197" s="461"/>
      <c r="PQH197" s="461"/>
      <c r="PQI197" s="461"/>
      <c r="PQJ197" s="461"/>
      <c r="PQK197" s="461"/>
      <c r="PQL197" s="461"/>
      <c r="PQM197" s="461"/>
      <c r="PQN197" s="461"/>
      <c r="PQO197" s="461"/>
      <c r="PQP197" s="461"/>
      <c r="PQQ197" s="461"/>
      <c r="PQR197" s="461"/>
      <c r="PQS197" s="461"/>
      <c r="PQT197" s="461"/>
      <c r="PQU197" s="461"/>
      <c r="PQV197" s="461"/>
      <c r="PQW197" s="461"/>
      <c r="PQX197" s="461"/>
      <c r="PQY197" s="461"/>
      <c r="PQZ197" s="461"/>
      <c r="PRA197" s="461"/>
      <c r="PRB197" s="461"/>
      <c r="PRC197" s="461"/>
      <c r="PRD197" s="461"/>
      <c r="PRE197" s="461"/>
      <c r="PRF197" s="461"/>
      <c r="PRG197" s="461"/>
      <c r="PRH197" s="461"/>
      <c r="PRI197" s="461"/>
      <c r="PRJ197" s="461"/>
      <c r="PRK197" s="461"/>
      <c r="PRL197" s="461"/>
      <c r="PRM197" s="461"/>
      <c r="PRN197" s="461"/>
      <c r="PRO197" s="461"/>
      <c r="PRP197" s="461"/>
      <c r="PRQ197" s="461"/>
      <c r="PRR197" s="461"/>
      <c r="PRS197" s="461"/>
      <c r="PRT197" s="461"/>
      <c r="PRU197" s="461"/>
      <c r="PRV197" s="461"/>
      <c r="PRW197" s="461"/>
      <c r="PRX197" s="461"/>
      <c r="PRY197" s="461"/>
      <c r="PRZ197" s="461"/>
      <c r="PSA197" s="461"/>
      <c r="PSB197" s="461"/>
      <c r="PSC197" s="461"/>
      <c r="PSD197" s="461"/>
      <c r="PSE197" s="461"/>
      <c r="PSF197" s="461"/>
      <c r="PSG197" s="461"/>
      <c r="PSH197" s="461"/>
      <c r="PSI197" s="461"/>
      <c r="PSJ197" s="461"/>
      <c r="PSK197" s="461"/>
      <c r="PSL197" s="461"/>
      <c r="PSM197" s="461"/>
      <c r="PSN197" s="461"/>
      <c r="PSO197" s="461"/>
      <c r="PSP197" s="461"/>
      <c r="PSQ197" s="461"/>
      <c r="PSR197" s="461"/>
      <c r="PSS197" s="461"/>
      <c r="PST197" s="461"/>
      <c r="PSU197" s="461"/>
      <c r="PSV197" s="461"/>
      <c r="PSW197" s="461"/>
      <c r="PSX197" s="461"/>
      <c r="PSY197" s="461"/>
      <c r="PSZ197" s="461"/>
      <c r="PTA197" s="461"/>
      <c r="PTB197" s="461"/>
      <c r="PTC197" s="461"/>
      <c r="PTD197" s="461"/>
      <c r="PTE197" s="461"/>
      <c r="PTF197" s="461"/>
      <c r="PTG197" s="461"/>
      <c r="PTH197" s="461"/>
      <c r="PTI197" s="461"/>
      <c r="PTJ197" s="461"/>
      <c r="PTK197" s="461"/>
      <c r="PTL197" s="461"/>
      <c r="PTM197" s="461"/>
      <c r="PTN197" s="461"/>
      <c r="PTO197" s="461"/>
      <c r="PTP197" s="461"/>
      <c r="PTQ197" s="461"/>
      <c r="PTR197" s="461"/>
      <c r="PTS197" s="461"/>
      <c r="PTT197" s="461"/>
      <c r="PTU197" s="461"/>
      <c r="PTV197" s="461"/>
      <c r="PTW197" s="461"/>
      <c r="PTX197" s="461"/>
      <c r="PTY197" s="461"/>
      <c r="PTZ197" s="461"/>
      <c r="PUA197" s="461"/>
      <c r="PUB197" s="461"/>
      <c r="PUC197" s="461"/>
      <c r="PUD197" s="461"/>
      <c r="PUE197" s="461"/>
      <c r="PUF197" s="461"/>
      <c r="PUG197" s="461"/>
      <c r="PUH197" s="461"/>
      <c r="PUI197" s="461"/>
      <c r="PUJ197" s="461"/>
      <c r="PUK197" s="461"/>
      <c r="PUL197" s="461"/>
      <c r="PUM197" s="461"/>
      <c r="PUN197" s="461"/>
      <c r="PUO197" s="461"/>
      <c r="PUP197" s="461"/>
      <c r="PUQ197" s="461"/>
      <c r="PUR197" s="461"/>
      <c r="PUS197" s="461"/>
      <c r="PUT197" s="461"/>
      <c r="PUU197" s="461"/>
      <c r="PUV197" s="461"/>
      <c r="PUW197" s="461"/>
      <c r="PUX197" s="461"/>
      <c r="PUY197" s="461"/>
      <c r="PUZ197" s="461"/>
      <c r="PVA197" s="461"/>
      <c r="PVB197" s="461"/>
      <c r="PVC197" s="461"/>
      <c r="PVD197" s="461"/>
      <c r="PVE197" s="461"/>
      <c r="PVF197" s="461"/>
      <c r="PVG197" s="461"/>
      <c r="PVH197" s="461"/>
      <c r="PVI197" s="461"/>
      <c r="PVJ197" s="461"/>
      <c r="PVK197" s="461"/>
      <c r="PVL197" s="461"/>
      <c r="PVM197" s="461"/>
      <c r="PVN197" s="461"/>
      <c r="PVO197" s="461"/>
      <c r="PVP197" s="461"/>
      <c r="PVQ197" s="461"/>
      <c r="PVR197" s="461"/>
      <c r="PVS197" s="461"/>
      <c r="PVT197" s="461"/>
      <c r="PVU197" s="461"/>
      <c r="PVV197" s="461"/>
      <c r="PVW197" s="461"/>
      <c r="PVX197" s="461"/>
      <c r="PVY197" s="461"/>
      <c r="PVZ197" s="461"/>
      <c r="PWA197" s="461"/>
      <c r="PWB197" s="461"/>
      <c r="PWC197" s="461"/>
      <c r="PWD197" s="461"/>
      <c r="PWE197" s="461"/>
      <c r="PWF197" s="461"/>
      <c r="PWG197" s="461"/>
      <c r="PWH197" s="461"/>
      <c r="PWI197" s="461"/>
      <c r="PWJ197" s="461"/>
      <c r="PWK197" s="461"/>
      <c r="PWL197" s="461"/>
      <c r="PWM197" s="461"/>
      <c r="PWN197" s="461"/>
      <c r="PWO197" s="461"/>
      <c r="PWP197" s="461"/>
      <c r="PWQ197" s="461"/>
      <c r="PWR197" s="461"/>
      <c r="PWS197" s="461"/>
      <c r="PWT197" s="461"/>
      <c r="PWU197" s="461"/>
      <c r="PWV197" s="461"/>
      <c r="PWW197" s="461"/>
      <c r="PWX197" s="461"/>
      <c r="PWY197" s="461"/>
      <c r="PWZ197" s="461"/>
      <c r="PXA197" s="461"/>
      <c r="PXB197" s="461"/>
      <c r="PXC197" s="461"/>
      <c r="PXD197" s="461"/>
      <c r="PXE197" s="461"/>
      <c r="PXF197" s="461"/>
      <c r="PXG197" s="461"/>
      <c r="PXH197" s="461"/>
      <c r="PXI197" s="461"/>
      <c r="PXJ197" s="461"/>
      <c r="PXK197" s="461"/>
      <c r="PXL197" s="461"/>
      <c r="PXM197" s="461"/>
      <c r="PXN197" s="461"/>
      <c r="PXO197" s="461"/>
      <c r="PXP197" s="461"/>
      <c r="PXQ197" s="461"/>
      <c r="PXR197" s="461"/>
      <c r="PXS197" s="461"/>
      <c r="PXT197" s="461"/>
      <c r="PXU197" s="461"/>
      <c r="PXV197" s="461"/>
      <c r="PXW197" s="461"/>
      <c r="PXX197" s="461"/>
      <c r="PXY197" s="461"/>
      <c r="PXZ197" s="461"/>
      <c r="PYA197" s="461"/>
      <c r="PYB197" s="461"/>
      <c r="PYC197" s="461"/>
      <c r="PYD197" s="461"/>
      <c r="PYE197" s="461"/>
      <c r="PYF197" s="461"/>
      <c r="PYG197" s="461"/>
      <c r="PYH197" s="461"/>
      <c r="PYI197" s="461"/>
      <c r="PYJ197" s="461"/>
      <c r="PYK197" s="461"/>
      <c r="PYL197" s="461"/>
      <c r="PYM197" s="461"/>
      <c r="PYN197" s="461"/>
      <c r="PYO197" s="461"/>
      <c r="PYP197" s="461"/>
      <c r="PYQ197" s="461"/>
      <c r="PYR197" s="461"/>
      <c r="PYS197" s="461"/>
      <c r="PYT197" s="461"/>
      <c r="PYU197" s="461"/>
      <c r="PYV197" s="461"/>
      <c r="PYW197" s="461"/>
      <c r="PYX197" s="461"/>
      <c r="PYY197" s="461"/>
      <c r="PYZ197" s="461"/>
      <c r="PZA197" s="461"/>
      <c r="PZB197" s="461"/>
      <c r="PZC197" s="461"/>
      <c r="PZD197" s="461"/>
      <c r="PZE197" s="461"/>
      <c r="PZF197" s="461"/>
      <c r="PZG197" s="461"/>
      <c r="PZH197" s="461"/>
      <c r="PZI197" s="461"/>
      <c r="PZJ197" s="461"/>
      <c r="PZK197" s="461"/>
      <c r="PZL197" s="461"/>
      <c r="PZM197" s="461"/>
      <c r="PZN197" s="461"/>
      <c r="PZO197" s="461"/>
      <c r="PZP197" s="461"/>
      <c r="PZQ197" s="461"/>
      <c r="PZR197" s="461"/>
      <c r="PZS197" s="461"/>
      <c r="PZT197" s="461"/>
      <c r="PZU197" s="461"/>
      <c r="PZV197" s="461"/>
      <c r="PZW197" s="461"/>
      <c r="PZX197" s="461"/>
      <c r="PZY197" s="461"/>
      <c r="PZZ197" s="461"/>
      <c r="QAA197" s="461"/>
      <c r="QAB197" s="461"/>
      <c r="QAC197" s="461"/>
      <c r="QAD197" s="461"/>
      <c r="QAE197" s="461"/>
      <c r="QAF197" s="461"/>
      <c r="QAG197" s="461"/>
      <c r="QAH197" s="461"/>
      <c r="QAI197" s="461"/>
      <c r="QAJ197" s="461"/>
      <c r="QAK197" s="461"/>
      <c r="QAL197" s="461"/>
      <c r="QAM197" s="461"/>
      <c r="QAN197" s="461"/>
      <c r="QAO197" s="461"/>
      <c r="QAP197" s="461"/>
      <c r="QAQ197" s="461"/>
      <c r="QAR197" s="461"/>
      <c r="QAS197" s="461"/>
      <c r="QAT197" s="461"/>
      <c r="QAU197" s="461"/>
      <c r="QAV197" s="461"/>
      <c r="QAW197" s="461"/>
      <c r="QAX197" s="461"/>
      <c r="QAY197" s="461"/>
      <c r="QAZ197" s="461"/>
      <c r="QBA197" s="461"/>
      <c r="QBB197" s="461"/>
      <c r="QBC197" s="461"/>
      <c r="QBD197" s="461"/>
      <c r="QBE197" s="461"/>
      <c r="QBF197" s="461"/>
      <c r="QBG197" s="461"/>
      <c r="QBH197" s="461"/>
      <c r="QBI197" s="461"/>
      <c r="QBJ197" s="461"/>
      <c r="QBK197" s="461"/>
      <c r="QBL197" s="461"/>
      <c r="QBM197" s="461"/>
      <c r="QBN197" s="461"/>
      <c r="QBO197" s="461"/>
      <c r="QBP197" s="461"/>
      <c r="QBQ197" s="461"/>
      <c r="QBR197" s="461"/>
      <c r="QBS197" s="461"/>
      <c r="QBT197" s="461"/>
      <c r="QBU197" s="461"/>
      <c r="QBV197" s="461"/>
      <c r="QBW197" s="461"/>
      <c r="QBX197" s="461"/>
      <c r="QBY197" s="461"/>
      <c r="QBZ197" s="461"/>
      <c r="QCA197" s="461"/>
      <c r="QCB197" s="461"/>
      <c r="QCC197" s="461"/>
      <c r="QCD197" s="461"/>
      <c r="QCE197" s="461"/>
      <c r="QCF197" s="461"/>
      <c r="QCG197" s="461"/>
      <c r="QCH197" s="461"/>
      <c r="QCI197" s="461"/>
      <c r="QCJ197" s="461"/>
      <c r="QCK197" s="461"/>
      <c r="QCL197" s="461"/>
      <c r="QCM197" s="461"/>
      <c r="QCN197" s="461"/>
      <c r="QCO197" s="461"/>
      <c r="QCP197" s="461"/>
      <c r="QCQ197" s="461"/>
      <c r="QCR197" s="461"/>
      <c r="QCS197" s="461"/>
      <c r="QCT197" s="461"/>
      <c r="QCU197" s="461"/>
      <c r="QCV197" s="461"/>
      <c r="QCW197" s="461"/>
      <c r="QCX197" s="461"/>
      <c r="QCY197" s="461"/>
      <c r="QCZ197" s="461"/>
      <c r="QDA197" s="461"/>
      <c r="QDB197" s="461"/>
      <c r="QDC197" s="461"/>
      <c r="QDD197" s="461"/>
      <c r="QDE197" s="461"/>
      <c r="QDF197" s="461"/>
      <c r="QDG197" s="461"/>
      <c r="QDH197" s="461"/>
      <c r="QDI197" s="461"/>
      <c r="QDJ197" s="461"/>
      <c r="QDK197" s="461"/>
      <c r="QDL197" s="461"/>
      <c r="QDM197" s="461"/>
      <c r="QDN197" s="461"/>
      <c r="QDO197" s="461"/>
      <c r="QDP197" s="461"/>
      <c r="QDQ197" s="461"/>
      <c r="QDR197" s="461"/>
      <c r="QDS197" s="461"/>
      <c r="QDT197" s="461"/>
      <c r="QDU197" s="461"/>
      <c r="QDV197" s="461"/>
      <c r="QDW197" s="461"/>
      <c r="QDX197" s="461"/>
      <c r="QDY197" s="461"/>
      <c r="QDZ197" s="461"/>
      <c r="QEA197" s="461"/>
      <c r="QEB197" s="461"/>
      <c r="QEC197" s="461"/>
      <c r="QED197" s="461"/>
      <c r="QEE197" s="461"/>
      <c r="QEF197" s="461"/>
      <c r="QEG197" s="461"/>
      <c r="QEH197" s="461"/>
      <c r="QEI197" s="461"/>
      <c r="QEJ197" s="461"/>
      <c r="QEK197" s="461"/>
      <c r="QEL197" s="461"/>
      <c r="QEM197" s="461"/>
      <c r="QEN197" s="461"/>
      <c r="QEO197" s="461"/>
      <c r="QEP197" s="461"/>
      <c r="QEQ197" s="461"/>
      <c r="QER197" s="461"/>
      <c r="QES197" s="461"/>
      <c r="QET197" s="461"/>
      <c r="QEU197" s="461"/>
      <c r="QEV197" s="461"/>
      <c r="QEW197" s="461"/>
      <c r="QEX197" s="461"/>
      <c r="QEY197" s="461"/>
      <c r="QEZ197" s="461"/>
      <c r="QFA197" s="461"/>
      <c r="QFB197" s="461"/>
      <c r="QFC197" s="461"/>
      <c r="QFD197" s="461"/>
      <c r="QFE197" s="461"/>
      <c r="QFF197" s="461"/>
      <c r="QFG197" s="461"/>
      <c r="QFH197" s="461"/>
      <c r="QFI197" s="461"/>
      <c r="QFJ197" s="461"/>
      <c r="QFK197" s="461"/>
      <c r="QFL197" s="461"/>
      <c r="QFM197" s="461"/>
      <c r="QFN197" s="461"/>
      <c r="QFO197" s="461"/>
      <c r="QFP197" s="461"/>
      <c r="QFQ197" s="461"/>
      <c r="QFR197" s="461"/>
      <c r="QFS197" s="461"/>
      <c r="QFT197" s="461"/>
      <c r="QFU197" s="461"/>
      <c r="QFV197" s="461"/>
      <c r="QFW197" s="461"/>
      <c r="QFX197" s="461"/>
      <c r="QFY197" s="461"/>
      <c r="QFZ197" s="461"/>
      <c r="QGA197" s="461"/>
      <c r="QGB197" s="461"/>
      <c r="QGC197" s="461"/>
      <c r="QGD197" s="461"/>
      <c r="QGE197" s="461"/>
      <c r="QGF197" s="461"/>
      <c r="QGG197" s="461"/>
      <c r="QGH197" s="461"/>
      <c r="QGI197" s="461"/>
      <c r="QGJ197" s="461"/>
      <c r="QGK197" s="461"/>
      <c r="QGL197" s="461"/>
      <c r="QGM197" s="461"/>
      <c r="QGN197" s="461"/>
      <c r="QGO197" s="461"/>
      <c r="QGP197" s="461"/>
      <c r="QGQ197" s="461"/>
      <c r="QGR197" s="461"/>
      <c r="QGS197" s="461"/>
      <c r="QGT197" s="461"/>
      <c r="QGU197" s="461"/>
      <c r="QGV197" s="461"/>
      <c r="QGW197" s="461"/>
      <c r="QGX197" s="461"/>
      <c r="QGY197" s="461"/>
      <c r="QGZ197" s="461"/>
      <c r="QHA197" s="461"/>
      <c r="QHB197" s="461"/>
      <c r="QHC197" s="461"/>
      <c r="QHD197" s="461"/>
      <c r="QHE197" s="461"/>
      <c r="QHF197" s="461"/>
      <c r="QHG197" s="461"/>
      <c r="QHH197" s="461"/>
      <c r="QHI197" s="461"/>
      <c r="QHJ197" s="461"/>
      <c r="QHK197" s="461"/>
      <c r="QHL197" s="461"/>
      <c r="QHM197" s="461"/>
      <c r="QHN197" s="461"/>
      <c r="QHO197" s="461"/>
      <c r="QHP197" s="461"/>
      <c r="QHQ197" s="461"/>
      <c r="QHR197" s="461"/>
      <c r="QHS197" s="461"/>
      <c r="QHT197" s="461"/>
      <c r="QHU197" s="461"/>
      <c r="QHV197" s="461"/>
      <c r="QHW197" s="461"/>
      <c r="QHX197" s="461"/>
      <c r="QHY197" s="461"/>
      <c r="QHZ197" s="461"/>
      <c r="QIA197" s="461"/>
      <c r="QIB197" s="461"/>
      <c r="QIC197" s="461"/>
      <c r="QID197" s="461"/>
      <c r="QIE197" s="461"/>
      <c r="QIF197" s="461"/>
      <c r="QIG197" s="461"/>
      <c r="QIH197" s="461"/>
      <c r="QII197" s="461"/>
      <c r="QIJ197" s="461"/>
      <c r="QIK197" s="461"/>
      <c r="QIL197" s="461"/>
      <c r="QIM197" s="461"/>
      <c r="QIN197" s="461"/>
      <c r="QIO197" s="461"/>
      <c r="QIP197" s="461"/>
      <c r="QIQ197" s="461"/>
      <c r="QIR197" s="461"/>
      <c r="QIS197" s="461"/>
      <c r="QIT197" s="461"/>
      <c r="QIU197" s="461"/>
      <c r="QIV197" s="461"/>
      <c r="QIW197" s="461"/>
      <c r="QIX197" s="461"/>
      <c r="QIY197" s="461"/>
      <c r="QIZ197" s="461"/>
      <c r="QJA197" s="461"/>
      <c r="QJB197" s="461"/>
      <c r="QJC197" s="461"/>
      <c r="QJD197" s="461"/>
      <c r="QJE197" s="461"/>
      <c r="QJF197" s="461"/>
      <c r="QJG197" s="461"/>
      <c r="QJH197" s="461"/>
      <c r="QJI197" s="461"/>
      <c r="QJJ197" s="461"/>
      <c r="QJK197" s="461"/>
      <c r="QJL197" s="461"/>
      <c r="QJM197" s="461"/>
      <c r="QJN197" s="461"/>
      <c r="QJO197" s="461"/>
      <c r="QJP197" s="461"/>
      <c r="QJQ197" s="461"/>
      <c r="QJR197" s="461"/>
      <c r="QJS197" s="461"/>
      <c r="QJT197" s="461"/>
      <c r="QJU197" s="461"/>
      <c r="QJV197" s="461"/>
      <c r="QJW197" s="461"/>
      <c r="QJX197" s="461"/>
      <c r="QJY197" s="461"/>
      <c r="QJZ197" s="461"/>
      <c r="QKA197" s="461"/>
      <c r="QKB197" s="461"/>
      <c r="QKC197" s="461"/>
      <c r="QKD197" s="461"/>
      <c r="QKE197" s="461"/>
      <c r="QKF197" s="461"/>
      <c r="QKG197" s="461"/>
      <c r="QKH197" s="461"/>
      <c r="QKI197" s="461"/>
      <c r="QKJ197" s="461"/>
      <c r="QKK197" s="461"/>
      <c r="QKL197" s="461"/>
      <c r="QKM197" s="461"/>
      <c r="QKN197" s="461"/>
      <c r="QKO197" s="461"/>
      <c r="QKP197" s="461"/>
      <c r="QKQ197" s="461"/>
      <c r="QKR197" s="461"/>
      <c r="QKS197" s="461"/>
      <c r="QKT197" s="461"/>
      <c r="QKU197" s="461"/>
      <c r="QKV197" s="461"/>
      <c r="QKW197" s="461"/>
      <c r="QKX197" s="461"/>
      <c r="QKY197" s="461"/>
      <c r="QKZ197" s="461"/>
      <c r="QLA197" s="461"/>
      <c r="QLB197" s="461"/>
      <c r="QLC197" s="461"/>
      <c r="QLD197" s="461"/>
      <c r="QLE197" s="461"/>
      <c r="QLF197" s="461"/>
      <c r="QLG197" s="461"/>
      <c r="QLH197" s="461"/>
      <c r="QLI197" s="461"/>
      <c r="QLJ197" s="461"/>
      <c r="QLK197" s="461"/>
      <c r="QLL197" s="461"/>
      <c r="QLM197" s="461"/>
      <c r="QLN197" s="461"/>
      <c r="QLO197" s="461"/>
      <c r="QLP197" s="461"/>
      <c r="QLQ197" s="461"/>
      <c r="QLR197" s="461"/>
      <c r="QLS197" s="461"/>
      <c r="QLT197" s="461"/>
      <c r="QLU197" s="461"/>
      <c r="QLV197" s="461"/>
      <c r="QLW197" s="461"/>
      <c r="QLX197" s="461"/>
      <c r="QLY197" s="461"/>
      <c r="QLZ197" s="461"/>
      <c r="QMA197" s="461"/>
      <c r="QMB197" s="461"/>
      <c r="QMC197" s="461"/>
      <c r="QMD197" s="461"/>
      <c r="QME197" s="461"/>
      <c r="QMF197" s="461"/>
      <c r="QMG197" s="461"/>
      <c r="QMH197" s="461"/>
      <c r="QMI197" s="461"/>
      <c r="QMJ197" s="461"/>
      <c r="QMK197" s="461"/>
      <c r="QML197" s="461"/>
      <c r="QMM197" s="461"/>
      <c r="QMN197" s="461"/>
      <c r="QMO197" s="461"/>
      <c r="QMP197" s="461"/>
      <c r="QMQ197" s="461"/>
      <c r="QMR197" s="461"/>
      <c r="QMS197" s="461"/>
      <c r="QMT197" s="461"/>
      <c r="QMU197" s="461"/>
      <c r="QMV197" s="461"/>
      <c r="QMW197" s="461"/>
      <c r="QMX197" s="461"/>
      <c r="QMY197" s="461"/>
      <c r="QMZ197" s="461"/>
      <c r="QNA197" s="461"/>
      <c r="QNB197" s="461"/>
      <c r="QNC197" s="461"/>
      <c r="QND197" s="461"/>
      <c r="QNE197" s="461"/>
      <c r="QNF197" s="461"/>
      <c r="QNG197" s="461"/>
      <c r="QNH197" s="461"/>
      <c r="QNI197" s="461"/>
      <c r="QNJ197" s="461"/>
      <c r="QNK197" s="461"/>
      <c r="QNL197" s="461"/>
      <c r="QNM197" s="461"/>
      <c r="QNN197" s="461"/>
      <c r="QNO197" s="461"/>
      <c r="QNP197" s="461"/>
      <c r="QNQ197" s="461"/>
      <c r="QNR197" s="461"/>
      <c r="QNS197" s="461"/>
      <c r="QNT197" s="461"/>
      <c r="QNU197" s="461"/>
      <c r="QNV197" s="461"/>
      <c r="QNW197" s="461"/>
      <c r="QNX197" s="461"/>
      <c r="QNY197" s="461"/>
      <c r="QNZ197" s="461"/>
      <c r="QOA197" s="461"/>
      <c r="QOB197" s="461"/>
      <c r="QOC197" s="461"/>
      <c r="QOD197" s="461"/>
      <c r="QOE197" s="461"/>
      <c r="QOF197" s="461"/>
      <c r="QOG197" s="461"/>
      <c r="QOH197" s="461"/>
      <c r="QOI197" s="461"/>
      <c r="QOJ197" s="461"/>
      <c r="QOK197" s="461"/>
      <c r="QOL197" s="461"/>
      <c r="QOM197" s="461"/>
      <c r="QON197" s="461"/>
      <c r="QOO197" s="461"/>
      <c r="QOP197" s="461"/>
      <c r="QOQ197" s="461"/>
      <c r="QOR197" s="461"/>
      <c r="QOS197" s="461"/>
      <c r="QOT197" s="461"/>
      <c r="QOU197" s="461"/>
      <c r="QOV197" s="461"/>
      <c r="QOW197" s="461"/>
      <c r="QOX197" s="461"/>
      <c r="QOY197" s="461"/>
      <c r="QOZ197" s="461"/>
      <c r="QPA197" s="461"/>
      <c r="QPB197" s="461"/>
      <c r="QPC197" s="461"/>
      <c r="QPD197" s="461"/>
      <c r="QPE197" s="461"/>
      <c r="QPF197" s="461"/>
      <c r="QPG197" s="461"/>
      <c r="QPH197" s="461"/>
      <c r="QPI197" s="461"/>
      <c r="QPJ197" s="461"/>
      <c r="QPK197" s="461"/>
      <c r="QPL197" s="461"/>
      <c r="QPM197" s="461"/>
      <c r="QPN197" s="461"/>
      <c r="QPO197" s="461"/>
      <c r="QPP197" s="461"/>
      <c r="QPQ197" s="461"/>
      <c r="QPR197" s="461"/>
      <c r="QPS197" s="461"/>
      <c r="QPT197" s="461"/>
      <c r="QPU197" s="461"/>
      <c r="QPV197" s="461"/>
      <c r="QPW197" s="461"/>
      <c r="QPX197" s="461"/>
      <c r="QPY197" s="461"/>
      <c r="QPZ197" s="461"/>
      <c r="QQA197" s="461"/>
      <c r="QQB197" s="461"/>
      <c r="QQC197" s="461"/>
      <c r="QQD197" s="461"/>
      <c r="QQE197" s="461"/>
      <c r="QQF197" s="461"/>
      <c r="QQG197" s="461"/>
      <c r="QQH197" s="461"/>
      <c r="QQI197" s="461"/>
      <c r="QQJ197" s="461"/>
      <c r="QQK197" s="461"/>
      <c r="QQL197" s="461"/>
      <c r="QQM197" s="461"/>
      <c r="QQN197" s="461"/>
      <c r="QQO197" s="461"/>
      <c r="QQP197" s="461"/>
      <c r="QQQ197" s="461"/>
      <c r="QQR197" s="461"/>
      <c r="QQS197" s="461"/>
      <c r="QQT197" s="461"/>
      <c r="QQU197" s="461"/>
      <c r="QQV197" s="461"/>
      <c r="QQW197" s="461"/>
      <c r="QQX197" s="461"/>
      <c r="QQY197" s="461"/>
      <c r="QQZ197" s="461"/>
      <c r="QRA197" s="461"/>
      <c r="QRB197" s="461"/>
      <c r="QRC197" s="461"/>
      <c r="QRD197" s="461"/>
      <c r="QRE197" s="461"/>
      <c r="QRF197" s="461"/>
      <c r="QRG197" s="461"/>
      <c r="QRH197" s="461"/>
      <c r="QRI197" s="461"/>
      <c r="QRJ197" s="461"/>
      <c r="QRK197" s="461"/>
      <c r="QRL197" s="461"/>
      <c r="QRM197" s="461"/>
      <c r="QRN197" s="461"/>
      <c r="QRO197" s="461"/>
      <c r="QRP197" s="461"/>
      <c r="QRQ197" s="461"/>
      <c r="QRR197" s="461"/>
      <c r="QRS197" s="461"/>
      <c r="QRT197" s="461"/>
      <c r="QRU197" s="461"/>
      <c r="QRV197" s="461"/>
      <c r="QRW197" s="461"/>
      <c r="QRX197" s="461"/>
      <c r="QRY197" s="461"/>
      <c r="QRZ197" s="461"/>
      <c r="QSA197" s="461"/>
      <c r="QSB197" s="461"/>
      <c r="QSC197" s="461"/>
      <c r="QSD197" s="461"/>
      <c r="QSE197" s="461"/>
      <c r="QSF197" s="461"/>
      <c r="QSG197" s="461"/>
      <c r="QSH197" s="461"/>
      <c r="QSI197" s="461"/>
      <c r="QSJ197" s="461"/>
      <c r="QSK197" s="461"/>
      <c r="QSL197" s="461"/>
      <c r="QSM197" s="461"/>
      <c r="QSN197" s="461"/>
      <c r="QSO197" s="461"/>
      <c r="QSP197" s="461"/>
      <c r="QSQ197" s="461"/>
      <c r="QSR197" s="461"/>
      <c r="QSS197" s="461"/>
      <c r="QST197" s="461"/>
      <c r="QSU197" s="461"/>
      <c r="QSV197" s="461"/>
      <c r="QSW197" s="461"/>
      <c r="QSX197" s="461"/>
      <c r="QSY197" s="461"/>
      <c r="QSZ197" s="461"/>
      <c r="QTA197" s="461"/>
      <c r="QTB197" s="461"/>
      <c r="QTC197" s="461"/>
      <c r="QTD197" s="461"/>
      <c r="QTE197" s="461"/>
      <c r="QTF197" s="461"/>
      <c r="QTG197" s="461"/>
      <c r="QTH197" s="461"/>
      <c r="QTI197" s="461"/>
      <c r="QTJ197" s="461"/>
      <c r="QTK197" s="461"/>
      <c r="QTL197" s="461"/>
      <c r="QTM197" s="461"/>
      <c r="QTN197" s="461"/>
      <c r="QTO197" s="461"/>
      <c r="QTP197" s="461"/>
      <c r="QTQ197" s="461"/>
      <c r="QTR197" s="461"/>
      <c r="QTS197" s="461"/>
      <c r="QTT197" s="461"/>
      <c r="QTU197" s="461"/>
      <c r="QTV197" s="461"/>
      <c r="QTW197" s="461"/>
      <c r="QTX197" s="461"/>
      <c r="QTY197" s="461"/>
      <c r="QTZ197" s="461"/>
      <c r="QUA197" s="461"/>
      <c r="QUB197" s="461"/>
      <c r="QUC197" s="461"/>
      <c r="QUD197" s="461"/>
      <c r="QUE197" s="461"/>
      <c r="QUF197" s="461"/>
      <c r="QUG197" s="461"/>
      <c r="QUH197" s="461"/>
      <c r="QUI197" s="461"/>
      <c r="QUJ197" s="461"/>
      <c r="QUK197" s="461"/>
      <c r="QUL197" s="461"/>
      <c r="QUM197" s="461"/>
      <c r="QUN197" s="461"/>
      <c r="QUO197" s="461"/>
      <c r="QUP197" s="461"/>
      <c r="QUQ197" s="461"/>
      <c r="QUR197" s="461"/>
      <c r="QUS197" s="461"/>
      <c r="QUT197" s="461"/>
      <c r="QUU197" s="461"/>
      <c r="QUV197" s="461"/>
      <c r="QUW197" s="461"/>
      <c r="QUX197" s="461"/>
      <c r="QUY197" s="461"/>
      <c r="QUZ197" s="461"/>
      <c r="QVA197" s="461"/>
      <c r="QVB197" s="461"/>
      <c r="QVC197" s="461"/>
      <c r="QVD197" s="461"/>
      <c r="QVE197" s="461"/>
      <c r="QVF197" s="461"/>
      <c r="QVG197" s="461"/>
      <c r="QVH197" s="461"/>
      <c r="QVI197" s="461"/>
      <c r="QVJ197" s="461"/>
      <c r="QVK197" s="461"/>
      <c r="QVL197" s="461"/>
      <c r="QVM197" s="461"/>
      <c r="QVN197" s="461"/>
      <c r="QVO197" s="461"/>
      <c r="QVP197" s="461"/>
      <c r="QVQ197" s="461"/>
      <c r="QVR197" s="461"/>
      <c r="QVS197" s="461"/>
      <c r="QVT197" s="461"/>
      <c r="QVU197" s="461"/>
      <c r="QVV197" s="461"/>
      <c r="QVW197" s="461"/>
      <c r="QVX197" s="461"/>
      <c r="QVY197" s="461"/>
      <c r="QVZ197" s="461"/>
      <c r="QWA197" s="461"/>
      <c r="QWB197" s="461"/>
      <c r="QWC197" s="461"/>
      <c r="QWD197" s="461"/>
      <c r="QWE197" s="461"/>
      <c r="QWF197" s="461"/>
      <c r="QWG197" s="461"/>
      <c r="QWH197" s="461"/>
      <c r="QWI197" s="461"/>
      <c r="QWJ197" s="461"/>
      <c r="QWK197" s="461"/>
      <c r="QWL197" s="461"/>
      <c r="QWM197" s="461"/>
      <c r="QWN197" s="461"/>
      <c r="QWO197" s="461"/>
      <c r="QWP197" s="461"/>
      <c r="QWQ197" s="461"/>
      <c r="QWR197" s="461"/>
      <c r="QWS197" s="461"/>
      <c r="QWT197" s="461"/>
      <c r="QWU197" s="461"/>
      <c r="QWV197" s="461"/>
      <c r="QWW197" s="461"/>
      <c r="QWX197" s="461"/>
      <c r="QWY197" s="461"/>
      <c r="QWZ197" s="461"/>
      <c r="QXA197" s="461"/>
      <c r="QXB197" s="461"/>
      <c r="QXC197" s="461"/>
      <c r="QXD197" s="461"/>
      <c r="QXE197" s="461"/>
      <c r="QXF197" s="461"/>
      <c r="QXG197" s="461"/>
      <c r="QXH197" s="461"/>
      <c r="QXI197" s="461"/>
      <c r="QXJ197" s="461"/>
      <c r="QXK197" s="461"/>
      <c r="QXL197" s="461"/>
      <c r="QXM197" s="461"/>
      <c r="QXN197" s="461"/>
      <c r="QXO197" s="461"/>
      <c r="QXP197" s="461"/>
      <c r="QXQ197" s="461"/>
      <c r="QXR197" s="461"/>
      <c r="QXS197" s="461"/>
      <c r="QXT197" s="461"/>
      <c r="QXU197" s="461"/>
      <c r="QXV197" s="461"/>
      <c r="QXW197" s="461"/>
      <c r="QXX197" s="461"/>
      <c r="QXY197" s="461"/>
      <c r="QXZ197" s="461"/>
      <c r="QYA197" s="461"/>
      <c r="QYB197" s="461"/>
      <c r="QYC197" s="461"/>
      <c r="QYD197" s="461"/>
      <c r="QYE197" s="461"/>
      <c r="QYF197" s="461"/>
      <c r="QYG197" s="461"/>
      <c r="QYH197" s="461"/>
      <c r="QYI197" s="461"/>
      <c r="QYJ197" s="461"/>
      <c r="QYK197" s="461"/>
      <c r="QYL197" s="461"/>
      <c r="QYM197" s="461"/>
      <c r="QYN197" s="461"/>
      <c r="QYO197" s="461"/>
      <c r="QYP197" s="461"/>
      <c r="QYQ197" s="461"/>
      <c r="QYR197" s="461"/>
      <c r="QYS197" s="461"/>
      <c r="QYT197" s="461"/>
      <c r="QYU197" s="461"/>
      <c r="QYV197" s="461"/>
      <c r="QYW197" s="461"/>
      <c r="QYX197" s="461"/>
      <c r="QYY197" s="461"/>
      <c r="QYZ197" s="461"/>
      <c r="QZA197" s="461"/>
      <c r="QZB197" s="461"/>
      <c r="QZC197" s="461"/>
      <c r="QZD197" s="461"/>
      <c r="QZE197" s="461"/>
      <c r="QZF197" s="461"/>
      <c r="QZG197" s="461"/>
      <c r="QZH197" s="461"/>
      <c r="QZI197" s="461"/>
      <c r="QZJ197" s="461"/>
      <c r="QZK197" s="461"/>
      <c r="QZL197" s="461"/>
      <c r="QZM197" s="461"/>
      <c r="QZN197" s="461"/>
      <c r="QZO197" s="461"/>
      <c r="QZP197" s="461"/>
      <c r="QZQ197" s="461"/>
      <c r="QZR197" s="461"/>
      <c r="QZS197" s="461"/>
      <c r="QZT197" s="461"/>
      <c r="QZU197" s="461"/>
      <c r="QZV197" s="461"/>
      <c r="QZW197" s="461"/>
      <c r="QZX197" s="461"/>
      <c r="QZY197" s="461"/>
      <c r="QZZ197" s="461"/>
      <c r="RAA197" s="461"/>
      <c r="RAB197" s="461"/>
      <c r="RAC197" s="461"/>
      <c r="RAD197" s="461"/>
      <c r="RAE197" s="461"/>
      <c r="RAF197" s="461"/>
      <c r="RAG197" s="461"/>
      <c r="RAH197" s="461"/>
      <c r="RAI197" s="461"/>
      <c r="RAJ197" s="461"/>
      <c r="RAK197" s="461"/>
      <c r="RAL197" s="461"/>
      <c r="RAM197" s="461"/>
      <c r="RAN197" s="461"/>
      <c r="RAO197" s="461"/>
      <c r="RAP197" s="461"/>
      <c r="RAQ197" s="461"/>
      <c r="RAR197" s="461"/>
      <c r="RAS197" s="461"/>
      <c r="RAT197" s="461"/>
      <c r="RAU197" s="461"/>
      <c r="RAV197" s="461"/>
      <c r="RAW197" s="461"/>
      <c r="RAX197" s="461"/>
      <c r="RAY197" s="461"/>
      <c r="RAZ197" s="461"/>
      <c r="RBA197" s="461"/>
      <c r="RBB197" s="461"/>
      <c r="RBC197" s="461"/>
      <c r="RBD197" s="461"/>
      <c r="RBE197" s="461"/>
      <c r="RBF197" s="461"/>
      <c r="RBG197" s="461"/>
      <c r="RBH197" s="461"/>
      <c r="RBI197" s="461"/>
      <c r="RBJ197" s="461"/>
      <c r="RBK197" s="461"/>
      <c r="RBL197" s="461"/>
      <c r="RBM197" s="461"/>
      <c r="RBN197" s="461"/>
      <c r="RBO197" s="461"/>
      <c r="RBP197" s="461"/>
      <c r="RBQ197" s="461"/>
      <c r="RBR197" s="461"/>
      <c r="RBS197" s="461"/>
      <c r="RBT197" s="461"/>
      <c r="RBU197" s="461"/>
      <c r="RBV197" s="461"/>
      <c r="RBW197" s="461"/>
      <c r="RBX197" s="461"/>
      <c r="RBY197" s="461"/>
      <c r="RBZ197" s="461"/>
      <c r="RCA197" s="461"/>
      <c r="RCB197" s="461"/>
      <c r="RCC197" s="461"/>
      <c r="RCD197" s="461"/>
      <c r="RCE197" s="461"/>
      <c r="RCF197" s="461"/>
      <c r="RCG197" s="461"/>
      <c r="RCH197" s="461"/>
      <c r="RCI197" s="461"/>
      <c r="RCJ197" s="461"/>
      <c r="RCK197" s="461"/>
      <c r="RCL197" s="461"/>
      <c r="RCM197" s="461"/>
      <c r="RCN197" s="461"/>
      <c r="RCO197" s="461"/>
      <c r="RCP197" s="461"/>
      <c r="RCQ197" s="461"/>
      <c r="RCR197" s="461"/>
      <c r="RCS197" s="461"/>
      <c r="RCT197" s="461"/>
      <c r="RCU197" s="461"/>
      <c r="RCV197" s="461"/>
      <c r="RCW197" s="461"/>
      <c r="RCX197" s="461"/>
      <c r="RCY197" s="461"/>
      <c r="RCZ197" s="461"/>
      <c r="RDA197" s="461"/>
      <c r="RDB197" s="461"/>
      <c r="RDC197" s="461"/>
      <c r="RDD197" s="461"/>
      <c r="RDE197" s="461"/>
      <c r="RDF197" s="461"/>
      <c r="RDG197" s="461"/>
      <c r="RDH197" s="461"/>
      <c r="RDI197" s="461"/>
      <c r="RDJ197" s="461"/>
      <c r="RDK197" s="461"/>
      <c r="RDL197" s="461"/>
      <c r="RDM197" s="461"/>
      <c r="RDN197" s="461"/>
      <c r="RDO197" s="461"/>
      <c r="RDP197" s="461"/>
      <c r="RDQ197" s="461"/>
      <c r="RDR197" s="461"/>
      <c r="RDS197" s="461"/>
      <c r="RDT197" s="461"/>
      <c r="RDU197" s="461"/>
      <c r="RDV197" s="461"/>
      <c r="RDW197" s="461"/>
      <c r="RDX197" s="461"/>
      <c r="RDY197" s="461"/>
      <c r="RDZ197" s="461"/>
      <c r="REA197" s="461"/>
      <c r="REB197" s="461"/>
      <c r="REC197" s="461"/>
      <c r="RED197" s="461"/>
      <c r="REE197" s="461"/>
      <c r="REF197" s="461"/>
      <c r="REG197" s="461"/>
      <c r="REH197" s="461"/>
      <c r="REI197" s="461"/>
      <c r="REJ197" s="461"/>
      <c r="REK197" s="461"/>
      <c r="REL197" s="461"/>
      <c r="REM197" s="461"/>
      <c r="REN197" s="461"/>
      <c r="REO197" s="461"/>
      <c r="REP197" s="461"/>
      <c r="REQ197" s="461"/>
      <c r="RER197" s="461"/>
      <c r="RES197" s="461"/>
      <c r="RET197" s="461"/>
      <c r="REU197" s="461"/>
      <c r="REV197" s="461"/>
      <c r="REW197" s="461"/>
      <c r="REX197" s="461"/>
      <c r="REY197" s="461"/>
      <c r="REZ197" s="461"/>
      <c r="RFA197" s="461"/>
      <c r="RFB197" s="461"/>
      <c r="RFC197" s="461"/>
      <c r="RFD197" s="461"/>
      <c r="RFE197" s="461"/>
      <c r="RFF197" s="461"/>
      <c r="RFG197" s="461"/>
      <c r="RFH197" s="461"/>
      <c r="RFI197" s="461"/>
      <c r="RFJ197" s="461"/>
      <c r="RFK197" s="461"/>
      <c r="RFL197" s="461"/>
      <c r="RFM197" s="461"/>
      <c r="RFN197" s="461"/>
      <c r="RFO197" s="461"/>
      <c r="RFP197" s="461"/>
      <c r="RFQ197" s="461"/>
      <c r="RFR197" s="461"/>
      <c r="RFS197" s="461"/>
      <c r="RFT197" s="461"/>
      <c r="RFU197" s="461"/>
      <c r="RFV197" s="461"/>
      <c r="RFW197" s="461"/>
      <c r="RFX197" s="461"/>
      <c r="RFY197" s="461"/>
      <c r="RFZ197" s="461"/>
      <c r="RGA197" s="461"/>
      <c r="RGB197" s="461"/>
      <c r="RGC197" s="461"/>
      <c r="RGD197" s="461"/>
      <c r="RGE197" s="461"/>
      <c r="RGF197" s="461"/>
      <c r="RGG197" s="461"/>
      <c r="RGH197" s="461"/>
      <c r="RGI197" s="461"/>
      <c r="RGJ197" s="461"/>
      <c r="RGK197" s="461"/>
      <c r="RGL197" s="461"/>
      <c r="RGM197" s="461"/>
      <c r="RGN197" s="461"/>
      <c r="RGO197" s="461"/>
      <c r="RGP197" s="461"/>
      <c r="RGQ197" s="461"/>
      <c r="RGR197" s="461"/>
      <c r="RGS197" s="461"/>
      <c r="RGT197" s="461"/>
      <c r="RGU197" s="461"/>
      <c r="RGV197" s="461"/>
      <c r="RGW197" s="461"/>
      <c r="RGX197" s="461"/>
      <c r="RGY197" s="461"/>
      <c r="RGZ197" s="461"/>
      <c r="RHA197" s="461"/>
      <c r="RHB197" s="461"/>
      <c r="RHC197" s="461"/>
      <c r="RHD197" s="461"/>
      <c r="RHE197" s="461"/>
      <c r="RHF197" s="461"/>
      <c r="RHG197" s="461"/>
      <c r="RHH197" s="461"/>
      <c r="RHI197" s="461"/>
      <c r="RHJ197" s="461"/>
      <c r="RHK197" s="461"/>
      <c r="RHL197" s="461"/>
      <c r="RHM197" s="461"/>
      <c r="RHN197" s="461"/>
      <c r="RHO197" s="461"/>
      <c r="RHP197" s="461"/>
      <c r="RHQ197" s="461"/>
      <c r="RHR197" s="461"/>
      <c r="RHS197" s="461"/>
      <c r="RHT197" s="461"/>
      <c r="RHU197" s="461"/>
      <c r="RHV197" s="461"/>
      <c r="RHW197" s="461"/>
      <c r="RHX197" s="461"/>
      <c r="RHY197" s="461"/>
      <c r="RHZ197" s="461"/>
      <c r="RIA197" s="461"/>
      <c r="RIB197" s="461"/>
      <c r="RIC197" s="461"/>
      <c r="RID197" s="461"/>
      <c r="RIE197" s="461"/>
      <c r="RIF197" s="461"/>
      <c r="RIG197" s="461"/>
      <c r="RIH197" s="461"/>
      <c r="RII197" s="461"/>
      <c r="RIJ197" s="461"/>
      <c r="RIK197" s="461"/>
      <c r="RIL197" s="461"/>
      <c r="RIM197" s="461"/>
      <c r="RIN197" s="461"/>
      <c r="RIO197" s="461"/>
      <c r="RIP197" s="461"/>
      <c r="RIQ197" s="461"/>
      <c r="RIR197" s="461"/>
      <c r="RIS197" s="461"/>
      <c r="RIT197" s="461"/>
      <c r="RIU197" s="461"/>
      <c r="RIV197" s="461"/>
      <c r="RIW197" s="461"/>
      <c r="RIX197" s="461"/>
      <c r="RIY197" s="461"/>
      <c r="RIZ197" s="461"/>
      <c r="RJA197" s="461"/>
      <c r="RJB197" s="461"/>
      <c r="RJC197" s="461"/>
      <c r="RJD197" s="461"/>
      <c r="RJE197" s="461"/>
      <c r="RJF197" s="461"/>
      <c r="RJG197" s="461"/>
      <c r="RJH197" s="461"/>
      <c r="RJI197" s="461"/>
      <c r="RJJ197" s="461"/>
      <c r="RJK197" s="461"/>
      <c r="RJL197" s="461"/>
      <c r="RJM197" s="461"/>
      <c r="RJN197" s="461"/>
      <c r="RJO197" s="461"/>
      <c r="RJP197" s="461"/>
      <c r="RJQ197" s="461"/>
      <c r="RJR197" s="461"/>
      <c r="RJS197" s="461"/>
      <c r="RJT197" s="461"/>
      <c r="RJU197" s="461"/>
      <c r="RJV197" s="461"/>
      <c r="RJW197" s="461"/>
      <c r="RJX197" s="461"/>
      <c r="RJY197" s="461"/>
      <c r="RJZ197" s="461"/>
      <c r="RKA197" s="461"/>
      <c r="RKB197" s="461"/>
      <c r="RKC197" s="461"/>
      <c r="RKD197" s="461"/>
      <c r="RKE197" s="461"/>
      <c r="RKF197" s="461"/>
      <c r="RKG197" s="461"/>
      <c r="RKH197" s="461"/>
      <c r="RKI197" s="461"/>
      <c r="RKJ197" s="461"/>
      <c r="RKK197" s="461"/>
      <c r="RKL197" s="461"/>
      <c r="RKM197" s="461"/>
      <c r="RKN197" s="461"/>
      <c r="RKO197" s="461"/>
      <c r="RKP197" s="461"/>
      <c r="RKQ197" s="461"/>
      <c r="RKR197" s="461"/>
      <c r="RKS197" s="461"/>
      <c r="RKT197" s="461"/>
      <c r="RKU197" s="461"/>
      <c r="RKV197" s="461"/>
      <c r="RKW197" s="461"/>
      <c r="RKX197" s="461"/>
      <c r="RKY197" s="461"/>
      <c r="RKZ197" s="461"/>
      <c r="RLA197" s="461"/>
      <c r="RLB197" s="461"/>
      <c r="RLC197" s="461"/>
      <c r="RLD197" s="461"/>
      <c r="RLE197" s="461"/>
      <c r="RLF197" s="461"/>
      <c r="RLG197" s="461"/>
      <c r="RLH197" s="461"/>
      <c r="RLI197" s="461"/>
      <c r="RLJ197" s="461"/>
      <c r="RLK197" s="461"/>
      <c r="RLL197" s="461"/>
      <c r="RLM197" s="461"/>
      <c r="RLN197" s="461"/>
      <c r="RLO197" s="461"/>
      <c r="RLP197" s="461"/>
      <c r="RLQ197" s="461"/>
      <c r="RLR197" s="461"/>
      <c r="RLS197" s="461"/>
      <c r="RLT197" s="461"/>
      <c r="RLU197" s="461"/>
      <c r="RLV197" s="461"/>
      <c r="RLW197" s="461"/>
      <c r="RLX197" s="461"/>
      <c r="RLY197" s="461"/>
      <c r="RLZ197" s="461"/>
      <c r="RMA197" s="461"/>
      <c r="RMB197" s="461"/>
      <c r="RMC197" s="461"/>
      <c r="RMD197" s="461"/>
      <c r="RME197" s="461"/>
      <c r="RMF197" s="461"/>
      <c r="RMG197" s="461"/>
      <c r="RMH197" s="461"/>
      <c r="RMI197" s="461"/>
      <c r="RMJ197" s="461"/>
      <c r="RMK197" s="461"/>
      <c r="RML197" s="461"/>
      <c r="RMM197" s="461"/>
      <c r="RMN197" s="461"/>
      <c r="RMO197" s="461"/>
      <c r="RMP197" s="461"/>
      <c r="RMQ197" s="461"/>
      <c r="RMR197" s="461"/>
      <c r="RMS197" s="461"/>
      <c r="RMT197" s="461"/>
      <c r="RMU197" s="461"/>
      <c r="RMV197" s="461"/>
      <c r="RMW197" s="461"/>
      <c r="RMX197" s="461"/>
      <c r="RMY197" s="461"/>
      <c r="RMZ197" s="461"/>
      <c r="RNA197" s="461"/>
      <c r="RNB197" s="461"/>
      <c r="RNC197" s="461"/>
      <c r="RND197" s="461"/>
      <c r="RNE197" s="461"/>
      <c r="RNF197" s="461"/>
      <c r="RNG197" s="461"/>
      <c r="RNH197" s="461"/>
      <c r="RNI197" s="461"/>
      <c r="RNJ197" s="461"/>
      <c r="RNK197" s="461"/>
      <c r="RNL197" s="461"/>
      <c r="RNM197" s="461"/>
      <c r="RNN197" s="461"/>
      <c r="RNO197" s="461"/>
      <c r="RNP197" s="461"/>
      <c r="RNQ197" s="461"/>
      <c r="RNR197" s="461"/>
      <c r="RNS197" s="461"/>
      <c r="RNT197" s="461"/>
      <c r="RNU197" s="461"/>
      <c r="RNV197" s="461"/>
      <c r="RNW197" s="461"/>
      <c r="RNX197" s="461"/>
      <c r="RNY197" s="461"/>
      <c r="RNZ197" s="461"/>
      <c r="ROA197" s="461"/>
      <c r="ROB197" s="461"/>
      <c r="ROC197" s="461"/>
      <c r="ROD197" s="461"/>
      <c r="ROE197" s="461"/>
      <c r="ROF197" s="461"/>
      <c r="ROG197" s="461"/>
      <c r="ROH197" s="461"/>
      <c r="ROI197" s="461"/>
      <c r="ROJ197" s="461"/>
      <c r="ROK197" s="461"/>
      <c r="ROL197" s="461"/>
      <c r="ROM197" s="461"/>
      <c r="RON197" s="461"/>
      <c r="ROO197" s="461"/>
      <c r="ROP197" s="461"/>
      <c r="ROQ197" s="461"/>
      <c r="ROR197" s="461"/>
      <c r="ROS197" s="461"/>
      <c r="ROT197" s="461"/>
      <c r="ROU197" s="461"/>
      <c r="ROV197" s="461"/>
      <c r="ROW197" s="461"/>
      <c r="ROX197" s="461"/>
      <c r="ROY197" s="461"/>
      <c r="ROZ197" s="461"/>
      <c r="RPA197" s="461"/>
      <c r="RPB197" s="461"/>
      <c r="RPC197" s="461"/>
      <c r="RPD197" s="461"/>
      <c r="RPE197" s="461"/>
      <c r="RPF197" s="461"/>
      <c r="RPG197" s="461"/>
      <c r="RPH197" s="461"/>
      <c r="RPI197" s="461"/>
      <c r="RPJ197" s="461"/>
      <c r="RPK197" s="461"/>
      <c r="RPL197" s="461"/>
      <c r="RPM197" s="461"/>
      <c r="RPN197" s="461"/>
      <c r="RPO197" s="461"/>
      <c r="RPP197" s="461"/>
      <c r="RPQ197" s="461"/>
      <c r="RPR197" s="461"/>
      <c r="RPS197" s="461"/>
      <c r="RPT197" s="461"/>
      <c r="RPU197" s="461"/>
      <c r="RPV197" s="461"/>
      <c r="RPW197" s="461"/>
      <c r="RPX197" s="461"/>
      <c r="RPY197" s="461"/>
      <c r="RPZ197" s="461"/>
      <c r="RQA197" s="461"/>
      <c r="RQB197" s="461"/>
      <c r="RQC197" s="461"/>
      <c r="RQD197" s="461"/>
      <c r="RQE197" s="461"/>
      <c r="RQF197" s="461"/>
      <c r="RQG197" s="461"/>
      <c r="RQH197" s="461"/>
      <c r="RQI197" s="461"/>
      <c r="RQJ197" s="461"/>
      <c r="RQK197" s="461"/>
      <c r="RQL197" s="461"/>
      <c r="RQM197" s="461"/>
      <c r="RQN197" s="461"/>
      <c r="RQO197" s="461"/>
      <c r="RQP197" s="461"/>
      <c r="RQQ197" s="461"/>
      <c r="RQR197" s="461"/>
      <c r="RQS197" s="461"/>
      <c r="RQT197" s="461"/>
      <c r="RQU197" s="461"/>
      <c r="RQV197" s="461"/>
      <c r="RQW197" s="461"/>
      <c r="RQX197" s="461"/>
      <c r="RQY197" s="461"/>
      <c r="RQZ197" s="461"/>
      <c r="RRA197" s="461"/>
      <c r="RRB197" s="461"/>
      <c r="RRC197" s="461"/>
      <c r="RRD197" s="461"/>
      <c r="RRE197" s="461"/>
      <c r="RRF197" s="461"/>
      <c r="RRG197" s="461"/>
      <c r="RRH197" s="461"/>
      <c r="RRI197" s="461"/>
      <c r="RRJ197" s="461"/>
      <c r="RRK197" s="461"/>
      <c r="RRL197" s="461"/>
      <c r="RRM197" s="461"/>
      <c r="RRN197" s="461"/>
      <c r="RRO197" s="461"/>
      <c r="RRP197" s="461"/>
      <c r="RRQ197" s="461"/>
      <c r="RRR197" s="461"/>
      <c r="RRS197" s="461"/>
      <c r="RRT197" s="461"/>
      <c r="RRU197" s="461"/>
      <c r="RRV197" s="461"/>
      <c r="RRW197" s="461"/>
      <c r="RRX197" s="461"/>
      <c r="RRY197" s="461"/>
      <c r="RRZ197" s="461"/>
      <c r="RSA197" s="461"/>
      <c r="RSB197" s="461"/>
      <c r="RSC197" s="461"/>
      <c r="RSD197" s="461"/>
      <c r="RSE197" s="461"/>
      <c r="RSF197" s="461"/>
      <c r="RSG197" s="461"/>
      <c r="RSH197" s="461"/>
      <c r="RSI197" s="461"/>
      <c r="RSJ197" s="461"/>
      <c r="RSK197" s="461"/>
      <c r="RSL197" s="461"/>
      <c r="RSM197" s="461"/>
      <c r="RSN197" s="461"/>
      <c r="RSO197" s="461"/>
      <c r="RSP197" s="461"/>
      <c r="RSQ197" s="461"/>
      <c r="RSR197" s="461"/>
      <c r="RSS197" s="461"/>
      <c r="RST197" s="461"/>
      <c r="RSU197" s="461"/>
      <c r="RSV197" s="461"/>
      <c r="RSW197" s="461"/>
      <c r="RSX197" s="461"/>
      <c r="RSY197" s="461"/>
      <c r="RSZ197" s="461"/>
      <c r="RTA197" s="461"/>
      <c r="RTB197" s="461"/>
      <c r="RTC197" s="461"/>
      <c r="RTD197" s="461"/>
      <c r="RTE197" s="461"/>
      <c r="RTF197" s="461"/>
      <c r="RTG197" s="461"/>
      <c r="RTH197" s="461"/>
      <c r="RTI197" s="461"/>
      <c r="RTJ197" s="461"/>
      <c r="RTK197" s="461"/>
      <c r="RTL197" s="461"/>
      <c r="RTM197" s="461"/>
      <c r="RTN197" s="461"/>
      <c r="RTO197" s="461"/>
      <c r="RTP197" s="461"/>
      <c r="RTQ197" s="461"/>
      <c r="RTR197" s="461"/>
      <c r="RTS197" s="461"/>
      <c r="RTT197" s="461"/>
      <c r="RTU197" s="461"/>
      <c r="RTV197" s="461"/>
      <c r="RTW197" s="461"/>
      <c r="RTX197" s="461"/>
      <c r="RTY197" s="461"/>
      <c r="RTZ197" s="461"/>
      <c r="RUA197" s="461"/>
      <c r="RUB197" s="461"/>
      <c r="RUC197" s="461"/>
      <c r="RUD197" s="461"/>
      <c r="RUE197" s="461"/>
      <c r="RUF197" s="461"/>
      <c r="RUG197" s="461"/>
      <c r="RUH197" s="461"/>
      <c r="RUI197" s="461"/>
      <c r="RUJ197" s="461"/>
      <c r="RUK197" s="461"/>
      <c r="RUL197" s="461"/>
      <c r="RUM197" s="461"/>
      <c r="RUN197" s="461"/>
      <c r="RUO197" s="461"/>
      <c r="RUP197" s="461"/>
      <c r="RUQ197" s="461"/>
      <c r="RUR197" s="461"/>
      <c r="RUS197" s="461"/>
      <c r="RUT197" s="461"/>
      <c r="RUU197" s="461"/>
      <c r="RUV197" s="461"/>
      <c r="RUW197" s="461"/>
      <c r="RUX197" s="461"/>
      <c r="RUY197" s="461"/>
      <c r="RUZ197" s="461"/>
      <c r="RVA197" s="461"/>
      <c r="RVB197" s="461"/>
      <c r="RVC197" s="461"/>
      <c r="RVD197" s="461"/>
      <c r="RVE197" s="461"/>
      <c r="RVF197" s="461"/>
      <c r="RVG197" s="461"/>
      <c r="RVH197" s="461"/>
      <c r="RVI197" s="461"/>
      <c r="RVJ197" s="461"/>
      <c r="RVK197" s="461"/>
      <c r="RVL197" s="461"/>
      <c r="RVM197" s="461"/>
      <c r="RVN197" s="461"/>
      <c r="RVO197" s="461"/>
      <c r="RVP197" s="461"/>
      <c r="RVQ197" s="461"/>
      <c r="RVR197" s="461"/>
      <c r="RVS197" s="461"/>
      <c r="RVT197" s="461"/>
      <c r="RVU197" s="461"/>
      <c r="RVV197" s="461"/>
      <c r="RVW197" s="461"/>
      <c r="RVX197" s="461"/>
      <c r="RVY197" s="461"/>
      <c r="RVZ197" s="461"/>
      <c r="RWA197" s="461"/>
      <c r="RWB197" s="461"/>
      <c r="RWC197" s="461"/>
      <c r="RWD197" s="461"/>
      <c r="RWE197" s="461"/>
      <c r="RWF197" s="461"/>
      <c r="RWG197" s="461"/>
      <c r="RWH197" s="461"/>
      <c r="RWI197" s="461"/>
      <c r="RWJ197" s="461"/>
      <c r="RWK197" s="461"/>
      <c r="RWL197" s="461"/>
      <c r="RWM197" s="461"/>
      <c r="RWN197" s="461"/>
      <c r="RWO197" s="461"/>
      <c r="RWP197" s="461"/>
      <c r="RWQ197" s="461"/>
      <c r="RWR197" s="461"/>
      <c r="RWS197" s="461"/>
      <c r="RWT197" s="461"/>
      <c r="RWU197" s="461"/>
      <c r="RWV197" s="461"/>
      <c r="RWW197" s="461"/>
      <c r="RWX197" s="461"/>
      <c r="RWY197" s="461"/>
      <c r="RWZ197" s="461"/>
      <c r="RXA197" s="461"/>
      <c r="RXB197" s="461"/>
      <c r="RXC197" s="461"/>
      <c r="RXD197" s="461"/>
      <c r="RXE197" s="461"/>
      <c r="RXF197" s="461"/>
      <c r="RXG197" s="461"/>
      <c r="RXH197" s="461"/>
      <c r="RXI197" s="461"/>
      <c r="RXJ197" s="461"/>
      <c r="RXK197" s="461"/>
      <c r="RXL197" s="461"/>
      <c r="RXM197" s="461"/>
      <c r="RXN197" s="461"/>
      <c r="RXO197" s="461"/>
      <c r="RXP197" s="461"/>
      <c r="RXQ197" s="461"/>
      <c r="RXR197" s="461"/>
      <c r="RXS197" s="461"/>
      <c r="RXT197" s="461"/>
      <c r="RXU197" s="461"/>
      <c r="RXV197" s="461"/>
      <c r="RXW197" s="461"/>
      <c r="RXX197" s="461"/>
      <c r="RXY197" s="461"/>
      <c r="RXZ197" s="461"/>
      <c r="RYA197" s="461"/>
      <c r="RYB197" s="461"/>
      <c r="RYC197" s="461"/>
      <c r="RYD197" s="461"/>
      <c r="RYE197" s="461"/>
      <c r="RYF197" s="461"/>
      <c r="RYG197" s="461"/>
      <c r="RYH197" s="461"/>
      <c r="RYI197" s="461"/>
      <c r="RYJ197" s="461"/>
      <c r="RYK197" s="461"/>
      <c r="RYL197" s="461"/>
      <c r="RYM197" s="461"/>
      <c r="RYN197" s="461"/>
      <c r="RYO197" s="461"/>
      <c r="RYP197" s="461"/>
      <c r="RYQ197" s="461"/>
      <c r="RYR197" s="461"/>
      <c r="RYS197" s="461"/>
      <c r="RYT197" s="461"/>
      <c r="RYU197" s="461"/>
      <c r="RYV197" s="461"/>
      <c r="RYW197" s="461"/>
      <c r="RYX197" s="461"/>
      <c r="RYY197" s="461"/>
      <c r="RYZ197" s="461"/>
      <c r="RZA197" s="461"/>
      <c r="RZB197" s="461"/>
      <c r="RZC197" s="461"/>
      <c r="RZD197" s="461"/>
      <c r="RZE197" s="461"/>
      <c r="RZF197" s="461"/>
      <c r="RZG197" s="461"/>
      <c r="RZH197" s="461"/>
      <c r="RZI197" s="461"/>
      <c r="RZJ197" s="461"/>
      <c r="RZK197" s="461"/>
      <c r="RZL197" s="461"/>
      <c r="RZM197" s="461"/>
      <c r="RZN197" s="461"/>
      <c r="RZO197" s="461"/>
      <c r="RZP197" s="461"/>
      <c r="RZQ197" s="461"/>
      <c r="RZR197" s="461"/>
      <c r="RZS197" s="461"/>
      <c r="RZT197" s="461"/>
      <c r="RZU197" s="461"/>
      <c r="RZV197" s="461"/>
      <c r="RZW197" s="461"/>
      <c r="RZX197" s="461"/>
      <c r="RZY197" s="461"/>
      <c r="RZZ197" s="461"/>
      <c r="SAA197" s="461"/>
      <c r="SAB197" s="461"/>
      <c r="SAC197" s="461"/>
      <c r="SAD197" s="461"/>
      <c r="SAE197" s="461"/>
      <c r="SAF197" s="461"/>
      <c r="SAG197" s="461"/>
      <c r="SAH197" s="461"/>
      <c r="SAI197" s="461"/>
      <c r="SAJ197" s="461"/>
      <c r="SAK197" s="461"/>
      <c r="SAL197" s="461"/>
      <c r="SAM197" s="461"/>
      <c r="SAN197" s="461"/>
      <c r="SAO197" s="461"/>
      <c r="SAP197" s="461"/>
      <c r="SAQ197" s="461"/>
      <c r="SAR197" s="461"/>
      <c r="SAS197" s="461"/>
      <c r="SAT197" s="461"/>
      <c r="SAU197" s="461"/>
      <c r="SAV197" s="461"/>
      <c r="SAW197" s="461"/>
      <c r="SAX197" s="461"/>
      <c r="SAY197" s="461"/>
      <c r="SAZ197" s="461"/>
      <c r="SBA197" s="461"/>
      <c r="SBB197" s="461"/>
      <c r="SBC197" s="461"/>
      <c r="SBD197" s="461"/>
      <c r="SBE197" s="461"/>
      <c r="SBF197" s="461"/>
      <c r="SBG197" s="461"/>
      <c r="SBH197" s="461"/>
      <c r="SBI197" s="461"/>
      <c r="SBJ197" s="461"/>
      <c r="SBK197" s="461"/>
      <c r="SBL197" s="461"/>
      <c r="SBM197" s="461"/>
      <c r="SBN197" s="461"/>
      <c r="SBO197" s="461"/>
      <c r="SBP197" s="461"/>
      <c r="SBQ197" s="461"/>
      <c r="SBR197" s="461"/>
      <c r="SBS197" s="461"/>
      <c r="SBT197" s="461"/>
      <c r="SBU197" s="461"/>
      <c r="SBV197" s="461"/>
      <c r="SBW197" s="461"/>
      <c r="SBX197" s="461"/>
      <c r="SBY197" s="461"/>
      <c r="SBZ197" s="461"/>
      <c r="SCA197" s="461"/>
      <c r="SCB197" s="461"/>
      <c r="SCC197" s="461"/>
      <c r="SCD197" s="461"/>
      <c r="SCE197" s="461"/>
      <c r="SCF197" s="461"/>
      <c r="SCG197" s="461"/>
      <c r="SCH197" s="461"/>
      <c r="SCI197" s="461"/>
      <c r="SCJ197" s="461"/>
      <c r="SCK197" s="461"/>
      <c r="SCL197" s="461"/>
      <c r="SCM197" s="461"/>
      <c r="SCN197" s="461"/>
      <c r="SCO197" s="461"/>
      <c r="SCP197" s="461"/>
      <c r="SCQ197" s="461"/>
      <c r="SCR197" s="461"/>
      <c r="SCS197" s="461"/>
      <c r="SCT197" s="461"/>
      <c r="SCU197" s="461"/>
      <c r="SCV197" s="461"/>
      <c r="SCW197" s="461"/>
      <c r="SCX197" s="461"/>
      <c r="SCY197" s="461"/>
      <c r="SCZ197" s="461"/>
      <c r="SDA197" s="461"/>
      <c r="SDB197" s="461"/>
      <c r="SDC197" s="461"/>
      <c r="SDD197" s="461"/>
      <c r="SDE197" s="461"/>
      <c r="SDF197" s="461"/>
      <c r="SDG197" s="461"/>
      <c r="SDH197" s="461"/>
      <c r="SDI197" s="461"/>
      <c r="SDJ197" s="461"/>
      <c r="SDK197" s="461"/>
      <c r="SDL197" s="461"/>
      <c r="SDM197" s="461"/>
      <c r="SDN197" s="461"/>
      <c r="SDO197" s="461"/>
      <c r="SDP197" s="461"/>
      <c r="SDQ197" s="461"/>
      <c r="SDR197" s="461"/>
      <c r="SDS197" s="461"/>
      <c r="SDT197" s="461"/>
      <c r="SDU197" s="461"/>
      <c r="SDV197" s="461"/>
      <c r="SDW197" s="461"/>
      <c r="SDX197" s="461"/>
      <c r="SDY197" s="461"/>
      <c r="SDZ197" s="461"/>
      <c r="SEA197" s="461"/>
      <c r="SEB197" s="461"/>
      <c r="SEC197" s="461"/>
      <c r="SED197" s="461"/>
      <c r="SEE197" s="461"/>
      <c r="SEF197" s="461"/>
      <c r="SEG197" s="461"/>
      <c r="SEH197" s="461"/>
      <c r="SEI197" s="461"/>
      <c r="SEJ197" s="461"/>
      <c r="SEK197" s="461"/>
      <c r="SEL197" s="461"/>
      <c r="SEM197" s="461"/>
      <c r="SEN197" s="461"/>
      <c r="SEO197" s="461"/>
      <c r="SEP197" s="461"/>
      <c r="SEQ197" s="461"/>
      <c r="SER197" s="461"/>
      <c r="SES197" s="461"/>
      <c r="SET197" s="461"/>
      <c r="SEU197" s="461"/>
      <c r="SEV197" s="461"/>
      <c r="SEW197" s="461"/>
      <c r="SEX197" s="461"/>
      <c r="SEY197" s="461"/>
      <c r="SEZ197" s="461"/>
      <c r="SFA197" s="461"/>
      <c r="SFB197" s="461"/>
      <c r="SFC197" s="461"/>
      <c r="SFD197" s="461"/>
      <c r="SFE197" s="461"/>
      <c r="SFF197" s="461"/>
      <c r="SFG197" s="461"/>
      <c r="SFH197" s="461"/>
      <c r="SFI197" s="461"/>
      <c r="SFJ197" s="461"/>
      <c r="SFK197" s="461"/>
      <c r="SFL197" s="461"/>
      <c r="SFM197" s="461"/>
      <c r="SFN197" s="461"/>
      <c r="SFO197" s="461"/>
      <c r="SFP197" s="461"/>
      <c r="SFQ197" s="461"/>
      <c r="SFR197" s="461"/>
      <c r="SFS197" s="461"/>
      <c r="SFT197" s="461"/>
      <c r="SFU197" s="461"/>
      <c r="SFV197" s="461"/>
      <c r="SFW197" s="461"/>
      <c r="SFX197" s="461"/>
      <c r="SFY197" s="461"/>
      <c r="SFZ197" s="461"/>
      <c r="SGA197" s="461"/>
      <c r="SGB197" s="461"/>
      <c r="SGC197" s="461"/>
      <c r="SGD197" s="461"/>
      <c r="SGE197" s="461"/>
      <c r="SGF197" s="461"/>
      <c r="SGG197" s="461"/>
      <c r="SGH197" s="461"/>
      <c r="SGI197" s="461"/>
      <c r="SGJ197" s="461"/>
      <c r="SGK197" s="461"/>
      <c r="SGL197" s="461"/>
      <c r="SGM197" s="461"/>
      <c r="SGN197" s="461"/>
      <c r="SGO197" s="461"/>
      <c r="SGP197" s="461"/>
      <c r="SGQ197" s="461"/>
      <c r="SGR197" s="461"/>
      <c r="SGS197" s="461"/>
      <c r="SGT197" s="461"/>
      <c r="SGU197" s="461"/>
      <c r="SGV197" s="461"/>
      <c r="SGW197" s="461"/>
      <c r="SGX197" s="461"/>
      <c r="SGY197" s="461"/>
      <c r="SGZ197" s="461"/>
      <c r="SHA197" s="461"/>
      <c r="SHB197" s="461"/>
      <c r="SHC197" s="461"/>
      <c r="SHD197" s="461"/>
      <c r="SHE197" s="461"/>
      <c r="SHF197" s="461"/>
      <c r="SHG197" s="461"/>
      <c r="SHH197" s="461"/>
      <c r="SHI197" s="461"/>
      <c r="SHJ197" s="461"/>
      <c r="SHK197" s="461"/>
      <c r="SHL197" s="461"/>
      <c r="SHM197" s="461"/>
      <c r="SHN197" s="461"/>
      <c r="SHO197" s="461"/>
      <c r="SHP197" s="461"/>
      <c r="SHQ197" s="461"/>
      <c r="SHR197" s="461"/>
      <c r="SHS197" s="461"/>
      <c r="SHT197" s="461"/>
      <c r="SHU197" s="461"/>
      <c r="SHV197" s="461"/>
      <c r="SHW197" s="461"/>
      <c r="SHX197" s="461"/>
      <c r="SHY197" s="461"/>
      <c r="SHZ197" s="461"/>
      <c r="SIA197" s="461"/>
      <c r="SIB197" s="461"/>
      <c r="SIC197" s="461"/>
      <c r="SID197" s="461"/>
      <c r="SIE197" s="461"/>
      <c r="SIF197" s="461"/>
      <c r="SIG197" s="461"/>
      <c r="SIH197" s="461"/>
      <c r="SII197" s="461"/>
      <c r="SIJ197" s="461"/>
      <c r="SIK197" s="461"/>
      <c r="SIL197" s="461"/>
      <c r="SIM197" s="461"/>
      <c r="SIN197" s="461"/>
      <c r="SIO197" s="461"/>
      <c r="SIP197" s="461"/>
      <c r="SIQ197" s="461"/>
      <c r="SIR197" s="461"/>
      <c r="SIS197" s="461"/>
      <c r="SIT197" s="461"/>
      <c r="SIU197" s="461"/>
      <c r="SIV197" s="461"/>
      <c r="SIW197" s="461"/>
      <c r="SIX197" s="461"/>
      <c r="SIY197" s="461"/>
      <c r="SIZ197" s="461"/>
      <c r="SJA197" s="461"/>
      <c r="SJB197" s="461"/>
      <c r="SJC197" s="461"/>
      <c r="SJD197" s="461"/>
      <c r="SJE197" s="461"/>
      <c r="SJF197" s="461"/>
      <c r="SJG197" s="461"/>
      <c r="SJH197" s="461"/>
      <c r="SJI197" s="461"/>
      <c r="SJJ197" s="461"/>
      <c r="SJK197" s="461"/>
      <c r="SJL197" s="461"/>
      <c r="SJM197" s="461"/>
      <c r="SJN197" s="461"/>
      <c r="SJO197" s="461"/>
      <c r="SJP197" s="461"/>
      <c r="SJQ197" s="461"/>
      <c r="SJR197" s="461"/>
      <c r="SJS197" s="461"/>
      <c r="SJT197" s="461"/>
      <c r="SJU197" s="461"/>
      <c r="SJV197" s="461"/>
      <c r="SJW197" s="461"/>
      <c r="SJX197" s="461"/>
      <c r="SJY197" s="461"/>
      <c r="SJZ197" s="461"/>
      <c r="SKA197" s="461"/>
      <c r="SKB197" s="461"/>
      <c r="SKC197" s="461"/>
      <c r="SKD197" s="461"/>
      <c r="SKE197" s="461"/>
      <c r="SKF197" s="461"/>
      <c r="SKG197" s="461"/>
      <c r="SKH197" s="461"/>
      <c r="SKI197" s="461"/>
      <c r="SKJ197" s="461"/>
      <c r="SKK197" s="461"/>
      <c r="SKL197" s="461"/>
      <c r="SKM197" s="461"/>
      <c r="SKN197" s="461"/>
      <c r="SKO197" s="461"/>
      <c r="SKP197" s="461"/>
      <c r="SKQ197" s="461"/>
      <c r="SKR197" s="461"/>
      <c r="SKS197" s="461"/>
      <c r="SKT197" s="461"/>
      <c r="SKU197" s="461"/>
      <c r="SKV197" s="461"/>
      <c r="SKW197" s="461"/>
      <c r="SKX197" s="461"/>
      <c r="SKY197" s="461"/>
      <c r="SKZ197" s="461"/>
      <c r="SLA197" s="461"/>
      <c r="SLB197" s="461"/>
      <c r="SLC197" s="461"/>
      <c r="SLD197" s="461"/>
      <c r="SLE197" s="461"/>
      <c r="SLF197" s="461"/>
      <c r="SLG197" s="461"/>
      <c r="SLH197" s="461"/>
      <c r="SLI197" s="461"/>
      <c r="SLJ197" s="461"/>
      <c r="SLK197" s="461"/>
      <c r="SLL197" s="461"/>
      <c r="SLM197" s="461"/>
      <c r="SLN197" s="461"/>
      <c r="SLO197" s="461"/>
      <c r="SLP197" s="461"/>
      <c r="SLQ197" s="461"/>
      <c r="SLR197" s="461"/>
      <c r="SLS197" s="461"/>
      <c r="SLT197" s="461"/>
      <c r="SLU197" s="461"/>
      <c r="SLV197" s="461"/>
      <c r="SLW197" s="461"/>
      <c r="SLX197" s="461"/>
      <c r="SLY197" s="461"/>
      <c r="SLZ197" s="461"/>
      <c r="SMA197" s="461"/>
      <c r="SMB197" s="461"/>
      <c r="SMC197" s="461"/>
      <c r="SMD197" s="461"/>
      <c r="SME197" s="461"/>
      <c r="SMF197" s="461"/>
      <c r="SMG197" s="461"/>
      <c r="SMH197" s="461"/>
      <c r="SMI197" s="461"/>
      <c r="SMJ197" s="461"/>
      <c r="SMK197" s="461"/>
      <c r="SML197" s="461"/>
      <c r="SMM197" s="461"/>
      <c r="SMN197" s="461"/>
      <c r="SMO197" s="461"/>
      <c r="SMP197" s="461"/>
      <c r="SMQ197" s="461"/>
      <c r="SMR197" s="461"/>
      <c r="SMS197" s="461"/>
      <c r="SMT197" s="461"/>
      <c r="SMU197" s="461"/>
      <c r="SMV197" s="461"/>
      <c r="SMW197" s="461"/>
      <c r="SMX197" s="461"/>
      <c r="SMY197" s="461"/>
      <c r="SMZ197" s="461"/>
      <c r="SNA197" s="461"/>
      <c r="SNB197" s="461"/>
      <c r="SNC197" s="461"/>
      <c r="SND197" s="461"/>
      <c r="SNE197" s="461"/>
      <c r="SNF197" s="461"/>
      <c r="SNG197" s="461"/>
      <c r="SNH197" s="461"/>
      <c r="SNI197" s="461"/>
      <c r="SNJ197" s="461"/>
      <c r="SNK197" s="461"/>
      <c r="SNL197" s="461"/>
      <c r="SNM197" s="461"/>
      <c r="SNN197" s="461"/>
      <c r="SNO197" s="461"/>
      <c r="SNP197" s="461"/>
      <c r="SNQ197" s="461"/>
      <c r="SNR197" s="461"/>
      <c r="SNS197" s="461"/>
      <c r="SNT197" s="461"/>
      <c r="SNU197" s="461"/>
      <c r="SNV197" s="461"/>
      <c r="SNW197" s="461"/>
      <c r="SNX197" s="461"/>
      <c r="SNY197" s="461"/>
      <c r="SNZ197" s="461"/>
      <c r="SOA197" s="461"/>
      <c r="SOB197" s="461"/>
      <c r="SOC197" s="461"/>
      <c r="SOD197" s="461"/>
      <c r="SOE197" s="461"/>
      <c r="SOF197" s="461"/>
      <c r="SOG197" s="461"/>
      <c r="SOH197" s="461"/>
      <c r="SOI197" s="461"/>
      <c r="SOJ197" s="461"/>
      <c r="SOK197" s="461"/>
      <c r="SOL197" s="461"/>
      <c r="SOM197" s="461"/>
      <c r="SON197" s="461"/>
      <c r="SOO197" s="461"/>
      <c r="SOP197" s="461"/>
      <c r="SOQ197" s="461"/>
      <c r="SOR197" s="461"/>
      <c r="SOS197" s="461"/>
      <c r="SOT197" s="461"/>
      <c r="SOU197" s="461"/>
      <c r="SOV197" s="461"/>
      <c r="SOW197" s="461"/>
      <c r="SOX197" s="461"/>
      <c r="SOY197" s="461"/>
      <c r="SOZ197" s="461"/>
      <c r="SPA197" s="461"/>
      <c r="SPB197" s="461"/>
      <c r="SPC197" s="461"/>
      <c r="SPD197" s="461"/>
      <c r="SPE197" s="461"/>
      <c r="SPF197" s="461"/>
      <c r="SPG197" s="461"/>
      <c r="SPH197" s="461"/>
      <c r="SPI197" s="461"/>
      <c r="SPJ197" s="461"/>
      <c r="SPK197" s="461"/>
      <c r="SPL197" s="461"/>
      <c r="SPM197" s="461"/>
      <c r="SPN197" s="461"/>
      <c r="SPO197" s="461"/>
      <c r="SPP197" s="461"/>
      <c r="SPQ197" s="461"/>
      <c r="SPR197" s="461"/>
      <c r="SPS197" s="461"/>
      <c r="SPT197" s="461"/>
      <c r="SPU197" s="461"/>
      <c r="SPV197" s="461"/>
      <c r="SPW197" s="461"/>
      <c r="SPX197" s="461"/>
      <c r="SPY197" s="461"/>
      <c r="SPZ197" s="461"/>
      <c r="SQA197" s="461"/>
      <c r="SQB197" s="461"/>
      <c r="SQC197" s="461"/>
      <c r="SQD197" s="461"/>
      <c r="SQE197" s="461"/>
      <c r="SQF197" s="461"/>
      <c r="SQG197" s="461"/>
      <c r="SQH197" s="461"/>
      <c r="SQI197" s="461"/>
      <c r="SQJ197" s="461"/>
      <c r="SQK197" s="461"/>
      <c r="SQL197" s="461"/>
      <c r="SQM197" s="461"/>
      <c r="SQN197" s="461"/>
      <c r="SQO197" s="461"/>
      <c r="SQP197" s="461"/>
      <c r="SQQ197" s="461"/>
      <c r="SQR197" s="461"/>
      <c r="SQS197" s="461"/>
      <c r="SQT197" s="461"/>
      <c r="SQU197" s="461"/>
      <c r="SQV197" s="461"/>
      <c r="SQW197" s="461"/>
      <c r="SQX197" s="461"/>
      <c r="SQY197" s="461"/>
      <c r="SQZ197" s="461"/>
      <c r="SRA197" s="461"/>
      <c r="SRB197" s="461"/>
      <c r="SRC197" s="461"/>
      <c r="SRD197" s="461"/>
      <c r="SRE197" s="461"/>
      <c r="SRF197" s="461"/>
      <c r="SRG197" s="461"/>
      <c r="SRH197" s="461"/>
      <c r="SRI197" s="461"/>
      <c r="SRJ197" s="461"/>
      <c r="SRK197" s="461"/>
      <c r="SRL197" s="461"/>
      <c r="SRM197" s="461"/>
      <c r="SRN197" s="461"/>
      <c r="SRO197" s="461"/>
      <c r="SRP197" s="461"/>
      <c r="SRQ197" s="461"/>
      <c r="SRR197" s="461"/>
      <c r="SRS197" s="461"/>
      <c r="SRT197" s="461"/>
      <c r="SRU197" s="461"/>
      <c r="SRV197" s="461"/>
      <c r="SRW197" s="461"/>
      <c r="SRX197" s="461"/>
      <c r="SRY197" s="461"/>
      <c r="SRZ197" s="461"/>
      <c r="SSA197" s="461"/>
      <c r="SSB197" s="461"/>
      <c r="SSC197" s="461"/>
      <c r="SSD197" s="461"/>
      <c r="SSE197" s="461"/>
      <c r="SSF197" s="461"/>
      <c r="SSG197" s="461"/>
      <c r="SSH197" s="461"/>
      <c r="SSI197" s="461"/>
      <c r="SSJ197" s="461"/>
      <c r="SSK197" s="461"/>
      <c r="SSL197" s="461"/>
      <c r="SSM197" s="461"/>
      <c r="SSN197" s="461"/>
      <c r="SSO197" s="461"/>
      <c r="SSP197" s="461"/>
      <c r="SSQ197" s="461"/>
      <c r="SSR197" s="461"/>
      <c r="SSS197" s="461"/>
      <c r="SST197" s="461"/>
      <c r="SSU197" s="461"/>
      <c r="SSV197" s="461"/>
      <c r="SSW197" s="461"/>
      <c r="SSX197" s="461"/>
      <c r="SSY197" s="461"/>
      <c r="SSZ197" s="461"/>
      <c r="STA197" s="461"/>
      <c r="STB197" s="461"/>
      <c r="STC197" s="461"/>
      <c r="STD197" s="461"/>
      <c r="STE197" s="461"/>
      <c r="STF197" s="461"/>
      <c r="STG197" s="461"/>
      <c r="STH197" s="461"/>
      <c r="STI197" s="461"/>
      <c r="STJ197" s="461"/>
      <c r="STK197" s="461"/>
      <c r="STL197" s="461"/>
      <c r="STM197" s="461"/>
      <c r="STN197" s="461"/>
      <c r="STO197" s="461"/>
      <c r="STP197" s="461"/>
      <c r="STQ197" s="461"/>
      <c r="STR197" s="461"/>
      <c r="STS197" s="461"/>
      <c r="STT197" s="461"/>
      <c r="STU197" s="461"/>
      <c r="STV197" s="461"/>
      <c r="STW197" s="461"/>
      <c r="STX197" s="461"/>
      <c r="STY197" s="461"/>
      <c r="STZ197" s="461"/>
      <c r="SUA197" s="461"/>
      <c r="SUB197" s="461"/>
      <c r="SUC197" s="461"/>
      <c r="SUD197" s="461"/>
      <c r="SUE197" s="461"/>
      <c r="SUF197" s="461"/>
      <c r="SUG197" s="461"/>
      <c r="SUH197" s="461"/>
      <c r="SUI197" s="461"/>
      <c r="SUJ197" s="461"/>
      <c r="SUK197" s="461"/>
      <c r="SUL197" s="461"/>
      <c r="SUM197" s="461"/>
      <c r="SUN197" s="461"/>
      <c r="SUO197" s="461"/>
      <c r="SUP197" s="461"/>
      <c r="SUQ197" s="461"/>
      <c r="SUR197" s="461"/>
      <c r="SUS197" s="461"/>
      <c r="SUT197" s="461"/>
      <c r="SUU197" s="461"/>
      <c r="SUV197" s="461"/>
      <c r="SUW197" s="461"/>
      <c r="SUX197" s="461"/>
      <c r="SUY197" s="461"/>
      <c r="SUZ197" s="461"/>
      <c r="SVA197" s="461"/>
      <c r="SVB197" s="461"/>
      <c r="SVC197" s="461"/>
      <c r="SVD197" s="461"/>
      <c r="SVE197" s="461"/>
      <c r="SVF197" s="461"/>
      <c r="SVG197" s="461"/>
      <c r="SVH197" s="461"/>
      <c r="SVI197" s="461"/>
      <c r="SVJ197" s="461"/>
      <c r="SVK197" s="461"/>
      <c r="SVL197" s="461"/>
      <c r="SVM197" s="461"/>
      <c r="SVN197" s="461"/>
      <c r="SVO197" s="461"/>
      <c r="SVP197" s="461"/>
      <c r="SVQ197" s="461"/>
      <c r="SVR197" s="461"/>
      <c r="SVS197" s="461"/>
      <c r="SVT197" s="461"/>
      <c r="SVU197" s="461"/>
      <c r="SVV197" s="461"/>
      <c r="SVW197" s="461"/>
      <c r="SVX197" s="461"/>
      <c r="SVY197" s="461"/>
      <c r="SVZ197" s="461"/>
      <c r="SWA197" s="461"/>
      <c r="SWB197" s="461"/>
      <c r="SWC197" s="461"/>
      <c r="SWD197" s="461"/>
      <c r="SWE197" s="461"/>
      <c r="SWF197" s="461"/>
      <c r="SWG197" s="461"/>
      <c r="SWH197" s="461"/>
      <c r="SWI197" s="461"/>
      <c r="SWJ197" s="461"/>
      <c r="SWK197" s="461"/>
      <c r="SWL197" s="461"/>
      <c r="SWM197" s="461"/>
      <c r="SWN197" s="461"/>
      <c r="SWO197" s="461"/>
      <c r="SWP197" s="461"/>
      <c r="SWQ197" s="461"/>
      <c r="SWR197" s="461"/>
      <c r="SWS197" s="461"/>
      <c r="SWT197" s="461"/>
      <c r="SWU197" s="461"/>
      <c r="SWV197" s="461"/>
      <c r="SWW197" s="461"/>
      <c r="SWX197" s="461"/>
      <c r="SWY197" s="461"/>
      <c r="SWZ197" s="461"/>
      <c r="SXA197" s="461"/>
      <c r="SXB197" s="461"/>
      <c r="SXC197" s="461"/>
      <c r="SXD197" s="461"/>
      <c r="SXE197" s="461"/>
      <c r="SXF197" s="461"/>
      <c r="SXG197" s="461"/>
      <c r="SXH197" s="461"/>
      <c r="SXI197" s="461"/>
      <c r="SXJ197" s="461"/>
      <c r="SXK197" s="461"/>
      <c r="SXL197" s="461"/>
      <c r="SXM197" s="461"/>
      <c r="SXN197" s="461"/>
      <c r="SXO197" s="461"/>
      <c r="SXP197" s="461"/>
      <c r="SXQ197" s="461"/>
      <c r="SXR197" s="461"/>
      <c r="SXS197" s="461"/>
      <c r="SXT197" s="461"/>
      <c r="SXU197" s="461"/>
      <c r="SXV197" s="461"/>
      <c r="SXW197" s="461"/>
      <c r="SXX197" s="461"/>
      <c r="SXY197" s="461"/>
      <c r="SXZ197" s="461"/>
      <c r="SYA197" s="461"/>
      <c r="SYB197" s="461"/>
      <c r="SYC197" s="461"/>
      <c r="SYD197" s="461"/>
      <c r="SYE197" s="461"/>
      <c r="SYF197" s="461"/>
      <c r="SYG197" s="461"/>
      <c r="SYH197" s="461"/>
      <c r="SYI197" s="461"/>
      <c r="SYJ197" s="461"/>
      <c r="SYK197" s="461"/>
      <c r="SYL197" s="461"/>
      <c r="SYM197" s="461"/>
      <c r="SYN197" s="461"/>
      <c r="SYO197" s="461"/>
      <c r="SYP197" s="461"/>
      <c r="SYQ197" s="461"/>
      <c r="SYR197" s="461"/>
      <c r="SYS197" s="461"/>
      <c r="SYT197" s="461"/>
      <c r="SYU197" s="461"/>
      <c r="SYV197" s="461"/>
      <c r="SYW197" s="461"/>
      <c r="SYX197" s="461"/>
      <c r="SYY197" s="461"/>
      <c r="SYZ197" s="461"/>
      <c r="SZA197" s="461"/>
      <c r="SZB197" s="461"/>
      <c r="SZC197" s="461"/>
      <c r="SZD197" s="461"/>
      <c r="SZE197" s="461"/>
      <c r="SZF197" s="461"/>
      <c r="SZG197" s="461"/>
      <c r="SZH197" s="461"/>
      <c r="SZI197" s="461"/>
      <c r="SZJ197" s="461"/>
      <c r="SZK197" s="461"/>
      <c r="SZL197" s="461"/>
      <c r="SZM197" s="461"/>
      <c r="SZN197" s="461"/>
      <c r="SZO197" s="461"/>
      <c r="SZP197" s="461"/>
      <c r="SZQ197" s="461"/>
      <c r="SZR197" s="461"/>
      <c r="SZS197" s="461"/>
      <c r="SZT197" s="461"/>
      <c r="SZU197" s="461"/>
      <c r="SZV197" s="461"/>
      <c r="SZW197" s="461"/>
      <c r="SZX197" s="461"/>
      <c r="SZY197" s="461"/>
      <c r="SZZ197" s="461"/>
      <c r="TAA197" s="461"/>
      <c r="TAB197" s="461"/>
      <c r="TAC197" s="461"/>
      <c r="TAD197" s="461"/>
      <c r="TAE197" s="461"/>
      <c r="TAF197" s="461"/>
      <c r="TAG197" s="461"/>
      <c r="TAH197" s="461"/>
      <c r="TAI197" s="461"/>
      <c r="TAJ197" s="461"/>
      <c r="TAK197" s="461"/>
      <c r="TAL197" s="461"/>
      <c r="TAM197" s="461"/>
      <c r="TAN197" s="461"/>
      <c r="TAO197" s="461"/>
      <c r="TAP197" s="461"/>
      <c r="TAQ197" s="461"/>
      <c r="TAR197" s="461"/>
      <c r="TAS197" s="461"/>
      <c r="TAT197" s="461"/>
      <c r="TAU197" s="461"/>
      <c r="TAV197" s="461"/>
      <c r="TAW197" s="461"/>
      <c r="TAX197" s="461"/>
      <c r="TAY197" s="461"/>
      <c r="TAZ197" s="461"/>
      <c r="TBA197" s="461"/>
      <c r="TBB197" s="461"/>
      <c r="TBC197" s="461"/>
      <c r="TBD197" s="461"/>
      <c r="TBE197" s="461"/>
      <c r="TBF197" s="461"/>
      <c r="TBG197" s="461"/>
      <c r="TBH197" s="461"/>
      <c r="TBI197" s="461"/>
      <c r="TBJ197" s="461"/>
      <c r="TBK197" s="461"/>
      <c r="TBL197" s="461"/>
      <c r="TBM197" s="461"/>
      <c r="TBN197" s="461"/>
      <c r="TBO197" s="461"/>
      <c r="TBP197" s="461"/>
      <c r="TBQ197" s="461"/>
      <c r="TBR197" s="461"/>
      <c r="TBS197" s="461"/>
      <c r="TBT197" s="461"/>
      <c r="TBU197" s="461"/>
      <c r="TBV197" s="461"/>
      <c r="TBW197" s="461"/>
      <c r="TBX197" s="461"/>
      <c r="TBY197" s="461"/>
      <c r="TBZ197" s="461"/>
      <c r="TCA197" s="461"/>
      <c r="TCB197" s="461"/>
      <c r="TCC197" s="461"/>
      <c r="TCD197" s="461"/>
      <c r="TCE197" s="461"/>
      <c r="TCF197" s="461"/>
      <c r="TCG197" s="461"/>
      <c r="TCH197" s="461"/>
      <c r="TCI197" s="461"/>
      <c r="TCJ197" s="461"/>
      <c r="TCK197" s="461"/>
      <c r="TCL197" s="461"/>
      <c r="TCM197" s="461"/>
      <c r="TCN197" s="461"/>
      <c r="TCO197" s="461"/>
      <c r="TCP197" s="461"/>
      <c r="TCQ197" s="461"/>
      <c r="TCR197" s="461"/>
      <c r="TCS197" s="461"/>
      <c r="TCT197" s="461"/>
      <c r="TCU197" s="461"/>
      <c r="TCV197" s="461"/>
      <c r="TCW197" s="461"/>
      <c r="TCX197" s="461"/>
      <c r="TCY197" s="461"/>
      <c r="TCZ197" s="461"/>
      <c r="TDA197" s="461"/>
      <c r="TDB197" s="461"/>
      <c r="TDC197" s="461"/>
      <c r="TDD197" s="461"/>
      <c r="TDE197" s="461"/>
      <c r="TDF197" s="461"/>
      <c r="TDG197" s="461"/>
      <c r="TDH197" s="461"/>
      <c r="TDI197" s="461"/>
      <c r="TDJ197" s="461"/>
      <c r="TDK197" s="461"/>
      <c r="TDL197" s="461"/>
      <c r="TDM197" s="461"/>
      <c r="TDN197" s="461"/>
      <c r="TDO197" s="461"/>
      <c r="TDP197" s="461"/>
      <c r="TDQ197" s="461"/>
      <c r="TDR197" s="461"/>
      <c r="TDS197" s="461"/>
      <c r="TDT197" s="461"/>
      <c r="TDU197" s="461"/>
      <c r="TDV197" s="461"/>
      <c r="TDW197" s="461"/>
      <c r="TDX197" s="461"/>
      <c r="TDY197" s="461"/>
      <c r="TDZ197" s="461"/>
      <c r="TEA197" s="461"/>
      <c r="TEB197" s="461"/>
      <c r="TEC197" s="461"/>
      <c r="TED197" s="461"/>
      <c r="TEE197" s="461"/>
      <c r="TEF197" s="461"/>
      <c r="TEG197" s="461"/>
      <c r="TEH197" s="461"/>
      <c r="TEI197" s="461"/>
      <c r="TEJ197" s="461"/>
      <c r="TEK197" s="461"/>
      <c r="TEL197" s="461"/>
      <c r="TEM197" s="461"/>
      <c r="TEN197" s="461"/>
      <c r="TEO197" s="461"/>
      <c r="TEP197" s="461"/>
      <c r="TEQ197" s="461"/>
      <c r="TER197" s="461"/>
      <c r="TES197" s="461"/>
      <c r="TET197" s="461"/>
      <c r="TEU197" s="461"/>
      <c r="TEV197" s="461"/>
      <c r="TEW197" s="461"/>
      <c r="TEX197" s="461"/>
      <c r="TEY197" s="461"/>
      <c r="TEZ197" s="461"/>
      <c r="TFA197" s="461"/>
      <c r="TFB197" s="461"/>
      <c r="TFC197" s="461"/>
      <c r="TFD197" s="461"/>
      <c r="TFE197" s="461"/>
      <c r="TFF197" s="461"/>
      <c r="TFG197" s="461"/>
      <c r="TFH197" s="461"/>
      <c r="TFI197" s="461"/>
      <c r="TFJ197" s="461"/>
      <c r="TFK197" s="461"/>
      <c r="TFL197" s="461"/>
      <c r="TFM197" s="461"/>
      <c r="TFN197" s="461"/>
      <c r="TFO197" s="461"/>
      <c r="TFP197" s="461"/>
      <c r="TFQ197" s="461"/>
      <c r="TFR197" s="461"/>
      <c r="TFS197" s="461"/>
      <c r="TFT197" s="461"/>
      <c r="TFU197" s="461"/>
      <c r="TFV197" s="461"/>
      <c r="TFW197" s="461"/>
      <c r="TFX197" s="461"/>
      <c r="TFY197" s="461"/>
      <c r="TFZ197" s="461"/>
      <c r="TGA197" s="461"/>
      <c r="TGB197" s="461"/>
      <c r="TGC197" s="461"/>
      <c r="TGD197" s="461"/>
      <c r="TGE197" s="461"/>
      <c r="TGF197" s="461"/>
      <c r="TGG197" s="461"/>
      <c r="TGH197" s="461"/>
      <c r="TGI197" s="461"/>
      <c r="TGJ197" s="461"/>
      <c r="TGK197" s="461"/>
      <c r="TGL197" s="461"/>
      <c r="TGM197" s="461"/>
      <c r="TGN197" s="461"/>
      <c r="TGO197" s="461"/>
      <c r="TGP197" s="461"/>
      <c r="TGQ197" s="461"/>
      <c r="TGR197" s="461"/>
      <c r="TGS197" s="461"/>
      <c r="TGT197" s="461"/>
      <c r="TGU197" s="461"/>
      <c r="TGV197" s="461"/>
      <c r="TGW197" s="461"/>
      <c r="TGX197" s="461"/>
      <c r="TGY197" s="461"/>
      <c r="TGZ197" s="461"/>
      <c r="THA197" s="461"/>
      <c r="THB197" s="461"/>
      <c r="THC197" s="461"/>
      <c r="THD197" s="461"/>
      <c r="THE197" s="461"/>
      <c r="THF197" s="461"/>
      <c r="THG197" s="461"/>
      <c r="THH197" s="461"/>
      <c r="THI197" s="461"/>
      <c r="THJ197" s="461"/>
      <c r="THK197" s="461"/>
      <c r="THL197" s="461"/>
      <c r="THM197" s="461"/>
      <c r="THN197" s="461"/>
      <c r="THO197" s="461"/>
      <c r="THP197" s="461"/>
      <c r="THQ197" s="461"/>
      <c r="THR197" s="461"/>
      <c r="THS197" s="461"/>
      <c r="THT197" s="461"/>
      <c r="THU197" s="461"/>
      <c r="THV197" s="461"/>
      <c r="THW197" s="461"/>
      <c r="THX197" s="461"/>
      <c r="THY197" s="461"/>
      <c r="THZ197" s="461"/>
      <c r="TIA197" s="461"/>
      <c r="TIB197" s="461"/>
      <c r="TIC197" s="461"/>
      <c r="TID197" s="461"/>
      <c r="TIE197" s="461"/>
      <c r="TIF197" s="461"/>
      <c r="TIG197" s="461"/>
      <c r="TIH197" s="461"/>
      <c r="TII197" s="461"/>
      <c r="TIJ197" s="461"/>
      <c r="TIK197" s="461"/>
      <c r="TIL197" s="461"/>
      <c r="TIM197" s="461"/>
      <c r="TIN197" s="461"/>
      <c r="TIO197" s="461"/>
      <c r="TIP197" s="461"/>
      <c r="TIQ197" s="461"/>
      <c r="TIR197" s="461"/>
      <c r="TIS197" s="461"/>
      <c r="TIT197" s="461"/>
      <c r="TIU197" s="461"/>
      <c r="TIV197" s="461"/>
      <c r="TIW197" s="461"/>
      <c r="TIX197" s="461"/>
      <c r="TIY197" s="461"/>
      <c r="TIZ197" s="461"/>
      <c r="TJA197" s="461"/>
      <c r="TJB197" s="461"/>
      <c r="TJC197" s="461"/>
      <c r="TJD197" s="461"/>
      <c r="TJE197" s="461"/>
      <c r="TJF197" s="461"/>
      <c r="TJG197" s="461"/>
      <c r="TJH197" s="461"/>
      <c r="TJI197" s="461"/>
      <c r="TJJ197" s="461"/>
      <c r="TJK197" s="461"/>
      <c r="TJL197" s="461"/>
      <c r="TJM197" s="461"/>
      <c r="TJN197" s="461"/>
      <c r="TJO197" s="461"/>
      <c r="TJP197" s="461"/>
      <c r="TJQ197" s="461"/>
      <c r="TJR197" s="461"/>
      <c r="TJS197" s="461"/>
      <c r="TJT197" s="461"/>
      <c r="TJU197" s="461"/>
      <c r="TJV197" s="461"/>
      <c r="TJW197" s="461"/>
      <c r="TJX197" s="461"/>
      <c r="TJY197" s="461"/>
      <c r="TJZ197" s="461"/>
      <c r="TKA197" s="461"/>
      <c r="TKB197" s="461"/>
      <c r="TKC197" s="461"/>
      <c r="TKD197" s="461"/>
      <c r="TKE197" s="461"/>
      <c r="TKF197" s="461"/>
      <c r="TKG197" s="461"/>
      <c r="TKH197" s="461"/>
      <c r="TKI197" s="461"/>
      <c r="TKJ197" s="461"/>
      <c r="TKK197" s="461"/>
      <c r="TKL197" s="461"/>
      <c r="TKM197" s="461"/>
      <c r="TKN197" s="461"/>
      <c r="TKO197" s="461"/>
      <c r="TKP197" s="461"/>
      <c r="TKQ197" s="461"/>
      <c r="TKR197" s="461"/>
      <c r="TKS197" s="461"/>
      <c r="TKT197" s="461"/>
      <c r="TKU197" s="461"/>
      <c r="TKV197" s="461"/>
      <c r="TKW197" s="461"/>
      <c r="TKX197" s="461"/>
      <c r="TKY197" s="461"/>
      <c r="TKZ197" s="461"/>
      <c r="TLA197" s="461"/>
      <c r="TLB197" s="461"/>
      <c r="TLC197" s="461"/>
      <c r="TLD197" s="461"/>
      <c r="TLE197" s="461"/>
      <c r="TLF197" s="461"/>
      <c r="TLG197" s="461"/>
      <c r="TLH197" s="461"/>
      <c r="TLI197" s="461"/>
      <c r="TLJ197" s="461"/>
      <c r="TLK197" s="461"/>
      <c r="TLL197" s="461"/>
      <c r="TLM197" s="461"/>
      <c r="TLN197" s="461"/>
      <c r="TLO197" s="461"/>
      <c r="TLP197" s="461"/>
      <c r="TLQ197" s="461"/>
      <c r="TLR197" s="461"/>
      <c r="TLS197" s="461"/>
      <c r="TLT197" s="461"/>
      <c r="TLU197" s="461"/>
      <c r="TLV197" s="461"/>
      <c r="TLW197" s="461"/>
      <c r="TLX197" s="461"/>
      <c r="TLY197" s="461"/>
      <c r="TLZ197" s="461"/>
      <c r="TMA197" s="461"/>
      <c r="TMB197" s="461"/>
      <c r="TMC197" s="461"/>
      <c r="TMD197" s="461"/>
      <c r="TME197" s="461"/>
      <c r="TMF197" s="461"/>
      <c r="TMG197" s="461"/>
      <c r="TMH197" s="461"/>
      <c r="TMI197" s="461"/>
      <c r="TMJ197" s="461"/>
      <c r="TMK197" s="461"/>
      <c r="TML197" s="461"/>
      <c r="TMM197" s="461"/>
      <c r="TMN197" s="461"/>
      <c r="TMO197" s="461"/>
      <c r="TMP197" s="461"/>
      <c r="TMQ197" s="461"/>
      <c r="TMR197" s="461"/>
      <c r="TMS197" s="461"/>
      <c r="TMT197" s="461"/>
      <c r="TMU197" s="461"/>
      <c r="TMV197" s="461"/>
      <c r="TMW197" s="461"/>
      <c r="TMX197" s="461"/>
      <c r="TMY197" s="461"/>
      <c r="TMZ197" s="461"/>
      <c r="TNA197" s="461"/>
      <c r="TNB197" s="461"/>
      <c r="TNC197" s="461"/>
      <c r="TND197" s="461"/>
      <c r="TNE197" s="461"/>
      <c r="TNF197" s="461"/>
      <c r="TNG197" s="461"/>
      <c r="TNH197" s="461"/>
      <c r="TNI197" s="461"/>
      <c r="TNJ197" s="461"/>
      <c r="TNK197" s="461"/>
      <c r="TNL197" s="461"/>
      <c r="TNM197" s="461"/>
      <c r="TNN197" s="461"/>
      <c r="TNO197" s="461"/>
      <c r="TNP197" s="461"/>
      <c r="TNQ197" s="461"/>
      <c r="TNR197" s="461"/>
      <c r="TNS197" s="461"/>
      <c r="TNT197" s="461"/>
      <c r="TNU197" s="461"/>
      <c r="TNV197" s="461"/>
      <c r="TNW197" s="461"/>
      <c r="TNX197" s="461"/>
      <c r="TNY197" s="461"/>
      <c r="TNZ197" s="461"/>
      <c r="TOA197" s="461"/>
      <c r="TOB197" s="461"/>
      <c r="TOC197" s="461"/>
      <c r="TOD197" s="461"/>
      <c r="TOE197" s="461"/>
      <c r="TOF197" s="461"/>
      <c r="TOG197" s="461"/>
      <c r="TOH197" s="461"/>
      <c r="TOI197" s="461"/>
      <c r="TOJ197" s="461"/>
      <c r="TOK197" s="461"/>
      <c r="TOL197" s="461"/>
      <c r="TOM197" s="461"/>
      <c r="TON197" s="461"/>
      <c r="TOO197" s="461"/>
      <c r="TOP197" s="461"/>
      <c r="TOQ197" s="461"/>
      <c r="TOR197" s="461"/>
      <c r="TOS197" s="461"/>
      <c r="TOT197" s="461"/>
      <c r="TOU197" s="461"/>
      <c r="TOV197" s="461"/>
      <c r="TOW197" s="461"/>
      <c r="TOX197" s="461"/>
      <c r="TOY197" s="461"/>
      <c r="TOZ197" s="461"/>
      <c r="TPA197" s="461"/>
      <c r="TPB197" s="461"/>
      <c r="TPC197" s="461"/>
      <c r="TPD197" s="461"/>
      <c r="TPE197" s="461"/>
      <c r="TPF197" s="461"/>
      <c r="TPG197" s="461"/>
      <c r="TPH197" s="461"/>
      <c r="TPI197" s="461"/>
      <c r="TPJ197" s="461"/>
      <c r="TPK197" s="461"/>
      <c r="TPL197" s="461"/>
      <c r="TPM197" s="461"/>
      <c r="TPN197" s="461"/>
      <c r="TPO197" s="461"/>
      <c r="TPP197" s="461"/>
      <c r="TPQ197" s="461"/>
      <c r="TPR197" s="461"/>
      <c r="TPS197" s="461"/>
      <c r="TPT197" s="461"/>
      <c r="TPU197" s="461"/>
      <c r="TPV197" s="461"/>
      <c r="TPW197" s="461"/>
      <c r="TPX197" s="461"/>
      <c r="TPY197" s="461"/>
      <c r="TPZ197" s="461"/>
      <c r="TQA197" s="461"/>
      <c r="TQB197" s="461"/>
      <c r="TQC197" s="461"/>
      <c r="TQD197" s="461"/>
      <c r="TQE197" s="461"/>
      <c r="TQF197" s="461"/>
      <c r="TQG197" s="461"/>
      <c r="TQH197" s="461"/>
      <c r="TQI197" s="461"/>
      <c r="TQJ197" s="461"/>
      <c r="TQK197" s="461"/>
      <c r="TQL197" s="461"/>
      <c r="TQM197" s="461"/>
      <c r="TQN197" s="461"/>
      <c r="TQO197" s="461"/>
      <c r="TQP197" s="461"/>
      <c r="TQQ197" s="461"/>
      <c r="TQR197" s="461"/>
      <c r="TQS197" s="461"/>
      <c r="TQT197" s="461"/>
      <c r="TQU197" s="461"/>
      <c r="TQV197" s="461"/>
      <c r="TQW197" s="461"/>
      <c r="TQX197" s="461"/>
      <c r="TQY197" s="461"/>
      <c r="TQZ197" s="461"/>
      <c r="TRA197" s="461"/>
      <c r="TRB197" s="461"/>
      <c r="TRC197" s="461"/>
      <c r="TRD197" s="461"/>
      <c r="TRE197" s="461"/>
      <c r="TRF197" s="461"/>
      <c r="TRG197" s="461"/>
      <c r="TRH197" s="461"/>
      <c r="TRI197" s="461"/>
      <c r="TRJ197" s="461"/>
      <c r="TRK197" s="461"/>
      <c r="TRL197" s="461"/>
      <c r="TRM197" s="461"/>
      <c r="TRN197" s="461"/>
      <c r="TRO197" s="461"/>
      <c r="TRP197" s="461"/>
      <c r="TRQ197" s="461"/>
      <c r="TRR197" s="461"/>
      <c r="TRS197" s="461"/>
      <c r="TRT197" s="461"/>
      <c r="TRU197" s="461"/>
      <c r="TRV197" s="461"/>
      <c r="TRW197" s="461"/>
      <c r="TRX197" s="461"/>
      <c r="TRY197" s="461"/>
      <c r="TRZ197" s="461"/>
      <c r="TSA197" s="461"/>
      <c r="TSB197" s="461"/>
      <c r="TSC197" s="461"/>
      <c r="TSD197" s="461"/>
      <c r="TSE197" s="461"/>
      <c r="TSF197" s="461"/>
      <c r="TSG197" s="461"/>
      <c r="TSH197" s="461"/>
      <c r="TSI197" s="461"/>
      <c r="TSJ197" s="461"/>
      <c r="TSK197" s="461"/>
      <c r="TSL197" s="461"/>
      <c r="TSM197" s="461"/>
      <c r="TSN197" s="461"/>
      <c r="TSO197" s="461"/>
      <c r="TSP197" s="461"/>
      <c r="TSQ197" s="461"/>
      <c r="TSR197" s="461"/>
      <c r="TSS197" s="461"/>
      <c r="TST197" s="461"/>
      <c r="TSU197" s="461"/>
      <c r="TSV197" s="461"/>
      <c r="TSW197" s="461"/>
      <c r="TSX197" s="461"/>
      <c r="TSY197" s="461"/>
      <c r="TSZ197" s="461"/>
      <c r="TTA197" s="461"/>
      <c r="TTB197" s="461"/>
      <c r="TTC197" s="461"/>
      <c r="TTD197" s="461"/>
      <c r="TTE197" s="461"/>
      <c r="TTF197" s="461"/>
      <c r="TTG197" s="461"/>
      <c r="TTH197" s="461"/>
      <c r="TTI197" s="461"/>
      <c r="TTJ197" s="461"/>
      <c r="TTK197" s="461"/>
      <c r="TTL197" s="461"/>
      <c r="TTM197" s="461"/>
      <c r="TTN197" s="461"/>
      <c r="TTO197" s="461"/>
      <c r="TTP197" s="461"/>
      <c r="TTQ197" s="461"/>
      <c r="TTR197" s="461"/>
      <c r="TTS197" s="461"/>
      <c r="TTT197" s="461"/>
      <c r="TTU197" s="461"/>
      <c r="TTV197" s="461"/>
      <c r="TTW197" s="461"/>
      <c r="TTX197" s="461"/>
      <c r="TTY197" s="461"/>
      <c r="TTZ197" s="461"/>
      <c r="TUA197" s="461"/>
      <c r="TUB197" s="461"/>
      <c r="TUC197" s="461"/>
      <c r="TUD197" s="461"/>
      <c r="TUE197" s="461"/>
      <c r="TUF197" s="461"/>
      <c r="TUG197" s="461"/>
      <c r="TUH197" s="461"/>
      <c r="TUI197" s="461"/>
      <c r="TUJ197" s="461"/>
      <c r="TUK197" s="461"/>
      <c r="TUL197" s="461"/>
      <c r="TUM197" s="461"/>
      <c r="TUN197" s="461"/>
      <c r="TUO197" s="461"/>
      <c r="TUP197" s="461"/>
      <c r="TUQ197" s="461"/>
      <c r="TUR197" s="461"/>
      <c r="TUS197" s="461"/>
      <c r="TUT197" s="461"/>
      <c r="TUU197" s="461"/>
      <c r="TUV197" s="461"/>
      <c r="TUW197" s="461"/>
      <c r="TUX197" s="461"/>
      <c r="TUY197" s="461"/>
      <c r="TUZ197" s="461"/>
      <c r="TVA197" s="461"/>
      <c r="TVB197" s="461"/>
      <c r="TVC197" s="461"/>
      <c r="TVD197" s="461"/>
      <c r="TVE197" s="461"/>
      <c r="TVF197" s="461"/>
      <c r="TVG197" s="461"/>
      <c r="TVH197" s="461"/>
      <c r="TVI197" s="461"/>
      <c r="TVJ197" s="461"/>
      <c r="TVK197" s="461"/>
      <c r="TVL197" s="461"/>
      <c r="TVM197" s="461"/>
      <c r="TVN197" s="461"/>
      <c r="TVO197" s="461"/>
      <c r="TVP197" s="461"/>
      <c r="TVQ197" s="461"/>
      <c r="TVR197" s="461"/>
      <c r="TVS197" s="461"/>
      <c r="TVT197" s="461"/>
      <c r="TVU197" s="461"/>
      <c r="TVV197" s="461"/>
      <c r="TVW197" s="461"/>
      <c r="TVX197" s="461"/>
      <c r="TVY197" s="461"/>
      <c r="TVZ197" s="461"/>
      <c r="TWA197" s="461"/>
      <c r="TWB197" s="461"/>
      <c r="TWC197" s="461"/>
      <c r="TWD197" s="461"/>
      <c r="TWE197" s="461"/>
      <c r="TWF197" s="461"/>
      <c r="TWG197" s="461"/>
      <c r="TWH197" s="461"/>
      <c r="TWI197" s="461"/>
      <c r="TWJ197" s="461"/>
      <c r="TWK197" s="461"/>
      <c r="TWL197" s="461"/>
      <c r="TWM197" s="461"/>
      <c r="TWN197" s="461"/>
      <c r="TWO197" s="461"/>
      <c r="TWP197" s="461"/>
      <c r="TWQ197" s="461"/>
      <c r="TWR197" s="461"/>
      <c r="TWS197" s="461"/>
      <c r="TWT197" s="461"/>
      <c r="TWU197" s="461"/>
      <c r="TWV197" s="461"/>
      <c r="TWW197" s="461"/>
      <c r="TWX197" s="461"/>
      <c r="TWY197" s="461"/>
      <c r="TWZ197" s="461"/>
      <c r="TXA197" s="461"/>
      <c r="TXB197" s="461"/>
      <c r="TXC197" s="461"/>
      <c r="TXD197" s="461"/>
      <c r="TXE197" s="461"/>
      <c r="TXF197" s="461"/>
      <c r="TXG197" s="461"/>
      <c r="TXH197" s="461"/>
      <c r="TXI197" s="461"/>
      <c r="TXJ197" s="461"/>
      <c r="TXK197" s="461"/>
      <c r="TXL197" s="461"/>
      <c r="TXM197" s="461"/>
      <c r="TXN197" s="461"/>
      <c r="TXO197" s="461"/>
      <c r="TXP197" s="461"/>
      <c r="TXQ197" s="461"/>
      <c r="TXR197" s="461"/>
      <c r="TXS197" s="461"/>
      <c r="TXT197" s="461"/>
      <c r="TXU197" s="461"/>
      <c r="TXV197" s="461"/>
      <c r="TXW197" s="461"/>
      <c r="TXX197" s="461"/>
      <c r="TXY197" s="461"/>
      <c r="TXZ197" s="461"/>
      <c r="TYA197" s="461"/>
      <c r="TYB197" s="461"/>
      <c r="TYC197" s="461"/>
      <c r="TYD197" s="461"/>
      <c r="TYE197" s="461"/>
      <c r="TYF197" s="461"/>
      <c r="TYG197" s="461"/>
      <c r="TYH197" s="461"/>
      <c r="TYI197" s="461"/>
      <c r="TYJ197" s="461"/>
      <c r="TYK197" s="461"/>
      <c r="TYL197" s="461"/>
      <c r="TYM197" s="461"/>
      <c r="TYN197" s="461"/>
      <c r="TYO197" s="461"/>
      <c r="TYP197" s="461"/>
      <c r="TYQ197" s="461"/>
      <c r="TYR197" s="461"/>
      <c r="TYS197" s="461"/>
      <c r="TYT197" s="461"/>
      <c r="TYU197" s="461"/>
      <c r="TYV197" s="461"/>
      <c r="TYW197" s="461"/>
      <c r="TYX197" s="461"/>
      <c r="TYY197" s="461"/>
      <c r="TYZ197" s="461"/>
      <c r="TZA197" s="461"/>
      <c r="TZB197" s="461"/>
      <c r="TZC197" s="461"/>
      <c r="TZD197" s="461"/>
      <c r="TZE197" s="461"/>
      <c r="TZF197" s="461"/>
      <c r="TZG197" s="461"/>
      <c r="TZH197" s="461"/>
      <c r="TZI197" s="461"/>
      <c r="TZJ197" s="461"/>
      <c r="TZK197" s="461"/>
      <c r="TZL197" s="461"/>
      <c r="TZM197" s="461"/>
      <c r="TZN197" s="461"/>
      <c r="TZO197" s="461"/>
      <c r="TZP197" s="461"/>
      <c r="TZQ197" s="461"/>
      <c r="TZR197" s="461"/>
      <c r="TZS197" s="461"/>
      <c r="TZT197" s="461"/>
      <c r="TZU197" s="461"/>
      <c r="TZV197" s="461"/>
      <c r="TZW197" s="461"/>
      <c r="TZX197" s="461"/>
      <c r="TZY197" s="461"/>
      <c r="TZZ197" s="461"/>
      <c r="UAA197" s="461"/>
      <c r="UAB197" s="461"/>
      <c r="UAC197" s="461"/>
      <c r="UAD197" s="461"/>
      <c r="UAE197" s="461"/>
      <c r="UAF197" s="461"/>
      <c r="UAG197" s="461"/>
      <c r="UAH197" s="461"/>
      <c r="UAI197" s="461"/>
      <c r="UAJ197" s="461"/>
      <c r="UAK197" s="461"/>
      <c r="UAL197" s="461"/>
      <c r="UAM197" s="461"/>
      <c r="UAN197" s="461"/>
      <c r="UAO197" s="461"/>
      <c r="UAP197" s="461"/>
      <c r="UAQ197" s="461"/>
      <c r="UAR197" s="461"/>
      <c r="UAS197" s="461"/>
      <c r="UAT197" s="461"/>
      <c r="UAU197" s="461"/>
      <c r="UAV197" s="461"/>
      <c r="UAW197" s="461"/>
      <c r="UAX197" s="461"/>
      <c r="UAY197" s="461"/>
      <c r="UAZ197" s="461"/>
      <c r="UBA197" s="461"/>
      <c r="UBB197" s="461"/>
      <c r="UBC197" s="461"/>
      <c r="UBD197" s="461"/>
      <c r="UBE197" s="461"/>
      <c r="UBF197" s="461"/>
      <c r="UBG197" s="461"/>
      <c r="UBH197" s="461"/>
      <c r="UBI197" s="461"/>
      <c r="UBJ197" s="461"/>
      <c r="UBK197" s="461"/>
      <c r="UBL197" s="461"/>
      <c r="UBM197" s="461"/>
      <c r="UBN197" s="461"/>
      <c r="UBO197" s="461"/>
      <c r="UBP197" s="461"/>
      <c r="UBQ197" s="461"/>
      <c r="UBR197" s="461"/>
      <c r="UBS197" s="461"/>
      <c r="UBT197" s="461"/>
      <c r="UBU197" s="461"/>
      <c r="UBV197" s="461"/>
      <c r="UBW197" s="461"/>
      <c r="UBX197" s="461"/>
      <c r="UBY197" s="461"/>
      <c r="UBZ197" s="461"/>
      <c r="UCA197" s="461"/>
      <c r="UCB197" s="461"/>
      <c r="UCC197" s="461"/>
      <c r="UCD197" s="461"/>
      <c r="UCE197" s="461"/>
      <c r="UCF197" s="461"/>
      <c r="UCG197" s="461"/>
      <c r="UCH197" s="461"/>
      <c r="UCI197" s="461"/>
      <c r="UCJ197" s="461"/>
      <c r="UCK197" s="461"/>
      <c r="UCL197" s="461"/>
      <c r="UCM197" s="461"/>
      <c r="UCN197" s="461"/>
      <c r="UCO197" s="461"/>
      <c r="UCP197" s="461"/>
      <c r="UCQ197" s="461"/>
      <c r="UCR197" s="461"/>
      <c r="UCS197" s="461"/>
      <c r="UCT197" s="461"/>
      <c r="UCU197" s="461"/>
      <c r="UCV197" s="461"/>
      <c r="UCW197" s="461"/>
      <c r="UCX197" s="461"/>
      <c r="UCY197" s="461"/>
      <c r="UCZ197" s="461"/>
      <c r="UDA197" s="461"/>
      <c r="UDB197" s="461"/>
      <c r="UDC197" s="461"/>
      <c r="UDD197" s="461"/>
      <c r="UDE197" s="461"/>
      <c r="UDF197" s="461"/>
      <c r="UDG197" s="461"/>
      <c r="UDH197" s="461"/>
      <c r="UDI197" s="461"/>
      <c r="UDJ197" s="461"/>
      <c r="UDK197" s="461"/>
      <c r="UDL197" s="461"/>
      <c r="UDM197" s="461"/>
      <c r="UDN197" s="461"/>
      <c r="UDO197" s="461"/>
      <c r="UDP197" s="461"/>
      <c r="UDQ197" s="461"/>
      <c r="UDR197" s="461"/>
      <c r="UDS197" s="461"/>
      <c r="UDT197" s="461"/>
      <c r="UDU197" s="461"/>
      <c r="UDV197" s="461"/>
      <c r="UDW197" s="461"/>
      <c r="UDX197" s="461"/>
      <c r="UDY197" s="461"/>
      <c r="UDZ197" s="461"/>
      <c r="UEA197" s="461"/>
      <c r="UEB197" s="461"/>
      <c r="UEC197" s="461"/>
      <c r="UED197" s="461"/>
      <c r="UEE197" s="461"/>
      <c r="UEF197" s="461"/>
      <c r="UEG197" s="461"/>
      <c r="UEH197" s="461"/>
      <c r="UEI197" s="461"/>
      <c r="UEJ197" s="461"/>
      <c r="UEK197" s="461"/>
      <c r="UEL197" s="461"/>
      <c r="UEM197" s="461"/>
      <c r="UEN197" s="461"/>
      <c r="UEO197" s="461"/>
      <c r="UEP197" s="461"/>
      <c r="UEQ197" s="461"/>
      <c r="UER197" s="461"/>
      <c r="UES197" s="461"/>
      <c r="UET197" s="461"/>
      <c r="UEU197" s="461"/>
      <c r="UEV197" s="461"/>
      <c r="UEW197" s="461"/>
      <c r="UEX197" s="461"/>
      <c r="UEY197" s="461"/>
      <c r="UEZ197" s="461"/>
      <c r="UFA197" s="461"/>
      <c r="UFB197" s="461"/>
      <c r="UFC197" s="461"/>
      <c r="UFD197" s="461"/>
      <c r="UFE197" s="461"/>
      <c r="UFF197" s="461"/>
      <c r="UFG197" s="461"/>
      <c r="UFH197" s="461"/>
      <c r="UFI197" s="461"/>
      <c r="UFJ197" s="461"/>
      <c r="UFK197" s="461"/>
      <c r="UFL197" s="461"/>
      <c r="UFM197" s="461"/>
      <c r="UFN197" s="461"/>
      <c r="UFO197" s="461"/>
      <c r="UFP197" s="461"/>
      <c r="UFQ197" s="461"/>
      <c r="UFR197" s="461"/>
      <c r="UFS197" s="461"/>
      <c r="UFT197" s="461"/>
      <c r="UFU197" s="461"/>
      <c r="UFV197" s="461"/>
      <c r="UFW197" s="461"/>
      <c r="UFX197" s="461"/>
      <c r="UFY197" s="461"/>
      <c r="UFZ197" s="461"/>
      <c r="UGA197" s="461"/>
      <c r="UGB197" s="461"/>
      <c r="UGC197" s="461"/>
      <c r="UGD197" s="461"/>
      <c r="UGE197" s="461"/>
      <c r="UGF197" s="461"/>
      <c r="UGG197" s="461"/>
      <c r="UGH197" s="461"/>
      <c r="UGI197" s="461"/>
      <c r="UGJ197" s="461"/>
      <c r="UGK197" s="461"/>
      <c r="UGL197" s="461"/>
      <c r="UGM197" s="461"/>
      <c r="UGN197" s="461"/>
      <c r="UGO197" s="461"/>
      <c r="UGP197" s="461"/>
      <c r="UGQ197" s="461"/>
      <c r="UGR197" s="461"/>
      <c r="UGS197" s="461"/>
      <c r="UGT197" s="461"/>
      <c r="UGU197" s="461"/>
      <c r="UGV197" s="461"/>
      <c r="UGW197" s="461"/>
      <c r="UGX197" s="461"/>
      <c r="UGY197" s="461"/>
      <c r="UGZ197" s="461"/>
      <c r="UHA197" s="461"/>
      <c r="UHB197" s="461"/>
      <c r="UHC197" s="461"/>
      <c r="UHD197" s="461"/>
      <c r="UHE197" s="461"/>
      <c r="UHF197" s="461"/>
      <c r="UHG197" s="461"/>
      <c r="UHH197" s="461"/>
      <c r="UHI197" s="461"/>
      <c r="UHJ197" s="461"/>
      <c r="UHK197" s="461"/>
      <c r="UHL197" s="461"/>
      <c r="UHM197" s="461"/>
      <c r="UHN197" s="461"/>
      <c r="UHO197" s="461"/>
      <c r="UHP197" s="461"/>
      <c r="UHQ197" s="461"/>
      <c r="UHR197" s="461"/>
      <c r="UHS197" s="461"/>
      <c r="UHT197" s="461"/>
      <c r="UHU197" s="461"/>
      <c r="UHV197" s="461"/>
      <c r="UHW197" s="461"/>
      <c r="UHX197" s="461"/>
      <c r="UHY197" s="461"/>
      <c r="UHZ197" s="461"/>
      <c r="UIA197" s="461"/>
      <c r="UIB197" s="461"/>
      <c r="UIC197" s="461"/>
      <c r="UID197" s="461"/>
      <c r="UIE197" s="461"/>
      <c r="UIF197" s="461"/>
      <c r="UIG197" s="461"/>
      <c r="UIH197" s="461"/>
      <c r="UII197" s="461"/>
      <c r="UIJ197" s="461"/>
      <c r="UIK197" s="461"/>
      <c r="UIL197" s="461"/>
      <c r="UIM197" s="461"/>
      <c r="UIN197" s="461"/>
      <c r="UIO197" s="461"/>
      <c r="UIP197" s="461"/>
      <c r="UIQ197" s="461"/>
      <c r="UIR197" s="461"/>
      <c r="UIS197" s="461"/>
      <c r="UIT197" s="461"/>
      <c r="UIU197" s="461"/>
      <c r="UIV197" s="461"/>
      <c r="UIW197" s="461"/>
      <c r="UIX197" s="461"/>
      <c r="UIY197" s="461"/>
      <c r="UIZ197" s="461"/>
      <c r="UJA197" s="461"/>
      <c r="UJB197" s="461"/>
      <c r="UJC197" s="461"/>
      <c r="UJD197" s="461"/>
      <c r="UJE197" s="461"/>
      <c r="UJF197" s="461"/>
      <c r="UJG197" s="461"/>
      <c r="UJH197" s="461"/>
      <c r="UJI197" s="461"/>
      <c r="UJJ197" s="461"/>
      <c r="UJK197" s="461"/>
      <c r="UJL197" s="461"/>
      <c r="UJM197" s="461"/>
      <c r="UJN197" s="461"/>
      <c r="UJO197" s="461"/>
      <c r="UJP197" s="461"/>
      <c r="UJQ197" s="461"/>
      <c r="UJR197" s="461"/>
      <c r="UJS197" s="461"/>
      <c r="UJT197" s="461"/>
      <c r="UJU197" s="461"/>
      <c r="UJV197" s="461"/>
      <c r="UJW197" s="461"/>
      <c r="UJX197" s="461"/>
      <c r="UJY197" s="461"/>
      <c r="UJZ197" s="461"/>
      <c r="UKA197" s="461"/>
      <c r="UKB197" s="461"/>
      <c r="UKC197" s="461"/>
      <c r="UKD197" s="461"/>
      <c r="UKE197" s="461"/>
      <c r="UKF197" s="461"/>
      <c r="UKG197" s="461"/>
      <c r="UKH197" s="461"/>
      <c r="UKI197" s="461"/>
      <c r="UKJ197" s="461"/>
      <c r="UKK197" s="461"/>
      <c r="UKL197" s="461"/>
      <c r="UKM197" s="461"/>
      <c r="UKN197" s="461"/>
      <c r="UKO197" s="461"/>
      <c r="UKP197" s="461"/>
      <c r="UKQ197" s="461"/>
      <c r="UKR197" s="461"/>
      <c r="UKS197" s="461"/>
      <c r="UKT197" s="461"/>
      <c r="UKU197" s="461"/>
      <c r="UKV197" s="461"/>
      <c r="UKW197" s="461"/>
      <c r="UKX197" s="461"/>
      <c r="UKY197" s="461"/>
      <c r="UKZ197" s="461"/>
      <c r="ULA197" s="461"/>
      <c r="ULB197" s="461"/>
      <c r="ULC197" s="461"/>
      <c r="ULD197" s="461"/>
      <c r="ULE197" s="461"/>
      <c r="ULF197" s="461"/>
      <c r="ULG197" s="461"/>
      <c r="ULH197" s="461"/>
      <c r="ULI197" s="461"/>
      <c r="ULJ197" s="461"/>
      <c r="ULK197" s="461"/>
      <c r="ULL197" s="461"/>
      <c r="ULM197" s="461"/>
      <c r="ULN197" s="461"/>
      <c r="ULO197" s="461"/>
      <c r="ULP197" s="461"/>
      <c r="ULQ197" s="461"/>
      <c r="ULR197" s="461"/>
      <c r="ULS197" s="461"/>
      <c r="ULT197" s="461"/>
      <c r="ULU197" s="461"/>
      <c r="ULV197" s="461"/>
      <c r="ULW197" s="461"/>
      <c r="ULX197" s="461"/>
      <c r="ULY197" s="461"/>
      <c r="ULZ197" s="461"/>
      <c r="UMA197" s="461"/>
      <c r="UMB197" s="461"/>
      <c r="UMC197" s="461"/>
      <c r="UMD197" s="461"/>
      <c r="UME197" s="461"/>
      <c r="UMF197" s="461"/>
      <c r="UMG197" s="461"/>
      <c r="UMH197" s="461"/>
      <c r="UMI197" s="461"/>
      <c r="UMJ197" s="461"/>
      <c r="UMK197" s="461"/>
      <c r="UML197" s="461"/>
      <c r="UMM197" s="461"/>
      <c r="UMN197" s="461"/>
      <c r="UMO197" s="461"/>
      <c r="UMP197" s="461"/>
      <c r="UMQ197" s="461"/>
      <c r="UMR197" s="461"/>
      <c r="UMS197" s="461"/>
      <c r="UMT197" s="461"/>
      <c r="UMU197" s="461"/>
      <c r="UMV197" s="461"/>
      <c r="UMW197" s="461"/>
      <c r="UMX197" s="461"/>
      <c r="UMY197" s="461"/>
      <c r="UMZ197" s="461"/>
      <c r="UNA197" s="461"/>
      <c r="UNB197" s="461"/>
      <c r="UNC197" s="461"/>
      <c r="UND197" s="461"/>
      <c r="UNE197" s="461"/>
      <c r="UNF197" s="461"/>
      <c r="UNG197" s="461"/>
      <c r="UNH197" s="461"/>
      <c r="UNI197" s="461"/>
      <c r="UNJ197" s="461"/>
      <c r="UNK197" s="461"/>
      <c r="UNL197" s="461"/>
      <c r="UNM197" s="461"/>
      <c r="UNN197" s="461"/>
      <c r="UNO197" s="461"/>
      <c r="UNP197" s="461"/>
      <c r="UNQ197" s="461"/>
      <c r="UNR197" s="461"/>
      <c r="UNS197" s="461"/>
      <c r="UNT197" s="461"/>
      <c r="UNU197" s="461"/>
      <c r="UNV197" s="461"/>
      <c r="UNW197" s="461"/>
      <c r="UNX197" s="461"/>
      <c r="UNY197" s="461"/>
      <c r="UNZ197" s="461"/>
      <c r="UOA197" s="461"/>
      <c r="UOB197" s="461"/>
      <c r="UOC197" s="461"/>
      <c r="UOD197" s="461"/>
      <c r="UOE197" s="461"/>
      <c r="UOF197" s="461"/>
      <c r="UOG197" s="461"/>
      <c r="UOH197" s="461"/>
      <c r="UOI197" s="461"/>
      <c r="UOJ197" s="461"/>
      <c r="UOK197" s="461"/>
      <c r="UOL197" s="461"/>
      <c r="UOM197" s="461"/>
      <c r="UON197" s="461"/>
      <c r="UOO197" s="461"/>
      <c r="UOP197" s="461"/>
      <c r="UOQ197" s="461"/>
      <c r="UOR197" s="461"/>
      <c r="UOS197" s="461"/>
      <c r="UOT197" s="461"/>
      <c r="UOU197" s="461"/>
      <c r="UOV197" s="461"/>
      <c r="UOW197" s="461"/>
      <c r="UOX197" s="461"/>
      <c r="UOY197" s="461"/>
      <c r="UOZ197" s="461"/>
      <c r="UPA197" s="461"/>
      <c r="UPB197" s="461"/>
      <c r="UPC197" s="461"/>
      <c r="UPD197" s="461"/>
      <c r="UPE197" s="461"/>
      <c r="UPF197" s="461"/>
      <c r="UPG197" s="461"/>
      <c r="UPH197" s="461"/>
      <c r="UPI197" s="461"/>
      <c r="UPJ197" s="461"/>
      <c r="UPK197" s="461"/>
      <c r="UPL197" s="461"/>
      <c r="UPM197" s="461"/>
      <c r="UPN197" s="461"/>
      <c r="UPO197" s="461"/>
      <c r="UPP197" s="461"/>
      <c r="UPQ197" s="461"/>
      <c r="UPR197" s="461"/>
      <c r="UPS197" s="461"/>
      <c r="UPT197" s="461"/>
      <c r="UPU197" s="461"/>
      <c r="UPV197" s="461"/>
      <c r="UPW197" s="461"/>
      <c r="UPX197" s="461"/>
      <c r="UPY197" s="461"/>
      <c r="UPZ197" s="461"/>
      <c r="UQA197" s="461"/>
      <c r="UQB197" s="461"/>
      <c r="UQC197" s="461"/>
      <c r="UQD197" s="461"/>
      <c r="UQE197" s="461"/>
      <c r="UQF197" s="461"/>
      <c r="UQG197" s="461"/>
      <c r="UQH197" s="461"/>
      <c r="UQI197" s="461"/>
      <c r="UQJ197" s="461"/>
      <c r="UQK197" s="461"/>
      <c r="UQL197" s="461"/>
      <c r="UQM197" s="461"/>
      <c r="UQN197" s="461"/>
      <c r="UQO197" s="461"/>
      <c r="UQP197" s="461"/>
      <c r="UQQ197" s="461"/>
      <c r="UQR197" s="461"/>
      <c r="UQS197" s="461"/>
      <c r="UQT197" s="461"/>
      <c r="UQU197" s="461"/>
      <c r="UQV197" s="461"/>
      <c r="UQW197" s="461"/>
      <c r="UQX197" s="461"/>
      <c r="UQY197" s="461"/>
      <c r="UQZ197" s="461"/>
      <c r="URA197" s="461"/>
      <c r="URB197" s="461"/>
      <c r="URC197" s="461"/>
      <c r="URD197" s="461"/>
      <c r="URE197" s="461"/>
      <c r="URF197" s="461"/>
      <c r="URG197" s="461"/>
      <c r="URH197" s="461"/>
      <c r="URI197" s="461"/>
      <c r="URJ197" s="461"/>
      <c r="URK197" s="461"/>
      <c r="URL197" s="461"/>
      <c r="URM197" s="461"/>
      <c r="URN197" s="461"/>
      <c r="URO197" s="461"/>
      <c r="URP197" s="461"/>
      <c r="URQ197" s="461"/>
      <c r="URR197" s="461"/>
      <c r="URS197" s="461"/>
      <c r="URT197" s="461"/>
      <c r="URU197" s="461"/>
      <c r="URV197" s="461"/>
      <c r="URW197" s="461"/>
      <c r="URX197" s="461"/>
      <c r="URY197" s="461"/>
      <c r="URZ197" s="461"/>
      <c r="USA197" s="461"/>
      <c r="USB197" s="461"/>
      <c r="USC197" s="461"/>
      <c r="USD197" s="461"/>
      <c r="USE197" s="461"/>
      <c r="USF197" s="461"/>
      <c r="USG197" s="461"/>
      <c r="USH197" s="461"/>
      <c r="USI197" s="461"/>
      <c r="USJ197" s="461"/>
      <c r="USK197" s="461"/>
      <c r="USL197" s="461"/>
      <c r="USM197" s="461"/>
      <c r="USN197" s="461"/>
      <c r="USO197" s="461"/>
      <c r="USP197" s="461"/>
      <c r="USQ197" s="461"/>
      <c r="USR197" s="461"/>
      <c r="USS197" s="461"/>
      <c r="UST197" s="461"/>
      <c r="USU197" s="461"/>
      <c r="USV197" s="461"/>
      <c r="USW197" s="461"/>
      <c r="USX197" s="461"/>
      <c r="USY197" s="461"/>
      <c r="USZ197" s="461"/>
      <c r="UTA197" s="461"/>
      <c r="UTB197" s="461"/>
      <c r="UTC197" s="461"/>
      <c r="UTD197" s="461"/>
      <c r="UTE197" s="461"/>
      <c r="UTF197" s="461"/>
      <c r="UTG197" s="461"/>
      <c r="UTH197" s="461"/>
      <c r="UTI197" s="461"/>
      <c r="UTJ197" s="461"/>
      <c r="UTK197" s="461"/>
      <c r="UTL197" s="461"/>
      <c r="UTM197" s="461"/>
      <c r="UTN197" s="461"/>
      <c r="UTO197" s="461"/>
      <c r="UTP197" s="461"/>
      <c r="UTQ197" s="461"/>
      <c r="UTR197" s="461"/>
      <c r="UTS197" s="461"/>
      <c r="UTT197" s="461"/>
      <c r="UTU197" s="461"/>
      <c r="UTV197" s="461"/>
      <c r="UTW197" s="461"/>
      <c r="UTX197" s="461"/>
      <c r="UTY197" s="461"/>
      <c r="UTZ197" s="461"/>
      <c r="UUA197" s="461"/>
      <c r="UUB197" s="461"/>
      <c r="UUC197" s="461"/>
      <c r="UUD197" s="461"/>
      <c r="UUE197" s="461"/>
      <c r="UUF197" s="461"/>
      <c r="UUG197" s="461"/>
      <c r="UUH197" s="461"/>
      <c r="UUI197" s="461"/>
      <c r="UUJ197" s="461"/>
      <c r="UUK197" s="461"/>
      <c r="UUL197" s="461"/>
      <c r="UUM197" s="461"/>
      <c r="UUN197" s="461"/>
      <c r="UUO197" s="461"/>
      <c r="UUP197" s="461"/>
      <c r="UUQ197" s="461"/>
      <c r="UUR197" s="461"/>
      <c r="UUS197" s="461"/>
      <c r="UUT197" s="461"/>
      <c r="UUU197" s="461"/>
      <c r="UUV197" s="461"/>
      <c r="UUW197" s="461"/>
      <c r="UUX197" s="461"/>
      <c r="UUY197" s="461"/>
      <c r="UUZ197" s="461"/>
      <c r="UVA197" s="461"/>
      <c r="UVB197" s="461"/>
      <c r="UVC197" s="461"/>
      <c r="UVD197" s="461"/>
      <c r="UVE197" s="461"/>
      <c r="UVF197" s="461"/>
      <c r="UVG197" s="461"/>
      <c r="UVH197" s="461"/>
      <c r="UVI197" s="461"/>
      <c r="UVJ197" s="461"/>
      <c r="UVK197" s="461"/>
      <c r="UVL197" s="461"/>
      <c r="UVM197" s="461"/>
      <c r="UVN197" s="461"/>
      <c r="UVO197" s="461"/>
      <c r="UVP197" s="461"/>
      <c r="UVQ197" s="461"/>
      <c r="UVR197" s="461"/>
      <c r="UVS197" s="461"/>
      <c r="UVT197" s="461"/>
      <c r="UVU197" s="461"/>
      <c r="UVV197" s="461"/>
      <c r="UVW197" s="461"/>
      <c r="UVX197" s="461"/>
      <c r="UVY197" s="461"/>
      <c r="UVZ197" s="461"/>
      <c r="UWA197" s="461"/>
      <c r="UWB197" s="461"/>
      <c r="UWC197" s="461"/>
      <c r="UWD197" s="461"/>
      <c r="UWE197" s="461"/>
      <c r="UWF197" s="461"/>
      <c r="UWG197" s="461"/>
      <c r="UWH197" s="461"/>
      <c r="UWI197" s="461"/>
      <c r="UWJ197" s="461"/>
      <c r="UWK197" s="461"/>
      <c r="UWL197" s="461"/>
      <c r="UWM197" s="461"/>
      <c r="UWN197" s="461"/>
      <c r="UWO197" s="461"/>
      <c r="UWP197" s="461"/>
      <c r="UWQ197" s="461"/>
      <c r="UWR197" s="461"/>
      <c r="UWS197" s="461"/>
      <c r="UWT197" s="461"/>
      <c r="UWU197" s="461"/>
      <c r="UWV197" s="461"/>
      <c r="UWW197" s="461"/>
      <c r="UWX197" s="461"/>
      <c r="UWY197" s="461"/>
      <c r="UWZ197" s="461"/>
      <c r="UXA197" s="461"/>
      <c r="UXB197" s="461"/>
      <c r="UXC197" s="461"/>
      <c r="UXD197" s="461"/>
      <c r="UXE197" s="461"/>
      <c r="UXF197" s="461"/>
      <c r="UXG197" s="461"/>
      <c r="UXH197" s="461"/>
      <c r="UXI197" s="461"/>
      <c r="UXJ197" s="461"/>
      <c r="UXK197" s="461"/>
      <c r="UXL197" s="461"/>
      <c r="UXM197" s="461"/>
      <c r="UXN197" s="461"/>
      <c r="UXO197" s="461"/>
      <c r="UXP197" s="461"/>
      <c r="UXQ197" s="461"/>
      <c r="UXR197" s="461"/>
      <c r="UXS197" s="461"/>
      <c r="UXT197" s="461"/>
      <c r="UXU197" s="461"/>
      <c r="UXV197" s="461"/>
      <c r="UXW197" s="461"/>
      <c r="UXX197" s="461"/>
      <c r="UXY197" s="461"/>
      <c r="UXZ197" s="461"/>
      <c r="UYA197" s="461"/>
      <c r="UYB197" s="461"/>
      <c r="UYC197" s="461"/>
      <c r="UYD197" s="461"/>
      <c r="UYE197" s="461"/>
      <c r="UYF197" s="461"/>
      <c r="UYG197" s="461"/>
      <c r="UYH197" s="461"/>
      <c r="UYI197" s="461"/>
      <c r="UYJ197" s="461"/>
      <c r="UYK197" s="461"/>
      <c r="UYL197" s="461"/>
      <c r="UYM197" s="461"/>
      <c r="UYN197" s="461"/>
      <c r="UYO197" s="461"/>
      <c r="UYP197" s="461"/>
      <c r="UYQ197" s="461"/>
      <c r="UYR197" s="461"/>
      <c r="UYS197" s="461"/>
      <c r="UYT197" s="461"/>
      <c r="UYU197" s="461"/>
      <c r="UYV197" s="461"/>
      <c r="UYW197" s="461"/>
      <c r="UYX197" s="461"/>
      <c r="UYY197" s="461"/>
      <c r="UYZ197" s="461"/>
      <c r="UZA197" s="461"/>
      <c r="UZB197" s="461"/>
      <c r="UZC197" s="461"/>
      <c r="UZD197" s="461"/>
      <c r="UZE197" s="461"/>
      <c r="UZF197" s="461"/>
      <c r="UZG197" s="461"/>
      <c r="UZH197" s="461"/>
      <c r="UZI197" s="461"/>
      <c r="UZJ197" s="461"/>
      <c r="UZK197" s="461"/>
      <c r="UZL197" s="461"/>
      <c r="UZM197" s="461"/>
      <c r="UZN197" s="461"/>
      <c r="UZO197" s="461"/>
      <c r="UZP197" s="461"/>
      <c r="UZQ197" s="461"/>
      <c r="UZR197" s="461"/>
      <c r="UZS197" s="461"/>
      <c r="UZT197" s="461"/>
      <c r="UZU197" s="461"/>
      <c r="UZV197" s="461"/>
      <c r="UZW197" s="461"/>
      <c r="UZX197" s="461"/>
      <c r="UZY197" s="461"/>
      <c r="UZZ197" s="461"/>
      <c r="VAA197" s="461"/>
      <c r="VAB197" s="461"/>
      <c r="VAC197" s="461"/>
      <c r="VAD197" s="461"/>
      <c r="VAE197" s="461"/>
      <c r="VAF197" s="461"/>
      <c r="VAG197" s="461"/>
      <c r="VAH197" s="461"/>
      <c r="VAI197" s="461"/>
      <c r="VAJ197" s="461"/>
      <c r="VAK197" s="461"/>
      <c r="VAL197" s="461"/>
      <c r="VAM197" s="461"/>
      <c r="VAN197" s="461"/>
      <c r="VAO197" s="461"/>
      <c r="VAP197" s="461"/>
      <c r="VAQ197" s="461"/>
      <c r="VAR197" s="461"/>
      <c r="VAS197" s="461"/>
      <c r="VAT197" s="461"/>
      <c r="VAU197" s="461"/>
      <c r="VAV197" s="461"/>
      <c r="VAW197" s="461"/>
      <c r="VAX197" s="461"/>
      <c r="VAY197" s="461"/>
      <c r="VAZ197" s="461"/>
      <c r="VBA197" s="461"/>
      <c r="VBB197" s="461"/>
      <c r="VBC197" s="461"/>
      <c r="VBD197" s="461"/>
      <c r="VBE197" s="461"/>
      <c r="VBF197" s="461"/>
      <c r="VBG197" s="461"/>
      <c r="VBH197" s="461"/>
      <c r="VBI197" s="461"/>
      <c r="VBJ197" s="461"/>
      <c r="VBK197" s="461"/>
      <c r="VBL197" s="461"/>
      <c r="VBM197" s="461"/>
      <c r="VBN197" s="461"/>
      <c r="VBO197" s="461"/>
      <c r="VBP197" s="461"/>
      <c r="VBQ197" s="461"/>
      <c r="VBR197" s="461"/>
      <c r="VBS197" s="461"/>
      <c r="VBT197" s="461"/>
      <c r="VBU197" s="461"/>
      <c r="VBV197" s="461"/>
      <c r="VBW197" s="461"/>
      <c r="VBX197" s="461"/>
      <c r="VBY197" s="461"/>
      <c r="VBZ197" s="461"/>
      <c r="VCA197" s="461"/>
      <c r="VCB197" s="461"/>
      <c r="VCC197" s="461"/>
      <c r="VCD197" s="461"/>
      <c r="VCE197" s="461"/>
      <c r="VCF197" s="461"/>
      <c r="VCG197" s="461"/>
      <c r="VCH197" s="461"/>
      <c r="VCI197" s="461"/>
      <c r="VCJ197" s="461"/>
      <c r="VCK197" s="461"/>
      <c r="VCL197" s="461"/>
      <c r="VCM197" s="461"/>
      <c r="VCN197" s="461"/>
      <c r="VCO197" s="461"/>
      <c r="VCP197" s="461"/>
      <c r="VCQ197" s="461"/>
      <c r="VCR197" s="461"/>
      <c r="VCS197" s="461"/>
      <c r="VCT197" s="461"/>
      <c r="VCU197" s="461"/>
      <c r="VCV197" s="461"/>
      <c r="VCW197" s="461"/>
      <c r="VCX197" s="461"/>
      <c r="VCY197" s="461"/>
      <c r="VCZ197" s="461"/>
      <c r="VDA197" s="461"/>
      <c r="VDB197" s="461"/>
      <c r="VDC197" s="461"/>
      <c r="VDD197" s="461"/>
      <c r="VDE197" s="461"/>
      <c r="VDF197" s="461"/>
      <c r="VDG197" s="461"/>
      <c r="VDH197" s="461"/>
      <c r="VDI197" s="461"/>
      <c r="VDJ197" s="461"/>
      <c r="VDK197" s="461"/>
      <c r="VDL197" s="461"/>
      <c r="VDM197" s="461"/>
      <c r="VDN197" s="461"/>
      <c r="VDO197" s="461"/>
      <c r="VDP197" s="461"/>
      <c r="VDQ197" s="461"/>
      <c r="VDR197" s="461"/>
      <c r="VDS197" s="461"/>
      <c r="VDT197" s="461"/>
      <c r="VDU197" s="461"/>
      <c r="VDV197" s="461"/>
      <c r="VDW197" s="461"/>
      <c r="VDX197" s="461"/>
      <c r="VDY197" s="461"/>
      <c r="VDZ197" s="461"/>
      <c r="VEA197" s="461"/>
      <c r="VEB197" s="461"/>
      <c r="VEC197" s="461"/>
      <c r="VED197" s="461"/>
      <c r="VEE197" s="461"/>
      <c r="VEF197" s="461"/>
      <c r="VEG197" s="461"/>
      <c r="VEH197" s="461"/>
      <c r="VEI197" s="461"/>
      <c r="VEJ197" s="461"/>
      <c r="VEK197" s="461"/>
      <c r="VEL197" s="461"/>
      <c r="VEM197" s="461"/>
      <c r="VEN197" s="461"/>
      <c r="VEO197" s="461"/>
      <c r="VEP197" s="461"/>
      <c r="VEQ197" s="461"/>
      <c r="VER197" s="461"/>
      <c r="VES197" s="461"/>
      <c r="VET197" s="461"/>
      <c r="VEU197" s="461"/>
      <c r="VEV197" s="461"/>
      <c r="VEW197" s="461"/>
      <c r="VEX197" s="461"/>
      <c r="VEY197" s="461"/>
      <c r="VEZ197" s="461"/>
      <c r="VFA197" s="461"/>
      <c r="VFB197" s="461"/>
      <c r="VFC197" s="461"/>
      <c r="VFD197" s="461"/>
      <c r="VFE197" s="461"/>
      <c r="VFF197" s="461"/>
      <c r="VFG197" s="461"/>
      <c r="VFH197" s="461"/>
      <c r="VFI197" s="461"/>
      <c r="VFJ197" s="461"/>
      <c r="VFK197" s="461"/>
      <c r="VFL197" s="461"/>
      <c r="VFM197" s="461"/>
      <c r="VFN197" s="461"/>
      <c r="VFO197" s="461"/>
      <c r="VFP197" s="461"/>
      <c r="VFQ197" s="461"/>
      <c r="VFR197" s="461"/>
      <c r="VFS197" s="461"/>
      <c r="VFT197" s="461"/>
      <c r="VFU197" s="461"/>
      <c r="VFV197" s="461"/>
      <c r="VFW197" s="461"/>
      <c r="VFX197" s="461"/>
      <c r="VFY197" s="461"/>
      <c r="VFZ197" s="461"/>
      <c r="VGA197" s="461"/>
      <c r="VGB197" s="461"/>
      <c r="VGC197" s="461"/>
      <c r="VGD197" s="461"/>
      <c r="VGE197" s="461"/>
      <c r="VGF197" s="461"/>
      <c r="VGG197" s="461"/>
      <c r="VGH197" s="461"/>
      <c r="VGI197" s="461"/>
      <c r="VGJ197" s="461"/>
      <c r="VGK197" s="461"/>
      <c r="VGL197" s="461"/>
      <c r="VGM197" s="461"/>
      <c r="VGN197" s="461"/>
      <c r="VGO197" s="461"/>
      <c r="VGP197" s="461"/>
      <c r="VGQ197" s="461"/>
      <c r="VGR197" s="461"/>
      <c r="VGS197" s="461"/>
      <c r="VGT197" s="461"/>
      <c r="VGU197" s="461"/>
      <c r="VGV197" s="461"/>
      <c r="VGW197" s="461"/>
      <c r="VGX197" s="461"/>
      <c r="VGY197" s="461"/>
      <c r="VGZ197" s="461"/>
      <c r="VHA197" s="461"/>
      <c r="VHB197" s="461"/>
      <c r="VHC197" s="461"/>
      <c r="VHD197" s="461"/>
      <c r="VHE197" s="461"/>
      <c r="VHF197" s="461"/>
      <c r="VHG197" s="461"/>
      <c r="VHH197" s="461"/>
      <c r="VHI197" s="461"/>
      <c r="VHJ197" s="461"/>
      <c r="VHK197" s="461"/>
      <c r="VHL197" s="461"/>
      <c r="VHM197" s="461"/>
      <c r="VHN197" s="461"/>
      <c r="VHO197" s="461"/>
      <c r="VHP197" s="461"/>
      <c r="VHQ197" s="461"/>
      <c r="VHR197" s="461"/>
      <c r="VHS197" s="461"/>
      <c r="VHT197" s="461"/>
      <c r="VHU197" s="461"/>
      <c r="VHV197" s="461"/>
      <c r="VHW197" s="461"/>
      <c r="VHX197" s="461"/>
      <c r="VHY197" s="461"/>
      <c r="VHZ197" s="461"/>
      <c r="VIA197" s="461"/>
      <c r="VIB197" s="461"/>
      <c r="VIC197" s="461"/>
      <c r="VID197" s="461"/>
      <c r="VIE197" s="461"/>
      <c r="VIF197" s="461"/>
      <c r="VIG197" s="461"/>
      <c r="VIH197" s="461"/>
      <c r="VII197" s="461"/>
      <c r="VIJ197" s="461"/>
      <c r="VIK197" s="461"/>
      <c r="VIL197" s="461"/>
      <c r="VIM197" s="461"/>
      <c r="VIN197" s="461"/>
      <c r="VIO197" s="461"/>
      <c r="VIP197" s="461"/>
      <c r="VIQ197" s="461"/>
      <c r="VIR197" s="461"/>
      <c r="VIS197" s="461"/>
      <c r="VIT197" s="461"/>
      <c r="VIU197" s="461"/>
      <c r="VIV197" s="461"/>
      <c r="VIW197" s="461"/>
      <c r="VIX197" s="461"/>
      <c r="VIY197" s="461"/>
      <c r="VIZ197" s="461"/>
      <c r="VJA197" s="461"/>
      <c r="VJB197" s="461"/>
      <c r="VJC197" s="461"/>
      <c r="VJD197" s="461"/>
      <c r="VJE197" s="461"/>
      <c r="VJF197" s="461"/>
      <c r="VJG197" s="461"/>
      <c r="VJH197" s="461"/>
      <c r="VJI197" s="461"/>
      <c r="VJJ197" s="461"/>
      <c r="VJK197" s="461"/>
      <c r="VJL197" s="461"/>
      <c r="VJM197" s="461"/>
      <c r="VJN197" s="461"/>
      <c r="VJO197" s="461"/>
      <c r="VJP197" s="461"/>
      <c r="VJQ197" s="461"/>
      <c r="VJR197" s="461"/>
      <c r="VJS197" s="461"/>
      <c r="VJT197" s="461"/>
      <c r="VJU197" s="461"/>
      <c r="VJV197" s="461"/>
      <c r="VJW197" s="461"/>
      <c r="VJX197" s="461"/>
      <c r="VJY197" s="461"/>
      <c r="VJZ197" s="461"/>
      <c r="VKA197" s="461"/>
      <c r="VKB197" s="461"/>
      <c r="VKC197" s="461"/>
      <c r="VKD197" s="461"/>
      <c r="VKE197" s="461"/>
      <c r="VKF197" s="461"/>
      <c r="VKG197" s="461"/>
      <c r="VKH197" s="461"/>
      <c r="VKI197" s="461"/>
      <c r="VKJ197" s="461"/>
      <c r="VKK197" s="461"/>
      <c r="VKL197" s="461"/>
      <c r="VKM197" s="461"/>
      <c r="VKN197" s="461"/>
      <c r="VKO197" s="461"/>
      <c r="VKP197" s="461"/>
      <c r="VKQ197" s="461"/>
      <c r="VKR197" s="461"/>
      <c r="VKS197" s="461"/>
      <c r="VKT197" s="461"/>
      <c r="VKU197" s="461"/>
      <c r="VKV197" s="461"/>
      <c r="VKW197" s="461"/>
      <c r="VKX197" s="461"/>
      <c r="VKY197" s="461"/>
      <c r="VKZ197" s="461"/>
      <c r="VLA197" s="461"/>
      <c r="VLB197" s="461"/>
      <c r="VLC197" s="461"/>
      <c r="VLD197" s="461"/>
      <c r="VLE197" s="461"/>
      <c r="VLF197" s="461"/>
      <c r="VLG197" s="461"/>
      <c r="VLH197" s="461"/>
      <c r="VLI197" s="461"/>
      <c r="VLJ197" s="461"/>
      <c r="VLK197" s="461"/>
      <c r="VLL197" s="461"/>
      <c r="VLM197" s="461"/>
      <c r="VLN197" s="461"/>
      <c r="VLO197" s="461"/>
      <c r="VLP197" s="461"/>
      <c r="VLQ197" s="461"/>
      <c r="VLR197" s="461"/>
      <c r="VLS197" s="461"/>
      <c r="VLT197" s="461"/>
      <c r="VLU197" s="461"/>
      <c r="VLV197" s="461"/>
      <c r="VLW197" s="461"/>
      <c r="VLX197" s="461"/>
      <c r="VLY197" s="461"/>
      <c r="VLZ197" s="461"/>
      <c r="VMA197" s="461"/>
      <c r="VMB197" s="461"/>
      <c r="VMC197" s="461"/>
      <c r="VMD197" s="461"/>
      <c r="VME197" s="461"/>
      <c r="VMF197" s="461"/>
      <c r="VMG197" s="461"/>
      <c r="VMH197" s="461"/>
      <c r="VMI197" s="461"/>
      <c r="VMJ197" s="461"/>
      <c r="VMK197" s="461"/>
      <c r="VML197" s="461"/>
      <c r="VMM197" s="461"/>
      <c r="VMN197" s="461"/>
      <c r="VMO197" s="461"/>
      <c r="VMP197" s="461"/>
      <c r="VMQ197" s="461"/>
      <c r="VMR197" s="461"/>
      <c r="VMS197" s="461"/>
      <c r="VMT197" s="461"/>
      <c r="VMU197" s="461"/>
      <c r="VMV197" s="461"/>
      <c r="VMW197" s="461"/>
      <c r="VMX197" s="461"/>
      <c r="VMY197" s="461"/>
      <c r="VMZ197" s="461"/>
      <c r="VNA197" s="461"/>
      <c r="VNB197" s="461"/>
      <c r="VNC197" s="461"/>
      <c r="VND197" s="461"/>
      <c r="VNE197" s="461"/>
      <c r="VNF197" s="461"/>
      <c r="VNG197" s="461"/>
      <c r="VNH197" s="461"/>
      <c r="VNI197" s="461"/>
      <c r="VNJ197" s="461"/>
      <c r="VNK197" s="461"/>
      <c r="VNL197" s="461"/>
      <c r="VNM197" s="461"/>
      <c r="VNN197" s="461"/>
      <c r="VNO197" s="461"/>
      <c r="VNP197" s="461"/>
      <c r="VNQ197" s="461"/>
      <c r="VNR197" s="461"/>
      <c r="VNS197" s="461"/>
      <c r="VNT197" s="461"/>
      <c r="VNU197" s="461"/>
      <c r="VNV197" s="461"/>
      <c r="VNW197" s="461"/>
      <c r="VNX197" s="461"/>
      <c r="VNY197" s="461"/>
      <c r="VNZ197" s="461"/>
      <c r="VOA197" s="461"/>
      <c r="VOB197" s="461"/>
      <c r="VOC197" s="461"/>
      <c r="VOD197" s="461"/>
      <c r="VOE197" s="461"/>
      <c r="VOF197" s="461"/>
      <c r="VOG197" s="461"/>
      <c r="VOH197" s="461"/>
      <c r="VOI197" s="461"/>
      <c r="VOJ197" s="461"/>
      <c r="VOK197" s="461"/>
      <c r="VOL197" s="461"/>
      <c r="VOM197" s="461"/>
      <c r="VON197" s="461"/>
      <c r="VOO197" s="461"/>
      <c r="VOP197" s="461"/>
      <c r="VOQ197" s="461"/>
      <c r="VOR197" s="461"/>
      <c r="VOS197" s="461"/>
      <c r="VOT197" s="461"/>
      <c r="VOU197" s="461"/>
      <c r="VOV197" s="461"/>
      <c r="VOW197" s="461"/>
      <c r="VOX197" s="461"/>
      <c r="VOY197" s="461"/>
      <c r="VOZ197" s="461"/>
      <c r="VPA197" s="461"/>
      <c r="VPB197" s="461"/>
      <c r="VPC197" s="461"/>
      <c r="VPD197" s="461"/>
      <c r="VPE197" s="461"/>
      <c r="VPF197" s="461"/>
      <c r="VPG197" s="461"/>
      <c r="VPH197" s="461"/>
      <c r="VPI197" s="461"/>
      <c r="VPJ197" s="461"/>
      <c r="VPK197" s="461"/>
      <c r="VPL197" s="461"/>
      <c r="VPM197" s="461"/>
      <c r="VPN197" s="461"/>
      <c r="VPO197" s="461"/>
      <c r="VPP197" s="461"/>
      <c r="VPQ197" s="461"/>
      <c r="VPR197" s="461"/>
      <c r="VPS197" s="461"/>
      <c r="VPT197" s="461"/>
      <c r="VPU197" s="461"/>
      <c r="VPV197" s="461"/>
      <c r="VPW197" s="461"/>
      <c r="VPX197" s="461"/>
      <c r="VPY197" s="461"/>
      <c r="VPZ197" s="461"/>
      <c r="VQA197" s="461"/>
      <c r="VQB197" s="461"/>
      <c r="VQC197" s="461"/>
      <c r="VQD197" s="461"/>
      <c r="VQE197" s="461"/>
      <c r="VQF197" s="461"/>
      <c r="VQG197" s="461"/>
      <c r="VQH197" s="461"/>
      <c r="VQI197" s="461"/>
      <c r="VQJ197" s="461"/>
      <c r="VQK197" s="461"/>
      <c r="VQL197" s="461"/>
      <c r="VQM197" s="461"/>
      <c r="VQN197" s="461"/>
      <c r="VQO197" s="461"/>
      <c r="VQP197" s="461"/>
      <c r="VQQ197" s="461"/>
      <c r="VQR197" s="461"/>
      <c r="VQS197" s="461"/>
      <c r="VQT197" s="461"/>
      <c r="VQU197" s="461"/>
      <c r="VQV197" s="461"/>
      <c r="VQW197" s="461"/>
      <c r="VQX197" s="461"/>
      <c r="VQY197" s="461"/>
      <c r="VQZ197" s="461"/>
      <c r="VRA197" s="461"/>
      <c r="VRB197" s="461"/>
      <c r="VRC197" s="461"/>
      <c r="VRD197" s="461"/>
      <c r="VRE197" s="461"/>
      <c r="VRF197" s="461"/>
      <c r="VRG197" s="461"/>
      <c r="VRH197" s="461"/>
      <c r="VRI197" s="461"/>
      <c r="VRJ197" s="461"/>
      <c r="VRK197" s="461"/>
      <c r="VRL197" s="461"/>
      <c r="VRM197" s="461"/>
      <c r="VRN197" s="461"/>
      <c r="VRO197" s="461"/>
      <c r="VRP197" s="461"/>
      <c r="VRQ197" s="461"/>
      <c r="VRR197" s="461"/>
      <c r="VRS197" s="461"/>
      <c r="VRT197" s="461"/>
      <c r="VRU197" s="461"/>
      <c r="VRV197" s="461"/>
      <c r="VRW197" s="461"/>
      <c r="VRX197" s="461"/>
      <c r="VRY197" s="461"/>
      <c r="VRZ197" s="461"/>
      <c r="VSA197" s="461"/>
      <c r="VSB197" s="461"/>
      <c r="VSC197" s="461"/>
      <c r="VSD197" s="461"/>
      <c r="VSE197" s="461"/>
      <c r="VSF197" s="461"/>
      <c r="VSG197" s="461"/>
      <c r="VSH197" s="461"/>
      <c r="VSI197" s="461"/>
      <c r="VSJ197" s="461"/>
      <c r="VSK197" s="461"/>
      <c r="VSL197" s="461"/>
      <c r="VSM197" s="461"/>
      <c r="VSN197" s="461"/>
      <c r="VSO197" s="461"/>
      <c r="VSP197" s="461"/>
      <c r="VSQ197" s="461"/>
      <c r="VSR197" s="461"/>
      <c r="VSS197" s="461"/>
      <c r="VST197" s="461"/>
      <c r="VSU197" s="461"/>
      <c r="VSV197" s="461"/>
      <c r="VSW197" s="461"/>
      <c r="VSX197" s="461"/>
      <c r="VSY197" s="461"/>
      <c r="VSZ197" s="461"/>
      <c r="VTA197" s="461"/>
      <c r="VTB197" s="461"/>
      <c r="VTC197" s="461"/>
      <c r="VTD197" s="461"/>
      <c r="VTE197" s="461"/>
      <c r="VTF197" s="461"/>
      <c r="VTG197" s="461"/>
      <c r="VTH197" s="461"/>
      <c r="VTI197" s="461"/>
      <c r="VTJ197" s="461"/>
      <c r="VTK197" s="461"/>
      <c r="VTL197" s="461"/>
      <c r="VTM197" s="461"/>
      <c r="VTN197" s="461"/>
      <c r="VTO197" s="461"/>
      <c r="VTP197" s="461"/>
      <c r="VTQ197" s="461"/>
      <c r="VTR197" s="461"/>
      <c r="VTS197" s="461"/>
      <c r="VTT197" s="461"/>
      <c r="VTU197" s="461"/>
      <c r="VTV197" s="461"/>
      <c r="VTW197" s="461"/>
      <c r="VTX197" s="461"/>
      <c r="VTY197" s="461"/>
      <c r="VTZ197" s="461"/>
      <c r="VUA197" s="461"/>
      <c r="VUB197" s="461"/>
      <c r="VUC197" s="461"/>
      <c r="VUD197" s="461"/>
      <c r="VUE197" s="461"/>
      <c r="VUF197" s="461"/>
      <c r="VUG197" s="461"/>
      <c r="VUH197" s="461"/>
      <c r="VUI197" s="461"/>
      <c r="VUJ197" s="461"/>
      <c r="VUK197" s="461"/>
      <c r="VUL197" s="461"/>
      <c r="VUM197" s="461"/>
      <c r="VUN197" s="461"/>
      <c r="VUO197" s="461"/>
      <c r="VUP197" s="461"/>
      <c r="VUQ197" s="461"/>
      <c r="VUR197" s="461"/>
      <c r="VUS197" s="461"/>
      <c r="VUT197" s="461"/>
      <c r="VUU197" s="461"/>
      <c r="VUV197" s="461"/>
      <c r="VUW197" s="461"/>
      <c r="VUX197" s="461"/>
      <c r="VUY197" s="461"/>
      <c r="VUZ197" s="461"/>
      <c r="VVA197" s="461"/>
      <c r="VVB197" s="461"/>
      <c r="VVC197" s="461"/>
      <c r="VVD197" s="461"/>
      <c r="VVE197" s="461"/>
      <c r="VVF197" s="461"/>
      <c r="VVG197" s="461"/>
      <c r="VVH197" s="461"/>
      <c r="VVI197" s="461"/>
      <c r="VVJ197" s="461"/>
      <c r="VVK197" s="461"/>
      <c r="VVL197" s="461"/>
      <c r="VVM197" s="461"/>
      <c r="VVN197" s="461"/>
      <c r="VVO197" s="461"/>
      <c r="VVP197" s="461"/>
      <c r="VVQ197" s="461"/>
      <c r="VVR197" s="461"/>
      <c r="VVS197" s="461"/>
      <c r="VVT197" s="461"/>
      <c r="VVU197" s="461"/>
      <c r="VVV197" s="461"/>
      <c r="VVW197" s="461"/>
      <c r="VVX197" s="461"/>
      <c r="VVY197" s="461"/>
      <c r="VVZ197" s="461"/>
      <c r="VWA197" s="461"/>
      <c r="VWB197" s="461"/>
      <c r="VWC197" s="461"/>
      <c r="VWD197" s="461"/>
      <c r="VWE197" s="461"/>
      <c r="VWF197" s="461"/>
      <c r="VWG197" s="461"/>
      <c r="VWH197" s="461"/>
      <c r="VWI197" s="461"/>
      <c r="VWJ197" s="461"/>
      <c r="VWK197" s="461"/>
      <c r="VWL197" s="461"/>
      <c r="VWM197" s="461"/>
      <c r="VWN197" s="461"/>
      <c r="VWO197" s="461"/>
      <c r="VWP197" s="461"/>
      <c r="VWQ197" s="461"/>
      <c r="VWR197" s="461"/>
      <c r="VWS197" s="461"/>
      <c r="VWT197" s="461"/>
      <c r="VWU197" s="461"/>
      <c r="VWV197" s="461"/>
      <c r="VWW197" s="461"/>
      <c r="VWX197" s="461"/>
      <c r="VWY197" s="461"/>
      <c r="VWZ197" s="461"/>
      <c r="VXA197" s="461"/>
      <c r="VXB197" s="461"/>
      <c r="VXC197" s="461"/>
      <c r="VXD197" s="461"/>
      <c r="VXE197" s="461"/>
      <c r="VXF197" s="461"/>
      <c r="VXG197" s="461"/>
      <c r="VXH197" s="461"/>
      <c r="VXI197" s="461"/>
      <c r="VXJ197" s="461"/>
      <c r="VXK197" s="461"/>
      <c r="VXL197" s="461"/>
      <c r="VXM197" s="461"/>
      <c r="VXN197" s="461"/>
      <c r="VXO197" s="461"/>
      <c r="VXP197" s="461"/>
      <c r="VXQ197" s="461"/>
      <c r="VXR197" s="461"/>
      <c r="VXS197" s="461"/>
      <c r="VXT197" s="461"/>
      <c r="VXU197" s="461"/>
      <c r="VXV197" s="461"/>
      <c r="VXW197" s="461"/>
      <c r="VXX197" s="461"/>
      <c r="VXY197" s="461"/>
      <c r="VXZ197" s="461"/>
      <c r="VYA197" s="461"/>
      <c r="VYB197" s="461"/>
      <c r="VYC197" s="461"/>
      <c r="VYD197" s="461"/>
      <c r="VYE197" s="461"/>
      <c r="VYF197" s="461"/>
      <c r="VYG197" s="461"/>
      <c r="VYH197" s="461"/>
      <c r="VYI197" s="461"/>
      <c r="VYJ197" s="461"/>
      <c r="VYK197" s="461"/>
      <c r="VYL197" s="461"/>
      <c r="VYM197" s="461"/>
      <c r="VYN197" s="461"/>
      <c r="VYO197" s="461"/>
      <c r="VYP197" s="461"/>
      <c r="VYQ197" s="461"/>
      <c r="VYR197" s="461"/>
      <c r="VYS197" s="461"/>
      <c r="VYT197" s="461"/>
      <c r="VYU197" s="461"/>
      <c r="VYV197" s="461"/>
      <c r="VYW197" s="461"/>
      <c r="VYX197" s="461"/>
      <c r="VYY197" s="461"/>
      <c r="VYZ197" s="461"/>
      <c r="VZA197" s="461"/>
      <c r="VZB197" s="461"/>
      <c r="VZC197" s="461"/>
      <c r="VZD197" s="461"/>
      <c r="VZE197" s="461"/>
      <c r="VZF197" s="461"/>
      <c r="VZG197" s="461"/>
      <c r="VZH197" s="461"/>
      <c r="VZI197" s="461"/>
      <c r="VZJ197" s="461"/>
      <c r="VZK197" s="461"/>
      <c r="VZL197" s="461"/>
      <c r="VZM197" s="461"/>
      <c r="VZN197" s="461"/>
      <c r="VZO197" s="461"/>
      <c r="VZP197" s="461"/>
      <c r="VZQ197" s="461"/>
      <c r="VZR197" s="461"/>
      <c r="VZS197" s="461"/>
      <c r="VZT197" s="461"/>
      <c r="VZU197" s="461"/>
      <c r="VZV197" s="461"/>
      <c r="VZW197" s="461"/>
      <c r="VZX197" s="461"/>
      <c r="VZY197" s="461"/>
      <c r="VZZ197" s="461"/>
      <c r="WAA197" s="461"/>
      <c r="WAB197" s="461"/>
      <c r="WAC197" s="461"/>
      <c r="WAD197" s="461"/>
      <c r="WAE197" s="461"/>
      <c r="WAF197" s="461"/>
      <c r="WAG197" s="461"/>
      <c r="WAH197" s="461"/>
      <c r="WAI197" s="461"/>
      <c r="WAJ197" s="461"/>
      <c r="WAK197" s="461"/>
      <c r="WAL197" s="461"/>
      <c r="WAM197" s="461"/>
      <c r="WAN197" s="461"/>
      <c r="WAO197" s="461"/>
      <c r="WAP197" s="461"/>
      <c r="WAQ197" s="461"/>
      <c r="WAR197" s="461"/>
      <c r="WAS197" s="461"/>
      <c r="WAT197" s="461"/>
      <c r="WAU197" s="461"/>
      <c r="WAV197" s="461"/>
      <c r="WAW197" s="461"/>
      <c r="WAX197" s="461"/>
      <c r="WAY197" s="461"/>
      <c r="WAZ197" s="461"/>
      <c r="WBA197" s="461"/>
      <c r="WBB197" s="461"/>
      <c r="WBC197" s="461"/>
      <c r="WBD197" s="461"/>
      <c r="WBE197" s="461"/>
      <c r="WBF197" s="461"/>
      <c r="WBG197" s="461"/>
      <c r="WBH197" s="461"/>
      <c r="WBI197" s="461"/>
      <c r="WBJ197" s="461"/>
      <c r="WBK197" s="461"/>
      <c r="WBL197" s="461"/>
      <c r="WBM197" s="461"/>
      <c r="WBN197" s="461"/>
      <c r="WBO197" s="461"/>
      <c r="WBP197" s="461"/>
      <c r="WBQ197" s="461"/>
      <c r="WBR197" s="461"/>
      <c r="WBS197" s="461"/>
      <c r="WBT197" s="461"/>
      <c r="WBU197" s="461"/>
      <c r="WBV197" s="461"/>
      <c r="WBW197" s="461"/>
      <c r="WBX197" s="461"/>
      <c r="WBY197" s="461"/>
      <c r="WBZ197" s="461"/>
      <c r="WCA197" s="461"/>
      <c r="WCB197" s="461"/>
      <c r="WCC197" s="461"/>
      <c r="WCD197" s="461"/>
      <c r="WCE197" s="461"/>
      <c r="WCF197" s="461"/>
      <c r="WCG197" s="461"/>
      <c r="WCH197" s="461"/>
      <c r="WCI197" s="461"/>
      <c r="WCJ197" s="461"/>
      <c r="WCK197" s="461"/>
      <c r="WCL197" s="461"/>
      <c r="WCM197" s="461"/>
      <c r="WCN197" s="461"/>
      <c r="WCO197" s="461"/>
      <c r="WCP197" s="461"/>
      <c r="WCQ197" s="461"/>
      <c r="WCR197" s="461"/>
      <c r="WCS197" s="461"/>
      <c r="WCT197" s="461"/>
      <c r="WCU197" s="461"/>
      <c r="WCV197" s="461"/>
      <c r="WCW197" s="461"/>
      <c r="WCX197" s="461"/>
      <c r="WCY197" s="461"/>
      <c r="WCZ197" s="461"/>
      <c r="WDA197" s="461"/>
      <c r="WDB197" s="461"/>
      <c r="WDC197" s="461"/>
      <c r="WDD197" s="461"/>
      <c r="WDE197" s="461"/>
      <c r="WDF197" s="461"/>
      <c r="WDG197" s="461"/>
      <c r="WDH197" s="461"/>
      <c r="WDI197" s="461"/>
      <c r="WDJ197" s="461"/>
      <c r="WDK197" s="461"/>
      <c r="WDL197" s="461"/>
      <c r="WDM197" s="461"/>
      <c r="WDN197" s="461"/>
      <c r="WDO197" s="461"/>
      <c r="WDP197" s="461"/>
      <c r="WDQ197" s="461"/>
      <c r="WDR197" s="461"/>
      <c r="WDS197" s="461"/>
      <c r="WDT197" s="461"/>
      <c r="WDU197" s="461"/>
      <c r="WDV197" s="461"/>
      <c r="WDW197" s="461"/>
      <c r="WDX197" s="461"/>
      <c r="WDY197" s="461"/>
      <c r="WDZ197" s="461"/>
      <c r="WEA197" s="461"/>
      <c r="WEB197" s="461"/>
      <c r="WEC197" s="461"/>
      <c r="WED197" s="461"/>
      <c r="WEE197" s="461"/>
      <c r="WEF197" s="461"/>
      <c r="WEG197" s="461"/>
      <c r="WEH197" s="461"/>
      <c r="WEI197" s="461"/>
      <c r="WEJ197" s="461"/>
      <c r="WEK197" s="461"/>
      <c r="WEL197" s="461"/>
      <c r="WEM197" s="461"/>
      <c r="WEN197" s="461"/>
      <c r="WEO197" s="461"/>
      <c r="WEP197" s="461"/>
      <c r="WEQ197" s="461"/>
      <c r="WER197" s="461"/>
      <c r="WES197" s="461"/>
      <c r="WET197" s="461"/>
      <c r="WEU197" s="461"/>
      <c r="WEV197" s="461"/>
      <c r="WEW197" s="461"/>
      <c r="WEX197" s="461"/>
      <c r="WEY197" s="461"/>
      <c r="WEZ197" s="461"/>
      <c r="WFA197" s="461"/>
      <c r="WFB197" s="461"/>
      <c r="WFC197" s="461"/>
      <c r="WFD197" s="461"/>
      <c r="WFE197" s="461"/>
      <c r="WFF197" s="461"/>
      <c r="WFG197" s="461"/>
      <c r="WFH197" s="461"/>
      <c r="WFI197" s="461"/>
      <c r="WFJ197" s="461"/>
      <c r="WFK197" s="461"/>
      <c r="WFL197" s="461"/>
      <c r="WFM197" s="461"/>
      <c r="WFN197" s="461"/>
      <c r="WFO197" s="461"/>
      <c r="WFP197" s="461"/>
      <c r="WFQ197" s="461"/>
      <c r="WFR197" s="461"/>
      <c r="WFS197" s="461"/>
      <c r="WFT197" s="461"/>
      <c r="WFU197" s="461"/>
      <c r="WFV197" s="461"/>
      <c r="WFW197" s="461"/>
      <c r="WFX197" s="461"/>
      <c r="WFY197" s="461"/>
      <c r="WFZ197" s="461"/>
      <c r="WGA197" s="461"/>
      <c r="WGB197" s="461"/>
      <c r="WGC197" s="461"/>
      <c r="WGD197" s="461"/>
      <c r="WGE197" s="461"/>
      <c r="WGF197" s="461"/>
      <c r="WGG197" s="461"/>
      <c r="WGH197" s="461"/>
      <c r="WGI197" s="461"/>
      <c r="WGJ197" s="461"/>
      <c r="WGK197" s="461"/>
      <c r="WGL197" s="461"/>
      <c r="WGM197" s="461"/>
      <c r="WGN197" s="461"/>
      <c r="WGO197" s="461"/>
      <c r="WGP197" s="461"/>
      <c r="WGQ197" s="461"/>
      <c r="WGR197" s="461"/>
      <c r="WGS197" s="461"/>
      <c r="WGT197" s="461"/>
      <c r="WGU197" s="461"/>
      <c r="WGV197" s="461"/>
      <c r="WGW197" s="461"/>
      <c r="WGX197" s="461"/>
      <c r="WGY197" s="461"/>
      <c r="WGZ197" s="461"/>
      <c r="WHA197" s="461"/>
      <c r="WHB197" s="461"/>
      <c r="WHC197" s="461"/>
      <c r="WHD197" s="461"/>
      <c r="WHE197" s="461"/>
      <c r="WHF197" s="461"/>
      <c r="WHG197" s="461"/>
      <c r="WHH197" s="461"/>
      <c r="WHI197" s="461"/>
      <c r="WHJ197" s="461"/>
      <c r="WHK197" s="461"/>
      <c r="WHL197" s="461"/>
      <c r="WHM197" s="461"/>
      <c r="WHN197" s="461"/>
      <c r="WHO197" s="461"/>
      <c r="WHP197" s="461"/>
      <c r="WHQ197" s="461"/>
      <c r="WHR197" s="461"/>
      <c r="WHS197" s="461"/>
      <c r="WHT197" s="461"/>
      <c r="WHU197" s="461"/>
      <c r="WHV197" s="461"/>
      <c r="WHW197" s="461"/>
      <c r="WHX197" s="461"/>
      <c r="WHY197" s="461"/>
      <c r="WHZ197" s="461"/>
      <c r="WIA197" s="461"/>
      <c r="WIB197" s="461"/>
      <c r="WIC197" s="461"/>
      <c r="WID197" s="461"/>
      <c r="WIE197" s="461"/>
      <c r="WIF197" s="461"/>
      <c r="WIG197" s="461"/>
      <c r="WIH197" s="461"/>
      <c r="WII197" s="461"/>
      <c r="WIJ197" s="461"/>
      <c r="WIK197" s="461"/>
      <c r="WIL197" s="461"/>
      <c r="WIM197" s="461"/>
      <c r="WIN197" s="461"/>
      <c r="WIO197" s="461"/>
      <c r="WIP197" s="461"/>
      <c r="WIQ197" s="461"/>
      <c r="WIR197" s="461"/>
      <c r="WIS197" s="461"/>
      <c r="WIT197" s="461"/>
      <c r="WIU197" s="461"/>
      <c r="WIV197" s="461"/>
      <c r="WIW197" s="461"/>
      <c r="WIX197" s="461"/>
      <c r="WIY197" s="461"/>
      <c r="WIZ197" s="461"/>
      <c r="WJA197" s="461"/>
      <c r="WJB197" s="461"/>
      <c r="WJC197" s="461"/>
      <c r="WJD197" s="461"/>
      <c r="WJE197" s="461"/>
      <c r="WJF197" s="461"/>
      <c r="WJG197" s="461"/>
      <c r="WJH197" s="461"/>
      <c r="WJI197" s="461"/>
      <c r="WJJ197" s="461"/>
      <c r="WJK197" s="461"/>
      <c r="WJL197" s="461"/>
      <c r="WJM197" s="461"/>
      <c r="WJN197" s="461"/>
      <c r="WJO197" s="461"/>
      <c r="WJP197" s="461"/>
      <c r="WJQ197" s="461"/>
      <c r="WJR197" s="461"/>
      <c r="WJS197" s="461"/>
      <c r="WJT197" s="461"/>
      <c r="WJU197" s="461"/>
      <c r="WJV197" s="461"/>
      <c r="WJW197" s="461"/>
      <c r="WJX197" s="461"/>
      <c r="WJY197" s="461"/>
      <c r="WJZ197" s="461"/>
      <c r="WKA197" s="461"/>
      <c r="WKB197" s="461"/>
      <c r="WKC197" s="461"/>
      <c r="WKD197" s="461"/>
      <c r="WKE197" s="461"/>
      <c r="WKF197" s="461"/>
      <c r="WKG197" s="461"/>
      <c r="WKH197" s="461"/>
      <c r="WKI197" s="461"/>
      <c r="WKJ197" s="461"/>
      <c r="WKK197" s="461"/>
      <c r="WKL197" s="461"/>
      <c r="WKM197" s="461"/>
      <c r="WKN197" s="461"/>
      <c r="WKO197" s="461"/>
      <c r="WKP197" s="461"/>
      <c r="WKQ197" s="461"/>
      <c r="WKR197" s="461"/>
      <c r="WKS197" s="461"/>
      <c r="WKT197" s="461"/>
      <c r="WKU197" s="461"/>
      <c r="WKV197" s="461"/>
      <c r="WKW197" s="461"/>
      <c r="WKX197" s="461"/>
      <c r="WKY197" s="461"/>
      <c r="WKZ197" s="461"/>
      <c r="WLA197" s="461"/>
      <c r="WLB197" s="461"/>
      <c r="WLC197" s="461"/>
      <c r="WLD197" s="461"/>
      <c r="WLE197" s="461"/>
      <c r="WLF197" s="461"/>
      <c r="WLG197" s="461"/>
      <c r="WLH197" s="461"/>
      <c r="WLI197" s="461"/>
      <c r="WLJ197" s="461"/>
      <c r="WLK197" s="461"/>
      <c r="WLL197" s="461"/>
      <c r="WLM197" s="461"/>
      <c r="WLN197" s="461"/>
      <c r="WLO197" s="461"/>
      <c r="WLP197" s="461"/>
      <c r="WLQ197" s="461"/>
      <c r="WLR197" s="461"/>
      <c r="WLS197" s="461"/>
      <c r="WLT197" s="461"/>
      <c r="WLU197" s="461"/>
      <c r="WLV197" s="461"/>
      <c r="WLW197" s="461"/>
      <c r="WLX197" s="461"/>
      <c r="WLY197" s="461"/>
      <c r="WLZ197" s="461"/>
      <c r="WMA197" s="461"/>
      <c r="WMB197" s="461"/>
      <c r="WMC197" s="461"/>
      <c r="WMD197" s="461"/>
      <c r="WME197" s="461"/>
      <c r="WMF197" s="461"/>
      <c r="WMG197" s="461"/>
      <c r="WMH197" s="461"/>
      <c r="WMI197" s="461"/>
      <c r="WMJ197" s="461"/>
      <c r="WMK197" s="461"/>
      <c r="WML197" s="461"/>
      <c r="WMM197" s="461"/>
      <c r="WMN197" s="461"/>
      <c r="WMO197" s="461"/>
      <c r="WMP197" s="461"/>
      <c r="WMQ197" s="461"/>
      <c r="WMR197" s="461"/>
      <c r="WMS197" s="461"/>
      <c r="WMT197" s="461"/>
      <c r="WMU197" s="461"/>
      <c r="WMV197" s="461"/>
      <c r="WMW197" s="461"/>
      <c r="WMX197" s="461"/>
      <c r="WMY197" s="461"/>
      <c r="WMZ197" s="461"/>
      <c r="WNA197" s="461"/>
      <c r="WNB197" s="461"/>
      <c r="WNC197" s="461"/>
      <c r="WND197" s="461"/>
      <c r="WNE197" s="461"/>
      <c r="WNF197" s="461"/>
      <c r="WNG197" s="461"/>
      <c r="WNH197" s="461"/>
      <c r="WNI197" s="461"/>
      <c r="WNJ197" s="461"/>
      <c r="WNK197" s="461"/>
      <c r="WNL197" s="461"/>
      <c r="WNM197" s="461"/>
      <c r="WNN197" s="461"/>
      <c r="WNO197" s="461"/>
      <c r="WNP197" s="461"/>
      <c r="WNQ197" s="461"/>
      <c r="WNR197" s="461"/>
      <c r="WNS197" s="461"/>
      <c r="WNT197" s="461"/>
      <c r="WNU197" s="461"/>
      <c r="WNV197" s="461"/>
      <c r="WNW197" s="461"/>
      <c r="WNX197" s="461"/>
      <c r="WNY197" s="461"/>
      <c r="WNZ197" s="461"/>
      <c r="WOA197" s="461"/>
      <c r="WOB197" s="461"/>
      <c r="WOC197" s="461"/>
      <c r="WOD197" s="461"/>
      <c r="WOE197" s="461"/>
      <c r="WOF197" s="461"/>
      <c r="WOG197" s="461"/>
      <c r="WOH197" s="461"/>
      <c r="WOI197" s="461"/>
      <c r="WOJ197" s="461"/>
      <c r="WOK197" s="461"/>
      <c r="WOL197" s="461"/>
      <c r="WOM197" s="461"/>
      <c r="WON197" s="461"/>
      <c r="WOO197" s="461"/>
      <c r="WOP197" s="461"/>
      <c r="WOQ197" s="461"/>
      <c r="WOR197" s="461"/>
      <c r="WOS197" s="461"/>
      <c r="WOT197" s="461"/>
      <c r="WOU197" s="461"/>
      <c r="WOV197" s="461"/>
      <c r="WOW197" s="461"/>
      <c r="WOX197" s="461"/>
      <c r="WOY197" s="461"/>
      <c r="WOZ197" s="461"/>
      <c r="WPA197" s="461"/>
      <c r="WPB197" s="461"/>
      <c r="WPC197" s="461"/>
      <c r="WPD197" s="461"/>
      <c r="WPE197" s="461"/>
      <c r="WPF197" s="461"/>
      <c r="WPG197" s="461"/>
      <c r="WPH197" s="461"/>
      <c r="WPI197" s="461"/>
      <c r="WPJ197" s="461"/>
      <c r="WPK197" s="461"/>
      <c r="WPL197" s="461"/>
      <c r="WPM197" s="461"/>
      <c r="WPN197" s="461"/>
      <c r="WPO197" s="461"/>
      <c r="WPP197" s="461"/>
      <c r="WPQ197" s="461"/>
      <c r="WPR197" s="461"/>
      <c r="WPS197" s="461"/>
      <c r="WPT197" s="461"/>
      <c r="WPU197" s="461"/>
      <c r="WPV197" s="461"/>
      <c r="WPW197" s="461"/>
      <c r="WPX197" s="461"/>
      <c r="WPY197" s="461"/>
      <c r="WPZ197" s="461"/>
      <c r="WQA197" s="461"/>
      <c r="WQB197" s="461"/>
      <c r="WQC197" s="461"/>
      <c r="WQD197" s="461"/>
      <c r="WQE197" s="461"/>
      <c r="WQF197" s="461"/>
      <c r="WQG197" s="461"/>
      <c r="WQH197" s="461"/>
      <c r="WQI197" s="461"/>
      <c r="WQJ197" s="461"/>
      <c r="WQK197" s="461"/>
      <c r="WQL197" s="461"/>
      <c r="WQM197" s="461"/>
      <c r="WQN197" s="461"/>
      <c r="WQO197" s="461"/>
      <c r="WQP197" s="461"/>
      <c r="WQQ197" s="461"/>
      <c r="WQR197" s="461"/>
      <c r="WQS197" s="461"/>
      <c r="WQT197" s="461"/>
      <c r="WQU197" s="461"/>
      <c r="WQV197" s="461"/>
      <c r="WQW197" s="461"/>
      <c r="WQX197" s="461"/>
      <c r="WQY197" s="461"/>
      <c r="WQZ197" s="461"/>
      <c r="WRA197" s="461"/>
      <c r="WRB197" s="461"/>
      <c r="WRC197" s="461"/>
      <c r="WRD197" s="461"/>
      <c r="WRE197" s="461"/>
      <c r="WRF197" s="461"/>
      <c r="WRG197" s="461"/>
      <c r="WRH197" s="461"/>
      <c r="WRI197" s="461"/>
      <c r="WRJ197" s="461"/>
      <c r="WRK197" s="461"/>
      <c r="WRL197" s="461"/>
      <c r="WRM197" s="461"/>
      <c r="WRN197" s="461"/>
      <c r="WRO197" s="461"/>
      <c r="WRP197" s="461"/>
      <c r="WRQ197" s="461"/>
      <c r="WRR197" s="461"/>
      <c r="WRS197" s="461"/>
      <c r="WRT197" s="461"/>
      <c r="WRU197" s="461"/>
      <c r="WRV197" s="461"/>
      <c r="WRW197" s="461"/>
      <c r="WRX197" s="461"/>
      <c r="WRY197" s="461"/>
      <c r="WRZ197" s="461"/>
      <c r="WSA197" s="461"/>
      <c r="WSB197" s="461"/>
      <c r="WSC197" s="461"/>
      <c r="WSD197" s="461"/>
      <c r="WSE197" s="461"/>
      <c r="WSF197" s="461"/>
      <c r="WSG197" s="461"/>
      <c r="WSH197" s="461"/>
      <c r="WSI197" s="461"/>
      <c r="WSJ197" s="461"/>
      <c r="WSK197" s="461"/>
      <c r="WSL197" s="461"/>
      <c r="WSM197" s="461"/>
      <c r="WSN197" s="461"/>
      <c r="WSO197" s="461"/>
      <c r="WSP197" s="461"/>
      <c r="WSQ197" s="461"/>
      <c r="WSR197" s="461"/>
      <c r="WSS197" s="461"/>
      <c r="WST197" s="461"/>
      <c r="WSU197" s="461"/>
      <c r="WSV197" s="461"/>
      <c r="WSW197" s="461"/>
      <c r="WSX197" s="461"/>
      <c r="WSY197" s="461"/>
      <c r="WSZ197" s="461"/>
      <c r="WTA197" s="461"/>
      <c r="WTB197" s="461"/>
      <c r="WTC197" s="461"/>
      <c r="WTD197" s="461"/>
      <c r="WTE197" s="461"/>
      <c r="WTF197" s="461"/>
      <c r="WTG197" s="461"/>
      <c r="WTH197" s="461"/>
      <c r="WTI197" s="461"/>
      <c r="WTJ197" s="461"/>
      <c r="WTK197" s="461"/>
      <c r="WTL197" s="461"/>
      <c r="WTM197" s="461"/>
      <c r="WTN197" s="461"/>
      <c r="WTO197" s="461"/>
      <c r="WTP197" s="461"/>
      <c r="WTQ197" s="461"/>
      <c r="WTR197" s="461"/>
      <c r="WTS197" s="461"/>
      <c r="WTT197" s="461"/>
      <c r="WTU197" s="461"/>
      <c r="WTV197" s="461"/>
      <c r="WTW197" s="461"/>
      <c r="WTX197" s="461"/>
      <c r="WTY197" s="461"/>
      <c r="WTZ197" s="461"/>
      <c r="WUA197" s="461"/>
      <c r="WUB197" s="461"/>
      <c r="WUC197" s="461"/>
      <c r="WUD197" s="461"/>
      <c r="WUE197" s="461"/>
      <c r="WUF197" s="461"/>
      <c r="WUG197" s="461"/>
      <c r="WUH197" s="461"/>
      <c r="WUI197" s="461"/>
      <c r="WUJ197" s="461"/>
      <c r="WUK197" s="461"/>
      <c r="WUL197" s="461"/>
      <c r="WUM197" s="461"/>
      <c r="WUN197" s="461"/>
      <c r="WUO197" s="461"/>
      <c r="WUP197" s="461"/>
      <c r="WUQ197" s="461"/>
      <c r="WUR197" s="461"/>
      <c r="WUS197" s="461"/>
      <c r="WUT197" s="461"/>
      <c r="WUU197" s="461"/>
      <c r="WUV197" s="461"/>
      <c r="WUW197" s="461"/>
      <c r="WUX197" s="461"/>
      <c r="WUY197" s="461"/>
      <c r="WUZ197" s="461"/>
      <c r="WVA197" s="461"/>
      <c r="WVB197" s="461"/>
      <c r="WVC197" s="461"/>
      <c r="WVD197" s="461"/>
      <c r="WVE197" s="461"/>
      <c r="WVF197" s="461"/>
      <c r="WVG197" s="461"/>
      <c r="WVH197" s="461"/>
      <c r="WVI197" s="461"/>
      <c r="WVJ197" s="461"/>
      <c r="WVK197" s="461"/>
      <c r="WVL197" s="461"/>
      <c r="WVM197" s="461"/>
      <c r="WVN197" s="461"/>
      <c r="WVO197" s="461"/>
      <c r="WVP197" s="461"/>
      <c r="WVQ197" s="461"/>
      <c r="WVR197" s="461"/>
      <c r="WVS197" s="461"/>
      <c r="WVT197" s="461"/>
      <c r="WVU197" s="461"/>
      <c r="WVV197" s="461"/>
      <c r="WVW197" s="461"/>
      <c r="WVX197" s="461"/>
      <c r="WVY197" s="461"/>
      <c r="WVZ197" s="461"/>
      <c r="WWA197" s="461"/>
      <c r="WWB197" s="461"/>
      <c r="WWC197" s="461"/>
      <c r="WWD197" s="461"/>
      <c r="WWE197" s="461"/>
      <c r="WWF197" s="461"/>
      <c r="WWG197" s="461"/>
      <c r="WWH197" s="461"/>
      <c r="WWI197" s="461"/>
      <c r="WWJ197" s="461"/>
      <c r="WWK197" s="461"/>
      <c r="WWL197" s="461"/>
      <c r="WWM197" s="461"/>
      <c r="WWN197" s="461"/>
      <c r="WWO197" s="461"/>
      <c r="WWP197" s="461"/>
      <c r="WWQ197" s="461"/>
      <c r="WWR197" s="461"/>
      <c r="WWS197" s="461"/>
      <c r="WWT197" s="461"/>
      <c r="WWU197" s="461"/>
      <c r="WWV197" s="461"/>
      <c r="WWW197" s="461"/>
      <c r="WWX197" s="461"/>
      <c r="WWY197" s="461"/>
      <c r="WWZ197" s="461"/>
      <c r="WXA197" s="461"/>
      <c r="WXB197" s="461"/>
      <c r="WXC197" s="461"/>
      <c r="WXD197" s="461"/>
      <c r="WXE197" s="461"/>
      <c r="WXF197" s="461"/>
      <c r="WXG197" s="461"/>
      <c r="WXH197" s="461"/>
      <c r="WXI197" s="461"/>
      <c r="WXJ197" s="461"/>
      <c r="WXK197" s="461"/>
      <c r="WXL197" s="461"/>
      <c r="WXM197" s="461"/>
      <c r="WXN197" s="461"/>
      <c r="WXO197" s="461"/>
      <c r="WXP197" s="461"/>
      <c r="WXQ197" s="461"/>
      <c r="WXR197" s="461"/>
      <c r="WXS197" s="461"/>
      <c r="WXT197" s="461"/>
      <c r="WXU197" s="461"/>
      <c r="WXV197" s="461"/>
      <c r="WXW197" s="461"/>
      <c r="WXX197" s="461"/>
      <c r="WXY197" s="461"/>
      <c r="WXZ197" s="461"/>
      <c r="WYA197" s="461"/>
      <c r="WYB197" s="461"/>
      <c r="WYC197" s="461"/>
      <c r="WYD197" s="461"/>
      <c r="WYE197" s="461"/>
      <c r="WYF197" s="461"/>
      <c r="WYG197" s="461"/>
      <c r="WYH197" s="461"/>
      <c r="WYI197" s="461"/>
      <c r="WYJ197" s="461"/>
      <c r="WYK197" s="461"/>
      <c r="WYL197" s="461"/>
      <c r="WYM197" s="461"/>
      <c r="WYN197" s="461"/>
      <c r="WYO197" s="461"/>
      <c r="WYP197" s="461"/>
      <c r="WYQ197" s="461"/>
      <c r="WYR197" s="461"/>
      <c r="WYS197" s="461"/>
      <c r="WYT197" s="461"/>
      <c r="WYU197" s="461"/>
      <c r="WYV197" s="461"/>
      <c r="WYW197" s="461"/>
      <c r="WYX197" s="461"/>
      <c r="WYY197" s="461"/>
      <c r="WYZ197" s="461"/>
      <c r="WZA197" s="461"/>
      <c r="WZB197" s="461"/>
      <c r="WZC197" s="461"/>
      <c r="WZD197" s="461"/>
      <c r="WZE197" s="461"/>
      <c r="WZF197" s="461"/>
      <c r="WZG197" s="461"/>
      <c r="WZH197" s="461"/>
      <c r="WZI197" s="461"/>
      <c r="WZJ197" s="461"/>
      <c r="WZK197" s="461"/>
      <c r="WZL197" s="461"/>
      <c r="WZM197" s="461"/>
      <c r="WZN197" s="461"/>
      <c r="WZO197" s="461"/>
      <c r="WZP197" s="461"/>
      <c r="WZQ197" s="461"/>
      <c r="WZR197" s="461"/>
      <c r="WZS197" s="461"/>
      <c r="WZT197" s="461"/>
      <c r="WZU197" s="461"/>
      <c r="WZV197" s="461"/>
      <c r="WZW197" s="461"/>
      <c r="WZX197" s="461"/>
      <c r="WZY197" s="461"/>
      <c r="WZZ197" s="461"/>
      <c r="XAA197" s="461"/>
      <c r="XAB197" s="461"/>
      <c r="XAC197" s="461"/>
      <c r="XAD197" s="461"/>
      <c r="XAE197" s="461"/>
      <c r="XAF197" s="461"/>
      <c r="XAG197" s="461"/>
      <c r="XAH197" s="461"/>
      <c r="XAI197" s="461"/>
      <c r="XAJ197" s="461"/>
      <c r="XAK197" s="461"/>
      <c r="XAL197" s="461"/>
      <c r="XAM197" s="461"/>
      <c r="XAN197" s="461"/>
      <c r="XAO197" s="461"/>
      <c r="XAP197" s="461"/>
      <c r="XAQ197" s="461"/>
      <c r="XAR197" s="461"/>
      <c r="XAS197" s="461"/>
      <c r="XAT197" s="461"/>
      <c r="XAU197" s="461"/>
      <c r="XAV197" s="461"/>
      <c r="XAW197" s="461"/>
      <c r="XAX197" s="461"/>
      <c r="XAY197" s="461"/>
      <c r="XAZ197" s="461"/>
      <c r="XBA197" s="461"/>
      <c r="XBB197" s="461"/>
      <c r="XBC197" s="461"/>
      <c r="XBD197" s="461"/>
      <c r="XBE197" s="461"/>
      <c r="XBF197" s="461"/>
      <c r="XBG197" s="461"/>
      <c r="XBH197" s="461"/>
      <c r="XBI197" s="461"/>
      <c r="XBJ197" s="461"/>
      <c r="XBK197" s="461"/>
      <c r="XBL197" s="461"/>
      <c r="XBM197" s="461"/>
      <c r="XBN197" s="461"/>
      <c r="XBO197" s="461"/>
      <c r="XBP197" s="461"/>
      <c r="XBQ197" s="461"/>
      <c r="XBR197" s="461"/>
      <c r="XBS197" s="461"/>
      <c r="XBT197" s="461"/>
      <c r="XBU197" s="461"/>
      <c r="XBV197" s="461"/>
      <c r="XBW197" s="461"/>
      <c r="XBX197" s="461"/>
      <c r="XBY197" s="461"/>
      <c r="XBZ197" s="461"/>
      <c r="XCA197" s="461"/>
      <c r="XCB197" s="461"/>
      <c r="XCC197" s="461"/>
      <c r="XCD197" s="461"/>
      <c r="XCE197" s="461"/>
      <c r="XCF197" s="461"/>
      <c r="XCG197" s="461"/>
      <c r="XCH197" s="461"/>
      <c r="XCI197" s="461"/>
      <c r="XCJ197" s="461"/>
      <c r="XCK197" s="461"/>
      <c r="XCL197" s="461"/>
      <c r="XCM197" s="461"/>
      <c r="XCN197" s="461"/>
      <c r="XCO197" s="461"/>
      <c r="XCP197" s="461"/>
      <c r="XCQ197" s="461"/>
      <c r="XCR197" s="461"/>
      <c r="XCS197" s="461"/>
      <c r="XCT197" s="461"/>
      <c r="XCU197" s="461"/>
      <c r="XCV197" s="461"/>
      <c r="XCW197" s="461"/>
      <c r="XCX197" s="461"/>
      <c r="XCY197" s="461"/>
      <c r="XCZ197" s="461"/>
      <c r="XDA197" s="461"/>
      <c r="XDB197" s="461"/>
      <c r="XDC197" s="461"/>
      <c r="XDD197" s="461"/>
      <c r="XDE197" s="461"/>
      <c r="XDF197" s="461"/>
      <c r="XDG197" s="461"/>
      <c r="XDH197" s="461"/>
      <c r="XDI197" s="461"/>
      <c r="XDJ197" s="461"/>
      <c r="XDK197" s="461"/>
      <c r="XDL197" s="461"/>
      <c r="XDM197" s="461"/>
      <c r="XDN197" s="461"/>
      <c r="XDO197" s="461"/>
      <c r="XDP197" s="461"/>
      <c r="XDQ197" s="461"/>
      <c r="XDR197" s="461"/>
      <c r="XDS197" s="461"/>
      <c r="XDT197" s="461"/>
      <c r="XDU197" s="461"/>
      <c r="XDV197" s="461"/>
      <c r="XDW197" s="461"/>
      <c r="XDX197" s="461"/>
      <c r="XDY197" s="461"/>
      <c r="XDZ197" s="461"/>
      <c r="XEA197" s="461"/>
      <c r="XEB197" s="461"/>
      <c r="XEC197" s="461"/>
      <c r="XED197" s="461"/>
      <c r="XEE197" s="461"/>
      <c r="XEF197" s="461"/>
      <c r="XEG197" s="461"/>
      <c r="XEH197" s="461"/>
      <c r="XEI197" s="461"/>
      <c r="XEJ197" s="461"/>
      <c r="XEK197" s="461"/>
      <c r="XEL197" s="461"/>
      <c r="XEM197" s="461"/>
      <c r="XEN197" s="461"/>
      <c r="XEO197" s="461"/>
      <c r="XEP197" s="461"/>
      <c r="XEQ197" s="461"/>
      <c r="XER197" s="461"/>
      <c r="XES197" s="461"/>
      <c r="XET197" s="461"/>
      <c r="XEU197" s="461"/>
      <c r="XEV197" s="461"/>
      <c r="XEW197" s="461"/>
      <c r="XEX197" s="461"/>
      <c r="XEY197" s="461"/>
      <c r="XEZ197" s="461"/>
      <c r="XFA197" s="461"/>
      <c r="XFB197" s="461"/>
      <c r="XFC197" s="461"/>
      <c r="XFD197" s="461"/>
    </row>
    <row r="198" spans="2:16384">
      <c r="AO198" s="27"/>
      <c r="AP198" s="41"/>
      <c r="AQ198" s="41"/>
      <c r="AS198" s="41"/>
      <c r="AT198" s="41"/>
    </row>
    <row r="199" spans="2:16384">
      <c r="C199" s="45">
        <f>+YEAR(C200)</f>
        <v>2013</v>
      </c>
      <c r="D199" s="462">
        <f t="shared" ref="D199:BO199" si="64">+YEAR(D200)</f>
        <v>2013</v>
      </c>
      <c r="E199" s="462">
        <f t="shared" si="64"/>
        <v>2013</v>
      </c>
      <c r="F199" s="462">
        <f t="shared" si="64"/>
        <v>2013</v>
      </c>
      <c r="G199" s="462">
        <f t="shared" si="64"/>
        <v>2013</v>
      </c>
      <c r="H199" s="462">
        <f t="shared" si="64"/>
        <v>2013</v>
      </c>
      <c r="I199" s="462">
        <f t="shared" si="64"/>
        <v>2013</v>
      </c>
      <c r="J199" s="462">
        <f t="shared" si="64"/>
        <v>2013</v>
      </c>
      <c r="K199" s="462">
        <f t="shared" si="64"/>
        <v>2013</v>
      </c>
      <c r="L199" s="462">
        <f t="shared" si="64"/>
        <v>2013</v>
      </c>
      <c r="M199" s="462">
        <f t="shared" si="64"/>
        <v>2013</v>
      </c>
      <c r="N199" s="462">
        <f t="shared" si="64"/>
        <v>2013</v>
      </c>
      <c r="O199" s="462">
        <f t="shared" si="64"/>
        <v>2014</v>
      </c>
      <c r="P199" s="462">
        <f t="shared" si="64"/>
        <v>2014</v>
      </c>
      <c r="Q199" s="462">
        <f t="shared" si="64"/>
        <v>2014</v>
      </c>
      <c r="R199" s="462">
        <f t="shared" si="64"/>
        <v>2014</v>
      </c>
      <c r="S199" s="462">
        <f t="shared" si="64"/>
        <v>2014</v>
      </c>
      <c r="T199" s="462">
        <f t="shared" si="64"/>
        <v>2014</v>
      </c>
      <c r="U199" s="462">
        <f t="shared" si="64"/>
        <v>2014</v>
      </c>
      <c r="V199" s="462">
        <f t="shared" si="64"/>
        <v>2014</v>
      </c>
      <c r="W199" s="462">
        <f t="shared" si="64"/>
        <v>2014</v>
      </c>
      <c r="X199" s="462">
        <f t="shared" si="64"/>
        <v>2014</v>
      </c>
      <c r="Y199" s="462">
        <f t="shared" si="64"/>
        <v>2014</v>
      </c>
      <c r="Z199" s="462">
        <f t="shared" si="64"/>
        <v>2014</v>
      </c>
      <c r="AA199" s="462">
        <f t="shared" si="64"/>
        <v>2015</v>
      </c>
      <c r="AB199" s="462">
        <f t="shared" si="64"/>
        <v>2015</v>
      </c>
      <c r="AC199" s="462">
        <f t="shared" si="64"/>
        <v>2015</v>
      </c>
      <c r="AD199" s="462">
        <f t="shared" si="64"/>
        <v>2015</v>
      </c>
      <c r="AE199" s="462">
        <f t="shared" si="64"/>
        <v>2015</v>
      </c>
      <c r="AF199" s="462">
        <f t="shared" si="64"/>
        <v>2015</v>
      </c>
      <c r="AG199" s="462">
        <f t="shared" si="64"/>
        <v>2015</v>
      </c>
      <c r="AH199" s="462">
        <f t="shared" si="64"/>
        <v>2015</v>
      </c>
      <c r="AI199" s="462">
        <f t="shared" si="64"/>
        <v>2015</v>
      </c>
      <c r="AJ199" s="462">
        <f t="shared" si="64"/>
        <v>2015</v>
      </c>
      <c r="AK199" s="462">
        <f t="shared" si="64"/>
        <v>2015</v>
      </c>
      <c r="AL199" s="462">
        <f t="shared" si="64"/>
        <v>2015</v>
      </c>
      <c r="AM199" s="462">
        <f t="shared" si="64"/>
        <v>2016</v>
      </c>
      <c r="AN199" s="462">
        <f t="shared" si="64"/>
        <v>2016</v>
      </c>
      <c r="AO199" s="462">
        <f t="shared" si="64"/>
        <v>2016</v>
      </c>
      <c r="AP199" s="462">
        <f t="shared" si="64"/>
        <v>2016</v>
      </c>
      <c r="AQ199" s="462">
        <f t="shared" si="64"/>
        <v>2016</v>
      </c>
      <c r="AR199" s="462">
        <f t="shared" si="64"/>
        <v>2016</v>
      </c>
      <c r="AS199" s="462">
        <f t="shared" si="64"/>
        <v>2016</v>
      </c>
      <c r="AT199" s="462">
        <f t="shared" si="64"/>
        <v>2016</v>
      </c>
      <c r="AU199" s="462">
        <f t="shared" si="64"/>
        <v>2016</v>
      </c>
      <c r="AV199" s="462">
        <f t="shared" si="64"/>
        <v>2016</v>
      </c>
      <c r="AW199" s="462">
        <f t="shared" si="64"/>
        <v>2016</v>
      </c>
      <c r="AX199" s="462">
        <f t="shared" si="64"/>
        <v>2016</v>
      </c>
      <c r="AY199" s="462">
        <f t="shared" si="64"/>
        <v>2017</v>
      </c>
      <c r="AZ199" s="462">
        <f t="shared" si="64"/>
        <v>2017</v>
      </c>
      <c r="BA199" s="462">
        <f t="shared" si="64"/>
        <v>2017</v>
      </c>
      <c r="BB199" s="462">
        <f t="shared" si="64"/>
        <v>2017</v>
      </c>
      <c r="BC199" s="462">
        <f t="shared" si="64"/>
        <v>2017</v>
      </c>
      <c r="BD199" s="462">
        <f t="shared" si="64"/>
        <v>2017</v>
      </c>
      <c r="BE199" s="462">
        <f t="shared" si="64"/>
        <v>2017</v>
      </c>
      <c r="BF199" s="462">
        <f t="shared" si="64"/>
        <v>2017</v>
      </c>
      <c r="BG199" s="462">
        <f t="shared" si="64"/>
        <v>2017</v>
      </c>
      <c r="BH199" s="462">
        <f t="shared" si="64"/>
        <v>2017</v>
      </c>
      <c r="BI199" s="462">
        <f t="shared" si="64"/>
        <v>2017</v>
      </c>
      <c r="BJ199" s="462">
        <f t="shared" si="64"/>
        <v>2017</v>
      </c>
      <c r="BK199" s="462">
        <f t="shared" si="64"/>
        <v>2018</v>
      </c>
      <c r="BL199" s="462">
        <f t="shared" si="64"/>
        <v>2018</v>
      </c>
      <c r="BM199" s="462">
        <f t="shared" si="64"/>
        <v>2018</v>
      </c>
      <c r="BN199" s="462">
        <f t="shared" si="64"/>
        <v>2018</v>
      </c>
      <c r="BO199" s="462">
        <f t="shared" si="64"/>
        <v>2018</v>
      </c>
      <c r="BP199" s="462">
        <f t="shared" ref="BP199:EA199" si="65">+YEAR(BP200)</f>
        <v>2018</v>
      </c>
      <c r="BQ199" s="462">
        <f t="shared" si="65"/>
        <v>2018</v>
      </c>
      <c r="BR199" s="462">
        <f t="shared" si="65"/>
        <v>2018</v>
      </c>
      <c r="BS199" s="462">
        <f t="shared" si="65"/>
        <v>2018</v>
      </c>
      <c r="BT199" s="462">
        <f t="shared" si="65"/>
        <v>2018</v>
      </c>
      <c r="BU199" s="462">
        <f t="shared" si="65"/>
        <v>2018</v>
      </c>
      <c r="BV199" s="462">
        <f t="shared" si="65"/>
        <v>2018</v>
      </c>
      <c r="BW199" s="462">
        <f t="shared" si="65"/>
        <v>2019</v>
      </c>
      <c r="BX199" s="462">
        <f t="shared" si="65"/>
        <v>2019</v>
      </c>
      <c r="BY199" s="462">
        <f t="shared" si="65"/>
        <v>2019</v>
      </c>
      <c r="BZ199" s="462">
        <f t="shared" si="65"/>
        <v>2019</v>
      </c>
      <c r="CA199" s="462">
        <f t="shared" si="65"/>
        <v>2019</v>
      </c>
      <c r="CB199" s="462">
        <f t="shared" si="65"/>
        <v>2019</v>
      </c>
      <c r="CC199" s="462">
        <f t="shared" si="65"/>
        <v>2019</v>
      </c>
      <c r="CD199" s="462">
        <f t="shared" si="65"/>
        <v>2019</v>
      </c>
      <c r="CE199" s="462">
        <f t="shared" si="65"/>
        <v>2019</v>
      </c>
      <c r="CF199" s="462">
        <f t="shared" si="65"/>
        <v>2019</v>
      </c>
      <c r="CG199" s="462">
        <f t="shared" si="65"/>
        <v>2019</v>
      </c>
      <c r="CH199" s="462">
        <f t="shared" si="65"/>
        <v>2019</v>
      </c>
      <c r="CI199" s="462">
        <f t="shared" si="65"/>
        <v>2020</v>
      </c>
      <c r="CJ199" s="462">
        <f t="shared" si="65"/>
        <v>2020</v>
      </c>
      <c r="CK199" s="462">
        <f t="shared" si="65"/>
        <v>2020</v>
      </c>
      <c r="CL199" s="462">
        <f t="shared" si="65"/>
        <v>2020</v>
      </c>
      <c r="CM199" s="462">
        <f t="shared" si="65"/>
        <v>2020</v>
      </c>
      <c r="CN199" s="462">
        <f t="shared" si="65"/>
        <v>2020</v>
      </c>
      <c r="CO199" s="462">
        <f t="shared" si="65"/>
        <v>2020</v>
      </c>
      <c r="CP199" s="462">
        <f t="shared" si="65"/>
        <v>2020</v>
      </c>
      <c r="CQ199" s="462">
        <f t="shared" si="65"/>
        <v>2020</v>
      </c>
      <c r="CR199" s="462">
        <f t="shared" si="65"/>
        <v>2020</v>
      </c>
      <c r="CS199" s="462">
        <f t="shared" si="65"/>
        <v>2020</v>
      </c>
      <c r="CT199" s="462">
        <f t="shared" si="65"/>
        <v>2020</v>
      </c>
      <c r="CU199" s="462">
        <f t="shared" si="65"/>
        <v>2021</v>
      </c>
      <c r="CV199" s="462">
        <f t="shared" si="65"/>
        <v>2021</v>
      </c>
      <c r="CW199" s="462">
        <f t="shared" si="65"/>
        <v>2021</v>
      </c>
      <c r="CX199" s="462">
        <f t="shared" si="65"/>
        <v>2021</v>
      </c>
      <c r="CY199" s="462">
        <f t="shared" si="65"/>
        <v>2021</v>
      </c>
      <c r="CZ199" s="462">
        <f t="shared" si="65"/>
        <v>2021</v>
      </c>
      <c r="DA199" s="462">
        <f t="shared" si="65"/>
        <v>2021</v>
      </c>
      <c r="DB199" s="462">
        <f t="shared" si="65"/>
        <v>2021</v>
      </c>
      <c r="DC199" s="462">
        <f t="shared" si="65"/>
        <v>2021</v>
      </c>
      <c r="DD199" s="462">
        <f t="shared" si="65"/>
        <v>2021</v>
      </c>
      <c r="DE199" s="462">
        <f t="shared" si="65"/>
        <v>2021</v>
      </c>
      <c r="DF199" s="462">
        <f t="shared" si="65"/>
        <v>2021</v>
      </c>
      <c r="DG199" s="462">
        <f t="shared" si="65"/>
        <v>2022</v>
      </c>
      <c r="DH199" s="462">
        <f t="shared" si="65"/>
        <v>2022</v>
      </c>
      <c r="DI199" s="462">
        <f t="shared" si="65"/>
        <v>2022</v>
      </c>
      <c r="DJ199" s="462">
        <f t="shared" si="65"/>
        <v>2022</v>
      </c>
      <c r="DK199" s="462">
        <f t="shared" si="65"/>
        <v>2022</v>
      </c>
      <c r="DL199" s="462">
        <f t="shared" si="65"/>
        <v>2022</v>
      </c>
      <c r="DM199" s="462">
        <f t="shared" si="65"/>
        <v>2022</v>
      </c>
      <c r="DN199" s="462">
        <f t="shared" si="65"/>
        <v>2022</v>
      </c>
      <c r="DO199" s="462">
        <f t="shared" si="65"/>
        <v>2022</v>
      </c>
      <c r="DP199" s="462">
        <f t="shared" si="65"/>
        <v>2022</v>
      </c>
      <c r="DQ199" s="462">
        <f t="shared" si="65"/>
        <v>2022</v>
      </c>
      <c r="DR199" s="462">
        <f t="shared" si="65"/>
        <v>2022</v>
      </c>
      <c r="DS199" s="462">
        <f t="shared" si="65"/>
        <v>2023</v>
      </c>
      <c r="DT199" s="462">
        <f t="shared" si="65"/>
        <v>2023</v>
      </c>
      <c r="DU199" s="462">
        <f t="shared" si="65"/>
        <v>2023</v>
      </c>
      <c r="DV199" s="462">
        <f t="shared" si="65"/>
        <v>2023</v>
      </c>
      <c r="DW199" s="462">
        <f t="shared" si="65"/>
        <v>2023</v>
      </c>
      <c r="DX199" s="462">
        <f t="shared" si="65"/>
        <v>2023</v>
      </c>
      <c r="DY199" s="462">
        <f t="shared" si="65"/>
        <v>2023</v>
      </c>
      <c r="DZ199" s="462">
        <f t="shared" si="65"/>
        <v>2023</v>
      </c>
      <c r="EA199" s="462">
        <f t="shared" si="65"/>
        <v>2023</v>
      </c>
      <c r="EB199" s="462">
        <f t="shared" ref="EB199:GM199" si="66">+YEAR(EB200)</f>
        <v>2023</v>
      </c>
      <c r="EC199" s="462">
        <f t="shared" si="66"/>
        <v>2023</v>
      </c>
      <c r="ED199" s="462">
        <f t="shared" si="66"/>
        <v>2023</v>
      </c>
      <c r="EE199" s="462">
        <f t="shared" si="66"/>
        <v>2024</v>
      </c>
      <c r="EF199" s="462">
        <f t="shared" si="66"/>
        <v>2024</v>
      </c>
      <c r="EG199" s="462">
        <f t="shared" si="66"/>
        <v>2024</v>
      </c>
      <c r="EH199" s="462">
        <f t="shared" si="66"/>
        <v>2024</v>
      </c>
      <c r="EI199" s="462">
        <f t="shared" si="66"/>
        <v>2024</v>
      </c>
      <c r="EJ199" s="462">
        <f t="shared" si="66"/>
        <v>2024</v>
      </c>
      <c r="EK199" s="462">
        <f t="shared" si="66"/>
        <v>2024</v>
      </c>
      <c r="EL199" s="462">
        <f t="shared" si="66"/>
        <v>2024</v>
      </c>
      <c r="EM199" s="462">
        <f t="shared" si="66"/>
        <v>2024</v>
      </c>
      <c r="EN199" s="462">
        <f t="shared" si="66"/>
        <v>2024</v>
      </c>
      <c r="EO199" s="462">
        <f t="shared" si="66"/>
        <v>2024</v>
      </c>
      <c r="EP199" s="462">
        <f t="shared" si="66"/>
        <v>2024</v>
      </c>
      <c r="EQ199" s="462">
        <f t="shared" si="66"/>
        <v>2025</v>
      </c>
      <c r="ER199" s="462">
        <f t="shared" si="66"/>
        <v>2025</v>
      </c>
      <c r="ES199" s="462">
        <f t="shared" si="66"/>
        <v>2025</v>
      </c>
      <c r="ET199" s="462">
        <f t="shared" si="66"/>
        <v>2025</v>
      </c>
      <c r="EU199" s="462">
        <f t="shared" si="66"/>
        <v>2025</v>
      </c>
      <c r="EV199" s="462">
        <f t="shared" si="66"/>
        <v>2025</v>
      </c>
      <c r="EW199" s="462">
        <f t="shared" si="66"/>
        <v>2025</v>
      </c>
      <c r="EX199" s="462">
        <f t="shared" si="66"/>
        <v>2025</v>
      </c>
      <c r="EY199" s="462">
        <f t="shared" si="66"/>
        <v>2025</v>
      </c>
      <c r="EZ199" s="462">
        <f t="shared" si="66"/>
        <v>2025</v>
      </c>
      <c r="FA199" s="462">
        <f t="shared" si="66"/>
        <v>2025</v>
      </c>
      <c r="FB199" s="462">
        <f t="shared" si="66"/>
        <v>2025</v>
      </c>
      <c r="FC199" s="462">
        <f t="shared" si="66"/>
        <v>2026</v>
      </c>
      <c r="FD199" s="462">
        <f t="shared" si="66"/>
        <v>2026</v>
      </c>
      <c r="FE199" s="462">
        <f t="shared" si="66"/>
        <v>2026</v>
      </c>
      <c r="FF199" s="462">
        <f t="shared" si="66"/>
        <v>2026</v>
      </c>
      <c r="FG199" s="462">
        <f t="shared" si="66"/>
        <v>2026</v>
      </c>
      <c r="FH199" s="462">
        <f t="shared" si="66"/>
        <v>2026</v>
      </c>
      <c r="FI199" s="462">
        <f t="shared" si="66"/>
        <v>2026</v>
      </c>
      <c r="FJ199" s="462">
        <f t="shared" si="66"/>
        <v>2026</v>
      </c>
      <c r="FK199" s="462">
        <f t="shared" si="66"/>
        <v>2026</v>
      </c>
      <c r="FL199" s="462">
        <f t="shared" si="66"/>
        <v>2026</v>
      </c>
      <c r="FM199" s="462">
        <f t="shared" si="66"/>
        <v>2026</v>
      </c>
      <c r="FN199" s="462">
        <f t="shared" si="66"/>
        <v>2026</v>
      </c>
      <c r="FO199" s="462">
        <f t="shared" si="66"/>
        <v>2027</v>
      </c>
      <c r="FP199" s="462">
        <f t="shared" si="66"/>
        <v>2027</v>
      </c>
      <c r="FQ199" s="462">
        <f t="shared" si="66"/>
        <v>2027</v>
      </c>
      <c r="FR199" s="462">
        <f t="shared" si="66"/>
        <v>2027</v>
      </c>
      <c r="FS199" s="462">
        <f t="shared" si="66"/>
        <v>2027</v>
      </c>
      <c r="FT199" s="462">
        <f t="shared" si="66"/>
        <v>2027</v>
      </c>
      <c r="FU199" s="462">
        <f t="shared" si="66"/>
        <v>2027</v>
      </c>
      <c r="FV199" s="462">
        <f t="shared" si="66"/>
        <v>2027</v>
      </c>
      <c r="FW199" s="462">
        <f t="shared" si="66"/>
        <v>2027</v>
      </c>
      <c r="FX199" s="462">
        <f t="shared" si="66"/>
        <v>2027</v>
      </c>
      <c r="FY199" s="462">
        <f t="shared" si="66"/>
        <v>2027</v>
      </c>
      <c r="FZ199" s="462">
        <f t="shared" si="66"/>
        <v>2027</v>
      </c>
      <c r="GA199" s="462">
        <f t="shared" si="66"/>
        <v>1900</v>
      </c>
      <c r="GB199" s="462">
        <f t="shared" si="66"/>
        <v>1900</v>
      </c>
      <c r="GC199" s="462">
        <f t="shared" si="66"/>
        <v>1900</v>
      </c>
      <c r="GD199" s="462">
        <f t="shared" si="66"/>
        <v>1900</v>
      </c>
      <c r="GE199" s="462">
        <f t="shared" si="66"/>
        <v>1900</v>
      </c>
      <c r="GF199" s="462">
        <f t="shared" si="66"/>
        <v>1900</v>
      </c>
      <c r="GG199" s="462">
        <f t="shared" si="66"/>
        <v>1900</v>
      </c>
      <c r="GH199" s="462">
        <f t="shared" si="66"/>
        <v>1900</v>
      </c>
      <c r="GI199" s="462">
        <f t="shared" si="66"/>
        <v>1900</v>
      </c>
      <c r="GJ199" s="462">
        <f t="shared" si="66"/>
        <v>1900</v>
      </c>
      <c r="GK199" s="462">
        <f t="shared" si="66"/>
        <v>1900</v>
      </c>
      <c r="GL199" s="462">
        <f t="shared" si="66"/>
        <v>1900</v>
      </c>
      <c r="GM199" s="462">
        <f t="shared" si="66"/>
        <v>1900</v>
      </c>
      <c r="GN199" s="462">
        <f t="shared" ref="GN199" si="67">+YEAR(GN200)</f>
        <v>1900</v>
      </c>
    </row>
    <row r="200" spans="2:16384">
      <c r="B200" s="417" t="s">
        <v>171</v>
      </c>
      <c r="C200" s="235">
        <f>+'Monthly Sources and Uses'!C2</f>
        <v>41275</v>
      </c>
      <c r="D200" s="235">
        <f>+'Monthly Sources and Uses'!D2</f>
        <v>41306</v>
      </c>
      <c r="E200" s="235">
        <f>+'Monthly Sources and Uses'!E2</f>
        <v>41334</v>
      </c>
      <c r="F200" s="235">
        <f>+'Monthly Sources and Uses'!F2</f>
        <v>41365</v>
      </c>
      <c r="G200" s="235">
        <f>+'Monthly Sources and Uses'!G2</f>
        <v>41395</v>
      </c>
      <c r="H200" s="235">
        <f>+'Monthly Sources and Uses'!H2</f>
        <v>41426</v>
      </c>
      <c r="I200" s="235">
        <f>+'Monthly Sources and Uses'!I2</f>
        <v>41456</v>
      </c>
      <c r="J200" s="235">
        <f>+'Monthly Sources and Uses'!J2</f>
        <v>41487</v>
      </c>
      <c r="K200" s="235">
        <f>+'Monthly Sources and Uses'!K2</f>
        <v>41518</v>
      </c>
      <c r="L200" s="235">
        <f>+'Monthly Sources and Uses'!L2</f>
        <v>41548</v>
      </c>
      <c r="M200" s="235">
        <f>+'Monthly Sources and Uses'!M2</f>
        <v>41579</v>
      </c>
      <c r="N200" s="235">
        <f>+'Monthly Sources and Uses'!N2</f>
        <v>41609</v>
      </c>
      <c r="O200" s="235">
        <f>+'Monthly Sources and Uses'!O2</f>
        <v>41640</v>
      </c>
      <c r="P200" s="235">
        <f>+'Monthly Sources and Uses'!P2</f>
        <v>41671</v>
      </c>
      <c r="Q200" s="235">
        <f>+'Monthly Sources and Uses'!Q2</f>
        <v>41699</v>
      </c>
      <c r="R200" s="235">
        <f>+'Monthly Sources and Uses'!R2</f>
        <v>41730</v>
      </c>
      <c r="S200" s="235">
        <f>+'Monthly Sources and Uses'!S2</f>
        <v>41760</v>
      </c>
      <c r="T200" s="235">
        <f>+'Monthly Sources and Uses'!T2</f>
        <v>41791</v>
      </c>
      <c r="U200" s="235">
        <f>+'Monthly Sources and Uses'!U2</f>
        <v>41821</v>
      </c>
      <c r="V200" s="235">
        <f>+'Monthly Sources and Uses'!V2</f>
        <v>41852</v>
      </c>
      <c r="W200" s="235">
        <f>+'Monthly Sources and Uses'!W2</f>
        <v>41883</v>
      </c>
      <c r="X200" s="235">
        <f>+'Monthly Sources and Uses'!X2</f>
        <v>41913</v>
      </c>
      <c r="Y200" s="235">
        <f>+'Monthly Sources and Uses'!Y2</f>
        <v>41944</v>
      </c>
      <c r="Z200" s="235">
        <f>+'Monthly Sources and Uses'!Z2</f>
        <v>41974</v>
      </c>
      <c r="AA200" s="235">
        <f>+'Monthly Sources and Uses'!AA2</f>
        <v>42005</v>
      </c>
      <c r="AB200" s="235">
        <f>+'Monthly Sources and Uses'!AB2</f>
        <v>42036</v>
      </c>
      <c r="AC200" s="235">
        <f>+'Monthly Sources and Uses'!AC2</f>
        <v>42064</v>
      </c>
      <c r="AD200" s="235">
        <f>+'Monthly Sources and Uses'!AD2</f>
        <v>42095</v>
      </c>
      <c r="AE200" s="235">
        <f>+'Monthly Sources and Uses'!AE2</f>
        <v>42125</v>
      </c>
      <c r="AF200" s="235">
        <f>+'Monthly Sources and Uses'!AF2</f>
        <v>42156</v>
      </c>
      <c r="AG200" s="235">
        <f>+'Monthly Sources and Uses'!AG2</f>
        <v>42186</v>
      </c>
      <c r="AH200" s="235">
        <f>+'Monthly Sources and Uses'!AH2</f>
        <v>42217</v>
      </c>
      <c r="AI200" s="235">
        <f>+'Monthly Sources and Uses'!AI2</f>
        <v>42248</v>
      </c>
      <c r="AJ200" s="235">
        <f>+'Monthly Sources and Uses'!AJ2</f>
        <v>42278</v>
      </c>
      <c r="AK200" s="235">
        <f>+'Monthly Sources and Uses'!AK2</f>
        <v>42309</v>
      </c>
      <c r="AL200" s="235">
        <f>+'Monthly Sources and Uses'!AL2</f>
        <v>42339</v>
      </c>
      <c r="AM200" s="235">
        <f>+'Monthly Sources and Uses'!AM2</f>
        <v>42370</v>
      </c>
      <c r="AN200" s="235">
        <f>+'Monthly Sources and Uses'!AN2</f>
        <v>42401</v>
      </c>
      <c r="AO200" s="235">
        <f>+'Monthly Sources and Uses'!AO2</f>
        <v>42430</v>
      </c>
      <c r="AP200" s="235">
        <f>+'Monthly Sources and Uses'!AP2</f>
        <v>42461</v>
      </c>
      <c r="AQ200" s="235">
        <f>+'Monthly Sources and Uses'!AQ2</f>
        <v>42491</v>
      </c>
      <c r="AR200" s="235">
        <f>+'Monthly Sources and Uses'!AR2</f>
        <v>42522</v>
      </c>
      <c r="AS200" s="235">
        <f>+'Monthly Sources and Uses'!AS2</f>
        <v>42552</v>
      </c>
      <c r="AT200" s="235">
        <f>+'Monthly Sources and Uses'!AT2</f>
        <v>42583</v>
      </c>
      <c r="AU200" s="235">
        <f>+'Monthly Sources and Uses'!AU2</f>
        <v>42614</v>
      </c>
      <c r="AV200" s="235">
        <f>+'Monthly Sources and Uses'!AV2</f>
        <v>42644</v>
      </c>
      <c r="AW200" s="235">
        <f>+'Monthly Sources and Uses'!AW2</f>
        <v>42675</v>
      </c>
      <c r="AX200" s="235">
        <f>+'Monthly Sources and Uses'!AX2</f>
        <v>42705</v>
      </c>
      <c r="AY200" s="235">
        <f>+'Monthly Sources and Uses'!AY2</f>
        <v>42736</v>
      </c>
      <c r="AZ200" s="235">
        <f>+'Monthly Sources and Uses'!AZ2</f>
        <v>42767</v>
      </c>
      <c r="BA200" s="235">
        <f>+'Monthly Sources and Uses'!BA2</f>
        <v>42795</v>
      </c>
      <c r="BB200" s="235">
        <f>+'Monthly Sources and Uses'!BB2</f>
        <v>42826</v>
      </c>
      <c r="BC200" s="235">
        <f>+'Monthly Sources and Uses'!BC2</f>
        <v>42856</v>
      </c>
      <c r="BD200" s="235">
        <f>+'Monthly Sources and Uses'!BD2</f>
        <v>42887</v>
      </c>
      <c r="BE200" s="235">
        <f>+'Monthly Sources and Uses'!BE2</f>
        <v>42917</v>
      </c>
      <c r="BF200" s="235">
        <f>+'Monthly Sources and Uses'!BF2</f>
        <v>42948</v>
      </c>
      <c r="BG200" s="235">
        <f>+'Monthly Sources and Uses'!BG2</f>
        <v>42979</v>
      </c>
      <c r="BH200" s="235">
        <f>+'Monthly Sources and Uses'!BH2</f>
        <v>43009</v>
      </c>
      <c r="BI200" s="235">
        <f>+'Monthly Sources and Uses'!BI2</f>
        <v>43040</v>
      </c>
      <c r="BJ200" s="235">
        <f>+'Monthly Sources and Uses'!BJ2</f>
        <v>43070</v>
      </c>
      <c r="BK200" s="235">
        <f>+'Monthly Sources and Uses'!BK2</f>
        <v>43101</v>
      </c>
      <c r="BL200" s="235">
        <f>+'Monthly Sources and Uses'!BL2</f>
        <v>43132</v>
      </c>
      <c r="BM200" s="235">
        <f>+'Monthly Sources and Uses'!BM2</f>
        <v>43160</v>
      </c>
      <c r="BN200" s="235">
        <f>+'Monthly Sources and Uses'!BN2</f>
        <v>43191</v>
      </c>
      <c r="BO200" s="235">
        <f>+'Monthly Sources and Uses'!BO2</f>
        <v>43221</v>
      </c>
      <c r="BP200" s="235">
        <f>+'Monthly Sources and Uses'!BP2</f>
        <v>43252</v>
      </c>
      <c r="BQ200" s="235">
        <f>+'Monthly Sources and Uses'!BQ2</f>
        <v>43282</v>
      </c>
      <c r="BR200" s="235">
        <f>+'Monthly Sources and Uses'!BR2</f>
        <v>43313</v>
      </c>
      <c r="BS200" s="235">
        <f>+'Monthly Sources and Uses'!BS2</f>
        <v>43344</v>
      </c>
      <c r="BT200" s="235">
        <f>+'Monthly Sources and Uses'!BT2</f>
        <v>43374</v>
      </c>
      <c r="BU200" s="235">
        <f>+'Monthly Sources and Uses'!BU2</f>
        <v>43405</v>
      </c>
      <c r="BV200" s="235">
        <f>+'Monthly Sources and Uses'!BV2</f>
        <v>43435</v>
      </c>
      <c r="BW200" s="235">
        <f>+'Monthly Sources and Uses'!BW2</f>
        <v>43466</v>
      </c>
      <c r="BX200" s="235">
        <f>+'Monthly Sources and Uses'!BX2</f>
        <v>43497</v>
      </c>
      <c r="BY200" s="235">
        <f>+'Monthly Sources and Uses'!BY2</f>
        <v>43525</v>
      </c>
      <c r="BZ200" s="235">
        <f>+'Monthly Sources and Uses'!BZ2</f>
        <v>43556</v>
      </c>
      <c r="CA200" s="235">
        <f>+'Monthly Sources and Uses'!CA2</f>
        <v>43586</v>
      </c>
      <c r="CB200" s="235">
        <f>+'Monthly Sources and Uses'!CB2</f>
        <v>43617</v>
      </c>
      <c r="CC200" s="235">
        <f>+'Monthly Sources and Uses'!CC2</f>
        <v>43647</v>
      </c>
      <c r="CD200" s="235">
        <f>+'Monthly Sources and Uses'!CD2</f>
        <v>43678</v>
      </c>
      <c r="CE200" s="235">
        <f>+'Monthly Sources and Uses'!CE2</f>
        <v>43709</v>
      </c>
      <c r="CF200" s="235">
        <f>+'Monthly Sources and Uses'!CF2</f>
        <v>43739</v>
      </c>
      <c r="CG200" s="235">
        <f>+'Monthly Sources and Uses'!CG2</f>
        <v>43770</v>
      </c>
      <c r="CH200" s="235">
        <f>+'Monthly Sources and Uses'!CH2</f>
        <v>43800</v>
      </c>
      <c r="CI200" s="235">
        <f>+'Monthly Sources and Uses'!CI2</f>
        <v>43831</v>
      </c>
      <c r="CJ200" s="235">
        <f>+'Monthly Sources and Uses'!CJ2</f>
        <v>43862</v>
      </c>
      <c r="CK200" s="235">
        <f>+'Monthly Sources and Uses'!CK2</f>
        <v>43891</v>
      </c>
      <c r="CL200" s="235">
        <f>+'Monthly Sources and Uses'!CL2</f>
        <v>43922</v>
      </c>
      <c r="CM200" s="235">
        <f>+'Monthly Sources and Uses'!CM2</f>
        <v>43952</v>
      </c>
      <c r="CN200" s="235">
        <f>+'Monthly Sources and Uses'!CN2</f>
        <v>43983</v>
      </c>
      <c r="CO200" s="235">
        <f>+'Monthly Sources and Uses'!CO2</f>
        <v>44013</v>
      </c>
      <c r="CP200" s="235">
        <f>+'Monthly Sources and Uses'!CP2</f>
        <v>44044</v>
      </c>
      <c r="CQ200" s="235">
        <f>+'Monthly Sources and Uses'!CQ2</f>
        <v>44075</v>
      </c>
      <c r="CR200" s="235">
        <f>+'Monthly Sources and Uses'!CR2</f>
        <v>44105</v>
      </c>
      <c r="CS200" s="235">
        <f>+'Monthly Sources and Uses'!CS2</f>
        <v>44136</v>
      </c>
      <c r="CT200" s="235">
        <f>+'Monthly Sources and Uses'!CT2</f>
        <v>44166</v>
      </c>
      <c r="CU200" s="235">
        <f>+'Monthly Sources and Uses'!CU2</f>
        <v>44197</v>
      </c>
      <c r="CV200" s="235">
        <f>+'Monthly Sources and Uses'!CV2</f>
        <v>44228</v>
      </c>
      <c r="CW200" s="235">
        <f>+'Monthly Sources and Uses'!CW2</f>
        <v>44256</v>
      </c>
      <c r="CX200" s="235">
        <f>+'Monthly Sources and Uses'!CX2</f>
        <v>44287</v>
      </c>
      <c r="CY200" s="235">
        <f>+'Monthly Sources and Uses'!CY2</f>
        <v>44317</v>
      </c>
      <c r="CZ200" s="235">
        <f>+'Monthly Sources and Uses'!CZ2</f>
        <v>44348</v>
      </c>
      <c r="DA200" s="235">
        <f>+'Monthly Sources and Uses'!DA2</f>
        <v>44378</v>
      </c>
      <c r="DB200" s="235">
        <f>+'Monthly Sources and Uses'!DB2</f>
        <v>44409</v>
      </c>
      <c r="DC200" s="235">
        <f>+'Monthly Sources and Uses'!DC2</f>
        <v>44440</v>
      </c>
      <c r="DD200" s="235">
        <f>+'Monthly Sources and Uses'!DD2</f>
        <v>44470</v>
      </c>
      <c r="DE200" s="235">
        <f>+'Monthly Sources and Uses'!DE2</f>
        <v>44501</v>
      </c>
      <c r="DF200" s="235">
        <f>+'Monthly Sources and Uses'!DF2</f>
        <v>44531</v>
      </c>
      <c r="DG200" s="235">
        <f>+'Monthly Sources and Uses'!DG2</f>
        <v>44562</v>
      </c>
      <c r="DH200" s="235">
        <f>+'Monthly Sources and Uses'!DH2</f>
        <v>44593</v>
      </c>
      <c r="DI200" s="235">
        <f>+'Monthly Sources and Uses'!DI2</f>
        <v>44621</v>
      </c>
      <c r="DJ200" s="235">
        <f>+'Monthly Sources and Uses'!DJ2</f>
        <v>44652</v>
      </c>
      <c r="DK200" s="235">
        <f>+'Monthly Sources and Uses'!DK2</f>
        <v>44682</v>
      </c>
      <c r="DL200" s="235">
        <f>+'Monthly Sources and Uses'!DL2</f>
        <v>44713</v>
      </c>
      <c r="DM200" s="235">
        <f>+'Monthly Sources and Uses'!DM2</f>
        <v>44743</v>
      </c>
      <c r="DN200" s="235">
        <f>+'Monthly Sources and Uses'!DN2</f>
        <v>44774</v>
      </c>
      <c r="DO200" s="235">
        <f>+'Monthly Sources and Uses'!DO2</f>
        <v>44805</v>
      </c>
      <c r="DP200" s="235">
        <f>+'Monthly Sources and Uses'!DP2</f>
        <v>44835</v>
      </c>
      <c r="DQ200" s="235">
        <f>+'Monthly Sources and Uses'!DQ2</f>
        <v>44866</v>
      </c>
      <c r="DR200" s="235">
        <f>+'Monthly Sources and Uses'!DR2</f>
        <v>44896</v>
      </c>
      <c r="DS200" s="235">
        <f>+'Monthly Sources and Uses'!DS2</f>
        <v>44927</v>
      </c>
      <c r="DT200" s="235">
        <f>+'Monthly Sources and Uses'!DT2</f>
        <v>44958</v>
      </c>
      <c r="DU200" s="235">
        <f>+'Monthly Sources and Uses'!DU2</f>
        <v>44986</v>
      </c>
      <c r="DV200" s="235">
        <f>+'Monthly Sources and Uses'!DV2</f>
        <v>45017</v>
      </c>
      <c r="DW200" s="235">
        <f>+'Monthly Sources and Uses'!DW2</f>
        <v>45047</v>
      </c>
      <c r="DX200" s="235">
        <f>+'Monthly Sources and Uses'!DX2</f>
        <v>45078</v>
      </c>
      <c r="DY200" s="235">
        <f>+'Monthly Sources and Uses'!DY2</f>
        <v>45108</v>
      </c>
      <c r="DZ200" s="235">
        <f>+'Monthly Sources and Uses'!DZ2</f>
        <v>45139</v>
      </c>
      <c r="EA200" s="235">
        <f>+'Monthly Sources and Uses'!EA2</f>
        <v>45170</v>
      </c>
      <c r="EB200" s="235">
        <f>+'Monthly Sources and Uses'!EB2</f>
        <v>45200</v>
      </c>
      <c r="EC200" s="235">
        <f>+'Monthly Sources and Uses'!EC2</f>
        <v>45231</v>
      </c>
      <c r="ED200" s="235">
        <f>+'Monthly Sources and Uses'!ED2</f>
        <v>45261</v>
      </c>
      <c r="EE200" s="235">
        <f>+'Monthly Sources and Uses'!EE2</f>
        <v>45292</v>
      </c>
      <c r="EF200" s="235">
        <f>+'Monthly Sources and Uses'!EF2</f>
        <v>45323</v>
      </c>
      <c r="EG200" s="235">
        <f>+'Monthly Sources and Uses'!EG2</f>
        <v>45352</v>
      </c>
      <c r="EH200" s="235">
        <f>+'Monthly Sources and Uses'!EH2</f>
        <v>45383</v>
      </c>
      <c r="EI200" s="235">
        <f>+'Monthly Sources and Uses'!EI2</f>
        <v>45413</v>
      </c>
      <c r="EJ200" s="235">
        <f>+'Monthly Sources and Uses'!EJ2</f>
        <v>45444</v>
      </c>
      <c r="EK200" s="235">
        <f>+'Monthly Sources and Uses'!EK2</f>
        <v>45474</v>
      </c>
      <c r="EL200" s="235">
        <f>+'Monthly Sources and Uses'!EL2</f>
        <v>45505</v>
      </c>
      <c r="EM200" s="235">
        <f>+'Monthly Sources and Uses'!EM2</f>
        <v>45536</v>
      </c>
      <c r="EN200" s="235">
        <f>+'Monthly Sources and Uses'!EN2</f>
        <v>45566</v>
      </c>
      <c r="EO200" s="235">
        <f>+'Monthly Sources and Uses'!EO2</f>
        <v>45597</v>
      </c>
      <c r="EP200" s="235">
        <f>+'Monthly Sources and Uses'!EP2</f>
        <v>45627</v>
      </c>
      <c r="EQ200" s="235">
        <f>+'Monthly Sources and Uses'!EQ2</f>
        <v>45658</v>
      </c>
      <c r="ER200" s="235">
        <f>+'Monthly Sources and Uses'!ER2</f>
        <v>45689</v>
      </c>
      <c r="ES200" s="235">
        <f>+'Monthly Sources and Uses'!ES2</f>
        <v>45717</v>
      </c>
      <c r="ET200" s="235">
        <f>+'Monthly Sources and Uses'!ET2</f>
        <v>45748</v>
      </c>
      <c r="EU200" s="235">
        <f>+'Monthly Sources and Uses'!EU2</f>
        <v>45778</v>
      </c>
      <c r="EV200" s="235">
        <f>+'Monthly Sources and Uses'!EV2</f>
        <v>45809</v>
      </c>
      <c r="EW200" s="235">
        <f>+'Monthly Sources and Uses'!EW2</f>
        <v>45839</v>
      </c>
      <c r="EX200" s="235">
        <f>+'Monthly Sources and Uses'!EX2</f>
        <v>45870</v>
      </c>
      <c r="EY200" s="235">
        <f>+'Monthly Sources and Uses'!EY2</f>
        <v>45901</v>
      </c>
      <c r="EZ200" s="235">
        <f>+'Monthly Sources and Uses'!EZ2</f>
        <v>45931</v>
      </c>
      <c r="FA200" s="235">
        <f>+'Monthly Sources and Uses'!FA2</f>
        <v>45962</v>
      </c>
      <c r="FB200" s="235">
        <f>+'Monthly Sources and Uses'!FB2</f>
        <v>45992</v>
      </c>
      <c r="FC200" s="235">
        <f>+'Monthly Sources and Uses'!FC2</f>
        <v>46023</v>
      </c>
      <c r="FD200" s="235">
        <f>+'Monthly Sources and Uses'!FD2</f>
        <v>46054</v>
      </c>
      <c r="FE200" s="235">
        <f>+'Monthly Sources and Uses'!FE2</f>
        <v>46082</v>
      </c>
      <c r="FF200" s="235">
        <f>+'Monthly Sources and Uses'!FF2</f>
        <v>46113</v>
      </c>
      <c r="FG200" s="235">
        <f>+'Monthly Sources and Uses'!FG2</f>
        <v>46143</v>
      </c>
      <c r="FH200" s="235">
        <f>+'Monthly Sources and Uses'!FH2</f>
        <v>46174</v>
      </c>
      <c r="FI200" s="235">
        <f>+'Monthly Sources and Uses'!FI2</f>
        <v>46204</v>
      </c>
      <c r="FJ200" s="235">
        <f>+'Monthly Sources and Uses'!FJ2</f>
        <v>46235</v>
      </c>
      <c r="FK200" s="235">
        <f>+'Monthly Sources and Uses'!FK2</f>
        <v>46266</v>
      </c>
      <c r="FL200" s="235">
        <f>+'Monthly Sources and Uses'!FL2</f>
        <v>46296</v>
      </c>
      <c r="FM200" s="235">
        <f>+'Monthly Sources and Uses'!FM2</f>
        <v>46327</v>
      </c>
      <c r="FN200" s="235">
        <f>+'Monthly Sources and Uses'!FN2</f>
        <v>46357</v>
      </c>
      <c r="FO200" s="235">
        <f>+'Monthly Sources and Uses'!FO2</f>
        <v>46388</v>
      </c>
      <c r="FP200" s="235">
        <f>+'Monthly Sources and Uses'!FP2</f>
        <v>46419</v>
      </c>
      <c r="FQ200" s="235">
        <f>+'Monthly Sources and Uses'!FQ2</f>
        <v>46447</v>
      </c>
      <c r="FR200" s="235">
        <f>+'Monthly Sources and Uses'!FR2</f>
        <v>46478</v>
      </c>
      <c r="FS200" s="235">
        <f>+'Monthly Sources and Uses'!FS2</f>
        <v>46508</v>
      </c>
      <c r="FT200" s="235">
        <f>+'Monthly Sources and Uses'!FT2</f>
        <v>46539</v>
      </c>
      <c r="FU200" s="235">
        <f>+'Monthly Sources and Uses'!FU2</f>
        <v>46569</v>
      </c>
      <c r="FV200" s="235">
        <f>+'Monthly Sources and Uses'!FV2</f>
        <v>46600</v>
      </c>
      <c r="FW200" s="235">
        <f>+'Monthly Sources and Uses'!FW2</f>
        <v>46631</v>
      </c>
      <c r="FX200" s="235">
        <f>+'Monthly Sources and Uses'!FX2</f>
        <v>46661</v>
      </c>
      <c r="FY200" s="235">
        <f>+'Monthly Sources and Uses'!FY2</f>
        <v>46692</v>
      </c>
      <c r="FZ200" s="235">
        <f>+'Monthly Sources and Uses'!FZ2</f>
        <v>46722</v>
      </c>
      <c r="GA200" s="235">
        <f>+'Monthly Sources and Uses'!GA2</f>
        <v>0</v>
      </c>
      <c r="GB200" s="235">
        <f>+'Monthly Sources and Uses'!GB2</f>
        <v>0</v>
      </c>
      <c r="GC200" s="235">
        <f>+'Monthly Sources and Uses'!GC2</f>
        <v>0</v>
      </c>
      <c r="GD200" s="235">
        <f>+'Monthly Sources and Uses'!GD2</f>
        <v>0</v>
      </c>
      <c r="GE200" s="235">
        <f>+'Monthly Sources and Uses'!GE2</f>
        <v>0</v>
      </c>
      <c r="GF200" s="235">
        <f>+'Monthly Sources and Uses'!GF2</f>
        <v>0</v>
      </c>
      <c r="GG200" s="235">
        <f>+'Monthly Sources and Uses'!GG2</f>
        <v>0</v>
      </c>
      <c r="GH200" s="235">
        <f>+'Monthly Sources and Uses'!GH2</f>
        <v>0</v>
      </c>
      <c r="GI200" s="235">
        <f>+'Monthly Sources and Uses'!GI2</f>
        <v>0</v>
      </c>
      <c r="GJ200" s="235">
        <f>+'Monthly Sources and Uses'!GJ2</f>
        <v>0</v>
      </c>
      <c r="GK200" s="235">
        <f>+'Monthly Sources and Uses'!GK2</f>
        <v>0</v>
      </c>
      <c r="GL200" s="235">
        <f>+'Monthly Sources and Uses'!GL2</f>
        <v>0</v>
      </c>
      <c r="GM200" s="235">
        <f>+'Monthly Sources and Uses'!GM2</f>
        <v>0</v>
      </c>
      <c r="GN200" s="235">
        <f>+'Monthly Sources and Uses'!GN2</f>
        <v>0</v>
      </c>
    </row>
    <row r="201" spans="2:16384">
      <c r="B201" s="417" t="s">
        <v>171</v>
      </c>
      <c r="C201" s="232">
        <f>+VLOOKUP(C200,$B$208:$C$1000,2,FALSE)</f>
        <v>115</v>
      </c>
      <c r="D201" s="232">
        <f t="shared" ref="D201:BO201" si="68">+VLOOKUP(D200,$B$208:$C$1000,2,FALSE)</f>
        <v>115</v>
      </c>
      <c r="E201" s="232">
        <f t="shared" si="68"/>
        <v>115</v>
      </c>
      <c r="F201" s="232">
        <f t="shared" si="68"/>
        <v>115</v>
      </c>
      <c r="G201" s="232">
        <f t="shared" si="68"/>
        <v>115</v>
      </c>
      <c r="H201" s="232">
        <f t="shared" si="68"/>
        <v>120</v>
      </c>
      <c r="I201" s="232">
        <f t="shared" si="68"/>
        <v>120</v>
      </c>
      <c r="J201" s="232">
        <f t="shared" si="68"/>
        <v>120</v>
      </c>
      <c r="K201" s="232">
        <f t="shared" si="68"/>
        <v>120</v>
      </c>
      <c r="L201" s="232">
        <f t="shared" si="68"/>
        <v>120</v>
      </c>
      <c r="M201" s="232">
        <f t="shared" si="68"/>
        <v>120</v>
      </c>
      <c r="N201" s="232">
        <f t="shared" si="68"/>
        <v>120</v>
      </c>
      <c r="O201" s="232">
        <f t="shared" si="68"/>
        <v>120</v>
      </c>
      <c r="P201" s="232">
        <f t="shared" si="68"/>
        <v>120</v>
      </c>
      <c r="Q201" s="232">
        <f t="shared" si="68"/>
        <v>120</v>
      </c>
      <c r="R201" s="232">
        <f t="shared" si="68"/>
        <v>120</v>
      </c>
      <c r="S201" s="232">
        <f t="shared" si="68"/>
        <v>120</v>
      </c>
      <c r="T201" s="232">
        <f t="shared" si="68"/>
        <v>125</v>
      </c>
      <c r="U201" s="232">
        <f t="shared" si="68"/>
        <v>125</v>
      </c>
      <c r="V201" s="232">
        <f t="shared" si="68"/>
        <v>125</v>
      </c>
      <c r="W201" s="232">
        <f t="shared" si="68"/>
        <v>125</v>
      </c>
      <c r="X201" s="232">
        <f t="shared" si="68"/>
        <v>125</v>
      </c>
      <c r="Y201" s="232">
        <f t="shared" si="68"/>
        <v>125</v>
      </c>
      <c r="Z201" s="232">
        <f t="shared" si="68"/>
        <v>125</v>
      </c>
      <c r="AA201" s="232">
        <f t="shared" si="68"/>
        <v>125</v>
      </c>
      <c r="AB201" s="232">
        <f t="shared" si="68"/>
        <v>125</v>
      </c>
      <c r="AC201" s="232">
        <f t="shared" si="68"/>
        <v>125</v>
      </c>
      <c r="AD201" s="232">
        <f t="shared" si="68"/>
        <v>125</v>
      </c>
      <c r="AE201" s="232">
        <f t="shared" si="68"/>
        <v>125</v>
      </c>
      <c r="AF201" s="232">
        <f t="shared" si="68"/>
        <v>125</v>
      </c>
      <c r="AG201" s="232">
        <f t="shared" si="68"/>
        <v>125</v>
      </c>
      <c r="AH201" s="232">
        <f t="shared" si="68"/>
        <v>125</v>
      </c>
      <c r="AI201" s="232">
        <f t="shared" si="68"/>
        <v>125</v>
      </c>
      <c r="AJ201" s="232">
        <f t="shared" si="68"/>
        <v>125</v>
      </c>
      <c r="AK201" s="232">
        <f t="shared" si="68"/>
        <v>125</v>
      </c>
      <c r="AL201" s="232">
        <f t="shared" si="68"/>
        <v>125</v>
      </c>
      <c r="AM201" s="232">
        <f t="shared" si="68"/>
        <v>125</v>
      </c>
      <c r="AN201" s="232">
        <f t="shared" si="68"/>
        <v>125</v>
      </c>
      <c r="AO201" s="232">
        <f t="shared" si="68"/>
        <v>125</v>
      </c>
      <c r="AP201" s="232">
        <f t="shared" si="68"/>
        <v>125</v>
      </c>
      <c r="AQ201" s="232">
        <f t="shared" si="68"/>
        <v>125</v>
      </c>
      <c r="AR201" s="232">
        <f t="shared" si="68"/>
        <v>125</v>
      </c>
      <c r="AS201" s="232">
        <f t="shared" si="68"/>
        <v>125</v>
      </c>
      <c r="AT201" s="232">
        <f t="shared" si="68"/>
        <v>125</v>
      </c>
      <c r="AU201" s="232">
        <f t="shared" si="68"/>
        <v>125</v>
      </c>
      <c r="AV201" s="232">
        <f t="shared" si="68"/>
        <v>125</v>
      </c>
      <c r="AW201" s="232">
        <f t="shared" si="68"/>
        <v>125</v>
      </c>
      <c r="AX201" s="232">
        <f t="shared" si="68"/>
        <v>125</v>
      </c>
      <c r="AY201" s="232">
        <f t="shared" si="68"/>
        <v>125</v>
      </c>
      <c r="AZ201" s="232">
        <f t="shared" si="68"/>
        <v>125</v>
      </c>
      <c r="BA201" s="232">
        <f t="shared" si="68"/>
        <v>125</v>
      </c>
      <c r="BB201" s="232">
        <f t="shared" si="68"/>
        <v>125</v>
      </c>
      <c r="BC201" s="232">
        <f t="shared" si="68"/>
        <v>125</v>
      </c>
      <c r="BD201" s="232">
        <f t="shared" si="68"/>
        <v>125</v>
      </c>
      <c r="BE201" s="232">
        <f t="shared" si="68"/>
        <v>125</v>
      </c>
      <c r="BF201" s="232">
        <f t="shared" si="68"/>
        <v>125</v>
      </c>
      <c r="BG201" s="232">
        <f t="shared" si="68"/>
        <v>125</v>
      </c>
      <c r="BH201" s="232">
        <f t="shared" si="68"/>
        <v>125</v>
      </c>
      <c r="BI201" s="232">
        <f t="shared" si="68"/>
        <v>125</v>
      </c>
      <c r="BJ201" s="232">
        <f t="shared" si="68"/>
        <v>125</v>
      </c>
      <c r="BK201" s="232">
        <f t="shared" si="68"/>
        <v>125</v>
      </c>
      <c r="BL201" s="232">
        <f t="shared" si="68"/>
        <v>125</v>
      </c>
      <c r="BM201" s="232">
        <f t="shared" si="68"/>
        <v>125</v>
      </c>
      <c r="BN201" s="232">
        <f t="shared" si="68"/>
        <v>125</v>
      </c>
      <c r="BO201" s="232">
        <f t="shared" si="68"/>
        <v>125</v>
      </c>
      <c r="BP201" s="232">
        <f t="shared" ref="BP201:EA201" si="69">+VLOOKUP(BP200,$B$208:$C$1000,2,FALSE)</f>
        <v>125</v>
      </c>
      <c r="BQ201" s="232">
        <f t="shared" si="69"/>
        <v>125</v>
      </c>
      <c r="BR201" s="232">
        <f t="shared" si="69"/>
        <v>125</v>
      </c>
      <c r="BS201" s="232">
        <f t="shared" si="69"/>
        <v>125</v>
      </c>
      <c r="BT201" s="232">
        <f t="shared" si="69"/>
        <v>125</v>
      </c>
      <c r="BU201" s="232">
        <f t="shared" si="69"/>
        <v>125</v>
      </c>
      <c r="BV201" s="232">
        <f t="shared" si="69"/>
        <v>125</v>
      </c>
      <c r="BW201" s="232">
        <f t="shared" si="69"/>
        <v>125</v>
      </c>
      <c r="BX201" s="232">
        <f t="shared" si="69"/>
        <v>125</v>
      </c>
      <c r="BY201" s="232">
        <f t="shared" si="69"/>
        <v>125</v>
      </c>
      <c r="BZ201" s="232">
        <f t="shared" si="69"/>
        <v>125</v>
      </c>
      <c r="CA201" s="232">
        <f t="shared" si="69"/>
        <v>125</v>
      </c>
      <c r="CB201" s="232">
        <f t="shared" si="69"/>
        <v>125</v>
      </c>
      <c r="CC201" s="232">
        <f t="shared" si="69"/>
        <v>125</v>
      </c>
      <c r="CD201" s="232">
        <f t="shared" si="69"/>
        <v>125</v>
      </c>
      <c r="CE201" s="232">
        <f t="shared" si="69"/>
        <v>125</v>
      </c>
      <c r="CF201" s="232">
        <f t="shared" si="69"/>
        <v>125</v>
      </c>
      <c r="CG201" s="232">
        <f t="shared" si="69"/>
        <v>125</v>
      </c>
      <c r="CH201" s="232">
        <f t="shared" si="69"/>
        <v>125</v>
      </c>
      <c r="CI201" s="232">
        <f t="shared" si="69"/>
        <v>125</v>
      </c>
      <c r="CJ201" s="232">
        <f t="shared" si="69"/>
        <v>125</v>
      </c>
      <c r="CK201" s="232">
        <f t="shared" si="69"/>
        <v>125</v>
      </c>
      <c r="CL201" s="232">
        <f t="shared" si="69"/>
        <v>125</v>
      </c>
      <c r="CM201" s="232">
        <f t="shared" si="69"/>
        <v>125</v>
      </c>
      <c r="CN201" s="232">
        <f t="shared" si="69"/>
        <v>125</v>
      </c>
      <c r="CO201" s="232">
        <f t="shared" si="69"/>
        <v>125</v>
      </c>
      <c r="CP201" s="232">
        <f t="shared" si="69"/>
        <v>125</v>
      </c>
      <c r="CQ201" s="232">
        <f t="shared" si="69"/>
        <v>125</v>
      </c>
      <c r="CR201" s="232">
        <f t="shared" si="69"/>
        <v>125</v>
      </c>
      <c r="CS201" s="232">
        <f t="shared" si="69"/>
        <v>125</v>
      </c>
      <c r="CT201" s="232">
        <f t="shared" si="69"/>
        <v>125</v>
      </c>
      <c r="CU201" s="232">
        <f t="shared" si="69"/>
        <v>125</v>
      </c>
      <c r="CV201" s="232">
        <f t="shared" si="69"/>
        <v>125</v>
      </c>
      <c r="CW201" s="232">
        <f t="shared" si="69"/>
        <v>125</v>
      </c>
      <c r="CX201" s="232">
        <f t="shared" si="69"/>
        <v>125</v>
      </c>
      <c r="CY201" s="232">
        <f t="shared" si="69"/>
        <v>125</v>
      </c>
      <c r="CZ201" s="232">
        <f t="shared" si="69"/>
        <v>125</v>
      </c>
      <c r="DA201" s="232">
        <f t="shared" si="69"/>
        <v>125</v>
      </c>
      <c r="DB201" s="232">
        <f t="shared" si="69"/>
        <v>125</v>
      </c>
      <c r="DC201" s="232">
        <f t="shared" si="69"/>
        <v>125</v>
      </c>
      <c r="DD201" s="232">
        <f t="shared" si="69"/>
        <v>125</v>
      </c>
      <c r="DE201" s="232">
        <f t="shared" si="69"/>
        <v>125</v>
      </c>
      <c r="DF201" s="232">
        <f t="shared" si="69"/>
        <v>125</v>
      </c>
      <c r="DG201" s="232">
        <f t="shared" si="69"/>
        <v>125</v>
      </c>
      <c r="DH201" s="232">
        <f t="shared" si="69"/>
        <v>125</v>
      </c>
      <c r="DI201" s="232">
        <f t="shared" si="69"/>
        <v>125</v>
      </c>
      <c r="DJ201" s="232">
        <f t="shared" si="69"/>
        <v>125</v>
      </c>
      <c r="DK201" s="232">
        <f t="shared" si="69"/>
        <v>125</v>
      </c>
      <c r="DL201" s="232">
        <f t="shared" si="69"/>
        <v>125</v>
      </c>
      <c r="DM201" s="232">
        <f t="shared" si="69"/>
        <v>125</v>
      </c>
      <c r="DN201" s="232">
        <f t="shared" si="69"/>
        <v>125</v>
      </c>
      <c r="DO201" s="232">
        <f t="shared" si="69"/>
        <v>125</v>
      </c>
      <c r="DP201" s="232">
        <f t="shared" si="69"/>
        <v>125</v>
      </c>
      <c r="DQ201" s="232">
        <f t="shared" si="69"/>
        <v>125</v>
      </c>
      <c r="DR201" s="232">
        <f t="shared" si="69"/>
        <v>125</v>
      </c>
      <c r="DS201" s="232">
        <f t="shared" si="69"/>
        <v>125</v>
      </c>
      <c r="DT201" s="232">
        <f t="shared" si="69"/>
        <v>125</v>
      </c>
      <c r="DU201" s="232">
        <f t="shared" si="69"/>
        <v>125</v>
      </c>
      <c r="DV201" s="232">
        <f t="shared" si="69"/>
        <v>125</v>
      </c>
      <c r="DW201" s="232">
        <f t="shared" si="69"/>
        <v>125</v>
      </c>
      <c r="DX201" s="232">
        <f t="shared" si="69"/>
        <v>125</v>
      </c>
      <c r="DY201" s="232">
        <f t="shared" si="69"/>
        <v>125</v>
      </c>
      <c r="DZ201" s="232">
        <f t="shared" si="69"/>
        <v>125</v>
      </c>
      <c r="EA201" s="232">
        <f t="shared" si="69"/>
        <v>125</v>
      </c>
      <c r="EB201" s="232">
        <f t="shared" ref="EB201:GM201" si="70">+VLOOKUP(EB200,$B$208:$C$1000,2,FALSE)</f>
        <v>125</v>
      </c>
      <c r="EC201" s="232">
        <f t="shared" si="70"/>
        <v>125</v>
      </c>
      <c r="ED201" s="232">
        <f t="shared" si="70"/>
        <v>125</v>
      </c>
      <c r="EE201" s="232">
        <f t="shared" si="70"/>
        <v>125</v>
      </c>
      <c r="EF201" s="232">
        <f t="shared" si="70"/>
        <v>125</v>
      </c>
      <c r="EG201" s="232">
        <f t="shared" si="70"/>
        <v>125</v>
      </c>
      <c r="EH201" s="232">
        <f t="shared" si="70"/>
        <v>125</v>
      </c>
      <c r="EI201" s="232">
        <f t="shared" si="70"/>
        <v>125</v>
      </c>
      <c r="EJ201" s="232">
        <f t="shared" si="70"/>
        <v>125</v>
      </c>
      <c r="EK201" s="232">
        <f t="shared" si="70"/>
        <v>125</v>
      </c>
      <c r="EL201" s="232">
        <f t="shared" si="70"/>
        <v>125</v>
      </c>
      <c r="EM201" s="232">
        <f t="shared" si="70"/>
        <v>125</v>
      </c>
      <c r="EN201" s="232">
        <f t="shared" si="70"/>
        <v>125</v>
      </c>
      <c r="EO201" s="232">
        <f t="shared" si="70"/>
        <v>125</v>
      </c>
      <c r="EP201" s="232">
        <f t="shared" si="70"/>
        <v>125</v>
      </c>
      <c r="EQ201" s="232">
        <f t="shared" si="70"/>
        <v>125</v>
      </c>
      <c r="ER201" s="232">
        <f t="shared" si="70"/>
        <v>125</v>
      </c>
      <c r="ES201" s="232">
        <f t="shared" si="70"/>
        <v>125</v>
      </c>
      <c r="ET201" s="232">
        <f t="shared" si="70"/>
        <v>125</v>
      </c>
      <c r="EU201" s="232">
        <f t="shared" si="70"/>
        <v>125</v>
      </c>
      <c r="EV201" s="232">
        <f t="shared" si="70"/>
        <v>125</v>
      </c>
      <c r="EW201" s="232">
        <f t="shared" si="70"/>
        <v>125</v>
      </c>
      <c r="EX201" s="232">
        <f t="shared" si="70"/>
        <v>125</v>
      </c>
      <c r="EY201" s="232">
        <f t="shared" si="70"/>
        <v>125</v>
      </c>
      <c r="EZ201" s="232">
        <f t="shared" si="70"/>
        <v>125</v>
      </c>
      <c r="FA201" s="232">
        <f t="shared" si="70"/>
        <v>125</v>
      </c>
      <c r="FB201" s="232">
        <f t="shared" si="70"/>
        <v>125</v>
      </c>
      <c r="FC201" s="232">
        <f t="shared" si="70"/>
        <v>125</v>
      </c>
      <c r="FD201" s="232">
        <f t="shared" si="70"/>
        <v>125</v>
      </c>
      <c r="FE201" s="232">
        <f t="shared" si="70"/>
        <v>125</v>
      </c>
      <c r="FF201" s="232">
        <f t="shared" si="70"/>
        <v>125</v>
      </c>
      <c r="FG201" s="232">
        <f t="shared" si="70"/>
        <v>125</v>
      </c>
      <c r="FH201" s="232">
        <f t="shared" si="70"/>
        <v>125</v>
      </c>
      <c r="FI201" s="232">
        <f t="shared" si="70"/>
        <v>125</v>
      </c>
      <c r="FJ201" s="232">
        <f t="shared" si="70"/>
        <v>125</v>
      </c>
      <c r="FK201" s="232">
        <f t="shared" si="70"/>
        <v>125</v>
      </c>
      <c r="FL201" s="232">
        <f t="shared" si="70"/>
        <v>125</v>
      </c>
      <c r="FM201" s="232">
        <f t="shared" si="70"/>
        <v>125</v>
      </c>
      <c r="FN201" s="232">
        <f t="shared" si="70"/>
        <v>125</v>
      </c>
      <c r="FO201" s="232">
        <f t="shared" si="70"/>
        <v>125</v>
      </c>
      <c r="FP201" s="232">
        <f t="shared" si="70"/>
        <v>125</v>
      </c>
      <c r="FQ201" s="232">
        <f t="shared" si="70"/>
        <v>125</v>
      </c>
      <c r="FR201" s="232">
        <f t="shared" si="70"/>
        <v>125</v>
      </c>
      <c r="FS201" s="232">
        <f t="shared" si="70"/>
        <v>125</v>
      </c>
      <c r="FT201" s="232">
        <f t="shared" si="70"/>
        <v>125</v>
      </c>
      <c r="FU201" s="232">
        <f t="shared" si="70"/>
        <v>125</v>
      </c>
      <c r="FV201" s="232">
        <f t="shared" si="70"/>
        <v>125</v>
      </c>
      <c r="FW201" s="232">
        <f t="shared" si="70"/>
        <v>125</v>
      </c>
      <c r="FX201" s="232">
        <f t="shared" si="70"/>
        <v>125</v>
      </c>
      <c r="FY201" s="232">
        <f t="shared" si="70"/>
        <v>125</v>
      </c>
      <c r="FZ201" s="232">
        <f t="shared" si="70"/>
        <v>125</v>
      </c>
      <c r="GA201" s="232" t="e">
        <f t="shared" si="70"/>
        <v>#N/A</v>
      </c>
      <c r="GB201" s="232" t="e">
        <f t="shared" si="70"/>
        <v>#N/A</v>
      </c>
      <c r="GC201" s="232" t="e">
        <f t="shared" si="70"/>
        <v>#N/A</v>
      </c>
      <c r="GD201" s="232" t="e">
        <f t="shared" si="70"/>
        <v>#N/A</v>
      </c>
      <c r="GE201" s="232" t="e">
        <f t="shared" si="70"/>
        <v>#N/A</v>
      </c>
      <c r="GF201" s="232" t="e">
        <f t="shared" si="70"/>
        <v>#N/A</v>
      </c>
      <c r="GG201" s="232" t="e">
        <f t="shared" si="70"/>
        <v>#N/A</v>
      </c>
      <c r="GH201" s="232" t="e">
        <f t="shared" si="70"/>
        <v>#N/A</v>
      </c>
      <c r="GI201" s="232" t="e">
        <f t="shared" si="70"/>
        <v>#N/A</v>
      </c>
      <c r="GJ201" s="232" t="e">
        <f t="shared" si="70"/>
        <v>#N/A</v>
      </c>
      <c r="GK201" s="232" t="e">
        <f t="shared" si="70"/>
        <v>#N/A</v>
      </c>
      <c r="GL201" s="232" t="e">
        <f t="shared" si="70"/>
        <v>#N/A</v>
      </c>
      <c r="GM201" s="232" t="e">
        <f t="shared" si="70"/>
        <v>#N/A</v>
      </c>
      <c r="GN201" s="232" t="e">
        <f t="shared" ref="GN201" si="71">+VLOOKUP(GN200,$B$208:$C$1000,2,FALSE)</f>
        <v>#N/A</v>
      </c>
    </row>
    <row r="202" spans="2:16384"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</row>
    <row r="203" spans="2:16384"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</row>
    <row r="204" spans="2:16384">
      <c r="B204" s="417" t="s">
        <v>171</v>
      </c>
      <c r="C204" s="236">
        <f>+C199</f>
        <v>2013</v>
      </c>
      <c r="D204" s="236">
        <f>+C204+1</f>
        <v>2014</v>
      </c>
      <c r="E204" s="236">
        <f t="shared" ref="E204:F204" si="72">+D204+1</f>
        <v>2015</v>
      </c>
      <c r="F204" s="236">
        <f t="shared" si="72"/>
        <v>2016</v>
      </c>
      <c r="G204" s="236">
        <f t="shared" ref="G204" si="73">+F204+1</f>
        <v>2017</v>
      </c>
      <c r="H204" s="236">
        <f t="shared" ref="H204" si="74">+G204+1</f>
        <v>2018</v>
      </c>
      <c r="I204" s="236">
        <f t="shared" ref="I204" si="75">+H204+1</f>
        <v>2019</v>
      </c>
      <c r="J204" s="236">
        <f t="shared" ref="J204" si="76">+I204+1</f>
        <v>2020</v>
      </c>
      <c r="K204" s="236">
        <f t="shared" ref="K204" si="77">+J204+1</f>
        <v>2021</v>
      </c>
      <c r="L204" s="236">
        <f t="shared" ref="L204" si="78">+K204+1</f>
        <v>2022</v>
      </c>
      <c r="M204" s="236">
        <f t="shared" ref="M204" si="79">+L204+1</f>
        <v>2023</v>
      </c>
      <c r="N204" s="236">
        <f t="shared" ref="N204" si="80">+M204+1</f>
        <v>2024</v>
      </c>
      <c r="O204" s="236">
        <f t="shared" ref="O204" si="81">+N204+1</f>
        <v>2025</v>
      </c>
      <c r="P204" s="236">
        <f t="shared" ref="P204:Q204" si="82">+O204+1</f>
        <v>2026</v>
      </c>
      <c r="Q204" s="236">
        <f t="shared" si="82"/>
        <v>2027</v>
      </c>
      <c r="R204" s="236">
        <f t="shared" ref="R204" si="83">+Q204+1</f>
        <v>2028</v>
      </c>
      <c r="S204" s="236">
        <f t="shared" ref="S204" si="84">+R204+1</f>
        <v>2029</v>
      </c>
      <c r="T204" s="236">
        <f t="shared" ref="T204" si="85">+S204+1</f>
        <v>2030</v>
      </c>
      <c r="U204" s="236">
        <f t="shared" ref="U204" si="86">+T204+1</f>
        <v>2031</v>
      </c>
      <c r="V204" s="236">
        <f t="shared" ref="V204" si="87">+U204+1</f>
        <v>2032</v>
      </c>
      <c r="W204" s="236">
        <f t="shared" ref="W204" si="88">+V204+1</f>
        <v>2033</v>
      </c>
      <c r="X204" s="236">
        <f t="shared" ref="X204" si="89">+W204+1</f>
        <v>2034</v>
      </c>
      <c r="Y204" s="236">
        <f t="shared" ref="Y204" si="90">+X204+1</f>
        <v>2035</v>
      </c>
      <c r="Z204" s="236">
        <f t="shared" ref="Z204" si="91">+Y204+1</f>
        <v>2036</v>
      </c>
      <c r="AA204" s="236">
        <f t="shared" ref="AA204" si="92">+Z204+1</f>
        <v>2037</v>
      </c>
      <c r="AB204" s="236">
        <f t="shared" ref="AB204" si="93">+AA204+1</f>
        <v>2038</v>
      </c>
      <c r="AC204" s="236">
        <f t="shared" ref="AC204" si="94">+AB204+1</f>
        <v>2039</v>
      </c>
      <c r="AD204" s="236">
        <f t="shared" ref="AD204" si="95">+AC204+1</f>
        <v>2040</v>
      </c>
      <c r="AE204" s="236">
        <f t="shared" ref="AE204" si="96">+AD204+1</f>
        <v>2041</v>
      </c>
      <c r="AF204" s="236">
        <f t="shared" ref="AF204" si="97">+AE204+1</f>
        <v>2042</v>
      </c>
      <c r="AG204" s="236">
        <f t="shared" ref="AG204" si="98">+AF204+1</f>
        <v>2043</v>
      </c>
      <c r="AH204" s="236">
        <f t="shared" ref="AH204" si="99">+AG204+1</f>
        <v>2044</v>
      </c>
      <c r="AI204" s="236">
        <f t="shared" ref="AI204" si="100">+AH204+1</f>
        <v>2045</v>
      </c>
      <c r="AJ204" s="236">
        <f t="shared" ref="AJ204" si="101">+AI204+1</f>
        <v>2046</v>
      </c>
      <c r="AK204" s="236">
        <f t="shared" ref="AK204" si="102">+AJ204+1</f>
        <v>2047</v>
      </c>
      <c r="AL204" s="236">
        <f t="shared" ref="AL204" si="103">+AK204+1</f>
        <v>2048</v>
      </c>
      <c r="AM204" s="236">
        <f t="shared" ref="AM204" si="104">+AL204+1</f>
        <v>2049</v>
      </c>
      <c r="AN204" s="236">
        <f t="shared" ref="AN204" si="105">+AM204+1</f>
        <v>2050</v>
      </c>
      <c r="AO204" s="236">
        <f t="shared" ref="AO204" si="106">+AN204+1</f>
        <v>2051</v>
      </c>
      <c r="AP204" s="236">
        <f t="shared" ref="AP204" si="107">+AO204+1</f>
        <v>2052</v>
      </c>
      <c r="AQ204" s="236">
        <f t="shared" ref="AQ204" si="108">+AP204+1</f>
        <v>2053</v>
      </c>
      <c r="AR204" s="236">
        <f t="shared" ref="AR204" si="109">+AQ204+1</f>
        <v>2054</v>
      </c>
      <c r="AS204" s="236">
        <f t="shared" ref="AS204" si="110">+AR204+1</f>
        <v>2055</v>
      </c>
      <c r="AT204" s="236">
        <f t="shared" ref="AT204" si="111">+AS204+1</f>
        <v>2056</v>
      </c>
      <c r="AU204" s="236">
        <f t="shared" ref="AU204" si="112">+AT204+1</f>
        <v>2057</v>
      </c>
      <c r="AV204" s="236">
        <f t="shared" ref="AV204" si="113">+AU204+1</f>
        <v>2058</v>
      </c>
      <c r="AW204" s="236">
        <f t="shared" ref="AW204" si="114">+AV204+1</f>
        <v>2059</v>
      </c>
      <c r="AX204" s="236">
        <f t="shared" ref="AX204" si="115">+AW204+1</f>
        <v>2060</v>
      </c>
      <c r="AY204" s="236">
        <f t="shared" ref="AY204" si="116">+AX204+1</f>
        <v>2061</v>
      </c>
      <c r="AZ204" s="236">
        <f t="shared" ref="AZ204" si="117">+AY204+1</f>
        <v>2062</v>
      </c>
      <c r="BA204" s="236">
        <f t="shared" ref="BA204" si="118">+AZ204+1</f>
        <v>2063</v>
      </c>
      <c r="BB204" s="236">
        <f t="shared" ref="BB204" si="119">+BA204+1</f>
        <v>2064</v>
      </c>
      <c r="BC204" s="236">
        <f t="shared" ref="BC204" si="120">+BB204+1</f>
        <v>2065</v>
      </c>
      <c r="BD204" s="236">
        <f t="shared" ref="BD204" si="121">+BC204+1</f>
        <v>2066</v>
      </c>
      <c r="BE204" s="236">
        <f t="shared" ref="BE204" si="122">+BD204+1</f>
        <v>2067</v>
      </c>
      <c r="BF204" s="236">
        <f t="shared" ref="BF204" si="123">+BE204+1</f>
        <v>2068</v>
      </c>
      <c r="BG204" s="236">
        <f t="shared" ref="BG204" si="124">+BF204+1</f>
        <v>2069</v>
      </c>
      <c r="BH204" s="236">
        <f t="shared" ref="BH204" si="125">+BG204+1</f>
        <v>2070</v>
      </c>
      <c r="BI204" s="236">
        <f t="shared" ref="BI204" si="126">+BH204+1</f>
        <v>2071</v>
      </c>
      <c r="BJ204" s="236">
        <f t="shared" ref="BJ204" si="127">+BI204+1</f>
        <v>2072</v>
      </c>
      <c r="BK204" s="236">
        <f t="shared" ref="BK204" si="128">+BJ204+1</f>
        <v>2073</v>
      </c>
      <c r="BL204" s="236">
        <f t="shared" ref="BL204" si="129">+BK204+1</f>
        <v>2074</v>
      </c>
      <c r="BM204" s="236">
        <f t="shared" ref="BM204" si="130">+BL204+1</f>
        <v>2075</v>
      </c>
      <c r="BN204" s="236">
        <f t="shared" ref="BN204" si="131">+BM204+1</f>
        <v>2076</v>
      </c>
      <c r="BO204" s="236">
        <f t="shared" ref="BO204" si="132">+BN204+1</f>
        <v>2077</v>
      </c>
      <c r="BP204" s="236">
        <f t="shared" ref="BP204" si="133">+BO204+1</f>
        <v>2078</v>
      </c>
      <c r="BQ204" s="236">
        <f t="shared" ref="BQ204" si="134">+BP204+1</f>
        <v>2079</v>
      </c>
    </row>
    <row r="205" spans="2:16384">
      <c r="B205" s="417" t="s">
        <v>171</v>
      </c>
      <c r="C205" s="236">
        <f>+AVERAGEIF($C$199:$AAA$199,"="&amp;C$204,$C$201:$AAA$201)</f>
        <v>117.91666666666667</v>
      </c>
      <c r="D205" s="236">
        <f t="shared" ref="D205:BO205" si="135">+AVERAGEIF($C$199:$AAA$199,"="&amp;D$204,$C$201:$AAA$201)</f>
        <v>122.91666666666667</v>
      </c>
      <c r="E205" s="236">
        <f t="shared" si="135"/>
        <v>125</v>
      </c>
      <c r="F205" s="236">
        <f t="shared" si="135"/>
        <v>125</v>
      </c>
      <c r="G205" s="236">
        <f t="shared" si="135"/>
        <v>125</v>
      </c>
      <c r="H205" s="236">
        <f t="shared" si="135"/>
        <v>125</v>
      </c>
      <c r="I205" s="236">
        <f t="shared" si="135"/>
        <v>125</v>
      </c>
      <c r="J205" s="236">
        <f t="shared" si="135"/>
        <v>125</v>
      </c>
      <c r="K205" s="236">
        <f t="shared" si="135"/>
        <v>125</v>
      </c>
      <c r="L205" s="236">
        <f t="shared" si="135"/>
        <v>125</v>
      </c>
      <c r="M205" s="236">
        <f t="shared" si="135"/>
        <v>125</v>
      </c>
      <c r="N205" s="236">
        <f t="shared" si="135"/>
        <v>125</v>
      </c>
      <c r="O205" s="236">
        <f>+AVERAGEIF($C$199:$AAA$199,"="&amp;O$204,$C$201:$AAA$201)</f>
        <v>125</v>
      </c>
      <c r="P205" s="236">
        <f t="shared" si="135"/>
        <v>125</v>
      </c>
      <c r="Q205" s="236">
        <f t="shared" si="135"/>
        <v>125</v>
      </c>
      <c r="R205" s="236" t="e">
        <f t="shared" si="135"/>
        <v>#DIV/0!</v>
      </c>
      <c r="S205" s="236" t="e">
        <f t="shared" si="135"/>
        <v>#DIV/0!</v>
      </c>
      <c r="T205" s="236" t="e">
        <f t="shared" si="135"/>
        <v>#DIV/0!</v>
      </c>
      <c r="U205" s="236" t="e">
        <f t="shared" si="135"/>
        <v>#DIV/0!</v>
      </c>
      <c r="V205" s="236" t="e">
        <f t="shared" si="135"/>
        <v>#DIV/0!</v>
      </c>
      <c r="W205" s="236" t="e">
        <f t="shared" si="135"/>
        <v>#DIV/0!</v>
      </c>
      <c r="X205" s="236" t="e">
        <f t="shared" si="135"/>
        <v>#DIV/0!</v>
      </c>
      <c r="Y205" s="236" t="e">
        <f t="shared" si="135"/>
        <v>#DIV/0!</v>
      </c>
      <c r="Z205" s="236" t="e">
        <f t="shared" si="135"/>
        <v>#DIV/0!</v>
      </c>
      <c r="AA205" s="236" t="e">
        <f t="shared" si="135"/>
        <v>#DIV/0!</v>
      </c>
      <c r="AB205" s="236" t="e">
        <f t="shared" si="135"/>
        <v>#DIV/0!</v>
      </c>
      <c r="AC205" s="236" t="e">
        <f t="shared" si="135"/>
        <v>#DIV/0!</v>
      </c>
      <c r="AD205" s="236" t="e">
        <f t="shared" si="135"/>
        <v>#DIV/0!</v>
      </c>
      <c r="AE205" s="236" t="e">
        <f t="shared" si="135"/>
        <v>#DIV/0!</v>
      </c>
      <c r="AF205" s="236" t="e">
        <f t="shared" si="135"/>
        <v>#DIV/0!</v>
      </c>
      <c r="AG205" s="236" t="e">
        <f t="shared" si="135"/>
        <v>#DIV/0!</v>
      </c>
      <c r="AH205" s="236" t="e">
        <f t="shared" si="135"/>
        <v>#DIV/0!</v>
      </c>
      <c r="AI205" s="236" t="e">
        <f t="shared" si="135"/>
        <v>#DIV/0!</v>
      </c>
      <c r="AJ205" s="236" t="e">
        <f t="shared" si="135"/>
        <v>#DIV/0!</v>
      </c>
      <c r="AK205" s="236" t="e">
        <f t="shared" si="135"/>
        <v>#DIV/0!</v>
      </c>
      <c r="AL205" s="236" t="e">
        <f t="shared" si="135"/>
        <v>#DIV/0!</v>
      </c>
      <c r="AM205" s="236" t="e">
        <f t="shared" si="135"/>
        <v>#DIV/0!</v>
      </c>
      <c r="AN205" s="236" t="e">
        <f t="shared" si="135"/>
        <v>#DIV/0!</v>
      </c>
      <c r="AO205" s="236" t="e">
        <f t="shared" si="135"/>
        <v>#DIV/0!</v>
      </c>
      <c r="AP205" s="236" t="e">
        <f t="shared" si="135"/>
        <v>#DIV/0!</v>
      </c>
      <c r="AQ205" s="236" t="e">
        <f t="shared" si="135"/>
        <v>#DIV/0!</v>
      </c>
      <c r="AR205" s="236" t="e">
        <f t="shared" si="135"/>
        <v>#DIV/0!</v>
      </c>
      <c r="AS205" s="236" t="e">
        <f t="shared" si="135"/>
        <v>#DIV/0!</v>
      </c>
      <c r="AT205" s="236" t="e">
        <f t="shared" si="135"/>
        <v>#DIV/0!</v>
      </c>
      <c r="AU205" s="236" t="e">
        <f t="shared" si="135"/>
        <v>#DIV/0!</v>
      </c>
      <c r="AV205" s="236" t="e">
        <f t="shared" si="135"/>
        <v>#DIV/0!</v>
      </c>
      <c r="AW205" s="236" t="e">
        <f t="shared" si="135"/>
        <v>#DIV/0!</v>
      </c>
      <c r="AX205" s="236" t="e">
        <f t="shared" si="135"/>
        <v>#DIV/0!</v>
      </c>
      <c r="AY205" s="236" t="e">
        <f t="shared" si="135"/>
        <v>#DIV/0!</v>
      </c>
      <c r="AZ205" s="236" t="e">
        <f t="shared" si="135"/>
        <v>#DIV/0!</v>
      </c>
      <c r="BA205" s="236" t="e">
        <f t="shared" si="135"/>
        <v>#DIV/0!</v>
      </c>
      <c r="BB205" s="236" t="e">
        <f t="shared" si="135"/>
        <v>#DIV/0!</v>
      </c>
      <c r="BC205" s="236" t="e">
        <f t="shared" si="135"/>
        <v>#DIV/0!</v>
      </c>
      <c r="BD205" s="236" t="e">
        <f t="shared" si="135"/>
        <v>#DIV/0!</v>
      </c>
      <c r="BE205" s="236" t="e">
        <f t="shared" si="135"/>
        <v>#DIV/0!</v>
      </c>
      <c r="BF205" s="236" t="e">
        <f t="shared" si="135"/>
        <v>#DIV/0!</v>
      </c>
      <c r="BG205" s="236" t="e">
        <f t="shared" si="135"/>
        <v>#DIV/0!</v>
      </c>
      <c r="BH205" s="236" t="e">
        <f t="shared" si="135"/>
        <v>#DIV/0!</v>
      </c>
      <c r="BI205" s="236" t="e">
        <f t="shared" si="135"/>
        <v>#DIV/0!</v>
      </c>
      <c r="BJ205" s="236" t="e">
        <f t="shared" si="135"/>
        <v>#DIV/0!</v>
      </c>
      <c r="BK205" s="236" t="e">
        <f t="shared" si="135"/>
        <v>#DIV/0!</v>
      </c>
      <c r="BL205" s="236" t="e">
        <f t="shared" si="135"/>
        <v>#DIV/0!</v>
      </c>
      <c r="BM205" s="236" t="e">
        <f t="shared" si="135"/>
        <v>#DIV/0!</v>
      </c>
      <c r="BN205" s="236" t="e">
        <f t="shared" si="135"/>
        <v>#DIV/0!</v>
      </c>
      <c r="BO205" s="236" t="e">
        <f t="shared" si="135"/>
        <v>#DIV/0!</v>
      </c>
      <c r="BP205" s="236" t="e">
        <f t="shared" ref="BP205:BQ205" si="136">+AVERAGEIF($C$199:$AAA$199,"="&amp;BP$204,$C$201:$AAA$201)</f>
        <v>#DIV/0!</v>
      </c>
      <c r="BQ205" s="236" t="e">
        <f t="shared" si="136"/>
        <v>#DIV/0!</v>
      </c>
    </row>
    <row r="208" spans="2:16384">
      <c r="B208" s="613">
        <v>40909</v>
      </c>
      <c r="C208" s="614">
        <v>115</v>
      </c>
    </row>
    <row r="209" spans="2:3">
      <c r="B209" s="613">
        <f>+EDATE(B208,1)</f>
        <v>40940</v>
      </c>
      <c r="C209" s="614">
        <f>+C208</f>
        <v>115</v>
      </c>
    </row>
    <row r="210" spans="2:3">
      <c r="B210" s="613">
        <f t="shared" ref="B210:B273" si="137">+EDATE(B209,1)</f>
        <v>40969</v>
      </c>
      <c r="C210" s="614">
        <f t="shared" ref="C210:C224" si="138">+C209</f>
        <v>115</v>
      </c>
    </row>
    <row r="211" spans="2:3">
      <c r="B211" s="613">
        <f t="shared" si="137"/>
        <v>41000</v>
      </c>
      <c r="C211" s="614">
        <f t="shared" si="138"/>
        <v>115</v>
      </c>
    </row>
    <row r="212" spans="2:3">
      <c r="B212" s="613">
        <f t="shared" si="137"/>
        <v>41030</v>
      </c>
      <c r="C212" s="614">
        <f t="shared" si="138"/>
        <v>115</v>
      </c>
    </row>
    <row r="213" spans="2:3">
      <c r="B213" s="613">
        <f t="shared" si="137"/>
        <v>41061</v>
      </c>
      <c r="C213" s="614">
        <f t="shared" si="138"/>
        <v>115</v>
      </c>
    </row>
    <row r="214" spans="2:3">
      <c r="B214" s="613">
        <f t="shared" si="137"/>
        <v>41091</v>
      </c>
      <c r="C214" s="614">
        <f t="shared" si="138"/>
        <v>115</v>
      </c>
    </row>
    <row r="215" spans="2:3">
      <c r="B215" s="613">
        <f t="shared" si="137"/>
        <v>41122</v>
      </c>
      <c r="C215" s="614">
        <f t="shared" si="138"/>
        <v>115</v>
      </c>
    </row>
    <row r="216" spans="2:3">
      <c r="B216" s="613">
        <f t="shared" si="137"/>
        <v>41153</v>
      </c>
      <c r="C216" s="614">
        <f t="shared" si="138"/>
        <v>115</v>
      </c>
    </row>
    <row r="217" spans="2:3">
      <c r="B217" s="613">
        <f t="shared" si="137"/>
        <v>41183</v>
      </c>
      <c r="C217" s="614">
        <f t="shared" si="138"/>
        <v>115</v>
      </c>
    </row>
    <row r="218" spans="2:3">
      <c r="B218" s="613">
        <f t="shared" si="137"/>
        <v>41214</v>
      </c>
      <c r="C218" s="614">
        <f t="shared" si="138"/>
        <v>115</v>
      </c>
    </row>
    <row r="219" spans="2:3">
      <c r="B219" s="613">
        <f t="shared" si="137"/>
        <v>41244</v>
      </c>
      <c r="C219" s="614">
        <f t="shared" si="138"/>
        <v>115</v>
      </c>
    </row>
    <row r="220" spans="2:3">
      <c r="B220" s="613">
        <f t="shared" si="137"/>
        <v>41275</v>
      </c>
      <c r="C220" s="614">
        <f t="shared" si="138"/>
        <v>115</v>
      </c>
    </row>
    <row r="221" spans="2:3">
      <c r="B221" s="613">
        <f t="shared" si="137"/>
        <v>41306</v>
      </c>
      <c r="C221" s="614">
        <f t="shared" si="138"/>
        <v>115</v>
      </c>
    </row>
    <row r="222" spans="2:3">
      <c r="B222" s="613">
        <f t="shared" si="137"/>
        <v>41334</v>
      </c>
      <c r="C222" s="614">
        <f t="shared" si="138"/>
        <v>115</v>
      </c>
    </row>
    <row r="223" spans="2:3">
      <c r="B223" s="613">
        <f t="shared" si="137"/>
        <v>41365</v>
      </c>
      <c r="C223" s="614">
        <f t="shared" si="138"/>
        <v>115</v>
      </c>
    </row>
    <row r="224" spans="2:3">
      <c r="B224" s="613">
        <f t="shared" si="137"/>
        <v>41395</v>
      </c>
      <c r="C224" s="614">
        <f t="shared" si="138"/>
        <v>115</v>
      </c>
    </row>
    <row r="225" spans="2:3">
      <c r="B225" s="613">
        <f t="shared" si="137"/>
        <v>41426</v>
      </c>
      <c r="C225" s="614">
        <f>+C213+5</f>
        <v>120</v>
      </c>
    </row>
    <row r="226" spans="2:3">
      <c r="B226" s="613">
        <f t="shared" si="137"/>
        <v>41456</v>
      </c>
      <c r="C226" s="614">
        <f t="shared" ref="C226:C248" si="139">+C214+5</f>
        <v>120</v>
      </c>
    </row>
    <row r="227" spans="2:3">
      <c r="B227" s="613">
        <f t="shared" si="137"/>
        <v>41487</v>
      </c>
      <c r="C227" s="614">
        <f t="shared" si="139"/>
        <v>120</v>
      </c>
    </row>
    <row r="228" spans="2:3">
      <c r="B228" s="613">
        <f t="shared" si="137"/>
        <v>41518</v>
      </c>
      <c r="C228" s="614">
        <f t="shared" si="139"/>
        <v>120</v>
      </c>
    </row>
    <row r="229" spans="2:3">
      <c r="B229" s="613">
        <f t="shared" si="137"/>
        <v>41548</v>
      </c>
      <c r="C229" s="614">
        <f t="shared" si="139"/>
        <v>120</v>
      </c>
    </row>
    <row r="230" spans="2:3">
      <c r="B230" s="613">
        <f t="shared" si="137"/>
        <v>41579</v>
      </c>
      <c r="C230" s="614">
        <f t="shared" si="139"/>
        <v>120</v>
      </c>
    </row>
    <row r="231" spans="2:3">
      <c r="B231" s="613">
        <f t="shared" si="137"/>
        <v>41609</v>
      </c>
      <c r="C231" s="614">
        <f t="shared" si="139"/>
        <v>120</v>
      </c>
    </row>
    <row r="232" spans="2:3">
      <c r="B232" s="613">
        <f t="shared" si="137"/>
        <v>41640</v>
      </c>
      <c r="C232" s="614">
        <f t="shared" si="139"/>
        <v>120</v>
      </c>
    </row>
    <row r="233" spans="2:3">
      <c r="B233" s="613">
        <f t="shared" si="137"/>
        <v>41671</v>
      </c>
      <c r="C233" s="614">
        <f t="shared" si="139"/>
        <v>120</v>
      </c>
    </row>
    <row r="234" spans="2:3">
      <c r="B234" s="613">
        <f t="shared" si="137"/>
        <v>41699</v>
      </c>
      <c r="C234" s="614">
        <f t="shared" si="139"/>
        <v>120</v>
      </c>
    </row>
    <row r="235" spans="2:3">
      <c r="B235" s="613">
        <f t="shared" si="137"/>
        <v>41730</v>
      </c>
      <c r="C235" s="614">
        <f t="shared" si="139"/>
        <v>120</v>
      </c>
    </row>
    <row r="236" spans="2:3">
      <c r="B236" s="613">
        <f t="shared" si="137"/>
        <v>41760</v>
      </c>
      <c r="C236" s="614">
        <f t="shared" si="139"/>
        <v>120</v>
      </c>
    </row>
    <row r="237" spans="2:3">
      <c r="B237" s="613">
        <f t="shared" si="137"/>
        <v>41791</v>
      </c>
      <c r="C237" s="614">
        <f t="shared" si="139"/>
        <v>125</v>
      </c>
    </row>
    <row r="238" spans="2:3">
      <c r="B238" s="613">
        <f t="shared" si="137"/>
        <v>41821</v>
      </c>
      <c r="C238" s="614">
        <f t="shared" si="139"/>
        <v>125</v>
      </c>
    </row>
    <row r="239" spans="2:3">
      <c r="B239" s="613">
        <f t="shared" si="137"/>
        <v>41852</v>
      </c>
      <c r="C239" s="614">
        <f t="shared" si="139"/>
        <v>125</v>
      </c>
    </row>
    <row r="240" spans="2:3">
      <c r="B240" s="613">
        <f t="shared" si="137"/>
        <v>41883</v>
      </c>
      <c r="C240" s="614">
        <f t="shared" si="139"/>
        <v>125</v>
      </c>
    </row>
    <row r="241" spans="2:3">
      <c r="B241" s="613">
        <f t="shared" si="137"/>
        <v>41913</v>
      </c>
      <c r="C241" s="614">
        <f t="shared" si="139"/>
        <v>125</v>
      </c>
    </row>
    <row r="242" spans="2:3">
      <c r="B242" s="613">
        <f t="shared" si="137"/>
        <v>41944</v>
      </c>
      <c r="C242" s="614">
        <f t="shared" si="139"/>
        <v>125</v>
      </c>
    </row>
    <row r="243" spans="2:3">
      <c r="B243" s="613">
        <f t="shared" si="137"/>
        <v>41974</v>
      </c>
      <c r="C243" s="614">
        <f t="shared" si="139"/>
        <v>125</v>
      </c>
    </row>
    <row r="244" spans="2:3">
      <c r="B244" s="613">
        <f t="shared" si="137"/>
        <v>42005</v>
      </c>
      <c r="C244" s="614">
        <f t="shared" si="139"/>
        <v>125</v>
      </c>
    </row>
    <row r="245" spans="2:3">
      <c r="B245" s="613">
        <f t="shared" si="137"/>
        <v>42036</v>
      </c>
      <c r="C245" s="614">
        <f t="shared" si="139"/>
        <v>125</v>
      </c>
    </row>
    <row r="246" spans="2:3">
      <c r="B246" s="613">
        <f t="shared" si="137"/>
        <v>42064</v>
      </c>
      <c r="C246" s="614">
        <f t="shared" si="139"/>
        <v>125</v>
      </c>
    </row>
    <row r="247" spans="2:3">
      <c r="B247" s="613">
        <f t="shared" si="137"/>
        <v>42095</v>
      </c>
      <c r="C247" s="614">
        <f t="shared" si="139"/>
        <v>125</v>
      </c>
    </row>
    <row r="248" spans="2:3">
      <c r="B248" s="613">
        <f t="shared" si="137"/>
        <v>42125</v>
      </c>
      <c r="C248" s="614">
        <f t="shared" si="139"/>
        <v>125</v>
      </c>
    </row>
    <row r="249" spans="2:3">
      <c r="B249" s="613">
        <f t="shared" si="137"/>
        <v>42156</v>
      </c>
      <c r="C249" s="614">
        <f>+C237</f>
        <v>125</v>
      </c>
    </row>
    <row r="250" spans="2:3">
      <c r="B250" s="613">
        <f t="shared" si="137"/>
        <v>42186</v>
      </c>
      <c r="C250" s="614">
        <f t="shared" ref="C250:C313" si="140">+C238</f>
        <v>125</v>
      </c>
    </row>
    <row r="251" spans="2:3">
      <c r="B251" s="613">
        <f t="shared" si="137"/>
        <v>42217</v>
      </c>
      <c r="C251" s="614">
        <f t="shared" si="140"/>
        <v>125</v>
      </c>
    </row>
    <row r="252" spans="2:3">
      <c r="B252" s="613">
        <f t="shared" si="137"/>
        <v>42248</v>
      </c>
      <c r="C252" s="614">
        <f t="shared" si="140"/>
        <v>125</v>
      </c>
    </row>
    <row r="253" spans="2:3">
      <c r="B253" s="613">
        <f t="shared" si="137"/>
        <v>42278</v>
      </c>
      <c r="C253" s="614">
        <f t="shared" si="140"/>
        <v>125</v>
      </c>
    </row>
    <row r="254" spans="2:3">
      <c r="B254" s="613">
        <f t="shared" si="137"/>
        <v>42309</v>
      </c>
      <c r="C254" s="614">
        <f t="shared" si="140"/>
        <v>125</v>
      </c>
    </row>
    <row r="255" spans="2:3">
      <c r="B255" s="613">
        <f t="shared" si="137"/>
        <v>42339</v>
      </c>
      <c r="C255" s="614">
        <f t="shared" si="140"/>
        <v>125</v>
      </c>
    </row>
    <row r="256" spans="2:3">
      <c r="B256" s="613">
        <f t="shared" si="137"/>
        <v>42370</v>
      </c>
      <c r="C256" s="614">
        <f t="shared" si="140"/>
        <v>125</v>
      </c>
    </row>
    <row r="257" spans="2:3">
      <c r="B257" s="613">
        <f t="shared" si="137"/>
        <v>42401</v>
      </c>
      <c r="C257" s="614">
        <f t="shared" si="140"/>
        <v>125</v>
      </c>
    </row>
    <row r="258" spans="2:3">
      <c r="B258" s="613">
        <f t="shared" si="137"/>
        <v>42430</v>
      </c>
      <c r="C258" s="614">
        <f t="shared" si="140"/>
        <v>125</v>
      </c>
    </row>
    <row r="259" spans="2:3">
      <c r="B259" s="613">
        <f t="shared" si="137"/>
        <v>42461</v>
      </c>
      <c r="C259" s="614">
        <f t="shared" si="140"/>
        <v>125</v>
      </c>
    </row>
    <row r="260" spans="2:3">
      <c r="B260" s="613">
        <f t="shared" si="137"/>
        <v>42491</v>
      </c>
      <c r="C260" s="614">
        <f t="shared" si="140"/>
        <v>125</v>
      </c>
    </row>
    <row r="261" spans="2:3">
      <c r="B261" s="613">
        <f t="shared" si="137"/>
        <v>42522</v>
      </c>
      <c r="C261" s="614">
        <f t="shared" si="140"/>
        <v>125</v>
      </c>
    </row>
    <row r="262" spans="2:3">
      <c r="B262" s="613">
        <f t="shared" si="137"/>
        <v>42552</v>
      </c>
      <c r="C262" s="614">
        <f t="shared" si="140"/>
        <v>125</v>
      </c>
    </row>
    <row r="263" spans="2:3">
      <c r="B263" s="613">
        <f t="shared" si="137"/>
        <v>42583</v>
      </c>
      <c r="C263" s="614">
        <f t="shared" si="140"/>
        <v>125</v>
      </c>
    </row>
    <row r="264" spans="2:3">
      <c r="B264" s="613">
        <f t="shared" si="137"/>
        <v>42614</v>
      </c>
      <c r="C264" s="614">
        <f t="shared" si="140"/>
        <v>125</v>
      </c>
    </row>
    <row r="265" spans="2:3">
      <c r="B265" s="613">
        <f t="shared" si="137"/>
        <v>42644</v>
      </c>
      <c r="C265" s="614">
        <f t="shared" si="140"/>
        <v>125</v>
      </c>
    </row>
    <row r="266" spans="2:3">
      <c r="B266" s="613">
        <f t="shared" si="137"/>
        <v>42675</v>
      </c>
      <c r="C266" s="614">
        <f t="shared" si="140"/>
        <v>125</v>
      </c>
    </row>
    <row r="267" spans="2:3">
      <c r="B267" s="613">
        <f t="shared" si="137"/>
        <v>42705</v>
      </c>
      <c r="C267" s="614">
        <f t="shared" si="140"/>
        <v>125</v>
      </c>
    </row>
    <row r="268" spans="2:3">
      <c r="B268" s="613">
        <f t="shared" si="137"/>
        <v>42736</v>
      </c>
      <c r="C268" s="614">
        <f t="shared" si="140"/>
        <v>125</v>
      </c>
    </row>
    <row r="269" spans="2:3">
      <c r="B269" s="613">
        <f t="shared" si="137"/>
        <v>42767</v>
      </c>
      <c r="C269" s="614">
        <f t="shared" si="140"/>
        <v>125</v>
      </c>
    </row>
    <row r="270" spans="2:3">
      <c r="B270" s="613">
        <f t="shared" si="137"/>
        <v>42795</v>
      </c>
      <c r="C270" s="614">
        <f t="shared" si="140"/>
        <v>125</v>
      </c>
    </row>
    <row r="271" spans="2:3">
      <c r="B271" s="613">
        <f t="shared" si="137"/>
        <v>42826</v>
      </c>
      <c r="C271" s="614">
        <f t="shared" si="140"/>
        <v>125</v>
      </c>
    </row>
    <row r="272" spans="2:3">
      <c r="B272" s="613">
        <f t="shared" si="137"/>
        <v>42856</v>
      </c>
      <c r="C272" s="614">
        <f t="shared" si="140"/>
        <v>125</v>
      </c>
    </row>
    <row r="273" spans="2:3">
      <c r="B273" s="613">
        <f t="shared" si="137"/>
        <v>42887</v>
      </c>
      <c r="C273" s="614">
        <f t="shared" si="140"/>
        <v>125</v>
      </c>
    </row>
    <row r="274" spans="2:3">
      <c r="B274" s="613">
        <f t="shared" ref="B274:B337" si="141">+EDATE(B273,1)</f>
        <v>42917</v>
      </c>
      <c r="C274" s="614">
        <f t="shared" si="140"/>
        <v>125</v>
      </c>
    </row>
    <row r="275" spans="2:3">
      <c r="B275" s="613">
        <f t="shared" si="141"/>
        <v>42948</v>
      </c>
      <c r="C275" s="614">
        <f t="shared" si="140"/>
        <v>125</v>
      </c>
    </row>
    <row r="276" spans="2:3">
      <c r="B276" s="613">
        <f t="shared" si="141"/>
        <v>42979</v>
      </c>
      <c r="C276" s="614">
        <f t="shared" si="140"/>
        <v>125</v>
      </c>
    </row>
    <row r="277" spans="2:3">
      <c r="B277" s="613">
        <f t="shared" si="141"/>
        <v>43009</v>
      </c>
      <c r="C277" s="614">
        <f t="shared" si="140"/>
        <v>125</v>
      </c>
    </row>
    <row r="278" spans="2:3">
      <c r="B278" s="613">
        <f t="shared" si="141"/>
        <v>43040</v>
      </c>
      <c r="C278" s="614">
        <f t="shared" si="140"/>
        <v>125</v>
      </c>
    </row>
    <row r="279" spans="2:3">
      <c r="B279" s="613">
        <f t="shared" si="141"/>
        <v>43070</v>
      </c>
      <c r="C279" s="614">
        <f t="shared" si="140"/>
        <v>125</v>
      </c>
    </row>
    <row r="280" spans="2:3">
      <c r="B280" s="613">
        <f t="shared" si="141"/>
        <v>43101</v>
      </c>
      <c r="C280" s="614">
        <f t="shared" si="140"/>
        <v>125</v>
      </c>
    </row>
    <row r="281" spans="2:3">
      <c r="B281" s="613">
        <f t="shared" si="141"/>
        <v>43132</v>
      </c>
      <c r="C281" s="614">
        <f t="shared" si="140"/>
        <v>125</v>
      </c>
    </row>
    <row r="282" spans="2:3">
      <c r="B282" s="613">
        <f t="shared" si="141"/>
        <v>43160</v>
      </c>
      <c r="C282" s="614">
        <f t="shared" si="140"/>
        <v>125</v>
      </c>
    </row>
    <row r="283" spans="2:3">
      <c r="B283" s="613">
        <f t="shared" si="141"/>
        <v>43191</v>
      </c>
      <c r="C283" s="614">
        <f t="shared" si="140"/>
        <v>125</v>
      </c>
    </row>
    <row r="284" spans="2:3">
      <c r="B284" s="613">
        <f t="shared" si="141"/>
        <v>43221</v>
      </c>
      <c r="C284" s="614">
        <f t="shared" si="140"/>
        <v>125</v>
      </c>
    </row>
    <row r="285" spans="2:3">
      <c r="B285" s="613">
        <f t="shared" si="141"/>
        <v>43252</v>
      </c>
      <c r="C285" s="614">
        <f t="shared" si="140"/>
        <v>125</v>
      </c>
    </row>
    <row r="286" spans="2:3">
      <c r="B286" s="613">
        <f t="shared" si="141"/>
        <v>43282</v>
      </c>
      <c r="C286" s="614">
        <f t="shared" si="140"/>
        <v>125</v>
      </c>
    </row>
    <row r="287" spans="2:3">
      <c r="B287" s="613">
        <f t="shared" si="141"/>
        <v>43313</v>
      </c>
      <c r="C287" s="614">
        <f t="shared" si="140"/>
        <v>125</v>
      </c>
    </row>
    <row r="288" spans="2:3">
      <c r="B288" s="613">
        <f t="shared" si="141"/>
        <v>43344</v>
      </c>
      <c r="C288" s="614">
        <f t="shared" si="140"/>
        <v>125</v>
      </c>
    </row>
    <row r="289" spans="2:3">
      <c r="B289" s="613">
        <f t="shared" si="141"/>
        <v>43374</v>
      </c>
      <c r="C289" s="614">
        <f t="shared" si="140"/>
        <v>125</v>
      </c>
    </row>
    <row r="290" spans="2:3">
      <c r="B290" s="613">
        <f t="shared" si="141"/>
        <v>43405</v>
      </c>
      <c r="C290" s="614">
        <f t="shared" si="140"/>
        <v>125</v>
      </c>
    </row>
    <row r="291" spans="2:3">
      <c r="B291" s="613">
        <f t="shared" si="141"/>
        <v>43435</v>
      </c>
      <c r="C291" s="614">
        <f t="shared" si="140"/>
        <v>125</v>
      </c>
    </row>
    <row r="292" spans="2:3">
      <c r="B292" s="613">
        <f t="shared" si="141"/>
        <v>43466</v>
      </c>
      <c r="C292" s="614">
        <f t="shared" si="140"/>
        <v>125</v>
      </c>
    </row>
    <row r="293" spans="2:3">
      <c r="B293" s="613">
        <f t="shared" si="141"/>
        <v>43497</v>
      </c>
      <c r="C293" s="614">
        <f t="shared" si="140"/>
        <v>125</v>
      </c>
    </row>
    <row r="294" spans="2:3">
      <c r="B294" s="613">
        <f t="shared" si="141"/>
        <v>43525</v>
      </c>
      <c r="C294" s="614">
        <f t="shared" si="140"/>
        <v>125</v>
      </c>
    </row>
    <row r="295" spans="2:3">
      <c r="B295" s="613">
        <f t="shared" si="141"/>
        <v>43556</v>
      </c>
      <c r="C295" s="614">
        <f t="shared" si="140"/>
        <v>125</v>
      </c>
    </row>
    <row r="296" spans="2:3">
      <c r="B296" s="613">
        <f t="shared" si="141"/>
        <v>43586</v>
      </c>
      <c r="C296" s="614">
        <f t="shared" si="140"/>
        <v>125</v>
      </c>
    </row>
    <row r="297" spans="2:3">
      <c r="B297" s="613">
        <f t="shared" si="141"/>
        <v>43617</v>
      </c>
      <c r="C297" s="614">
        <f t="shared" si="140"/>
        <v>125</v>
      </c>
    </row>
    <row r="298" spans="2:3">
      <c r="B298" s="613">
        <f t="shared" si="141"/>
        <v>43647</v>
      </c>
      <c r="C298" s="614">
        <f t="shared" si="140"/>
        <v>125</v>
      </c>
    </row>
    <row r="299" spans="2:3">
      <c r="B299" s="613">
        <f t="shared" si="141"/>
        <v>43678</v>
      </c>
      <c r="C299" s="614">
        <f t="shared" si="140"/>
        <v>125</v>
      </c>
    </row>
    <row r="300" spans="2:3">
      <c r="B300" s="613">
        <f t="shared" si="141"/>
        <v>43709</v>
      </c>
      <c r="C300" s="614">
        <f t="shared" si="140"/>
        <v>125</v>
      </c>
    </row>
    <row r="301" spans="2:3">
      <c r="B301" s="613">
        <f t="shared" si="141"/>
        <v>43739</v>
      </c>
      <c r="C301" s="614">
        <f t="shared" si="140"/>
        <v>125</v>
      </c>
    </row>
    <row r="302" spans="2:3">
      <c r="B302" s="613">
        <f t="shared" si="141"/>
        <v>43770</v>
      </c>
      <c r="C302" s="614">
        <f t="shared" si="140"/>
        <v>125</v>
      </c>
    </row>
    <row r="303" spans="2:3">
      <c r="B303" s="613">
        <f t="shared" si="141"/>
        <v>43800</v>
      </c>
      <c r="C303" s="614">
        <f t="shared" si="140"/>
        <v>125</v>
      </c>
    </row>
    <row r="304" spans="2:3">
      <c r="B304" s="613">
        <f t="shared" si="141"/>
        <v>43831</v>
      </c>
      <c r="C304" s="614">
        <f t="shared" si="140"/>
        <v>125</v>
      </c>
    </row>
    <row r="305" spans="2:3">
      <c r="B305" s="613">
        <f t="shared" si="141"/>
        <v>43862</v>
      </c>
      <c r="C305" s="614">
        <f t="shared" si="140"/>
        <v>125</v>
      </c>
    </row>
    <row r="306" spans="2:3">
      <c r="B306" s="613">
        <f t="shared" si="141"/>
        <v>43891</v>
      </c>
      <c r="C306" s="614">
        <f t="shared" si="140"/>
        <v>125</v>
      </c>
    </row>
    <row r="307" spans="2:3">
      <c r="B307" s="613">
        <f t="shared" si="141"/>
        <v>43922</v>
      </c>
      <c r="C307" s="614">
        <f t="shared" si="140"/>
        <v>125</v>
      </c>
    </row>
    <row r="308" spans="2:3">
      <c r="B308" s="613">
        <f t="shared" si="141"/>
        <v>43952</v>
      </c>
      <c r="C308" s="614">
        <f t="shared" si="140"/>
        <v>125</v>
      </c>
    </row>
    <row r="309" spans="2:3">
      <c r="B309" s="613">
        <f t="shared" si="141"/>
        <v>43983</v>
      </c>
      <c r="C309" s="614">
        <f t="shared" si="140"/>
        <v>125</v>
      </c>
    </row>
    <row r="310" spans="2:3">
      <c r="B310" s="613">
        <f t="shared" si="141"/>
        <v>44013</v>
      </c>
      <c r="C310" s="614">
        <f t="shared" si="140"/>
        <v>125</v>
      </c>
    </row>
    <row r="311" spans="2:3">
      <c r="B311" s="613">
        <f t="shared" si="141"/>
        <v>44044</v>
      </c>
      <c r="C311" s="614">
        <f t="shared" si="140"/>
        <v>125</v>
      </c>
    </row>
    <row r="312" spans="2:3">
      <c r="B312" s="613">
        <f t="shared" si="141"/>
        <v>44075</v>
      </c>
      <c r="C312" s="614">
        <f t="shared" si="140"/>
        <v>125</v>
      </c>
    </row>
    <row r="313" spans="2:3">
      <c r="B313" s="613">
        <f t="shared" si="141"/>
        <v>44105</v>
      </c>
      <c r="C313" s="614">
        <f t="shared" si="140"/>
        <v>125</v>
      </c>
    </row>
    <row r="314" spans="2:3">
      <c r="B314" s="613">
        <f t="shared" si="141"/>
        <v>44136</v>
      </c>
      <c r="C314" s="614">
        <f t="shared" ref="C314:C377" si="142">+C302</f>
        <v>125</v>
      </c>
    </row>
    <row r="315" spans="2:3">
      <c r="B315" s="613">
        <f t="shared" si="141"/>
        <v>44166</v>
      </c>
      <c r="C315" s="614">
        <f t="shared" si="142"/>
        <v>125</v>
      </c>
    </row>
    <row r="316" spans="2:3">
      <c r="B316" s="613">
        <f t="shared" si="141"/>
        <v>44197</v>
      </c>
      <c r="C316" s="614">
        <f t="shared" si="142"/>
        <v>125</v>
      </c>
    </row>
    <row r="317" spans="2:3">
      <c r="B317" s="613">
        <f t="shared" si="141"/>
        <v>44228</v>
      </c>
      <c r="C317" s="614">
        <f t="shared" si="142"/>
        <v>125</v>
      </c>
    </row>
    <row r="318" spans="2:3">
      <c r="B318" s="613">
        <f t="shared" si="141"/>
        <v>44256</v>
      </c>
      <c r="C318" s="614">
        <f t="shared" si="142"/>
        <v>125</v>
      </c>
    </row>
    <row r="319" spans="2:3">
      <c r="B319" s="613">
        <f t="shared" si="141"/>
        <v>44287</v>
      </c>
      <c r="C319" s="614">
        <f t="shared" si="142"/>
        <v>125</v>
      </c>
    </row>
    <row r="320" spans="2:3">
      <c r="B320" s="613">
        <f t="shared" si="141"/>
        <v>44317</v>
      </c>
      <c r="C320" s="614">
        <f t="shared" si="142"/>
        <v>125</v>
      </c>
    </row>
    <row r="321" spans="2:3">
      <c r="B321" s="613">
        <f t="shared" si="141"/>
        <v>44348</v>
      </c>
      <c r="C321" s="614">
        <f t="shared" si="142"/>
        <v>125</v>
      </c>
    </row>
    <row r="322" spans="2:3">
      <c r="B322" s="613">
        <f t="shared" si="141"/>
        <v>44378</v>
      </c>
      <c r="C322" s="614">
        <f t="shared" si="142"/>
        <v>125</v>
      </c>
    </row>
    <row r="323" spans="2:3">
      <c r="B323" s="613">
        <f t="shared" si="141"/>
        <v>44409</v>
      </c>
      <c r="C323" s="614">
        <f t="shared" si="142"/>
        <v>125</v>
      </c>
    </row>
    <row r="324" spans="2:3">
      <c r="B324" s="613">
        <f t="shared" si="141"/>
        <v>44440</v>
      </c>
      <c r="C324" s="614">
        <f t="shared" si="142"/>
        <v>125</v>
      </c>
    </row>
    <row r="325" spans="2:3">
      <c r="B325" s="613">
        <f t="shared" si="141"/>
        <v>44470</v>
      </c>
      <c r="C325" s="614">
        <f t="shared" si="142"/>
        <v>125</v>
      </c>
    </row>
    <row r="326" spans="2:3">
      <c r="B326" s="613">
        <f t="shared" si="141"/>
        <v>44501</v>
      </c>
      <c r="C326" s="614">
        <f t="shared" si="142"/>
        <v>125</v>
      </c>
    </row>
    <row r="327" spans="2:3">
      <c r="B327" s="613">
        <f t="shared" si="141"/>
        <v>44531</v>
      </c>
      <c r="C327" s="614">
        <f t="shared" si="142"/>
        <v>125</v>
      </c>
    </row>
    <row r="328" spans="2:3">
      <c r="B328" s="613">
        <f t="shared" si="141"/>
        <v>44562</v>
      </c>
      <c r="C328" s="614">
        <f t="shared" si="142"/>
        <v>125</v>
      </c>
    </row>
    <row r="329" spans="2:3">
      <c r="B329" s="613">
        <f t="shared" si="141"/>
        <v>44593</v>
      </c>
      <c r="C329" s="614">
        <f t="shared" si="142"/>
        <v>125</v>
      </c>
    </row>
    <row r="330" spans="2:3">
      <c r="B330" s="613">
        <f t="shared" si="141"/>
        <v>44621</v>
      </c>
      <c r="C330" s="614">
        <f t="shared" si="142"/>
        <v>125</v>
      </c>
    </row>
    <row r="331" spans="2:3">
      <c r="B331" s="613">
        <f t="shared" si="141"/>
        <v>44652</v>
      </c>
      <c r="C331" s="614">
        <f t="shared" si="142"/>
        <v>125</v>
      </c>
    </row>
    <row r="332" spans="2:3">
      <c r="B332" s="613">
        <f t="shared" si="141"/>
        <v>44682</v>
      </c>
      <c r="C332" s="614">
        <f t="shared" si="142"/>
        <v>125</v>
      </c>
    </row>
    <row r="333" spans="2:3">
      <c r="B333" s="613">
        <f t="shared" si="141"/>
        <v>44713</v>
      </c>
      <c r="C333" s="614">
        <f t="shared" si="142"/>
        <v>125</v>
      </c>
    </row>
    <row r="334" spans="2:3">
      <c r="B334" s="613">
        <f t="shared" si="141"/>
        <v>44743</v>
      </c>
      <c r="C334" s="614">
        <f t="shared" si="142"/>
        <v>125</v>
      </c>
    </row>
    <row r="335" spans="2:3">
      <c r="B335" s="613">
        <f t="shared" si="141"/>
        <v>44774</v>
      </c>
      <c r="C335" s="614">
        <f t="shared" si="142"/>
        <v>125</v>
      </c>
    </row>
    <row r="336" spans="2:3">
      <c r="B336" s="613">
        <f t="shared" si="141"/>
        <v>44805</v>
      </c>
      <c r="C336" s="614">
        <f t="shared" si="142"/>
        <v>125</v>
      </c>
    </row>
    <row r="337" spans="2:3">
      <c r="B337" s="613">
        <f t="shared" si="141"/>
        <v>44835</v>
      </c>
      <c r="C337" s="614">
        <f t="shared" si="142"/>
        <v>125</v>
      </c>
    </row>
    <row r="338" spans="2:3">
      <c r="B338" s="613">
        <f t="shared" ref="B338:B401" si="143">+EDATE(B337,1)</f>
        <v>44866</v>
      </c>
      <c r="C338" s="614">
        <f t="shared" si="142"/>
        <v>125</v>
      </c>
    </row>
    <row r="339" spans="2:3">
      <c r="B339" s="613">
        <f t="shared" si="143"/>
        <v>44896</v>
      </c>
      <c r="C339" s="614">
        <f t="shared" si="142"/>
        <v>125</v>
      </c>
    </row>
    <row r="340" spans="2:3">
      <c r="B340" s="613">
        <f t="shared" si="143"/>
        <v>44927</v>
      </c>
      <c r="C340" s="614">
        <f t="shared" si="142"/>
        <v>125</v>
      </c>
    </row>
    <row r="341" spans="2:3">
      <c r="B341" s="613">
        <f t="shared" si="143"/>
        <v>44958</v>
      </c>
      <c r="C341" s="614">
        <f t="shared" si="142"/>
        <v>125</v>
      </c>
    </row>
    <row r="342" spans="2:3">
      <c r="B342" s="613">
        <f t="shared" si="143"/>
        <v>44986</v>
      </c>
      <c r="C342" s="614">
        <f t="shared" si="142"/>
        <v>125</v>
      </c>
    </row>
    <row r="343" spans="2:3">
      <c r="B343" s="613">
        <f t="shared" si="143"/>
        <v>45017</v>
      </c>
      <c r="C343" s="614">
        <f t="shared" si="142"/>
        <v>125</v>
      </c>
    </row>
    <row r="344" spans="2:3">
      <c r="B344" s="613">
        <f t="shared" si="143"/>
        <v>45047</v>
      </c>
      <c r="C344" s="614">
        <f t="shared" si="142"/>
        <v>125</v>
      </c>
    </row>
    <row r="345" spans="2:3">
      <c r="B345" s="613">
        <f t="shared" si="143"/>
        <v>45078</v>
      </c>
      <c r="C345" s="614">
        <f t="shared" si="142"/>
        <v>125</v>
      </c>
    </row>
    <row r="346" spans="2:3">
      <c r="B346" s="613">
        <f t="shared" si="143"/>
        <v>45108</v>
      </c>
      <c r="C346" s="614">
        <f t="shared" si="142"/>
        <v>125</v>
      </c>
    </row>
    <row r="347" spans="2:3">
      <c r="B347" s="613">
        <f t="shared" si="143"/>
        <v>45139</v>
      </c>
      <c r="C347" s="614">
        <f t="shared" si="142"/>
        <v>125</v>
      </c>
    </row>
    <row r="348" spans="2:3">
      <c r="B348" s="613">
        <f t="shared" si="143"/>
        <v>45170</v>
      </c>
      <c r="C348" s="614">
        <f t="shared" si="142"/>
        <v>125</v>
      </c>
    </row>
    <row r="349" spans="2:3">
      <c r="B349" s="613">
        <f t="shared" si="143"/>
        <v>45200</v>
      </c>
      <c r="C349" s="614">
        <f t="shared" si="142"/>
        <v>125</v>
      </c>
    </row>
    <row r="350" spans="2:3">
      <c r="B350" s="613">
        <f t="shared" si="143"/>
        <v>45231</v>
      </c>
      <c r="C350" s="614">
        <f t="shared" si="142"/>
        <v>125</v>
      </c>
    </row>
    <row r="351" spans="2:3">
      <c r="B351" s="613">
        <f t="shared" si="143"/>
        <v>45261</v>
      </c>
      <c r="C351" s="614">
        <f t="shared" si="142"/>
        <v>125</v>
      </c>
    </row>
    <row r="352" spans="2:3">
      <c r="B352" s="613">
        <f t="shared" si="143"/>
        <v>45292</v>
      </c>
      <c r="C352" s="614">
        <f t="shared" si="142"/>
        <v>125</v>
      </c>
    </row>
    <row r="353" spans="2:3">
      <c r="B353" s="613">
        <f t="shared" si="143"/>
        <v>45323</v>
      </c>
      <c r="C353" s="614">
        <f t="shared" si="142"/>
        <v>125</v>
      </c>
    </row>
    <row r="354" spans="2:3">
      <c r="B354" s="613">
        <f t="shared" si="143"/>
        <v>45352</v>
      </c>
      <c r="C354" s="614">
        <f t="shared" si="142"/>
        <v>125</v>
      </c>
    </row>
    <row r="355" spans="2:3">
      <c r="B355" s="613">
        <f t="shared" si="143"/>
        <v>45383</v>
      </c>
      <c r="C355" s="614">
        <f t="shared" si="142"/>
        <v>125</v>
      </c>
    </row>
    <row r="356" spans="2:3">
      <c r="B356" s="613">
        <f t="shared" si="143"/>
        <v>45413</v>
      </c>
      <c r="C356" s="614">
        <f t="shared" si="142"/>
        <v>125</v>
      </c>
    </row>
    <row r="357" spans="2:3">
      <c r="B357" s="613">
        <f t="shared" si="143"/>
        <v>45444</v>
      </c>
      <c r="C357" s="614">
        <f t="shared" si="142"/>
        <v>125</v>
      </c>
    </row>
    <row r="358" spans="2:3">
      <c r="B358" s="613">
        <f t="shared" si="143"/>
        <v>45474</v>
      </c>
      <c r="C358" s="614">
        <f t="shared" si="142"/>
        <v>125</v>
      </c>
    </row>
    <row r="359" spans="2:3">
      <c r="B359" s="613">
        <f t="shared" si="143"/>
        <v>45505</v>
      </c>
      <c r="C359" s="614">
        <f t="shared" si="142"/>
        <v>125</v>
      </c>
    </row>
    <row r="360" spans="2:3">
      <c r="B360" s="613">
        <f t="shared" si="143"/>
        <v>45536</v>
      </c>
      <c r="C360" s="614">
        <f t="shared" si="142"/>
        <v>125</v>
      </c>
    </row>
    <row r="361" spans="2:3">
      <c r="B361" s="613">
        <f t="shared" si="143"/>
        <v>45566</v>
      </c>
      <c r="C361" s="614">
        <f t="shared" si="142"/>
        <v>125</v>
      </c>
    </row>
    <row r="362" spans="2:3">
      <c r="B362" s="613">
        <f t="shared" si="143"/>
        <v>45597</v>
      </c>
      <c r="C362" s="614">
        <f t="shared" si="142"/>
        <v>125</v>
      </c>
    </row>
    <row r="363" spans="2:3">
      <c r="B363" s="613">
        <f t="shared" si="143"/>
        <v>45627</v>
      </c>
      <c r="C363" s="614">
        <f t="shared" si="142"/>
        <v>125</v>
      </c>
    </row>
    <row r="364" spans="2:3">
      <c r="B364" s="613">
        <f t="shared" si="143"/>
        <v>45658</v>
      </c>
      <c r="C364" s="614">
        <f t="shared" si="142"/>
        <v>125</v>
      </c>
    </row>
    <row r="365" spans="2:3">
      <c r="B365" s="613">
        <f t="shared" si="143"/>
        <v>45689</v>
      </c>
      <c r="C365" s="614">
        <f t="shared" si="142"/>
        <v>125</v>
      </c>
    </row>
    <row r="366" spans="2:3">
      <c r="B366" s="613">
        <f t="shared" si="143"/>
        <v>45717</v>
      </c>
      <c r="C366" s="614">
        <f t="shared" si="142"/>
        <v>125</v>
      </c>
    </row>
    <row r="367" spans="2:3">
      <c r="B367" s="613">
        <f t="shared" si="143"/>
        <v>45748</v>
      </c>
      <c r="C367" s="614">
        <f t="shared" si="142"/>
        <v>125</v>
      </c>
    </row>
    <row r="368" spans="2:3">
      <c r="B368" s="613">
        <f t="shared" si="143"/>
        <v>45778</v>
      </c>
      <c r="C368" s="614">
        <f t="shared" si="142"/>
        <v>125</v>
      </c>
    </row>
    <row r="369" spans="2:3">
      <c r="B369" s="613">
        <f t="shared" si="143"/>
        <v>45809</v>
      </c>
      <c r="C369" s="614">
        <f t="shared" si="142"/>
        <v>125</v>
      </c>
    </row>
    <row r="370" spans="2:3">
      <c r="B370" s="613">
        <f t="shared" si="143"/>
        <v>45839</v>
      </c>
      <c r="C370" s="614">
        <f t="shared" si="142"/>
        <v>125</v>
      </c>
    </row>
    <row r="371" spans="2:3">
      <c r="B371" s="613">
        <f t="shared" si="143"/>
        <v>45870</v>
      </c>
      <c r="C371" s="614">
        <f t="shared" si="142"/>
        <v>125</v>
      </c>
    </row>
    <row r="372" spans="2:3">
      <c r="B372" s="613">
        <f t="shared" si="143"/>
        <v>45901</v>
      </c>
      <c r="C372" s="614">
        <f t="shared" si="142"/>
        <v>125</v>
      </c>
    </row>
    <row r="373" spans="2:3">
      <c r="B373" s="613">
        <f t="shared" si="143"/>
        <v>45931</v>
      </c>
      <c r="C373" s="614">
        <f t="shared" si="142"/>
        <v>125</v>
      </c>
    </row>
    <row r="374" spans="2:3">
      <c r="B374" s="613">
        <f t="shared" si="143"/>
        <v>45962</v>
      </c>
      <c r="C374" s="614">
        <f t="shared" si="142"/>
        <v>125</v>
      </c>
    </row>
    <row r="375" spans="2:3">
      <c r="B375" s="613">
        <f t="shared" si="143"/>
        <v>45992</v>
      </c>
      <c r="C375" s="614">
        <f t="shared" si="142"/>
        <v>125</v>
      </c>
    </row>
    <row r="376" spans="2:3">
      <c r="B376" s="613">
        <f t="shared" si="143"/>
        <v>46023</v>
      </c>
      <c r="C376" s="614">
        <f t="shared" si="142"/>
        <v>125</v>
      </c>
    </row>
    <row r="377" spans="2:3">
      <c r="B377" s="613">
        <f t="shared" si="143"/>
        <v>46054</v>
      </c>
      <c r="C377" s="614">
        <f t="shared" si="142"/>
        <v>125</v>
      </c>
    </row>
    <row r="378" spans="2:3">
      <c r="B378" s="613">
        <f t="shared" si="143"/>
        <v>46082</v>
      </c>
      <c r="C378" s="614">
        <f t="shared" ref="C378:C411" si="144">+C366</f>
        <v>125</v>
      </c>
    </row>
    <row r="379" spans="2:3">
      <c r="B379" s="613">
        <f t="shared" si="143"/>
        <v>46113</v>
      </c>
      <c r="C379" s="614">
        <f t="shared" si="144"/>
        <v>125</v>
      </c>
    </row>
    <row r="380" spans="2:3">
      <c r="B380" s="613">
        <f t="shared" si="143"/>
        <v>46143</v>
      </c>
      <c r="C380" s="614">
        <f t="shared" si="144"/>
        <v>125</v>
      </c>
    </row>
    <row r="381" spans="2:3">
      <c r="B381" s="613">
        <f t="shared" si="143"/>
        <v>46174</v>
      </c>
      <c r="C381" s="614">
        <f t="shared" si="144"/>
        <v>125</v>
      </c>
    </row>
    <row r="382" spans="2:3">
      <c r="B382" s="613">
        <f t="shared" si="143"/>
        <v>46204</v>
      </c>
      <c r="C382" s="614">
        <f t="shared" si="144"/>
        <v>125</v>
      </c>
    </row>
    <row r="383" spans="2:3">
      <c r="B383" s="613">
        <f t="shared" si="143"/>
        <v>46235</v>
      </c>
      <c r="C383" s="614">
        <f t="shared" si="144"/>
        <v>125</v>
      </c>
    </row>
    <row r="384" spans="2:3">
      <c r="B384" s="613">
        <f t="shared" si="143"/>
        <v>46266</v>
      </c>
      <c r="C384" s="614">
        <f t="shared" si="144"/>
        <v>125</v>
      </c>
    </row>
    <row r="385" spans="2:3">
      <c r="B385" s="613">
        <f t="shared" si="143"/>
        <v>46296</v>
      </c>
      <c r="C385" s="614">
        <f t="shared" si="144"/>
        <v>125</v>
      </c>
    </row>
    <row r="386" spans="2:3">
      <c r="B386" s="613">
        <f t="shared" si="143"/>
        <v>46327</v>
      </c>
      <c r="C386" s="614">
        <f t="shared" si="144"/>
        <v>125</v>
      </c>
    </row>
    <row r="387" spans="2:3">
      <c r="B387" s="613">
        <f t="shared" si="143"/>
        <v>46357</v>
      </c>
      <c r="C387" s="614">
        <f t="shared" si="144"/>
        <v>125</v>
      </c>
    </row>
    <row r="388" spans="2:3">
      <c r="B388" s="613">
        <f t="shared" si="143"/>
        <v>46388</v>
      </c>
      <c r="C388" s="614">
        <f t="shared" si="144"/>
        <v>125</v>
      </c>
    </row>
    <row r="389" spans="2:3">
      <c r="B389" s="613">
        <f t="shared" si="143"/>
        <v>46419</v>
      </c>
      <c r="C389" s="614">
        <f t="shared" si="144"/>
        <v>125</v>
      </c>
    </row>
    <row r="390" spans="2:3">
      <c r="B390" s="613">
        <f t="shared" si="143"/>
        <v>46447</v>
      </c>
      <c r="C390" s="614">
        <f t="shared" si="144"/>
        <v>125</v>
      </c>
    </row>
    <row r="391" spans="2:3">
      <c r="B391" s="613">
        <f t="shared" si="143"/>
        <v>46478</v>
      </c>
      <c r="C391" s="614">
        <f t="shared" si="144"/>
        <v>125</v>
      </c>
    </row>
    <row r="392" spans="2:3">
      <c r="B392" s="613">
        <f t="shared" si="143"/>
        <v>46508</v>
      </c>
      <c r="C392" s="614">
        <f t="shared" si="144"/>
        <v>125</v>
      </c>
    </row>
    <row r="393" spans="2:3">
      <c r="B393" s="613">
        <f t="shared" si="143"/>
        <v>46539</v>
      </c>
      <c r="C393" s="614">
        <f t="shared" si="144"/>
        <v>125</v>
      </c>
    </row>
    <row r="394" spans="2:3">
      <c r="B394" s="613">
        <f t="shared" si="143"/>
        <v>46569</v>
      </c>
      <c r="C394" s="614">
        <f t="shared" si="144"/>
        <v>125</v>
      </c>
    </row>
    <row r="395" spans="2:3">
      <c r="B395" s="613">
        <f t="shared" si="143"/>
        <v>46600</v>
      </c>
      <c r="C395" s="614">
        <f t="shared" si="144"/>
        <v>125</v>
      </c>
    </row>
    <row r="396" spans="2:3">
      <c r="B396" s="613">
        <f t="shared" si="143"/>
        <v>46631</v>
      </c>
      <c r="C396" s="614">
        <f t="shared" si="144"/>
        <v>125</v>
      </c>
    </row>
    <row r="397" spans="2:3">
      <c r="B397" s="613">
        <f t="shared" si="143"/>
        <v>46661</v>
      </c>
      <c r="C397" s="614">
        <f t="shared" si="144"/>
        <v>125</v>
      </c>
    </row>
    <row r="398" spans="2:3">
      <c r="B398" s="613">
        <f t="shared" si="143"/>
        <v>46692</v>
      </c>
      <c r="C398" s="614">
        <f t="shared" si="144"/>
        <v>125</v>
      </c>
    </row>
    <row r="399" spans="2:3">
      <c r="B399" s="613">
        <f t="shared" si="143"/>
        <v>46722</v>
      </c>
      <c r="C399" s="614">
        <f t="shared" si="144"/>
        <v>125</v>
      </c>
    </row>
    <row r="400" spans="2:3">
      <c r="B400" s="613">
        <f t="shared" si="143"/>
        <v>46753</v>
      </c>
      <c r="C400" s="614">
        <f t="shared" si="144"/>
        <v>125</v>
      </c>
    </row>
    <row r="401" spans="2:3">
      <c r="B401" s="613">
        <f t="shared" si="143"/>
        <v>46784</v>
      </c>
      <c r="C401" s="614">
        <f t="shared" si="144"/>
        <v>125</v>
      </c>
    </row>
    <row r="402" spans="2:3">
      <c r="B402" s="613">
        <f t="shared" ref="B402:B411" si="145">+EDATE(B401,1)</f>
        <v>46813</v>
      </c>
      <c r="C402" s="614">
        <f t="shared" si="144"/>
        <v>125</v>
      </c>
    </row>
    <row r="403" spans="2:3">
      <c r="B403" s="613">
        <f t="shared" si="145"/>
        <v>46844</v>
      </c>
      <c r="C403" s="614">
        <f t="shared" si="144"/>
        <v>125</v>
      </c>
    </row>
    <row r="404" spans="2:3">
      <c r="B404" s="613">
        <f t="shared" si="145"/>
        <v>46874</v>
      </c>
      <c r="C404" s="614">
        <f t="shared" si="144"/>
        <v>125</v>
      </c>
    </row>
    <row r="405" spans="2:3">
      <c r="B405" s="613">
        <f t="shared" si="145"/>
        <v>46905</v>
      </c>
      <c r="C405" s="614">
        <f t="shared" si="144"/>
        <v>125</v>
      </c>
    </row>
    <row r="406" spans="2:3">
      <c r="B406" s="613">
        <f t="shared" si="145"/>
        <v>46935</v>
      </c>
      <c r="C406" s="614">
        <f t="shared" si="144"/>
        <v>125</v>
      </c>
    </row>
    <row r="407" spans="2:3">
      <c r="B407" s="613">
        <f t="shared" si="145"/>
        <v>46966</v>
      </c>
      <c r="C407" s="614">
        <f t="shared" si="144"/>
        <v>125</v>
      </c>
    </row>
    <row r="408" spans="2:3">
      <c r="B408" s="613">
        <f t="shared" si="145"/>
        <v>46997</v>
      </c>
      <c r="C408" s="614">
        <f t="shared" si="144"/>
        <v>125</v>
      </c>
    </row>
    <row r="409" spans="2:3">
      <c r="B409" s="613">
        <f t="shared" si="145"/>
        <v>47027</v>
      </c>
      <c r="C409" s="614">
        <f t="shared" si="144"/>
        <v>125</v>
      </c>
    </row>
    <row r="410" spans="2:3">
      <c r="B410" s="613">
        <f t="shared" si="145"/>
        <v>47058</v>
      </c>
      <c r="C410" s="614">
        <f t="shared" si="144"/>
        <v>125</v>
      </c>
    </row>
    <row r="411" spans="2:3">
      <c r="B411" s="613">
        <f t="shared" si="145"/>
        <v>47088</v>
      </c>
      <c r="C411" s="614">
        <f t="shared" si="144"/>
        <v>125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A416"/>
  <sheetViews>
    <sheetView showGridLines="0" zoomScale="75" zoomScaleNormal="75" workbookViewId="0">
      <selection activeCell="B2" sqref="B2:GA416"/>
    </sheetView>
  </sheetViews>
  <sheetFormatPr defaultRowHeight="15"/>
  <cols>
    <col min="1" max="1" width="9.28515625" bestFit="1" customWidth="1"/>
    <col min="2" max="2" width="22.85546875" bestFit="1" customWidth="1"/>
    <col min="3" max="3" width="35.28515625" customWidth="1"/>
    <col min="4" max="4" width="15.140625" bestFit="1" customWidth="1"/>
    <col min="5" max="9" width="13.28515625" bestFit="1" customWidth="1"/>
    <col min="10" max="10" width="15.140625" bestFit="1" customWidth="1"/>
    <col min="11" max="15" width="13.28515625" bestFit="1" customWidth="1"/>
    <col min="16" max="51" width="13.28515625" style="461" bestFit="1" customWidth="1"/>
  </cols>
  <sheetData>
    <row r="1" spans="2:183">
      <c r="C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83">
      <c r="B2" s="160" t="s">
        <v>32</v>
      </c>
      <c r="C2" s="161" t="s">
        <v>33</v>
      </c>
      <c r="D2" s="162">
        <v>41275</v>
      </c>
      <c r="E2" s="162">
        <v>41306</v>
      </c>
      <c r="F2" s="162">
        <v>41334</v>
      </c>
      <c r="G2" s="162">
        <v>41365</v>
      </c>
      <c r="H2" s="162">
        <v>41395</v>
      </c>
      <c r="I2" s="162">
        <v>41426</v>
      </c>
      <c r="J2" s="162">
        <v>41456</v>
      </c>
      <c r="K2" s="162">
        <v>41487</v>
      </c>
      <c r="L2" s="162">
        <v>41518</v>
      </c>
      <c r="M2" s="162">
        <v>41548</v>
      </c>
      <c r="N2" s="162">
        <v>41579</v>
      </c>
      <c r="O2" s="162">
        <v>41609</v>
      </c>
      <c r="P2" s="162">
        <v>41640</v>
      </c>
      <c r="Q2" s="162">
        <v>41671</v>
      </c>
      <c r="R2" s="162">
        <v>41699</v>
      </c>
      <c r="S2" s="162">
        <v>41730</v>
      </c>
      <c r="T2" s="162">
        <v>41760</v>
      </c>
      <c r="U2" s="162">
        <v>41791</v>
      </c>
      <c r="V2" s="162">
        <v>41821</v>
      </c>
      <c r="W2" s="162">
        <v>41852</v>
      </c>
      <c r="X2" s="162">
        <v>41883</v>
      </c>
      <c r="Y2" s="162">
        <v>41913</v>
      </c>
      <c r="Z2" s="162">
        <v>41944</v>
      </c>
      <c r="AA2" s="162">
        <v>41974</v>
      </c>
      <c r="AB2" s="162">
        <v>42005</v>
      </c>
      <c r="AC2" s="162">
        <v>42036</v>
      </c>
      <c r="AD2" s="162">
        <v>42064</v>
      </c>
      <c r="AE2" s="162">
        <v>42095</v>
      </c>
      <c r="AF2" s="162">
        <v>42125</v>
      </c>
      <c r="AG2" s="162">
        <v>42156</v>
      </c>
      <c r="AH2" s="162">
        <v>42186</v>
      </c>
      <c r="AI2" s="162">
        <v>42217</v>
      </c>
      <c r="AJ2" s="162">
        <v>42248</v>
      </c>
      <c r="AK2" s="162">
        <v>42278</v>
      </c>
      <c r="AL2" s="162">
        <v>42309</v>
      </c>
      <c r="AM2" s="162">
        <v>42339</v>
      </c>
      <c r="AN2" s="162">
        <v>42370</v>
      </c>
      <c r="AO2" s="162">
        <v>42401</v>
      </c>
      <c r="AP2" s="162">
        <v>42430</v>
      </c>
      <c r="AQ2" s="162">
        <v>42461</v>
      </c>
      <c r="AR2" s="162">
        <v>42491</v>
      </c>
      <c r="AS2" s="162">
        <v>42522</v>
      </c>
      <c r="AT2" s="162">
        <v>42552</v>
      </c>
      <c r="AU2" s="162">
        <v>42583</v>
      </c>
      <c r="AV2" s="162">
        <v>42614</v>
      </c>
      <c r="AW2" s="162">
        <v>42644</v>
      </c>
      <c r="AX2" s="162">
        <v>42675</v>
      </c>
      <c r="AY2" s="162">
        <v>42705</v>
      </c>
      <c r="AZ2" s="162">
        <v>42736</v>
      </c>
      <c r="BA2" s="162">
        <v>42767</v>
      </c>
      <c r="BB2" s="162">
        <v>42795</v>
      </c>
      <c r="BC2" s="162">
        <v>42826</v>
      </c>
      <c r="BD2" s="162">
        <v>42856</v>
      </c>
      <c r="BE2" s="162">
        <v>42887</v>
      </c>
      <c r="BF2" s="162">
        <v>42917</v>
      </c>
      <c r="BG2" s="162">
        <v>42948</v>
      </c>
      <c r="BH2" s="162">
        <v>42979</v>
      </c>
      <c r="BI2" s="162">
        <v>43009</v>
      </c>
      <c r="BJ2" s="162">
        <v>43040</v>
      </c>
      <c r="BK2" s="162">
        <v>43070</v>
      </c>
      <c r="BL2" s="162">
        <v>43101</v>
      </c>
      <c r="BM2" s="162">
        <v>43132</v>
      </c>
      <c r="BN2" s="162">
        <v>43160</v>
      </c>
      <c r="BO2" s="162">
        <v>43191</v>
      </c>
      <c r="BP2" s="162">
        <v>43221</v>
      </c>
      <c r="BQ2" s="162">
        <v>43252</v>
      </c>
      <c r="BR2" s="162">
        <v>43282</v>
      </c>
      <c r="BS2" s="162">
        <v>43313</v>
      </c>
      <c r="BT2" s="162">
        <v>43344</v>
      </c>
      <c r="BU2" s="162">
        <v>43374</v>
      </c>
      <c r="BV2" s="162">
        <v>43405</v>
      </c>
      <c r="BW2" s="162">
        <v>43435</v>
      </c>
      <c r="BX2" s="162">
        <v>43466</v>
      </c>
      <c r="BY2" s="162">
        <v>43497</v>
      </c>
      <c r="BZ2" s="162">
        <v>43525</v>
      </c>
      <c r="CA2" s="162">
        <v>43556</v>
      </c>
      <c r="CB2" s="162">
        <v>43586</v>
      </c>
      <c r="CC2" s="162">
        <v>43617</v>
      </c>
      <c r="CD2" s="162">
        <v>43647</v>
      </c>
      <c r="CE2" s="162">
        <v>43678</v>
      </c>
      <c r="CF2" s="162">
        <v>43709</v>
      </c>
      <c r="CG2" s="162">
        <v>43739</v>
      </c>
      <c r="CH2" s="162">
        <v>43770</v>
      </c>
      <c r="CI2" s="162">
        <v>43800</v>
      </c>
      <c r="CJ2" s="162">
        <v>43831</v>
      </c>
      <c r="CK2" s="162">
        <v>43862</v>
      </c>
      <c r="CL2" s="162">
        <v>43891</v>
      </c>
      <c r="CM2" s="162">
        <v>43922</v>
      </c>
      <c r="CN2" s="162">
        <v>43952</v>
      </c>
      <c r="CO2" s="162">
        <v>43983</v>
      </c>
      <c r="CP2" s="162">
        <v>44013</v>
      </c>
      <c r="CQ2" s="162">
        <v>44044</v>
      </c>
      <c r="CR2" s="162">
        <v>44075</v>
      </c>
      <c r="CS2" s="162">
        <v>44105</v>
      </c>
      <c r="CT2" s="162">
        <v>44136</v>
      </c>
      <c r="CU2" s="162">
        <v>44166</v>
      </c>
      <c r="CV2" s="162">
        <v>44197</v>
      </c>
      <c r="CW2" s="162">
        <v>44228</v>
      </c>
      <c r="CX2" s="162">
        <v>44256</v>
      </c>
      <c r="CY2" s="162">
        <v>44287</v>
      </c>
      <c r="CZ2" s="162">
        <v>44317</v>
      </c>
      <c r="DA2" s="162">
        <v>44348</v>
      </c>
      <c r="DB2" s="162">
        <v>44378</v>
      </c>
      <c r="DC2" s="162">
        <v>44409</v>
      </c>
      <c r="DD2" s="162">
        <v>44440</v>
      </c>
      <c r="DE2" s="162">
        <v>44470</v>
      </c>
      <c r="DF2" s="162">
        <v>44501</v>
      </c>
      <c r="DG2" s="162">
        <v>44531</v>
      </c>
      <c r="DH2" s="162">
        <v>44562</v>
      </c>
      <c r="DI2" s="162">
        <v>44593</v>
      </c>
      <c r="DJ2" s="162">
        <v>44621</v>
      </c>
      <c r="DK2" s="162">
        <v>44652</v>
      </c>
      <c r="DL2" s="162">
        <v>44682</v>
      </c>
      <c r="DM2" s="162">
        <v>44713</v>
      </c>
      <c r="DN2" s="162">
        <v>44743</v>
      </c>
      <c r="DO2" s="162">
        <v>44774</v>
      </c>
      <c r="DP2" s="162">
        <v>44805</v>
      </c>
      <c r="DQ2" s="162">
        <v>44835</v>
      </c>
      <c r="DR2" s="162">
        <v>44866</v>
      </c>
      <c r="DS2" s="162">
        <v>44896</v>
      </c>
      <c r="DT2" s="162">
        <v>44927</v>
      </c>
      <c r="DU2" s="162">
        <v>44958</v>
      </c>
      <c r="DV2" s="162">
        <v>44986</v>
      </c>
      <c r="DW2" s="162">
        <v>45017</v>
      </c>
      <c r="DX2" s="162">
        <v>45047</v>
      </c>
      <c r="DY2" s="162">
        <v>45078</v>
      </c>
      <c r="DZ2" s="162">
        <v>45108</v>
      </c>
      <c r="EA2" s="162">
        <v>45139</v>
      </c>
      <c r="EB2" s="162">
        <v>45170</v>
      </c>
      <c r="EC2" s="162">
        <v>45200</v>
      </c>
      <c r="ED2" s="162">
        <v>45231</v>
      </c>
      <c r="EE2" s="162">
        <v>45261</v>
      </c>
      <c r="EF2" s="162">
        <v>45292</v>
      </c>
      <c r="EG2" s="162">
        <v>45323</v>
      </c>
      <c r="EH2" s="162">
        <v>45352</v>
      </c>
      <c r="EI2" s="162">
        <v>45383</v>
      </c>
      <c r="EJ2" s="162">
        <v>45413</v>
      </c>
      <c r="EK2" s="162">
        <v>45444</v>
      </c>
      <c r="EL2" s="162">
        <v>45474</v>
      </c>
      <c r="EM2" s="162">
        <v>45505</v>
      </c>
      <c r="EN2" s="162">
        <v>45536</v>
      </c>
      <c r="EO2" s="162">
        <v>45566</v>
      </c>
      <c r="EP2" s="162">
        <v>45597</v>
      </c>
      <c r="EQ2" s="162">
        <v>45627</v>
      </c>
      <c r="ER2" s="162">
        <v>45658</v>
      </c>
      <c r="ES2" s="162">
        <v>45689</v>
      </c>
      <c r="ET2" s="162">
        <v>45717</v>
      </c>
      <c r="EU2" s="162">
        <v>45748</v>
      </c>
      <c r="EV2" s="162">
        <v>45778</v>
      </c>
      <c r="EW2" s="162">
        <v>45809</v>
      </c>
      <c r="EX2" s="162">
        <v>45839</v>
      </c>
      <c r="EY2" s="162">
        <v>45870</v>
      </c>
      <c r="EZ2" s="162">
        <v>45901</v>
      </c>
      <c r="FA2" s="162">
        <v>45931</v>
      </c>
      <c r="FB2" s="162">
        <v>45962</v>
      </c>
      <c r="FC2" s="162">
        <v>45992</v>
      </c>
      <c r="FD2" s="162">
        <v>46023</v>
      </c>
      <c r="FE2" s="162">
        <v>46054</v>
      </c>
      <c r="FF2" s="162">
        <v>46082</v>
      </c>
      <c r="FG2" s="162">
        <v>46113</v>
      </c>
      <c r="FH2" s="162">
        <v>46143</v>
      </c>
      <c r="FI2" s="162">
        <v>46174</v>
      </c>
      <c r="FJ2" s="162">
        <v>46204</v>
      </c>
      <c r="FK2" s="162">
        <v>46235</v>
      </c>
      <c r="FL2" s="162">
        <v>46266</v>
      </c>
      <c r="FM2" s="162">
        <v>46296</v>
      </c>
      <c r="FN2" s="162">
        <v>46327</v>
      </c>
      <c r="FO2" s="162">
        <v>46357</v>
      </c>
      <c r="FP2" s="162">
        <v>46388</v>
      </c>
      <c r="FQ2" s="162">
        <v>46419</v>
      </c>
      <c r="FR2" s="162">
        <v>46447</v>
      </c>
      <c r="FS2" s="162">
        <v>46478</v>
      </c>
      <c r="FT2" s="162">
        <v>46508</v>
      </c>
      <c r="FU2" s="162">
        <v>46539</v>
      </c>
      <c r="FV2" s="162">
        <v>46569</v>
      </c>
      <c r="FW2" s="162">
        <v>46600</v>
      </c>
      <c r="FX2" s="162">
        <v>46631</v>
      </c>
      <c r="FY2" s="162">
        <v>46661</v>
      </c>
      <c r="FZ2" s="162">
        <v>46692</v>
      </c>
      <c r="GA2" s="162">
        <v>46722</v>
      </c>
    </row>
    <row r="3" spans="2:183">
      <c r="B3" s="75" t="s">
        <v>1</v>
      </c>
      <c r="C3" s="163" t="s">
        <v>34</v>
      </c>
      <c r="D3" s="164">
        <v>417</v>
      </c>
      <c r="E3" s="165">
        <v>417</v>
      </c>
      <c r="F3" s="165">
        <v>417</v>
      </c>
      <c r="G3" s="165">
        <v>417</v>
      </c>
      <c r="H3" s="165">
        <v>417</v>
      </c>
      <c r="I3" s="165">
        <v>417</v>
      </c>
      <c r="J3" s="165">
        <v>417</v>
      </c>
      <c r="K3" s="165">
        <v>417</v>
      </c>
      <c r="L3" s="165">
        <v>417</v>
      </c>
      <c r="M3" s="165">
        <v>417</v>
      </c>
      <c r="N3" s="165">
        <v>417</v>
      </c>
      <c r="O3" s="165">
        <v>417</v>
      </c>
      <c r="P3" s="165">
        <v>417</v>
      </c>
      <c r="Q3" s="165">
        <v>417</v>
      </c>
      <c r="R3" s="165">
        <v>417</v>
      </c>
      <c r="S3" s="165">
        <v>417</v>
      </c>
      <c r="T3" s="165">
        <v>417</v>
      </c>
      <c r="U3" s="165">
        <v>417</v>
      </c>
      <c r="V3" s="165">
        <v>417</v>
      </c>
      <c r="W3" s="165">
        <v>417</v>
      </c>
      <c r="X3" s="165">
        <v>417</v>
      </c>
      <c r="Y3" s="165">
        <v>417</v>
      </c>
      <c r="Z3" s="165">
        <v>417</v>
      </c>
      <c r="AA3" s="165">
        <v>417</v>
      </c>
      <c r="AB3" s="165">
        <v>417</v>
      </c>
      <c r="AC3" s="165">
        <v>417</v>
      </c>
      <c r="AD3" s="165">
        <v>417</v>
      </c>
      <c r="AE3" s="165">
        <v>417</v>
      </c>
      <c r="AF3" s="165">
        <v>417</v>
      </c>
      <c r="AG3" s="165">
        <v>417</v>
      </c>
      <c r="AH3" s="165">
        <v>417</v>
      </c>
      <c r="AI3" s="165">
        <v>417</v>
      </c>
      <c r="AJ3" s="165">
        <v>417</v>
      </c>
      <c r="AK3" s="165">
        <v>417</v>
      </c>
      <c r="AL3" s="165">
        <v>417</v>
      </c>
      <c r="AM3" s="165">
        <v>417</v>
      </c>
      <c r="AN3" s="165">
        <v>417</v>
      </c>
      <c r="AO3" s="165">
        <v>417</v>
      </c>
      <c r="AP3" s="165">
        <v>417</v>
      </c>
      <c r="AQ3" s="165">
        <v>417</v>
      </c>
      <c r="AR3" s="165">
        <v>417</v>
      </c>
      <c r="AS3" s="165">
        <v>417</v>
      </c>
      <c r="AT3" s="165">
        <v>417</v>
      </c>
      <c r="AU3" s="165">
        <v>417</v>
      </c>
      <c r="AV3" s="165">
        <v>417</v>
      </c>
      <c r="AW3" s="165">
        <v>417</v>
      </c>
      <c r="AX3" s="165">
        <v>417</v>
      </c>
      <c r="AY3" s="165">
        <v>417</v>
      </c>
      <c r="AZ3" s="165">
        <v>417</v>
      </c>
      <c r="BA3" s="165">
        <v>417</v>
      </c>
      <c r="BB3" s="165">
        <v>417</v>
      </c>
      <c r="BC3" s="165">
        <v>417</v>
      </c>
      <c r="BD3" s="165">
        <v>417</v>
      </c>
      <c r="BE3" s="165">
        <v>417</v>
      </c>
      <c r="BF3" s="165">
        <v>417</v>
      </c>
      <c r="BG3" s="165">
        <v>417</v>
      </c>
      <c r="BH3" s="165">
        <v>417</v>
      </c>
      <c r="BI3" s="165">
        <v>417</v>
      </c>
      <c r="BJ3" s="165">
        <v>417</v>
      </c>
      <c r="BK3" s="165">
        <v>417</v>
      </c>
      <c r="BL3" s="165">
        <v>417</v>
      </c>
      <c r="BM3" s="165">
        <v>417</v>
      </c>
      <c r="BN3" s="165">
        <v>417</v>
      </c>
      <c r="BO3" s="165">
        <v>417</v>
      </c>
      <c r="BP3" s="165">
        <v>417</v>
      </c>
      <c r="BQ3" s="165">
        <v>417</v>
      </c>
      <c r="BR3" s="165">
        <v>417</v>
      </c>
      <c r="BS3" s="165">
        <v>417</v>
      </c>
      <c r="BT3" s="165">
        <v>417</v>
      </c>
      <c r="BU3" s="165">
        <v>417</v>
      </c>
      <c r="BV3" s="165">
        <v>417</v>
      </c>
      <c r="BW3" s="165">
        <v>417</v>
      </c>
      <c r="BX3" s="165">
        <v>417</v>
      </c>
      <c r="BY3" s="165">
        <v>417</v>
      </c>
      <c r="BZ3" s="165">
        <v>417</v>
      </c>
      <c r="CA3" s="165">
        <v>417</v>
      </c>
      <c r="CB3" s="165">
        <v>417</v>
      </c>
      <c r="CC3" s="165">
        <v>417</v>
      </c>
      <c r="CD3" s="165">
        <v>417</v>
      </c>
      <c r="CE3" s="165">
        <v>417</v>
      </c>
      <c r="CF3" s="165">
        <v>417</v>
      </c>
      <c r="CG3" s="165">
        <v>417</v>
      </c>
      <c r="CH3" s="165">
        <v>417</v>
      </c>
      <c r="CI3" s="165">
        <v>417</v>
      </c>
      <c r="CJ3" s="165">
        <v>417</v>
      </c>
      <c r="CK3" s="165">
        <v>417</v>
      </c>
      <c r="CL3" s="165">
        <v>417</v>
      </c>
      <c r="CM3" s="165">
        <v>417</v>
      </c>
      <c r="CN3" s="165">
        <v>417</v>
      </c>
      <c r="CO3" s="165">
        <v>417</v>
      </c>
      <c r="CP3" s="165">
        <v>417</v>
      </c>
      <c r="CQ3" s="165">
        <v>417</v>
      </c>
      <c r="CR3" s="165">
        <v>417</v>
      </c>
      <c r="CS3" s="165">
        <v>417</v>
      </c>
      <c r="CT3" s="165">
        <v>417</v>
      </c>
      <c r="CU3" s="165">
        <v>417</v>
      </c>
      <c r="CV3" s="165">
        <v>417</v>
      </c>
      <c r="CW3" s="165">
        <v>417</v>
      </c>
      <c r="CX3" s="165">
        <v>417</v>
      </c>
      <c r="CY3" s="165">
        <v>417</v>
      </c>
      <c r="CZ3" s="165">
        <v>417</v>
      </c>
      <c r="DA3" s="165">
        <v>417</v>
      </c>
      <c r="DB3" s="165">
        <v>417</v>
      </c>
      <c r="DC3" s="165">
        <v>417</v>
      </c>
      <c r="DD3" s="165">
        <v>417</v>
      </c>
      <c r="DE3" s="165">
        <v>417</v>
      </c>
      <c r="DF3" s="165">
        <v>417</v>
      </c>
      <c r="DG3" s="165">
        <v>417</v>
      </c>
      <c r="DH3" s="165">
        <v>417</v>
      </c>
      <c r="DI3" s="165">
        <v>417</v>
      </c>
      <c r="DJ3" s="165">
        <v>417</v>
      </c>
      <c r="DK3" s="165">
        <v>417</v>
      </c>
      <c r="DL3" s="165">
        <v>417</v>
      </c>
      <c r="DM3" s="165">
        <v>417</v>
      </c>
      <c r="DN3" s="165">
        <v>417</v>
      </c>
      <c r="DO3" s="165">
        <v>417</v>
      </c>
      <c r="DP3" s="165">
        <v>417</v>
      </c>
      <c r="DQ3" s="165">
        <v>417</v>
      </c>
      <c r="DR3" s="165">
        <v>417</v>
      </c>
      <c r="DS3" s="165">
        <v>417</v>
      </c>
      <c r="DT3" s="165">
        <v>417</v>
      </c>
      <c r="DU3" s="165">
        <v>417</v>
      </c>
      <c r="DV3" s="165">
        <v>417</v>
      </c>
      <c r="DW3" s="165">
        <v>417</v>
      </c>
      <c r="DX3" s="165">
        <v>417</v>
      </c>
      <c r="DY3" s="165">
        <v>417</v>
      </c>
      <c r="DZ3" s="165">
        <v>417</v>
      </c>
      <c r="EA3" s="165">
        <v>417</v>
      </c>
      <c r="EB3" s="165">
        <v>417</v>
      </c>
      <c r="EC3" s="165">
        <v>417</v>
      </c>
      <c r="ED3" s="165">
        <v>417</v>
      </c>
      <c r="EE3" s="165">
        <v>417</v>
      </c>
      <c r="EF3" s="165">
        <v>417</v>
      </c>
      <c r="EG3" s="165">
        <v>417</v>
      </c>
      <c r="EH3" s="165">
        <v>417</v>
      </c>
      <c r="EI3" s="165">
        <v>417</v>
      </c>
      <c r="EJ3" s="165">
        <v>417</v>
      </c>
      <c r="EK3" s="165">
        <v>417</v>
      </c>
      <c r="EL3" s="165">
        <v>417</v>
      </c>
      <c r="EM3" s="165">
        <v>417</v>
      </c>
      <c r="EN3" s="165">
        <v>417</v>
      </c>
      <c r="EO3" s="165">
        <v>417</v>
      </c>
      <c r="EP3" s="165">
        <v>417</v>
      </c>
      <c r="EQ3" s="165">
        <v>417</v>
      </c>
      <c r="ER3" s="165">
        <v>417</v>
      </c>
      <c r="ES3" s="165">
        <v>417</v>
      </c>
      <c r="ET3" s="165">
        <v>417</v>
      </c>
      <c r="EU3" s="165">
        <v>417</v>
      </c>
      <c r="EV3" s="165">
        <v>417</v>
      </c>
      <c r="EW3" s="165">
        <v>417</v>
      </c>
      <c r="EX3" s="165">
        <v>417</v>
      </c>
      <c r="EY3" s="165">
        <v>417</v>
      </c>
      <c r="EZ3" s="165">
        <v>417</v>
      </c>
      <c r="FA3" s="165">
        <v>417</v>
      </c>
      <c r="FB3" s="165">
        <v>417</v>
      </c>
      <c r="FC3" s="165">
        <v>417</v>
      </c>
      <c r="FD3" s="165">
        <v>417</v>
      </c>
      <c r="FE3" s="165">
        <v>417</v>
      </c>
      <c r="FF3" s="165">
        <v>417</v>
      </c>
      <c r="FG3" s="165">
        <v>417</v>
      </c>
      <c r="FH3" s="165">
        <v>417</v>
      </c>
      <c r="FI3" s="165">
        <v>417</v>
      </c>
      <c r="FJ3" s="165">
        <v>417</v>
      </c>
      <c r="FK3" s="165">
        <v>417</v>
      </c>
      <c r="FL3" s="165">
        <v>417</v>
      </c>
      <c r="FM3" s="165">
        <v>417</v>
      </c>
      <c r="FN3" s="165">
        <v>417</v>
      </c>
      <c r="FO3" s="165">
        <v>417</v>
      </c>
      <c r="FP3" s="165">
        <v>417</v>
      </c>
      <c r="FQ3" s="165">
        <v>417</v>
      </c>
      <c r="FR3" s="165">
        <v>417</v>
      </c>
      <c r="FS3" s="165">
        <v>417</v>
      </c>
      <c r="FT3" s="165">
        <v>417</v>
      </c>
      <c r="FU3" s="165">
        <v>417</v>
      </c>
      <c r="FV3" s="165">
        <v>417</v>
      </c>
      <c r="FW3" s="165">
        <v>417</v>
      </c>
      <c r="FX3" s="165">
        <v>417</v>
      </c>
      <c r="FY3" s="165">
        <v>417</v>
      </c>
      <c r="FZ3" s="165">
        <v>417</v>
      </c>
      <c r="GA3" s="165">
        <v>417</v>
      </c>
    </row>
    <row r="4" spans="2:183">
      <c r="B4" s="96" t="s">
        <v>1</v>
      </c>
      <c r="C4" s="166" t="s">
        <v>35</v>
      </c>
      <c r="D4" s="167">
        <v>135611.03333333335</v>
      </c>
      <c r="E4" s="168">
        <v>121915.61111111111</v>
      </c>
      <c r="F4" s="168">
        <v>131772.36666666667</v>
      </c>
      <c r="G4" s="168">
        <v>125413.62222222223</v>
      </c>
      <c r="H4" s="168">
        <v>129024.4888888889</v>
      </c>
      <c r="I4" s="168">
        <v>122022.46666666667</v>
      </c>
      <c r="J4" s="168">
        <v>127860.44444444445</v>
      </c>
      <c r="K4" s="168">
        <v>127041.4888888889</v>
      </c>
      <c r="L4" s="168">
        <v>123707.35555555555</v>
      </c>
      <c r="M4" s="168">
        <v>16758.213777777779</v>
      </c>
      <c r="N4" s="168">
        <v>62929.894222222225</v>
      </c>
      <c r="O4" s="168">
        <v>131772.97777777776</v>
      </c>
      <c r="P4" s="168">
        <v>135491.20000000001</v>
      </c>
      <c r="Q4" s="168">
        <v>121334.12222222223</v>
      </c>
      <c r="R4" s="168">
        <v>127617.62222222223</v>
      </c>
      <c r="S4" s="168">
        <v>124236.18888888889</v>
      </c>
      <c r="T4" s="168">
        <v>128447.42222222223</v>
      </c>
      <c r="U4" s="168">
        <v>123266.56666666667</v>
      </c>
      <c r="V4" s="168">
        <v>127306.2111111111</v>
      </c>
      <c r="W4" s="168">
        <v>127357.2111111111</v>
      </c>
      <c r="X4" s="168">
        <v>121079.9111111111</v>
      </c>
      <c r="Y4" s="168">
        <v>98191.011111111104</v>
      </c>
      <c r="Z4" s="168">
        <v>124055.87777777777</v>
      </c>
      <c r="AA4" s="168">
        <v>128419.17777777778</v>
      </c>
      <c r="AB4" s="168">
        <v>135149.76666666666</v>
      </c>
      <c r="AC4" s="168">
        <v>122007.2</v>
      </c>
      <c r="AD4" s="168">
        <v>128253.17777777778</v>
      </c>
      <c r="AE4" s="168">
        <v>123752.8</v>
      </c>
      <c r="AF4" s="168">
        <v>128024.63333333333</v>
      </c>
      <c r="AG4" s="168">
        <v>123564.52222222222</v>
      </c>
      <c r="AH4" s="168">
        <v>127794.4888888889</v>
      </c>
      <c r="AI4" s="168">
        <v>126991.35555555555</v>
      </c>
      <c r="AJ4" s="168">
        <v>121351.44444444445</v>
      </c>
      <c r="AK4" s="168">
        <v>41313.411111111112</v>
      </c>
      <c r="AL4" s="168">
        <v>124172.74444444444</v>
      </c>
      <c r="AM4" s="168">
        <v>127945.23333333332</v>
      </c>
      <c r="AN4" s="168">
        <v>135263.36666666667</v>
      </c>
      <c r="AO4" s="168">
        <v>126214.43333333333</v>
      </c>
      <c r="AP4" s="168">
        <v>129174.05555555555</v>
      </c>
      <c r="AQ4" s="168">
        <v>124721.16666666667</v>
      </c>
      <c r="AR4" s="168">
        <v>129329.88888888889</v>
      </c>
      <c r="AS4" s="168">
        <v>124071.18888888889</v>
      </c>
      <c r="AT4" s="168">
        <v>128437.15555555555</v>
      </c>
      <c r="AU4" s="168">
        <v>128241.9</v>
      </c>
      <c r="AV4" s="168">
        <v>122794.31111111111</v>
      </c>
      <c r="AW4" s="168">
        <v>98560.911111111098</v>
      </c>
      <c r="AX4" s="168">
        <v>126574.55555555555</v>
      </c>
      <c r="AY4" s="168">
        <v>128272.36666666667</v>
      </c>
      <c r="AZ4" s="168">
        <v>135447.56666666665</v>
      </c>
      <c r="BA4" s="168">
        <v>121963.94444444445</v>
      </c>
      <c r="BB4" s="168">
        <v>129112.65555555555</v>
      </c>
      <c r="BC4" s="168">
        <v>124503.7888888889</v>
      </c>
      <c r="BD4" s="168">
        <v>128097.31111111111</v>
      </c>
      <c r="BE4" s="168">
        <v>123741.97777777778</v>
      </c>
      <c r="BF4" s="168">
        <v>127441.4111111111</v>
      </c>
      <c r="BG4" s="168">
        <v>127854.5888888889</v>
      </c>
      <c r="BH4" s="168">
        <v>116580.05555555555</v>
      </c>
      <c r="BI4" s="168">
        <v>0</v>
      </c>
      <c r="BJ4" s="168">
        <v>53875.033333333333</v>
      </c>
      <c r="BK4" s="168">
        <v>128961.33333333333</v>
      </c>
      <c r="BL4" s="168">
        <v>134767.73333333334</v>
      </c>
      <c r="BM4" s="168">
        <v>121748.5888888889</v>
      </c>
      <c r="BN4" s="168">
        <v>130185.36666666667</v>
      </c>
      <c r="BO4" s="168">
        <v>125167.9111111111</v>
      </c>
      <c r="BP4" s="168">
        <v>128866.02222222222</v>
      </c>
      <c r="BQ4" s="168">
        <v>122993.18888888889</v>
      </c>
      <c r="BR4" s="168">
        <v>129831.72222222222</v>
      </c>
      <c r="BS4" s="168">
        <v>130841.43333333333</v>
      </c>
      <c r="BT4" s="168">
        <v>123649.32222222222</v>
      </c>
      <c r="BU4" s="168">
        <v>129027.45555555556</v>
      </c>
      <c r="BV4" s="168">
        <v>99272.511111111104</v>
      </c>
      <c r="BW4" s="168">
        <v>133755.61111111109</v>
      </c>
      <c r="BX4" s="168">
        <v>137209.70000000001</v>
      </c>
      <c r="BY4" s="168">
        <v>124323.2888888889</v>
      </c>
      <c r="BZ4" s="168">
        <v>137288.70000000001</v>
      </c>
      <c r="CA4" s="168">
        <v>130445.42222222223</v>
      </c>
      <c r="CB4" s="168">
        <v>133360.9</v>
      </c>
      <c r="CC4" s="168">
        <v>127977.7888888889</v>
      </c>
      <c r="CD4" s="168">
        <v>133261.68888888889</v>
      </c>
      <c r="CE4" s="168">
        <v>133934.41111111111</v>
      </c>
      <c r="CF4" s="168">
        <v>129206.34444444445</v>
      </c>
      <c r="CG4" s="168">
        <v>17773.245777777774</v>
      </c>
      <c r="CH4" s="168">
        <v>128237.02222222222</v>
      </c>
      <c r="CI4" s="168">
        <v>137179.62222222221</v>
      </c>
      <c r="CJ4" s="168">
        <v>138302.37777777779</v>
      </c>
      <c r="CK4" s="168">
        <v>129378.46666666667</v>
      </c>
      <c r="CL4" s="168">
        <v>138302.29999999999</v>
      </c>
      <c r="CM4" s="168">
        <v>132494.96666666667</v>
      </c>
      <c r="CN4" s="168">
        <v>134285.61111111109</v>
      </c>
      <c r="CO4" s="168">
        <v>130341.6</v>
      </c>
      <c r="CP4" s="168">
        <v>134900.74444444446</v>
      </c>
      <c r="CQ4" s="168">
        <v>135240.86666666667</v>
      </c>
      <c r="CR4" s="168">
        <v>130390.23333333332</v>
      </c>
      <c r="CS4" s="168">
        <v>105049.44444444445</v>
      </c>
      <c r="CT4" s="168">
        <v>133272.48888888888</v>
      </c>
      <c r="CU4" s="168">
        <v>137527.29999999999</v>
      </c>
      <c r="CV4" s="168">
        <v>138008.2111111111</v>
      </c>
      <c r="CW4" s="168">
        <v>124718.3</v>
      </c>
      <c r="CX4" s="168">
        <v>138302.31111111111</v>
      </c>
      <c r="CY4" s="168">
        <v>132766.2888888889</v>
      </c>
      <c r="CZ4" s="168">
        <v>134762.5</v>
      </c>
      <c r="DA4" s="168">
        <v>130293.04444444444</v>
      </c>
      <c r="DB4" s="168">
        <v>134334.25555555554</v>
      </c>
      <c r="DC4" s="168">
        <v>135738.33333333334</v>
      </c>
      <c r="DD4" s="168">
        <v>129486.15555555555</v>
      </c>
      <c r="DE4" s="168">
        <v>12986.573777777778</v>
      </c>
      <c r="DF4" s="168">
        <v>133572.33333333331</v>
      </c>
      <c r="DG4" s="168">
        <v>137345.70000000001</v>
      </c>
      <c r="DH4" s="168">
        <v>137816.37777777779</v>
      </c>
      <c r="DI4" s="168">
        <v>124490.74444444444</v>
      </c>
      <c r="DJ4" s="168">
        <v>138199.94444444444</v>
      </c>
      <c r="DK4" s="168">
        <v>132310.75555555554</v>
      </c>
      <c r="DL4" s="168">
        <v>134366.1777777778</v>
      </c>
      <c r="DM4" s="168">
        <v>130244.47777777778</v>
      </c>
      <c r="DN4" s="168">
        <v>134560.55555555556</v>
      </c>
      <c r="DO4" s="168">
        <v>135515.7111111111</v>
      </c>
      <c r="DP4" s="168">
        <v>128888.7888888889</v>
      </c>
      <c r="DQ4" s="168">
        <v>104989.86666666667</v>
      </c>
      <c r="DR4" s="168">
        <v>133572.35555555555</v>
      </c>
      <c r="DS4" s="168">
        <v>137743.41111111111</v>
      </c>
      <c r="DT4" s="168">
        <v>137864.96666666665</v>
      </c>
      <c r="DU4" s="168">
        <v>124296.47777777778</v>
      </c>
      <c r="DV4" s="168">
        <v>138064.1</v>
      </c>
      <c r="DW4" s="168">
        <v>132341.32222222222</v>
      </c>
      <c r="DX4" s="168">
        <v>134609.14444444445</v>
      </c>
      <c r="DY4" s="168">
        <v>129650.88888888889</v>
      </c>
      <c r="DZ4" s="168">
        <v>134766.45555555556</v>
      </c>
      <c r="EA4" s="168">
        <v>134609.20000000001</v>
      </c>
      <c r="EB4" s="168">
        <v>129005.53333333333</v>
      </c>
      <c r="EC4" s="168">
        <v>26053.536</v>
      </c>
      <c r="ED4" s="168">
        <v>88436.772444444447</v>
      </c>
      <c r="EE4" s="168">
        <v>136987.72222222222</v>
      </c>
      <c r="EF4" s="168">
        <v>137811.15555555554</v>
      </c>
      <c r="EG4" s="168">
        <v>128754.46666666667</v>
      </c>
      <c r="EH4" s="168">
        <v>138046.29999999999</v>
      </c>
      <c r="EI4" s="168">
        <v>132366.9</v>
      </c>
      <c r="EJ4" s="168">
        <v>134074.63333333333</v>
      </c>
      <c r="EK4" s="168">
        <v>129792.97777777778</v>
      </c>
      <c r="EL4" s="168">
        <v>134798.29999999999</v>
      </c>
      <c r="EM4" s="168">
        <v>134637.20000000001</v>
      </c>
      <c r="EN4" s="168">
        <v>129497.4888888889</v>
      </c>
      <c r="EO4" s="168">
        <v>104586.63333333333</v>
      </c>
      <c r="EP4" s="168">
        <v>132477.2111111111</v>
      </c>
      <c r="EQ4" s="168">
        <v>137303.25555555554</v>
      </c>
      <c r="ER4" s="168">
        <v>137167.97777777779</v>
      </c>
      <c r="ES4" s="168">
        <v>124150.61111111111</v>
      </c>
      <c r="ET4" s="168">
        <v>137153.81111111111</v>
      </c>
      <c r="EU4" s="168">
        <v>130793.88888888889</v>
      </c>
      <c r="EV4" s="168">
        <v>134269.02222222221</v>
      </c>
      <c r="EW4" s="168">
        <v>129282.45555555556</v>
      </c>
      <c r="EX4" s="168">
        <v>133740.7888888889</v>
      </c>
      <c r="EY4" s="168">
        <v>134609.15555555554</v>
      </c>
      <c r="EZ4" s="168">
        <v>129175.34444444445</v>
      </c>
      <c r="FA4" s="168">
        <v>13060.439111111113</v>
      </c>
      <c r="FB4" s="168">
        <v>39718.358222222225</v>
      </c>
      <c r="FC4" s="168">
        <v>136249.60000000001</v>
      </c>
      <c r="FD4" s="168">
        <v>134679.14444444445</v>
      </c>
      <c r="FE4" s="168">
        <v>121942.72222222222</v>
      </c>
      <c r="FF4" s="168">
        <v>135007.93333333335</v>
      </c>
      <c r="FG4" s="168">
        <v>128172.2</v>
      </c>
      <c r="FH4" s="168">
        <v>132217.03333333333</v>
      </c>
      <c r="FI4" s="168">
        <v>127451.05555555555</v>
      </c>
      <c r="FJ4" s="168">
        <v>132260.67777777778</v>
      </c>
      <c r="FK4" s="168">
        <v>133498.65555555554</v>
      </c>
      <c r="FL4" s="168">
        <v>126591.0888888889</v>
      </c>
      <c r="FM4" s="168">
        <v>103702.56666666667</v>
      </c>
      <c r="FN4" s="168">
        <v>129920.86666666667</v>
      </c>
      <c r="FO4" s="168">
        <v>133628.62222222221</v>
      </c>
      <c r="FP4" s="168">
        <v>134710.33333333334</v>
      </c>
      <c r="FQ4" s="168">
        <v>122254.75555555556</v>
      </c>
      <c r="FR4" s="168">
        <v>21981.040444444443</v>
      </c>
      <c r="FS4" s="168">
        <v>119609.9</v>
      </c>
      <c r="FT4" s="168">
        <v>131266.07777777777</v>
      </c>
      <c r="FU4" s="168">
        <v>127279.2</v>
      </c>
      <c r="FV4" s="168">
        <v>132807.62222222221</v>
      </c>
      <c r="FW4" s="168">
        <v>133290.96666666667</v>
      </c>
      <c r="FX4" s="168">
        <v>126257.37777777777</v>
      </c>
      <c r="FY4" s="168">
        <v>134074.17777777778</v>
      </c>
      <c r="FZ4" s="168">
        <v>129817.1</v>
      </c>
      <c r="GA4" s="168">
        <v>133990.29999999999</v>
      </c>
    </row>
    <row r="5" spans="2:183">
      <c r="B5" s="96" t="s">
        <v>1</v>
      </c>
      <c r="C5" s="166" t="s">
        <v>36</v>
      </c>
      <c r="D5" s="169">
        <v>292783.78000000003</v>
      </c>
      <c r="E5" s="170">
        <v>263100</v>
      </c>
      <c r="F5" s="170">
        <v>283550.81</v>
      </c>
      <c r="G5" s="170">
        <v>269258.96999999997</v>
      </c>
      <c r="H5" s="170">
        <v>276856.81</v>
      </c>
      <c r="I5" s="170">
        <v>261047</v>
      </c>
      <c r="J5" s="170">
        <v>274063.78000000003</v>
      </c>
      <c r="K5" s="170">
        <v>272056.81</v>
      </c>
      <c r="L5" s="170">
        <v>265126.96999999997</v>
      </c>
      <c r="M5" s="170">
        <v>35950.199999999997</v>
      </c>
      <c r="N5" s="170">
        <v>135172</v>
      </c>
      <c r="O5" s="170">
        <v>283531.78000000003</v>
      </c>
      <c r="P5" s="170">
        <v>292507.78000000003</v>
      </c>
      <c r="Q5" s="170">
        <v>261655</v>
      </c>
      <c r="R5" s="170">
        <v>273467.78000000003</v>
      </c>
      <c r="S5" s="170">
        <v>266411</v>
      </c>
      <c r="T5" s="170">
        <v>275477.81</v>
      </c>
      <c r="U5" s="170">
        <v>264078.96999999997</v>
      </c>
      <c r="V5" s="170">
        <v>272704.81</v>
      </c>
      <c r="W5" s="170">
        <v>272803.81</v>
      </c>
      <c r="X5" s="170">
        <v>258749.97</v>
      </c>
      <c r="Y5" s="170">
        <v>210243</v>
      </c>
      <c r="Z5" s="170">
        <v>266002</v>
      </c>
      <c r="AA5" s="170">
        <v>275394.78000000003</v>
      </c>
      <c r="AB5" s="170">
        <v>290145.78000000003</v>
      </c>
      <c r="AC5" s="170">
        <v>261882</v>
      </c>
      <c r="AD5" s="170">
        <v>273528.78000000003</v>
      </c>
      <c r="AE5" s="170">
        <v>263839</v>
      </c>
      <c r="AF5" s="170">
        <v>272967.81</v>
      </c>
      <c r="AG5" s="170">
        <v>263382.96999999997</v>
      </c>
      <c r="AH5" s="170">
        <v>272403.81</v>
      </c>
      <c r="AI5" s="170">
        <v>270463.78000000003</v>
      </c>
      <c r="AJ5" s="170">
        <v>258036</v>
      </c>
      <c r="AK5" s="170">
        <v>88074</v>
      </c>
      <c r="AL5" s="170">
        <v>264835.96999999997</v>
      </c>
      <c r="AM5" s="170">
        <v>272797.81</v>
      </c>
      <c r="AN5" s="170">
        <v>290413.78000000003</v>
      </c>
      <c r="AO5" s="170">
        <v>270887.19</v>
      </c>
      <c r="AP5" s="170">
        <v>275754.81</v>
      </c>
      <c r="AQ5" s="170">
        <v>266157</v>
      </c>
      <c r="AR5" s="170">
        <v>276129</v>
      </c>
      <c r="AS5" s="170">
        <v>264600</v>
      </c>
      <c r="AT5" s="170">
        <v>273976.78000000003</v>
      </c>
      <c r="AU5" s="170">
        <v>273499.78000000003</v>
      </c>
      <c r="AV5" s="170">
        <v>261549</v>
      </c>
      <c r="AW5" s="170">
        <v>210009</v>
      </c>
      <c r="AX5" s="170">
        <v>270627</v>
      </c>
      <c r="AY5" s="170">
        <v>273581.81</v>
      </c>
      <c r="AZ5" s="170">
        <v>290854.81</v>
      </c>
      <c r="BA5" s="170">
        <v>261772</v>
      </c>
      <c r="BB5" s="170">
        <v>275607.81</v>
      </c>
      <c r="BC5" s="170">
        <v>265643</v>
      </c>
      <c r="BD5" s="170">
        <v>273164.78000000003</v>
      </c>
      <c r="BE5" s="170">
        <v>263811</v>
      </c>
      <c r="BF5" s="170">
        <v>271571.78000000003</v>
      </c>
      <c r="BG5" s="170">
        <v>272542.81</v>
      </c>
      <c r="BH5" s="170">
        <v>247700.19</v>
      </c>
      <c r="BI5" s="170">
        <v>0</v>
      </c>
      <c r="BJ5" s="170">
        <v>114928</v>
      </c>
      <c r="BK5" s="170">
        <v>275271.81</v>
      </c>
      <c r="BL5" s="170">
        <v>292315.78000000003</v>
      </c>
      <c r="BM5" s="170">
        <v>264100</v>
      </c>
      <c r="BN5" s="170">
        <v>281200.81</v>
      </c>
      <c r="BO5" s="170">
        <v>270098.96999999997</v>
      </c>
      <c r="BP5" s="170">
        <v>277951.81</v>
      </c>
      <c r="BQ5" s="170">
        <v>264807</v>
      </c>
      <c r="BR5" s="170">
        <v>280342.78000000003</v>
      </c>
      <c r="BS5" s="170">
        <v>282814.81</v>
      </c>
      <c r="BT5" s="170">
        <v>266428</v>
      </c>
      <c r="BU5" s="170">
        <v>278368.78000000003</v>
      </c>
      <c r="BV5" s="170">
        <v>215160</v>
      </c>
      <c r="BW5" s="170">
        <v>289860.78000000003</v>
      </c>
      <c r="BX5" s="170">
        <v>296670.78000000003</v>
      </c>
      <c r="BY5" s="170">
        <v>268884</v>
      </c>
      <c r="BZ5" s="170">
        <v>296860.81</v>
      </c>
      <c r="CA5" s="170">
        <v>281420.96999999997</v>
      </c>
      <c r="CB5" s="170">
        <v>287360.78000000003</v>
      </c>
      <c r="CC5" s="170">
        <v>275456</v>
      </c>
      <c r="CD5" s="170">
        <v>287102.78000000003</v>
      </c>
      <c r="CE5" s="170">
        <v>288750.81</v>
      </c>
      <c r="CF5" s="170">
        <v>278429.96999999997</v>
      </c>
      <c r="CG5" s="170">
        <v>38407.199999999997</v>
      </c>
      <c r="CH5" s="170">
        <v>277231.19</v>
      </c>
      <c r="CI5" s="170">
        <v>296597.78000000003</v>
      </c>
      <c r="CJ5" s="170">
        <v>297697.78000000003</v>
      </c>
      <c r="CK5" s="170">
        <v>278482.19</v>
      </c>
      <c r="CL5" s="170">
        <v>297697.78000000003</v>
      </c>
      <c r="CM5" s="170">
        <v>284862</v>
      </c>
      <c r="CN5" s="170">
        <v>288035.81</v>
      </c>
      <c r="CO5" s="170">
        <v>279665.96999999997</v>
      </c>
      <c r="CP5" s="170">
        <v>289507.78000000003</v>
      </c>
      <c r="CQ5" s="170">
        <v>290326.78000000003</v>
      </c>
      <c r="CR5" s="170">
        <v>279783</v>
      </c>
      <c r="CS5" s="170">
        <v>225642</v>
      </c>
      <c r="CT5" s="170">
        <v>286738.96999999997</v>
      </c>
      <c r="CU5" s="170">
        <v>295844.81</v>
      </c>
      <c r="CV5" s="170">
        <v>296997.78000000003</v>
      </c>
      <c r="CW5" s="170">
        <v>268404</v>
      </c>
      <c r="CX5" s="170">
        <v>297697.78000000003</v>
      </c>
      <c r="CY5" s="170">
        <v>285520</v>
      </c>
      <c r="CZ5" s="170">
        <v>289184.78000000003</v>
      </c>
      <c r="DA5" s="170">
        <v>279549</v>
      </c>
      <c r="DB5" s="170">
        <v>288152.81</v>
      </c>
      <c r="DC5" s="170">
        <v>291523.78000000003</v>
      </c>
      <c r="DD5" s="170">
        <v>277612</v>
      </c>
      <c r="DE5" s="170">
        <v>27813</v>
      </c>
      <c r="DF5" s="170">
        <v>287459.96999999997</v>
      </c>
      <c r="DG5" s="170">
        <v>295410.81</v>
      </c>
      <c r="DH5" s="170">
        <v>296527.81</v>
      </c>
      <c r="DI5" s="170">
        <v>267855</v>
      </c>
      <c r="DJ5" s="170">
        <v>297457.81</v>
      </c>
      <c r="DK5" s="170">
        <v>284421</v>
      </c>
      <c r="DL5" s="170">
        <v>288220.78000000003</v>
      </c>
      <c r="DM5" s="170">
        <v>279432</v>
      </c>
      <c r="DN5" s="170">
        <v>288688.78000000003</v>
      </c>
      <c r="DO5" s="170">
        <v>291000.78000000003</v>
      </c>
      <c r="DP5" s="170">
        <v>276177</v>
      </c>
      <c r="DQ5" s="170">
        <v>225498</v>
      </c>
      <c r="DR5" s="170">
        <v>287460</v>
      </c>
      <c r="DS5" s="170">
        <v>296370.78000000003</v>
      </c>
      <c r="DT5" s="170">
        <v>296644.81</v>
      </c>
      <c r="DU5" s="170">
        <v>267388</v>
      </c>
      <c r="DV5" s="170">
        <v>297137.81</v>
      </c>
      <c r="DW5" s="170">
        <v>284502</v>
      </c>
      <c r="DX5" s="170">
        <v>288805.78000000003</v>
      </c>
      <c r="DY5" s="170">
        <v>278016</v>
      </c>
      <c r="DZ5" s="170">
        <v>289183.78000000003</v>
      </c>
      <c r="EA5" s="170">
        <v>288805.81</v>
      </c>
      <c r="EB5" s="170">
        <v>276458</v>
      </c>
      <c r="EC5" s="170">
        <v>55867.8</v>
      </c>
      <c r="ED5" s="170">
        <v>190179</v>
      </c>
      <c r="EE5" s="170">
        <v>294540.81</v>
      </c>
      <c r="EF5" s="170">
        <v>296521.78000000003</v>
      </c>
      <c r="EG5" s="170">
        <v>276986.19</v>
      </c>
      <c r="EH5" s="170">
        <v>297097.81</v>
      </c>
      <c r="EI5" s="170">
        <v>284561.96999999997</v>
      </c>
      <c r="EJ5" s="170">
        <v>287518.78000000003</v>
      </c>
      <c r="EK5" s="170">
        <v>278361</v>
      </c>
      <c r="EL5" s="170">
        <v>289267.78000000003</v>
      </c>
      <c r="EM5" s="170">
        <v>288888.81</v>
      </c>
      <c r="EN5" s="170">
        <v>277640.96999999997</v>
      </c>
      <c r="EO5" s="170">
        <v>224517</v>
      </c>
      <c r="EP5" s="170">
        <v>284816</v>
      </c>
      <c r="EQ5" s="170">
        <v>295298.78000000003</v>
      </c>
      <c r="ER5" s="170">
        <v>294978.78000000003</v>
      </c>
      <c r="ES5" s="170">
        <v>267036</v>
      </c>
      <c r="ET5" s="170">
        <v>294940.78000000003</v>
      </c>
      <c r="EU5" s="170">
        <v>280782</v>
      </c>
      <c r="EV5" s="170">
        <v>287986.81</v>
      </c>
      <c r="EW5" s="170">
        <v>277122.96999999997</v>
      </c>
      <c r="EX5" s="170">
        <v>286720.81</v>
      </c>
      <c r="EY5" s="170">
        <v>288805.81</v>
      </c>
      <c r="EZ5" s="170">
        <v>276857.96999999997</v>
      </c>
      <c r="FA5" s="170">
        <v>27990</v>
      </c>
      <c r="FB5" s="170">
        <v>85367.2</v>
      </c>
      <c r="FC5" s="170">
        <v>292779.78000000003</v>
      </c>
      <c r="FD5" s="170">
        <v>292106.78000000003</v>
      </c>
      <c r="FE5" s="170">
        <v>264557</v>
      </c>
      <c r="FF5" s="170">
        <v>292921.78000000003</v>
      </c>
      <c r="FG5" s="170">
        <v>277428</v>
      </c>
      <c r="FH5" s="170">
        <v>286141.81</v>
      </c>
      <c r="FI5" s="170">
        <v>275672.96999999997</v>
      </c>
      <c r="FJ5" s="170">
        <v>286226.81</v>
      </c>
      <c r="FK5" s="170">
        <v>289234.78000000003</v>
      </c>
      <c r="FL5" s="170">
        <v>273586</v>
      </c>
      <c r="FM5" s="170">
        <v>224799</v>
      </c>
      <c r="FN5" s="170">
        <v>281681.96999999997</v>
      </c>
      <c r="FO5" s="170">
        <v>289559.81</v>
      </c>
      <c r="FP5" s="170">
        <v>290611.78000000003</v>
      </c>
      <c r="FQ5" s="170">
        <v>263884</v>
      </c>
      <c r="FR5" s="170">
        <v>47454</v>
      </c>
      <c r="FS5" s="170">
        <v>257530</v>
      </c>
      <c r="FT5" s="170">
        <v>282300.78000000003</v>
      </c>
      <c r="FU5" s="170">
        <v>273788</v>
      </c>
      <c r="FV5" s="170">
        <v>285997.81</v>
      </c>
      <c r="FW5" s="170">
        <v>287167.78000000003</v>
      </c>
      <c r="FX5" s="170">
        <v>271316</v>
      </c>
      <c r="FY5" s="170">
        <v>289081.81</v>
      </c>
      <c r="FZ5" s="170">
        <v>279899.96999999997</v>
      </c>
      <c r="GA5" s="170">
        <v>288882.81</v>
      </c>
    </row>
    <row r="6" spans="2:183">
      <c r="B6" s="171" t="s">
        <v>1</v>
      </c>
      <c r="C6" s="172" t="s">
        <v>95</v>
      </c>
      <c r="D6" s="83">
        <v>0.94370883938010885</v>
      </c>
      <c r="E6" s="84">
        <v>0.93889174374785889</v>
      </c>
      <c r="F6" s="84">
        <v>0.91394887315953688</v>
      </c>
      <c r="G6" s="84">
        <v>0.8968124500399679</v>
      </c>
      <c r="H6" s="84">
        <v>0.89237258580232592</v>
      </c>
      <c r="I6" s="84">
        <v>0.86946109778843594</v>
      </c>
      <c r="J6" s="84">
        <v>0.88337001366648626</v>
      </c>
      <c r="K6" s="84">
        <v>0.87690109202960209</v>
      </c>
      <c r="L6" s="84">
        <v>0.88305012656541426</v>
      </c>
      <c r="M6" s="84">
        <v>0.11587568654753616</v>
      </c>
      <c r="N6" s="84">
        <v>0.45021316280309087</v>
      </c>
      <c r="O6" s="84">
        <v>0.91388753513318388</v>
      </c>
      <c r="P6" s="84">
        <v>0.94281922848817734</v>
      </c>
      <c r="Q6" s="84">
        <v>0.93373515473335622</v>
      </c>
      <c r="R6" s="84">
        <v>0.88144896985637311</v>
      </c>
      <c r="S6" s="84">
        <v>0.88732680522248863</v>
      </c>
      <c r="T6" s="84">
        <v>0.88792775457053708</v>
      </c>
      <c r="U6" s="84">
        <v>0.87955958566480141</v>
      </c>
      <c r="V6" s="84">
        <v>0.8789897436889198</v>
      </c>
      <c r="W6" s="84">
        <v>0.8793088432479822</v>
      </c>
      <c r="X6" s="84">
        <v>0.86181045163868908</v>
      </c>
      <c r="Y6" s="84">
        <v>0.67766109692890852</v>
      </c>
      <c r="Z6" s="84">
        <v>0.88596456168398618</v>
      </c>
      <c r="AA6" s="84">
        <v>0.88766012996054777</v>
      </c>
      <c r="AB6" s="84">
        <v>0.93520596426084945</v>
      </c>
      <c r="AC6" s="84">
        <v>0.93454522096608428</v>
      </c>
      <c r="AD6" s="84">
        <v>0.88164558675640137</v>
      </c>
      <c r="AE6" s="84">
        <v>0.87876032507327473</v>
      </c>
      <c r="AF6" s="84">
        <v>0.87983745261855029</v>
      </c>
      <c r="AG6" s="84">
        <v>0.87724144018118833</v>
      </c>
      <c r="AH6" s="84">
        <v>0.87801955210025528</v>
      </c>
      <c r="AI6" s="84">
        <v>0.87176639333694339</v>
      </c>
      <c r="AJ6" s="84">
        <v>0.8594324540367706</v>
      </c>
      <c r="AK6" s="84">
        <v>0.28388257136226502</v>
      </c>
      <c r="AL6" s="84">
        <v>0.88208090194511046</v>
      </c>
      <c r="AM6" s="84">
        <v>0.87928950388076632</v>
      </c>
      <c r="AN6" s="84">
        <v>0.93606978932982654</v>
      </c>
      <c r="AO6" s="84">
        <v>0.93334708095592489</v>
      </c>
      <c r="AP6" s="84">
        <v>0.88882058869033809</v>
      </c>
      <c r="AQ6" s="84">
        <v>0.88648081534772183</v>
      </c>
      <c r="AR6" s="84">
        <v>0.89002668832675791</v>
      </c>
      <c r="AS6" s="84">
        <v>0.88129496402877694</v>
      </c>
      <c r="AT6" s="84">
        <v>0.88308959284185562</v>
      </c>
      <c r="AU6" s="84">
        <v>0.88155211314819126</v>
      </c>
      <c r="AV6" s="84">
        <v>0.87113309352517987</v>
      </c>
      <c r="AW6" s="84">
        <v>0.67690686160748825</v>
      </c>
      <c r="AX6" s="84">
        <v>0.90136890487609911</v>
      </c>
      <c r="AY6" s="84">
        <v>0.88181651453031118</v>
      </c>
      <c r="AZ6" s="84">
        <v>0.93749132951703151</v>
      </c>
      <c r="BA6" s="84">
        <v>0.93415267785771383</v>
      </c>
      <c r="BB6" s="84">
        <v>0.88834677419354835</v>
      </c>
      <c r="BC6" s="84">
        <v>0.88476885158539831</v>
      </c>
      <c r="BD6" s="84">
        <v>0.88047233181196982</v>
      </c>
      <c r="BE6" s="84">
        <v>0.87866706634692249</v>
      </c>
      <c r="BF6" s="84">
        <v>0.87533772981614721</v>
      </c>
      <c r="BG6" s="84">
        <v>0.87846758077409037</v>
      </c>
      <c r="BH6" s="84">
        <v>0.82500729416466823</v>
      </c>
      <c r="BI6" s="84">
        <v>0</v>
      </c>
      <c r="BJ6" s="84">
        <v>0.38278710365041302</v>
      </c>
      <c r="BK6" s="84">
        <v>0.88726376962945774</v>
      </c>
      <c r="BL6" s="84">
        <v>0.94220036873726831</v>
      </c>
      <c r="BM6" s="84">
        <v>0.94246031746031744</v>
      </c>
      <c r="BN6" s="84">
        <v>0.90637428766664085</v>
      </c>
      <c r="BO6" s="84">
        <v>0.89961021183053547</v>
      </c>
      <c r="BP6" s="84">
        <v>0.8959020203192285</v>
      </c>
      <c r="BQ6" s="84">
        <v>0.88198441247002402</v>
      </c>
      <c r="BR6" s="84">
        <v>0.90360866145793051</v>
      </c>
      <c r="BS6" s="84">
        <v>0.91157657744771925</v>
      </c>
      <c r="BT6" s="84">
        <v>0.88738342659205971</v>
      </c>
      <c r="BU6" s="84">
        <v>0.89724600964389789</v>
      </c>
      <c r="BV6" s="84">
        <v>0.71662669864108708</v>
      </c>
      <c r="BW6" s="84">
        <v>0.93428734431809402</v>
      </c>
      <c r="BX6" s="84">
        <v>0.95623752610814583</v>
      </c>
      <c r="BY6" s="84">
        <v>0.95953237410071945</v>
      </c>
      <c r="BZ6" s="84">
        <v>0.95685003610015218</v>
      </c>
      <c r="CA6" s="84">
        <v>0.93732004396482804</v>
      </c>
      <c r="CB6" s="84">
        <v>0.92622927464480043</v>
      </c>
      <c r="CC6" s="84">
        <v>0.91745270450306426</v>
      </c>
      <c r="CD6" s="84">
        <v>0.92539768185451643</v>
      </c>
      <c r="CE6" s="84">
        <v>0.93070965807998762</v>
      </c>
      <c r="CF6" s="84">
        <v>0.92735801358912862</v>
      </c>
      <c r="CG6" s="84">
        <v>0.12379515742244913</v>
      </c>
      <c r="CH6" s="84">
        <v>0.92336527444710903</v>
      </c>
      <c r="CI6" s="84">
        <v>0.95600223047368571</v>
      </c>
      <c r="CJ6" s="84">
        <v>0.95954778112993488</v>
      </c>
      <c r="CK6" s="84">
        <v>0.95951580115218171</v>
      </c>
      <c r="CL6" s="84">
        <v>0.95954778112993488</v>
      </c>
      <c r="CM6" s="84">
        <v>0.94878097521982419</v>
      </c>
      <c r="CN6" s="84">
        <v>0.92840505015342567</v>
      </c>
      <c r="CO6" s="84">
        <v>0.93147472022382083</v>
      </c>
      <c r="CP6" s="84">
        <v>0.93314954488022495</v>
      </c>
      <c r="CQ6" s="84">
        <v>0.9357893685051959</v>
      </c>
      <c r="CR6" s="84">
        <v>0.93186450839328538</v>
      </c>
      <c r="CS6" s="84">
        <v>0.72729558288852791</v>
      </c>
      <c r="CT6" s="84">
        <v>0.95503254063415921</v>
      </c>
      <c r="CU6" s="84">
        <v>0.9535752365849256</v>
      </c>
      <c r="CV6" s="84">
        <v>0.95729152162141262</v>
      </c>
      <c r="CW6" s="84">
        <v>0.9578194587187393</v>
      </c>
      <c r="CX6" s="84">
        <v>0.95954778112993488</v>
      </c>
      <c r="CY6" s="84">
        <v>0.95097255528910207</v>
      </c>
      <c r="CZ6" s="84">
        <v>0.93210844227843537</v>
      </c>
      <c r="DA6" s="84">
        <v>0.93108513189448439</v>
      </c>
      <c r="DB6" s="84">
        <v>0.92878216781413581</v>
      </c>
      <c r="DC6" s="84">
        <v>0.93964757226476892</v>
      </c>
      <c r="DD6" s="84">
        <v>0.92463362643218761</v>
      </c>
      <c r="DE6" s="84">
        <v>8.9647636729326213E-2</v>
      </c>
      <c r="DF6" s="84">
        <v>0.9574339528377297</v>
      </c>
      <c r="DG6" s="84">
        <v>0.95217635568964187</v>
      </c>
      <c r="DH6" s="84">
        <v>0.9557767012196694</v>
      </c>
      <c r="DI6" s="84">
        <v>0.95586031175059949</v>
      </c>
      <c r="DJ6" s="84">
        <v>0.95877430313813461</v>
      </c>
      <c r="DK6" s="84">
        <v>0.94731215027977622</v>
      </c>
      <c r="DL6" s="84">
        <v>0.92900125061241334</v>
      </c>
      <c r="DM6" s="84">
        <v>0.93069544364508394</v>
      </c>
      <c r="DN6" s="84">
        <v>0.930509721255254</v>
      </c>
      <c r="DO6" s="84">
        <v>0.93796182408911588</v>
      </c>
      <c r="DP6" s="84">
        <v>0.91985411670663464</v>
      </c>
      <c r="DQ6" s="84">
        <v>0.72683143807534623</v>
      </c>
      <c r="DR6" s="84">
        <v>0.95743405275779381</v>
      </c>
      <c r="DS6" s="84">
        <v>0.95527055774735059</v>
      </c>
      <c r="DT6" s="84">
        <v>0.95615381888037954</v>
      </c>
      <c r="DU6" s="84">
        <v>0.95419378782688136</v>
      </c>
      <c r="DV6" s="84">
        <v>0.95774287021995308</v>
      </c>
      <c r="DW6" s="84">
        <v>0.9475819344524381</v>
      </c>
      <c r="DX6" s="84">
        <v>0.93088683891596413</v>
      </c>
      <c r="DY6" s="84">
        <v>0.92597921662669869</v>
      </c>
      <c r="DZ6" s="84">
        <v>0.93210521905056609</v>
      </c>
      <c r="EA6" s="84">
        <v>0.93088693561280011</v>
      </c>
      <c r="EB6" s="84">
        <v>0.92079003463895548</v>
      </c>
      <c r="EC6" s="84">
        <v>0.1800746499574534</v>
      </c>
      <c r="ED6" s="84">
        <v>0.63342326139088734</v>
      </c>
      <c r="EE6" s="84">
        <v>0.94937214744333565</v>
      </c>
      <c r="EF6" s="84">
        <v>0.95575726515561754</v>
      </c>
      <c r="EG6" s="84">
        <v>0.95436130406020014</v>
      </c>
      <c r="EH6" s="84">
        <v>0.95761394110518039</v>
      </c>
      <c r="EI6" s="84">
        <v>0.94778167466027174</v>
      </c>
      <c r="EJ6" s="84">
        <v>0.92673854464815253</v>
      </c>
      <c r="EK6" s="84">
        <v>0.92712829736211033</v>
      </c>
      <c r="EL6" s="84">
        <v>0.9323759701915888</v>
      </c>
      <c r="EM6" s="84">
        <v>0.93115446352595344</v>
      </c>
      <c r="EN6" s="84">
        <v>0.92473011590727405</v>
      </c>
      <c r="EO6" s="84">
        <v>0.72366945153554574</v>
      </c>
      <c r="EP6" s="84">
        <v>0.94862776445510255</v>
      </c>
      <c r="EQ6" s="84">
        <v>0.95181525747144224</v>
      </c>
      <c r="ER6" s="84">
        <v>0.95078382455326071</v>
      </c>
      <c r="ES6" s="84">
        <v>0.95293764988009588</v>
      </c>
      <c r="ET6" s="84">
        <v>0.95066134189422669</v>
      </c>
      <c r="EU6" s="84">
        <v>0.93519184652278176</v>
      </c>
      <c r="EV6" s="84">
        <v>0.92824711198782905</v>
      </c>
      <c r="EW6" s="84">
        <v>0.92300482946975748</v>
      </c>
      <c r="EX6" s="84">
        <v>0.92416650550527324</v>
      </c>
      <c r="EY6" s="84">
        <v>0.93088693561280011</v>
      </c>
      <c r="EZ6" s="84">
        <v>0.92212220223820929</v>
      </c>
      <c r="FA6" s="84">
        <v>9.02181480621954E-2</v>
      </c>
      <c r="FB6" s="84">
        <v>0.2843298694377831</v>
      </c>
      <c r="FC6" s="84">
        <v>0.94369594646863164</v>
      </c>
      <c r="FD6" s="84">
        <v>0.94152671411258104</v>
      </c>
      <c r="FE6" s="84">
        <v>0.94409115564691104</v>
      </c>
      <c r="FF6" s="84">
        <v>0.94415364482607467</v>
      </c>
      <c r="FG6" s="84">
        <v>0.9240207833733014</v>
      </c>
      <c r="FH6" s="84">
        <v>0.92230025656893844</v>
      </c>
      <c r="FI6" s="84">
        <v>0.91817535971223008</v>
      </c>
      <c r="FJ6" s="84">
        <v>0.92257423093783042</v>
      </c>
      <c r="FK6" s="84">
        <v>0.93226960367190126</v>
      </c>
      <c r="FL6" s="84">
        <v>0.91122435385025313</v>
      </c>
      <c r="FM6" s="84">
        <v>0.72457840179469324</v>
      </c>
      <c r="FN6" s="84">
        <v>0.93818934852118296</v>
      </c>
      <c r="FO6" s="84">
        <v>0.93331724942626548</v>
      </c>
      <c r="FP6" s="84">
        <v>0.93670798844795145</v>
      </c>
      <c r="FQ6" s="84">
        <v>0.94168950553842645</v>
      </c>
      <c r="FR6" s="84">
        <v>0.15295505531059023</v>
      </c>
      <c r="FS6" s="84">
        <v>0.85774713562483351</v>
      </c>
      <c r="FT6" s="84">
        <v>0.90991974162605405</v>
      </c>
      <c r="FU6" s="84">
        <v>0.91189714894750862</v>
      </c>
      <c r="FV6" s="84">
        <v>0.92183611175575664</v>
      </c>
      <c r="FW6" s="84">
        <v>0.92560719166602212</v>
      </c>
      <c r="FX6" s="84">
        <v>0.90366373567812419</v>
      </c>
      <c r="FY6" s="84">
        <v>0.93177654650473174</v>
      </c>
      <c r="FZ6" s="84">
        <v>0.93225409672262183</v>
      </c>
      <c r="GA6" s="84">
        <v>0.93113512415873756</v>
      </c>
    </row>
    <row r="7" spans="2:183">
      <c r="B7" s="96" t="s">
        <v>1</v>
      </c>
      <c r="C7" s="166" t="s">
        <v>268</v>
      </c>
      <c r="D7" s="169">
        <v>3051248.25</v>
      </c>
      <c r="E7" s="170">
        <v>2743101.25</v>
      </c>
      <c r="F7" s="170">
        <v>2964878.25</v>
      </c>
      <c r="G7" s="170">
        <v>2821806.5</v>
      </c>
      <c r="H7" s="170">
        <v>2903051</v>
      </c>
      <c r="I7" s="170">
        <v>2745505.5</v>
      </c>
      <c r="J7" s="170">
        <v>2876860</v>
      </c>
      <c r="K7" s="170">
        <v>2858433.5</v>
      </c>
      <c r="L7" s="170">
        <v>2783415.5</v>
      </c>
      <c r="M7" s="170">
        <v>377059.81</v>
      </c>
      <c r="N7" s="170">
        <v>1415922.62</v>
      </c>
      <c r="O7" s="170">
        <v>2964892</v>
      </c>
      <c r="P7" s="170">
        <v>3048552</v>
      </c>
      <c r="Q7" s="170">
        <v>2730017.75</v>
      </c>
      <c r="R7" s="170">
        <v>2871396.5</v>
      </c>
      <c r="S7" s="170">
        <v>2795314.25</v>
      </c>
      <c r="T7" s="170">
        <v>2890067</v>
      </c>
      <c r="U7" s="170">
        <v>2773497.75</v>
      </c>
      <c r="V7" s="170">
        <v>2864389.75</v>
      </c>
      <c r="W7" s="170">
        <v>2865537.25</v>
      </c>
      <c r="X7" s="170">
        <v>2724298</v>
      </c>
      <c r="Y7" s="170">
        <v>2209297.75</v>
      </c>
      <c r="Z7" s="170">
        <v>2791257.25</v>
      </c>
      <c r="AA7" s="170">
        <v>2889431.5</v>
      </c>
      <c r="AB7" s="170">
        <v>3040869.75</v>
      </c>
      <c r="AC7" s="170">
        <v>2745162</v>
      </c>
      <c r="AD7" s="170">
        <v>2885696.5</v>
      </c>
      <c r="AE7" s="170">
        <v>2784438</v>
      </c>
      <c r="AF7" s="170">
        <v>2880554.25</v>
      </c>
      <c r="AG7" s="170">
        <v>2780201.75</v>
      </c>
      <c r="AH7" s="170">
        <v>2875376</v>
      </c>
      <c r="AI7" s="170">
        <v>2857305.5</v>
      </c>
      <c r="AJ7" s="170">
        <v>2730407.5</v>
      </c>
      <c r="AK7" s="170">
        <v>929551.75</v>
      </c>
      <c r="AL7" s="170">
        <v>2793886.75</v>
      </c>
      <c r="AM7" s="170">
        <v>2878767.75</v>
      </c>
      <c r="AN7" s="170">
        <v>3043425.75</v>
      </c>
      <c r="AO7" s="170">
        <v>2839824.75</v>
      </c>
      <c r="AP7" s="170">
        <v>2906416.25</v>
      </c>
      <c r="AQ7" s="170">
        <v>2806226.25</v>
      </c>
      <c r="AR7" s="170">
        <v>2909922.5</v>
      </c>
      <c r="AS7" s="170">
        <v>2791601.75</v>
      </c>
      <c r="AT7" s="170">
        <v>2889836</v>
      </c>
      <c r="AU7" s="170">
        <v>2885442.75</v>
      </c>
      <c r="AV7" s="170">
        <v>2762872</v>
      </c>
      <c r="AW7" s="170">
        <v>2217620.5</v>
      </c>
      <c r="AX7" s="170">
        <v>2847927.5</v>
      </c>
      <c r="AY7" s="170">
        <v>2886128.25</v>
      </c>
      <c r="AZ7" s="170">
        <v>3047570.25</v>
      </c>
      <c r="BA7" s="170">
        <v>2744188.75</v>
      </c>
      <c r="BB7" s="170">
        <v>2905034.75</v>
      </c>
      <c r="BC7" s="170">
        <v>2801335.25</v>
      </c>
      <c r="BD7" s="170">
        <v>2882189.5</v>
      </c>
      <c r="BE7" s="170">
        <v>2784194.5</v>
      </c>
      <c r="BF7" s="170">
        <v>2867431.75</v>
      </c>
      <c r="BG7" s="170">
        <v>2876728.25</v>
      </c>
      <c r="BH7" s="170">
        <v>2623051.25</v>
      </c>
      <c r="BI7" s="170">
        <v>0</v>
      </c>
      <c r="BJ7" s="170">
        <v>1212188.25</v>
      </c>
      <c r="BK7" s="170">
        <v>2901630</v>
      </c>
      <c r="BL7" s="170">
        <v>3032274</v>
      </c>
      <c r="BM7" s="170">
        <v>2739343.25</v>
      </c>
      <c r="BN7" s="170">
        <v>2929170.75</v>
      </c>
      <c r="BO7" s="170">
        <v>2816278</v>
      </c>
      <c r="BP7" s="170">
        <v>2899485.5</v>
      </c>
      <c r="BQ7" s="170">
        <v>2767346.75</v>
      </c>
      <c r="BR7" s="170">
        <v>2921213.75</v>
      </c>
      <c r="BS7" s="170">
        <v>2943932.25</v>
      </c>
      <c r="BT7" s="170">
        <v>2782109.75</v>
      </c>
      <c r="BU7" s="170">
        <v>2903117.75</v>
      </c>
      <c r="BV7" s="170">
        <v>2233631.5</v>
      </c>
      <c r="BW7" s="170">
        <v>3009501.25</v>
      </c>
      <c r="BX7" s="170">
        <v>3087218.25</v>
      </c>
      <c r="BY7" s="170">
        <v>2797274</v>
      </c>
      <c r="BZ7" s="170">
        <v>3088995.75</v>
      </c>
      <c r="CA7" s="170">
        <v>2935022</v>
      </c>
      <c r="CB7" s="170">
        <v>3000620.25</v>
      </c>
      <c r="CC7" s="170">
        <v>2879500.25</v>
      </c>
      <c r="CD7" s="170">
        <v>2998388</v>
      </c>
      <c r="CE7" s="170">
        <v>3013524.25</v>
      </c>
      <c r="CF7" s="170">
        <v>2907142.75</v>
      </c>
      <c r="CG7" s="170">
        <v>399898.03</v>
      </c>
      <c r="CH7" s="170">
        <v>2885333</v>
      </c>
      <c r="CI7" s="170">
        <v>3086541.5</v>
      </c>
      <c r="CJ7" s="170">
        <v>3111803.5</v>
      </c>
      <c r="CK7" s="170">
        <v>2911015.5</v>
      </c>
      <c r="CL7" s="170">
        <v>3111801.75</v>
      </c>
      <c r="CM7" s="170">
        <v>2981136.75</v>
      </c>
      <c r="CN7" s="170">
        <v>3021426.25</v>
      </c>
      <c r="CO7" s="170">
        <v>2932686</v>
      </c>
      <c r="CP7" s="170">
        <v>3035266.75</v>
      </c>
      <c r="CQ7" s="170">
        <v>3042919.5</v>
      </c>
      <c r="CR7" s="170">
        <v>2933780.25</v>
      </c>
      <c r="CS7" s="170">
        <v>2363612.5</v>
      </c>
      <c r="CT7" s="170">
        <v>2998631</v>
      </c>
      <c r="CU7" s="170">
        <v>3094364.25</v>
      </c>
      <c r="CV7" s="170">
        <v>3105184.75</v>
      </c>
      <c r="CW7" s="170">
        <v>2806161.75</v>
      </c>
      <c r="CX7" s="170">
        <v>3111802</v>
      </c>
      <c r="CY7" s="170">
        <v>2987241.5</v>
      </c>
      <c r="CZ7" s="170">
        <v>3032156.25</v>
      </c>
      <c r="DA7" s="170">
        <v>2931593.5</v>
      </c>
      <c r="DB7" s="170">
        <v>3022520.75</v>
      </c>
      <c r="DC7" s="170">
        <v>3054112.5</v>
      </c>
      <c r="DD7" s="170">
        <v>2913438.5</v>
      </c>
      <c r="DE7" s="170">
        <v>292197.90999999997</v>
      </c>
      <c r="DF7" s="170">
        <v>3005377.5</v>
      </c>
      <c r="DG7" s="170">
        <v>3090278.25</v>
      </c>
      <c r="DH7" s="170">
        <v>3100868.5</v>
      </c>
      <c r="DI7" s="170">
        <v>2801041.75</v>
      </c>
      <c r="DJ7" s="170">
        <v>3109498.75</v>
      </c>
      <c r="DK7" s="170">
        <v>2976992</v>
      </c>
      <c r="DL7" s="170">
        <v>3023239</v>
      </c>
      <c r="DM7" s="170">
        <v>2930500.75</v>
      </c>
      <c r="DN7" s="170">
        <v>3027612.5</v>
      </c>
      <c r="DO7" s="170">
        <v>3049103.5</v>
      </c>
      <c r="DP7" s="170">
        <v>2899997.75</v>
      </c>
      <c r="DQ7" s="170">
        <v>2362272</v>
      </c>
      <c r="DR7" s="170">
        <v>3005378</v>
      </c>
      <c r="DS7" s="170">
        <v>3099226.75</v>
      </c>
      <c r="DT7" s="170">
        <v>3101961.75</v>
      </c>
      <c r="DU7" s="170">
        <v>2796670.75</v>
      </c>
      <c r="DV7" s="170">
        <v>3106442.25</v>
      </c>
      <c r="DW7" s="170">
        <v>2977679.75</v>
      </c>
      <c r="DX7" s="170">
        <v>3028705.75</v>
      </c>
      <c r="DY7" s="170">
        <v>2917145</v>
      </c>
      <c r="DZ7" s="170">
        <v>3032245.25</v>
      </c>
      <c r="EA7" s="170">
        <v>3028707</v>
      </c>
      <c r="EB7" s="170">
        <v>2902624.5</v>
      </c>
      <c r="EC7" s="170">
        <v>586204.56000000006</v>
      </c>
      <c r="ED7" s="170">
        <v>1989827.38</v>
      </c>
      <c r="EE7" s="170">
        <v>3082223.75</v>
      </c>
      <c r="EF7" s="170">
        <v>3100751</v>
      </c>
      <c r="EG7" s="170">
        <v>2896975.5</v>
      </c>
      <c r="EH7" s="170">
        <v>3106041.75</v>
      </c>
      <c r="EI7" s="170">
        <v>2978255.25</v>
      </c>
      <c r="EJ7" s="170">
        <v>3016679.25</v>
      </c>
      <c r="EK7" s="170">
        <v>2920342</v>
      </c>
      <c r="EL7" s="170">
        <v>3032961.75</v>
      </c>
      <c r="EM7" s="170">
        <v>3029337</v>
      </c>
      <c r="EN7" s="170">
        <v>2913693.5</v>
      </c>
      <c r="EO7" s="170">
        <v>2353199.25</v>
      </c>
      <c r="EP7" s="170">
        <v>2980737.25</v>
      </c>
      <c r="EQ7" s="170">
        <v>3089323.25</v>
      </c>
      <c r="ER7" s="170">
        <v>3086279.5</v>
      </c>
      <c r="ES7" s="170">
        <v>2793388.75</v>
      </c>
      <c r="ET7" s="170">
        <v>3085960.75</v>
      </c>
      <c r="EU7" s="170">
        <v>2942862.5</v>
      </c>
      <c r="EV7" s="170">
        <v>3021053</v>
      </c>
      <c r="EW7" s="170">
        <v>2908855.25</v>
      </c>
      <c r="EX7" s="170">
        <v>3009167.75</v>
      </c>
      <c r="EY7" s="170">
        <v>3028706</v>
      </c>
      <c r="EZ7" s="170">
        <v>2906445.25</v>
      </c>
      <c r="FA7" s="170">
        <v>293859.88</v>
      </c>
      <c r="FB7" s="170">
        <v>893663.06</v>
      </c>
      <c r="FC7" s="170">
        <v>3065616</v>
      </c>
      <c r="FD7" s="170">
        <v>3030280.75</v>
      </c>
      <c r="FE7" s="170">
        <v>2743711.25</v>
      </c>
      <c r="FF7" s="170">
        <v>3037678.5</v>
      </c>
      <c r="FG7" s="170">
        <v>2883874.5</v>
      </c>
      <c r="FH7" s="170">
        <v>2974883.25</v>
      </c>
      <c r="FI7" s="170">
        <v>2867648.75</v>
      </c>
      <c r="FJ7" s="170">
        <v>2975865.25</v>
      </c>
      <c r="FK7" s="170">
        <v>3003719.75</v>
      </c>
      <c r="FL7" s="170">
        <v>2848299.5</v>
      </c>
      <c r="FM7" s="170">
        <v>2333307.75</v>
      </c>
      <c r="FN7" s="170">
        <v>2923219.5</v>
      </c>
      <c r="FO7" s="170">
        <v>3006644</v>
      </c>
      <c r="FP7" s="170">
        <v>3030982.5</v>
      </c>
      <c r="FQ7" s="170">
        <v>2750732</v>
      </c>
      <c r="FR7" s="170">
        <v>494573.41</v>
      </c>
      <c r="FS7" s="170">
        <v>2691222.75</v>
      </c>
      <c r="FT7" s="170">
        <v>2953486.75</v>
      </c>
      <c r="FU7" s="170">
        <v>2863782</v>
      </c>
      <c r="FV7" s="170">
        <v>2988171.5</v>
      </c>
      <c r="FW7" s="170">
        <v>2999046.75</v>
      </c>
      <c r="FX7" s="170">
        <v>2840791</v>
      </c>
      <c r="FY7" s="170">
        <v>3016669</v>
      </c>
      <c r="FZ7" s="170">
        <v>2920884.75</v>
      </c>
      <c r="GA7" s="170">
        <v>3014781.75</v>
      </c>
    </row>
    <row r="8" spans="2:183">
      <c r="B8" s="171" t="s">
        <v>1</v>
      </c>
      <c r="C8" s="172" t="s">
        <v>269</v>
      </c>
      <c r="D8" s="455">
        <v>10.421507127204928</v>
      </c>
      <c r="E8" s="456">
        <v>10.426078487267199</v>
      </c>
      <c r="F8" s="456">
        <v>10.456250327763126</v>
      </c>
      <c r="G8" s="456">
        <v>10.479897847042942</v>
      </c>
      <c r="H8" s="456">
        <v>10.485748932814765</v>
      </c>
      <c r="I8" s="456">
        <v>10.517284243833487</v>
      </c>
      <c r="J8" s="456">
        <v>10.49704561471056</v>
      </c>
      <c r="K8" s="456">
        <v>10.506752247811772</v>
      </c>
      <c r="L8" s="456">
        <v>10.49842458502053</v>
      </c>
      <c r="M8" s="456">
        <v>10.488392554144346</v>
      </c>
      <c r="N8" s="456">
        <v>10.474969816234132</v>
      </c>
      <c r="O8" s="456">
        <v>10.45700062264625</v>
      </c>
      <c r="P8" s="456">
        <v>10.422122789349396</v>
      </c>
      <c r="Q8" s="456">
        <v>10.433654048269668</v>
      </c>
      <c r="R8" s="456">
        <v>10.49994445415105</v>
      </c>
      <c r="S8" s="456">
        <v>10.492488110475918</v>
      </c>
      <c r="T8" s="456">
        <v>10.491106343556311</v>
      </c>
      <c r="U8" s="456">
        <v>10.50253168588169</v>
      </c>
      <c r="V8" s="456">
        <v>10.503627530442166</v>
      </c>
      <c r="W8" s="456">
        <v>10.50402210291711</v>
      </c>
      <c r="X8" s="456">
        <v>10.528689143422897</v>
      </c>
      <c r="Y8" s="456">
        <v>10.508305865117983</v>
      </c>
      <c r="Z8" s="456">
        <v>10.49336941075631</v>
      </c>
      <c r="AA8" s="456">
        <v>10.491961757590321</v>
      </c>
      <c r="AB8" s="456">
        <v>10.480489325055839</v>
      </c>
      <c r="AC8" s="456">
        <v>10.482438655577702</v>
      </c>
      <c r="AD8" s="456">
        <v>10.549882538868486</v>
      </c>
      <c r="AE8" s="456">
        <v>10.553549702659577</v>
      </c>
      <c r="AF8" s="456">
        <v>10.552725063076119</v>
      </c>
      <c r="AG8" s="456">
        <v>10.555738474662961</v>
      </c>
      <c r="AH8" s="456">
        <v>10.555564549556044</v>
      </c>
      <c r="AI8" s="456">
        <v>10.564466340003085</v>
      </c>
      <c r="AJ8" s="456">
        <v>10.581498318064146</v>
      </c>
      <c r="AK8" s="456">
        <v>10.554212934577741</v>
      </c>
      <c r="AL8" s="456">
        <v>10.54949880863993</v>
      </c>
      <c r="AM8" s="456">
        <v>10.552752421289599</v>
      </c>
      <c r="AN8" s="456">
        <v>10.479618942324292</v>
      </c>
      <c r="AO8" s="456">
        <v>10.483422084300111</v>
      </c>
      <c r="AP8" s="456">
        <v>10.539856947554242</v>
      </c>
      <c r="AQ8" s="456">
        <v>10.543499701304118</v>
      </c>
      <c r="AR8" s="456">
        <v>10.538271967087846</v>
      </c>
      <c r="AS8" s="456">
        <v>10.550271164021163</v>
      </c>
      <c r="AT8" s="456">
        <v>10.547740578599397</v>
      </c>
      <c r="AU8" s="456">
        <v>10.550073385799431</v>
      </c>
      <c r="AV8" s="456">
        <v>10.563496706162134</v>
      </c>
      <c r="AW8" s="456">
        <v>10.55964506283064</v>
      </c>
      <c r="AX8" s="456">
        <v>10.523441859090187</v>
      </c>
      <c r="AY8" s="456">
        <v>10.549415730526821</v>
      </c>
      <c r="AZ8" s="456">
        <v>10.477977826806439</v>
      </c>
      <c r="BA8" s="456">
        <v>10.483125582568036</v>
      </c>
      <c r="BB8" s="456">
        <v>10.540465997679819</v>
      </c>
      <c r="BC8" s="456">
        <v>10.545488682178714</v>
      </c>
      <c r="BD8" s="456">
        <v>10.551102158924001</v>
      </c>
      <c r="BE8" s="456">
        <v>10.553746811164054</v>
      </c>
      <c r="BF8" s="456">
        <v>10.558651381229669</v>
      </c>
      <c r="BG8" s="456">
        <v>10.555142694830218</v>
      </c>
      <c r="BH8" s="456">
        <v>10.58962146940622</v>
      </c>
      <c r="BI8" s="456" t="e">
        <v>#DIV/0!</v>
      </c>
      <c r="BJ8" s="456">
        <v>10.547370962689683</v>
      </c>
      <c r="BK8" s="456">
        <v>10.540963130223904</v>
      </c>
      <c r="BL8" s="456">
        <v>10.373281935036143</v>
      </c>
      <c r="BM8" s="456">
        <v>10.372371260886029</v>
      </c>
      <c r="BN8" s="456">
        <v>10.416651182477034</v>
      </c>
      <c r="BO8" s="456">
        <v>10.426837244140547</v>
      </c>
      <c r="BP8" s="456">
        <v>10.431612228033341</v>
      </c>
      <c r="BQ8" s="456">
        <v>10.450428991680733</v>
      </c>
      <c r="BR8" s="456">
        <v>10.420149753812099</v>
      </c>
      <c r="BS8" s="456">
        <v>10.409399175382648</v>
      </c>
      <c r="BT8" s="456">
        <v>10.442257382857658</v>
      </c>
      <c r="BU8" s="456">
        <v>10.429035001698105</v>
      </c>
      <c r="BV8" s="456">
        <v>10.38125813348206</v>
      </c>
      <c r="BW8" s="456">
        <v>10.382574869218249</v>
      </c>
      <c r="BX8" s="456">
        <v>10.406209367838652</v>
      </c>
      <c r="BY8" s="456">
        <v>10.403274274408295</v>
      </c>
      <c r="BZ8" s="456">
        <v>10.405535678488514</v>
      </c>
      <c r="CA8" s="456">
        <v>10.429293879557022</v>
      </c>
      <c r="CB8" s="456">
        <v>10.441996468689986</v>
      </c>
      <c r="CC8" s="456">
        <v>10.453576070225372</v>
      </c>
      <c r="CD8" s="456">
        <v>10.443604899959519</v>
      </c>
      <c r="CE8" s="456">
        <v>10.436418342861099</v>
      </c>
      <c r="CF8" s="456">
        <v>10.441199092181062</v>
      </c>
      <c r="CG8" s="456">
        <v>10.412058936866005</v>
      </c>
      <c r="CH8" s="456">
        <v>10.407678154828105</v>
      </c>
      <c r="CI8" s="456">
        <v>10.406488882013884</v>
      </c>
      <c r="CJ8" s="456">
        <v>10.452894542915301</v>
      </c>
      <c r="CK8" s="456">
        <v>10.453147829669108</v>
      </c>
      <c r="CL8" s="456">
        <v>10.45288866447039</v>
      </c>
      <c r="CM8" s="456">
        <v>10.465196305579545</v>
      </c>
      <c r="CN8" s="456">
        <v>10.489759068499156</v>
      </c>
      <c r="CO8" s="456">
        <v>10.486388458345505</v>
      </c>
      <c r="CP8" s="456">
        <v>10.484232064506175</v>
      </c>
      <c r="CQ8" s="456">
        <v>10.481015564599311</v>
      </c>
      <c r="CR8" s="456">
        <v>10.485913189865002</v>
      </c>
      <c r="CS8" s="456">
        <v>10.475055619078008</v>
      </c>
      <c r="CT8" s="456">
        <v>10.45770304608404</v>
      </c>
      <c r="CU8" s="456">
        <v>10.459417050446145</v>
      </c>
      <c r="CV8" s="456">
        <v>10.455245658738592</v>
      </c>
      <c r="CW8" s="456">
        <v>10.454992287745339</v>
      </c>
      <c r="CX8" s="456">
        <v>10.452889504248233</v>
      </c>
      <c r="CY8" s="456">
        <v>10.462459722611376</v>
      </c>
      <c r="CZ8" s="456">
        <v>10.485186149838174</v>
      </c>
      <c r="DA8" s="456">
        <v>10.486868134030169</v>
      </c>
      <c r="DB8" s="456">
        <v>10.489298195634463</v>
      </c>
      <c r="DC8" s="456">
        <v>10.476375203422512</v>
      </c>
      <c r="DD8" s="456">
        <v>10.494641802227569</v>
      </c>
      <c r="DE8" s="456">
        <v>10.505803401287167</v>
      </c>
      <c r="DF8" s="456">
        <v>10.454942648188547</v>
      </c>
      <c r="DG8" s="456">
        <v>10.460951818249304</v>
      </c>
      <c r="DH8" s="456">
        <v>10.457260315651338</v>
      </c>
      <c r="DI8" s="456">
        <v>10.457306191782868</v>
      </c>
      <c r="DJ8" s="456">
        <v>10.453579114295234</v>
      </c>
      <c r="DK8" s="456">
        <v>10.466850197418616</v>
      </c>
      <c r="DL8" s="456">
        <v>10.489316557952552</v>
      </c>
      <c r="DM8" s="456">
        <v>10.487348442554897</v>
      </c>
      <c r="DN8" s="456">
        <v>10.487461618702326</v>
      </c>
      <c r="DO8" s="456">
        <v>10.477990815007436</v>
      </c>
      <c r="DP8" s="456">
        <v>10.50050420563624</v>
      </c>
      <c r="DQ8" s="456">
        <v>10.475800228826863</v>
      </c>
      <c r="DR8" s="456">
        <v>10.454943296458637</v>
      </c>
      <c r="DS8" s="456">
        <v>10.457261508708786</v>
      </c>
      <c r="DT8" s="456">
        <v>10.456821240189573</v>
      </c>
      <c r="DU8" s="456">
        <v>10.459223113976693</v>
      </c>
      <c r="DV8" s="456">
        <v>10.454550533303049</v>
      </c>
      <c r="DW8" s="456">
        <v>10.466287583215584</v>
      </c>
      <c r="DX8" s="456">
        <v>10.486998390406175</v>
      </c>
      <c r="DY8" s="456">
        <v>10.492723440377532</v>
      </c>
      <c r="DZ8" s="456">
        <v>10.485530170468065</v>
      </c>
      <c r="EA8" s="456">
        <v>10.487001629226226</v>
      </c>
      <c r="EB8" s="456">
        <v>10.499332629187798</v>
      </c>
      <c r="EC8" s="456">
        <v>10.492708859128157</v>
      </c>
      <c r="ED8" s="456">
        <v>10.462918513610861</v>
      </c>
      <c r="EE8" s="456">
        <v>10.464504901714639</v>
      </c>
      <c r="EF8" s="456">
        <v>10.457076711194704</v>
      </c>
      <c r="EG8" s="456">
        <v>10.458916742383439</v>
      </c>
      <c r="EH8" s="456">
        <v>10.454610049128265</v>
      </c>
      <c r="EI8" s="456">
        <v>10.466104272471828</v>
      </c>
      <c r="EJ8" s="456">
        <v>10.492112028299507</v>
      </c>
      <c r="EK8" s="456">
        <v>10.491203868357996</v>
      </c>
      <c r="EL8" s="456">
        <v>10.484962238103392</v>
      </c>
      <c r="EM8" s="456">
        <v>10.486169401992413</v>
      </c>
      <c r="EN8" s="456">
        <v>10.494465208070698</v>
      </c>
      <c r="EO8" s="456">
        <v>10.481162896350833</v>
      </c>
      <c r="EP8" s="456">
        <v>10.465483856244031</v>
      </c>
      <c r="EQ8" s="456">
        <v>10.461686465484211</v>
      </c>
      <c r="ER8" s="456">
        <v>10.462717013067854</v>
      </c>
      <c r="ES8" s="456">
        <v>10.460719715693765</v>
      </c>
      <c r="ET8" s="456">
        <v>10.462984298068243</v>
      </c>
      <c r="EU8" s="456">
        <v>10.480951414264448</v>
      </c>
      <c r="EV8" s="456">
        <v>10.490247799890557</v>
      </c>
      <c r="EW8" s="456">
        <v>10.4966226725991</v>
      </c>
      <c r="EX8" s="456">
        <v>10.495114568070591</v>
      </c>
      <c r="EY8" s="456">
        <v>10.486998166692008</v>
      </c>
      <c r="EZ8" s="456">
        <v>10.497964895141001</v>
      </c>
      <c r="FA8" s="456">
        <v>10.498745266166488</v>
      </c>
      <c r="FB8" s="456">
        <v>10.468459314584525</v>
      </c>
      <c r="FC8" s="456">
        <v>10.470723080671759</v>
      </c>
      <c r="FD8" s="456">
        <v>10.373880229688607</v>
      </c>
      <c r="FE8" s="456">
        <v>10.370964480244332</v>
      </c>
      <c r="FF8" s="456">
        <v>10.370271886235294</v>
      </c>
      <c r="FG8" s="456">
        <v>10.39503763138544</v>
      </c>
      <c r="FH8" s="456">
        <v>10.39653467628516</v>
      </c>
      <c r="FI8" s="456">
        <v>10.402357365685871</v>
      </c>
      <c r="FJ8" s="456">
        <v>10.396878091189292</v>
      </c>
      <c r="FK8" s="456">
        <v>10.385057253487979</v>
      </c>
      <c r="FL8" s="456">
        <v>10.410984114684231</v>
      </c>
      <c r="FM8" s="456">
        <v>10.379529045947713</v>
      </c>
      <c r="FN8" s="456">
        <v>10.3777302466324</v>
      </c>
      <c r="FO8" s="456">
        <v>10.383499008374125</v>
      </c>
      <c r="FP8" s="456">
        <v>10.429661523011902</v>
      </c>
      <c r="FQ8" s="456">
        <v>10.424019644995528</v>
      </c>
      <c r="FR8" s="456">
        <v>10.422164833312261</v>
      </c>
      <c r="FS8" s="456">
        <v>10.450132994214266</v>
      </c>
      <c r="FT8" s="456">
        <v>10.462198333281259</v>
      </c>
      <c r="FU8" s="456">
        <v>10.459852148377577</v>
      </c>
      <c r="FV8" s="456">
        <v>10.448232103595478</v>
      </c>
      <c r="FW8" s="456">
        <v>10.443534960642172</v>
      </c>
      <c r="FX8" s="456">
        <v>10.470414571938257</v>
      </c>
      <c r="FY8" s="456">
        <v>10.435347004365305</v>
      </c>
      <c r="FZ8" s="456">
        <v>10.4354593178413</v>
      </c>
      <c r="GA8" s="456">
        <v>10.436002578346562</v>
      </c>
    </row>
    <row r="9" spans="2:183">
      <c r="B9" s="96" t="s">
        <v>1</v>
      </c>
      <c r="C9" s="166" t="s">
        <v>37</v>
      </c>
      <c r="D9" s="99">
        <v>6413702</v>
      </c>
      <c r="E9" s="87">
        <v>5765982.5</v>
      </c>
      <c r="F9" s="87">
        <v>6232157</v>
      </c>
      <c r="G9" s="87">
        <v>5931421.5</v>
      </c>
      <c r="H9" s="87">
        <v>6102197</v>
      </c>
      <c r="I9" s="87">
        <v>5771039</v>
      </c>
      <c r="J9" s="87">
        <v>6047147</v>
      </c>
      <c r="K9" s="87">
        <v>6008412</v>
      </c>
      <c r="L9" s="87">
        <v>5850725.5</v>
      </c>
      <c r="M9" s="87">
        <v>792578.69</v>
      </c>
      <c r="N9" s="87">
        <v>2976262</v>
      </c>
      <c r="O9" s="87">
        <v>6232187.5</v>
      </c>
      <c r="P9" s="87">
        <v>6856179</v>
      </c>
      <c r="Q9" s="87">
        <v>6139799</v>
      </c>
      <c r="R9" s="87">
        <v>6457761.5</v>
      </c>
      <c r="S9" s="87">
        <v>6286650.5</v>
      </c>
      <c r="T9" s="87">
        <v>6499748</v>
      </c>
      <c r="U9" s="87">
        <v>6237585.5</v>
      </c>
      <c r="V9" s="87">
        <v>6442002</v>
      </c>
      <c r="W9" s="87">
        <v>6444583.5</v>
      </c>
      <c r="X9" s="87">
        <v>6126936</v>
      </c>
      <c r="Y9" s="87">
        <v>4968704</v>
      </c>
      <c r="Z9" s="87">
        <v>6277527</v>
      </c>
      <c r="AA9" s="87">
        <v>6498321</v>
      </c>
      <c r="AB9" s="87">
        <v>7255522.5</v>
      </c>
      <c r="AC9" s="87">
        <v>6549965</v>
      </c>
      <c r="AD9" s="87">
        <v>6885279</v>
      </c>
      <c r="AE9" s="87">
        <v>6643673.5</v>
      </c>
      <c r="AF9" s="87">
        <v>6873010.5</v>
      </c>
      <c r="AG9" s="87">
        <v>6633568.5</v>
      </c>
      <c r="AH9" s="87">
        <v>6860653</v>
      </c>
      <c r="AI9" s="87">
        <v>6817538.5</v>
      </c>
      <c r="AJ9" s="87">
        <v>6514757</v>
      </c>
      <c r="AK9" s="87">
        <v>2217910.5</v>
      </c>
      <c r="AL9" s="87">
        <v>6666220.5</v>
      </c>
      <c r="AM9" s="87">
        <v>6868743</v>
      </c>
      <c r="AN9" s="87">
        <v>7495949.5</v>
      </c>
      <c r="AO9" s="87">
        <v>6994482</v>
      </c>
      <c r="AP9" s="87">
        <v>7158494.5</v>
      </c>
      <c r="AQ9" s="87">
        <v>6911726.5</v>
      </c>
      <c r="AR9" s="87">
        <v>7167132.5</v>
      </c>
      <c r="AS9" s="87">
        <v>6875707</v>
      </c>
      <c r="AT9" s="87">
        <v>7117659</v>
      </c>
      <c r="AU9" s="87">
        <v>7106837.5</v>
      </c>
      <c r="AV9" s="87">
        <v>6804945.5</v>
      </c>
      <c r="AW9" s="87">
        <v>5461994</v>
      </c>
      <c r="AX9" s="87">
        <v>7014437</v>
      </c>
      <c r="AY9" s="87">
        <v>7108524</v>
      </c>
      <c r="AZ9" s="87">
        <v>7881026</v>
      </c>
      <c r="BA9" s="87">
        <v>7096478.5</v>
      </c>
      <c r="BB9" s="87">
        <v>7512424.5</v>
      </c>
      <c r="BC9" s="87">
        <v>7244260.5</v>
      </c>
      <c r="BD9" s="87">
        <v>7453351</v>
      </c>
      <c r="BE9" s="87">
        <v>7199930</v>
      </c>
      <c r="BF9" s="87">
        <v>7415184.5</v>
      </c>
      <c r="BG9" s="87">
        <v>7439223.5</v>
      </c>
      <c r="BH9" s="87">
        <v>6783214</v>
      </c>
      <c r="BI9" s="87">
        <v>0</v>
      </c>
      <c r="BJ9" s="87">
        <v>3134719.25</v>
      </c>
      <c r="BK9" s="87">
        <v>7503621</v>
      </c>
      <c r="BL9" s="87">
        <v>8077993.5</v>
      </c>
      <c r="BM9" s="87">
        <v>7297620.5</v>
      </c>
      <c r="BN9" s="87">
        <v>7803323.5</v>
      </c>
      <c r="BO9" s="87">
        <v>7502578</v>
      </c>
      <c r="BP9" s="87">
        <v>7724242</v>
      </c>
      <c r="BQ9" s="87">
        <v>7372223</v>
      </c>
      <c r="BR9" s="87">
        <v>7782126.5</v>
      </c>
      <c r="BS9" s="87">
        <v>7842648.5</v>
      </c>
      <c r="BT9" s="87">
        <v>7411552.5</v>
      </c>
      <c r="BU9" s="87">
        <v>7733917.5</v>
      </c>
      <c r="BV9" s="87">
        <v>5950402.5</v>
      </c>
      <c r="BW9" s="87">
        <v>8017327</v>
      </c>
      <c r="BX9" s="87">
        <v>8471316</v>
      </c>
      <c r="BY9" s="87">
        <v>7675710</v>
      </c>
      <c r="BZ9" s="87">
        <v>8476195</v>
      </c>
      <c r="CA9" s="87">
        <v>8053695.5</v>
      </c>
      <c r="CB9" s="87">
        <v>8233695</v>
      </c>
      <c r="CC9" s="87">
        <v>7901345.5</v>
      </c>
      <c r="CD9" s="87">
        <v>8227572</v>
      </c>
      <c r="CE9" s="87">
        <v>8269105</v>
      </c>
      <c r="CF9" s="87">
        <v>7977197</v>
      </c>
      <c r="CG9" s="87">
        <v>1097318.6200000001</v>
      </c>
      <c r="CH9" s="87">
        <v>7917344.5</v>
      </c>
      <c r="CI9" s="87">
        <v>8469460</v>
      </c>
      <c r="CJ9" s="87">
        <v>8965117</v>
      </c>
      <c r="CK9" s="87">
        <v>8386650</v>
      </c>
      <c r="CL9" s="87">
        <v>8965117</v>
      </c>
      <c r="CM9" s="87">
        <v>8588666</v>
      </c>
      <c r="CN9" s="87">
        <v>8704742</v>
      </c>
      <c r="CO9" s="87">
        <v>8449079</v>
      </c>
      <c r="CP9" s="87">
        <v>8744613</v>
      </c>
      <c r="CQ9" s="87">
        <v>8766663</v>
      </c>
      <c r="CR9" s="87">
        <v>8452230</v>
      </c>
      <c r="CS9" s="87">
        <v>6809576.5</v>
      </c>
      <c r="CT9" s="87">
        <v>8639070</v>
      </c>
      <c r="CU9" s="87">
        <v>8914877</v>
      </c>
      <c r="CV9" s="87">
        <v>9213080</v>
      </c>
      <c r="CW9" s="87">
        <v>8325880</v>
      </c>
      <c r="CX9" s="87">
        <v>9232714</v>
      </c>
      <c r="CY9" s="87">
        <v>8863142</v>
      </c>
      <c r="CZ9" s="87">
        <v>8996405</v>
      </c>
      <c r="DA9" s="87">
        <v>8698035</v>
      </c>
      <c r="DB9" s="87">
        <v>8967815</v>
      </c>
      <c r="DC9" s="87">
        <v>9061548</v>
      </c>
      <c r="DD9" s="87">
        <v>8644168</v>
      </c>
      <c r="DE9" s="87">
        <v>866951.56</v>
      </c>
      <c r="DF9" s="87">
        <v>8916952</v>
      </c>
      <c r="DG9" s="87">
        <v>9168852</v>
      </c>
      <c r="DH9" s="87">
        <v>9569302</v>
      </c>
      <c r="DI9" s="87">
        <v>8644033</v>
      </c>
      <c r="DJ9" s="87">
        <v>9595932</v>
      </c>
      <c r="DK9" s="87">
        <v>9187015</v>
      </c>
      <c r="DL9" s="87">
        <v>9329734</v>
      </c>
      <c r="DM9" s="87">
        <v>9043541</v>
      </c>
      <c r="DN9" s="87">
        <v>9343232</v>
      </c>
      <c r="DO9" s="87">
        <v>9409553</v>
      </c>
      <c r="DP9" s="87">
        <v>8949408</v>
      </c>
      <c r="DQ9" s="87">
        <v>7289988</v>
      </c>
      <c r="DR9" s="87">
        <v>9274617</v>
      </c>
      <c r="DS9" s="87">
        <v>9564234</v>
      </c>
      <c r="DT9" s="87">
        <v>10050345</v>
      </c>
      <c r="DU9" s="87">
        <v>9061203</v>
      </c>
      <c r="DV9" s="87">
        <v>10064859</v>
      </c>
      <c r="DW9" s="87">
        <v>9647671</v>
      </c>
      <c r="DX9" s="87">
        <v>9812997</v>
      </c>
      <c r="DY9" s="87">
        <v>9451542</v>
      </c>
      <c r="DZ9" s="87">
        <v>9824464</v>
      </c>
      <c r="EA9" s="87">
        <v>9812999</v>
      </c>
      <c r="EB9" s="87">
        <v>9404496</v>
      </c>
      <c r="EC9" s="87">
        <v>1899300.62</v>
      </c>
      <c r="ED9" s="87">
        <v>6447034</v>
      </c>
      <c r="EE9" s="87">
        <v>9986393</v>
      </c>
      <c r="EF9" s="87">
        <v>10247989</v>
      </c>
      <c r="EG9" s="87">
        <v>9574508</v>
      </c>
      <c r="EH9" s="87">
        <v>10265475</v>
      </c>
      <c r="EI9" s="87">
        <v>9843141</v>
      </c>
      <c r="EJ9" s="87">
        <v>9970132</v>
      </c>
      <c r="EK9" s="87">
        <v>9651736</v>
      </c>
      <c r="EL9" s="87">
        <v>10023946</v>
      </c>
      <c r="EM9" s="87">
        <v>10011964</v>
      </c>
      <c r="EN9" s="87">
        <v>9629763</v>
      </c>
      <c r="EO9" s="87">
        <v>7777327</v>
      </c>
      <c r="EP9" s="87">
        <v>9851345</v>
      </c>
      <c r="EQ9" s="87">
        <v>10210222</v>
      </c>
      <c r="ER9" s="87">
        <v>11119866</v>
      </c>
      <c r="ES9" s="87">
        <v>10064581</v>
      </c>
      <c r="ET9" s="87">
        <v>11118723</v>
      </c>
      <c r="EU9" s="87">
        <v>10603136</v>
      </c>
      <c r="EV9" s="87">
        <v>10884856</v>
      </c>
      <c r="EW9" s="87">
        <v>10480611</v>
      </c>
      <c r="EX9" s="87">
        <v>10842032</v>
      </c>
      <c r="EY9" s="87">
        <v>10912432</v>
      </c>
      <c r="EZ9" s="87">
        <v>10471927</v>
      </c>
      <c r="FA9" s="87">
        <v>1058777.1200000001</v>
      </c>
      <c r="FB9" s="87">
        <v>3219869.25</v>
      </c>
      <c r="FC9" s="87">
        <v>11045418</v>
      </c>
      <c r="FD9" s="87">
        <v>12554462</v>
      </c>
      <c r="FE9" s="87">
        <v>11367202</v>
      </c>
      <c r="FF9" s="87">
        <v>12585109</v>
      </c>
      <c r="FG9" s="87">
        <v>11947899</v>
      </c>
      <c r="FH9" s="87">
        <v>12324947</v>
      </c>
      <c r="FI9" s="87">
        <v>11880678</v>
      </c>
      <c r="FJ9" s="87">
        <v>12329018</v>
      </c>
      <c r="FK9" s="87">
        <v>12444421</v>
      </c>
      <c r="FL9" s="87">
        <v>11800512</v>
      </c>
      <c r="FM9" s="87">
        <v>9666900</v>
      </c>
      <c r="FN9" s="87">
        <v>12110907</v>
      </c>
      <c r="FO9" s="87">
        <v>12456536</v>
      </c>
      <c r="FP9" s="87">
        <v>13560607</v>
      </c>
      <c r="FQ9" s="87">
        <v>12306766</v>
      </c>
      <c r="FR9" s="87">
        <v>2212719.25</v>
      </c>
      <c r="FS9" s="87">
        <v>12040524</v>
      </c>
      <c r="FT9" s="87">
        <v>13213895</v>
      </c>
      <c r="FU9" s="87">
        <v>12812554</v>
      </c>
      <c r="FV9" s="87">
        <v>13369070</v>
      </c>
      <c r="FW9" s="87">
        <v>13417725</v>
      </c>
      <c r="FX9" s="87">
        <v>12709692</v>
      </c>
      <c r="FY9" s="87">
        <v>13496568</v>
      </c>
      <c r="FZ9" s="87">
        <v>13068029</v>
      </c>
      <c r="GA9" s="87">
        <v>13488124</v>
      </c>
    </row>
    <row r="10" spans="2:183">
      <c r="B10" s="171" t="s">
        <v>1</v>
      </c>
      <c r="C10" s="172" t="s">
        <v>270</v>
      </c>
      <c r="D10" s="81">
        <v>2.1019928483367423</v>
      </c>
      <c r="E10" s="82">
        <v>2.1019940477953556</v>
      </c>
      <c r="F10" s="82">
        <v>2.1019942387178969</v>
      </c>
      <c r="G10" s="82">
        <v>2.1019944138621836</v>
      </c>
      <c r="H10" s="82">
        <v>2.1019944189750714</v>
      </c>
      <c r="I10" s="82">
        <v>2.1019950606545863</v>
      </c>
      <c r="J10" s="82">
        <v>2.101995578512684</v>
      </c>
      <c r="K10" s="82">
        <v>2.1019946764547783</v>
      </c>
      <c r="L10" s="82">
        <v>2.1019950129615932</v>
      </c>
      <c r="M10" s="82">
        <v>2.1019972666935782</v>
      </c>
      <c r="N10" s="82">
        <v>2.1019948109876228</v>
      </c>
      <c r="O10" s="82">
        <v>2.1019947775500762</v>
      </c>
      <c r="P10" s="82">
        <v>2.2489952607008181</v>
      </c>
      <c r="Q10" s="82">
        <v>2.2489960001175815</v>
      </c>
      <c r="R10" s="82">
        <v>2.2489967860586302</v>
      </c>
      <c r="S10" s="82">
        <v>2.2489959760338216</v>
      </c>
      <c r="T10" s="82">
        <v>2.2489956115204248</v>
      </c>
      <c r="U10" s="82">
        <v>2.2489960556124484</v>
      </c>
      <c r="V10" s="82">
        <v>2.2489963176275154</v>
      </c>
      <c r="W10" s="82">
        <v>2.2489965886850714</v>
      </c>
      <c r="X10" s="82">
        <v>2.2489962551820688</v>
      </c>
      <c r="Y10" s="82">
        <v>2.2489969946332495</v>
      </c>
      <c r="Z10" s="82">
        <v>2.2489962184603374</v>
      </c>
      <c r="AA10" s="82">
        <v>2.2489963856211852</v>
      </c>
      <c r="AB10" s="82">
        <v>2.3860023929009126</v>
      </c>
      <c r="AC10" s="82">
        <v>2.386003084699555</v>
      </c>
      <c r="AD10" s="82">
        <v>2.3860024780845803</v>
      </c>
      <c r="AE10" s="82">
        <v>2.3860015917036042</v>
      </c>
      <c r="AF10" s="82">
        <v>2.3860027978990503</v>
      </c>
      <c r="AG10" s="82">
        <v>2.3860025625838124</v>
      </c>
      <c r="AH10" s="82">
        <v>2.386002039385458</v>
      </c>
      <c r="AI10" s="82">
        <v>2.3860026517990462</v>
      </c>
      <c r="AJ10" s="82">
        <v>2.3860017231860078</v>
      </c>
      <c r="AK10" s="82">
        <v>2.3860000263567898</v>
      </c>
      <c r="AL10" s="82">
        <v>2.3860024032828102</v>
      </c>
      <c r="AM10" s="82">
        <v>2.386001093697121</v>
      </c>
      <c r="AN10" s="82">
        <v>2.4629973312146682</v>
      </c>
      <c r="AO10" s="82">
        <v>2.4629977606892819</v>
      </c>
      <c r="AP10" s="82">
        <v>2.4629969984512714</v>
      </c>
      <c r="AQ10" s="82">
        <v>2.4629968805972076</v>
      </c>
      <c r="AR10" s="82">
        <v>2.4629977258844522</v>
      </c>
      <c r="AS10" s="82">
        <v>2.4629970947682636</v>
      </c>
      <c r="AT10" s="82">
        <v>2.4629975541864662</v>
      </c>
      <c r="AU10" s="82">
        <v>2.462997229801215</v>
      </c>
      <c r="AV10" s="82">
        <v>2.4629970190439514</v>
      </c>
      <c r="AW10" s="82">
        <v>2.4629976138838905</v>
      </c>
      <c r="AX10" s="82">
        <v>2.4629970390749061</v>
      </c>
      <c r="AY10" s="82">
        <v>2.4629965768153235</v>
      </c>
      <c r="AZ10" s="82">
        <v>2.5860030626037251</v>
      </c>
      <c r="BA10" s="82">
        <v>2.5860023294680441</v>
      </c>
      <c r="BB10" s="82">
        <v>2.5860015960222165</v>
      </c>
      <c r="BC10" s="82">
        <v>2.5860026928230031</v>
      </c>
      <c r="BD10" s="82">
        <v>2.5860031063189983</v>
      </c>
      <c r="BE10" s="82">
        <v>2.5860010857718452</v>
      </c>
      <c r="BF10" s="82">
        <v>2.5860020905467063</v>
      </c>
      <c r="BG10" s="82">
        <v>2.5860014758084988</v>
      </c>
      <c r="BH10" s="82">
        <v>2.5860013219337592</v>
      </c>
      <c r="BI10" s="82" t="e">
        <v>#DIV/0!</v>
      </c>
      <c r="BJ10" s="82">
        <v>2.5860003592676302</v>
      </c>
      <c r="BK10" s="82">
        <v>2.5860020057691711</v>
      </c>
      <c r="BL10" s="82">
        <v>2.6640051327815364</v>
      </c>
      <c r="BM10" s="82">
        <v>2.6640036804442087</v>
      </c>
      <c r="BN10" s="82">
        <v>2.6640043090693841</v>
      </c>
      <c r="BO10" s="82">
        <v>2.6640047608936333</v>
      </c>
      <c r="BP10" s="82">
        <v>2.6640043552554409</v>
      </c>
      <c r="BQ10" s="82">
        <v>2.6640040681566197</v>
      </c>
      <c r="BR10" s="82">
        <v>2.6640044741676299</v>
      </c>
      <c r="BS10" s="82">
        <v>2.664004411106947</v>
      </c>
      <c r="BT10" s="82">
        <v>2.664004358562778</v>
      </c>
      <c r="BU10" s="82">
        <v>2.664004069418128</v>
      </c>
      <c r="BV10" s="82">
        <v>2.6640036639884421</v>
      </c>
      <c r="BW10" s="82">
        <v>2.6640052068428282</v>
      </c>
      <c r="BX10" s="82">
        <v>2.743996476439591</v>
      </c>
      <c r="BY10" s="82">
        <v>2.7439964765696887</v>
      </c>
      <c r="BZ10" s="82">
        <v>2.7439969770110562</v>
      </c>
      <c r="CA10" s="82">
        <v>2.743998341409366</v>
      </c>
      <c r="CB10" s="82">
        <v>2.7439976784799742</v>
      </c>
      <c r="CC10" s="82">
        <v>2.7439988935580053</v>
      </c>
      <c r="CD10" s="82">
        <v>2.7439984418294099</v>
      </c>
      <c r="CE10" s="82">
        <v>2.7439981609572248</v>
      </c>
      <c r="CF10" s="82">
        <v>2.7439990691891549</v>
      </c>
      <c r="CG10" s="82">
        <v>2.7439960631964104</v>
      </c>
      <c r="CH10" s="82">
        <v>2.7439967934377072</v>
      </c>
      <c r="CI10" s="82">
        <v>2.7439968003022153</v>
      </c>
      <c r="CJ10" s="82">
        <v>2.8810035723656715</v>
      </c>
      <c r="CK10" s="82">
        <v>2.8810049276618419</v>
      </c>
      <c r="CL10" s="82">
        <v>2.8810051925705098</v>
      </c>
      <c r="CM10" s="82">
        <v>2.8810036976666704</v>
      </c>
      <c r="CN10" s="82">
        <v>2.8810042939158285</v>
      </c>
      <c r="CO10" s="82">
        <v>2.881003626027471</v>
      </c>
      <c r="CP10" s="82">
        <v>2.8810031276493242</v>
      </c>
      <c r="CQ10" s="82">
        <v>2.8810039174549309</v>
      </c>
      <c r="CR10" s="82">
        <v>2.8810031017149291</v>
      </c>
      <c r="CS10" s="82">
        <v>2.8810037601341167</v>
      </c>
      <c r="CT10" s="82">
        <v>2.8810046984774051</v>
      </c>
      <c r="CU10" s="82">
        <v>2.8810043937135066</v>
      </c>
      <c r="CV10" s="82">
        <v>2.9669989845209694</v>
      </c>
      <c r="CW10" s="82">
        <v>2.9669993185531802</v>
      </c>
      <c r="CX10" s="82">
        <v>2.9669991856808369</v>
      </c>
      <c r="CY10" s="82">
        <v>2.9669988181404148</v>
      </c>
      <c r="CZ10" s="82">
        <v>2.9669991445856394</v>
      </c>
      <c r="DA10" s="82">
        <v>2.9669990058307878</v>
      </c>
      <c r="DB10" s="82">
        <v>2.9669986550133691</v>
      </c>
      <c r="DC10" s="82">
        <v>2.9669987598688654</v>
      </c>
      <c r="DD10" s="82">
        <v>2.9669986169263569</v>
      </c>
      <c r="DE10" s="82">
        <v>2.9670012355666753</v>
      </c>
      <c r="DF10" s="82">
        <v>2.9669989876479743</v>
      </c>
      <c r="DG10" s="82">
        <v>2.9669988454923111</v>
      </c>
      <c r="DH10" s="82">
        <v>3.0860070331908624</v>
      </c>
      <c r="DI10" s="82">
        <v>3.0860064831236449</v>
      </c>
      <c r="DJ10" s="82">
        <v>3.086006064482258</v>
      </c>
      <c r="DK10" s="82">
        <v>3.0860059415678647</v>
      </c>
      <c r="DL10" s="82">
        <v>3.0860061014031639</v>
      </c>
      <c r="DM10" s="82">
        <v>3.0860053524982036</v>
      </c>
      <c r="DN10" s="82">
        <v>3.0860065480638621</v>
      </c>
      <c r="DO10" s="82">
        <v>3.0860064277909882</v>
      </c>
      <c r="DP10" s="82">
        <v>3.0860051529350323</v>
      </c>
      <c r="DQ10" s="82">
        <v>3.0860070305197707</v>
      </c>
      <c r="DR10" s="82">
        <v>3.0860068184434701</v>
      </c>
      <c r="DS10" s="82">
        <v>3.0860065337265175</v>
      </c>
      <c r="DT10" s="82">
        <v>3.239996431290618</v>
      </c>
      <c r="DU10" s="82">
        <v>3.2399963420792384</v>
      </c>
      <c r="DV10" s="82">
        <v>3.2399955286469595</v>
      </c>
      <c r="DW10" s="82">
        <v>3.2399961748740775</v>
      </c>
      <c r="DX10" s="82">
        <v>3.2399968204240377</v>
      </c>
      <c r="DY10" s="82">
        <v>3.2399973261527966</v>
      </c>
      <c r="DZ10" s="82">
        <v>3.2399965009426595</v>
      </c>
      <c r="EA10" s="82">
        <v>3.2399961435688565</v>
      </c>
      <c r="EB10" s="82">
        <v>3.2399974574734003</v>
      </c>
      <c r="EC10" s="82">
        <v>3.23999632483241</v>
      </c>
      <c r="ED10" s="82">
        <v>3.2399966272451235</v>
      </c>
      <c r="EE10" s="82">
        <v>3.2399961229291026</v>
      </c>
      <c r="EF10" s="82">
        <v>3.3050022397799759</v>
      </c>
      <c r="EG10" s="82">
        <v>3.3050013712577133</v>
      </c>
      <c r="EH10" s="82">
        <v>3.3050022589039569</v>
      </c>
      <c r="EI10" s="82">
        <v>3.3050024842565122</v>
      </c>
      <c r="EJ10" s="82">
        <v>3.3050023465371732</v>
      </c>
      <c r="EK10" s="82">
        <v>3.3050019484019337</v>
      </c>
      <c r="EL10" s="82">
        <v>3.3050024452171214</v>
      </c>
      <c r="EM10" s="82">
        <v>3.3050017214987966</v>
      </c>
      <c r="EN10" s="82">
        <v>3.3050020532358673</v>
      </c>
      <c r="EO10" s="82">
        <v>3.3050014783066075</v>
      </c>
      <c r="EP10" s="82">
        <v>3.3050028143205177</v>
      </c>
      <c r="EQ10" s="82">
        <v>3.3050028027983149</v>
      </c>
      <c r="ER10" s="82">
        <v>3.603000311540157</v>
      </c>
      <c r="ES10" s="82">
        <v>3.6030004774666611</v>
      </c>
      <c r="ET10" s="82">
        <v>3.6030020796602806</v>
      </c>
      <c r="EU10" s="82">
        <v>3.6030008197800609</v>
      </c>
      <c r="EV10" s="82">
        <v>3.6030006755922521</v>
      </c>
      <c r="EW10" s="82">
        <v>3.6030019025525593</v>
      </c>
      <c r="EX10" s="82">
        <v>3.6030001983106459</v>
      </c>
      <c r="EY10" s="82">
        <v>3.6030014138051034</v>
      </c>
      <c r="EZ10" s="82">
        <v>3.6030016392017017</v>
      </c>
      <c r="FA10" s="82">
        <v>3.6029999059415667</v>
      </c>
      <c r="FB10" s="82">
        <v>3.6030013929410933</v>
      </c>
      <c r="FC10" s="82">
        <v>3.6030011586578357</v>
      </c>
      <c r="FD10" s="82">
        <v>4.1430029214289794</v>
      </c>
      <c r="FE10" s="82">
        <v>4.1430022929708805</v>
      </c>
      <c r="FF10" s="82">
        <v>4.1430022959967623</v>
      </c>
      <c r="FG10" s="82">
        <v>4.1430024087386608</v>
      </c>
      <c r="FH10" s="82">
        <v>4.143001914444878</v>
      </c>
      <c r="FI10" s="82">
        <v>4.1430032182288716</v>
      </c>
      <c r="FJ10" s="82">
        <v>4.1430027787716535</v>
      </c>
      <c r="FK10" s="82">
        <v>4.1430033544241267</v>
      </c>
      <c r="FL10" s="82">
        <v>4.143002517818088</v>
      </c>
      <c r="FM10" s="82">
        <v>4.1430025679210125</v>
      </c>
      <c r="FN10" s="82">
        <v>4.143002945895784</v>
      </c>
      <c r="FO10" s="82">
        <v>4.1430032953685236</v>
      </c>
      <c r="FP10" s="82">
        <v>4.4739971279939752</v>
      </c>
      <c r="FQ10" s="82">
        <v>4.4739967397769034</v>
      </c>
      <c r="FR10" s="82">
        <v>4.4739955793418007</v>
      </c>
      <c r="FS10" s="82">
        <v>4.4739975537141996</v>
      </c>
      <c r="FT10" s="82">
        <v>4.4739984020581778</v>
      </c>
      <c r="FU10" s="82">
        <v>4.473997671610479</v>
      </c>
      <c r="FV10" s="82">
        <v>4.4739968907407084</v>
      </c>
      <c r="FW10" s="82">
        <v>4.4739966124235977</v>
      </c>
      <c r="FX10" s="82">
        <v>4.4739975591305381</v>
      </c>
      <c r="FY10" s="82">
        <v>4.4739969814387992</v>
      </c>
      <c r="FZ10" s="82">
        <v>4.4739967915543399</v>
      </c>
      <c r="GA10" s="82">
        <v>4.4739968324406902</v>
      </c>
    </row>
    <row r="11" spans="2:183">
      <c r="B11" s="96" t="s">
        <v>1</v>
      </c>
      <c r="C11" s="166" t="s">
        <v>38</v>
      </c>
      <c r="D11" s="173">
        <v>785244.75</v>
      </c>
      <c r="E11" s="174">
        <v>705633.25</v>
      </c>
      <c r="F11" s="174">
        <v>760482</v>
      </c>
      <c r="G11" s="174">
        <v>722151.5</v>
      </c>
      <c r="H11" s="174">
        <v>742529</v>
      </c>
      <c r="I11" s="174">
        <v>700127.06</v>
      </c>
      <c r="J11" s="174">
        <v>735038.12</v>
      </c>
      <c r="K11" s="174">
        <v>729655.44</v>
      </c>
      <c r="L11" s="174">
        <v>711069.5</v>
      </c>
      <c r="M11" s="174">
        <v>96418.38</v>
      </c>
      <c r="N11" s="174">
        <v>362530.84</v>
      </c>
      <c r="O11" s="174">
        <v>760431.06</v>
      </c>
      <c r="P11" s="174">
        <v>785676.06</v>
      </c>
      <c r="Q11" s="174">
        <v>702805.5</v>
      </c>
      <c r="R11" s="174">
        <v>734534.31</v>
      </c>
      <c r="S11" s="174">
        <v>715579.94</v>
      </c>
      <c r="T11" s="174">
        <v>739933.31</v>
      </c>
      <c r="U11" s="174">
        <v>709316.06</v>
      </c>
      <c r="V11" s="174">
        <v>732485</v>
      </c>
      <c r="W11" s="174">
        <v>732750.88</v>
      </c>
      <c r="X11" s="174">
        <v>695002.19</v>
      </c>
      <c r="Y11" s="174">
        <v>564712.68999999994</v>
      </c>
      <c r="Z11" s="174">
        <v>714481.31</v>
      </c>
      <c r="AA11" s="174">
        <v>739710.38</v>
      </c>
      <c r="AB11" s="174">
        <v>764243.38</v>
      </c>
      <c r="AC11" s="174">
        <v>689796.56</v>
      </c>
      <c r="AD11" s="174">
        <v>720474.62</v>
      </c>
      <c r="AE11" s="174">
        <v>798112.19</v>
      </c>
      <c r="AF11" s="174">
        <v>825726.69</v>
      </c>
      <c r="AG11" s="174">
        <v>796732.75</v>
      </c>
      <c r="AH11" s="174">
        <v>824020.69</v>
      </c>
      <c r="AI11" s="174">
        <v>818152.12</v>
      </c>
      <c r="AJ11" s="174">
        <v>780558.25</v>
      </c>
      <c r="AK11" s="174">
        <v>266423.71999999997</v>
      </c>
      <c r="AL11" s="174">
        <v>801128</v>
      </c>
      <c r="AM11" s="174">
        <v>825212.5</v>
      </c>
      <c r="AN11" s="174">
        <v>911027.81</v>
      </c>
      <c r="AO11" s="174">
        <v>849772.75</v>
      </c>
      <c r="AP11" s="174">
        <v>865042.62</v>
      </c>
      <c r="AQ11" s="174">
        <v>834934.56</v>
      </c>
      <c r="AR11" s="174">
        <v>866216.19</v>
      </c>
      <c r="AS11" s="174">
        <v>830050.12</v>
      </c>
      <c r="AT11" s="174">
        <v>859464.75</v>
      </c>
      <c r="AU11" s="174">
        <v>857968.5</v>
      </c>
      <c r="AV11" s="174">
        <v>820479.19</v>
      </c>
      <c r="AW11" s="174">
        <v>658798.06000000006</v>
      </c>
      <c r="AX11" s="174">
        <v>848956.75</v>
      </c>
      <c r="AY11" s="174">
        <v>858226.12</v>
      </c>
      <c r="AZ11" s="174">
        <v>934226.06</v>
      </c>
      <c r="BA11" s="174">
        <v>840812</v>
      </c>
      <c r="BB11" s="174">
        <v>885252.31</v>
      </c>
      <c r="BC11" s="174">
        <v>853245.5</v>
      </c>
      <c r="BD11" s="174">
        <v>877405.31</v>
      </c>
      <c r="BE11" s="174">
        <v>847361.19</v>
      </c>
      <c r="BF11" s="174">
        <v>872288.62</v>
      </c>
      <c r="BG11" s="174">
        <v>875407.75</v>
      </c>
      <c r="BH11" s="174">
        <v>795613.12</v>
      </c>
      <c r="BI11" s="174">
        <v>0</v>
      </c>
      <c r="BJ11" s="174">
        <v>369148.81</v>
      </c>
      <c r="BK11" s="174">
        <v>884173</v>
      </c>
      <c r="BL11" s="174">
        <v>962597.25</v>
      </c>
      <c r="BM11" s="174">
        <v>869682</v>
      </c>
      <c r="BN11" s="174">
        <v>925995.12</v>
      </c>
      <c r="BO11" s="174">
        <v>889437.12</v>
      </c>
      <c r="BP11" s="174">
        <v>915296.19</v>
      </c>
      <c r="BQ11" s="174">
        <v>872010.38</v>
      </c>
      <c r="BR11" s="174">
        <v>923169.94</v>
      </c>
      <c r="BS11" s="174">
        <v>931310.12</v>
      </c>
      <c r="BT11" s="174">
        <v>877348.5</v>
      </c>
      <c r="BU11" s="174">
        <v>916669.43999999994</v>
      </c>
      <c r="BV11" s="174">
        <v>708522.56</v>
      </c>
      <c r="BW11" s="174">
        <v>954512.94</v>
      </c>
      <c r="BX11" s="174">
        <v>1002452.31</v>
      </c>
      <c r="BY11" s="174">
        <v>908560.62</v>
      </c>
      <c r="BZ11" s="174">
        <v>1003094.5</v>
      </c>
      <c r="CA11" s="174">
        <v>950923.19</v>
      </c>
      <c r="CB11" s="174">
        <v>970993.94</v>
      </c>
      <c r="CC11" s="174">
        <v>930767.5</v>
      </c>
      <c r="CD11" s="174">
        <v>970122</v>
      </c>
      <c r="CE11" s="174">
        <v>975690.62</v>
      </c>
      <c r="CF11" s="174">
        <v>940816.5</v>
      </c>
      <c r="CG11" s="174">
        <v>129778.09</v>
      </c>
      <c r="CH11" s="174">
        <v>936765.81</v>
      </c>
      <c r="CI11" s="174">
        <v>1002205.62</v>
      </c>
      <c r="CJ11" s="174">
        <v>1032416</v>
      </c>
      <c r="CK11" s="174">
        <v>965776.38</v>
      </c>
      <c r="CL11" s="174">
        <v>1032416</v>
      </c>
      <c r="CM11" s="174">
        <v>987901.56</v>
      </c>
      <c r="CN11" s="174">
        <v>998908.5</v>
      </c>
      <c r="CO11" s="174">
        <v>969882.19</v>
      </c>
      <c r="CP11" s="174">
        <v>1004013.5</v>
      </c>
      <c r="CQ11" s="174">
        <v>1006853.69</v>
      </c>
      <c r="CR11" s="174">
        <v>970287.94</v>
      </c>
      <c r="CS11" s="174">
        <v>782526.62</v>
      </c>
      <c r="CT11" s="174">
        <v>994410.75</v>
      </c>
      <c r="CU11" s="174">
        <v>1025989.81</v>
      </c>
      <c r="CV11" s="174">
        <v>1057609.3799999999</v>
      </c>
      <c r="CW11" s="174">
        <v>955786.88</v>
      </c>
      <c r="CX11" s="174">
        <v>1060102.1200000001</v>
      </c>
      <c r="CY11" s="174">
        <v>1016736.94</v>
      </c>
      <c r="CZ11" s="174">
        <v>1029787.06</v>
      </c>
      <c r="DA11" s="174">
        <v>995474</v>
      </c>
      <c r="DB11" s="174">
        <v>1026112.12</v>
      </c>
      <c r="DC11" s="174">
        <v>1038116.31</v>
      </c>
      <c r="DD11" s="174">
        <v>988576.38</v>
      </c>
      <c r="DE11" s="174">
        <v>99042.11</v>
      </c>
      <c r="DF11" s="174">
        <v>1023645.31</v>
      </c>
      <c r="DG11" s="174">
        <v>1051958.1200000001</v>
      </c>
      <c r="DH11" s="174">
        <v>1084699.5</v>
      </c>
      <c r="DI11" s="174">
        <v>979814.31</v>
      </c>
      <c r="DJ11" s="174">
        <v>1088101.25</v>
      </c>
      <c r="DK11" s="174">
        <v>1040412.62</v>
      </c>
      <c r="DL11" s="174">
        <v>1054312.5</v>
      </c>
      <c r="DM11" s="174">
        <v>1022162.81</v>
      </c>
      <c r="DN11" s="174">
        <v>1056024.5</v>
      </c>
      <c r="DO11" s="174">
        <v>1064481.6200000001</v>
      </c>
      <c r="DP11" s="174">
        <v>1010256.06</v>
      </c>
      <c r="DQ11" s="174">
        <v>824872.5</v>
      </c>
      <c r="DR11" s="174">
        <v>1051529.5</v>
      </c>
      <c r="DS11" s="174">
        <v>1084125</v>
      </c>
      <c r="DT11" s="174">
        <v>1114495.6200000001</v>
      </c>
      <c r="DU11" s="174">
        <v>1004577.62</v>
      </c>
      <c r="DV11" s="174">
        <v>1116347.8799999999</v>
      </c>
      <c r="DW11" s="174">
        <v>1068875</v>
      </c>
      <c r="DX11" s="174">
        <v>1085044.1200000001</v>
      </c>
      <c r="DY11" s="174">
        <v>1044506.88</v>
      </c>
      <c r="DZ11" s="174">
        <v>1086464.25</v>
      </c>
      <c r="EA11" s="174">
        <v>1085044.25</v>
      </c>
      <c r="EB11" s="174">
        <v>1038653.38</v>
      </c>
      <c r="EC11" s="174">
        <v>209895.41</v>
      </c>
      <c r="ED11" s="174">
        <v>714503.12</v>
      </c>
      <c r="EE11" s="174">
        <v>1106590.8799999999</v>
      </c>
      <c r="EF11" s="174">
        <v>1144575</v>
      </c>
      <c r="EG11" s="174">
        <v>1069167.3799999999</v>
      </c>
      <c r="EH11" s="174">
        <v>1146798.3799999999</v>
      </c>
      <c r="EI11" s="174">
        <v>1098410.1200000001</v>
      </c>
      <c r="EJ11" s="174">
        <v>1109823.25</v>
      </c>
      <c r="EK11" s="174">
        <v>1074474.3799999999</v>
      </c>
      <c r="EL11" s="174">
        <v>1116574.5</v>
      </c>
      <c r="EM11" s="174">
        <v>1115111.3799999999</v>
      </c>
      <c r="EN11" s="174">
        <v>1071694.8799999999</v>
      </c>
      <c r="EO11" s="174">
        <v>866636</v>
      </c>
      <c r="EP11" s="174">
        <v>1099390.75</v>
      </c>
      <c r="EQ11" s="174">
        <v>1139854.3799999999</v>
      </c>
      <c r="ER11" s="174">
        <v>1169887</v>
      </c>
      <c r="ES11" s="174">
        <v>1059065.8799999999</v>
      </c>
      <c r="ET11" s="174">
        <v>1169736.3799999999</v>
      </c>
      <c r="EU11" s="174">
        <v>1113582.75</v>
      </c>
      <c r="EV11" s="174">
        <v>1142156.6200000001</v>
      </c>
      <c r="EW11" s="174">
        <v>1099070.8799999999</v>
      </c>
      <c r="EX11" s="174">
        <v>1137135.75</v>
      </c>
      <c r="EY11" s="174">
        <v>1145404.8799999999</v>
      </c>
      <c r="EZ11" s="174">
        <v>1098019.8799999999</v>
      </c>
      <c r="FA11" s="174">
        <v>111008.28</v>
      </c>
      <c r="FB11" s="174">
        <v>338566.66</v>
      </c>
      <c r="FC11" s="174">
        <v>1161165.8799999999</v>
      </c>
      <c r="FD11" s="174">
        <v>1190626.3799999999</v>
      </c>
      <c r="FE11" s="174">
        <v>1078333.5</v>
      </c>
      <c r="FF11" s="174">
        <v>1193948.3799999999</v>
      </c>
      <c r="FG11" s="174">
        <v>1130795.75</v>
      </c>
      <c r="FH11" s="174">
        <v>1166313</v>
      </c>
      <c r="FI11" s="174">
        <v>1123642</v>
      </c>
      <c r="FJ11" s="174">
        <v>1166659.5</v>
      </c>
      <c r="FK11" s="174">
        <v>1178919.8799999999</v>
      </c>
      <c r="FL11" s="174">
        <v>1115135.6200000001</v>
      </c>
      <c r="FM11" s="174">
        <v>916280.12</v>
      </c>
      <c r="FN11" s="174">
        <v>1148134.6200000001</v>
      </c>
      <c r="FO11" s="174">
        <v>1180244.8799999999</v>
      </c>
      <c r="FP11" s="174">
        <v>1217663.75</v>
      </c>
      <c r="FQ11" s="174">
        <v>1105674.3799999999</v>
      </c>
      <c r="FR11" s="174">
        <v>198832.3</v>
      </c>
      <c r="FS11" s="174">
        <v>1079051.25</v>
      </c>
      <c r="FT11" s="174">
        <v>1182840.8799999999</v>
      </c>
      <c r="FU11" s="174">
        <v>1147172.25</v>
      </c>
      <c r="FV11" s="174">
        <v>1198331.25</v>
      </c>
      <c r="FW11" s="174">
        <v>1203233.5</v>
      </c>
      <c r="FX11" s="174">
        <v>1136814.3799999999</v>
      </c>
      <c r="FY11" s="174">
        <v>1211253.25</v>
      </c>
      <c r="FZ11" s="174">
        <v>1172781.3799999999</v>
      </c>
      <c r="GA11" s="174">
        <v>1210419.3799999999</v>
      </c>
    </row>
    <row r="12" spans="2:183">
      <c r="B12" s="171" t="s">
        <v>1</v>
      </c>
      <c r="C12" s="172" t="s">
        <v>39</v>
      </c>
      <c r="D12" s="81">
        <v>2.6819953960564344</v>
      </c>
      <c r="E12" s="82">
        <v>2.6819963892056253</v>
      </c>
      <c r="F12" s="82">
        <v>2.6819955125502903</v>
      </c>
      <c r="G12" s="82">
        <v>2.6819960724056848</v>
      </c>
      <c r="H12" s="82">
        <v>2.6819965165386397</v>
      </c>
      <c r="I12" s="82">
        <v>2.6819961922565669</v>
      </c>
      <c r="J12" s="82">
        <v>2.681996577584969</v>
      </c>
      <c r="K12" s="82">
        <v>2.6819966021067438</v>
      </c>
      <c r="L12" s="82">
        <v>2.6819961017168494</v>
      </c>
      <c r="M12" s="82">
        <v>2.6819984311631093</v>
      </c>
      <c r="N12" s="82">
        <v>2.681996567336431</v>
      </c>
      <c r="O12" s="82">
        <v>2.6819958595117628</v>
      </c>
      <c r="P12" s="82">
        <v>2.6860005569766381</v>
      </c>
      <c r="Q12" s="82">
        <v>2.6860006497104965</v>
      </c>
      <c r="R12" s="82">
        <v>2.6859994621669872</v>
      </c>
      <c r="S12" s="82">
        <v>2.6859999774784074</v>
      </c>
      <c r="T12" s="82">
        <v>2.685999681789252</v>
      </c>
      <c r="U12" s="82">
        <v>2.685999797712026</v>
      </c>
      <c r="V12" s="82">
        <v>2.6859995612105267</v>
      </c>
      <c r="W12" s="82">
        <v>2.6859994367380722</v>
      </c>
      <c r="X12" s="82">
        <v>2.6859991133525538</v>
      </c>
      <c r="Y12" s="82">
        <v>2.6859999619487924</v>
      </c>
      <c r="Z12" s="82">
        <v>2.6859997669190459</v>
      </c>
      <c r="AA12" s="82">
        <v>2.6860000033406584</v>
      </c>
      <c r="AB12" s="82">
        <v>2.6339979164956318</v>
      </c>
      <c r="AC12" s="82">
        <v>2.6339976019734079</v>
      </c>
      <c r="AD12" s="82">
        <v>2.6339993180973496</v>
      </c>
      <c r="AE12" s="82">
        <v>3.0249970247006694</v>
      </c>
      <c r="AF12" s="82">
        <v>3.0249965737718303</v>
      </c>
      <c r="AG12" s="82">
        <v>3.0249972122343372</v>
      </c>
      <c r="AH12" s="82">
        <v>3.0249969337800375</v>
      </c>
      <c r="AI12" s="82">
        <v>3.0249969885061869</v>
      </c>
      <c r="AJ12" s="82">
        <v>3.0249974809716473</v>
      </c>
      <c r="AK12" s="82">
        <v>3.0249985239684807</v>
      </c>
      <c r="AL12" s="82">
        <v>3.0249969443350166</v>
      </c>
      <c r="AM12" s="82">
        <v>3.0249967915798153</v>
      </c>
      <c r="AN12" s="82">
        <v>3.1369992498289854</v>
      </c>
      <c r="AO12" s="82">
        <v>3.1369986524648876</v>
      </c>
      <c r="AP12" s="82">
        <v>3.1369992059250027</v>
      </c>
      <c r="AQ12" s="82">
        <v>3.1370001916162269</v>
      </c>
      <c r="AR12" s="82">
        <v>3.1369982508175527</v>
      </c>
      <c r="AS12" s="82">
        <v>3.1369996976568406</v>
      </c>
      <c r="AT12" s="82">
        <v>3.136998507683753</v>
      </c>
      <c r="AU12" s="82">
        <v>3.1369988670557611</v>
      </c>
      <c r="AV12" s="82">
        <v>3.1369999120623668</v>
      </c>
      <c r="AW12" s="82">
        <v>3.1369991762257809</v>
      </c>
      <c r="AX12" s="82">
        <v>3.1369994494267015</v>
      </c>
      <c r="AY12" s="82">
        <v>3.1369999343158086</v>
      </c>
      <c r="AZ12" s="82">
        <v>3.2120014106007049</v>
      </c>
      <c r="BA12" s="82">
        <v>3.2120012835597391</v>
      </c>
      <c r="BB12" s="82">
        <v>3.2120000880961976</v>
      </c>
      <c r="BC12" s="82">
        <v>3.2120006926589446</v>
      </c>
      <c r="BD12" s="82">
        <v>3.2120001341314937</v>
      </c>
      <c r="BE12" s="82">
        <v>3.2120009779728669</v>
      </c>
      <c r="BF12" s="82">
        <v>3.2120002306572499</v>
      </c>
      <c r="BG12" s="82">
        <v>3.2120008962995574</v>
      </c>
      <c r="BH12" s="82">
        <v>3.2120004429548481</v>
      </c>
      <c r="BI12" s="82" t="e">
        <v>#DIV/0!</v>
      </c>
      <c r="BJ12" s="82">
        <v>3.2120006438813866</v>
      </c>
      <c r="BK12" s="82">
        <v>3.2119998048474341</v>
      </c>
      <c r="BL12" s="82">
        <v>3.2930047430213993</v>
      </c>
      <c r="BM12" s="82">
        <v>3.2930026505111698</v>
      </c>
      <c r="BN12" s="82">
        <v>3.2930030322458888</v>
      </c>
      <c r="BO12" s="82">
        <v>3.2930044864665722</v>
      </c>
      <c r="BP12" s="82">
        <v>3.2930031648291838</v>
      </c>
      <c r="BQ12" s="82">
        <v>3.2930035082154174</v>
      </c>
      <c r="BR12" s="82">
        <v>3.293004157267756</v>
      </c>
      <c r="BS12" s="82">
        <v>3.2930033614576266</v>
      </c>
      <c r="BT12" s="82">
        <v>3.2930041136817452</v>
      </c>
      <c r="BU12" s="82">
        <v>3.2930037628501294</v>
      </c>
      <c r="BV12" s="82">
        <v>3.2930031604387433</v>
      </c>
      <c r="BW12" s="82">
        <v>3.2930048004424739</v>
      </c>
      <c r="BX12" s="82">
        <v>3.3790058798510589</v>
      </c>
      <c r="BY12" s="82">
        <v>3.3790058910162002</v>
      </c>
      <c r="BZ12" s="82">
        <v>3.3790061409587882</v>
      </c>
      <c r="CA12" s="82">
        <v>3.379006155795711</v>
      </c>
      <c r="CB12" s="82">
        <v>3.379006487941743</v>
      </c>
      <c r="CC12" s="82">
        <v>3.3790060844563197</v>
      </c>
      <c r="CD12" s="82">
        <v>3.3790059434464546</v>
      </c>
      <c r="CE12" s="82">
        <v>3.379005655430023</v>
      </c>
      <c r="CF12" s="82">
        <v>3.3790058591752894</v>
      </c>
      <c r="CG12" s="82">
        <v>3.3790041971297051</v>
      </c>
      <c r="CH12" s="82">
        <v>3.3790058398551768</v>
      </c>
      <c r="CI12" s="82">
        <v>3.3790058037521384</v>
      </c>
      <c r="CJ12" s="82">
        <v>3.4680003324176618</v>
      </c>
      <c r="CK12" s="82">
        <v>3.4680005209668883</v>
      </c>
      <c r="CL12" s="82">
        <v>3.4680003324176618</v>
      </c>
      <c r="CM12" s="82">
        <v>3.4680005055079302</v>
      </c>
      <c r="CN12" s="82">
        <v>3.4680010794491145</v>
      </c>
      <c r="CO12" s="82">
        <v>3.4680021670137418</v>
      </c>
      <c r="CP12" s="82">
        <v>3.4680017925597713</v>
      </c>
      <c r="CQ12" s="82">
        <v>3.4680014361747817</v>
      </c>
      <c r="CR12" s="82">
        <v>3.4680017728024932</v>
      </c>
      <c r="CS12" s="82">
        <v>3.4680007268150432</v>
      </c>
      <c r="CT12" s="82">
        <v>3.468000007114485</v>
      </c>
      <c r="CU12" s="82">
        <v>3.468000030150943</v>
      </c>
      <c r="CV12" s="82">
        <v>3.5610009610172835</v>
      </c>
      <c r="CW12" s="82">
        <v>3.5610008792715457</v>
      </c>
      <c r="CX12" s="82">
        <v>3.5610010931220248</v>
      </c>
      <c r="CY12" s="82">
        <v>3.5610007705239561</v>
      </c>
      <c r="CZ12" s="82">
        <v>3.5610002020161642</v>
      </c>
      <c r="DA12" s="82">
        <v>3.5610000393490946</v>
      </c>
      <c r="DB12" s="82">
        <v>3.5609998736434325</v>
      </c>
      <c r="DC12" s="82">
        <v>3.5610004439432008</v>
      </c>
      <c r="DD12" s="82">
        <v>3.5610001729031886</v>
      </c>
      <c r="DE12" s="82">
        <v>3.5610006112249666</v>
      </c>
      <c r="DF12" s="82">
        <v>3.5610012413206618</v>
      </c>
      <c r="DG12" s="82">
        <v>3.5610007636484262</v>
      </c>
      <c r="DH12" s="82">
        <v>3.6580026001608417</v>
      </c>
      <c r="DI12" s="82">
        <v>3.6580026880215044</v>
      </c>
      <c r="DJ12" s="82">
        <v>3.6580019532854089</v>
      </c>
      <c r="DK12" s="82">
        <v>3.6580021165807026</v>
      </c>
      <c r="DL12" s="82">
        <v>3.6580030766692113</v>
      </c>
      <c r="DM12" s="82">
        <v>3.6580019825932606</v>
      </c>
      <c r="DN12" s="82">
        <v>3.6580032656620736</v>
      </c>
      <c r="DO12" s="82">
        <v>3.6580026349070267</v>
      </c>
      <c r="DP12" s="82">
        <v>3.6580021507945992</v>
      </c>
      <c r="DQ12" s="82">
        <v>3.6580036186573719</v>
      </c>
      <c r="DR12" s="82">
        <v>3.6580028525707924</v>
      </c>
      <c r="DS12" s="82">
        <v>3.658002317232488</v>
      </c>
      <c r="DT12" s="82">
        <v>3.7570036030632057</v>
      </c>
      <c r="DU12" s="82">
        <v>3.7570033808547878</v>
      </c>
      <c r="DV12" s="82">
        <v>3.7570037956462015</v>
      </c>
      <c r="DW12" s="82">
        <v>3.7570034657049862</v>
      </c>
      <c r="DX12" s="82">
        <v>3.7570027857475705</v>
      </c>
      <c r="DY12" s="82">
        <v>3.7570027624309392</v>
      </c>
      <c r="DZ12" s="82">
        <v>3.7570027267781061</v>
      </c>
      <c r="EA12" s="82">
        <v>3.7570028456144979</v>
      </c>
      <c r="EB12" s="82">
        <v>3.7570024379833464</v>
      </c>
      <c r="EC12" s="82">
        <v>3.7570015286086083</v>
      </c>
      <c r="ED12" s="82">
        <v>3.7570032443119379</v>
      </c>
      <c r="EE12" s="82">
        <v>3.7570035880596646</v>
      </c>
      <c r="EF12" s="82">
        <v>3.8600031336652569</v>
      </c>
      <c r="EG12" s="82">
        <v>3.8600024788239438</v>
      </c>
      <c r="EH12" s="82">
        <v>3.8600028051367996</v>
      </c>
      <c r="EI12" s="82">
        <v>3.8600032182796604</v>
      </c>
      <c r="EJ12" s="82">
        <v>3.8600026405231684</v>
      </c>
      <c r="EK12" s="82">
        <v>3.8600033050606943</v>
      </c>
      <c r="EL12" s="82">
        <v>3.8600030048282594</v>
      </c>
      <c r="EM12" s="82">
        <v>3.8600019848466953</v>
      </c>
      <c r="EN12" s="82">
        <v>3.8600026501852374</v>
      </c>
      <c r="EO12" s="82">
        <v>3.8600016925221698</v>
      </c>
      <c r="EP12" s="82">
        <v>3.8600034759283188</v>
      </c>
      <c r="EQ12" s="82">
        <v>3.8600036884676592</v>
      </c>
      <c r="ER12" s="82">
        <v>3.9660039274689516</v>
      </c>
      <c r="ES12" s="82">
        <v>3.96600413427403</v>
      </c>
      <c r="ET12" s="82">
        <v>3.9660042263399444</v>
      </c>
      <c r="EU12" s="82">
        <v>3.9660047652627304</v>
      </c>
      <c r="EV12" s="82">
        <v>3.9660032346620322</v>
      </c>
      <c r="EW12" s="82">
        <v>3.966004261573842</v>
      </c>
      <c r="EX12" s="82">
        <v>3.9660035488878536</v>
      </c>
      <c r="EY12" s="82">
        <v>3.9660035925177541</v>
      </c>
      <c r="EZ12" s="82">
        <v>3.9660042295332874</v>
      </c>
      <c r="FA12" s="82">
        <v>3.9659978563772778</v>
      </c>
      <c r="FB12" s="82">
        <v>3.966004039022013</v>
      </c>
      <c r="FC12" s="82">
        <v>3.9660043463383974</v>
      </c>
      <c r="FD12" s="82">
        <v>4.0759970720296179</v>
      </c>
      <c r="FE12" s="82">
        <v>4.0759968551200689</v>
      </c>
      <c r="FF12" s="82">
        <v>4.0759972850089872</v>
      </c>
      <c r="FG12" s="82">
        <v>4.0759971956687862</v>
      </c>
      <c r="FH12" s="82">
        <v>4.0759964438611753</v>
      </c>
      <c r="FI12" s="82">
        <v>4.0759962792144622</v>
      </c>
      <c r="FJ12" s="82">
        <v>4.0759965846665445</v>
      </c>
      <c r="FK12" s="82">
        <v>4.075996254668957</v>
      </c>
      <c r="FL12" s="82">
        <v>4.075996651875462</v>
      </c>
      <c r="FM12" s="82">
        <v>4.075997313155308</v>
      </c>
      <c r="FN12" s="82">
        <v>4.0759961313817854</v>
      </c>
      <c r="FO12" s="82">
        <v>4.075996872632289</v>
      </c>
      <c r="FP12" s="82">
        <v>4.1900013481903589</v>
      </c>
      <c r="FQ12" s="82">
        <v>4.1900015916084339</v>
      </c>
      <c r="FR12" s="82">
        <v>4.1900008429215658</v>
      </c>
      <c r="FS12" s="82">
        <v>4.190002135673514</v>
      </c>
      <c r="FT12" s="82">
        <v>4.1900021671920271</v>
      </c>
      <c r="FU12" s="82">
        <v>4.1900019358043448</v>
      </c>
      <c r="FV12" s="82">
        <v>4.1900014898715483</v>
      </c>
      <c r="FW12" s="82">
        <v>4.1900017474105207</v>
      </c>
      <c r="FX12" s="82">
        <v>4.1900012531513067</v>
      </c>
      <c r="FY12" s="82">
        <v>4.1900016123463457</v>
      </c>
      <c r="FZ12" s="82">
        <v>4.1900018067168778</v>
      </c>
      <c r="GA12" s="82">
        <v>4.1900014057603494</v>
      </c>
    </row>
    <row r="13" spans="2:183">
      <c r="B13" s="96" t="s">
        <v>1</v>
      </c>
      <c r="C13" s="166" t="s">
        <v>40</v>
      </c>
      <c r="D13" s="175">
        <v>1.08</v>
      </c>
      <c r="E13" s="176">
        <v>1.08</v>
      </c>
      <c r="F13" s="176">
        <v>1.62</v>
      </c>
      <c r="G13" s="176">
        <v>1.62</v>
      </c>
      <c r="H13" s="176">
        <v>1.08</v>
      </c>
      <c r="I13" s="176">
        <v>1.62</v>
      </c>
      <c r="J13" s="176">
        <v>1.08</v>
      </c>
      <c r="K13" s="176">
        <v>2.17</v>
      </c>
      <c r="L13" s="176">
        <v>1.62</v>
      </c>
      <c r="M13" s="176">
        <v>0.54</v>
      </c>
      <c r="N13" s="176">
        <v>1.54</v>
      </c>
      <c r="O13" s="176">
        <v>1.54</v>
      </c>
      <c r="P13" s="176">
        <v>1.08</v>
      </c>
      <c r="Q13" s="176">
        <v>1.62</v>
      </c>
      <c r="R13" s="176">
        <v>1.08</v>
      </c>
      <c r="S13" s="176">
        <v>1.62</v>
      </c>
      <c r="T13" s="176">
        <v>1.08</v>
      </c>
      <c r="U13" s="176">
        <v>2.17</v>
      </c>
      <c r="V13" s="176">
        <v>1.08</v>
      </c>
      <c r="W13" s="176">
        <v>1.08</v>
      </c>
      <c r="X13" s="176">
        <v>1.08</v>
      </c>
      <c r="Y13" s="176">
        <v>2.62</v>
      </c>
      <c r="Z13" s="176">
        <v>1.08</v>
      </c>
      <c r="AA13" s="176">
        <v>1.08</v>
      </c>
      <c r="AB13" s="176">
        <v>1.62</v>
      </c>
      <c r="AC13" s="176">
        <v>1.62</v>
      </c>
      <c r="AD13" s="176">
        <v>1.08</v>
      </c>
      <c r="AE13" s="176">
        <v>1.08</v>
      </c>
      <c r="AF13" s="176">
        <v>1.08</v>
      </c>
      <c r="AG13" s="176">
        <v>1.08</v>
      </c>
      <c r="AH13" s="176">
        <v>1.62</v>
      </c>
      <c r="AI13" s="176">
        <v>1.62</v>
      </c>
      <c r="AJ13" s="176">
        <v>1.08</v>
      </c>
      <c r="AK13" s="176">
        <v>1.54</v>
      </c>
      <c r="AL13" s="176">
        <v>1.08</v>
      </c>
      <c r="AM13" s="176">
        <v>1.08</v>
      </c>
      <c r="AN13" s="176">
        <v>1.08</v>
      </c>
      <c r="AO13" s="176">
        <v>1.08</v>
      </c>
      <c r="AP13" s="176">
        <v>1.08</v>
      </c>
      <c r="AQ13" s="176">
        <v>1.08</v>
      </c>
      <c r="AR13" s="176">
        <v>1.08</v>
      </c>
      <c r="AS13" s="176">
        <v>1.62</v>
      </c>
      <c r="AT13" s="176">
        <v>1.62</v>
      </c>
      <c r="AU13" s="176">
        <v>1.62</v>
      </c>
      <c r="AV13" s="176">
        <v>1.62</v>
      </c>
      <c r="AW13" s="176">
        <v>2.08</v>
      </c>
      <c r="AX13" s="176">
        <v>1.62</v>
      </c>
      <c r="AY13" s="176">
        <v>1.62</v>
      </c>
      <c r="AZ13" s="176">
        <v>1.08</v>
      </c>
      <c r="BA13" s="176">
        <v>1.08</v>
      </c>
      <c r="BB13" s="176">
        <v>1.08</v>
      </c>
      <c r="BC13" s="176">
        <v>2.17</v>
      </c>
      <c r="BD13" s="176">
        <v>1.08</v>
      </c>
      <c r="BE13" s="176">
        <v>1.08</v>
      </c>
      <c r="BF13" s="176">
        <v>1.08</v>
      </c>
      <c r="BG13" s="176">
        <v>1.08</v>
      </c>
      <c r="BH13" s="176">
        <v>1.54</v>
      </c>
      <c r="BI13" s="176">
        <v>0</v>
      </c>
      <c r="BJ13" s="176">
        <v>1.54</v>
      </c>
      <c r="BK13" s="176">
        <v>1.62</v>
      </c>
      <c r="BL13" s="176">
        <v>1.62</v>
      </c>
      <c r="BM13" s="176">
        <v>1.08</v>
      </c>
      <c r="BN13" s="176">
        <v>1.08</v>
      </c>
      <c r="BO13" s="176">
        <v>1.08</v>
      </c>
      <c r="BP13" s="176">
        <v>1.62</v>
      </c>
      <c r="BQ13" s="176">
        <v>1.08</v>
      </c>
      <c r="BR13" s="176">
        <v>1.08</v>
      </c>
      <c r="BS13" s="176">
        <v>1.08</v>
      </c>
      <c r="BT13" s="176">
        <v>1.62</v>
      </c>
      <c r="BU13" s="176">
        <v>1.62</v>
      </c>
      <c r="BV13" s="176">
        <v>1.54</v>
      </c>
      <c r="BW13" s="176">
        <v>1.62</v>
      </c>
      <c r="BX13" s="176">
        <v>1.62</v>
      </c>
      <c r="BY13" s="176">
        <v>1.08</v>
      </c>
      <c r="BZ13" s="176">
        <v>1.62</v>
      </c>
      <c r="CA13" s="176">
        <v>1.62</v>
      </c>
      <c r="CB13" s="176">
        <v>1.08</v>
      </c>
      <c r="CC13" s="176">
        <v>1.62</v>
      </c>
      <c r="CD13" s="176">
        <v>1.62</v>
      </c>
      <c r="CE13" s="176">
        <v>1.08</v>
      </c>
      <c r="CF13" s="176">
        <v>1.08</v>
      </c>
      <c r="CG13" s="176">
        <v>0.54</v>
      </c>
      <c r="CH13" s="176">
        <v>3.17</v>
      </c>
      <c r="CI13" s="176">
        <v>1.08</v>
      </c>
      <c r="CJ13" s="176">
        <v>1.08</v>
      </c>
      <c r="CK13" s="176">
        <v>1.08</v>
      </c>
      <c r="CL13" s="176">
        <v>1.08</v>
      </c>
      <c r="CM13" s="176">
        <v>2.08</v>
      </c>
      <c r="CN13" s="176">
        <v>1.08</v>
      </c>
      <c r="CO13" s="176">
        <v>2.08</v>
      </c>
      <c r="CP13" s="176">
        <v>1.08</v>
      </c>
      <c r="CQ13" s="176">
        <v>1.08</v>
      </c>
      <c r="CR13" s="176">
        <v>1.08</v>
      </c>
      <c r="CS13" s="176">
        <v>2.08</v>
      </c>
      <c r="CT13" s="176">
        <v>2.71</v>
      </c>
      <c r="CU13" s="176">
        <v>1.62</v>
      </c>
      <c r="CV13" s="176">
        <v>1.08</v>
      </c>
      <c r="CW13" s="176">
        <v>1.08</v>
      </c>
      <c r="CX13" s="176">
        <v>1.08</v>
      </c>
      <c r="CY13" s="176">
        <v>1.08</v>
      </c>
      <c r="CZ13" s="176">
        <v>1.62</v>
      </c>
      <c r="DA13" s="176">
        <v>1.62</v>
      </c>
      <c r="DB13" s="176">
        <v>1.08</v>
      </c>
      <c r="DC13" s="176">
        <v>1.62</v>
      </c>
      <c r="DD13" s="176">
        <v>1.62</v>
      </c>
      <c r="DE13" s="176">
        <v>1.54</v>
      </c>
      <c r="DF13" s="176">
        <v>1.08</v>
      </c>
      <c r="DG13" s="176">
        <v>1.62</v>
      </c>
      <c r="DH13" s="176">
        <v>1.62</v>
      </c>
      <c r="DI13" s="176">
        <v>1.54</v>
      </c>
      <c r="DJ13" s="176">
        <v>1.08</v>
      </c>
      <c r="DK13" s="176">
        <v>1.08</v>
      </c>
      <c r="DL13" s="176">
        <v>1.08</v>
      </c>
      <c r="DM13" s="176">
        <v>1.08</v>
      </c>
      <c r="DN13" s="176">
        <v>1.62</v>
      </c>
      <c r="DO13" s="176">
        <v>1.08</v>
      </c>
      <c r="DP13" s="176">
        <v>1.08</v>
      </c>
      <c r="DQ13" s="176">
        <v>1.54</v>
      </c>
      <c r="DR13" s="176">
        <v>1.08</v>
      </c>
      <c r="DS13" s="176">
        <v>1.62</v>
      </c>
      <c r="DT13" s="176">
        <v>1.08</v>
      </c>
      <c r="DU13" s="176">
        <v>1.08</v>
      </c>
      <c r="DV13" s="176">
        <v>1.08</v>
      </c>
      <c r="DW13" s="176">
        <v>1.08</v>
      </c>
      <c r="DX13" s="176">
        <v>1.08</v>
      </c>
      <c r="DY13" s="176">
        <v>1.62</v>
      </c>
      <c r="DZ13" s="176">
        <v>1.08</v>
      </c>
      <c r="EA13" s="176">
        <v>1.08</v>
      </c>
      <c r="EB13" s="176">
        <v>2.17</v>
      </c>
      <c r="EC13" s="176">
        <v>0.54</v>
      </c>
      <c r="ED13" s="176">
        <v>1.54</v>
      </c>
      <c r="EE13" s="176">
        <v>2.17</v>
      </c>
      <c r="EF13" s="176">
        <v>1.08</v>
      </c>
      <c r="EG13" s="176">
        <v>1.08</v>
      </c>
      <c r="EH13" s="176">
        <v>1.08</v>
      </c>
      <c r="EI13" s="176">
        <v>1.08</v>
      </c>
      <c r="EJ13" s="176">
        <v>1.08</v>
      </c>
      <c r="EK13" s="176">
        <v>1.62</v>
      </c>
      <c r="EL13" s="176">
        <v>1.08</v>
      </c>
      <c r="EM13" s="176">
        <v>1.62</v>
      </c>
      <c r="EN13" s="176">
        <v>1.08</v>
      </c>
      <c r="EO13" s="176">
        <v>2.08</v>
      </c>
      <c r="EP13" s="176">
        <v>2.17</v>
      </c>
      <c r="EQ13" s="176">
        <v>2.17</v>
      </c>
      <c r="ER13" s="176">
        <v>1.62</v>
      </c>
      <c r="ES13" s="176">
        <v>1.08</v>
      </c>
      <c r="ET13" s="176">
        <v>1.62</v>
      </c>
      <c r="EU13" s="176">
        <v>1.08</v>
      </c>
      <c r="EV13" s="176">
        <v>1.08</v>
      </c>
      <c r="EW13" s="176">
        <v>1.08</v>
      </c>
      <c r="EX13" s="176">
        <v>1.08</v>
      </c>
      <c r="EY13" s="176">
        <v>2.17</v>
      </c>
      <c r="EZ13" s="176">
        <v>1.08</v>
      </c>
      <c r="FA13" s="176">
        <v>0.54</v>
      </c>
      <c r="FB13" s="176">
        <v>1.54</v>
      </c>
      <c r="FC13" s="176">
        <v>1.62</v>
      </c>
      <c r="FD13" s="176">
        <v>2.17</v>
      </c>
      <c r="FE13" s="176">
        <v>1.08</v>
      </c>
      <c r="FF13" s="176">
        <v>1.62</v>
      </c>
      <c r="FG13" s="176">
        <v>1.08</v>
      </c>
      <c r="FH13" s="176">
        <v>1.08</v>
      </c>
      <c r="FI13" s="176">
        <v>1.08</v>
      </c>
      <c r="FJ13" s="176">
        <v>1.08</v>
      </c>
      <c r="FK13" s="176">
        <v>1.62</v>
      </c>
      <c r="FL13" s="176">
        <v>1.08</v>
      </c>
      <c r="FM13" s="176">
        <v>2.62</v>
      </c>
      <c r="FN13" s="176">
        <v>1.08</v>
      </c>
      <c r="FO13" s="176">
        <v>1.62</v>
      </c>
      <c r="FP13" s="176">
        <v>1.62</v>
      </c>
      <c r="FQ13" s="176">
        <v>1.08</v>
      </c>
      <c r="FR13" s="176">
        <v>0.54</v>
      </c>
      <c r="FS13" s="176">
        <v>2.08</v>
      </c>
      <c r="FT13" s="176">
        <v>1.08</v>
      </c>
      <c r="FU13" s="176">
        <v>1.08</v>
      </c>
      <c r="FV13" s="176">
        <v>1.08</v>
      </c>
      <c r="FW13" s="176">
        <v>1.62</v>
      </c>
      <c r="FX13" s="176">
        <v>1.08</v>
      </c>
      <c r="FY13" s="176">
        <v>1.62</v>
      </c>
      <c r="FZ13" s="176">
        <v>1.08</v>
      </c>
      <c r="GA13" s="176">
        <v>1.62</v>
      </c>
    </row>
    <row r="14" spans="2:183">
      <c r="B14" s="96" t="s">
        <v>1</v>
      </c>
      <c r="C14" s="166" t="s">
        <v>41</v>
      </c>
      <c r="D14" s="175">
        <v>715</v>
      </c>
      <c r="E14" s="176">
        <v>646</v>
      </c>
      <c r="F14" s="176">
        <v>715</v>
      </c>
      <c r="G14" s="176">
        <v>692</v>
      </c>
      <c r="H14" s="176">
        <v>715</v>
      </c>
      <c r="I14" s="176">
        <v>692</v>
      </c>
      <c r="J14" s="176">
        <v>715</v>
      </c>
      <c r="K14" s="176">
        <v>715</v>
      </c>
      <c r="L14" s="176">
        <v>692</v>
      </c>
      <c r="M14" s="176">
        <v>93</v>
      </c>
      <c r="N14" s="176">
        <v>346</v>
      </c>
      <c r="O14" s="176">
        <v>715</v>
      </c>
      <c r="P14" s="176">
        <v>715</v>
      </c>
      <c r="Q14" s="176">
        <v>646</v>
      </c>
      <c r="R14" s="176">
        <v>715</v>
      </c>
      <c r="S14" s="176">
        <v>692</v>
      </c>
      <c r="T14" s="176">
        <v>715</v>
      </c>
      <c r="U14" s="176">
        <v>692</v>
      </c>
      <c r="V14" s="176">
        <v>715</v>
      </c>
      <c r="W14" s="176">
        <v>715</v>
      </c>
      <c r="X14" s="176">
        <v>692</v>
      </c>
      <c r="Y14" s="176">
        <v>553</v>
      </c>
      <c r="Z14" s="176">
        <v>692</v>
      </c>
      <c r="AA14" s="176">
        <v>715</v>
      </c>
      <c r="AB14" s="176">
        <v>715</v>
      </c>
      <c r="AC14" s="176">
        <v>646</v>
      </c>
      <c r="AD14" s="176">
        <v>715</v>
      </c>
      <c r="AE14" s="176">
        <v>692</v>
      </c>
      <c r="AF14" s="176">
        <v>715</v>
      </c>
      <c r="AG14" s="176">
        <v>692</v>
      </c>
      <c r="AH14" s="176">
        <v>715</v>
      </c>
      <c r="AI14" s="176">
        <v>715</v>
      </c>
      <c r="AJ14" s="176">
        <v>692</v>
      </c>
      <c r="AK14" s="176">
        <v>231</v>
      </c>
      <c r="AL14" s="176">
        <v>692</v>
      </c>
      <c r="AM14" s="176">
        <v>715</v>
      </c>
      <c r="AN14" s="176">
        <v>715</v>
      </c>
      <c r="AO14" s="176">
        <v>669</v>
      </c>
      <c r="AP14" s="176">
        <v>715</v>
      </c>
      <c r="AQ14" s="176">
        <v>692</v>
      </c>
      <c r="AR14" s="176">
        <v>715</v>
      </c>
      <c r="AS14" s="176">
        <v>692</v>
      </c>
      <c r="AT14" s="176">
        <v>715</v>
      </c>
      <c r="AU14" s="176">
        <v>715</v>
      </c>
      <c r="AV14" s="176">
        <v>692</v>
      </c>
      <c r="AW14" s="176">
        <v>553</v>
      </c>
      <c r="AX14" s="176">
        <v>692</v>
      </c>
      <c r="AY14" s="176">
        <v>715</v>
      </c>
      <c r="AZ14" s="176">
        <v>715</v>
      </c>
      <c r="BA14" s="176">
        <v>646</v>
      </c>
      <c r="BB14" s="176">
        <v>715</v>
      </c>
      <c r="BC14" s="176">
        <v>692</v>
      </c>
      <c r="BD14" s="176">
        <v>715</v>
      </c>
      <c r="BE14" s="176">
        <v>692</v>
      </c>
      <c r="BF14" s="176">
        <v>715</v>
      </c>
      <c r="BG14" s="176">
        <v>715</v>
      </c>
      <c r="BH14" s="176">
        <v>669</v>
      </c>
      <c r="BI14" s="176">
        <v>0</v>
      </c>
      <c r="BJ14" s="176">
        <v>300</v>
      </c>
      <c r="BK14" s="176">
        <v>715</v>
      </c>
      <c r="BL14" s="176">
        <v>715</v>
      </c>
      <c r="BM14" s="176">
        <v>646</v>
      </c>
      <c r="BN14" s="176">
        <v>715</v>
      </c>
      <c r="BO14" s="176">
        <v>692</v>
      </c>
      <c r="BP14" s="176">
        <v>715</v>
      </c>
      <c r="BQ14" s="176">
        <v>692</v>
      </c>
      <c r="BR14" s="176">
        <v>715</v>
      </c>
      <c r="BS14" s="176">
        <v>715</v>
      </c>
      <c r="BT14" s="176">
        <v>692</v>
      </c>
      <c r="BU14" s="176">
        <v>715</v>
      </c>
      <c r="BV14" s="176">
        <v>530</v>
      </c>
      <c r="BW14" s="176">
        <v>715</v>
      </c>
      <c r="BX14" s="176">
        <v>715</v>
      </c>
      <c r="BY14" s="176">
        <v>646</v>
      </c>
      <c r="BZ14" s="176">
        <v>715</v>
      </c>
      <c r="CA14" s="176">
        <v>692</v>
      </c>
      <c r="CB14" s="176">
        <v>715</v>
      </c>
      <c r="CC14" s="176">
        <v>692</v>
      </c>
      <c r="CD14" s="176">
        <v>715</v>
      </c>
      <c r="CE14" s="176">
        <v>715</v>
      </c>
      <c r="CF14" s="176">
        <v>692</v>
      </c>
      <c r="CG14" s="176">
        <v>93</v>
      </c>
      <c r="CH14" s="176">
        <v>669</v>
      </c>
      <c r="CI14" s="176">
        <v>715</v>
      </c>
      <c r="CJ14" s="176">
        <v>715</v>
      </c>
      <c r="CK14" s="176">
        <v>669</v>
      </c>
      <c r="CL14" s="176">
        <v>715</v>
      </c>
      <c r="CM14" s="176">
        <v>692</v>
      </c>
      <c r="CN14" s="176">
        <v>715</v>
      </c>
      <c r="CO14" s="176">
        <v>692</v>
      </c>
      <c r="CP14" s="176">
        <v>715</v>
      </c>
      <c r="CQ14" s="176">
        <v>715</v>
      </c>
      <c r="CR14" s="176">
        <v>692</v>
      </c>
      <c r="CS14" s="176">
        <v>553</v>
      </c>
      <c r="CT14" s="176">
        <v>692</v>
      </c>
      <c r="CU14" s="176">
        <v>715</v>
      </c>
      <c r="CV14" s="176">
        <v>715</v>
      </c>
      <c r="CW14" s="176">
        <v>646</v>
      </c>
      <c r="CX14" s="176">
        <v>715</v>
      </c>
      <c r="CY14" s="176">
        <v>692</v>
      </c>
      <c r="CZ14" s="176">
        <v>715</v>
      </c>
      <c r="DA14" s="176">
        <v>692</v>
      </c>
      <c r="DB14" s="176">
        <v>715</v>
      </c>
      <c r="DC14" s="176">
        <v>715</v>
      </c>
      <c r="DD14" s="176">
        <v>692</v>
      </c>
      <c r="DE14" s="176">
        <v>70</v>
      </c>
      <c r="DF14" s="176">
        <v>692</v>
      </c>
      <c r="DG14" s="176">
        <v>715</v>
      </c>
      <c r="DH14" s="176">
        <v>715</v>
      </c>
      <c r="DI14" s="176">
        <v>646</v>
      </c>
      <c r="DJ14" s="176">
        <v>715</v>
      </c>
      <c r="DK14" s="176">
        <v>692</v>
      </c>
      <c r="DL14" s="176">
        <v>715</v>
      </c>
      <c r="DM14" s="176">
        <v>692</v>
      </c>
      <c r="DN14" s="176">
        <v>715</v>
      </c>
      <c r="DO14" s="176">
        <v>715</v>
      </c>
      <c r="DP14" s="176">
        <v>692</v>
      </c>
      <c r="DQ14" s="176">
        <v>553</v>
      </c>
      <c r="DR14" s="176">
        <v>692</v>
      </c>
      <c r="DS14" s="176">
        <v>715</v>
      </c>
      <c r="DT14" s="176">
        <v>715</v>
      </c>
      <c r="DU14" s="176">
        <v>646</v>
      </c>
      <c r="DV14" s="176">
        <v>715</v>
      </c>
      <c r="DW14" s="176">
        <v>692</v>
      </c>
      <c r="DX14" s="176">
        <v>715</v>
      </c>
      <c r="DY14" s="176">
        <v>692</v>
      </c>
      <c r="DZ14" s="176">
        <v>715</v>
      </c>
      <c r="EA14" s="176">
        <v>715</v>
      </c>
      <c r="EB14" s="176">
        <v>692</v>
      </c>
      <c r="EC14" s="176">
        <v>139</v>
      </c>
      <c r="ED14" s="176">
        <v>461</v>
      </c>
      <c r="EE14" s="176">
        <v>715</v>
      </c>
      <c r="EF14" s="176">
        <v>715</v>
      </c>
      <c r="EG14" s="176">
        <v>669</v>
      </c>
      <c r="EH14" s="176">
        <v>715</v>
      </c>
      <c r="EI14" s="176">
        <v>692</v>
      </c>
      <c r="EJ14" s="176">
        <v>715</v>
      </c>
      <c r="EK14" s="176">
        <v>692</v>
      </c>
      <c r="EL14" s="176">
        <v>715</v>
      </c>
      <c r="EM14" s="176">
        <v>715</v>
      </c>
      <c r="EN14" s="176">
        <v>692</v>
      </c>
      <c r="EO14" s="176">
        <v>553</v>
      </c>
      <c r="EP14" s="176">
        <v>692</v>
      </c>
      <c r="EQ14" s="176">
        <v>715</v>
      </c>
      <c r="ER14" s="176">
        <v>715</v>
      </c>
      <c r="ES14" s="176">
        <v>646</v>
      </c>
      <c r="ET14" s="176">
        <v>715</v>
      </c>
      <c r="EU14" s="176">
        <v>692</v>
      </c>
      <c r="EV14" s="176">
        <v>715</v>
      </c>
      <c r="EW14" s="176">
        <v>692</v>
      </c>
      <c r="EX14" s="176">
        <v>715</v>
      </c>
      <c r="EY14" s="176">
        <v>715</v>
      </c>
      <c r="EZ14" s="176">
        <v>692</v>
      </c>
      <c r="FA14" s="176">
        <v>70</v>
      </c>
      <c r="FB14" s="176">
        <v>208</v>
      </c>
      <c r="FC14" s="176">
        <v>715</v>
      </c>
      <c r="FD14" s="176">
        <v>715</v>
      </c>
      <c r="FE14" s="176">
        <v>646</v>
      </c>
      <c r="FF14" s="176">
        <v>715</v>
      </c>
      <c r="FG14" s="176">
        <v>692</v>
      </c>
      <c r="FH14" s="176">
        <v>715</v>
      </c>
      <c r="FI14" s="176">
        <v>692</v>
      </c>
      <c r="FJ14" s="176">
        <v>715</v>
      </c>
      <c r="FK14" s="176">
        <v>715</v>
      </c>
      <c r="FL14" s="176">
        <v>692</v>
      </c>
      <c r="FM14" s="176">
        <v>553</v>
      </c>
      <c r="FN14" s="176">
        <v>692</v>
      </c>
      <c r="FO14" s="176">
        <v>715</v>
      </c>
      <c r="FP14" s="176">
        <v>715</v>
      </c>
      <c r="FQ14" s="176">
        <v>646</v>
      </c>
      <c r="FR14" s="176">
        <v>116</v>
      </c>
      <c r="FS14" s="176">
        <v>646</v>
      </c>
      <c r="FT14" s="176">
        <v>715</v>
      </c>
      <c r="FU14" s="176">
        <v>692</v>
      </c>
      <c r="FV14" s="176">
        <v>715</v>
      </c>
      <c r="FW14" s="176">
        <v>715</v>
      </c>
      <c r="FX14" s="176">
        <v>692</v>
      </c>
      <c r="FY14" s="176">
        <v>715</v>
      </c>
      <c r="FZ14" s="176">
        <v>692</v>
      </c>
      <c r="GA14" s="176">
        <v>715</v>
      </c>
    </row>
    <row r="15" spans="2:183">
      <c r="B15" s="96" t="s">
        <v>1</v>
      </c>
      <c r="C15" s="166" t="s">
        <v>271</v>
      </c>
      <c r="D15" s="88">
        <v>4333.33</v>
      </c>
      <c r="E15" s="89">
        <v>4333.33</v>
      </c>
      <c r="F15" s="89">
        <v>6500</v>
      </c>
      <c r="G15" s="89">
        <v>6500</v>
      </c>
      <c r="H15" s="89">
        <v>4333.33</v>
      </c>
      <c r="I15" s="89">
        <v>6500</v>
      </c>
      <c r="J15" s="89">
        <v>4333.33</v>
      </c>
      <c r="K15" s="89">
        <v>8666.67</v>
      </c>
      <c r="L15" s="89">
        <v>6500</v>
      </c>
      <c r="M15" s="89">
        <v>2166.67</v>
      </c>
      <c r="N15" s="89">
        <v>6166.67</v>
      </c>
      <c r="O15" s="89">
        <v>6166.67</v>
      </c>
      <c r="P15" s="89">
        <v>4333.33</v>
      </c>
      <c r="Q15" s="89">
        <v>6500</v>
      </c>
      <c r="R15" s="89">
        <v>4333.33</v>
      </c>
      <c r="S15" s="89">
        <v>6500</v>
      </c>
      <c r="T15" s="89">
        <v>4333.33</v>
      </c>
      <c r="U15" s="89">
        <v>8666.67</v>
      </c>
      <c r="V15" s="89">
        <v>4333.33</v>
      </c>
      <c r="W15" s="89">
        <v>4333.33</v>
      </c>
      <c r="X15" s="89">
        <v>4333.33</v>
      </c>
      <c r="Y15" s="89">
        <v>10500</v>
      </c>
      <c r="Z15" s="89">
        <v>4333.33</v>
      </c>
      <c r="AA15" s="89">
        <v>4333.33</v>
      </c>
      <c r="AB15" s="89">
        <v>6500</v>
      </c>
      <c r="AC15" s="89">
        <v>6500</v>
      </c>
      <c r="AD15" s="89">
        <v>4333.33</v>
      </c>
      <c r="AE15" s="89">
        <v>4333.33</v>
      </c>
      <c r="AF15" s="89">
        <v>4333.33</v>
      </c>
      <c r="AG15" s="89">
        <v>4333.33</v>
      </c>
      <c r="AH15" s="89">
        <v>6500</v>
      </c>
      <c r="AI15" s="89">
        <v>6500</v>
      </c>
      <c r="AJ15" s="89">
        <v>4333.33</v>
      </c>
      <c r="AK15" s="89">
        <v>6166.67</v>
      </c>
      <c r="AL15" s="89">
        <v>4333.33</v>
      </c>
      <c r="AM15" s="89">
        <v>4333.33</v>
      </c>
      <c r="AN15" s="89">
        <v>4333.33</v>
      </c>
      <c r="AO15" s="89">
        <v>4333.33</v>
      </c>
      <c r="AP15" s="89">
        <v>4333.33</v>
      </c>
      <c r="AQ15" s="89">
        <v>4333.33</v>
      </c>
      <c r="AR15" s="89">
        <v>4333.33</v>
      </c>
      <c r="AS15" s="89">
        <v>6500</v>
      </c>
      <c r="AT15" s="89">
        <v>6500</v>
      </c>
      <c r="AU15" s="89">
        <v>6500</v>
      </c>
      <c r="AV15" s="89">
        <v>6500</v>
      </c>
      <c r="AW15" s="89">
        <v>8333.33</v>
      </c>
      <c r="AX15" s="89">
        <v>6500</v>
      </c>
      <c r="AY15" s="89">
        <v>6500</v>
      </c>
      <c r="AZ15" s="89">
        <v>4333.33</v>
      </c>
      <c r="BA15" s="89">
        <v>4333.33</v>
      </c>
      <c r="BB15" s="89">
        <v>4333.33</v>
      </c>
      <c r="BC15" s="89">
        <v>8666.67</v>
      </c>
      <c r="BD15" s="89">
        <v>4333.33</v>
      </c>
      <c r="BE15" s="89">
        <v>4333.33</v>
      </c>
      <c r="BF15" s="89">
        <v>4333.33</v>
      </c>
      <c r="BG15" s="89">
        <v>4333.33</v>
      </c>
      <c r="BH15" s="89">
        <v>6166.67</v>
      </c>
      <c r="BI15" s="89">
        <v>0</v>
      </c>
      <c r="BJ15" s="89">
        <v>6166.67</v>
      </c>
      <c r="BK15" s="89">
        <v>6500</v>
      </c>
      <c r="BL15" s="89">
        <v>6500</v>
      </c>
      <c r="BM15" s="89">
        <v>4333.33</v>
      </c>
      <c r="BN15" s="89">
        <v>4333.33</v>
      </c>
      <c r="BO15" s="89">
        <v>4333.33</v>
      </c>
      <c r="BP15" s="89">
        <v>6500</v>
      </c>
      <c r="BQ15" s="89">
        <v>4333.33</v>
      </c>
      <c r="BR15" s="89">
        <v>4333.33</v>
      </c>
      <c r="BS15" s="89">
        <v>4333.33</v>
      </c>
      <c r="BT15" s="89">
        <v>6500</v>
      </c>
      <c r="BU15" s="89">
        <v>6500</v>
      </c>
      <c r="BV15" s="89">
        <v>6166.67</v>
      </c>
      <c r="BW15" s="89">
        <v>6500</v>
      </c>
      <c r="BX15" s="89">
        <v>6500</v>
      </c>
      <c r="BY15" s="89">
        <v>4333.33</v>
      </c>
      <c r="BZ15" s="89">
        <v>6500</v>
      </c>
      <c r="CA15" s="89">
        <v>6500</v>
      </c>
      <c r="CB15" s="89">
        <v>4333.33</v>
      </c>
      <c r="CC15" s="89">
        <v>6500</v>
      </c>
      <c r="CD15" s="89">
        <v>6500</v>
      </c>
      <c r="CE15" s="89">
        <v>4333.33</v>
      </c>
      <c r="CF15" s="89">
        <v>4333.33</v>
      </c>
      <c r="CG15" s="89">
        <v>2166.67</v>
      </c>
      <c r="CH15" s="89">
        <v>12666.67</v>
      </c>
      <c r="CI15" s="89">
        <v>4333.33</v>
      </c>
      <c r="CJ15" s="89">
        <v>4333.33</v>
      </c>
      <c r="CK15" s="89">
        <v>4333.33</v>
      </c>
      <c r="CL15" s="89">
        <v>4333.33</v>
      </c>
      <c r="CM15" s="89">
        <v>8333.33</v>
      </c>
      <c r="CN15" s="89">
        <v>4333.33</v>
      </c>
      <c r="CO15" s="89">
        <v>8333.33</v>
      </c>
      <c r="CP15" s="89">
        <v>4333.33</v>
      </c>
      <c r="CQ15" s="89">
        <v>4333.33</v>
      </c>
      <c r="CR15" s="89">
        <v>4333.33</v>
      </c>
      <c r="CS15" s="89">
        <v>8333.33</v>
      </c>
      <c r="CT15" s="89">
        <v>10833.33</v>
      </c>
      <c r="CU15" s="89">
        <v>6500</v>
      </c>
      <c r="CV15" s="89">
        <v>4333.33</v>
      </c>
      <c r="CW15" s="89">
        <v>4333.33</v>
      </c>
      <c r="CX15" s="89">
        <v>4333.33</v>
      </c>
      <c r="CY15" s="89">
        <v>4333.33</v>
      </c>
      <c r="CZ15" s="89">
        <v>6500</v>
      </c>
      <c r="DA15" s="89">
        <v>6500</v>
      </c>
      <c r="DB15" s="89">
        <v>4333.33</v>
      </c>
      <c r="DC15" s="89">
        <v>6500</v>
      </c>
      <c r="DD15" s="89">
        <v>6500</v>
      </c>
      <c r="DE15" s="89">
        <v>6166.67</v>
      </c>
      <c r="DF15" s="89">
        <v>4333.33</v>
      </c>
      <c r="DG15" s="89">
        <v>6500</v>
      </c>
      <c r="DH15" s="89">
        <v>6500</v>
      </c>
      <c r="DI15" s="89">
        <v>6166.67</v>
      </c>
      <c r="DJ15" s="89">
        <v>4333.33</v>
      </c>
      <c r="DK15" s="89">
        <v>4333.33</v>
      </c>
      <c r="DL15" s="89">
        <v>4333.33</v>
      </c>
      <c r="DM15" s="89">
        <v>4333.33</v>
      </c>
      <c r="DN15" s="89">
        <v>6500</v>
      </c>
      <c r="DO15" s="89">
        <v>4333.33</v>
      </c>
      <c r="DP15" s="89">
        <v>4333.33</v>
      </c>
      <c r="DQ15" s="89">
        <v>6166.67</v>
      </c>
      <c r="DR15" s="89">
        <v>4333.33</v>
      </c>
      <c r="DS15" s="89">
        <v>6500</v>
      </c>
      <c r="DT15" s="89">
        <v>4333.33</v>
      </c>
      <c r="DU15" s="89">
        <v>4333.33</v>
      </c>
      <c r="DV15" s="89">
        <v>4333.33</v>
      </c>
      <c r="DW15" s="89">
        <v>4333.33</v>
      </c>
      <c r="DX15" s="89">
        <v>4333.33</v>
      </c>
      <c r="DY15" s="89">
        <v>6500</v>
      </c>
      <c r="DZ15" s="89">
        <v>4333.33</v>
      </c>
      <c r="EA15" s="89">
        <v>4333.33</v>
      </c>
      <c r="EB15" s="89">
        <v>8666.67</v>
      </c>
      <c r="EC15" s="89">
        <v>2166.67</v>
      </c>
      <c r="ED15" s="89">
        <v>6166.67</v>
      </c>
      <c r="EE15" s="89">
        <v>8666.67</v>
      </c>
      <c r="EF15" s="89">
        <v>4333.33</v>
      </c>
      <c r="EG15" s="89">
        <v>4333.33</v>
      </c>
      <c r="EH15" s="89">
        <v>4333.33</v>
      </c>
      <c r="EI15" s="89">
        <v>4333.33</v>
      </c>
      <c r="EJ15" s="89">
        <v>4333.33</v>
      </c>
      <c r="EK15" s="89">
        <v>6500</v>
      </c>
      <c r="EL15" s="89">
        <v>4333.33</v>
      </c>
      <c r="EM15" s="89">
        <v>6500</v>
      </c>
      <c r="EN15" s="89">
        <v>4333.33</v>
      </c>
      <c r="EO15" s="89">
        <v>8333.33</v>
      </c>
      <c r="EP15" s="89">
        <v>8666.67</v>
      </c>
      <c r="EQ15" s="89">
        <v>8666.67</v>
      </c>
      <c r="ER15" s="89">
        <v>6500</v>
      </c>
      <c r="ES15" s="89">
        <v>4333.33</v>
      </c>
      <c r="ET15" s="89">
        <v>6500</v>
      </c>
      <c r="EU15" s="89">
        <v>4333.33</v>
      </c>
      <c r="EV15" s="89">
        <v>4333.33</v>
      </c>
      <c r="EW15" s="89">
        <v>4333.33</v>
      </c>
      <c r="EX15" s="89">
        <v>4333.33</v>
      </c>
      <c r="EY15" s="89">
        <v>8666.67</v>
      </c>
      <c r="EZ15" s="89">
        <v>4333.33</v>
      </c>
      <c r="FA15" s="89">
        <v>2166.67</v>
      </c>
      <c r="FB15" s="89">
        <v>6166.67</v>
      </c>
      <c r="FC15" s="89">
        <v>6500</v>
      </c>
      <c r="FD15" s="89">
        <v>8666.67</v>
      </c>
      <c r="FE15" s="89">
        <v>4333.33</v>
      </c>
      <c r="FF15" s="89">
        <v>6500</v>
      </c>
      <c r="FG15" s="89">
        <v>4333.33</v>
      </c>
      <c r="FH15" s="89">
        <v>4333.33</v>
      </c>
      <c r="FI15" s="89">
        <v>4333.33</v>
      </c>
      <c r="FJ15" s="89">
        <v>4333.33</v>
      </c>
      <c r="FK15" s="89">
        <v>6500</v>
      </c>
      <c r="FL15" s="89">
        <v>4333.33</v>
      </c>
      <c r="FM15" s="89">
        <v>10500</v>
      </c>
      <c r="FN15" s="89">
        <v>4333.33</v>
      </c>
      <c r="FO15" s="89">
        <v>6500</v>
      </c>
      <c r="FP15" s="89">
        <v>6500</v>
      </c>
      <c r="FQ15" s="89">
        <v>4333.33</v>
      </c>
      <c r="FR15" s="89">
        <v>2166.67</v>
      </c>
      <c r="FS15" s="89">
        <v>8333.33</v>
      </c>
      <c r="FT15" s="89">
        <v>4333.33</v>
      </c>
      <c r="FU15" s="89">
        <v>4333.33</v>
      </c>
      <c r="FV15" s="89">
        <v>4333.33</v>
      </c>
      <c r="FW15" s="89">
        <v>6500</v>
      </c>
      <c r="FX15" s="89">
        <v>4333.33</v>
      </c>
      <c r="FY15" s="89">
        <v>6500</v>
      </c>
      <c r="FZ15" s="89">
        <v>4333.33</v>
      </c>
      <c r="GA15" s="89">
        <v>6500</v>
      </c>
    </row>
    <row r="16" spans="2:183">
      <c r="B16" s="171" t="s">
        <v>1</v>
      </c>
      <c r="C16" s="177" t="s">
        <v>96</v>
      </c>
      <c r="D16" s="83">
        <v>0.9819851419563651</v>
      </c>
      <c r="E16" s="84">
        <v>0.97667995634452187</v>
      </c>
      <c r="F16" s="84">
        <v>0.95101812815481879</v>
      </c>
      <c r="G16" s="84">
        <v>0.93309965900112268</v>
      </c>
      <c r="H16" s="84">
        <v>0.92856671865304963</v>
      </c>
      <c r="I16" s="84">
        <v>0.9046416046353668</v>
      </c>
      <c r="J16" s="84">
        <v>0.91919900722778425</v>
      </c>
      <c r="K16" s="84">
        <v>0.91246770974828528</v>
      </c>
      <c r="L16" s="84">
        <v>0.91878047850736744</v>
      </c>
      <c r="M16" s="84">
        <v>0.92700549238028929</v>
      </c>
      <c r="N16" s="84">
        <v>0.93685976074631627</v>
      </c>
      <c r="O16" s="84">
        <v>0.95095430229243183</v>
      </c>
      <c r="P16" s="84">
        <v>0.98105944894434116</v>
      </c>
      <c r="Q16" s="84">
        <v>0.97131582659568938</v>
      </c>
      <c r="R16" s="84">
        <v>0.91720004695544277</v>
      </c>
      <c r="S16" s="84">
        <v>0.92323020196559513</v>
      </c>
      <c r="T16" s="84">
        <v>0.92394160755311838</v>
      </c>
      <c r="U16" s="84">
        <v>0.9151487018477702</v>
      </c>
      <c r="V16" s="84">
        <v>0.91464107595042843</v>
      </c>
      <c r="W16" s="84">
        <v>0.9149731180090892</v>
      </c>
      <c r="X16" s="84">
        <v>0.89668139476857822</v>
      </c>
      <c r="Y16" s="84">
        <v>0.91171764216113549</v>
      </c>
      <c r="Z16" s="84">
        <v>0.92181283874634401</v>
      </c>
      <c r="AA16" s="84">
        <v>0.92366312823866792</v>
      </c>
      <c r="AB16" s="84">
        <v>0.97313739497912166</v>
      </c>
      <c r="AC16" s="84">
        <v>0.97215849611332605</v>
      </c>
      <c r="AD16" s="84">
        <v>0.91740463852694076</v>
      </c>
      <c r="AE16" s="84">
        <v>0.91431710123230892</v>
      </c>
      <c r="AF16" s="84">
        <v>0.91552316748000195</v>
      </c>
      <c r="AG16" s="84">
        <v>0.91273675857002246</v>
      </c>
      <c r="AH16" s="84">
        <v>0.91363153393369223</v>
      </c>
      <c r="AI16" s="84">
        <v>0.90712475054921105</v>
      </c>
      <c r="AJ16" s="84">
        <v>0.89420717761051272</v>
      </c>
      <c r="AK16" s="84">
        <v>0.91432308698495746</v>
      </c>
      <c r="AL16" s="84">
        <v>0.91777203670589536</v>
      </c>
      <c r="AM16" s="84">
        <v>0.91495299424795828</v>
      </c>
      <c r="AN16" s="84">
        <v>0.97403625630963775</v>
      </c>
      <c r="AO16" s="84">
        <v>0.97101579722768872</v>
      </c>
      <c r="AP16" s="84">
        <v>0.92487065452533079</v>
      </c>
      <c r="AQ16" s="84">
        <v>0.92234998128664702</v>
      </c>
      <c r="AR16" s="84">
        <v>0.92612567288826286</v>
      </c>
      <c r="AS16" s="84">
        <v>0.91695429783340954</v>
      </c>
      <c r="AT16" s="84">
        <v>0.91890721269138542</v>
      </c>
      <c r="AU16" s="84">
        <v>0.91730737368147452</v>
      </c>
      <c r="AV16" s="84">
        <v>0.90638125337879982</v>
      </c>
      <c r="AW16" s="84">
        <v>0.91070290241586116</v>
      </c>
      <c r="AX16" s="84">
        <v>0.93784047906183721</v>
      </c>
      <c r="AY16" s="84">
        <v>0.91758249903573641</v>
      </c>
      <c r="AZ16" s="84">
        <v>0.97551545337156842</v>
      </c>
      <c r="BA16" s="84">
        <v>0.97175015405632148</v>
      </c>
      <c r="BB16" s="84">
        <v>0.92437762237762233</v>
      </c>
      <c r="BC16" s="84">
        <v>0.92056874731428728</v>
      </c>
      <c r="BD16" s="84">
        <v>0.91618379701832953</v>
      </c>
      <c r="BE16" s="84">
        <v>0.91422006903148001</v>
      </c>
      <c r="BF16" s="84">
        <v>0.9108409384380608</v>
      </c>
      <c r="BG16" s="84">
        <v>0.91409773439989261</v>
      </c>
      <c r="BH16" s="84">
        <v>0.88790022690367887</v>
      </c>
      <c r="BI16" s="84" t="e">
        <v>#DIV/0!</v>
      </c>
      <c r="BJ16" s="84">
        <v>0.91868904876099122</v>
      </c>
      <c r="BK16" s="84">
        <v>0.92325069175428887</v>
      </c>
      <c r="BL16" s="84">
        <v>0.98041548858815053</v>
      </c>
      <c r="BM16" s="84">
        <v>0.98039215686274506</v>
      </c>
      <c r="BN16" s="84">
        <v>0.94313632171186124</v>
      </c>
      <c r="BO16" s="84">
        <v>0.93601062502599064</v>
      </c>
      <c r="BP16" s="84">
        <v>0.93223930505944896</v>
      </c>
      <c r="BQ16" s="84">
        <v>0.9176716430323949</v>
      </c>
      <c r="BR16" s="84">
        <v>0.94025852325132908</v>
      </c>
      <c r="BS16" s="84">
        <v>0.94854961345608824</v>
      </c>
      <c r="BT16" s="84">
        <v>0.92328911437324124</v>
      </c>
      <c r="BU16" s="84">
        <v>0.93363780583924483</v>
      </c>
      <c r="BV16" s="84">
        <v>0.97353060947468439</v>
      </c>
      <c r="BW16" s="84">
        <v>0.97218151632540128</v>
      </c>
      <c r="BX16" s="84">
        <v>0.99502198520903562</v>
      </c>
      <c r="BY16" s="84">
        <v>0.99815132414192487</v>
      </c>
      <c r="BZ16" s="84">
        <v>0.99565933826365483</v>
      </c>
      <c r="CA16" s="84">
        <v>0.97524628851831818</v>
      </c>
      <c r="CB16" s="84">
        <v>0.96379661585416987</v>
      </c>
      <c r="CC16" s="84">
        <v>0.95457506826908411</v>
      </c>
      <c r="CD16" s="84">
        <v>0.96293129412553879</v>
      </c>
      <c r="CE16" s="84">
        <v>0.96845872113498011</v>
      </c>
      <c r="CF16" s="84">
        <v>0.96488117020834185</v>
      </c>
      <c r="CG16" s="84">
        <v>0.99036125937959307</v>
      </c>
      <c r="CH16" s="84">
        <v>0.99375634918074507</v>
      </c>
      <c r="CI16" s="84">
        <v>0.99477714611527568</v>
      </c>
      <c r="CJ16" s="84">
        <v>0.99846650232261758</v>
      </c>
      <c r="CK16" s="84">
        <v>0.99824065411348051</v>
      </c>
      <c r="CL16" s="84">
        <v>0.99846650232261758</v>
      </c>
      <c r="CM16" s="84">
        <v>0.98717095687611756</v>
      </c>
      <c r="CN16" s="84">
        <v>0.96606063960020794</v>
      </c>
      <c r="CO16" s="84">
        <v>0.96916444878779051</v>
      </c>
      <c r="CP16" s="84">
        <v>0.97099756837886342</v>
      </c>
      <c r="CQ16" s="84">
        <v>0.97374446177323881</v>
      </c>
      <c r="CR16" s="84">
        <v>0.96957000873289811</v>
      </c>
      <c r="CS16" s="84">
        <v>0.978495323090533</v>
      </c>
      <c r="CT16" s="84">
        <v>0.99367547580432758</v>
      </c>
      <c r="CU16" s="84">
        <v>0.99225171471214635</v>
      </c>
      <c r="CV16" s="84">
        <v>0.99611873019067276</v>
      </c>
      <c r="CW16" s="84">
        <v>0.99636946789317771</v>
      </c>
      <c r="CX16" s="84">
        <v>0.99846650232261758</v>
      </c>
      <c r="CY16" s="84">
        <v>0.98945121359559751</v>
      </c>
      <c r="CZ16" s="84">
        <v>0.96991423923798037</v>
      </c>
      <c r="DA16" s="84">
        <v>0.96875909676882777</v>
      </c>
      <c r="DB16" s="84">
        <v>0.96645305294226158</v>
      </c>
      <c r="DC16" s="84">
        <v>0.97775915211886444</v>
      </c>
      <c r="DD16" s="84">
        <v>0.96204654773291198</v>
      </c>
      <c r="DE16" s="84">
        <v>0.95282631038026722</v>
      </c>
      <c r="DF16" s="84">
        <v>0.99617405497567257</v>
      </c>
      <c r="DG16" s="84">
        <v>0.99079609599034058</v>
      </c>
      <c r="DH16" s="84">
        <v>0.99454246952088676</v>
      </c>
      <c r="DI16" s="84">
        <v>0.99433146980867315</v>
      </c>
      <c r="DJ16" s="84">
        <v>0.99766165249618488</v>
      </c>
      <c r="DK16" s="84">
        <v>0.98564269971306195</v>
      </c>
      <c r="DL16" s="84">
        <v>0.96668102161627356</v>
      </c>
      <c r="DM16" s="84">
        <v>0.96835364078679254</v>
      </c>
      <c r="DN16" s="84">
        <v>0.96825067498448802</v>
      </c>
      <c r="DO16" s="84">
        <v>0.97600503094028279</v>
      </c>
      <c r="DP16" s="84">
        <v>0.95707364744042911</v>
      </c>
      <c r="DQ16" s="84">
        <v>0.97787086786267186</v>
      </c>
      <c r="DR16" s="84">
        <v>0.99617415893874495</v>
      </c>
      <c r="DS16" s="84">
        <v>0.99401579715248789</v>
      </c>
      <c r="DT16" s="84">
        <v>0.99493488286294041</v>
      </c>
      <c r="DU16" s="84">
        <v>0.99259787216666295</v>
      </c>
      <c r="DV16" s="84">
        <v>0.99658838523586724</v>
      </c>
      <c r="DW16" s="84">
        <v>0.98592340000831702</v>
      </c>
      <c r="DX16" s="84">
        <v>0.96864308832654167</v>
      </c>
      <c r="DY16" s="84">
        <v>0.96344658377344372</v>
      </c>
      <c r="DZ16" s="84">
        <v>0.9699108852777919</v>
      </c>
      <c r="EA16" s="84">
        <v>0.96864318894534718</v>
      </c>
      <c r="EB16" s="84">
        <v>0.95804743488446242</v>
      </c>
      <c r="EC16" s="84">
        <v>0.96385280264996642</v>
      </c>
      <c r="ED16" s="84">
        <v>0.98929446464520354</v>
      </c>
      <c r="EE16" s="84">
        <v>0.98787815062635209</v>
      </c>
      <c r="EF16" s="84">
        <v>0.99452224514095022</v>
      </c>
      <c r="EG16" s="84">
        <v>0.99287812799088082</v>
      </c>
      <c r="EH16" s="84">
        <v>0.99645422682832752</v>
      </c>
      <c r="EI16" s="84">
        <v>0.98613122218987803</v>
      </c>
      <c r="EJ16" s="84">
        <v>0.9643265415639517</v>
      </c>
      <c r="EK16" s="84">
        <v>0.96464215910508588</v>
      </c>
      <c r="EL16" s="84">
        <v>0.97019261793362521</v>
      </c>
      <c r="EM16" s="84">
        <v>0.96892156764099213</v>
      </c>
      <c r="EN16" s="84">
        <v>0.96214694140641233</v>
      </c>
      <c r="EO16" s="84">
        <v>0.97361676662286811</v>
      </c>
      <c r="EP16" s="84">
        <v>0.98701154683189862</v>
      </c>
      <c r="EQ16" s="84">
        <v>0.99042035183042387</v>
      </c>
      <c r="ER16" s="84">
        <v>0.98934708457010623</v>
      </c>
      <c r="ES16" s="84">
        <v>0.99129117758424834</v>
      </c>
      <c r="ET16" s="84">
        <v>0.98921963408294356</v>
      </c>
      <c r="EU16" s="84">
        <v>0.97303197904104466</v>
      </c>
      <c r="EV16" s="84">
        <v>0.96589629555097178</v>
      </c>
      <c r="EW16" s="84">
        <v>0.96035184569107712</v>
      </c>
      <c r="EX16" s="84">
        <v>0.9616501819523402</v>
      </c>
      <c r="EY16" s="84">
        <v>0.96864318894534718</v>
      </c>
      <c r="EZ16" s="84">
        <v>0.9594335052189461</v>
      </c>
      <c r="FA16" s="84">
        <v>0.95889003083247693</v>
      </c>
      <c r="FB16" s="84">
        <v>0.98421877882309539</v>
      </c>
      <c r="FC16" s="84">
        <v>0.98197172611561112</v>
      </c>
      <c r="FD16" s="84">
        <v>0.97971451090875561</v>
      </c>
      <c r="FE16" s="84">
        <v>0.98208863249957312</v>
      </c>
      <c r="FF16" s="84">
        <v>0.98244798846237702</v>
      </c>
      <c r="FG16" s="84">
        <v>0.96140890755603614</v>
      </c>
      <c r="FH16" s="84">
        <v>0.95970823900320301</v>
      </c>
      <c r="FI16" s="84">
        <v>0.95532696386243598</v>
      </c>
      <c r="FJ16" s="84">
        <v>0.9599933256192249</v>
      </c>
      <c r="FK16" s="84">
        <v>0.97008193724740499</v>
      </c>
      <c r="FL16" s="84">
        <v>0.94809470342800906</v>
      </c>
      <c r="FM16" s="84">
        <v>0.97483965811076279</v>
      </c>
      <c r="FN16" s="84">
        <v>0.97615076724747363</v>
      </c>
      <c r="FO16" s="84">
        <v>0.9711720749274706</v>
      </c>
      <c r="FP16" s="84">
        <v>0.97470034042695919</v>
      </c>
      <c r="FQ16" s="84">
        <v>0.97959032155080894</v>
      </c>
      <c r="FR16" s="84">
        <v>0.98102207888861326</v>
      </c>
      <c r="FS16" s="84">
        <v>0.9560029994580187</v>
      </c>
      <c r="FT16" s="84">
        <v>0.94682557730039751</v>
      </c>
      <c r="FU16" s="84">
        <v>0.94879472144827492</v>
      </c>
      <c r="FV16" s="84">
        <v>0.95922526873606007</v>
      </c>
      <c r="FW16" s="84">
        <v>0.96314930153779088</v>
      </c>
      <c r="FX16" s="84">
        <v>0.94022816428937772</v>
      </c>
      <c r="FY16" s="84">
        <v>0.96956888195737112</v>
      </c>
      <c r="FZ16" s="84">
        <v>0.96997536075186086</v>
      </c>
      <c r="GA16" s="84">
        <v>0.9689014438798611</v>
      </c>
    </row>
    <row r="17" spans="2:183">
      <c r="B17" s="96" t="s">
        <v>1</v>
      </c>
      <c r="C17" s="166" t="s">
        <v>42</v>
      </c>
      <c r="D17" s="178">
        <v>101616.68</v>
      </c>
      <c r="E17" s="179">
        <v>101010</v>
      </c>
      <c r="F17" s="179">
        <v>150215</v>
      </c>
      <c r="G17" s="179">
        <v>148720.01999999999</v>
      </c>
      <c r="H17" s="179">
        <v>99493.35</v>
      </c>
      <c r="I17" s="179">
        <v>148135</v>
      </c>
      <c r="J17" s="179">
        <v>98366.68</v>
      </c>
      <c r="K17" s="179">
        <v>196300</v>
      </c>
      <c r="L17" s="179">
        <v>146965</v>
      </c>
      <c r="M17" s="179">
        <v>48966.67</v>
      </c>
      <c r="N17" s="179">
        <v>139305</v>
      </c>
      <c r="O17" s="179">
        <v>139305</v>
      </c>
      <c r="P17" s="179">
        <v>97846.66</v>
      </c>
      <c r="Q17" s="179">
        <v>146445.01999999999</v>
      </c>
      <c r="R17" s="179">
        <v>97023.35</v>
      </c>
      <c r="S17" s="179">
        <v>144300</v>
      </c>
      <c r="T17" s="179">
        <v>95506.66</v>
      </c>
      <c r="U17" s="179">
        <v>190146.66</v>
      </c>
      <c r="V17" s="179">
        <v>95030</v>
      </c>
      <c r="W17" s="179">
        <v>94986.66</v>
      </c>
      <c r="X17" s="179">
        <v>94943.35</v>
      </c>
      <c r="Y17" s="179">
        <v>229950.02</v>
      </c>
      <c r="Z17" s="179">
        <v>94900.01</v>
      </c>
      <c r="AA17" s="179">
        <v>94856.66</v>
      </c>
      <c r="AB17" s="179">
        <v>142350.01999999999</v>
      </c>
      <c r="AC17" s="179">
        <v>142089.98000000001</v>
      </c>
      <c r="AD17" s="179">
        <v>94293.35</v>
      </c>
      <c r="AE17" s="179">
        <v>93686.66</v>
      </c>
      <c r="AF17" s="179">
        <v>93383.33</v>
      </c>
      <c r="AG17" s="179">
        <v>93513.35</v>
      </c>
      <c r="AH17" s="179">
        <v>140335.01999999999</v>
      </c>
      <c r="AI17" s="179">
        <v>140465</v>
      </c>
      <c r="AJ17" s="179">
        <v>93730.01</v>
      </c>
      <c r="AK17" s="179">
        <v>133570</v>
      </c>
      <c r="AL17" s="179">
        <v>93989.98</v>
      </c>
      <c r="AM17" s="179">
        <v>94076.66</v>
      </c>
      <c r="AN17" s="179">
        <v>94120.01</v>
      </c>
      <c r="AO17" s="179">
        <v>96936.66</v>
      </c>
      <c r="AP17" s="179">
        <v>96503.34</v>
      </c>
      <c r="AQ17" s="179">
        <v>95940</v>
      </c>
      <c r="AR17" s="179">
        <v>95636.66</v>
      </c>
      <c r="AS17" s="179">
        <v>143650</v>
      </c>
      <c r="AT17" s="179">
        <v>143780</v>
      </c>
      <c r="AU17" s="179">
        <v>143975</v>
      </c>
      <c r="AV17" s="179">
        <v>144170</v>
      </c>
      <c r="AW17" s="179">
        <v>185000</v>
      </c>
      <c r="AX17" s="179">
        <v>144560</v>
      </c>
      <c r="AY17" s="179">
        <v>144690</v>
      </c>
      <c r="AZ17" s="179">
        <v>96503.34</v>
      </c>
      <c r="BA17" s="179">
        <v>99406.66</v>
      </c>
      <c r="BB17" s="179">
        <v>98973.34</v>
      </c>
      <c r="BC17" s="179">
        <v>196819.97</v>
      </c>
      <c r="BD17" s="179">
        <v>98106.66</v>
      </c>
      <c r="BE17" s="179">
        <v>98280</v>
      </c>
      <c r="BF17" s="179">
        <v>98366.68</v>
      </c>
      <c r="BG17" s="179">
        <v>98453.35</v>
      </c>
      <c r="BH17" s="179">
        <v>140291.67000000001</v>
      </c>
      <c r="BI17" s="179">
        <v>0</v>
      </c>
      <c r="BJ17" s="179">
        <v>140723.31</v>
      </c>
      <c r="BK17" s="179">
        <v>148525</v>
      </c>
      <c r="BL17" s="179">
        <v>148655</v>
      </c>
      <c r="BM17" s="179">
        <v>102093.34</v>
      </c>
      <c r="BN17" s="179">
        <v>101660.01</v>
      </c>
      <c r="BO17" s="179">
        <v>101053.35</v>
      </c>
      <c r="BP17" s="179">
        <v>151125.01999999999</v>
      </c>
      <c r="BQ17" s="179">
        <v>100966.66</v>
      </c>
      <c r="BR17" s="179">
        <v>101053.35</v>
      </c>
      <c r="BS17" s="179">
        <v>101183.33</v>
      </c>
      <c r="BT17" s="179">
        <v>151970.03</v>
      </c>
      <c r="BU17" s="179">
        <v>152230.01999999999</v>
      </c>
      <c r="BV17" s="179">
        <v>144670.01999999999</v>
      </c>
      <c r="BW17" s="179">
        <v>152685</v>
      </c>
      <c r="BX17" s="179">
        <v>152750.03</v>
      </c>
      <c r="BY17" s="179">
        <v>104953.33</v>
      </c>
      <c r="BZ17" s="179">
        <v>156715.01999999999</v>
      </c>
      <c r="CA17" s="179">
        <v>155870</v>
      </c>
      <c r="CB17" s="179">
        <v>103609.98</v>
      </c>
      <c r="CC17" s="179">
        <v>155674.97</v>
      </c>
      <c r="CD17" s="179">
        <v>155870</v>
      </c>
      <c r="CE17" s="179">
        <v>104000.01</v>
      </c>
      <c r="CF17" s="179">
        <v>104173.33</v>
      </c>
      <c r="CG17" s="179">
        <v>52173.33</v>
      </c>
      <c r="CH17" s="179">
        <v>305519.96999999997</v>
      </c>
      <c r="CI17" s="179">
        <v>104649.98</v>
      </c>
      <c r="CJ17" s="179">
        <v>104736.68</v>
      </c>
      <c r="CK17" s="179">
        <v>107900</v>
      </c>
      <c r="CL17" s="179">
        <v>107466.66</v>
      </c>
      <c r="CM17" s="179">
        <v>205500</v>
      </c>
      <c r="CN17" s="179">
        <v>106556.66</v>
      </c>
      <c r="CO17" s="179">
        <v>205333.31</v>
      </c>
      <c r="CP17" s="179">
        <v>106860</v>
      </c>
      <c r="CQ17" s="179">
        <v>106990</v>
      </c>
      <c r="CR17" s="179">
        <v>107163.34</v>
      </c>
      <c r="CS17" s="179">
        <v>206416.66</v>
      </c>
      <c r="CT17" s="179">
        <v>268775</v>
      </c>
      <c r="CU17" s="179">
        <v>161460.04999999999</v>
      </c>
      <c r="CV17" s="179">
        <v>107683.33</v>
      </c>
      <c r="CW17" s="179">
        <v>110976.66</v>
      </c>
      <c r="CX17" s="179">
        <v>110500</v>
      </c>
      <c r="CY17" s="179">
        <v>109850.01</v>
      </c>
      <c r="CZ17" s="179">
        <v>164255.01999999999</v>
      </c>
      <c r="DA17" s="179">
        <v>164579.97</v>
      </c>
      <c r="DB17" s="179">
        <v>109806.66</v>
      </c>
      <c r="DC17" s="179">
        <v>164905.01999999999</v>
      </c>
      <c r="DD17" s="179">
        <v>165164.97</v>
      </c>
      <c r="DE17" s="179">
        <v>156880.01999999999</v>
      </c>
      <c r="DF17" s="179">
        <v>110456.66</v>
      </c>
      <c r="DG17" s="179">
        <v>165944.97</v>
      </c>
      <c r="DH17" s="179">
        <v>166074.98000000001</v>
      </c>
      <c r="DI17" s="179">
        <v>162368.32999999999</v>
      </c>
      <c r="DJ17" s="179">
        <v>113620</v>
      </c>
      <c r="DK17" s="179">
        <v>112970.03</v>
      </c>
      <c r="DL17" s="179">
        <v>112666.69</v>
      </c>
      <c r="DM17" s="179">
        <v>112883.36</v>
      </c>
      <c r="DN17" s="179">
        <v>169520.03</v>
      </c>
      <c r="DO17" s="179">
        <v>113143.34</v>
      </c>
      <c r="DP17" s="179">
        <v>113359.98</v>
      </c>
      <c r="DQ17" s="179">
        <v>161505</v>
      </c>
      <c r="DR17" s="179">
        <v>113706.66</v>
      </c>
      <c r="DS17" s="179">
        <v>170819.97</v>
      </c>
      <c r="DT17" s="179">
        <v>113966.66</v>
      </c>
      <c r="DU17" s="179">
        <v>117433.34</v>
      </c>
      <c r="DV17" s="179">
        <v>116956.69</v>
      </c>
      <c r="DW17" s="179">
        <v>116263.34</v>
      </c>
      <c r="DX17" s="179">
        <v>115960</v>
      </c>
      <c r="DY17" s="179">
        <v>174265.03</v>
      </c>
      <c r="DZ17" s="179">
        <v>116306.69</v>
      </c>
      <c r="EA17" s="179">
        <v>116436.66</v>
      </c>
      <c r="EB17" s="179">
        <v>233220.06</v>
      </c>
      <c r="EC17" s="179">
        <v>58391.67</v>
      </c>
      <c r="ED17" s="179">
        <v>166500</v>
      </c>
      <c r="EE17" s="179">
        <v>234346.66</v>
      </c>
      <c r="EF17" s="179">
        <v>117303.33</v>
      </c>
      <c r="EG17" s="179">
        <v>120856.69</v>
      </c>
      <c r="EH17" s="179">
        <v>120380</v>
      </c>
      <c r="EI17" s="179">
        <v>119686.68</v>
      </c>
      <c r="EJ17" s="179">
        <v>119340</v>
      </c>
      <c r="EK17" s="179">
        <v>179399.97</v>
      </c>
      <c r="EL17" s="179">
        <v>119730.02</v>
      </c>
      <c r="EM17" s="179">
        <v>179790.03</v>
      </c>
      <c r="EN17" s="179">
        <v>120076.66</v>
      </c>
      <c r="EO17" s="179">
        <v>231249.97</v>
      </c>
      <c r="EP17" s="179">
        <v>240846.69</v>
      </c>
      <c r="EQ17" s="179">
        <v>241193.33</v>
      </c>
      <c r="ER17" s="179">
        <v>181025.02</v>
      </c>
      <c r="ES17" s="179">
        <v>124323.32</v>
      </c>
      <c r="ET17" s="179">
        <v>185705.03</v>
      </c>
      <c r="EU17" s="179">
        <v>123066.66</v>
      </c>
      <c r="EV17" s="179">
        <v>122720.02</v>
      </c>
      <c r="EW17" s="179">
        <v>122936.68</v>
      </c>
      <c r="EX17" s="179">
        <v>123023.33</v>
      </c>
      <c r="EY17" s="179">
        <v>246306.67</v>
      </c>
      <c r="EZ17" s="179">
        <v>123326.66</v>
      </c>
      <c r="FA17" s="179">
        <v>61750</v>
      </c>
      <c r="FB17" s="179">
        <v>176058.36</v>
      </c>
      <c r="FC17" s="179">
        <v>185835</v>
      </c>
      <c r="FD17" s="179">
        <v>247953.36</v>
      </c>
      <c r="FE17" s="179">
        <v>127746.66</v>
      </c>
      <c r="FF17" s="179">
        <v>190775</v>
      </c>
      <c r="FG17" s="179">
        <v>126446.66</v>
      </c>
      <c r="FH17" s="179">
        <v>126056.66</v>
      </c>
      <c r="FI17" s="179">
        <v>126273.34</v>
      </c>
      <c r="FJ17" s="179">
        <v>126403.34</v>
      </c>
      <c r="FK17" s="179">
        <v>189800</v>
      </c>
      <c r="FL17" s="179">
        <v>126706.69</v>
      </c>
      <c r="FM17" s="179">
        <v>307440</v>
      </c>
      <c r="FN17" s="179">
        <v>127140.02</v>
      </c>
      <c r="FO17" s="179">
        <v>190905</v>
      </c>
      <c r="FP17" s="179">
        <v>191034.97</v>
      </c>
      <c r="FQ17" s="179">
        <v>131256.66</v>
      </c>
      <c r="FR17" s="179">
        <v>65346.66</v>
      </c>
      <c r="FS17" s="179">
        <v>249833.31</v>
      </c>
      <c r="FT17" s="179">
        <v>129523.34</v>
      </c>
      <c r="FU17" s="179">
        <v>129783.34</v>
      </c>
      <c r="FV17" s="179">
        <v>129913.33</v>
      </c>
      <c r="FW17" s="179">
        <v>195065</v>
      </c>
      <c r="FX17" s="179">
        <v>130216.66</v>
      </c>
      <c r="FY17" s="179">
        <v>195585</v>
      </c>
      <c r="FZ17" s="179">
        <v>130606.69</v>
      </c>
      <c r="GA17" s="179">
        <v>196170.03</v>
      </c>
    </row>
    <row r="18" spans="2:183">
      <c r="B18" s="96" t="s">
        <v>1</v>
      </c>
      <c r="C18" s="166" t="s">
        <v>318</v>
      </c>
      <c r="D18" s="178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79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79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179">
        <v>0</v>
      </c>
      <c r="AU18" s="179">
        <v>0</v>
      </c>
      <c r="AV18" s="179">
        <v>0</v>
      </c>
      <c r="AW18" s="179">
        <v>0</v>
      </c>
      <c r="AX18" s="179">
        <v>0</v>
      </c>
      <c r="AY18" s="179">
        <v>0</v>
      </c>
      <c r="AZ18" s="179">
        <v>0</v>
      </c>
      <c r="BA18" s="179">
        <v>0</v>
      </c>
      <c r="BB18" s="179">
        <v>0</v>
      </c>
      <c r="BC18" s="179">
        <v>0</v>
      </c>
      <c r="BD18" s="179">
        <v>0</v>
      </c>
      <c r="BE18" s="179">
        <v>0</v>
      </c>
      <c r="BF18" s="179">
        <v>0</v>
      </c>
      <c r="BG18" s="179">
        <v>0</v>
      </c>
      <c r="BH18" s="179">
        <v>0</v>
      </c>
      <c r="BI18" s="179">
        <v>0</v>
      </c>
      <c r="BJ18" s="179">
        <v>0</v>
      </c>
      <c r="BK18" s="179">
        <v>0</v>
      </c>
      <c r="BL18" s="179">
        <v>0</v>
      </c>
      <c r="BM18" s="179">
        <v>0</v>
      </c>
      <c r="BN18" s="179">
        <v>0</v>
      </c>
      <c r="BO18" s="179">
        <v>0</v>
      </c>
      <c r="BP18" s="179">
        <v>0</v>
      </c>
      <c r="BQ18" s="179">
        <v>0</v>
      </c>
      <c r="BR18" s="179">
        <v>0</v>
      </c>
      <c r="BS18" s="179">
        <v>0</v>
      </c>
      <c r="BT18" s="179">
        <v>0</v>
      </c>
      <c r="BU18" s="179">
        <v>0</v>
      </c>
      <c r="BV18" s="179">
        <v>0</v>
      </c>
      <c r="BW18" s="179">
        <v>0</v>
      </c>
      <c r="BX18" s="179">
        <v>0</v>
      </c>
      <c r="BY18" s="179">
        <v>0</v>
      </c>
      <c r="BZ18" s="179">
        <v>0</v>
      </c>
      <c r="CA18" s="179">
        <v>0</v>
      </c>
      <c r="CB18" s="179">
        <v>0</v>
      </c>
      <c r="CC18" s="179">
        <v>0</v>
      </c>
      <c r="CD18" s="179">
        <v>0</v>
      </c>
      <c r="CE18" s="179">
        <v>0</v>
      </c>
      <c r="CF18" s="179">
        <v>0</v>
      </c>
      <c r="CG18" s="179">
        <v>0</v>
      </c>
      <c r="CH18" s="179">
        <v>0</v>
      </c>
      <c r="CI18" s="179">
        <v>0</v>
      </c>
      <c r="CJ18" s="179">
        <v>0</v>
      </c>
      <c r="CK18" s="179">
        <v>0</v>
      </c>
      <c r="CL18" s="179">
        <v>0</v>
      </c>
      <c r="CM18" s="179">
        <v>0</v>
      </c>
      <c r="CN18" s="179">
        <v>0</v>
      </c>
      <c r="CO18" s="179">
        <v>0</v>
      </c>
      <c r="CP18" s="179">
        <v>0</v>
      </c>
      <c r="CQ18" s="179">
        <v>0</v>
      </c>
      <c r="CR18" s="179">
        <v>0</v>
      </c>
      <c r="CS18" s="179">
        <v>0</v>
      </c>
      <c r="CT18" s="179">
        <v>0</v>
      </c>
      <c r="CU18" s="179">
        <v>0</v>
      </c>
      <c r="CV18" s="179">
        <v>0</v>
      </c>
      <c r="CW18" s="179">
        <v>0</v>
      </c>
      <c r="CX18" s="179">
        <v>0</v>
      </c>
      <c r="CY18" s="179">
        <v>0</v>
      </c>
      <c r="CZ18" s="179">
        <v>0</v>
      </c>
      <c r="DA18" s="179">
        <v>0</v>
      </c>
      <c r="DB18" s="179">
        <v>0</v>
      </c>
      <c r="DC18" s="179">
        <v>0</v>
      </c>
      <c r="DD18" s="179">
        <v>0</v>
      </c>
      <c r="DE18" s="179">
        <v>0</v>
      </c>
      <c r="DF18" s="179">
        <v>0</v>
      </c>
      <c r="DG18" s="179">
        <v>0</v>
      </c>
      <c r="DH18" s="179">
        <v>0</v>
      </c>
      <c r="DI18" s="179">
        <v>0</v>
      </c>
      <c r="DJ18" s="179">
        <v>0</v>
      </c>
      <c r="DK18" s="179">
        <v>0</v>
      </c>
      <c r="DL18" s="179">
        <v>0</v>
      </c>
      <c r="DM18" s="179">
        <v>0</v>
      </c>
      <c r="DN18" s="179">
        <v>0</v>
      </c>
      <c r="DO18" s="179">
        <v>0</v>
      </c>
      <c r="DP18" s="179">
        <v>0</v>
      </c>
      <c r="DQ18" s="179">
        <v>0</v>
      </c>
      <c r="DR18" s="179">
        <v>0</v>
      </c>
      <c r="DS18" s="179">
        <v>0</v>
      </c>
      <c r="DT18" s="179">
        <v>0</v>
      </c>
      <c r="DU18" s="179">
        <v>0</v>
      </c>
      <c r="DV18" s="179">
        <v>0</v>
      </c>
      <c r="DW18" s="179">
        <v>0</v>
      </c>
      <c r="DX18" s="179">
        <v>0</v>
      </c>
      <c r="DY18" s="179">
        <v>0</v>
      </c>
      <c r="DZ18" s="179">
        <v>0</v>
      </c>
      <c r="EA18" s="179">
        <v>0</v>
      </c>
      <c r="EB18" s="179">
        <v>0</v>
      </c>
      <c r="EC18" s="179">
        <v>0</v>
      </c>
      <c r="ED18" s="179">
        <v>0</v>
      </c>
      <c r="EE18" s="179">
        <v>0</v>
      </c>
      <c r="EF18" s="179">
        <v>0</v>
      </c>
      <c r="EG18" s="179">
        <v>0</v>
      </c>
      <c r="EH18" s="179">
        <v>0</v>
      </c>
      <c r="EI18" s="179">
        <v>0</v>
      </c>
      <c r="EJ18" s="179">
        <v>0</v>
      </c>
      <c r="EK18" s="179">
        <v>0</v>
      </c>
      <c r="EL18" s="179">
        <v>0</v>
      </c>
      <c r="EM18" s="179">
        <v>0</v>
      </c>
      <c r="EN18" s="179">
        <v>0</v>
      </c>
      <c r="EO18" s="179">
        <v>0</v>
      </c>
      <c r="EP18" s="179">
        <v>0</v>
      </c>
      <c r="EQ18" s="179">
        <v>0</v>
      </c>
      <c r="ER18" s="179">
        <v>0</v>
      </c>
      <c r="ES18" s="179">
        <v>0</v>
      </c>
      <c r="ET18" s="179">
        <v>0</v>
      </c>
      <c r="EU18" s="179">
        <v>0</v>
      </c>
      <c r="EV18" s="179">
        <v>0</v>
      </c>
      <c r="EW18" s="179">
        <v>0</v>
      </c>
      <c r="EX18" s="179">
        <v>0</v>
      </c>
      <c r="EY18" s="179">
        <v>0</v>
      </c>
      <c r="EZ18" s="179">
        <v>0</v>
      </c>
      <c r="FA18" s="179">
        <v>0</v>
      </c>
      <c r="FB18" s="179">
        <v>0</v>
      </c>
      <c r="FC18" s="179">
        <v>0</v>
      </c>
      <c r="FD18" s="179">
        <v>0</v>
      </c>
      <c r="FE18" s="179">
        <v>0</v>
      </c>
      <c r="FF18" s="179">
        <v>0</v>
      </c>
      <c r="FG18" s="179">
        <v>0</v>
      </c>
      <c r="FH18" s="179">
        <v>0</v>
      </c>
      <c r="FI18" s="179">
        <v>0</v>
      </c>
      <c r="FJ18" s="179">
        <v>0</v>
      </c>
      <c r="FK18" s="179">
        <v>0</v>
      </c>
      <c r="FL18" s="179">
        <v>0</v>
      </c>
      <c r="FM18" s="179">
        <v>0</v>
      </c>
      <c r="FN18" s="179">
        <v>0</v>
      </c>
      <c r="FO18" s="179">
        <v>0</v>
      </c>
      <c r="FP18" s="179">
        <v>0</v>
      </c>
      <c r="FQ18" s="179">
        <v>0</v>
      </c>
      <c r="FR18" s="179">
        <v>0</v>
      </c>
      <c r="FS18" s="179">
        <v>0</v>
      </c>
      <c r="FT18" s="179">
        <v>0</v>
      </c>
      <c r="FU18" s="179">
        <v>0</v>
      </c>
      <c r="FV18" s="179">
        <v>0</v>
      </c>
      <c r="FW18" s="179">
        <v>0</v>
      </c>
      <c r="FX18" s="179">
        <v>0</v>
      </c>
      <c r="FY18" s="179">
        <v>0</v>
      </c>
      <c r="FZ18" s="179">
        <v>0</v>
      </c>
      <c r="GA18" s="179">
        <v>0</v>
      </c>
    </row>
    <row r="19" spans="2:183">
      <c r="B19" s="96" t="s">
        <v>1</v>
      </c>
      <c r="C19" s="166" t="s">
        <v>43</v>
      </c>
      <c r="D19" s="175">
        <v>809.73</v>
      </c>
      <c r="E19" s="176">
        <v>728.07</v>
      </c>
      <c r="F19" s="176">
        <v>787.41</v>
      </c>
      <c r="G19" s="176">
        <v>749.5</v>
      </c>
      <c r="H19" s="176">
        <v>770.46</v>
      </c>
      <c r="I19" s="176">
        <v>729.28</v>
      </c>
      <c r="J19" s="176">
        <v>763.52</v>
      </c>
      <c r="K19" s="176">
        <v>759.78</v>
      </c>
      <c r="L19" s="176">
        <v>739.33</v>
      </c>
      <c r="M19" s="176">
        <v>100.5</v>
      </c>
      <c r="N19" s="176">
        <v>376.85</v>
      </c>
      <c r="O19" s="176">
        <v>787.33</v>
      </c>
      <c r="P19" s="176">
        <v>809.01</v>
      </c>
      <c r="Q19" s="176">
        <v>725.18</v>
      </c>
      <c r="R19" s="176">
        <v>762.07</v>
      </c>
      <c r="S19" s="176">
        <v>742.48</v>
      </c>
      <c r="T19" s="176">
        <v>767.02</v>
      </c>
      <c r="U19" s="176">
        <v>737.27</v>
      </c>
      <c r="V19" s="176">
        <v>760.21</v>
      </c>
      <c r="W19" s="176">
        <v>760.52</v>
      </c>
      <c r="X19" s="176">
        <v>723.09</v>
      </c>
      <c r="Y19" s="176">
        <v>588.25</v>
      </c>
      <c r="Z19" s="176">
        <v>740.83</v>
      </c>
      <c r="AA19" s="176">
        <v>766.85</v>
      </c>
      <c r="AB19" s="176">
        <v>807.55</v>
      </c>
      <c r="AC19" s="176">
        <v>729.19</v>
      </c>
      <c r="AD19" s="176">
        <v>765.86</v>
      </c>
      <c r="AE19" s="176">
        <v>739.02</v>
      </c>
      <c r="AF19" s="176">
        <v>764.49</v>
      </c>
      <c r="AG19" s="176">
        <v>737.9</v>
      </c>
      <c r="AH19" s="176">
        <v>763.7</v>
      </c>
      <c r="AI19" s="176">
        <v>758.91</v>
      </c>
      <c r="AJ19" s="176">
        <v>724.71</v>
      </c>
      <c r="AK19" s="176">
        <v>247.97</v>
      </c>
      <c r="AL19" s="176">
        <v>741.53</v>
      </c>
      <c r="AM19" s="176">
        <v>764.02</v>
      </c>
      <c r="AN19" s="176">
        <v>807.66</v>
      </c>
      <c r="AO19" s="176">
        <v>753.7</v>
      </c>
      <c r="AP19" s="176">
        <v>771.35</v>
      </c>
      <c r="AQ19" s="176">
        <v>744.8</v>
      </c>
      <c r="AR19" s="176">
        <v>772.28</v>
      </c>
      <c r="AS19" s="176">
        <v>741.5</v>
      </c>
      <c r="AT19" s="176">
        <v>767.53</v>
      </c>
      <c r="AU19" s="176">
        <v>766.36</v>
      </c>
      <c r="AV19" s="176">
        <v>733.88</v>
      </c>
      <c r="AW19" s="176">
        <v>589.88</v>
      </c>
      <c r="AX19" s="176">
        <v>756.42</v>
      </c>
      <c r="AY19" s="176">
        <v>766.55</v>
      </c>
      <c r="AZ19" s="176">
        <v>808.75</v>
      </c>
      <c r="BA19" s="176">
        <v>728.36</v>
      </c>
      <c r="BB19" s="176">
        <v>770.98</v>
      </c>
      <c r="BC19" s="176">
        <v>744.65</v>
      </c>
      <c r="BD19" s="176">
        <v>764.93</v>
      </c>
      <c r="BE19" s="176">
        <v>738.96</v>
      </c>
      <c r="BF19" s="176">
        <v>761.02</v>
      </c>
      <c r="BG19" s="176">
        <v>763.48</v>
      </c>
      <c r="BH19" s="176">
        <v>696.74</v>
      </c>
      <c r="BI19" s="176">
        <v>0</v>
      </c>
      <c r="BJ19" s="176">
        <v>322.86</v>
      </c>
      <c r="BK19" s="176">
        <v>770.65</v>
      </c>
      <c r="BL19" s="176">
        <v>805.28</v>
      </c>
      <c r="BM19" s="176">
        <v>727.08</v>
      </c>
      <c r="BN19" s="176">
        <v>777.38</v>
      </c>
      <c r="BO19" s="176">
        <v>747.46</v>
      </c>
      <c r="BP19" s="176">
        <v>770.09</v>
      </c>
      <c r="BQ19" s="176">
        <v>734.5</v>
      </c>
      <c r="BR19" s="176">
        <v>775.27</v>
      </c>
      <c r="BS19" s="176">
        <v>781.29</v>
      </c>
      <c r="BT19" s="176">
        <v>738.98</v>
      </c>
      <c r="BU19" s="176">
        <v>771.05</v>
      </c>
      <c r="BV19" s="176">
        <v>593.54999999999995</v>
      </c>
      <c r="BW19" s="176">
        <v>799.24</v>
      </c>
      <c r="BX19" s="176">
        <v>819.83</v>
      </c>
      <c r="BY19" s="176">
        <v>742.42</v>
      </c>
      <c r="BZ19" s="176">
        <v>820.3</v>
      </c>
      <c r="CA19" s="176">
        <v>779.5</v>
      </c>
      <c r="CB19" s="176">
        <v>796.31</v>
      </c>
      <c r="CC19" s="176">
        <v>764.79</v>
      </c>
      <c r="CD19" s="176">
        <v>796.29</v>
      </c>
      <c r="CE19" s="176">
        <v>799.73</v>
      </c>
      <c r="CF19" s="176">
        <v>771.54</v>
      </c>
      <c r="CG19" s="176">
        <v>106.55</v>
      </c>
      <c r="CH19" s="176">
        <v>767.97</v>
      </c>
      <c r="CI19" s="176">
        <v>819.08</v>
      </c>
      <c r="CJ19" s="176">
        <v>825.78</v>
      </c>
      <c r="CK19" s="176">
        <v>772.57</v>
      </c>
      <c r="CL19" s="176">
        <v>825.78</v>
      </c>
      <c r="CM19" s="176">
        <v>792.21</v>
      </c>
      <c r="CN19" s="176">
        <v>801.83</v>
      </c>
      <c r="CO19" s="176">
        <v>779.37</v>
      </c>
      <c r="CP19" s="176">
        <v>805.49</v>
      </c>
      <c r="CQ19" s="176">
        <v>807.52</v>
      </c>
      <c r="CR19" s="176">
        <v>778.6</v>
      </c>
      <c r="CS19" s="176">
        <v>628.57000000000005</v>
      </c>
      <c r="CT19" s="176">
        <v>797.51</v>
      </c>
      <c r="CU19" s="176">
        <v>821.73</v>
      </c>
      <c r="CV19" s="176">
        <v>824.02</v>
      </c>
      <c r="CW19" s="176">
        <v>744.78</v>
      </c>
      <c r="CX19" s="176">
        <v>825.78</v>
      </c>
      <c r="CY19" s="176">
        <v>792.77</v>
      </c>
      <c r="CZ19" s="176">
        <v>805.24</v>
      </c>
      <c r="DA19" s="176">
        <v>778.59</v>
      </c>
      <c r="DB19" s="176">
        <v>802.12</v>
      </c>
      <c r="DC19" s="176">
        <v>811.06</v>
      </c>
      <c r="DD19" s="176">
        <v>773.78</v>
      </c>
      <c r="DE19" s="176">
        <v>79.069999999999993</v>
      </c>
      <c r="DF19" s="176">
        <v>797.57</v>
      </c>
      <c r="DG19" s="176">
        <v>820.65</v>
      </c>
      <c r="DH19" s="176">
        <v>823.45</v>
      </c>
      <c r="DI19" s="176">
        <v>743.91</v>
      </c>
      <c r="DJ19" s="176">
        <v>825.16</v>
      </c>
      <c r="DK19" s="176">
        <v>790.05</v>
      </c>
      <c r="DL19" s="176">
        <v>802.31</v>
      </c>
      <c r="DM19" s="176">
        <v>777.73</v>
      </c>
      <c r="DN19" s="176">
        <v>804.04</v>
      </c>
      <c r="DO19" s="176">
        <v>809.16</v>
      </c>
      <c r="DP19" s="176">
        <v>769.65</v>
      </c>
      <c r="DQ19" s="176">
        <v>627.64</v>
      </c>
      <c r="DR19" s="176">
        <v>797.57</v>
      </c>
      <c r="DS19" s="176">
        <v>823.02</v>
      </c>
      <c r="DT19" s="176">
        <v>823.17</v>
      </c>
      <c r="DU19" s="176">
        <v>742.27</v>
      </c>
      <c r="DV19" s="176">
        <v>824.35</v>
      </c>
      <c r="DW19" s="176">
        <v>790.23</v>
      </c>
      <c r="DX19" s="176">
        <v>803.75</v>
      </c>
      <c r="DY19" s="176">
        <v>774.77</v>
      </c>
      <c r="DZ19" s="176">
        <v>804.69</v>
      </c>
      <c r="EA19" s="176">
        <v>803.76</v>
      </c>
      <c r="EB19" s="176">
        <v>771.49</v>
      </c>
      <c r="EC19" s="176">
        <v>155.91999999999999</v>
      </c>
      <c r="ED19" s="176">
        <v>528.94000000000005</v>
      </c>
      <c r="EE19" s="176">
        <v>819.09</v>
      </c>
      <c r="EF19" s="176">
        <v>822.85</v>
      </c>
      <c r="EG19" s="176">
        <v>768.85</v>
      </c>
      <c r="EH19" s="176">
        <v>824.25</v>
      </c>
      <c r="EI19" s="176">
        <v>790.39</v>
      </c>
      <c r="EJ19" s="176">
        <v>800.57</v>
      </c>
      <c r="EK19" s="176">
        <v>775.61</v>
      </c>
      <c r="EL19" s="176">
        <v>804.88</v>
      </c>
      <c r="EM19" s="176">
        <v>804.5</v>
      </c>
      <c r="EN19" s="176">
        <v>773.28</v>
      </c>
      <c r="EO19" s="176">
        <v>625.80999999999995</v>
      </c>
      <c r="EP19" s="176">
        <v>792.19</v>
      </c>
      <c r="EQ19" s="176">
        <v>820.97</v>
      </c>
      <c r="ER19" s="176">
        <v>819.59</v>
      </c>
      <c r="ES19" s="176">
        <v>741.4</v>
      </c>
      <c r="ET19" s="176">
        <v>819.5</v>
      </c>
      <c r="EU19" s="176">
        <v>781.01</v>
      </c>
      <c r="EV19" s="176">
        <v>801.73</v>
      </c>
      <c r="EW19" s="176">
        <v>771.99</v>
      </c>
      <c r="EX19" s="176">
        <v>798.58</v>
      </c>
      <c r="EY19" s="176">
        <v>804.9</v>
      </c>
      <c r="EZ19" s="176">
        <v>771.36</v>
      </c>
      <c r="FA19" s="176">
        <v>78.45</v>
      </c>
      <c r="FB19" s="176">
        <v>238.45</v>
      </c>
      <c r="FC19" s="176">
        <v>814.11</v>
      </c>
      <c r="FD19" s="176">
        <v>805.32</v>
      </c>
      <c r="FE19" s="176">
        <v>728.23</v>
      </c>
      <c r="FF19" s="176">
        <v>806.71</v>
      </c>
      <c r="FG19" s="176">
        <v>765.38</v>
      </c>
      <c r="FH19" s="176">
        <v>789.49</v>
      </c>
      <c r="FI19" s="176">
        <v>761.08</v>
      </c>
      <c r="FJ19" s="176">
        <v>789.75</v>
      </c>
      <c r="FK19" s="176">
        <v>797.71</v>
      </c>
      <c r="FL19" s="176">
        <v>755.95</v>
      </c>
      <c r="FM19" s="176">
        <v>621.11</v>
      </c>
      <c r="FN19" s="176">
        <v>775.8</v>
      </c>
      <c r="FO19" s="176">
        <v>798.48</v>
      </c>
      <c r="FP19" s="176">
        <v>804.93</v>
      </c>
      <c r="FQ19" s="176">
        <v>730.09</v>
      </c>
      <c r="FR19" s="176">
        <v>131.63999999999999</v>
      </c>
      <c r="FS19" s="176">
        <v>715.38</v>
      </c>
      <c r="FT19" s="176">
        <v>783.82</v>
      </c>
      <c r="FU19" s="176">
        <v>760.05</v>
      </c>
      <c r="FV19" s="176">
        <v>793.01</v>
      </c>
      <c r="FW19" s="176">
        <v>796.47</v>
      </c>
      <c r="FX19" s="176">
        <v>753.96</v>
      </c>
      <c r="FY19" s="176">
        <v>801.14</v>
      </c>
      <c r="FZ19" s="176">
        <v>775.18</v>
      </c>
      <c r="GA19" s="176">
        <v>800.64</v>
      </c>
    </row>
    <row r="20" spans="2:183">
      <c r="B20" s="96" t="s">
        <v>1</v>
      </c>
      <c r="C20" s="166" t="s">
        <v>44</v>
      </c>
      <c r="D20" s="178">
        <v>1113.78</v>
      </c>
      <c r="E20" s="179">
        <v>1001.46</v>
      </c>
      <c r="F20" s="179">
        <v>1083.0899999999999</v>
      </c>
      <c r="G20" s="179">
        <v>1030.94</v>
      </c>
      <c r="H20" s="179">
        <v>1059.76</v>
      </c>
      <c r="I20" s="179">
        <v>1003.13</v>
      </c>
      <c r="J20" s="179">
        <v>1050.22</v>
      </c>
      <c r="K20" s="179">
        <v>1045.08</v>
      </c>
      <c r="L20" s="179">
        <v>1016.94</v>
      </c>
      <c r="M20" s="179">
        <v>138.22999999999999</v>
      </c>
      <c r="N20" s="179">
        <v>518.36</v>
      </c>
      <c r="O20" s="179">
        <v>1082.97</v>
      </c>
      <c r="P20" s="179">
        <v>1112.8</v>
      </c>
      <c r="Q20" s="179">
        <v>997.48</v>
      </c>
      <c r="R20" s="179">
        <v>1048.22</v>
      </c>
      <c r="S20" s="179">
        <v>1021.28</v>
      </c>
      <c r="T20" s="179">
        <v>1055.03</v>
      </c>
      <c r="U20" s="179">
        <v>1014.12</v>
      </c>
      <c r="V20" s="179">
        <v>1045.67</v>
      </c>
      <c r="W20" s="179">
        <v>1046.0899999999999</v>
      </c>
      <c r="X20" s="179">
        <v>994.61</v>
      </c>
      <c r="Y20" s="179">
        <v>809.13</v>
      </c>
      <c r="Z20" s="179">
        <v>1019.01</v>
      </c>
      <c r="AA20" s="179">
        <v>1054.8</v>
      </c>
      <c r="AB20" s="179">
        <v>1588.45</v>
      </c>
      <c r="AC20" s="179">
        <v>1434.32</v>
      </c>
      <c r="AD20" s="179">
        <v>1506.44</v>
      </c>
      <c r="AE20" s="179">
        <v>1453.66</v>
      </c>
      <c r="AF20" s="179">
        <v>1503.76</v>
      </c>
      <c r="AG20" s="179">
        <v>1451.45</v>
      </c>
      <c r="AH20" s="179">
        <v>1502.19</v>
      </c>
      <c r="AI20" s="179">
        <v>1492.77</v>
      </c>
      <c r="AJ20" s="179">
        <v>1425.5</v>
      </c>
      <c r="AK20" s="179">
        <v>487.75</v>
      </c>
      <c r="AL20" s="179">
        <v>1458.58</v>
      </c>
      <c r="AM20" s="179">
        <v>1502.83</v>
      </c>
      <c r="AN20" s="179">
        <v>1588.66</v>
      </c>
      <c r="AO20" s="179">
        <v>1482.53</v>
      </c>
      <c r="AP20" s="179">
        <v>1517.24</v>
      </c>
      <c r="AQ20" s="179">
        <v>1465.02</v>
      </c>
      <c r="AR20" s="179">
        <v>1519.07</v>
      </c>
      <c r="AS20" s="179">
        <v>1458.52</v>
      </c>
      <c r="AT20" s="179">
        <v>1509.73</v>
      </c>
      <c r="AU20" s="179">
        <v>1507.44</v>
      </c>
      <c r="AV20" s="179">
        <v>1443.55</v>
      </c>
      <c r="AW20" s="179">
        <v>1160.29</v>
      </c>
      <c r="AX20" s="179">
        <v>1487.88</v>
      </c>
      <c r="AY20" s="179">
        <v>1507.8</v>
      </c>
      <c r="AZ20" s="179">
        <v>1625.6</v>
      </c>
      <c r="BA20" s="179">
        <v>1464</v>
      </c>
      <c r="BB20" s="179">
        <v>1549.68</v>
      </c>
      <c r="BC20" s="179">
        <v>1496.75</v>
      </c>
      <c r="BD20" s="179">
        <v>1537.51</v>
      </c>
      <c r="BE20" s="179">
        <v>1485.31</v>
      </c>
      <c r="BF20" s="179">
        <v>1529.65</v>
      </c>
      <c r="BG20" s="179">
        <v>1534.6</v>
      </c>
      <c r="BH20" s="179">
        <v>1400.45</v>
      </c>
      <c r="BI20" s="179">
        <v>0</v>
      </c>
      <c r="BJ20" s="179">
        <v>648.96</v>
      </c>
      <c r="BK20" s="179">
        <v>1549.02</v>
      </c>
      <c r="BL20" s="179">
        <v>1658.87</v>
      </c>
      <c r="BM20" s="179">
        <v>1497.78</v>
      </c>
      <c r="BN20" s="179">
        <v>1601.4</v>
      </c>
      <c r="BO20" s="179">
        <v>1539.78</v>
      </c>
      <c r="BP20" s="179">
        <v>1586.38</v>
      </c>
      <c r="BQ20" s="179">
        <v>1513.06</v>
      </c>
      <c r="BR20" s="179">
        <v>1597.06</v>
      </c>
      <c r="BS20" s="179">
        <v>1609.46</v>
      </c>
      <c r="BT20" s="179">
        <v>1522.31</v>
      </c>
      <c r="BU20" s="179">
        <v>1588.36</v>
      </c>
      <c r="BV20" s="179">
        <v>1222.71</v>
      </c>
      <c r="BW20" s="179">
        <v>1646.44</v>
      </c>
      <c r="BX20" s="179">
        <v>1738.05</v>
      </c>
      <c r="BY20" s="179">
        <v>1573.94</v>
      </c>
      <c r="BZ20" s="179">
        <v>1739.05</v>
      </c>
      <c r="CA20" s="179">
        <v>1652.55</v>
      </c>
      <c r="CB20" s="179">
        <v>1688.18</v>
      </c>
      <c r="CC20" s="179">
        <v>1621.35</v>
      </c>
      <c r="CD20" s="179">
        <v>1688.14</v>
      </c>
      <c r="CE20" s="179">
        <v>1695.43</v>
      </c>
      <c r="CF20" s="179">
        <v>1635.67</v>
      </c>
      <c r="CG20" s="179">
        <v>225.88</v>
      </c>
      <c r="CH20" s="179">
        <v>1628.09</v>
      </c>
      <c r="CI20" s="179">
        <v>1736.45</v>
      </c>
      <c r="CJ20" s="179">
        <v>1791.94</v>
      </c>
      <c r="CK20" s="179">
        <v>1676.47</v>
      </c>
      <c r="CL20" s="179">
        <v>1791.94</v>
      </c>
      <c r="CM20" s="179">
        <v>1719.1</v>
      </c>
      <c r="CN20" s="179">
        <v>1739.97</v>
      </c>
      <c r="CO20" s="179">
        <v>1691.24</v>
      </c>
      <c r="CP20" s="179">
        <v>1747.92</v>
      </c>
      <c r="CQ20" s="179">
        <v>1752.32</v>
      </c>
      <c r="CR20" s="179">
        <v>1689.56</v>
      </c>
      <c r="CS20" s="179">
        <v>1363.99</v>
      </c>
      <c r="CT20" s="179">
        <v>1730.6</v>
      </c>
      <c r="CU20" s="179">
        <v>1783.15</v>
      </c>
      <c r="CV20" s="179">
        <v>1837.57</v>
      </c>
      <c r="CW20" s="179">
        <v>1660.86</v>
      </c>
      <c r="CX20" s="179">
        <v>1841.48</v>
      </c>
      <c r="CY20" s="179">
        <v>1767.87</v>
      </c>
      <c r="CZ20" s="179">
        <v>1795.69</v>
      </c>
      <c r="DA20" s="179">
        <v>1736.26</v>
      </c>
      <c r="DB20" s="179">
        <v>1788.72</v>
      </c>
      <c r="DC20" s="179">
        <v>1808.67</v>
      </c>
      <c r="DD20" s="179">
        <v>1725.54</v>
      </c>
      <c r="DE20" s="179">
        <v>176.32</v>
      </c>
      <c r="DF20" s="179">
        <v>1778.59</v>
      </c>
      <c r="DG20" s="179">
        <v>1830.04</v>
      </c>
      <c r="DH20" s="179">
        <v>1885.71</v>
      </c>
      <c r="DI20" s="179">
        <v>1703.56</v>
      </c>
      <c r="DJ20" s="179">
        <v>1889.63</v>
      </c>
      <c r="DK20" s="179">
        <v>1809.22</v>
      </c>
      <c r="DL20" s="179">
        <v>1837.29</v>
      </c>
      <c r="DM20" s="179">
        <v>1781.01</v>
      </c>
      <c r="DN20" s="179">
        <v>1841.25</v>
      </c>
      <c r="DO20" s="179">
        <v>1852.98</v>
      </c>
      <c r="DP20" s="179">
        <v>1762.5</v>
      </c>
      <c r="DQ20" s="179">
        <v>1437.29</v>
      </c>
      <c r="DR20" s="179">
        <v>1826.45</v>
      </c>
      <c r="DS20" s="179">
        <v>1884.71</v>
      </c>
      <c r="DT20" s="179">
        <v>1942.68</v>
      </c>
      <c r="DU20" s="179">
        <v>1751.75</v>
      </c>
      <c r="DV20" s="179">
        <v>1945.48</v>
      </c>
      <c r="DW20" s="179">
        <v>1864.95</v>
      </c>
      <c r="DX20" s="179">
        <v>1896.86</v>
      </c>
      <c r="DY20" s="179">
        <v>1828.45</v>
      </c>
      <c r="DZ20" s="179">
        <v>1899.08</v>
      </c>
      <c r="EA20" s="179">
        <v>1896.86</v>
      </c>
      <c r="EB20" s="179">
        <v>1820.72</v>
      </c>
      <c r="EC20" s="179">
        <v>367.97</v>
      </c>
      <c r="ED20" s="179">
        <v>1248.3</v>
      </c>
      <c r="EE20" s="179">
        <v>1933.04</v>
      </c>
      <c r="EF20" s="179">
        <v>1991.29</v>
      </c>
      <c r="EG20" s="179">
        <v>1860.61</v>
      </c>
      <c r="EH20" s="179">
        <v>1994.69</v>
      </c>
      <c r="EI20" s="179">
        <v>1912.74</v>
      </c>
      <c r="EJ20" s="179">
        <v>1937.38</v>
      </c>
      <c r="EK20" s="179">
        <v>1876.99</v>
      </c>
      <c r="EL20" s="179">
        <v>1947.82</v>
      </c>
      <c r="EM20" s="179">
        <v>1946.88</v>
      </c>
      <c r="EN20" s="179">
        <v>1871.33</v>
      </c>
      <c r="EO20" s="179">
        <v>1514.45</v>
      </c>
      <c r="EP20" s="179">
        <v>1917.11</v>
      </c>
      <c r="EQ20" s="179">
        <v>1986.74</v>
      </c>
      <c r="ER20" s="179">
        <v>2040.77</v>
      </c>
      <c r="ES20" s="179">
        <v>1846.08</v>
      </c>
      <c r="ET20" s="179">
        <v>2040.56</v>
      </c>
      <c r="EU20" s="179">
        <v>1944.71</v>
      </c>
      <c r="EV20" s="179">
        <v>1996.3</v>
      </c>
      <c r="EW20" s="179">
        <v>1922.27</v>
      </c>
      <c r="EX20" s="179">
        <v>1988.46</v>
      </c>
      <c r="EY20" s="179">
        <v>2004.21</v>
      </c>
      <c r="EZ20" s="179">
        <v>1920.68</v>
      </c>
      <c r="FA20" s="179">
        <v>195.33</v>
      </c>
      <c r="FB20" s="179">
        <v>593.75</v>
      </c>
      <c r="FC20" s="179">
        <v>2027.14</v>
      </c>
      <c r="FD20" s="179">
        <v>2061.63</v>
      </c>
      <c r="FE20" s="179">
        <v>1864.28</v>
      </c>
      <c r="FF20" s="179">
        <v>2065.1799999999998</v>
      </c>
      <c r="FG20" s="179">
        <v>1959.36</v>
      </c>
      <c r="FH20" s="179">
        <v>2021.1</v>
      </c>
      <c r="FI20" s="179">
        <v>1948.36</v>
      </c>
      <c r="FJ20" s="179">
        <v>2021.77</v>
      </c>
      <c r="FK20" s="179">
        <v>2042.14</v>
      </c>
      <c r="FL20" s="179">
        <v>1935.23</v>
      </c>
      <c r="FM20" s="179">
        <v>1590.04</v>
      </c>
      <c r="FN20" s="179">
        <v>1986.06</v>
      </c>
      <c r="FO20" s="179">
        <v>2044.12</v>
      </c>
      <c r="FP20" s="179">
        <v>2116.9699999999998</v>
      </c>
      <c r="FQ20" s="179">
        <v>1920.14</v>
      </c>
      <c r="FR20" s="179">
        <v>346.2</v>
      </c>
      <c r="FS20" s="179">
        <v>1881.45</v>
      </c>
      <c r="FT20" s="179">
        <v>2061.4499999999998</v>
      </c>
      <c r="FU20" s="179">
        <v>1998.93</v>
      </c>
      <c r="FV20" s="179">
        <v>2085.62</v>
      </c>
      <c r="FW20" s="179">
        <v>2094.71</v>
      </c>
      <c r="FX20" s="179">
        <v>1982.91</v>
      </c>
      <c r="FY20" s="179">
        <v>2107</v>
      </c>
      <c r="FZ20" s="179">
        <v>2038.73</v>
      </c>
      <c r="GA20" s="179">
        <v>2105.6799999999998</v>
      </c>
    </row>
    <row r="21" spans="2:183">
      <c r="B21" s="171" t="s">
        <v>1</v>
      </c>
      <c r="C21" s="172" t="s">
        <v>45</v>
      </c>
      <c r="D21" s="92">
        <v>0.53075327450003451</v>
      </c>
      <c r="E21" s="93">
        <v>0.53083713187765125</v>
      </c>
      <c r="F21" s="93">
        <v>0.53115840422789706</v>
      </c>
      <c r="G21" s="93">
        <v>0.53121998266004422</v>
      </c>
      <c r="H21" s="93">
        <v>0.5307932929872744</v>
      </c>
      <c r="I21" s="93">
        <v>0.53125371630106</v>
      </c>
      <c r="J21" s="93">
        <v>0.53080094269446554</v>
      </c>
      <c r="K21" s="93">
        <v>0.53160586034273671</v>
      </c>
      <c r="L21" s="93">
        <v>0.53123940712408912</v>
      </c>
      <c r="M21" s="93">
        <v>0.53307192829699879</v>
      </c>
      <c r="N21" s="93">
        <v>0.5323031000098013</v>
      </c>
      <c r="O21" s="93">
        <v>0.53110197605848708</v>
      </c>
      <c r="P21" s="93">
        <v>0.53075033655322268</v>
      </c>
      <c r="Q21" s="93">
        <v>0.53126394507874541</v>
      </c>
      <c r="R21" s="93">
        <v>0.53080095347333611</v>
      </c>
      <c r="S21" s="93">
        <v>0.53123186418128121</v>
      </c>
      <c r="T21" s="93">
        <v>0.53079738289804357</v>
      </c>
      <c r="U21" s="93">
        <v>0.53165357714820571</v>
      </c>
      <c r="V21" s="93">
        <v>0.5308006705442232</v>
      </c>
      <c r="W21" s="93">
        <v>0.53080447654274954</v>
      </c>
      <c r="X21" s="93">
        <v>0.53084501034761977</v>
      </c>
      <c r="Y21" s="93">
        <v>0.53252215551299054</v>
      </c>
      <c r="Z21" s="93">
        <v>0.53082172916881809</v>
      </c>
      <c r="AA21" s="93">
        <v>0.53079645598104674</v>
      </c>
      <c r="AB21" s="93">
        <v>0.53113093712744519</v>
      </c>
      <c r="AC21" s="93">
        <v>0.53125462176731286</v>
      </c>
      <c r="AD21" s="93">
        <v>0.53079733090434145</v>
      </c>
      <c r="AE21" s="93">
        <v>0.530821659523394</v>
      </c>
      <c r="AF21" s="93">
        <v>0.53079368319482267</v>
      </c>
      <c r="AG21" s="93">
        <v>0.53082478636667285</v>
      </c>
      <c r="AH21" s="93">
        <v>0.53120009348342612</v>
      </c>
      <c r="AI21" s="93">
        <v>0.53120676105512699</v>
      </c>
      <c r="AJ21" s="93">
        <v>0.53084383924377587</v>
      </c>
      <c r="AK21" s="93">
        <v>0.53352597098547772</v>
      </c>
      <c r="AL21" s="93">
        <v>0.53082323397682463</v>
      </c>
      <c r="AM21" s="93">
        <v>0.53079655349063848</v>
      </c>
      <c r="AN21" s="93">
        <v>0.53075715745652741</v>
      </c>
      <c r="AO21" s="93">
        <v>0.53080740281596606</v>
      </c>
      <c r="AP21" s="93">
        <v>0.53079114184005816</v>
      </c>
      <c r="AQ21" s="93">
        <v>0.53081963722632841</v>
      </c>
      <c r="AR21" s="93">
        <v>0.53079076848266582</v>
      </c>
      <c r="AS21" s="93">
        <v>0.53123623382167606</v>
      </c>
      <c r="AT21" s="93">
        <v>0.53119277356915751</v>
      </c>
      <c r="AU21" s="93">
        <v>0.53119057725196595</v>
      </c>
      <c r="AV21" s="93">
        <v>0.53124429941017892</v>
      </c>
      <c r="AW21" s="93">
        <v>0.53199363912806541</v>
      </c>
      <c r="AX21" s="93">
        <v>0.53120734288355309</v>
      </c>
      <c r="AY21" s="93">
        <v>0.53119607557287174</v>
      </c>
      <c r="AZ21" s="93">
        <v>0.53075068573070627</v>
      </c>
      <c r="BA21" s="93">
        <v>0.5308381211022748</v>
      </c>
      <c r="BB21" s="93">
        <v>0.53078883135563182</v>
      </c>
      <c r="BC21" s="93">
        <v>0.53163933163658295</v>
      </c>
      <c r="BD21" s="93">
        <v>0.53079785350685649</v>
      </c>
      <c r="BE21" s="93">
        <v>0.53082498367121977</v>
      </c>
      <c r="BF21" s="93">
        <v>0.53080252040872467</v>
      </c>
      <c r="BG21" s="93">
        <v>0.5307974432412933</v>
      </c>
      <c r="BH21" s="93">
        <v>0.53124390916875908</v>
      </c>
      <c r="BI21" s="93" t="e">
        <v>#DIV/0!</v>
      </c>
      <c r="BJ21" s="93">
        <v>0.53268953893918702</v>
      </c>
      <c r="BK21" s="93">
        <v>0.53118419646888126</v>
      </c>
      <c r="BL21" s="93">
        <v>0.53113933635284938</v>
      </c>
      <c r="BM21" s="93">
        <v>0.53084256600555624</v>
      </c>
      <c r="BN21" s="93">
        <v>0.53078503532100341</v>
      </c>
      <c r="BO21" s="93">
        <v>0.53081407446281936</v>
      </c>
      <c r="BP21" s="93">
        <v>0.53119079229746102</v>
      </c>
      <c r="BQ21" s="93">
        <v>0.53083336954431171</v>
      </c>
      <c r="BR21" s="93">
        <v>0.5307862185709622</v>
      </c>
      <c r="BS21" s="93">
        <v>0.53077987783176739</v>
      </c>
      <c r="BT21" s="93">
        <v>0.53123713038279674</v>
      </c>
      <c r="BU21" s="93">
        <v>0.53118754828322068</v>
      </c>
      <c r="BV21" s="93">
        <v>0.53146635870778147</v>
      </c>
      <c r="BW21" s="93">
        <v>0.5311444878117263</v>
      </c>
      <c r="BX21" s="93">
        <v>0.53111243430878263</v>
      </c>
      <c r="BY21" s="93">
        <v>0.53081678805865995</v>
      </c>
      <c r="BZ21" s="93">
        <v>0.53111112244165437</v>
      </c>
      <c r="CA21" s="93">
        <v>0.53117148695989336</v>
      </c>
      <c r="CB21" s="93">
        <v>0.53076359795945527</v>
      </c>
      <c r="CC21" s="93">
        <v>0.53119634214305067</v>
      </c>
      <c r="CD21" s="93">
        <v>0.53114540212941086</v>
      </c>
      <c r="CE21" s="93">
        <v>0.53076062022729698</v>
      </c>
      <c r="CF21" s="93">
        <v>0.53078920875144509</v>
      </c>
      <c r="CG21" s="93">
        <v>0.53288584592427224</v>
      </c>
      <c r="CH21" s="93">
        <v>0.53232677129468242</v>
      </c>
      <c r="CI21" s="93">
        <v>0.53074290431539639</v>
      </c>
      <c r="CJ21" s="93">
        <v>0.53074045324520014</v>
      </c>
      <c r="CK21" s="93">
        <v>0.5307907154736895</v>
      </c>
      <c r="CL21" s="93">
        <v>0.53074075172044621</v>
      </c>
      <c r="CM21" s="93">
        <v>0.53148182484416384</v>
      </c>
      <c r="CN21" s="93">
        <v>0.530762582737209</v>
      </c>
      <c r="CO21" s="93">
        <v>0.5315059300586561</v>
      </c>
      <c r="CP21" s="93">
        <v>0.53075401033533542</v>
      </c>
      <c r="CQ21" s="93">
        <v>0.53075344254095447</v>
      </c>
      <c r="CR21" s="93">
        <v>0.53078276738688934</v>
      </c>
      <c r="CS21" s="93">
        <v>0.53187229294141913</v>
      </c>
      <c r="CT21" s="93">
        <v>0.53191606436403815</v>
      </c>
      <c r="CU21" s="93">
        <v>0.53111394368003051</v>
      </c>
      <c r="CV21" s="93">
        <v>0.53073814690092114</v>
      </c>
      <c r="CW21" s="93">
        <v>0.53081758384027578</v>
      </c>
      <c r="CX21" s="93">
        <v>0.53074070908110482</v>
      </c>
      <c r="CY21" s="93">
        <v>0.5307706122856154</v>
      </c>
      <c r="CZ21" s="93">
        <v>0.53113357862082466</v>
      </c>
      <c r="DA21" s="93">
        <v>0.53117186949691353</v>
      </c>
      <c r="DB21" s="93">
        <v>0.53076227847236446</v>
      </c>
      <c r="DC21" s="93">
        <v>0.53112647291152504</v>
      </c>
      <c r="DD21" s="93">
        <v>0.53117990992430419</v>
      </c>
      <c r="DE21" s="93">
        <v>0.54120852541347753</v>
      </c>
      <c r="DF21" s="93">
        <v>0.53076194255131015</v>
      </c>
      <c r="DG21" s="93">
        <v>0.53111722221130087</v>
      </c>
      <c r="DH21" s="93">
        <v>0.53110926825823157</v>
      </c>
      <c r="DI21" s="93">
        <v>0.53116666326019601</v>
      </c>
      <c r="DJ21" s="93">
        <v>0.53073505818260902</v>
      </c>
      <c r="DK21" s="93">
        <v>0.53077065709279703</v>
      </c>
      <c r="DL21" s="93">
        <v>0.53076187492950444</v>
      </c>
      <c r="DM21" s="93">
        <v>0.53078300696561842</v>
      </c>
      <c r="DN21" s="93">
        <v>0.53113798413766622</v>
      </c>
      <c r="DO21" s="93">
        <v>0.53075272780999394</v>
      </c>
      <c r="DP21" s="93">
        <v>0.53079351527083085</v>
      </c>
      <c r="DQ21" s="93">
        <v>0.53138673277251736</v>
      </c>
      <c r="DR21" s="93">
        <v>0.53076185424928246</v>
      </c>
      <c r="DS21" s="93">
        <v>0.53111312362027074</v>
      </c>
      <c r="DT21" s="93">
        <v>0.53074155411490809</v>
      </c>
      <c r="DU21" s="93">
        <v>0.53082401637733012</v>
      </c>
      <c r="DV21" s="93">
        <v>0.53073576371812481</v>
      </c>
      <c r="DW21" s="93">
        <v>0.53076896533282336</v>
      </c>
      <c r="DX21" s="93">
        <v>0.53075476216202255</v>
      </c>
      <c r="DY21" s="93">
        <v>0.53118374300900362</v>
      </c>
      <c r="DZ21" s="93">
        <v>0.53075522172884926</v>
      </c>
      <c r="EA21" s="93">
        <v>0.53076114658829654</v>
      </c>
      <c r="EB21" s="93">
        <v>0.53158098817122224</v>
      </c>
      <c r="EC21" s="93">
        <v>0.53196447328898289</v>
      </c>
      <c r="ED21" s="93">
        <v>0.53164410673653517</v>
      </c>
      <c r="EE21" s="93">
        <v>0.53149288723766408</v>
      </c>
      <c r="EF21" s="93">
        <v>0.53074239111750665</v>
      </c>
      <c r="EG21" s="93">
        <v>0.53079496184900421</v>
      </c>
      <c r="EH21" s="93">
        <v>0.53073980734483039</v>
      </c>
      <c r="EI21" s="93">
        <v>0.53077384821196905</v>
      </c>
      <c r="EJ21" s="93">
        <v>0.53076242693020814</v>
      </c>
      <c r="EK21" s="93">
        <v>0.53117751277076453</v>
      </c>
      <c r="EL21" s="93">
        <v>0.53075512739321551</v>
      </c>
      <c r="EM21" s="93">
        <v>0.53113932190442992</v>
      </c>
      <c r="EN21" s="93">
        <v>0.53079021523712089</v>
      </c>
      <c r="EO21" s="93">
        <v>0.53188016271890282</v>
      </c>
      <c r="EP21" s="93">
        <v>0.53153963838979768</v>
      </c>
      <c r="EQ21" s="93">
        <v>0.53148857116198511</v>
      </c>
      <c r="ER21" s="93">
        <v>0.53111845508483602</v>
      </c>
      <c r="ES21" s="93">
        <v>0.53082479121461346</v>
      </c>
      <c r="ET21" s="93">
        <v>0.53111498582734729</v>
      </c>
      <c r="EU21" s="93">
        <v>0.53078252891529931</v>
      </c>
      <c r="EV21" s="93">
        <v>0.53076195617885547</v>
      </c>
      <c r="EW21" s="93">
        <v>0.5307861228227152</v>
      </c>
      <c r="EX21" s="93">
        <v>0.5307646939922176</v>
      </c>
      <c r="EY21" s="93">
        <v>0.53151411857076913</v>
      </c>
      <c r="EZ21" s="93">
        <v>0.53079272695744051</v>
      </c>
      <c r="FA21" s="93">
        <v>0.53392793871691502</v>
      </c>
      <c r="FB21" s="93">
        <v>0.53364631631971005</v>
      </c>
      <c r="FC21" s="93">
        <v>0.53112327179920771</v>
      </c>
      <c r="FD21" s="93">
        <v>0.53151510796483126</v>
      </c>
      <c r="FE21" s="93">
        <v>0.53083574301049352</v>
      </c>
      <c r="FF21" s="93">
        <v>0.53113586576064586</v>
      </c>
      <c r="FG21" s="93">
        <v>0.53079979728660176</v>
      </c>
      <c r="FH21" s="93">
        <v>0.53077040922530316</v>
      </c>
      <c r="FI21" s="93">
        <v>0.53080419978213855</v>
      </c>
      <c r="FJ21" s="93">
        <v>0.53077000042256617</v>
      </c>
      <c r="FK21" s="93">
        <v>0.53114808730075436</v>
      </c>
      <c r="FL21" s="93">
        <v>0.53080794347644977</v>
      </c>
      <c r="FM21" s="93">
        <v>0.53238583723042965</v>
      </c>
      <c r="FN21" s="93">
        <v>0.53078463659673858</v>
      </c>
      <c r="FO21" s="93">
        <v>0.53114369376620574</v>
      </c>
      <c r="FP21" s="93">
        <v>0.53113470632047532</v>
      </c>
      <c r="FQ21" s="93">
        <v>0.53083324729562897</v>
      </c>
      <c r="FR21" s="93">
        <v>0.53233755530852334</v>
      </c>
      <c r="FS21" s="93">
        <v>0.53163938213587114</v>
      </c>
      <c r="FT21" s="93">
        <v>0.53077603954038388</v>
      </c>
      <c r="FU21" s="93">
        <v>0.53080157637697278</v>
      </c>
      <c r="FV21" s="93">
        <v>0.53076605542888022</v>
      </c>
      <c r="FW21" s="93">
        <v>0.53114877252246906</v>
      </c>
      <c r="FX21" s="93">
        <v>0.53080990470611877</v>
      </c>
      <c r="FY21" s="93">
        <v>0.53114213060829674</v>
      </c>
      <c r="FZ21" s="93">
        <v>0.53078437963017888</v>
      </c>
      <c r="GA21" s="93">
        <v>0.5311429260177789</v>
      </c>
    </row>
    <row r="22" spans="2:183">
      <c r="B22" s="96" t="s">
        <v>1</v>
      </c>
      <c r="C22" s="166" t="s">
        <v>46</v>
      </c>
      <c r="D22" s="96">
        <v>91.35</v>
      </c>
      <c r="E22" s="17">
        <v>82.09</v>
      </c>
      <c r="F22" s="17">
        <v>88.47</v>
      </c>
      <c r="G22" s="17">
        <v>84.01</v>
      </c>
      <c r="H22" s="17">
        <v>86.38</v>
      </c>
      <c r="I22" s="17">
        <v>81.45</v>
      </c>
      <c r="J22" s="17">
        <v>85.51</v>
      </c>
      <c r="K22" s="17">
        <v>84.88</v>
      </c>
      <c r="L22" s="17">
        <v>82.72</v>
      </c>
      <c r="M22" s="17">
        <v>11.22</v>
      </c>
      <c r="N22" s="17">
        <v>42.17</v>
      </c>
      <c r="O22" s="17">
        <v>88.46</v>
      </c>
      <c r="P22" s="17">
        <v>91.26</v>
      </c>
      <c r="Q22" s="17">
        <v>81.64</v>
      </c>
      <c r="R22" s="17">
        <v>85.32</v>
      </c>
      <c r="S22" s="17">
        <v>83.12</v>
      </c>
      <c r="T22" s="17">
        <v>85.95</v>
      </c>
      <c r="U22" s="17">
        <v>82.39</v>
      </c>
      <c r="V22" s="17">
        <v>85.08</v>
      </c>
      <c r="W22" s="17">
        <v>85.11</v>
      </c>
      <c r="X22" s="17">
        <v>80.73</v>
      </c>
      <c r="Y22" s="17">
        <v>65.599999999999994</v>
      </c>
      <c r="Z22" s="17">
        <v>82.99</v>
      </c>
      <c r="AA22" s="17">
        <v>85.92</v>
      </c>
      <c r="AB22" s="17">
        <v>90.96</v>
      </c>
      <c r="AC22" s="17">
        <v>82.1</v>
      </c>
      <c r="AD22" s="17">
        <v>85.75</v>
      </c>
      <c r="AE22" s="17">
        <v>82.71</v>
      </c>
      <c r="AF22" s="17">
        <v>85.58</v>
      </c>
      <c r="AG22" s="17">
        <v>82.57</v>
      </c>
      <c r="AH22" s="17">
        <v>85.4</v>
      </c>
      <c r="AI22" s="17">
        <v>84.79</v>
      </c>
      <c r="AJ22" s="17">
        <v>80.89</v>
      </c>
      <c r="AK22" s="17">
        <v>27.61</v>
      </c>
      <c r="AL22" s="17">
        <v>83.03</v>
      </c>
      <c r="AM22" s="17">
        <v>85.52</v>
      </c>
      <c r="AN22" s="17">
        <v>91.04</v>
      </c>
      <c r="AO22" s="17">
        <v>84.92</v>
      </c>
      <c r="AP22" s="17">
        <v>86.45</v>
      </c>
      <c r="AQ22" s="17">
        <v>83.44</v>
      </c>
      <c r="AR22" s="17">
        <v>86.57</v>
      </c>
      <c r="AS22" s="17">
        <v>82.95</v>
      </c>
      <c r="AT22" s="17">
        <v>85.89</v>
      </c>
      <c r="AU22" s="17">
        <v>85.74</v>
      </c>
      <c r="AV22" s="17">
        <v>82</v>
      </c>
      <c r="AW22" s="17">
        <v>65.84</v>
      </c>
      <c r="AX22" s="17">
        <v>84.84</v>
      </c>
      <c r="AY22" s="17">
        <v>85.77</v>
      </c>
      <c r="AZ22" s="17">
        <v>91.18</v>
      </c>
      <c r="BA22" s="17">
        <v>82.07</v>
      </c>
      <c r="BB22" s="17">
        <v>86.4</v>
      </c>
      <c r="BC22" s="17">
        <v>83.28</v>
      </c>
      <c r="BD22" s="17">
        <v>85.64</v>
      </c>
      <c r="BE22" s="17">
        <v>82.7</v>
      </c>
      <c r="BF22" s="17">
        <v>85.14</v>
      </c>
      <c r="BG22" s="17">
        <v>85.44</v>
      </c>
      <c r="BH22" s="17">
        <v>77.650000000000006</v>
      </c>
      <c r="BI22" s="17">
        <v>0</v>
      </c>
      <c r="BJ22" s="17">
        <v>36.03</v>
      </c>
      <c r="BK22" s="17">
        <v>86.3</v>
      </c>
      <c r="BL22" s="17">
        <v>90.76</v>
      </c>
      <c r="BM22" s="17">
        <v>82</v>
      </c>
      <c r="BN22" s="17">
        <v>87.31</v>
      </c>
      <c r="BO22" s="17">
        <v>83.87</v>
      </c>
      <c r="BP22" s="17">
        <v>86.3</v>
      </c>
      <c r="BQ22" s="17">
        <v>82.22</v>
      </c>
      <c r="BR22" s="17">
        <v>87.05</v>
      </c>
      <c r="BS22" s="17">
        <v>87.81</v>
      </c>
      <c r="BT22" s="17">
        <v>82.73</v>
      </c>
      <c r="BU22" s="17">
        <v>86.43</v>
      </c>
      <c r="BV22" s="17">
        <v>66.81</v>
      </c>
      <c r="BW22" s="17">
        <v>90</v>
      </c>
      <c r="BX22" s="17">
        <v>92.56</v>
      </c>
      <c r="BY22" s="17">
        <v>83.89</v>
      </c>
      <c r="BZ22" s="17">
        <v>92.62</v>
      </c>
      <c r="CA22" s="17">
        <v>87.8</v>
      </c>
      <c r="CB22" s="17">
        <v>89.66</v>
      </c>
      <c r="CC22" s="17">
        <v>85.94</v>
      </c>
      <c r="CD22" s="17">
        <v>89.58</v>
      </c>
      <c r="CE22" s="17">
        <v>90.09</v>
      </c>
      <c r="CF22" s="17">
        <v>86.87</v>
      </c>
      <c r="CG22" s="17">
        <v>11.98</v>
      </c>
      <c r="CH22" s="17">
        <v>86.5</v>
      </c>
      <c r="CI22" s="17">
        <v>92.54</v>
      </c>
      <c r="CJ22" s="17">
        <v>93.33</v>
      </c>
      <c r="CK22" s="17">
        <v>87.3</v>
      </c>
      <c r="CL22" s="17">
        <v>93.33</v>
      </c>
      <c r="CM22" s="17">
        <v>89.3</v>
      </c>
      <c r="CN22" s="17">
        <v>90.3</v>
      </c>
      <c r="CO22" s="17">
        <v>87.68</v>
      </c>
      <c r="CP22" s="17">
        <v>90.76</v>
      </c>
      <c r="CQ22" s="17">
        <v>91.02</v>
      </c>
      <c r="CR22" s="17">
        <v>87.71</v>
      </c>
      <c r="CS22" s="17">
        <v>70.739999999999995</v>
      </c>
      <c r="CT22" s="17">
        <v>89.89</v>
      </c>
      <c r="CU22" s="17">
        <v>92.75</v>
      </c>
      <c r="CV22" s="17">
        <v>93.11</v>
      </c>
      <c r="CW22" s="17">
        <v>84.14</v>
      </c>
      <c r="CX22" s="17">
        <v>93.33</v>
      </c>
      <c r="CY22" s="17">
        <v>89.51</v>
      </c>
      <c r="CZ22" s="17">
        <v>90.66</v>
      </c>
      <c r="DA22" s="17">
        <v>87.64</v>
      </c>
      <c r="DB22" s="17">
        <v>90.34</v>
      </c>
      <c r="DC22" s="17">
        <v>91.39</v>
      </c>
      <c r="DD22" s="17">
        <v>87.03</v>
      </c>
      <c r="DE22" s="17">
        <v>8.7200000000000006</v>
      </c>
      <c r="DF22" s="17">
        <v>90.12</v>
      </c>
      <c r="DG22" s="17">
        <v>92.61</v>
      </c>
      <c r="DH22" s="17">
        <v>92.96</v>
      </c>
      <c r="DI22" s="17">
        <v>83.97</v>
      </c>
      <c r="DJ22" s="17">
        <v>93.25</v>
      </c>
      <c r="DK22" s="17">
        <v>89.17</v>
      </c>
      <c r="DL22" s="17">
        <v>90.36</v>
      </c>
      <c r="DM22" s="17">
        <v>87.6</v>
      </c>
      <c r="DN22" s="17">
        <v>90.5</v>
      </c>
      <c r="DO22" s="17">
        <v>91.23</v>
      </c>
      <c r="DP22" s="17">
        <v>86.58</v>
      </c>
      <c r="DQ22" s="17">
        <v>70.69</v>
      </c>
      <c r="DR22" s="17">
        <v>90.12</v>
      </c>
      <c r="DS22" s="17">
        <v>92.91</v>
      </c>
      <c r="DT22" s="17">
        <v>93</v>
      </c>
      <c r="DU22" s="17">
        <v>83.83</v>
      </c>
      <c r="DV22" s="17">
        <v>93.15</v>
      </c>
      <c r="DW22" s="17">
        <v>89.19</v>
      </c>
      <c r="DX22" s="17">
        <v>90.54</v>
      </c>
      <c r="DY22" s="17">
        <v>87.16</v>
      </c>
      <c r="DZ22" s="17">
        <v>90.66</v>
      </c>
      <c r="EA22" s="17">
        <v>90.54</v>
      </c>
      <c r="EB22" s="17">
        <v>86.67</v>
      </c>
      <c r="EC22" s="17">
        <v>17.510000000000002</v>
      </c>
      <c r="ED22" s="17">
        <v>59.62</v>
      </c>
      <c r="EE22" s="17">
        <v>92.34</v>
      </c>
      <c r="EF22" s="17">
        <v>92.96</v>
      </c>
      <c r="EG22" s="17">
        <v>86.84</v>
      </c>
      <c r="EH22" s="17">
        <v>93.14</v>
      </c>
      <c r="EI22" s="17">
        <v>89.21</v>
      </c>
      <c r="EJ22" s="17">
        <v>90.14</v>
      </c>
      <c r="EK22" s="17">
        <v>87.27</v>
      </c>
      <c r="EL22" s="17">
        <v>90.69</v>
      </c>
      <c r="EM22" s="17">
        <v>90.57</v>
      </c>
      <c r="EN22" s="17">
        <v>87.04</v>
      </c>
      <c r="EO22" s="17">
        <v>70.39</v>
      </c>
      <c r="EP22" s="17">
        <v>89.29</v>
      </c>
      <c r="EQ22" s="17">
        <v>92.58</v>
      </c>
      <c r="ER22" s="17">
        <v>92.48</v>
      </c>
      <c r="ES22" s="17">
        <v>83.72</v>
      </c>
      <c r="ET22" s="17">
        <v>92.46</v>
      </c>
      <c r="EU22" s="17">
        <v>88.03</v>
      </c>
      <c r="EV22" s="17">
        <v>90.28</v>
      </c>
      <c r="EW22" s="17">
        <v>86.88</v>
      </c>
      <c r="EX22" s="17">
        <v>89.89</v>
      </c>
      <c r="EY22" s="17">
        <v>90.54</v>
      </c>
      <c r="EZ22" s="17">
        <v>86.8</v>
      </c>
      <c r="FA22" s="17">
        <v>8.77</v>
      </c>
      <c r="FB22" s="17">
        <v>26.76</v>
      </c>
      <c r="FC22" s="17">
        <v>91.79</v>
      </c>
      <c r="FD22" s="17">
        <v>90.7</v>
      </c>
      <c r="FE22" s="17">
        <v>82.14</v>
      </c>
      <c r="FF22" s="17">
        <v>90.95</v>
      </c>
      <c r="FG22" s="17">
        <v>86.14</v>
      </c>
      <c r="FH22" s="17">
        <v>88.85</v>
      </c>
      <c r="FI22" s="17">
        <v>85.6</v>
      </c>
      <c r="FJ22" s="17">
        <v>88.87</v>
      </c>
      <c r="FK22" s="17">
        <v>89.81</v>
      </c>
      <c r="FL22" s="17">
        <v>84.95</v>
      </c>
      <c r="FM22" s="17">
        <v>69.8</v>
      </c>
      <c r="FN22" s="17">
        <v>87.46</v>
      </c>
      <c r="FO22" s="17">
        <v>89.91</v>
      </c>
      <c r="FP22" s="17">
        <v>90.67</v>
      </c>
      <c r="FQ22" s="17">
        <v>82.33</v>
      </c>
      <c r="FR22" s="17">
        <v>14.81</v>
      </c>
      <c r="FS22" s="17">
        <v>80.349999999999994</v>
      </c>
      <c r="FT22" s="17">
        <v>88.08</v>
      </c>
      <c r="FU22" s="17">
        <v>85.42</v>
      </c>
      <c r="FV22" s="17">
        <v>89.23</v>
      </c>
      <c r="FW22" s="17">
        <v>89.6</v>
      </c>
      <c r="FX22" s="17">
        <v>84.65</v>
      </c>
      <c r="FY22" s="17">
        <v>90.19</v>
      </c>
      <c r="FZ22" s="17">
        <v>87.33</v>
      </c>
      <c r="GA22" s="17">
        <v>90.13</v>
      </c>
    </row>
    <row r="23" spans="2:183">
      <c r="B23" s="96" t="s">
        <v>1</v>
      </c>
      <c r="C23" s="166" t="s">
        <v>47</v>
      </c>
      <c r="D23" s="178">
        <v>3399.08</v>
      </c>
      <c r="E23" s="179">
        <v>3054.46</v>
      </c>
      <c r="F23" s="179">
        <v>3291.89</v>
      </c>
      <c r="G23" s="179">
        <v>3125.97</v>
      </c>
      <c r="H23" s="179">
        <v>4328.47</v>
      </c>
      <c r="I23" s="179">
        <v>4081.3</v>
      </c>
      <c r="J23" s="179">
        <v>4284.8</v>
      </c>
      <c r="K23" s="179">
        <v>4253.43</v>
      </c>
      <c r="L23" s="179">
        <v>4145.08</v>
      </c>
      <c r="M23" s="179">
        <v>417.36</v>
      </c>
      <c r="N23" s="179">
        <v>1569.28</v>
      </c>
      <c r="O23" s="179">
        <v>3291.67</v>
      </c>
      <c r="P23" s="179">
        <v>3395.87</v>
      </c>
      <c r="Q23" s="179">
        <v>3037.69</v>
      </c>
      <c r="R23" s="179">
        <v>3174.83</v>
      </c>
      <c r="S23" s="179">
        <v>3092.9</v>
      </c>
      <c r="T23" s="179">
        <v>4306.91</v>
      </c>
      <c r="U23" s="179">
        <v>4128.7</v>
      </c>
      <c r="V23" s="179">
        <v>4263.5600000000004</v>
      </c>
      <c r="W23" s="179">
        <v>4265.1099999999997</v>
      </c>
      <c r="X23" s="179">
        <v>4045.38</v>
      </c>
      <c r="Y23" s="179">
        <v>2440.8200000000002</v>
      </c>
      <c r="Z23" s="179">
        <v>3088.15</v>
      </c>
      <c r="AA23" s="179">
        <v>3197.2</v>
      </c>
      <c r="AB23" s="179">
        <v>3384.64</v>
      </c>
      <c r="AC23" s="179">
        <v>3054.94</v>
      </c>
      <c r="AD23" s="179">
        <v>3190.8</v>
      </c>
      <c r="AE23" s="179">
        <v>3077.77</v>
      </c>
      <c r="AF23" s="179">
        <v>4288.18</v>
      </c>
      <c r="AG23" s="179">
        <v>4137.6000000000004</v>
      </c>
      <c r="AH23" s="179">
        <v>4279.32</v>
      </c>
      <c r="AI23" s="179">
        <v>4248.84</v>
      </c>
      <c r="AJ23" s="179">
        <v>4053.61</v>
      </c>
      <c r="AK23" s="179">
        <v>1027.4100000000001</v>
      </c>
      <c r="AL23" s="179">
        <v>3089.4</v>
      </c>
      <c r="AM23" s="179">
        <v>3182.27</v>
      </c>
      <c r="AN23" s="179">
        <v>3387.77</v>
      </c>
      <c r="AO23" s="179">
        <v>3159.99</v>
      </c>
      <c r="AP23" s="179">
        <v>3216.77</v>
      </c>
      <c r="AQ23" s="179">
        <v>3104.81</v>
      </c>
      <c r="AR23" s="179">
        <v>4337.84</v>
      </c>
      <c r="AS23" s="179">
        <v>4156.72</v>
      </c>
      <c r="AT23" s="179">
        <v>4304.03</v>
      </c>
      <c r="AU23" s="179">
        <v>4296.53</v>
      </c>
      <c r="AV23" s="179">
        <v>4108.79</v>
      </c>
      <c r="AW23" s="179">
        <v>2449.8200000000002</v>
      </c>
      <c r="AX23" s="179">
        <v>3156.95</v>
      </c>
      <c r="AY23" s="179">
        <v>3191.42</v>
      </c>
      <c r="AZ23" s="179">
        <v>3474.07</v>
      </c>
      <c r="BA23" s="179">
        <v>3126.7</v>
      </c>
      <c r="BB23" s="179">
        <v>3291.96</v>
      </c>
      <c r="BC23" s="179">
        <v>3172.93</v>
      </c>
      <c r="BD23" s="179">
        <v>4394.04</v>
      </c>
      <c r="BE23" s="179">
        <v>4243.58</v>
      </c>
      <c r="BF23" s="179">
        <v>4368.41</v>
      </c>
      <c r="BG23" s="179">
        <v>4384.03</v>
      </c>
      <c r="BH23" s="179">
        <v>3984.42</v>
      </c>
      <c r="BI23" s="179">
        <v>0</v>
      </c>
      <c r="BJ23" s="179">
        <v>1372.74</v>
      </c>
      <c r="BK23" s="179">
        <v>3287.94</v>
      </c>
      <c r="BL23" s="179">
        <v>3545.25</v>
      </c>
      <c r="BM23" s="179">
        <v>3203.04</v>
      </c>
      <c r="BN23" s="179">
        <v>3410.44</v>
      </c>
      <c r="BO23" s="179">
        <v>3275.8</v>
      </c>
      <c r="BP23" s="179">
        <v>4539.59</v>
      </c>
      <c r="BQ23" s="179">
        <v>4324.91</v>
      </c>
      <c r="BR23" s="179">
        <v>4578.6400000000003</v>
      </c>
      <c r="BS23" s="179">
        <v>4619.01</v>
      </c>
      <c r="BT23" s="179">
        <v>4351.38</v>
      </c>
      <c r="BU23" s="179">
        <v>3376.09</v>
      </c>
      <c r="BV23" s="179">
        <v>2609.4899999999998</v>
      </c>
      <c r="BW23" s="179">
        <v>3515.47</v>
      </c>
      <c r="BX23" s="179">
        <v>3709.86</v>
      </c>
      <c r="BY23" s="179">
        <v>3362.39</v>
      </c>
      <c r="BZ23" s="179">
        <v>3712.24</v>
      </c>
      <c r="CA23" s="179">
        <v>3519.16</v>
      </c>
      <c r="CB23" s="179">
        <v>4838.7700000000004</v>
      </c>
      <c r="CC23" s="179">
        <v>4638.3100000000004</v>
      </c>
      <c r="CD23" s="179">
        <v>4834.42</v>
      </c>
      <c r="CE23" s="179">
        <v>4862.17</v>
      </c>
      <c r="CF23" s="179">
        <v>4688.38</v>
      </c>
      <c r="CG23" s="179">
        <v>480.28</v>
      </c>
      <c r="CH23" s="179">
        <v>3466.77</v>
      </c>
      <c r="CI23" s="179">
        <v>3708.95</v>
      </c>
      <c r="CJ23" s="179">
        <v>3839.53</v>
      </c>
      <c r="CK23" s="179">
        <v>3591.7</v>
      </c>
      <c r="CL23" s="179">
        <v>3839.53</v>
      </c>
      <c r="CM23" s="179">
        <v>3673.98</v>
      </c>
      <c r="CN23" s="179">
        <v>5002.58</v>
      </c>
      <c r="CO23" s="179">
        <v>4857.21</v>
      </c>
      <c r="CP23" s="179">
        <v>5028.1499999999996</v>
      </c>
      <c r="CQ23" s="179">
        <v>5042.37</v>
      </c>
      <c r="CR23" s="179">
        <v>4859.25</v>
      </c>
      <c r="CS23" s="179">
        <v>2910.2</v>
      </c>
      <c r="CT23" s="179">
        <v>3698.19</v>
      </c>
      <c r="CU23" s="179">
        <v>3815.63</v>
      </c>
      <c r="CV23" s="179">
        <v>3932.92</v>
      </c>
      <c r="CW23" s="179">
        <v>3554.27</v>
      </c>
      <c r="CX23" s="179">
        <v>3942.19</v>
      </c>
      <c r="CY23" s="179">
        <v>3780.93</v>
      </c>
      <c r="CZ23" s="179">
        <v>5157.62</v>
      </c>
      <c r="DA23" s="179">
        <v>4985.76</v>
      </c>
      <c r="DB23" s="179">
        <v>5139.21</v>
      </c>
      <c r="DC23" s="179">
        <v>5199.33</v>
      </c>
      <c r="DD23" s="179">
        <v>4951.21</v>
      </c>
      <c r="DE23" s="179">
        <v>368.31</v>
      </c>
      <c r="DF23" s="179">
        <v>3806.62</v>
      </c>
      <c r="DG23" s="179">
        <v>3911.9</v>
      </c>
      <c r="DH23" s="179">
        <v>4033.6</v>
      </c>
      <c r="DI23" s="179">
        <v>3643.57</v>
      </c>
      <c r="DJ23" s="179">
        <v>4046.25</v>
      </c>
      <c r="DK23" s="179">
        <v>3868.92</v>
      </c>
      <c r="DL23" s="179">
        <v>5279.58</v>
      </c>
      <c r="DM23" s="179">
        <v>5118.59</v>
      </c>
      <c r="DN23" s="179">
        <v>5288.15</v>
      </c>
      <c r="DO23" s="179">
        <v>5330.5</v>
      </c>
      <c r="DP23" s="179">
        <v>5058.96</v>
      </c>
      <c r="DQ23" s="179">
        <v>3067.4</v>
      </c>
      <c r="DR23" s="179">
        <v>3910.25</v>
      </c>
      <c r="DS23" s="179">
        <v>4031.47</v>
      </c>
      <c r="DT23" s="179">
        <v>4144.92</v>
      </c>
      <c r="DU23" s="179">
        <v>3736.13</v>
      </c>
      <c r="DV23" s="179">
        <v>4151.8100000000004</v>
      </c>
      <c r="DW23" s="179">
        <v>3975.25</v>
      </c>
      <c r="DX23" s="179">
        <v>5434.25</v>
      </c>
      <c r="DY23" s="179">
        <v>5231.2299999999996</v>
      </c>
      <c r="DZ23" s="179">
        <v>5441.36</v>
      </c>
      <c r="EA23" s="179">
        <v>5434.25</v>
      </c>
      <c r="EB23" s="179">
        <v>5201.91</v>
      </c>
      <c r="EC23" s="179">
        <v>780.62</v>
      </c>
      <c r="ED23" s="179">
        <v>2657.31</v>
      </c>
      <c r="EE23" s="179">
        <v>4115.5200000000004</v>
      </c>
      <c r="EF23" s="179">
        <v>4256.6099999999997</v>
      </c>
      <c r="EG23" s="179">
        <v>3976.18</v>
      </c>
      <c r="EH23" s="179">
        <v>4264.88</v>
      </c>
      <c r="EI23" s="179">
        <v>4084.93</v>
      </c>
      <c r="EJ23" s="179">
        <v>5558.75</v>
      </c>
      <c r="EK23" s="179">
        <v>5381.7</v>
      </c>
      <c r="EL23" s="179">
        <v>5592.57</v>
      </c>
      <c r="EM23" s="179">
        <v>5585.24</v>
      </c>
      <c r="EN23" s="179">
        <v>5367.78</v>
      </c>
      <c r="EO23" s="179">
        <v>3222.98</v>
      </c>
      <c r="EP23" s="179">
        <v>4088.58</v>
      </c>
      <c r="EQ23" s="179">
        <v>4239.0600000000004</v>
      </c>
      <c r="ER23" s="179">
        <v>4352.84</v>
      </c>
      <c r="ES23" s="179">
        <v>3940.5</v>
      </c>
      <c r="ET23" s="179">
        <v>4352.28</v>
      </c>
      <c r="EU23" s="179">
        <v>4143.3500000000004</v>
      </c>
      <c r="EV23" s="179">
        <v>5722.19</v>
      </c>
      <c r="EW23" s="179">
        <v>5506.34</v>
      </c>
      <c r="EX23" s="179">
        <v>5697.04</v>
      </c>
      <c r="EY23" s="179">
        <v>5738.47</v>
      </c>
      <c r="EZ23" s="179">
        <v>5501.07</v>
      </c>
      <c r="FA23" s="179">
        <v>413.03</v>
      </c>
      <c r="FB23" s="179">
        <v>1259.72</v>
      </c>
      <c r="FC23" s="179">
        <v>4320.3900000000003</v>
      </c>
      <c r="FD23" s="179">
        <v>4388.93</v>
      </c>
      <c r="FE23" s="179">
        <v>3974.99</v>
      </c>
      <c r="FF23" s="179">
        <v>4401.17</v>
      </c>
      <c r="FG23" s="179">
        <v>4168.38</v>
      </c>
      <c r="FH23" s="179">
        <v>5790.16</v>
      </c>
      <c r="FI23" s="179">
        <v>5578.32</v>
      </c>
      <c r="FJ23" s="179">
        <v>5791.88</v>
      </c>
      <c r="FK23" s="179">
        <v>5852.75</v>
      </c>
      <c r="FL23" s="179">
        <v>5536.09</v>
      </c>
      <c r="FM23" s="179">
        <v>3377.62</v>
      </c>
      <c r="FN23" s="179">
        <v>4232.29</v>
      </c>
      <c r="FO23" s="179">
        <v>4350.66</v>
      </c>
      <c r="FP23" s="179">
        <v>4511.79</v>
      </c>
      <c r="FQ23" s="179">
        <v>4096.84</v>
      </c>
      <c r="FR23" s="179">
        <v>736.73</v>
      </c>
      <c r="FS23" s="179">
        <v>3998.19</v>
      </c>
      <c r="FT23" s="179">
        <v>5902.98</v>
      </c>
      <c r="FU23" s="179">
        <v>5724.97</v>
      </c>
      <c r="FV23" s="179">
        <v>5980.28</v>
      </c>
      <c r="FW23" s="179">
        <v>6004.75</v>
      </c>
      <c r="FX23" s="179">
        <v>5673.28</v>
      </c>
      <c r="FY23" s="179">
        <v>4488.03</v>
      </c>
      <c r="FZ23" s="179">
        <v>4345.49</v>
      </c>
      <c r="GA23" s="179">
        <v>4484.9399999999996</v>
      </c>
    </row>
    <row r="24" spans="2:183">
      <c r="B24" s="180" t="s">
        <v>1</v>
      </c>
      <c r="C24" s="181" t="s">
        <v>48</v>
      </c>
      <c r="D24" s="94">
        <v>5.9877133891023122E-2</v>
      </c>
      <c r="E24" s="95">
        <v>5.9851964997646369E-2</v>
      </c>
      <c r="F24" s="95">
        <v>5.9678673146190742E-2</v>
      </c>
      <c r="G24" s="95">
        <v>5.9543416602095146E-2</v>
      </c>
      <c r="H24" s="95">
        <v>5.9509805373725778E-2</v>
      </c>
      <c r="I24" s="95">
        <v>5.9333335882954891E-2</v>
      </c>
      <c r="J24" s="95">
        <v>5.9446757923569446E-2</v>
      </c>
      <c r="K24" s="95">
        <v>5.9389172426085823E-2</v>
      </c>
      <c r="L24" s="95">
        <v>5.9437766298276344E-2</v>
      </c>
      <c r="M24" s="95">
        <v>5.9513104830769423E-2</v>
      </c>
      <c r="N24" s="95">
        <v>5.9565401956782067E-2</v>
      </c>
      <c r="O24" s="95">
        <v>5.967165077176504E-2</v>
      </c>
      <c r="P24" s="95">
        <v>5.9871046975744552E-2</v>
      </c>
      <c r="Q24" s="95">
        <v>5.9809134940606155E-2</v>
      </c>
      <c r="R24" s="95">
        <v>5.9427529426883396E-2</v>
      </c>
      <c r="S24" s="95">
        <v>5.947095214786674E-2</v>
      </c>
      <c r="T24" s="95">
        <v>5.9479589919541657E-2</v>
      </c>
      <c r="U24" s="95">
        <v>5.9412343132421865E-2</v>
      </c>
      <c r="V24" s="95">
        <v>5.9405323594667936E-2</v>
      </c>
      <c r="W24" s="95">
        <v>5.9402473305834709E-2</v>
      </c>
      <c r="X24" s="95">
        <v>5.9266644104279342E-2</v>
      </c>
      <c r="Y24" s="95">
        <v>5.9385386148154994E-2</v>
      </c>
      <c r="Z24" s="95">
        <v>5.9464243218714435E-2</v>
      </c>
      <c r="AA24" s="95">
        <v>5.947190649786991E-2</v>
      </c>
      <c r="AB24" s="95">
        <v>5.9824989215667652E-2</v>
      </c>
      <c r="AC24" s="95">
        <v>5.9814320612044024E-2</v>
      </c>
      <c r="AD24" s="95">
        <v>5.9431059364697572E-2</v>
      </c>
      <c r="AE24" s="95">
        <v>5.9408756811967084E-2</v>
      </c>
      <c r="AF24" s="95">
        <v>5.9419120469611016E-2</v>
      </c>
      <c r="AG24" s="95">
        <v>5.9398567028453961E-2</v>
      </c>
      <c r="AH24" s="95">
        <v>5.9400927043976162E-2</v>
      </c>
      <c r="AI24" s="95">
        <v>5.9349621522794813E-2</v>
      </c>
      <c r="AJ24" s="95">
        <v>5.9251228983219537E-2</v>
      </c>
      <c r="AK24" s="95">
        <v>5.9404976646001688E-2</v>
      </c>
      <c r="AL24" s="95">
        <v>5.9436911678685617E-2</v>
      </c>
      <c r="AM24" s="95">
        <v>5.9414310167952934E-2</v>
      </c>
      <c r="AN24" s="95">
        <v>5.9827317949189329E-2</v>
      </c>
      <c r="AO24" s="95">
        <v>5.9806507426206496E-2</v>
      </c>
      <c r="AP24" s="95">
        <v>5.9489070087603589E-2</v>
      </c>
      <c r="AQ24" s="95">
        <v>5.9467763869716493E-2</v>
      </c>
      <c r="AR24" s="95">
        <v>5.9499866405376772E-2</v>
      </c>
      <c r="AS24" s="95">
        <v>5.9428247600145687E-2</v>
      </c>
      <c r="AT24" s="95">
        <v>5.9442819592530512E-2</v>
      </c>
      <c r="AU24" s="95">
        <v>5.9429354472550183E-2</v>
      </c>
      <c r="AV24" s="95">
        <v>5.9358522580850649E-2</v>
      </c>
      <c r="AW24" s="95">
        <v>5.9378960466860767E-2</v>
      </c>
      <c r="AX24" s="95">
        <v>5.9580168385606723E-2</v>
      </c>
      <c r="AY24" s="95">
        <v>5.943602818066037E-2</v>
      </c>
      <c r="AZ24" s="95">
        <v>5.9837833106554314E-2</v>
      </c>
      <c r="BA24" s="95">
        <v>5.9813669886956571E-2</v>
      </c>
      <c r="BB24" s="95">
        <v>5.9482937338357141E-2</v>
      </c>
      <c r="BC24" s="95">
        <v>5.9457360556898715E-2</v>
      </c>
      <c r="BD24" s="95">
        <v>5.9427043225297987E-2</v>
      </c>
      <c r="BE24" s="95">
        <v>5.9406769175070206E-2</v>
      </c>
      <c r="BF24" s="95">
        <v>5.9384150991562398E-2</v>
      </c>
      <c r="BG24" s="95">
        <v>5.9400814101922904E-2</v>
      </c>
      <c r="BH24" s="95">
        <v>5.9205858063200251E-2</v>
      </c>
      <c r="BI24" s="95" t="e">
        <v>#DIV/0!</v>
      </c>
      <c r="BJ24" s="95">
        <v>5.944621225292359E-2</v>
      </c>
      <c r="BK24" s="95">
        <v>5.94838073772328E-2</v>
      </c>
      <c r="BL24" s="95">
        <v>5.9862664125999165E-2</v>
      </c>
      <c r="BM24" s="95">
        <v>5.9868364433701401E-2</v>
      </c>
      <c r="BN24" s="95">
        <v>5.9614141647427003E-2</v>
      </c>
      <c r="BO24" s="95">
        <v>5.9560881418666764E-2</v>
      </c>
      <c r="BP24" s="95">
        <v>5.9527802432535012E-2</v>
      </c>
      <c r="BQ24" s="95">
        <v>5.9421537976764208E-2</v>
      </c>
      <c r="BR24" s="95">
        <v>5.9598514487342803E-2</v>
      </c>
      <c r="BS24" s="95">
        <v>5.9654905441522986E-2</v>
      </c>
      <c r="BT24" s="95">
        <v>5.9472851493367576E-2</v>
      </c>
      <c r="BU24" s="95">
        <v>5.9542882819685838E-2</v>
      </c>
      <c r="BV24" s="95">
        <v>5.9821864080982022E-2</v>
      </c>
      <c r="BW24" s="95">
        <v>5.9810574924997952E-2</v>
      </c>
      <c r="BX24" s="95">
        <v>5.9963366697511587E-2</v>
      </c>
      <c r="BY24" s="95">
        <v>5.9979823213600097E-2</v>
      </c>
      <c r="BZ24" s="95">
        <v>5.996770957033528E-2</v>
      </c>
      <c r="CA24" s="95">
        <v>5.9829193784578107E-2</v>
      </c>
      <c r="CB24" s="95">
        <v>5.9760977751183275E-2</v>
      </c>
      <c r="CC24" s="95">
        <v>5.969091337984777E-2</v>
      </c>
      <c r="CD24" s="95">
        <v>5.9752106798719846E-2</v>
      </c>
      <c r="CE24" s="95">
        <v>5.9790459625470076E-2</v>
      </c>
      <c r="CF24" s="95">
        <v>5.9763147165717956E-2</v>
      </c>
      <c r="CG24" s="95">
        <v>5.9915273901199259E-2</v>
      </c>
      <c r="CH24" s="95">
        <v>5.9958417278005695E-2</v>
      </c>
      <c r="CI24" s="95">
        <v>5.996355467762219E-2</v>
      </c>
      <c r="CJ24" s="95">
        <v>5.9984507376510114E-2</v>
      </c>
      <c r="CK24" s="95">
        <v>5.9979069159885955E-2</v>
      </c>
      <c r="CL24" s="95">
        <v>5.9984541110306912E-2</v>
      </c>
      <c r="CM24" s="95">
        <v>5.9910032641072232E-2</v>
      </c>
      <c r="CN24" s="95">
        <v>5.9773095570345297E-2</v>
      </c>
      <c r="CO24" s="95">
        <v>5.9795013854193731E-2</v>
      </c>
      <c r="CP24" s="95">
        <v>5.9803639993091219E-2</v>
      </c>
      <c r="CQ24" s="95">
        <v>5.9824126139386861E-2</v>
      </c>
      <c r="CR24" s="95">
        <v>5.979316276329831E-2</v>
      </c>
      <c r="CS24" s="95">
        <v>5.9857527407728636E-2</v>
      </c>
      <c r="CT24" s="95">
        <v>5.9954025687055192E-2</v>
      </c>
      <c r="CU24" s="95">
        <v>5.9947693617517721E-2</v>
      </c>
      <c r="CV24" s="95">
        <v>5.9970666801709621E-2</v>
      </c>
      <c r="CW24" s="95">
        <v>5.99680328477145E-2</v>
      </c>
      <c r="CX24" s="95">
        <v>5.9984536291190764E-2</v>
      </c>
      <c r="CY24" s="95">
        <v>5.9928197971272155E-2</v>
      </c>
      <c r="CZ24" s="95">
        <v>5.9799029156231642E-2</v>
      </c>
      <c r="DA24" s="95">
        <v>5.9790008403279651E-2</v>
      </c>
      <c r="DB24" s="95">
        <v>5.9777918811640914E-2</v>
      </c>
      <c r="DC24" s="95">
        <v>5.9847173278652965E-2</v>
      </c>
      <c r="DD24" s="95">
        <v>5.9743838766461006E-2</v>
      </c>
      <c r="DE24" s="95">
        <v>5.9685574068616715E-2</v>
      </c>
      <c r="DF24" s="95">
        <v>5.9972499295013686E-2</v>
      </c>
      <c r="DG24" s="95">
        <v>5.9936350391748702E-2</v>
      </c>
      <c r="DH24" s="95">
        <v>5.9957395807013425E-2</v>
      </c>
      <c r="DI24" s="95">
        <v>5.9956264486239808E-2</v>
      </c>
      <c r="DJ24" s="95">
        <v>5.9977512452770727E-2</v>
      </c>
      <c r="DK24" s="95">
        <v>5.9906106566628328E-2</v>
      </c>
      <c r="DL24" s="95">
        <v>5.977694783640989E-2</v>
      </c>
      <c r="DM24" s="95">
        <v>5.9785004320507339E-2</v>
      </c>
      <c r="DN24" s="95">
        <v>5.9783079902068048E-2</v>
      </c>
      <c r="DO24" s="95">
        <v>5.9840540014466551E-2</v>
      </c>
      <c r="DP24" s="95">
        <v>5.971039115461383E-2</v>
      </c>
      <c r="DQ24" s="95">
        <v>5.984916216252828E-2</v>
      </c>
      <c r="DR24" s="95">
        <v>5.9972489317483522E-2</v>
      </c>
      <c r="DS24" s="95">
        <v>5.9956890859954017E-2</v>
      </c>
      <c r="DT24" s="95">
        <v>5.9962054657830645E-2</v>
      </c>
      <c r="DU24" s="95">
        <v>5.9949852874171906E-2</v>
      </c>
      <c r="DV24" s="95">
        <v>5.9972143373983537E-2</v>
      </c>
      <c r="DW24" s="95">
        <v>5.9905703425628627E-2</v>
      </c>
      <c r="DX24" s="95">
        <v>5.9787914359128481E-2</v>
      </c>
      <c r="DY24" s="95">
        <v>5.9757056985511516E-2</v>
      </c>
      <c r="DZ24" s="95">
        <v>5.9797273983692445E-2</v>
      </c>
      <c r="EA24" s="95">
        <v>5.9787889683617465E-2</v>
      </c>
      <c r="EB24" s="95">
        <v>5.9718368669457587E-2</v>
      </c>
      <c r="EC24" s="95">
        <v>5.9740238117560865E-2</v>
      </c>
      <c r="ED24" s="95">
        <v>5.9924796089598491E-2</v>
      </c>
      <c r="EE24" s="95">
        <v>5.9917778519486133E-2</v>
      </c>
      <c r="EF24" s="95">
        <v>5.9959667835308282E-2</v>
      </c>
      <c r="EG24" s="95">
        <v>5.9952181162733341E-2</v>
      </c>
      <c r="EH24" s="95">
        <v>5.9973437253378836E-2</v>
      </c>
      <c r="EI24" s="95">
        <v>5.9907558292728605E-2</v>
      </c>
      <c r="EJ24" s="95">
        <v>5.9761076687221554E-2</v>
      </c>
      <c r="EK24" s="95">
        <v>5.9766972498426552E-2</v>
      </c>
      <c r="EL24" s="95">
        <v>5.9802930254560578E-2</v>
      </c>
      <c r="EM24" s="95">
        <v>5.9795262131614936E-2</v>
      </c>
      <c r="EN24" s="95">
        <v>5.9745474258016504E-2</v>
      </c>
      <c r="EO24" s="95">
        <v>5.9824938325983235E-2</v>
      </c>
      <c r="EP24" s="95">
        <v>5.9911352468252611E-2</v>
      </c>
      <c r="EQ24" s="95">
        <v>5.9935456737976511E-2</v>
      </c>
      <c r="ER24" s="95">
        <v>5.9929763328305165E-2</v>
      </c>
      <c r="ES24" s="95">
        <v>5.9941531589543344E-2</v>
      </c>
      <c r="ET24" s="95">
        <v>5.992299156753695E-2</v>
      </c>
      <c r="EU24" s="95">
        <v>5.9826104685489045E-2</v>
      </c>
      <c r="EV24" s="95">
        <v>5.9767240098071765E-2</v>
      </c>
      <c r="EW24" s="95">
        <v>5.9734838988636511E-2</v>
      </c>
      <c r="EX24" s="95">
        <v>5.9744093695009194E-2</v>
      </c>
      <c r="EY24" s="95">
        <v>5.9787909424024649E-2</v>
      </c>
      <c r="EZ24" s="95">
        <v>5.9729320550593545E-2</v>
      </c>
      <c r="FA24" s="95">
        <v>5.968831131354168E-2</v>
      </c>
      <c r="FB24" s="95">
        <v>5.9888343152507607E-2</v>
      </c>
      <c r="FC24" s="95">
        <v>5.9883560106680028E-2</v>
      </c>
      <c r="FD24" s="95">
        <v>5.9862440138591121E-2</v>
      </c>
      <c r="FE24" s="95">
        <v>5.9875105297614681E-2</v>
      </c>
      <c r="FF24" s="95">
        <v>5.9881254714743509E-2</v>
      </c>
      <c r="FG24" s="95">
        <v>5.9739076717797532E-2</v>
      </c>
      <c r="FH24" s="95">
        <v>5.9733436597890016E-2</v>
      </c>
      <c r="FI24" s="95">
        <v>5.9700477612538841E-2</v>
      </c>
      <c r="FJ24" s="95">
        <v>5.972716674587332E-2</v>
      </c>
      <c r="FK24" s="95">
        <v>5.9799187324316792E-2</v>
      </c>
      <c r="FL24" s="95">
        <v>5.9649626031251277E-2</v>
      </c>
      <c r="FM24" s="95">
        <v>5.9829227413314853E-2</v>
      </c>
      <c r="FN24" s="95">
        <v>5.9838133947861256E-2</v>
      </c>
      <c r="FO24" s="95">
        <v>5.9807546220969295E-2</v>
      </c>
      <c r="FP24" s="95">
        <v>5.9828784890707878E-2</v>
      </c>
      <c r="FQ24" s="95">
        <v>5.9860429878301487E-2</v>
      </c>
      <c r="FR24" s="95">
        <v>5.9889996916736792E-2</v>
      </c>
      <c r="FS24" s="95">
        <v>5.9712634340654262E-2</v>
      </c>
      <c r="FT24" s="95">
        <v>5.9644757167100888E-2</v>
      </c>
      <c r="FU24" s="95">
        <v>5.9655378796291056E-2</v>
      </c>
      <c r="FV24" s="95">
        <v>5.9722141115394478E-2</v>
      </c>
      <c r="FW24" s="95">
        <v>5.9752319632896685E-2</v>
      </c>
      <c r="FX24" s="95">
        <v>5.9596077289740777E-2</v>
      </c>
      <c r="FY24" s="95">
        <v>5.9794428888287045E-2</v>
      </c>
      <c r="FZ24" s="95">
        <v>5.9796950222017489E-2</v>
      </c>
      <c r="GA24" s="95">
        <v>5.979205625747204E-2</v>
      </c>
    </row>
    <row r="25" spans="2:183">
      <c r="B25" s="44" t="s">
        <v>1</v>
      </c>
      <c r="C25" s="651" t="s">
        <v>94</v>
      </c>
      <c r="D25" s="182">
        <v>135611.03333333335</v>
      </c>
      <c r="E25" s="182">
        <v>121915.61111111111</v>
      </c>
      <c r="F25" s="182">
        <v>131772.36666666667</v>
      </c>
      <c r="G25" s="182">
        <v>125413.62222222223</v>
      </c>
      <c r="H25" s="182">
        <v>129024.4888888889</v>
      </c>
      <c r="I25" s="182">
        <v>122022.46666666667</v>
      </c>
      <c r="J25" s="182">
        <v>127860.44444444445</v>
      </c>
      <c r="K25" s="182">
        <v>127041.4888888889</v>
      </c>
      <c r="L25" s="182">
        <v>123707.35555555555</v>
      </c>
      <c r="M25" s="182">
        <v>16758.213777777779</v>
      </c>
      <c r="N25" s="182">
        <v>62929.894222222225</v>
      </c>
      <c r="O25" s="182">
        <v>131772.97777777776</v>
      </c>
      <c r="P25" s="182">
        <v>135491.20000000001</v>
      </c>
      <c r="Q25" s="182">
        <v>121334.12222222223</v>
      </c>
      <c r="R25" s="182">
        <v>127617.62222222223</v>
      </c>
      <c r="S25" s="182">
        <v>124236.18888888889</v>
      </c>
      <c r="T25" s="182">
        <v>128447.42222222223</v>
      </c>
      <c r="U25" s="182">
        <v>123266.56666666667</v>
      </c>
      <c r="V25" s="182">
        <v>127306.2111111111</v>
      </c>
      <c r="W25" s="182">
        <v>127357.2111111111</v>
      </c>
      <c r="X25" s="182">
        <v>121079.9111111111</v>
      </c>
      <c r="Y25" s="182">
        <v>98191.011111111104</v>
      </c>
      <c r="Z25" s="182">
        <v>124055.87777777777</v>
      </c>
      <c r="AA25" s="182">
        <v>128419.17777777778</v>
      </c>
      <c r="AB25" s="182">
        <v>135149.76666666666</v>
      </c>
      <c r="AC25" s="182">
        <v>122007.2</v>
      </c>
      <c r="AD25" s="182">
        <v>128253.17777777778</v>
      </c>
      <c r="AE25" s="182">
        <v>123752.8</v>
      </c>
      <c r="AF25" s="182">
        <v>128024.63333333333</v>
      </c>
      <c r="AG25" s="182">
        <v>123564.52222222222</v>
      </c>
      <c r="AH25" s="182">
        <v>127794.4888888889</v>
      </c>
      <c r="AI25" s="182">
        <v>126991.35555555555</v>
      </c>
      <c r="AJ25" s="182">
        <v>121351.44444444445</v>
      </c>
      <c r="AK25" s="182">
        <v>41313.411111111112</v>
      </c>
      <c r="AL25" s="182">
        <v>124172.74444444444</v>
      </c>
      <c r="AM25" s="182">
        <v>127945.23333333332</v>
      </c>
      <c r="AN25" s="182">
        <v>135263.36666666667</v>
      </c>
      <c r="AO25" s="182">
        <v>126214.43333333333</v>
      </c>
      <c r="AP25" s="182">
        <v>129174.05555555555</v>
      </c>
      <c r="AQ25" s="182">
        <v>124721.16666666667</v>
      </c>
      <c r="AR25" s="182">
        <v>129329.88888888889</v>
      </c>
      <c r="AS25" s="182">
        <v>124071.18888888889</v>
      </c>
      <c r="AT25" s="182">
        <v>128437.15555555555</v>
      </c>
      <c r="AU25" s="182">
        <v>128241.9</v>
      </c>
      <c r="AV25" s="182">
        <v>122794.31111111111</v>
      </c>
      <c r="AW25" s="182">
        <v>98560.911111111098</v>
      </c>
      <c r="AX25" s="182">
        <v>126574.55555555555</v>
      </c>
      <c r="AY25" s="182">
        <v>128272.36666666667</v>
      </c>
      <c r="AZ25" s="182">
        <v>135447.56666666665</v>
      </c>
      <c r="BA25" s="182">
        <v>121963.94444444445</v>
      </c>
      <c r="BB25" s="182">
        <v>129112.65555555555</v>
      </c>
      <c r="BC25" s="182">
        <v>124503.7888888889</v>
      </c>
      <c r="BD25" s="182">
        <v>128097.31111111111</v>
      </c>
      <c r="BE25" s="182">
        <v>123741.97777777778</v>
      </c>
      <c r="BF25" s="182">
        <v>127441.4111111111</v>
      </c>
      <c r="BG25" s="182">
        <v>127854.5888888889</v>
      </c>
      <c r="BH25" s="182">
        <v>116580.05555555555</v>
      </c>
      <c r="BI25" s="182">
        <v>0</v>
      </c>
      <c r="BJ25" s="182">
        <v>53875.033333333333</v>
      </c>
      <c r="BK25" s="182">
        <v>128961.33333333333</v>
      </c>
      <c r="BL25" s="182">
        <v>134767.73333333334</v>
      </c>
      <c r="BM25" s="182">
        <v>121748.5888888889</v>
      </c>
      <c r="BN25" s="182">
        <v>130185.36666666667</v>
      </c>
      <c r="BO25" s="182">
        <v>125167.9111111111</v>
      </c>
      <c r="BP25" s="182">
        <v>128866.02222222222</v>
      </c>
      <c r="BQ25" s="182">
        <v>122993.18888888889</v>
      </c>
      <c r="BR25" s="182">
        <v>129831.72222222222</v>
      </c>
      <c r="BS25" s="182">
        <v>130841.43333333333</v>
      </c>
      <c r="BT25" s="182">
        <v>123649.32222222222</v>
      </c>
      <c r="BU25" s="182">
        <v>129027.45555555556</v>
      </c>
      <c r="BV25" s="182">
        <v>99272.511111111104</v>
      </c>
      <c r="BW25" s="182">
        <v>133755.61111111109</v>
      </c>
      <c r="BX25" s="182">
        <v>137209.70000000001</v>
      </c>
      <c r="BY25" s="182">
        <v>124323.2888888889</v>
      </c>
      <c r="BZ25" s="182">
        <v>137288.70000000001</v>
      </c>
      <c r="CA25" s="182">
        <v>130445.42222222223</v>
      </c>
      <c r="CB25" s="182">
        <v>133360.9</v>
      </c>
      <c r="CC25" s="182">
        <v>127977.7888888889</v>
      </c>
      <c r="CD25" s="182">
        <v>133261.68888888889</v>
      </c>
      <c r="CE25" s="182">
        <v>133934.41111111111</v>
      </c>
      <c r="CF25" s="182">
        <v>129206.34444444445</v>
      </c>
      <c r="CG25" s="182">
        <v>17773.245777777774</v>
      </c>
      <c r="CH25" s="182">
        <v>128237.02222222222</v>
      </c>
      <c r="CI25" s="182">
        <v>137179.62222222221</v>
      </c>
      <c r="CJ25" s="182">
        <v>138302.37777777779</v>
      </c>
      <c r="CK25" s="182">
        <v>129378.46666666667</v>
      </c>
      <c r="CL25" s="182">
        <v>138302.29999999999</v>
      </c>
      <c r="CM25" s="182">
        <v>132494.96666666667</v>
      </c>
      <c r="CN25" s="182">
        <v>134285.61111111109</v>
      </c>
      <c r="CO25" s="182">
        <v>130341.6</v>
      </c>
      <c r="CP25" s="182">
        <v>134900.74444444446</v>
      </c>
      <c r="CQ25" s="182">
        <v>135240.86666666667</v>
      </c>
      <c r="CR25" s="182">
        <v>130390.23333333332</v>
      </c>
      <c r="CS25" s="182">
        <v>105049.44444444445</v>
      </c>
      <c r="CT25" s="182">
        <v>133272.48888888888</v>
      </c>
      <c r="CU25" s="182">
        <v>137527.29999999999</v>
      </c>
      <c r="CV25" s="182">
        <v>138008.2111111111</v>
      </c>
      <c r="CW25" s="182">
        <v>124718.3</v>
      </c>
      <c r="CX25" s="182">
        <v>138302.31111111111</v>
      </c>
      <c r="CY25" s="182">
        <v>132766.2888888889</v>
      </c>
      <c r="CZ25" s="182">
        <v>134762.5</v>
      </c>
      <c r="DA25" s="182">
        <v>130293.04444444444</v>
      </c>
      <c r="DB25" s="182">
        <v>134334.25555555554</v>
      </c>
      <c r="DC25" s="182">
        <v>135738.33333333334</v>
      </c>
      <c r="DD25" s="182">
        <v>129486.15555555555</v>
      </c>
      <c r="DE25" s="182">
        <v>12986.573777777778</v>
      </c>
      <c r="DF25" s="182">
        <v>133572.33333333331</v>
      </c>
      <c r="DG25" s="182">
        <v>137345.70000000001</v>
      </c>
      <c r="DH25" s="182">
        <v>137816.37777777779</v>
      </c>
      <c r="DI25" s="182">
        <v>124490.74444444444</v>
      </c>
      <c r="DJ25" s="182">
        <v>138199.94444444444</v>
      </c>
      <c r="DK25" s="182">
        <v>132310.75555555554</v>
      </c>
      <c r="DL25" s="182">
        <v>134366.1777777778</v>
      </c>
      <c r="DM25" s="182">
        <v>130244.47777777778</v>
      </c>
      <c r="DN25" s="182">
        <v>134560.55555555556</v>
      </c>
      <c r="DO25" s="182">
        <v>135515.7111111111</v>
      </c>
      <c r="DP25" s="182">
        <v>128888.7888888889</v>
      </c>
      <c r="DQ25" s="182">
        <v>104989.86666666667</v>
      </c>
      <c r="DR25" s="182">
        <v>133572.35555555555</v>
      </c>
      <c r="DS25" s="182">
        <v>137743.41111111111</v>
      </c>
      <c r="DT25" s="182">
        <v>137864.96666666665</v>
      </c>
      <c r="DU25" s="182">
        <v>124296.47777777778</v>
      </c>
      <c r="DV25" s="182">
        <v>138064.1</v>
      </c>
      <c r="DW25" s="182">
        <v>132341.32222222222</v>
      </c>
      <c r="DX25" s="182">
        <v>134609.14444444445</v>
      </c>
      <c r="DY25" s="182">
        <v>129650.88888888889</v>
      </c>
      <c r="DZ25" s="182">
        <v>134766.45555555556</v>
      </c>
      <c r="EA25" s="182">
        <v>134609.20000000001</v>
      </c>
      <c r="EB25" s="182">
        <v>129005.53333333333</v>
      </c>
      <c r="EC25" s="182">
        <v>26053.536</v>
      </c>
      <c r="ED25" s="182">
        <v>88436.772444444447</v>
      </c>
      <c r="EE25" s="182">
        <v>136987.72222222222</v>
      </c>
      <c r="EF25" s="182">
        <v>137811.15555555554</v>
      </c>
      <c r="EG25" s="182">
        <v>128754.46666666667</v>
      </c>
      <c r="EH25" s="182">
        <v>138046.29999999999</v>
      </c>
      <c r="EI25" s="182">
        <v>132366.9</v>
      </c>
      <c r="EJ25" s="182">
        <v>134074.63333333333</v>
      </c>
      <c r="EK25" s="182">
        <v>129792.97777777778</v>
      </c>
      <c r="EL25" s="182">
        <v>134798.29999999999</v>
      </c>
      <c r="EM25" s="182">
        <v>134637.20000000001</v>
      </c>
      <c r="EN25" s="182">
        <v>129497.4888888889</v>
      </c>
      <c r="EO25" s="182">
        <v>104586.63333333333</v>
      </c>
      <c r="EP25" s="182">
        <v>132477.2111111111</v>
      </c>
      <c r="EQ25" s="182">
        <v>137303.25555555554</v>
      </c>
      <c r="ER25" s="182">
        <v>137167.97777777779</v>
      </c>
      <c r="ES25" s="182">
        <v>124150.61111111111</v>
      </c>
      <c r="ET25" s="182">
        <v>137153.81111111111</v>
      </c>
      <c r="EU25" s="182">
        <v>130793.88888888889</v>
      </c>
      <c r="EV25" s="182">
        <v>134269.02222222221</v>
      </c>
      <c r="EW25" s="182">
        <v>129282.45555555556</v>
      </c>
      <c r="EX25" s="182">
        <v>133740.7888888889</v>
      </c>
      <c r="EY25" s="182">
        <v>134609.15555555554</v>
      </c>
      <c r="EZ25" s="182">
        <v>129175.34444444445</v>
      </c>
      <c r="FA25" s="182">
        <v>13060.439111111113</v>
      </c>
      <c r="FB25" s="182">
        <v>39718.358222222225</v>
      </c>
      <c r="FC25" s="182">
        <v>136249.60000000001</v>
      </c>
      <c r="FD25" s="182">
        <v>134679.14444444445</v>
      </c>
      <c r="FE25" s="182">
        <v>121942.72222222222</v>
      </c>
      <c r="FF25" s="182">
        <v>135007.93333333335</v>
      </c>
      <c r="FG25" s="182">
        <v>128172.2</v>
      </c>
      <c r="FH25" s="182">
        <v>132217.03333333333</v>
      </c>
      <c r="FI25" s="182">
        <v>127451.05555555555</v>
      </c>
      <c r="FJ25" s="182">
        <v>132260.67777777778</v>
      </c>
      <c r="FK25" s="182">
        <v>133498.65555555554</v>
      </c>
      <c r="FL25" s="182">
        <v>126591.0888888889</v>
      </c>
      <c r="FM25" s="182">
        <v>103702.56666666667</v>
      </c>
      <c r="FN25" s="182">
        <v>129920.86666666667</v>
      </c>
      <c r="FO25" s="182">
        <v>133628.62222222221</v>
      </c>
      <c r="FP25" s="182">
        <v>134710.33333333334</v>
      </c>
      <c r="FQ25" s="182">
        <v>122254.75555555556</v>
      </c>
      <c r="FR25" s="182">
        <v>21981.040444444443</v>
      </c>
      <c r="FS25" s="182">
        <v>119609.9</v>
      </c>
      <c r="FT25" s="182">
        <v>131266.07777777777</v>
      </c>
      <c r="FU25" s="182">
        <v>127279.2</v>
      </c>
      <c r="FV25" s="182">
        <v>132807.62222222221</v>
      </c>
      <c r="FW25" s="182">
        <v>133290.96666666667</v>
      </c>
      <c r="FX25" s="182">
        <v>126257.37777777777</v>
      </c>
      <c r="FY25" s="182">
        <v>134074.17777777778</v>
      </c>
      <c r="FZ25" s="182">
        <v>129817.1</v>
      </c>
      <c r="GA25" s="182">
        <v>133990.29999999999</v>
      </c>
    </row>
    <row r="26" spans="2:183">
      <c r="B26" s="43" t="s">
        <v>1</v>
      </c>
      <c r="C26" s="652" t="s">
        <v>49</v>
      </c>
      <c r="D26" s="17">
        <v>744</v>
      </c>
      <c r="E26" s="17">
        <v>672</v>
      </c>
      <c r="F26" s="17">
        <v>744</v>
      </c>
      <c r="G26" s="17">
        <v>720</v>
      </c>
      <c r="H26" s="17">
        <v>744</v>
      </c>
      <c r="I26" s="17">
        <v>720</v>
      </c>
      <c r="J26" s="17">
        <v>744</v>
      </c>
      <c r="K26" s="17">
        <v>744</v>
      </c>
      <c r="L26" s="17">
        <v>720</v>
      </c>
      <c r="M26" s="17">
        <v>744</v>
      </c>
      <c r="N26" s="17">
        <v>720</v>
      </c>
      <c r="O26" s="17">
        <v>744</v>
      </c>
      <c r="P26" s="17">
        <v>744</v>
      </c>
      <c r="Q26" s="17">
        <v>672</v>
      </c>
      <c r="R26" s="17">
        <v>744</v>
      </c>
      <c r="S26" s="17">
        <v>720</v>
      </c>
      <c r="T26" s="17">
        <v>744</v>
      </c>
      <c r="U26" s="17">
        <v>720</v>
      </c>
      <c r="V26" s="17">
        <v>744</v>
      </c>
      <c r="W26" s="17">
        <v>744</v>
      </c>
      <c r="X26" s="17">
        <v>720</v>
      </c>
      <c r="Y26" s="17">
        <v>744</v>
      </c>
      <c r="Z26" s="17">
        <v>720</v>
      </c>
      <c r="AA26" s="17">
        <v>744</v>
      </c>
      <c r="AB26" s="17">
        <v>744</v>
      </c>
      <c r="AC26" s="17">
        <v>672</v>
      </c>
      <c r="AD26" s="17">
        <v>744</v>
      </c>
      <c r="AE26" s="17">
        <v>720</v>
      </c>
      <c r="AF26" s="17">
        <v>744</v>
      </c>
      <c r="AG26" s="17">
        <v>720</v>
      </c>
      <c r="AH26" s="17">
        <v>744</v>
      </c>
      <c r="AI26" s="17">
        <v>744</v>
      </c>
      <c r="AJ26" s="17">
        <v>720</v>
      </c>
      <c r="AK26" s="17">
        <v>744</v>
      </c>
      <c r="AL26" s="17">
        <v>720</v>
      </c>
      <c r="AM26" s="17">
        <v>744</v>
      </c>
      <c r="AN26" s="17">
        <v>744</v>
      </c>
      <c r="AO26" s="17">
        <v>696</v>
      </c>
      <c r="AP26" s="17">
        <v>744</v>
      </c>
      <c r="AQ26" s="17">
        <v>720</v>
      </c>
      <c r="AR26" s="17">
        <v>744</v>
      </c>
      <c r="AS26" s="17">
        <v>720</v>
      </c>
      <c r="AT26" s="17">
        <v>744</v>
      </c>
      <c r="AU26" s="17">
        <v>744</v>
      </c>
      <c r="AV26" s="17">
        <v>720</v>
      </c>
      <c r="AW26" s="17">
        <v>744</v>
      </c>
      <c r="AX26" s="17">
        <v>720</v>
      </c>
      <c r="AY26" s="17">
        <v>744</v>
      </c>
      <c r="AZ26" s="17">
        <v>744</v>
      </c>
      <c r="BA26" s="17">
        <v>672</v>
      </c>
      <c r="BB26" s="17">
        <v>744</v>
      </c>
      <c r="BC26" s="17">
        <v>720</v>
      </c>
      <c r="BD26" s="17">
        <v>744</v>
      </c>
      <c r="BE26" s="17">
        <v>720</v>
      </c>
      <c r="BF26" s="17">
        <v>744</v>
      </c>
      <c r="BG26" s="17">
        <v>744</v>
      </c>
      <c r="BH26" s="17">
        <v>720</v>
      </c>
      <c r="BI26" s="17">
        <v>744</v>
      </c>
      <c r="BJ26" s="17">
        <v>720</v>
      </c>
      <c r="BK26" s="17">
        <v>744</v>
      </c>
      <c r="BL26" s="17">
        <v>744</v>
      </c>
      <c r="BM26" s="17">
        <v>672</v>
      </c>
      <c r="BN26" s="17">
        <v>744</v>
      </c>
      <c r="BO26" s="17">
        <v>720</v>
      </c>
      <c r="BP26" s="17">
        <v>744</v>
      </c>
      <c r="BQ26" s="17">
        <v>720</v>
      </c>
      <c r="BR26" s="17">
        <v>744</v>
      </c>
      <c r="BS26" s="17">
        <v>744</v>
      </c>
      <c r="BT26" s="17">
        <v>720</v>
      </c>
      <c r="BU26" s="17">
        <v>744</v>
      </c>
      <c r="BV26" s="17">
        <v>720</v>
      </c>
      <c r="BW26" s="17">
        <v>744</v>
      </c>
      <c r="BX26" s="17">
        <v>744</v>
      </c>
      <c r="BY26" s="17">
        <v>672</v>
      </c>
      <c r="BZ26" s="17">
        <v>744</v>
      </c>
      <c r="CA26" s="17">
        <v>720</v>
      </c>
      <c r="CB26" s="17">
        <v>744</v>
      </c>
      <c r="CC26" s="17">
        <v>720</v>
      </c>
      <c r="CD26" s="17">
        <v>744</v>
      </c>
      <c r="CE26" s="17">
        <v>744</v>
      </c>
      <c r="CF26" s="17">
        <v>720</v>
      </c>
      <c r="CG26" s="17">
        <v>744</v>
      </c>
      <c r="CH26" s="17">
        <v>720</v>
      </c>
      <c r="CI26" s="17">
        <v>744</v>
      </c>
      <c r="CJ26" s="17">
        <v>744</v>
      </c>
      <c r="CK26" s="17">
        <v>696</v>
      </c>
      <c r="CL26" s="17">
        <v>744</v>
      </c>
      <c r="CM26" s="17">
        <v>720</v>
      </c>
      <c r="CN26" s="17">
        <v>744</v>
      </c>
      <c r="CO26" s="17">
        <v>720</v>
      </c>
      <c r="CP26" s="17">
        <v>744</v>
      </c>
      <c r="CQ26" s="17">
        <v>744</v>
      </c>
      <c r="CR26" s="17">
        <v>720</v>
      </c>
      <c r="CS26" s="17">
        <v>744</v>
      </c>
      <c r="CT26" s="17">
        <v>720</v>
      </c>
      <c r="CU26" s="17">
        <v>744</v>
      </c>
      <c r="CV26" s="17">
        <v>744</v>
      </c>
      <c r="CW26" s="17">
        <v>672</v>
      </c>
      <c r="CX26" s="17">
        <v>744</v>
      </c>
      <c r="CY26" s="17">
        <v>720</v>
      </c>
      <c r="CZ26" s="17">
        <v>744</v>
      </c>
      <c r="DA26" s="17">
        <v>720</v>
      </c>
      <c r="DB26" s="17">
        <v>744</v>
      </c>
      <c r="DC26" s="17">
        <v>744</v>
      </c>
      <c r="DD26" s="17">
        <v>720</v>
      </c>
      <c r="DE26" s="17">
        <v>744</v>
      </c>
      <c r="DF26" s="17">
        <v>720</v>
      </c>
      <c r="DG26" s="17">
        <v>744</v>
      </c>
      <c r="DH26" s="17">
        <v>744</v>
      </c>
      <c r="DI26" s="17">
        <v>672</v>
      </c>
      <c r="DJ26" s="17">
        <v>744</v>
      </c>
      <c r="DK26" s="17">
        <v>720</v>
      </c>
      <c r="DL26" s="17">
        <v>744</v>
      </c>
      <c r="DM26" s="17">
        <v>720</v>
      </c>
      <c r="DN26" s="17">
        <v>744</v>
      </c>
      <c r="DO26" s="17">
        <v>744</v>
      </c>
      <c r="DP26" s="17">
        <v>720</v>
      </c>
      <c r="DQ26" s="17">
        <v>744</v>
      </c>
      <c r="DR26" s="17">
        <v>720</v>
      </c>
      <c r="DS26" s="17">
        <v>744</v>
      </c>
      <c r="DT26" s="17">
        <v>744</v>
      </c>
      <c r="DU26" s="17">
        <v>672</v>
      </c>
      <c r="DV26" s="17">
        <v>744</v>
      </c>
      <c r="DW26" s="17">
        <v>720</v>
      </c>
      <c r="DX26" s="17">
        <v>744</v>
      </c>
      <c r="DY26" s="17">
        <v>720</v>
      </c>
      <c r="DZ26" s="17">
        <v>744</v>
      </c>
      <c r="EA26" s="17">
        <v>744</v>
      </c>
      <c r="EB26" s="17">
        <v>720</v>
      </c>
      <c r="EC26" s="17">
        <v>744</v>
      </c>
      <c r="ED26" s="17">
        <v>720</v>
      </c>
      <c r="EE26" s="17">
        <v>744</v>
      </c>
      <c r="EF26" s="17">
        <v>744</v>
      </c>
      <c r="EG26" s="17">
        <v>696</v>
      </c>
      <c r="EH26" s="17">
        <v>744</v>
      </c>
      <c r="EI26" s="17">
        <v>720</v>
      </c>
      <c r="EJ26" s="17">
        <v>744</v>
      </c>
      <c r="EK26" s="17">
        <v>720</v>
      </c>
      <c r="EL26" s="17">
        <v>744</v>
      </c>
      <c r="EM26" s="17">
        <v>744</v>
      </c>
      <c r="EN26" s="17">
        <v>720</v>
      </c>
      <c r="EO26" s="17">
        <v>744</v>
      </c>
      <c r="EP26" s="17">
        <v>720</v>
      </c>
      <c r="EQ26" s="17">
        <v>744</v>
      </c>
      <c r="ER26" s="17">
        <v>744</v>
      </c>
      <c r="ES26" s="17">
        <v>672</v>
      </c>
      <c r="ET26" s="17">
        <v>744</v>
      </c>
      <c r="EU26" s="17">
        <v>720</v>
      </c>
      <c r="EV26" s="17">
        <v>744</v>
      </c>
      <c r="EW26" s="17">
        <v>720</v>
      </c>
      <c r="EX26" s="17">
        <v>744</v>
      </c>
      <c r="EY26" s="17">
        <v>744</v>
      </c>
      <c r="EZ26" s="17">
        <v>720</v>
      </c>
      <c r="FA26" s="17">
        <v>744</v>
      </c>
      <c r="FB26" s="17">
        <v>720</v>
      </c>
      <c r="FC26" s="17">
        <v>744</v>
      </c>
      <c r="FD26" s="17">
        <v>744</v>
      </c>
      <c r="FE26" s="17">
        <v>672</v>
      </c>
      <c r="FF26" s="17">
        <v>744</v>
      </c>
      <c r="FG26" s="17">
        <v>720</v>
      </c>
      <c r="FH26" s="17">
        <v>744</v>
      </c>
      <c r="FI26" s="17">
        <v>720</v>
      </c>
      <c r="FJ26" s="17">
        <v>744</v>
      </c>
      <c r="FK26" s="17">
        <v>744</v>
      </c>
      <c r="FL26" s="17">
        <v>720</v>
      </c>
      <c r="FM26" s="17">
        <v>744</v>
      </c>
      <c r="FN26" s="17">
        <v>720</v>
      </c>
      <c r="FO26" s="17">
        <v>744</v>
      </c>
      <c r="FP26" s="17">
        <v>744</v>
      </c>
      <c r="FQ26" s="17">
        <v>672</v>
      </c>
      <c r="FR26" s="17">
        <v>744</v>
      </c>
      <c r="FS26" s="17">
        <v>720</v>
      </c>
      <c r="FT26" s="17">
        <v>744</v>
      </c>
      <c r="FU26" s="17">
        <v>720</v>
      </c>
      <c r="FV26" s="17">
        <v>744</v>
      </c>
      <c r="FW26" s="17">
        <v>744</v>
      </c>
      <c r="FX26" s="17">
        <v>720</v>
      </c>
      <c r="FY26" s="17">
        <v>744</v>
      </c>
      <c r="FZ26" s="17">
        <v>720</v>
      </c>
      <c r="GA26" s="17">
        <v>744</v>
      </c>
    </row>
    <row r="27" spans="2:183">
      <c r="B27" s="43" t="s">
        <v>1</v>
      </c>
      <c r="C27" s="653" t="s">
        <v>50</v>
      </c>
      <c r="D27" s="85">
        <v>7300563.4299999997</v>
      </c>
      <c r="E27" s="85">
        <v>6572625.75</v>
      </c>
      <c r="F27" s="85">
        <v>7142854</v>
      </c>
      <c r="G27" s="85">
        <v>6802293.0199999996</v>
      </c>
      <c r="H27" s="85">
        <v>6944219.3499999996</v>
      </c>
      <c r="I27" s="85">
        <v>6619301.0600000005</v>
      </c>
      <c r="J27" s="85">
        <v>6880551.7999999998</v>
      </c>
      <c r="K27" s="85">
        <v>6934367.4399999995</v>
      </c>
      <c r="L27" s="85">
        <v>6708760</v>
      </c>
      <c r="M27" s="85">
        <v>937963.74</v>
      </c>
      <c r="N27" s="85">
        <v>3478097.84</v>
      </c>
      <c r="O27" s="85">
        <v>7131923.5600000005</v>
      </c>
      <c r="P27" s="85">
        <v>7739701.7200000007</v>
      </c>
      <c r="Q27" s="85">
        <v>6989049.5199999996</v>
      </c>
      <c r="R27" s="85">
        <v>7289319.1600000001</v>
      </c>
      <c r="S27" s="85">
        <v>7146530.4399999995</v>
      </c>
      <c r="T27" s="85">
        <v>7335187.9700000007</v>
      </c>
      <c r="U27" s="85">
        <v>7137048.2200000007</v>
      </c>
      <c r="V27" s="85">
        <v>7269517</v>
      </c>
      <c r="W27" s="85">
        <v>7272321.04</v>
      </c>
      <c r="X27" s="85">
        <v>6916881.5399999991</v>
      </c>
      <c r="Y27" s="85">
        <v>5763366.709999999</v>
      </c>
      <c r="Z27" s="85">
        <v>7086908.3200000003</v>
      </c>
      <c r="AA27" s="85">
        <v>7332888.04</v>
      </c>
      <c r="AB27" s="85">
        <v>8162115.8999999994</v>
      </c>
      <c r="AC27" s="85">
        <v>7381851.540000001</v>
      </c>
      <c r="AD27" s="85">
        <v>7700046.9699999997</v>
      </c>
      <c r="AE27" s="85">
        <v>7535472.3499999996</v>
      </c>
      <c r="AF27" s="85">
        <v>7792120.5199999996</v>
      </c>
      <c r="AG27" s="85">
        <v>7523814.5999999996</v>
      </c>
      <c r="AH27" s="85">
        <v>7825008.709999999</v>
      </c>
      <c r="AI27" s="85">
        <v>7776155.6200000001</v>
      </c>
      <c r="AJ27" s="85">
        <v>7389045.2599999998</v>
      </c>
      <c r="AK27" s="85">
        <v>2617904.2199999997</v>
      </c>
      <c r="AL27" s="85">
        <v>7561338.4800000004</v>
      </c>
      <c r="AM27" s="85">
        <v>7788032.1600000001</v>
      </c>
      <c r="AN27" s="85">
        <v>8501097.3200000003</v>
      </c>
      <c r="AO27" s="85">
        <v>7941191.4100000001</v>
      </c>
      <c r="AP27" s="85">
        <v>8120040.46</v>
      </c>
      <c r="AQ27" s="85">
        <v>7842601.0600000005</v>
      </c>
      <c r="AR27" s="85">
        <v>8128985.3499999996</v>
      </c>
      <c r="AS27" s="85">
        <v>7849407.1200000001</v>
      </c>
      <c r="AT27" s="85">
        <v>8120903.75</v>
      </c>
      <c r="AU27" s="85">
        <v>8108781</v>
      </c>
      <c r="AV27" s="85">
        <v>7769594.6899999995</v>
      </c>
      <c r="AW27" s="85">
        <v>6305792.0600000005</v>
      </c>
      <c r="AX27" s="85">
        <v>8007953.75</v>
      </c>
      <c r="AY27" s="85">
        <v>8111440.1200000001</v>
      </c>
      <c r="AZ27" s="85">
        <v>8911755.4000000004</v>
      </c>
      <c r="BA27" s="85">
        <v>8036697.1600000001</v>
      </c>
      <c r="BB27" s="85">
        <v>8496650.1500000004</v>
      </c>
      <c r="BC27" s="85">
        <v>8294325.9699999997</v>
      </c>
      <c r="BD27" s="85">
        <v>8428862.9700000007</v>
      </c>
      <c r="BE27" s="85">
        <v>8145571.1899999995</v>
      </c>
      <c r="BF27" s="85">
        <v>8385839.7999999998</v>
      </c>
      <c r="BG27" s="85">
        <v>8413084.5999999996</v>
      </c>
      <c r="BH27" s="85">
        <v>7719118.79</v>
      </c>
      <c r="BI27" s="85">
        <v>0</v>
      </c>
      <c r="BJ27" s="85">
        <v>3644591.37</v>
      </c>
      <c r="BK27" s="85">
        <v>8536319</v>
      </c>
      <c r="BL27" s="85">
        <v>9189245.75</v>
      </c>
      <c r="BM27" s="85">
        <v>8269395.8399999999</v>
      </c>
      <c r="BN27" s="85">
        <v>8830978.629999999</v>
      </c>
      <c r="BO27" s="85">
        <v>8493068.4699999988</v>
      </c>
      <c r="BP27" s="85">
        <v>8790663.209999999</v>
      </c>
      <c r="BQ27" s="85">
        <v>8345200.04</v>
      </c>
      <c r="BR27" s="85">
        <v>8806349.7899999991</v>
      </c>
      <c r="BS27" s="85">
        <v>8875141.9499999993</v>
      </c>
      <c r="BT27" s="85">
        <v>8440871.0299999993</v>
      </c>
      <c r="BU27" s="85">
        <v>8802816.959999999</v>
      </c>
      <c r="BV27" s="85">
        <v>6803595.0800000001</v>
      </c>
      <c r="BW27" s="85">
        <v>9124524.9399999995</v>
      </c>
      <c r="BX27" s="85">
        <v>9626518.3399999999</v>
      </c>
      <c r="BY27" s="85">
        <v>8689223.9499999993</v>
      </c>
      <c r="BZ27" s="85">
        <v>9636004.5199999996</v>
      </c>
      <c r="CA27" s="85">
        <v>9160488.6899999995</v>
      </c>
      <c r="CB27" s="85">
        <v>9308298.9199999999</v>
      </c>
      <c r="CC27" s="85">
        <v>8987787.9700000007</v>
      </c>
      <c r="CD27" s="85">
        <v>9353564</v>
      </c>
      <c r="CE27" s="85">
        <v>9348795.629999999</v>
      </c>
      <c r="CF27" s="85">
        <v>9022186.8300000001</v>
      </c>
      <c r="CG27" s="85">
        <v>1279270.0400000003</v>
      </c>
      <c r="CH27" s="85">
        <v>9159630.2800000012</v>
      </c>
      <c r="CI27" s="85">
        <v>9576315.5999999996</v>
      </c>
      <c r="CJ27" s="85">
        <v>10102269.68</v>
      </c>
      <c r="CK27" s="85">
        <v>9460326.3800000008</v>
      </c>
      <c r="CL27" s="85">
        <v>10104999.66</v>
      </c>
      <c r="CM27" s="85">
        <v>9782067.5600000005</v>
      </c>
      <c r="CN27" s="85">
        <v>9810207.1600000001</v>
      </c>
      <c r="CO27" s="85">
        <v>9624294.5</v>
      </c>
      <c r="CP27" s="85">
        <v>9855486.5</v>
      </c>
      <c r="CQ27" s="85">
        <v>9880506.6899999995</v>
      </c>
      <c r="CR27" s="85">
        <v>9529681.2799999993</v>
      </c>
      <c r="CS27" s="85">
        <v>7798519.7800000003</v>
      </c>
      <c r="CT27" s="85">
        <v>9902255.75</v>
      </c>
      <c r="CU27" s="85">
        <v>10102326.860000001</v>
      </c>
      <c r="CV27" s="85">
        <v>10378372.709999999</v>
      </c>
      <c r="CW27" s="85">
        <v>9392643.540000001</v>
      </c>
      <c r="CX27" s="85">
        <v>10403316.120000001</v>
      </c>
      <c r="CY27" s="85">
        <v>9989728.9499999993</v>
      </c>
      <c r="CZ27" s="85">
        <v>10190447.08</v>
      </c>
      <c r="DA27" s="85">
        <v>9858088.9700000007</v>
      </c>
      <c r="DB27" s="85">
        <v>10103733.779999999</v>
      </c>
      <c r="DC27" s="85">
        <v>10264569.33</v>
      </c>
      <c r="DD27" s="85">
        <v>9797909.3500000015</v>
      </c>
      <c r="DE27" s="85">
        <v>1122873.69</v>
      </c>
      <c r="DF27" s="85">
        <v>10051053.970000001</v>
      </c>
      <c r="DG27" s="85">
        <v>10386755.090000002</v>
      </c>
      <c r="DH27" s="85">
        <v>10820076.48</v>
      </c>
      <c r="DI27" s="85">
        <v>9786215.6400000006</v>
      </c>
      <c r="DJ27" s="85">
        <v>10797653.25</v>
      </c>
      <c r="DK27" s="85">
        <v>10340397.649999999</v>
      </c>
      <c r="DL27" s="85">
        <v>10496713.189999999</v>
      </c>
      <c r="DM27" s="85">
        <v>10178587.17</v>
      </c>
      <c r="DN27" s="85">
        <v>10568776.529999999</v>
      </c>
      <c r="DO27" s="85">
        <v>10587177.960000001</v>
      </c>
      <c r="DP27" s="85">
        <v>10073024.040000001</v>
      </c>
      <c r="DQ27" s="85">
        <v>8276365.5</v>
      </c>
      <c r="DR27" s="85">
        <v>10439853.16</v>
      </c>
      <c r="DS27" s="85">
        <v>10819178.970000001</v>
      </c>
      <c r="DT27" s="85">
        <v>11278807.280000001</v>
      </c>
      <c r="DU27" s="85">
        <v>10183213.959999999</v>
      </c>
      <c r="DV27" s="85">
        <v>11298163.569999998</v>
      </c>
      <c r="DW27" s="85">
        <v>10832809.34</v>
      </c>
      <c r="DX27" s="85">
        <v>11014001.120000001</v>
      </c>
      <c r="DY27" s="85">
        <v>10670313.91</v>
      </c>
      <c r="DZ27" s="85">
        <v>11027234.939999999</v>
      </c>
      <c r="EA27" s="85">
        <v>11014479.91</v>
      </c>
      <c r="EB27" s="85">
        <v>10676369.440000001</v>
      </c>
      <c r="EC27" s="85">
        <v>2167587.7000000002</v>
      </c>
      <c r="ED27" s="85">
        <v>7328037.1200000001</v>
      </c>
      <c r="EE27" s="85">
        <v>11327330.539999999</v>
      </c>
      <c r="EF27" s="85">
        <v>11509867.33</v>
      </c>
      <c r="EG27" s="85">
        <v>10764532.069999998</v>
      </c>
      <c r="EH27" s="85">
        <v>11532653.379999999</v>
      </c>
      <c r="EI27" s="85">
        <v>11061237.800000001</v>
      </c>
      <c r="EJ27" s="85">
        <v>11199295.25</v>
      </c>
      <c r="EK27" s="85">
        <v>10905610.35</v>
      </c>
      <c r="EL27" s="85">
        <v>11260250.52</v>
      </c>
      <c r="EM27" s="85">
        <v>11306865.409999998</v>
      </c>
      <c r="EN27" s="85">
        <v>10821534.539999999</v>
      </c>
      <c r="EO27" s="85">
        <v>8875212.9700000007</v>
      </c>
      <c r="EP27" s="85">
        <v>11191582.439999999</v>
      </c>
      <c r="EQ27" s="85">
        <v>11591269.709999999</v>
      </c>
      <c r="ER27" s="85">
        <v>12470778.02</v>
      </c>
      <c r="ES27" s="85">
        <v>11247970.199999999</v>
      </c>
      <c r="ET27" s="85">
        <v>12474164.409999998</v>
      </c>
      <c r="EU27" s="85">
        <v>11839785.41</v>
      </c>
      <c r="EV27" s="85">
        <v>12149732.640000001</v>
      </c>
      <c r="EW27" s="85">
        <v>11702618.559999999</v>
      </c>
      <c r="EX27" s="85">
        <v>12102191.08</v>
      </c>
      <c r="EY27" s="85">
        <v>12304143.549999999</v>
      </c>
      <c r="EZ27" s="85">
        <v>11693273.539999999</v>
      </c>
      <c r="FA27" s="85">
        <v>1231535.4000000001</v>
      </c>
      <c r="FB27" s="85">
        <v>3734494.27</v>
      </c>
      <c r="FC27" s="85">
        <v>12392418.879999999</v>
      </c>
      <c r="FD27" s="85">
        <v>13993041.739999998</v>
      </c>
      <c r="FE27" s="85">
        <v>12573282.16</v>
      </c>
      <c r="FF27" s="85">
        <v>13969832.379999999</v>
      </c>
      <c r="FG27" s="85">
        <v>13205141.41</v>
      </c>
      <c r="FH27" s="85">
        <v>13617316.66</v>
      </c>
      <c r="FI27" s="85">
        <v>13130593.34</v>
      </c>
      <c r="FJ27" s="85">
        <v>13622080.84</v>
      </c>
      <c r="FK27" s="85">
        <v>13813140.879999999</v>
      </c>
      <c r="FL27" s="85">
        <v>13042354.310000001</v>
      </c>
      <c r="FM27" s="85">
        <v>10890620.119999999</v>
      </c>
      <c r="FN27" s="85">
        <v>13386181.640000001</v>
      </c>
      <c r="FO27" s="85">
        <v>13827685.879999999</v>
      </c>
      <c r="FP27" s="85">
        <v>14969305.720000001</v>
      </c>
      <c r="FQ27" s="85">
        <v>13543697.039999999</v>
      </c>
      <c r="FR27" s="85">
        <v>2476898.21</v>
      </c>
      <c r="FS27" s="85">
        <v>13369408.560000001</v>
      </c>
      <c r="FT27" s="85">
        <v>14526259.219999999</v>
      </c>
      <c r="FU27" s="85">
        <v>14089509.59</v>
      </c>
      <c r="FV27" s="85">
        <v>14697314.58</v>
      </c>
      <c r="FW27" s="85">
        <v>14816023.5</v>
      </c>
      <c r="FX27" s="85">
        <v>13976723.039999999</v>
      </c>
      <c r="FY27" s="85">
        <v>14903406.25</v>
      </c>
      <c r="FZ27" s="85">
        <v>14371417.069999998</v>
      </c>
      <c r="GA27" s="85">
        <v>14894713.409999998</v>
      </c>
    </row>
    <row r="28" spans="2:183">
      <c r="B28" s="43" t="s">
        <v>1</v>
      </c>
      <c r="C28" s="653" t="s">
        <v>51</v>
      </c>
      <c r="D28" s="86">
        <v>24.934999575454622</v>
      </c>
      <c r="E28" s="86">
        <v>24.981473774230331</v>
      </c>
      <c r="F28" s="86">
        <v>25.190737420217562</v>
      </c>
      <c r="G28" s="86">
        <v>25.263013596167291</v>
      </c>
      <c r="H28" s="86">
        <v>25.082349789409189</v>
      </c>
      <c r="I28" s="86">
        <v>25.356740586944117</v>
      </c>
      <c r="J28" s="86">
        <v>25.10565898200776</v>
      </c>
      <c r="K28" s="86">
        <v>25.48867436915106</v>
      </c>
      <c r="L28" s="86">
        <v>25.303951536880614</v>
      </c>
      <c r="M28" s="86">
        <v>26.090640385867118</v>
      </c>
      <c r="N28" s="86">
        <v>25.730904625218241</v>
      </c>
      <c r="O28" s="86">
        <v>25.153877142096732</v>
      </c>
      <c r="P28" s="86">
        <v>26.459814915008415</v>
      </c>
      <c r="Q28" s="86">
        <v>26.71093432191244</v>
      </c>
      <c r="R28" s="86">
        <v>26.655129756053892</v>
      </c>
      <c r="S28" s="86">
        <v>26.825207817995501</v>
      </c>
      <c r="T28" s="86">
        <v>26.627146375237995</v>
      </c>
      <c r="U28" s="86">
        <v>27.026189249374919</v>
      </c>
      <c r="V28" s="86">
        <v>26.657091233557633</v>
      </c>
      <c r="W28" s="86">
        <v>26.657696019714681</v>
      </c>
      <c r="X28" s="86">
        <v>26.731912432685498</v>
      </c>
      <c r="Y28" s="86">
        <v>27.412882759473558</v>
      </c>
      <c r="Z28" s="86">
        <v>26.642312163066443</v>
      </c>
      <c r="AA28" s="86">
        <v>26.626822919446763</v>
      </c>
      <c r="AB28" s="86">
        <v>28.131086035440525</v>
      </c>
      <c r="AC28" s="86">
        <v>28.187701102023052</v>
      </c>
      <c r="AD28" s="86">
        <v>28.150774371896073</v>
      </c>
      <c r="AE28" s="86">
        <v>28.560873676749836</v>
      </c>
      <c r="AF28" s="86">
        <v>28.545931917759827</v>
      </c>
      <c r="AG28" s="86">
        <v>28.566063325962194</v>
      </c>
      <c r="AH28" s="86">
        <v>28.725768226222677</v>
      </c>
      <c r="AI28" s="86">
        <v>28.751190344230192</v>
      </c>
      <c r="AJ28" s="86">
        <v>28.6357146289665</v>
      </c>
      <c r="AK28" s="86">
        <v>29.723916479324203</v>
      </c>
      <c r="AL28" s="86">
        <v>28.551025300679516</v>
      </c>
      <c r="AM28" s="86">
        <v>28.548734170556575</v>
      </c>
      <c r="AN28" s="86">
        <v>29.272362075931795</v>
      </c>
      <c r="AO28" s="86">
        <v>29.315492585677454</v>
      </c>
      <c r="AP28" s="86">
        <v>29.446595908880067</v>
      </c>
      <c r="AQ28" s="86">
        <v>29.466071003204878</v>
      </c>
      <c r="AR28" s="86">
        <v>29.439085898257698</v>
      </c>
      <c r="AS28" s="86">
        <v>29.665181859410431</v>
      </c>
      <c r="AT28" s="86">
        <v>29.640846753509546</v>
      </c>
      <c r="AU28" s="86">
        <v>29.64821763293557</v>
      </c>
      <c r="AV28" s="86">
        <v>29.706076834551077</v>
      </c>
      <c r="AW28" s="86">
        <v>30.026294396906803</v>
      </c>
      <c r="AX28" s="86">
        <v>29.590372542281443</v>
      </c>
      <c r="AY28" s="86">
        <v>29.64904764684465</v>
      </c>
      <c r="AZ28" s="86">
        <v>30.639876301168961</v>
      </c>
      <c r="BA28" s="86">
        <v>30.701133658298062</v>
      </c>
      <c r="BB28" s="86">
        <v>30.828771325456998</v>
      </c>
      <c r="BC28" s="86">
        <v>31.223581912566864</v>
      </c>
      <c r="BD28" s="86">
        <v>30.856331368926842</v>
      </c>
      <c r="BE28" s="86">
        <v>30.876541122242816</v>
      </c>
      <c r="BF28" s="86">
        <v>30.878907226663973</v>
      </c>
      <c r="BG28" s="86">
        <v>30.868855428620552</v>
      </c>
      <c r="BH28" s="86">
        <v>31.16315247880916</v>
      </c>
      <c r="BI28" s="86" t="e">
        <v>#DIV/0!</v>
      </c>
      <c r="BJ28" s="86">
        <v>31.711953309898373</v>
      </c>
      <c r="BK28" s="86">
        <v>31.010509212694174</v>
      </c>
      <c r="BL28" s="86">
        <v>31.436023570126796</v>
      </c>
      <c r="BM28" s="86">
        <v>31.311608633093524</v>
      </c>
      <c r="BN28" s="86">
        <v>31.404527710997698</v>
      </c>
      <c r="BO28" s="86">
        <v>31.444283071497829</v>
      </c>
      <c r="BP28" s="86">
        <v>31.626573001989083</v>
      </c>
      <c r="BQ28" s="86">
        <v>31.514272810008798</v>
      </c>
      <c r="BR28" s="86">
        <v>31.412793259737235</v>
      </c>
      <c r="BS28" s="86">
        <v>31.381461069878199</v>
      </c>
      <c r="BT28" s="86">
        <v>31.681621413665226</v>
      </c>
      <c r="BU28" s="86">
        <v>31.622860006068201</v>
      </c>
      <c r="BV28" s="86">
        <v>31.621096300427588</v>
      </c>
      <c r="BW28" s="86">
        <v>31.47899119018447</v>
      </c>
      <c r="BX28" s="86">
        <v>32.448488320959683</v>
      </c>
      <c r="BY28" s="86">
        <v>32.315883243331697</v>
      </c>
      <c r="BZ28" s="86">
        <v>32.459671992406136</v>
      </c>
      <c r="CA28" s="86">
        <v>32.550839015301527</v>
      </c>
      <c r="CB28" s="86">
        <v>32.392377693295515</v>
      </c>
      <c r="CC28" s="86">
        <v>32.628760927335037</v>
      </c>
      <c r="CD28" s="86">
        <v>32.579148136426959</v>
      </c>
      <c r="CE28" s="86">
        <v>32.376690579673173</v>
      </c>
      <c r="CF28" s="86">
        <v>32.403791984031031</v>
      </c>
      <c r="CG28" s="86">
        <v>33.308078693578295</v>
      </c>
      <c r="CH28" s="86">
        <v>33.039681718352114</v>
      </c>
      <c r="CI28" s="86">
        <v>32.287212668955242</v>
      </c>
      <c r="CJ28" s="86">
        <v>33.934649025599043</v>
      </c>
      <c r="CK28" s="86">
        <v>33.971028380665928</v>
      </c>
      <c r="CL28" s="86">
        <v>33.943819332478725</v>
      </c>
      <c r="CM28" s="86">
        <v>34.339671700683141</v>
      </c>
      <c r="CN28" s="86">
        <v>34.058984401974186</v>
      </c>
      <c r="CO28" s="86">
        <v>34.413534474716393</v>
      </c>
      <c r="CP28" s="86">
        <v>34.042216412975151</v>
      </c>
      <c r="CQ28" s="86">
        <v>34.032364117426575</v>
      </c>
      <c r="CR28" s="86">
        <v>34.060973254272056</v>
      </c>
      <c r="CS28" s="86">
        <v>34.561472509550526</v>
      </c>
      <c r="CT28" s="86">
        <v>34.534042407978241</v>
      </c>
      <c r="CU28" s="86">
        <v>34.147385786487185</v>
      </c>
      <c r="CV28" s="86">
        <v>34.944277058232551</v>
      </c>
      <c r="CW28" s="86">
        <v>34.994424598739215</v>
      </c>
      <c r="CX28" s="86">
        <v>34.945897547506064</v>
      </c>
      <c r="CY28" s="86">
        <v>34.98784305827963</v>
      </c>
      <c r="CZ28" s="86">
        <v>35.23853184804539</v>
      </c>
      <c r="DA28" s="86">
        <v>35.264261256523902</v>
      </c>
      <c r="DB28" s="86">
        <v>35.063804444593131</v>
      </c>
      <c r="DC28" s="86">
        <v>35.210058438457402</v>
      </c>
      <c r="DD28" s="86">
        <v>35.29353684278778</v>
      </c>
      <c r="DE28" s="86">
        <v>40.372260813288747</v>
      </c>
      <c r="DF28" s="86">
        <v>34.965056073720461</v>
      </c>
      <c r="DG28" s="86">
        <v>35.160375783134008</v>
      </c>
      <c r="DH28" s="86">
        <v>36.489246927632188</v>
      </c>
      <c r="DI28" s="86">
        <v>36.535497339978726</v>
      </c>
      <c r="DJ28" s="86">
        <v>36.299780631075045</v>
      </c>
      <c r="DK28" s="86">
        <v>36.35595701442579</v>
      </c>
      <c r="DL28" s="86">
        <v>36.419002092770683</v>
      </c>
      <c r="DM28" s="86">
        <v>36.425989757794383</v>
      </c>
      <c r="DN28" s="86">
        <v>36.609585346545153</v>
      </c>
      <c r="DO28" s="86">
        <v>36.381957326712318</v>
      </c>
      <c r="DP28" s="86">
        <v>36.47307357238293</v>
      </c>
      <c r="DQ28" s="86">
        <v>36.702611553095814</v>
      </c>
      <c r="DR28" s="86">
        <v>36.31758561191122</v>
      </c>
      <c r="DS28" s="86">
        <v>36.505552166782429</v>
      </c>
      <c r="DT28" s="86">
        <v>38.02125268936949</v>
      </c>
      <c r="DU28" s="86">
        <v>38.084035035229697</v>
      </c>
      <c r="DV28" s="86">
        <v>38.023311708462813</v>
      </c>
      <c r="DW28" s="86">
        <v>38.076390816233278</v>
      </c>
      <c r="DX28" s="86">
        <v>38.136359736290594</v>
      </c>
      <c r="DY28" s="86">
        <v>38.38021520344153</v>
      </c>
      <c r="DZ28" s="86">
        <v>38.132273324596554</v>
      </c>
      <c r="EA28" s="86">
        <v>38.138013601596171</v>
      </c>
      <c r="EB28" s="86">
        <v>38.618413791606685</v>
      </c>
      <c r="EC28" s="86">
        <v>38.798515423911446</v>
      </c>
      <c r="ED28" s="86">
        <v>38.532314924360733</v>
      </c>
      <c r="EE28" s="86">
        <v>38.45759282049913</v>
      </c>
      <c r="EF28" s="86">
        <v>38.816262771658792</v>
      </c>
      <c r="EG28" s="86">
        <v>38.863064147710752</v>
      </c>
      <c r="EH28" s="86">
        <v>38.817699060117604</v>
      </c>
      <c r="EI28" s="86">
        <v>38.871103542050967</v>
      </c>
      <c r="EJ28" s="86">
        <v>38.951526053359018</v>
      </c>
      <c r="EK28" s="86">
        <v>39.177939258732366</v>
      </c>
      <c r="EL28" s="86">
        <v>38.926736050589518</v>
      </c>
      <c r="EM28" s="86">
        <v>39.139160184155273</v>
      </c>
      <c r="EN28" s="86">
        <v>38.976720690753965</v>
      </c>
      <c r="EO28" s="86">
        <v>39.530249246159535</v>
      </c>
      <c r="EP28" s="86">
        <v>39.294079124768267</v>
      </c>
      <c r="EQ28" s="86">
        <v>39.252684044275419</v>
      </c>
      <c r="ER28" s="86">
        <v>42.276864864652289</v>
      </c>
      <c r="ES28" s="86">
        <v>42.121549903383809</v>
      </c>
      <c r="ET28" s="86">
        <v>42.293793384556714</v>
      </c>
      <c r="EU28" s="86">
        <v>42.167180980262266</v>
      </c>
      <c r="EV28" s="86">
        <v>42.188503841547465</v>
      </c>
      <c r="EW28" s="86">
        <v>42.228973513094203</v>
      </c>
      <c r="EX28" s="86">
        <v>42.208973530731868</v>
      </c>
      <c r="EY28" s="86">
        <v>42.603518087118815</v>
      </c>
      <c r="EZ28" s="86">
        <v>42.235639956472987</v>
      </c>
      <c r="FA28" s="86">
        <v>43.999121114683824</v>
      </c>
      <c r="FB28" s="86">
        <v>43.746242936397117</v>
      </c>
      <c r="FC28" s="86">
        <v>42.326757947560445</v>
      </c>
      <c r="FD28" s="86">
        <v>47.903858102848545</v>
      </c>
      <c r="FE28" s="86">
        <v>47.525796558019636</v>
      </c>
      <c r="FF28" s="86">
        <v>47.691340602941843</v>
      </c>
      <c r="FG28" s="86">
        <v>47.598445037991837</v>
      </c>
      <c r="FH28" s="86">
        <v>47.589398627205163</v>
      </c>
      <c r="FI28" s="86">
        <v>47.631051169071824</v>
      </c>
      <c r="FJ28" s="86">
        <v>47.591910904502619</v>
      </c>
      <c r="FK28" s="86">
        <v>47.757537596273856</v>
      </c>
      <c r="FL28" s="86">
        <v>47.671862997375598</v>
      </c>
      <c r="FM28" s="86">
        <v>48.446034546417017</v>
      </c>
      <c r="FN28" s="86">
        <v>47.522323278270179</v>
      </c>
      <c r="FO28" s="86">
        <v>47.754161325081675</v>
      </c>
      <c r="FP28" s="86">
        <v>51.509631577907818</v>
      </c>
      <c r="FQ28" s="86">
        <v>51.324434372678901</v>
      </c>
      <c r="FR28" s="86">
        <v>52.195772959076159</v>
      </c>
      <c r="FS28" s="86">
        <v>51.913985011454976</v>
      </c>
      <c r="FT28" s="86">
        <v>51.456674048155293</v>
      </c>
      <c r="FU28" s="86">
        <v>51.461384684500416</v>
      </c>
      <c r="FV28" s="86">
        <v>51.389605325998822</v>
      </c>
      <c r="FW28" s="86">
        <v>51.593613670725865</v>
      </c>
      <c r="FX28" s="86">
        <v>51.514555131286023</v>
      </c>
      <c r="FY28" s="86">
        <v>51.554285791970102</v>
      </c>
      <c r="FZ28" s="86">
        <v>51.344832477116732</v>
      </c>
      <c r="GA28" s="86">
        <v>51.559708277553788</v>
      </c>
    </row>
    <row r="29" spans="2:183">
      <c r="B29" s="43" t="s">
        <v>1</v>
      </c>
      <c r="C29" s="653" t="s">
        <v>52</v>
      </c>
      <c r="D29" s="87">
        <v>4512.8599999999997</v>
      </c>
      <c r="E29" s="87">
        <v>4055.92</v>
      </c>
      <c r="F29" s="87">
        <v>4374.9799999999996</v>
      </c>
      <c r="G29" s="87">
        <v>4156.91</v>
      </c>
      <c r="H29" s="87">
        <v>5388.2300000000005</v>
      </c>
      <c r="I29" s="87">
        <v>5084.43</v>
      </c>
      <c r="J29" s="87">
        <v>5335.02</v>
      </c>
      <c r="K29" s="87">
        <v>5298.51</v>
      </c>
      <c r="L29" s="87">
        <v>5162.0200000000004</v>
      </c>
      <c r="M29" s="87">
        <v>555.59</v>
      </c>
      <c r="N29" s="87">
        <v>2087.64</v>
      </c>
      <c r="O29" s="87">
        <v>4374.6400000000003</v>
      </c>
      <c r="P29" s="87">
        <v>4508.67</v>
      </c>
      <c r="Q29" s="87">
        <v>4035.17</v>
      </c>
      <c r="R29" s="87">
        <v>4223.05</v>
      </c>
      <c r="S29" s="87">
        <v>4114.18</v>
      </c>
      <c r="T29" s="87">
        <v>5361.94</v>
      </c>
      <c r="U29" s="87">
        <v>5142.82</v>
      </c>
      <c r="V29" s="87">
        <v>5309.2300000000005</v>
      </c>
      <c r="W29" s="87">
        <v>5311.2</v>
      </c>
      <c r="X29" s="87">
        <v>5039.99</v>
      </c>
      <c r="Y29" s="87">
        <v>3249.9500000000003</v>
      </c>
      <c r="Z29" s="87">
        <v>4107.16</v>
      </c>
      <c r="AA29" s="87">
        <v>4252</v>
      </c>
      <c r="AB29" s="87">
        <v>4973.09</v>
      </c>
      <c r="AC29" s="87">
        <v>4489.26</v>
      </c>
      <c r="AD29" s="87">
        <v>4697.24</v>
      </c>
      <c r="AE29" s="87">
        <v>4531.43</v>
      </c>
      <c r="AF29" s="87">
        <v>5791.9400000000005</v>
      </c>
      <c r="AG29" s="87">
        <v>5589.05</v>
      </c>
      <c r="AH29" s="87">
        <v>5781.51</v>
      </c>
      <c r="AI29" s="87">
        <v>5741.6100000000006</v>
      </c>
      <c r="AJ29" s="87">
        <v>5479.1100000000006</v>
      </c>
      <c r="AK29" s="87">
        <v>1515.16</v>
      </c>
      <c r="AL29" s="87">
        <v>4547.9799999999996</v>
      </c>
      <c r="AM29" s="87">
        <v>4685.1000000000004</v>
      </c>
      <c r="AN29" s="87">
        <v>4976.43</v>
      </c>
      <c r="AO29" s="87">
        <v>4642.5199999999995</v>
      </c>
      <c r="AP29" s="87">
        <v>4734.01</v>
      </c>
      <c r="AQ29" s="87">
        <v>4569.83</v>
      </c>
      <c r="AR29" s="87">
        <v>5856.91</v>
      </c>
      <c r="AS29" s="87">
        <v>5615.24</v>
      </c>
      <c r="AT29" s="87">
        <v>5813.76</v>
      </c>
      <c r="AU29" s="87">
        <v>5803.9699999999993</v>
      </c>
      <c r="AV29" s="87">
        <v>5552.34</v>
      </c>
      <c r="AW29" s="87">
        <v>3610.11</v>
      </c>
      <c r="AX29" s="87">
        <v>4644.83</v>
      </c>
      <c r="AY29" s="87">
        <v>4699.22</v>
      </c>
      <c r="AZ29" s="87">
        <v>5099.67</v>
      </c>
      <c r="BA29" s="87">
        <v>4590.7</v>
      </c>
      <c r="BB29" s="87">
        <v>4841.6400000000003</v>
      </c>
      <c r="BC29" s="87">
        <v>4669.68</v>
      </c>
      <c r="BD29" s="87">
        <v>5931.55</v>
      </c>
      <c r="BE29" s="87">
        <v>5728.8899999999994</v>
      </c>
      <c r="BF29" s="87">
        <v>5898.0599999999995</v>
      </c>
      <c r="BG29" s="87">
        <v>5918.6299999999992</v>
      </c>
      <c r="BH29" s="87">
        <v>5384.87</v>
      </c>
      <c r="BI29" s="87">
        <v>0</v>
      </c>
      <c r="BJ29" s="87">
        <v>2021.7</v>
      </c>
      <c r="BK29" s="87">
        <v>4836.96</v>
      </c>
      <c r="BL29" s="87">
        <v>5204.12</v>
      </c>
      <c r="BM29" s="87">
        <v>4700.82</v>
      </c>
      <c r="BN29" s="87">
        <v>5011.84</v>
      </c>
      <c r="BO29" s="87">
        <v>4815.58</v>
      </c>
      <c r="BP29" s="87">
        <v>6125.97</v>
      </c>
      <c r="BQ29" s="87">
        <v>5837.9699999999993</v>
      </c>
      <c r="BR29" s="87">
        <v>6175.7000000000007</v>
      </c>
      <c r="BS29" s="87">
        <v>6228.47</v>
      </c>
      <c r="BT29" s="87">
        <v>5873.6900000000005</v>
      </c>
      <c r="BU29" s="87">
        <v>4964.45</v>
      </c>
      <c r="BV29" s="87">
        <v>3832.2</v>
      </c>
      <c r="BW29" s="87">
        <v>5161.91</v>
      </c>
      <c r="BX29" s="87">
        <v>5447.91</v>
      </c>
      <c r="BY29" s="87">
        <v>4936.33</v>
      </c>
      <c r="BZ29" s="87">
        <v>5451.29</v>
      </c>
      <c r="CA29" s="87">
        <v>5171.71</v>
      </c>
      <c r="CB29" s="87">
        <v>6526.9500000000007</v>
      </c>
      <c r="CC29" s="87">
        <v>6259.66</v>
      </c>
      <c r="CD29" s="87">
        <v>6522.56</v>
      </c>
      <c r="CE29" s="87">
        <v>6557.6</v>
      </c>
      <c r="CF29" s="87">
        <v>6324.05</v>
      </c>
      <c r="CG29" s="87">
        <v>706.16</v>
      </c>
      <c r="CH29" s="87">
        <v>5094.8599999999997</v>
      </c>
      <c r="CI29" s="87">
        <v>5445.4</v>
      </c>
      <c r="CJ29" s="87">
        <v>5631.47</v>
      </c>
      <c r="CK29" s="87">
        <v>5268.17</v>
      </c>
      <c r="CL29" s="87">
        <v>5631.47</v>
      </c>
      <c r="CM29" s="87">
        <v>5393.08</v>
      </c>
      <c r="CN29" s="87">
        <v>6742.55</v>
      </c>
      <c r="CO29" s="87">
        <v>6548.45</v>
      </c>
      <c r="CP29" s="87">
        <v>6776.07</v>
      </c>
      <c r="CQ29" s="87">
        <v>6794.69</v>
      </c>
      <c r="CR29" s="87">
        <v>6548.8099999999995</v>
      </c>
      <c r="CS29" s="87">
        <v>4274.1899999999996</v>
      </c>
      <c r="CT29" s="87">
        <v>5428.79</v>
      </c>
      <c r="CU29" s="87">
        <v>5598.7800000000007</v>
      </c>
      <c r="CV29" s="87">
        <v>5770.49</v>
      </c>
      <c r="CW29" s="87">
        <v>5215.13</v>
      </c>
      <c r="CX29" s="87">
        <v>5783.67</v>
      </c>
      <c r="CY29" s="87">
        <v>5548.7999999999993</v>
      </c>
      <c r="CZ29" s="87">
        <v>6953.3099999999995</v>
      </c>
      <c r="DA29" s="87">
        <v>6722.02</v>
      </c>
      <c r="DB29" s="87">
        <v>6927.93</v>
      </c>
      <c r="DC29" s="87">
        <v>7008</v>
      </c>
      <c r="DD29" s="87">
        <v>6676.75</v>
      </c>
      <c r="DE29" s="87">
        <v>544.63</v>
      </c>
      <c r="DF29" s="87">
        <v>5585.21</v>
      </c>
      <c r="DG29" s="87">
        <v>5741.9400000000005</v>
      </c>
      <c r="DH29" s="87">
        <v>5919.3099999999995</v>
      </c>
      <c r="DI29" s="87">
        <v>5347.13</v>
      </c>
      <c r="DJ29" s="87">
        <v>5935.88</v>
      </c>
      <c r="DK29" s="87">
        <v>5678.14</v>
      </c>
      <c r="DL29" s="87">
        <v>7116.87</v>
      </c>
      <c r="DM29" s="87">
        <v>6899.6</v>
      </c>
      <c r="DN29" s="87">
        <v>7129.4</v>
      </c>
      <c r="DO29" s="87">
        <v>7183.48</v>
      </c>
      <c r="DP29" s="87">
        <v>6821.46</v>
      </c>
      <c r="DQ29" s="87">
        <v>4504.6900000000005</v>
      </c>
      <c r="DR29" s="87">
        <v>5736.7</v>
      </c>
      <c r="DS29" s="87">
        <v>5916.18</v>
      </c>
      <c r="DT29" s="87">
        <v>6087.6</v>
      </c>
      <c r="DU29" s="87">
        <v>5487.88</v>
      </c>
      <c r="DV29" s="87">
        <v>6097.2900000000009</v>
      </c>
      <c r="DW29" s="87">
        <v>5840.2</v>
      </c>
      <c r="DX29" s="87">
        <v>7331.11</v>
      </c>
      <c r="DY29" s="87">
        <v>7059.6799999999994</v>
      </c>
      <c r="DZ29" s="87">
        <v>7340.44</v>
      </c>
      <c r="EA29" s="87">
        <v>7331.11</v>
      </c>
      <c r="EB29" s="87">
        <v>7022.63</v>
      </c>
      <c r="EC29" s="87">
        <v>1148.5900000000001</v>
      </c>
      <c r="ED29" s="87">
        <v>3905.6099999999997</v>
      </c>
      <c r="EE29" s="87">
        <v>6048.56</v>
      </c>
      <c r="EF29" s="87">
        <v>6247.9</v>
      </c>
      <c r="EG29" s="87">
        <v>5836.79</v>
      </c>
      <c r="EH29" s="87">
        <v>6259.57</v>
      </c>
      <c r="EI29" s="87">
        <v>5997.67</v>
      </c>
      <c r="EJ29" s="87">
        <v>7496.13</v>
      </c>
      <c r="EK29" s="87">
        <v>7258.69</v>
      </c>
      <c r="EL29" s="87">
        <v>7540.3899999999994</v>
      </c>
      <c r="EM29" s="87">
        <v>7532.12</v>
      </c>
      <c r="EN29" s="87">
        <v>7239.11</v>
      </c>
      <c r="EO29" s="87">
        <v>4737.43</v>
      </c>
      <c r="EP29" s="87">
        <v>6005.69</v>
      </c>
      <c r="EQ29" s="87">
        <v>6225.8</v>
      </c>
      <c r="ER29" s="87">
        <v>6393.6100000000006</v>
      </c>
      <c r="ES29" s="87">
        <v>5786.58</v>
      </c>
      <c r="ET29" s="87">
        <v>6392.84</v>
      </c>
      <c r="EU29" s="87">
        <v>6088.06</v>
      </c>
      <c r="EV29" s="87">
        <v>7718.49</v>
      </c>
      <c r="EW29" s="87">
        <v>7428.6100000000006</v>
      </c>
      <c r="EX29" s="87">
        <v>7685.5</v>
      </c>
      <c r="EY29" s="87">
        <v>7742.68</v>
      </c>
      <c r="EZ29" s="87">
        <v>7421.75</v>
      </c>
      <c r="FA29" s="87">
        <v>608.36</v>
      </c>
      <c r="FB29" s="87">
        <v>1853.47</v>
      </c>
      <c r="FC29" s="87">
        <v>6347.5300000000007</v>
      </c>
      <c r="FD29" s="87">
        <v>6450.56</v>
      </c>
      <c r="FE29" s="87">
        <v>5839.2699999999995</v>
      </c>
      <c r="FF29" s="87">
        <v>6466.35</v>
      </c>
      <c r="FG29" s="87">
        <v>6127.74</v>
      </c>
      <c r="FH29" s="87">
        <v>7811.26</v>
      </c>
      <c r="FI29" s="87">
        <v>7526.6799999999994</v>
      </c>
      <c r="FJ29" s="87">
        <v>7813.65</v>
      </c>
      <c r="FK29" s="87">
        <v>7894.89</v>
      </c>
      <c r="FL29" s="87">
        <v>7471.32</v>
      </c>
      <c r="FM29" s="87">
        <v>4967.66</v>
      </c>
      <c r="FN29" s="87">
        <v>6218.35</v>
      </c>
      <c r="FO29" s="87">
        <v>6394.78</v>
      </c>
      <c r="FP29" s="87">
        <v>6628.76</v>
      </c>
      <c r="FQ29" s="87">
        <v>6016.9800000000005</v>
      </c>
      <c r="FR29" s="87">
        <v>1082.93</v>
      </c>
      <c r="FS29" s="87">
        <v>5879.64</v>
      </c>
      <c r="FT29" s="87">
        <v>7964.4299999999994</v>
      </c>
      <c r="FU29" s="87">
        <v>7723.9000000000005</v>
      </c>
      <c r="FV29" s="87">
        <v>8065.9</v>
      </c>
      <c r="FW29" s="87">
        <v>8099.46</v>
      </c>
      <c r="FX29" s="87">
        <v>7656.19</v>
      </c>
      <c r="FY29" s="87">
        <v>6595.03</v>
      </c>
      <c r="FZ29" s="87">
        <v>6384.2199999999993</v>
      </c>
      <c r="GA29" s="87">
        <v>6590.619999999999</v>
      </c>
    </row>
    <row r="30" spans="2:183">
      <c r="B30" s="43" t="s">
        <v>1</v>
      </c>
      <c r="C30" s="653" t="s">
        <v>53</v>
      </c>
      <c r="D30" s="86">
        <v>1.5413627080024717E-2</v>
      </c>
      <c r="E30" s="86">
        <v>1.5415887495248954E-2</v>
      </c>
      <c r="F30" s="86">
        <v>1.5429262924694166E-2</v>
      </c>
      <c r="G30" s="86">
        <v>1.5438334329214735E-2</v>
      </c>
      <c r="H30" s="86">
        <v>1.9462154461723374E-2</v>
      </c>
      <c r="I30" s="86">
        <v>1.9477067348025453E-2</v>
      </c>
      <c r="J30" s="86">
        <v>1.9466344658896552E-2</v>
      </c>
      <c r="K30" s="86">
        <v>1.9475748465917837E-2</v>
      </c>
      <c r="L30" s="86">
        <v>1.9469992057013292E-2</v>
      </c>
      <c r="M30" s="86">
        <v>1.5454434189517724E-2</v>
      </c>
      <c r="N30" s="86">
        <v>1.544432278874323E-2</v>
      </c>
      <c r="O30" s="86">
        <v>1.5429099341174382E-2</v>
      </c>
      <c r="P30" s="86">
        <v>1.5413846428289872E-2</v>
      </c>
      <c r="Q30" s="86">
        <v>1.5421719439720243E-2</v>
      </c>
      <c r="R30" s="86">
        <v>1.5442587057239429E-2</v>
      </c>
      <c r="S30" s="86">
        <v>1.5442980957993478E-2</v>
      </c>
      <c r="T30" s="86">
        <v>1.9464144861613353E-2</v>
      </c>
      <c r="U30" s="86">
        <v>1.9474553388329256E-2</v>
      </c>
      <c r="V30" s="86">
        <v>1.9468780180298254E-2</v>
      </c>
      <c r="W30" s="86">
        <v>1.946893630261249E-2</v>
      </c>
      <c r="X30" s="86">
        <v>1.9478224480567088E-2</v>
      </c>
      <c r="Y30" s="86">
        <v>1.54580651912311E-2</v>
      </c>
      <c r="Z30" s="86">
        <v>1.5440335035074923E-2</v>
      </c>
      <c r="AA30" s="86">
        <v>1.5439653576585582E-2</v>
      </c>
      <c r="AB30" s="86">
        <v>1.7139970121226644E-2</v>
      </c>
      <c r="AC30" s="86">
        <v>1.7142300730863518E-2</v>
      </c>
      <c r="AD30" s="86">
        <v>1.7172745039845529E-2</v>
      </c>
      <c r="AE30" s="86">
        <v>1.7174981712332144E-2</v>
      </c>
      <c r="AF30" s="86">
        <v>2.1218399341665965E-2</v>
      </c>
      <c r="AG30" s="86">
        <v>2.1220240625276571E-2</v>
      </c>
      <c r="AH30" s="86">
        <v>2.1224042350949497E-2</v>
      </c>
      <c r="AI30" s="86">
        <v>2.1228757506827716E-2</v>
      </c>
      <c r="AJ30" s="86">
        <v>2.1233897595684326E-2</v>
      </c>
      <c r="AK30" s="86">
        <v>1.7203260894248021E-2</v>
      </c>
      <c r="AL30" s="86">
        <v>1.7172818329775973E-2</v>
      </c>
      <c r="AM30" s="86">
        <v>1.7174258107130701E-2</v>
      </c>
      <c r="AN30" s="86">
        <v>1.7135653824691101E-2</v>
      </c>
      <c r="AO30" s="86">
        <v>1.7138204283487897E-2</v>
      </c>
      <c r="AP30" s="86">
        <v>1.7167461194965195E-2</v>
      </c>
      <c r="AQ30" s="86">
        <v>1.7169678047167649E-2</v>
      </c>
      <c r="AR30" s="86">
        <v>2.121077467415592E-2</v>
      </c>
      <c r="AS30" s="86">
        <v>2.1221617535903251E-2</v>
      </c>
      <c r="AT30" s="86">
        <v>2.1219900460177684E-2</v>
      </c>
      <c r="AU30" s="86">
        <v>2.1221113962139198E-2</v>
      </c>
      <c r="AV30" s="86">
        <v>2.1228679903192136E-2</v>
      </c>
      <c r="AW30" s="86">
        <v>1.7190263274431097E-2</v>
      </c>
      <c r="AX30" s="86">
        <v>1.7163217269525952E-2</v>
      </c>
      <c r="AY30" s="86">
        <v>1.7176653667142563E-2</v>
      </c>
      <c r="AZ30" s="86">
        <v>1.7533387190674276E-2</v>
      </c>
      <c r="BA30" s="86">
        <v>1.7537016946044648E-2</v>
      </c>
      <c r="BB30" s="86">
        <v>1.7567136432019109E-2</v>
      </c>
      <c r="BC30" s="86">
        <v>1.7578780543812563E-2</v>
      </c>
      <c r="BD30" s="86">
        <v>2.1714182919188921E-2</v>
      </c>
      <c r="BE30" s="86">
        <v>2.1715887510376744E-2</v>
      </c>
      <c r="BF30" s="86">
        <v>2.1718235966932935E-2</v>
      </c>
      <c r="BG30" s="86">
        <v>2.1716331463669868E-2</v>
      </c>
      <c r="BH30" s="86">
        <v>2.1739466570453579E-2</v>
      </c>
      <c r="BI30" s="86" t="e">
        <v>#DIV/0!</v>
      </c>
      <c r="BJ30" s="86">
        <v>1.7591013504106918E-2</v>
      </c>
      <c r="BK30" s="86">
        <v>1.7571577707139716E-2</v>
      </c>
      <c r="BL30" s="86">
        <v>1.7803075838054312E-2</v>
      </c>
      <c r="BM30" s="86">
        <v>1.7799394168875424E-2</v>
      </c>
      <c r="BN30" s="86">
        <v>1.782299275738217E-2</v>
      </c>
      <c r="BO30" s="86">
        <v>1.7828946182208694E-2</v>
      </c>
      <c r="BP30" s="86">
        <v>2.2039683785473461E-2</v>
      </c>
      <c r="BQ30" s="86">
        <v>2.2046131711019722E-2</v>
      </c>
      <c r="BR30" s="86">
        <v>2.2029103085872231E-2</v>
      </c>
      <c r="BS30" s="86">
        <v>2.2023139452986923E-2</v>
      </c>
      <c r="BT30" s="86">
        <v>2.2046068731514708E-2</v>
      </c>
      <c r="BU30" s="86">
        <v>1.7834076077065823E-2</v>
      </c>
      <c r="BV30" s="86">
        <v>1.7810931399888454E-2</v>
      </c>
      <c r="BW30" s="86">
        <v>1.7808238837969038E-2</v>
      </c>
      <c r="BX30" s="86">
        <v>1.8363486960192032E-2</v>
      </c>
      <c r="BY30" s="86">
        <v>1.8358585858585859E-2</v>
      </c>
      <c r="BZ30" s="86">
        <v>1.8363117718367742E-2</v>
      </c>
      <c r="CA30" s="86">
        <v>1.8377130886870301E-2</v>
      </c>
      <c r="CB30" s="86">
        <v>2.2713433614705528E-2</v>
      </c>
      <c r="CC30" s="86">
        <v>2.2724718285315984E-2</v>
      </c>
      <c r="CD30" s="86">
        <v>2.2718553961755438E-2</v>
      </c>
      <c r="CE30" s="86">
        <v>2.2710239323657656E-2</v>
      </c>
      <c r="CF30" s="86">
        <v>2.2713251737950482E-2</v>
      </c>
      <c r="CG30" s="86">
        <v>1.8386135932845927E-2</v>
      </c>
      <c r="CH30" s="86">
        <v>1.8377658011712174E-2</v>
      </c>
      <c r="CI30" s="86">
        <v>1.83595440262567E-2</v>
      </c>
      <c r="CJ30" s="86">
        <v>1.8916734951802461E-2</v>
      </c>
      <c r="CK30" s="86">
        <v>1.8917439567679356E-2</v>
      </c>
      <c r="CL30" s="86">
        <v>1.8916734951802461E-2</v>
      </c>
      <c r="CM30" s="86">
        <v>1.8932254916415668E-2</v>
      </c>
      <c r="CN30" s="86">
        <v>2.3408721297535889E-2</v>
      </c>
      <c r="CO30" s="86">
        <v>2.3415254991517205E-2</v>
      </c>
      <c r="CP30" s="86">
        <v>2.3405484992493116E-2</v>
      </c>
      <c r="CQ30" s="86">
        <v>2.3403593702241311E-2</v>
      </c>
      <c r="CR30" s="86">
        <v>2.3406747372070495E-2</v>
      </c>
      <c r="CS30" s="86">
        <v>1.8942351158029089E-2</v>
      </c>
      <c r="CT30" s="86">
        <v>1.8932864270245514E-2</v>
      </c>
      <c r="CU30" s="86">
        <v>1.8924719348634173E-2</v>
      </c>
      <c r="CV30" s="86">
        <v>1.9429404489151397E-2</v>
      </c>
      <c r="CW30" s="86">
        <v>1.9430150072279103E-2</v>
      </c>
      <c r="CX30" s="86">
        <v>1.9427991703532353E-2</v>
      </c>
      <c r="CY30" s="86">
        <v>1.9434015130288595E-2</v>
      </c>
      <c r="CZ30" s="86">
        <v>2.4044522675086839E-2</v>
      </c>
      <c r="DA30" s="86">
        <v>2.4045945433537594E-2</v>
      </c>
      <c r="DB30" s="86">
        <v>2.4042555753664176E-2</v>
      </c>
      <c r="DC30" s="86">
        <v>2.4039205309426215E-2</v>
      </c>
      <c r="DD30" s="86">
        <v>2.4050653429967005E-2</v>
      </c>
      <c r="DE30" s="86">
        <v>1.9581850213928737E-2</v>
      </c>
      <c r="DF30" s="86">
        <v>1.9429522656667642E-2</v>
      </c>
      <c r="DG30" s="86">
        <v>1.9437135695880597E-2</v>
      </c>
      <c r="DH30" s="86">
        <v>1.9962073709039296E-2</v>
      </c>
      <c r="DI30" s="86">
        <v>1.9962778368893618E-2</v>
      </c>
      <c r="DJ30" s="86">
        <v>1.9955367788124307E-2</v>
      </c>
      <c r="DK30" s="86">
        <v>1.9963856395976389E-2</v>
      </c>
      <c r="DL30" s="86">
        <v>2.4692425022234687E-2</v>
      </c>
      <c r="DM30" s="86">
        <v>2.4691517077500072E-2</v>
      </c>
      <c r="DN30" s="86">
        <v>2.469579870752164E-2</v>
      </c>
      <c r="DO30" s="86">
        <v>2.4685432114649311E-2</v>
      </c>
      <c r="DP30" s="86">
        <v>2.4699594825057843E-2</v>
      </c>
      <c r="DQ30" s="86">
        <v>1.9976629504474545E-2</v>
      </c>
      <c r="DR30" s="86">
        <v>1.9956515689139358E-2</v>
      </c>
      <c r="DS30" s="86">
        <v>1.9962089380066415E-2</v>
      </c>
      <c r="DT30" s="86">
        <v>2.0521511905096202E-2</v>
      </c>
      <c r="DU30" s="86">
        <v>2.0524032492108844E-2</v>
      </c>
      <c r="DV30" s="86">
        <v>2.0520074506842467E-2</v>
      </c>
      <c r="DW30" s="86">
        <v>2.0527799453079414E-2</v>
      </c>
      <c r="DX30" s="86">
        <v>2.5384221880877866E-2</v>
      </c>
      <c r="DY30" s="86">
        <v>2.5393070902394104E-2</v>
      </c>
      <c r="DZ30" s="86">
        <v>2.5383304692953385E-2</v>
      </c>
      <c r="EA30" s="86">
        <v>2.538421924406576E-2</v>
      </c>
      <c r="EB30" s="86">
        <v>2.5402158736589284E-2</v>
      </c>
      <c r="EC30" s="86">
        <v>2.0559069804073189E-2</v>
      </c>
      <c r="ED30" s="86">
        <v>2.0536494565646046E-2</v>
      </c>
      <c r="EE30" s="86">
        <v>2.0535558383233891E-2</v>
      </c>
      <c r="EF30" s="86">
        <v>2.1070627594370974E-2</v>
      </c>
      <c r="EG30" s="86">
        <v>2.107249462509304E-2</v>
      </c>
      <c r="EH30" s="86">
        <v>2.1069054665869127E-2</v>
      </c>
      <c r="EI30" s="86">
        <v>2.10768501497231E-2</v>
      </c>
      <c r="EJ30" s="86">
        <v>2.6071792597339206E-2</v>
      </c>
      <c r="EK30" s="86">
        <v>2.6076533709822856E-2</v>
      </c>
      <c r="EL30" s="86">
        <v>2.6067161714311903E-2</v>
      </c>
      <c r="EM30" s="86">
        <v>2.6072730196784015E-2</v>
      </c>
      <c r="EN30" s="86">
        <v>2.6073637475045562E-2</v>
      </c>
      <c r="EO30" s="86">
        <v>2.1100540270892629E-2</v>
      </c>
      <c r="EP30" s="86">
        <v>2.1086210044379529E-2</v>
      </c>
      <c r="EQ30" s="86">
        <v>2.1083053577126188E-2</v>
      </c>
      <c r="ER30" s="86">
        <v>2.167481335437078E-2</v>
      </c>
      <c r="ES30" s="86">
        <v>2.1669662517413382E-2</v>
      </c>
      <c r="ET30" s="86">
        <v>2.167499523124608E-2</v>
      </c>
      <c r="EU30" s="86">
        <v>2.1682515260949779E-2</v>
      </c>
      <c r="EV30" s="86">
        <v>2.6801539973306417E-2</v>
      </c>
      <c r="EW30" s="86">
        <v>2.6806186437739177E-2</v>
      </c>
      <c r="EX30" s="86">
        <v>2.680482103827762E-2</v>
      </c>
      <c r="EY30" s="86">
        <v>2.6809294452905919E-2</v>
      </c>
      <c r="EZ30" s="86">
        <v>2.6807066453604353E-2</v>
      </c>
      <c r="FA30" s="86">
        <v>2.1734905323329761E-2</v>
      </c>
      <c r="FB30" s="86">
        <v>2.1711734717783881E-2</v>
      </c>
      <c r="FC30" s="86">
        <v>2.1680219856712781E-2</v>
      </c>
      <c r="FD30" s="86">
        <v>2.2082883526359776E-2</v>
      </c>
      <c r="FE30" s="86">
        <v>2.2071878649969571E-2</v>
      </c>
      <c r="FF30" s="86">
        <v>2.2075347213853472E-2</v>
      </c>
      <c r="FG30" s="86">
        <v>2.2087676802629869E-2</v>
      </c>
      <c r="FH30" s="86">
        <v>2.7298562205921605E-2</v>
      </c>
      <c r="FI30" s="86">
        <v>2.7302930715332737E-2</v>
      </c>
      <c r="FJ30" s="86">
        <v>2.7298805447330387E-2</v>
      </c>
      <c r="FK30" s="86">
        <v>2.7295783722828905E-2</v>
      </c>
      <c r="FL30" s="86">
        <v>2.7308853523206597E-2</v>
      </c>
      <c r="FM30" s="86">
        <v>2.2098229974332625E-2</v>
      </c>
      <c r="FN30" s="86">
        <v>2.2075782841194987E-2</v>
      </c>
      <c r="FO30" s="86">
        <v>2.2084487484640911E-2</v>
      </c>
      <c r="FP30" s="86">
        <v>2.2809674129520834E-2</v>
      </c>
      <c r="FQ30" s="86">
        <v>2.2801609798244686E-2</v>
      </c>
      <c r="FR30" s="86">
        <v>2.282062629072365E-2</v>
      </c>
      <c r="FS30" s="86">
        <v>2.2830893488137306E-2</v>
      </c>
      <c r="FT30" s="86">
        <v>2.8212568169312172E-2</v>
      </c>
      <c r="FU30" s="86">
        <v>2.8211243736029339E-2</v>
      </c>
      <c r="FV30" s="86">
        <v>2.8202663509905898E-2</v>
      </c>
      <c r="FW30" s="86">
        <v>2.820462657753596E-2</v>
      </c>
      <c r="FX30" s="86">
        <v>2.8218719131934716E-2</v>
      </c>
      <c r="FY30" s="86">
        <v>2.2813714913435749E-2</v>
      </c>
      <c r="FZ30" s="86">
        <v>2.280893420603082E-2</v>
      </c>
      <c r="GA30" s="86">
        <v>2.2814164678057511E-2</v>
      </c>
    </row>
    <row r="31" spans="2:183" s="41" customFormat="1">
      <c r="B31" s="43" t="s">
        <v>1</v>
      </c>
      <c r="C31" s="653" t="s">
        <v>228</v>
      </c>
      <c r="D31" s="85">
        <v>7305076.29</v>
      </c>
      <c r="E31" s="85">
        <v>6576681.6699999999</v>
      </c>
      <c r="F31" s="85">
        <v>7147228.9800000004</v>
      </c>
      <c r="G31" s="85">
        <v>6806449.9299999997</v>
      </c>
      <c r="H31" s="85">
        <v>6949607.5800000001</v>
      </c>
      <c r="I31" s="85">
        <v>6624385.4900000002</v>
      </c>
      <c r="J31" s="85">
        <v>6885886.8199999994</v>
      </c>
      <c r="K31" s="85">
        <v>6939665.9499999993</v>
      </c>
      <c r="L31" s="85">
        <v>6713922.0199999996</v>
      </c>
      <c r="M31" s="85">
        <v>938519.33</v>
      </c>
      <c r="N31" s="85">
        <v>3480185.48</v>
      </c>
      <c r="O31" s="85">
        <v>7136298.2000000002</v>
      </c>
      <c r="P31" s="85">
        <v>7744210.3900000006</v>
      </c>
      <c r="Q31" s="85">
        <v>6993084.6899999995</v>
      </c>
      <c r="R31" s="85">
        <v>7293542.21</v>
      </c>
      <c r="S31" s="85">
        <v>7150644.6199999992</v>
      </c>
      <c r="T31" s="85">
        <v>7340549.9100000011</v>
      </c>
      <c r="U31" s="85">
        <v>7142191.040000001</v>
      </c>
      <c r="V31" s="85">
        <v>7274826.2300000004</v>
      </c>
      <c r="W31" s="85">
        <v>7277632.2400000002</v>
      </c>
      <c r="X31" s="85">
        <v>6921921.5299999993</v>
      </c>
      <c r="Y31" s="85">
        <v>5766616.6599999992</v>
      </c>
      <c r="Z31" s="85">
        <v>7091015.4800000004</v>
      </c>
      <c r="AA31" s="85">
        <v>7337140.04</v>
      </c>
      <c r="AB31" s="85">
        <v>8167088.9899999993</v>
      </c>
      <c r="AC31" s="85">
        <v>7386340.8000000007</v>
      </c>
      <c r="AD31" s="85">
        <v>7704744.21</v>
      </c>
      <c r="AE31" s="85">
        <v>7540003.7799999993</v>
      </c>
      <c r="AF31" s="85">
        <v>7797912.46</v>
      </c>
      <c r="AG31" s="85">
        <v>7529403.6499999994</v>
      </c>
      <c r="AH31" s="85">
        <v>7830790.2199999988</v>
      </c>
      <c r="AI31" s="85">
        <v>7781897.2300000004</v>
      </c>
      <c r="AJ31" s="85">
        <v>7394524.3700000001</v>
      </c>
      <c r="AK31" s="85">
        <v>2619419.38</v>
      </c>
      <c r="AL31" s="85">
        <v>7565886.4600000009</v>
      </c>
      <c r="AM31" s="85">
        <v>7792717.2599999998</v>
      </c>
      <c r="AN31" s="85">
        <v>8506073.75</v>
      </c>
      <c r="AO31" s="85">
        <v>7945833.9299999997</v>
      </c>
      <c r="AP31" s="85">
        <v>8124774.4699999997</v>
      </c>
      <c r="AQ31" s="85">
        <v>7847170.8900000006</v>
      </c>
      <c r="AR31" s="85">
        <v>8134842.2599999998</v>
      </c>
      <c r="AS31" s="85">
        <v>7855022.3600000003</v>
      </c>
      <c r="AT31" s="85">
        <v>8126717.5099999998</v>
      </c>
      <c r="AU31" s="85">
        <v>8114584.9699999997</v>
      </c>
      <c r="AV31" s="85">
        <v>7775147.0299999993</v>
      </c>
      <c r="AW31" s="85">
        <v>6309402.1700000009</v>
      </c>
      <c r="AX31" s="85">
        <v>8012598.5800000001</v>
      </c>
      <c r="AY31" s="85">
        <v>8116139.3399999999</v>
      </c>
      <c r="AZ31" s="85">
        <v>8916855.0700000003</v>
      </c>
      <c r="BA31" s="85">
        <v>8041287.8600000003</v>
      </c>
      <c r="BB31" s="85">
        <v>8501491.790000001</v>
      </c>
      <c r="BC31" s="85">
        <v>8298995.6499999994</v>
      </c>
      <c r="BD31" s="85">
        <v>8434794.5200000014</v>
      </c>
      <c r="BE31" s="85">
        <v>8151300.0799999991</v>
      </c>
      <c r="BF31" s="85">
        <v>8391737.8599999994</v>
      </c>
      <c r="BG31" s="85">
        <v>8419003.2300000004</v>
      </c>
      <c r="BH31" s="85">
        <v>7724503.6600000001</v>
      </c>
      <c r="BI31" s="85">
        <v>0</v>
      </c>
      <c r="BJ31" s="85">
        <v>3646613.0700000003</v>
      </c>
      <c r="BK31" s="85">
        <v>8541155.9600000009</v>
      </c>
      <c r="BL31" s="85">
        <v>9194449.8699999992</v>
      </c>
      <c r="BM31" s="85">
        <v>8274096.6600000001</v>
      </c>
      <c r="BN31" s="85">
        <v>8835990.4699999988</v>
      </c>
      <c r="BO31" s="85">
        <v>8497884.0499999989</v>
      </c>
      <c r="BP31" s="85">
        <v>8796789.1799999997</v>
      </c>
      <c r="BQ31" s="85">
        <v>8351038.0099999998</v>
      </c>
      <c r="BR31" s="85">
        <v>8812525.4899999984</v>
      </c>
      <c r="BS31" s="85">
        <v>8881370.4199999999</v>
      </c>
      <c r="BT31" s="85">
        <v>8446744.7199999988</v>
      </c>
      <c r="BU31" s="85">
        <v>8807781.4099999983</v>
      </c>
      <c r="BV31" s="85">
        <v>6807427.2800000003</v>
      </c>
      <c r="BW31" s="85">
        <v>9129686.8499999996</v>
      </c>
      <c r="BX31" s="85">
        <v>9631966.25</v>
      </c>
      <c r="BY31" s="85">
        <v>8694160.2799999993</v>
      </c>
      <c r="BZ31" s="85">
        <v>9641455.8099999987</v>
      </c>
      <c r="CA31" s="85">
        <v>9165660.4000000004</v>
      </c>
      <c r="CB31" s="85">
        <v>9314825.8699999992</v>
      </c>
      <c r="CC31" s="85">
        <v>8994047.6300000008</v>
      </c>
      <c r="CD31" s="85">
        <v>9360086.5600000005</v>
      </c>
      <c r="CE31" s="85">
        <v>9355353.2299999986</v>
      </c>
      <c r="CF31" s="85">
        <v>9028510.8800000008</v>
      </c>
      <c r="CG31" s="85">
        <v>1279976.2000000002</v>
      </c>
      <c r="CH31" s="85">
        <v>9164725.1400000006</v>
      </c>
      <c r="CI31" s="85">
        <v>9581761</v>
      </c>
      <c r="CJ31" s="85">
        <v>10107901.15</v>
      </c>
      <c r="CK31" s="85">
        <v>9465594.5500000007</v>
      </c>
      <c r="CL31" s="85">
        <v>10110631.130000001</v>
      </c>
      <c r="CM31" s="85">
        <v>9787460.6400000006</v>
      </c>
      <c r="CN31" s="85">
        <v>9816949.7100000009</v>
      </c>
      <c r="CO31" s="85">
        <v>9630842.9499999993</v>
      </c>
      <c r="CP31" s="85">
        <v>9862262.5700000003</v>
      </c>
      <c r="CQ31" s="85">
        <v>9887301.379999999</v>
      </c>
      <c r="CR31" s="85">
        <v>9536230.0899999999</v>
      </c>
      <c r="CS31" s="85">
        <v>7802793.9700000007</v>
      </c>
      <c r="CT31" s="85">
        <v>9907684.5399999991</v>
      </c>
      <c r="CU31" s="85">
        <v>10107925.640000001</v>
      </c>
      <c r="CV31" s="85">
        <v>10384143.199999999</v>
      </c>
      <c r="CW31" s="85">
        <v>9397858.6700000018</v>
      </c>
      <c r="CX31" s="85">
        <v>10409099.790000001</v>
      </c>
      <c r="CY31" s="85">
        <v>9995277.75</v>
      </c>
      <c r="CZ31" s="85">
        <v>10197400.390000001</v>
      </c>
      <c r="DA31" s="85">
        <v>9864810.9900000002</v>
      </c>
      <c r="DB31" s="85">
        <v>10110661.709999999</v>
      </c>
      <c r="DC31" s="85">
        <v>10271577.33</v>
      </c>
      <c r="DD31" s="85">
        <v>9804586.1000000015</v>
      </c>
      <c r="DE31" s="85">
        <v>1123418.3199999998</v>
      </c>
      <c r="DF31" s="85">
        <v>10056639.180000002</v>
      </c>
      <c r="DG31" s="85">
        <v>10392497.030000001</v>
      </c>
      <c r="DH31" s="85">
        <v>10825995.790000001</v>
      </c>
      <c r="DI31" s="85">
        <v>9791562.7700000014</v>
      </c>
      <c r="DJ31" s="85">
        <v>10803589.130000001</v>
      </c>
      <c r="DK31" s="85">
        <v>10346075.789999999</v>
      </c>
      <c r="DL31" s="85">
        <v>10503830.059999999</v>
      </c>
      <c r="DM31" s="85">
        <v>10185486.77</v>
      </c>
      <c r="DN31" s="85">
        <v>10575905.93</v>
      </c>
      <c r="DO31" s="85">
        <v>10594361.440000001</v>
      </c>
      <c r="DP31" s="85">
        <v>10079845.500000002</v>
      </c>
      <c r="DQ31" s="85">
        <v>8280870.1900000004</v>
      </c>
      <c r="DR31" s="85">
        <v>10445589.859999999</v>
      </c>
      <c r="DS31" s="85">
        <v>10825095.15</v>
      </c>
      <c r="DT31" s="85">
        <v>11284894.880000001</v>
      </c>
      <c r="DU31" s="85">
        <v>10188701.84</v>
      </c>
      <c r="DV31" s="85">
        <v>11304260.859999998</v>
      </c>
      <c r="DW31" s="85">
        <v>10838649.539999999</v>
      </c>
      <c r="DX31" s="85">
        <v>11021332.23</v>
      </c>
      <c r="DY31" s="85">
        <v>10677373.59</v>
      </c>
      <c r="DZ31" s="85">
        <v>11034575.379999999</v>
      </c>
      <c r="EA31" s="85">
        <v>11021811.02</v>
      </c>
      <c r="EB31" s="85">
        <v>10683392.070000002</v>
      </c>
      <c r="EC31" s="85">
        <v>2168736.29</v>
      </c>
      <c r="ED31" s="85">
        <v>7331942.7300000004</v>
      </c>
      <c r="EE31" s="85">
        <v>11333379.1</v>
      </c>
      <c r="EF31" s="85">
        <v>11516115.23</v>
      </c>
      <c r="EG31" s="85">
        <v>10770368.859999998</v>
      </c>
      <c r="EH31" s="85">
        <v>11538912.949999999</v>
      </c>
      <c r="EI31" s="85">
        <v>11067235.470000001</v>
      </c>
      <c r="EJ31" s="85">
        <v>11206791.380000001</v>
      </c>
      <c r="EK31" s="85">
        <v>10912869.039999999</v>
      </c>
      <c r="EL31" s="85">
        <v>11267790.91</v>
      </c>
      <c r="EM31" s="85">
        <v>11314397.529999997</v>
      </c>
      <c r="EN31" s="85">
        <v>10828773.649999999</v>
      </c>
      <c r="EO31" s="85">
        <v>8879950.4000000004</v>
      </c>
      <c r="EP31" s="85">
        <v>11197588.129999999</v>
      </c>
      <c r="EQ31" s="85">
        <v>11597495.51</v>
      </c>
      <c r="ER31" s="85">
        <v>12477171.629999999</v>
      </c>
      <c r="ES31" s="85">
        <v>11253756.779999999</v>
      </c>
      <c r="ET31" s="85">
        <v>12480557.249999998</v>
      </c>
      <c r="EU31" s="85">
        <v>11845873.470000001</v>
      </c>
      <c r="EV31" s="85">
        <v>12157451.130000001</v>
      </c>
      <c r="EW31" s="85">
        <v>11710047.169999998</v>
      </c>
      <c r="EX31" s="85">
        <v>12109876.58</v>
      </c>
      <c r="EY31" s="85">
        <v>12311886.229999999</v>
      </c>
      <c r="EZ31" s="85">
        <v>11700695.289999999</v>
      </c>
      <c r="FA31" s="85">
        <v>1232143.7600000002</v>
      </c>
      <c r="FB31" s="85">
        <v>3736347.74</v>
      </c>
      <c r="FC31" s="85">
        <v>12398766.409999998</v>
      </c>
      <c r="FD31" s="85">
        <v>13999492.299999999</v>
      </c>
      <c r="FE31" s="85">
        <v>12579121.43</v>
      </c>
      <c r="FF31" s="85">
        <v>13976298.729999999</v>
      </c>
      <c r="FG31" s="85">
        <v>13211269.15</v>
      </c>
      <c r="FH31" s="85">
        <v>13625127.92</v>
      </c>
      <c r="FI31" s="85">
        <v>13138120.02</v>
      </c>
      <c r="FJ31" s="85">
        <v>13629894.49</v>
      </c>
      <c r="FK31" s="85">
        <v>13821035.77</v>
      </c>
      <c r="FL31" s="85">
        <v>13049825.630000001</v>
      </c>
      <c r="FM31" s="85">
        <v>10895587.779999999</v>
      </c>
      <c r="FN31" s="85">
        <v>13392399.99</v>
      </c>
      <c r="FO31" s="85">
        <v>13834080.659999998</v>
      </c>
      <c r="FP31" s="85">
        <v>14975934.48</v>
      </c>
      <c r="FQ31" s="85">
        <v>13549714.02</v>
      </c>
      <c r="FR31" s="85">
        <v>2477981.14</v>
      </c>
      <c r="FS31" s="85">
        <v>13375288.200000001</v>
      </c>
      <c r="FT31" s="85">
        <v>14534223.649999999</v>
      </c>
      <c r="FU31" s="85">
        <v>14097233.49</v>
      </c>
      <c r="FV31" s="85">
        <v>14705380.48</v>
      </c>
      <c r="FW31" s="85">
        <v>14824122.960000001</v>
      </c>
      <c r="FX31" s="85">
        <v>13984379.229999999</v>
      </c>
      <c r="FY31" s="85">
        <v>14910001.279999999</v>
      </c>
      <c r="FZ31" s="85">
        <v>14377801.289999999</v>
      </c>
      <c r="GA31" s="85">
        <v>14901304.029999997</v>
      </c>
    </row>
    <row r="32" spans="2:183" s="41" customFormat="1">
      <c r="B32" s="183" t="s">
        <v>1</v>
      </c>
      <c r="C32" s="654" t="s">
        <v>229</v>
      </c>
      <c r="D32" s="184">
        <v>24.950413202534648</v>
      </c>
      <c r="E32" s="184">
        <v>24.996889661725579</v>
      </c>
      <c r="F32" s="184">
        <v>25.206166683142257</v>
      </c>
      <c r="G32" s="184">
        <v>25.278451930496505</v>
      </c>
      <c r="H32" s="184">
        <v>25.101811943870914</v>
      </c>
      <c r="I32" s="184">
        <v>25.376217654292141</v>
      </c>
      <c r="J32" s="184">
        <v>25.125125326666655</v>
      </c>
      <c r="K32" s="184">
        <v>25.508150117616974</v>
      </c>
      <c r="L32" s="184">
        <v>25.323421528937626</v>
      </c>
      <c r="M32" s="184">
        <v>26.106094820056637</v>
      </c>
      <c r="N32" s="184">
        <v>25.746348948006982</v>
      </c>
      <c r="O32" s="184">
        <v>25.169306241437909</v>
      </c>
      <c r="P32" s="184">
        <v>26.475228761436703</v>
      </c>
      <c r="Q32" s="184">
        <v>26.726356041352162</v>
      </c>
      <c r="R32" s="184">
        <v>26.670572343111132</v>
      </c>
      <c r="S32" s="184">
        <v>26.840650798953494</v>
      </c>
      <c r="T32" s="184">
        <v>26.646610520099607</v>
      </c>
      <c r="U32" s="184">
        <v>27.045663802763247</v>
      </c>
      <c r="V32" s="184">
        <v>26.676560013737934</v>
      </c>
      <c r="W32" s="184">
        <v>26.677164956017293</v>
      </c>
      <c r="X32" s="184">
        <v>26.751390657166063</v>
      </c>
      <c r="Y32" s="184">
        <v>27.42834082466479</v>
      </c>
      <c r="Z32" s="184">
        <v>26.657752498101519</v>
      </c>
      <c r="AA32" s="184">
        <v>26.642262573023348</v>
      </c>
      <c r="AB32" s="184">
        <v>28.148226005561749</v>
      </c>
      <c r="AC32" s="184">
        <v>28.204843402753916</v>
      </c>
      <c r="AD32" s="184">
        <v>28.16794711693592</v>
      </c>
      <c r="AE32" s="184">
        <v>28.578048658462166</v>
      </c>
      <c r="AF32" s="184">
        <v>28.567150317101493</v>
      </c>
      <c r="AG32" s="184">
        <v>28.58728356658747</v>
      </c>
      <c r="AH32" s="184">
        <v>28.746992268573624</v>
      </c>
      <c r="AI32" s="184">
        <v>28.772419101737022</v>
      </c>
      <c r="AJ32" s="184">
        <v>28.656948526562186</v>
      </c>
      <c r="AK32" s="184">
        <v>29.741119740218451</v>
      </c>
      <c r="AL32" s="184">
        <v>28.568198119009292</v>
      </c>
      <c r="AM32" s="184">
        <v>28.565908428663704</v>
      </c>
      <c r="AN32" s="184">
        <v>29.289497729756484</v>
      </c>
      <c r="AO32" s="184">
        <v>29.332630789960941</v>
      </c>
      <c r="AP32" s="184">
        <v>29.463763370075032</v>
      </c>
      <c r="AQ32" s="184">
        <v>29.483240681252045</v>
      </c>
      <c r="AR32" s="184">
        <v>29.460296672931854</v>
      </c>
      <c r="AS32" s="184">
        <v>29.686403476946335</v>
      </c>
      <c r="AT32" s="184">
        <v>29.662066653969724</v>
      </c>
      <c r="AU32" s="184">
        <v>29.669438746897708</v>
      </c>
      <c r="AV32" s="184">
        <v>29.727305514454269</v>
      </c>
      <c r="AW32" s="184">
        <v>30.043484660181235</v>
      </c>
      <c r="AX32" s="184">
        <v>29.60753575955097</v>
      </c>
      <c r="AY32" s="184">
        <v>29.666224300511793</v>
      </c>
      <c r="AZ32" s="184">
        <v>30.657409688359632</v>
      </c>
      <c r="BA32" s="184">
        <v>30.718670675244105</v>
      </c>
      <c r="BB32" s="184">
        <v>30.846338461889019</v>
      </c>
      <c r="BC32" s="184">
        <v>31.241160693110675</v>
      </c>
      <c r="BD32" s="184">
        <v>30.878045551846036</v>
      </c>
      <c r="BE32" s="184">
        <v>30.898257009753191</v>
      </c>
      <c r="BF32" s="184">
        <v>30.900625462630906</v>
      </c>
      <c r="BG32" s="184">
        <v>30.890571760084224</v>
      </c>
      <c r="BH32" s="184">
        <v>31.184891945379615</v>
      </c>
      <c r="BI32" s="184" t="e">
        <v>#DIV/0!</v>
      </c>
      <c r="BJ32" s="184">
        <v>31.729544323402482</v>
      </c>
      <c r="BK32" s="184">
        <v>31.028080790401315</v>
      </c>
      <c r="BL32" s="184">
        <v>31.453826645964849</v>
      </c>
      <c r="BM32" s="184">
        <v>31.329408027262403</v>
      </c>
      <c r="BN32" s="184">
        <v>31.422350703755082</v>
      </c>
      <c r="BO32" s="184">
        <v>31.462112017680038</v>
      </c>
      <c r="BP32" s="184">
        <v>31.648612685774559</v>
      </c>
      <c r="BQ32" s="184">
        <v>31.536318941719816</v>
      </c>
      <c r="BR32" s="184">
        <v>31.434822362823102</v>
      </c>
      <c r="BS32" s="184">
        <v>31.403484209331186</v>
      </c>
      <c r="BT32" s="184">
        <v>31.703667482396742</v>
      </c>
      <c r="BU32" s="184">
        <v>31.640694082145266</v>
      </c>
      <c r="BV32" s="184">
        <v>31.638907231827478</v>
      </c>
      <c r="BW32" s="184">
        <v>31.496799429022438</v>
      </c>
      <c r="BX32" s="184">
        <v>32.466851807919873</v>
      </c>
      <c r="BY32" s="184">
        <v>32.334241829190283</v>
      </c>
      <c r="BZ32" s="184">
        <v>32.478035110124502</v>
      </c>
      <c r="CA32" s="184">
        <v>32.569216146188403</v>
      </c>
      <c r="CB32" s="184">
        <v>32.415091126910212</v>
      </c>
      <c r="CC32" s="184">
        <v>32.651485645620355</v>
      </c>
      <c r="CD32" s="184">
        <v>32.601866690388718</v>
      </c>
      <c r="CE32" s="184">
        <v>32.399400818996831</v>
      </c>
      <c r="CF32" s="184">
        <v>32.426505235768985</v>
      </c>
      <c r="CG32" s="184">
        <v>33.326464829511139</v>
      </c>
      <c r="CH32" s="184">
        <v>33.058059376363822</v>
      </c>
      <c r="CI32" s="184">
        <v>32.305572212981495</v>
      </c>
      <c r="CJ32" s="184">
        <v>33.953565760550852</v>
      </c>
      <c r="CK32" s="184">
        <v>33.989945820233608</v>
      </c>
      <c r="CL32" s="184">
        <v>33.962736067430534</v>
      </c>
      <c r="CM32" s="184">
        <v>34.358603955599555</v>
      </c>
      <c r="CN32" s="184">
        <v>34.082393123271721</v>
      </c>
      <c r="CO32" s="184">
        <v>34.436949729707912</v>
      </c>
      <c r="CP32" s="184">
        <v>34.065621897967645</v>
      </c>
      <c r="CQ32" s="184">
        <v>34.055767711128809</v>
      </c>
      <c r="CR32" s="184">
        <v>34.084380001644128</v>
      </c>
      <c r="CS32" s="184">
        <v>34.580414860708558</v>
      </c>
      <c r="CT32" s="184">
        <v>34.552975272248482</v>
      </c>
      <c r="CU32" s="184">
        <v>34.166310505835817</v>
      </c>
      <c r="CV32" s="184">
        <v>34.963706462721703</v>
      </c>
      <c r="CW32" s="184">
        <v>35.013854748811497</v>
      </c>
      <c r="CX32" s="184">
        <v>34.965325539209594</v>
      </c>
      <c r="CY32" s="184">
        <v>35.007277073409917</v>
      </c>
      <c r="CZ32" s="184">
        <v>35.262576370720474</v>
      </c>
      <c r="DA32" s="184">
        <v>35.288307201957437</v>
      </c>
      <c r="DB32" s="184">
        <v>35.087847000346791</v>
      </c>
      <c r="DC32" s="184">
        <v>35.23409764376683</v>
      </c>
      <c r="DD32" s="184">
        <v>35.317587496217747</v>
      </c>
      <c r="DE32" s="184">
        <v>40.391842663502672</v>
      </c>
      <c r="DF32" s="184">
        <v>34.984485596377134</v>
      </c>
      <c r="DG32" s="184">
        <v>35.179812918829889</v>
      </c>
      <c r="DH32" s="184">
        <v>36.509209001341226</v>
      </c>
      <c r="DI32" s="184">
        <v>36.555460118347618</v>
      </c>
      <c r="DJ32" s="184">
        <v>36.319735998863166</v>
      </c>
      <c r="DK32" s="184">
        <v>36.375920870821773</v>
      </c>
      <c r="DL32" s="184">
        <v>36.443694517792913</v>
      </c>
      <c r="DM32" s="184">
        <v>36.450681274871883</v>
      </c>
      <c r="DN32" s="184">
        <v>36.634281145252679</v>
      </c>
      <c r="DO32" s="184">
        <v>36.406642758826969</v>
      </c>
      <c r="DP32" s="184">
        <v>36.497773167207995</v>
      </c>
      <c r="DQ32" s="184">
        <v>36.72258818260029</v>
      </c>
      <c r="DR32" s="184">
        <v>36.337542127600358</v>
      </c>
      <c r="DS32" s="184">
        <v>36.525514256162495</v>
      </c>
      <c r="DT32" s="184">
        <v>38.041774201274585</v>
      </c>
      <c r="DU32" s="184">
        <v>38.104559067721809</v>
      </c>
      <c r="DV32" s="184">
        <v>38.043831782969654</v>
      </c>
      <c r="DW32" s="184">
        <v>38.096918615686356</v>
      </c>
      <c r="DX32" s="184">
        <v>38.161743958171471</v>
      </c>
      <c r="DY32" s="184">
        <v>38.405608274343919</v>
      </c>
      <c r="DZ32" s="184">
        <v>38.157656629289505</v>
      </c>
      <c r="EA32" s="184">
        <v>38.163397820840238</v>
      </c>
      <c r="EB32" s="184">
        <v>38.643815950343281</v>
      </c>
      <c r="EC32" s="184">
        <v>38.819074493715519</v>
      </c>
      <c r="ED32" s="184">
        <v>38.55285141892638</v>
      </c>
      <c r="EE32" s="184">
        <v>38.478128378882367</v>
      </c>
      <c r="EF32" s="184">
        <v>38.837333399253168</v>
      </c>
      <c r="EG32" s="184">
        <v>38.884136642335839</v>
      </c>
      <c r="EH32" s="184">
        <v>38.838768114783477</v>
      </c>
      <c r="EI32" s="184">
        <v>38.892180392200693</v>
      </c>
      <c r="EJ32" s="184">
        <v>38.97759784595636</v>
      </c>
      <c r="EK32" s="184">
        <v>39.204015792442185</v>
      </c>
      <c r="EL32" s="184">
        <v>38.952803212303834</v>
      </c>
      <c r="EM32" s="184">
        <v>39.165232914352053</v>
      </c>
      <c r="EN32" s="184">
        <v>39.002794328229008</v>
      </c>
      <c r="EO32" s="184">
        <v>39.551349786430428</v>
      </c>
      <c r="EP32" s="184">
        <v>39.315165334812647</v>
      </c>
      <c r="EQ32" s="184">
        <v>39.273767097852549</v>
      </c>
      <c r="ER32" s="184">
        <v>42.298539678006662</v>
      </c>
      <c r="ES32" s="184">
        <v>42.143219565901227</v>
      </c>
      <c r="ET32" s="184">
        <v>42.315468379787958</v>
      </c>
      <c r="EU32" s="184">
        <v>42.188863495523222</v>
      </c>
      <c r="EV32" s="184">
        <v>42.215305381520778</v>
      </c>
      <c r="EW32" s="184">
        <v>42.255779699531942</v>
      </c>
      <c r="EX32" s="184">
        <v>42.235778351770144</v>
      </c>
      <c r="EY32" s="184">
        <v>42.630327381571718</v>
      </c>
      <c r="EZ32" s="184">
        <v>42.262447022926594</v>
      </c>
      <c r="FA32" s="184">
        <v>44.020856020007152</v>
      </c>
      <c r="FB32" s="184">
        <v>43.767954671114907</v>
      </c>
      <c r="FC32" s="184">
        <v>42.34843816741715</v>
      </c>
      <c r="FD32" s="184">
        <v>47.925940986374904</v>
      </c>
      <c r="FE32" s="184">
        <v>47.547868436669603</v>
      </c>
      <c r="FF32" s="184">
        <v>47.713415950155692</v>
      </c>
      <c r="FG32" s="184">
        <v>47.620532714794471</v>
      </c>
      <c r="FH32" s="184">
        <v>47.616697189411084</v>
      </c>
      <c r="FI32" s="184">
        <v>47.658354099787154</v>
      </c>
      <c r="FJ32" s="184">
        <v>47.619209709949956</v>
      </c>
      <c r="FK32" s="184">
        <v>47.784833379996684</v>
      </c>
      <c r="FL32" s="184">
        <v>47.699171850898807</v>
      </c>
      <c r="FM32" s="184">
        <v>48.46813277639135</v>
      </c>
      <c r="FN32" s="184">
        <v>47.54439906111137</v>
      </c>
      <c r="FO32" s="184">
        <v>47.776245812566316</v>
      </c>
      <c r="FP32" s="184">
        <v>51.532441252037337</v>
      </c>
      <c r="FQ32" s="184">
        <v>51.347235982477144</v>
      </c>
      <c r="FR32" s="184">
        <v>52.218593585366882</v>
      </c>
      <c r="FS32" s="184">
        <v>51.936815904943117</v>
      </c>
      <c r="FT32" s="184">
        <v>51.484886616324609</v>
      </c>
      <c r="FU32" s="184">
        <v>51.489595928236447</v>
      </c>
      <c r="FV32" s="184">
        <v>51.417807989508731</v>
      </c>
      <c r="FW32" s="184">
        <v>51.621818297303406</v>
      </c>
      <c r="FX32" s="184">
        <v>51.542773850417959</v>
      </c>
      <c r="FY32" s="184">
        <v>51.577099506883535</v>
      </c>
      <c r="FZ32" s="184">
        <v>51.367641411322765</v>
      </c>
      <c r="GA32" s="184">
        <v>51.582522442231841</v>
      </c>
    </row>
    <row r="33" spans="2:183">
      <c r="B33" s="42"/>
      <c r="C33" s="185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</row>
    <row r="34" spans="2:183">
      <c r="B34" s="188" t="s">
        <v>32</v>
      </c>
      <c r="C34" s="189" t="s">
        <v>33</v>
      </c>
      <c r="D34" s="162">
        <v>41275</v>
      </c>
      <c r="E34" s="162">
        <v>41306</v>
      </c>
      <c r="F34" s="162">
        <v>41334</v>
      </c>
      <c r="G34" s="162">
        <v>41365</v>
      </c>
      <c r="H34" s="162">
        <v>41395</v>
      </c>
      <c r="I34" s="162">
        <v>41426</v>
      </c>
      <c r="J34" s="162">
        <v>41456</v>
      </c>
      <c r="K34" s="162">
        <v>41487</v>
      </c>
      <c r="L34" s="162">
        <v>41518</v>
      </c>
      <c r="M34" s="162">
        <v>41548</v>
      </c>
      <c r="N34" s="162">
        <v>41579</v>
      </c>
      <c r="O34" s="162">
        <v>41609</v>
      </c>
      <c r="P34" s="162">
        <v>41640</v>
      </c>
      <c r="Q34" s="162">
        <v>41671</v>
      </c>
      <c r="R34" s="162">
        <v>41699</v>
      </c>
      <c r="S34" s="162">
        <v>41730</v>
      </c>
      <c r="T34" s="162">
        <v>41760</v>
      </c>
      <c r="U34" s="162">
        <v>41791</v>
      </c>
      <c r="V34" s="162">
        <v>41821</v>
      </c>
      <c r="W34" s="162">
        <v>41852</v>
      </c>
      <c r="X34" s="162">
        <v>41883</v>
      </c>
      <c r="Y34" s="162">
        <v>41913</v>
      </c>
      <c r="Z34" s="162">
        <v>41944</v>
      </c>
      <c r="AA34" s="162">
        <v>41974</v>
      </c>
      <c r="AB34" s="162">
        <v>42005</v>
      </c>
      <c r="AC34" s="162">
        <v>42036</v>
      </c>
      <c r="AD34" s="162">
        <v>42064</v>
      </c>
      <c r="AE34" s="162">
        <v>42095</v>
      </c>
      <c r="AF34" s="162">
        <v>42125</v>
      </c>
      <c r="AG34" s="162">
        <v>42156</v>
      </c>
      <c r="AH34" s="162">
        <v>42186</v>
      </c>
      <c r="AI34" s="162">
        <v>42217</v>
      </c>
      <c r="AJ34" s="162">
        <v>42248</v>
      </c>
      <c r="AK34" s="162">
        <v>42278</v>
      </c>
      <c r="AL34" s="162">
        <v>42309</v>
      </c>
      <c r="AM34" s="162">
        <v>42339</v>
      </c>
      <c r="AN34" s="162">
        <v>42370</v>
      </c>
      <c r="AO34" s="162">
        <v>42401</v>
      </c>
      <c r="AP34" s="162">
        <v>42430</v>
      </c>
      <c r="AQ34" s="162">
        <v>42461</v>
      </c>
      <c r="AR34" s="162">
        <v>42491</v>
      </c>
      <c r="AS34" s="162">
        <v>42522</v>
      </c>
      <c r="AT34" s="162">
        <v>42552</v>
      </c>
      <c r="AU34" s="162">
        <v>42583</v>
      </c>
      <c r="AV34" s="162">
        <v>42614</v>
      </c>
      <c r="AW34" s="162">
        <v>42644</v>
      </c>
      <c r="AX34" s="162">
        <v>42675</v>
      </c>
      <c r="AY34" s="162">
        <v>42705</v>
      </c>
      <c r="AZ34" s="162">
        <v>42736</v>
      </c>
      <c r="BA34" s="162">
        <v>42767</v>
      </c>
      <c r="BB34" s="162">
        <v>42795</v>
      </c>
      <c r="BC34" s="162">
        <v>42826</v>
      </c>
      <c r="BD34" s="162">
        <v>42856</v>
      </c>
      <c r="BE34" s="162">
        <v>42887</v>
      </c>
      <c r="BF34" s="162">
        <v>42917</v>
      </c>
      <c r="BG34" s="162">
        <v>42948</v>
      </c>
      <c r="BH34" s="162">
        <v>42979</v>
      </c>
      <c r="BI34" s="162">
        <v>43009</v>
      </c>
      <c r="BJ34" s="162">
        <v>43040</v>
      </c>
      <c r="BK34" s="162">
        <v>43070</v>
      </c>
      <c r="BL34" s="162">
        <v>43101</v>
      </c>
      <c r="BM34" s="162">
        <v>43132</v>
      </c>
      <c r="BN34" s="162">
        <v>43160</v>
      </c>
      <c r="BO34" s="162">
        <v>43191</v>
      </c>
      <c r="BP34" s="162">
        <v>43221</v>
      </c>
      <c r="BQ34" s="162">
        <v>43252</v>
      </c>
      <c r="BR34" s="162">
        <v>43282</v>
      </c>
      <c r="BS34" s="162">
        <v>43313</v>
      </c>
      <c r="BT34" s="162">
        <v>43344</v>
      </c>
      <c r="BU34" s="162">
        <v>43374</v>
      </c>
      <c r="BV34" s="162">
        <v>43405</v>
      </c>
      <c r="BW34" s="162">
        <v>43435</v>
      </c>
      <c r="BX34" s="162">
        <v>43466</v>
      </c>
      <c r="BY34" s="162">
        <v>43497</v>
      </c>
      <c r="BZ34" s="162">
        <v>43525</v>
      </c>
      <c r="CA34" s="162">
        <v>43556</v>
      </c>
      <c r="CB34" s="162">
        <v>43586</v>
      </c>
      <c r="CC34" s="162">
        <v>43617</v>
      </c>
      <c r="CD34" s="162">
        <v>43647</v>
      </c>
      <c r="CE34" s="162">
        <v>43678</v>
      </c>
      <c r="CF34" s="162">
        <v>43709</v>
      </c>
      <c r="CG34" s="162">
        <v>43739</v>
      </c>
      <c r="CH34" s="162">
        <v>43770</v>
      </c>
      <c r="CI34" s="162">
        <v>43800</v>
      </c>
      <c r="CJ34" s="162">
        <v>43831</v>
      </c>
      <c r="CK34" s="162">
        <v>43862</v>
      </c>
      <c r="CL34" s="162">
        <v>43891</v>
      </c>
      <c r="CM34" s="162">
        <v>43922</v>
      </c>
      <c r="CN34" s="162">
        <v>43952</v>
      </c>
      <c r="CO34" s="162">
        <v>43983</v>
      </c>
      <c r="CP34" s="162">
        <v>44013</v>
      </c>
      <c r="CQ34" s="162">
        <v>44044</v>
      </c>
      <c r="CR34" s="162">
        <v>44075</v>
      </c>
      <c r="CS34" s="162">
        <v>44105</v>
      </c>
      <c r="CT34" s="162">
        <v>44136</v>
      </c>
      <c r="CU34" s="162">
        <v>44166</v>
      </c>
      <c r="CV34" s="162">
        <v>44197</v>
      </c>
      <c r="CW34" s="162">
        <v>44228</v>
      </c>
      <c r="CX34" s="162">
        <v>44256</v>
      </c>
      <c r="CY34" s="162">
        <v>44287</v>
      </c>
      <c r="CZ34" s="162">
        <v>44317</v>
      </c>
      <c r="DA34" s="162">
        <v>44348</v>
      </c>
      <c r="DB34" s="162">
        <v>44378</v>
      </c>
      <c r="DC34" s="162">
        <v>44409</v>
      </c>
      <c r="DD34" s="162">
        <v>44440</v>
      </c>
      <c r="DE34" s="162">
        <v>44470</v>
      </c>
      <c r="DF34" s="162">
        <v>44501</v>
      </c>
      <c r="DG34" s="162">
        <v>44531</v>
      </c>
      <c r="DH34" s="162">
        <v>44562</v>
      </c>
      <c r="DI34" s="162">
        <v>44593</v>
      </c>
      <c r="DJ34" s="162">
        <v>44621</v>
      </c>
      <c r="DK34" s="162">
        <v>44652</v>
      </c>
      <c r="DL34" s="162">
        <v>44682</v>
      </c>
      <c r="DM34" s="162">
        <v>44713</v>
      </c>
      <c r="DN34" s="162">
        <v>44743</v>
      </c>
      <c r="DO34" s="162">
        <v>44774</v>
      </c>
      <c r="DP34" s="162">
        <v>44805</v>
      </c>
      <c r="DQ34" s="162">
        <v>44835</v>
      </c>
      <c r="DR34" s="162">
        <v>44866</v>
      </c>
      <c r="DS34" s="162">
        <v>44896</v>
      </c>
      <c r="DT34" s="162">
        <v>44927</v>
      </c>
      <c r="DU34" s="162">
        <v>44958</v>
      </c>
      <c r="DV34" s="162">
        <v>44986</v>
      </c>
      <c r="DW34" s="162">
        <v>45017</v>
      </c>
      <c r="DX34" s="162">
        <v>45047</v>
      </c>
      <c r="DY34" s="162">
        <v>45078</v>
      </c>
      <c r="DZ34" s="162">
        <v>45108</v>
      </c>
      <c r="EA34" s="162">
        <v>45139</v>
      </c>
      <c r="EB34" s="162">
        <v>45170</v>
      </c>
      <c r="EC34" s="162">
        <v>45200</v>
      </c>
      <c r="ED34" s="162">
        <v>45231</v>
      </c>
      <c r="EE34" s="162">
        <v>45261</v>
      </c>
      <c r="EF34" s="162">
        <v>45292</v>
      </c>
      <c r="EG34" s="162">
        <v>45323</v>
      </c>
      <c r="EH34" s="162">
        <v>45352</v>
      </c>
      <c r="EI34" s="162">
        <v>45383</v>
      </c>
      <c r="EJ34" s="162">
        <v>45413</v>
      </c>
      <c r="EK34" s="162">
        <v>45444</v>
      </c>
      <c r="EL34" s="162">
        <v>45474</v>
      </c>
      <c r="EM34" s="162">
        <v>45505</v>
      </c>
      <c r="EN34" s="162">
        <v>45536</v>
      </c>
      <c r="EO34" s="162">
        <v>45566</v>
      </c>
      <c r="EP34" s="162">
        <v>45597</v>
      </c>
      <c r="EQ34" s="162">
        <v>45627</v>
      </c>
      <c r="ER34" s="162">
        <v>45658</v>
      </c>
      <c r="ES34" s="162">
        <v>45689</v>
      </c>
      <c r="ET34" s="162">
        <v>45717</v>
      </c>
      <c r="EU34" s="162">
        <v>45748</v>
      </c>
      <c r="EV34" s="162">
        <v>45778</v>
      </c>
      <c r="EW34" s="162">
        <v>45809</v>
      </c>
      <c r="EX34" s="162">
        <v>45839</v>
      </c>
      <c r="EY34" s="162">
        <v>45870</v>
      </c>
      <c r="EZ34" s="162">
        <v>45901</v>
      </c>
      <c r="FA34" s="162">
        <v>45931</v>
      </c>
      <c r="FB34" s="162">
        <v>45962</v>
      </c>
      <c r="FC34" s="162">
        <v>45992</v>
      </c>
      <c r="FD34" s="162">
        <v>46023</v>
      </c>
      <c r="FE34" s="162">
        <v>46054</v>
      </c>
      <c r="FF34" s="162">
        <v>46082</v>
      </c>
      <c r="FG34" s="162">
        <v>46113</v>
      </c>
      <c r="FH34" s="162">
        <v>46143</v>
      </c>
      <c r="FI34" s="162">
        <v>46174</v>
      </c>
      <c r="FJ34" s="162">
        <v>46204</v>
      </c>
      <c r="FK34" s="162">
        <v>46235</v>
      </c>
      <c r="FL34" s="162">
        <v>46266</v>
      </c>
      <c r="FM34" s="162">
        <v>46296</v>
      </c>
      <c r="FN34" s="162">
        <v>46327</v>
      </c>
      <c r="FO34" s="162">
        <v>46357</v>
      </c>
      <c r="FP34" s="162">
        <v>46388</v>
      </c>
      <c r="FQ34" s="162">
        <v>46419</v>
      </c>
      <c r="FR34" s="162">
        <v>46447</v>
      </c>
      <c r="FS34" s="162">
        <v>46478</v>
      </c>
      <c r="FT34" s="162">
        <v>46508</v>
      </c>
      <c r="FU34" s="162">
        <v>46539</v>
      </c>
      <c r="FV34" s="162">
        <v>46569</v>
      </c>
      <c r="FW34" s="162">
        <v>46600</v>
      </c>
      <c r="FX34" s="162">
        <v>46631</v>
      </c>
      <c r="FY34" s="162">
        <v>46661</v>
      </c>
      <c r="FZ34" s="162">
        <v>46692</v>
      </c>
      <c r="GA34" s="162">
        <v>46722</v>
      </c>
    </row>
    <row r="35" spans="2:183">
      <c r="B35" s="75" t="s">
        <v>2</v>
      </c>
      <c r="C35" s="163" t="s">
        <v>34</v>
      </c>
      <c r="D35" s="164">
        <v>153</v>
      </c>
      <c r="E35" s="165">
        <v>153</v>
      </c>
      <c r="F35" s="165">
        <v>153</v>
      </c>
      <c r="G35" s="165">
        <v>153</v>
      </c>
      <c r="H35" s="165">
        <v>153</v>
      </c>
      <c r="I35" s="165">
        <v>153</v>
      </c>
      <c r="J35" s="165">
        <v>153</v>
      </c>
      <c r="K35" s="165">
        <v>153</v>
      </c>
      <c r="L35" s="165">
        <v>153</v>
      </c>
      <c r="M35" s="165">
        <v>153</v>
      </c>
      <c r="N35" s="165">
        <v>153</v>
      </c>
      <c r="O35" s="165">
        <v>153</v>
      </c>
      <c r="P35" s="165">
        <v>153</v>
      </c>
      <c r="Q35" s="165">
        <v>153</v>
      </c>
      <c r="R35" s="165">
        <v>153</v>
      </c>
      <c r="S35" s="165">
        <v>153</v>
      </c>
      <c r="T35" s="165">
        <v>153</v>
      </c>
      <c r="U35" s="165">
        <v>153</v>
      </c>
      <c r="V35" s="165">
        <v>153</v>
      </c>
      <c r="W35" s="165">
        <v>153</v>
      </c>
      <c r="X35" s="165">
        <v>153</v>
      </c>
      <c r="Y35" s="165">
        <v>153</v>
      </c>
      <c r="Z35" s="165">
        <v>153</v>
      </c>
      <c r="AA35" s="165">
        <v>153</v>
      </c>
      <c r="AB35" s="165">
        <v>153</v>
      </c>
      <c r="AC35" s="165">
        <v>153</v>
      </c>
      <c r="AD35" s="165">
        <v>153</v>
      </c>
      <c r="AE35" s="165">
        <v>153</v>
      </c>
      <c r="AF35" s="165">
        <v>153</v>
      </c>
      <c r="AG35" s="165">
        <v>153</v>
      </c>
      <c r="AH35" s="165">
        <v>153</v>
      </c>
      <c r="AI35" s="165">
        <v>153</v>
      </c>
      <c r="AJ35" s="165">
        <v>153</v>
      </c>
      <c r="AK35" s="165">
        <v>153</v>
      </c>
      <c r="AL35" s="165">
        <v>153</v>
      </c>
      <c r="AM35" s="165">
        <v>153</v>
      </c>
      <c r="AN35" s="165">
        <v>153</v>
      </c>
      <c r="AO35" s="165">
        <v>153</v>
      </c>
      <c r="AP35" s="165">
        <v>153</v>
      </c>
      <c r="AQ35" s="165">
        <v>153</v>
      </c>
      <c r="AR35" s="165">
        <v>153</v>
      </c>
      <c r="AS35" s="165">
        <v>153</v>
      </c>
      <c r="AT35" s="165">
        <v>153</v>
      </c>
      <c r="AU35" s="165">
        <v>153</v>
      </c>
      <c r="AV35" s="165">
        <v>153</v>
      </c>
      <c r="AW35" s="165">
        <v>153</v>
      </c>
      <c r="AX35" s="165">
        <v>153</v>
      </c>
      <c r="AY35" s="165">
        <v>153</v>
      </c>
      <c r="AZ35" s="165">
        <v>153</v>
      </c>
      <c r="BA35" s="165">
        <v>153</v>
      </c>
      <c r="BB35" s="165">
        <v>153</v>
      </c>
      <c r="BC35" s="165">
        <v>153</v>
      </c>
      <c r="BD35" s="165">
        <v>153</v>
      </c>
      <c r="BE35" s="165">
        <v>153</v>
      </c>
      <c r="BF35" s="165">
        <v>153</v>
      </c>
      <c r="BG35" s="165">
        <v>153</v>
      </c>
      <c r="BH35" s="165">
        <v>153</v>
      </c>
      <c r="BI35" s="165">
        <v>153</v>
      </c>
      <c r="BJ35" s="165">
        <v>153</v>
      </c>
      <c r="BK35" s="165">
        <v>153</v>
      </c>
      <c r="BL35" s="165">
        <v>153</v>
      </c>
      <c r="BM35" s="165">
        <v>153</v>
      </c>
      <c r="BN35" s="165">
        <v>153</v>
      </c>
      <c r="BO35" s="165">
        <v>153</v>
      </c>
      <c r="BP35" s="165">
        <v>153</v>
      </c>
      <c r="BQ35" s="165">
        <v>153</v>
      </c>
      <c r="BR35" s="165">
        <v>153</v>
      </c>
      <c r="BS35" s="165">
        <v>153</v>
      </c>
      <c r="BT35" s="165">
        <v>153</v>
      </c>
      <c r="BU35" s="165">
        <v>153</v>
      </c>
      <c r="BV35" s="165">
        <v>153</v>
      </c>
      <c r="BW35" s="165">
        <v>153</v>
      </c>
      <c r="BX35" s="165">
        <v>153</v>
      </c>
      <c r="BY35" s="165">
        <v>153</v>
      </c>
      <c r="BZ35" s="165">
        <v>153</v>
      </c>
      <c r="CA35" s="165">
        <v>153</v>
      </c>
      <c r="CB35" s="165">
        <v>153</v>
      </c>
      <c r="CC35" s="165">
        <v>153</v>
      </c>
      <c r="CD35" s="165">
        <v>153</v>
      </c>
      <c r="CE35" s="165">
        <v>153</v>
      </c>
      <c r="CF35" s="165">
        <v>153</v>
      </c>
      <c r="CG35" s="165">
        <v>153</v>
      </c>
      <c r="CH35" s="165">
        <v>153</v>
      </c>
      <c r="CI35" s="165">
        <v>153</v>
      </c>
      <c r="CJ35" s="165">
        <v>153</v>
      </c>
      <c r="CK35" s="165">
        <v>153</v>
      </c>
      <c r="CL35" s="165">
        <v>153</v>
      </c>
      <c r="CM35" s="165">
        <v>153</v>
      </c>
      <c r="CN35" s="165">
        <v>153</v>
      </c>
      <c r="CO35" s="165">
        <v>153</v>
      </c>
      <c r="CP35" s="165">
        <v>153</v>
      </c>
      <c r="CQ35" s="165">
        <v>153</v>
      </c>
      <c r="CR35" s="165">
        <v>153</v>
      </c>
      <c r="CS35" s="165">
        <v>153</v>
      </c>
      <c r="CT35" s="165">
        <v>153</v>
      </c>
      <c r="CU35" s="165">
        <v>153</v>
      </c>
      <c r="CV35" s="165">
        <v>153</v>
      </c>
      <c r="CW35" s="165">
        <v>153</v>
      </c>
      <c r="CX35" s="165">
        <v>153</v>
      </c>
      <c r="CY35" s="165">
        <v>153</v>
      </c>
      <c r="CZ35" s="165">
        <v>153</v>
      </c>
      <c r="DA35" s="165">
        <v>153</v>
      </c>
      <c r="DB35" s="165">
        <v>153</v>
      </c>
      <c r="DC35" s="165">
        <v>153</v>
      </c>
      <c r="DD35" s="165">
        <v>153</v>
      </c>
      <c r="DE35" s="165">
        <v>153</v>
      </c>
      <c r="DF35" s="165">
        <v>153</v>
      </c>
      <c r="DG35" s="165">
        <v>153</v>
      </c>
      <c r="DH35" s="165">
        <v>153</v>
      </c>
      <c r="DI35" s="165">
        <v>153</v>
      </c>
      <c r="DJ35" s="165">
        <v>153</v>
      </c>
      <c r="DK35" s="165">
        <v>153</v>
      </c>
      <c r="DL35" s="165">
        <v>153</v>
      </c>
      <c r="DM35" s="165">
        <v>153</v>
      </c>
      <c r="DN35" s="165">
        <v>153</v>
      </c>
      <c r="DO35" s="165">
        <v>153</v>
      </c>
      <c r="DP35" s="165">
        <v>153</v>
      </c>
      <c r="DQ35" s="165">
        <v>153</v>
      </c>
      <c r="DR35" s="165">
        <v>153</v>
      </c>
      <c r="DS35" s="165">
        <v>153</v>
      </c>
      <c r="DT35" s="165">
        <v>153</v>
      </c>
      <c r="DU35" s="165">
        <v>153</v>
      </c>
      <c r="DV35" s="165">
        <v>153</v>
      </c>
      <c r="DW35" s="165">
        <v>153</v>
      </c>
      <c r="DX35" s="165">
        <v>153</v>
      </c>
      <c r="DY35" s="165">
        <v>153</v>
      </c>
      <c r="DZ35" s="165">
        <v>153</v>
      </c>
      <c r="EA35" s="165">
        <v>153</v>
      </c>
      <c r="EB35" s="165">
        <v>153</v>
      </c>
      <c r="EC35" s="165">
        <v>153</v>
      </c>
      <c r="ED35" s="165">
        <v>153</v>
      </c>
      <c r="EE35" s="165">
        <v>153</v>
      </c>
      <c r="EF35" s="165">
        <v>153</v>
      </c>
      <c r="EG35" s="165">
        <v>153</v>
      </c>
      <c r="EH35" s="165">
        <v>153</v>
      </c>
      <c r="EI35" s="165">
        <v>153</v>
      </c>
      <c r="EJ35" s="165">
        <v>153</v>
      </c>
      <c r="EK35" s="165">
        <v>153</v>
      </c>
      <c r="EL35" s="165">
        <v>153</v>
      </c>
      <c r="EM35" s="165">
        <v>153</v>
      </c>
      <c r="EN35" s="165">
        <v>153</v>
      </c>
      <c r="EO35" s="165">
        <v>153</v>
      </c>
      <c r="EP35" s="165">
        <v>153</v>
      </c>
      <c r="EQ35" s="165">
        <v>153</v>
      </c>
      <c r="ER35" s="165">
        <v>153</v>
      </c>
      <c r="ES35" s="165">
        <v>153</v>
      </c>
      <c r="ET35" s="165">
        <v>153</v>
      </c>
      <c r="EU35" s="165">
        <v>153</v>
      </c>
      <c r="EV35" s="165">
        <v>153</v>
      </c>
      <c r="EW35" s="165">
        <v>153</v>
      </c>
      <c r="EX35" s="165">
        <v>153</v>
      </c>
      <c r="EY35" s="165">
        <v>153</v>
      </c>
      <c r="EZ35" s="165">
        <v>153</v>
      </c>
      <c r="FA35" s="165">
        <v>153</v>
      </c>
      <c r="FB35" s="165">
        <v>153</v>
      </c>
      <c r="FC35" s="165">
        <v>153</v>
      </c>
      <c r="FD35" s="165">
        <v>153</v>
      </c>
      <c r="FE35" s="165">
        <v>153</v>
      </c>
      <c r="FF35" s="165">
        <v>153</v>
      </c>
      <c r="FG35" s="165">
        <v>153</v>
      </c>
      <c r="FH35" s="165">
        <v>153</v>
      </c>
      <c r="FI35" s="165">
        <v>153</v>
      </c>
      <c r="FJ35" s="165">
        <v>153</v>
      </c>
      <c r="FK35" s="165">
        <v>153</v>
      </c>
      <c r="FL35" s="165">
        <v>153</v>
      </c>
      <c r="FM35" s="165">
        <v>153</v>
      </c>
      <c r="FN35" s="165">
        <v>153</v>
      </c>
      <c r="FO35" s="165">
        <v>153</v>
      </c>
      <c r="FP35" s="165">
        <v>153</v>
      </c>
      <c r="FQ35" s="165">
        <v>153</v>
      </c>
      <c r="FR35" s="165">
        <v>153</v>
      </c>
      <c r="FS35" s="165">
        <v>153</v>
      </c>
      <c r="FT35" s="165">
        <v>153</v>
      </c>
      <c r="FU35" s="165">
        <v>153</v>
      </c>
      <c r="FV35" s="165">
        <v>153</v>
      </c>
      <c r="FW35" s="165">
        <v>153</v>
      </c>
      <c r="FX35" s="165">
        <v>153</v>
      </c>
      <c r="FY35" s="165">
        <v>153</v>
      </c>
      <c r="FZ35" s="165">
        <v>153</v>
      </c>
      <c r="GA35" s="165">
        <v>153</v>
      </c>
    </row>
    <row r="36" spans="2:183">
      <c r="B36" s="96" t="s">
        <v>2</v>
      </c>
      <c r="C36" s="166" t="s">
        <v>35</v>
      </c>
      <c r="D36" s="167">
        <v>44392.645833333336</v>
      </c>
      <c r="E36" s="168">
        <v>39829.885416666664</v>
      </c>
      <c r="F36" s="168">
        <v>43810.599166666667</v>
      </c>
      <c r="G36" s="168">
        <v>42517.007916666662</v>
      </c>
      <c r="H36" s="168">
        <v>43855.520833333336</v>
      </c>
      <c r="I36" s="168">
        <v>42666.049583333333</v>
      </c>
      <c r="J36" s="168">
        <v>44663.78125</v>
      </c>
      <c r="K36" s="168">
        <v>44422.364583333336</v>
      </c>
      <c r="L36" s="168">
        <v>42542.875</v>
      </c>
      <c r="M36" s="168">
        <v>43744.822916666664</v>
      </c>
      <c r="N36" s="168">
        <v>42120.104166666664</v>
      </c>
      <c r="O36" s="168">
        <v>43718.59375</v>
      </c>
      <c r="P36" s="168">
        <v>44730.447916666664</v>
      </c>
      <c r="Q36" s="168">
        <v>40408.203333333338</v>
      </c>
      <c r="R36" s="168">
        <v>44000.900833333333</v>
      </c>
      <c r="S36" s="168">
        <v>35717.614583333336</v>
      </c>
      <c r="T36" s="168">
        <v>21133.149583333332</v>
      </c>
      <c r="U36" s="168">
        <v>42825.502500000002</v>
      </c>
      <c r="V36" s="168">
        <v>44832.536666666667</v>
      </c>
      <c r="W36" s="168">
        <v>44824.552083333336</v>
      </c>
      <c r="X36" s="168">
        <v>42438.004999999997</v>
      </c>
      <c r="Y36" s="168">
        <v>44516.432499999995</v>
      </c>
      <c r="Z36" s="168">
        <v>42206.304583333338</v>
      </c>
      <c r="AA36" s="168">
        <v>43948.275833333333</v>
      </c>
      <c r="AB36" s="168">
        <v>44250.411666666667</v>
      </c>
      <c r="AC36" s="168">
        <v>40028.822916666664</v>
      </c>
      <c r="AD36" s="168">
        <v>43945.755000000005</v>
      </c>
      <c r="AE36" s="168">
        <v>42402.145833333336</v>
      </c>
      <c r="AF36" s="168">
        <v>43763.755000000005</v>
      </c>
      <c r="AG36" s="168">
        <v>42866.234166666662</v>
      </c>
      <c r="AH36" s="168">
        <v>44726.96875</v>
      </c>
      <c r="AI36" s="168">
        <v>44607.395833333336</v>
      </c>
      <c r="AJ36" s="168">
        <v>42447.447916666664</v>
      </c>
      <c r="AK36" s="168">
        <v>44108.5</v>
      </c>
      <c r="AL36" s="168">
        <v>42346.640833333338</v>
      </c>
      <c r="AM36" s="168">
        <v>43639.174583333333</v>
      </c>
      <c r="AN36" s="168">
        <v>44518.927083333336</v>
      </c>
      <c r="AO36" s="168">
        <v>41897.335833333338</v>
      </c>
      <c r="AP36" s="168">
        <v>44180.609166666669</v>
      </c>
      <c r="AQ36" s="168">
        <v>21354.751250000001</v>
      </c>
      <c r="AR36" s="168">
        <v>29967.890833333331</v>
      </c>
      <c r="AS36" s="168">
        <v>43009.62</v>
      </c>
      <c r="AT36" s="168">
        <v>44783.224166666667</v>
      </c>
      <c r="AU36" s="168">
        <v>44896.307499999995</v>
      </c>
      <c r="AV36" s="168">
        <v>42698.091249999998</v>
      </c>
      <c r="AW36" s="168">
        <v>44145.692500000005</v>
      </c>
      <c r="AX36" s="168">
        <v>42537.747499999998</v>
      </c>
      <c r="AY36" s="168">
        <v>43683.919166666667</v>
      </c>
      <c r="AZ36" s="168">
        <v>44654.583333333336</v>
      </c>
      <c r="BA36" s="168">
        <v>40446.117083333338</v>
      </c>
      <c r="BB36" s="168">
        <v>44252.760416666664</v>
      </c>
      <c r="BC36" s="168">
        <v>42442.875</v>
      </c>
      <c r="BD36" s="168">
        <v>44070.90625</v>
      </c>
      <c r="BE36" s="168">
        <v>42977.372499999998</v>
      </c>
      <c r="BF36" s="168">
        <v>44792.432499999995</v>
      </c>
      <c r="BG36" s="168">
        <v>44843.182499999995</v>
      </c>
      <c r="BH36" s="168">
        <v>42504.362083333333</v>
      </c>
      <c r="BI36" s="168">
        <v>43939.635416666664</v>
      </c>
      <c r="BJ36" s="168">
        <v>42388.460833333338</v>
      </c>
      <c r="BK36" s="168">
        <v>43818.072916666664</v>
      </c>
      <c r="BL36" s="168">
        <v>44878.359166666669</v>
      </c>
      <c r="BM36" s="168">
        <v>40613.161666666667</v>
      </c>
      <c r="BN36" s="168">
        <v>44299.505000000005</v>
      </c>
      <c r="BO36" s="168">
        <v>8600.8462500000005</v>
      </c>
      <c r="BP36" s="168">
        <v>8580.065833333334</v>
      </c>
      <c r="BQ36" s="168">
        <v>43314.229166666664</v>
      </c>
      <c r="BR36" s="168">
        <v>45197.900833333333</v>
      </c>
      <c r="BS36" s="168">
        <v>45500.390833333331</v>
      </c>
      <c r="BT36" s="168">
        <v>43073.421666666662</v>
      </c>
      <c r="BU36" s="168">
        <v>44893.974166666667</v>
      </c>
      <c r="BV36" s="168">
        <v>43227.794166666667</v>
      </c>
      <c r="BW36" s="168">
        <v>44890.463333333333</v>
      </c>
      <c r="BX36" s="168">
        <v>45175.474166666667</v>
      </c>
      <c r="BY36" s="168">
        <v>41333.132916666662</v>
      </c>
      <c r="BZ36" s="168">
        <v>44849.650833333333</v>
      </c>
      <c r="CA36" s="168">
        <v>43744.322916666664</v>
      </c>
      <c r="CB36" s="168">
        <v>45065.786666666667</v>
      </c>
      <c r="CC36" s="168">
        <v>43801.03125</v>
      </c>
      <c r="CD36" s="168">
        <v>45988.697916666664</v>
      </c>
      <c r="CE36" s="168">
        <v>45892.583333333336</v>
      </c>
      <c r="CF36" s="168">
        <v>43941.869999999995</v>
      </c>
      <c r="CG36" s="168">
        <v>45381.177083333336</v>
      </c>
      <c r="CH36" s="168">
        <v>44976.474166666667</v>
      </c>
      <c r="CI36" s="168">
        <v>46573.536666666667</v>
      </c>
      <c r="CJ36" s="168">
        <v>46919.875</v>
      </c>
      <c r="CK36" s="168">
        <v>43717.921666666669</v>
      </c>
      <c r="CL36" s="168">
        <v>46421.546666666662</v>
      </c>
      <c r="CM36" s="168">
        <v>23724.96875</v>
      </c>
      <c r="CN36" s="168">
        <v>35470.395833333336</v>
      </c>
      <c r="CO36" s="168">
        <v>44368.03125</v>
      </c>
      <c r="CP36" s="168">
        <v>46391.46875</v>
      </c>
      <c r="CQ36" s="168">
        <v>46531.599166666667</v>
      </c>
      <c r="CR36" s="168">
        <v>44418.119999999995</v>
      </c>
      <c r="CS36" s="168">
        <v>45816.166666666664</v>
      </c>
      <c r="CT36" s="168">
        <v>45166.4375</v>
      </c>
      <c r="CU36" s="168">
        <v>46808.46875</v>
      </c>
      <c r="CV36" s="168">
        <v>47045.474166666667</v>
      </c>
      <c r="CW36" s="168">
        <v>42462.877500000002</v>
      </c>
      <c r="CX36" s="168">
        <v>28604.208333333332</v>
      </c>
      <c r="CY36" s="168">
        <v>20800.0275</v>
      </c>
      <c r="CZ36" s="168">
        <v>45897.104166666664</v>
      </c>
      <c r="DA36" s="168">
        <v>44793.994999999995</v>
      </c>
      <c r="DB36" s="168">
        <v>46677.979166666664</v>
      </c>
      <c r="DC36" s="168">
        <v>46827.546666666662</v>
      </c>
      <c r="DD36" s="168">
        <v>44540.40625</v>
      </c>
      <c r="DE36" s="168">
        <v>46070.25</v>
      </c>
      <c r="DF36" s="168">
        <v>45364.359166666669</v>
      </c>
      <c r="DG36" s="168">
        <v>46764.286666666667</v>
      </c>
      <c r="DH36" s="168">
        <v>46988.083333333336</v>
      </c>
      <c r="DI36" s="168">
        <v>42476.815000000002</v>
      </c>
      <c r="DJ36" s="168">
        <v>46462.166666666664</v>
      </c>
      <c r="DK36" s="168">
        <v>43006.950416666667</v>
      </c>
      <c r="DL36" s="168">
        <v>16239.399583333334</v>
      </c>
      <c r="DM36" s="168">
        <v>44558.447916666664</v>
      </c>
      <c r="DN36" s="168">
        <v>46621.802083333336</v>
      </c>
      <c r="DO36" s="168">
        <v>46765.052083333336</v>
      </c>
      <c r="DP36" s="168">
        <v>44360.447916666664</v>
      </c>
      <c r="DQ36" s="168">
        <v>46091.864583333336</v>
      </c>
      <c r="DR36" s="168">
        <v>45265.916666666664</v>
      </c>
      <c r="DS36" s="168">
        <v>46708.03125</v>
      </c>
      <c r="DT36" s="168">
        <v>46928.390833333338</v>
      </c>
      <c r="DU36" s="168">
        <v>42351.195416666662</v>
      </c>
      <c r="DV36" s="168">
        <v>46253.234166666662</v>
      </c>
      <c r="DW36" s="168">
        <v>44352.479166666664</v>
      </c>
      <c r="DX36" s="168">
        <v>45811.682499999995</v>
      </c>
      <c r="DY36" s="168">
        <v>44526.234166666669</v>
      </c>
      <c r="DZ36" s="168">
        <v>46690.38</v>
      </c>
      <c r="EA36" s="168">
        <v>46389.88</v>
      </c>
      <c r="EB36" s="168">
        <v>44401.463333333333</v>
      </c>
      <c r="EC36" s="168">
        <v>45710.541666666664</v>
      </c>
      <c r="ED36" s="168">
        <v>44892.713333333333</v>
      </c>
      <c r="EE36" s="168">
        <v>46599.427083333336</v>
      </c>
      <c r="EF36" s="168">
        <v>46927.025833333333</v>
      </c>
      <c r="EG36" s="168">
        <v>43860.692500000005</v>
      </c>
      <c r="EH36" s="168">
        <v>46240.359166666662</v>
      </c>
      <c r="EI36" s="168">
        <v>17788.689999999999</v>
      </c>
      <c r="EJ36" s="168">
        <v>41234.429583333338</v>
      </c>
      <c r="EK36" s="168">
        <v>44490.833333333336</v>
      </c>
      <c r="EL36" s="168">
        <v>46712.760416666664</v>
      </c>
      <c r="EM36" s="168">
        <v>46560.536666666667</v>
      </c>
      <c r="EN36" s="168">
        <v>44401.463333333333</v>
      </c>
      <c r="EO36" s="168">
        <v>45756.197916666664</v>
      </c>
      <c r="EP36" s="168">
        <v>44824.583333333336</v>
      </c>
      <c r="EQ36" s="168">
        <v>46716.645833333336</v>
      </c>
      <c r="ER36" s="168">
        <v>46683.28125</v>
      </c>
      <c r="ES36" s="168">
        <v>42111.057500000003</v>
      </c>
      <c r="ET36" s="168">
        <v>45967.796666666662</v>
      </c>
      <c r="EU36" s="168">
        <v>44164.135416666664</v>
      </c>
      <c r="EV36" s="168">
        <v>45668.541666666664</v>
      </c>
      <c r="EW36" s="168">
        <v>44356.729166666664</v>
      </c>
      <c r="EX36" s="168">
        <v>46414.677083333336</v>
      </c>
      <c r="EY36" s="168">
        <v>46357.765833333338</v>
      </c>
      <c r="EZ36" s="168">
        <v>44125.71875</v>
      </c>
      <c r="FA36" s="168">
        <v>45708.427083333336</v>
      </c>
      <c r="FB36" s="168">
        <v>44708.21875</v>
      </c>
      <c r="FC36" s="168">
        <v>46582.895833333336</v>
      </c>
      <c r="FD36" s="168">
        <v>45919.765833333338</v>
      </c>
      <c r="FE36" s="168">
        <v>41523.372499999998</v>
      </c>
      <c r="FF36" s="168">
        <v>45483.015833333331</v>
      </c>
      <c r="FG36" s="168">
        <v>4428.8308333333334</v>
      </c>
      <c r="FH36" s="168">
        <v>12983</v>
      </c>
      <c r="FI36" s="168">
        <v>43964.849166666667</v>
      </c>
      <c r="FJ36" s="168">
        <v>46095.083333333336</v>
      </c>
      <c r="FK36" s="168">
        <v>46046.145833333336</v>
      </c>
      <c r="FL36" s="168">
        <v>43878.166666666664</v>
      </c>
      <c r="FM36" s="168">
        <v>45404.333333333336</v>
      </c>
      <c r="FN36" s="168">
        <v>44125.239583333336</v>
      </c>
      <c r="FO36" s="168">
        <v>46086.161666666667</v>
      </c>
      <c r="FP36" s="168">
        <v>45350.416666666664</v>
      </c>
      <c r="FQ36" s="168">
        <v>41013.570416666662</v>
      </c>
      <c r="FR36" s="168">
        <v>45144.875</v>
      </c>
      <c r="FS36" s="168">
        <v>43610.192499999997</v>
      </c>
      <c r="FT36" s="168">
        <v>44798.541666666664</v>
      </c>
      <c r="FU36" s="168">
        <v>43392.533750000002</v>
      </c>
      <c r="FV36" s="168">
        <v>45539.775833333333</v>
      </c>
      <c r="FW36" s="168">
        <v>45470.546666666669</v>
      </c>
      <c r="FX36" s="168">
        <v>43200.971250000002</v>
      </c>
      <c r="FY36" s="168">
        <v>44886.557499999995</v>
      </c>
      <c r="FZ36" s="168">
        <v>43601.580833333333</v>
      </c>
      <c r="GA36" s="168">
        <v>45614.692500000005</v>
      </c>
    </row>
    <row r="37" spans="2:183">
      <c r="B37" s="96" t="s">
        <v>2</v>
      </c>
      <c r="C37" s="166" t="s">
        <v>36</v>
      </c>
      <c r="D37" s="169">
        <v>98314</v>
      </c>
      <c r="E37" s="170">
        <v>88188</v>
      </c>
      <c r="F37" s="170">
        <v>96973</v>
      </c>
      <c r="G37" s="170">
        <v>94114</v>
      </c>
      <c r="H37" s="170">
        <v>97082</v>
      </c>
      <c r="I37" s="170">
        <v>94453</v>
      </c>
      <c r="J37" s="170">
        <v>98943</v>
      </c>
      <c r="K37" s="170">
        <v>98383</v>
      </c>
      <c r="L37" s="170">
        <v>94173</v>
      </c>
      <c r="M37" s="170">
        <v>96834</v>
      </c>
      <c r="N37" s="170">
        <v>93204</v>
      </c>
      <c r="O37" s="170">
        <v>96765</v>
      </c>
      <c r="P37" s="170">
        <v>99101</v>
      </c>
      <c r="Q37" s="170">
        <v>89521</v>
      </c>
      <c r="R37" s="170">
        <v>97412</v>
      </c>
      <c r="S37" s="170">
        <v>79090</v>
      </c>
      <c r="T37" s="170">
        <v>46774</v>
      </c>
      <c r="U37" s="170">
        <v>94824</v>
      </c>
      <c r="V37" s="170">
        <v>99327</v>
      </c>
      <c r="W37" s="170">
        <v>99305</v>
      </c>
      <c r="X37" s="170">
        <v>93935</v>
      </c>
      <c r="Y37" s="170">
        <v>98596</v>
      </c>
      <c r="Z37" s="170">
        <v>93408</v>
      </c>
      <c r="AA37" s="170">
        <v>97293</v>
      </c>
      <c r="AB37" s="170">
        <v>97986</v>
      </c>
      <c r="AC37" s="170">
        <v>88647</v>
      </c>
      <c r="AD37" s="170">
        <v>97286</v>
      </c>
      <c r="AE37" s="170">
        <v>93849</v>
      </c>
      <c r="AF37" s="170">
        <v>96873</v>
      </c>
      <c r="AG37" s="170">
        <v>94918</v>
      </c>
      <c r="AH37" s="170">
        <v>99081</v>
      </c>
      <c r="AI37" s="170">
        <v>98806</v>
      </c>
      <c r="AJ37" s="170">
        <v>93952</v>
      </c>
      <c r="AK37" s="170">
        <v>97658</v>
      </c>
      <c r="AL37" s="170">
        <v>93732</v>
      </c>
      <c r="AM37" s="170">
        <v>96576</v>
      </c>
      <c r="AN37" s="170">
        <v>98611</v>
      </c>
      <c r="AO37" s="170">
        <v>92816.4</v>
      </c>
      <c r="AP37" s="170">
        <v>97825</v>
      </c>
      <c r="AQ37" s="170">
        <v>47282</v>
      </c>
      <c r="AR37" s="170">
        <v>66361.600000000006</v>
      </c>
      <c r="AS37" s="170">
        <v>95249</v>
      </c>
      <c r="AT37" s="170">
        <v>99211</v>
      </c>
      <c r="AU37" s="170">
        <v>99483</v>
      </c>
      <c r="AV37" s="170">
        <v>94532</v>
      </c>
      <c r="AW37" s="170">
        <v>97753</v>
      </c>
      <c r="AX37" s="170">
        <v>94171</v>
      </c>
      <c r="AY37" s="170">
        <v>96686</v>
      </c>
      <c r="AZ37" s="170">
        <v>98920</v>
      </c>
      <c r="BA37" s="170">
        <v>89606</v>
      </c>
      <c r="BB37" s="170">
        <v>97987</v>
      </c>
      <c r="BC37" s="170">
        <v>93947</v>
      </c>
      <c r="BD37" s="170">
        <v>97577</v>
      </c>
      <c r="BE37" s="170">
        <v>95173</v>
      </c>
      <c r="BF37" s="170">
        <v>99229</v>
      </c>
      <c r="BG37" s="170">
        <v>99353</v>
      </c>
      <c r="BH37" s="170">
        <v>94087</v>
      </c>
      <c r="BI37" s="170">
        <v>97280</v>
      </c>
      <c r="BJ37" s="170">
        <v>93827</v>
      </c>
      <c r="BK37" s="170">
        <v>96996</v>
      </c>
      <c r="BL37" s="170">
        <v>99435</v>
      </c>
      <c r="BM37" s="170">
        <v>89995</v>
      </c>
      <c r="BN37" s="170">
        <v>98096</v>
      </c>
      <c r="BO37" s="170">
        <v>19048</v>
      </c>
      <c r="BP37" s="170">
        <v>19001</v>
      </c>
      <c r="BQ37" s="170">
        <v>95957</v>
      </c>
      <c r="BR37" s="170">
        <v>100170</v>
      </c>
      <c r="BS37" s="170">
        <v>100862</v>
      </c>
      <c r="BT37" s="170">
        <v>95394</v>
      </c>
      <c r="BU37" s="170">
        <v>99476</v>
      </c>
      <c r="BV37" s="170">
        <v>95768</v>
      </c>
      <c r="BW37" s="170">
        <v>99473</v>
      </c>
      <c r="BX37" s="170">
        <v>101110</v>
      </c>
      <c r="BY37" s="170">
        <v>92550</v>
      </c>
      <c r="BZ37" s="170">
        <v>100349</v>
      </c>
      <c r="CA37" s="170">
        <v>97893</v>
      </c>
      <c r="CB37" s="170">
        <v>100844</v>
      </c>
      <c r="CC37" s="170">
        <v>98011</v>
      </c>
      <c r="CD37" s="170">
        <v>102978</v>
      </c>
      <c r="CE37" s="170">
        <v>102763</v>
      </c>
      <c r="CF37" s="170">
        <v>98346</v>
      </c>
      <c r="CG37" s="170">
        <v>101577</v>
      </c>
      <c r="CH37" s="170">
        <v>100752</v>
      </c>
      <c r="CI37" s="170">
        <v>104342</v>
      </c>
      <c r="CJ37" s="170">
        <v>104646</v>
      </c>
      <c r="CK37" s="170">
        <v>97482.41</v>
      </c>
      <c r="CL37" s="170">
        <v>103502</v>
      </c>
      <c r="CM37" s="170">
        <v>52860.6</v>
      </c>
      <c r="CN37" s="170">
        <v>79030.399999999994</v>
      </c>
      <c r="CO37" s="170">
        <v>98864</v>
      </c>
      <c r="CP37" s="170">
        <v>103416</v>
      </c>
      <c r="CQ37" s="170">
        <v>103741</v>
      </c>
      <c r="CR37" s="170">
        <v>98977</v>
      </c>
      <c r="CS37" s="170">
        <v>102098</v>
      </c>
      <c r="CT37" s="170">
        <v>100706</v>
      </c>
      <c r="CU37" s="170">
        <v>104381</v>
      </c>
      <c r="CV37" s="170">
        <v>104429</v>
      </c>
      <c r="CW37" s="170">
        <v>94256</v>
      </c>
      <c r="CX37" s="170">
        <v>63469.4</v>
      </c>
      <c r="CY37" s="170">
        <v>46129.4</v>
      </c>
      <c r="CZ37" s="170">
        <v>101783</v>
      </c>
      <c r="DA37" s="170">
        <v>99372</v>
      </c>
      <c r="DB37" s="170">
        <v>103580</v>
      </c>
      <c r="DC37" s="170">
        <v>103925</v>
      </c>
      <c r="DD37" s="170">
        <v>98778</v>
      </c>
      <c r="DE37" s="170">
        <v>102192</v>
      </c>
      <c r="DF37" s="170">
        <v>100678</v>
      </c>
      <c r="DG37" s="170">
        <v>103780</v>
      </c>
      <c r="DH37" s="170">
        <v>104297</v>
      </c>
      <c r="DI37" s="170">
        <v>94288</v>
      </c>
      <c r="DJ37" s="170">
        <v>103096</v>
      </c>
      <c r="DK37" s="170">
        <v>95379</v>
      </c>
      <c r="DL37" s="170">
        <v>36003.599999999999</v>
      </c>
      <c r="DM37" s="170">
        <v>98824</v>
      </c>
      <c r="DN37" s="170">
        <v>103451</v>
      </c>
      <c r="DO37" s="170">
        <v>103782</v>
      </c>
      <c r="DP37" s="170">
        <v>98363</v>
      </c>
      <c r="DQ37" s="170">
        <v>102243</v>
      </c>
      <c r="DR37" s="170">
        <v>100455</v>
      </c>
      <c r="DS37" s="170">
        <v>103651</v>
      </c>
      <c r="DT37" s="170">
        <v>104161</v>
      </c>
      <c r="DU37" s="170">
        <v>94001</v>
      </c>
      <c r="DV37" s="170">
        <v>102616</v>
      </c>
      <c r="DW37" s="170">
        <v>98351</v>
      </c>
      <c r="DX37" s="170">
        <v>101588</v>
      </c>
      <c r="DY37" s="170">
        <v>98747</v>
      </c>
      <c r="DZ37" s="170">
        <v>103609</v>
      </c>
      <c r="EA37" s="170">
        <v>102925</v>
      </c>
      <c r="EB37" s="170">
        <v>98458</v>
      </c>
      <c r="EC37" s="170">
        <v>101361</v>
      </c>
      <c r="ED37" s="170">
        <v>99600</v>
      </c>
      <c r="EE37" s="170">
        <v>103399</v>
      </c>
      <c r="EF37" s="170">
        <v>104156</v>
      </c>
      <c r="EG37" s="170">
        <v>97341.41</v>
      </c>
      <c r="EH37" s="170">
        <v>102587</v>
      </c>
      <c r="EI37" s="170">
        <v>39450</v>
      </c>
      <c r="EJ37" s="170">
        <v>91426</v>
      </c>
      <c r="EK37" s="170">
        <v>98668</v>
      </c>
      <c r="EL37" s="170">
        <v>103661</v>
      </c>
      <c r="EM37" s="170">
        <v>103311</v>
      </c>
      <c r="EN37" s="170">
        <v>98458</v>
      </c>
      <c r="EO37" s="170">
        <v>101464</v>
      </c>
      <c r="EP37" s="170">
        <v>99444</v>
      </c>
      <c r="EQ37" s="170">
        <v>103669</v>
      </c>
      <c r="ER37" s="170">
        <v>103599</v>
      </c>
      <c r="ES37" s="170">
        <v>93449</v>
      </c>
      <c r="ET37" s="170">
        <v>101953</v>
      </c>
      <c r="EU37" s="170">
        <v>97913</v>
      </c>
      <c r="EV37" s="170">
        <v>101259</v>
      </c>
      <c r="EW37" s="170">
        <v>98356</v>
      </c>
      <c r="EX37" s="170">
        <v>102976</v>
      </c>
      <c r="EY37" s="170">
        <v>102849</v>
      </c>
      <c r="EZ37" s="170">
        <v>97826</v>
      </c>
      <c r="FA37" s="170">
        <v>101351</v>
      </c>
      <c r="FB37" s="170">
        <v>99177</v>
      </c>
      <c r="FC37" s="170">
        <v>103364</v>
      </c>
      <c r="FD37" s="170">
        <v>101850</v>
      </c>
      <c r="FE37" s="170">
        <v>92098</v>
      </c>
      <c r="FF37" s="170">
        <v>100835</v>
      </c>
      <c r="FG37" s="170">
        <v>9820</v>
      </c>
      <c r="FH37" s="170">
        <v>28762</v>
      </c>
      <c r="FI37" s="170">
        <v>97459</v>
      </c>
      <c r="FJ37" s="170">
        <v>102244</v>
      </c>
      <c r="FK37" s="170">
        <v>102122</v>
      </c>
      <c r="FL37" s="170">
        <v>97257</v>
      </c>
      <c r="FM37" s="170">
        <v>100648</v>
      </c>
      <c r="FN37" s="170">
        <v>97833</v>
      </c>
      <c r="FO37" s="170">
        <v>102227</v>
      </c>
      <c r="FP37" s="170">
        <v>101508</v>
      </c>
      <c r="FQ37" s="170">
        <v>91803</v>
      </c>
      <c r="FR37" s="170">
        <v>101024</v>
      </c>
      <c r="FS37" s="170">
        <v>97572</v>
      </c>
      <c r="FT37" s="170">
        <v>100216</v>
      </c>
      <c r="FU37" s="170">
        <v>97072</v>
      </c>
      <c r="FV37" s="170">
        <v>101938</v>
      </c>
      <c r="FW37" s="170">
        <v>101778</v>
      </c>
      <c r="FX37" s="170">
        <v>96626</v>
      </c>
      <c r="FY37" s="170">
        <v>100418</v>
      </c>
      <c r="FZ37" s="170">
        <v>97562</v>
      </c>
      <c r="GA37" s="170">
        <v>102125</v>
      </c>
    </row>
    <row r="38" spans="2:183">
      <c r="B38" s="171" t="s">
        <v>2</v>
      </c>
      <c r="C38" s="172" t="s">
        <v>95</v>
      </c>
      <c r="D38" s="83">
        <v>0.86367629489071618</v>
      </c>
      <c r="E38" s="84">
        <v>0.85772642390289444</v>
      </c>
      <c r="F38" s="84">
        <v>0.85189577623163959</v>
      </c>
      <c r="G38" s="84">
        <v>0.85433914306463321</v>
      </c>
      <c r="H38" s="84">
        <v>0.85285332771101274</v>
      </c>
      <c r="I38" s="84">
        <v>0.85741648511256352</v>
      </c>
      <c r="J38" s="84">
        <v>0.869201981868016</v>
      </c>
      <c r="K38" s="84">
        <v>0.86428245133178716</v>
      </c>
      <c r="L38" s="84">
        <v>0.85487472766884531</v>
      </c>
      <c r="M38" s="84">
        <v>0.85067467847353995</v>
      </c>
      <c r="N38" s="84">
        <v>0.84607843137254901</v>
      </c>
      <c r="O38" s="84">
        <v>0.85006852203246885</v>
      </c>
      <c r="P38" s="84">
        <v>0.87058999226930911</v>
      </c>
      <c r="Q38" s="84">
        <v>0.87069133208839089</v>
      </c>
      <c r="R38" s="84">
        <v>0.85575233677700469</v>
      </c>
      <c r="S38" s="84">
        <v>0.71795570079883808</v>
      </c>
      <c r="T38" s="84">
        <v>0.41090378803851291</v>
      </c>
      <c r="U38" s="84">
        <v>0.86078431372549025</v>
      </c>
      <c r="V38" s="84">
        <v>0.87257537423571574</v>
      </c>
      <c r="W38" s="84">
        <v>0.87238210696464968</v>
      </c>
      <c r="X38" s="84">
        <v>0.85271423384168488</v>
      </c>
      <c r="Y38" s="84">
        <v>0.86615362991074563</v>
      </c>
      <c r="Z38" s="84">
        <v>0.84793028322440089</v>
      </c>
      <c r="AA38" s="84">
        <v>0.85470693653805607</v>
      </c>
      <c r="AB38" s="84">
        <v>0.86079485557663926</v>
      </c>
      <c r="AC38" s="84">
        <v>0.86219070961718025</v>
      </c>
      <c r="AD38" s="84">
        <v>0.85464544240635321</v>
      </c>
      <c r="AE38" s="84">
        <v>0.85193355119825709</v>
      </c>
      <c r="AF38" s="84">
        <v>0.85101728863588444</v>
      </c>
      <c r="AG38" s="84">
        <v>0.86163761801016703</v>
      </c>
      <c r="AH38" s="84">
        <v>0.87041429475015808</v>
      </c>
      <c r="AI38" s="84">
        <v>0.8679984538618315</v>
      </c>
      <c r="AJ38" s="84">
        <v>0.8528685548293391</v>
      </c>
      <c r="AK38" s="84">
        <v>0.85791341626256234</v>
      </c>
      <c r="AL38" s="84">
        <v>0.85087145969498912</v>
      </c>
      <c r="AM38" s="84">
        <v>0.84840818047649169</v>
      </c>
      <c r="AN38" s="84">
        <v>0.86628540305010893</v>
      </c>
      <c r="AO38" s="84">
        <v>0.87161370295244534</v>
      </c>
      <c r="AP38" s="84">
        <v>0.85938049054747345</v>
      </c>
      <c r="AQ38" s="84">
        <v>0.42921205519244737</v>
      </c>
      <c r="AR38" s="84">
        <v>0.5829784243446483</v>
      </c>
      <c r="AS38" s="84">
        <v>0.86464233841684823</v>
      </c>
      <c r="AT38" s="84">
        <v>0.87155632862463983</v>
      </c>
      <c r="AU38" s="84">
        <v>0.87394581488509382</v>
      </c>
      <c r="AV38" s="84">
        <v>0.85813362381989833</v>
      </c>
      <c r="AW38" s="84">
        <v>0.85874797947852977</v>
      </c>
      <c r="AX38" s="84">
        <v>0.85485657225853307</v>
      </c>
      <c r="AY38" s="84">
        <v>0.8493745168318223</v>
      </c>
      <c r="AZ38" s="84">
        <v>0.86899992972099238</v>
      </c>
      <c r="BA38" s="84">
        <v>0.87151805166511054</v>
      </c>
      <c r="BB38" s="84">
        <v>0.86080364045259683</v>
      </c>
      <c r="BC38" s="84">
        <v>0.85282316630355848</v>
      </c>
      <c r="BD38" s="84">
        <v>0.85720184131000066</v>
      </c>
      <c r="BE38" s="84">
        <v>0.8639524328249818</v>
      </c>
      <c r="BF38" s="84">
        <v>0.87171445639187572</v>
      </c>
      <c r="BG38" s="84">
        <v>0.87280378101061218</v>
      </c>
      <c r="BH38" s="84">
        <v>0.85409404502541753</v>
      </c>
      <c r="BI38" s="84">
        <v>0.85459273315060791</v>
      </c>
      <c r="BJ38" s="84">
        <v>0.85173384168482202</v>
      </c>
      <c r="BK38" s="84">
        <v>0.85209782837866332</v>
      </c>
      <c r="BL38" s="84">
        <v>0.87352414083913132</v>
      </c>
      <c r="BM38" s="84">
        <v>0.87530150949268593</v>
      </c>
      <c r="BN38" s="84">
        <v>0.86176119193196987</v>
      </c>
      <c r="BO38" s="84">
        <v>0.1729121278140886</v>
      </c>
      <c r="BP38" s="84">
        <v>0.16692142806943566</v>
      </c>
      <c r="BQ38" s="84">
        <v>0.87106935366739291</v>
      </c>
      <c r="BR38" s="84">
        <v>0.87998102466793171</v>
      </c>
      <c r="BS38" s="84">
        <v>0.88606015883055733</v>
      </c>
      <c r="BT38" s="84">
        <v>0.86595860566448801</v>
      </c>
      <c r="BU38" s="84">
        <v>0.87388432075339095</v>
      </c>
      <c r="BV38" s="84">
        <v>0.86935366739288311</v>
      </c>
      <c r="BW38" s="84">
        <v>0.87385796612551836</v>
      </c>
      <c r="BX38" s="84">
        <v>0.88823880806803013</v>
      </c>
      <c r="BY38" s="84">
        <v>0.90015172735760973</v>
      </c>
      <c r="BZ38" s="84">
        <v>0.88155351746433341</v>
      </c>
      <c r="CA38" s="84">
        <v>0.88864379084967315</v>
      </c>
      <c r="CB38" s="84">
        <v>0.88590203106332144</v>
      </c>
      <c r="CC38" s="84">
        <v>0.88971496005809736</v>
      </c>
      <c r="CD38" s="84">
        <v>0.90464895635673626</v>
      </c>
      <c r="CE38" s="84">
        <v>0.90276020802586265</v>
      </c>
      <c r="CF38" s="84">
        <v>0.89275599128540306</v>
      </c>
      <c r="CG38" s="84">
        <v>0.89234134514020658</v>
      </c>
      <c r="CH38" s="84">
        <v>0.91459694989106755</v>
      </c>
      <c r="CI38" s="84">
        <v>0.91663152716283647</v>
      </c>
      <c r="CJ38" s="84">
        <v>0.91930212945393208</v>
      </c>
      <c r="CK38" s="84">
        <v>0.91543094057546393</v>
      </c>
      <c r="CL38" s="84">
        <v>0.9092522313584932</v>
      </c>
      <c r="CM38" s="84">
        <v>0.47985294117647059</v>
      </c>
      <c r="CN38" s="84">
        <v>0.69427226087567639</v>
      </c>
      <c r="CO38" s="84">
        <v>0.89745824255628182</v>
      </c>
      <c r="CP38" s="84">
        <v>0.90849673202614378</v>
      </c>
      <c r="CQ38" s="84">
        <v>0.911351816712348</v>
      </c>
      <c r="CR38" s="84">
        <v>0.89848402323892518</v>
      </c>
      <c r="CS38" s="84">
        <v>0.89691826551409093</v>
      </c>
      <c r="CT38" s="84">
        <v>0.91417937545388528</v>
      </c>
      <c r="CU38" s="84">
        <v>0.91697413732518096</v>
      </c>
      <c r="CV38" s="84">
        <v>0.91739581137114345</v>
      </c>
      <c r="CW38" s="84">
        <v>0.91674447556800498</v>
      </c>
      <c r="CX38" s="84">
        <v>0.55757080610021792</v>
      </c>
      <c r="CY38" s="84">
        <v>0.41874909222948442</v>
      </c>
      <c r="CZ38" s="84">
        <v>0.89415102958746218</v>
      </c>
      <c r="DA38" s="84">
        <v>0.90206971677559911</v>
      </c>
      <c r="DB38" s="84">
        <v>0.90993745168318219</v>
      </c>
      <c r="DC38" s="84">
        <v>0.91296823388853754</v>
      </c>
      <c r="DD38" s="84">
        <v>0.89667755991285403</v>
      </c>
      <c r="DE38" s="84">
        <v>0.89774404385410078</v>
      </c>
      <c r="DF38" s="84">
        <v>0.91392519970951347</v>
      </c>
      <c r="DG38" s="84">
        <v>0.91169442687469249</v>
      </c>
      <c r="DH38" s="84">
        <v>0.91623620774474668</v>
      </c>
      <c r="DI38" s="84">
        <v>0.91705571117335827</v>
      </c>
      <c r="DJ38" s="84">
        <v>0.9056855717197273</v>
      </c>
      <c r="DK38" s="84">
        <v>0.86582244008714593</v>
      </c>
      <c r="DL38" s="84">
        <v>0.31628716002530044</v>
      </c>
      <c r="DM38" s="84">
        <v>0.89709513435003629</v>
      </c>
      <c r="DN38" s="84">
        <v>0.90880420268465811</v>
      </c>
      <c r="DO38" s="84">
        <v>0.91171199662660762</v>
      </c>
      <c r="DP38" s="84">
        <v>0.89291031227305739</v>
      </c>
      <c r="DQ38" s="84">
        <v>0.89819207252793587</v>
      </c>
      <c r="DR38" s="84">
        <v>0.91190087145969501</v>
      </c>
      <c r="DS38" s="84">
        <v>0.91056117787616841</v>
      </c>
      <c r="DT38" s="84">
        <v>0.91504146461451963</v>
      </c>
      <c r="DU38" s="84">
        <v>0.91426431683784626</v>
      </c>
      <c r="DV38" s="84">
        <v>0.90146883126010258</v>
      </c>
      <c r="DW38" s="84">
        <v>0.89280137981118368</v>
      </c>
      <c r="DX38" s="84">
        <v>0.89243797877573972</v>
      </c>
      <c r="DY38" s="84">
        <v>0.89639615105301385</v>
      </c>
      <c r="DZ38" s="84">
        <v>0.91019221308595122</v>
      </c>
      <c r="EA38" s="84">
        <v>0.90418335793098603</v>
      </c>
      <c r="EB38" s="84">
        <v>0.8937726942628903</v>
      </c>
      <c r="EC38" s="84">
        <v>0.89044381193337552</v>
      </c>
      <c r="ED38" s="84">
        <v>0.9041394335511983</v>
      </c>
      <c r="EE38" s="84">
        <v>0.90834738913486546</v>
      </c>
      <c r="EF38" s="84">
        <v>0.9149975402347319</v>
      </c>
      <c r="EG38" s="84">
        <v>0.91410684771993089</v>
      </c>
      <c r="EH38" s="84">
        <v>0.90121406985733366</v>
      </c>
      <c r="EI38" s="84">
        <v>0.35811546840958608</v>
      </c>
      <c r="EJ38" s="84">
        <v>0.80316606929510159</v>
      </c>
      <c r="EK38" s="84">
        <v>0.89567901234567904</v>
      </c>
      <c r="EL38" s="84">
        <v>0.91064902663574387</v>
      </c>
      <c r="EM38" s="84">
        <v>0.9075743200506009</v>
      </c>
      <c r="EN38" s="84">
        <v>0.8937726942628903</v>
      </c>
      <c r="EO38" s="84">
        <v>0.89134865415700326</v>
      </c>
      <c r="EP38" s="84">
        <v>0.90272331154684093</v>
      </c>
      <c r="EQ38" s="84">
        <v>0.91071930564340431</v>
      </c>
      <c r="ER38" s="84">
        <v>0.91010436432637576</v>
      </c>
      <c r="ES38" s="84">
        <v>0.90889550264550267</v>
      </c>
      <c r="ET38" s="84">
        <v>0.89564445850024599</v>
      </c>
      <c r="EU38" s="84">
        <v>0.88882534495279597</v>
      </c>
      <c r="EV38" s="84">
        <v>0.88954775458570523</v>
      </c>
      <c r="EW38" s="84">
        <v>0.89284676833696441</v>
      </c>
      <c r="EX38" s="84">
        <v>0.90463138660482112</v>
      </c>
      <c r="EY38" s="84">
        <v>0.90351570735821207</v>
      </c>
      <c r="EZ38" s="84">
        <v>0.88803558460421206</v>
      </c>
      <c r="FA38" s="84">
        <v>0.89035596317379995</v>
      </c>
      <c r="FB38" s="84">
        <v>0.90029956427015245</v>
      </c>
      <c r="FC38" s="84">
        <v>0.90803991847635113</v>
      </c>
      <c r="FD38" s="84">
        <v>0.89473961627661813</v>
      </c>
      <c r="FE38" s="84">
        <v>0.89575552443199502</v>
      </c>
      <c r="FF38" s="84">
        <v>0.88582296717970344</v>
      </c>
      <c r="FG38" s="84">
        <v>8.9143064633260716E-2</v>
      </c>
      <c r="FH38" s="84">
        <v>0.25267060229109567</v>
      </c>
      <c r="FI38" s="84">
        <v>0.88470406681190994</v>
      </c>
      <c r="FJ38" s="84">
        <v>0.89820085740389344</v>
      </c>
      <c r="FK38" s="84">
        <v>0.89712910253707223</v>
      </c>
      <c r="FL38" s="84">
        <v>0.88287037037037042</v>
      </c>
      <c r="FM38" s="84">
        <v>0.8841801953756413</v>
      </c>
      <c r="FN38" s="84">
        <v>0.88809912854030504</v>
      </c>
      <c r="FO38" s="84">
        <v>0.89805151451261511</v>
      </c>
      <c r="FP38" s="84">
        <v>0.89173518869913559</v>
      </c>
      <c r="FQ38" s="84">
        <v>0.89288632119514477</v>
      </c>
      <c r="FR38" s="84">
        <v>0.8874833087356806</v>
      </c>
      <c r="FS38" s="84">
        <v>0.88572984749455341</v>
      </c>
      <c r="FT38" s="84">
        <v>0.88038512896197907</v>
      </c>
      <c r="FU38" s="84">
        <v>0.88119099491648512</v>
      </c>
      <c r="FV38" s="84">
        <v>0.89551268536088269</v>
      </c>
      <c r="FW38" s="84">
        <v>0.89410710520767445</v>
      </c>
      <c r="FX38" s="84">
        <v>0.87714233841684819</v>
      </c>
      <c r="FY38" s="84">
        <v>0.88215967390540451</v>
      </c>
      <c r="FZ38" s="84">
        <v>0.88563907044299206</v>
      </c>
      <c r="GA38" s="84">
        <v>0.89715545716494483</v>
      </c>
    </row>
    <row r="39" spans="2:183">
      <c r="B39" s="96" t="s">
        <v>2</v>
      </c>
      <c r="C39" s="166" t="s">
        <v>268</v>
      </c>
      <c r="D39" s="169">
        <v>1065423.5</v>
      </c>
      <c r="E39" s="170">
        <v>955917.25</v>
      </c>
      <c r="F39" s="170">
        <v>1051454.3799999999</v>
      </c>
      <c r="G39" s="170">
        <v>1020408.19</v>
      </c>
      <c r="H39" s="170">
        <v>1052532.5</v>
      </c>
      <c r="I39" s="170">
        <v>1023985.19</v>
      </c>
      <c r="J39" s="170">
        <v>1071930.75</v>
      </c>
      <c r="K39" s="170">
        <v>1066136.75</v>
      </c>
      <c r="L39" s="170">
        <v>1021029</v>
      </c>
      <c r="M39" s="170">
        <v>1049875.75</v>
      </c>
      <c r="N39" s="170">
        <v>1010882.5</v>
      </c>
      <c r="O39" s="170">
        <v>1049246.25</v>
      </c>
      <c r="P39" s="170">
        <v>1073530.75</v>
      </c>
      <c r="Q39" s="170">
        <v>969796.88</v>
      </c>
      <c r="R39" s="170">
        <v>1056021.6200000001</v>
      </c>
      <c r="S39" s="170">
        <v>857222.75</v>
      </c>
      <c r="T39" s="170">
        <v>507195.59</v>
      </c>
      <c r="U39" s="170">
        <v>1027812.06</v>
      </c>
      <c r="V39" s="170">
        <v>1075980.8799999999</v>
      </c>
      <c r="W39" s="170">
        <v>1075789.25</v>
      </c>
      <c r="X39" s="170">
        <v>1018512.12</v>
      </c>
      <c r="Y39" s="170">
        <v>1068394.3799999999</v>
      </c>
      <c r="Z39" s="170">
        <v>1012951.31</v>
      </c>
      <c r="AA39" s="170">
        <v>1054758.6200000001</v>
      </c>
      <c r="AB39" s="170">
        <v>1062009.8799999999</v>
      </c>
      <c r="AC39" s="170">
        <v>960691.75</v>
      </c>
      <c r="AD39" s="170">
        <v>1054698.1200000001</v>
      </c>
      <c r="AE39" s="170">
        <v>1017651.5</v>
      </c>
      <c r="AF39" s="170">
        <v>1050330.1200000001</v>
      </c>
      <c r="AG39" s="170">
        <v>1028789.62</v>
      </c>
      <c r="AH39" s="170">
        <v>1073447.25</v>
      </c>
      <c r="AI39" s="170">
        <v>1070577.5</v>
      </c>
      <c r="AJ39" s="170">
        <v>1018738.75</v>
      </c>
      <c r="AK39" s="170">
        <v>1058604</v>
      </c>
      <c r="AL39" s="170">
        <v>1016319.38</v>
      </c>
      <c r="AM39" s="170">
        <v>1047340.19</v>
      </c>
      <c r="AN39" s="170">
        <v>1068454.25</v>
      </c>
      <c r="AO39" s="170">
        <v>1005536.06</v>
      </c>
      <c r="AP39" s="170">
        <v>1060334.6200000001</v>
      </c>
      <c r="AQ39" s="170">
        <v>512514.03</v>
      </c>
      <c r="AR39" s="170">
        <v>719229.38</v>
      </c>
      <c r="AS39" s="170">
        <v>1032230.88</v>
      </c>
      <c r="AT39" s="170">
        <v>1074797.3799999999</v>
      </c>
      <c r="AU39" s="170">
        <v>1077511.3799999999</v>
      </c>
      <c r="AV39" s="170">
        <v>1024754.19</v>
      </c>
      <c r="AW39" s="170">
        <v>1059496.6200000001</v>
      </c>
      <c r="AX39" s="170">
        <v>1020905.94</v>
      </c>
      <c r="AY39" s="170">
        <v>1048414.06</v>
      </c>
      <c r="AZ39" s="170">
        <v>1071710</v>
      </c>
      <c r="BA39" s="170">
        <v>970706.81</v>
      </c>
      <c r="BB39" s="170">
        <v>1062066.25</v>
      </c>
      <c r="BC39" s="170">
        <v>1018629</v>
      </c>
      <c r="BD39" s="170">
        <v>1057701.75</v>
      </c>
      <c r="BE39" s="170">
        <v>1031456.94</v>
      </c>
      <c r="BF39" s="170">
        <v>1075018.3799999999</v>
      </c>
      <c r="BG39" s="170">
        <v>1076236.3799999999</v>
      </c>
      <c r="BH39" s="170">
        <v>1020104.69</v>
      </c>
      <c r="BI39" s="170">
        <v>1054551.25</v>
      </c>
      <c r="BJ39" s="170">
        <v>1017323.06</v>
      </c>
      <c r="BK39" s="170">
        <v>1051633.75</v>
      </c>
      <c r="BL39" s="170">
        <v>1077080.6200000001</v>
      </c>
      <c r="BM39" s="170">
        <v>974715.88</v>
      </c>
      <c r="BN39" s="170">
        <v>1063188.1200000001</v>
      </c>
      <c r="BO39" s="170">
        <v>206420.31</v>
      </c>
      <c r="BP39" s="170">
        <v>205921.58</v>
      </c>
      <c r="BQ39" s="170">
        <v>1039541.5</v>
      </c>
      <c r="BR39" s="170">
        <v>1084749.6200000001</v>
      </c>
      <c r="BS39" s="170">
        <v>1092009.3799999999</v>
      </c>
      <c r="BT39" s="170">
        <v>1033762.12</v>
      </c>
      <c r="BU39" s="170">
        <v>1077455.3799999999</v>
      </c>
      <c r="BV39" s="170">
        <v>1037467.06</v>
      </c>
      <c r="BW39" s="170">
        <v>1077371.1200000001</v>
      </c>
      <c r="BX39" s="170">
        <v>1084211.3799999999</v>
      </c>
      <c r="BY39" s="170">
        <v>991995.19</v>
      </c>
      <c r="BZ39" s="170">
        <v>1076391.6200000001</v>
      </c>
      <c r="CA39" s="170">
        <v>1049863.75</v>
      </c>
      <c r="CB39" s="170">
        <v>1081578.8799999999</v>
      </c>
      <c r="CC39" s="170">
        <v>1051224.75</v>
      </c>
      <c r="CD39" s="170">
        <v>1103728.75</v>
      </c>
      <c r="CE39" s="170">
        <v>1101422</v>
      </c>
      <c r="CF39" s="170">
        <v>1054604.8799999999</v>
      </c>
      <c r="CG39" s="170">
        <v>1089148.25</v>
      </c>
      <c r="CH39" s="170">
        <v>1079435.3799999999</v>
      </c>
      <c r="CI39" s="170">
        <v>1117764.8799999999</v>
      </c>
      <c r="CJ39" s="170">
        <v>1126077</v>
      </c>
      <c r="CK39" s="170">
        <v>1049230.1200000001</v>
      </c>
      <c r="CL39" s="170">
        <v>1114117.1200000001</v>
      </c>
      <c r="CM39" s="170">
        <v>569399.25</v>
      </c>
      <c r="CN39" s="170">
        <v>851289.5</v>
      </c>
      <c r="CO39" s="170">
        <v>1064832.75</v>
      </c>
      <c r="CP39" s="170">
        <v>1113395.25</v>
      </c>
      <c r="CQ39" s="170">
        <v>1116758.3799999999</v>
      </c>
      <c r="CR39" s="170">
        <v>1066034.8799999999</v>
      </c>
      <c r="CS39" s="170">
        <v>1099588</v>
      </c>
      <c r="CT39" s="170">
        <v>1083994.5</v>
      </c>
      <c r="CU39" s="170">
        <v>1123403.25</v>
      </c>
      <c r="CV39" s="170">
        <v>1129091.3799999999</v>
      </c>
      <c r="CW39" s="170">
        <v>1019109.06</v>
      </c>
      <c r="CX39" s="170">
        <v>686501</v>
      </c>
      <c r="CY39" s="170">
        <v>499200.66</v>
      </c>
      <c r="CZ39" s="170">
        <v>1101530.5</v>
      </c>
      <c r="DA39" s="170">
        <v>1075055.8799999999</v>
      </c>
      <c r="DB39" s="170">
        <v>1120271.5</v>
      </c>
      <c r="DC39" s="170">
        <v>1123861.1200000001</v>
      </c>
      <c r="DD39" s="170">
        <v>1068969.75</v>
      </c>
      <c r="DE39" s="170">
        <v>1105686</v>
      </c>
      <c r="DF39" s="170">
        <v>1088744.6200000001</v>
      </c>
      <c r="DG39" s="170">
        <v>1122342.8799999999</v>
      </c>
      <c r="DH39" s="170">
        <v>1127714</v>
      </c>
      <c r="DI39" s="170">
        <v>1019443.56</v>
      </c>
      <c r="DJ39" s="170">
        <v>1115092</v>
      </c>
      <c r="DK39" s="170">
        <v>1032166.81</v>
      </c>
      <c r="DL39" s="170">
        <v>389745.59</v>
      </c>
      <c r="DM39" s="170">
        <v>1069402.75</v>
      </c>
      <c r="DN39" s="170">
        <v>1118923.25</v>
      </c>
      <c r="DO39" s="170">
        <v>1122361.25</v>
      </c>
      <c r="DP39" s="170">
        <v>1064650.75</v>
      </c>
      <c r="DQ39" s="170">
        <v>1106204.75</v>
      </c>
      <c r="DR39" s="170">
        <v>1086382</v>
      </c>
      <c r="DS39" s="170">
        <v>1120992.75</v>
      </c>
      <c r="DT39" s="170">
        <v>1126281.3799999999</v>
      </c>
      <c r="DU39" s="170">
        <v>1016428.69</v>
      </c>
      <c r="DV39" s="170">
        <v>1110077.6200000001</v>
      </c>
      <c r="DW39" s="170">
        <v>1064459.5</v>
      </c>
      <c r="DX39" s="170">
        <v>1099480.3799999999</v>
      </c>
      <c r="DY39" s="170">
        <v>1068629.6200000001</v>
      </c>
      <c r="DZ39" s="170">
        <v>1120569.1200000001</v>
      </c>
      <c r="EA39" s="170">
        <v>1113357.1200000001</v>
      </c>
      <c r="EB39" s="170">
        <v>1065635.1200000001</v>
      </c>
      <c r="EC39" s="170">
        <v>1097053</v>
      </c>
      <c r="ED39" s="170">
        <v>1077425.1200000001</v>
      </c>
      <c r="EE39" s="170">
        <v>1118386.25</v>
      </c>
      <c r="EF39" s="170">
        <v>1126248.6200000001</v>
      </c>
      <c r="EG39" s="170">
        <v>1052656.6200000001</v>
      </c>
      <c r="EH39" s="170">
        <v>1109768.6200000001</v>
      </c>
      <c r="EI39" s="170">
        <v>426928.56</v>
      </c>
      <c r="EJ39" s="170">
        <v>989626.31</v>
      </c>
      <c r="EK39" s="170">
        <v>1067780</v>
      </c>
      <c r="EL39" s="170">
        <v>1121106.25</v>
      </c>
      <c r="EM39" s="170">
        <v>1117452.8799999999</v>
      </c>
      <c r="EN39" s="170">
        <v>1065635.1200000001</v>
      </c>
      <c r="EO39" s="170">
        <v>1098148.75</v>
      </c>
      <c r="EP39" s="170">
        <v>1075790</v>
      </c>
      <c r="EQ39" s="170">
        <v>1121199.5</v>
      </c>
      <c r="ER39" s="170">
        <v>1120398.75</v>
      </c>
      <c r="ES39" s="170">
        <v>1010665.38</v>
      </c>
      <c r="ET39" s="170">
        <v>1103227.1200000001</v>
      </c>
      <c r="EU39" s="170">
        <v>1059939.25</v>
      </c>
      <c r="EV39" s="170">
        <v>1096045</v>
      </c>
      <c r="EW39" s="170">
        <v>1064561.5</v>
      </c>
      <c r="EX39" s="170">
        <v>1113952.25</v>
      </c>
      <c r="EY39" s="170">
        <v>1112586.3799999999</v>
      </c>
      <c r="EZ39" s="170">
        <v>1059017.25</v>
      </c>
      <c r="FA39" s="170">
        <v>1097002.25</v>
      </c>
      <c r="FB39" s="170">
        <v>1072997.25</v>
      </c>
      <c r="FC39" s="170">
        <v>1117989.5</v>
      </c>
      <c r="FD39" s="170">
        <v>1102074.3799999999</v>
      </c>
      <c r="FE39" s="170">
        <v>996560.94</v>
      </c>
      <c r="FF39" s="170">
        <v>1091592.3799999999</v>
      </c>
      <c r="FG39" s="170">
        <v>106291.94</v>
      </c>
      <c r="FH39" s="170">
        <v>311592</v>
      </c>
      <c r="FI39" s="170">
        <v>1055156.3799999999</v>
      </c>
      <c r="FJ39" s="170">
        <v>1106282</v>
      </c>
      <c r="FK39" s="170">
        <v>1105107.5</v>
      </c>
      <c r="FL39" s="170">
        <v>1053076</v>
      </c>
      <c r="FM39" s="170">
        <v>1089704</v>
      </c>
      <c r="FN39" s="170">
        <v>1059005.75</v>
      </c>
      <c r="FO39" s="170">
        <v>1106067.8799999999</v>
      </c>
      <c r="FP39" s="170">
        <v>1088410</v>
      </c>
      <c r="FQ39" s="170">
        <v>984325.69</v>
      </c>
      <c r="FR39" s="170">
        <v>1083477</v>
      </c>
      <c r="FS39" s="170">
        <v>1046644.62</v>
      </c>
      <c r="FT39" s="170">
        <v>1075165</v>
      </c>
      <c r="FU39" s="170">
        <v>1041420.81</v>
      </c>
      <c r="FV39" s="170">
        <v>1092954.6200000001</v>
      </c>
      <c r="FW39" s="170">
        <v>1091293.1200000001</v>
      </c>
      <c r="FX39" s="170">
        <v>1036823.31</v>
      </c>
      <c r="FY39" s="170">
        <v>1077277.3799999999</v>
      </c>
      <c r="FZ39" s="170">
        <v>1046437.94</v>
      </c>
      <c r="GA39" s="170">
        <v>1094752.6200000001</v>
      </c>
    </row>
    <row r="40" spans="2:183">
      <c r="B40" s="171" t="s">
        <v>2</v>
      </c>
      <c r="C40" s="172" t="s">
        <v>269</v>
      </c>
      <c r="D40" s="455">
        <v>10.836945908009032</v>
      </c>
      <c r="E40" s="456">
        <v>10.839538826144146</v>
      </c>
      <c r="F40" s="456">
        <v>10.842753962443153</v>
      </c>
      <c r="G40" s="456">
        <v>10.842257156214803</v>
      </c>
      <c r="H40" s="456">
        <v>10.841685379370016</v>
      </c>
      <c r="I40" s="456">
        <v>10.841214042963166</v>
      </c>
      <c r="J40" s="456">
        <v>10.833820987841484</v>
      </c>
      <c r="K40" s="456">
        <v>10.836595245113486</v>
      </c>
      <c r="L40" s="456">
        <v>10.842056640438342</v>
      </c>
      <c r="M40" s="456">
        <v>10.842015717619844</v>
      </c>
      <c r="N40" s="456">
        <v>10.845913265525084</v>
      </c>
      <c r="O40" s="456">
        <v>10.843241357929003</v>
      </c>
      <c r="P40" s="456">
        <v>10.832693413789972</v>
      </c>
      <c r="Q40" s="456">
        <v>10.833177466739647</v>
      </c>
      <c r="R40" s="456">
        <v>10.840775469141381</v>
      </c>
      <c r="S40" s="456">
        <v>10.838573144518902</v>
      </c>
      <c r="T40" s="456">
        <v>10.843536793945354</v>
      </c>
      <c r="U40" s="456">
        <v>10.839155277145027</v>
      </c>
      <c r="V40" s="456">
        <v>10.832712958208743</v>
      </c>
      <c r="W40" s="456">
        <v>10.833183122702785</v>
      </c>
      <c r="X40" s="456">
        <v>10.842732953638153</v>
      </c>
      <c r="Y40" s="456">
        <v>10.836082396851799</v>
      </c>
      <c r="Z40" s="456">
        <v>10.844374250599522</v>
      </c>
      <c r="AA40" s="456">
        <v>10.841053518752634</v>
      </c>
      <c r="AB40" s="456">
        <v>10.838383850754187</v>
      </c>
      <c r="AC40" s="456">
        <v>10.837273116969554</v>
      </c>
      <c r="AD40" s="456">
        <v>10.841211685134553</v>
      </c>
      <c r="AE40" s="456">
        <v>10.843498598812987</v>
      </c>
      <c r="AF40" s="456">
        <v>10.842341209624974</v>
      </c>
      <c r="AG40" s="456">
        <v>10.838719947744369</v>
      </c>
      <c r="AH40" s="456">
        <v>10.834037302812851</v>
      </c>
      <c r="AI40" s="456">
        <v>10.835146651013096</v>
      </c>
      <c r="AJ40" s="456">
        <v>10.843183221219347</v>
      </c>
      <c r="AK40" s="456">
        <v>10.839910708800097</v>
      </c>
      <c r="AL40" s="456">
        <v>10.842821875133358</v>
      </c>
      <c r="AM40" s="456">
        <v>10.844725294068919</v>
      </c>
      <c r="AN40" s="456">
        <v>10.835041222581658</v>
      </c>
      <c r="AO40" s="456">
        <v>10.833603328722081</v>
      </c>
      <c r="AP40" s="456">
        <v>10.839096549961667</v>
      </c>
      <c r="AQ40" s="456">
        <v>10.83951672941077</v>
      </c>
      <c r="AR40" s="456">
        <v>10.83803555067991</v>
      </c>
      <c r="AS40" s="456">
        <v>10.837183382502703</v>
      </c>
      <c r="AT40" s="456">
        <v>10.833449718277206</v>
      </c>
      <c r="AU40" s="456">
        <v>10.831110642019238</v>
      </c>
      <c r="AV40" s="456">
        <v>10.840288896881479</v>
      </c>
      <c r="AW40" s="456">
        <v>10.838507462686568</v>
      </c>
      <c r="AX40" s="456">
        <v>10.840980131887736</v>
      </c>
      <c r="AY40" s="456">
        <v>10.843493990857002</v>
      </c>
      <c r="AZ40" s="456">
        <v>10.834108370400324</v>
      </c>
      <c r="BA40" s="456">
        <v>10.833055933754437</v>
      </c>
      <c r="BB40" s="456">
        <v>10.838848520722136</v>
      </c>
      <c r="BC40" s="456">
        <v>10.842592099800951</v>
      </c>
      <c r="BD40" s="456">
        <v>10.839662522930608</v>
      </c>
      <c r="BE40" s="456">
        <v>10.83770544166938</v>
      </c>
      <c r="BF40" s="456">
        <v>10.833711717340696</v>
      </c>
      <c r="BG40" s="456">
        <v>10.832449749881734</v>
      </c>
      <c r="BH40" s="456">
        <v>10.842142804000552</v>
      </c>
      <c r="BI40" s="456">
        <v>10.840370579769736</v>
      </c>
      <c r="BJ40" s="456">
        <v>10.84254063329319</v>
      </c>
      <c r="BK40" s="456">
        <v>10.842032145655491</v>
      </c>
      <c r="BL40" s="456">
        <v>10.832007039774728</v>
      </c>
      <c r="BM40" s="456">
        <v>10.830778154341909</v>
      </c>
      <c r="BN40" s="456">
        <v>10.838241314630567</v>
      </c>
      <c r="BO40" s="456">
        <v>10.83684953800924</v>
      </c>
      <c r="BP40" s="456">
        <v>10.837407504868164</v>
      </c>
      <c r="BQ40" s="456">
        <v>10.833409756453412</v>
      </c>
      <c r="BR40" s="456">
        <v>10.829086752520716</v>
      </c>
      <c r="BS40" s="456">
        <v>10.826767067874917</v>
      </c>
      <c r="BT40" s="456">
        <v>10.836762479820534</v>
      </c>
      <c r="BU40" s="456">
        <v>10.831309863685712</v>
      </c>
      <c r="BV40" s="456">
        <v>10.833128602455936</v>
      </c>
      <c r="BW40" s="456">
        <v>10.830789460456607</v>
      </c>
      <c r="BX40" s="456">
        <v>10.723087528434377</v>
      </c>
      <c r="BY40" s="456">
        <v>10.71847855213398</v>
      </c>
      <c r="BZ40" s="456">
        <v>10.726480782070574</v>
      </c>
      <c r="CA40" s="456">
        <v>10.724604925786318</v>
      </c>
      <c r="CB40" s="456">
        <v>10.725267541945975</v>
      </c>
      <c r="CC40" s="456">
        <v>10.7255792717144</v>
      </c>
      <c r="CD40" s="456">
        <v>10.718102410223542</v>
      </c>
      <c r="CE40" s="456">
        <v>10.718079464398665</v>
      </c>
      <c r="CF40" s="456">
        <v>10.723414068696234</v>
      </c>
      <c r="CG40" s="456">
        <v>10.722390403339338</v>
      </c>
      <c r="CH40" s="456">
        <v>10.713786128315069</v>
      </c>
      <c r="CI40" s="456">
        <v>10.71251154856146</v>
      </c>
      <c r="CJ40" s="456">
        <v>10.760822200561895</v>
      </c>
      <c r="CK40" s="456">
        <v>10.76327636955221</v>
      </c>
      <c r="CL40" s="456">
        <v>10.764208614326295</v>
      </c>
      <c r="CM40" s="456">
        <v>10.771713714940807</v>
      </c>
      <c r="CN40" s="456">
        <v>10.771671407458397</v>
      </c>
      <c r="CO40" s="456">
        <v>10.770682452662243</v>
      </c>
      <c r="CP40" s="456">
        <v>10.766179798097006</v>
      </c>
      <c r="CQ40" s="456">
        <v>10.764870012820388</v>
      </c>
      <c r="CR40" s="456">
        <v>10.770531335562806</v>
      </c>
      <c r="CS40" s="456">
        <v>10.769926932946777</v>
      </c>
      <c r="CT40" s="456">
        <v>10.763951502393105</v>
      </c>
      <c r="CU40" s="456">
        <v>10.762526226037306</v>
      </c>
      <c r="CV40" s="456">
        <v>10.812048185848758</v>
      </c>
      <c r="CW40" s="456">
        <v>10.812139916822272</v>
      </c>
      <c r="CX40" s="456">
        <v>10.81625161101255</v>
      </c>
      <c r="CY40" s="456">
        <v>10.821746218246931</v>
      </c>
      <c r="CZ40" s="456">
        <v>10.82234263089121</v>
      </c>
      <c r="DA40" s="456">
        <v>10.818498973553918</v>
      </c>
      <c r="DB40" s="456">
        <v>10.815519405290596</v>
      </c>
      <c r="DC40" s="456">
        <v>10.814155592975705</v>
      </c>
      <c r="DD40" s="456">
        <v>10.821941626678004</v>
      </c>
      <c r="DE40" s="456">
        <v>10.819692343823391</v>
      </c>
      <c r="DF40" s="456">
        <v>10.814126422853057</v>
      </c>
      <c r="DG40" s="456">
        <v>10.814635575255346</v>
      </c>
      <c r="DH40" s="456">
        <v>10.812525767759379</v>
      </c>
      <c r="DI40" s="456">
        <v>10.812018072289158</v>
      </c>
      <c r="DJ40" s="456">
        <v>10.8160549390859</v>
      </c>
      <c r="DK40" s="456">
        <v>10.821740739575798</v>
      </c>
      <c r="DL40" s="456">
        <v>10.82518387050184</v>
      </c>
      <c r="DM40" s="456">
        <v>10.821285821257995</v>
      </c>
      <c r="DN40" s="456">
        <v>10.815973262704082</v>
      </c>
      <c r="DO40" s="456">
        <v>10.81460417028001</v>
      </c>
      <c r="DP40" s="456">
        <v>10.823691327023372</v>
      </c>
      <c r="DQ40" s="456">
        <v>10.819369052160051</v>
      </c>
      <c r="DR40" s="456">
        <v>10.81461350853616</v>
      </c>
      <c r="DS40" s="456">
        <v>10.815069319157558</v>
      </c>
      <c r="DT40" s="456">
        <v>10.812889469187123</v>
      </c>
      <c r="DU40" s="456">
        <v>10.812956138764481</v>
      </c>
      <c r="DV40" s="456">
        <v>10.817782996803619</v>
      </c>
      <c r="DW40" s="456">
        <v>10.82306738111458</v>
      </c>
      <c r="DX40" s="456">
        <v>10.822935582942867</v>
      </c>
      <c r="DY40" s="456">
        <v>10.821894538568261</v>
      </c>
      <c r="DZ40" s="456">
        <v>10.815364688395796</v>
      </c>
      <c r="EA40" s="456">
        <v>10.817169006558174</v>
      </c>
      <c r="EB40" s="456">
        <v>10.823245647890472</v>
      </c>
      <c r="EC40" s="456">
        <v>10.823225895561409</v>
      </c>
      <c r="ED40" s="456">
        <v>10.817521285140563</v>
      </c>
      <c r="EE40" s="456">
        <v>10.816219209083259</v>
      </c>
      <c r="EF40" s="456">
        <v>10.813094012826914</v>
      </c>
      <c r="EG40" s="456">
        <v>10.814067928541411</v>
      </c>
      <c r="EH40" s="456">
        <v>10.817828964683635</v>
      </c>
      <c r="EI40" s="456">
        <v>10.822016730038023</v>
      </c>
      <c r="EJ40" s="456">
        <v>10.824342200249383</v>
      </c>
      <c r="EK40" s="456">
        <v>10.821948352049297</v>
      </c>
      <c r="EL40" s="456">
        <v>10.815120923008653</v>
      </c>
      <c r="EM40" s="456">
        <v>10.816397866635691</v>
      </c>
      <c r="EN40" s="456">
        <v>10.823245647890472</v>
      </c>
      <c r="EO40" s="456">
        <v>10.823038220452574</v>
      </c>
      <c r="EP40" s="456">
        <v>10.818048348819437</v>
      </c>
      <c r="EQ40" s="456">
        <v>10.815185831830151</v>
      </c>
      <c r="ER40" s="456">
        <v>10.814764138649988</v>
      </c>
      <c r="ES40" s="456">
        <v>10.815154576292951</v>
      </c>
      <c r="ET40" s="456">
        <v>10.820938275479879</v>
      </c>
      <c r="EU40" s="456">
        <v>10.825316862929336</v>
      </c>
      <c r="EV40" s="456">
        <v>10.824173653699917</v>
      </c>
      <c r="EW40" s="456">
        <v>10.823554231566961</v>
      </c>
      <c r="EX40" s="456">
        <v>10.817590992075823</v>
      </c>
      <c r="EY40" s="456">
        <v>10.817668426528209</v>
      </c>
      <c r="EZ40" s="456">
        <v>10.825519289350479</v>
      </c>
      <c r="FA40" s="456">
        <v>10.823793055815926</v>
      </c>
      <c r="FB40" s="456">
        <v>10.819012976799057</v>
      </c>
      <c r="FC40" s="456">
        <v>10.816043303277738</v>
      </c>
      <c r="FD40" s="456">
        <v>10.820563377515954</v>
      </c>
      <c r="FE40" s="456">
        <v>10.820657777584746</v>
      </c>
      <c r="FF40" s="456">
        <v>10.825530619328605</v>
      </c>
      <c r="FG40" s="456">
        <v>10.824026476578412</v>
      </c>
      <c r="FH40" s="456">
        <v>10.833460816354913</v>
      </c>
      <c r="FI40" s="456">
        <v>10.826669471264838</v>
      </c>
      <c r="FJ40" s="456">
        <v>10.820018778608036</v>
      </c>
      <c r="FK40" s="456">
        <v>10.821443959186071</v>
      </c>
      <c r="FL40" s="456">
        <v>10.827765610701544</v>
      </c>
      <c r="FM40" s="456">
        <v>10.826881805897782</v>
      </c>
      <c r="FN40" s="456">
        <v>10.824627170791041</v>
      </c>
      <c r="FO40" s="456">
        <v>10.819723556398992</v>
      </c>
      <c r="FP40" s="456">
        <v>10.722406115774126</v>
      </c>
      <c r="FQ40" s="456">
        <v>10.722151672603291</v>
      </c>
      <c r="FR40" s="456">
        <v>10.724946547355083</v>
      </c>
      <c r="FS40" s="456">
        <v>10.72689521584061</v>
      </c>
      <c r="FT40" s="456">
        <v>10.728476490779915</v>
      </c>
      <c r="FU40" s="456">
        <v>10.728333711059832</v>
      </c>
      <c r="FV40" s="456">
        <v>10.721758519884636</v>
      </c>
      <c r="FW40" s="456">
        <v>10.722288903299338</v>
      </c>
      <c r="FX40" s="456">
        <v>10.73027249394573</v>
      </c>
      <c r="FY40" s="456">
        <v>10.727931048218446</v>
      </c>
      <c r="FZ40" s="456">
        <v>10.725876263299234</v>
      </c>
      <c r="GA40" s="456">
        <v>10.719731897184824</v>
      </c>
    </row>
    <row r="41" spans="2:183">
      <c r="B41" s="96" t="s">
        <v>2</v>
      </c>
      <c r="C41" s="166" t="s">
        <v>37</v>
      </c>
      <c r="D41" s="99">
        <v>2597503.75</v>
      </c>
      <c r="E41" s="87">
        <v>2330527</v>
      </c>
      <c r="F41" s="87">
        <v>2563447.25</v>
      </c>
      <c r="G41" s="87">
        <v>2487756.25</v>
      </c>
      <c r="H41" s="87">
        <v>2566075.75</v>
      </c>
      <c r="I41" s="87">
        <v>2496477</v>
      </c>
      <c r="J41" s="87">
        <v>2613367.75</v>
      </c>
      <c r="K41" s="87">
        <v>2599242.25</v>
      </c>
      <c r="L41" s="87">
        <v>2489269.75</v>
      </c>
      <c r="M41" s="87">
        <v>2559598.5</v>
      </c>
      <c r="N41" s="87">
        <v>2464532.5</v>
      </c>
      <c r="O41" s="87">
        <v>2558063.5</v>
      </c>
      <c r="P41" s="87">
        <v>2590431.25</v>
      </c>
      <c r="Q41" s="87">
        <v>2340121</v>
      </c>
      <c r="R41" s="87">
        <v>2548181.25</v>
      </c>
      <c r="S41" s="87">
        <v>2068478.75</v>
      </c>
      <c r="T41" s="87">
        <v>1223863</v>
      </c>
      <c r="U41" s="87">
        <v>2480111.25</v>
      </c>
      <c r="V41" s="87">
        <v>2596343</v>
      </c>
      <c r="W41" s="87">
        <v>2595880.75</v>
      </c>
      <c r="X41" s="87">
        <v>2457670.5</v>
      </c>
      <c r="Y41" s="87">
        <v>2578036</v>
      </c>
      <c r="Z41" s="87">
        <v>2444252</v>
      </c>
      <c r="AA41" s="87">
        <v>2545133.25</v>
      </c>
      <c r="AB41" s="87">
        <v>2729367.25</v>
      </c>
      <c r="AC41" s="87">
        <v>2468979.5</v>
      </c>
      <c r="AD41" s="87">
        <v>2710577</v>
      </c>
      <c r="AE41" s="87">
        <v>2615367</v>
      </c>
      <c r="AF41" s="87">
        <v>2699351.25</v>
      </c>
      <c r="AG41" s="87">
        <v>2643990.5</v>
      </c>
      <c r="AH41" s="87">
        <v>2758760.5</v>
      </c>
      <c r="AI41" s="87">
        <v>2751385</v>
      </c>
      <c r="AJ41" s="87">
        <v>2618161</v>
      </c>
      <c r="AK41" s="87">
        <v>2720615</v>
      </c>
      <c r="AL41" s="87">
        <v>2611943.25</v>
      </c>
      <c r="AM41" s="87">
        <v>2691667.5</v>
      </c>
      <c r="AN41" s="87">
        <v>2765158.75</v>
      </c>
      <c r="AO41" s="87">
        <v>2602326</v>
      </c>
      <c r="AP41" s="87">
        <v>2744146</v>
      </c>
      <c r="AQ41" s="87">
        <v>1326386.3799999999</v>
      </c>
      <c r="AR41" s="87">
        <v>1861365.38</v>
      </c>
      <c r="AS41" s="87">
        <v>2671413</v>
      </c>
      <c r="AT41" s="87">
        <v>2781574.5</v>
      </c>
      <c r="AU41" s="87">
        <v>2788598</v>
      </c>
      <c r="AV41" s="87">
        <v>2652063.5</v>
      </c>
      <c r="AW41" s="87">
        <v>2741977</v>
      </c>
      <c r="AX41" s="87">
        <v>2642104.5</v>
      </c>
      <c r="AY41" s="87">
        <v>2713295.75</v>
      </c>
      <c r="AZ41" s="87">
        <v>2911839.5</v>
      </c>
      <c r="BA41" s="87">
        <v>2637413</v>
      </c>
      <c r="BB41" s="87">
        <v>2885638.25</v>
      </c>
      <c r="BC41" s="87">
        <v>2767618.75</v>
      </c>
      <c r="BD41" s="87">
        <v>2873779</v>
      </c>
      <c r="BE41" s="87">
        <v>2802471.25</v>
      </c>
      <c r="BF41" s="87">
        <v>2920828.75</v>
      </c>
      <c r="BG41" s="87">
        <v>2924137.25</v>
      </c>
      <c r="BH41" s="87">
        <v>2771628</v>
      </c>
      <c r="BI41" s="87">
        <v>2865220</v>
      </c>
      <c r="BJ41" s="87">
        <v>2764069.5</v>
      </c>
      <c r="BK41" s="87">
        <v>2857292.5</v>
      </c>
      <c r="BL41" s="87">
        <v>3013672.25</v>
      </c>
      <c r="BM41" s="87">
        <v>2727255.25</v>
      </c>
      <c r="BN41" s="87">
        <v>2974800.5</v>
      </c>
      <c r="BO41" s="87">
        <v>577564.06000000006</v>
      </c>
      <c r="BP41" s="87">
        <v>576168.68999999994</v>
      </c>
      <c r="BQ41" s="87">
        <v>2908638</v>
      </c>
      <c r="BR41" s="87">
        <v>3035130</v>
      </c>
      <c r="BS41" s="87">
        <v>3055442.5</v>
      </c>
      <c r="BT41" s="87">
        <v>2892466.5</v>
      </c>
      <c r="BU41" s="87">
        <v>3014720.25</v>
      </c>
      <c r="BV41" s="87">
        <v>2902833</v>
      </c>
      <c r="BW41" s="87">
        <v>3014484.75</v>
      </c>
      <c r="BX41" s="87">
        <v>3124696.75</v>
      </c>
      <c r="BY41" s="87">
        <v>2858930.5</v>
      </c>
      <c r="BZ41" s="87">
        <v>3102160.75</v>
      </c>
      <c r="CA41" s="87">
        <v>3025706.75</v>
      </c>
      <c r="CB41" s="87">
        <v>3117110.25</v>
      </c>
      <c r="CC41" s="87">
        <v>3029629.75</v>
      </c>
      <c r="CD41" s="87">
        <v>3180946.75</v>
      </c>
      <c r="CE41" s="87">
        <v>3174298.5</v>
      </c>
      <c r="CF41" s="87">
        <v>3039371</v>
      </c>
      <c r="CG41" s="87">
        <v>3138925</v>
      </c>
      <c r="CH41" s="87">
        <v>3110933</v>
      </c>
      <c r="CI41" s="87">
        <v>3221398</v>
      </c>
      <c r="CJ41" s="87">
        <v>3407515</v>
      </c>
      <c r="CK41" s="87">
        <v>3174977.75</v>
      </c>
      <c r="CL41" s="87">
        <v>3371324.25</v>
      </c>
      <c r="CM41" s="87">
        <v>1723005</v>
      </c>
      <c r="CN41" s="87">
        <v>2576007.5</v>
      </c>
      <c r="CO41" s="87">
        <v>3222191.25</v>
      </c>
      <c r="CP41" s="87">
        <v>3369140.5</v>
      </c>
      <c r="CQ41" s="87">
        <v>3379318</v>
      </c>
      <c r="CR41" s="87">
        <v>3225827.5</v>
      </c>
      <c r="CS41" s="87">
        <v>3327359.75</v>
      </c>
      <c r="CT41" s="87">
        <v>3280173.75</v>
      </c>
      <c r="CU41" s="87">
        <v>3399425.5</v>
      </c>
      <c r="CV41" s="87">
        <v>3519375.5</v>
      </c>
      <c r="CW41" s="87">
        <v>3176561</v>
      </c>
      <c r="CX41" s="87">
        <v>2139823</v>
      </c>
      <c r="CY41" s="87">
        <v>1556007.75</v>
      </c>
      <c r="CZ41" s="87">
        <v>3433469.75</v>
      </c>
      <c r="DA41" s="87">
        <v>3350948.25</v>
      </c>
      <c r="DB41" s="87">
        <v>3491884.5</v>
      </c>
      <c r="DC41" s="87">
        <v>3503073.25</v>
      </c>
      <c r="DD41" s="87">
        <v>3331977.25</v>
      </c>
      <c r="DE41" s="87">
        <v>3446421.75</v>
      </c>
      <c r="DF41" s="87">
        <v>3393615.25</v>
      </c>
      <c r="DG41" s="87">
        <v>3498341</v>
      </c>
      <c r="DH41" s="87">
        <v>3656050.5</v>
      </c>
      <c r="DI41" s="87">
        <v>3305037.5</v>
      </c>
      <c r="DJ41" s="87">
        <v>3615129.5</v>
      </c>
      <c r="DK41" s="87">
        <v>3346284.75</v>
      </c>
      <c r="DL41" s="87">
        <v>1263555.5</v>
      </c>
      <c r="DM41" s="87">
        <v>3467005</v>
      </c>
      <c r="DN41" s="87">
        <v>3627553</v>
      </c>
      <c r="DO41" s="87">
        <v>3638697.25</v>
      </c>
      <c r="DP41" s="87">
        <v>3451599</v>
      </c>
      <c r="DQ41" s="87">
        <v>3586318</v>
      </c>
      <c r="DR41" s="87">
        <v>3522052</v>
      </c>
      <c r="DS41" s="87">
        <v>3634259.75</v>
      </c>
      <c r="DT41" s="87">
        <v>3833868.5</v>
      </c>
      <c r="DU41" s="87">
        <v>3459929.5</v>
      </c>
      <c r="DV41" s="87">
        <v>3778710.75</v>
      </c>
      <c r="DW41" s="87">
        <v>3623427</v>
      </c>
      <c r="DX41" s="87">
        <v>3742638.5</v>
      </c>
      <c r="DY41" s="87">
        <v>3637622</v>
      </c>
      <c r="DZ41" s="87">
        <v>3814424.75</v>
      </c>
      <c r="EA41" s="87">
        <v>3789875.25</v>
      </c>
      <c r="EB41" s="87">
        <v>3627429.5</v>
      </c>
      <c r="EC41" s="87">
        <v>3734374.5</v>
      </c>
      <c r="ED41" s="87">
        <v>3667561</v>
      </c>
      <c r="EE41" s="87">
        <v>3806993.75</v>
      </c>
      <c r="EF41" s="87">
        <v>3910332</v>
      </c>
      <c r="EG41" s="87">
        <v>3654821.25</v>
      </c>
      <c r="EH41" s="87">
        <v>3853114.5</v>
      </c>
      <c r="EI41" s="87">
        <v>1482295.62</v>
      </c>
      <c r="EJ41" s="87">
        <v>3435982.5</v>
      </c>
      <c r="EK41" s="87">
        <v>3707331</v>
      </c>
      <c r="EL41" s="87">
        <v>3892478</v>
      </c>
      <c r="EM41" s="87">
        <v>3879794</v>
      </c>
      <c r="EN41" s="87">
        <v>3699883.5</v>
      </c>
      <c r="EO41" s="87">
        <v>3812771.75</v>
      </c>
      <c r="EP41" s="87">
        <v>3735141.5</v>
      </c>
      <c r="EQ41" s="87">
        <v>3892801.75</v>
      </c>
      <c r="ER41" s="87">
        <v>4240712.5</v>
      </c>
      <c r="ES41" s="87">
        <v>3825370</v>
      </c>
      <c r="ET41" s="87">
        <v>4175716.25</v>
      </c>
      <c r="EU41" s="87">
        <v>4011872.75</v>
      </c>
      <c r="EV41" s="87">
        <v>4148532.25</v>
      </c>
      <c r="EW41" s="87">
        <v>4029366.75</v>
      </c>
      <c r="EX41" s="87">
        <v>4216310.5</v>
      </c>
      <c r="EY41" s="87">
        <v>4211140.5</v>
      </c>
      <c r="EZ41" s="87">
        <v>4008382.25</v>
      </c>
      <c r="FA41" s="87">
        <v>4152155.25</v>
      </c>
      <c r="FB41" s="87">
        <v>4061296</v>
      </c>
      <c r="FC41" s="87">
        <v>4231591</v>
      </c>
      <c r="FD41" s="87">
        <v>4796229.5</v>
      </c>
      <c r="FE41" s="87">
        <v>4337035</v>
      </c>
      <c r="FF41" s="87">
        <v>4750613.5</v>
      </c>
      <c r="FG41" s="87">
        <v>462582.5</v>
      </c>
      <c r="FH41" s="87">
        <v>1356049.5</v>
      </c>
      <c r="FI41" s="87">
        <v>4592044</v>
      </c>
      <c r="FJ41" s="87">
        <v>4814540.5</v>
      </c>
      <c r="FK41" s="87">
        <v>4809429.5</v>
      </c>
      <c r="FL41" s="87">
        <v>4582990.5</v>
      </c>
      <c r="FM41" s="87">
        <v>4742393.5</v>
      </c>
      <c r="FN41" s="87">
        <v>4608796</v>
      </c>
      <c r="FO41" s="87">
        <v>4813609</v>
      </c>
      <c r="FP41" s="87">
        <v>5115526</v>
      </c>
      <c r="FQ41" s="87">
        <v>4626330</v>
      </c>
      <c r="FR41" s="87">
        <v>5092340.5</v>
      </c>
      <c r="FS41" s="87">
        <v>4919228</v>
      </c>
      <c r="FT41" s="87">
        <v>5053274.5</v>
      </c>
      <c r="FU41" s="87">
        <v>4894676.5</v>
      </c>
      <c r="FV41" s="87">
        <v>5136887</v>
      </c>
      <c r="FW41" s="87">
        <v>5129077</v>
      </c>
      <c r="FX41" s="87">
        <v>4873068</v>
      </c>
      <c r="FY41" s="87">
        <v>5063202.5</v>
      </c>
      <c r="FZ41" s="87">
        <v>4918258</v>
      </c>
      <c r="GA41" s="87">
        <v>5145336.5</v>
      </c>
    </row>
    <row r="42" spans="2:183">
      <c r="B42" s="171" t="s">
        <v>2</v>
      </c>
      <c r="C42" s="172" t="s">
        <v>270</v>
      </c>
      <c r="D42" s="81">
        <v>2.4380011798125345</v>
      </c>
      <c r="E42" s="82">
        <v>2.4380007788331048</v>
      </c>
      <c r="F42" s="82">
        <v>2.4380013995471685</v>
      </c>
      <c r="G42" s="82">
        <v>2.4380010611243725</v>
      </c>
      <c r="H42" s="82">
        <v>2.4380014393854821</v>
      </c>
      <c r="I42" s="82">
        <v>2.4380010808554764</v>
      </c>
      <c r="J42" s="82">
        <v>2.4380005424790734</v>
      </c>
      <c r="K42" s="82">
        <v>2.4380008005539628</v>
      </c>
      <c r="L42" s="82">
        <v>2.4380010264155083</v>
      </c>
      <c r="M42" s="82">
        <v>2.4380013539697436</v>
      </c>
      <c r="N42" s="82">
        <v>2.4380009546114412</v>
      </c>
      <c r="O42" s="82">
        <v>2.4380010888768964</v>
      </c>
      <c r="P42" s="82">
        <v>2.4130014440666931</v>
      </c>
      <c r="Q42" s="82">
        <v>2.4130011637076003</v>
      </c>
      <c r="R42" s="82">
        <v>2.4130010235964674</v>
      </c>
      <c r="S42" s="82">
        <v>2.4130002965973545</v>
      </c>
      <c r="T42" s="82">
        <v>2.4130000814873016</v>
      </c>
      <c r="U42" s="82">
        <v>2.4130007289464963</v>
      </c>
      <c r="V42" s="82">
        <v>2.4130010563012982</v>
      </c>
      <c r="W42" s="82">
        <v>2.4130011988872355</v>
      </c>
      <c r="X42" s="82">
        <v>2.4130007407275627</v>
      </c>
      <c r="Y42" s="82">
        <v>2.413000337946368</v>
      </c>
      <c r="Z42" s="82">
        <v>2.413000482718167</v>
      </c>
      <c r="AA42" s="82">
        <v>2.4130006636020664</v>
      </c>
      <c r="AB42" s="82">
        <v>2.5700017498895589</v>
      </c>
      <c r="AC42" s="82">
        <v>2.5700017721605293</v>
      </c>
      <c r="AD42" s="82">
        <v>2.5700026847492623</v>
      </c>
      <c r="AE42" s="82">
        <v>2.5700025991216049</v>
      </c>
      <c r="AF42" s="82">
        <v>2.5700027054351251</v>
      </c>
      <c r="AG42" s="82">
        <v>2.5700011436740584</v>
      </c>
      <c r="AH42" s="82">
        <v>2.5700009944596718</v>
      </c>
      <c r="AI42" s="82">
        <v>2.5700007706121228</v>
      </c>
      <c r="AJ42" s="82">
        <v>2.5700023681243107</v>
      </c>
      <c r="AK42" s="82">
        <v>2.5700025694216158</v>
      </c>
      <c r="AL42" s="82">
        <v>2.5700024041655096</v>
      </c>
      <c r="AM42" s="82">
        <v>2.5700030665298925</v>
      </c>
      <c r="AN42" s="82">
        <v>2.5879992053941479</v>
      </c>
      <c r="AO42" s="82">
        <v>2.587998684005425</v>
      </c>
      <c r="AP42" s="82">
        <v>2.5880000032442587</v>
      </c>
      <c r="AQ42" s="82">
        <v>2.5880001372840464</v>
      </c>
      <c r="AR42" s="82">
        <v>2.5879996448420948</v>
      </c>
      <c r="AS42" s="82">
        <v>2.5879994987167989</v>
      </c>
      <c r="AT42" s="82">
        <v>2.5879989584641527</v>
      </c>
      <c r="AU42" s="82">
        <v>2.5879986529701435</v>
      </c>
      <c r="AV42" s="82">
        <v>2.587999664582977</v>
      </c>
      <c r="AW42" s="82">
        <v>2.5879997616226467</v>
      </c>
      <c r="AX42" s="82">
        <v>2.5879999287691482</v>
      </c>
      <c r="AY42" s="82">
        <v>2.5880001552058545</v>
      </c>
      <c r="AZ42" s="82">
        <v>2.7170032004926705</v>
      </c>
      <c r="BA42" s="82">
        <v>2.7170026756070662</v>
      </c>
      <c r="BB42" s="82">
        <v>2.7170040004566571</v>
      </c>
      <c r="BC42" s="82">
        <v>2.7170036882908302</v>
      </c>
      <c r="BD42" s="82">
        <v>2.7170031627535836</v>
      </c>
      <c r="BE42" s="82">
        <v>2.7170026603340323</v>
      </c>
      <c r="BF42" s="82">
        <v>2.7170035455579842</v>
      </c>
      <c r="BG42" s="82">
        <v>2.7170027926392901</v>
      </c>
      <c r="BH42" s="82">
        <v>2.7170034871616955</v>
      </c>
      <c r="BI42" s="82">
        <v>2.7170040337062802</v>
      </c>
      <c r="BJ42" s="82">
        <v>2.7170026992212284</v>
      </c>
      <c r="BK42" s="82">
        <v>2.7170034244336492</v>
      </c>
      <c r="BL42" s="82">
        <v>2.7980006269168594</v>
      </c>
      <c r="BM42" s="82">
        <v>2.798000223408692</v>
      </c>
      <c r="BN42" s="82">
        <v>2.7980001319051606</v>
      </c>
      <c r="BO42" s="82">
        <v>2.7980001580270861</v>
      </c>
      <c r="BP42" s="82">
        <v>2.7980005301047126</v>
      </c>
      <c r="BQ42" s="82">
        <v>2.7980008494129383</v>
      </c>
      <c r="BR42" s="82">
        <v>2.7980005192350283</v>
      </c>
      <c r="BS42" s="82">
        <v>2.7980002332946996</v>
      </c>
      <c r="BT42" s="82">
        <v>2.7980000853581286</v>
      </c>
      <c r="BU42" s="82">
        <v>2.7980000898041832</v>
      </c>
      <c r="BV42" s="82">
        <v>2.798000160120746</v>
      </c>
      <c r="BW42" s="82">
        <v>2.7980003306567189</v>
      </c>
      <c r="BX42" s="82">
        <v>2.8819995875711988</v>
      </c>
      <c r="BY42" s="82">
        <v>2.8820003653445134</v>
      </c>
      <c r="BZ42" s="82">
        <v>2.8820000939806643</v>
      </c>
      <c r="CA42" s="82">
        <v>2.8819994499286219</v>
      </c>
      <c r="CB42" s="82">
        <v>2.8819999240369785</v>
      </c>
      <c r="CC42" s="82">
        <v>2.8820000195010631</v>
      </c>
      <c r="CD42" s="82">
        <v>2.8820004462147062</v>
      </c>
      <c r="CE42" s="82">
        <v>2.8820002687434969</v>
      </c>
      <c r="CF42" s="82">
        <v>2.8819997495175635</v>
      </c>
      <c r="CG42" s="82">
        <v>2.8819997644948701</v>
      </c>
      <c r="CH42" s="82">
        <v>2.8820002175581831</v>
      </c>
      <c r="CI42" s="82">
        <v>2.8819996563141261</v>
      </c>
      <c r="CJ42" s="82">
        <v>3.0260053264563611</v>
      </c>
      <c r="CK42" s="82">
        <v>3.0260070593474762</v>
      </c>
      <c r="CL42" s="82">
        <v>3.0260052461988911</v>
      </c>
      <c r="CM42" s="82">
        <v>3.0260050395219174</v>
      </c>
      <c r="CN42" s="82">
        <v>3.0260064290702515</v>
      </c>
      <c r="CO42" s="82">
        <v>3.0260069010837616</v>
      </c>
      <c r="CP42" s="82">
        <v>3.0260058141976085</v>
      </c>
      <c r="CQ42" s="82">
        <v>3.0260063954030954</v>
      </c>
      <c r="CR42" s="82">
        <v>3.0260055843576152</v>
      </c>
      <c r="CS42" s="82">
        <v>3.0260058767465634</v>
      </c>
      <c r="CT42" s="82">
        <v>3.0260058976313995</v>
      </c>
      <c r="CU42" s="82">
        <v>3.0260064674016207</v>
      </c>
      <c r="CV42" s="82">
        <v>3.1169979351007004</v>
      </c>
      <c r="CW42" s="82">
        <v>3.1169980963568316</v>
      </c>
      <c r="CX42" s="82">
        <v>3.116999101239474</v>
      </c>
      <c r="CY42" s="82">
        <v>3.1169985832951426</v>
      </c>
      <c r="CZ42" s="82">
        <v>3.1169992569429534</v>
      </c>
      <c r="DA42" s="82">
        <v>3.1169991368262648</v>
      </c>
      <c r="DB42" s="82">
        <v>3.1169984240427433</v>
      </c>
      <c r="DC42" s="82">
        <v>3.1169983440658573</v>
      </c>
      <c r="DD42" s="82">
        <v>3.1169986334973463</v>
      </c>
      <c r="DE42" s="82">
        <v>3.1169986325231576</v>
      </c>
      <c r="DF42" s="82">
        <v>3.1169984105179775</v>
      </c>
      <c r="DG42" s="82">
        <v>3.1169984345603905</v>
      </c>
      <c r="DH42" s="82">
        <v>3.2420015181154085</v>
      </c>
      <c r="DI42" s="82">
        <v>3.242001450281367</v>
      </c>
      <c r="DJ42" s="82">
        <v>3.2420011084287217</v>
      </c>
      <c r="DK42" s="82">
        <v>3.2419999534765118</v>
      </c>
      <c r="DL42" s="82">
        <v>3.2420007626000333</v>
      </c>
      <c r="DM42" s="82">
        <v>3.2420012011377377</v>
      </c>
      <c r="DN42" s="82">
        <v>3.2420034171244541</v>
      </c>
      <c r="DO42" s="82">
        <v>3.2420018510083093</v>
      </c>
      <c r="DP42" s="82">
        <v>3.2420011914705364</v>
      </c>
      <c r="DQ42" s="82">
        <v>3.24200198923391</v>
      </c>
      <c r="DR42" s="82">
        <v>3.2420014322770445</v>
      </c>
      <c r="DS42" s="82">
        <v>3.2420011190973357</v>
      </c>
      <c r="DT42" s="82">
        <v>3.4040059332242536</v>
      </c>
      <c r="DU42" s="82">
        <v>3.4040061383942244</v>
      </c>
      <c r="DV42" s="82">
        <v>3.4040058838408069</v>
      </c>
      <c r="DW42" s="82">
        <v>3.4040064464641446</v>
      </c>
      <c r="DX42" s="82">
        <v>3.4040066272032981</v>
      </c>
      <c r="DY42" s="82">
        <v>3.4040063385104369</v>
      </c>
      <c r="DZ42" s="82">
        <v>3.4040066622574781</v>
      </c>
      <c r="EA42" s="82">
        <v>3.4040068383449147</v>
      </c>
      <c r="EB42" s="82">
        <v>3.4040070864030829</v>
      </c>
      <c r="EC42" s="82">
        <v>3.4040055494128358</v>
      </c>
      <c r="ED42" s="82">
        <v>3.4040054681479854</v>
      </c>
      <c r="EE42" s="82">
        <v>3.404006218781749</v>
      </c>
      <c r="EF42" s="82">
        <v>3.4719971510375744</v>
      </c>
      <c r="EG42" s="82">
        <v>3.4719975921492798</v>
      </c>
      <c r="EH42" s="82">
        <v>3.4719980638847039</v>
      </c>
      <c r="EI42" s="82">
        <v>3.4719992028642923</v>
      </c>
      <c r="EJ42" s="82">
        <v>3.4719999511734887</v>
      </c>
      <c r="EK42" s="82">
        <v>3.4719989136338945</v>
      </c>
      <c r="EL42" s="82">
        <v>3.4719974132692597</v>
      </c>
      <c r="EM42" s="82">
        <v>3.4719978528311639</v>
      </c>
      <c r="EN42" s="82">
        <v>3.4719984641647317</v>
      </c>
      <c r="EO42" s="82">
        <v>3.4719993534573526</v>
      </c>
      <c r="EP42" s="82">
        <v>3.4719987172217626</v>
      </c>
      <c r="EQ42" s="82">
        <v>3.4719974009977705</v>
      </c>
      <c r="ER42" s="82">
        <v>3.7850028840178553</v>
      </c>
      <c r="ES42" s="82">
        <v>3.7850015204834659</v>
      </c>
      <c r="ET42" s="82">
        <v>3.7850014510158156</v>
      </c>
      <c r="EU42" s="82">
        <v>3.7850025367019855</v>
      </c>
      <c r="EV42" s="82">
        <v>3.7850017563147498</v>
      </c>
      <c r="EW42" s="82">
        <v>3.785001383198622</v>
      </c>
      <c r="EX42" s="82">
        <v>3.785001107542985</v>
      </c>
      <c r="EY42" s="82">
        <v>3.7850009452749194</v>
      </c>
      <c r="EZ42" s="82">
        <v>3.7850018495921574</v>
      </c>
      <c r="FA42" s="82">
        <v>3.7850015804434314</v>
      </c>
      <c r="FB42" s="82">
        <v>3.7850013129111</v>
      </c>
      <c r="FC42" s="82">
        <v>3.7850006641386167</v>
      </c>
      <c r="FD42" s="82">
        <v>4.3520016316866021</v>
      </c>
      <c r="FE42" s="82">
        <v>4.3520017952941243</v>
      </c>
      <c r="FF42" s="82">
        <v>4.3520031717333909</v>
      </c>
      <c r="FG42" s="82">
        <v>4.351999784743791</v>
      </c>
      <c r="FH42" s="82">
        <v>4.3520035816067164</v>
      </c>
      <c r="FI42" s="82">
        <v>4.3520032547213532</v>
      </c>
      <c r="FJ42" s="82">
        <v>4.3520011172558171</v>
      </c>
      <c r="FK42" s="82">
        <v>4.3520015021163099</v>
      </c>
      <c r="FL42" s="82">
        <v>4.3520035590973487</v>
      </c>
      <c r="FM42" s="82">
        <v>4.3520015527152331</v>
      </c>
      <c r="FN42" s="82">
        <v>4.3520028101830421</v>
      </c>
      <c r="FO42" s="82">
        <v>4.3520014341253637</v>
      </c>
      <c r="FP42" s="82">
        <v>4.6999990812285812</v>
      </c>
      <c r="FQ42" s="82">
        <v>4.699999245168538</v>
      </c>
      <c r="FR42" s="82">
        <v>4.6999987078636645</v>
      </c>
      <c r="FS42" s="82">
        <v>4.6999983623858883</v>
      </c>
      <c r="FT42" s="82">
        <v>4.6999990699101994</v>
      </c>
      <c r="FU42" s="82">
        <v>4.6999987449837874</v>
      </c>
      <c r="FV42" s="82">
        <v>4.7000002616760055</v>
      </c>
      <c r="FW42" s="82">
        <v>4.6999993915475242</v>
      </c>
      <c r="FX42" s="82">
        <v>4.699998498297651</v>
      </c>
      <c r="FY42" s="82">
        <v>4.6999988990764852</v>
      </c>
      <c r="FZ42" s="82">
        <v>4.6999996961119361</v>
      </c>
      <c r="GA42" s="82">
        <v>4.6999992564530233</v>
      </c>
    </row>
    <row r="43" spans="2:183">
      <c r="B43" s="96" t="s">
        <v>2</v>
      </c>
      <c r="C43" s="166" t="s">
        <v>38</v>
      </c>
      <c r="D43" s="173">
        <v>388045.12</v>
      </c>
      <c r="E43" s="174">
        <v>348077.84</v>
      </c>
      <c r="F43" s="174">
        <v>382752.22</v>
      </c>
      <c r="G43" s="174">
        <v>371467.72</v>
      </c>
      <c r="H43" s="174">
        <v>383182.44</v>
      </c>
      <c r="I43" s="174">
        <v>372805.75</v>
      </c>
      <c r="J43" s="174">
        <v>390527.81</v>
      </c>
      <c r="K43" s="174">
        <v>388317.47</v>
      </c>
      <c r="L43" s="174">
        <v>371700.62</v>
      </c>
      <c r="M43" s="174">
        <v>382203.59</v>
      </c>
      <c r="N43" s="174">
        <v>367875.97</v>
      </c>
      <c r="O43" s="174">
        <v>381931.25</v>
      </c>
      <c r="P43" s="174">
        <v>431782.59</v>
      </c>
      <c r="Q43" s="174">
        <v>390042.56</v>
      </c>
      <c r="R43" s="174">
        <v>424423.56</v>
      </c>
      <c r="S43" s="174">
        <v>344594.66</v>
      </c>
      <c r="T43" s="174">
        <v>203794.16</v>
      </c>
      <c r="U43" s="174">
        <v>413147.53</v>
      </c>
      <c r="V43" s="174">
        <v>432767.12</v>
      </c>
      <c r="W43" s="174">
        <v>432671.22</v>
      </c>
      <c r="X43" s="174">
        <v>409274.25</v>
      </c>
      <c r="Y43" s="174">
        <v>429582.25</v>
      </c>
      <c r="Z43" s="174">
        <v>406978.06</v>
      </c>
      <c r="AA43" s="174">
        <v>423905</v>
      </c>
      <c r="AB43" s="174">
        <v>454752.53</v>
      </c>
      <c r="AC43" s="174">
        <v>411410.25</v>
      </c>
      <c r="AD43" s="174">
        <v>451503.81</v>
      </c>
      <c r="AE43" s="174">
        <v>435552.75</v>
      </c>
      <c r="AF43" s="174">
        <v>449587.12</v>
      </c>
      <c r="AG43" s="174">
        <v>440513.88</v>
      </c>
      <c r="AH43" s="174">
        <v>459834.44</v>
      </c>
      <c r="AI43" s="174">
        <v>458558.09</v>
      </c>
      <c r="AJ43" s="174">
        <v>436030.71999999997</v>
      </c>
      <c r="AK43" s="174">
        <v>453230.25</v>
      </c>
      <c r="AL43" s="174">
        <v>435009.69</v>
      </c>
      <c r="AM43" s="174">
        <v>448208.66</v>
      </c>
      <c r="AN43" s="174">
        <v>488321.69</v>
      </c>
      <c r="AO43" s="174">
        <v>459626.75</v>
      </c>
      <c r="AP43" s="174">
        <v>484429.31</v>
      </c>
      <c r="AQ43" s="174">
        <v>234140.5</v>
      </c>
      <c r="AR43" s="174">
        <v>328622.65999999997</v>
      </c>
      <c r="AS43" s="174">
        <v>471673.09</v>
      </c>
      <c r="AT43" s="174">
        <v>491292.88</v>
      </c>
      <c r="AU43" s="174">
        <v>492639.78</v>
      </c>
      <c r="AV43" s="174">
        <v>468122.44</v>
      </c>
      <c r="AW43" s="174">
        <v>484072.69</v>
      </c>
      <c r="AX43" s="174">
        <v>466334.69</v>
      </c>
      <c r="AY43" s="174">
        <v>478789</v>
      </c>
      <c r="AZ43" s="174">
        <v>501525</v>
      </c>
      <c r="BA43" s="174">
        <v>454302.97</v>
      </c>
      <c r="BB43" s="174">
        <v>496794.69</v>
      </c>
      <c r="BC43" s="174">
        <v>476311.84</v>
      </c>
      <c r="BD43" s="174">
        <v>494716.06</v>
      </c>
      <c r="BE43" s="174">
        <v>482527.69</v>
      </c>
      <c r="BF43" s="174">
        <v>503091.59</v>
      </c>
      <c r="BG43" s="174">
        <v>503720.34</v>
      </c>
      <c r="BH43" s="174">
        <v>477021.62</v>
      </c>
      <c r="BI43" s="174">
        <v>493210.25</v>
      </c>
      <c r="BJ43" s="174">
        <v>475703.44</v>
      </c>
      <c r="BK43" s="174">
        <v>491770.28</v>
      </c>
      <c r="BL43" s="174">
        <v>516863.62</v>
      </c>
      <c r="BM43" s="174">
        <v>467794.31</v>
      </c>
      <c r="BN43" s="174">
        <v>509903.5</v>
      </c>
      <c r="BO43" s="174">
        <v>99011.520000000004</v>
      </c>
      <c r="BP43" s="174">
        <v>98767.17</v>
      </c>
      <c r="BQ43" s="174">
        <v>498785</v>
      </c>
      <c r="BR43" s="174">
        <v>520684.22</v>
      </c>
      <c r="BS43" s="174">
        <v>524281.22</v>
      </c>
      <c r="BT43" s="174">
        <v>495858.53</v>
      </c>
      <c r="BU43" s="174">
        <v>517076.78</v>
      </c>
      <c r="BV43" s="174">
        <v>497802.47</v>
      </c>
      <c r="BW43" s="174">
        <v>517061.22</v>
      </c>
      <c r="BX43" s="174">
        <v>539320.75</v>
      </c>
      <c r="BY43" s="174">
        <v>493661.66</v>
      </c>
      <c r="BZ43" s="174">
        <v>535261.62</v>
      </c>
      <c r="CA43" s="174">
        <v>522161.34</v>
      </c>
      <c r="CB43" s="174">
        <v>537902</v>
      </c>
      <c r="CC43" s="174">
        <v>522790.72</v>
      </c>
      <c r="CD43" s="174">
        <v>549284.62</v>
      </c>
      <c r="CE43" s="174">
        <v>548137.81000000006</v>
      </c>
      <c r="CF43" s="174">
        <v>524577.56000000006</v>
      </c>
      <c r="CG43" s="174">
        <v>541811.75</v>
      </c>
      <c r="CH43" s="174">
        <v>537411.12</v>
      </c>
      <c r="CI43" s="174">
        <v>556560.06000000006</v>
      </c>
      <c r="CJ43" s="174">
        <v>572936.25</v>
      </c>
      <c r="CK43" s="174">
        <v>533715.5</v>
      </c>
      <c r="CL43" s="174">
        <v>566672.81000000006</v>
      </c>
      <c r="CM43" s="174">
        <v>289411.56</v>
      </c>
      <c r="CN43" s="174">
        <v>432691.03</v>
      </c>
      <c r="CO43" s="174">
        <v>541279.93999999994</v>
      </c>
      <c r="CP43" s="174">
        <v>566202.06000000006</v>
      </c>
      <c r="CQ43" s="174">
        <v>567981.38</v>
      </c>
      <c r="CR43" s="174">
        <v>541898.68999999994</v>
      </c>
      <c r="CS43" s="174">
        <v>558986</v>
      </c>
      <c r="CT43" s="174">
        <v>551364.68999999994</v>
      </c>
      <c r="CU43" s="174">
        <v>571485.43999999994</v>
      </c>
      <c r="CV43" s="174">
        <v>587099.18999999994</v>
      </c>
      <c r="CW43" s="174">
        <v>529906.62</v>
      </c>
      <c r="CX43" s="174">
        <v>356824.5</v>
      </c>
      <c r="CY43" s="174">
        <v>259339.19</v>
      </c>
      <c r="CZ43" s="174">
        <v>572223.38</v>
      </c>
      <c r="DA43" s="174">
        <v>558668.88</v>
      </c>
      <c r="DB43" s="174">
        <v>582326.06000000006</v>
      </c>
      <c r="DC43" s="174">
        <v>584265.68999999994</v>
      </c>
      <c r="DD43" s="174">
        <v>555329.25</v>
      </c>
      <c r="DE43" s="174">
        <v>574522.88</v>
      </c>
      <c r="DF43" s="174">
        <v>566011.06000000006</v>
      </c>
      <c r="DG43" s="174">
        <v>583450.5</v>
      </c>
      <c r="DH43" s="174">
        <v>602210.81000000006</v>
      </c>
      <c r="DI43" s="174">
        <v>544418.88</v>
      </c>
      <c r="DJ43" s="174">
        <v>595276.25</v>
      </c>
      <c r="DK43" s="174">
        <v>550718.25</v>
      </c>
      <c r="DL43" s="174">
        <v>207884.72</v>
      </c>
      <c r="DM43" s="174">
        <v>570609.62</v>
      </c>
      <c r="DN43" s="174">
        <v>597325.88</v>
      </c>
      <c r="DO43" s="174">
        <v>599237.12</v>
      </c>
      <c r="DP43" s="174">
        <v>567947.75</v>
      </c>
      <c r="DQ43" s="174">
        <v>590351</v>
      </c>
      <c r="DR43" s="174">
        <v>580027.06000000006</v>
      </c>
      <c r="DS43" s="174">
        <v>598480.75</v>
      </c>
      <c r="DT43" s="174">
        <v>617779.06000000006</v>
      </c>
      <c r="DU43" s="174">
        <v>557520.06000000006</v>
      </c>
      <c r="DV43" s="174">
        <v>608615.62</v>
      </c>
      <c r="DW43" s="174">
        <v>583319.93999999994</v>
      </c>
      <c r="DX43" s="174">
        <v>602518.68999999994</v>
      </c>
      <c r="DY43" s="174">
        <v>585668.56000000006</v>
      </c>
      <c r="DZ43" s="174">
        <v>614505.18999999994</v>
      </c>
      <c r="EA43" s="174">
        <v>610448.38</v>
      </c>
      <c r="EB43" s="174">
        <v>583954.62</v>
      </c>
      <c r="EC43" s="174">
        <v>601172.43999999994</v>
      </c>
      <c r="ED43" s="174">
        <v>590727.75</v>
      </c>
      <c r="EE43" s="174">
        <v>613259.68999999994</v>
      </c>
      <c r="EF43" s="174">
        <v>634622.56000000006</v>
      </c>
      <c r="EG43" s="174">
        <v>593101.12</v>
      </c>
      <c r="EH43" s="174">
        <v>625062.56000000006</v>
      </c>
      <c r="EI43" s="174">
        <v>240368.88</v>
      </c>
      <c r="EJ43" s="174">
        <v>557058.75</v>
      </c>
      <c r="EK43" s="174">
        <v>601184.43999999994</v>
      </c>
      <c r="EL43" s="174">
        <v>631606.62</v>
      </c>
      <c r="EM43" s="174">
        <v>629473.81000000006</v>
      </c>
      <c r="EN43" s="174">
        <v>599904.81000000006</v>
      </c>
      <c r="EO43" s="174">
        <v>618220.31000000006</v>
      </c>
      <c r="EP43" s="174">
        <v>605912.31000000006</v>
      </c>
      <c r="EQ43" s="174">
        <v>631655.38</v>
      </c>
      <c r="ER43" s="174">
        <v>648530.12</v>
      </c>
      <c r="ES43" s="174">
        <v>584991.06000000006</v>
      </c>
      <c r="ET43" s="174">
        <v>638226</v>
      </c>
      <c r="EU43" s="174">
        <v>612935.62</v>
      </c>
      <c r="EV43" s="174">
        <v>633881.5</v>
      </c>
      <c r="EW43" s="174">
        <v>615708.75</v>
      </c>
      <c r="EX43" s="174">
        <v>644630.25</v>
      </c>
      <c r="EY43" s="174">
        <v>643835.12</v>
      </c>
      <c r="EZ43" s="174">
        <v>612391</v>
      </c>
      <c r="FA43" s="174">
        <v>634457.43999999994</v>
      </c>
      <c r="FB43" s="174">
        <v>620848.31000000006</v>
      </c>
      <c r="FC43" s="174">
        <v>647059.06000000006</v>
      </c>
      <c r="FD43" s="174">
        <v>655302.31000000006</v>
      </c>
      <c r="FE43" s="174">
        <v>592558.12</v>
      </c>
      <c r="FF43" s="174">
        <v>648772.06000000006</v>
      </c>
      <c r="FG43" s="174">
        <v>63181.9</v>
      </c>
      <c r="FH43" s="174">
        <v>185054.69</v>
      </c>
      <c r="FI43" s="174">
        <v>627050.93999999994</v>
      </c>
      <c r="FJ43" s="174">
        <v>657837.43999999994</v>
      </c>
      <c r="FK43" s="174">
        <v>657052.68999999994</v>
      </c>
      <c r="FL43" s="174">
        <v>625751.25</v>
      </c>
      <c r="FM43" s="174">
        <v>647568.93999999994</v>
      </c>
      <c r="FN43" s="174">
        <v>629457.18999999994</v>
      </c>
      <c r="FO43" s="174">
        <v>657728</v>
      </c>
      <c r="FP43" s="174">
        <v>671475.12</v>
      </c>
      <c r="FQ43" s="174">
        <v>607276.62</v>
      </c>
      <c r="FR43" s="174">
        <v>668273.62</v>
      </c>
      <c r="FS43" s="174">
        <v>645438.68999999994</v>
      </c>
      <c r="FT43" s="174">
        <v>662928.75</v>
      </c>
      <c r="FU43" s="174">
        <v>642131.25</v>
      </c>
      <c r="FV43" s="174">
        <v>674319.62</v>
      </c>
      <c r="FW43" s="174">
        <v>673261.25</v>
      </c>
      <c r="FX43" s="174">
        <v>639181</v>
      </c>
      <c r="FY43" s="174">
        <v>664265</v>
      </c>
      <c r="FZ43" s="174">
        <v>645372.5</v>
      </c>
      <c r="GA43" s="174">
        <v>675556.62</v>
      </c>
    </row>
    <row r="44" spans="2:183">
      <c r="B44" s="171" t="s">
        <v>2</v>
      </c>
      <c r="C44" s="172" t="s">
        <v>39</v>
      </c>
      <c r="D44" s="81">
        <v>3.94699757918506</v>
      </c>
      <c r="E44" s="82">
        <v>3.9469977774753939</v>
      </c>
      <c r="F44" s="82">
        <v>3.946997824136615</v>
      </c>
      <c r="G44" s="82">
        <v>3.9469974711520068</v>
      </c>
      <c r="H44" s="82">
        <v>3.9469977956778806</v>
      </c>
      <c r="I44" s="82">
        <v>3.946997448466433</v>
      </c>
      <c r="J44" s="82">
        <v>3.946997867459042</v>
      </c>
      <c r="K44" s="82">
        <v>3.9469976520333794</v>
      </c>
      <c r="L44" s="82">
        <v>3.9469977594427279</v>
      </c>
      <c r="M44" s="82">
        <v>3.9469978519941344</v>
      </c>
      <c r="N44" s="82">
        <v>3.9469976610445903</v>
      </c>
      <c r="O44" s="82">
        <v>3.9469978814654061</v>
      </c>
      <c r="P44" s="82">
        <v>4.3569952876358462</v>
      </c>
      <c r="Q44" s="82">
        <v>4.356995118463824</v>
      </c>
      <c r="R44" s="82">
        <v>4.3569946207859402</v>
      </c>
      <c r="S44" s="82">
        <v>4.3569940574029582</v>
      </c>
      <c r="T44" s="82">
        <v>4.3569966220549876</v>
      </c>
      <c r="U44" s="82">
        <v>4.3569932717455497</v>
      </c>
      <c r="V44" s="82">
        <v>4.3569937680590369</v>
      </c>
      <c r="W44" s="82">
        <v>4.3569933034590402</v>
      </c>
      <c r="X44" s="82">
        <v>4.3569941981157188</v>
      </c>
      <c r="Y44" s="82">
        <v>4.3569947056675726</v>
      </c>
      <c r="Z44" s="82">
        <v>4.3569936193902024</v>
      </c>
      <c r="AA44" s="82">
        <v>4.3569938227827283</v>
      </c>
      <c r="AB44" s="82">
        <v>4.6409949380523754</v>
      </c>
      <c r="AC44" s="82">
        <v>4.6409946191072455</v>
      </c>
      <c r="AD44" s="82">
        <v>4.6409946960508188</v>
      </c>
      <c r="AE44" s="82">
        <v>4.6409951091647219</v>
      </c>
      <c r="AF44" s="82">
        <v>4.6409951173185506</v>
      </c>
      <c r="AG44" s="82">
        <v>4.6409941212414925</v>
      </c>
      <c r="AH44" s="82">
        <v>4.640995145386098</v>
      </c>
      <c r="AI44" s="82">
        <v>4.6409943728113676</v>
      </c>
      <c r="AJ44" s="82">
        <v>4.6409945504087187</v>
      </c>
      <c r="AK44" s="82">
        <v>4.6409945933768864</v>
      </c>
      <c r="AL44" s="82">
        <v>4.6409944309307392</v>
      </c>
      <c r="AM44" s="82">
        <v>4.6409942428760766</v>
      </c>
      <c r="AN44" s="82">
        <v>4.952000182535417</v>
      </c>
      <c r="AO44" s="82">
        <v>4.9519993233954347</v>
      </c>
      <c r="AP44" s="82">
        <v>4.9519990799897773</v>
      </c>
      <c r="AQ44" s="82">
        <v>4.9520007613891117</v>
      </c>
      <c r="AR44" s="82">
        <v>4.9520002531584524</v>
      </c>
      <c r="AS44" s="82">
        <v>4.9520004409495115</v>
      </c>
      <c r="AT44" s="82">
        <v>4.9520000806362194</v>
      </c>
      <c r="AU44" s="82">
        <v>4.951999638129128</v>
      </c>
      <c r="AV44" s="82">
        <v>4.9519997461177168</v>
      </c>
      <c r="AW44" s="82">
        <v>4.9519983018423988</v>
      </c>
      <c r="AX44" s="82">
        <v>4.9519989168640031</v>
      </c>
      <c r="AY44" s="82">
        <v>4.9519992553213497</v>
      </c>
      <c r="AZ44" s="82">
        <v>5.0700060655074806</v>
      </c>
      <c r="BA44" s="82">
        <v>5.0700061379818315</v>
      </c>
      <c r="BB44" s="82">
        <v>5.0700061232612486</v>
      </c>
      <c r="BC44" s="82">
        <v>5.0700058543646955</v>
      </c>
      <c r="BD44" s="82">
        <v>5.0700068663721982</v>
      </c>
      <c r="BE44" s="82">
        <v>5.070006094165362</v>
      </c>
      <c r="BF44" s="82">
        <v>5.0700056435114735</v>
      </c>
      <c r="BG44" s="82">
        <v>5.0700063410264411</v>
      </c>
      <c r="BH44" s="82">
        <v>5.0700056330842731</v>
      </c>
      <c r="BI44" s="82">
        <v>5.0700066817434211</v>
      </c>
      <c r="BJ44" s="82">
        <v>5.070005861852132</v>
      </c>
      <c r="BK44" s="82">
        <v>5.0700057734339561</v>
      </c>
      <c r="BL44" s="82">
        <v>5.1980049278423088</v>
      </c>
      <c r="BM44" s="82">
        <v>5.1980033335185292</v>
      </c>
      <c r="BN44" s="82">
        <v>5.198005015495025</v>
      </c>
      <c r="BO44" s="82">
        <v>5.1980008399832007</v>
      </c>
      <c r="BP44" s="82">
        <v>5.1979985263933477</v>
      </c>
      <c r="BQ44" s="82">
        <v>5.1980053565659619</v>
      </c>
      <c r="BR44" s="82">
        <v>5.1980055904961562</v>
      </c>
      <c r="BS44" s="82">
        <v>5.1980053935079615</v>
      </c>
      <c r="BT44" s="82">
        <v>5.1980054301109089</v>
      </c>
      <c r="BU44" s="82">
        <v>5.1980053480236439</v>
      </c>
      <c r="BV44" s="82">
        <v>5.1980042394119117</v>
      </c>
      <c r="BW44" s="82">
        <v>5.1980056899862275</v>
      </c>
      <c r="BX44" s="82">
        <v>5.3340000989021856</v>
      </c>
      <c r="BY44" s="82">
        <v>5.3339995678011887</v>
      </c>
      <c r="BZ44" s="82">
        <v>5.3340005381219546</v>
      </c>
      <c r="CA44" s="82">
        <v>5.3340007967883301</v>
      </c>
      <c r="CB44" s="82">
        <v>5.3340010312958626</v>
      </c>
      <c r="CC44" s="82">
        <v>5.3340004693350744</v>
      </c>
      <c r="CD44" s="82">
        <v>5.3339996892540151</v>
      </c>
      <c r="CE44" s="82">
        <v>5.3339996886038756</v>
      </c>
      <c r="CF44" s="82">
        <v>5.333999959327274</v>
      </c>
      <c r="CG44" s="82">
        <v>5.3340003150319459</v>
      </c>
      <c r="CH44" s="82">
        <v>5.3339995235826585</v>
      </c>
      <c r="CI44" s="82">
        <v>5.3339983899101036</v>
      </c>
      <c r="CJ44" s="82">
        <v>5.474994266383808</v>
      </c>
      <c r="CK44" s="82">
        <v>5.4749928730732034</v>
      </c>
      <c r="CL44" s="82">
        <v>5.4749938165446084</v>
      </c>
      <c r="CM44" s="82">
        <v>5.4749957435216396</v>
      </c>
      <c r="CN44" s="82">
        <v>5.4749948121229304</v>
      </c>
      <c r="CO44" s="82">
        <v>5.4749953471435502</v>
      </c>
      <c r="CP44" s="82">
        <v>5.4749947783708519</v>
      </c>
      <c r="CQ44" s="82">
        <v>5.4749942645627092</v>
      </c>
      <c r="CR44" s="82">
        <v>5.4749961102074209</v>
      </c>
      <c r="CS44" s="82">
        <v>5.4749946130188638</v>
      </c>
      <c r="CT44" s="82">
        <v>5.4749934462693375</v>
      </c>
      <c r="CU44" s="82">
        <v>5.474994874546133</v>
      </c>
      <c r="CV44" s="82">
        <v>5.621993794827107</v>
      </c>
      <c r="CW44" s="82">
        <v>5.6219935070446443</v>
      </c>
      <c r="CX44" s="82">
        <v>5.6219926452747311</v>
      </c>
      <c r="CY44" s="82">
        <v>5.6219935659254183</v>
      </c>
      <c r="CZ44" s="82">
        <v>5.6219936531640844</v>
      </c>
      <c r="DA44" s="82">
        <v>5.6219949281487747</v>
      </c>
      <c r="DB44" s="82">
        <v>5.6219932419385987</v>
      </c>
      <c r="DC44" s="82">
        <v>5.6219936492662974</v>
      </c>
      <c r="DD44" s="82">
        <v>5.6219932576079694</v>
      </c>
      <c r="DE44" s="82">
        <v>5.6219946766870201</v>
      </c>
      <c r="DF44" s="82">
        <v>5.6219934841772785</v>
      </c>
      <c r="DG44" s="82">
        <v>5.6219936403931392</v>
      </c>
      <c r="DH44" s="82">
        <v>5.7739993480157636</v>
      </c>
      <c r="DI44" s="82">
        <v>5.7739996606142885</v>
      </c>
      <c r="DJ44" s="82">
        <v>5.7739994762163418</v>
      </c>
      <c r="DK44" s="82">
        <v>5.7739989934891325</v>
      </c>
      <c r="DL44" s="82">
        <v>5.7739981557399815</v>
      </c>
      <c r="DM44" s="82">
        <v>5.7739984214360884</v>
      </c>
      <c r="DN44" s="82">
        <v>5.7739981247160488</v>
      </c>
      <c r="DO44" s="82">
        <v>5.7739985739338229</v>
      </c>
      <c r="DP44" s="82">
        <v>5.7739978447180338</v>
      </c>
      <c r="DQ44" s="82">
        <v>5.7739991979891041</v>
      </c>
      <c r="DR44" s="82">
        <v>5.7739989049823306</v>
      </c>
      <c r="DS44" s="82">
        <v>5.7739988036777259</v>
      </c>
      <c r="DT44" s="82">
        <v>5.9310016224882638</v>
      </c>
      <c r="DU44" s="82">
        <v>5.9310013723258272</v>
      </c>
      <c r="DV44" s="82">
        <v>5.9310012083885555</v>
      </c>
      <c r="DW44" s="82">
        <v>5.9310016166587012</v>
      </c>
      <c r="DX44" s="82">
        <v>5.9310025790447689</v>
      </c>
      <c r="DY44" s="82">
        <v>5.9310010430696636</v>
      </c>
      <c r="DZ44" s="82">
        <v>5.9310020365026199</v>
      </c>
      <c r="EA44" s="82">
        <v>5.9310019917415593</v>
      </c>
      <c r="EB44" s="82">
        <v>5.931002254768531</v>
      </c>
      <c r="EC44" s="82">
        <v>5.9310034431388789</v>
      </c>
      <c r="ED44" s="82">
        <v>5.9310015060240966</v>
      </c>
      <c r="EE44" s="82">
        <v>5.9310021373514248</v>
      </c>
      <c r="EF44" s="82">
        <v>6.093000499251124</v>
      </c>
      <c r="EG44" s="82">
        <v>6.0929990638105611</v>
      </c>
      <c r="EH44" s="82">
        <v>6.0929996978174632</v>
      </c>
      <c r="EI44" s="82">
        <v>6.0930007604562739</v>
      </c>
      <c r="EJ44" s="82">
        <v>6.093001443790607</v>
      </c>
      <c r="EK44" s="82">
        <v>6.093003202659423</v>
      </c>
      <c r="EL44" s="82">
        <v>6.0930014180839462</v>
      </c>
      <c r="EM44" s="82">
        <v>6.0929989062152146</v>
      </c>
      <c r="EN44" s="82">
        <v>6.0930021938288412</v>
      </c>
      <c r="EO44" s="82">
        <v>6.0930015572025553</v>
      </c>
      <c r="EP44" s="82">
        <v>6.0930001810063965</v>
      </c>
      <c r="EQ44" s="82">
        <v>6.0930015723118771</v>
      </c>
      <c r="ER44" s="82">
        <v>6.2600036679890732</v>
      </c>
      <c r="ES44" s="82">
        <v>6.2600034243277092</v>
      </c>
      <c r="ET44" s="82">
        <v>6.2600021578570519</v>
      </c>
      <c r="EU44" s="82">
        <v>6.2600024511556178</v>
      </c>
      <c r="EV44" s="82">
        <v>6.2600015801064597</v>
      </c>
      <c r="EW44" s="82">
        <v>6.2600019317581035</v>
      </c>
      <c r="EX44" s="82">
        <v>6.2600047583903047</v>
      </c>
      <c r="EY44" s="82">
        <v>6.2600036947369446</v>
      </c>
      <c r="EZ44" s="82">
        <v>6.2600024533355141</v>
      </c>
      <c r="FA44" s="82">
        <v>6.2600017760061561</v>
      </c>
      <c r="FB44" s="82">
        <v>6.2600029240650557</v>
      </c>
      <c r="FC44" s="82">
        <v>6.2600040633102436</v>
      </c>
      <c r="FD44" s="82">
        <v>6.4339942071674034</v>
      </c>
      <c r="FE44" s="82">
        <v>6.4339955265043756</v>
      </c>
      <c r="FF44" s="82">
        <v>6.4339967273268215</v>
      </c>
      <c r="FG44" s="82">
        <v>6.4340020366598782</v>
      </c>
      <c r="FH44" s="82">
        <v>6.4339993741742578</v>
      </c>
      <c r="FI44" s="82">
        <v>6.4339972706471436</v>
      </c>
      <c r="FJ44" s="82">
        <v>6.4339955400805913</v>
      </c>
      <c r="FK44" s="82">
        <v>6.4339974736099954</v>
      </c>
      <c r="FL44" s="82">
        <v>6.4339970387735583</v>
      </c>
      <c r="FM44" s="82">
        <v>6.433997098799777</v>
      </c>
      <c r="FN44" s="82">
        <v>6.4339966064620313</v>
      </c>
      <c r="FO44" s="82">
        <v>6.4339949328455299</v>
      </c>
      <c r="FP44" s="82">
        <v>6.6149970445679154</v>
      </c>
      <c r="FQ44" s="82">
        <v>6.6149975490997024</v>
      </c>
      <c r="FR44" s="82">
        <v>6.6149986141906876</v>
      </c>
      <c r="FS44" s="82">
        <v>6.6149990776042298</v>
      </c>
      <c r="FT44" s="82">
        <v>6.6149991019398104</v>
      </c>
      <c r="FU44" s="82">
        <v>6.6149996909510467</v>
      </c>
      <c r="FV44" s="82">
        <v>6.6149975475288905</v>
      </c>
      <c r="FW44" s="82">
        <v>6.6149978384326671</v>
      </c>
      <c r="FX44" s="82">
        <v>6.6150001034918136</v>
      </c>
      <c r="FY44" s="82">
        <v>6.6149993029138203</v>
      </c>
      <c r="FZ44" s="82">
        <v>6.6149986675139907</v>
      </c>
      <c r="GA44" s="82">
        <v>6.6149975030599757</v>
      </c>
    </row>
    <row r="45" spans="2:183">
      <c r="B45" s="96" t="s">
        <v>2</v>
      </c>
      <c r="C45" s="166" t="s">
        <v>40</v>
      </c>
      <c r="D45" s="175">
        <v>2.89</v>
      </c>
      <c r="E45" s="176">
        <v>2.17</v>
      </c>
      <c r="F45" s="176">
        <v>2.17</v>
      </c>
      <c r="G45" s="176">
        <v>2.17</v>
      </c>
      <c r="H45" s="176">
        <v>1.44</v>
      </c>
      <c r="I45" s="176">
        <v>2.17</v>
      </c>
      <c r="J45" s="176">
        <v>3.61</v>
      </c>
      <c r="K45" s="176">
        <v>3.61</v>
      </c>
      <c r="L45" s="176">
        <v>2.17</v>
      </c>
      <c r="M45" s="176">
        <v>2.89</v>
      </c>
      <c r="N45" s="176">
        <v>2.17</v>
      </c>
      <c r="O45" s="176">
        <v>3.61</v>
      </c>
      <c r="P45" s="176">
        <v>2.89</v>
      </c>
      <c r="Q45" s="176">
        <v>2.17</v>
      </c>
      <c r="R45" s="176">
        <v>2.89</v>
      </c>
      <c r="S45" s="176">
        <v>1.44</v>
      </c>
      <c r="T45" s="176">
        <v>2.44</v>
      </c>
      <c r="U45" s="176">
        <v>2.89</v>
      </c>
      <c r="V45" s="176">
        <v>2.17</v>
      </c>
      <c r="W45" s="176">
        <v>2.17</v>
      </c>
      <c r="X45" s="176">
        <v>2.89</v>
      </c>
      <c r="Y45" s="176">
        <v>2.89</v>
      </c>
      <c r="Z45" s="176">
        <v>2.89</v>
      </c>
      <c r="AA45" s="176">
        <v>2.89</v>
      </c>
      <c r="AB45" s="176">
        <v>1.44</v>
      </c>
      <c r="AC45" s="176">
        <v>2.89</v>
      </c>
      <c r="AD45" s="176">
        <v>2.17</v>
      </c>
      <c r="AE45" s="176">
        <v>2.17</v>
      </c>
      <c r="AF45" s="176">
        <v>2.17</v>
      </c>
      <c r="AG45" s="176">
        <v>2.17</v>
      </c>
      <c r="AH45" s="176">
        <v>4.33</v>
      </c>
      <c r="AI45" s="176">
        <v>2.89</v>
      </c>
      <c r="AJ45" s="176">
        <v>2.17</v>
      </c>
      <c r="AK45" s="176">
        <v>2.17</v>
      </c>
      <c r="AL45" s="176">
        <v>2.17</v>
      </c>
      <c r="AM45" s="176">
        <v>3.61</v>
      </c>
      <c r="AN45" s="176">
        <v>2.17</v>
      </c>
      <c r="AO45" s="176">
        <v>2.17</v>
      </c>
      <c r="AP45" s="176">
        <v>2.89</v>
      </c>
      <c r="AQ45" s="176">
        <v>2.17</v>
      </c>
      <c r="AR45" s="176">
        <v>2.44</v>
      </c>
      <c r="AS45" s="176">
        <v>2.17</v>
      </c>
      <c r="AT45" s="176">
        <v>2.89</v>
      </c>
      <c r="AU45" s="176">
        <v>2.17</v>
      </c>
      <c r="AV45" s="176">
        <v>2.17</v>
      </c>
      <c r="AW45" s="176">
        <v>3.61</v>
      </c>
      <c r="AX45" s="176">
        <v>2.17</v>
      </c>
      <c r="AY45" s="176">
        <v>2.89</v>
      </c>
      <c r="AZ45" s="176">
        <v>2.89</v>
      </c>
      <c r="BA45" s="176">
        <v>2.89</v>
      </c>
      <c r="BB45" s="176">
        <v>2.89</v>
      </c>
      <c r="BC45" s="176">
        <v>1.44</v>
      </c>
      <c r="BD45" s="176">
        <v>2.17</v>
      </c>
      <c r="BE45" s="176">
        <v>2.89</v>
      </c>
      <c r="BF45" s="176">
        <v>1.44</v>
      </c>
      <c r="BG45" s="176">
        <v>1.44</v>
      </c>
      <c r="BH45" s="176">
        <v>2.17</v>
      </c>
      <c r="BI45" s="176">
        <v>2.17</v>
      </c>
      <c r="BJ45" s="176">
        <v>2.17</v>
      </c>
      <c r="BK45" s="176">
        <v>2.17</v>
      </c>
      <c r="BL45" s="176">
        <v>2.89</v>
      </c>
      <c r="BM45" s="176">
        <v>2.17</v>
      </c>
      <c r="BN45" s="176">
        <v>2.17</v>
      </c>
      <c r="BO45" s="176">
        <v>0.72</v>
      </c>
      <c r="BP45" s="176">
        <v>1.72</v>
      </c>
      <c r="BQ45" s="176">
        <v>2.17</v>
      </c>
      <c r="BR45" s="176">
        <v>2.89</v>
      </c>
      <c r="BS45" s="176">
        <v>2.17</v>
      </c>
      <c r="BT45" s="176">
        <v>2.89</v>
      </c>
      <c r="BU45" s="176">
        <v>2.17</v>
      </c>
      <c r="BV45" s="176">
        <v>2.89</v>
      </c>
      <c r="BW45" s="176">
        <v>3.61</v>
      </c>
      <c r="BX45" s="176">
        <v>2.89</v>
      </c>
      <c r="BY45" s="176">
        <v>4.33</v>
      </c>
      <c r="BZ45" s="176">
        <v>2.89</v>
      </c>
      <c r="CA45" s="176">
        <v>2.89</v>
      </c>
      <c r="CB45" s="176">
        <v>2.89</v>
      </c>
      <c r="CC45" s="176">
        <v>1.44</v>
      </c>
      <c r="CD45" s="176">
        <v>2.89</v>
      </c>
      <c r="CE45" s="176">
        <v>2.89</v>
      </c>
      <c r="CF45" s="176">
        <v>3.61</v>
      </c>
      <c r="CG45" s="176">
        <v>2.89</v>
      </c>
      <c r="CH45" s="176">
        <v>2.89</v>
      </c>
      <c r="CI45" s="176">
        <v>3.61</v>
      </c>
      <c r="CJ45" s="176">
        <v>2.17</v>
      </c>
      <c r="CK45" s="176">
        <v>2.17</v>
      </c>
      <c r="CL45" s="176">
        <v>1.44</v>
      </c>
      <c r="CM45" s="176">
        <v>0.72</v>
      </c>
      <c r="CN45" s="176">
        <v>3.89</v>
      </c>
      <c r="CO45" s="176">
        <v>2.89</v>
      </c>
      <c r="CP45" s="176">
        <v>2.89</v>
      </c>
      <c r="CQ45" s="176">
        <v>2.89</v>
      </c>
      <c r="CR45" s="176">
        <v>2.17</v>
      </c>
      <c r="CS45" s="176">
        <v>2.89</v>
      </c>
      <c r="CT45" s="176">
        <v>2.89</v>
      </c>
      <c r="CU45" s="176">
        <v>2.89</v>
      </c>
      <c r="CV45" s="176">
        <v>2.89</v>
      </c>
      <c r="CW45" s="176">
        <v>2.17</v>
      </c>
      <c r="CX45" s="176">
        <v>2.44</v>
      </c>
      <c r="CY45" s="176">
        <v>2.44</v>
      </c>
      <c r="CZ45" s="176">
        <v>1.44</v>
      </c>
      <c r="DA45" s="176">
        <v>2.17</v>
      </c>
      <c r="DB45" s="176">
        <v>2.89</v>
      </c>
      <c r="DC45" s="176">
        <v>2.89</v>
      </c>
      <c r="DD45" s="176">
        <v>2.89</v>
      </c>
      <c r="DE45" s="176">
        <v>2.89</v>
      </c>
      <c r="DF45" s="176">
        <v>1.44</v>
      </c>
      <c r="DG45" s="176">
        <v>2.17</v>
      </c>
      <c r="DH45" s="176">
        <v>1.44</v>
      </c>
      <c r="DI45" s="176">
        <v>2.89</v>
      </c>
      <c r="DJ45" s="176">
        <v>2.89</v>
      </c>
      <c r="DK45" s="176">
        <v>2.17</v>
      </c>
      <c r="DL45" s="176">
        <v>1.72</v>
      </c>
      <c r="DM45" s="176">
        <v>2.17</v>
      </c>
      <c r="DN45" s="176">
        <v>2.17</v>
      </c>
      <c r="DO45" s="176">
        <v>3.17</v>
      </c>
      <c r="DP45" s="176">
        <v>2.89</v>
      </c>
      <c r="DQ45" s="176">
        <v>2.17</v>
      </c>
      <c r="DR45" s="176">
        <v>2.17</v>
      </c>
      <c r="DS45" s="176">
        <v>1.44</v>
      </c>
      <c r="DT45" s="176">
        <v>2.89</v>
      </c>
      <c r="DU45" s="176">
        <v>2.17</v>
      </c>
      <c r="DV45" s="176">
        <v>2.89</v>
      </c>
      <c r="DW45" s="176">
        <v>1.44</v>
      </c>
      <c r="DX45" s="176">
        <v>1.44</v>
      </c>
      <c r="DY45" s="176">
        <v>2.17</v>
      </c>
      <c r="DZ45" s="176">
        <v>2.17</v>
      </c>
      <c r="EA45" s="176">
        <v>2.89</v>
      </c>
      <c r="EB45" s="176">
        <v>2.17</v>
      </c>
      <c r="EC45" s="176">
        <v>2.89</v>
      </c>
      <c r="ED45" s="176">
        <v>3.61</v>
      </c>
      <c r="EE45" s="176">
        <v>2.89</v>
      </c>
      <c r="EF45" s="176">
        <v>2.89</v>
      </c>
      <c r="EG45" s="176">
        <v>2.17</v>
      </c>
      <c r="EH45" s="176">
        <v>3.61</v>
      </c>
      <c r="EI45" s="176">
        <v>0.72</v>
      </c>
      <c r="EJ45" s="176">
        <v>3.89</v>
      </c>
      <c r="EK45" s="176">
        <v>2.89</v>
      </c>
      <c r="EL45" s="176">
        <v>2.89</v>
      </c>
      <c r="EM45" s="176">
        <v>3.61</v>
      </c>
      <c r="EN45" s="176">
        <v>2.89</v>
      </c>
      <c r="EO45" s="176">
        <v>2.89</v>
      </c>
      <c r="EP45" s="176">
        <v>2.89</v>
      </c>
      <c r="EQ45" s="176">
        <v>2.17</v>
      </c>
      <c r="ER45" s="176">
        <v>2.89</v>
      </c>
      <c r="ES45" s="176">
        <v>1.44</v>
      </c>
      <c r="ET45" s="176">
        <v>3.61</v>
      </c>
      <c r="EU45" s="176">
        <v>2.17</v>
      </c>
      <c r="EV45" s="176">
        <v>2.17</v>
      </c>
      <c r="EW45" s="176">
        <v>2.89</v>
      </c>
      <c r="EX45" s="176">
        <v>2.89</v>
      </c>
      <c r="EY45" s="176">
        <v>2.89</v>
      </c>
      <c r="EZ45" s="176">
        <v>2.17</v>
      </c>
      <c r="FA45" s="176">
        <v>3.61</v>
      </c>
      <c r="FB45" s="176">
        <v>2.89</v>
      </c>
      <c r="FC45" s="176">
        <v>4.33</v>
      </c>
      <c r="FD45" s="176">
        <v>2.17</v>
      </c>
      <c r="FE45" s="176">
        <v>2.89</v>
      </c>
      <c r="FF45" s="176">
        <v>2.17</v>
      </c>
      <c r="FG45" s="176">
        <v>0.72</v>
      </c>
      <c r="FH45" s="176">
        <v>1.72</v>
      </c>
      <c r="FI45" s="176">
        <v>2.89</v>
      </c>
      <c r="FJ45" s="176">
        <v>2.17</v>
      </c>
      <c r="FK45" s="176">
        <v>2.89</v>
      </c>
      <c r="FL45" s="176">
        <v>2.89</v>
      </c>
      <c r="FM45" s="176">
        <v>3.61</v>
      </c>
      <c r="FN45" s="176">
        <v>2.89</v>
      </c>
      <c r="FO45" s="176">
        <v>2.89</v>
      </c>
      <c r="FP45" s="176">
        <v>4.33</v>
      </c>
      <c r="FQ45" s="176">
        <v>2.17</v>
      </c>
      <c r="FR45" s="176">
        <v>2.89</v>
      </c>
      <c r="FS45" s="176">
        <v>1.44</v>
      </c>
      <c r="FT45" s="176">
        <v>2.17</v>
      </c>
      <c r="FU45" s="176">
        <v>2.17</v>
      </c>
      <c r="FV45" s="176">
        <v>2.89</v>
      </c>
      <c r="FW45" s="176">
        <v>3.61</v>
      </c>
      <c r="FX45" s="176">
        <v>2.89</v>
      </c>
      <c r="FY45" s="176">
        <v>2.17</v>
      </c>
      <c r="FZ45" s="176">
        <v>2.89</v>
      </c>
      <c r="GA45" s="176">
        <v>2.17</v>
      </c>
    </row>
    <row r="46" spans="2:183">
      <c r="B46" s="96" t="s">
        <v>2</v>
      </c>
      <c r="C46" s="166" t="s">
        <v>41</v>
      </c>
      <c r="D46" s="175">
        <v>692</v>
      </c>
      <c r="E46" s="176">
        <v>625</v>
      </c>
      <c r="F46" s="176">
        <v>692</v>
      </c>
      <c r="G46" s="176">
        <v>670</v>
      </c>
      <c r="H46" s="176">
        <v>692</v>
      </c>
      <c r="I46" s="176">
        <v>670</v>
      </c>
      <c r="J46" s="176">
        <v>692</v>
      </c>
      <c r="K46" s="176">
        <v>692</v>
      </c>
      <c r="L46" s="176">
        <v>670</v>
      </c>
      <c r="M46" s="176">
        <v>692</v>
      </c>
      <c r="N46" s="176">
        <v>670</v>
      </c>
      <c r="O46" s="176">
        <v>692</v>
      </c>
      <c r="P46" s="176">
        <v>692</v>
      </c>
      <c r="Q46" s="176">
        <v>625</v>
      </c>
      <c r="R46" s="176">
        <v>692</v>
      </c>
      <c r="S46" s="176">
        <v>558</v>
      </c>
      <c r="T46" s="176">
        <v>335</v>
      </c>
      <c r="U46" s="176">
        <v>670</v>
      </c>
      <c r="V46" s="176">
        <v>692</v>
      </c>
      <c r="W46" s="176">
        <v>692</v>
      </c>
      <c r="X46" s="176">
        <v>670</v>
      </c>
      <c r="Y46" s="176">
        <v>692</v>
      </c>
      <c r="Z46" s="176">
        <v>670</v>
      </c>
      <c r="AA46" s="176">
        <v>692</v>
      </c>
      <c r="AB46" s="176">
        <v>692</v>
      </c>
      <c r="AC46" s="176">
        <v>625</v>
      </c>
      <c r="AD46" s="176">
        <v>692</v>
      </c>
      <c r="AE46" s="176">
        <v>670</v>
      </c>
      <c r="AF46" s="176">
        <v>692</v>
      </c>
      <c r="AG46" s="176">
        <v>670</v>
      </c>
      <c r="AH46" s="176">
        <v>692</v>
      </c>
      <c r="AI46" s="176">
        <v>692</v>
      </c>
      <c r="AJ46" s="176">
        <v>670</v>
      </c>
      <c r="AK46" s="176">
        <v>692</v>
      </c>
      <c r="AL46" s="176">
        <v>670</v>
      </c>
      <c r="AM46" s="176">
        <v>692</v>
      </c>
      <c r="AN46" s="176">
        <v>692</v>
      </c>
      <c r="AO46" s="176">
        <v>648</v>
      </c>
      <c r="AP46" s="176">
        <v>692</v>
      </c>
      <c r="AQ46" s="176">
        <v>335</v>
      </c>
      <c r="AR46" s="176">
        <v>469</v>
      </c>
      <c r="AS46" s="176">
        <v>670</v>
      </c>
      <c r="AT46" s="176">
        <v>692</v>
      </c>
      <c r="AU46" s="176">
        <v>692</v>
      </c>
      <c r="AV46" s="176">
        <v>670</v>
      </c>
      <c r="AW46" s="176">
        <v>692</v>
      </c>
      <c r="AX46" s="176">
        <v>670</v>
      </c>
      <c r="AY46" s="176">
        <v>692</v>
      </c>
      <c r="AZ46" s="176">
        <v>692</v>
      </c>
      <c r="BA46" s="176">
        <v>625</v>
      </c>
      <c r="BB46" s="176">
        <v>692</v>
      </c>
      <c r="BC46" s="176">
        <v>670</v>
      </c>
      <c r="BD46" s="176">
        <v>692</v>
      </c>
      <c r="BE46" s="176">
        <v>670</v>
      </c>
      <c r="BF46" s="176">
        <v>692</v>
      </c>
      <c r="BG46" s="176">
        <v>692</v>
      </c>
      <c r="BH46" s="176">
        <v>670</v>
      </c>
      <c r="BI46" s="176">
        <v>692</v>
      </c>
      <c r="BJ46" s="176">
        <v>670</v>
      </c>
      <c r="BK46" s="176">
        <v>692</v>
      </c>
      <c r="BL46" s="176">
        <v>692</v>
      </c>
      <c r="BM46" s="176">
        <v>625</v>
      </c>
      <c r="BN46" s="176">
        <v>692</v>
      </c>
      <c r="BO46" s="176">
        <v>134</v>
      </c>
      <c r="BP46" s="176">
        <v>134</v>
      </c>
      <c r="BQ46" s="176">
        <v>670</v>
      </c>
      <c r="BR46" s="176">
        <v>692</v>
      </c>
      <c r="BS46" s="176">
        <v>692</v>
      </c>
      <c r="BT46" s="176">
        <v>670</v>
      </c>
      <c r="BU46" s="176">
        <v>692</v>
      </c>
      <c r="BV46" s="176">
        <v>670</v>
      </c>
      <c r="BW46" s="176">
        <v>692</v>
      </c>
      <c r="BX46" s="176">
        <v>692</v>
      </c>
      <c r="BY46" s="176">
        <v>625</v>
      </c>
      <c r="BZ46" s="176">
        <v>692</v>
      </c>
      <c r="CA46" s="176">
        <v>670</v>
      </c>
      <c r="CB46" s="176">
        <v>692</v>
      </c>
      <c r="CC46" s="176">
        <v>670</v>
      </c>
      <c r="CD46" s="176">
        <v>692</v>
      </c>
      <c r="CE46" s="176">
        <v>692</v>
      </c>
      <c r="CF46" s="176">
        <v>670</v>
      </c>
      <c r="CG46" s="176">
        <v>692</v>
      </c>
      <c r="CH46" s="176">
        <v>670</v>
      </c>
      <c r="CI46" s="176">
        <v>692</v>
      </c>
      <c r="CJ46" s="176">
        <v>692</v>
      </c>
      <c r="CK46" s="176">
        <v>648</v>
      </c>
      <c r="CL46" s="176">
        <v>692</v>
      </c>
      <c r="CM46" s="176">
        <v>358</v>
      </c>
      <c r="CN46" s="176">
        <v>536</v>
      </c>
      <c r="CO46" s="176">
        <v>670</v>
      </c>
      <c r="CP46" s="176">
        <v>692</v>
      </c>
      <c r="CQ46" s="176">
        <v>692</v>
      </c>
      <c r="CR46" s="176">
        <v>670</v>
      </c>
      <c r="CS46" s="176">
        <v>692</v>
      </c>
      <c r="CT46" s="176">
        <v>670</v>
      </c>
      <c r="CU46" s="176">
        <v>692</v>
      </c>
      <c r="CV46" s="176">
        <v>692</v>
      </c>
      <c r="CW46" s="176">
        <v>625</v>
      </c>
      <c r="CX46" s="176">
        <v>425</v>
      </c>
      <c r="CY46" s="176">
        <v>313</v>
      </c>
      <c r="CZ46" s="176">
        <v>692</v>
      </c>
      <c r="DA46" s="176">
        <v>670</v>
      </c>
      <c r="DB46" s="176">
        <v>692</v>
      </c>
      <c r="DC46" s="176">
        <v>692</v>
      </c>
      <c r="DD46" s="176">
        <v>670</v>
      </c>
      <c r="DE46" s="176">
        <v>692</v>
      </c>
      <c r="DF46" s="176">
        <v>670</v>
      </c>
      <c r="DG46" s="176">
        <v>692</v>
      </c>
      <c r="DH46" s="176">
        <v>692</v>
      </c>
      <c r="DI46" s="176">
        <v>625</v>
      </c>
      <c r="DJ46" s="176">
        <v>692</v>
      </c>
      <c r="DK46" s="176">
        <v>648</v>
      </c>
      <c r="DL46" s="176">
        <v>246</v>
      </c>
      <c r="DM46" s="176">
        <v>670</v>
      </c>
      <c r="DN46" s="176">
        <v>692</v>
      </c>
      <c r="DO46" s="176">
        <v>692</v>
      </c>
      <c r="DP46" s="176">
        <v>670</v>
      </c>
      <c r="DQ46" s="176">
        <v>692</v>
      </c>
      <c r="DR46" s="176">
        <v>670</v>
      </c>
      <c r="DS46" s="176">
        <v>692</v>
      </c>
      <c r="DT46" s="176">
        <v>692</v>
      </c>
      <c r="DU46" s="176">
        <v>625</v>
      </c>
      <c r="DV46" s="176">
        <v>692</v>
      </c>
      <c r="DW46" s="176">
        <v>670</v>
      </c>
      <c r="DX46" s="176">
        <v>692</v>
      </c>
      <c r="DY46" s="176">
        <v>670</v>
      </c>
      <c r="DZ46" s="176">
        <v>692</v>
      </c>
      <c r="EA46" s="176">
        <v>692</v>
      </c>
      <c r="EB46" s="176">
        <v>670</v>
      </c>
      <c r="EC46" s="176">
        <v>692</v>
      </c>
      <c r="ED46" s="176">
        <v>670</v>
      </c>
      <c r="EE46" s="176">
        <v>692</v>
      </c>
      <c r="EF46" s="176">
        <v>692</v>
      </c>
      <c r="EG46" s="176">
        <v>648</v>
      </c>
      <c r="EH46" s="176">
        <v>692</v>
      </c>
      <c r="EI46" s="176">
        <v>268</v>
      </c>
      <c r="EJ46" s="176">
        <v>625</v>
      </c>
      <c r="EK46" s="176">
        <v>670</v>
      </c>
      <c r="EL46" s="176">
        <v>692</v>
      </c>
      <c r="EM46" s="176">
        <v>692</v>
      </c>
      <c r="EN46" s="176">
        <v>670</v>
      </c>
      <c r="EO46" s="176">
        <v>692</v>
      </c>
      <c r="EP46" s="176">
        <v>670</v>
      </c>
      <c r="EQ46" s="176">
        <v>692</v>
      </c>
      <c r="ER46" s="176">
        <v>692</v>
      </c>
      <c r="ES46" s="176">
        <v>625</v>
      </c>
      <c r="ET46" s="176">
        <v>692</v>
      </c>
      <c r="EU46" s="176">
        <v>670</v>
      </c>
      <c r="EV46" s="176">
        <v>692</v>
      </c>
      <c r="EW46" s="176">
        <v>670</v>
      </c>
      <c r="EX46" s="176">
        <v>692</v>
      </c>
      <c r="EY46" s="176">
        <v>692</v>
      </c>
      <c r="EZ46" s="176">
        <v>670</v>
      </c>
      <c r="FA46" s="176">
        <v>692</v>
      </c>
      <c r="FB46" s="176">
        <v>670</v>
      </c>
      <c r="FC46" s="176">
        <v>692</v>
      </c>
      <c r="FD46" s="176">
        <v>692</v>
      </c>
      <c r="FE46" s="176">
        <v>625</v>
      </c>
      <c r="FF46" s="176">
        <v>692</v>
      </c>
      <c r="FG46" s="176">
        <v>67</v>
      </c>
      <c r="FH46" s="176">
        <v>201</v>
      </c>
      <c r="FI46" s="176">
        <v>670</v>
      </c>
      <c r="FJ46" s="176">
        <v>692</v>
      </c>
      <c r="FK46" s="176">
        <v>692</v>
      </c>
      <c r="FL46" s="176">
        <v>670</v>
      </c>
      <c r="FM46" s="176">
        <v>692</v>
      </c>
      <c r="FN46" s="176">
        <v>670</v>
      </c>
      <c r="FO46" s="176">
        <v>692</v>
      </c>
      <c r="FP46" s="176">
        <v>692</v>
      </c>
      <c r="FQ46" s="176">
        <v>625</v>
      </c>
      <c r="FR46" s="176">
        <v>692</v>
      </c>
      <c r="FS46" s="176">
        <v>670</v>
      </c>
      <c r="FT46" s="176">
        <v>692</v>
      </c>
      <c r="FU46" s="176">
        <v>670</v>
      </c>
      <c r="FV46" s="176">
        <v>692</v>
      </c>
      <c r="FW46" s="176">
        <v>692</v>
      </c>
      <c r="FX46" s="176">
        <v>670</v>
      </c>
      <c r="FY46" s="176">
        <v>692</v>
      </c>
      <c r="FZ46" s="176">
        <v>670</v>
      </c>
      <c r="GA46" s="176">
        <v>692</v>
      </c>
    </row>
    <row r="47" spans="2:183">
      <c r="B47" s="96" t="s">
        <v>2</v>
      </c>
      <c r="C47" s="166" t="s">
        <v>271</v>
      </c>
      <c r="D47" s="88">
        <v>2666.44</v>
      </c>
      <c r="E47" s="89">
        <v>1999.83</v>
      </c>
      <c r="F47" s="89">
        <v>1999.83</v>
      </c>
      <c r="G47" s="89">
        <v>1999.83</v>
      </c>
      <c r="H47" s="89">
        <v>1333.22</v>
      </c>
      <c r="I47" s="89">
        <v>1999.83</v>
      </c>
      <c r="J47" s="89">
        <v>3333.06</v>
      </c>
      <c r="K47" s="89">
        <v>3333.06</v>
      </c>
      <c r="L47" s="89">
        <v>1999.83</v>
      </c>
      <c r="M47" s="89">
        <v>2666.44</v>
      </c>
      <c r="N47" s="89">
        <v>1999.83</v>
      </c>
      <c r="O47" s="89">
        <v>3333.06</v>
      </c>
      <c r="P47" s="89">
        <v>2666.44</v>
      </c>
      <c r="Q47" s="89">
        <v>1999.83</v>
      </c>
      <c r="R47" s="89">
        <v>2666.44</v>
      </c>
      <c r="S47" s="89">
        <v>1333.22</v>
      </c>
      <c r="T47" s="89">
        <v>2256.2199999999998</v>
      </c>
      <c r="U47" s="89">
        <v>2666.44</v>
      </c>
      <c r="V47" s="89">
        <v>1999.83</v>
      </c>
      <c r="W47" s="89">
        <v>1999.83</v>
      </c>
      <c r="X47" s="89">
        <v>2666.44</v>
      </c>
      <c r="Y47" s="89">
        <v>2666.44</v>
      </c>
      <c r="Z47" s="89">
        <v>2666.44</v>
      </c>
      <c r="AA47" s="89">
        <v>2666.44</v>
      </c>
      <c r="AB47" s="89">
        <v>1333.22</v>
      </c>
      <c r="AC47" s="89">
        <v>2666.44</v>
      </c>
      <c r="AD47" s="89">
        <v>1999.83</v>
      </c>
      <c r="AE47" s="89">
        <v>1999.83</v>
      </c>
      <c r="AF47" s="89">
        <v>1999.83</v>
      </c>
      <c r="AG47" s="89">
        <v>1999.83</v>
      </c>
      <c r="AH47" s="89">
        <v>3999.67</v>
      </c>
      <c r="AI47" s="89">
        <v>2666.44</v>
      </c>
      <c r="AJ47" s="89">
        <v>1999.83</v>
      </c>
      <c r="AK47" s="89">
        <v>1999.83</v>
      </c>
      <c r="AL47" s="89">
        <v>1999.83</v>
      </c>
      <c r="AM47" s="89">
        <v>3333.06</v>
      </c>
      <c r="AN47" s="89">
        <v>1999.83</v>
      </c>
      <c r="AO47" s="89">
        <v>1999.83</v>
      </c>
      <c r="AP47" s="89">
        <v>2666.44</v>
      </c>
      <c r="AQ47" s="89">
        <v>1999.83</v>
      </c>
      <c r="AR47" s="89">
        <v>2256.2199999999998</v>
      </c>
      <c r="AS47" s="89">
        <v>1999.83</v>
      </c>
      <c r="AT47" s="89">
        <v>2666.44</v>
      </c>
      <c r="AU47" s="89">
        <v>1999.83</v>
      </c>
      <c r="AV47" s="89">
        <v>1999.83</v>
      </c>
      <c r="AW47" s="89">
        <v>3333.06</v>
      </c>
      <c r="AX47" s="89">
        <v>1999.83</v>
      </c>
      <c r="AY47" s="89">
        <v>2666.44</v>
      </c>
      <c r="AZ47" s="89">
        <v>2666.44</v>
      </c>
      <c r="BA47" s="89">
        <v>2666.44</v>
      </c>
      <c r="BB47" s="89">
        <v>2666.44</v>
      </c>
      <c r="BC47" s="89">
        <v>1333.22</v>
      </c>
      <c r="BD47" s="89">
        <v>1999.83</v>
      </c>
      <c r="BE47" s="89">
        <v>2666.44</v>
      </c>
      <c r="BF47" s="89">
        <v>1333.22</v>
      </c>
      <c r="BG47" s="89">
        <v>1333.22</v>
      </c>
      <c r="BH47" s="89">
        <v>1999.83</v>
      </c>
      <c r="BI47" s="89">
        <v>1999.83</v>
      </c>
      <c r="BJ47" s="89">
        <v>1999.83</v>
      </c>
      <c r="BK47" s="89">
        <v>1999.83</v>
      </c>
      <c r="BL47" s="89">
        <v>2666.44</v>
      </c>
      <c r="BM47" s="89">
        <v>1999.83</v>
      </c>
      <c r="BN47" s="89">
        <v>1999.83</v>
      </c>
      <c r="BO47" s="89">
        <v>666.61</v>
      </c>
      <c r="BP47" s="89">
        <v>1589.61</v>
      </c>
      <c r="BQ47" s="89">
        <v>1999.83</v>
      </c>
      <c r="BR47" s="89">
        <v>2666.44</v>
      </c>
      <c r="BS47" s="89">
        <v>1999.83</v>
      </c>
      <c r="BT47" s="89">
        <v>2666.44</v>
      </c>
      <c r="BU47" s="89">
        <v>1999.83</v>
      </c>
      <c r="BV47" s="89">
        <v>2666.44</v>
      </c>
      <c r="BW47" s="89">
        <v>3333.06</v>
      </c>
      <c r="BX47" s="89">
        <v>2666.44</v>
      </c>
      <c r="BY47" s="89">
        <v>3999.67</v>
      </c>
      <c r="BZ47" s="89">
        <v>2666.44</v>
      </c>
      <c r="CA47" s="89">
        <v>2666.44</v>
      </c>
      <c r="CB47" s="89">
        <v>2666.44</v>
      </c>
      <c r="CC47" s="89">
        <v>1333.22</v>
      </c>
      <c r="CD47" s="89">
        <v>2666.44</v>
      </c>
      <c r="CE47" s="89">
        <v>2666.44</v>
      </c>
      <c r="CF47" s="89">
        <v>3333.06</v>
      </c>
      <c r="CG47" s="89">
        <v>2666.44</v>
      </c>
      <c r="CH47" s="89">
        <v>2666.44</v>
      </c>
      <c r="CI47" s="89">
        <v>3333.06</v>
      </c>
      <c r="CJ47" s="89">
        <v>1999.83</v>
      </c>
      <c r="CK47" s="89">
        <v>1999.83</v>
      </c>
      <c r="CL47" s="89">
        <v>1333.22</v>
      </c>
      <c r="CM47" s="89">
        <v>666.61</v>
      </c>
      <c r="CN47" s="89">
        <v>3589.44</v>
      </c>
      <c r="CO47" s="89">
        <v>2666.44</v>
      </c>
      <c r="CP47" s="89">
        <v>2666.44</v>
      </c>
      <c r="CQ47" s="89">
        <v>2666.44</v>
      </c>
      <c r="CR47" s="89">
        <v>1999.83</v>
      </c>
      <c r="CS47" s="89">
        <v>2666.44</v>
      </c>
      <c r="CT47" s="89">
        <v>2666.44</v>
      </c>
      <c r="CU47" s="89">
        <v>2666.44</v>
      </c>
      <c r="CV47" s="89">
        <v>2666.44</v>
      </c>
      <c r="CW47" s="89">
        <v>1999.83</v>
      </c>
      <c r="CX47" s="89">
        <v>2256.2199999999998</v>
      </c>
      <c r="CY47" s="89">
        <v>2256.2199999999998</v>
      </c>
      <c r="CZ47" s="89">
        <v>1333.22</v>
      </c>
      <c r="DA47" s="89">
        <v>1999.83</v>
      </c>
      <c r="DB47" s="89">
        <v>2666.44</v>
      </c>
      <c r="DC47" s="89">
        <v>2666.44</v>
      </c>
      <c r="DD47" s="89">
        <v>2666.44</v>
      </c>
      <c r="DE47" s="89">
        <v>2666.44</v>
      </c>
      <c r="DF47" s="89">
        <v>1333.22</v>
      </c>
      <c r="DG47" s="89">
        <v>1999.83</v>
      </c>
      <c r="DH47" s="89">
        <v>1333.22</v>
      </c>
      <c r="DI47" s="89">
        <v>2666.44</v>
      </c>
      <c r="DJ47" s="89">
        <v>2666.44</v>
      </c>
      <c r="DK47" s="89">
        <v>1999.83</v>
      </c>
      <c r="DL47" s="89">
        <v>1589.61</v>
      </c>
      <c r="DM47" s="89">
        <v>1999.83</v>
      </c>
      <c r="DN47" s="89">
        <v>1999.83</v>
      </c>
      <c r="DO47" s="89">
        <v>2922.83</v>
      </c>
      <c r="DP47" s="89">
        <v>2666.44</v>
      </c>
      <c r="DQ47" s="89">
        <v>1999.83</v>
      </c>
      <c r="DR47" s="89">
        <v>1999.83</v>
      </c>
      <c r="DS47" s="89">
        <v>1333.22</v>
      </c>
      <c r="DT47" s="89">
        <v>2666.44</v>
      </c>
      <c r="DU47" s="89">
        <v>1999.83</v>
      </c>
      <c r="DV47" s="89">
        <v>2666.44</v>
      </c>
      <c r="DW47" s="89">
        <v>1333.22</v>
      </c>
      <c r="DX47" s="89">
        <v>1333.22</v>
      </c>
      <c r="DY47" s="89">
        <v>1999.83</v>
      </c>
      <c r="DZ47" s="89">
        <v>1999.83</v>
      </c>
      <c r="EA47" s="89">
        <v>2666.44</v>
      </c>
      <c r="EB47" s="89">
        <v>1999.83</v>
      </c>
      <c r="EC47" s="89">
        <v>2666.44</v>
      </c>
      <c r="ED47" s="89">
        <v>3333.06</v>
      </c>
      <c r="EE47" s="89">
        <v>2666.44</v>
      </c>
      <c r="EF47" s="89">
        <v>2666.44</v>
      </c>
      <c r="EG47" s="89">
        <v>1999.83</v>
      </c>
      <c r="EH47" s="89">
        <v>3333.06</v>
      </c>
      <c r="EI47" s="89">
        <v>666.61</v>
      </c>
      <c r="EJ47" s="89">
        <v>3589.44</v>
      </c>
      <c r="EK47" s="89">
        <v>2666.44</v>
      </c>
      <c r="EL47" s="89">
        <v>2666.44</v>
      </c>
      <c r="EM47" s="89">
        <v>3333.06</v>
      </c>
      <c r="EN47" s="89">
        <v>2666.44</v>
      </c>
      <c r="EO47" s="89">
        <v>2666.44</v>
      </c>
      <c r="EP47" s="89">
        <v>2666.44</v>
      </c>
      <c r="EQ47" s="89">
        <v>1999.83</v>
      </c>
      <c r="ER47" s="89">
        <v>2666.44</v>
      </c>
      <c r="ES47" s="89">
        <v>1333.22</v>
      </c>
      <c r="ET47" s="89">
        <v>3333.06</v>
      </c>
      <c r="EU47" s="89">
        <v>1999.83</v>
      </c>
      <c r="EV47" s="89">
        <v>1999.83</v>
      </c>
      <c r="EW47" s="89">
        <v>2666.44</v>
      </c>
      <c r="EX47" s="89">
        <v>2666.44</v>
      </c>
      <c r="EY47" s="89">
        <v>2666.44</v>
      </c>
      <c r="EZ47" s="89">
        <v>1999.83</v>
      </c>
      <c r="FA47" s="89">
        <v>3333.06</v>
      </c>
      <c r="FB47" s="89">
        <v>2666.44</v>
      </c>
      <c r="FC47" s="89">
        <v>3999.67</v>
      </c>
      <c r="FD47" s="89">
        <v>1999.83</v>
      </c>
      <c r="FE47" s="89">
        <v>2666.44</v>
      </c>
      <c r="FF47" s="89">
        <v>1999.83</v>
      </c>
      <c r="FG47" s="89">
        <v>666.61</v>
      </c>
      <c r="FH47" s="89">
        <v>1589.61</v>
      </c>
      <c r="FI47" s="89">
        <v>2666.44</v>
      </c>
      <c r="FJ47" s="89">
        <v>1999.83</v>
      </c>
      <c r="FK47" s="89">
        <v>2666.44</v>
      </c>
      <c r="FL47" s="89">
        <v>2666.44</v>
      </c>
      <c r="FM47" s="89">
        <v>3333.06</v>
      </c>
      <c r="FN47" s="89">
        <v>2666.44</v>
      </c>
      <c r="FO47" s="89">
        <v>2666.44</v>
      </c>
      <c r="FP47" s="89">
        <v>3999.67</v>
      </c>
      <c r="FQ47" s="89">
        <v>1999.83</v>
      </c>
      <c r="FR47" s="89">
        <v>2666.44</v>
      </c>
      <c r="FS47" s="89">
        <v>1333.22</v>
      </c>
      <c r="FT47" s="89">
        <v>1999.83</v>
      </c>
      <c r="FU47" s="89">
        <v>1999.83</v>
      </c>
      <c r="FV47" s="89">
        <v>2666.44</v>
      </c>
      <c r="FW47" s="89">
        <v>3333.06</v>
      </c>
      <c r="FX47" s="89">
        <v>2666.44</v>
      </c>
      <c r="FY47" s="89">
        <v>1999.83</v>
      </c>
      <c r="FZ47" s="89">
        <v>2666.44</v>
      </c>
      <c r="GA47" s="89">
        <v>1999.83</v>
      </c>
    </row>
    <row r="48" spans="2:183">
      <c r="B48" s="171" t="s">
        <v>2</v>
      </c>
      <c r="C48" s="177" t="s">
        <v>96</v>
      </c>
      <c r="D48" s="83">
        <v>0.92857682572065436</v>
      </c>
      <c r="E48" s="84">
        <v>0.92222745098039216</v>
      </c>
      <c r="F48" s="84">
        <v>0.91591106577505765</v>
      </c>
      <c r="G48" s="84">
        <v>0.91809579553214316</v>
      </c>
      <c r="H48" s="84">
        <v>0.916940571989875</v>
      </c>
      <c r="I48" s="84">
        <v>0.9214027899717101</v>
      </c>
      <c r="J48" s="84">
        <v>0.9345177377309305</v>
      </c>
      <c r="K48" s="84">
        <v>0.92922853148966711</v>
      </c>
      <c r="L48" s="84">
        <v>0.91867134913666959</v>
      </c>
      <c r="M48" s="84">
        <v>0.91459820922588686</v>
      </c>
      <c r="N48" s="84">
        <v>0.90921861281826166</v>
      </c>
      <c r="O48" s="84">
        <v>0.91394650345687412</v>
      </c>
      <c r="P48" s="84">
        <v>0.9360100494918584</v>
      </c>
      <c r="Q48" s="84">
        <v>0.9361673202614379</v>
      </c>
      <c r="R48" s="84">
        <v>0.92005742566776227</v>
      </c>
      <c r="S48" s="84">
        <v>0.92639445264366205</v>
      </c>
      <c r="T48" s="84">
        <v>0.91257438298702565</v>
      </c>
      <c r="U48" s="84">
        <v>0.92502194907813873</v>
      </c>
      <c r="V48" s="84">
        <v>0.93814462201065396</v>
      </c>
      <c r="W48" s="84">
        <v>0.9379368317654615</v>
      </c>
      <c r="X48" s="84">
        <v>0.91634962442688517</v>
      </c>
      <c r="Y48" s="84">
        <v>0.93124031886357628</v>
      </c>
      <c r="Z48" s="84">
        <v>0.91120866256950539</v>
      </c>
      <c r="AA48" s="84">
        <v>0.91893346934149378</v>
      </c>
      <c r="AB48" s="84">
        <v>0.92547886206505725</v>
      </c>
      <c r="AC48" s="84">
        <v>0.92702745098039219</v>
      </c>
      <c r="AD48" s="84">
        <v>0.91886735426347799</v>
      </c>
      <c r="AE48" s="84">
        <v>0.9155106818846942</v>
      </c>
      <c r="AF48" s="84">
        <v>0.91496656466054627</v>
      </c>
      <c r="AG48" s="84">
        <v>0.9259389327870452</v>
      </c>
      <c r="AH48" s="84">
        <v>0.9358211492689561</v>
      </c>
      <c r="AI48" s="84">
        <v>0.93322377120404998</v>
      </c>
      <c r="AJ48" s="84">
        <v>0.91651546190615552</v>
      </c>
      <c r="AK48" s="84">
        <v>0.92238089840946014</v>
      </c>
      <c r="AL48" s="84">
        <v>0.91436932982148078</v>
      </c>
      <c r="AM48" s="84">
        <v>0.91216139635044768</v>
      </c>
      <c r="AN48" s="84">
        <v>0.93138199403075295</v>
      </c>
      <c r="AO48" s="84">
        <v>0.93617768094892273</v>
      </c>
      <c r="AP48" s="84">
        <v>0.92395821527069399</v>
      </c>
      <c r="AQ48" s="84">
        <v>0.92248561115988681</v>
      </c>
      <c r="AR48" s="84">
        <v>0.92481012305419685</v>
      </c>
      <c r="AS48" s="84">
        <v>0.92916788605989664</v>
      </c>
      <c r="AT48" s="84">
        <v>0.93704900071782082</v>
      </c>
      <c r="AU48" s="84">
        <v>0.93961804374929159</v>
      </c>
      <c r="AV48" s="84">
        <v>0.92217344649302502</v>
      </c>
      <c r="AW48" s="84">
        <v>0.92327817446824589</v>
      </c>
      <c r="AX48" s="84">
        <v>0.91865183884499069</v>
      </c>
      <c r="AY48" s="84">
        <v>0.91320034757641011</v>
      </c>
      <c r="AZ48" s="84">
        <v>0.93430050247459295</v>
      </c>
      <c r="BA48" s="84">
        <v>0.93705620915032684</v>
      </c>
      <c r="BB48" s="84">
        <v>0.92548830707620233</v>
      </c>
      <c r="BC48" s="84">
        <v>0.91646668617695837</v>
      </c>
      <c r="BD48" s="84">
        <v>0.92161585250670597</v>
      </c>
      <c r="BE48" s="84">
        <v>0.92842649497609986</v>
      </c>
      <c r="BF48" s="84">
        <v>0.93721901091843285</v>
      </c>
      <c r="BG48" s="84">
        <v>0.93839019230042686</v>
      </c>
      <c r="BH48" s="84">
        <v>0.91783240659447862</v>
      </c>
      <c r="BI48" s="84">
        <v>0.91881068419660739</v>
      </c>
      <c r="BJ48" s="84">
        <v>0.9152960686762267</v>
      </c>
      <c r="BK48" s="84">
        <v>0.9161283010313952</v>
      </c>
      <c r="BL48" s="84">
        <v>0.93916468321432622</v>
      </c>
      <c r="BM48" s="84">
        <v>0.941124183006536</v>
      </c>
      <c r="BN48" s="84">
        <v>0.92651781329101968</v>
      </c>
      <c r="BO48" s="84">
        <v>0.92908008974734169</v>
      </c>
      <c r="BP48" s="84">
        <v>0.92678763047507562</v>
      </c>
      <c r="BQ48" s="84">
        <v>0.9360745293142132</v>
      </c>
      <c r="BR48" s="84">
        <v>0.94610676640598435</v>
      </c>
      <c r="BS48" s="84">
        <v>0.95264271411840262</v>
      </c>
      <c r="BT48" s="84">
        <v>0.93058238220661393</v>
      </c>
      <c r="BU48" s="84">
        <v>0.93955192867127579</v>
      </c>
      <c r="BV48" s="84">
        <v>0.93423080675056092</v>
      </c>
      <c r="BW48" s="84">
        <v>0.93952359363784044</v>
      </c>
      <c r="BX48" s="84">
        <v>0.95498507688239076</v>
      </c>
      <c r="BY48" s="84">
        <v>0.96784313725490201</v>
      </c>
      <c r="BZ48" s="84">
        <v>0.94779742340095963</v>
      </c>
      <c r="CA48" s="84">
        <v>0.95496049165935026</v>
      </c>
      <c r="CB48" s="84">
        <v>0.9524727039177906</v>
      </c>
      <c r="CC48" s="84">
        <v>0.95611159886840313</v>
      </c>
      <c r="CD48" s="84">
        <v>0.97262835770146205</v>
      </c>
      <c r="CE48" s="84">
        <v>0.97059768030526272</v>
      </c>
      <c r="CF48" s="84">
        <v>0.95937957272461227</v>
      </c>
      <c r="CG48" s="84">
        <v>0.95939589708715856</v>
      </c>
      <c r="CH48" s="84">
        <v>0.98285045361428158</v>
      </c>
      <c r="CI48" s="84">
        <v>0.98551135290339642</v>
      </c>
      <c r="CJ48" s="84">
        <v>0.9883826362915108</v>
      </c>
      <c r="CK48" s="84">
        <v>0.98324063987735011</v>
      </c>
      <c r="CL48" s="84">
        <v>0.97757754354150139</v>
      </c>
      <c r="CM48" s="84">
        <v>0.96506736772921453</v>
      </c>
      <c r="CN48" s="84">
        <v>0.96369134718564031</v>
      </c>
      <c r="CO48" s="84">
        <v>0.9644327382694371</v>
      </c>
      <c r="CP48" s="84">
        <v>0.97676527258302159</v>
      </c>
      <c r="CQ48" s="84">
        <v>0.97983490120518346</v>
      </c>
      <c r="CR48" s="84">
        <v>0.96553506974929271</v>
      </c>
      <c r="CS48" s="84">
        <v>0.96431674789376254</v>
      </c>
      <c r="CT48" s="84">
        <v>0.98240171690566769</v>
      </c>
      <c r="CU48" s="84">
        <v>0.98587970833805583</v>
      </c>
      <c r="CV48" s="84">
        <v>0.9863330688730213</v>
      </c>
      <c r="CW48" s="84">
        <v>0.98568366013071895</v>
      </c>
      <c r="CX48" s="84">
        <v>0.97607689350249904</v>
      </c>
      <c r="CY48" s="84">
        <v>0.96325669778028356</v>
      </c>
      <c r="CZ48" s="84">
        <v>0.96134156938305182</v>
      </c>
      <c r="DA48" s="84">
        <v>0.96938835235586773</v>
      </c>
      <c r="DB48" s="84">
        <v>0.97831425441082021</v>
      </c>
      <c r="DC48" s="84">
        <v>0.98157278325588426</v>
      </c>
      <c r="DD48" s="84">
        <v>0.96359379572724613</v>
      </c>
      <c r="DE48" s="84">
        <v>0.9652045789414031</v>
      </c>
      <c r="DF48" s="84">
        <v>0.9821285728221637</v>
      </c>
      <c r="DG48" s="84">
        <v>0.98020325663984287</v>
      </c>
      <c r="DH48" s="84">
        <v>0.9850863274018663</v>
      </c>
      <c r="DI48" s="84">
        <v>0.98601830065359475</v>
      </c>
      <c r="DJ48" s="84">
        <v>0.97374286901658547</v>
      </c>
      <c r="DK48" s="84">
        <v>0.96202493343016215</v>
      </c>
      <c r="DL48" s="84">
        <v>0.95657580105212814</v>
      </c>
      <c r="DM48" s="84">
        <v>0.96404253243585991</v>
      </c>
      <c r="DN48" s="84">
        <v>0.97709584797310056</v>
      </c>
      <c r="DO48" s="84">
        <v>0.98022214666213303</v>
      </c>
      <c r="DP48" s="84">
        <v>0.95954541020388251</v>
      </c>
      <c r="DQ48" s="84">
        <v>0.96568627450980393</v>
      </c>
      <c r="DR48" s="84">
        <v>0.97995317529997072</v>
      </c>
      <c r="DS48" s="84">
        <v>0.97898485020212322</v>
      </c>
      <c r="DT48" s="84">
        <v>0.98380180588613098</v>
      </c>
      <c r="DU48" s="84">
        <v>0.98301699346405225</v>
      </c>
      <c r="DV48" s="84">
        <v>0.96920926366693116</v>
      </c>
      <c r="DW48" s="84">
        <v>0.95942834845380942</v>
      </c>
      <c r="DX48" s="84">
        <v>0.95949979220975479</v>
      </c>
      <c r="DY48" s="84">
        <v>0.96329138620622379</v>
      </c>
      <c r="DZ48" s="84">
        <v>0.97858815973402846</v>
      </c>
      <c r="EA48" s="84">
        <v>0.97212777211077106</v>
      </c>
      <c r="EB48" s="84">
        <v>0.96047214905862843</v>
      </c>
      <c r="EC48" s="84">
        <v>0.95735577467981414</v>
      </c>
      <c r="ED48" s="84">
        <v>0.97161252560725786</v>
      </c>
      <c r="EE48" s="84">
        <v>0.97660470739355476</v>
      </c>
      <c r="EF48" s="84">
        <v>0.98375458083040535</v>
      </c>
      <c r="EG48" s="84">
        <v>0.98181846606955547</v>
      </c>
      <c r="EH48" s="84">
        <v>0.9689353583437228</v>
      </c>
      <c r="EI48" s="84">
        <v>0.96210125841381333</v>
      </c>
      <c r="EJ48" s="84">
        <v>0.95608888888888888</v>
      </c>
      <c r="EK48" s="84">
        <v>0.96252072968490876</v>
      </c>
      <c r="EL48" s="84">
        <v>0.97907930031357437</v>
      </c>
      <c r="EM48" s="84">
        <v>0.9757735464127848</v>
      </c>
      <c r="EN48" s="84">
        <v>0.96047214905862843</v>
      </c>
      <c r="EO48" s="84">
        <v>0.95832861082776077</v>
      </c>
      <c r="EP48" s="84">
        <v>0.97009072285630671</v>
      </c>
      <c r="EQ48" s="84">
        <v>0.97915486040273525</v>
      </c>
      <c r="ER48" s="84">
        <v>0.97849370962257731</v>
      </c>
      <c r="ES48" s="84">
        <v>0.97724444444444447</v>
      </c>
      <c r="ET48" s="84">
        <v>0.96294722127772114</v>
      </c>
      <c r="EU48" s="84">
        <v>0.95515559457613897</v>
      </c>
      <c r="EV48" s="84">
        <v>0.95639238354301259</v>
      </c>
      <c r="EW48" s="84">
        <v>0.95947712418300657</v>
      </c>
      <c r="EX48" s="84">
        <v>0.97260946767917189</v>
      </c>
      <c r="EY48" s="84">
        <v>0.97140995126374252</v>
      </c>
      <c r="EZ48" s="84">
        <v>0.95430689688810844</v>
      </c>
      <c r="FA48" s="84">
        <v>0.95726132456836299</v>
      </c>
      <c r="FB48" s="84">
        <v>0.96748609891717885</v>
      </c>
      <c r="FC48" s="84">
        <v>0.97627413200347579</v>
      </c>
      <c r="FD48" s="84">
        <v>0.9619743851297744</v>
      </c>
      <c r="FE48" s="84">
        <v>0.96311633986928102</v>
      </c>
      <c r="FF48" s="84">
        <v>0.95238769881748464</v>
      </c>
      <c r="FG48" s="84">
        <v>0.95795532143205542</v>
      </c>
      <c r="FH48" s="84">
        <v>0.93525834877898095</v>
      </c>
      <c r="FI48" s="84">
        <v>0.95072675836503751</v>
      </c>
      <c r="FJ48" s="84">
        <v>0.96569571952094901</v>
      </c>
      <c r="FK48" s="84">
        <v>0.96454342816124528</v>
      </c>
      <c r="FL48" s="84">
        <v>0.94875621890547268</v>
      </c>
      <c r="FM48" s="84">
        <v>0.95062148173334848</v>
      </c>
      <c r="FN48" s="84">
        <v>0.95437518290898449</v>
      </c>
      <c r="FO48" s="84">
        <v>0.96553515433148207</v>
      </c>
      <c r="FP48" s="84">
        <v>0.95874419131814581</v>
      </c>
      <c r="FQ48" s="84">
        <v>0.9600313725490196</v>
      </c>
      <c r="FR48" s="84">
        <v>0.95417280592391096</v>
      </c>
      <c r="FS48" s="84">
        <v>0.95182908984489323</v>
      </c>
      <c r="FT48" s="84">
        <v>0.94654123691865955</v>
      </c>
      <c r="FU48" s="84">
        <v>0.94695151692517798</v>
      </c>
      <c r="FV48" s="84">
        <v>0.96280554611054436</v>
      </c>
      <c r="FW48" s="84">
        <v>0.9612943443273263</v>
      </c>
      <c r="FX48" s="84">
        <v>0.94260072188079214</v>
      </c>
      <c r="FY48" s="84">
        <v>0.94844912916997237</v>
      </c>
      <c r="FZ48" s="84">
        <v>0.95173153838649893</v>
      </c>
      <c r="GA48" s="84">
        <v>0.96457176319468052</v>
      </c>
    </row>
    <row r="49" spans="2:183">
      <c r="B49" s="96" t="s">
        <v>2</v>
      </c>
      <c r="C49" s="166" t="s">
        <v>42</v>
      </c>
      <c r="D49" s="178">
        <v>62528.12</v>
      </c>
      <c r="E49" s="179">
        <v>46616.11</v>
      </c>
      <c r="F49" s="179">
        <v>46216.14</v>
      </c>
      <c r="G49" s="179">
        <v>45756.19</v>
      </c>
      <c r="H49" s="179">
        <v>30610.79</v>
      </c>
      <c r="I49" s="179">
        <v>45576.2</v>
      </c>
      <c r="J49" s="179">
        <v>75660.37</v>
      </c>
      <c r="K49" s="179">
        <v>75493.7</v>
      </c>
      <c r="L49" s="179">
        <v>45216.23</v>
      </c>
      <c r="M49" s="179">
        <v>60261.64</v>
      </c>
      <c r="N49" s="179">
        <v>45176.23</v>
      </c>
      <c r="O49" s="179">
        <v>75293.73</v>
      </c>
      <c r="P49" s="179">
        <v>60208.31</v>
      </c>
      <c r="Q49" s="179">
        <v>45056.24</v>
      </c>
      <c r="R49" s="179">
        <v>59701.7</v>
      </c>
      <c r="S49" s="179">
        <v>29597.53</v>
      </c>
      <c r="T49" s="179">
        <v>49727.14</v>
      </c>
      <c r="U49" s="179">
        <v>58501.78</v>
      </c>
      <c r="V49" s="179">
        <v>43856.34</v>
      </c>
      <c r="W49" s="179">
        <v>43836.34</v>
      </c>
      <c r="X49" s="179">
        <v>58421.8</v>
      </c>
      <c r="Y49" s="179">
        <v>58395.13</v>
      </c>
      <c r="Z49" s="179">
        <v>58395.13</v>
      </c>
      <c r="AA49" s="179">
        <v>58368.46</v>
      </c>
      <c r="AB49" s="179">
        <v>29197.57</v>
      </c>
      <c r="AC49" s="179">
        <v>58288.46</v>
      </c>
      <c r="AD49" s="179">
        <v>43516.38</v>
      </c>
      <c r="AE49" s="179">
        <v>43236.39</v>
      </c>
      <c r="AF49" s="179">
        <v>43096.4</v>
      </c>
      <c r="AG49" s="179">
        <v>43156.41</v>
      </c>
      <c r="AH49" s="179">
        <v>86352.8</v>
      </c>
      <c r="AI49" s="179">
        <v>57621.86</v>
      </c>
      <c r="AJ49" s="179">
        <v>43256.4</v>
      </c>
      <c r="AK49" s="179">
        <v>43316.39</v>
      </c>
      <c r="AL49" s="179">
        <v>43376.38</v>
      </c>
      <c r="AM49" s="179">
        <v>72360.63</v>
      </c>
      <c r="AN49" s="179">
        <v>43436.38</v>
      </c>
      <c r="AO49" s="179">
        <v>44736.27</v>
      </c>
      <c r="AP49" s="179">
        <v>59381.71</v>
      </c>
      <c r="AQ49" s="179">
        <v>44276.31</v>
      </c>
      <c r="AR49" s="179">
        <v>49794.82</v>
      </c>
      <c r="AS49" s="179">
        <v>44196.31</v>
      </c>
      <c r="AT49" s="179">
        <v>58981.75</v>
      </c>
      <c r="AU49" s="179">
        <v>44296.3</v>
      </c>
      <c r="AV49" s="179">
        <v>44356.3</v>
      </c>
      <c r="AW49" s="179">
        <v>73993.83</v>
      </c>
      <c r="AX49" s="179">
        <v>44476.29</v>
      </c>
      <c r="AY49" s="179">
        <v>59355.05</v>
      </c>
      <c r="AZ49" s="179">
        <v>59381.71</v>
      </c>
      <c r="BA49" s="179">
        <v>61168.22</v>
      </c>
      <c r="BB49" s="179">
        <v>60901.59</v>
      </c>
      <c r="BC49" s="179">
        <v>30277.47</v>
      </c>
      <c r="BD49" s="179">
        <v>45276.22</v>
      </c>
      <c r="BE49" s="179">
        <v>60474.96</v>
      </c>
      <c r="BF49" s="179">
        <v>30264.15</v>
      </c>
      <c r="BG49" s="179">
        <v>30290.81</v>
      </c>
      <c r="BH49" s="179">
        <v>45496.21</v>
      </c>
      <c r="BI49" s="179">
        <v>45576.2</v>
      </c>
      <c r="BJ49" s="179">
        <v>45636.19</v>
      </c>
      <c r="BK49" s="179">
        <v>45696.19</v>
      </c>
      <c r="BL49" s="179">
        <v>60981.57</v>
      </c>
      <c r="BM49" s="179">
        <v>47116.07</v>
      </c>
      <c r="BN49" s="179">
        <v>46916.09</v>
      </c>
      <c r="BO49" s="179">
        <v>15545.37</v>
      </c>
      <c r="BP49" s="179">
        <v>36958.46</v>
      </c>
      <c r="BQ49" s="179">
        <v>46596.11</v>
      </c>
      <c r="BR49" s="179">
        <v>62181.49</v>
      </c>
      <c r="BS49" s="179">
        <v>46696.1</v>
      </c>
      <c r="BT49" s="179">
        <v>62341.47</v>
      </c>
      <c r="BU49" s="179">
        <v>46836.1</v>
      </c>
      <c r="BV49" s="179">
        <v>62554.79</v>
      </c>
      <c r="BW49" s="179">
        <v>78293.47</v>
      </c>
      <c r="BX49" s="179">
        <v>62661.45</v>
      </c>
      <c r="BY49" s="179">
        <v>96871.91</v>
      </c>
      <c r="BZ49" s="179">
        <v>64287.98</v>
      </c>
      <c r="CA49" s="179">
        <v>63941.33</v>
      </c>
      <c r="CB49" s="179">
        <v>63754.68</v>
      </c>
      <c r="CC49" s="179">
        <v>31930.67</v>
      </c>
      <c r="CD49" s="179">
        <v>63941.33</v>
      </c>
      <c r="CE49" s="179">
        <v>63994.67</v>
      </c>
      <c r="CF49" s="179">
        <v>80126.64</v>
      </c>
      <c r="CG49" s="179">
        <v>64207.98</v>
      </c>
      <c r="CH49" s="179">
        <v>64314.63</v>
      </c>
      <c r="CI49" s="179">
        <v>80493.279999999999</v>
      </c>
      <c r="CJ49" s="179">
        <v>48335.97</v>
      </c>
      <c r="CK49" s="179">
        <v>49795.839999999997</v>
      </c>
      <c r="CL49" s="179">
        <v>33063.910000000003</v>
      </c>
      <c r="CM49" s="179">
        <v>16438.63</v>
      </c>
      <c r="CN49" s="179">
        <v>88264.44</v>
      </c>
      <c r="CO49" s="179">
        <v>65701.179999999993</v>
      </c>
      <c r="CP49" s="179">
        <v>65754.52</v>
      </c>
      <c r="CQ49" s="179">
        <v>65834.509999999995</v>
      </c>
      <c r="CR49" s="179">
        <v>49455.88</v>
      </c>
      <c r="CS49" s="179">
        <v>66047.820000000007</v>
      </c>
      <c r="CT49" s="179">
        <v>66154.48</v>
      </c>
      <c r="CU49" s="179">
        <v>66234.490000000005</v>
      </c>
      <c r="CV49" s="179">
        <v>66261.13</v>
      </c>
      <c r="CW49" s="179">
        <v>51215.73</v>
      </c>
      <c r="CX49" s="179">
        <v>57533.66</v>
      </c>
      <c r="CY49" s="179">
        <v>57195.23</v>
      </c>
      <c r="CZ49" s="179">
        <v>33690.53</v>
      </c>
      <c r="DA49" s="179">
        <v>50635.77</v>
      </c>
      <c r="DB49" s="179">
        <v>67567.7</v>
      </c>
      <c r="DC49" s="179">
        <v>67647.7</v>
      </c>
      <c r="DD49" s="179">
        <v>67754.34</v>
      </c>
      <c r="DE49" s="179">
        <v>67834.350000000006</v>
      </c>
      <c r="DF49" s="179">
        <v>33983.83</v>
      </c>
      <c r="DG49" s="179">
        <v>51055.73</v>
      </c>
      <c r="DH49" s="179">
        <v>34063.82</v>
      </c>
      <c r="DI49" s="179">
        <v>70207.48</v>
      </c>
      <c r="DJ49" s="179">
        <v>69914.17</v>
      </c>
      <c r="DK49" s="179">
        <v>52135.66</v>
      </c>
      <c r="DL49" s="179">
        <v>41329.89</v>
      </c>
      <c r="DM49" s="179">
        <v>52095.67</v>
      </c>
      <c r="DN49" s="179">
        <v>52155.66</v>
      </c>
      <c r="DO49" s="179">
        <v>76315.17</v>
      </c>
      <c r="DP49" s="179">
        <v>69754.17</v>
      </c>
      <c r="DQ49" s="179">
        <v>52375.63</v>
      </c>
      <c r="DR49" s="179">
        <v>52475.62</v>
      </c>
      <c r="DS49" s="179">
        <v>35037.07</v>
      </c>
      <c r="DT49" s="179">
        <v>70127.48</v>
      </c>
      <c r="DU49" s="179">
        <v>54195.48</v>
      </c>
      <c r="DV49" s="179">
        <v>71967.34</v>
      </c>
      <c r="DW49" s="179">
        <v>35770.35</v>
      </c>
      <c r="DX49" s="179">
        <v>35677.019999999997</v>
      </c>
      <c r="DY49" s="179">
        <v>53615.54</v>
      </c>
      <c r="DZ49" s="179">
        <v>53675.53</v>
      </c>
      <c r="EA49" s="179">
        <v>71647.360000000001</v>
      </c>
      <c r="EB49" s="179">
        <v>53815.519999999997</v>
      </c>
      <c r="EC49" s="179">
        <v>71860.67</v>
      </c>
      <c r="ED49" s="179">
        <v>89992.48</v>
      </c>
      <c r="EE49" s="179">
        <v>72100.649999999994</v>
      </c>
      <c r="EF49" s="179">
        <v>72180.639999999999</v>
      </c>
      <c r="EG49" s="179">
        <v>55775.360000000001</v>
      </c>
      <c r="EH49" s="179">
        <v>92592.27</v>
      </c>
      <c r="EI49" s="179">
        <v>18411.8</v>
      </c>
      <c r="EJ49" s="179">
        <v>98853.3</v>
      </c>
      <c r="EK49" s="179">
        <v>73593.86</v>
      </c>
      <c r="EL49" s="179">
        <v>73673.87</v>
      </c>
      <c r="EM49" s="179">
        <v>92192.34</v>
      </c>
      <c r="EN49" s="179">
        <v>73887.16</v>
      </c>
      <c r="EO49" s="179">
        <v>73993.820000000007</v>
      </c>
      <c r="EP49" s="179">
        <v>74100.490000000005</v>
      </c>
      <c r="EQ49" s="179">
        <v>55655.360000000001</v>
      </c>
      <c r="ER49" s="179">
        <v>74260.479999999996</v>
      </c>
      <c r="ES49" s="179">
        <v>38250.14</v>
      </c>
      <c r="ET49" s="179">
        <v>95225.41</v>
      </c>
      <c r="EU49" s="179">
        <v>56795.26</v>
      </c>
      <c r="EV49" s="179">
        <v>56635.28</v>
      </c>
      <c r="EW49" s="179">
        <v>75647.03</v>
      </c>
      <c r="EX49" s="179">
        <v>75700.350000000006</v>
      </c>
      <c r="EY49" s="179">
        <v>75780.350000000006</v>
      </c>
      <c r="EZ49" s="179">
        <v>56915.25</v>
      </c>
      <c r="FA49" s="179">
        <v>94992.08</v>
      </c>
      <c r="FB49" s="179">
        <v>76127</v>
      </c>
      <c r="FC49" s="179">
        <v>114350.45</v>
      </c>
      <c r="FD49" s="179">
        <v>57215.23</v>
      </c>
      <c r="FE49" s="179">
        <v>78606.78</v>
      </c>
      <c r="FF49" s="179">
        <v>58695.11</v>
      </c>
      <c r="FG49" s="179">
        <v>19451.71</v>
      </c>
      <c r="FH49" s="179">
        <v>46241.79</v>
      </c>
      <c r="FI49" s="179">
        <v>77700.19</v>
      </c>
      <c r="FJ49" s="179">
        <v>58335.13</v>
      </c>
      <c r="FK49" s="179">
        <v>77860.17</v>
      </c>
      <c r="FL49" s="179">
        <v>77966.84</v>
      </c>
      <c r="FM49" s="179">
        <v>97591.86</v>
      </c>
      <c r="FN49" s="179">
        <v>78233.48</v>
      </c>
      <c r="FO49" s="179">
        <v>78313.47</v>
      </c>
      <c r="FP49" s="179">
        <v>117550.17</v>
      </c>
      <c r="FQ49" s="179">
        <v>60574.94</v>
      </c>
      <c r="FR49" s="179">
        <v>80419.95</v>
      </c>
      <c r="FS49" s="179">
        <v>39970</v>
      </c>
      <c r="FT49" s="179">
        <v>59775.01</v>
      </c>
      <c r="FU49" s="179">
        <v>59895.01</v>
      </c>
      <c r="FV49" s="179">
        <v>79939.990000000005</v>
      </c>
      <c r="FW49" s="179">
        <v>100024.99</v>
      </c>
      <c r="FX49" s="179">
        <v>80126.649999999994</v>
      </c>
      <c r="FY49" s="179">
        <v>60174.98</v>
      </c>
      <c r="FZ49" s="179">
        <v>80366.64</v>
      </c>
      <c r="GA49" s="179">
        <v>60354.97</v>
      </c>
    </row>
    <row r="50" spans="2:183">
      <c r="B50" s="96" t="s">
        <v>2</v>
      </c>
      <c r="C50" s="166" t="s">
        <v>318</v>
      </c>
      <c r="D50" s="178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179">
        <v>0</v>
      </c>
      <c r="AU50" s="179">
        <v>0</v>
      </c>
      <c r="AV50" s="179">
        <v>0</v>
      </c>
      <c r="AW50" s="179">
        <v>0</v>
      </c>
      <c r="AX50" s="179">
        <v>0</v>
      </c>
      <c r="AY50" s="179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179">
        <v>0</v>
      </c>
      <c r="BF50" s="179">
        <v>0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0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v>0</v>
      </c>
      <c r="CD50" s="179">
        <v>0</v>
      </c>
      <c r="CE50" s="179">
        <v>0</v>
      </c>
      <c r="CF50" s="179">
        <v>0</v>
      </c>
      <c r="CG50" s="179">
        <v>0</v>
      </c>
      <c r="CH50" s="179">
        <v>0</v>
      </c>
      <c r="CI50" s="179">
        <v>0</v>
      </c>
      <c r="CJ50" s="179">
        <v>0</v>
      </c>
      <c r="CK50" s="179">
        <v>0</v>
      </c>
      <c r="CL50" s="179">
        <v>0</v>
      </c>
      <c r="CM50" s="179">
        <v>0</v>
      </c>
      <c r="CN50" s="179">
        <v>0</v>
      </c>
      <c r="CO50" s="179">
        <v>0</v>
      </c>
      <c r="CP50" s="179">
        <v>0</v>
      </c>
      <c r="CQ50" s="179">
        <v>0</v>
      </c>
      <c r="CR50" s="179">
        <v>0</v>
      </c>
      <c r="CS50" s="179">
        <v>0</v>
      </c>
      <c r="CT50" s="179">
        <v>0</v>
      </c>
      <c r="CU50" s="179">
        <v>0</v>
      </c>
      <c r="CV50" s="179">
        <v>0</v>
      </c>
      <c r="CW50" s="179">
        <v>0</v>
      </c>
      <c r="CX50" s="179">
        <v>0</v>
      </c>
      <c r="CY50" s="179">
        <v>0</v>
      </c>
      <c r="CZ50" s="179">
        <v>0</v>
      </c>
      <c r="DA50" s="179">
        <v>0</v>
      </c>
      <c r="DB50" s="179">
        <v>0</v>
      </c>
      <c r="DC50" s="179">
        <v>0</v>
      </c>
      <c r="DD50" s="179">
        <v>0</v>
      </c>
      <c r="DE50" s="179">
        <v>0</v>
      </c>
      <c r="DF50" s="179">
        <v>0</v>
      </c>
      <c r="DG50" s="179">
        <v>0</v>
      </c>
      <c r="DH50" s="179">
        <v>0</v>
      </c>
      <c r="DI50" s="179">
        <v>0</v>
      </c>
      <c r="DJ50" s="179">
        <v>0</v>
      </c>
      <c r="DK50" s="179">
        <v>0</v>
      </c>
      <c r="DL50" s="179">
        <v>0</v>
      </c>
      <c r="DM50" s="179">
        <v>0</v>
      </c>
      <c r="DN50" s="179">
        <v>0</v>
      </c>
      <c r="DO50" s="179">
        <v>0</v>
      </c>
      <c r="DP50" s="179">
        <v>0</v>
      </c>
      <c r="DQ50" s="179">
        <v>0</v>
      </c>
      <c r="DR50" s="179">
        <v>0</v>
      </c>
      <c r="DS50" s="179">
        <v>0</v>
      </c>
      <c r="DT50" s="179">
        <v>0</v>
      </c>
      <c r="DU50" s="179">
        <v>0</v>
      </c>
      <c r="DV50" s="179">
        <v>0</v>
      </c>
      <c r="DW50" s="179">
        <v>0</v>
      </c>
      <c r="DX50" s="179">
        <v>0</v>
      </c>
      <c r="DY50" s="179">
        <v>0</v>
      </c>
      <c r="DZ50" s="179">
        <v>0</v>
      </c>
      <c r="EA50" s="179">
        <v>0</v>
      </c>
      <c r="EB50" s="179">
        <v>0</v>
      </c>
      <c r="EC50" s="179">
        <v>0</v>
      </c>
      <c r="ED50" s="179">
        <v>0</v>
      </c>
      <c r="EE50" s="179">
        <v>0</v>
      </c>
      <c r="EF50" s="179">
        <v>0</v>
      </c>
      <c r="EG50" s="179">
        <v>0</v>
      </c>
      <c r="EH50" s="179">
        <v>0</v>
      </c>
      <c r="EI50" s="179">
        <v>0</v>
      </c>
      <c r="EJ50" s="179">
        <v>0</v>
      </c>
      <c r="EK50" s="179">
        <v>0</v>
      </c>
      <c r="EL50" s="179">
        <v>0</v>
      </c>
      <c r="EM50" s="179">
        <v>0</v>
      </c>
      <c r="EN50" s="179">
        <v>0</v>
      </c>
      <c r="EO50" s="179">
        <v>0</v>
      </c>
      <c r="EP50" s="179">
        <v>0</v>
      </c>
      <c r="EQ50" s="179">
        <v>0</v>
      </c>
      <c r="ER50" s="179">
        <v>0</v>
      </c>
      <c r="ES50" s="179">
        <v>0</v>
      </c>
      <c r="ET50" s="179">
        <v>0</v>
      </c>
      <c r="EU50" s="179">
        <v>0</v>
      </c>
      <c r="EV50" s="179">
        <v>0</v>
      </c>
      <c r="EW50" s="179">
        <v>0</v>
      </c>
      <c r="EX50" s="179">
        <v>0</v>
      </c>
      <c r="EY50" s="179">
        <v>0</v>
      </c>
      <c r="EZ50" s="179">
        <v>0</v>
      </c>
      <c r="FA50" s="179">
        <v>0</v>
      </c>
      <c r="FB50" s="179">
        <v>0</v>
      </c>
      <c r="FC50" s="179">
        <v>0</v>
      </c>
      <c r="FD50" s="179">
        <v>0</v>
      </c>
      <c r="FE50" s="179">
        <v>0</v>
      </c>
      <c r="FF50" s="179">
        <v>0</v>
      </c>
      <c r="FG50" s="179">
        <v>0</v>
      </c>
      <c r="FH50" s="179">
        <v>0</v>
      </c>
      <c r="FI50" s="179">
        <v>0</v>
      </c>
      <c r="FJ50" s="179">
        <v>0</v>
      </c>
      <c r="FK50" s="179">
        <v>0</v>
      </c>
      <c r="FL50" s="179">
        <v>0</v>
      </c>
      <c r="FM50" s="179">
        <v>0</v>
      </c>
      <c r="FN50" s="179">
        <v>0</v>
      </c>
      <c r="FO50" s="179">
        <v>0</v>
      </c>
      <c r="FP50" s="179">
        <v>0</v>
      </c>
      <c r="FQ50" s="179">
        <v>0</v>
      </c>
      <c r="FR50" s="179">
        <v>0</v>
      </c>
      <c r="FS50" s="179">
        <v>0</v>
      </c>
      <c r="FT50" s="179">
        <v>0</v>
      </c>
      <c r="FU50" s="179">
        <v>0</v>
      </c>
      <c r="FV50" s="179">
        <v>0</v>
      </c>
      <c r="FW50" s="179">
        <v>0</v>
      </c>
      <c r="FX50" s="179">
        <v>0</v>
      </c>
      <c r="FY50" s="179">
        <v>0</v>
      </c>
      <c r="FZ50" s="179">
        <v>0</v>
      </c>
      <c r="GA50" s="179">
        <v>0</v>
      </c>
    </row>
    <row r="51" spans="2:183">
      <c r="B51" s="96" t="s">
        <v>2</v>
      </c>
      <c r="C51" s="166" t="s">
        <v>43</v>
      </c>
      <c r="D51" s="175">
        <v>245.66</v>
      </c>
      <c r="E51" s="176">
        <v>220.32</v>
      </c>
      <c r="F51" s="176">
        <v>242.29</v>
      </c>
      <c r="G51" s="176">
        <v>235.15</v>
      </c>
      <c r="H51" s="176">
        <v>242.39</v>
      </c>
      <c r="I51" s="176">
        <v>235.98</v>
      </c>
      <c r="J51" s="176">
        <v>247.31</v>
      </c>
      <c r="K51" s="176">
        <v>245.98</v>
      </c>
      <c r="L51" s="176">
        <v>235.3</v>
      </c>
      <c r="M51" s="176">
        <v>242.08</v>
      </c>
      <c r="N51" s="176">
        <v>232.96</v>
      </c>
      <c r="O51" s="176">
        <v>242.09</v>
      </c>
      <c r="P51" s="176">
        <v>263.67</v>
      </c>
      <c r="Q51" s="176">
        <v>238.09</v>
      </c>
      <c r="R51" s="176">
        <v>259.38</v>
      </c>
      <c r="S51" s="176">
        <v>210.35</v>
      </c>
      <c r="T51" s="176">
        <v>124.82</v>
      </c>
      <c r="U51" s="176">
        <v>252.47</v>
      </c>
      <c r="V51" s="176">
        <v>264.11</v>
      </c>
      <c r="W51" s="176">
        <v>264.06</v>
      </c>
      <c r="X51" s="176">
        <v>250.19</v>
      </c>
      <c r="Y51" s="176">
        <v>262.41000000000003</v>
      </c>
      <c r="Z51" s="176">
        <v>248.83</v>
      </c>
      <c r="AA51" s="176">
        <v>259.07</v>
      </c>
      <c r="AB51" s="176">
        <v>260.52</v>
      </c>
      <c r="AC51" s="176">
        <v>236.02</v>
      </c>
      <c r="AD51" s="176">
        <v>258.89</v>
      </c>
      <c r="AE51" s="176">
        <v>249.81</v>
      </c>
      <c r="AF51" s="176">
        <v>257.82</v>
      </c>
      <c r="AG51" s="176">
        <v>252.54</v>
      </c>
      <c r="AH51" s="176">
        <v>263.97000000000003</v>
      </c>
      <c r="AI51" s="176">
        <v>262.94</v>
      </c>
      <c r="AJ51" s="176">
        <v>250.08</v>
      </c>
      <c r="AK51" s="176">
        <v>259.85000000000002</v>
      </c>
      <c r="AL51" s="176">
        <v>249.49</v>
      </c>
      <c r="AM51" s="176">
        <v>257.42</v>
      </c>
      <c r="AN51" s="176">
        <v>262.26</v>
      </c>
      <c r="AO51" s="176">
        <v>246.85</v>
      </c>
      <c r="AP51" s="176">
        <v>260.44</v>
      </c>
      <c r="AQ51" s="176">
        <v>126.06</v>
      </c>
      <c r="AR51" s="176">
        <v>176.76</v>
      </c>
      <c r="AS51" s="176">
        <v>253.39</v>
      </c>
      <c r="AT51" s="176">
        <v>263.98</v>
      </c>
      <c r="AU51" s="176">
        <v>264.48</v>
      </c>
      <c r="AV51" s="176">
        <v>251.55</v>
      </c>
      <c r="AW51" s="176">
        <v>260.39</v>
      </c>
      <c r="AX51" s="176">
        <v>250.61</v>
      </c>
      <c r="AY51" s="176">
        <v>257.51</v>
      </c>
      <c r="AZ51" s="176">
        <v>263.22000000000003</v>
      </c>
      <c r="BA51" s="176">
        <v>238.48</v>
      </c>
      <c r="BB51" s="176">
        <v>260.86</v>
      </c>
      <c r="BC51" s="176">
        <v>249.89</v>
      </c>
      <c r="BD51" s="176">
        <v>259.63</v>
      </c>
      <c r="BE51" s="176">
        <v>253.36</v>
      </c>
      <c r="BF51" s="176">
        <v>263.70999999999998</v>
      </c>
      <c r="BG51" s="176">
        <v>264</v>
      </c>
      <c r="BH51" s="176">
        <v>250.42</v>
      </c>
      <c r="BI51" s="176">
        <v>258.86</v>
      </c>
      <c r="BJ51" s="176">
        <v>249.73</v>
      </c>
      <c r="BK51" s="176">
        <v>258.14</v>
      </c>
      <c r="BL51" s="176">
        <v>264.54000000000002</v>
      </c>
      <c r="BM51" s="176">
        <v>239.3</v>
      </c>
      <c r="BN51" s="176">
        <v>260.97000000000003</v>
      </c>
      <c r="BO51" s="176">
        <v>50.74</v>
      </c>
      <c r="BP51" s="176">
        <v>50.84</v>
      </c>
      <c r="BQ51" s="176">
        <v>255.18</v>
      </c>
      <c r="BR51" s="176">
        <v>266.42</v>
      </c>
      <c r="BS51" s="176">
        <v>268.02999999999997</v>
      </c>
      <c r="BT51" s="176">
        <v>253.92</v>
      </c>
      <c r="BU51" s="176">
        <v>264.47000000000003</v>
      </c>
      <c r="BV51" s="176">
        <v>254.83</v>
      </c>
      <c r="BW51" s="176">
        <v>264.77</v>
      </c>
      <c r="BX51" s="176">
        <v>266.29000000000002</v>
      </c>
      <c r="BY51" s="176">
        <v>244.02</v>
      </c>
      <c r="BZ51" s="176">
        <v>264.37</v>
      </c>
      <c r="CA51" s="176">
        <v>257.87</v>
      </c>
      <c r="CB51" s="176">
        <v>265.64</v>
      </c>
      <c r="CC51" s="176">
        <v>257.88</v>
      </c>
      <c r="CD51" s="176">
        <v>271.07</v>
      </c>
      <c r="CE51" s="176">
        <v>270.5</v>
      </c>
      <c r="CF51" s="176">
        <v>259.19</v>
      </c>
      <c r="CG51" s="176">
        <v>267.49</v>
      </c>
      <c r="CH51" s="176">
        <v>265.11</v>
      </c>
      <c r="CI51" s="176">
        <v>274.67</v>
      </c>
      <c r="CJ51" s="176">
        <v>276.38</v>
      </c>
      <c r="CK51" s="176">
        <v>257.55</v>
      </c>
      <c r="CL51" s="176">
        <v>273.29000000000002</v>
      </c>
      <c r="CM51" s="176">
        <v>139.66999999999999</v>
      </c>
      <c r="CN51" s="176">
        <v>209.45</v>
      </c>
      <c r="CO51" s="176">
        <v>261.54000000000002</v>
      </c>
      <c r="CP51" s="176">
        <v>273.44</v>
      </c>
      <c r="CQ51" s="176">
        <v>274.26</v>
      </c>
      <c r="CR51" s="176">
        <v>261.67</v>
      </c>
      <c r="CS51" s="176">
        <v>270.05</v>
      </c>
      <c r="CT51" s="176">
        <v>266.23</v>
      </c>
      <c r="CU51" s="176">
        <v>275.89</v>
      </c>
      <c r="CV51" s="176">
        <v>277.27999999999997</v>
      </c>
      <c r="CW51" s="176">
        <v>250.17</v>
      </c>
      <c r="CX51" s="176">
        <v>168.75</v>
      </c>
      <c r="CY51" s="176">
        <v>122.86</v>
      </c>
      <c r="CZ51" s="176">
        <v>270.2</v>
      </c>
      <c r="DA51" s="176">
        <v>263.88</v>
      </c>
      <c r="DB51" s="176">
        <v>275.12</v>
      </c>
      <c r="DC51" s="176">
        <v>276</v>
      </c>
      <c r="DD51" s="176">
        <v>262.55</v>
      </c>
      <c r="DE51" s="176">
        <v>271.55</v>
      </c>
      <c r="DF51" s="176">
        <v>267.07</v>
      </c>
      <c r="DG51" s="176">
        <v>275.45999999999998</v>
      </c>
      <c r="DH51" s="176">
        <v>276.62</v>
      </c>
      <c r="DI51" s="176">
        <v>250.42</v>
      </c>
      <c r="DJ51" s="176">
        <v>273.85000000000002</v>
      </c>
      <c r="DK51" s="176">
        <v>253.37</v>
      </c>
      <c r="DL51" s="176">
        <v>95.88</v>
      </c>
      <c r="DM51" s="176">
        <v>262.49</v>
      </c>
      <c r="DN51" s="176">
        <v>274.63</v>
      </c>
      <c r="DO51" s="176">
        <v>275.69</v>
      </c>
      <c r="DP51" s="176">
        <v>261.49</v>
      </c>
      <c r="DQ51" s="176">
        <v>271.51</v>
      </c>
      <c r="DR51" s="176">
        <v>266.64999999999998</v>
      </c>
      <c r="DS51" s="176">
        <v>274.97000000000003</v>
      </c>
      <c r="DT51" s="176">
        <v>276.58999999999997</v>
      </c>
      <c r="DU51" s="176">
        <v>249.51</v>
      </c>
      <c r="DV51" s="176">
        <v>272.62</v>
      </c>
      <c r="DW51" s="176">
        <v>261.12</v>
      </c>
      <c r="DX51" s="176">
        <v>269.7</v>
      </c>
      <c r="DY51" s="176">
        <v>262.3</v>
      </c>
      <c r="DZ51" s="176">
        <v>275.02999999999997</v>
      </c>
      <c r="EA51" s="176">
        <v>273.43</v>
      </c>
      <c r="EB51" s="176">
        <v>261.57</v>
      </c>
      <c r="EC51" s="176">
        <v>269.43</v>
      </c>
      <c r="ED51" s="176">
        <v>264.79000000000002</v>
      </c>
      <c r="EE51" s="176">
        <v>274.66000000000003</v>
      </c>
      <c r="EF51" s="176">
        <v>276.58</v>
      </c>
      <c r="EG51" s="176">
        <v>258.39</v>
      </c>
      <c r="EH51" s="176">
        <v>272.70999999999998</v>
      </c>
      <c r="EI51" s="176">
        <v>104.76</v>
      </c>
      <c r="EJ51" s="176">
        <v>243.34</v>
      </c>
      <c r="EK51" s="176">
        <v>262.26</v>
      </c>
      <c r="EL51" s="176">
        <v>275.32</v>
      </c>
      <c r="EM51" s="176">
        <v>274.58999999999997</v>
      </c>
      <c r="EN51" s="176">
        <v>261.73</v>
      </c>
      <c r="EO51" s="176">
        <v>269.7</v>
      </c>
      <c r="EP51" s="176">
        <v>264.22000000000003</v>
      </c>
      <c r="EQ51" s="176">
        <v>275.18</v>
      </c>
      <c r="ER51" s="176">
        <v>275.14999999999998</v>
      </c>
      <c r="ES51" s="176">
        <v>247.94</v>
      </c>
      <c r="ET51" s="176">
        <v>271.11</v>
      </c>
      <c r="EU51" s="176">
        <v>260.17</v>
      </c>
      <c r="EV51" s="176">
        <v>269.02</v>
      </c>
      <c r="EW51" s="176">
        <v>261.47000000000003</v>
      </c>
      <c r="EX51" s="176">
        <v>273.57</v>
      </c>
      <c r="EY51" s="176">
        <v>273.24</v>
      </c>
      <c r="EZ51" s="176">
        <v>259.95</v>
      </c>
      <c r="FA51" s="176">
        <v>269.58</v>
      </c>
      <c r="FB51" s="176">
        <v>263.54000000000002</v>
      </c>
      <c r="FC51" s="176">
        <v>274.89</v>
      </c>
      <c r="FD51" s="176">
        <v>270.5</v>
      </c>
      <c r="FE51" s="176">
        <v>244.81</v>
      </c>
      <c r="FF51" s="176">
        <v>267.93</v>
      </c>
      <c r="FG51" s="176">
        <v>26.2</v>
      </c>
      <c r="FH51" s="176">
        <v>76.73</v>
      </c>
      <c r="FI51" s="176">
        <v>259.17</v>
      </c>
      <c r="FJ51" s="176">
        <v>271.52999999999997</v>
      </c>
      <c r="FK51" s="176">
        <v>271.39999999999998</v>
      </c>
      <c r="FL51" s="176">
        <v>258.66000000000003</v>
      </c>
      <c r="FM51" s="176">
        <v>267.79000000000002</v>
      </c>
      <c r="FN51" s="176">
        <v>260.11</v>
      </c>
      <c r="FO51" s="176">
        <v>271.64</v>
      </c>
      <c r="FP51" s="176">
        <v>267.64</v>
      </c>
      <c r="FQ51" s="176">
        <v>241.65</v>
      </c>
      <c r="FR51" s="176">
        <v>266.11</v>
      </c>
      <c r="FS51" s="176">
        <v>256.75</v>
      </c>
      <c r="FT51" s="176">
        <v>263.91000000000003</v>
      </c>
      <c r="FU51" s="176">
        <v>255.64</v>
      </c>
      <c r="FV51" s="176">
        <v>268.43</v>
      </c>
      <c r="FW51" s="176">
        <v>268.18</v>
      </c>
      <c r="FX51" s="176">
        <v>254.68</v>
      </c>
      <c r="FY51" s="176">
        <v>264.42</v>
      </c>
      <c r="FZ51" s="176">
        <v>257.02999999999997</v>
      </c>
      <c r="GA51" s="176">
        <v>268.7</v>
      </c>
    </row>
    <row r="52" spans="2:183">
      <c r="B52" s="96" t="s">
        <v>2</v>
      </c>
      <c r="C52" s="166" t="s">
        <v>44</v>
      </c>
      <c r="D52" s="178">
        <v>337.91</v>
      </c>
      <c r="E52" s="179">
        <v>303.05</v>
      </c>
      <c r="F52" s="179">
        <v>333.28</v>
      </c>
      <c r="G52" s="179">
        <v>323.45</v>
      </c>
      <c r="H52" s="179">
        <v>333.41</v>
      </c>
      <c r="I52" s="179">
        <v>324.58999999999997</v>
      </c>
      <c r="J52" s="179">
        <v>340.18</v>
      </c>
      <c r="K52" s="179">
        <v>338.34</v>
      </c>
      <c r="L52" s="179">
        <v>323.64999999999998</v>
      </c>
      <c r="M52" s="179">
        <v>332.99</v>
      </c>
      <c r="N52" s="179">
        <v>320.44</v>
      </c>
      <c r="O52" s="179">
        <v>333</v>
      </c>
      <c r="P52" s="179">
        <v>362.68</v>
      </c>
      <c r="Q52" s="179">
        <v>327.49</v>
      </c>
      <c r="R52" s="179">
        <v>356.78</v>
      </c>
      <c r="S52" s="179">
        <v>289.33</v>
      </c>
      <c r="T52" s="179">
        <v>171.68</v>
      </c>
      <c r="U52" s="179">
        <v>347.27</v>
      </c>
      <c r="V52" s="179">
        <v>363.28</v>
      </c>
      <c r="W52" s="179">
        <v>363.21</v>
      </c>
      <c r="X52" s="179">
        <v>344.13</v>
      </c>
      <c r="Y52" s="179">
        <v>360.94</v>
      </c>
      <c r="Z52" s="179">
        <v>342.26</v>
      </c>
      <c r="AA52" s="179">
        <v>356.35</v>
      </c>
      <c r="AB52" s="179">
        <v>512.44000000000005</v>
      </c>
      <c r="AC52" s="179">
        <v>464.26</v>
      </c>
      <c r="AD52" s="179">
        <v>509.24</v>
      </c>
      <c r="AE52" s="179">
        <v>491.39</v>
      </c>
      <c r="AF52" s="179">
        <v>507.13</v>
      </c>
      <c r="AG52" s="179">
        <v>496.75</v>
      </c>
      <c r="AH52" s="179">
        <v>519.24</v>
      </c>
      <c r="AI52" s="179">
        <v>517.21</v>
      </c>
      <c r="AJ52" s="179">
        <v>491.91</v>
      </c>
      <c r="AK52" s="179">
        <v>511.12</v>
      </c>
      <c r="AL52" s="179">
        <v>490.74</v>
      </c>
      <c r="AM52" s="179">
        <v>506.34</v>
      </c>
      <c r="AN52" s="179">
        <v>515.87</v>
      </c>
      <c r="AO52" s="179">
        <v>485.55</v>
      </c>
      <c r="AP52" s="179">
        <v>512.28</v>
      </c>
      <c r="AQ52" s="179">
        <v>247.95</v>
      </c>
      <c r="AR52" s="179">
        <v>347.69</v>
      </c>
      <c r="AS52" s="179">
        <v>498.41</v>
      </c>
      <c r="AT52" s="179">
        <v>519.25</v>
      </c>
      <c r="AU52" s="179">
        <v>520.23</v>
      </c>
      <c r="AV52" s="179">
        <v>494.81</v>
      </c>
      <c r="AW52" s="179">
        <v>512.19000000000005</v>
      </c>
      <c r="AX52" s="179">
        <v>492.95</v>
      </c>
      <c r="AY52" s="179">
        <v>506.53</v>
      </c>
      <c r="AZ52" s="179">
        <v>529.08000000000004</v>
      </c>
      <c r="BA52" s="179">
        <v>479.34</v>
      </c>
      <c r="BB52" s="179">
        <v>524.33000000000004</v>
      </c>
      <c r="BC52" s="179">
        <v>502.28</v>
      </c>
      <c r="BD52" s="179">
        <v>521.85</v>
      </c>
      <c r="BE52" s="179">
        <v>509.25</v>
      </c>
      <c r="BF52" s="179">
        <v>530.04999999999995</v>
      </c>
      <c r="BG52" s="179">
        <v>530.65</v>
      </c>
      <c r="BH52" s="179">
        <v>503.34</v>
      </c>
      <c r="BI52" s="179">
        <v>520.29999999999995</v>
      </c>
      <c r="BJ52" s="179">
        <v>501.97</v>
      </c>
      <c r="BK52" s="179">
        <v>518.86</v>
      </c>
      <c r="BL52" s="179">
        <v>544.95000000000005</v>
      </c>
      <c r="BM52" s="179">
        <v>492.95</v>
      </c>
      <c r="BN52" s="179">
        <v>537.6</v>
      </c>
      <c r="BO52" s="179">
        <v>104.52</v>
      </c>
      <c r="BP52" s="179">
        <v>104.73</v>
      </c>
      <c r="BQ52" s="179">
        <v>525.66999999999996</v>
      </c>
      <c r="BR52" s="179">
        <v>548.82000000000005</v>
      </c>
      <c r="BS52" s="179">
        <v>552.15</v>
      </c>
      <c r="BT52" s="179">
        <v>523.09</v>
      </c>
      <c r="BU52" s="179">
        <v>544.79999999999995</v>
      </c>
      <c r="BV52" s="179">
        <v>524.96</v>
      </c>
      <c r="BW52" s="179">
        <v>545.42999999999995</v>
      </c>
      <c r="BX52" s="179">
        <v>564.52</v>
      </c>
      <c r="BY52" s="179">
        <v>517.32000000000005</v>
      </c>
      <c r="BZ52" s="179">
        <v>560.46</v>
      </c>
      <c r="CA52" s="179">
        <v>546.67999999999995</v>
      </c>
      <c r="CB52" s="179">
        <v>563.16</v>
      </c>
      <c r="CC52" s="179">
        <v>546.70000000000005</v>
      </c>
      <c r="CD52" s="179">
        <v>574.66</v>
      </c>
      <c r="CE52" s="179">
        <v>573.46</v>
      </c>
      <c r="CF52" s="179">
        <v>549.49</v>
      </c>
      <c r="CG52" s="179">
        <v>567.09</v>
      </c>
      <c r="CH52" s="179">
        <v>562.04</v>
      </c>
      <c r="CI52" s="179">
        <v>582.29999999999995</v>
      </c>
      <c r="CJ52" s="179">
        <v>599.74</v>
      </c>
      <c r="CK52" s="179">
        <v>558.89</v>
      </c>
      <c r="CL52" s="179">
        <v>593.03</v>
      </c>
      <c r="CM52" s="179">
        <v>303.08</v>
      </c>
      <c r="CN52" s="179">
        <v>454.5</v>
      </c>
      <c r="CO52" s="179">
        <v>567.54</v>
      </c>
      <c r="CP52" s="179">
        <v>593.36</v>
      </c>
      <c r="CQ52" s="179">
        <v>595.14</v>
      </c>
      <c r="CR52" s="179">
        <v>567.82000000000005</v>
      </c>
      <c r="CS52" s="179">
        <v>586.01</v>
      </c>
      <c r="CT52" s="179">
        <v>577.72</v>
      </c>
      <c r="CU52" s="179">
        <v>598.67999999999995</v>
      </c>
      <c r="CV52" s="179">
        <v>618.34</v>
      </c>
      <c r="CW52" s="179">
        <v>557.88</v>
      </c>
      <c r="CX52" s="179">
        <v>376.3</v>
      </c>
      <c r="CY52" s="179">
        <v>273.97000000000003</v>
      </c>
      <c r="CZ52" s="179">
        <v>602.54999999999995</v>
      </c>
      <c r="DA52" s="179">
        <v>588.45000000000005</v>
      </c>
      <c r="DB52" s="179">
        <v>613.52</v>
      </c>
      <c r="DC52" s="179">
        <v>615.48</v>
      </c>
      <c r="DD52" s="179">
        <v>585.49</v>
      </c>
      <c r="DE52" s="179">
        <v>605.54999999999995</v>
      </c>
      <c r="DF52" s="179">
        <v>595.55999999999995</v>
      </c>
      <c r="DG52" s="179">
        <v>614.29</v>
      </c>
      <c r="DH52" s="179">
        <v>633.45000000000005</v>
      </c>
      <c r="DI52" s="179">
        <v>573.45000000000005</v>
      </c>
      <c r="DJ52" s="179">
        <v>627.12</v>
      </c>
      <c r="DK52" s="179">
        <v>580.22</v>
      </c>
      <c r="DL52" s="179">
        <v>219.56</v>
      </c>
      <c r="DM52" s="179">
        <v>601.11</v>
      </c>
      <c r="DN52" s="179">
        <v>628.89</v>
      </c>
      <c r="DO52" s="179">
        <v>631.34</v>
      </c>
      <c r="DP52" s="179">
        <v>598.82000000000005</v>
      </c>
      <c r="DQ52" s="179">
        <v>621.76</v>
      </c>
      <c r="DR52" s="179">
        <v>610.64</v>
      </c>
      <c r="DS52" s="179">
        <v>629.67999999999995</v>
      </c>
      <c r="DT52" s="179">
        <v>652.76</v>
      </c>
      <c r="DU52" s="179">
        <v>588.86</v>
      </c>
      <c r="DV52" s="179">
        <v>643.39</v>
      </c>
      <c r="DW52" s="179">
        <v>616.24</v>
      </c>
      <c r="DX52" s="179">
        <v>636.49</v>
      </c>
      <c r="DY52" s="179">
        <v>619.04</v>
      </c>
      <c r="DZ52" s="179">
        <v>649.07000000000005</v>
      </c>
      <c r="EA52" s="179">
        <v>645.28</v>
      </c>
      <c r="EB52" s="179">
        <v>617.30999999999995</v>
      </c>
      <c r="EC52" s="179">
        <v>635.86</v>
      </c>
      <c r="ED52" s="179">
        <v>624.89</v>
      </c>
      <c r="EE52" s="179">
        <v>648.19000000000005</v>
      </c>
      <c r="EF52" s="179">
        <v>669.33</v>
      </c>
      <c r="EG52" s="179">
        <v>625.30999999999995</v>
      </c>
      <c r="EH52" s="179">
        <v>659.96</v>
      </c>
      <c r="EI52" s="179">
        <v>253.52</v>
      </c>
      <c r="EJ52" s="179">
        <v>588.88</v>
      </c>
      <c r="EK52" s="179">
        <v>634.66999999999996</v>
      </c>
      <c r="EL52" s="179">
        <v>666.28</v>
      </c>
      <c r="EM52" s="179">
        <v>664.51</v>
      </c>
      <c r="EN52" s="179">
        <v>633.4</v>
      </c>
      <c r="EO52" s="179">
        <v>652.66999999999996</v>
      </c>
      <c r="EP52" s="179">
        <v>639.41999999999996</v>
      </c>
      <c r="EQ52" s="179">
        <v>665.94</v>
      </c>
      <c r="ER52" s="179">
        <v>685.13</v>
      </c>
      <c r="ES52" s="179">
        <v>617.37</v>
      </c>
      <c r="ET52" s="179">
        <v>675.06</v>
      </c>
      <c r="EU52" s="179">
        <v>647.84</v>
      </c>
      <c r="EV52" s="179">
        <v>669.86</v>
      </c>
      <c r="EW52" s="179">
        <v>651.05999999999995</v>
      </c>
      <c r="EX52" s="179">
        <v>681.19</v>
      </c>
      <c r="EY52" s="179">
        <v>680.36</v>
      </c>
      <c r="EZ52" s="179">
        <v>647.27</v>
      </c>
      <c r="FA52" s="179">
        <v>671.26</v>
      </c>
      <c r="FB52" s="179">
        <v>656.21</v>
      </c>
      <c r="FC52" s="179">
        <v>684.47</v>
      </c>
      <c r="FD52" s="179">
        <v>692.48</v>
      </c>
      <c r="FE52" s="179">
        <v>626.72</v>
      </c>
      <c r="FF52" s="179">
        <v>685.9</v>
      </c>
      <c r="FG52" s="179">
        <v>67.08</v>
      </c>
      <c r="FH52" s="179">
        <v>196.43</v>
      </c>
      <c r="FI52" s="179">
        <v>663.47</v>
      </c>
      <c r="FJ52" s="179">
        <v>695.11</v>
      </c>
      <c r="FK52" s="179">
        <v>694.8</v>
      </c>
      <c r="FL52" s="179">
        <v>662.16</v>
      </c>
      <c r="FM52" s="179">
        <v>685.55</v>
      </c>
      <c r="FN52" s="179">
        <v>665.88</v>
      </c>
      <c r="FO52" s="179">
        <v>695.4</v>
      </c>
      <c r="FP52" s="179">
        <v>703.89</v>
      </c>
      <c r="FQ52" s="179">
        <v>635.54</v>
      </c>
      <c r="FR52" s="179">
        <v>699.86</v>
      </c>
      <c r="FS52" s="179">
        <v>675.26</v>
      </c>
      <c r="FT52" s="179">
        <v>694.07</v>
      </c>
      <c r="FU52" s="179">
        <v>672.33</v>
      </c>
      <c r="FV52" s="179">
        <v>705.96</v>
      </c>
      <c r="FW52" s="179">
        <v>705.32</v>
      </c>
      <c r="FX52" s="179">
        <v>669.79</v>
      </c>
      <c r="FY52" s="179">
        <v>695.43</v>
      </c>
      <c r="FZ52" s="179">
        <v>675.99</v>
      </c>
      <c r="GA52" s="179">
        <v>706.69</v>
      </c>
    </row>
    <row r="53" spans="2:183" s="41" customFormat="1">
      <c r="B53" s="171" t="s">
        <v>2</v>
      </c>
      <c r="C53" s="172" t="s">
        <v>45</v>
      </c>
      <c r="D53" s="92">
        <v>0.46114995586262175</v>
      </c>
      <c r="E53" s="93">
        <v>0.46096040216870238</v>
      </c>
      <c r="F53" s="93">
        <v>0.46086640487436081</v>
      </c>
      <c r="G53" s="93">
        <v>0.46089398792457753</v>
      </c>
      <c r="H53" s="93">
        <v>0.46058435250217927</v>
      </c>
      <c r="I53" s="93">
        <v>0.46090510352010072</v>
      </c>
      <c r="J53" s="93">
        <v>0.46142906153219321</v>
      </c>
      <c r="K53" s="93">
        <v>0.46144174281582545</v>
      </c>
      <c r="L53" s="93">
        <v>0.46090757461345366</v>
      </c>
      <c r="M53" s="93">
        <v>0.46115933242576562</v>
      </c>
      <c r="N53" s="93">
        <v>0.46090420993537823</v>
      </c>
      <c r="O53" s="93">
        <v>0.46145506834072553</v>
      </c>
      <c r="P53" s="93">
        <v>0.49122020957480722</v>
      </c>
      <c r="Q53" s="93">
        <v>0.49101003500856799</v>
      </c>
      <c r="R53" s="93">
        <v>0.49123994260647802</v>
      </c>
      <c r="S53" s="93">
        <v>0.49077092272691081</v>
      </c>
      <c r="T53" s="93">
        <v>0.49219670857153941</v>
      </c>
      <c r="U53" s="93">
        <v>0.49127658611049957</v>
      </c>
      <c r="V53" s="93">
        <v>0.49091950407148505</v>
      </c>
      <c r="W53" s="93">
        <v>0.49091399639845817</v>
      </c>
      <c r="X53" s="93">
        <v>0.49128526816156098</v>
      </c>
      <c r="Y53" s="93">
        <v>0.49122310059324725</v>
      </c>
      <c r="Z53" s="93">
        <v>0.49129705948057856</v>
      </c>
      <c r="AA53" s="93">
        <v>0.49124035601624183</v>
      </c>
      <c r="AB53" s="93">
        <v>0.49061690461862745</v>
      </c>
      <c r="AC53" s="93">
        <v>0.49135427674901966</v>
      </c>
      <c r="AD53" s="93">
        <v>0.49092720483848018</v>
      </c>
      <c r="AE53" s="93">
        <v>0.49095392676176469</v>
      </c>
      <c r="AF53" s="93">
        <v>0.49093136546441224</v>
      </c>
      <c r="AG53" s="93">
        <v>0.49094585538294994</v>
      </c>
      <c r="AH53" s="93">
        <v>0.49181736689902555</v>
      </c>
      <c r="AI53" s="93">
        <v>0.49121151901660554</v>
      </c>
      <c r="AJ53" s="93">
        <v>0.49096002287141821</v>
      </c>
      <c r="AK53" s="93">
        <v>0.49092956384068082</v>
      </c>
      <c r="AL53" s="93">
        <v>0.49096771135073702</v>
      </c>
      <c r="AM53" s="93">
        <v>0.49156902877946473</v>
      </c>
      <c r="AN53" s="93">
        <v>0.49091479583707026</v>
      </c>
      <c r="AO53" s="93">
        <v>0.49098189477163057</v>
      </c>
      <c r="AP53" s="93">
        <v>0.4912411517790487</v>
      </c>
      <c r="AQ53" s="93">
        <v>0.49192799658577147</v>
      </c>
      <c r="AR53" s="93">
        <v>0.49152608309743967</v>
      </c>
      <c r="AS53" s="93">
        <v>0.49095605432769074</v>
      </c>
      <c r="AT53" s="93">
        <v>0.49121816802344648</v>
      </c>
      <c r="AU53" s="93">
        <v>0.49090896840458431</v>
      </c>
      <c r="AV53" s="93">
        <v>0.49094700456896889</v>
      </c>
      <c r="AW53" s="93">
        <v>0.49153531041939513</v>
      </c>
      <c r="AX53" s="93">
        <v>0.4909561012055626</v>
      </c>
      <c r="AY53" s="93">
        <v>0.49123721213734961</v>
      </c>
      <c r="AZ53" s="93">
        <v>0.49121497420011012</v>
      </c>
      <c r="BA53" s="93">
        <v>0.49135330574223535</v>
      </c>
      <c r="BB53" s="93">
        <v>0.49123112611854486</v>
      </c>
      <c r="BC53" s="93">
        <v>0.49063986986429797</v>
      </c>
      <c r="BD53" s="93">
        <v>0.49093234458579654</v>
      </c>
      <c r="BE53" s="93">
        <v>0.4912662665297497</v>
      </c>
      <c r="BF53" s="93">
        <v>0.49061486744068511</v>
      </c>
      <c r="BG53" s="93">
        <v>0.49059854304497685</v>
      </c>
      <c r="BH53" s="93">
        <v>0.49096921611055433</v>
      </c>
      <c r="BI53" s="93">
        <v>0.49093868126371287</v>
      </c>
      <c r="BJ53" s="93">
        <v>0.49095515440296811</v>
      </c>
      <c r="BK53" s="93">
        <v>0.49093137225768951</v>
      </c>
      <c r="BL53" s="93">
        <v>0.49121671133587003</v>
      </c>
      <c r="BM53" s="93">
        <v>0.4910148791255971</v>
      </c>
      <c r="BN53" s="93">
        <v>0.49091970666489387</v>
      </c>
      <c r="BO53" s="93">
        <v>0.49161829085519737</v>
      </c>
      <c r="BP53" s="93">
        <v>0.49378020506641412</v>
      </c>
      <c r="BQ53" s="93">
        <v>0.49094721086171161</v>
      </c>
      <c r="BR53" s="93">
        <v>0.49121012828748439</v>
      </c>
      <c r="BS53" s="93">
        <v>0.49089321925055263</v>
      </c>
      <c r="BT53" s="93">
        <v>0.49125421620207943</v>
      </c>
      <c r="BU53" s="93">
        <v>0.49091592080592705</v>
      </c>
      <c r="BV53" s="93">
        <v>0.49125415124023308</v>
      </c>
      <c r="BW53" s="93">
        <v>0.49151122595526781</v>
      </c>
      <c r="BX53" s="93">
        <v>0.49121417633524567</v>
      </c>
      <c r="BY53" s="93">
        <v>0.49197819195070897</v>
      </c>
      <c r="BZ53" s="93">
        <v>0.49121526977328189</v>
      </c>
      <c r="CA53" s="93">
        <v>0.49124469722856895</v>
      </c>
      <c r="CB53" s="93">
        <v>0.49120781648399059</v>
      </c>
      <c r="CC53" s="93">
        <v>0.49062771781200926</v>
      </c>
      <c r="CD53" s="93">
        <v>0.49118952460013388</v>
      </c>
      <c r="CE53" s="93">
        <v>0.49118321587910901</v>
      </c>
      <c r="CF53" s="93">
        <v>0.49153954227862101</v>
      </c>
      <c r="CG53" s="93">
        <v>0.49119116704268678</v>
      </c>
      <c r="CH53" s="93">
        <v>0.49120124263483012</v>
      </c>
      <c r="CI53" s="93">
        <v>0.4914629273376348</v>
      </c>
      <c r="CJ53" s="93">
        <v>0.49087229381294528</v>
      </c>
      <c r="CK53" s="93">
        <v>0.49093138881678305</v>
      </c>
      <c r="CL53" s="93">
        <v>0.49059474106277079</v>
      </c>
      <c r="CM53" s="93">
        <v>0.49058722855711523</v>
      </c>
      <c r="CN53" s="93">
        <v>0.49207701962728306</v>
      </c>
      <c r="CO53" s="93">
        <v>0.49123207376933142</v>
      </c>
      <c r="CP53" s="93">
        <v>0.49118226433964041</v>
      </c>
      <c r="CQ53" s="93">
        <v>0.49117159971524016</v>
      </c>
      <c r="CR53" s="93">
        <v>0.49092202311429067</v>
      </c>
      <c r="CS53" s="93">
        <v>0.49118397072358011</v>
      </c>
      <c r="CT53" s="93">
        <v>0.49120175425244317</v>
      </c>
      <c r="CU53" s="93">
        <v>0.49116824257006558</v>
      </c>
      <c r="CV53" s="93">
        <v>0.49115599483187983</v>
      </c>
      <c r="CW53" s="93">
        <v>0.49095824935556942</v>
      </c>
      <c r="CX53" s="93">
        <v>0.49162346449604588</v>
      </c>
      <c r="CY53" s="93">
        <v>0.49222691332178931</v>
      </c>
      <c r="CZ53" s="93">
        <v>0.4905901379943633</v>
      </c>
      <c r="DA53" s="93">
        <v>0.49091401648814764</v>
      </c>
      <c r="DB53" s="93">
        <v>0.49116665022719941</v>
      </c>
      <c r="DC53" s="93">
        <v>0.49116389042802722</v>
      </c>
      <c r="DD53" s="93">
        <v>0.4912206355699027</v>
      </c>
      <c r="DE53" s="93">
        <v>0.49118827587579111</v>
      </c>
      <c r="DF53" s="93">
        <v>0.49060173541890839</v>
      </c>
      <c r="DG53" s="93">
        <v>0.49086603552026814</v>
      </c>
      <c r="DH53" s="93">
        <v>0.49058537891699489</v>
      </c>
      <c r="DI53" s="93">
        <v>0.49128761968931361</v>
      </c>
      <c r="DJ53" s="93">
        <v>0.49117023528103509</v>
      </c>
      <c r="DK53" s="93">
        <v>0.49094777616420349</v>
      </c>
      <c r="DL53" s="93">
        <v>0.49201326434508208</v>
      </c>
      <c r="DM53" s="93">
        <v>0.49090952870656074</v>
      </c>
      <c r="DN53" s="93">
        <v>0.49088264096755518</v>
      </c>
      <c r="DO53" s="93">
        <v>0.491267851594128</v>
      </c>
      <c r="DP53" s="93">
        <v>0.49122212143277971</v>
      </c>
      <c r="DQ53" s="93">
        <v>0.4908856158862091</v>
      </c>
      <c r="DR53" s="93">
        <v>0.49089546770841197</v>
      </c>
      <c r="DS53" s="93">
        <v>0.49058301224517287</v>
      </c>
      <c r="DT53" s="93">
        <v>0.4911561265445053</v>
      </c>
      <c r="DU53" s="93">
        <v>0.49095426458298813</v>
      </c>
      <c r="DV53" s="93">
        <v>0.49117286050681747</v>
      </c>
      <c r="DW53" s="93">
        <v>0.49061519015049421</v>
      </c>
      <c r="DX53" s="93">
        <v>0.49059538470345426</v>
      </c>
      <c r="DY53" s="93">
        <v>0.49090909533276827</v>
      </c>
      <c r="DZ53" s="93">
        <v>0.49087556508785457</v>
      </c>
      <c r="EA53" s="93">
        <v>0.49118112254942953</v>
      </c>
      <c r="EB53" s="93">
        <v>0.49091850501323564</v>
      </c>
      <c r="EC53" s="93">
        <v>0.49118866636343</v>
      </c>
      <c r="ED53" s="93">
        <v>0.49152371721201371</v>
      </c>
      <c r="EE53" s="93">
        <v>0.49117198999898293</v>
      </c>
      <c r="EF53" s="93">
        <v>0.49115265508605016</v>
      </c>
      <c r="EG53" s="93">
        <v>0.49092932128237599</v>
      </c>
      <c r="EH53" s="93">
        <v>0.49147181689098396</v>
      </c>
      <c r="EI53" s="93">
        <v>0.49076126460127195</v>
      </c>
      <c r="EJ53" s="93">
        <v>0.49178158975987613</v>
      </c>
      <c r="EK53" s="93">
        <v>0.49122478413156268</v>
      </c>
      <c r="EL53" s="93">
        <v>0.49115772925179929</v>
      </c>
      <c r="EM53" s="93">
        <v>0.49145696416299905</v>
      </c>
      <c r="EN53" s="93">
        <v>0.49121879541657748</v>
      </c>
      <c r="EO53" s="93">
        <v>0.49119028729031472</v>
      </c>
      <c r="EP53" s="93">
        <v>0.49121110997499512</v>
      </c>
      <c r="EQ53" s="93">
        <v>0.49086714719369745</v>
      </c>
      <c r="ER53" s="93">
        <v>0.49116441802527894</v>
      </c>
      <c r="ES53" s="93">
        <v>0.49064706263115493</v>
      </c>
      <c r="ET53" s="93">
        <v>0.49148537972851858</v>
      </c>
      <c r="EU53" s="93">
        <v>0.49091492743569981</v>
      </c>
      <c r="EV53" s="93">
        <v>0.49089225351148902</v>
      </c>
      <c r="EW53" s="93">
        <v>0.49122573003062769</v>
      </c>
      <c r="EX53" s="93">
        <v>0.49117006586233836</v>
      </c>
      <c r="EY53" s="93">
        <v>0.49117983989701552</v>
      </c>
      <c r="EZ53" s="93">
        <v>0.49092684750885784</v>
      </c>
      <c r="FA53" s="93">
        <v>0.49148486249686363</v>
      </c>
      <c r="FB53" s="93">
        <v>0.49122213500547185</v>
      </c>
      <c r="FC53" s="93">
        <v>0.49175774906651626</v>
      </c>
      <c r="FD53" s="93">
        <v>0.49089245682310484</v>
      </c>
      <c r="FE53" s="93">
        <v>0.49130964334203187</v>
      </c>
      <c r="FF53" s="93">
        <v>0.49089752715203094</v>
      </c>
      <c r="FG53" s="93">
        <v>0.49298187614225497</v>
      </c>
      <c r="FH53" s="93">
        <v>0.49250301676551389</v>
      </c>
      <c r="FI53" s="93">
        <v>0.49124471957417354</v>
      </c>
      <c r="FJ53" s="93">
        <v>0.49088749523177633</v>
      </c>
      <c r="FK53" s="93">
        <v>0.49117393556735428</v>
      </c>
      <c r="FL53" s="93">
        <v>0.49124659568730089</v>
      </c>
      <c r="FM53" s="93">
        <v>0.49149126735333631</v>
      </c>
      <c r="FN53" s="93">
        <v>0.49123434882199646</v>
      </c>
      <c r="FO53" s="93">
        <v>0.49118142730986825</v>
      </c>
      <c r="FP53" s="93">
        <v>0.49179996508668611</v>
      </c>
      <c r="FQ53" s="93">
        <v>0.490996023887175</v>
      </c>
      <c r="FR53" s="93">
        <v>0.49121485735276338</v>
      </c>
      <c r="FS53" s="93">
        <v>0.4906154297148157</v>
      </c>
      <c r="FT53" s="93">
        <v>0.49091999832583838</v>
      </c>
      <c r="FU53" s="93">
        <v>0.49094467394021057</v>
      </c>
      <c r="FV53" s="93">
        <v>0.49120063191644675</v>
      </c>
      <c r="FW53" s="93">
        <v>0.49149031563582107</v>
      </c>
      <c r="FX53" s="93">
        <v>0.49126981915558976</v>
      </c>
      <c r="FY53" s="93">
        <v>0.49090420890485981</v>
      </c>
      <c r="FZ53" s="93">
        <v>0.49124747904304766</v>
      </c>
      <c r="GA53" s="93">
        <v>0.49088715585809689</v>
      </c>
    </row>
    <row r="54" spans="2:183">
      <c r="B54" s="96" t="s">
        <v>2</v>
      </c>
      <c r="C54" s="166" t="s">
        <v>46</v>
      </c>
      <c r="D54" s="96">
        <v>37.159999999999997</v>
      </c>
      <c r="E54" s="17">
        <v>33.340000000000003</v>
      </c>
      <c r="F54" s="17">
        <v>36.659999999999997</v>
      </c>
      <c r="G54" s="17">
        <v>35.58</v>
      </c>
      <c r="H54" s="17">
        <v>36.700000000000003</v>
      </c>
      <c r="I54" s="17">
        <v>35.700000000000003</v>
      </c>
      <c r="J54" s="17">
        <v>37.4</v>
      </c>
      <c r="K54" s="17">
        <v>37.19</v>
      </c>
      <c r="L54" s="17">
        <v>35.6</v>
      </c>
      <c r="M54" s="17">
        <v>36.6</v>
      </c>
      <c r="N54" s="17">
        <v>35.229999999999997</v>
      </c>
      <c r="O54" s="17">
        <v>36.58</v>
      </c>
      <c r="P54" s="17">
        <v>37.46</v>
      </c>
      <c r="Q54" s="17">
        <v>33.840000000000003</v>
      </c>
      <c r="R54" s="17">
        <v>36.82</v>
      </c>
      <c r="S54" s="17">
        <v>29.9</v>
      </c>
      <c r="T54" s="17">
        <v>17.68</v>
      </c>
      <c r="U54" s="17">
        <v>35.840000000000003</v>
      </c>
      <c r="V54" s="17">
        <v>37.549999999999997</v>
      </c>
      <c r="W54" s="17">
        <v>37.54</v>
      </c>
      <c r="X54" s="17">
        <v>35.51</v>
      </c>
      <c r="Y54" s="17">
        <v>37.270000000000003</v>
      </c>
      <c r="Z54" s="17">
        <v>35.31</v>
      </c>
      <c r="AA54" s="17">
        <v>36.78</v>
      </c>
      <c r="AB54" s="17">
        <v>37.04</v>
      </c>
      <c r="AC54" s="17">
        <v>33.51</v>
      </c>
      <c r="AD54" s="17">
        <v>36.770000000000003</v>
      </c>
      <c r="AE54" s="17">
        <v>35.47</v>
      </c>
      <c r="AF54" s="17">
        <v>36.619999999999997</v>
      </c>
      <c r="AG54" s="17">
        <v>35.880000000000003</v>
      </c>
      <c r="AH54" s="17">
        <v>37.450000000000003</v>
      </c>
      <c r="AI54" s="17">
        <v>37.35</v>
      </c>
      <c r="AJ54" s="17">
        <v>35.51</v>
      </c>
      <c r="AK54" s="17">
        <v>36.909999999999997</v>
      </c>
      <c r="AL54" s="17">
        <v>35.43</v>
      </c>
      <c r="AM54" s="17">
        <v>36.51</v>
      </c>
      <c r="AN54" s="17">
        <v>37.28</v>
      </c>
      <c r="AO54" s="17">
        <v>35.08</v>
      </c>
      <c r="AP54" s="17">
        <v>36.979999999999997</v>
      </c>
      <c r="AQ54" s="17">
        <v>17.87</v>
      </c>
      <c r="AR54" s="17">
        <v>25.08</v>
      </c>
      <c r="AS54" s="17">
        <v>36</v>
      </c>
      <c r="AT54" s="17">
        <v>37.5</v>
      </c>
      <c r="AU54" s="17">
        <v>37.6</v>
      </c>
      <c r="AV54" s="17">
        <v>35.729999999999997</v>
      </c>
      <c r="AW54" s="17">
        <v>36.950000000000003</v>
      </c>
      <c r="AX54" s="17">
        <v>35.6</v>
      </c>
      <c r="AY54" s="17">
        <v>36.549999999999997</v>
      </c>
      <c r="AZ54" s="17">
        <v>37.39</v>
      </c>
      <c r="BA54" s="17">
        <v>33.869999999999997</v>
      </c>
      <c r="BB54" s="17">
        <v>37.04</v>
      </c>
      <c r="BC54" s="17">
        <v>35.51</v>
      </c>
      <c r="BD54" s="17">
        <v>36.880000000000003</v>
      </c>
      <c r="BE54" s="17">
        <v>35.979999999999997</v>
      </c>
      <c r="BF54" s="17">
        <v>37.51</v>
      </c>
      <c r="BG54" s="17">
        <v>37.56</v>
      </c>
      <c r="BH54" s="17">
        <v>35.56</v>
      </c>
      <c r="BI54" s="17">
        <v>36.770000000000003</v>
      </c>
      <c r="BJ54" s="17">
        <v>35.47</v>
      </c>
      <c r="BK54" s="17">
        <v>36.659999999999997</v>
      </c>
      <c r="BL54" s="17">
        <v>37.590000000000003</v>
      </c>
      <c r="BM54" s="17">
        <v>34.020000000000003</v>
      </c>
      <c r="BN54" s="17">
        <v>37.08</v>
      </c>
      <c r="BO54" s="17">
        <v>7.2</v>
      </c>
      <c r="BP54" s="17">
        <v>7.18</v>
      </c>
      <c r="BQ54" s="17">
        <v>36.270000000000003</v>
      </c>
      <c r="BR54" s="17">
        <v>37.86</v>
      </c>
      <c r="BS54" s="17">
        <v>38.130000000000003</v>
      </c>
      <c r="BT54" s="17">
        <v>36.06</v>
      </c>
      <c r="BU54" s="17">
        <v>37.6</v>
      </c>
      <c r="BV54" s="17">
        <v>36.200000000000003</v>
      </c>
      <c r="BW54" s="17">
        <v>37.6</v>
      </c>
      <c r="BX54" s="17">
        <v>37.869999999999997</v>
      </c>
      <c r="BY54" s="17">
        <v>34.659999999999997</v>
      </c>
      <c r="BZ54" s="17">
        <v>37.58</v>
      </c>
      <c r="CA54" s="17">
        <v>36.659999999999997</v>
      </c>
      <c r="CB54" s="17">
        <v>37.770000000000003</v>
      </c>
      <c r="CC54" s="17">
        <v>36.71</v>
      </c>
      <c r="CD54" s="17">
        <v>38.57</v>
      </c>
      <c r="CE54" s="17">
        <v>38.479999999999997</v>
      </c>
      <c r="CF54" s="17">
        <v>36.83</v>
      </c>
      <c r="CG54" s="17">
        <v>38.04</v>
      </c>
      <c r="CH54" s="17">
        <v>37.729999999999997</v>
      </c>
      <c r="CI54" s="17">
        <v>39.08</v>
      </c>
      <c r="CJ54" s="17">
        <v>39.4</v>
      </c>
      <c r="CK54" s="17">
        <v>36.700000000000003</v>
      </c>
      <c r="CL54" s="17">
        <v>38.97</v>
      </c>
      <c r="CM54" s="17">
        <v>19.899999999999999</v>
      </c>
      <c r="CN54" s="17">
        <v>29.75</v>
      </c>
      <c r="CO54" s="17">
        <v>37.22</v>
      </c>
      <c r="CP54" s="17">
        <v>38.94</v>
      </c>
      <c r="CQ54" s="17">
        <v>39.06</v>
      </c>
      <c r="CR54" s="17">
        <v>37.26</v>
      </c>
      <c r="CS54" s="17">
        <v>38.44</v>
      </c>
      <c r="CT54" s="17">
        <v>37.92</v>
      </c>
      <c r="CU54" s="17">
        <v>39.299999999999997</v>
      </c>
      <c r="CV54" s="17">
        <v>39.47</v>
      </c>
      <c r="CW54" s="17">
        <v>35.630000000000003</v>
      </c>
      <c r="CX54" s="17">
        <v>23.99</v>
      </c>
      <c r="CY54" s="17">
        <v>17.440000000000001</v>
      </c>
      <c r="CZ54" s="17">
        <v>38.47</v>
      </c>
      <c r="DA54" s="17">
        <v>37.56</v>
      </c>
      <c r="DB54" s="17">
        <v>39.15</v>
      </c>
      <c r="DC54" s="17">
        <v>39.28</v>
      </c>
      <c r="DD54" s="17">
        <v>37.340000000000003</v>
      </c>
      <c r="DE54" s="17">
        <v>38.630000000000003</v>
      </c>
      <c r="DF54" s="17">
        <v>38.06</v>
      </c>
      <c r="DG54" s="17">
        <v>39.229999999999997</v>
      </c>
      <c r="DH54" s="17">
        <v>39.42</v>
      </c>
      <c r="DI54" s="17">
        <v>35.64</v>
      </c>
      <c r="DJ54" s="17">
        <v>38.97</v>
      </c>
      <c r="DK54" s="17">
        <v>36.049999999999997</v>
      </c>
      <c r="DL54" s="17">
        <v>13.61</v>
      </c>
      <c r="DM54" s="17">
        <v>37.36</v>
      </c>
      <c r="DN54" s="17">
        <v>39.1</v>
      </c>
      <c r="DO54" s="17">
        <v>39.229999999999997</v>
      </c>
      <c r="DP54" s="17">
        <v>37.18</v>
      </c>
      <c r="DQ54" s="17">
        <v>38.65</v>
      </c>
      <c r="DR54" s="17">
        <v>37.97</v>
      </c>
      <c r="DS54" s="17">
        <v>39.18</v>
      </c>
      <c r="DT54" s="17">
        <v>39.369999999999997</v>
      </c>
      <c r="DU54" s="17">
        <v>35.53</v>
      </c>
      <c r="DV54" s="17">
        <v>38.79</v>
      </c>
      <c r="DW54" s="17">
        <v>37.18</v>
      </c>
      <c r="DX54" s="17">
        <v>38.4</v>
      </c>
      <c r="DY54" s="17">
        <v>37.33</v>
      </c>
      <c r="DZ54" s="17">
        <v>39.159999999999997</v>
      </c>
      <c r="EA54" s="17">
        <v>38.909999999999997</v>
      </c>
      <c r="EB54" s="17">
        <v>37.22</v>
      </c>
      <c r="EC54" s="17">
        <v>38.31</v>
      </c>
      <c r="ED54" s="17">
        <v>37.65</v>
      </c>
      <c r="EE54" s="17">
        <v>39.08</v>
      </c>
      <c r="EF54" s="17">
        <v>39.369999999999997</v>
      </c>
      <c r="EG54" s="17">
        <v>36.799999999999997</v>
      </c>
      <c r="EH54" s="17">
        <v>38.78</v>
      </c>
      <c r="EI54" s="17">
        <v>14.91</v>
      </c>
      <c r="EJ54" s="17">
        <v>34.56</v>
      </c>
      <c r="EK54" s="17">
        <v>37.299999999999997</v>
      </c>
      <c r="EL54" s="17">
        <v>39.18</v>
      </c>
      <c r="EM54" s="17">
        <v>39.049999999999997</v>
      </c>
      <c r="EN54" s="17">
        <v>37.22</v>
      </c>
      <c r="EO54" s="17">
        <v>38.35</v>
      </c>
      <c r="EP54" s="17">
        <v>37.590000000000003</v>
      </c>
      <c r="EQ54" s="17">
        <v>39.19</v>
      </c>
      <c r="ER54" s="17">
        <v>39.159999999999997</v>
      </c>
      <c r="ES54" s="17">
        <v>35.32</v>
      </c>
      <c r="ET54" s="17">
        <v>38.54</v>
      </c>
      <c r="EU54" s="17">
        <v>37.01</v>
      </c>
      <c r="EV54" s="17">
        <v>38.28</v>
      </c>
      <c r="EW54" s="17">
        <v>37.18</v>
      </c>
      <c r="EX54" s="17">
        <v>38.92</v>
      </c>
      <c r="EY54" s="17">
        <v>38.880000000000003</v>
      </c>
      <c r="EZ54" s="17">
        <v>36.979999999999997</v>
      </c>
      <c r="FA54" s="17">
        <v>38.31</v>
      </c>
      <c r="FB54" s="17">
        <v>37.49</v>
      </c>
      <c r="FC54" s="17">
        <v>39.07</v>
      </c>
      <c r="FD54" s="17">
        <v>38.5</v>
      </c>
      <c r="FE54" s="17">
        <v>34.81</v>
      </c>
      <c r="FF54" s="17">
        <v>38.119999999999997</v>
      </c>
      <c r="FG54" s="17">
        <v>3.71</v>
      </c>
      <c r="FH54" s="17">
        <v>10.87</v>
      </c>
      <c r="FI54" s="17">
        <v>36.840000000000003</v>
      </c>
      <c r="FJ54" s="17">
        <v>38.65</v>
      </c>
      <c r="FK54" s="17">
        <v>38.6</v>
      </c>
      <c r="FL54" s="17">
        <v>36.76</v>
      </c>
      <c r="FM54" s="17">
        <v>38.04</v>
      </c>
      <c r="FN54" s="17">
        <v>36.979999999999997</v>
      </c>
      <c r="FO54" s="17">
        <v>38.64</v>
      </c>
      <c r="FP54" s="17">
        <v>38.01</v>
      </c>
      <c r="FQ54" s="17">
        <v>34.380000000000003</v>
      </c>
      <c r="FR54" s="17">
        <v>37.83</v>
      </c>
      <c r="FS54" s="17">
        <v>36.54</v>
      </c>
      <c r="FT54" s="17">
        <v>37.53</v>
      </c>
      <c r="FU54" s="17">
        <v>36.35</v>
      </c>
      <c r="FV54" s="17">
        <v>38.18</v>
      </c>
      <c r="FW54" s="17">
        <v>38.119999999999997</v>
      </c>
      <c r="FX54" s="17">
        <v>36.19</v>
      </c>
      <c r="FY54" s="17">
        <v>37.61</v>
      </c>
      <c r="FZ54" s="17">
        <v>36.54</v>
      </c>
      <c r="GA54" s="17">
        <v>38.25</v>
      </c>
    </row>
    <row r="55" spans="2:183">
      <c r="B55" s="96" t="s">
        <v>2</v>
      </c>
      <c r="C55" s="166" t="s">
        <v>47</v>
      </c>
      <c r="D55" s="178">
        <v>1382.82</v>
      </c>
      <c r="E55" s="179">
        <v>1240.4000000000001</v>
      </c>
      <c r="F55" s="179">
        <v>1363.96</v>
      </c>
      <c r="G55" s="179">
        <v>1323.75</v>
      </c>
      <c r="H55" s="179">
        <v>1838.89</v>
      </c>
      <c r="I55" s="179">
        <v>1789.09</v>
      </c>
      <c r="J55" s="179">
        <v>1874.14</v>
      </c>
      <c r="K55" s="179">
        <v>1863.53</v>
      </c>
      <c r="L55" s="179">
        <v>1783.78</v>
      </c>
      <c r="M55" s="179">
        <v>1362.01</v>
      </c>
      <c r="N55" s="179">
        <v>1310.95</v>
      </c>
      <c r="O55" s="179">
        <v>1361.04</v>
      </c>
      <c r="P55" s="179">
        <v>1393.89</v>
      </c>
      <c r="Q55" s="179">
        <v>1259.1500000000001</v>
      </c>
      <c r="R55" s="179">
        <v>1370.14</v>
      </c>
      <c r="S55" s="179">
        <v>1112.43</v>
      </c>
      <c r="T55" s="179">
        <v>885.97</v>
      </c>
      <c r="U55" s="179">
        <v>1796.12</v>
      </c>
      <c r="V55" s="179">
        <v>1881.41</v>
      </c>
      <c r="W55" s="179">
        <v>1880.99</v>
      </c>
      <c r="X55" s="179">
        <v>1779.28</v>
      </c>
      <c r="Y55" s="179">
        <v>1386.79</v>
      </c>
      <c r="Z55" s="179">
        <v>1313.82</v>
      </c>
      <c r="AA55" s="179">
        <v>1368.46</v>
      </c>
      <c r="AB55" s="179">
        <v>1378.21</v>
      </c>
      <c r="AC55" s="179">
        <v>1246.8499999999999</v>
      </c>
      <c r="AD55" s="179">
        <v>1368.37</v>
      </c>
      <c r="AE55" s="179">
        <v>1320.02</v>
      </c>
      <c r="AF55" s="179">
        <v>1834.93</v>
      </c>
      <c r="AG55" s="179">
        <v>1797.9</v>
      </c>
      <c r="AH55" s="179">
        <v>1876.75</v>
      </c>
      <c r="AI55" s="179">
        <v>1871.54</v>
      </c>
      <c r="AJ55" s="179">
        <v>1779.6</v>
      </c>
      <c r="AK55" s="179">
        <v>1373.6</v>
      </c>
      <c r="AL55" s="179">
        <v>1318.38</v>
      </c>
      <c r="AM55" s="179">
        <v>1358.38</v>
      </c>
      <c r="AN55" s="179">
        <v>1387</v>
      </c>
      <c r="AO55" s="179">
        <v>1305.5</v>
      </c>
      <c r="AP55" s="179">
        <v>1375.95</v>
      </c>
      <c r="AQ55" s="179">
        <v>665.04</v>
      </c>
      <c r="AR55" s="179">
        <v>1256.99</v>
      </c>
      <c r="AS55" s="179">
        <v>1804.17</v>
      </c>
      <c r="AT55" s="179">
        <v>1879.21</v>
      </c>
      <c r="AU55" s="179">
        <v>1884.36</v>
      </c>
      <c r="AV55" s="179">
        <v>1790.58</v>
      </c>
      <c r="AW55" s="179">
        <v>1374.93</v>
      </c>
      <c r="AX55" s="179">
        <v>1324.55</v>
      </c>
      <c r="AY55" s="179">
        <v>1359.93</v>
      </c>
      <c r="AZ55" s="179">
        <v>1424.62</v>
      </c>
      <c r="BA55" s="179">
        <v>1290.49</v>
      </c>
      <c r="BB55" s="179">
        <v>1411.19</v>
      </c>
      <c r="BC55" s="179">
        <v>1353</v>
      </c>
      <c r="BD55" s="179">
        <v>1892.52</v>
      </c>
      <c r="BE55" s="179">
        <v>1845.9</v>
      </c>
      <c r="BF55" s="179">
        <v>1924.56</v>
      </c>
      <c r="BG55" s="179">
        <v>1926.97</v>
      </c>
      <c r="BH55" s="179">
        <v>1824.83</v>
      </c>
      <c r="BI55" s="179">
        <v>1401.01</v>
      </c>
      <c r="BJ55" s="179">
        <v>1351.28</v>
      </c>
      <c r="BK55" s="179">
        <v>1396.92</v>
      </c>
      <c r="BL55" s="179">
        <v>1468.13</v>
      </c>
      <c r="BM55" s="179">
        <v>1328.75</v>
      </c>
      <c r="BN55" s="179">
        <v>1448.36</v>
      </c>
      <c r="BO55" s="179">
        <v>281.24</v>
      </c>
      <c r="BP55" s="179">
        <v>377.79</v>
      </c>
      <c r="BQ55" s="179">
        <v>1907.89</v>
      </c>
      <c r="BR55" s="179">
        <v>1991.66</v>
      </c>
      <c r="BS55" s="179">
        <v>2005.42</v>
      </c>
      <c r="BT55" s="179">
        <v>1896.7</v>
      </c>
      <c r="BU55" s="179">
        <v>1468.73</v>
      </c>
      <c r="BV55" s="179">
        <v>1413.98</v>
      </c>
      <c r="BW55" s="179">
        <v>1468.69</v>
      </c>
      <c r="BX55" s="179">
        <v>1517.66</v>
      </c>
      <c r="BY55" s="179">
        <v>1389.17</v>
      </c>
      <c r="BZ55" s="179">
        <v>1506.24</v>
      </c>
      <c r="CA55" s="179">
        <v>1469.37</v>
      </c>
      <c r="CB55" s="179">
        <v>2038.24</v>
      </c>
      <c r="CC55" s="179">
        <v>1980.98</v>
      </c>
      <c r="CD55" s="179">
        <v>2081.37</v>
      </c>
      <c r="CE55" s="179">
        <v>2077.02</v>
      </c>
      <c r="CF55" s="179">
        <v>1987.75</v>
      </c>
      <c r="CG55" s="179">
        <v>1524.67</v>
      </c>
      <c r="CH55" s="179">
        <v>1512.29</v>
      </c>
      <c r="CI55" s="179">
        <v>1566.17</v>
      </c>
      <c r="CJ55" s="179">
        <v>1620.88</v>
      </c>
      <c r="CK55" s="179">
        <v>1509.92</v>
      </c>
      <c r="CL55" s="179">
        <v>1603.16</v>
      </c>
      <c r="CM55" s="179">
        <v>818.77</v>
      </c>
      <c r="CN55" s="179">
        <v>1648.42</v>
      </c>
      <c r="CO55" s="179">
        <v>2062.11</v>
      </c>
      <c r="CP55" s="179">
        <v>2157.06</v>
      </c>
      <c r="CQ55" s="179">
        <v>2163.84</v>
      </c>
      <c r="CR55" s="179">
        <v>2064.4699999999998</v>
      </c>
      <c r="CS55" s="179">
        <v>1581.42</v>
      </c>
      <c r="CT55" s="179">
        <v>1559.86</v>
      </c>
      <c r="CU55" s="179">
        <v>1616.78</v>
      </c>
      <c r="CV55" s="179">
        <v>1667.39</v>
      </c>
      <c r="CW55" s="179">
        <v>1504.96</v>
      </c>
      <c r="CX55" s="179">
        <v>1013.4</v>
      </c>
      <c r="CY55" s="179">
        <v>736.53</v>
      </c>
      <c r="CZ55" s="179">
        <v>2188.79</v>
      </c>
      <c r="DA55" s="179">
        <v>2136.94</v>
      </c>
      <c r="DB55" s="179">
        <v>2227.4299999999998</v>
      </c>
      <c r="DC55" s="179">
        <v>2234.85</v>
      </c>
      <c r="DD55" s="179">
        <v>2124.17</v>
      </c>
      <c r="DE55" s="179">
        <v>1631.67</v>
      </c>
      <c r="DF55" s="179">
        <v>1607.49</v>
      </c>
      <c r="DG55" s="179">
        <v>1657.02</v>
      </c>
      <c r="DH55" s="179">
        <v>1710.62</v>
      </c>
      <c r="DI55" s="179">
        <v>1546.46</v>
      </c>
      <c r="DJ55" s="179">
        <v>1690.92</v>
      </c>
      <c r="DK55" s="179">
        <v>1564.35</v>
      </c>
      <c r="DL55" s="179">
        <v>795.2</v>
      </c>
      <c r="DM55" s="179">
        <v>2182.6799999999998</v>
      </c>
      <c r="DN55" s="179">
        <v>2284.87</v>
      </c>
      <c r="DO55" s="179">
        <v>2292.1799999999998</v>
      </c>
      <c r="DP55" s="179">
        <v>2172.5</v>
      </c>
      <c r="DQ55" s="179">
        <v>1676.93</v>
      </c>
      <c r="DR55" s="179">
        <v>1647.61</v>
      </c>
      <c r="DS55" s="179">
        <v>1700.02</v>
      </c>
      <c r="DT55" s="179">
        <v>1754.85</v>
      </c>
      <c r="DU55" s="179">
        <v>1583.68</v>
      </c>
      <c r="DV55" s="179">
        <v>1728.82</v>
      </c>
      <c r="DW55" s="179">
        <v>1656.97</v>
      </c>
      <c r="DX55" s="179">
        <v>2304.7800000000002</v>
      </c>
      <c r="DY55" s="179">
        <v>2240.33</v>
      </c>
      <c r="DZ55" s="179">
        <v>2350.63</v>
      </c>
      <c r="EA55" s="179">
        <v>2335.12</v>
      </c>
      <c r="EB55" s="179">
        <v>2233.77</v>
      </c>
      <c r="EC55" s="179">
        <v>1707.68</v>
      </c>
      <c r="ED55" s="179">
        <v>1678.01</v>
      </c>
      <c r="EE55" s="179">
        <v>1742.01</v>
      </c>
      <c r="EF55" s="179">
        <v>1802.8</v>
      </c>
      <c r="EG55" s="179">
        <v>1684.85</v>
      </c>
      <c r="EH55" s="179">
        <v>1775.64</v>
      </c>
      <c r="EI55" s="179">
        <v>682.83</v>
      </c>
      <c r="EJ55" s="179">
        <v>2131.25</v>
      </c>
      <c r="EK55" s="179">
        <v>2300.0700000000002</v>
      </c>
      <c r="EL55" s="179">
        <v>2416.4699999999998</v>
      </c>
      <c r="EM55" s="179">
        <v>2408.31</v>
      </c>
      <c r="EN55" s="179">
        <v>2295.1799999999998</v>
      </c>
      <c r="EO55" s="179">
        <v>1756.2</v>
      </c>
      <c r="EP55" s="179">
        <v>1721.24</v>
      </c>
      <c r="EQ55" s="179">
        <v>1794.37</v>
      </c>
      <c r="ER55" s="179">
        <v>1843.28</v>
      </c>
      <c r="ES55" s="179">
        <v>1662.69</v>
      </c>
      <c r="ET55" s="179">
        <v>1814</v>
      </c>
      <c r="EU55" s="179">
        <v>1742.11</v>
      </c>
      <c r="EV55" s="179">
        <v>2425.9299999999998</v>
      </c>
      <c r="EW55" s="179">
        <v>2356.38</v>
      </c>
      <c r="EX55" s="179">
        <v>2467.06</v>
      </c>
      <c r="EY55" s="179">
        <v>2464.02</v>
      </c>
      <c r="EZ55" s="179">
        <v>2343.6799999999998</v>
      </c>
      <c r="FA55" s="179">
        <v>1803.28</v>
      </c>
      <c r="FB55" s="179">
        <v>1764.6</v>
      </c>
      <c r="FC55" s="179">
        <v>1839.1</v>
      </c>
      <c r="FD55" s="179">
        <v>1862.98</v>
      </c>
      <c r="FE55" s="179">
        <v>1684.6</v>
      </c>
      <c r="FF55" s="179">
        <v>1844.42</v>
      </c>
      <c r="FG55" s="179">
        <v>179.62</v>
      </c>
      <c r="FH55" s="179">
        <v>708.53</v>
      </c>
      <c r="FI55" s="179">
        <v>2400.83</v>
      </c>
      <c r="FJ55" s="179">
        <v>2518.71</v>
      </c>
      <c r="FK55" s="179">
        <v>2515.6999999999998</v>
      </c>
      <c r="FL55" s="179">
        <v>2395.86</v>
      </c>
      <c r="FM55" s="179">
        <v>1841</v>
      </c>
      <c r="FN55" s="179">
        <v>1789.5</v>
      </c>
      <c r="FO55" s="179">
        <v>1869.88</v>
      </c>
      <c r="FP55" s="179">
        <v>1891.61</v>
      </c>
      <c r="FQ55" s="179">
        <v>1710.76</v>
      </c>
      <c r="FR55" s="179">
        <v>1882.6</v>
      </c>
      <c r="FS55" s="179">
        <v>1818.27</v>
      </c>
      <c r="FT55" s="179">
        <v>2515.3200000000002</v>
      </c>
      <c r="FU55" s="179">
        <v>2436.41</v>
      </c>
      <c r="FV55" s="179">
        <v>2558.54</v>
      </c>
      <c r="FW55" s="179">
        <v>2554.5300000000002</v>
      </c>
      <c r="FX55" s="179">
        <v>2425.2199999999998</v>
      </c>
      <c r="FY55" s="179">
        <v>1871.3</v>
      </c>
      <c r="FZ55" s="179">
        <v>1818.08</v>
      </c>
      <c r="GA55" s="179">
        <v>1903.11</v>
      </c>
    </row>
    <row r="56" spans="2:183">
      <c r="B56" s="180" t="s">
        <v>2</v>
      </c>
      <c r="C56" s="181" t="s">
        <v>48</v>
      </c>
      <c r="D56" s="94">
        <v>6.9756298786351159E-2</v>
      </c>
      <c r="E56" s="95">
        <v>6.9754991867758423E-2</v>
      </c>
      <c r="F56" s="95">
        <v>6.9731983997251515E-2</v>
      </c>
      <c r="G56" s="95">
        <v>6.9736798172895895E-2</v>
      </c>
      <c r="H56" s="95">
        <v>6.9736563954082176E-2</v>
      </c>
      <c r="I56" s="95">
        <v>6.972757096223238E-2</v>
      </c>
      <c r="J56" s="95">
        <v>6.9780627153386537E-2</v>
      </c>
      <c r="K56" s="95">
        <v>6.9765909485814084E-2</v>
      </c>
      <c r="L56" s="95">
        <v>6.9733572699698043E-2</v>
      </c>
      <c r="M56" s="95">
        <v>6.9722536214404413E-2</v>
      </c>
      <c r="N56" s="95">
        <v>6.9701473712325615E-2</v>
      </c>
      <c r="O56" s="95">
        <v>6.9726243958460651E-2</v>
      </c>
      <c r="P56" s="95">
        <v>6.9788406154178625E-2</v>
      </c>
      <c r="Q56" s="95">
        <v>6.9787809587508673E-2</v>
      </c>
      <c r="R56" s="95">
        <v>6.9733420798714321E-2</v>
      </c>
      <c r="S56" s="95">
        <v>6.9760164438006339E-2</v>
      </c>
      <c r="T56" s="95">
        <v>6.9716694500439172E-2</v>
      </c>
      <c r="U56" s="95">
        <v>6.9740376465323828E-2</v>
      </c>
      <c r="V56" s="95">
        <v>6.9796779288494426E-2</v>
      </c>
      <c r="W56" s="95">
        <v>6.9790621164879649E-2</v>
      </c>
      <c r="X56" s="95">
        <v>6.9729165324021875E-2</v>
      </c>
      <c r="Y56" s="95">
        <v>6.9768244194620355E-2</v>
      </c>
      <c r="Z56" s="95">
        <v>6.9717072580714662E-2</v>
      </c>
      <c r="AA56" s="95">
        <v>6.9741074976945899E-2</v>
      </c>
      <c r="AB56" s="95">
        <v>6.9754529967273007E-2</v>
      </c>
      <c r="AC56" s="95">
        <v>6.976223122557261E-2</v>
      </c>
      <c r="AD56" s="95">
        <v>6.97261127193438E-2</v>
      </c>
      <c r="AE56" s="95">
        <v>6.9709522365957302E-2</v>
      </c>
      <c r="AF56" s="95">
        <v>6.9730457696481174E-2</v>
      </c>
      <c r="AG56" s="95">
        <v>6.9751870163697799E-2</v>
      </c>
      <c r="AH56" s="95">
        <v>6.9775203206305661E-2</v>
      </c>
      <c r="AI56" s="95">
        <v>6.9775424945882014E-2</v>
      </c>
      <c r="AJ56" s="95">
        <v>6.9713653279606769E-2</v>
      </c>
      <c r="AK56" s="95">
        <v>6.9733346936153656E-2</v>
      </c>
      <c r="AL56" s="95">
        <v>6.9722177294306839E-2</v>
      </c>
      <c r="AM56" s="95">
        <v>6.9719467177135633E-2</v>
      </c>
      <c r="AN56" s="95">
        <v>6.9783053415717139E-2</v>
      </c>
      <c r="AO56" s="95">
        <v>6.9773728452861256E-2</v>
      </c>
      <c r="AP56" s="95">
        <v>6.9751565784016367E-2</v>
      </c>
      <c r="AQ56" s="95">
        <v>6.9734676336567797E-2</v>
      </c>
      <c r="AR56" s="95">
        <v>6.9741311179473783E-2</v>
      </c>
      <c r="AS56" s="95">
        <v>6.9751836914625151E-2</v>
      </c>
      <c r="AT56" s="95">
        <v>6.978059436654005E-2</v>
      </c>
      <c r="AU56" s="95">
        <v>6.9790446203918527E-2</v>
      </c>
      <c r="AV56" s="95">
        <v>6.9733796355592362E-2</v>
      </c>
      <c r="AW56" s="95">
        <v>6.9750104535491575E-2</v>
      </c>
      <c r="AX56" s="95">
        <v>6.9741978384414149E-2</v>
      </c>
      <c r="AY56" s="95">
        <v>6.9724360621413253E-2</v>
      </c>
      <c r="AZ56" s="95">
        <v>6.9776338748355426E-2</v>
      </c>
      <c r="BA56" s="95">
        <v>6.978420188481009E-2</v>
      </c>
      <c r="BB56" s="95">
        <v>6.9750827690833794E-2</v>
      </c>
      <c r="BC56" s="95">
        <v>6.9721164427873156E-2</v>
      </c>
      <c r="BD56" s="95">
        <v>6.9736104719501507E-2</v>
      </c>
      <c r="BE56" s="95">
        <v>6.9765394181166687E-2</v>
      </c>
      <c r="BF56" s="95">
        <v>6.9784853352925932E-2</v>
      </c>
      <c r="BG56" s="95">
        <v>6.9798792715035335E-2</v>
      </c>
      <c r="BH56" s="95">
        <v>6.9718334497609266E-2</v>
      </c>
      <c r="BI56" s="95">
        <v>6.9735823650107095E-2</v>
      </c>
      <c r="BJ56" s="95">
        <v>6.9732027896821674E-2</v>
      </c>
      <c r="BK56" s="95">
        <v>6.9720090288087469E-2</v>
      </c>
      <c r="BL56" s="95">
        <v>6.9799788988868808E-2</v>
      </c>
      <c r="BM56" s="95">
        <v>6.9804956907032228E-2</v>
      </c>
      <c r="BN56" s="95">
        <v>6.9752472403472668E-2</v>
      </c>
      <c r="BO56" s="95">
        <v>6.9760577338538049E-2</v>
      </c>
      <c r="BP56" s="95">
        <v>6.973528466516235E-2</v>
      </c>
      <c r="BQ56" s="95">
        <v>6.9780763923325814E-2</v>
      </c>
      <c r="BR56" s="95">
        <v>6.9804126780887918E-2</v>
      </c>
      <c r="BS56" s="95">
        <v>6.983456497415802E-2</v>
      </c>
      <c r="BT56" s="95">
        <v>6.9764599229076033E-2</v>
      </c>
      <c r="BU56" s="95">
        <v>6.9794073514209007E-2</v>
      </c>
      <c r="BV56" s="95">
        <v>6.9785348172885606E-2</v>
      </c>
      <c r="BW56" s="95">
        <v>6.9799532031265127E-2</v>
      </c>
      <c r="BX56" s="95">
        <v>6.9857226549309981E-2</v>
      </c>
      <c r="BY56" s="95">
        <v>6.98793710884828E-2</v>
      </c>
      <c r="BZ56" s="95">
        <v>6.9825887347580787E-2</v>
      </c>
      <c r="CA56" s="95">
        <v>6.983763369294349E-2</v>
      </c>
      <c r="CB56" s="95">
        <v>6.9842340116700513E-2</v>
      </c>
      <c r="CC56" s="95">
        <v>6.984234341895014E-2</v>
      </c>
      <c r="CD56" s="95">
        <v>6.9890360290062209E-2</v>
      </c>
      <c r="CE56" s="95">
        <v>6.9873309231157546E-2</v>
      </c>
      <c r="CF56" s="95">
        <v>6.9846064053866327E-2</v>
      </c>
      <c r="CG56" s="95">
        <v>6.9852749614205414E-2</v>
      </c>
      <c r="CH56" s="95">
        <v>6.9906917447897635E-2</v>
      </c>
      <c r="CI56" s="95">
        <v>6.9925260131629835E-2</v>
      </c>
      <c r="CJ56" s="95">
        <v>6.9977452696396422E-2</v>
      </c>
      <c r="CK56" s="95">
        <v>6.9956055016796498E-2</v>
      </c>
      <c r="CL56" s="95">
        <v>6.9956738480062119E-2</v>
      </c>
      <c r="CM56" s="95">
        <v>6.989823045955891E-2</v>
      </c>
      <c r="CN56" s="95">
        <v>6.9893966741044034E-2</v>
      </c>
      <c r="CO56" s="95">
        <v>6.9907692076525627E-2</v>
      </c>
      <c r="CP56" s="95">
        <v>6.9948205724786411E-2</v>
      </c>
      <c r="CQ56" s="95">
        <v>6.9952463665417047E-2</v>
      </c>
      <c r="CR56" s="95">
        <v>6.9903904082388002E-2</v>
      </c>
      <c r="CS56" s="95">
        <v>6.9917096221493863E-2</v>
      </c>
      <c r="CT56" s="95">
        <v>6.9963454611623954E-2</v>
      </c>
      <c r="CU56" s="95">
        <v>6.9965971702503085E-2</v>
      </c>
      <c r="CV56" s="95">
        <v>6.9914624624979424E-2</v>
      </c>
      <c r="CW56" s="95">
        <v>6.9923821499536076E-2</v>
      </c>
      <c r="CX56" s="95">
        <v>6.9890648374874909E-2</v>
      </c>
      <c r="CY56" s="95">
        <v>6.9871702493342056E-2</v>
      </c>
      <c r="CZ56" s="95">
        <v>6.9848270202232263E-2</v>
      </c>
      <c r="DA56" s="95">
        <v>6.9875437544697688E-2</v>
      </c>
      <c r="DB56" s="95">
        <v>6.9893771286692552E-2</v>
      </c>
      <c r="DC56" s="95">
        <v>6.9901875420336629E-2</v>
      </c>
      <c r="DD56" s="95">
        <v>6.9861658854237924E-2</v>
      </c>
      <c r="DE56" s="95">
        <v>6.9875172517333134E-2</v>
      </c>
      <c r="DF56" s="95">
        <v>6.9915385666842605E-2</v>
      </c>
      <c r="DG56" s="95">
        <v>6.9907335269948884E-2</v>
      </c>
      <c r="DH56" s="95">
        <v>6.9911342769531995E-2</v>
      </c>
      <c r="DI56" s="95">
        <v>6.9920496628572554E-2</v>
      </c>
      <c r="DJ56" s="95">
        <v>6.9895578122701987E-2</v>
      </c>
      <c r="DK56" s="95">
        <v>6.9853050206099915E-2</v>
      </c>
      <c r="DL56" s="95">
        <v>6.9840431036050976E-2</v>
      </c>
      <c r="DM56" s="95">
        <v>6.9870776000903315E-2</v>
      </c>
      <c r="DN56" s="95">
        <v>6.9888618365915631E-2</v>
      </c>
      <c r="DO56" s="95">
        <v>6.9906191077070773E-2</v>
      </c>
      <c r="DP56" s="95">
        <v>6.9844500649626176E-2</v>
      </c>
      <c r="DQ56" s="95">
        <v>6.9878564524334219E-2</v>
      </c>
      <c r="DR56" s="95">
        <v>6.990174726753573E-2</v>
      </c>
      <c r="DS56" s="95">
        <v>6.9902325416466793E-2</v>
      </c>
      <c r="DT56" s="95">
        <v>6.9911481622825025E-2</v>
      </c>
      <c r="DU56" s="95">
        <v>6.9911446517708989E-2</v>
      </c>
      <c r="DV56" s="95">
        <v>6.9887004838454447E-2</v>
      </c>
      <c r="DW56" s="95">
        <v>6.9857049516679592E-2</v>
      </c>
      <c r="DX56" s="95">
        <v>6.9851178244763223E-2</v>
      </c>
      <c r="DY56" s="95">
        <v>6.9865179293832402E-2</v>
      </c>
      <c r="DZ56" s="95">
        <v>6.9893055771517235E-2</v>
      </c>
      <c r="EA56" s="95">
        <v>6.9896710230765838E-2</v>
      </c>
      <c r="EB56" s="95">
        <v>6.9855055077388956E-2</v>
      </c>
      <c r="EC56" s="95">
        <v>6.9841657604509541E-2</v>
      </c>
      <c r="ED56" s="95">
        <v>6.9888847588777211E-2</v>
      </c>
      <c r="EE56" s="95">
        <v>6.9886409994758078E-2</v>
      </c>
      <c r="EF56" s="95">
        <v>6.9913515188147354E-2</v>
      </c>
      <c r="EG56" s="95">
        <v>6.9918336712687934E-2</v>
      </c>
      <c r="EH56" s="95">
        <v>6.9888442151121555E-2</v>
      </c>
      <c r="EI56" s="95">
        <v>6.9847751576985154E-2</v>
      </c>
      <c r="EJ56" s="95">
        <v>6.9844545664918711E-2</v>
      </c>
      <c r="EK56" s="95">
        <v>6.9864578845829667E-2</v>
      </c>
      <c r="EL56" s="95">
        <v>6.9895248554719944E-2</v>
      </c>
      <c r="EM56" s="95">
        <v>6.989109017285812E-2</v>
      </c>
      <c r="EN56" s="95">
        <v>6.9855055077388956E-2</v>
      </c>
      <c r="EO56" s="95">
        <v>6.9844818381844906E-2</v>
      </c>
      <c r="EP56" s="95">
        <v>6.9883527454242922E-2</v>
      </c>
      <c r="EQ56" s="95">
        <v>6.990727341565886E-2</v>
      </c>
      <c r="ER56" s="95">
        <v>6.9903683844702608E-2</v>
      </c>
      <c r="ES56" s="95">
        <v>6.989454808474789E-2</v>
      </c>
      <c r="ET56" s="95">
        <v>6.9867753069739608E-2</v>
      </c>
      <c r="EU56" s="95">
        <v>6.9834190968963553E-2</v>
      </c>
      <c r="EV56" s="95">
        <v>6.9851146622629548E-2</v>
      </c>
      <c r="EW56" s="95">
        <v>6.9850356226483862E-2</v>
      </c>
      <c r="EX56" s="95">
        <v>6.9877321940864157E-2</v>
      </c>
      <c r="EY56" s="95">
        <v>6.9891202514990355E-2</v>
      </c>
      <c r="EZ56" s="95">
        <v>6.9838333605991787E-2</v>
      </c>
      <c r="FA56" s="95">
        <v>6.9844888649954917E-2</v>
      </c>
      <c r="FB56" s="95">
        <v>6.9879023455092726E-2</v>
      </c>
      <c r="FC56" s="95">
        <v>6.9893321896135882E-2</v>
      </c>
      <c r="FD56" s="95">
        <v>6.9868242468353187E-2</v>
      </c>
      <c r="FE56" s="95">
        <v>6.986025360375854E-2</v>
      </c>
      <c r="FF56" s="95">
        <v>6.9842920669710068E-2</v>
      </c>
      <c r="FG56" s="95">
        <v>6.9807738949914738E-2</v>
      </c>
      <c r="FH56" s="95">
        <v>6.9770725820945345E-2</v>
      </c>
      <c r="FI56" s="95">
        <v>6.9828512054298533E-2</v>
      </c>
      <c r="FJ56" s="95">
        <v>6.9873685009789549E-2</v>
      </c>
      <c r="FK56" s="95">
        <v>6.9857457306189669E-2</v>
      </c>
      <c r="FL56" s="95">
        <v>6.9814524307837231E-2</v>
      </c>
      <c r="FM56" s="95">
        <v>6.9817124650363771E-2</v>
      </c>
      <c r="FN56" s="95">
        <v>6.9839091997375841E-2</v>
      </c>
      <c r="FO56" s="95">
        <v>6.9869129551072412E-2</v>
      </c>
      <c r="FP56" s="95">
        <v>6.9845003261638533E-2</v>
      </c>
      <c r="FQ56" s="95">
        <v>6.9854927793259164E-2</v>
      </c>
      <c r="FR56" s="95">
        <v>6.9830739369640515E-2</v>
      </c>
      <c r="FS56" s="95">
        <v>6.9823126783950792E-2</v>
      </c>
      <c r="FT56" s="95">
        <v>6.9812540400775697E-2</v>
      </c>
      <c r="FU56" s="95">
        <v>6.9808476364131802E-2</v>
      </c>
      <c r="FV56" s="95">
        <v>6.9865663772938708E-2</v>
      </c>
      <c r="FW56" s="95">
        <v>6.9862073353857482E-2</v>
      </c>
      <c r="FX56" s="95">
        <v>6.9809387290877933E-2</v>
      </c>
      <c r="FY56" s="95">
        <v>6.9824171004128952E-2</v>
      </c>
      <c r="FZ56" s="95">
        <v>6.9836917419106581E-2</v>
      </c>
      <c r="GA56" s="95">
        <v>6.9878800564094554E-2</v>
      </c>
    </row>
    <row r="57" spans="2:183">
      <c r="B57" s="44" t="s">
        <v>2</v>
      </c>
      <c r="C57" s="651" t="s">
        <v>94</v>
      </c>
      <c r="D57" s="182">
        <v>88750.354166666672</v>
      </c>
      <c r="E57" s="182">
        <v>79792.797083333338</v>
      </c>
      <c r="F57" s="182">
        <v>84871.49</v>
      </c>
      <c r="G57" s="182">
        <v>42517.007916666662</v>
      </c>
      <c r="H57" s="182">
        <v>63597.261666666673</v>
      </c>
      <c r="I57" s="182">
        <v>85474.474166666667</v>
      </c>
      <c r="J57" s="182">
        <v>89301.09375</v>
      </c>
      <c r="K57" s="182">
        <v>88861.223750000005</v>
      </c>
      <c r="L57" s="182">
        <v>85071.643333333341</v>
      </c>
      <c r="M57" s="182">
        <v>87477.322916666657</v>
      </c>
      <c r="N57" s="182">
        <v>84245.606666666659</v>
      </c>
      <c r="O57" s="182">
        <v>87534.427083333343</v>
      </c>
      <c r="P57" s="182">
        <v>89011.963749999995</v>
      </c>
      <c r="Q57" s="182">
        <v>80379.148749999993</v>
      </c>
      <c r="R57" s="182">
        <v>87561.106666666659</v>
      </c>
      <c r="S57" s="182">
        <v>77997.177083333343</v>
      </c>
      <c r="T57" s="182">
        <v>64819.04041666667</v>
      </c>
      <c r="U57" s="182">
        <v>85408.921666666662</v>
      </c>
      <c r="V57" s="182">
        <v>89232.859583333338</v>
      </c>
      <c r="W57" s="182">
        <v>89140.473750000005</v>
      </c>
      <c r="X57" s="182">
        <v>84642.572499999995</v>
      </c>
      <c r="Y57" s="182">
        <v>88369.099166666652</v>
      </c>
      <c r="Z57" s="182">
        <v>83924.950416666674</v>
      </c>
      <c r="AA57" s="182">
        <v>87550.658750000002</v>
      </c>
      <c r="AB57" s="182">
        <v>88568.406666666662</v>
      </c>
      <c r="AC57" s="182">
        <v>80158.21875</v>
      </c>
      <c r="AD57" s="182">
        <v>87611.74708333335</v>
      </c>
      <c r="AE57" s="182">
        <v>84652.179583333345</v>
      </c>
      <c r="AF57" s="182">
        <v>57721.662500000006</v>
      </c>
      <c r="AG57" s="182">
        <v>85565.384999999995</v>
      </c>
      <c r="AH57" s="182">
        <v>89228.682083333333</v>
      </c>
      <c r="AI57" s="182">
        <v>89216.953333333338</v>
      </c>
      <c r="AJ57" s="182">
        <v>84701.452916666662</v>
      </c>
      <c r="AK57" s="182">
        <v>88081.786666666667</v>
      </c>
      <c r="AL57" s="182">
        <v>84384.138333333336</v>
      </c>
      <c r="AM57" s="182">
        <v>87014.744999999995</v>
      </c>
      <c r="AN57" s="182">
        <v>89017.255416666667</v>
      </c>
      <c r="AO57" s="182">
        <v>83896.557083333348</v>
      </c>
      <c r="AP57" s="182">
        <v>88515.640416666662</v>
      </c>
      <c r="AQ57" s="182">
        <v>63996.352916666663</v>
      </c>
      <c r="AR57" s="182">
        <v>74303.932499999995</v>
      </c>
      <c r="AS57" s="182">
        <v>86043.838749999995</v>
      </c>
      <c r="AT57" s="182">
        <v>89645.948333333334</v>
      </c>
      <c r="AU57" s="182">
        <v>89898.427499999991</v>
      </c>
      <c r="AV57" s="182">
        <v>85454.151249999995</v>
      </c>
      <c r="AW57" s="182">
        <v>88238.859166666662</v>
      </c>
      <c r="AX57" s="182">
        <v>85063.231666666659</v>
      </c>
      <c r="AY57" s="182">
        <v>87422.471250000002</v>
      </c>
      <c r="AZ57" s="182">
        <v>89299.583333333343</v>
      </c>
      <c r="BA57" s="182">
        <v>80928.270833333343</v>
      </c>
      <c r="BB57" s="182">
        <v>88492.536250000005</v>
      </c>
      <c r="BC57" s="182">
        <v>55097.167916666665</v>
      </c>
      <c r="BD57" s="182">
        <v>88005.567916666667</v>
      </c>
      <c r="BE57" s="182">
        <v>86101.304999999993</v>
      </c>
      <c r="BF57" s="182">
        <v>89589.640833333338</v>
      </c>
      <c r="BG57" s="182">
        <v>89721.526249999995</v>
      </c>
      <c r="BH57" s="182">
        <v>85064.822916666672</v>
      </c>
      <c r="BI57" s="182">
        <v>87875.802083333328</v>
      </c>
      <c r="BJ57" s="182">
        <v>84728.385416666672</v>
      </c>
      <c r="BK57" s="182">
        <v>87665.734583333338</v>
      </c>
      <c r="BL57" s="182">
        <v>89551.6875</v>
      </c>
      <c r="BM57" s="182">
        <v>81235.8125</v>
      </c>
      <c r="BN57" s="182">
        <v>88601.775833333348</v>
      </c>
      <c r="BO57" s="182">
        <v>51266.137916666667</v>
      </c>
      <c r="BP57" s="182">
        <v>53186.810833333329</v>
      </c>
      <c r="BQ57" s="182">
        <v>86670.002500000002</v>
      </c>
      <c r="BR57" s="182">
        <v>90372.093333333338</v>
      </c>
      <c r="BS57" s="182">
        <v>90983.541666666657</v>
      </c>
      <c r="BT57" s="182">
        <v>86144.434583333321</v>
      </c>
      <c r="BU57" s="182">
        <v>89600.130416666667</v>
      </c>
      <c r="BV57" s="182">
        <v>86466.140416666662</v>
      </c>
      <c r="BW57" s="182">
        <v>89889.270833333328</v>
      </c>
      <c r="BX57" s="182">
        <v>90689.297083333338</v>
      </c>
      <c r="BY57" s="182">
        <v>82834.815416666665</v>
      </c>
      <c r="BZ57" s="182">
        <v>89976.333333333328</v>
      </c>
      <c r="CA57" s="182">
        <v>71675.018333333341</v>
      </c>
      <c r="CB57" s="182">
        <v>65627.73583333334</v>
      </c>
      <c r="CC57" s="182">
        <v>87939.010416666657</v>
      </c>
      <c r="CD57" s="182">
        <v>92246.494583333319</v>
      </c>
      <c r="CE57" s="182">
        <v>92347.947916666672</v>
      </c>
      <c r="CF57" s="182">
        <v>88397.375</v>
      </c>
      <c r="CG57" s="182">
        <v>91084.572916666672</v>
      </c>
      <c r="CH57" s="182">
        <v>90281.729166666672</v>
      </c>
      <c r="CI57" s="182">
        <v>93724.432499999995</v>
      </c>
      <c r="CJ57" s="182">
        <v>93996.692500000005</v>
      </c>
      <c r="CK57" s="182">
        <v>87671.952916666662</v>
      </c>
      <c r="CL57" s="182">
        <v>93023.213333333319</v>
      </c>
      <c r="CM57" s="182">
        <v>68388.125</v>
      </c>
      <c r="CN57" s="182">
        <v>81465.979166666672</v>
      </c>
      <c r="CO57" s="182">
        <v>89071.505416666667</v>
      </c>
      <c r="CP57" s="182">
        <v>93049.702916666662</v>
      </c>
      <c r="CQ57" s="182">
        <v>93304.494999999995</v>
      </c>
      <c r="CR57" s="182">
        <v>88998.625</v>
      </c>
      <c r="CS57" s="182">
        <v>91929.125</v>
      </c>
      <c r="CT57" s="182">
        <v>90452.541666666657</v>
      </c>
      <c r="CU57" s="182">
        <v>93999.6875</v>
      </c>
      <c r="CV57" s="182">
        <v>94126.115000000005</v>
      </c>
      <c r="CW57" s="182">
        <v>85065.283750000002</v>
      </c>
      <c r="CX57" s="182">
        <v>46689.550833333327</v>
      </c>
      <c r="CY57" s="182">
        <v>20800.0275</v>
      </c>
      <c r="CZ57" s="182">
        <v>91793.03125</v>
      </c>
      <c r="DA57" s="182">
        <v>89621.594166666662</v>
      </c>
      <c r="DB57" s="182">
        <v>93375.770833333328</v>
      </c>
      <c r="DC57" s="182">
        <v>93700.234166666662</v>
      </c>
      <c r="DD57" s="182">
        <v>89023.385416666657</v>
      </c>
      <c r="DE57" s="182">
        <v>92184.916666666657</v>
      </c>
      <c r="DF57" s="182">
        <v>90805.197500000009</v>
      </c>
      <c r="DG57" s="182">
        <v>93595.645833333328</v>
      </c>
      <c r="DH57" s="182">
        <v>93710.447916666672</v>
      </c>
      <c r="DI57" s="182">
        <v>84570.900833333348</v>
      </c>
      <c r="DJ57" s="182">
        <v>92707.427083333328</v>
      </c>
      <c r="DK57" s="182">
        <v>87148.987083333341</v>
      </c>
      <c r="DL57" s="182">
        <v>61633.284999999996</v>
      </c>
      <c r="DM57" s="182">
        <v>88913.047083333338</v>
      </c>
      <c r="DN57" s="182">
        <v>92976.005416666681</v>
      </c>
      <c r="DO57" s="182">
        <v>93015.859583333338</v>
      </c>
      <c r="DP57" s="182">
        <v>88408.161250000005</v>
      </c>
      <c r="DQ57" s="182">
        <v>91862.432083333348</v>
      </c>
      <c r="DR57" s="182">
        <v>90269.125</v>
      </c>
      <c r="DS57" s="182">
        <v>93031.291666666657</v>
      </c>
      <c r="DT57" s="182">
        <v>93663.281666666677</v>
      </c>
      <c r="DU57" s="182">
        <v>84547.211249999993</v>
      </c>
      <c r="DV57" s="182">
        <v>92503.968333333323</v>
      </c>
      <c r="DW57" s="182">
        <v>65055.175833333327</v>
      </c>
      <c r="DX57" s="182">
        <v>84090.232083333336</v>
      </c>
      <c r="DY57" s="182">
        <v>88860.635000000009</v>
      </c>
      <c r="DZ57" s="182">
        <v>93204.583333333343</v>
      </c>
      <c r="EA57" s="182">
        <v>92689.994583333333</v>
      </c>
      <c r="EB57" s="182">
        <v>88578.333333333328</v>
      </c>
      <c r="EC57" s="182">
        <v>91406.453333333338</v>
      </c>
      <c r="ED57" s="182">
        <v>89632.359166666662</v>
      </c>
      <c r="EE57" s="182">
        <v>93061.765416666662</v>
      </c>
      <c r="EF57" s="182">
        <v>93834.484166666662</v>
      </c>
      <c r="EG57" s="182">
        <v>87763.202916666662</v>
      </c>
      <c r="EH57" s="182">
        <v>92643.494583333319</v>
      </c>
      <c r="EI57" s="182">
        <v>62268.893333333326</v>
      </c>
      <c r="EJ57" s="182">
        <v>87047.195416666669</v>
      </c>
      <c r="EK57" s="182">
        <v>89038.572916666672</v>
      </c>
      <c r="EL57" s="182">
        <v>93484.645833333328</v>
      </c>
      <c r="EM57" s="182">
        <v>93086.270833333328</v>
      </c>
      <c r="EN57" s="182">
        <v>88911.905833333338</v>
      </c>
      <c r="EO57" s="182">
        <v>91667.119583333319</v>
      </c>
      <c r="EP57" s="182">
        <v>89693.88</v>
      </c>
      <c r="EQ57" s="182">
        <v>93592.161666666681</v>
      </c>
      <c r="ER57" s="182">
        <v>93210.09375</v>
      </c>
      <c r="ES57" s="182">
        <v>84182.263333333336</v>
      </c>
      <c r="ET57" s="182">
        <v>91983.682083333319</v>
      </c>
      <c r="EU57" s="182">
        <v>60469.761666666665</v>
      </c>
      <c r="EV57" s="182">
        <v>88419.010416666657</v>
      </c>
      <c r="EW57" s="182">
        <v>88727.0625</v>
      </c>
      <c r="EX57" s="182">
        <v>92695.672083333338</v>
      </c>
      <c r="EY57" s="182">
        <v>92628.552500000005</v>
      </c>
      <c r="EZ57" s="182">
        <v>88414.40625</v>
      </c>
      <c r="FA57" s="182">
        <v>91389.702916666662</v>
      </c>
      <c r="FB57" s="182">
        <v>89300.3125</v>
      </c>
      <c r="FC57" s="182">
        <v>92995.432499999995</v>
      </c>
      <c r="FD57" s="182">
        <v>91745.395833333343</v>
      </c>
      <c r="FE57" s="182">
        <v>83053.71875</v>
      </c>
      <c r="FF57" s="182">
        <v>91135.510833333334</v>
      </c>
      <c r="FG57" s="182">
        <v>48436.784166666665</v>
      </c>
      <c r="FH57" s="182">
        <v>58300.640833333331</v>
      </c>
      <c r="FI57" s="182">
        <v>88115.4375</v>
      </c>
      <c r="FJ57" s="182">
        <v>92170.442500000005</v>
      </c>
      <c r="FK57" s="182">
        <v>92032.59375</v>
      </c>
      <c r="FL57" s="182">
        <v>87777.765833333338</v>
      </c>
      <c r="FM57" s="182">
        <v>91008.739583333343</v>
      </c>
      <c r="FN57" s="182">
        <v>88285.661250000005</v>
      </c>
      <c r="FO57" s="182">
        <v>92112.234583333338</v>
      </c>
      <c r="FP57" s="182">
        <v>91144.541666666657</v>
      </c>
      <c r="FQ57" s="182">
        <v>82388.25</v>
      </c>
      <c r="FR57" s="182">
        <v>90729.442500000005</v>
      </c>
      <c r="FS57" s="182">
        <v>87670.5625</v>
      </c>
      <c r="FT57" s="182">
        <v>59292.820416666662</v>
      </c>
      <c r="FU57" s="182">
        <v>87353.080416666664</v>
      </c>
      <c r="FV57" s="182">
        <v>91460.900833333333</v>
      </c>
      <c r="FW57" s="182">
        <v>91276.3125</v>
      </c>
      <c r="FX57" s="182">
        <v>87037.674583333341</v>
      </c>
      <c r="FY57" s="182">
        <v>90041.911666666652</v>
      </c>
      <c r="FZ57" s="182">
        <v>87716.94</v>
      </c>
      <c r="GA57" s="182">
        <v>91588.046666666662</v>
      </c>
    </row>
    <row r="58" spans="2:183">
      <c r="B58" s="43" t="s">
        <v>2</v>
      </c>
      <c r="C58" s="652" t="s">
        <v>49</v>
      </c>
      <c r="D58" s="17">
        <v>744</v>
      </c>
      <c r="E58" s="17">
        <v>672</v>
      </c>
      <c r="F58" s="17">
        <v>744</v>
      </c>
      <c r="G58" s="17">
        <v>720</v>
      </c>
      <c r="H58" s="17">
        <v>744</v>
      </c>
      <c r="I58" s="17">
        <v>720</v>
      </c>
      <c r="J58" s="17">
        <v>744</v>
      </c>
      <c r="K58" s="17">
        <v>744</v>
      </c>
      <c r="L58" s="17">
        <v>720</v>
      </c>
      <c r="M58" s="17">
        <v>744</v>
      </c>
      <c r="N58" s="17">
        <v>720</v>
      </c>
      <c r="O58" s="17">
        <v>744</v>
      </c>
      <c r="P58" s="17">
        <v>744</v>
      </c>
      <c r="Q58" s="17">
        <v>672</v>
      </c>
      <c r="R58" s="17">
        <v>744</v>
      </c>
      <c r="S58" s="17">
        <v>720</v>
      </c>
      <c r="T58" s="17">
        <v>744</v>
      </c>
      <c r="U58" s="17">
        <v>720</v>
      </c>
      <c r="V58" s="17">
        <v>744</v>
      </c>
      <c r="W58" s="17">
        <v>744</v>
      </c>
      <c r="X58" s="17">
        <v>720</v>
      </c>
      <c r="Y58" s="17">
        <v>744</v>
      </c>
      <c r="Z58" s="17">
        <v>720</v>
      </c>
      <c r="AA58" s="17">
        <v>744</v>
      </c>
      <c r="AB58" s="17">
        <v>744</v>
      </c>
      <c r="AC58" s="17">
        <v>672</v>
      </c>
      <c r="AD58" s="17">
        <v>744</v>
      </c>
      <c r="AE58" s="17">
        <v>720</v>
      </c>
      <c r="AF58" s="17">
        <v>744</v>
      </c>
      <c r="AG58" s="17">
        <v>720</v>
      </c>
      <c r="AH58" s="17">
        <v>744</v>
      </c>
      <c r="AI58" s="17">
        <v>744</v>
      </c>
      <c r="AJ58" s="17">
        <v>720</v>
      </c>
      <c r="AK58" s="17">
        <v>744</v>
      </c>
      <c r="AL58" s="17">
        <v>720</v>
      </c>
      <c r="AM58" s="17">
        <v>744</v>
      </c>
      <c r="AN58" s="17">
        <v>744</v>
      </c>
      <c r="AO58" s="17">
        <v>696</v>
      </c>
      <c r="AP58" s="17">
        <v>744</v>
      </c>
      <c r="AQ58" s="17">
        <v>720</v>
      </c>
      <c r="AR58" s="17">
        <v>744</v>
      </c>
      <c r="AS58" s="17">
        <v>720</v>
      </c>
      <c r="AT58" s="17">
        <v>744</v>
      </c>
      <c r="AU58" s="17">
        <v>744</v>
      </c>
      <c r="AV58" s="17">
        <v>720</v>
      </c>
      <c r="AW58" s="17">
        <v>744</v>
      </c>
      <c r="AX58" s="17">
        <v>720</v>
      </c>
      <c r="AY58" s="17">
        <v>744</v>
      </c>
      <c r="AZ58" s="17">
        <v>744</v>
      </c>
      <c r="BA58" s="17">
        <v>672</v>
      </c>
      <c r="BB58" s="17">
        <v>744</v>
      </c>
      <c r="BC58" s="17">
        <v>720</v>
      </c>
      <c r="BD58" s="17">
        <v>744</v>
      </c>
      <c r="BE58" s="17">
        <v>720</v>
      </c>
      <c r="BF58" s="17">
        <v>744</v>
      </c>
      <c r="BG58" s="17">
        <v>744</v>
      </c>
      <c r="BH58" s="17">
        <v>720</v>
      </c>
      <c r="BI58" s="17">
        <v>744</v>
      </c>
      <c r="BJ58" s="17">
        <v>720</v>
      </c>
      <c r="BK58" s="17">
        <v>744</v>
      </c>
      <c r="BL58" s="17">
        <v>744</v>
      </c>
      <c r="BM58" s="17">
        <v>672</v>
      </c>
      <c r="BN58" s="17">
        <v>744</v>
      </c>
      <c r="BO58" s="17">
        <v>720</v>
      </c>
      <c r="BP58" s="17">
        <v>744</v>
      </c>
      <c r="BQ58" s="17">
        <v>720</v>
      </c>
      <c r="BR58" s="17">
        <v>744</v>
      </c>
      <c r="BS58" s="17">
        <v>744</v>
      </c>
      <c r="BT58" s="17">
        <v>720</v>
      </c>
      <c r="BU58" s="17">
        <v>744</v>
      </c>
      <c r="BV58" s="17">
        <v>720</v>
      </c>
      <c r="BW58" s="17">
        <v>744</v>
      </c>
      <c r="BX58" s="17">
        <v>744</v>
      </c>
      <c r="BY58" s="17">
        <v>672</v>
      </c>
      <c r="BZ58" s="17">
        <v>744</v>
      </c>
      <c r="CA58" s="17">
        <v>720</v>
      </c>
      <c r="CB58" s="17">
        <v>744</v>
      </c>
      <c r="CC58" s="17">
        <v>720</v>
      </c>
      <c r="CD58" s="17">
        <v>744</v>
      </c>
      <c r="CE58" s="17">
        <v>744</v>
      </c>
      <c r="CF58" s="17">
        <v>720</v>
      </c>
      <c r="CG58" s="17">
        <v>744</v>
      </c>
      <c r="CH58" s="17">
        <v>720</v>
      </c>
      <c r="CI58" s="17">
        <v>744</v>
      </c>
      <c r="CJ58" s="17">
        <v>744</v>
      </c>
      <c r="CK58" s="17">
        <v>696</v>
      </c>
      <c r="CL58" s="17">
        <v>744</v>
      </c>
      <c r="CM58" s="17">
        <v>720</v>
      </c>
      <c r="CN58" s="17">
        <v>744</v>
      </c>
      <c r="CO58" s="17">
        <v>720</v>
      </c>
      <c r="CP58" s="17">
        <v>744</v>
      </c>
      <c r="CQ58" s="17">
        <v>744</v>
      </c>
      <c r="CR58" s="17">
        <v>720</v>
      </c>
      <c r="CS58" s="17">
        <v>744</v>
      </c>
      <c r="CT58" s="17">
        <v>720</v>
      </c>
      <c r="CU58" s="17">
        <v>744</v>
      </c>
      <c r="CV58" s="17">
        <v>744</v>
      </c>
      <c r="CW58" s="17">
        <v>672</v>
      </c>
      <c r="CX58" s="17">
        <v>744</v>
      </c>
      <c r="CY58" s="17">
        <v>720</v>
      </c>
      <c r="CZ58" s="17">
        <v>744</v>
      </c>
      <c r="DA58" s="17">
        <v>720</v>
      </c>
      <c r="DB58" s="17">
        <v>744</v>
      </c>
      <c r="DC58" s="17">
        <v>744</v>
      </c>
      <c r="DD58" s="17">
        <v>720</v>
      </c>
      <c r="DE58" s="17">
        <v>744</v>
      </c>
      <c r="DF58" s="17">
        <v>720</v>
      </c>
      <c r="DG58" s="17">
        <v>744</v>
      </c>
      <c r="DH58" s="17">
        <v>744</v>
      </c>
      <c r="DI58" s="17">
        <v>672</v>
      </c>
      <c r="DJ58" s="17">
        <v>744</v>
      </c>
      <c r="DK58" s="17">
        <v>720</v>
      </c>
      <c r="DL58" s="17">
        <v>744</v>
      </c>
      <c r="DM58" s="17">
        <v>720</v>
      </c>
      <c r="DN58" s="17">
        <v>744</v>
      </c>
      <c r="DO58" s="17">
        <v>744</v>
      </c>
      <c r="DP58" s="17">
        <v>720</v>
      </c>
      <c r="DQ58" s="17">
        <v>744</v>
      </c>
      <c r="DR58" s="17">
        <v>720</v>
      </c>
      <c r="DS58" s="17">
        <v>744</v>
      </c>
      <c r="DT58" s="17">
        <v>744</v>
      </c>
      <c r="DU58" s="17">
        <v>672</v>
      </c>
      <c r="DV58" s="17">
        <v>744</v>
      </c>
      <c r="DW58" s="17">
        <v>720</v>
      </c>
      <c r="DX58" s="17">
        <v>744</v>
      </c>
      <c r="DY58" s="17">
        <v>720</v>
      </c>
      <c r="DZ58" s="17">
        <v>744</v>
      </c>
      <c r="EA58" s="17">
        <v>744</v>
      </c>
      <c r="EB58" s="17">
        <v>720</v>
      </c>
      <c r="EC58" s="17">
        <v>744</v>
      </c>
      <c r="ED58" s="17">
        <v>720</v>
      </c>
      <c r="EE58" s="17">
        <v>744</v>
      </c>
      <c r="EF58" s="17">
        <v>744</v>
      </c>
      <c r="EG58" s="17">
        <v>696</v>
      </c>
      <c r="EH58" s="17">
        <v>744</v>
      </c>
      <c r="EI58" s="17">
        <v>720</v>
      </c>
      <c r="EJ58" s="17">
        <v>744</v>
      </c>
      <c r="EK58" s="17">
        <v>720</v>
      </c>
      <c r="EL58" s="17">
        <v>744</v>
      </c>
      <c r="EM58" s="17">
        <v>744</v>
      </c>
      <c r="EN58" s="17">
        <v>720</v>
      </c>
      <c r="EO58" s="17">
        <v>744</v>
      </c>
      <c r="EP58" s="17">
        <v>720</v>
      </c>
      <c r="EQ58" s="17">
        <v>744</v>
      </c>
      <c r="ER58" s="17">
        <v>744</v>
      </c>
      <c r="ES58" s="17">
        <v>672</v>
      </c>
      <c r="ET58" s="17">
        <v>744</v>
      </c>
      <c r="EU58" s="17">
        <v>720</v>
      </c>
      <c r="EV58" s="17">
        <v>744</v>
      </c>
      <c r="EW58" s="17">
        <v>720</v>
      </c>
      <c r="EX58" s="17">
        <v>744</v>
      </c>
      <c r="EY58" s="17">
        <v>744</v>
      </c>
      <c r="EZ58" s="17">
        <v>720</v>
      </c>
      <c r="FA58" s="17">
        <v>744</v>
      </c>
      <c r="FB58" s="17">
        <v>720</v>
      </c>
      <c r="FC58" s="17">
        <v>744</v>
      </c>
      <c r="FD58" s="17">
        <v>744</v>
      </c>
      <c r="FE58" s="17">
        <v>672</v>
      </c>
      <c r="FF58" s="17">
        <v>744</v>
      </c>
      <c r="FG58" s="17">
        <v>720</v>
      </c>
      <c r="FH58" s="17">
        <v>744</v>
      </c>
      <c r="FI58" s="17">
        <v>720</v>
      </c>
      <c r="FJ58" s="17">
        <v>744</v>
      </c>
      <c r="FK58" s="17">
        <v>744</v>
      </c>
      <c r="FL58" s="17">
        <v>720</v>
      </c>
      <c r="FM58" s="17">
        <v>744</v>
      </c>
      <c r="FN58" s="17">
        <v>720</v>
      </c>
      <c r="FO58" s="17">
        <v>744</v>
      </c>
      <c r="FP58" s="17">
        <v>744</v>
      </c>
      <c r="FQ58" s="17">
        <v>672</v>
      </c>
      <c r="FR58" s="17">
        <v>744</v>
      </c>
      <c r="FS58" s="17">
        <v>720</v>
      </c>
      <c r="FT58" s="17">
        <v>744</v>
      </c>
      <c r="FU58" s="17">
        <v>720</v>
      </c>
      <c r="FV58" s="17">
        <v>744</v>
      </c>
      <c r="FW58" s="17">
        <v>744</v>
      </c>
      <c r="FX58" s="17">
        <v>720</v>
      </c>
      <c r="FY58" s="17">
        <v>744</v>
      </c>
      <c r="FZ58" s="17">
        <v>720</v>
      </c>
      <c r="GA58" s="17">
        <v>744</v>
      </c>
    </row>
    <row r="59" spans="2:183">
      <c r="B59" s="43" t="s">
        <v>2</v>
      </c>
      <c r="C59" s="653" t="s">
        <v>50</v>
      </c>
      <c r="D59" s="85">
        <v>3048076.99</v>
      </c>
      <c r="E59" s="85">
        <v>2725220.9499999997</v>
      </c>
      <c r="F59" s="85">
        <v>2992415.61</v>
      </c>
      <c r="G59" s="85">
        <v>2904980.1599999997</v>
      </c>
      <c r="H59" s="85">
        <v>2979868.98</v>
      </c>
      <c r="I59" s="85">
        <v>2914858.95</v>
      </c>
      <c r="J59" s="85">
        <v>3079555.93</v>
      </c>
      <c r="K59" s="85">
        <v>3063053.42</v>
      </c>
      <c r="L59" s="85">
        <v>2906186.6</v>
      </c>
      <c r="M59" s="85">
        <v>3002063.73</v>
      </c>
      <c r="N59" s="85">
        <v>2877584.6999999997</v>
      </c>
      <c r="O59" s="85">
        <v>3015288.48</v>
      </c>
      <c r="P59" s="85">
        <v>3082422.15</v>
      </c>
      <c r="Q59" s="85">
        <v>2775219.8000000003</v>
      </c>
      <c r="R59" s="85">
        <v>3032306.5100000002</v>
      </c>
      <c r="S59" s="85">
        <v>2442670.94</v>
      </c>
      <c r="T59" s="85">
        <v>1477384.2999999998</v>
      </c>
      <c r="U59" s="85">
        <v>2951760.56</v>
      </c>
      <c r="V59" s="85">
        <v>3072966.46</v>
      </c>
      <c r="W59" s="85">
        <v>3072388.3099999996</v>
      </c>
      <c r="X59" s="85">
        <v>2925366.55</v>
      </c>
      <c r="Y59" s="85">
        <v>3066013.38</v>
      </c>
      <c r="Z59" s="85">
        <v>2909625.19</v>
      </c>
      <c r="AA59" s="85">
        <v>3027406.71</v>
      </c>
      <c r="AB59" s="85">
        <v>3213317.35</v>
      </c>
      <c r="AC59" s="85">
        <v>2938678.21</v>
      </c>
      <c r="AD59" s="85">
        <v>3205597.19</v>
      </c>
      <c r="AE59" s="85">
        <v>3094156.14</v>
      </c>
      <c r="AF59" s="85">
        <v>3192034.77</v>
      </c>
      <c r="AG59" s="85">
        <v>3127660.79</v>
      </c>
      <c r="AH59" s="85">
        <v>3304947.7399999998</v>
      </c>
      <c r="AI59" s="85">
        <v>3267564.9499999997</v>
      </c>
      <c r="AJ59" s="85">
        <v>3097448.1199999996</v>
      </c>
      <c r="AK59" s="85">
        <v>3217161.64</v>
      </c>
      <c r="AL59" s="85">
        <v>3090329.32</v>
      </c>
      <c r="AM59" s="85">
        <v>3212236.79</v>
      </c>
      <c r="AN59" s="85">
        <v>3296916.82</v>
      </c>
      <c r="AO59" s="85">
        <v>3106689.02</v>
      </c>
      <c r="AP59" s="85">
        <v>3287957.02</v>
      </c>
      <c r="AQ59" s="85">
        <v>1604803.19</v>
      </c>
      <c r="AR59" s="85">
        <v>2239782.86</v>
      </c>
      <c r="AS59" s="85">
        <v>3187282.4</v>
      </c>
      <c r="AT59" s="85">
        <v>3331849.13</v>
      </c>
      <c r="AU59" s="85">
        <v>3325534.08</v>
      </c>
      <c r="AV59" s="85">
        <v>3164542.2399999998</v>
      </c>
      <c r="AW59" s="85">
        <v>3300043.52</v>
      </c>
      <c r="AX59" s="85">
        <v>3152915.48</v>
      </c>
      <c r="AY59" s="85">
        <v>3251439.8</v>
      </c>
      <c r="AZ59" s="85">
        <v>3472746.21</v>
      </c>
      <c r="BA59" s="85">
        <v>3152884.19</v>
      </c>
      <c r="BB59" s="85">
        <v>3443334.53</v>
      </c>
      <c r="BC59" s="85">
        <v>3274208.06</v>
      </c>
      <c r="BD59" s="85">
        <v>3413771.2800000003</v>
      </c>
      <c r="BE59" s="85">
        <v>3345473.9</v>
      </c>
      <c r="BF59" s="85">
        <v>3454184.4899999998</v>
      </c>
      <c r="BG59" s="85">
        <v>3458148.4</v>
      </c>
      <c r="BH59" s="85">
        <v>3294145.83</v>
      </c>
      <c r="BI59" s="85">
        <v>3404006.45</v>
      </c>
      <c r="BJ59" s="85">
        <v>3285409.13</v>
      </c>
      <c r="BK59" s="85">
        <v>3394758.97</v>
      </c>
      <c r="BL59" s="85">
        <v>3591517.44</v>
      </c>
      <c r="BM59" s="85">
        <v>3242165.63</v>
      </c>
      <c r="BN59" s="85">
        <v>3531620.09</v>
      </c>
      <c r="BO59" s="85">
        <v>692120.95000000007</v>
      </c>
      <c r="BP59" s="85">
        <v>711894.32</v>
      </c>
      <c r="BQ59" s="85">
        <v>3454019.11</v>
      </c>
      <c r="BR59" s="85">
        <v>3617995.71</v>
      </c>
      <c r="BS59" s="85">
        <v>3626419.82</v>
      </c>
      <c r="BT59" s="85">
        <v>3450666.5000000005</v>
      </c>
      <c r="BU59" s="85">
        <v>3578633.1300000004</v>
      </c>
      <c r="BV59" s="85">
        <v>3463190.26</v>
      </c>
      <c r="BW59" s="85">
        <v>3609839.44</v>
      </c>
      <c r="BX59" s="85">
        <v>3726678.95</v>
      </c>
      <c r="BY59" s="85">
        <v>3449464.0700000003</v>
      </c>
      <c r="BZ59" s="85">
        <v>3701710.35</v>
      </c>
      <c r="CA59" s="85">
        <v>3611809.42</v>
      </c>
      <c r="CB59" s="85">
        <v>3718766.93</v>
      </c>
      <c r="CC59" s="85">
        <v>3584351.1399999997</v>
      </c>
      <c r="CD59" s="85">
        <v>3794172.7</v>
      </c>
      <c r="CE59" s="85">
        <v>3786430.98</v>
      </c>
      <c r="CF59" s="85">
        <v>3644075.2</v>
      </c>
      <c r="CG59" s="85">
        <v>3744944.73</v>
      </c>
      <c r="CH59" s="85">
        <v>3712658.75</v>
      </c>
      <c r="CI59" s="85">
        <v>3858451.34</v>
      </c>
      <c r="CJ59" s="85">
        <v>4028787.22</v>
      </c>
      <c r="CK59" s="85">
        <v>3758489.09</v>
      </c>
      <c r="CL59" s="85">
        <v>3971060.97</v>
      </c>
      <c r="CM59" s="85">
        <v>2028855.19</v>
      </c>
      <c r="CN59" s="85">
        <v>3096962.97</v>
      </c>
      <c r="CO59" s="85">
        <v>3829172.37</v>
      </c>
      <c r="CP59" s="85">
        <v>4001097.08</v>
      </c>
      <c r="CQ59" s="85">
        <v>4013133.8899999997</v>
      </c>
      <c r="CR59" s="85">
        <v>3817182.07</v>
      </c>
      <c r="CS59" s="85">
        <v>3952393.57</v>
      </c>
      <c r="CT59" s="85">
        <v>3897692.92</v>
      </c>
      <c r="CU59" s="85">
        <v>4037145.43</v>
      </c>
      <c r="CV59" s="85">
        <v>4172735.82</v>
      </c>
      <c r="CW59" s="85">
        <v>3757683.35</v>
      </c>
      <c r="CX59" s="85">
        <v>2554181.16</v>
      </c>
      <c r="CY59" s="85">
        <v>1872542.17</v>
      </c>
      <c r="CZ59" s="85">
        <v>4039383.6599999997</v>
      </c>
      <c r="DA59" s="85">
        <v>3960252.9</v>
      </c>
      <c r="DB59" s="85">
        <v>4141778.2600000002</v>
      </c>
      <c r="DC59" s="85">
        <v>4154986.64</v>
      </c>
      <c r="DD59" s="85">
        <v>3955060.84</v>
      </c>
      <c r="DE59" s="85">
        <v>4088778.98</v>
      </c>
      <c r="DF59" s="85">
        <v>3993610.14</v>
      </c>
      <c r="DG59" s="85">
        <v>4132847.23</v>
      </c>
      <c r="DH59" s="85">
        <v>4292325.1300000008</v>
      </c>
      <c r="DI59" s="85">
        <v>3919663.86</v>
      </c>
      <c r="DJ59" s="85">
        <v>4280319.92</v>
      </c>
      <c r="DK59" s="85">
        <v>3949138.66</v>
      </c>
      <c r="DL59" s="85">
        <v>1512770.1099999999</v>
      </c>
      <c r="DM59" s="85">
        <v>4089710.29</v>
      </c>
      <c r="DN59" s="85">
        <v>4277034.54</v>
      </c>
      <c r="DO59" s="85">
        <v>4314249.54</v>
      </c>
      <c r="DP59" s="85">
        <v>4089300.92</v>
      </c>
      <c r="DQ59" s="85">
        <v>4229044.63</v>
      </c>
      <c r="DR59" s="85">
        <v>4154554.68</v>
      </c>
      <c r="DS59" s="85">
        <v>4267777.57</v>
      </c>
      <c r="DT59" s="85">
        <v>4521775.040000001</v>
      </c>
      <c r="DU59" s="85">
        <v>4071645.04</v>
      </c>
      <c r="DV59" s="85">
        <v>4459293.71</v>
      </c>
      <c r="DW59" s="85">
        <v>4242517.2899999991</v>
      </c>
      <c r="DX59" s="85">
        <v>4380834.209999999</v>
      </c>
      <c r="DY59" s="85">
        <v>4276906.1000000006</v>
      </c>
      <c r="DZ59" s="85">
        <v>4482605.47</v>
      </c>
      <c r="EA59" s="85">
        <v>4471970.99</v>
      </c>
      <c r="EB59" s="85">
        <v>4265199.6399999997</v>
      </c>
      <c r="EC59" s="85">
        <v>4407407.6099999994</v>
      </c>
      <c r="ED59" s="85">
        <v>4348281.2300000004</v>
      </c>
      <c r="EE59" s="85">
        <v>4492354.09</v>
      </c>
      <c r="EF59" s="85">
        <v>4617135.2</v>
      </c>
      <c r="EG59" s="85">
        <v>4303697.7300000004</v>
      </c>
      <c r="EH59" s="85">
        <v>4570769.33</v>
      </c>
      <c r="EI59" s="85">
        <v>1741076.3</v>
      </c>
      <c r="EJ59" s="85">
        <v>4091894.55</v>
      </c>
      <c r="EK59" s="85">
        <v>4382109.3</v>
      </c>
      <c r="EL59" s="85">
        <v>4597758.49</v>
      </c>
      <c r="EM59" s="85">
        <v>4601460.1500000004</v>
      </c>
      <c r="EN59" s="85">
        <v>4373675.4700000007</v>
      </c>
      <c r="EO59" s="85">
        <v>4504985.8800000008</v>
      </c>
      <c r="EP59" s="85">
        <v>4415154.3000000007</v>
      </c>
      <c r="EQ59" s="85">
        <v>4580112.49</v>
      </c>
      <c r="ER59" s="85">
        <v>4963503.1000000006</v>
      </c>
      <c r="ES59" s="85">
        <v>4448611.2</v>
      </c>
      <c r="ET59" s="85">
        <v>4909167.66</v>
      </c>
      <c r="EU59" s="85">
        <v>4681603.63</v>
      </c>
      <c r="EV59" s="85">
        <v>4839049.03</v>
      </c>
      <c r="EW59" s="85">
        <v>4720722.53</v>
      </c>
      <c r="EX59" s="85">
        <v>4936641.0999999996</v>
      </c>
      <c r="EY59" s="85">
        <v>4930755.97</v>
      </c>
      <c r="EZ59" s="85">
        <v>4677688.5</v>
      </c>
      <c r="FA59" s="85">
        <v>4881604.7699999996</v>
      </c>
      <c r="FB59" s="85">
        <v>4758271.3100000005</v>
      </c>
      <c r="FC59" s="85">
        <v>4993000.5100000007</v>
      </c>
      <c r="FD59" s="85">
        <v>5508747.040000001</v>
      </c>
      <c r="FE59" s="85">
        <v>5008199.9000000004</v>
      </c>
      <c r="FF59" s="85">
        <v>5458080.6700000009</v>
      </c>
      <c r="FG59" s="85">
        <v>545216.11</v>
      </c>
      <c r="FH59" s="85">
        <v>1587345.98</v>
      </c>
      <c r="FI59" s="85">
        <v>5296795.13</v>
      </c>
      <c r="FJ59" s="85">
        <v>5530713.0699999994</v>
      </c>
      <c r="FK59" s="85">
        <v>5544342.3599999994</v>
      </c>
      <c r="FL59" s="85">
        <v>5286708.59</v>
      </c>
      <c r="FM59" s="85">
        <v>5487554.2999999998</v>
      </c>
      <c r="FN59" s="85">
        <v>5316486.67</v>
      </c>
      <c r="FO59" s="85">
        <v>5549650.4699999997</v>
      </c>
      <c r="FP59" s="85">
        <v>5904551.29</v>
      </c>
      <c r="FQ59" s="85">
        <v>5294181.5600000005</v>
      </c>
      <c r="FR59" s="85">
        <v>5841034.0700000003</v>
      </c>
      <c r="FS59" s="85">
        <v>5604636.6899999995</v>
      </c>
      <c r="FT59" s="85">
        <v>5775978.2599999998</v>
      </c>
      <c r="FU59" s="85">
        <v>5596702.7599999998</v>
      </c>
      <c r="FV59" s="85">
        <v>5891146.6100000003</v>
      </c>
      <c r="FW59" s="85">
        <v>5902363.2400000002</v>
      </c>
      <c r="FX59" s="85">
        <v>5592375.6500000004</v>
      </c>
      <c r="FY59" s="85">
        <v>5787642.4800000004</v>
      </c>
      <c r="FZ59" s="85">
        <v>5643997.1399999997</v>
      </c>
      <c r="GA59" s="85">
        <v>5881248.0899999999</v>
      </c>
    </row>
    <row r="60" spans="2:183">
      <c r="B60" s="43" t="s">
        <v>2</v>
      </c>
      <c r="C60" s="653" t="s">
        <v>51</v>
      </c>
      <c r="D60" s="86">
        <v>31.003488719816101</v>
      </c>
      <c r="E60" s="86">
        <v>30.902401120333828</v>
      </c>
      <c r="F60" s="86">
        <v>30.858234869499757</v>
      </c>
      <c r="G60" s="86">
        <v>30.86661028114839</v>
      </c>
      <c r="H60" s="86">
        <v>30.694350961043241</v>
      </c>
      <c r="I60" s="86">
        <v>30.860416821064447</v>
      </c>
      <c r="J60" s="86">
        <v>31.124545748562305</v>
      </c>
      <c r="K60" s="86">
        <v>31.13397050303406</v>
      </c>
      <c r="L60" s="86">
        <v>30.860083038662886</v>
      </c>
      <c r="M60" s="86">
        <v>31.002165871491417</v>
      </c>
      <c r="N60" s="86">
        <v>30.874047251190934</v>
      </c>
      <c r="O60" s="86">
        <v>31.160941249418695</v>
      </c>
      <c r="P60" s="86">
        <v>31.10384506715371</v>
      </c>
      <c r="Q60" s="86">
        <v>31.00076853475721</v>
      </c>
      <c r="R60" s="86">
        <v>31.128675214552626</v>
      </c>
      <c r="S60" s="86">
        <v>30.884700214944999</v>
      </c>
      <c r="T60" s="86">
        <v>31.585588147261294</v>
      </c>
      <c r="U60" s="86">
        <v>31.128834050451363</v>
      </c>
      <c r="V60" s="86">
        <v>30.937876508904928</v>
      </c>
      <c r="W60" s="86">
        <v>30.938908514173502</v>
      </c>
      <c r="X60" s="86">
        <v>31.14245542130196</v>
      </c>
      <c r="Y60" s="86">
        <v>31.096731916102073</v>
      </c>
      <c r="Z60" s="86">
        <v>31.149635898424116</v>
      </c>
      <c r="AA60" s="86">
        <v>31.116387715457432</v>
      </c>
      <c r="AB60" s="86">
        <v>32.793637356357031</v>
      </c>
      <c r="AC60" s="86">
        <v>33.150340225839564</v>
      </c>
      <c r="AD60" s="86">
        <v>32.950241453035382</v>
      </c>
      <c r="AE60" s="86">
        <v>32.969516350733628</v>
      </c>
      <c r="AF60" s="86">
        <v>32.95071660834288</v>
      </c>
      <c r="AG60" s="86">
        <v>32.951187235297837</v>
      </c>
      <c r="AH60" s="86">
        <v>33.356019216600558</v>
      </c>
      <c r="AI60" s="86">
        <v>33.070511406189908</v>
      </c>
      <c r="AJ60" s="86">
        <v>32.96841067779291</v>
      </c>
      <c r="AK60" s="86">
        <v>32.943144852444249</v>
      </c>
      <c r="AL60" s="86">
        <v>32.969842956514313</v>
      </c>
      <c r="AM60" s="86">
        <v>33.261232500828363</v>
      </c>
      <c r="AN60" s="86">
        <v>33.433560353307442</v>
      </c>
      <c r="AO60" s="86">
        <v>33.471337177481566</v>
      </c>
      <c r="AP60" s="86">
        <v>33.610600766675184</v>
      </c>
      <c r="AQ60" s="86">
        <v>33.941102110739813</v>
      </c>
      <c r="AR60" s="86">
        <v>33.751188337833923</v>
      </c>
      <c r="AS60" s="86">
        <v>33.462633728438092</v>
      </c>
      <c r="AT60" s="86">
        <v>33.583464837568414</v>
      </c>
      <c r="AU60" s="86">
        <v>33.428164409999702</v>
      </c>
      <c r="AV60" s="86">
        <v>33.475883721914272</v>
      </c>
      <c r="AW60" s="86">
        <v>33.758999928390942</v>
      </c>
      <c r="AX60" s="86">
        <v>33.48074757621773</v>
      </c>
      <c r="AY60" s="86">
        <v>33.628858366257781</v>
      </c>
      <c r="AZ60" s="86">
        <v>35.106613526081681</v>
      </c>
      <c r="BA60" s="86">
        <v>35.18608340959311</v>
      </c>
      <c r="BB60" s="86">
        <v>35.140728157816852</v>
      </c>
      <c r="BC60" s="86">
        <v>34.851651037286985</v>
      </c>
      <c r="BD60" s="86">
        <v>34.985409266527974</v>
      </c>
      <c r="BE60" s="86">
        <v>35.151502001618105</v>
      </c>
      <c r="BF60" s="86">
        <v>34.810231787078372</v>
      </c>
      <c r="BG60" s="86">
        <v>34.806683240566464</v>
      </c>
      <c r="BH60" s="86">
        <v>35.011700128604375</v>
      </c>
      <c r="BI60" s="86">
        <v>34.991842619243421</v>
      </c>
      <c r="BJ60" s="86">
        <v>35.015604570113076</v>
      </c>
      <c r="BK60" s="86">
        <v>34.998958410656108</v>
      </c>
      <c r="BL60" s="86">
        <v>36.119248152059136</v>
      </c>
      <c r="BM60" s="86">
        <v>36.026064003555753</v>
      </c>
      <c r="BN60" s="86">
        <v>36.001672749143694</v>
      </c>
      <c r="BO60" s="86">
        <v>36.335623162536756</v>
      </c>
      <c r="BP60" s="86">
        <v>37.466150202620909</v>
      </c>
      <c r="BQ60" s="86">
        <v>35.995488708484004</v>
      </c>
      <c r="BR60" s="86">
        <v>36.118555555555552</v>
      </c>
      <c r="BS60" s="86">
        <v>35.954272372152047</v>
      </c>
      <c r="BT60" s="86">
        <v>36.17278340356836</v>
      </c>
      <c r="BU60" s="86">
        <v>35.974839458763924</v>
      </c>
      <c r="BV60" s="86">
        <v>36.162290744298723</v>
      </c>
      <c r="BW60" s="86">
        <v>36.289640807053168</v>
      </c>
      <c r="BX60" s="86">
        <v>36.857669369993076</v>
      </c>
      <c r="BY60" s="86">
        <v>37.271356780118857</v>
      </c>
      <c r="BZ60" s="86">
        <v>36.888363112736549</v>
      </c>
      <c r="CA60" s="86">
        <v>36.895482005863542</v>
      </c>
      <c r="CB60" s="86">
        <v>36.876432212129629</v>
      </c>
      <c r="CC60" s="86">
        <v>36.570906734958321</v>
      </c>
      <c r="CD60" s="86">
        <v>36.844497853910546</v>
      </c>
      <c r="CE60" s="86">
        <v>36.846247968626841</v>
      </c>
      <c r="CF60" s="86">
        <v>37.053618855876195</v>
      </c>
      <c r="CG60" s="86">
        <v>36.868038335449953</v>
      </c>
      <c r="CH60" s="86">
        <v>36.849479414800697</v>
      </c>
      <c r="CI60" s="86">
        <v>36.978889996358127</v>
      </c>
      <c r="CJ60" s="86">
        <v>38.499199396059097</v>
      </c>
      <c r="CK60" s="86">
        <v>38.555561870085072</v>
      </c>
      <c r="CL60" s="86">
        <v>38.36699744932465</v>
      </c>
      <c r="CM60" s="86">
        <v>38.381236497504759</v>
      </c>
      <c r="CN60" s="86">
        <v>39.186983363363979</v>
      </c>
      <c r="CO60" s="86">
        <v>38.731715993688297</v>
      </c>
      <c r="CP60" s="86">
        <v>38.689342848302005</v>
      </c>
      <c r="CQ60" s="86">
        <v>38.684164313048839</v>
      </c>
      <c r="CR60" s="86">
        <v>38.566354506602543</v>
      </c>
      <c r="CS60" s="86">
        <v>38.711762914062959</v>
      </c>
      <c r="CT60" s="86">
        <v>38.703681210652789</v>
      </c>
      <c r="CU60" s="86">
        <v>38.67701430336939</v>
      </c>
      <c r="CV60" s="86">
        <v>39.957634565111221</v>
      </c>
      <c r="CW60" s="86">
        <v>39.866781425055173</v>
      </c>
      <c r="CX60" s="86">
        <v>40.242717908157317</v>
      </c>
      <c r="CY60" s="86">
        <v>40.593247906974725</v>
      </c>
      <c r="CZ60" s="86">
        <v>39.686231099495984</v>
      </c>
      <c r="DA60" s="86">
        <v>39.85280461296945</v>
      </c>
      <c r="DB60" s="86">
        <v>39.986273991117976</v>
      </c>
      <c r="DC60" s="86">
        <v>39.980626798171762</v>
      </c>
      <c r="DD60" s="86">
        <v>40.039895928243126</v>
      </c>
      <c r="DE60" s="86">
        <v>40.010754070768748</v>
      </c>
      <c r="DF60" s="86">
        <v>39.667158068296949</v>
      </c>
      <c r="DG60" s="86">
        <v>39.823156966660243</v>
      </c>
      <c r="DH60" s="86">
        <v>41.154828326797521</v>
      </c>
      <c r="DI60" s="86">
        <v>41.571184668250467</v>
      </c>
      <c r="DJ60" s="86">
        <v>41.517807868394506</v>
      </c>
      <c r="DK60" s="86">
        <v>41.404697679782764</v>
      </c>
      <c r="DL60" s="86">
        <v>42.017190225421899</v>
      </c>
      <c r="DM60" s="86">
        <v>41.383776107018541</v>
      </c>
      <c r="DN60" s="86">
        <v>41.343578505766018</v>
      </c>
      <c r="DO60" s="86">
        <v>41.570306411516448</v>
      </c>
      <c r="DP60" s="86">
        <v>41.573568516617023</v>
      </c>
      <c r="DQ60" s="86">
        <v>41.362681357158927</v>
      </c>
      <c r="DR60" s="86">
        <v>41.357370763028221</v>
      </c>
      <c r="DS60" s="86">
        <v>41.174494891510939</v>
      </c>
      <c r="DT60" s="86">
        <v>43.411401964266865</v>
      </c>
      <c r="DU60" s="86">
        <v>43.314911969021608</v>
      </c>
      <c r="DV60" s="86">
        <v>43.456124873314103</v>
      </c>
      <c r="DW60" s="86">
        <v>43.13649368079632</v>
      </c>
      <c r="DX60" s="86">
        <v>43.12354028034806</v>
      </c>
      <c r="DY60" s="86">
        <v>43.311757319209704</v>
      </c>
      <c r="DZ60" s="86">
        <v>43.264634056886948</v>
      </c>
      <c r="EA60" s="86">
        <v>43.448831576390575</v>
      </c>
      <c r="EB60" s="86">
        <v>43.319990655914197</v>
      </c>
      <c r="EC60" s="86">
        <v>43.482282238730868</v>
      </c>
      <c r="ED60" s="86">
        <v>43.657442068273099</v>
      </c>
      <c r="EE60" s="86">
        <v>43.446784688439926</v>
      </c>
      <c r="EF60" s="86">
        <v>44.329037213410658</v>
      </c>
      <c r="EG60" s="86">
        <v>44.212403847447867</v>
      </c>
      <c r="EH60" s="86">
        <v>44.555054051682966</v>
      </c>
      <c r="EI60" s="86">
        <v>44.133746514575414</v>
      </c>
      <c r="EJ60" s="86">
        <v>44.756355413120993</v>
      </c>
      <c r="EK60" s="86">
        <v>44.412669761219441</v>
      </c>
      <c r="EL60" s="86">
        <v>44.353792554576941</v>
      </c>
      <c r="EM60" s="86">
        <v>44.539885878560852</v>
      </c>
      <c r="EN60" s="86">
        <v>44.421737898393232</v>
      </c>
      <c r="EO60" s="86">
        <v>44.399845068201536</v>
      </c>
      <c r="EP60" s="86">
        <v>44.398398093399308</v>
      </c>
      <c r="EQ60" s="86">
        <v>44.180155012588145</v>
      </c>
      <c r="ER60" s="86">
        <v>47.910724041737858</v>
      </c>
      <c r="ES60" s="86">
        <v>47.60469560936982</v>
      </c>
      <c r="ET60" s="86">
        <v>48.151282061341995</v>
      </c>
      <c r="EU60" s="86">
        <v>47.813912657154823</v>
      </c>
      <c r="EV60" s="86">
        <v>47.78882894360008</v>
      </c>
      <c r="EW60" s="86">
        <v>47.996284212452728</v>
      </c>
      <c r="EX60" s="86">
        <v>47.93972479024238</v>
      </c>
      <c r="EY60" s="86">
        <v>47.941700648523565</v>
      </c>
      <c r="EZ60" s="86">
        <v>47.816413836812302</v>
      </c>
      <c r="FA60" s="86">
        <v>48.16533403715799</v>
      </c>
      <c r="FB60" s="86">
        <v>47.977568488661689</v>
      </c>
      <c r="FC60" s="86">
        <v>48.305024089625022</v>
      </c>
      <c r="FD60" s="86">
        <v>54.086863426607763</v>
      </c>
      <c r="FE60" s="86">
        <v>54.379029946361491</v>
      </c>
      <c r="FF60" s="86">
        <v>54.128830961471721</v>
      </c>
      <c r="FG60" s="86">
        <v>55.520988798370674</v>
      </c>
      <c r="FH60" s="86">
        <v>55.188998678812318</v>
      </c>
      <c r="FI60" s="86">
        <v>54.348958331195682</v>
      </c>
      <c r="FJ60" s="86">
        <v>54.093277551738971</v>
      </c>
      <c r="FK60" s="86">
        <v>54.291360921251048</v>
      </c>
      <c r="FL60" s="86">
        <v>54.358129389144224</v>
      </c>
      <c r="FM60" s="86">
        <v>54.522238891979967</v>
      </c>
      <c r="FN60" s="86">
        <v>54.34246798115155</v>
      </c>
      <c r="FO60" s="86">
        <v>54.287521594099402</v>
      </c>
      <c r="FP60" s="86">
        <v>58.168334416991762</v>
      </c>
      <c r="FQ60" s="86">
        <v>57.668938487848983</v>
      </c>
      <c r="FR60" s="86">
        <v>57.818281497465954</v>
      </c>
      <c r="FS60" s="86">
        <v>57.441035235518378</v>
      </c>
      <c r="FT60" s="86">
        <v>57.635290372794763</v>
      </c>
      <c r="FU60" s="86">
        <v>57.655171007087517</v>
      </c>
      <c r="FV60" s="86">
        <v>57.791467460613319</v>
      </c>
      <c r="FW60" s="86">
        <v>57.992525300163102</v>
      </c>
      <c r="FX60" s="86">
        <v>57.876509945563306</v>
      </c>
      <c r="FY60" s="86">
        <v>57.635508374992533</v>
      </c>
      <c r="FZ60" s="86">
        <v>57.850363256185808</v>
      </c>
      <c r="GA60" s="86">
        <v>57.588720587515297</v>
      </c>
    </row>
    <row r="61" spans="2:183">
      <c r="B61" s="43" t="s">
        <v>2</v>
      </c>
      <c r="C61" s="653" t="s">
        <v>52</v>
      </c>
      <c r="D61" s="87">
        <v>1720.73</v>
      </c>
      <c r="E61" s="87">
        <v>1543.45</v>
      </c>
      <c r="F61" s="87">
        <v>1697.24</v>
      </c>
      <c r="G61" s="87">
        <v>1647.2</v>
      </c>
      <c r="H61" s="87">
        <v>2172.3000000000002</v>
      </c>
      <c r="I61" s="87">
        <v>2113.6799999999998</v>
      </c>
      <c r="J61" s="87">
        <v>2214.3200000000002</v>
      </c>
      <c r="K61" s="87">
        <v>2201.87</v>
      </c>
      <c r="L61" s="87">
        <v>2107.4299999999998</v>
      </c>
      <c r="M61" s="87">
        <v>1695</v>
      </c>
      <c r="N61" s="87">
        <v>1631.39</v>
      </c>
      <c r="O61" s="87">
        <v>1694.04</v>
      </c>
      <c r="P61" s="87">
        <v>1756.5700000000002</v>
      </c>
      <c r="Q61" s="87">
        <v>1586.64</v>
      </c>
      <c r="R61" s="87">
        <v>1726.92</v>
      </c>
      <c r="S61" s="87">
        <v>1401.76</v>
      </c>
      <c r="T61" s="87">
        <v>1057.6500000000001</v>
      </c>
      <c r="U61" s="87">
        <v>2143.39</v>
      </c>
      <c r="V61" s="87">
        <v>2244.69</v>
      </c>
      <c r="W61" s="87">
        <v>2244.1999999999998</v>
      </c>
      <c r="X61" s="87">
        <v>2123.41</v>
      </c>
      <c r="Y61" s="87">
        <v>1747.73</v>
      </c>
      <c r="Z61" s="87">
        <v>1656.08</v>
      </c>
      <c r="AA61" s="87">
        <v>1724.81</v>
      </c>
      <c r="AB61" s="87">
        <v>1890.65</v>
      </c>
      <c r="AC61" s="87">
        <v>1711.11</v>
      </c>
      <c r="AD61" s="87">
        <v>1877.61</v>
      </c>
      <c r="AE61" s="87">
        <v>1811.4099999999999</v>
      </c>
      <c r="AF61" s="87">
        <v>2342.06</v>
      </c>
      <c r="AG61" s="87">
        <v>2294.65</v>
      </c>
      <c r="AH61" s="87">
        <v>2395.9899999999998</v>
      </c>
      <c r="AI61" s="87">
        <v>2388.75</v>
      </c>
      <c r="AJ61" s="87">
        <v>2271.5099999999998</v>
      </c>
      <c r="AK61" s="87">
        <v>1884.7199999999998</v>
      </c>
      <c r="AL61" s="87">
        <v>1809.1200000000001</v>
      </c>
      <c r="AM61" s="87">
        <v>1864.72</v>
      </c>
      <c r="AN61" s="87">
        <v>1902.87</v>
      </c>
      <c r="AO61" s="87">
        <v>1791.05</v>
      </c>
      <c r="AP61" s="87">
        <v>1888.23</v>
      </c>
      <c r="AQ61" s="87">
        <v>912.99</v>
      </c>
      <c r="AR61" s="87">
        <v>1604.68</v>
      </c>
      <c r="AS61" s="87">
        <v>2302.58</v>
      </c>
      <c r="AT61" s="87">
        <v>2398.46</v>
      </c>
      <c r="AU61" s="87">
        <v>2404.59</v>
      </c>
      <c r="AV61" s="87">
        <v>2285.39</v>
      </c>
      <c r="AW61" s="87">
        <v>1887.1200000000001</v>
      </c>
      <c r="AX61" s="87">
        <v>1817.5</v>
      </c>
      <c r="AY61" s="87">
        <v>1866.46</v>
      </c>
      <c r="AZ61" s="87">
        <v>1953.6999999999998</v>
      </c>
      <c r="BA61" s="87">
        <v>1769.83</v>
      </c>
      <c r="BB61" s="87">
        <v>1935.52</v>
      </c>
      <c r="BC61" s="87">
        <v>1855.28</v>
      </c>
      <c r="BD61" s="87">
        <v>2414.37</v>
      </c>
      <c r="BE61" s="87">
        <v>2355.15</v>
      </c>
      <c r="BF61" s="87">
        <v>2454.6099999999997</v>
      </c>
      <c r="BG61" s="87">
        <v>2457.62</v>
      </c>
      <c r="BH61" s="87">
        <v>2328.17</v>
      </c>
      <c r="BI61" s="87">
        <v>1921.31</v>
      </c>
      <c r="BJ61" s="87">
        <v>1853.25</v>
      </c>
      <c r="BK61" s="87">
        <v>1915.7800000000002</v>
      </c>
      <c r="BL61" s="87">
        <v>2013.0800000000002</v>
      </c>
      <c r="BM61" s="87">
        <v>1821.7</v>
      </c>
      <c r="BN61" s="87">
        <v>1985.96</v>
      </c>
      <c r="BO61" s="87">
        <v>385.76</v>
      </c>
      <c r="BP61" s="87">
        <v>482.52000000000004</v>
      </c>
      <c r="BQ61" s="87">
        <v>2433.56</v>
      </c>
      <c r="BR61" s="87">
        <v>2540.48</v>
      </c>
      <c r="BS61" s="87">
        <v>2557.5700000000002</v>
      </c>
      <c r="BT61" s="87">
        <v>2419.79</v>
      </c>
      <c r="BU61" s="87">
        <v>2013.53</v>
      </c>
      <c r="BV61" s="87">
        <v>1938.94</v>
      </c>
      <c r="BW61" s="87">
        <v>2014.12</v>
      </c>
      <c r="BX61" s="87">
        <v>2082.1800000000003</v>
      </c>
      <c r="BY61" s="87">
        <v>1906.4900000000002</v>
      </c>
      <c r="BZ61" s="87">
        <v>2066.6999999999998</v>
      </c>
      <c r="CA61" s="87">
        <v>2016.0499999999997</v>
      </c>
      <c r="CB61" s="87">
        <v>2601.4</v>
      </c>
      <c r="CC61" s="87">
        <v>2527.6800000000003</v>
      </c>
      <c r="CD61" s="87">
        <v>2656.0299999999997</v>
      </c>
      <c r="CE61" s="87">
        <v>2650.48</v>
      </c>
      <c r="CF61" s="87">
        <v>2537.2399999999998</v>
      </c>
      <c r="CG61" s="87">
        <v>2091.7600000000002</v>
      </c>
      <c r="CH61" s="87">
        <v>2074.33</v>
      </c>
      <c r="CI61" s="87">
        <v>2148.4700000000003</v>
      </c>
      <c r="CJ61" s="87">
        <v>2220.62</v>
      </c>
      <c r="CK61" s="87">
        <v>2068.81</v>
      </c>
      <c r="CL61" s="87">
        <v>2196.19</v>
      </c>
      <c r="CM61" s="87">
        <v>1121.8499999999999</v>
      </c>
      <c r="CN61" s="87">
        <v>2102.92</v>
      </c>
      <c r="CO61" s="87">
        <v>2629.65</v>
      </c>
      <c r="CP61" s="87">
        <v>2750.42</v>
      </c>
      <c r="CQ61" s="87">
        <v>2758.98</v>
      </c>
      <c r="CR61" s="87">
        <v>2632.29</v>
      </c>
      <c r="CS61" s="87">
        <v>2167.4300000000003</v>
      </c>
      <c r="CT61" s="87">
        <v>2137.58</v>
      </c>
      <c r="CU61" s="87">
        <v>2215.46</v>
      </c>
      <c r="CV61" s="87">
        <v>2285.73</v>
      </c>
      <c r="CW61" s="87">
        <v>2062.84</v>
      </c>
      <c r="CX61" s="87">
        <v>1389.7</v>
      </c>
      <c r="CY61" s="87">
        <v>1010.5</v>
      </c>
      <c r="CZ61" s="87">
        <v>2791.34</v>
      </c>
      <c r="DA61" s="87">
        <v>2725.3900000000003</v>
      </c>
      <c r="DB61" s="87">
        <v>2840.95</v>
      </c>
      <c r="DC61" s="87">
        <v>2850.33</v>
      </c>
      <c r="DD61" s="87">
        <v>2709.66</v>
      </c>
      <c r="DE61" s="87">
        <v>2237.2200000000003</v>
      </c>
      <c r="DF61" s="87">
        <v>2203.0500000000002</v>
      </c>
      <c r="DG61" s="87">
        <v>2271.31</v>
      </c>
      <c r="DH61" s="87">
        <v>2344.0699999999997</v>
      </c>
      <c r="DI61" s="87">
        <v>2119.91</v>
      </c>
      <c r="DJ61" s="87">
        <v>2318.04</v>
      </c>
      <c r="DK61" s="87">
        <v>2144.5699999999997</v>
      </c>
      <c r="DL61" s="87">
        <v>1014.76</v>
      </c>
      <c r="DM61" s="87">
        <v>2783.79</v>
      </c>
      <c r="DN61" s="87">
        <v>2913.7599999999998</v>
      </c>
      <c r="DO61" s="87">
        <v>2923.52</v>
      </c>
      <c r="DP61" s="87">
        <v>2771.32</v>
      </c>
      <c r="DQ61" s="87">
        <v>2298.69</v>
      </c>
      <c r="DR61" s="87">
        <v>2258.25</v>
      </c>
      <c r="DS61" s="87">
        <v>2329.6999999999998</v>
      </c>
      <c r="DT61" s="87">
        <v>2407.6099999999997</v>
      </c>
      <c r="DU61" s="87">
        <v>2172.54</v>
      </c>
      <c r="DV61" s="87">
        <v>2372.21</v>
      </c>
      <c r="DW61" s="87">
        <v>2273.21</v>
      </c>
      <c r="DX61" s="87">
        <v>2941.2700000000004</v>
      </c>
      <c r="DY61" s="87">
        <v>2859.37</v>
      </c>
      <c r="DZ61" s="87">
        <v>2999.7000000000003</v>
      </c>
      <c r="EA61" s="87">
        <v>2980.3999999999996</v>
      </c>
      <c r="EB61" s="87">
        <v>2851.08</v>
      </c>
      <c r="EC61" s="87">
        <v>2343.54</v>
      </c>
      <c r="ED61" s="87">
        <v>2302.9</v>
      </c>
      <c r="EE61" s="87">
        <v>2390.1999999999998</v>
      </c>
      <c r="EF61" s="87">
        <v>2472.13</v>
      </c>
      <c r="EG61" s="87">
        <v>2310.16</v>
      </c>
      <c r="EH61" s="87">
        <v>2435.6000000000004</v>
      </c>
      <c r="EI61" s="87">
        <v>936.35</v>
      </c>
      <c r="EJ61" s="87">
        <v>2720.13</v>
      </c>
      <c r="EK61" s="87">
        <v>2934.7400000000002</v>
      </c>
      <c r="EL61" s="87">
        <v>3082.75</v>
      </c>
      <c r="EM61" s="87">
        <v>3072.8199999999997</v>
      </c>
      <c r="EN61" s="87">
        <v>2928.58</v>
      </c>
      <c r="EO61" s="87">
        <v>2408.87</v>
      </c>
      <c r="EP61" s="87">
        <v>2360.66</v>
      </c>
      <c r="EQ61" s="87">
        <v>2460.31</v>
      </c>
      <c r="ER61" s="87">
        <v>2528.41</v>
      </c>
      <c r="ES61" s="87">
        <v>2280.06</v>
      </c>
      <c r="ET61" s="87">
        <v>2489.06</v>
      </c>
      <c r="EU61" s="87">
        <v>2389.9499999999998</v>
      </c>
      <c r="EV61" s="87">
        <v>3095.79</v>
      </c>
      <c r="EW61" s="87">
        <v>3007.44</v>
      </c>
      <c r="EX61" s="87">
        <v>3148.25</v>
      </c>
      <c r="EY61" s="87">
        <v>3144.38</v>
      </c>
      <c r="EZ61" s="87">
        <v>2990.95</v>
      </c>
      <c r="FA61" s="87">
        <v>2474.54</v>
      </c>
      <c r="FB61" s="87">
        <v>2420.81</v>
      </c>
      <c r="FC61" s="87">
        <v>2523.5699999999997</v>
      </c>
      <c r="FD61" s="87">
        <v>2555.46</v>
      </c>
      <c r="FE61" s="87">
        <v>2311.3199999999997</v>
      </c>
      <c r="FF61" s="87">
        <v>2530.3200000000002</v>
      </c>
      <c r="FG61" s="87">
        <v>246.7</v>
      </c>
      <c r="FH61" s="87">
        <v>904.96</v>
      </c>
      <c r="FI61" s="87">
        <v>3064.3</v>
      </c>
      <c r="FJ61" s="87">
        <v>3213.82</v>
      </c>
      <c r="FK61" s="87">
        <v>3210.5</v>
      </c>
      <c r="FL61" s="87">
        <v>3058.02</v>
      </c>
      <c r="FM61" s="87">
        <v>2526.5500000000002</v>
      </c>
      <c r="FN61" s="87">
        <v>2455.38</v>
      </c>
      <c r="FO61" s="87">
        <v>2565.2800000000002</v>
      </c>
      <c r="FP61" s="87">
        <v>2595.5</v>
      </c>
      <c r="FQ61" s="87">
        <v>2346.3000000000002</v>
      </c>
      <c r="FR61" s="87">
        <v>2582.46</v>
      </c>
      <c r="FS61" s="87">
        <v>2493.5299999999997</v>
      </c>
      <c r="FT61" s="87">
        <v>3209.3900000000003</v>
      </c>
      <c r="FU61" s="87">
        <v>3108.74</v>
      </c>
      <c r="FV61" s="87">
        <v>3264.5</v>
      </c>
      <c r="FW61" s="87">
        <v>3259.8500000000004</v>
      </c>
      <c r="FX61" s="87">
        <v>3095.0099999999998</v>
      </c>
      <c r="FY61" s="87">
        <v>2566.73</v>
      </c>
      <c r="FZ61" s="87">
        <v>2494.0699999999997</v>
      </c>
      <c r="GA61" s="87">
        <v>2609.8000000000002</v>
      </c>
    </row>
    <row r="62" spans="2:183">
      <c r="B62" s="43" t="s">
        <v>2</v>
      </c>
      <c r="C62" s="653" t="s">
        <v>53</v>
      </c>
      <c r="D62" s="86">
        <v>1.7502390300465853E-2</v>
      </c>
      <c r="E62" s="86">
        <v>1.7501814305801243E-2</v>
      </c>
      <c r="F62" s="86">
        <v>1.7502191331607766E-2</v>
      </c>
      <c r="G62" s="86">
        <v>1.7502178209405615E-2</v>
      </c>
      <c r="H62" s="86">
        <v>2.2375929626501308E-2</v>
      </c>
      <c r="I62" s="86">
        <v>2.2378113982615692E-2</v>
      </c>
      <c r="J62" s="86">
        <v>2.2379753999777652E-2</v>
      </c>
      <c r="K62" s="86">
        <v>2.2380594208349001E-2</v>
      </c>
      <c r="L62" s="86">
        <v>2.23782825225914E-2</v>
      </c>
      <c r="M62" s="86">
        <v>1.7504182415267366E-2</v>
      </c>
      <c r="N62" s="86">
        <v>1.7503433329041675E-2</v>
      </c>
      <c r="O62" s="86">
        <v>1.7506743140598358E-2</v>
      </c>
      <c r="P62" s="86">
        <v>1.772504818316667E-2</v>
      </c>
      <c r="Q62" s="86">
        <v>1.7723662604305135E-2</v>
      </c>
      <c r="R62" s="86">
        <v>1.7728000657003244E-2</v>
      </c>
      <c r="S62" s="86">
        <v>1.7723606018459983E-2</v>
      </c>
      <c r="T62" s="86">
        <v>2.2611921152777187E-2</v>
      </c>
      <c r="U62" s="86">
        <v>2.2603876655698976E-2</v>
      </c>
      <c r="V62" s="86">
        <v>2.2598991210849014E-2</v>
      </c>
      <c r="W62" s="86">
        <v>2.2599063491264285E-2</v>
      </c>
      <c r="X62" s="86">
        <v>2.2605099270772342E-2</v>
      </c>
      <c r="Y62" s="86">
        <v>1.7726175504077245E-2</v>
      </c>
      <c r="Z62" s="86">
        <v>1.7729530661185336E-2</v>
      </c>
      <c r="AA62" s="86">
        <v>1.7727996875417554E-2</v>
      </c>
      <c r="AB62" s="86">
        <v>1.9295103382115812E-2</v>
      </c>
      <c r="AC62" s="86">
        <v>1.9302514467494668E-2</v>
      </c>
      <c r="AD62" s="86">
        <v>1.9299899266081451E-2</v>
      </c>
      <c r="AE62" s="86">
        <v>1.9301324468028427E-2</v>
      </c>
      <c r="AF62" s="86">
        <v>2.4176602355661537E-2</v>
      </c>
      <c r="AG62" s="86">
        <v>2.4175077435259911E-2</v>
      </c>
      <c r="AH62" s="86">
        <v>2.4182133809711244E-2</v>
      </c>
      <c r="AI62" s="86">
        <v>2.4176163390887195E-2</v>
      </c>
      <c r="AJ62" s="86">
        <v>2.4177345878746592E-2</v>
      </c>
      <c r="AK62" s="86">
        <v>1.9299186958569699E-2</v>
      </c>
      <c r="AL62" s="86">
        <v>1.930098578927154E-2</v>
      </c>
      <c r="AM62" s="86">
        <v>1.9308316766070244E-2</v>
      </c>
      <c r="AN62" s="86">
        <v>1.9296731601951101E-2</v>
      </c>
      <c r="AO62" s="86">
        <v>1.9296697566378355E-2</v>
      </c>
      <c r="AP62" s="86">
        <v>1.9302121134679273E-2</v>
      </c>
      <c r="AQ62" s="86">
        <v>1.930946237468804E-2</v>
      </c>
      <c r="AR62" s="86">
        <v>2.4180851576815508E-2</v>
      </c>
      <c r="AS62" s="86">
        <v>2.4174322040126404E-2</v>
      </c>
      <c r="AT62" s="86">
        <v>2.41753434598986E-2</v>
      </c>
      <c r="AU62" s="86">
        <v>2.417086336358976E-2</v>
      </c>
      <c r="AV62" s="86">
        <v>2.4175834638006176E-2</v>
      </c>
      <c r="AW62" s="86">
        <v>1.9304982967274661E-2</v>
      </c>
      <c r="AX62" s="86">
        <v>1.929999681430589E-2</v>
      </c>
      <c r="AY62" s="86">
        <v>1.9304346027346254E-2</v>
      </c>
      <c r="AZ62" s="86">
        <v>1.9750303275374036E-2</v>
      </c>
      <c r="BA62" s="86">
        <v>1.9751244336316764E-2</v>
      </c>
      <c r="BB62" s="86">
        <v>1.9752824354251075E-2</v>
      </c>
      <c r="BC62" s="86">
        <v>1.974815587512108E-2</v>
      </c>
      <c r="BD62" s="86">
        <v>2.4743228424731235E-2</v>
      </c>
      <c r="BE62" s="86">
        <v>2.4745988883401807E-2</v>
      </c>
      <c r="BF62" s="86">
        <v>2.4736820889054607E-2</v>
      </c>
      <c r="BG62" s="86">
        <v>2.4736243495415335E-2</v>
      </c>
      <c r="BH62" s="86">
        <v>2.4744863796273664E-2</v>
      </c>
      <c r="BI62" s="86">
        <v>1.9750308388157896E-2</v>
      </c>
      <c r="BJ62" s="86">
        <v>1.9751777206987328E-2</v>
      </c>
      <c r="BK62" s="86">
        <v>1.975112375768073E-2</v>
      </c>
      <c r="BL62" s="86">
        <v>2.0245185296927641E-2</v>
      </c>
      <c r="BM62" s="86">
        <v>2.0242235679759989E-2</v>
      </c>
      <c r="BN62" s="86">
        <v>2.0245066057739357E-2</v>
      </c>
      <c r="BO62" s="86">
        <v>2.0251994960100796E-2</v>
      </c>
      <c r="BP62" s="86">
        <v>2.5394452923530344E-2</v>
      </c>
      <c r="BQ62" s="86">
        <v>2.5360942922350634E-2</v>
      </c>
      <c r="BR62" s="86">
        <v>2.536168513527004E-2</v>
      </c>
      <c r="BS62" s="86">
        <v>2.5357121611707088E-2</v>
      </c>
      <c r="BT62" s="86">
        <v>2.5366270415330103E-2</v>
      </c>
      <c r="BU62" s="86">
        <v>2.0241364751296793E-2</v>
      </c>
      <c r="BV62" s="86">
        <v>2.0246220031743381E-2</v>
      </c>
      <c r="BW62" s="86">
        <v>2.0247906467081519E-2</v>
      </c>
      <c r="BX62" s="86">
        <v>2.0593215310058356E-2</v>
      </c>
      <c r="BY62" s="86">
        <v>2.0599567801188549E-2</v>
      </c>
      <c r="BZ62" s="86">
        <v>2.0595123020657902E-2</v>
      </c>
      <c r="CA62" s="86">
        <v>2.0594424524736189E-2</v>
      </c>
      <c r="CB62" s="86">
        <v>2.57962794018484E-2</v>
      </c>
      <c r="CC62" s="86">
        <v>2.5789758292436567E-2</v>
      </c>
      <c r="CD62" s="86">
        <v>2.5792208044436674E-2</v>
      </c>
      <c r="CE62" s="86">
        <v>2.5792162548777284E-2</v>
      </c>
      <c r="CF62" s="86">
        <v>2.5799117401826204E-2</v>
      </c>
      <c r="CG62" s="86">
        <v>2.0592850743770739E-2</v>
      </c>
      <c r="CH62" s="86">
        <v>2.0588474670478005E-2</v>
      </c>
      <c r="CI62" s="86">
        <v>2.0590653811504479E-2</v>
      </c>
      <c r="CJ62" s="86">
        <v>2.1220304646140321E-2</v>
      </c>
      <c r="CK62" s="86">
        <v>2.1222392839897988E-2</v>
      </c>
      <c r="CL62" s="86">
        <v>2.1218817027690285E-2</v>
      </c>
      <c r="CM62" s="86">
        <v>2.122280110327919E-2</v>
      </c>
      <c r="CN62" s="86">
        <v>2.6609001093250196E-2</v>
      </c>
      <c r="CO62" s="86">
        <v>2.6598660786535038E-2</v>
      </c>
      <c r="CP62" s="86">
        <v>2.6595691188984298E-2</v>
      </c>
      <c r="CQ62" s="86">
        <v>2.6594885339451133E-2</v>
      </c>
      <c r="CR62" s="86">
        <v>2.65949665073704E-2</v>
      </c>
      <c r="CS62" s="86">
        <v>2.1228917314736823E-2</v>
      </c>
      <c r="CT62" s="86">
        <v>2.1225944829503702E-2</v>
      </c>
      <c r="CU62" s="86">
        <v>2.1224743966813883E-2</v>
      </c>
      <c r="CV62" s="86">
        <v>2.1887885549033315E-2</v>
      </c>
      <c r="CW62" s="86">
        <v>2.1885503310134103E-2</v>
      </c>
      <c r="CX62" s="86">
        <v>2.1895590631075764E-2</v>
      </c>
      <c r="CY62" s="86">
        <v>2.1905769422537469E-2</v>
      </c>
      <c r="CZ62" s="86">
        <v>2.7424422546004738E-2</v>
      </c>
      <c r="DA62" s="86">
        <v>2.7426136134927347E-2</v>
      </c>
      <c r="DB62" s="86">
        <v>2.7427592199266267E-2</v>
      </c>
      <c r="DC62" s="86">
        <v>2.7426798171758478E-2</v>
      </c>
      <c r="DD62" s="86">
        <v>2.7431816801312032E-2</v>
      </c>
      <c r="DE62" s="86">
        <v>2.1892320338186944E-2</v>
      </c>
      <c r="DF62" s="86">
        <v>2.1882139096922864E-2</v>
      </c>
      <c r="DG62" s="86">
        <v>2.1885816149547117E-2</v>
      </c>
      <c r="DH62" s="86">
        <v>2.2474951340882284E-2</v>
      </c>
      <c r="DI62" s="86">
        <v>2.2483348888511792E-2</v>
      </c>
      <c r="DJ62" s="86">
        <v>2.2484286490261504E-2</v>
      </c>
      <c r="DK62" s="86">
        <v>2.248471885844892E-2</v>
      </c>
      <c r="DL62" s="86">
        <v>2.8184959281849595E-2</v>
      </c>
      <c r="DM62" s="86">
        <v>2.8169169432526512E-2</v>
      </c>
      <c r="DN62" s="86">
        <v>2.8165604972402392E-2</v>
      </c>
      <c r="DO62" s="86">
        <v>2.8169817502071651E-2</v>
      </c>
      <c r="DP62" s="86">
        <v>2.8174415176438296E-2</v>
      </c>
      <c r="DQ62" s="86">
        <v>2.2482614946744521E-2</v>
      </c>
      <c r="DR62" s="86">
        <v>2.2480215021651487E-2</v>
      </c>
      <c r="DS62" s="86">
        <v>2.2476387106733171E-2</v>
      </c>
      <c r="DT62" s="86">
        <v>2.311431341864997E-2</v>
      </c>
      <c r="DU62" s="86">
        <v>2.3111881788491613E-2</v>
      </c>
      <c r="DV62" s="86">
        <v>2.3117350120838855E-2</v>
      </c>
      <c r="DW62" s="86">
        <v>2.3113237282793263E-2</v>
      </c>
      <c r="DX62" s="86">
        <v>2.8952927511123366E-2</v>
      </c>
      <c r="DY62" s="86">
        <v>2.8956525261526932E-2</v>
      </c>
      <c r="DZ62" s="86">
        <v>2.8952118059241961E-2</v>
      </c>
      <c r="EA62" s="86">
        <v>2.8957007529754671E-2</v>
      </c>
      <c r="EB62" s="86">
        <v>2.8957321903755915E-2</v>
      </c>
      <c r="EC62" s="86">
        <v>2.3120726906798471E-2</v>
      </c>
      <c r="ED62" s="86">
        <v>2.31214859437751E-2</v>
      </c>
      <c r="EE62" s="86">
        <v>2.3116277720287428E-2</v>
      </c>
      <c r="EF62" s="86">
        <v>2.3734878451553441E-2</v>
      </c>
      <c r="EG62" s="86">
        <v>2.3732551233847956E-2</v>
      </c>
      <c r="EH62" s="86">
        <v>2.3741799643229651E-2</v>
      </c>
      <c r="EI62" s="86">
        <v>2.3735107731305452E-2</v>
      </c>
      <c r="EJ62" s="86">
        <v>2.9752258657274738E-2</v>
      </c>
      <c r="EK62" s="86">
        <v>2.9743584546154785E-2</v>
      </c>
      <c r="EL62" s="86">
        <v>2.9738763855258969E-2</v>
      </c>
      <c r="EM62" s="86">
        <v>2.9743396153362175E-2</v>
      </c>
      <c r="EN62" s="86">
        <v>2.9744459566515672E-2</v>
      </c>
      <c r="EO62" s="86">
        <v>2.3741129858866197E-2</v>
      </c>
      <c r="EP62" s="86">
        <v>2.3738586541168897E-2</v>
      </c>
      <c r="EQ62" s="86">
        <v>2.3732359721806904E-2</v>
      </c>
      <c r="ER62" s="86">
        <v>2.4405737507118792E-2</v>
      </c>
      <c r="ES62" s="86">
        <v>2.4398976982097188E-2</v>
      </c>
      <c r="ET62" s="86">
        <v>2.441379851500201E-2</v>
      </c>
      <c r="EU62" s="86">
        <v>2.4408914035929853E-2</v>
      </c>
      <c r="EV62" s="86">
        <v>3.0572986104938821E-2</v>
      </c>
      <c r="EW62" s="86">
        <v>3.0577087315466267E-2</v>
      </c>
      <c r="EX62" s="86">
        <v>3.0572657706650092E-2</v>
      </c>
      <c r="EY62" s="86">
        <v>3.0572781456309737E-2</v>
      </c>
      <c r="EZ62" s="86">
        <v>3.0574182732606873E-2</v>
      </c>
      <c r="FA62" s="86">
        <v>2.441554597389271E-2</v>
      </c>
      <c r="FB62" s="86">
        <v>2.4408985954404751E-2</v>
      </c>
      <c r="FC62" s="86">
        <v>2.4414399597538793E-2</v>
      </c>
      <c r="FD62" s="86">
        <v>2.5090427098674522E-2</v>
      </c>
      <c r="FE62" s="86">
        <v>2.5096310451909919E-2</v>
      </c>
      <c r="FF62" s="86">
        <v>2.5093667873258296E-2</v>
      </c>
      <c r="FG62" s="86">
        <v>2.5122199592668024E-2</v>
      </c>
      <c r="FH62" s="86">
        <v>3.146373687504346E-2</v>
      </c>
      <c r="FI62" s="86">
        <v>3.1441939687458315E-2</v>
      </c>
      <c r="FJ62" s="86">
        <v>3.1432846915222412E-2</v>
      </c>
      <c r="FK62" s="86">
        <v>3.1437888016294234E-2</v>
      </c>
      <c r="FL62" s="86">
        <v>3.1442672506863258E-2</v>
      </c>
      <c r="FM62" s="86">
        <v>2.5102833638025596E-2</v>
      </c>
      <c r="FN62" s="86">
        <v>2.5097666431572171E-2</v>
      </c>
      <c r="FO62" s="86">
        <v>2.5093957565026855E-2</v>
      </c>
      <c r="FP62" s="86">
        <v>2.5569413248216891E-2</v>
      </c>
      <c r="FQ62" s="86">
        <v>2.5557988301035915E-2</v>
      </c>
      <c r="FR62" s="86">
        <v>2.5562836553690214E-2</v>
      </c>
      <c r="FS62" s="86">
        <v>2.5555794695199439E-2</v>
      </c>
      <c r="FT62" s="86">
        <v>3.2024726590564385E-2</v>
      </c>
      <c r="FU62" s="86">
        <v>3.2025094775012357E-2</v>
      </c>
      <c r="FV62" s="86">
        <v>3.2024367752947869E-2</v>
      </c>
      <c r="FW62" s="86">
        <v>3.2029023954096174E-2</v>
      </c>
      <c r="FX62" s="86">
        <v>3.2030819862148903E-2</v>
      </c>
      <c r="FY62" s="86">
        <v>2.5560457288533928E-2</v>
      </c>
      <c r="FZ62" s="86">
        <v>2.5563949078534671E-2</v>
      </c>
      <c r="GA62" s="86">
        <v>2.5554957160342718E-2</v>
      </c>
    </row>
    <row r="63" spans="2:183">
      <c r="B63" s="43" t="s">
        <v>2</v>
      </c>
      <c r="C63" s="653" t="s">
        <v>228</v>
      </c>
      <c r="D63" s="85">
        <v>3049797.72</v>
      </c>
      <c r="E63" s="85">
        <v>2726764.4</v>
      </c>
      <c r="F63" s="85">
        <v>2994112.85</v>
      </c>
      <c r="G63" s="85">
        <v>2906627.36</v>
      </c>
      <c r="H63" s="85">
        <v>2982041.28</v>
      </c>
      <c r="I63" s="85">
        <v>2916972.6300000004</v>
      </c>
      <c r="J63" s="85">
        <v>3081770.25</v>
      </c>
      <c r="K63" s="85">
        <v>3065255.29</v>
      </c>
      <c r="L63" s="85">
        <v>2908294.0300000003</v>
      </c>
      <c r="M63" s="85">
        <v>3003758.73</v>
      </c>
      <c r="N63" s="85">
        <v>2879216.09</v>
      </c>
      <c r="O63" s="85">
        <v>3016982.52</v>
      </c>
      <c r="P63" s="85">
        <v>3084178.7199999997</v>
      </c>
      <c r="Q63" s="85">
        <v>2776806.4400000004</v>
      </c>
      <c r="R63" s="85">
        <v>3034033.43</v>
      </c>
      <c r="S63" s="85">
        <v>2444072.6999999997</v>
      </c>
      <c r="T63" s="85">
        <v>1478441.9499999997</v>
      </c>
      <c r="U63" s="85">
        <v>2953903.95</v>
      </c>
      <c r="V63" s="85">
        <v>3075211.15</v>
      </c>
      <c r="W63" s="85">
        <v>3074632.51</v>
      </c>
      <c r="X63" s="85">
        <v>2927489.96</v>
      </c>
      <c r="Y63" s="85">
        <v>3067761.11</v>
      </c>
      <c r="Z63" s="85">
        <v>2911281.27</v>
      </c>
      <c r="AA63" s="85">
        <v>3029131.52</v>
      </c>
      <c r="AB63" s="85">
        <v>3215208</v>
      </c>
      <c r="AC63" s="85">
        <v>2940389.32</v>
      </c>
      <c r="AD63" s="85">
        <v>3207474.8</v>
      </c>
      <c r="AE63" s="85">
        <v>3095967.5500000003</v>
      </c>
      <c r="AF63" s="85">
        <v>3194376.83</v>
      </c>
      <c r="AG63" s="85">
        <v>3129955.44</v>
      </c>
      <c r="AH63" s="85">
        <v>3307343.73</v>
      </c>
      <c r="AI63" s="85">
        <v>3269953.6999999997</v>
      </c>
      <c r="AJ63" s="85">
        <v>3099719.6299999994</v>
      </c>
      <c r="AK63" s="85">
        <v>3219046.3600000003</v>
      </c>
      <c r="AL63" s="85">
        <v>3092138.44</v>
      </c>
      <c r="AM63" s="85">
        <v>3214101.5100000002</v>
      </c>
      <c r="AN63" s="85">
        <v>3298819.69</v>
      </c>
      <c r="AO63" s="85">
        <v>3108480.07</v>
      </c>
      <c r="AP63" s="85">
        <v>3289845.25</v>
      </c>
      <c r="AQ63" s="85">
        <v>1605716.18</v>
      </c>
      <c r="AR63" s="85">
        <v>2241387.54</v>
      </c>
      <c r="AS63" s="85">
        <v>3189584.98</v>
      </c>
      <c r="AT63" s="85">
        <v>3334247.59</v>
      </c>
      <c r="AU63" s="85">
        <v>3327938.67</v>
      </c>
      <c r="AV63" s="85">
        <v>3166827.63</v>
      </c>
      <c r="AW63" s="85">
        <v>3301930.64</v>
      </c>
      <c r="AX63" s="85">
        <v>3154732.98</v>
      </c>
      <c r="AY63" s="85">
        <v>3253306.26</v>
      </c>
      <c r="AZ63" s="85">
        <v>3474699.91</v>
      </c>
      <c r="BA63" s="85">
        <v>3154654.02</v>
      </c>
      <c r="BB63" s="85">
        <v>3445270.05</v>
      </c>
      <c r="BC63" s="85">
        <v>3276063.34</v>
      </c>
      <c r="BD63" s="85">
        <v>3416185.6500000004</v>
      </c>
      <c r="BE63" s="85">
        <v>3347829.05</v>
      </c>
      <c r="BF63" s="85">
        <v>3456639.0999999996</v>
      </c>
      <c r="BG63" s="85">
        <v>3460606.02</v>
      </c>
      <c r="BH63" s="85">
        <v>3296474</v>
      </c>
      <c r="BI63" s="85">
        <v>3405927.7600000002</v>
      </c>
      <c r="BJ63" s="85">
        <v>3287262.38</v>
      </c>
      <c r="BK63" s="85">
        <v>3396674.75</v>
      </c>
      <c r="BL63" s="85">
        <v>3593530.52</v>
      </c>
      <c r="BM63" s="85">
        <v>3243987.33</v>
      </c>
      <c r="BN63" s="85">
        <v>3533606.05</v>
      </c>
      <c r="BO63" s="85">
        <v>692506.71000000008</v>
      </c>
      <c r="BP63" s="85">
        <v>712376.84</v>
      </c>
      <c r="BQ63" s="85">
        <v>3456452.67</v>
      </c>
      <c r="BR63" s="85">
        <v>3620536.19</v>
      </c>
      <c r="BS63" s="85">
        <v>3628977.3899999997</v>
      </c>
      <c r="BT63" s="85">
        <v>3453086.2900000005</v>
      </c>
      <c r="BU63" s="85">
        <v>3580646.66</v>
      </c>
      <c r="BV63" s="85">
        <v>3465129.1999999997</v>
      </c>
      <c r="BW63" s="85">
        <v>3611853.56</v>
      </c>
      <c r="BX63" s="85">
        <v>3728761.1300000004</v>
      </c>
      <c r="BY63" s="85">
        <v>3451370.5600000005</v>
      </c>
      <c r="BZ63" s="85">
        <v>3703777.0500000003</v>
      </c>
      <c r="CA63" s="85">
        <v>3613825.4699999997</v>
      </c>
      <c r="CB63" s="85">
        <v>3721368.33</v>
      </c>
      <c r="CC63" s="85">
        <v>3586878.82</v>
      </c>
      <c r="CD63" s="85">
        <v>3796828.73</v>
      </c>
      <c r="CE63" s="85">
        <v>3789081.46</v>
      </c>
      <c r="CF63" s="85">
        <v>3646612.4400000004</v>
      </c>
      <c r="CG63" s="85">
        <v>3747036.4899999998</v>
      </c>
      <c r="CH63" s="85">
        <v>3714733.08</v>
      </c>
      <c r="CI63" s="85">
        <v>3860599.81</v>
      </c>
      <c r="CJ63" s="85">
        <v>4031007.8400000003</v>
      </c>
      <c r="CK63" s="85">
        <v>3760557.9</v>
      </c>
      <c r="CL63" s="85">
        <v>3973257.16</v>
      </c>
      <c r="CM63" s="85">
        <v>2029977.04</v>
      </c>
      <c r="CN63" s="85">
        <v>3099065.89</v>
      </c>
      <c r="CO63" s="85">
        <v>3831802.02</v>
      </c>
      <c r="CP63" s="85">
        <v>4003847.5</v>
      </c>
      <c r="CQ63" s="85">
        <v>4015892.8699999996</v>
      </c>
      <c r="CR63" s="85">
        <v>3819814.36</v>
      </c>
      <c r="CS63" s="85">
        <v>3954561</v>
      </c>
      <c r="CT63" s="85">
        <v>3899830.5</v>
      </c>
      <c r="CU63" s="85">
        <v>4039360.89</v>
      </c>
      <c r="CV63" s="85">
        <v>4175021.55</v>
      </c>
      <c r="CW63" s="85">
        <v>3759746.19</v>
      </c>
      <c r="CX63" s="85">
        <v>2555570.8600000003</v>
      </c>
      <c r="CY63" s="85">
        <v>1873552.67</v>
      </c>
      <c r="CZ63" s="85">
        <v>4042174.9999999995</v>
      </c>
      <c r="DA63" s="85">
        <v>3962978.29</v>
      </c>
      <c r="DB63" s="85">
        <v>4144619.2100000004</v>
      </c>
      <c r="DC63" s="85">
        <v>4157836.97</v>
      </c>
      <c r="DD63" s="85">
        <v>3957770.5</v>
      </c>
      <c r="DE63" s="85">
        <v>4091016.2</v>
      </c>
      <c r="DF63" s="85">
        <v>3995813.19</v>
      </c>
      <c r="DG63" s="85">
        <v>4135118.54</v>
      </c>
      <c r="DH63" s="85">
        <v>4294669.2000000011</v>
      </c>
      <c r="DI63" s="85">
        <v>3921783.77</v>
      </c>
      <c r="DJ63" s="85">
        <v>4282637.96</v>
      </c>
      <c r="DK63" s="85">
        <v>3951283.23</v>
      </c>
      <c r="DL63" s="85">
        <v>1513784.8699999999</v>
      </c>
      <c r="DM63" s="85">
        <v>4092494.08</v>
      </c>
      <c r="DN63" s="85">
        <v>4279948.3</v>
      </c>
      <c r="DO63" s="85">
        <v>4317173.0599999996</v>
      </c>
      <c r="DP63" s="85">
        <v>4092072.2399999998</v>
      </c>
      <c r="DQ63" s="85">
        <v>4231343.32</v>
      </c>
      <c r="DR63" s="85">
        <v>4156812.93</v>
      </c>
      <c r="DS63" s="85">
        <v>4270107.2700000005</v>
      </c>
      <c r="DT63" s="85">
        <v>4524182.6500000013</v>
      </c>
      <c r="DU63" s="85">
        <v>4073817.58</v>
      </c>
      <c r="DV63" s="85">
        <v>4461665.92</v>
      </c>
      <c r="DW63" s="85">
        <v>4244790.4999999991</v>
      </c>
      <c r="DX63" s="85">
        <v>4383775.4799999986</v>
      </c>
      <c r="DY63" s="85">
        <v>4279765.4700000007</v>
      </c>
      <c r="DZ63" s="85">
        <v>4485605.17</v>
      </c>
      <c r="EA63" s="85">
        <v>4474951.3900000006</v>
      </c>
      <c r="EB63" s="85">
        <v>4268050.72</v>
      </c>
      <c r="EC63" s="85">
        <v>4409751.1499999994</v>
      </c>
      <c r="ED63" s="85">
        <v>4350584.1300000008</v>
      </c>
      <c r="EE63" s="85">
        <v>4494744.29</v>
      </c>
      <c r="EF63" s="85">
        <v>4619607.33</v>
      </c>
      <c r="EG63" s="85">
        <v>4306007.8900000006</v>
      </c>
      <c r="EH63" s="85">
        <v>4573204.93</v>
      </c>
      <c r="EI63" s="85">
        <v>1742012.6500000001</v>
      </c>
      <c r="EJ63" s="85">
        <v>4094614.6799999997</v>
      </c>
      <c r="EK63" s="85">
        <v>4385044.04</v>
      </c>
      <c r="EL63" s="85">
        <v>4600841.24</v>
      </c>
      <c r="EM63" s="85">
        <v>4604532.9700000007</v>
      </c>
      <c r="EN63" s="85">
        <v>4376604.0500000007</v>
      </c>
      <c r="EO63" s="85">
        <v>4507394.7500000009</v>
      </c>
      <c r="EP63" s="85">
        <v>4417514.9600000009</v>
      </c>
      <c r="EQ63" s="85">
        <v>4582572.8</v>
      </c>
      <c r="ER63" s="85">
        <v>4966031.5100000007</v>
      </c>
      <c r="ES63" s="85">
        <v>4450891.26</v>
      </c>
      <c r="ET63" s="85">
        <v>4911656.72</v>
      </c>
      <c r="EU63" s="85">
        <v>4683993.58</v>
      </c>
      <c r="EV63" s="85">
        <v>4842144.82</v>
      </c>
      <c r="EW63" s="85">
        <v>4723729.9700000007</v>
      </c>
      <c r="EX63" s="85">
        <v>4939789.3499999996</v>
      </c>
      <c r="EY63" s="85">
        <v>4933900.3499999996</v>
      </c>
      <c r="EZ63" s="85">
        <v>4680679.45</v>
      </c>
      <c r="FA63" s="85">
        <v>4884079.3099999996</v>
      </c>
      <c r="FB63" s="85">
        <v>4760692.12</v>
      </c>
      <c r="FC63" s="85">
        <v>4995524.080000001</v>
      </c>
      <c r="FD63" s="85">
        <v>5511302.5000000009</v>
      </c>
      <c r="FE63" s="85">
        <v>5010511.2200000007</v>
      </c>
      <c r="FF63" s="85">
        <v>5460610.9900000012</v>
      </c>
      <c r="FG63" s="85">
        <v>545462.80999999994</v>
      </c>
      <c r="FH63" s="85">
        <v>1588250.94</v>
      </c>
      <c r="FI63" s="85">
        <v>5299859.43</v>
      </c>
      <c r="FJ63" s="85">
        <v>5533926.8899999997</v>
      </c>
      <c r="FK63" s="85">
        <v>5547552.8599999994</v>
      </c>
      <c r="FL63" s="85">
        <v>5289766.6099999994</v>
      </c>
      <c r="FM63" s="85">
        <v>5490080.8499999996</v>
      </c>
      <c r="FN63" s="85">
        <v>5318942.05</v>
      </c>
      <c r="FO63" s="85">
        <v>5552215.75</v>
      </c>
      <c r="FP63" s="85">
        <v>5907146.79</v>
      </c>
      <c r="FQ63" s="85">
        <v>5296527.8600000003</v>
      </c>
      <c r="FR63" s="85">
        <v>5843616.5300000003</v>
      </c>
      <c r="FS63" s="85">
        <v>5607130.2199999997</v>
      </c>
      <c r="FT63" s="85">
        <v>5779187.6499999994</v>
      </c>
      <c r="FU63" s="85">
        <v>5599811.5</v>
      </c>
      <c r="FV63" s="85">
        <v>5894411.1100000003</v>
      </c>
      <c r="FW63" s="85">
        <v>5905623.0899999999</v>
      </c>
      <c r="FX63" s="85">
        <v>5595470.6600000001</v>
      </c>
      <c r="FY63" s="85">
        <v>5790209.2100000009</v>
      </c>
      <c r="FZ63" s="85">
        <v>5646491.21</v>
      </c>
      <c r="GA63" s="85">
        <v>5883857.8899999997</v>
      </c>
    </row>
    <row r="64" spans="2:183">
      <c r="B64" s="183" t="s">
        <v>2</v>
      </c>
      <c r="C64" s="654" t="s">
        <v>229</v>
      </c>
      <c r="D64" s="184">
        <v>31.020991110116569</v>
      </c>
      <c r="E64" s="184">
        <v>30.919902934639634</v>
      </c>
      <c r="F64" s="184">
        <v>30.875737060831366</v>
      </c>
      <c r="G64" s="184">
        <v>30.884112459357798</v>
      </c>
      <c r="H64" s="184">
        <v>30.71672689066974</v>
      </c>
      <c r="I64" s="184">
        <v>30.882794935047063</v>
      </c>
      <c r="J64" s="184">
        <v>31.14692550256208</v>
      </c>
      <c r="K64" s="184">
        <v>31.15635109724241</v>
      </c>
      <c r="L64" s="184">
        <v>30.882461321185481</v>
      </c>
      <c r="M64" s="184">
        <v>31.019670053906687</v>
      </c>
      <c r="N64" s="184">
        <v>30.891550684519977</v>
      </c>
      <c r="O64" s="184">
        <v>31.178447992559292</v>
      </c>
      <c r="P64" s="184">
        <v>31.121570115336876</v>
      </c>
      <c r="Q64" s="184">
        <v>31.018492197361518</v>
      </c>
      <c r="R64" s="184">
        <v>31.146403215209627</v>
      </c>
      <c r="S64" s="184">
        <v>30.902423820963456</v>
      </c>
      <c r="T64" s="184">
        <v>31.608200068414071</v>
      </c>
      <c r="U64" s="184">
        <v>31.151437927107064</v>
      </c>
      <c r="V64" s="184">
        <v>30.960475500115777</v>
      </c>
      <c r="W64" s="184">
        <v>30.961507577664769</v>
      </c>
      <c r="X64" s="184">
        <v>31.165060520572737</v>
      </c>
      <c r="Y64" s="184">
        <v>31.114458091606149</v>
      </c>
      <c r="Z64" s="184">
        <v>31.167365429085304</v>
      </c>
      <c r="AA64" s="184">
        <v>31.13411571233285</v>
      </c>
      <c r="AB64" s="184">
        <v>32.812932459739145</v>
      </c>
      <c r="AC64" s="184">
        <v>33.169642740307062</v>
      </c>
      <c r="AD64" s="184">
        <v>32.969541352301462</v>
      </c>
      <c r="AE64" s="184">
        <v>32.988817675201659</v>
      </c>
      <c r="AF64" s="184">
        <v>32.974893210698546</v>
      </c>
      <c r="AG64" s="184">
        <v>32.975362312733097</v>
      </c>
      <c r="AH64" s="184">
        <v>33.380201350410267</v>
      </c>
      <c r="AI64" s="184">
        <v>33.094687569580792</v>
      </c>
      <c r="AJ64" s="184">
        <v>32.992588023671658</v>
      </c>
      <c r="AK64" s="184">
        <v>32.962444039402818</v>
      </c>
      <c r="AL64" s="184">
        <v>32.989143942303585</v>
      </c>
      <c r="AM64" s="184">
        <v>33.280540817594435</v>
      </c>
      <c r="AN64" s="184">
        <v>33.45285708490939</v>
      </c>
      <c r="AO64" s="184">
        <v>33.490633875047948</v>
      </c>
      <c r="AP64" s="184">
        <v>33.629902887809862</v>
      </c>
      <c r="AQ64" s="184">
        <v>33.960411573114506</v>
      </c>
      <c r="AR64" s="184">
        <v>33.775369189410739</v>
      </c>
      <c r="AS64" s="184">
        <v>33.486808050478217</v>
      </c>
      <c r="AT64" s="184">
        <v>33.607640181028309</v>
      </c>
      <c r="AU64" s="184">
        <v>33.452335273363289</v>
      </c>
      <c r="AV64" s="184">
        <v>33.50005955655228</v>
      </c>
      <c r="AW64" s="184">
        <v>33.778304911358219</v>
      </c>
      <c r="AX64" s="184">
        <v>33.500047573032035</v>
      </c>
      <c r="AY64" s="184">
        <v>33.648162712285128</v>
      </c>
      <c r="AZ64" s="184">
        <v>35.126363829357061</v>
      </c>
      <c r="BA64" s="184">
        <v>35.205834653929422</v>
      </c>
      <c r="BB64" s="184">
        <v>35.160480982171102</v>
      </c>
      <c r="BC64" s="184">
        <v>34.871399193162098</v>
      </c>
      <c r="BD64" s="184">
        <v>35.010152494952706</v>
      </c>
      <c r="BE64" s="184">
        <v>35.176247990501508</v>
      </c>
      <c r="BF64" s="184">
        <v>34.834968607967426</v>
      </c>
      <c r="BG64" s="184">
        <v>34.831419484061882</v>
      </c>
      <c r="BH64" s="184">
        <v>35.036444992400654</v>
      </c>
      <c r="BI64" s="184">
        <v>35.011592927631582</v>
      </c>
      <c r="BJ64" s="184">
        <v>35.035356347320068</v>
      </c>
      <c r="BK64" s="184">
        <v>35.018709534413787</v>
      </c>
      <c r="BL64" s="184">
        <v>36.139493337356065</v>
      </c>
      <c r="BM64" s="184">
        <v>36.046306239235513</v>
      </c>
      <c r="BN64" s="184">
        <v>36.021917815201434</v>
      </c>
      <c r="BO64" s="184">
        <v>36.355875157496854</v>
      </c>
      <c r="BP64" s="184">
        <v>37.491544655544445</v>
      </c>
      <c r="BQ64" s="184">
        <v>36.020849651406358</v>
      </c>
      <c r="BR64" s="184">
        <v>36.143917240690826</v>
      </c>
      <c r="BS64" s="184">
        <v>35.979629493763753</v>
      </c>
      <c r="BT64" s="184">
        <v>36.198149673983693</v>
      </c>
      <c r="BU64" s="184">
        <v>35.995080823515224</v>
      </c>
      <c r="BV64" s="184">
        <v>36.18253696433046</v>
      </c>
      <c r="BW64" s="184">
        <v>36.309888713520252</v>
      </c>
      <c r="BX64" s="184">
        <v>36.87826258530314</v>
      </c>
      <c r="BY64" s="184">
        <v>37.291956347920049</v>
      </c>
      <c r="BZ64" s="184">
        <v>36.908958235757211</v>
      </c>
      <c r="CA64" s="184">
        <v>36.91607643038828</v>
      </c>
      <c r="CB64" s="184">
        <v>36.902228491531474</v>
      </c>
      <c r="CC64" s="184">
        <v>36.596696493250754</v>
      </c>
      <c r="CD64" s="184">
        <v>36.870290061954982</v>
      </c>
      <c r="CE64" s="184">
        <v>36.872040131175616</v>
      </c>
      <c r="CF64" s="184">
        <v>37.079417973278019</v>
      </c>
      <c r="CG64" s="184">
        <v>36.88863118619372</v>
      </c>
      <c r="CH64" s="184">
        <v>36.87006788947118</v>
      </c>
      <c r="CI64" s="184">
        <v>36.999480650169637</v>
      </c>
      <c r="CJ64" s="184">
        <v>38.52041970070524</v>
      </c>
      <c r="CK64" s="184">
        <v>38.576784262924967</v>
      </c>
      <c r="CL64" s="184">
        <v>38.388216266352345</v>
      </c>
      <c r="CM64" s="184">
        <v>38.402459298608036</v>
      </c>
      <c r="CN64" s="184">
        <v>39.213592364457227</v>
      </c>
      <c r="CO64" s="184">
        <v>38.758314654474837</v>
      </c>
      <c r="CP64" s="184">
        <v>38.715938539490985</v>
      </c>
      <c r="CQ64" s="184">
        <v>38.710759198388288</v>
      </c>
      <c r="CR64" s="184">
        <v>38.592949473109911</v>
      </c>
      <c r="CS64" s="184">
        <v>38.732991831377696</v>
      </c>
      <c r="CT64" s="184">
        <v>38.724907155482292</v>
      </c>
      <c r="CU64" s="184">
        <v>38.698239047336202</v>
      </c>
      <c r="CV64" s="184">
        <v>39.979522450660255</v>
      </c>
      <c r="CW64" s="184">
        <v>39.888666928365303</v>
      </c>
      <c r="CX64" s="184">
        <v>40.2646134987884</v>
      </c>
      <c r="CY64" s="184">
        <v>40.615153676397263</v>
      </c>
      <c r="CZ64" s="184">
        <v>39.713655522041989</v>
      </c>
      <c r="DA64" s="184">
        <v>39.880230749104378</v>
      </c>
      <c r="DB64" s="184">
        <v>40.01370158331725</v>
      </c>
      <c r="DC64" s="184">
        <v>40.008053596343522</v>
      </c>
      <c r="DD64" s="184">
        <v>40.067327745044444</v>
      </c>
      <c r="DE64" s="184">
        <v>40.032646391106937</v>
      </c>
      <c r="DF64" s="184">
        <v>39.689040207393866</v>
      </c>
      <c r="DG64" s="184">
        <v>39.845042782809792</v>
      </c>
      <c r="DH64" s="184">
        <v>41.177303278138403</v>
      </c>
      <c r="DI64" s="184">
        <v>41.593668017138981</v>
      </c>
      <c r="DJ64" s="184">
        <v>41.540292154884767</v>
      </c>
      <c r="DK64" s="184">
        <v>41.427182398641207</v>
      </c>
      <c r="DL64" s="184">
        <v>42.045375184703751</v>
      </c>
      <c r="DM64" s="184">
        <v>41.411945276451064</v>
      </c>
      <c r="DN64" s="184">
        <v>41.371744110738419</v>
      </c>
      <c r="DO64" s="184">
        <v>41.598476229018516</v>
      </c>
      <c r="DP64" s="184">
        <v>41.60174293179346</v>
      </c>
      <c r="DQ64" s="184">
        <v>41.385163972105673</v>
      </c>
      <c r="DR64" s="184">
        <v>41.379850978049873</v>
      </c>
      <c r="DS64" s="184">
        <v>41.196971278617674</v>
      </c>
      <c r="DT64" s="184">
        <v>43.434516277685518</v>
      </c>
      <c r="DU64" s="184">
        <v>43.338023850810096</v>
      </c>
      <c r="DV64" s="184">
        <v>43.479242223434944</v>
      </c>
      <c r="DW64" s="184">
        <v>43.159606918079113</v>
      </c>
      <c r="DX64" s="184">
        <v>43.15249320785918</v>
      </c>
      <c r="DY64" s="184">
        <v>43.340713844471232</v>
      </c>
      <c r="DZ64" s="184">
        <v>43.293586174946192</v>
      </c>
      <c r="EA64" s="184">
        <v>43.477788583920336</v>
      </c>
      <c r="EB64" s="184">
        <v>43.34894797781795</v>
      </c>
      <c r="EC64" s="184">
        <v>43.505402965637664</v>
      </c>
      <c r="ED64" s="184">
        <v>43.680563554216874</v>
      </c>
      <c r="EE64" s="184">
        <v>43.469900966160218</v>
      </c>
      <c r="EF64" s="184">
        <v>44.352772091862207</v>
      </c>
      <c r="EG64" s="184">
        <v>44.236136398681715</v>
      </c>
      <c r="EH64" s="184">
        <v>44.578795851326191</v>
      </c>
      <c r="EI64" s="184">
        <v>44.157481622306719</v>
      </c>
      <c r="EJ64" s="184">
        <v>44.786107671778268</v>
      </c>
      <c r="EK64" s="184">
        <v>44.442413345765601</v>
      </c>
      <c r="EL64" s="184">
        <v>44.383531318432198</v>
      </c>
      <c r="EM64" s="184">
        <v>44.569629274714217</v>
      </c>
      <c r="EN64" s="184">
        <v>44.451482357959748</v>
      </c>
      <c r="EO64" s="184">
        <v>44.423586198060406</v>
      </c>
      <c r="EP64" s="184">
        <v>44.422136679940479</v>
      </c>
      <c r="EQ64" s="184">
        <v>44.203887372309943</v>
      </c>
      <c r="ER64" s="184">
        <v>47.935129779244981</v>
      </c>
      <c r="ES64" s="184">
        <v>47.629094586351911</v>
      </c>
      <c r="ET64" s="184">
        <v>48.175695859856994</v>
      </c>
      <c r="EU64" s="184">
        <v>47.838321571190754</v>
      </c>
      <c r="EV64" s="184">
        <v>47.819401929705016</v>
      </c>
      <c r="EW64" s="184">
        <v>48.026861299768193</v>
      </c>
      <c r="EX64" s="184">
        <v>47.970297447949036</v>
      </c>
      <c r="EY64" s="184">
        <v>47.972273429979872</v>
      </c>
      <c r="EZ64" s="184">
        <v>47.846988019544909</v>
      </c>
      <c r="FA64" s="184">
        <v>48.189749583131885</v>
      </c>
      <c r="FB64" s="184">
        <v>48.001977474616091</v>
      </c>
      <c r="FC64" s="184">
        <v>48.329438489222561</v>
      </c>
      <c r="FD64" s="184">
        <v>54.111953853706439</v>
      </c>
      <c r="FE64" s="184">
        <v>54.404126256813399</v>
      </c>
      <c r="FF64" s="184">
        <v>54.153924629344978</v>
      </c>
      <c r="FG64" s="184">
        <v>55.546110997963332</v>
      </c>
      <c r="FH64" s="184">
        <v>55.220462415687365</v>
      </c>
      <c r="FI64" s="184">
        <v>54.380400270883136</v>
      </c>
      <c r="FJ64" s="184">
        <v>54.124710398654194</v>
      </c>
      <c r="FK64" s="184">
        <v>54.32279880926734</v>
      </c>
      <c r="FL64" s="184">
        <v>54.38957206165108</v>
      </c>
      <c r="FM64" s="184">
        <v>54.54734172561799</v>
      </c>
      <c r="FN64" s="184">
        <v>54.367565647583127</v>
      </c>
      <c r="FO64" s="184">
        <v>54.312615551664436</v>
      </c>
      <c r="FP64" s="184">
        <v>58.193903830239982</v>
      </c>
      <c r="FQ64" s="184">
        <v>57.694496476150022</v>
      </c>
      <c r="FR64" s="184">
        <v>57.843844334019643</v>
      </c>
      <c r="FS64" s="184">
        <v>57.466591030213586</v>
      </c>
      <c r="FT64" s="184">
        <v>57.66731509938532</v>
      </c>
      <c r="FU64" s="184">
        <v>57.687196101862533</v>
      </c>
      <c r="FV64" s="184">
        <v>57.823491828366265</v>
      </c>
      <c r="FW64" s="184">
        <v>58.024554324117197</v>
      </c>
      <c r="FX64" s="184">
        <v>57.908540765425457</v>
      </c>
      <c r="FY64" s="184">
        <v>57.661068832281074</v>
      </c>
      <c r="FZ64" s="184">
        <v>57.875927205264347</v>
      </c>
      <c r="GA64" s="184">
        <v>57.614275544675642</v>
      </c>
    </row>
    <row r="65" spans="2:183">
      <c r="B65" s="42"/>
      <c r="C65" s="185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</row>
    <row r="66" spans="2:183">
      <c r="B66" s="188" t="s">
        <v>32</v>
      </c>
      <c r="C66" s="189" t="s">
        <v>33</v>
      </c>
      <c r="D66" s="162">
        <v>41275</v>
      </c>
      <c r="E66" s="162">
        <v>41306</v>
      </c>
      <c r="F66" s="162">
        <v>41334</v>
      </c>
      <c r="G66" s="162">
        <v>41365</v>
      </c>
      <c r="H66" s="162">
        <v>41395</v>
      </c>
      <c r="I66" s="162">
        <v>41426</v>
      </c>
      <c r="J66" s="162">
        <v>41456</v>
      </c>
      <c r="K66" s="162">
        <v>41487</v>
      </c>
      <c r="L66" s="162">
        <v>41518</v>
      </c>
      <c r="M66" s="162">
        <v>41548</v>
      </c>
      <c r="N66" s="162">
        <v>41579</v>
      </c>
      <c r="O66" s="162">
        <v>41609</v>
      </c>
      <c r="P66" s="162">
        <v>41640</v>
      </c>
      <c r="Q66" s="162">
        <v>41671</v>
      </c>
      <c r="R66" s="162">
        <v>41699</v>
      </c>
      <c r="S66" s="162">
        <v>41730</v>
      </c>
      <c r="T66" s="162">
        <v>41760</v>
      </c>
      <c r="U66" s="162">
        <v>41791</v>
      </c>
      <c r="V66" s="162">
        <v>41821</v>
      </c>
      <c r="W66" s="162">
        <v>41852</v>
      </c>
      <c r="X66" s="162">
        <v>41883</v>
      </c>
      <c r="Y66" s="162">
        <v>41913</v>
      </c>
      <c r="Z66" s="162">
        <v>41944</v>
      </c>
      <c r="AA66" s="162">
        <v>41974</v>
      </c>
      <c r="AB66" s="162">
        <v>42005</v>
      </c>
      <c r="AC66" s="162">
        <v>42036</v>
      </c>
      <c r="AD66" s="162">
        <v>42064</v>
      </c>
      <c r="AE66" s="162">
        <v>42095</v>
      </c>
      <c r="AF66" s="162">
        <v>42125</v>
      </c>
      <c r="AG66" s="162">
        <v>42156</v>
      </c>
      <c r="AH66" s="162">
        <v>42186</v>
      </c>
      <c r="AI66" s="162">
        <v>42217</v>
      </c>
      <c r="AJ66" s="162">
        <v>42248</v>
      </c>
      <c r="AK66" s="162">
        <v>42278</v>
      </c>
      <c r="AL66" s="162">
        <v>42309</v>
      </c>
      <c r="AM66" s="162">
        <v>42339</v>
      </c>
      <c r="AN66" s="162">
        <v>42370</v>
      </c>
      <c r="AO66" s="162">
        <v>42401</v>
      </c>
      <c r="AP66" s="162">
        <v>42430</v>
      </c>
      <c r="AQ66" s="162">
        <v>42461</v>
      </c>
      <c r="AR66" s="162">
        <v>42491</v>
      </c>
      <c r="AS66" s="162">
        <v>42522</v>
      </c>
      <c r="AT66" s="162">
        <v>42552</v>
      </c>
      <c r="AU66" s="162">
        <v>42583</v>
      </c>
      <c r="AV66" s="162">
        <v>42614</v>
      </c>
      <c r="AW66" s="162">
        <v>42644</v>
      </c>
      <c r="AX66" s="162">
        <v>42675</v>
      </c>
      <c r="AY66" s="162">
        <v>42705</v>
      </c>
      <c r="AZ66" s="162">
        <v>42736</v>
      </c>
      <c r="BA66" s="162">
        <v>42767</v>
      </c>
      <c r="BB66" s="162">
        <v>42795</v>
      </c>
      <c r="BC66" s="162">
        <v>42826</v>
      </c>
      <c r="BD66" s="162">
        <v>42856</v>
      </c>
      <c r="BE66" s="162">
        <v>42887</v>
      </c>
      <c r="BF66" s="162">
        <v>42917</v>
      </c>
      <c r="BG66" s="162">
        <v>42948</v>
      </c>
      <c r="BH66" s="162">
        <v>42979</v>
      </c>
      <c r="BI66" s="162">
        <v>43009</v>
      </c>
      <c r="BJ66" s="162">
        <v>43040</v>
      </c>
      <c r="BK66" s="162">
        <v>43070</v>
      </c>
      <c r="BL66" s="162">
        <v>43101</v>
      </c>
      <c r="BM66" s="162">
        <v>43132</v>
      </c>
      <c r="BN66" s="162">
        <v>43160</v>
      </c>
      <c r="BO66" s="162">
        <v>43191</v>
      </c>
      <c r="BP66" s="162">
        <v>43221</v>
      </c>
      <c r="BQ66" s="162">
        <v>43252</v>
      </c>
      <c r="BR66" s="162">
        <v>43282</v>
      </c>
      <c r="BS66" s="162">
        <v>43313</v>
      </c>
      <c r="BT66" s="162">
        <v>43344</v>
      </c>
      <c r="BU66" s="162">
        <v>43374</v>
      </c>
      <c r="BV66" s="162">
        <v>43405</v>
      </c>
      <c r="BW66" s="162">
        <v>43435</v>
      </c>
      <c r="BX66" s="162">
        <v>43466</v>
      </c>
      <c r="BY66" s="162">
        <v>43497</v>
      </c>
      <c r="BZ66" s="162">
        <v>43525</v>
      </c>
      <c r="CA66" s="162">
        <v>43556</v>
      </c>
      <c r="CB66" s="162">
        <v>43586</v>
      </c>
      <c r="CC66" s="162">
        <v>43617</v>
      </c>
      <c r="CD66" s="162">
        <v>43647</v>
      </c>
      <c r="CE66" s="162">
        <v>43678</v>
      </c>
      <c r="CF66" s="162">
        <v>43709</v>
      </c>
      <c r="CG66" s="162">
        <v>43739</v>
      </c>
      <c r="CH66" s="162">
        <v>43770</v>
      </c>
      <c r="CI66" s="162">
        <v>43800</v>
      </c>
      <c r="CJ66" s="162">
        <v>43831</v>
      </c>
      <c r="CK66" s="162">
        <v>43862</v>
      </c>
      <c r="CL66" s="162">
        <v>43891</v>
      </c>
      <c r="CM66" s="162">
        <v>43922</v>
      </c>
      <c r="CN66" s="162">
        <v>43952</v>
      </c>
      <c r="CO66" s="162">
        <v>43983</v>
      </c>
      <c r="CP66" s="162">
        <v>44013</v>
      </c>
      <c r="CQ66" s="162">
        <v>44044</v>
      </c>
      <c r="CR66" s="162">
        <v>44075</v>
      </c>
      <c r="CS66" s="162">
        <v>44105</v>
      </c>
      <c r="CT66" s="162">
        <v>44136</v>
      </c>
      <c r="CU66" s="162">
        <v>44166</v>
      </c>
      <c r="CV66" s="162">
        <v>44197</v>
      </c>
      <c r="CW66" s="162">
        <v>44228</v>
      </c>
      <c r="CX66" s="162">
        <v>44256</v>
      </c>
      <c r="CY66" s="162">
        <v>44287</v>
      </c>
      <c r="CZ66" s="162">
        <v>44317</v>
      </c>
      <c r="DA66" s="162">
        <v>44348</v>
      </c>
      <c r="DB66" s="162">
        <v>44378</v>
      </c>
      <c r="DC66" s="162">
        <v>44409</v>
      </c>
      <c r="DD66" s="162">
        <v>44440</v>
      </c>
      <c r="DE66" s="162">
        <v>44470</v>
      </c>
      <c r="DF66" s="162">
        <v>44501</v>
      </c>
      <c r="DG66" s="162">
        <v>44531</v>
      </c>
      <c r="DH66" s="162">
        <v>44562</v>
      </c>
      <c r="DI66" s="162">
        <v>44593</v>
      </c>
      <c r="DJ66" s="162">
        <v>44621</v>
      </c>
      <c r="DK66" s="162">
        <v>44652</v>
      </c>
      <c r="DL66" s="162">
        <v>44682</v>
      </c>
      <c r="DM66" s="162">
        <v>44713</v>
      </c>
      <c r="DN66" s="162">
        <v>44743</v>
      </c>
      <c r="DO66" s="162">
        <v>44774</v>
      </c>
      <c r="DP66" s="162">
        <v>44805</v>
      </c>
      <c r="DQ66" s="162">
        <v>44835</v>
      </c>
      <c r="DR66" s="162">
        <v>44866</v>
      </c>
      <c r="DS66" s="162">
        <v>44896</v>
      </c>
      <c r="DT66" s="162">
        <v>44927</v>
      </c>
      <c r="DU66" s="162">
        <v>44958</v>
      </c>
      <c r="DV66" s="162">
        <v>44986</v>
      </c>
      <c r="DW66" s="162">
        <v>45017</v>
      </c>
      <c r="DX66" s="162">
        <v>45047</v>
      </c>
      <c r="DY66" s="162">
        <v>45078</v>
      </c>
      <c r="DZ66" s="162">
        <v>45108</v>
      </c>
      <c r="EA66" s="162">
        <v>45139</v>
      </c>
      <c r="EB66" s="162">
        <v>45170</v>
      </c>
      <c r="EC66" s="162">
        <v>45200</v>
      </c>
      <c r="ED66" s="162">
        <v>45231</v>
      </c>
      <c r="EE66" s="162">
        <v>45261</v>
      </c>
      <c r="EF66" s="162">
        <v>45292</v>
      </c>
      <c r="EG66" s="162">
        <v>45323</v>
      </c>
      <c r="EH66" s="162">
        <v>45352</v>
      </c>
      <c r="EI66" s="162">
        <v>45383</v>
      </c>
      <c r="EJ66" s="162">
        <v>45413</v>
      </c>
      <c r="EK66" s="162">
        <v>45444</v>
      </c>
      <c r="EL66" s="162">
        <v>45474</v>
      </c>
      <c r="EM66" s="162">
        <v>45505</v>
      </c>
      <c r="EN66" s="162">
        <v>45536</v>
      </c>
      <c r="EO66" s="162">
        <v>45566</v>
      </c>
      <c r="EP66" s="162">
        <v>45597</v>
      </c>
      <c r="EQ66" s="162">
        <v>45627</v>
      </c>
      <c r="ER66" s="162">
        <v>45658</v>
      </c>
      <c r="ES66" s="162">
        <v>45689</v>
      </c>
      <c r="ET66" s="162">
        <v>45717</v>
      </c>
      <c r="EU66" s="162">
        <v>45748</v>
      </c>
      <c r="EV66" s="162">
        <v>45778</v>
      </c>
      <c r="EW66" s="162">
        <v>45809</v>
      </c>
      <c r="EX66" s="162">
        <v>45839</v>
      </c>
      <c r="EY66" s="162">
        <v>45870</v>
      </c>
      <c r="EZ66" s="162">
        <v>45901</v>
      </c>
      <c r="FA66" s="162">
        <v>45931</v>
      </c>
      <c r="FB66" s="162">
        <v>45962</v>
      </c>
      <c r="FC66" s="162">
        <v>45992</v>
      </c>
      <c r="FD66" s="162">
        <v>46023</v>
      </c>
      <c r="FE66" s="162">
        <v>46054</v>
      </c>
      <c r="FF66" s="162">
        <v>46082</v>
      </c>
      <c r="FG66" s="162">
        <v>46113</v>
      </c>
      <c r="FH66" s="162">
        <v>46143</v>
      </c>
      <c r="FI66" s="162">
        <v>46174</v>
      </c>
      <c r="FJ66" s="162">
        <v>46204</v>
      </c>
      <c r="FK66" s="162">
        <v>46235</v>
      </c>
      <c r="FL66" s="162">
        <v>46266</v>
      </c>
      <c r="FM66" s="162">
        <v>46296</v>
      </c>
      <c r="FN66" s="162">
        <v>46327</v>
      </c>
      <c r="FO66" s="162">
        <v>46357</v>
      </c>
      <c r="FP66" s="162">
        <v>46388</v>
      </c>
      <c r="FQ66" s="162">
        <v>46419</v>
      </c>
      <c r="FR66" s="162">
        <v>46447</v>
      </c>
      <c r="FS66" s="162">
        <v>46478</v>
      </c>
      <c r="FT66" s="162">
        <v>46508</v>
      </c>
      <c r="FU66" s="162">
        <v>46539</v>
      </c>
      <c r="FV66" s="162">
        <v>46569</v>
      </c>
      <c r="FW66" s="162">
        <v>46600</v>
      </c>
      <c r="FX66" s="162">
        <v>46631</v>
      </c>
      <c r="FY66" s="162">
        <v>46661</v>
      </c>
      <c r="FZ66" s="162">
        <v>46692</v>
      </c>
      <c r="GA66" s="162">
        <v>46722</v>
      </c>
    </row>
    <row r="67" spans="2:183">
      <c r="B67" s="75" t="s">
        <v>3</v>
      </c>
      <c r="C67" s="163" t="s">
        <v>34</v>
      </c>
      <c r="D67" s="164">
        <v>152</v>
      </c>
      <c r="E67" s="165">
        <v>152</v>
      </c>
      <c r="F67" s="165">
        <v>152</v>
      </c>
      <c r="G67" s="165">
        <v>152</v>
      </c>
      <c r="H67" s="165">
        <v>152</v>
      </c>
      <c r="I67" s="165">
        <v>152</v>
      </c>
      <c r="J67" s="165">
        <v>152</v>
      </c>
      <c r="K67" s="165">
        <v>152</v>
      </c>
      <c r="L67" s="165">
        <v>152</v>
      </c>
      <c r="M67" s="165">
        <v>152</v>
      </c>
      <c r="N67" s="165">
        <v>152</v>
      </c>
      <c r="O67" s="165">
        <v>152</v>
      </c>
      <c r="P67" s="165">
        <v>152</v>
      </c>
      <c r="Q67" s="165">
        <v>152</v>
      </c>
      <c r="R67" s="165">
        <v>152</v>
      </c>
      <c r="S67" s="165">
        <v>152</v>
      </c>
      <c r="T67" s="165">
        <v>152</v>
      </c>
      <c r="U67" s="165">
        <v>152</v>
      </c>
      <c r="V67" s="165">
        <v>152</v>
      </c>
      <c r="W67" s="165">
        <v>152</v>
      </c>
      <c r="X67" s="165">
        <v>152</v>
      </c>
      <c r="Y67" s="165">
        <v>152</v>
      </c>
      <c r="Z67" s="165">
        <v>152</v>
      </c>
      <c r="AA67" s="165">
        <v>152</v>
      </c>
      <c r="AB67" s="165">
        <v>152</v>
      </c>
      <c r="AC67" s="165">
        <v>152</v>
      </c>
      <c r="AD67" s="165">
        <v>152</v>
      </c>
      <c r="AE67" s="165">
        <v>152</v>
      </c>
      <c r="AF67" s="165">
        <v>152</v>
      </c>
      <c r="AG67" s="165">
        <v>152</v>
      </c>
      <c r="AH67" s="165">
        <v>152</v>
      </c>
      <c r="AI67" s="165">
        <v>152</v>
      </c>
      <c r="AJ67" s="165">
        <v>152</v>
      </c>
      <c r="AK67" s="165">
        <v>152</v>
      </c>
      <c r="AL67" s="165">
        <v>152</v>
      </c>
      <c r="AM67" s="165">
        <v>152</v>
      </c>
      <c r="AN67" s="165">
        <v>152</v>
      </c>
      <c r="AO67" s="165">
        <v>152</v>
      </c>
      <c r="AP67" s="165">
        <v>152</v>
      </c>
      <c r="AQ67" s="165">
        <v>152</v>
      </c>
      <c r="AR67" s="165">
        <v>152</v>
      </c>
      <c r="AS67" s="165">
        <v>152</v>
      </c>
      <c r="AT67" s="165">
        <v>152</v>
      </c>
      <c r="AU67" s="165">
        <v>152</v>
      </c>
      <c r="AV67" s="165">
        <v>152</v>
      </c>
      <c r="AW67" s="165">
        <v>152</v>
      </c>
      <c r="AX67" s="165">
        <v>152</v>
      </c>
      <c r="AY67" s="165">
        <v>152</v>
      </c>
      <c r="AZ67" s="165">
        <v>152</v>
      </c>
      <c r="BA67" s="165">
        <v>152</v>
      </c>
      <c r="BB67" s="165">
        <v>152</v>
      </c>
      <c r="BC67" s="165">
        <v>152</v>
      </c>
      <c r="BD67" s="165">
        <v>152</v>
      </c>
      <c r="BE67" s="165">
        <v>152</v>
      </c>
      <c r="BF67" s="165">
        <v>152</v>
      </c>
      <c r="BG67" s="165">
        <v>152</v>
      </c>
      <c r="BH67" s="165">
        <v>152</v>
      </c>
      <c r="BI67" s="165">
        <v>152</v>
      </c>
      <c r="BJ67" s="165">
        <v>152</v>
      </c>
      <c r="BK67" s="165">
        <v>152</v>
      </c>
      <c r="BL67" s="165">
        <v>152</v>
      </c>
      <c r="BM67" s="165">
        <v>152</v>
      </c>
      <c r="BN67" s="165">
        <v>152</v>
      </c>
      <c r="BO67" s="165">
        <v>152</v>
      </c>
      <c r="BP67" s="165">
        <v>152</v>
      </c>
      <c r="BQ67" s="165">
        <v>152</v>
      </c>
      <c r="BR67" s="165">
        <v>152</v>
      </c>
      <c r="BS67" s="165">
        <v>152</v>
      </c>
      <c r="BT67" s="165">
        <v>152</v>
      </c>
      <c r="BU67" s="165">
        <v>152</v>
      </c>
      <c r="BV67" s="165">
        <v>152</v>
      </c>
      <c r="BW67" s="165">
        <v>152</v>
      </c>
      <c r="BX67" s="165">
        <v>152</v>
      </c>
      <c r="BY67" s="165">
        <v>152</v>
      </c>
      <c r="BZ67" s="165">
        <v>152</v>
      </c>
      <c r="CA67" s="165">
        <v>152</v>
      </c>
      <c r="CB67" s="165">
        <v>152</v>
      </c>
      <c r="CC67" s="165">
        <v>152</v>
      </c>
      <c r="CD67" s="165">
        <v>152</v>
      </c>
      <c r="CE67" s="165">
        <v>152</v>
      </c>
      <c r="CF67" s="165">
        <v>152</v>
      </c>
      <c r="CG67" s="165">
        <v>152</v>
      </c>
      <c r="CH67" s="165">
        <v>152</v>
      </c>
      <c r="CI67" s="165">
        <v>152</v>
      </c>
      <c r="CJ67" s="165">
        <v>152</v>
      </c>
      <c r="CK67" s="165">
        <v>152</v>
      </c>
      <c r="CL67" s="165">
        <v>152</v>
      </c>
      <c r="CM67" s="165">
        <v>152</v>
      </c>
      <c r="CN67" s="165">
        <v>152</v>
      </c>
      <c r="CO67" s="165">
        <v>152</v>
      </c>
      <c r="CP67" s="165">
        <v>152</v>
      </c>
      <c r="CQ67" s="165">
        <v>152</v>
      </c>
      <c r="CR67" s="165">
        <v>152</v>
      </c>
      <c r="CS67" s="165">
        <v>152</v>
      </c>
      <c r="CT67" s="165">
        <v>152</v>
      </c>
      <c r="CU67" s="165">
        <v>152</v>
      </c>
      <c r="CV67" s="165">
        <v>152</v>
      </c>
      <c r="CW67" s="165">
        <v>152</v>
      </c>
      <c r="CX67" s="165">
        <v>152</v>
      </c>
      <c r="CY67" s="165">
        <v>152</v>
      </c>
      <c r="CZ67" s="165">
        <v>152</v>
      </c>
      <c r="DA67" s="165">
        <v>152</v>
      </c>
      <c r="DB67" s="165">
        <v>152</v>
      </c>
      <c r="DC67" s="165">
        <v>152</v>
      </c>
      <c r="DD67" s="165">
        <v>152</v>
      </c>
      <c r="DE67" s="165">
        <v>152</v>
      </c>
      <c r="DF67" s="165">
        <v>152</v>
      </c>
      <c r="DG67" s="165">
        <v>152</v>
      </c>
      <c r="DH67" s="165">
        <v>152</v>
      </c>
      <c r="DI67" s="165">
        <v>152</v>
      </c>
      <c r="DJ67" s="165">
        <v>152</v>
      </c>
      <c r="DK67" s="165">
        <v>152</v>
      </c>
      <c r="DL67" s="165">
        <v>152</v>
      </c>
      <c r="DM67" s="165">
        <v>152</v>
      </c>
      <c r="DN67" s="165">
        <v>152</v>
      </c>
      <c r="DO67" s="165">
        <v>152</v>
      </c>
      <c r="DP67" s="165">
        <v>152</v>
      </c>
      <c r="DQ67" s="165">
        <v>152</v>
      </c>
      <c r="DR67" s="165">
        <v>152</v>
      </c>
      <c r="DS67" s="165">
        <v>152</v>
      </c>
      <c r="DT67" s="165">
        <v>152</v>
      </c>
      <c r="DU67" s="165">
        <v>152</v>
      </c>
      <c r="DV67" s="165">
        <v>152</v>
      </c>
      <c r="DW67" s="165">
        <v>152</v>
      </c>
      <c r="DX67" s="165">
        <v>152</v>
      </c>
      <c r="DY67" s="165">
        <v>152</v>
      </c>
      <c r="DZ67" s="165">
        <v>152</v>
      </c>
      <c r="EA67" s="165">
        <v>152</v>
      </c>
      <c r="EB67" s="165">
        <v>152</v>
      </c>
      <c r="EC67" s="165">
        <v>152</v>
      </c>
      <c r="ED67" s="165">
        <v>152</v>
      </c>
      <c r="EE67" s="165">
        <v>152</v>
      </c>
      <c r="EF67" s="165">
        <v>152</v>
      </c>
      <c r="EG67" s="165">
        <v>152</v>
      </c>
      <c r="EH67" s="165">
        <v>152</v>
      </c>
      <c r="EI67" s="165">
        <v>152</v>
      </c>
      <c r="EJ67" s="165">
        <v>152</v>
      </c>
      <c r="EK67" s="165">
        <v>152</v>
      </c>
      <c r="EL67" s="165">
        <v>152</v>
      </c>
      <c r="EM67" s="165">
        <v>152</v>
      </c>
      <c r="EN67" s="165">
        <v>152</v>
      </c>
      <c r="EO67" s="165">
        <v>152</v>
      </c>
      <c r="EP67" s="165">
        <v>152</v>
      </c>
      <c r="EQ67" s="165">
        <v>152</v>
      </c>
      <c r="ER67" s="165">
        <v>152</v>
      </c>
      <c r="ES67" s="165">
        <v>152</v>
      </c>
      <c r="ET67" s="165">
        <v>152</v>
      </c>
      <c r="EU67" s="165">
        <v>152</v>
      </c>
      <c r="EV67" s="165">
        <v>152</v>
      </c>
      <c r="EW67" s="165">
        <v>152</v>
      </c>
      <c r="EX67" s="165">
        <v>152</v>
      </c>
      <c r="EY67" s="165">
        <v>152</v>
      </c>
      <c r="EZ67" s="165">
        <v>152</v>
      </c>
      <c r="FA67" s="165">
        <v>152</v>
      </c>
      <c r="FB67" s="165">
        <v>152</v>
      </c>
      <c r="FC67" s="165">
        <v>152</v>
      </c>
      <c r="FD67" s="165">
        <v>152</v>
      </c>
      <c r="FE67" s="165">
        <v>152</v>
      </c>
      <c r="FF67" s="165">
        <v>152</v>
      </c>
      <c r="FG67" s="165">
        <v>152</v>
      </c>
      <c r="FH67" s="165">
        <v>152</v>
      </c>
      <c r="FI67" s="165">
        <v>152</v>
      </c>
      <c r="FJ67" s="165">
        <v>152</v>
      </c>
      <c r="FK67" s="165">
        <v>152</v>
      </c>
      <c r="FL67" s="165">
        <v>152</v>
      </c>
      <c r="FM67" s="165">
        <v>152</v>
      </c>
      <c r="FN67" s="165">
        <v>152</v>
      </c>
      <c r="FO67" s="165">
        <v>152</v>
      </c>
      <c r="FP67" s="165">
        <v>152</v>
      </c>
      <c r="FQ67" s="165">
        <v>152</v>
      </c>
      <c r="FR67" s="165">
        <v>152</v>
      </c>
      <c r="FS67" s="165">
        <v>152</v>
      </c>
      <c r="FT67" s="165">
        <v>152</v>
      </c>
      <c r="FU67" s="165">
        <v>152</v>
      </c>
      <c r="FV67" s="165">
        <v>152</v>
      </c>
      <c r="FW67" s="165">
        <v>152</v>
      </c>
      <c r="FX67" s="165">
        <v>152</v>
      </c>
      <c r="FY67" s="165">
        <v>152</v>
      </c>
      <c r="FZ67" s="165">
        <v>152</v>
      </c>
      <c r="GA67" s="165">
        <v>152</v>
      </c>
    </row>
    <row r="68" spans="2:183">
      <c r="B68" s="96" t="s">
        <v>3</v>
      </c>
      <c r="C68" s="166" t="s">
        <v>35</v>
      </c>
      <c r="D68" s="167">
        <v>44357.708333333336</v>
      </c>
      <c r="E68" s="168">
        <v>39962.911666666667</v>
      </c>
      <c r="F68" s="168">
        <v>41060.890833333338</v>
      </c>
      <c r="G68" s="168">
        <v>0</v>
      </c>
      <c r="H68" s="168">
        <v>19741.740833333333</v>
      </c>
      <c r="I68" s="168">
        <v>42808.424583333333</v>
      </c>
      <c r="J68" s="168">
        <v>44637.3125</v>
      </c>
      <c r="K68" s="168">
        <v>44438.859166666669</v>
      </c>
      <c r="L68" s="168">
        <v>42528.768333333333</v>
      </c>
      <c r="M68" s="168">
        <v>43732.5</v>
      </c>
      <c r="N68" s="168">
        <v>42125.502500000002</v>
      </c>
      <c r="O68" s="168">
        <v>43815.833333333336</v>
      </c>
      <c r="P68" s="168">
        <v>44281.515833333331</v>
      </c>
      <c r="Q68" s="168">
        <v>39970.945416666662</v>
      </c>
      <c r="R68" s="168">
        <v>43560.205833333333</v>
      </c>
      <c r="S68" s="168">
        <v>42279.5625</v>
      </c>
      <c r="T68" s="168">
        <v>43685.890833333338</v>
      </c>
      <c r="U68" s="168">
        <v>42583.419166666667</v>
      </c>
      <c r="V68" s="168">
        <v>44400.322916666664</v>
      </c>
      <c r="W68" s="168">
        <v>44315.921666666669</v>
      </c>
      <c r="X68" s="168">
        <v>42204.567499999997</v>
      </c>
      <c r="Y68" s="168">
        <v>43852.666666666664</v>
      </c>
      <c r="Z68" s="168">
        <v>41718.645833333336</v>
      </c>
      <c r="AA68" s="168">
        <v>43602.382916666662</v>
      </c>
      <c r="AB68" s="168">
        <v>44317.994999999995</v>
      </c>
      <c r="AC68" s="168">
        <v>40129.395833333336</v>
      </c>
      <c r="AD68" s="168">
        <v>43665.992083333338</v>
      </c>
      <c r="AE68" s="168">
        <v>42250.033750000002</v>
      </c>
      <c r="AF68" s="168">
        <v>13957.907499999999</v>
      </c>
      <c r="AG68" s="168">
        <v>42699.150833333333</v>
      </c>
      <c r="AH68" s="168">
        <v>44501.713333333333</v>
      </c>
      <c r="AI68" s="168">
        <v>44609.557499999995</v>
      </c>
      <c r="AJ68" s="168">
        <v>42254.004999999997</v>
      </c>
      <c r="AK68" s="168">
        <v>43973.286666666667</v>
      </c>
      <c r="AL68" s="168">
        <v>42037.497499999998</v>
      </c>
      <c r="AM68" s="168">
        <v>43375.570416666662</v>
      </c>
      <c r="AN68" s="168">
        <v>44498.328333333331</v>
      </c>
      <c r="AO68" s="168">
        <v>41999.221250000002</v>
      </c>
      <c r="AP68" s="168">
        <v>44335.03125</v>
      </c>
      <c r="AQ68" s="168">
        <v>42641.601666666662</v>
      </c>
      <c r="AR68" s="168">
        <v>44336.041666666664</v>
      </c>
      <c r="AS68" s="168">
        <v>43034.21875</v>
      </c>
      <c r="AT68" s="168">
        <v>44862.724166666667</v>
      </c>
      <c r="AU68" s="168">
        <v>45002.119999999995</v>
      </c>
      <c r="AV68" s="168">
        <v>42756.06</v>
      </c>
      <c r="AW68" s="168">
        <v>44093.166666666664</v>
      </c>
      <c r="AX68" s="168">
        <v>42525.484166666662</v>
      </c>
      <c r="AY68" s="168">
        <v>43738.552083333336</v>
      </c>
      <c r="AZ68" s="168">
        <v>44645</v>
      </c>
      <c r="BA68" s="168">
        <v>40482.153749999998</v>
      </c>
      <c r="BB68" s="168">
        <v>44239.775833333333</v>
      </c>
      <c r="BC68" s="168">
        <v>12654.292916666665</v>
      </c>
      <c r="BD68" s="168">
        <v>43934.661666666667</v>
      </c>
      <c r="BE68" s="168">
        <v>43123.932500000003</v>
      </c>
      <c r="BF68" s="168">
        <v>44797.208333333336</v>
      </c>
      <c r="BG68" s="168">
        <v>44878.34375</v>
      </c>
      <c r="BH68" s="168">
        <v>42560.460833333338</v>
      </c>
      <c r="BI68" s="168">
        <v>43936.166666666664</v>
      </c>
      <c r="BJ68" s="168">
        <v>42339.924583333333</v>
      </c>
      <c r="BK68" s="168">
        <v>43847.661666666667</v>
      </c>
      <c r="BL68" s="168">
        <v>44673.328333333331</v>
      </c>
      <c r="BM68" s="168">
        <v>40622.650833333333</v>
      </c>
      <c r="BN68" s="168">
        <v>44302.270833333336</v>
      </c>
      <c r="BO68" s="168">
        <v>42665.291666666664</v>
      </c>
      <c r="BP68" s="168">
        <v>44606.744999999995</v>
      </c>
      <c r="BQ68" s="168">
        <v>43355.773333333338</v>
      </c>
      <c r="BR68" s="168">
        <v>45174.192500000005</v>
      </c>
      <c r="BS68" s="168">
        <v>45483.150833333333</v>
      </c>
      <c r="BT68" s="168">
        <v>43071.012916666667</v>
      </c>
      <c r="BU68" s="168">
        <v>44706.15625</v>
      </c>
      <c r="BV68" s="168">
        <v>43238.346250000002</v>
      </c>
      <c r="BW68" s="168">
        <v>44998.807499999995</v>
      </c>
      <c r="BX68" s="168">
        <v>45513.822916666664</v>
      </c>
      <c r="BY68" s="168">
        <v>41501.682500000003</v>
      </c>
      <c r="BZ68" s="168">
        <v>45126.682499999995</v>
      </c>
      <c r="CA68" s="168">
        <v>27930.695416666669</v>
      </c>
      <c r="CB68" s="168">
        <v>20561.949166666669</v>
      </c>
      <c r="CC68" s="168">
        <v>44137.979166666664</v>
      </c>
      <c r="CD68" s="168">
        <v>46257.796666666662</v>
      </c>
      <c r="CE68" s="168">
        <v>46455.364583333336</v>
      </c>
      <c r="CF68" s="168">
        <v>44455.505000000005</v>
      </c>
      <c r="CG68" s="168">
        <v>45703.395833333336</v>
      </c>
      <c r="CH68" s="168">
        <v>45305.255000000005</v>
      </c>
      <c r="CI68" s="168">
        <v>47150.895833333336</v>
      </c>
      <c r="CJ68" s="168">
        <v>47076.817499999997</v>
      </c>
      <c r="CK68" s="168">
        <v>43954.03125</v>
      </c>
      <c r="CL68" s="168">
        <v>46601.666666666664</v>
      </c>
      <c r="CM68" s="168">
        <v>44663.15625</v>
      </c>
      <c r="CN68" s="168">
        <v>45995.583333333336</v>
      </c>
      <c r="CO68" s="168">
        <v>44703.474166666667</v>
      </c>
      <c r="CP68" s="168">
        <v>46658.234166666662</v>
      </c>
      <c r="CQ68" s="168">
        <v>46772.895833333336</v>
      </c>
      <c r="CR68" s="168">
        <v>44580.505000000005</v>
      </c>
      <c r="CS68" s="168">
        <v>46112.958333333336</v>
      </c>
      <c r="CT68" s="168">
        <v>45286.104166666664</v>
      </c>
      <c r="CU68" s="168">
        <v>47191.21875</v>
      </c>
      <c r="CV68" s="168">
        <v>47080.640833333338</v>
      </c>
      <c r="CW68" s="168">
        <v>42602.40625</v>
      </c>
      <c r="CX68" s="168">
        <v>18085.342499999999</v>
      </c>
      <c r="CY68" s="168">
        <v>0</v>
      </c>
      <c r="CZ68" s="168">
        <v>45895.927083333336</v>
      </c>
      <c r="DA68" s="168">
        <v>44827.599166666667</v>
      </c>
      <c r="DB68" s="168">
        <v>46697.791666666664</v>
      </c>
      <c r="DC68" s="168">
        <v>46872.6875</v>
      </c>
      <c r="DD68" s="168">
        <v>44482.979166666664</v>
      </c>
      <c r="DE68" s="168">
        <v>46114.666666666664</v>
      </c>
      <c r="DF68" s="168">
        <v>45440.838333333333</v>
      </c>
      <c r="DG68" s="168">
        <v>46831.359166666662</v>
      </c>
      <c r="DH68" s="168">
        <v>46722.364583333336</v>
      </c>
      <c r="DI68" s="168">
        <v>42094.085833333338</v>
      </c>
      <c r="DJ68" s="168">
        <v>46245.260416666664</v>
      </c>
      <c r="DK68" s="168">
        <v>44142.036666666667</v>
      </c>
      <c r="DL68" s="168">
        <v>45393.885416666664</v>
      </c>
      <c r="DM68" s="168">
        <v>44354.599166666667</v>
      </c>
      <c r="DN68" s="168">
        <v>46354.203333333338</v>
      </c>
      <c r="DO68" s="168">
        <v>46250.807500000003</v>
      </c>
      <c r="DP68" s="168">
        <v>44047.713333333333</v>
      </c>
      <c r="DQ68" s="168">
        <v>45770.567500000005</v>
      </c>
      <c r="DR68" s="168">
        <v>45003.208333333336</v>
      </c>
      <c r="DS68" s="168">
        <v>46323.260416666664</v>
      </c>
      <c r="DT68" s="168">
        <v>46734.890833333338</v>
      </c>
      <c r="DU68" s="168">
        <v>42196.015833333338</v>
      </c>
      <c r="DV68" s="168">
        <v>46250.734166666662</v>
      </c>
      <c r="DW68" s="168">
        <v>20702.696666666667</v>
      </c>
      <c r="DX68" s="168">
        <v>38278.549583333333</v>
      </c>
      <c r="DY68" s="168">
        <v>44334.400833333333</v>
      </c>
      <c r="DZ68" s="168">
        <v>46514.203333333338</v>
      </c>
      <c r="EA68" s="168">
        <v>46300.114583333336</v>
      </c>
      <c r="EB68" s="168">
        <v>44176.869999999995</v>
      </c>
      <c r="EC68" s="168">
        <v>45695.911666666667</v>
      </c>
      <c r="ED68" s="168">
        <v>44739.645833333336</v>
      </c>
      <c r="EE68" s="168">
        <v>46462.338333333333</v>
      </c>
      <c r="EF68" s="168">
        <v>46907.458333333336</v>
      </c>
      <c r="EG68" s="168">
        <v>43902.510416666664</v>
      </c>
      <c r="EH68" s="168">
        <v>46403.135416666664</v>
      </c>
      <c r="EI68" s="168">
        <v>44480.203333333331</v>
      </c>
      <c r="EJ68" s="168">
        <v>45812.765833333331</v>
      </c>
      <c r="EK68" s="168">
        <v>44547.739583333336</v>
      </c>
      <c r="EL68" s="168">
        <v>46771.885416666664</v>
      </c>
      <c r="EM68" s="168">
        <v>46525.734166666662</v>
      </c>
      <c r="EN68" s="168">
        <v>44510.442500000005</v>
      </c>
      <c r="EO68" s="168">
        <v>45910.921666666662</v>
      </c>
      <c r="EP68" s="168">
        <v>44869.296666666669</v>
      </c>
      <c r="EQ68" s="168">
        <v>46875.515833333338</v>
      </c>
      <c r="ER68" s="168">
        <v>46526.8125</v>
      </c>
      <c r="ES68" s="168">
        <v>42071.205833333333</v>
      </c>
      <c r="ET68" s="168">
        <v>46015.885416666664</v>
      </c>
      <c r="EU68" s="168">
        <v>16305.626249999999</v>
      </c>
      <c r="EV68" s="168">
        <v>42750.46875</v>
      </c>
      <c r="EW68" s="168">
        <v>44370.333333333336</v>
      </c>
      <c r="EX68" s="168">
        <v>46280.995000000003</v>
      </c>
      <c r="EY68" s="168">
        <v>46270.786666666667</v>
      </c>
      <c r="EZ68" s="168">
        <v>44288.6875</v>
      </c>
      <c r="FA68" s="168">
        <v>45681.275833333333</v>
      </c>
      <c r="FB68" s="168">
        <v>44592.09375</v>
      </c>
      <c r="FC68" s="168">
        <v>46412.536666666667</v>
      </c>
      <c r="FD68" s="168">
        <v>45825.63</v>
      </c>
      <c r="FE68" s="168">
        <v>41530.346250000002</v>
      </c>
      <c r="FF68" s="168">
        <v>45652.494999999995</v>
      </c>
      <c r="FG68" s="168">
        <v>44007.953333333331</v>
      </c>
      <c r="FH68" s="168">
        <v>45317.640833333331</v>
      </c>
      <c r="FI68" s="168">
        <v>44150.588333333333</v>
      </c>
      <c r="FJ68" s="168">
        <v>46075.359166666662</v>
      </c>
      <c r="FK68" s="168">
        <v>45986.447916666664</v>
      </c>
      <c r="FL68" s="168">
        <v>43899.599166666667</v>
      </c>
      <c r="FM68" s="168">
        <v>45604.40625</v>
      </c>
      <c r="FN68" s="168">
        <v>44160.421666666669</v>
      </c>
      <c r="FO68" s="168">
        <v>46026.072916666664</v>
      </c>
      <c r="FP68" s="168">
        <v>45794.125</v>
      </c>
      <c r="FQ68" s="168">
        <v>41374.679583333338</v>
      </c>
      <c r="FR68" s="168">
        <v>45584.567500000005</v>
      </c>
      <c r="FS68" s="168">
        <v>44060.369999999995</v>
      </c>
      <c r="FT68" s="168">
        <v>14494.278749999999</v>
      </c>
      <c r="FU68" s="168">
        <v>43960.546666666669</v>
      </c>
      <c r="FV68" s="168">
        <v>45921.125</v>
      </c>
      <c r="FW68" s="168">
        <v>45805.765833333331</v>
      </c>
      <c r="FX68" s="168">
        <v>43836.703333333331</v>
      </c>
      <c r="FY68" s="168">
        <v>45155.354166666664</v>
      </c>
      <c r="FZ68" s="168">
        <v>44115.359166666669</v>
      </c>
      <c r="GA68" s="168">
        <v>45973.354166666664</v>
      </c>
    </row>
    <row r="69" spans="2:183">
      <c r="B69" s="96" t="s">
        <v>3</v>
      </c>
      <c r="C69" s="166" t="s">
        <v>36</v>
      </c>
      <c r="D69" s="169">
        <v>96304.8</v>
      </c>
      <c r="E69" s="170">
        <v>86744.41</v>
      </c>
      <c r="F69" s="170">
        <v>89099.199999999997</v>
      </c>
      <c r="G69" s="170">
        <v>0</v>
      </c>
      <c r="H69" s="170">
        <v>42821.2</v>
      </c>
      <c r="I69" s="170">
        <v>92914</v>
      </c>
      <c r="J69" s="170">
        <v>96938.8</v>
      </c>
      <c r="K69" s="170">
        <v>96486.8</v>
      </c>
      <c r="L69" s="170">
        <v>92284</v>
      </c>
      <c r="M69" s="170">
        <v>94901.8</v>
      </c>
      <c r="N69" s="170">
        <v>91368</v>
      </c>
      <c r="O69" s="170">
        <v>95061.8</v>
      </c>
      <c r="P69" s="170">
        <v>97046.8</v>
      </c>
      <c r="Q69" s="170">
        <v>87606.41</v>
      </c>
      <c r="R69" s="170">
        <v>95389.8</v>
      </c>
      <c r="S69" s="170">
        <v>92593</v>
      </c>
      <c r="T69" s="170">
        <v>95694.8</v>
      </c>
      <c r="U69" s="170">
        <v>93292</v>
      </c>
      <c r="V69" s="170">
        <v>97319.8</v>
      </c>
      <c r="W69" s="170">
        <v>97132.800000000003</v>
      </c>
      <c r="X69" s="170">
        <v>92424</v>
      </c>
      <c r="Y69" s="170">
        <v>96069.8</v>
      </c>
      <c r="Z69" s="170">
        <v>91305</v>
      </c>
      <c r="AA69" s="170">
        <v>95483.8</v>
      </c>
      <c r="AB69" s="170">
        <v>96669.8</v>
      </c>
      <c r="AC69" s="170">
        <v>87547.41</v>
      </c>
      <c r="AD69" s="170">
        <v>95182.8</v>
      </c>
      <c r="AE69" s="170">
        <v>92092</v>
      </c>
      <c r="AF69" s="170">
        <v>30413</v>
      </c>
      <c r="AG69" s="170">
        <v>93110</v>
      </c>
      <c r="AH69" s="170">
        <v>97093.8</v>
      </c>
      <c r="AI69" s="170">
        <v>97342.8</v>
      </c>
      <c r="AJ69" s="170">
        <v>92094</v>
      </c>
      <c r="AK69" s="170">
        <v>95891.8</v>
      </c>
      <c r="AL69" s="170">
        <v>91597</v>
      </c>
      <c r="AM69" s="170">
        <v>94513.8</v>
      </c>
      <c r="AN69" s="170">
        <v>96628.800000000003</v>
      </c>
      <c r="AO69" s="170">
        <v>91245</v>
      </c>
      <c r="AP69" s="170">
        <v>96247.8</v>
      </c>
      <c r="AQ69" s="170">
        <v>92547</v>
      </c>
      <c r="AR69" s="170">
        <v>96250.8</v>
      </c>
      <c r="AS69" s="170">
        <v>93439</v>
      </c>
      <c r="AT69" s="170">
        <v>97443.8</v>
      </c>
      <c r="AU69" s="170">
        <v>97772.800000000003</v>
      </c>
      <c r="AV69" s="170">
        <v>92801</v>
      </c>
      <c r="AW69" s="170">
        <v>95717.8</v>
      </c>
      <c r="AX69" s="170">
        <v>92289</v>
      </c>
      <c r="AY69" s="170">
        <v>94891.8</v>
      </c>
      <c r="AZ69" s="170">
        <v>96963.8</v>
      </c>
      <c r="BA69" s="170">
        <v>87942</v>
      </c>
      <c r="BB69" s="170">
        <v>96037.8</v>
      </c>
      <c r="BC69" s="170">
        <v>27446.2</v>
      </c>
      <c r="BD69" s="170">
        <v>95353.8</v>
      </c>
      <c r="BE69" s="170">
        <v>93643</v>
      </c>
      <c r="BF69" s="170">
        <v>97297.8</v>
      </c>
      <c r="BG69" s="170">
        <v>97486.8</v>
      </c>
      <c r="BH69" s="170">
        <v>92358</v>
      </c>
      <c r="BI69" s="170">
        <v>95361.8</v>
      </c>
      <c r="BJ69" s="170">
        <v>91856</v>
      </c>
      <c r="BK69" s="170">
        <v>95150.8</v>
      </c>
      <c r="BL69" s="170">
        <v>97023.8</v>
      </c>
      <c r="BM69" s="170">
        <v>88263.41</v>
      </c>
      <c r="BN69" s="170">
        <v>96167.8</v>
      </c>
      <c r="BO69" s="170">
        <v>92614</v>
      </c>
      <c r="BP69" s="170">
        <v>96878.8</v>
      </c>
      <c r="BQ69" s="170">
        <v>94172</v>
      </c>
      <c r="BR69" s="170">
        <v>98160.8</v>
      </c>
      <c r="BS69" s="170">
        <v>98866.8</v>
      </c>
      <c r="BT69" s="170">
        <v>93517</v>
      </c>
      <c r="BU69" s="170">
        <v>97120.8</v>
      </c>
      <c r="BV69" s="170">
        <v>93910</v>
      </c>
      <c r="BW69" s="170">
        <v>97764.800000000003</v>
      </c>
      <c r="BX69" s="170">
        <v>98949.8</v>
      </c>
      <c r="BY69" s="170">
        <v>90281.41</v>
      </c>
      <c r="BZ69" s="170">
        <v>98067.8</v>
      </c>
      <c r="CA69" s="170">
        <v>60726.2</v>
      </c>
      <c r="CB69" s="170">
        <v>44695.199999999997</v>
      </c>
      <c r="CC69" s="170">
        <v>95954</v>
      </c>
      <c r="CD69" s="170">
        <v>100643.8</v>
      </c>
      <c r="CE69" s="170">
        <v>101091.8</v>
      </c>
      <c r="CF69" s="170">
        <v>96689</v>
      </c>
      <c r="CG69" s="170">
        <v>99371.8</v>
      </c>
      <c r="CH69" s="170">
        <v>98630</v>
      </c>
      <c r="CI69" s="170">
        <v>102664.8</v>
      </c>
      <c r="CJ69" s="170">
        <v>102510.8</v>
      </c>
      <c r="CK69" s="170">
        <v>95694.2</v>
      </c>
      <c r="CL69" s="170">
        <v>101441.8</v>
      </c>
      <c r="CM69" s="170">
        <v>97146</v>
      </c>
      <c r="CN69" s="170">
        <v>100030.8</v>
      </c>
      <c r="CO69" s="170">
        <v>97245</v>
      </c>
      <c r="CP69" s="170">
        <v>101540.8</v>
      </c>
      <c r="CQ69" s="170">
        <v>101805.8</v>
      </c>
      <c r="CR69" s="170">
        <v>96970</v>
      </c>
      <c r="CS69" s="170">
        <v>100310.8</v>
      </c>
      <c r="CT69" s="170">
        <v>98587</v>
      </c>
      <c r="CU69" s="170">
        <v>102756.8</v>
      </c>
      <c r="CV69" s="170">
        <v>102511.8</v>
      </c>
      <c r="CW69" s="170">
        <v>92765</v>
      </c>
      <c r="CX69" s="170">
        <v>39375</v>
      </c>
      <c r="CY69" s="170">
        <v>0</v>
      </c>
      <c r="CZ69" s="170">
        <v>99818.8</v>
      </c>
      <c r="DA69" s="170">
        <v>97531</v>
      </c>
      <c r="DB69" s="170">
        <v>101634.8</v>
      </c>
      <c r="DC69" s="170">
        <v>102032.8</v>
      </c>
      <c r="DD69" s="170">
        <v>96742</v>
      </c>
      <c r="DE69" s="170">
        <v>100322.8</v>
      </c>
      <c r="DF69" s="170">
        <v>98932</v>
      </c>
      <c r="DG69" s="170">
        <v>101937.8</v>
      </c>
      <c r="DH69" s="170">
        <v>102668.8</v>
      </c>
      <c r="DI69" s="170">
        <v>92488.41</v>
      </c>
      <c r="DJ69" s="170">
        <v>101596.8</v>
      </c>
      <c r="DK69" s="170">
        <v>96891</v>
      </c>
      <c r="DL69" s="170">
        <v>99611.8</v>
      </c>
      <c r="DM69" s="170">
        <v>97377</v>
      </c>
      <c r="DN69" s="170">
        <v>101818.8</v>
      </c>
      <c r="DO69" s="170">
        <v>101595.8</v>
      </c>
      <c r="DP69" s="170">
        <v>96667</v>
      </c>
      <c r="DQ69" s="170">
        <v>100488.8</v>
      </c>
      <c r="DR69" s="170">
        <v>98874</v>
      </c>
      <c r="DS69" s="170">
        <v>101746.8</v>
      </c>
      <c r="DT69" s="170">
        <v>102210.8</v>
      </c>
      <c r="DU69" s="170">
        <v>92279.41</v>
      </c>
      <c r="DV69" s="170">
        <v>101109.8</v>
      </c>
      <c r="DW69" s="170">
        <v>45226.2</v>
      </c>
      <c r="DX69" s="170">
        <v>83611.8</v>
      </c>
      <c r="DY69" s="170">
        <v>96859</v>
      </c>
      <c r="DZ69" s="170">
        <v>101697.8</v>
      </c>
      <c r="EA69" s="170">
        <v>101213.8</v>
      </c>
      <c r="EB69" s="170">
        <v>96507</v>
      </c>
      <c r="EC69" s="170">
        <v>99836.800000000003</v>
      </c>
      <c r="ED69" s="170">
        <v>97805</v>
      </c>
      <c r="EE69" s="170">
        <v>101577.8</v>
      </c>
      <c r="EF69" s="170">
        <v>102125.8</v>
      </c>
      <c r="EG69" s="170">
        <v>95579.199999999997</v>
      </c>
      <c r="EH69" s="170">
        <v>100977.8</v>
      </c>
      <c r="EI69" s="170">
        <v>96731</v>
      </c>
      <c r="EJ69" s="170">
        <v>99616.8</v>
      </c>
      <c r="EK69" s="170">
        <v>96890</v>
      </c>
      <c r="EL69" s="170">
        <v>101802.8</v>
      </c>
      <c r="EM69" s="170">
        <v>101255.8</v>
      </c>
      <c r="EN69" s="170">
        <v>96807</v>
      </c>
      <c r="EO69" s="170">
        <v>99848.8</v>
      </c>
      <c r="EP69" s="170">
        <v>97637</v>
      </c>
      <c r="EQ69" s="170">
        <v>102037.8</v>
      </c>
      <c r="ER69" s="170">
        <v>101268.8</v>
      </c>
      <c r="ES69" s="170">
        <v>91570.41</v>
      </c>
      <c r="ET69" s="170">
        <v>100084.8</v>
      </c>
      <c r="EU69" s="170">
        <v>35463</v>
      </c>
      <c r="EV69" s="170">
        <v>92945.2</v>
      </c>
      <c r="EW69" s="170">
        <v>96481</v>
      </c>
      <c r="EX69" s="170">
        <v>100698.8</v>
      </c>
      <c r="EY69" s="170">
        <v>100662.8</v>
      </c>
      <c r="EZ69" s="170">
        <v>96301</v>
      </c>
      <c r="FA69" s="170">
        <v>99320.8</v>
      </c>
      <c r="FB69" s="170">
        <v>96994</v>
      </c>
      <c r="FC69" s="170">
        <v>100995.8</v>
      </c>
      <c r="FD69" s="170">
        <v>99650.8</v>
      </c>
      <c r="FE69" s="170">
        <v>90323</v>
      </c>
      <c r="FF69" s="170">
        <v>99258.8</v>
      </c>
      <c r="FG69" s="170">
        <v>95658</v>
      </c>
      <c r="FH69" s="170">
        <v>98496.8</v>
      </c>
      <c r="FI69" s="170">
        <v>95995</v>
      </c>
      <c r="FJ69" s="170">
        <v>100212.8</v>
      </c>
      <c r="FK69" s="170">
        <v>100019.8</v>
      </c>
      <c r="FL69" s="170">
        <v>95423</v>
      </c>
      <c r="FM69" s="170">
        <v>99141.8</v>
      </c>
      <c r="FN69" s="170">
        <v>96020</v>
      </c>
      <c r="FO69" s="170">
        <v>100118.8</v>
      </c>
      <c r="FP69" s="170">
        <v>99585.8</v>
      </c>
      <c r="FQ69" s="170">
        <v>89973.41</v>
      </c>
      <c r="FR69" s="170">
        <v>99098.8</v>
      </c>
      <c r="FS69" s="170">
        <v>95779</v>
      </c>
      <c r="FT69" s="170">
        <v>31491</v>
      </c>
      <c r="FU69" s="170">
        <v>95553</v>
      </c>
      <c r="FV69" s="170">
        <v>99872.8</v>
      </c>
      <c r="FW69" s="170">
        <v>99610.8</v>
      </c>
      <c r="FX69" s="170">
        <v>95271</v>
      </c>
      <c r="FY69" s="170">
        <v>98125.8</v>
      </c>
      <c r="FZ69" s="170">
        <v>95912</v>
      </c>
      <c r="GA69" s="170">
        <v>99996.800000000003</v>
      </c>
    </row>
    <row r="70" spans="2:183">
      <c r="B70" s="171" t="s">
        <v>3</v>
      </c>
      <c r="C70" s="172" t="s">
        <v>95</v>
      </c>
      <c r="D70" s="83">
        <v>0.85159168081494063</v>
      </c>
      <c r="E70" s="84">
        <v>0.84923647008145364</v>
      </c>
      <c r="F70" s="84">
        <v>0.78787492925863045</v>
      </c>
      <c r="G70" s="84">
        <v>0</v>
      </c>
      <c r="H70" s="84">
        <v>0.37865379173740799</v>
      </c>
      <c r="I70" s="84">
        <v>0.84899488304093562</v>
      </c>
      <c r="J70" s="84">
        <v>0.85719793435200908</v>
      </c>
      <c r="K70" s="84">
        <v>0.85320104697226939</v>
      </c>
      <c r="L70" s="84">
        <v>0.84323830409356726</v>
      </c>
      <c r="M70" s="84">
        <v>0.83918541312959827</v>
      </c>
      <c r="N70" s="84">
        <v>0.83486842105263159</v>
      </c>
      <c r="O70" s="84">
        <v>0.84060024052065652</v>
      </c>
      <c r="P70" s="84">
        <v>0.85815294284097343</v>
      </c>
      <c r="Q70" s="84">
        <v>0.85767553649749373</v>
      </c>
      <c r="R70" s="84">
        <v>0.843500636672326</v>
      </c>
      <c r="S70" s="84">
        <v>0.84606176900584795</v>
      </c>
      <c r="T70" s="84">
        <v>0.84619765138653091</v>
      </c>
      <c r="U70" s="84">
        <v>0.85244883040935671</v>
      </c>
      <c r="V70" s="84">
        <v>0.86056699207696663</v>
      </c>
      <c r="W70" s="84">
        <v>0.85891341256366727</v>
      </c>
      <c r="X70" s="84">
        <v>0.84451754385964917</v>
      </c>
      <c r="Y70" s="84">
        <v>0.84951365308432369</v>
      </c>
      <c r="Z70" s="84">
        <v>0.83429276315789469</v>
      </c>
      <c r="AA70" s="84">
        <v>0.84433184776457271</v>
      </c>
      <c r="AB70" s="84">
        <v>0.85481925580079232</v>
      </c>
      <c r="AC70" s="84">
        <v>0.85709792058270684</v>
      </c>
      <c r="AD70" s="84">
        <v>0.84167020373514434</v>
      </c>
      <c r="AE70" s="84">
        <v>0.84148391812865497</v>
      </c>
      <c r="AF70" s="84">
        <v>0.26893215902659878</v>
      </c>
      <c r="AG70" s="84">
        <v>0.85078581871345027</v>
      </c>
      <c r="AH70" s="84">
        <v>0.85856854838709684</v>
      </c>
      <c r="AI70" s="84">
        <v>0.86077037351443131</v>
      </c>
      <c r="AJ70" s="84">
        <v>0.8415021929824561</v>
      </c>
      <c r="AK70" s="84">
        <v>0.84793965761177137</v>
      </c>
      <c r="AL70" s="84">
        <v>0.83696089181286548</v>
      </c>
      <c r="AM70" s="84">
        <v>0.8357544567062819</v>
      </c>
      <c r="AN70" s="84">
        <v>0.85445670628183368</v>
      </c>
      <c r="AO70" s="84">
        <v>0.86249432849364793</v>
      </c>
      <c r="AP70" s="84">
        <v>0.85108764855687613</v>
      </c>
      <c r="AQ70" s="84">
        <v>0.84564144736842106</v>
      </c>
      <c r="AR70" s="84">
        <v>0.8511141765704584</v>
      </c>
      <c r="AS70" s="84">
        <v>0.85379203216374266</v>
      </c>
      <c r="AT70" s="84">
        <v>0.86166348330503684</v>
      </c>
      <c r="AU70" s="84">
        <v>0.86457272212790037</v>
      </c>
      <c r="AV70" s="84">
        <v>0.84796235380116958</v>
      </c>
      <c r="AW70" s="84">
        <v>0.84640103282399548</v>
      </c>
      <c r="AX70" s="84">
        <v>0.84328399122807018</v>
      </c>
      <c r="AY70" s="84">
        <v>0.83909698641765706</v>
      </c>
      <c r="AZ70" s="84">
        <v>0.85741900113186198</v>
      </c>
      <c r="BA70" s="84">
        <v>0.86096099624060152</v>
      </c>
      <c r="BB70" s="84">
        <v>0.84923068760611209</v>
      </c>
      <c r="BC70" s="84">
        <v>0.25078764619883043</v>
      </c>
      <c r="BD70" s="84">
        <v>0.84318230050933785</v>
      </c>
      <c r="BE70" s="84">
        <v>0.85565606725146204</v>
      </c>
      <c r="BF70" s="84">
        <v>0.86037245331069612</v>
      </c>
      <c r="BG70" s="84">
        <v>0.8620437181663837</v>
      </c>
      <c r="BH70" s="84">
        <v>0.84391447368421058</v>
      </c>
      <c r="BI70" s="84">
        <v>0.84325304187889083</v>
      </c>
      <c r="BJ70" s="84">
        <v>0.83932748538011692</v>
      </c>
      <c r="BK70" s="84">
        <v>0.84138723825693273</v>
      </c>
      <c r="BL70" s="84">
        <v>0.85794956140350875</v>
      </c>
      <c r="BM70" s="84">
        <v>0.86410763236215538</v>
      </c>
      <c r="BN70" s="84">
        <v>0.85038023486134695</v>
      </c>
      <c r="BO70" s="84">
        <v>0.84625365497076022</v>
      </c>
      <c r="BP70" s="84">
        <v>0.8566673740803622</v>
      </c>
      <c r="BQ70" s="84">
        <v>0.86048976608187133</v>
      </c>
      <c r="BR70" s="84">
        <v>0.86800367855121674</v>
      </c>
      <c r="BS70" s="84">
        <v>0.8742466044142615</v>
      </c>
      <c r="BT70" s="84">
        <v>0.85450475146198834</v>
      </c>
      <c r="BU70" s="84">
        <v>0.85880730050933785</v>
      </c>
      <c r="BV70" s="84">
        <v>0.85809576023391809</v>
      </c>
      <c r="BW70" s="84">
        <v>0.8645019807583475</v>
      </c>
      <c r="BX70" s="84">
        <v>0.87498054612337295</v>
      </c>
      <c r="BY70" s="84">
        <v>0.88386405466791984</v>
      </c>
      <c r="BZ70" s="84">
        <v>0.8671813101301642</v>
      </c>
      <c r="CA70" s="84">
        <v>0.5548812134502924</v>
      </c>
      <c r="CB70" s="84">
        <v>0.39522495755517822</v>
      </c>
      <c r="CC70" s="84">
        <v>0.87677266081871341</v>
      </c>
      <c r="CD70" s="84">
        <v>0.88996003112620259</v>
      </c>
      <c r="CE70" s="84">
        <v>0.89392154782116584</v>
      </c>
      <c r="CF70" s="84">
        <v>0.88348866959064332</v>
      </c>
      <c r="CG70" s="84">
        <v>0.87871215336728925</v>
      </c>
      <c r="CH70" s="84">
        <v>0.90122441520467833</v>
      </c>
      <c r="CI70" s="84">
        <v>0.90783106960950766</v>
      </c>
      <c r="CJ70" s="84">
        <v>0.90646929824561406</v>
      </c>
      <c r="CK70" s="84">
        <v>0.9045504385964912</v>
      </c>
      <c r="CL70" s="84">
        <v>0.89701648273910584</v>
      </c>
      <c r="CM70" s="84">
        <v>0.88766447368421053</v>
      </c>
      <c r="CN70" s="84">
        <v>0.8845394736842106</v>
      </c>
      <c r="CO70" s="84">
        <v>0.88856907894736847</v>
      </c>
      <c r="CP70" s="84">
        <v>0.89789190718732315</v>
      </c>
      <c r="CQ70" s="84">
        <v>0.90023521505376347</v>
      </c>
      <c r="CR70" s="84">
        <v>0.88605628654970758</v>
      </c>
      <c r="CS70" s="84">
        <v>0.88701542161856262</v>
      </c>
      <c r="CT70" s="84">
        <v>0.90083150584795324</v>
      </c>
      <c r="CU70" s="84">
        <v>0.90864459535936615</v>
      </c>
      <c r="CV70" s="84">
        <v>0.90647814091680823</v>
      </c>
      <c r="CW70" s="84">
        <v>0.90817864974937346</v>
      </c>
      <c r="CX70" s="84">
        <v>0.34818017826825126</v>
      </c>
      <c r="CY70" s="84">
        <v>0</v>
      </c>
      <c r="CZ70" s="84">
        <v>0.88266482739105834</v>
      </c>
      <c r="DA70" s="84">
        <v>0.89118238304093567</v>
      </c>
      <c r="DB70" s="84">
        <v>0.89872311827956997</v>
      </c>
      <c r="DC70" s="84">
        <v>0.90224250141482742</v>
      </c>
      <c r="DD70" s="84">
        <v>0.88397295321637426</v>
      </c>
      <c r="DE70" s="84">
        <v>0.88712153367289193</v>
      </c>
      <c r="DF70" s="84">
        <v>0.90398391812865497</v>
      </c>
      <c r="DG70" s="84">
        <v>0.90140244765138655</v>
      </c>
      <c r="DH70" s="84">
        <v>0.90786644029428409</v>
      </c>
      <c r="DI70" s="84">
        <v>0.90547080592105267</v>
      </c>
      <c r="DJ70" s="84">
        <v>0.89838709677419359</v>
      </c>
      <c r="DK70" s="84">
        <v>0.88533442982456145</v>
      </c>
      <c r="DL70" s="84">
        <v>0.88083439445387668</v>
      </c>
      <c r="DM70" s="84">
        <v>0.88977521929824566</v>
      </c>
      <c r="DN70" s="84">
        <v>0.90035016977928695</v>
      </c>
      <c r="DO70" s="84">
        <v>0.89837825410299943</v>
      </c>
      <c r="DP70" s="84">
        <v>0.88328764619883038</v>
      </c>
      <c r="DQ70" s="84">
        <v>0.88858941709111494</v>
      </c>
      <c r="DR70" s="84">
        <v>0.90345394736842111</v>
      </c>
      <c r="DS70" s="84">
        <v>0.89971349745331075</v>
      </c>
      <c r="DT70" s="84">
        <v>0.90381649688737975</v>
      </c>
      <c r="DU70" s="84">
        <v>0.90342467496867174</v>
      </c>
      <c r="DV70" s="84">
        <v>0.89408071590265992</v>
      </c>
      <c r="DW70" s="84">
        <v>0.41325109649122804</v>
      </c>
      <c r="DX70" s="84">
        <v>0.73935165534804759</v>
      </c>
      <c r="DY70" s="84">
        <v>0.88504203216374266</v>
      </c>
      <c r="DZ70" s="84">
        <v>0.89928020656479912</v>
      </c>
      <c r="EA70" s="84">
        <v>0.89500035370684783</v>
      </c>
      <c r="EB70" s="84">
        <v>0.88182565789473688</v>
      </c>
      <c r="EC70" s="84">
        <v>0.88282399547255241</v>
      </c>
      <c r="ED70" s="84">
        <v>0.89368603801169588</v>
      </c>
      <c r="EE70" s="84">
        <v>0.89821908602150535</v>
      </c>
      <c r="EF70" s="84">
        <v>0.90306486983588008</v>
      </c>
      <c r="EG70" s="84">
        <v>0.90346339987900781</v>
      </c>
      <c r="EH70" s="84">
        <v>0.89291348330503684</v>
      </c>
      <c r="EI70" s="84">
        <v>0.88387244152046784</v>
      </c>
      <c r="EJ70" s="84">
        <v>0.88087860780984717</v>
      </c>
      <c r="EK70" s="84">
        <v>0.88532529239766078</v>
      </c>
      <c r="EL70" s="84">
        <v>0.90020868704018109</v>
      </c>
      <c r="EM70" s="84">
        <v>0.89537174589700064</v>
      </c>
      <c r="EN70" s="84">
        <v>0.88456688596491229</v>
      </c>
      <c r="EO70" s="84">
        <v>0.88293010752688172</v>
      </c>
      <c r="EP70" s="84">
        <v>0.89215095029239766</v>
      </c>
      <c r="EQ70" s="84">
        <v>0.90228671477079803</v>
      </c>
      <c r="ER70" s="84">
        <v>0.89548670062252411</v>
      </c>
      <c r="ES70" s="84">
        <v>0.89648349389097748</v>
      </c>
      <c r="ET70" s="84">
        <v>0.88501697792869272</v>
      </c>
      <c r="EU70" s="84">
        <v>0.32404057017543858</v>
      </c>
      <c r="EV70" s="84">
        <v>0.82188384267119408</v>
      </c>
      <c r="EW70" s="84">
        <v>0.88158808479532169</v>
      </c>
      <c r="EX70" s="84">
        <v>0.89044637804187887</v>
      </c>
      <c r="EY70" s="84">
        <v>0.89012804187889083</v>
      </c>
      <c r="EZ70" s="84">
        <v>0.87994334795321638</v>
      </c>
      <c r="FA70" s="84">
        <v>0.8782611771363894</v>
      </c>
      <c r="FB70" s="84">
        <v>0.88627558479532165</v>
      </c>
      <c r="FC70" s="84">
        <v>0.89307265138653091</v>
      </c>
      <c r="FD70" s="84">
        <v>0.8811792586304471</v>
      </c>
      <c r="FE70" s="84">
        <v>0.88427122493734334</v>
      </c>
      <c r="FF70" s="84">
        <v>0.8777129315223543</v>
      </c>
      <c r="FG70" s="84">
        <v>0.87406798245614037</v>
      </c>
      <c r="FH70" s="84">
        <v>0.87097481607243921</v>
      </c>
      <c r="FI70" s="84">
        <v>0.87714729532163738</v>
      </c>
      <c r="FJ70" s="84">
        <v>0.88614883984153936</v>
      </c>
      <c r="FK70" s="84">
        <v>0.88444220430107534</v>
      </c>
      <c r="FL70" s="84">
        <v>0.87192068713450288</v>
      </c>
      <c r="FM70" s="84">
        <v>0.87667833899264291</v>
      </c>
      <c r="FN70" s="84">
        <v>0.877375730994152</v>
      </c>
      <c r="FO70" s="84">
        <v>0.88531762874929265</v>
      </c>
      <c r="FP70" s="84">
        <v>0.88060448500282973</v>
      </c>
      <c r="FQ70" s="84">
        <v>0.88084870379072688</v>
      </c>
      <c r="FR70" s="84">
        <v>0.87629810413129605</v>
      </c>
      <c r="FS70" s="84">
        <v>0.87517361111111114</v>
      </c>
      <c r="FT70" s="84">
        <v>0.27846455857385399</v>
      </c>
      <c r="FU70" s="84">
        <v>0.87310855263157894</v>
      </c>
      <c r="FV70" s="84">
        <v>0.88314233163554046</v>
      </c>
      <c r="FW70" s="84">
        <v>0.88082555178268251</v>
      </c>
      <c r="FX70" s="84">
        <v>0.870531798245614</v>
      </c>
      <c r="FY70" s="84">
        <v>0.86769418505942275</v>
      </c>
      <c r="FZ70" s="84">
        <v>0.87638888888888888</v>
      </c>
      <c r="GA70" s="84">
        <v>0.88423882286361066</v>
      </c>
    </row>
    <row r="71" spans="2:183">
      <c r="B71" s="96" t="s">
        <v>3</v>
      </c>
      <c r="C71" s="166" t="s">
        <v>268</v>
      </c>
      <c r="D71" s="169">
        <v>1064585</v>
      </c>
      <c r="E71" s="170">
        <v>959109.88</v>
      </c>
      <c r="F71" s="170">
        <v>985461.38</v>
      </c>
      <c r="G71" s="170">
        <v>0</v>
      </c>
      <c r="H71" s="170">
        <v>473801.78</v>
      </c>
      <c r="I71" s="170">
        <v>1027402.19</v>
      </c>
      <c r="J71" s="170">
        <v>1071295.5</v>
      </c>
      <c r="K71" s="170">
        <v>1066532.6200000001</v>
      </c>
      <c r="L71" s="170">
        <v>1020690.44</v>
      </c>
      <c r="M71" s="170">
        <v>1049580</v>
      </c>
      <c r="N71" s="170">
        <v>1011012.06</v>
      </c>
      <c r="O71" s="170">
        <v>1051580</v>
      </c>
      <c r="P71" s="170">
        <v>1062756.3799999999</v>
      </c>
      <c r="Q71" s="170">
        <v>959302.69</v>
      </c>
      <c r="R71" s="170">
        <v>1045444.94</v>
      </c>
      <c r="S71" s="170">
        <v>1014709.5</v>
      </c>
      <c r="T71" s="170">
        <v>1048461.38</v>
      </c>
      <c r="U71" s="170">
        <v>1022002.06</v>
      </c>
      <c r="V71" s="170">
        <v>1065607.75</v>
      </c>
      <c r="W71" s="170">
        <v>1063582.1200000001</v>
      </c>
      <c r="X71" s="170">
        <v>1012909.62</v>
      </c>
      <c r="Y71" s="170">
        <v>1052464</v>
      </c>
      <c r="Z71" s="170">
        <v>1001247.5</v>
      </c>
      <c r="AA71" s="170">
        <v>1046457.19</v>
      </c>
      <c r="AB71" s="170">
        <v>1063631.8799999999</v>
      </c>
      <c r="AC71" s="170">
        <v>963105.5</v>
      </c>
      <c r="AD71" s="170">
        <v>1047983.81</v>
      </c>
      <c r="AE71" s="170">
        <v>1014000.81</v>
      </c>
      <c r="AF71" s="170">
        <v>334989.78000000003</v>
      </c>
      <c r="AG71" s="170">
        <v>1024779.62</v>
      </c>
      <c r="AH71" s="170">
        <v>1068041.1200000001</v>
      </c>
      <c r="AI71" s="170">
        <v>1070629.3799999999</v>
      </c>
      <c r="AJ71" s="170">
        <v>1014096.12</v>
      </c>
      <c r="AK71" s="170">
        <v>1055358.8799999999</v>
      </c>
      <c r="AL71" s="170">
        <v>1008899.94</v>
      </c>
      <c r="AM71" s="170">
        <v>1041013.69</v>
      </c>
      <c r="AN71" s="170">
        <v>1067959.8799999999</v>
      </c>
      <c r="AO71" s="170">
        <v>1007981.31</v>
      </c>
      <c r="AP71" s="170">
        <v>1064040.75</v>
      </c>
      <c r="AQ71" s="170">
        <v>1023398.44</v>
      </c>
      <c r="AR71" s="170">
        <v>1064065</v>
      </c>
      <c r="AS71" s="170">
        <v>1032821.25</v>
      </c>
      <c r="AT71" s="170">
        <v>1076705.3799999999</v>
      </c>
      <c r="AU71" s="170">
        <v>1080050.8799999999</v>
      </c>
      <c r="AV71" s="170">
        <v>1026145.44</v>
      </c>
      <c r="AW71" s="170">
        <v>1058236</v>
      </c>
      <c r="AX71" s="170">
        <v>1020611.62</v>
      </c>
      <c r="AY71" s="170">
        <v>1049725.25</v>
      </c>
      <c r="AZ71" s="170">
        <v>1071480</v>
      </c>
      <c r="BA71" s="170">
        <v>971571.69</v>
      </c>
      <c r="BB71" s="170">
        <v>1061754.6200000001</v>
      </c>
      <c r="BC71" s="170">
        <v>303703.03000000003</v>
      </c>
      <c r="BD71" s="170">
        <v>1054431.8799999999</v>
      </c>
      <c r="BE71" s="170">
        <v>1034974.38</v>
      </c>
      <c r="BF71" s="170">
        <v>1075133</v>
      </c>
      <c r="BG71" s="170">
        <v>1077080.25</v>
      </c>
      <c r="BH71" s="170">
        <v>1021451.06</v>
      </c>
      <c r="BI71" s="170">
        <v>1054468</v>
      </c>
      <c r="BJ71" s="170">
        <v>1016158.19</v>
      </c>
      <c r="BK71" s="170">
        <v>1052343.8799999999</v>
      </c>
      <c r="BL71" s="170">
        <v>1072159.8799999999</v>
      </c>
      <c r="BM71" s="170">
        <v>974943.62</v>
      </c>
      <c r="BN71" s="170">
        <v>1063254.5</v>
      </c>
      <c r="BO71" s="170">
        <v>1023967</v>
      </c>
      <c r="BP71" s="170">
        <v>1070561.8799999999</v>
      </c>
      <c r="BQ71" s="170">
        <v>1040538.56</v>
      </c>
      <c r="BR71" s="170">
        <v>1084180.6200000001</v>
      </c>
      <c r="BS71" s="170">
        <v>1091595.6200000001</v>
      </c>
      <c r="BT71" s="170">
        <v>1033704.31</v>
      </c>
      <c r="BU71" s="170">
        <v>1072947.75</v>
      </c>
      <c r="BV71" s="170">
        <v>1037720.31</v>
      </c>
      <c r="BW71" s="170">
        <v>1079971.3799999999</v>
      </c>
      <c r="BX71" s="170">
        <v>1092331.75</v>
      </c>
      <c r="BY71" s="170">
        <v>996040.38</v>
      </c>
      <c r="BZ71" s="170">
        <v>1083040.3799999999</v>
      </c>
      <c r="CA71" s="170">
        <v>670336.68999999994</v>
      </c>
      <c r="CB71" s="170">
        <v>493486.78</v>
      </c>
      <c r="CC71" s="170">
        <v>1059311.5</v>
      </c>
      <c r="CD71" s="170">
        <v>1110187.1200000001</v>
      </c>
      <c r="CE71" s="170">
        <v>1114928.75</v>
      </c>
      <c r="CF71" s="170">
        <v>1066932.1200000001</v>
      </c>
      <c r="CG71" s="170">
        <v>1096881.5</v>
      </c>
      <c r="CH71" s="170">
        <v>1087326.1200000001</v>
      </c>
      <c r="CI71" s="170">
        <v>1131621.5</v>
      </c>
      <c r="CJ71" s="170">
        <v>1129843.6200000001</v>
      </c>
      <c r="CK71" s="170">
        <v>1054896.75</v>
      </c>
      <c r="CL71" s="170">
        <v>1118440</v>
      </c>
      <c r="CM71" s="170">
        <v>1071915.75</v>
      </c>
      <c r="CN71" s="170">
        <v>1103894</v>
      </c>
      <c r="CO71" s="170">
        <v>1072883.3799999999</v>
      </c>
      <c r="CP71" s="170">
        <v>1119797.6200000001</v>
      </c>
      <c r="CQ71" s="170">
        <v>1122549.5</v>
      </c>
      <c r="CR71" s="170">
        <v>1069932.1200000001</v>
      </c>
      <c r="CS71" s="170">
        <v>1106711</v>
      </c>
      <c r="CT71" s="170">
        <v>1086866.5</v>
      </c>
      <c r="CU71" s="170">
        <v>1132589.25</v>
      </c>
      <c r="CV71" s="170">
        <v>1129935.3799999999</v>
      </c>
      <c r="CW71" s="170">
        <v>1022457.75</v>
      </c>
      <c r="CX71" s="170">
        <v>434048.22</v>
      </c>
      <c r="CY71" s="170">
        <v>0</v>
      </c>
      <c r="CZ71" s="170">
        <v>1101502.25</v>
      </c>
      <c r="DA71" s="170">
        <v>1075862.3799999999</v>
      </c>
      <c r="DB71" s="170">
        <v>1120747</v>
      </c>
      <c r="DC71" s="170">
        <v>1124944.5</v>
      </c>
      <c r="DD71" s="170">
        <v>1067591.5</v>
      </c>
      <c r="DE71" s="170">
        <v>1106752</v>
      </c>
      <c r="DF71" s="170">
        <v>1090580.1200000001</v>
      </c>
      <c r="DG71" s="170">
        <v>1123952.6200000001</v>
      </c>
      <c r="DH71" s="170">
        <v>1121336.75</v>
      </c>
      <c r="DI71" s="170">
        <v>1010258.06</v>
      </c>
      <c r="DJ71" s="170">
        <v>1109886.25</v>
      </c>
      <c r="DK71" s="170">
        <v>1059408.8799999999</v>
      </c>
      <c r="DL71" s="170">
        <v>1089453.25</v>
      </c>
      <c r="DM71" s="170">
        <v>1064510.3799999999</v>
      </c>
      <c r="DN71" s="170">
        <v>1112500.8799999999</v>
      </c>
      <c r="DO71" s="170">
        <v>1110019.3799999999</v>
      </c>
      <c r="DP71" s="170">
        <v>1057145.1200000001</v>
      </c>
      <c r="DQ71" s="170">
        <v>1098493.6200000001</v>
      </c>
      <c r="DR71" s="170">
        <v>1080077</v>
      </c>
      <c r="DS71" s="170">
        <v>1111758.25</v>
      </c>
      <c r="DT71" s="170">
        <v>1121637.3799999999</v>
      </c>
      <c r="DU71" s="170">
        <v>1012704.38</v>
      </c>
      <c r="DV71" s="170">
        <v>1110017.6200000001</v>
      </c>
      <c r="DW71" s="170">
        <v>496864.72</v>
      </c>
      <c r="DX71" s="170">
        <v>918685.19</v>
      </c>
      <c r="DY71" s="170">
        <v>1064025.6200000001</v>
      </c>
      <c r="DZ71" s="170">
        <v>1116340.8799999999</v>
      </c>
      <c r="EA71" s="170">
        <v>1111202.75</v>
      </c>
      <c r="EB71" s="170">
        <v>1060244.8799999999</v>
      </c>
      <c r="EC71" s="170">
        <v>1096701.8799999999</v>
      </c>
      <c r="ED71" s="170">
        <v>1073751.5</v>
      </c>
      <c r="EE71" s="170">
        <v>1115096.1200000001</v>
      </c>
      <c r="EF71" s="170">
        <v>1125779</v>
      </c>
      <c r="EG71" s="170">
        <v>1053660.25</v>
      </c>
      <c r="EH71" s="170">
        <v>1113675.25</v>
      </c>
      <c r="EI71" s="170">
        <v>1067524.8799999999</v>
      </c>
      <c r="EJ71" s="170">
        <v>1099506.3799999999</v>
      </c>
      <c r="EK71" s="170">
        <v>1069145.75</v>
      </c>
      <c r="EL71" s="170">
        <v>1122525.25</v>
      </c>
      <c r="EM71" s="170">
        <v>1116617.6200000001</v>
      </c>
      <c r="EN71" s="170">
        <v>1068250.6200000001</v>
      </c>
      <c r="EO71" s="170">
        <v>1101862.1200000001</v>
      </c>
      <c r="EP71" s="170">
        <v>1076863.1200000001</v>
      </c>
      <c r="EQ71" s="170">
        <v>1125012.3799999999</v>
      </c>
      <c r="ER71" s="170">
        <v>1116643.5</v>
      </c>
      <c r="ES71" s="170">
        <v>1009708.94</v>
      </c>
      <c r="ET71" s="170">
        <v>1104381.25</v>
      </c>
      <c r="EU71" s="170">
        <v>391335.03</v>
      </c>
      <c r="EV71" s="170">
        <v>1026011.25</v>
      </c>
      <c r="EW71" s="170">
        <v>1064888</v>
      </c>
      <c r="EX71" s="170">
        <v>1110743.8799999999</v>
      </c>
      <c r="EY71" s="170">
        <v>1110498.8799999999</v>
      </c>
      <c r="EZ71" s="170">
        <v>1062928.5</v>
      </c>
      <c r="FA71" s="170">
        <v>1096350.6200000001</v>
      </c>
      <c r="FB71" s="170">
        <v>1070210.25</v>
      </c>
      <c r="FC71" s="170">
        <v>1113900.8799999999</v>
      </c>
      <c r="FD71" s="170">
        <v>1099815.1200000001</v>
      </c>
      <c r="FE71" s="170">
        <v>996728.31</v>
      </c>
      <c r="FF71" s="170">
        <v>1095659.8799999999</v>
      </c>
      <c r="FG71" s="170">
        <v>1056190.8799999999</v>
      </c>
      <c r="FH71" s="170">
        <v>1087623.3799999999</v>
      </c>
      <c r="FI71" s="170">
        <v>1059614.1200000001</v>
      </c>
      <c r="FJ71" s="170">
        <v>1105808.6200000001</v>
      </c>
      <c r="FK71" s="170">
        <v>1103674.75</v>
      </c>
      <c r="FL71" s="170">
        <v>1053590.3799999999</v>
      </c>
      <c r="FM71" s="170">
        <v>1094505.75</v>
      </c>
      <c r="FN71" s="170">
        <v>1059850.1200000001</v>
      </c>
      <c r="FO71" s="170">
        <v>1104625.75</v>
      </c>
      <c r="FP71" s="170">
        <v>1099059</v>
      </c>
      <c r="FQ71" s="170">
        <v>992992.31</v>
      </c>
      <c r="FR71" s="170">
        <v>1094029.6200000001</v>
      </c>
      <c r="FS71" s="170">
        <v>1057448.8799999999</v>
      </c>
      <c r="FT71" s="170">
        <v>347862.69</v>
      </c>
      <c r="FU71" s="170">
        <v>1055053.1200000001</v>
      </c>
      <c r="FV71" s="170">
        <v>1102107</v>
      </c>
      <c r="FW71" s="170">
        <v>1099338.3799999999</v>
      </c>
      <c r="FX71" s="170">
        <v>1052080.8799999999</v>
      </c>
      <c r="FY71" s="170">
        <v>1083728.5</v>
      </c>
      <c r="FZ71" s="170">
        <v>1058768.6200000001</v>
      </c>
      <c r="GA71" s="170">
        <v>1103360.5</v>
      </c>
    </row>
    <row r="72" spans="2:183">
      <c r="B72" s="171" t="s">
        <v>3</v>
      </c>
      <c r="C72" s="172" t="s">
        <v>269</v>
      </c>
      <c r="D72" s="455">
        <v>11.054329586894941</v>
      </c>
      <c r="E72" s="456">
        <v>11.056734145750717</v>
      </c>
      <c r="F72" s="456">
        <v>11.060271921633415</v>
      </c>
      <c r="G72" s="456" t="e">
        <v>#DIV/0!</v>
      </c>
      <c r="H72" s="456">
        <v>11.064654423509852</v>
      </c>
      <c r="I72" s="456">
        <v>11.057560647480464</v>
      </c>
      <c r="J72" s="456">
        <v>11.051256050208998</v>
      </c>
      <c r="K72" s="456">
        <v>11.053663506303455</v>
      </c>
      <c r="L72" s="456">
        <v>11.060318581769319</v>
      </c>
      <c r="M72" s="456">
        <v>11.059642704353342</v>
      </c>
      <c r="N72" s="456">
        <v>11.065275151037563</v>
      </c>
      <c r="O72" s="456">
        <v>11.062066992209278</v>
      </c>
      <c r="P72" s="456">
        <v>10.950967780493533</v>
      </c>
      <c r="Q72" s="456">
        <v>10.950142689330608</v>
      </c>
      <c r="R72" s="456">
        <v>10.959714141344252</v>
      </c>
      <c r="S72" s="456">
        <v>10.958814381216722</v>
      </c>
      <c r="T72" s="456">
        <v>10.956304626792678</v>
      </c>
      <c r="U72" s="456">
        <v>10.95487351541397</v>
      </c>
      <c r="V72" s="456">
        <v>10.949547265818467</v>
      </c>
      <c r="W72" s="456">
        <v>10.949773094155631</v>
      </c>
      <c r="X72" s="456">
        <v>10.959378732796676</v>
      </c>
      <c r="Y72" s="456">
        <v>10.955201322371858</v>
      </c>
      <c r="Z72" s="456">
        <v>10.96596571929248</v>
      </c>
      <c r="AA72" s="456">
        <v>10.959526013836902</v>
      </c>
      <c r="AB72" s="456">
        <v>11.002731773521822</v>
      </c>
      <c r="AC72" s="456">
        <v>11.000959365902428</v>
      </c>
      <c r="AD72" s="456">
        <v>11.010222540206845</v>
      </c>
      <c r="AE72" s="456">
        <v>11.010737197585025</v>
      </c>
      <c r="AF72" s="456">
        <v>11.014690428435209</v>
      </c>
      <c r="AG72" s="456">
        <v>11.006117710235205</v>
      </c>
      <c r="AH72" s="456">
        <v>11.000095989651244</v>
      </c>
      <c r="AI72" s="456">
        <v>10.998547196094625</v>
      </c>
      <c r="AJ72" s="456">
        <v>11.011532998892436</v>
      </c>
      <c r="AK72" s="456">
        <v>11.005726037054261</v>
      </c>
      <c r="AL72" s="456">
        <v>11.01455222332609</v>
      </c>
      <c r="AM72" s="456">
        <v>11.014409430157288</v>
      </c>
      <c r="AN72" s="456">
        <v>11.052190237279154</v>
      </c>
      <c r="AO72" s="456">
        <v>11.04697583429229</v>
      </c>
      <c r="AP72" s="456">
        <v>11.055221521946475</v>
      </c>
      <c r="AQ72" s="456">
        <v>11.058148184165884</v>
      </c>
      <c r="AR72" s="456">
        <v>11.05512889243518</v>
      </c>
      <c r="AS72" s="456">
        <v>11.05342790483631</v>
      </c>
      <c r="AT72" s="456">
        <v>11.04950114835423</v>
      </c>
      <c r="AU72" s="456">
        <v>11.046537278261438</v>
      </c>
      <c r="AV72" s="456">
        <v>11.057482570230924</v>
      </c>
      <c r="AW72" s="456">
        <v>11.055791085879534</v>
      </c>
      <c r="AX72" s="456">
        <v>11.058865303557303</v>
      </c>
      <c r="AY72" s="456">
        <v>11.062338895457774</v>
      </c>
      <c r="AZ72" s="456">
        <v>11.050309496946282</v>
      </c>
      <c r="BA72" s="456">
        <v>11.047868936344408</v>
      </c>
      <c r="BB72" s="456">
        <v>11.055590819448176</v>
      </c>
      <c r="BC72" s="456">
        <v>11.065394480838878</v>
      </c>
      <c r="BD72" s="456">
        <v>11.058100254001411</v>
      </c>
      <c r="BE72" s="456">
        <v>11.052341125337719</v>
      </c>
      <c r="BF72" s="456">
        <v>11.04992096429724</v>
      </c>
      <c r="BG72" s="456">
        <v>11.048472716306208</v>
      </c>
      <c r="BH72" s="456">
        <v>11.059692284371685</v>
      </c>
      <c r="BI72" s="456">
        <v>11.057551346555957</v>
      </c>
      <c r="BJ72" s="456">
        <v>11.062512955060093</v>
      </c>
      <c r="BK72" s="456">
        <v>11.059748105113146</v>
      </c>
      <c r="BL72" s="456">
        <v>11.05048328348302</v>
      </c>
      <c r="BM72" s="456">
        <v>11.045841306153932</v>
      </c>
      <c r="BN72" s="456">
        <v>11.056242318114794</v>
      </c>
      <c r="BO72" s="456">
        <v>11.056287386356274</v>
      </c>
      <c r="BP72" s="456">
        <v>11.050527876067827</v>
      </c>
      <c r="BQ72" s="456">
        <v>11.049341205453851</v>
      </c>
      <c r="BR72" s="456">
        <v>11.044944825225549</v>
      </c>
      <c r="BS72" s="456">
        <v>11.04107364656285</v>
      </c>
      <c r="BT72" s="456">
        <v>11.053651314734219</v>
      </c>
      <c r="BU72" s="456">
        <v>11.04755881335409</v>
      </c>
      <c r="BV72" s="456">
        <v>11.050157704184858</v>
      </c>
      <c r="BW72" s="456">
        <v>11.046628029720306</v>
      </c>
      <c r="BX72" s="456">
        <v>11.039251721580033</v>
      </c>
      <c r="BY72" s="456">
        <v>11.032618786082317</v>
      </c>
      <c r="BZ72" s="456">
        <v>11.043791948019633</v>
      </c>
      <c r="CA72" s="456">
        <v>11.038673422674233</v>
      </c>
      <c r="CB72" s="456">
        <v>11.04115833467576</v>
      </c>
      <c r="CC72" s="456">
        <v>11.039784688496571</v>
      </c>
      <c r="CD72" s="456">
        <v>11.030854558353322</v>
      </c>
      <c r="CE72" s="456">
        <v>11.028874250928364</v>
      </c>
      <c r="CF72" s="456">
        <v>11.034679436130274</v>
      </c>
      <c r="CG72" s="456">
        <v>11.038156700391861</v>
      </c>
      <c r="CH72" s="456">
        <v>11.024294028186151</v>
      </c>
      <c r="CI72" s="456">
        <v>11.022487746530457</v>
      </c>
      <c r="CJ72" s="456">
        <v>11.021703274191598</v>
      </c>
      <c r="CK72" s="456">
        <v>11.023622643796594</v>
      </c>
      <c r="CL72" s="456">
        <v>11.025435274216349</v>
      </c>
      <c r="CM72" s="456">
        <v>11.034069853622382</v>
      </c>
      <c r="CN72" s="456">
        <v>11.035541053355566</v>
      </c>
      <c r="CO72" s="456">
        <v>11.03278708416885</v>
      </c>
      <c r="CP72" s="456">
        <v>11.028055914469849</v>
      </c>
      <c r="CQ72" s="456">
        <v>11.026380618785963</v>
      </c>
      <c r="CR72" s="456">
        <v>11.033640507373416</v>
      </c>
      <c r="CS72" s="456">
        <v>11.032819995454128</v>
      </c>
      <c r="CT72" s="456">
        <v>11.024440342032925</v>
      </c>
      <c r="CU72" s="456">
        <v>11.022036984413683</v>
      </c>
      <c r="CV72" s="456">
        <v>11.022490874221308</v>
      </c>
      <c r="CW72" s="456">
        <v>11.022020697461327</v>
      </c>
      <c r="CX72" s="456">
        <v>11.023446857142856</v>
      </c>
      <c r="CY72" s="456" t="e">
        <v>#DIV/0!</v>
      </c>
      <c r="CZ72" s="456">
        <v>11.035017952529984</v>
      </c>
      <c r="DA72" s="456">
        <v>11.030978663194265</v>
      </c>
      <c r="DB72" s="456">
        <v>11.027197377276288</v>
      </c>
      <c r="DC72" s="456">
        <v>11.025322249315906</v>
      </c>
      <c r="DD72" s="456">
        <v>11.03544995968659</v>
      </c>
      <c r="DE72" s="456">
        <v>11.031908997755245</v>
      </c>
      <c r="DF72" s="456">
        <v>11.023532527392554</v>
      </c>
      <c r="DG72" s="456">
        <v>11.025866950238283</v>
      </c>
      <c r="DH72" s="456">
        <v>10.921884253054481</v>
      </c>
      <c r="DI72" s="456">
        <v>10.923077388831747</v>
      </c>
      <c r="DJ72" s="456">
        <v>10.924421340042207</v>
      </c>
      <c r="DK72" s="456">
        <v>10.934027721873031</v>
      </c>
      <c r="DL72" s="456">
        <v>10.936989894771502</v>
      </c>
      <c r="DM72" s="456">
        <v>10.931846123828008</v>
      </c>
      <c r="DN72" s="456">
        <v>10.926281590433199</v>
      </c>
      <c r="DO72" s="456">
        <v>10.925839257134644</v>
      </c>
      <c r="DP72" s="456">
        <v>10.935946289840381</v>
      </c>
      <c r="DQ72" s="456">
        <v>10.931503013271131</v>
      </c>
      <c r="DR72" s="456">
        <v>10.92377166899286</v>
      </c>
      <c r="DS72" s="456">
        <v>10.926714648519658</v>
      </c>
      <c r="DT72" s="456">
        <v>10.973765786003042</v>
      </c>
      <c r="DU72" s="456">
        <v>10.974326558871583</v>
      </c>
      <c r="DV72" s="456">
        <v>10.978338598236769</v>
      </c>
      <c r="DW72" s="456">
        <v>10.986214185582693</v>
      </c>
      <c r="DX72" s="456">
        <v>10.987506428518461</v>
      </c>
      <c r="DY72" s="456">
        <v>10.985304618053048</v>
      </c>
      <c r="DZ72" s="456">
        <v>10.977040604614848</v>
      </c>
      <c r="EA72" s="456">
        <v>10.978767223441862</v>
      </c>
      <c r="EB72" s="456">
        <v>10.986196648947743</v>
      </c>
      <c r="EC72" s="456">
        <v>10.984946232251032</v>
      </c>
      <c r="ED72" s="456">
        <v>10.978492919584887</v>
      </c>
      <c r="EE72" s="456">
        <v>10.977754194321989</v>
      </c>
      <c r="EF72" s="456">
        <v>11.023453427047817</v>
      </c>
      <c r="EG72" s="456">
        <v>11.02394924837203</v>
      </c>
      <c r="EH72" s="456">
        <v>11.028911800415537</v>
      </c>
      <c r="EI72" s="456">
        <v>11.036016168549894</v>
      </c>
      <c r="EJ72" s="456">
        <v>11.037358959532929</v>
      </c>
      <c r="EK72" s="456">
        <v>11.034634637217463</v>
      </c>
      <c r="EL72" s="456">
        <v>11.026467346674158</v>
      </c>
      <c r="EM72" s="456">
        <v>11.027690463163593</v>
      </c>
      <c r="EN72" s="456">
        <v>11.034848926214014</v>
      </c>
      <c r="EO72" s="456">
        <v>11.035306583554336</v>
      </c>
      <c r="EP72" s="456">
        <v>11.029252435039997</v>
      </c>
      <c r="EQ72" s="456">
        <v>11.025447236220302</v>
      </c>
      <c r="ER72" s="456">
        <v>11.026530382506754</v>
      </c>
      <c r="ES72" s="456">
        <v>11.026585334716749</v>
      </c>
      <c r="ET72" s="456">
        <v>11.034455281920931</v>
      </c>
      <c r="EU72" s="456">
        <v>11.035023263683277</v>
      </c>
      <c r="EV72" s="456">
        <v>11.038883664783119</v>
      </c>
      <c r="EW72" s="456">
        <v>11.0372819518869</v>
      </c>
      <c r="EX72" s="456">
        <v>11.030358653727749</v>
      </c>
      <c r="EY72" s="456">
        <v>11.03186956849998</v>
      </c>
      <c r="EZ72" s="456">
        <v>11.037564511271949</v>
      </c>
      <c r="FA72" s="456">
        <v>11.038479553124825</v>
      </c>
      <c r="FB72" s="456">
        <v>11.033777862548199</v>
      </c>
      <c r="FC72" s="456">
        <v>11.029180223336018</v>
      </c>
      <c r="FD72" s="456">
        <v>11.03669132611078</v>
      </c>
      <c r="FE72" s="456">
        <v>11.035155054637247</v>
      </c>
      <c r="FF72" s="456">
        <v>11.038415535952478</v>
      </c>
      <c r="FG72" s="456">
        <v>11.041323046687156</v>
      </c>
      <c r="FH72" s="456">
        <v>11.042220457923504</v>
      </c>
      <c r="FI72" s="456">
        <v>11.038221990728685</v>
      </c>
      <c r="FJ72" s="456">
        <v>11.034604561493143</v>
      </c>
      <c r="FK72" s="456">
        <v>11.034562656593994</v>
      </c>
      <c r="FL72" s="456">
        <v>11.041262379090993</v>
      </c>
      <c r="FM72" s="456">
        <v>11.039801072806828</v>
      </c>
      <c r="FN72" s="456">
        <v>11.037805873776298</v>
      </c>
      <c r="FO72" s="456">
        <v>11.033150117660218</v>
      </c>
      <c r="FP72" s="456">
        <v>11.036302364393316</v>
      </c>
      <c r="FQ72" s="456">
        <v>11.036508564030195</v>
      </c>
      <c r="FR72" s="456">
        <v>11.039786758265489</v>
      </c>
      <c r="FS72" s="456">
        <v>11.040508671003037</v>
      </c>
      <c r="FT72" s="456">
        <v>11.046416118891111</v>
      </c>
      <c r="FU72" s="456">
        <v>11.041548878632803</v>
      </c>
      <c r="FV72" s="456">
        <v>11.035106655666008</v>
      </c>
      <c r="FW72" s="456">
        <v>11.036337224477666</v>
      </c>
      <c r="FX72" s="456">
        <v>11.043033871797293</v>
      </c>
      <c r="FY72" s="456">
        <v>11.044276836469104</v>
      </c>
      <c r="FZ72" s="456">
        <v>11.038958837267497</v>
      </c>
      <c r="GA72" s="456">
        <v>11.033958086658773</v>
      </c>
    </row>
    <row r="73" spans="2:183">
      <c r="B73" s="96" t="s">
        <v>3</v>
      </c>
      <c r="C73" s="166" t="s">
        <v>37</v>
      </c>
      <c r="D73" s="99">
        <v>2595456.5</v>
      </c>
      <c r="E73" s="87">
        <v>2338308.75</v>
      </c>
      <c r="F73" s="87">
        <v>2402553.5</v>
      </c>
      <c r="G73" s="87">
        <v>0</v>
      </c>
      <c r="H73" s="87">
        <v>1155128.3799999999</v>
      </c>
      <c r="I73" s="87">
        <v>2504804.75</v>
      </c>
      <c r="J73" s="87">
        <v>2611815.75</v>
      </c>
      <c r="K73" s="87">
        <v>2600204.25</v>
      </c>
      <c r="L73" s="87">
        <v>2488441.5</v>
      </c>
      <c r="M73" s="87">
        <v>2558875</v>
      </c>
      <c r="N73" s="87">
        <v>2464846</v>
      </c>
      <c r="O73" s="87">
        <v>2563750.5</v>
      </c>
      <c r="P73" s="87">
        <v>2564428.5</v>
      </c>
      <c r="Q73" s="87">
        <v>2314795.25</v>
      </c>
      <c r="R73" s="87">
        <v>2522655.75</v>
      </c>
      <c r="S73" s="87">
        <v>2448490.5</v>
      </c>
      <c r="T73" s="87">
        <v>2529933.5</v>
      </c>
      <c r="U73" s="87">
        <v>2466089.5</v>
      </c>
      <c r="V73" s="87">
        <v>2571309.25</v>
      </c>
      <c r="W73" s="87">
        <v>2566421.5</v>
      </c>
      <c r="X73" s="87">
        <v>2444148.25</v>
      </c>
      <c r="Y73" s="87">
        <v>2539592</v>
      </c>
      <c r="Z73" s="87">
        <v>2416007</v>
      </c>
      <c r="AA73" s="87">
        <v>2525098.5</v>
      </c>
      <c r="AB73" s="87">
        <v>2733535</v>
      </c>
      <c r="AC73" s="87">
        <v>2475182.25</v>
      </c>
      <c r="AD73" s="87">
        <v>2693321.75</v>
      </c>
      <c r="AE73" s="87">
        <v>2605985.5</v>
      </c>
      <c r="AF73" s="87">
        <v>860924.5</v>
      </c>
      <c r="AG73" s="87">
        <v>2633684</v>
      </c>
      <c r="AH73" s="87">
        <v>2744866</v>
      </c>
      <c r="AI73" s="87">
        <v>2751517.25</v>
      </c>
      <c r="AJ73" s="87">
        <v>2606229.75</v>
      </c>
      <c r="AK73" s="87">
        <v>2712275.25</v>
      </c>
      <c r="AL73" s="87">
        <v>2592875.75</v>
      </c>
      <c r="AM73" s="87">
        <v>2675409.5</v>
      </c>
      <c r="AN73" s="87">
        <v>2763882.25</v>
      </c>
      <c r="AO73" s="87">
        <v>2608657.5</v>
      </c>
      <c r="AP73" s="87">
        <v>2753740</v>
      </c>
      <c r="AQ73" s="87">
        <v>2648558.25</v>
      </c>
      <c r="AR73" s="87">
        <v>2753802.5</v>
      </c>
      <c r="AS73" s="87">
        <v>2672943.75</v>
      </c>
      <c r="AT73" s="87">
        <v>2786515.5</v>
      </c>
      <c r="AU73" s="87">
        <v>2795173.5</v>
      </c>
      <c r="AV73" s="87">
        <v>2655667.25</v>
      </c>
      <c r="AW73" s="87">
        <v>2738716.5</v>
      </c>
      <c r="AX73" s="87">
        <v>2641345.75</v>
      </c>
      <c r="AY73" s="87">
        <v>2716692.25</v>
      </c>
      <c r="AZ73" s="87">
        <v>2911212.5</v>
      </c>
      <c r="BA73" s="87">
        <v>2639762.5</v>
      </c>
      <c r="BB73" s="87">
        <v>2884789</v>
      </c>
      <c r="BC73" s="87">
        <v>825161.5</v>
      </c>
      <c r="BD73" s="87">
        <v>2864892.25</v>
      </c>
      <c r="BE73" s="87">
        <v>2812028</v>
      </c>
      <c r="BF73" s="87">
        <v>2921138.75</v>
      </c>
      <c r="BG73" s="87">
        <v>2926429.5</v>
      </c>
      <c r="BH73" s="87">
        <v>2775284.5</v>
      </c>
      <c r="BI73" s="87">
        <v>2864990.75</v>
      </c>
      <c r="BJ73" s="87">
        <v>2760904.5</v>
      </c>
      <c r="BK73" s="87">
        <v>2859219.5</v>
      </c>
      <c r="BL73" s="87">
        <v>2999905.75</v>
      </c>
      <c r="BM73" s="87">
        <v>2727894.25</v>
      </c>
      <c r="BN73" s="87">
        <v>2974989</v>
      </c>
      <c r="BO73" s="87">
        <v>2865061.75</v>
      </c>
      <c r="BP73" s="87">
        <v>2995434</v>
      </c>
      <c r="BQ73" s="87">
        <v>2911429</v>
      </c>
      <c r="BR73" s="87">
        <v>3033539.5</v>
      </c>
      <c r="BS73" s="87">
        <v>3054285.75</v>
      </c>
      <c r="BT73" s="87">
        <v>2892307</v>
      </c>
      <c r="BU73" s="87">
        <v>3002109.25</v>
      </c>
      <c r="BV73" s="87">
        <v>2903543.5</v>
      </c>
      <c r="BW73" s="87">
        <v>3021761.5</v>
      </c>
      <c r="BX73" s="87">
        <v>3148100.5</v>
      </c>
      <c r="BY73" s="87">
        <v>2870588.5</v>
      </c>
      <c r="BZ73" s="87">
        <v>3121323.5</v>
      </c>
      <c r="CA73" s="87">
        <v>1931910.25</v>
      </c>
      <c r="CB73" s="87">
        <v>1422229.25</v>
      </c>
      <c r="CC73" s="87">
        <v>3052937.5</v>
      </c>
      <c r="CD73" s="87">
        <v>3199559.5</v>
      </c>
      <c r="CE73" s="87">
        <v>3213225</v>
      </c>
      <c r="CF73" s="87">
        <v>3074899</v>
      </c>
      <c r="CG73" s="87">
        <v>3161213.5</v>
      </c>
      <c r="CH73" s="87">
        <v>3133673.75</v>
      </c>
      <c r="CI73" s="87">
        <v>3261333.5</v>
      </c>
      <c r="CJ73" s="87">
        <v>3418907.75</v>
      </c>
      <c r="CK73" s="87">
        <v>3192119.75</v>
      </c>
      <c r="CL73" s="87">
        <v>3384400.5</v>
      </c>
      <c r="CM73" s="87">
        <v>3243620</v>
      </c>
      <c r="CN73" s="87">
        <v>3340386</v>
      </c>
      <c r="CO73" s="87">
        <v>3246547.25</v>
      </c>
      <c r="CP73" s="87">
        <v>3388510.5</v>
      </c>
      <c r="CQ73" s="87">
        <v>3396836.75</v>
      </c>
      <c r="CR73" s="87">
        <v>3237616.5</v>
      </c>
      <c r="CS73" s="87">
        <v>3348909.75</v>
      </c>
      <c r="CT73" s="87">
        <v>3288860.25</v>
      </c>
      <c r="CU73" s="87">
        <v>3427217.25</v>
      </c>
      <c r="CV73" s="87">
        <v>3522012.75</v>
      </c>
      <c r="CW73" s="87">
        <v>3187005</v>
      </c>
      <c r="CX73" s="87">
        <v>1352929.75</v>
      </c>
      <c r="CY73" s="87">
        <v>0</v>
      </c>
      <c r="CZ73" s="87">
        <v>3433386.25</v>
      </c>
      <c r="DA73" s="87">
        <v>3353467</v>
      </c>
      <c r="DB73" s="87">
        <v>3493373.25</v>
      </c>
      <c r="DC73" s="87">
        <v>3506456</v>
      </c>
      <c r="DD73" s="87">
        <v>3327686.75</v>
      </c>
      <c r="DE73" s="87">
        <v>3449749.25</v>
      </c>
      <c r="DF73" s="87">
        <v>3399341.25</v>
      </c>
      <c r="DG73" s="87">
        <v>3503364.5</v>
      </c>
      <c r="DH73" s="87">
        <v>3635376.75</v>
      </c>
      <c r="DI73" s="87">
        <v>3275259.75</v>
      </c>
      <c r="DJ73" s="87">
        <v>3598252.5</v>
      </c>
      <c r="DK73" s="87">
        <v>3434605.5</v>
      </c>
      <c r="DL73" s="87">
        <v>3532009.5</v>
      </c>
      <c r="DM73" s="87">
        <v>3451144.5</v>
      </c>
      <c r="DN73" s="87">
        <v>3606731.25</v>
      </c>
      <c r="DO73" s="87">
        <v>3598684.5</v>
      </c>
      <c r="DP73" s="87">
        <v>3427266.25</v>
      </c>
      <c r="DQ73" s="87">
        <v>3561319.25</v>
      </c>
      <c r="DR73" s="87">
        <v>3501613.5</v>
      </c>
      <c r="DS73" s="87">
        <v>3604323</v>
      </c>
      <c r="DT73" s="87">
        <v>3818050.25</v>
      </c>
      <c r="DU73" s="87">
        <v>3447243</v>
      </c>
      <c r="DV73" s="87">
        <v>3778497</v>
      </c>
      <c r="DW73" s="87">
        <v>1691326.38</v>
      </c>
      <c r="DX73" s="87">
        <v>3127202</v>
      </c>
      <c r="DY73" s="87">
        <v>3621940</v>
      </c>
      <c r="DZ73" s="87">
        <v>3800020.25</v>
      </c>
      <c r="EA73" s="87">
        <v>3782531.5</v>
      </c>
      <c r="EB73" s="87">
        <v>3609070.5</v>
      </c>
      <c r="EC73" s="87">
        <v>3733170.5</v>
      </c>
      <c r="ED73" s="87">
        <v>3655048.25</v>
      </c>
      <c r="EE73" s="87">
        <v>3795784.25</v>
      </c>
      <c r="EF73" s="87">
        <v>3908708</v>
      </c>
      <c r="EG73" s="87">
        <v>3658311</v>
      </c>
      <c r="EH73" s="87">
        <v>3866683.5</v>
      </c>
      <c r="EI73" s="87">
        <v>3706449</v>
      </c>
      <c r="EJ73" s="87">
        <v>3817488</v>
      </c>
      <c r="EK73" s="87">
        <v>3712077</v>
      </c>
      <c r="EL73" s="87">
        <v>3897411.75</v>
      </c>
      <c r="EM73" s="87">
        <v>3876900</v>
      </c>
      <c r="EN73" s="87">
        <v>3708969</v>
      </c>
      <c r="EO73" s="87">
        <v>3825668</v>
      </c>
      <c r="EP73" s="87">
        <v>3738871</v>
      </c>
      <c r="EQ73" s="87">
        <v>3906047</v>
      </c>
      <c r="ER73" s="87">
        <v>4226489.5</v>
      </c>
      <c r="ES73" s="87">
        <v>3821743.5</v>
      </c>
      <c r="ET73" s="87">
        <v>4180078.25</v>
      </c>
      <c r="EU73" s="87">
        <v>1481202</v>
      </c>
      <c r="EV73" s="87">
        <v>3883449</v>
      </c>
      <c r="EW73" s="87">
        <v>4030596.75</v>
      </c>
      <c r="EX73" s="87">
        <v>4204161</v>
      </c>
      <c r="EY73" s="87">
        <v>4203234.5</v>
      </c>
      <c r="EZ73" s="87">
        <v>4023179.25</v>
      </c>
      <c r="FA73" s="87">
        <v>4149683</v>
      </c>
      <c r="FB73" s="87">
        <v>4050741.25</v>
      </c>
      <c r="FC73" s="87">
        <v>4216109.5</v>
      </c>
      <c r="FD73" s="87">
        <v>4786400.5</v>
      </c>
      <c r="FE73" s="87">
        <v>4337766</v>
      </c>
      <c r="FF73" s="87">
        <v>4768316</v>
      </c>
      <c r="FG73" s="87">
        <v>4596548</v>
      </c>
      <c r="FH73" s="87">
        <v>4733343</v>
      </c>
      <c r="FI73" s="87">
        <v>4611444</v>
      </c>
      <c r="FJ73" s="87">
        <v>4812485.5</v>
      </c>
      <c r="FK73" s="87">
        <v>4803197.5</v>
      </c>
      <c r="FL73" s="87">
        <v>4585230</v>
      </c>
      <c r="FM73" s="87">
        <v>4763295.5</v>
      </c>
      <c r="FN73" s="87">
        <v>4612472</v>
      </c>
      <c r="FO73" s="87">
        <v>4807338</v>
      </c>
      <c r="FP73" s="87">
        <v>5165577</v>
      </c>
      <c r="FQ73" s="87">
        <v>4667063.5</v>
      </c>
      <c r="FR73" s="87">
        <v>5141940</v>
      </c>
      <c r="FS73" s="87">
        <v>4970010</v>
      </c>
      <c r="FT73" s="87">
        <v>1634954.62</v>
      </c>
      <c r="FU73" s="87">
        <v>4958750.5</v>
      </c>
      <c r="FV73" s="87">
        <v>5179903.5</v>
      </c>
      <c r="FW73" s="87">
        <v>5166890</v>
      </c>
      <c r="FX73" s="87">
        <v>4944781.5</v>
      </c>
      <c r="FY73" s="87">
        <v>5093524</v>
      </c>
      <c r="FZ73" s="87">
        <v>4976212</v>
      </c>
      <c r="GA73" s="87">
        <v>5185794.5</v>
      </c>
    </row>
    <row r="74" spans="2:183" s="41" customFormat="1">
      <c r="B74" s="171" t="s">
        <v>3</v>
      </c>
      <c r="C74" s="172" t="s">
        <v>270</v>
      </c>
      <c r="D74" s="81">
        <v>2.4379983749536205</v>
      </c>
      <c r="E74" s="82">
        <v>2.4379988140670599</v>
      </c>
      <c r="F74" s="82">
        <v>2.4379986357253292</v>
      </c>
      <c r="G74" s="82" t="e">
        <v>#DIV/0!</v>
      </c>
      <c r="H74" s="82">
        <v>2.4379992409483977</v>
      </c>
      <c r="I74" s="82">
        <v>2.4379982585008895</v>
      </c>
      <c r="J74" s="82">
        <v>2.4379974992894118</v>
      </c>
      <c r="K74" s="82">
        <v>2.4379978645191365</v>
      </c>
      <c r="L74" s="82">
        <v>2.4379982436202696</v>
      </c>
      <c r="M74" s="82">
        <v>2.4379990091274606</v>
      </c>
      <c r="N74" s="82">
        <v>2.4379986129937956</v>
      </c>
      <c r="O74" s="82">
        <v>2.4379985355370013</v>
      </c>
      <c r="P74" s="82">
        <v>2.4129975112452398</v>
      </c>
      <c r="Q74" s="82">
        <v>2.4129977682018175</v>
      </c>
      <c r="R74" s="82">
        <v>2.4129972354163387</v>
      </c>
      <c r="S74" s="82">
        <v>2.4129965275775973</v>
      </c>
      <c r="T74" s="82">
        <v>2.4129963661608596</v>
      </c>
      <c r="U74" s="82">
        <v>2.4129985608835267</v>
      </c>
      <c r="V74" s="82">
        <v>2.4129978878250462</v>
      </c>
      <c r="W74" s="82">
        <v>2.4129979733017697</v>
      </c>
      <c r="X74" s="82">
        <v>2.412997370880928</v>
      </c>
      <c r="Y74" s="82">
        <v>2.4129965490506087</v>
      </c>
      <c r="Z74" s="82">
        <v>2.4129967865088302</v>
      </c>
      <c r="AA74" s="82">
        <v>2.4129974203722564</v>
      </c>
      <c r="AB74" s="82">
        <v>2.5700010044828669</v>
      </c>
      <c r="AC74" s="82">
        <v>2.5700011577132518</v>
      </c>
      <c r="AD74" s="82">
        <v>2.5700032045342378</v>
      </c>
      <c r="AE74" s="82">
        <v>2.5700033711018433</v>
      </c>
      <c r="AF74" s="82">
        <v>2.5700022848458239</v>
      </c>
      <c r="AG74" s="82">
        <v>2.5700003674936469</v>
      </c>
      <c r="AH74" s="82">
        <v>2.5700003011120018</v>
      </c>
      <c r="AI74" s="82">
        <v>2.5699997603278928</v>
      </c>
      <c r="AJ74" s="82">
        <v>2.5700026837692662</v>
      </c>
      <c r="AK74" s="82">
        <v>2.5700027747906953</v>
      </c>
      <c r="AL74" s="82">
        <v>2.5700028785808038</v>
      </c>
      <c r="AM74" s="82">
        <v>2.5700041466313475</v>
      </c>
      <c r="AN74" s="82">
        <v>2.5880019481630718</v>
      </c>
      <c r="AO74" s="82">
        <v>2.5880018549153454</v>
      </c>
      <c r="AP74" s="82">
        <v>2.5880023861868073</v>
      </c>
      <c r="AQ74" s="82">
        <v>2.5880030166940649</v>
      </c>
      <c r="AR74" s="82">
        <v>2.5880021427262432</v>
      </c>
      <c r="AS74" s="82">
        <v>2.5880022801622253</v>
      </c>
      <c r="AT74" s="82">
        <v>2.5880018357482344</v>
      </c>
      <c r="AU74" s="82">
        <v>2.5880016874760567</v>
      </c>
      <c r="AV74" s="82">
        <v>2.5880027786314579</v>
      </c>
      <c r="AW74" s="82">
        <v>2.5880016366859566</v>
      </c>
      <c r="AX74" s="82">
        <v>2.588002819329061</v>
      </c>
      <c r="AY74" s="82">
        <v>2.5880031465376296</v>
      </c>
      <c r="AZ74" s="82">
        <v>2.7170012506066374</v>
      </c>
      <c r="BA74" s="82">
        <v>2.7170022831768597</v>
      </c>
      <c r="BB74" s="82">
        <v>2.7170015987309757</v>
      </c>
      <c r="BC74" s="82">
        <v>2.7170012100307326</v>
      </c>
      <c r="BD74" s="82">
        <v>2.7170007890884333</v>
      </c>
      <c r="BE74" s="82">
        <v>2.7170025213570987</v>
      </c>
      <c r="BF74" s="82">
        <v>2.7170022220506671</v>
      </c>
      <c r="BG74" s="82">
        <v>2.7170022846487067</v>
      </c>
      <c r="BH74" s="82">
        <v>2.7170019286092861</v>
      </c>
      <c r="BI74" s="82">
        <v>2.7170011323245467</v>
      </c>
      <c r="BJ74" s="82">
        <v>2.7170026548720729</v>
      </c>
      <c r="BK74" s="82">
        <v>2.7170011194439598</v>
      </c>
      <c r="BL74" s="82">
        <v>2.7980022438444538</v>
      </c>
      <c r="BM74" s="82">
        <v>2.7980020526725431</v>
      </c>
      <c r="BN74" s="82">
        <v>2.7980027359395141</v>
      </c>
      <c r="BO74" s="82">
        <v>2.7980020352218382</v>
      </c>
      <c r="BP74" s="82">
        <v>2.7980017371812269</v>
      </c>
      <c r="BQ74" s="82">
        <v>2.7980020269503516</v>
      </c>
      <c r="BR74" s="82">
        <v>2.7980019602268853</v>
      </c>
      <c r="BS74" s="82">
        <v>2.7980011041084971</v>
      </c>
      <c r="BT74" s="82">
        <v>2.7980022643032223</v>
      </c>
      <c r="BU74" s="82">
        <v>2.7980013472231056</v>
      </c>
      <c r="BV74" s="82">
        <v>2.798001997281907</v>
      </c>
      <c r="BW74" s="82">
        <v>2.7980014618535543</v>
      </c>
      <c r="BX74" s="82">
        <v>2.8820003629849631</v>
      </c>
      <c r="BY74" s="82">
        <v>2.8820001253362841</v>
      </c>
      <c r="BZ74" s="82">
        <v>2.8820010385947015</v>
      </c>
      <c r="CA74" s="82">
        <v>2.8819998648738743</v>
      </c>
      <c r="CB74" s="82">
        <v>2.8820007093199131</v>
      </c>
      <c r="CC74" s="82">
        <v>2.8820016586244934</v>
      </c>
      <c r="CD74" s="82">
        <v>2.8820001983089116</v>
      </c>
      <c r="CE74" s="82">
        <v>2.8820003071945179</v>
      </c>
      <c r="CF74" s="82">
        <v>2.8820005906280146</v>
      </c>
      <c r="CG74" s="82">
        <v>2.8820009271739928</v>
      </c>
      <c r="CH74" s="82">
        <v>2.881999882427178</v>
      </c>
      <c r="CI74" s="82">
        <v>2.8820002978027546</v>
      </c>
      <c r="CJ74" s="82">
        <v>3.0260008460285857</v>
      </c>
      <c r="CK74" s="82">
        <v>3.0260020708187794</v>
      </c>
      <c r="CL74" s="82">
        <v>3.02600094774865</v>
      </c>
      <c r="CM74" s="82">
        <v>3.0260027432193248</v>
      </c>
      <c r="CN74" s="82">
        <v>3.0260024966165231</v>
      </c>
      <c r="CO74" s="82">
        <v>3.0260019966009728</v>
      </c>
      <c r="CP74" s="82">
        <v>3.0260025914325479</v>
      </c>
      <c r="CQ74" s="82">
        <v>3.0260017486979418</v>
      </c>
      <c r="CR74" s="82">
        <v>3.0260017803746275</v>
      </c>
      <c r="CS74" s="82">
        <v>3.0260020457011811</v>
      </c>
      <c r="CT74" s="82">
        <v>3.0260020434892416</v>
      </c>
      <c r="CU74" s="82">
        <v>3.0260019243516569</v>
      </c>
      <c r="CV74" s="82">
        <v>3.1170036909544336</v>
      </c>
      <c r="CW74" s="82">
        <v>3.1170041011474559</v>
      </c>
      <c r="CX74" s="82">
        <v>3.1170033366338883</v>
      </c>
      <c r="CY74" s="82" t="e">
        <v>#DIV/0!</v>
      </c>
      <c r="CZ74" s="82">
        <v>3.1170033924124985</v>
      </c>
      <c r="DA74" s="82">
        <v>3.1170036821995768</v>
      </c>
      <c r="DB74" s="82">
        <v>3.1170043283631363</v>
      </c>
      <c r="DC74" s="82">
        <v>3.117003549952909</v>
      </c>
      <c r="DD74" s="82">
        <v>3.1170037884340593</v>
      </c>
      <c r="DE74" s="82">
        <v>3.1170029509772741</v>
      </c>
      <c r="DF74" s="82">
        <v>3.1170027654639436</v>
      </c>
      <c r="DG74" s="82">
        <v>3.1170037220963991</v>
      </c>
      <c r="DH74" s="82">
        <v>3.2420026811749461</v>
      </c>
      <c r="DI74" s="82">
        <v>3.2420030878051098</v>
      </c>
      <c r="DJ74" s="82">
        <v>3.2420011510188544</v>
      </c>
      <c r="DK74" s="82">
        <v>3.2420018038738738</v>
      </c>
      <c r="DL74" s="82">
        <v>3.2420018940693418</v>
      </c>
      <c r="DM74" s="82">
        <v>3.242001736046952</v>
      </c>
      <c r="DN74" s="82">
        <v>3.2420030535166862</v>
      </c>
      <c r="DO74" s="82">
        <v>3.2420015045142727</v>
      </c>
      <c r="DP74" s="82">
        <v>3.2420016752288463</v>
      </c>
      <c r="DQ74" s="82">
        <v>3.2420026708939829</v>
      </c>
      <c r="DR74" s="82">
        <v>3.2420035793744333</v>
      </c>
      <c r="DS74" s="82">
        <v>3.2420024767075035</v>
      </c>
      <c r="DT74" s="82">
        <v>3.4039969762776634</v>
      </c>
      <c r="DU74" s="82">
        <v>3.4039973244709381</v>
      </c>
      <c r="DV74" s="82">
        <v>3.4039973167272781</v>
      </c>
      <c r="DW74" s="82">
        <v>3.4039977320184858</v>
      </c>
      <c r="DX74" s="82">
        <v>3.4039974019827186</v>
      </c>
      <c r="DY74" s="82">
        <v>3.403996982704232</v>
      </c>
      <c r="DZ74" s="82">
        <v>3.4039963223419716</v>
      </c>
      <c r="EA74" s="82">
        <v>3.4039976052975032</v>
      </c>
      <c r="EB74" s="82">
        <v>3.4039971030088827</v>
      </c>
      <c r="EC74" s="82">
        <v>3.4039975385106485</v>
      </c>
      <c r="ED74" s="82">
        <v>3.4039982714808779</v>
      </c>
      <c r="EE74" s="82">
        <v>3.4039973612319625</v>
      </c>
      <c r="EF74" s="82">
        <v>3.4720029419628542</v>
      </c>
      <c r="EG74" s="82">
        <v>3.4720024789774504</v>
      </c>
      <c r="EH74" s="82">
        <v>3.4720027225171792</v>
      </c>
      <c r="EI74" s="82">
        <v>3.4720024511278842</v>
      </c>
      <c r="EJ74" s="82">
        <v>3.4720016813363106</v>
      </c>
      <c r="EK74" s="82">
        <v>3.4720027648241598</v>
      </c>
      <c r="EL74" s="82">
        <v>3.4720036364438127</v>
      </c>
      <c r="EM74" s="82">
        <v>3.4720032449425253</v>
      </c>
      <c r="EN74" s="82">
        <v>3.4720026654419351</v>
      </c>
      <c r="EO74" s="82">
        <v>3.4720024679675889</v>
      </c>
      <c r="EP74" s="82">
        <v>3.4720020869504746</v>
      </c>
      <c r="EQ74" s="82">
        <v>3.4720035703073777</v>
      </c>
      <c r="ER74" s="82">
        <v>3.7849944946619041</v>
      </c>
      <c r="ES74" s="82">
        <v>3.7849952086192284</v>
      </c>
      <c r="ET74" s="82">
        <v>3.7849956706526844</v>
      </c>
      <c r="EU74" s="82">
        <v>3.7849972183681073</v>
      </c>
      <c r="EV74" s="82">
        <v>3.7849965095411964</v>
      </c>
      <c r="EW74" s="82">
        <v>3.7849959338446859</v>
      </c>
      <c r="EX74" s="82">
        <v>3.7849958714154703</v>
      </c>
      <c r="EY74" s="82">
        <v>3.7849966134139645</v>
      </c>
      <c r="EZ74" s="82">
        <v>3.7849951807670976</v>
      </c>
      <c r="FA74" s="82">
        <v>3.7849962633304295</v>
      </c>
      <c r="FB74" s="82">
        <v>3.7849957520029358</v>
      </c>
      <c r="FC74" s="82">
        <v>3.784995214295908</v>
      </c>
      <c r="FD74" s="82">
        <v>4.3520046351063071</v>
      </c>
      <c r="FE74" s="82">
        <v>4.3520044093058816</v>
      </c>
      <c r="FF74" s="82">
        <v>4.3520038353508026</v>
      </c>
      <c r="FG74" s="82">
        <v>4.3520050087915934</v>
      </c>
      <c r="FH74" s="82">
        <v>4.3520055628079648</v>
      </c>
      <c r="FI74" s="82">
        <v>4.3520031613017762</v>
      </c>
      <c r="FJ74" s="82">
        <v>4.3520057747424685</v>
      </c>
      <c r="FK74" s="82">
        <v>4.3520045194474184</v>
      </c>
      <c r="FL74" s="82">
        <v>4.3520044288938937</v>
      </c>
      <c r="FM74" s="82">
        <v>4.3520059168259282</v>
      </c>
      <c r="FN74" s="82">
        <v>4.3520040361933434</v>
      </c>
      <c r="FO74" s="82">
        <v>4.3520060979929172</v>
      </c>
      <c r="FP74" s="82">
        <v>4.6999997270392218</v>
      </c>
      <c r="FQ74" s="82">
        <v>4.6999996404805993</v>
      </c>
      <c r="FR74" s="82">
        <v>4.7000007184448984</v>
      </c>
      <c r="FS74" s="82">
        <v>4.7000002496574593</v>
      </c>
      <c r="FT74" s="82">
        <v>4.6999999338819585</v>
      </c>
      <c r="FU74" s="82">
        <v>4.7000007923771641</v>
      </c>
      <c r="FV74" s="82">
        <v>4.7000005444117496</v>
      </c>
      <c r="FW74" s="82">
        <v>4.6999996488797207</v>
      </c>
      <c r="FX74" s="82">
        <v>4.7000012964782716</v>
      </c>
      <c r="FY74" s="82">
        <v>4.7000000461370171</v>
      </c>
      <c r="FZ74" s="82">
        <v>4.6999995145303792</v>
      </c>
      <c r="GA74" s="82">
        <v>4.7000001359483141</v>
      </c>
    </row>
    <row r="75" spans="2:183">
      <c r="B75" s="96" t="s">
        <v>3</v>
      </c>
      <c r="C75" s="166" t="s">
        <v>38</v>
      </c>
      <c r="D75" s="173">
        <v>380115.38</v>
      </c>
      <c r="E75" s="174">
        <v>342380.44</v>
      </c>
      <c r="F75" s="174">
        <v>351674.84</v>
      </c>
      <c r="G75" s="174">
        <v>0</v>
      </c>
      <c r="H75" s="174">
        <v>169015.41</v>
      </c>
      <c r="I75" s="174">
        <v>366731.91</v>
      </c>
      <c r="J75" s="174">
        <v>382617.81</v>
      </c>
      <c r="K75" s="174">
        <v>380833.78</v>
      </c>
      <c r="L75" s="174">
        <v>364245.31</v>
      </c>
      <c r="M75" s="174">
        <v>374577.66</v>
      </c>
      <c r="N75" s="174">
        <v>360629.75</v>
      </c>
      <c r="O75" s="174">
        <v>375209.28</v>
      </c>
      <c r="P75" s="174">
        <v>422833.5</v>
      </c>
      <c r="Q75" s="174">
        <v>381701.59</v>
      </c>
      <c r="R75" s="174">
        <v>415613.91</v>
      </c>
      <c r="S75" s="174">
        <v>403428.28</v>
      </c>
      <c r="T75" s="174">
        <v>416942.88</v>
      </c>
      <c r="U75" s="174">
        <v>406473.88</v>
      </c>
      <c r="V75" s="174">
        <v>424023</v>
      </c>
      <c r="W75" s="174">
        <v>423208.25</v>
      </c>
      <c r="X75" s="174">
        <v>402691.94</v>
      </c>
      <c r="Y75" s="174">
        <v>418576.75</v>
      </c>
      <c r="Z75" s="174">
        <v>397816.47</v>
      </c>
      <c r="AA75" s="174">
        <v>416023.53</v>
      </c>
      <c r="AB75" s="174">
        <v>448644.25</v>
      </c>
      <c r="AC75" s="174">
        <v>406307.19</v>
      </c>
      <c r="AD75" s="174">
        <v>441743.06</v>
      </c>
      <c r="AE75" s="174">
        <v>427398.72</v>
      </c>
      <c r="AF75" s="174">
        <v>141146.69</v>
      </c>
      <c r="AG75" s="174">
        <v>432123.12</v>
      </c>
      <c r="AH75" s="174">
        <v>450612.09</v>
      </c>
      <c r="AI75" s="174">
        <v>451767.59</v>
      </c>
      <c r="AJ75" s="174">
        <v>427408</v>
      </c>
      <c r="AK75" s="174">
        <v>445033.62</v>
      </c>
      <c r="AL75" s="174">
        <v>425101.28</v>
      </c>
      <c r="AM75" s="174">
        <v>438638.25</v>
      </c>
      <c r="AN75" s="174">
        <v>478505.25</v>
      </c>
      <c r="AO75" s="174">
        <v>451844.75</v>
      </c>
      <c r="AP75" s="174">
        <v>476618.59</v>
      </c>
      <c r="AQ75" s="174">
        <v>458292.09</v>
      </c>
      <c r="AR75" s="174">
        <v>476633.34</v>
      </c>
      <c r="AS75" s="174">
        <v>462709.5</v>
      </c>
      <c r="AT75" s="174">
        <v>482541.12</v>
      </c>
      <c r="AU75" s="174">
        <v>484170.38</v>
      </c>
      <c r="AV75" s="174">
        <v>459550.09</v>
      </c>
      <c r="AW75" s="174">
        <v>473993.97</v>
      </c>
      <c r="AX75" s="174">
        <v>457014.66</v>
      </c>
      <c r="AY75" s="174">
        <v>469903.69</v>
      </c>
      <c r="AZ75" s="174">
        <v>491606.84</v>
      </c>
      <c r="BA75" s="174">
        <v>445866.25</v>
      </c>
      <c r="BB75" s="174">
        <v>486912.03</v>
      </c>
      <c r="BC75" s="174">
        <v>139152.28</v>
      </c>
      <c r="BD75" s="174">
        <v>483444.09</v>
      </c>
      <c r="BE75" s="174">
        <v>474770.38</v>
      </c>
      <c r="BF75" s="174">
        <v>493300.19</v>
      </c>
      <c r="BG75" s="174">
        <v>494258.44</v>
      </c>
      <c r="BH75" s="174">
        <v>468255.44</v>
      </c>
      <c r="BI75" s="174">
        <v>483484.72</v>
      </c>
      <c r="BJ75" s="174">
        <v>465710.38</v>
      </c>
      <c r="BK75" s="174">
        <v>482414.88</v>
      </c>
      <c r="BL75" s="174">
        <v>504329.22</v>
      </c>
      <c r="BM75" s="174">
        <v>458793</v>
      </c>
      <c r="BN75" s="174">
        <v>499879.94</v>
      </c>
      <c r="BO75" s="174">
        <v>481407.19</v>
      </c>
      <c r="BP75" s="174">
        <v>503575.72</v>
      </c>
      <c r="BQ75" s="174">
        <v>489505.75</v>
      </c>
      <c r="BR75" s="174">
        <v>510239.41</v>
      </c>
      <c r="BS75" s="174">
        <v>513909.28</v>
      </c>
      <c r="BT75" s="174">
        <v>486101</v>
      </c>
      <c r="BU75" s="174">
        <v>504833.66</v>
      </c>
      <c r="BV75" s="174">
        <v>488143.97</v>
      </c>
      <c r="BW75" s="174">
        <v>508181.09</v>
      </c>
      <c r="BX75" s="174">
        <v>527798.06000000006</v>
      </c>
      <c r="BY75" s="174">
        <v>481560.97</v>
      </c>
      <c r="BZ75" s="174">
        <v>523093.53</v>
      </c>
      <c r="CA75" s="174">
        <v>323913.46999999997</v>
      </c>
      <c r="CB75" s="174">
        <v>238404.16</v>
      </c>
      <c r="CC75" s="174">
        <v>511818.31</v>
      </c>
      <c r="CD75" s="174">
        <v>536833.75</v>
      </c>
      <c r="CE75" s="174">
        <v>539223.43999999994</v>
      </c>
      <c r="CF75" s="174">
        <v>515738.88</v>
      </c>
      <c r="CG75" s="174">
        <v>530049</v>
      </c>
      <c r="CH75" s="174">
        <v>526092.25</v>
      </c>
      <c r="CI75" s="174">
        <v>547613.62</v>
      </c>
      <c r="CJ75" s="174">
        <v>561247.12</v>
      </c>
      <c r="CK75" s="174">
        <v>523926.25</v>
      </c>
      <c r="CL75" s="174">
        <v>555394.31000000006</v>
      </c>
      <c r="CM75" s="174">
        <v>531874.62</v>
      </c>
      <c r="CN75" s="174">
        <v>547669</v>
      </c>
      <c r="CO75" s="174">
        <v>532416.68999999994</v>
      </c>
      <c r="CP75" s="174">
        <v>555936.18999999994</v>
      </c>
      <c r="CQ75" s="174">
        <v>557387.18999999994</v>
      </c>
      <c r="CR75" s="174">
        <v>530911.06000000006</v>
      </c>
      <c r="CS75" s="174">
        <v>549201.93999999994</v>
      </c>
      <c r="CT75" s="174">
        <v>539764.31000000006</v>
      </c>
      <c r="CU75" s="174">
        <v>562593.93999999994</v>
      </c>
      <c r="CV75" s="174">
        <v>576321.88</v>
      </c>
      <c r="CW75" s="174">
        <v>521525.34</v>
      </c>
      <c r="CX75" s="174">
        <v>221366.34</v>
      </c>
      <c r="CY75" s="174">
        <v>0</v>
      </c>
      <c r="CZ75" s="174">
        <v>561181.5</v>
      </c>
      <c r="DA75" s="174">
        <v>548319.56000000006</v>
      </c>
      <c r="DB75" s="174">
        <v>571391.31000000006</v>
      </c>
      <c r="DC75" s="174">
        <v>573628.88</v>
      </c>
      <c r="DD75" s="174">
        <v>543883.75</v>
      </c>
      <c r="DE75" s="174">
        <v>564014.93999999994</v>
      </c>
      <c r="DF75" s="174">
        <v>556196.12</v>
      </c>
      <c r="DG75" s="174">
        <v>573094.68999999994</v>
      </c>
      <c r="DH75" s="174">
        <v>592809.62</v>
      </c>
      <c r="DI75" s="174">
        <v>534028.06000000006</v>
      </c>
      <c r="DJ75" s="174">
        <v>586619.88</v>
      </c>
      <c r="DK75" s="174">
        <v>559448.62</v>
      </c>
      <c r="DL75" s="174">
        <v>575158.56000000006</v>
      </c>
      <c r="DM75" s="174">
        <v>562254.75</v>
      </c>
      <c r="DN75" s="174">
        <v>587901.75</v>
      </c>
      <c r="DO75" s="174">
        <v>586614.12</v>
      </c>
      <c r="DP75" s="174">
        <v>558155.18999999994</v>
      </c>
      <c r="DQ75" s="174">
        <v>580222.18999999994</v>
      </c>
      <c r="DR75" s="174">
        <v>570898.62</v>
      </c>
      <c r="DS75" s="174">
        <v>587486</v>
      </c>
      <c r="DT75" s="174">
        <v>606213.18999999994</v>
      </c>
      <c r="DU75" s="174">
        <v>547309.88</v>
      </c>
      <c r="DV75" s="174">
        <v>599683.12</v>
      </c>
      <c r="DW75" s="174">
        <v>268236.88</v>
      </c>
      <c r="DX75" s="174">
        <v>495902.19</v>
      </c>
      <c r="DY75" s="174">
        <v>574471.5</v>
      </c>
      <c r="DZ75" s="174">
        <v>603170.62</v>
      </c>
      <c r="EA75" s="174">
        <v>600299.88</v>
      </c>
      <c r="EB75" s="174">
        <v>572383.88</v>
      </c>
      <c r="EC75" s="174">
        <v>592132.81000000006</v>
      </c>
      <c r="ED75" s="174">
        <v>580082.25</v>
      </c>
      <c r="EE75" s="174">
        <v>602458.81000000006</v>
      </c>
      <c r="EF75" s="174">
        <v>622252.25</v>
      </c>
      <c r="EG75" s="174">
        <v>582363.81000000006</v>
      </c>
      <c r="EH75" s="174">
        <v>615257.43999999994</v>
      </c>
      <c r="EI75" s="174">
        <v>589381.88</v>
      </c>
      <c r="EJ75" s="174">
        <v>606965.12</v>
      </c>
      <c r="EK75" s="174">
        <v>590350.68999999994</v>
      </c>
      <c r="EL75" s="174">
        <v>620284.38</v>
      </c>
      <c r="EM75" s="174">
        <v>616951.38</v>
      </c>
      <c r="EN75" s="174">
        <v>589844.93999999994</v>
      </c>
      <c r="EO75" s="174">
        <v>608378.5</v>
      </c>
      <c r="EP75" s="174">
        <v>594902</v>
      </c>
      <c r="EQ75" s="174">
        <v>621716.06000000006</v>
      </c>
      <c r="ER75" s="174">
        <v>633943.31000000006</v>
      </c>
      <c r="ES75" s="174">
        <v>573231.31000000006</v>
      </c>
      <c r="ET75" s="174">
        <v>626531.31000000006</v>
      </c>
      <c r="EU75" s="174">
        <v>221998.55</v>
      </c>
      <c r="EV75" s="174">
        <v>581837.31000000006</v>
      </c>
      <c r="EW75" s="174">
        <v>603971.5</v>
      </c>
      <c r="EX75" s="174">
        <v>630375</v>
      </c>
      <c r="EY75" s="174">
        <v>630149.56000000006</v>
      </c>
      <c r="EZ75" s="174">
        <v>602844.75</v>
      </c>
      <c r="FA75" s="174">
        <v>621748.68999999994</v>
      </c>
      <c r="FB75" s="174">
        <v>607183</v>
      </c>
      <c r="FC75" s="174">
        <v>632234.18999999994</v>
      </c>
      <c r="FD75" s="174">
        <v>641153.25</v>
      </c>
      <c r="FE75" s="174">
        <v>581138.25</v>
      </c>
      <c r="FF75" s="174">
        <v>638631.06000000006</v>
      </c>
      <c r="FG75" s="174">
        <v>615463.56000000006</v>
      </c>
      <c r="FH75" s="174">
        <v>633728.38</v>
      </c>
      <c r="FI75" s="174">
        <v>617631.75</v>
      </c>
      <c r="FJ75" s="174">
        <v>644769.31000000006</v>
      </c>
      <c r="FK75" s="174">
        <v>643527.5</v>
      </c>
      <c r="FL75" s="174">
        <v>613951.5</v>
      </c>
      <c r="FM75" s="174">
        <v>637878.31000000006</v>
      </c>
      <c r="FN75" s="174">
        <v>617792.56000000006</v>
      </c>
      <c r="FO75" s="174">
        <v>644164.43999999994</v>
      </c>
      <c r="FP75" s="174">
        <v>658759.5</v>
      </c>
      <c r="FQ75" s="174">
        <v>595173.5</v>
      </c>
      <c r="FR75" s="174">
        <v>655538.06000000006</v>
      </c>
      <c r="FS75" s="174">
        <v>633577.68999999994</v>
      </c>
      <c r="FT75" s="174">
        <v>208312.83</v>
      </c>
      <c r="FU75" s="174">
        <v>632082.81000000006</v>
      </c>
      <c r="FV75" s="174">
        <v>660658.12</v>
      </c>
      <c r="FW75" s="174">
        <v>658925</v>
      </c>
      <c r="FX75" s="174">
        <v>630217.31000000006</v>
      </c>
      <c r="FY75" s="174">
        <v>649101.62</v>
      </c>
      <c r="FZ75" s="174">
        <v>634457.5</v>
      </c>
      <c r="GA75" s="174">
        <v>661478.31000000006</v>
      </c>
    </row>
    <row r="76" spans="2:183">
      <c r="B76" s="171" t="s">
        <v>3</v>
      </c>
      <c r="C76" s="172" t="s">
        <v>39</v>
      </c>
      <c r="D76" s="81">
        <v>3.947003472308753</v>
      </c>
      <c r="E76" s="82">
        <v>3.9470029250299818</v>
      </c>
      <c r="F76" s="82">
        <v>3.9470033400973303</v>
      </c>
      <c r="G76" s="82" t="e">
        <v>#DIV/0!</v>
      </c>
      <c r="H76" s="82">
        <v>3.9470031199499318</v>
      </c>
      <c r="I76" s="82">
        <v>3.9470037884495337</v>
      </c>
      <c r="J76" s="82">
        <v>3.9470037797043083</v>
      </c>
      <c r="K76" s="82">
        <v>3.9470039425081982</v>
      </c>
      <c r="L76" s="82">
        <v>3.9470039226734861</v>
      </c>
      <c r="M76" s="82">
        <v>3.9470026912029064</v>
      </c>
      <c r="N76" s="82">
        <v>3.947002779966728</v>
      </c>
      <c r="O76" s="82">
        <v>3.9470037386205608</v>
      </c>
      <c r="P76" s="82">
        <v>4.3570061042713411</v>
      </c>
      <c r="Q76" s="82">
        <v>4.357005269363281</v>
      </c>
      <c r="R76" s="82">
        <v>4.3570057804922531</v>
      </c>
      <c r="S76" s="82">
        <v>4.3570062531724867</v>
      </c>
      <c r="T76" s="82">
        <v>4.3570066503091081</v>
      </c>
      <c r="U76" s="82">
        <v>4.3570068173048062</v>
      </c>
      <c r="V76" s="82">
        <v>4.3570064878883841</v>
      </c>
      <c r="W76" s="82">
        <v>4.3570065930355142</v>
      </c>
      <c r="X76" s="82">
        <v>4.3570061888686924</v>
      </c>
      <c r="Y76" s="82">
        <v>4.3570065723047202</v>
      </c>
      <c r="Z76" s="82">
        <v>4.3570064070970922</v>
      </c>
      <c r="AA76" s="82">
        <v>4.3570064241263964</v>
      </c>
      <c r="AB76" s="82">
        <v>4.6409969814771523</v>
      </c>
      <c r="AC76" s="82">
        <v>4.640996118560218</v>
      </c>
      <c r="AD76" s="82">
        <v>4.6409966926797699</v>
      </c>
      <c r="AE76" s="82">
        <v>4.6409972636059589</v>
      </c>
      <c r="AF76" s="82">
        <v>4.6409985861309311</v>
      </c>
      <c r="AG76" s="82">
        <v>4.6409958114058636</v>
      </c>
      <c r="AH76" s="82">
        <v>4.640997571420626</v>
      </c>
      <c r="AI76" s="82">
        <v>4.6409964578787548</v>
      </c>
      <c r="AJ76" s="82">
        <v>4.640997241948444</v>
      </c>
      <c r="AK76" s="82">
        <v>4.6409976661195218</v>
      </c>
      <c r="AL76" s="82">
        <v>4.6409956657969147</v>
      </c>
      <c r="AM76" s="82">
        <v>4.6409968702983058</v>
      </c>
      <c r="AN76" s="82">
        <v>4.9519941259748643</v>
      </c>
      <c r="AO76" s="82">
        <v>4.9519946298427309</v>
      </c>
      <c r="AP76" s="82">
        <v>4.9519946429944373</v>
      </c>
      <c r="AQ76" s="82">
        <v>4.9519929333203674</v>
      </c>
      <c r="AR76" s="82">
        <v>4.9519935418718601</v>
      </c>
      <c r="AS76" s="82">
        <v>4.951995419471527</v>
      </c>
      <c r="AT76" s="82">
        <v>4.951994072480753</v>
      </c>
      <c r="AU76" s="82">
        <v>4.9519946242717809</v>
      </c>
      <c r="AV76" s="82">
        <v>4.951995021605371</v>
      </c>
      <c r="AW76" s="82">
        <v>4.9519939864894509</v>
      </c>
      <c r="AX76" s="82">
        <v>4.9519949289731171</v>
      </c>
      <c r="AY76" s="82">
        <v>4.951994692902864</v>
      </c>
      <c r="AZ76" s="82">
        <v>5.0700038571095609</v>
      </c>
      <c r="BA76" s="82">
        <v>5.0700035250506019</v>
      </c>
      <c r="BB76" s="82">
        <v>5.0700039984256202</v>
      </c>
      <c r="BC76" s="82">
        <v>5.0700016760061501</v>
      </c>
      <c r="BD76" s="82">
        <v>5.0700033978719254</v>
      </c>
      <c r="BE76" s="82">
        <v>5.0700039511762762</v>
      </c>
      <c r="BF76" s="82">
        <v>5.0700035355372881</v>
      </c>
      <c r="BG76" s="82">
        <v>5.0700037338388375</v>
      </c>
      <c r="BH76" s="82">
        <v>5.0700041144243055</v>
      </c>
      <c r="BI76" s="82">
        <v>5.0700041316334206</v>
      </c>
      <c r="BJ76" s="82">
        <v>5.0700050078383558</v>
      </c>
      <c r="BK76" s="82">
        <v>5.0700034051211338</v>
      </c>
      <c r="BL76" s="82">
        <v>5.1979949249565562</v>
      </c>
      <c r="BM76" s="82">
        <v>5.1979976753674029</v>
      </c>
      <c r="BN76" s="82">
        <v>5.1979970426691677</v>
      </c>
      <c r="BO76" s="82">
        <v>5.1979958753536186</v>
      </c>
      <c r="BP76" s="82">
        <v>5.1979970850175681</v>
      </c>
      <c r="BQ76" s="82">
        <v>5.1979967506265128</v>
      </c>
      <c r="BR76" s="82">
        <v>5.19799563573239</v>
      </c>
      <c r="BS76" s="82">
        <v>5.1979964962960263</v>
      </c>
      <c r="BT76" s="82">
        <v>5.1979960862730836</v>
      </c>
      <c r="BU76" s="82">
        <v>5.1979973393958856</v>
      </c>
      <c r="BV76" s="82">
        <v>5.1979977638164199</v>
      </c>
      <c r="BW76" s="82">
        <v>5.1979965181742305</v>
      </c>
      <c r="BX76" s="82">
        <v>5.3339982496174834</v>
      </c>
      <c r="BY76" s="82">
        <v>5.3339992142346908</v>
      </c>
      <c r="BZ76" s="82">
        <v>5.333998825302495</v>
      </c>
      <c r="CA76" s="82">
        <v>5.3339986694375741</v>
      </c>
      <c r="CB76" s="82">
        <v>5.3339991766453672</v>
      </c>
      <c r="CC76" s="82">
        <v>5.3339966025387167</v>
      </c>
      <c r="CD76" s="82">
        <v>5.333997225859914</v>
      </c>
      <c r="CE76" s="82">
        <v>5.3339978118897866</v>
      </c>
      <c r="CF76" s="82">
        <v>5.3339974557602208</v>
      </c>
      <c r="CG76" s="82">
        <v>5.3339981765450561</v>
      </c>
      <c r="CH76" s="82">
        <v>5.3339982763864953</v>
      </c>
      <c r="CI76" s="82">
        <v>5.3339958778471299</v>
      </c>
      <c r="CJ76" s="82">
        <v>5.4750047799841575</v>
      </c>
      <c r="CK76" s="82">
        <v>5.4750052772268329</v>
      </c>
      <c r="CL76" s="82">
        <v>5.4750044853305049</v>
      </c>
      <c r="CM76" s="82">
        <v>5.4750027793218452</v>
      </c>
      <c r="CN76" s="82">
        <v>5.4750036988607507</v>
      </c>
      <c r="CO76" s="82">
        <v>5.4750032392410919</v>
      </c>
      <c r="CP76" s="82">
        <v>5.475003052959992</v>
      </c>
      <c r="CQ76" s="82">
        <v>5.4750042728410362</v>
      </c>
      <c r="CR76" s="82">
        <v>5.4750031968650106</v>
      </c>
      <c r="CS76" s="82">
        <v>5.4750030903950515</v>
      </c>
      <c r="CT76" s="82">
        <v>5.4750049195127151</v>
      </c>
      <c r="CU76" s="82">
        <v>5.4750044765893833</v>
      </c>
      <c r="CV76" s="82">
        <v>5.6220052715882467</v>
      </c>
      <c r="CW76" s="82">
        <v>5.6220054977631655</v>
      </c>
      <c r="CX76" s="82">
        <v>5.6220022857142853</v>
      </c>
      <c r="CY76" s="82" t="e">
        <v>#DIV/0!</v>
      </c>
      <c r="CZ76" s="82">
        <v>5.6220020677467568</v>
      </c>
      <c r="DA76" s="82">
        <v>5.6220028503757788</v>
      </c>
      <c r="DB76" s="82">
        <v>5.6220045693010663</v>
      </c>
      <c r="DC76" s="82">
        <v>5.6220046886883432</v>
      </c>
      <c r="DD76" s="82">
        <v>5.6220023361104792</v>
      </c>
      <c r="DE76" s="82">
        <v>5.6220015789032995</v>
      </c>
      <c r="DF76" s="82">
        <v>5.6220042049084222</v>
      </c>
      <c r="DG76" s="82">
        <v>5.6220037120675546</v>
      </c>
      <c r="DH76" s="82">
        <v>5.7739996961102102</v>
      </c>
      <c r="DI76" s="82">
        <v>5.7739997908927183</v>
      </c>
      <c r="DJ76" s="82">
        <v>5.773999574789757</v>
      </c>
      <c r="DK76" s="82">
        <v>5.7739998555077356</v>
      </c>
      <c r="DL76" s="82">
        <v>5.7740002690444312</v>
      </c>
      <c r="DM76" s="82">
        <v>5.7739995070704584</v>
      </c>
      <c r="DN76" s="82">
        <v>5.7739999882143573</v>
      </c>
      <c r="DO76" s="82">
        <v>5.7739997125865434</v>
      </c>
      <c r="DP76" s="82">
        <v>5.7739992965541491</v>
      </c>
      <c r="DQ76" s="82">
        <v>5.7739985948682833</v>
      </c>
      <c r="DR76" s="82">
        <v>5.7740014563990529</v>
      </c>
      <c r="DS76" s="82">
        <v>5.773999771983001</v>
      </c>
      <c r="DT76" s="82">
        <v>5.9310091497180331</v>
      </c>
      <c r="DU76" s="82">
        <v>5.9310075779634914</v>
      </c>
      <c r="DV76" s="82">
        <v>5.9310088636314182</v>
      </c>
      <c r="DW76" s="82">
        <v>5.931006363568021</v>
      </c>
      <c r="DX76" s="82">
        <v>5.9310072262527536</v>
      </c>
      <c r="DY76" s="82">
        <v>5.931007960024365</v>
      </c>
      <c r="DZ76" s="82">
        <v>5.931009520363272</v>
      </c>
      <c r="EA76" s="82">
        <v>5.9310082221989493</v>
      </c>
      <c r="EB76" s="82">
        <v>5.9310089423565131</v>
      </c>
      <c r="EC76" s="82">
        <v>5.9310075042469315</v>
      </c>
      <c r="ED76" s="82">
        <v>5.9310081284187923</v>
      </c>
      <c r="EE76" s="82">
        <v>5.9310086455898832</v>
      </c>
      <c r="EF76" s="82">
        <v>6.0929975579138667</v>
      </c>
      <c r="EG76" s="82">
        <v>6.0929973257779944</v>
      </c>
      <c r="EH76" s="82">
        <v>6.0929970746045159</v>
      </c>
      <c r="EI76" s="82">
        <v>6.0929989351914076</v>
      </c>
      <c r="EJ76" s="82">
        <v>6.0929995743689815</v>
      </c>
      <c r="EK76" s="82">
        <v>6.0929991743213945</v>
      </c>
      <c r="EL76" s="82">
        <v>6.0929992102378323</v>
      </c>
      <c r="EM76" s="82">
        <v>6.0929979319703165</v>
      </c>
      <c r="EN76" s="82">
        <v>6.0929988533887007</v>
      </c>
      <c r="EO76" s="82">
        <v>6.092997612389933</v>
      </c>
      <c r="EP76" s="82">
        <v>6.0929975316734435</v>
      </c>
      <c r="EQ76" s="82">
        <v>6.0929974970060119</v>
      </c>
      <c r="ER76" s="82">
        <v>6.2600061420694235</v>
      </c>
      <c r="ES76" s="82">
        <v>6.2600059342313745</v>
      </c>
      <c r="ET76" s="82">
        <v>6.2600046160855598</v>
      </c>
      <c r="EU76" s="82">
        <v>6.2600047937286742</v>
      </c>
      <c r="EV76" s="82">
        <v>6.2600038517319891</v>
      </c>
      <c r="EW76" s="82">
        <v>6.2600045604834111</v>
      </c>
      <c r="EX76" s="82">
        <v>6.260005084469725</v>
      </c>
      <c r="EY76" s="82">
        <v>6.2600042915555703</v>
      </c>
      <c r="EZ76" s="82">
        <v>6.2600050882129992</v>
      </c>
      <c r="FA76" s="82">
        <v>6.2600048529613126</v>
      </c>
      <c r="FB76" s="82">
        <v>6.2600057735530035</v>
      </c>
      <c r="FC76" s="82">
        <v>6.2600047724756864</v>
      </c>
      <c r="FD76" s="82">
        <v>6.4340000280981187</v>
      </c>
      <c r="FE76" s="82">
        <v>6.4340007528536471</v>
      </c>
      <c r="FF76" s="82">
        <v>6.43399940357933</v>
      </c>
      <c r="FG76" s="82">
        <v>6.4339998745530957</v>
      </c>
      <c r="FH76" s="82">
        <v>6.4339996832384401</v>
      </c>
      <c r="FI76" s="82">
        <v>6.4339991666232619</v>
      </c>
      <c r="FJ76" s="82">
        <v>6.4340015447128511</v>
      </c>
      <c r="FK76" s="82">
        <v>6.4340010677885777</v>
      </c>
      <c r="FL76" s="82">
        <v>6.4339991406683925</v>
      </c>
      <c r="FM76" s="82">
        <v>6.4339996852992387</v>
      </c>
      <c r="FN76" s="82">
        <v>6.4339987502603631</v>
      </c>
      <c r="FO76" s="82">
        <v>6.434000807041234</v>
      </c>
      <c r="FP76" s="82">
        <v>6.6149943064171799</v>
      </c>
      <c r="FQ76" s="82">
        <v>6.6149932518951982</v>
      </c>
      <c r="FR76" s="82">
        <v>6.6149949343483474</v>
      </c>
      <c r="FS76" s="82">
        <v>6.6149958759226966</v>
      </c>
      <c r="FT76" s="82">
        <v>6.6149957130608739</v>
      </c>
      <c r="FU76" s="82">
        <v>6.6149970173620929</v>
      </c>
      <c r="FV76" s="82">
        <v>6.6149954742432371</v>
      </c>
      <c r="FW76" s="82">
        <v>6.6149955627301456</v>
      </c>
      <c r="FX76" s="82">
        <v>6.6149962737874066</v>
      </c>
      <c r="FY76" s="82">
        <v>6.6149944255231548</v>
      </c>
      <c r="FZ76" s="82">
        <v>6.6149960380348656</v>
      </c>
      <c r="GA76" s="82">
        <v>6.6149947798329549</v>
      </c>
    </row>
    <row r="77" spans="2:183">
      <c r="B77" s="96" t="s">
        <v>3</v>
      </c>
      <c r="C77" s="166" t="s">
        <v>40</v>
      </c>
      <c r="D77" s="175">
        <v>4.4400000000000004</v>
      </c>
      <c r="E77" s="176">
        <v>3.67</v>
      </c>
      <c r="F77" s="176">
        <v>3.56</v>
      </c>
      <c r="G77" s="176">
        <v>0</v>
      </c>
      <c r="H77" s="176">
        <v>2.78</v>
      </c>
      <c r="I77" s="176">
        <v>3.56</v>
      </c>
      <c r="J77" s="176">
        <v>3.56</v>
      </c>
      <c r="K77" s="176">
        <v>3.56</v>
      </c>
      <c r="L77" s="176">
        <v>2.67</v>
      </c>
      <c r="M77" s="176">
        <v>2.67</v>
      </c>
      <c r="N77" s="176">
        <v>5.33</v>
      </c>
      <c r="O77" s="176">
        <v>4.4400000000000004</v>
      </c>
      <c r="P77" s="176">
        <v>3.56</v>
      </c>
      <c r="Q77" s="176">
        <v>3.56</v>
      </c>
      <c r="R77" s="176">
        <v>3.56</v>
      </c>
      <c r="S77" s="176">
        <v>2.67</v>
      </c>
      <c r="T77" s="176">
        <v>2.67</v>
      </c>
      <c r="U77" s="176">
        <v>3.56</v>
      </c>
      <c r="V77" s="176">
        <v>3.56</v>
      </c>
      <c r="W77" s="176">
        <v>3.56</v>
      </c>
      <c r="X77" s="176">
        <v>2.67</v>
      </c>
      <c r="Y77" s="176">
        <v>3.56</v>
      </c>
      <c r="Z77" s="176">
        <v>2.67</v>
      </c>
      <c r="AA77" s="176">
        <v>3.56</v>
      </c>
      <c r="AB77" s="176">
        <v>3.56</v>
      </c>
      <c r="AC77" s="176">
        <v>2.67</v>
      </c>
      <c r="AD77" s="176">
        <v>3.56</v>
      </c>
      <c r="AE77" s="176">
        <v>4.4400000000000004</v>
      </c>
      <c r="AF77" s="176">
        <v>2.78</v>
      </c>
      <c r="AG77" s="176">
        <v>2.67</v>
      </c>
      <c r="AH77" s="176">
        <v>4.4400000000000004</v>
      </c>
      <c r="AI77" s="176">
        <v>3.56</v>
      </c>
      <c r="AJ77" s="176">
        <v>3.56</v>
      </c>
      <c r="AK77" s="176">
        <v>5.33</v>
      </c>
      <c r="AL77" s="176">
        <v>3.56</v>
      </c>
      <c r="AM77" s="176">
        <v>6.22</v>
      </c>
      <c r="AN77" s="176">
        <v>2.67</v>
      </c>
      <c r="AO77" s="176">
        <v>3.56</v>
      </c>
      <c r="AP77" s="176">
        <v>2.67</v>
      </c>
      <c r="AQ77" s="176">
        <v>4.4400000000000004</v>
      </c>
      <c r="AR77" s="176">
        <v>3.56</v>
      </c>
      <c r="AS77" s="176">
        <v>2.67</v>
      </c>
      <c r="AT77" s="176">
        <v>2.67</v>
      </c>
      <c r="AU77" s="176">
        <v>1.78</v>
      </c>
      <c r="AV77" s="176">
        <v>2.67</v>
      </c>
      <c r="AW77" s="176">
        <v>3.56</v>
      </c>
      <c r="AX77" s="176">
        <v>2.67</v>
      </c>
      <c r="AY77" s="176">
        <v>3.56</v>
      </c>
      <c r="AZ77" s="176">
        <v>3.56</v>
      </c>
      <c r="BA77" s="176">
        <v>1.78</v>
      </c>
      <c r="BB77" s="176">
        <v>3.56</v>
      </c>
      <c r="BC77" s="176">
        <v>1.89</v>
      </c>
      <c r="BD77" s="176">
        <v>2.67</v>
      </c>
      <c r="BE77" s="176">
        <v>4.4400000000000004</v>
      </c>
      <c r="BF77" s="176">
        <v>3.56</v>
      </c>
      <c r="BG77" s="176">
        <v>3.56</v>
      </c>
      <c r="BH77" s="176">
        <v>4.4400000000000004</v>
      </c>
      <c r="BI77" s="176">
        <v>5.33</v>
      </c>
      <c r="BJ77" s="176">
        <v>3.56</v>
      </c>
      <c r="BK77" s="176">
        <v>1.78</v>
      </c>
      <c r="BL77" s="176">
        <v>3.56</v>
      </c>
      <c r="BM77" s="176">
        <v>2.67</v>
      </c>
      <c r="BN77" s="176">
        <v>3.56</v>
      </c>
      <c r="BO77" s="176">
        <v>3.56</v>
      </c>
      <c r="BP77" s="176">
        <v>3.56</v>
      </c>
      <c r="BQ77" s="176">
        <v>4.4400000000000004</v>
      </c>
      <c r="BR77" s="176">
        <v>3.56</v>
      </c>
      <c r="BS77" s="176">
        <v>3.56</v>
      </c>
      <c r="BT77" s="176">
        <v>2.67</v>
      </c>
      <c r="BU77" s="176">
        <v>3.56</v>
      </c>
      <c r="BV77" s="176">
        <v>2.67</v>
      </c>
      <c r="BW77" s="176">
        <v>3.56</v>
      </c>
      <c r="BX77" s="176">
        <v>2.67</v>
      </c>
      <c r="BY77" s="176">
        <v>3.56</v>
      </c>
      <c r="BZ77" s="176">
        <v>4.4400000000000004</v>
      </c>
      <c r="CA77" s="176">
        <v>1.89</v>
      </c>
      <c r="CB77" s="176">
        <v>2.78</v>
      </c>
      <c r="CC77" s="176">
        <v>4.4400000000000004</v>
      </c>
      <c r="CD77" s="176">
        <v>2.67</v>
      </c>
      <c r="CE77" s="176">
        <v>2.67</v>
      </c>
      <c r="CF77" s="176">
        <v>5.33</v>
      </c>
      <c r="CG77" s="176">
        <v>4.4400000000000004</v>
      </c>
      <c r="CH77" s="176">
        <v>3.56</v>
      </c>
      <c r="CI77" s="176">
        <v>3.56</v>
      </c>
      <c r="CJ77" s="176">
        <v>3.56</v>
      </c>
      <c r="CK77" s="176">
        <v>3.56</v>
      </c>
      <c r="CL77" s="176">
        <v>3.56</v>
      </c>
      <c r="CM77" s="176">
        <v>3.56</v>
      </c>
      <c r="CN77" s="176">
        <v>2.67</v>
      </c>
      <c r="CO77" s="176">
        <v>2.67</v>
      </c>
      <c r="CP77" s="176">
        <v>3.56</v>
      </c>
      <c r="CQ77" s="176">
        <v>2.67</v>
      </c>
      <c r="CR77" s="176">
        <v>3.56</v>
      </c>
      <c r="CS77" s="176">
        <v>3.56</v>
      </c>
      <c r="CT77" s="176">
        <v>3.56</v>
      </c>
      <c r="CU77" s="176">
        <v>3.56</v>
      </c>
      <c r="CV77" s="176">
        <v>3.56</v>
      </c>
      <c r="CW77" s="176">
        <v>5.44</v>
      </c>
      <c r="CX77" s="176">
        <v>1.78</v>
      </c>
      <c r="CY77" s="176">
        <v>0</v>
      </c>
      <c r="CZ77" s="176">
        <v>4.4400000000000004</v>
      </c>
      <c r="DA77" s="176">
        <v>2.67</v>
      </c>
      <c r="DB77" s="176">
        <v>5.33</v>
      </c>
      <c r="DC77" s="176">
        <v>4.4400000000000004</v>
      </c>
      <c r="DD77" s="176">
        <v>3.56</v>
      </c>
      <c r="DE77" s="176">
        <v>5.33</v>
      </c>
      <c r="DF77" s="176">
        <v>3.56</v>
      </c>
      <c r="DG77" s="176">
        <v>3.56</v>
      </c>
      <c r="DH77" s="176">
        <v>3.56</v>
      </c>
      <c r="DI77" s="176">
        <v>2.67</v>
      </c>
      <c r="DJ77" s="176">
        <v>2.67</v>
      </c>
      <c r="DK77" s="176">
        <v>1.78</v>
      </c>
      <c r="DL77" s="176">
        <v>2.67</v>
      </c>
      <c r="DM77" s="176">
        <v>3.56</v>
      </c>
      <c r="DN77" s="176">
        <v>2.67</v>
      </c>
      <c r="DO77" s="176">
        <v>3.56</v>
      </c>
      <c r="DP77" s="176">
        <v>1.78</v>
      </c>
      <c r="DQ77" s="176">
        <v>2.67</v>
      </c>
      <c r="DR77" s="176">
        <v>3.56</v>
      </c>
      <c r="DS77" s="176">
        <v>3.56</v>
      </c>
      <c r="DT77" s="176">
        <v>3.56</v>
      </c>
      <c r="DU77" s="176">
        <v>5.33</v>
      </c>
      <c r="DV77" s="176">
        <v>3.56</v>
      </c>
      <c r="DW77" s="176">
        <v>0.89</v>
      </c>
      <c r="DX77" s="176">
        <v>2.78</v>
      </c>
      <c r="DY77" s="176">
        <v>2.67</v>
      </c>
      <c r="DZ77" s="176">
        <v>2.67</v>
      </c>
      <c r="EA77" s="176">
        <v>5.44</v>
      </c>
      <c r="EB77" s="176">
        <v>3.56</v>
      </c>
      <c r="EC77" s="176">
        <v>4.4400000000000004</v>
      </c>
      <c r="ED77" s="176">
        <v>2.67</v>
      </c>
      <c r="EE77" s="176">
        <v>4.4400000000000004</v>
      </c>
      <c r="EF77" s="176">
        <v>2.67</v>
      </c>
      <c r="EG77" s="176">
        <v>3.56</v>
      </c>
      <c r="EH77" s="176">
        <v>3.56</v>
      </c>
      <c r="EI77" s="176">
        <v>3.56</v>
      </c>
      <c r="EJ77" s="176">
        <v>1.78</v>
      </c>
      <c r="EK77" s="176">
        <v>2.67</v>
      </c>
      <c r="EL77" s="176">
        <v>3.56</v>
      </c>
      <c r="EM77" s="176">
        <v>4.4400000000000004</v>
      </c>
      <c r="EN77" s="176">
        <v>3.56</v>
      </c>
      <c r="EO77" s="176">
        <v>1.78</v>
      </c>
      <c r="EP77" s="176">
        <v>3.56</v>
      </c>
      <c r="EQ77" s="176">
        <v>3.56</v>
      </c>
      <c r="ER77" s="176">
        <v>2.67</v>
      </c>
      <c r="ES77" s="176">
        <v>3.56</v>
      </c>
      <c r="ET77" s="176">
        <v>3.67</v>
      </c>
      <c r="EU77" s="176">
        <v>1.78</v>
      </c>
      <c r="EV77" s="176">
        <v>6.33</v>
      </c>
      <c r="EW77" s="176">
        <v>2.67</v>
      </c>
      <c r="EX77" s="176">
        <v>3.56</v>
      </c>
      <c r="EY77" s="176">
        <v>3.56</v>
      </c>
      <c r="EZ77" s="176">
        <v>3.56</v>
      </c>
      <c r="FA77" s="176">
        <v>2.67</v>
      </c>
      <c r="FB77" s="176">
        <v>2.67</v>
      </c>
      <c r="FC77" s="176">
        <v>4.5599999999999996</v>
      </c>
      <c r="FD77" s="176">
        <v>2.67</v>
      </c>
      <c r="FE77" s="176">
        <v>1.78</v>
      </c>
      <c r="FF77" s="176">
        <v>3.56</v>
      </c>
      <c r="FG77" s="176">
        <v>1.78</v>
      </c>
      <c r="FH77" s="176">
        <v>4.4400000000000004</v>
      </c>
      <c r="FI77" s="176">
        <v>3.56</v>
      </c>
      <c r="FJ77" s="176">
        <v>3.56</v>
      </c>
      <c r="FK77" s="176">
        <v>3.56</v>
      </c>
      <c r="FL77" s="176">
        <v>3.56</v>
      </c>
      <c r="FM77" s="176">
        <v>2.67</v>
      </c>
      <c r="FN77" s="176">
        <v>4.4400000000000004</v>
      </c>
      <c r="FO77" s="176">
        <v>5.33</v>
      </c>
      <c r="FP77" s="176">
        <v>2.67</v>
      </c>
      <c r="FQ77" s="176">
        <v>4.4400000000000004</v>
      </c>
      <c r="FR77" s="176">
        <v>3.56</v>
      </c>
      <c r="FS77" s="176">
        <v>3.56</v>
      </c>
      <c r="FT77" s="176">
        <v>1.89</v>
      </c>
      <c r="FU77" s="176">
        <v>3.56</v>
      </c>
      <c r="FV77" s="176">
        <v>4.4400000000000004</v>
      </c>
      <c r="FW77" s="176">
        <v>3.56</v>
      </c>
      <c r="FX77" s="176">
        <v>4.4400000000000004</v>
      </c>
      <c r="FY77" s="176">
        <v>5.33</v>
      </c>
      <c r="FZ77" s="176">
        <v>3.56</v>
      </c>
      <c r="GA77" s="176">
        <v>6.22</v>
      </c>
    </row>
    <row r="78" spans="2:183">
      <c r="B78" s="96" t="s">
        <v>3</v>
      </c>
      <c r="C78" s="166" t="s">
        <v>41</v>
      </c>
      <c r="D78" s="175">
        <v>685</v>
      </c>
      <c r="E78" s="176">
        <v>619</v>
      </c>
      <c r="F78" s="176">
        <v>641</v>
      </c>
      <c r="G78" s="176">
        <v>0</v>
      </c>
      <c r="H78" s="176">
        <v>310</v>
      </c>
      <c r="I78" s="176">
        <v>663</v>
      </c>
      <c r="J78" s="176">
        <v>685</v>
      </c>
      <c r="K78" s="176">
        <v>685</v>
      </c>
      <c r="L78" s="176">
        <v>663</v>
      </c>
      <c r="M78" s="176">
        <v>685</v>
      </c>
      <c r="N78" s="176">
        <v>663</v>
      </c>
      <c r="O78" s="176">
        <v>685</v>
      </c>
      <c r="P78" s="176">
        <v>685</v>
      </c>
      <c r="Q78" s="176">
        <v>619</v>
      </c>
      <c r="R78" s="176">
        <v>685</v>
      </c>
      <c r="S78" s="176">
        <v>663</v>
      </c>
      <c r="T78" s="176">
        <v>685</v>
      </c>
      <c r="U78" s="176">
        <v>663</v>
      </c>
      <c r="V78" s="176">
        <v>685</v>
      </c>
      <c r="W78" s="176">
        <v>685</v>
      </c>
      <c r="X78" s="176">
        <v>663</v>
      </c>
      <c r="Y78" s="176">
        <v>685</v>
      </c>
      <c r="Z78" s="176">
        <v>663</v>
      </c>
      <c r="AA78" s="176">
        <v>685</v>
      </c>
      <c r="AB78" s="176">
        <v>685</v>
      </c>
      <c r="AC78" s="176">
        <v>619</v>
      </c>
      <c r="AD78" s="176">
        <v>685</v>
      </c>
      <c r="AE78" s="176">
        <v>663</v>
      </c>
      <c r="AF78" s="176">
        <v>221</v>
      </c>
      <c r="AG78" s="176">
        <v>663</v>
      </c>
      <c r="AH78" s="176">
        <v>685</v>
      </c>
      <c r="AI78" s="176">
        <v>685</v>
      </c>
      <c r="AJ78" s="176">
        <v>663</v>
      </c>
      <c r="AK78" s="176">
        <v>685</v>
      </c>
      <c r="AL78" s="176">
        <v>663</v>
      </c>
      <c r="AM78" s="176">
        <v>685</v>
      </c>
      <c r="AN78" s="176">
        <v>685</v>
      </c>
      <c r="AO78" s="176">
        <v>641</v>
      </c>
      <c r="AP78" s="176">
        <v>685</v>
      </c>
      <c r="AQ78" s="176">
        <v>663</v>
      </c>
      <c r="AR78" s="176">
        <v>685</v>
      </c>
      <c r="AS78" s="176">
        <v>663</v>
      </c>
      <c r="AT78" s="176">
        <v>685</v>
      </c>
      <c r="AU78" s="176">
        <v>685</v>
      </c>
      <c r="AV78" s="176">
        <v>663</v>
      </c>
      <c r="AW78" s="176">
        <v>685</v>
      </c>
      <c r="AX78" s="176">
        <v>663</v>
      </c>
      <c r="AY78" s="176">
        <v>685</v>
      </c>
      <c r="AZ78" s="176">
        <v>685</v>
      </c>
      <c r="BA78" s="176">
        <v>619</v>
      </c>
      <c r="BB78" s="176">
        <v>685</v>
      </c>
      <c r="BC78" s="176">
        <v>199</v>
      </c>
      <c r="BD78" s="176">
        <v>685</v>
      </c>
      <c r="BE78" s="176">
        <v>663</v>
      </c>
      <c r="BF78" s="176">
        <v>685</v>
      </c>
      <c r="BG78" s="176">
        <v>685</v>
      </c>
      <c r="BH78" s="176">
        <v>663</v>
      </c>
      <c r="BI78" s="176">
        <v>685</v>
      </c>
      <c r="BJ78" s="176">
        <v>663</v>
      </c>
      <c r="BK78" s="176">
        <v>685</v>
      </c>
      <c r="BL78" s="176">
        <v>685</v>
      </c>
      <c r="BM78" s="176">
        <v>619</v>
      </c>
      <c r="BN78" s="176">
        <v>685</v>
      </c>
      <c r="BO78" s="176">
        <v>663</v>
      </c>
      <c r="BP78" s="176">
        <v>685</v>
      </c>
      <c r="BQ78" s="176">
        <v>663</v>
      </c>
      <c r="BR78" s="176">
        <v>685</v>
      </c>
      <c r="BS78" s="176">
        <v>685</v>
      </c>
      <c r="BT78" s="176">
        <v>663</v>
      </c>
      <c r="BU78" s="176">
        <v>685</v>
      </c>
      <c r="BV78" s="176">
        <v>663</v>
      </c>
      <c r="BW78" s="176">
        <v>685</v>
      </c>
      <c r="BX78" s="176">
        <v>685</v>
      </c>
      <c r="BY78" s="176">
        <v>619</v>
      </c>
      <c r="BZ78" s="176">
        <v>685</v>
      </c>
      <c r="CA78" s="176">
        <v>420</v>
      </c>
      <c r="CB78" s="176">
        <v>310</v>
      </c>
      <c r="CC78" s="176">
        <v>663</v>
      </c>
      <c r="CD78" s="176">
        <v>685</v>
      </c>
      <c r="CE78" s="176">
        <v>685</v>
      </c>
      <c r="CF78" s="176">
        <v>663</v>
      </c>
      <c r="CG78" s="176">
        <v>685</v>
      </c>
      <c r="CH78" s="176">
        <v>663</v>
      </c>
      <c r="CI78" s="176">
        <v>685</v>
      </c>
      <c r="CJ78" s="176">
        <v>685</v>
      </c>
      <c r="CK78" s="176">
        <v>641</v>
      </c>
      <c r="CL78" s="176">
        <v>685</v>
      </c>
      <c r="CM78" s="176">
        <v>663</v>
      </c>
      <c r="CN78" s="176">
        <v>685</v>
      </c>
      <c r="CO78" s="176">
        <v>663</v>
      </c>
      <c r="CP78" s="176">
        <v>685</v>
      </c>
      <c r="CQ78" s="176">
        <v>685</v>
      </c>
      <c r="CR78" s="176">
        <v>663</v>
      </c>
      <c r="CS78" s="176">
        <v>685</v>
      </c>
      <c r="CT78" s="176">
        <v>663</v>
      </c>
      <c r="CU78" s="176">
        <v>685</v>
      </c>
      <c r="CV78" s="176">
        <v>685</v>
      </c>
      <c r="CW78" s="176">
        <v>619</v>
      </c>
      <c r="CX78" s="176">
        <v>265</v>
      </c>
      <c r="CY78" s="176">
        <v>0</v>
      </c>
      <c r="CZ78" s="176">
        <v>685</v>
      </c>
      <c r="DA78" s="176">
        <v>663</v>
      </c>
      <c r="DB78" s="176">
        <v>685</v>
      </c>
      <c r="DC78" s="176">
        <v>685</v>
      </c>
      <c r="DD78" s="176">
        <v>663</v>
      </c>
      <c r="DE78" s="176">
        <v>685</v>
      </c>
      <c r="DF78" s="176">
        <v>663</v>
      </c>
      <c r="DG78" s="176">
        <v>685</v>
      </c>
      <c r="DH78" s="176">
        <v>685</v>
      </c>
      <c r="DI78" s="176">
        <v>619</v>
      </c>
      <c r="DJ78" s="176">
        <v>685</v>
      </c>
      <c r="DK78" s="176">
        <v>663</v>
      </c>
      <c r="DL78" s="176">
        <v>685</v>
      </c>
      <c r="DM78" s="176">
        <v>663</v>
      </c>
      <c r="DN78" s="176">
        <v>685</v>
      </c>
      <c r="DO78" s="176">
        <v>685</v>
      </c>
      <c r="DP78" s="176">
        <v>663</v>
      </c>
      <c r="DQ78" s="176">
        <v>685</v>
      </c>
      <c r="DR78" s="176">
        <v>663</v>
      </c>
      <c r="DS78" s="176">
        <v>685</v>
      </c>
      <c r="DT78" s="176">
        <v>685</v>
      </c>
      <c r="DU78" s="176">
        <v>619</v>
      </c>
      <c r="DV78" s="176">
        <v>685</v>
      </c>
      <c r="DW78" s="176">
        <v>310</v>
      </c>
      <c r="DX78" s="176">
        <v>575</v>
      </c>
      <c r="DY78" s="176">
        <v>663</v>
      </c>
      <c r="DZ78" s="176">
        <v>685</v>
      </c>
      <c r="EA78" s="176">
        <v>685</v>
      </c>
      <c r="EB78" s="176">
        <v>663</v>
      </c>
      <c r="EC78" s="176">
        <v>685</v>
      </c>
      <c r="ED78" s="176">
        <v>663</v>
      </c>
      <c r="EE78" s="176">
        <v>685</v>
      </c>
      <c r="EF78" s="176">
        <v>685</v>
      </c>
      <c r="EG78" s="176">
        <v>641</v>
      </c>
      <c r="EH78" s="176">
        <v>685</v>
      </c>
      <c r="EI78" s="176">
        <v>663</v>
      </c>
      <c r="EJ78" s="176">
        <v>685</v>
      </c>
      <c r="EK78" s="176">
        <v>663</v>
      </c>
      <c r="EL78" s="176">
        <v>685</v>
      </c>
      <c r="EM78" s="176">
        <v>685</v>
      </c>
      <c r="EN78" s="176">
        <v>663</v>
      </c>
      <c r="EO78" s="176">
        <v>685</v>
      </c>
      <c r="EP78" s="176">
        <v>663</v>
      </c>
      <c r="EQ78" s="176">
        <v>685</v>
      </c>
      <c r="ER78" s="176">
        <v>685</v>
      </c>
      <c r="ES78" s="176">
        <v>619</v>
      </c>
      <c r="ET78" s="176">
        <v>685</v>
      </c>
      <c r="EU78" s="176">
        <v>243</v>
      </c>
      <c r="EV78" s="176">
        <v>641</v>
      </c>
      <c r="EW78" s="176">
        <v>663</v>
      </c>
      <c r="EX78" s="176">
        <v>685</v>
      </c>
      <c r="EY78" s="176">
        <v>685</v>
      </c>
      <c r="EZ78" s="176">
        <v>663</v>
      </c>
      <c r="FA78" s="176">
        <v>685</v>
      </c>
      <c r="FB78" s="176">
        <v>663</v>
      </c>
      <c r="FC78" s="176">
        <v>685</v>
      </c>
      <c r="FD78" s="176">
        <v>685</v>
      </c>
      <c r="FE78" s="176">
        <v>619</v>
      </c>
      <c r="FF78" s="176">
        <v>685</v>
      </c>
      <c r="FG78" s="176">
        <v>663</v>
      </c>
      <c r="FH78" s="176">
        <v>685</v>
      </c>
      <c r="FI78" s="176">
        <v>663</v>
      </c>
      <c r="FJ78" s="176">
        <v>685</v>
      </c>
      <c r="FK78" s="176">
        <v>685</v>
      </c>
      <c r="FL78" s="176">
        <v>663</v>
      </c>
      <c r="FM78" s="176">
        <v>685</v>
      </c>
      <c r="FN78" s="176">
        <v>663</v>
      </c>
      <c r="FO78" s="176">
        <v>685</v>
      </c>
      <c r="FP78" s="176">
        <v>685</v>
      </c>
      <c r="FQ78" s="176">
        <v>619</v>
      </c>
      <c r="FR78" s="176">
        <v>685</v>
      </c>
      <c r="FS78" s="176">
        <v>663</v>
      </c>
      <c r="FT78" s="176">
        <v>221</v>
      </c>
      <c r="FU78" s="176">
        <v>663</v>
      </c>
      <c r="FV78" s="176">
        <v>685</v>
      </c>
      <c r="FW78" s="176">
        <v>685</v>
      </c>
      <c r="FX78" s="176">
        <v>663</v>
      </c>
      <c r="FY78" s="176">
        <v>685</v>
      </c>
      <c r="FZ78" s="176">
        <v>663</v>
      </c>
      <c r="GA78" s="176">
        <v>685</v>
      </c>
    </row>
    <row r="79" spans="2:183">
      <c r="B79" s="96" t="s">
        <v>3</v>
      </c>
      <c r="C79" s="166" t="s">
        <v>271</v>
      </c>
      <c r="D79" s="88">
        <v>4733.33</v>
      </c>
      <c r="E79" s="89">
        <v>3905</v>
      </c>
      <c r="F79" s="89">
        <v>3786.67</v>
      </c>
      <c r="G79" s="89">
        <v>0</v>
      </c>
      <c r="H79" s="89">
        <v>2958.33</v>
      </c>
      <c r="I79" s="89">
        <v>3786.67</v>
      </c>
      <c r="J79" s="89">
        <v>3786.67</v>
      </c>
      <c r="K79" s="89">
        <v>3786.67</v>
      </c>
      <c r="L79" s="89">
        <v>2840</v>
      </c>
      <c r="M79" s="89">
        <v>2840</v>
      </c>
      <c r="N79" s="89">
        <v>5680</v>
      </c>
      <c r="O79" s="89">
        <v>4733.33</v>
      </c>
      <c r="P79" s="89">
        <v>3786.67</v>
      </c>
      <c r="Q79" s="89">
        <v>3786.67</v>
      </c>
      <c r="R79" s="89">
        <v>3786.67</v>
      </c>
      <c r="S79" s="89">
        <v>2840</v>
      </c>
      <c r="T79" s="89">
        <v>2840</v>
      </c>
      <c r="U79" s="89">
        <v>3786.67</v>
      </c>
      <c r="V79" s="89">
        <v>3786.67</v>
      </c>
      <c r="W79" s="89">
        <v>3786.67</v>
      </c>
      <c r="X79" s="89">
        <v>2840</v>
      </c>
      <c r="Y79" s="89">
        <v>3786.67</v>
      </c>
      <c r="Z79" s="89">
        <v>2840</v>
      </c>
      <c r="AA79" s="89">
        <v>3786.67</v>
      </c>
      <c r="AB79" s="89">
        <v>3786.67</v>
      </c>
      <c r="AC79" s="89">
        <v>2840</v>
      </c>
      <c r="AD79" s="89">
        <v>3786.67</v>
      </c>
      <c r="AE79" s="89">
        <v>4733.33</v>
      </c>
      <c r="AF79" s="89">
        <v>2958.33</v>
      </c>
      <c r="AG79" s="89">
        <v>2840</v>
      </c>
      <c r="AH79" s="89">
        <v>4733.33</v>
      </c>
      <c r="AI79" s="89">
        <v>3786.67</v>
      </c>
      <c r="AJ79" s="89">
        <v>3786.67</v>
      </c>
      <c r="AK79" s="89">
        <v>5680</v>
      </c>
      <c r="AL79" s="89">
        <v>3786.67</v>
      </c>
      <c r="AM79" s="89">
        <v>6626.67</v>
      </c>
      <c r="AN79" s="89">
        <v>2840</v>
      </c>
      <c r="AO79" s="89">
        <v>3786.67</v>
      </c>
      <c r="AP79" s="89">
        <v>2840</v>
      </c>
      <c r="AQ79" s="89">
        <v>4733.33</v>
      </c>
      <c r="AR79" s="89">
        <v>3786.67</v>
      </c>
      <c r="AS79" s="89">
        <v>2840</v>
      </c>
      <c r="AT79" s="89">
        <v>2840</v>
      </c>
      <c r="AU79" s="89">
        <v>1893.33</v>
      </c>
      <c r="AV79" s="89">
        <v>2840</v>
      </c>
      <c r="AW79" s="89">
        <v>3786.67</v>
      </c>
      <c r="AX79" s="89">
        <v>2840</v>
      </c>
      <c r="AY79" s="89">
        <v>3786.67</v>
      </c>
      <c r="AZ79" s="89">
        <v>3786.67</v>
      </c>
      <c r="BA79" s="89">
        <v>1893.33</v>
      </c>
      <c r="BB79" s="89">
        <v>3786.67</v>
      </c>
      <c r="BC79" s="89">
        <v>2011.67</v>
      </c>
      <c r="BD79" s="89">
        <v>2840</v>
      </c>
      <c r="BE79" s="89">
        <v>4733.33</v>
      </c>
      <c r="BF79" s="89">
        <v>3786.67</v>
      </c>
      <c r="BG79" s="89">
        <v>3786.67</v>
      </c>
      <c r="BH79" s="89">
        <v>4733.33</v>
      </c>
      <c r="BI79" s="89">
        <v>5680</v>
      </c>
      <c r="BJ79" s="89">
        <v>3786.67</v>
      </c>
      <c r="BK79" s="89">
        <v>1893.33</v>
      </c>
      <c r="BL79" s="89">
        <v>3786.67</v>
      </c>
      <c r="BM79" s="89">
        <v>2840</v>
      </c>
      <c r="BN79" s="89">
        <v>3786.67</v>
      </c>
      <c r="BO79" s="89">
        <v>3786.67</v>
      </c>
      <c r="BP79" s="89">
        <v>3786.67</v>
      </c>
      <c r="BQ79" s="89">
        <v>4733.33</v>
      </c>
      <c r="BR79" s="89">
        <v>3786.67</v>
      </c>
      <c r="BS79" s="89">
        <v>3786.67</v>
      </c>
      <c r="BT79" s="89">
        <v>2840</v>
      </c>
      <c r="BU79" s="89">
        <v>3786.67</v>
      </c>
      <c r="BV79" s="89">
        <v>2840</v>
      </c>
      <c r="BW79" s="89">
        <v>3786.67</v>
      </c>
      <c r="BX79" s="89">
        <v>2840</v>
      </c>
      <c r="BY79" s="89">
        <v>3786.67</v>
      </c>
      <c r="BZ79" s="89">
        <v>4733.33</v>
      </c>
      <c r="CA79" s="89">
        <v>2011.67</v>
      </c>
      <c r="CB79" s="89">
        <v>2958.33</v>
      </c>
      <c r="CC79" s="89">
        <v>4733.33</v>
      </c>
      <c r="CD79" s="89">
        <v>2840</v>
      </c>
      <c r="CE79" s="89">
        <v>2840</v>
      </c>
      <c r="CF79" s="89">
        <v>5680</v>
      </c>
      <c r="CG79" s="89">
        <v>4733.33</v>
      </c>
      <c r="CH79" s="89">
        <v>3786.67</v>
      </c>
      <c r="CI79" s="89">
        <v>3786.67</v>
      </c>
      <c r="CJ79" s="89">
        <v>3786.67</v>
      </c>
      <c r="CK79" s="89">
        <v>3786.67</v>
      </c>
      <c r="CL79" s="89">
        <v>3786.67</v>
      </c>
      <c r="CM79" s="89">
        <v>3786.67</v>
      </c>
      <c r="CN79" s="89">
        <v>2840</v>
      </c>
      <c r="CO79" s="89">
        <v>2840</v>
      </c>
      <c r="CP79" s="89">
        <v>3786.67</v>
      </c>
      <c r="CQ79" s="89">
        <v>2840</v>
      </c>
      <c r="CR79" s="89">
        <v>3786.67</v>
      </c>
      <c r="CS79" s="89">
        <v>3786.67</v>
      </c>
      <c r="CT79" s="89">
        <v>3786.67</v>
      </c>
      <c r="CU79" s="89">
        <v>3786.67</v>
      </c>
      <c r="CV79" s="89">
        <v>3786.67</v>
      </c>
      <c r="CW79" s="89">
        <v>5798.33</v>
      </c>
      <c r="CX79" s="89">
        <v>1893.33</v>
      </c>
      <c r="CY79" s="89">
        <v>0</v>
      </c>
      <c r="CZ79" s="89">
        <v>4733.33</v>
      </c>
      <c r="DA79" s="89">
        <v>2840</v>
      </c>
      <c r="DB79" s="89">
        <v>5680</v>
      </c>
      <c r="DC79" s="89">
        <v>4733.33</v>
      </c>
      <c r="DD79" s="89">
        <v>3786.67</v>
      </c>
      <c r="DE79" s="89">
        <v>5680</v>
      </c>
      <c r="DF79" s="89">
        <v>3786.67</v>
      </c>
      <c r="DG79" s="89">
        <v>3786.67</v>
      </c>
      <c r="DH79" s="89">
        <v>3786.67</v>
      </c>
      <c r="DI79" s="89">
        <v>2840</v>
      </c>
      <c r="DJ79" s="89">
        <v>2840</v>
      </c>
      <c r="DK79" s="89">
        <v>1893.33</v>
      </c>
      <c r="DL79" s="89">
        <v>2840</v>
      </c>
      <c r="DM79" s="89">
        <v>3786.67</v>
      </c>
      <c r="DN79" s="89">
        <v>2840</v>
      </c>
      <c r="DO79" s="89">
        <v>3786.67</v>
      </c>
      <c r="DP79" s="89">
        <v>1893.33</v>
      </c>
      <c r="DQ79" s="89">
        <v>2840</v>
      </c>
      <c r="DR79" s="89">
        <v>3786.67</v>
      </c>
      <c r="DS79" s="89">
        <v>3786.67</v>
      </c>
      <c r="DT79" s="89">
        <v>3786.67</v>
      </c>
      <c r="DU79" s="89">
        <v>5680</v>
      </c>
      <c r="DV79" s="89">
        <v>3786.67</v>
      </c>
      <c r="DW79" s="89">
        <v>946.67</v>
      </c>
      <c r="DX79" s="89">
        <v>2958.33</v>
      </c>
      <c r="DY79" s="89">
        <v>2840</v>
      </c>
      <c r="DZ79" s="89">
        <v>2840</v>
      </c>
      <c r="EA79" s="89">
        <v>5798.33</v>
      </c>
      <c r="EB79" s="89">
        <v>3786.67</v>
      </c>
      <c r="EC79" s="89">
        <v>4733.33</v>
      </c>
      <c r="ED79" s="89">
        <v>2840</v>
      </c>
      <c r="EE79" s="89">
        <v>4733.33</v>
      </c>
      <c r="EF79" s="89">
        <v>2840</v>
      </c>
      <c r="EG79" s="89">
        <v>3786.67</v>
      </c>
      <c r="EH79" s="89">
        <v>3786.67</v>
      </c>
      <c r="EI79" s="89">
        <v>3786.67</v>
      </c>
      <c r="EJ79" s="89">
        <v>1893.33</v>
      </c>
      <c r="EK79" s="89">
        <v>2840</v>
      </c>
      <c r="EL79" s="89">
        <v>3786.67</v>
      </c>
      <c r="EM79" s="89">
        <v>4733.33</v>
      </c>
      <c r="EN79" s="89">
        <v>3786.67</v>
      </c>
      <c r="EO79" s="89">
        <v>1893.33</v>
      </c>
      <c r="EP79" s="89">
        <v>3786.67</v>
      </c>
      <c r="EQ79" s="89">
        <v>3786.67</v>
      </c>
      <c r="ER79" s="89">
        <v>2840</v>
      </c>
      <c r="ES79" s="89">
        <v>3786.67</v>
      </c>
      <c r="ET79" s="89">
        <v>3905</v>
      </c>
      <c r="EU79" s="89">
        <v>1893.33</v>
      </c>
      <c r="EV79" s="89">
        <v>6745</v>
      </c>
      <c r="EW79" s="89">
        <v>2840</v>
      </c>
      <c r="EX79" s="89">
        <v>3786.67</v>
      </c>
      <c r="EY79" s="89">
        <v>3786.67</v>
      </c>
      <c r="EZ79" s="89">
        <v>3786.67</v>
      </c>
      <c r="FA79" s="89">
        <v>2840</v>
      </c>
      <c r="FB79" s="89">
        <v>2840</v>
      </c>
      <c r="FC79" s="89">
        <v>4851.67</v>
      </c>
      <c r="FD79" s="89">
        <v>2840</v>
      </c>
      <c r="FE79" s="89">
        <v>1893.33</v>
      </c>
      <c r="FF79" s="89">
        <v>3786.67</v>
      </c>
      <c r="FG79" s="89">
        <v>1893.33</v>
      </c>
      <c r="FH79" s="89">
        <v>4733.33</v>
      </c>
      <c r="FI79" s="89">
        <v>3786.67</v>
      </c>
      <c r="FJ79" s="89">
        <v>3786.67</v>
      </c>
      <c r="FK79" s="89">
        <v>3786.67</v>
      </c>
      <c r="FL79" s="89">
        <v>3786.67</v>
      </c>
      <c r="FM79" s="89">
        <v>2840</v>
      </c>
      <c r="FN79" s="89">
        <v>4733.33</v>
      </c>
      <c r="FO79" s="89">
        <v>5680</v>
      </c>
      <c r="FP79" s="89">
        <v>2840</v>
      </c>
      <c r="FQ79" s="89">
        <v>4733.33</v>
      </c>
      <c r="FR79" s="89">
        <v>3786.67</v>
      </c>
      <c r="FS79" s="89">
        <v>3786.67</v>
      </c>
      <c r="FT79" s="89">
        <v>2011.67</v>
      </c>
      <c r="FU79" s="89">
        <v>3786.67</v>
      </c>
      <c r="FV79" s="89">
        <v>4733.33</v>
      </c>
      <c r="FW79" s="89">
        <v>3786.67</v>
      </c>
      <c r="FX79" s="89">
        <v>4733.33</v>
      </c>
      <c r="FY79" s="89">
        <v>5680</v>
      </c>
      <c r="FZ79" s="89">
        <v>3786.67</v>
      </c>
      <c r="GA79" s="89">
        <v>6626.67</v>
      </c>
    </row>
    <row r="80" spans="2:183">
      <c r="B80" s="171" t="s">
        <v>3</v>
      </c>
      <c r="C80" s="177" t="s">
        <v>96</v>
      </c>
      <c r="D80" s="83">
        <v>0.92494045332308872</v>
      </c>
      <c r="E80" s="84">
        <v>0.92194977042768478</v>
      </c>
      <c r="F80" s="84">
        <v>0.9144757369242138</v>
      </c>
      <c r="G80" s="84" t="e">
        <v>#DIV/0!</v>
      </c>
      <c r="H80" s="84">
        <v>0.90876910016977919</v>
      </c>
      <c r="I80" s="84">
        <v>0.92198539334762242</v>
      </c>
      <c r="J80" s="84">
        <v>0.93102958125240109</v>
      </c>
      <c r="K80" s="84">
        <v>0.92668843641951593</v>
      </c>
      <c r="L80" s="84">
        <v>0.91573390489799156</v>
      </c>
      <c r="M80" s="84">
        <v>0.91146561659623515</v>
      </c>
      <c r="N80" s="84">
        <v>0.90664443915217907</v>
      </c>
      <c r="O80" s="84">
        <v>0.91300230503265467</v>
      </c>
      <c r="P80" s="84">
        <v>0.9320668459469843</v>
      </c>
      <c r="Q80" s="84">
        <v>0.93111140634299805</v>
      </c>
      <c r="R80" s="84">
        <v>0.91615251632731465</v>
      </c>
      <c r="S80" s="84">
        <v>0.91880011113757243</v>
      </c>
      <c r="T80" s="84">
        <v>0.91908182865923937</v>
      </c>
      <c r="U80" s="84">
        <v>0.92573628641740102</v>
      </c>
      <c r="V80" s="84">
        <v>0.93468882059162506</v>
      </c>
      <c r="W80" s="84">
        <v>0.93289281598155982</v>
      </c>
      <c r="X80" s="84">
        <v>0.91712312455346512</v>
      </c>
      <c r="Y80" s="84">
        <v>0.92268344218209764</v>
      </c>
      <c r="Z80" s="84">
        <v>0.90601929030721595</v>
      </c>
      <c r="AA80" s="84">
        <v>0.9170553207837111</v>
      </c>
      <c r="AB80" s="84">
        <v>0.92844602381867081</v>
      </c>
      <c r="AC80" s="84">
        <v>0.93048433381515183</v>
      </c>
      <c r="AD80" s="84">
        <v>0.91416442566269696</v>
      </c>
      <c r="AE80" s="84">
        <v>0.913828689370485</v>
      </c>
      <c r="AF80" s="84">
        <v>0.90536437246963564</v>
      </c>
      <c r="AG80" s="84">
        <v>0.92393030086528538</v>
      </c>
      <c r="AH80" s="84">
        <v>0.93251824817518247</v>
      </c>
      <c r="AI80" s="84">
        <v>0.93490971955436042</v>
      </c>
      <c r="AJ80" s="84">
        <v>0.91384853536556321</v>
      </c>
      <c r="AK80" s="84">
        <v>0.9209738762965809</v>
      </c>
      <c r="AL80" s="84">
        <v>0.90891680558863219</v>
      </c>
      <c r="AM80" s="84">
        <v>0.90773914713791781</v>
      </c>
      <c r="AN80" s="84">
        <v>0.92805224740683834</v>
      </c>
      <c r="AO80" s="84">
        <v>0.93649930207734622</v>
      </c>
      <c r="AP80" s="84">
        <v>0.92439300806761437</v>
      </c>
      <c r="AQ80" s="84">
        <v>0.91834365325077394</v>
      </c>
      <c r="AR80" s="84">
        <v>0.92442182097579717</v>
      </c>
      <c r="AS80" s="84">
        <v>0.92719496705564819</v>
      </c>
      <c r="AT80" s="84">
        <v>0.93587975412985025</v>
      </c>
      <c r="AU80" s="84">
        <v>0.93903956972723779</v>
      </c>
      <c r="AV80" s="84">
        <v>0.92086409462570451</v>
      </c>
      <c r="AW80" s="84">
        <v>0.91930272762197462</v>
      </c>
      <c r="AX80" s="84">
        <v>0.91578351988568707</v>
      </c>
      <c r="AY80" s="84">
        <v>0.91136957356895887</v>
      </c>
      <c r="AZ80" s="84">
        <v>0.93126968882059169</v>
      </c>
      <c r="BA80" s="84">
        <v>0.93467817362469174</v>
      </c>
      <c r="BB80" s="84">
        <v>0.92237610449481366</v>
      </c>
      <c r="BC80" s="84">
        <v>0.90737238825707489</v>
      </c>
      <c r="BD80" s="84">
        <v>0.91580676142912032</v>
      </c>
      <c r="BE80" s="84">
        <v>0.92921925855362386</v>
      </c>
      <c r="BF80" s="84">
        <v>0.93447752593161737</v>
      </c>
      <c r="BG80" s="84">
        <v>0.93629273914713795</v>
      </c>
      <c r="BH80" s="84">
        <v>0.91646820671588469</v>
      </c>
      <c r="BI80" s="84">
        <v>0.91588359585094126</v>
      </c>
      <c r="BJ80" s="84">
        <v>0.91148686195125828</v>
      </c>
      <c r="BK80" s="84">
        <v>0.91385708797541298</v>
      </c>
      <c r="BL80" s="84">
        <v>0.93184594698424894</v>
      </c>
      <c r="BM80" s="84">
        <v>0.9380942309327438</v>
      </c>
      <c r="BN80" s="84">
        <v>0.92362466384940456</v>
      </c>
      <c r="BO80" s="84">
        <v>0.91900849408589347</v>
      </c>
      <c r="BP80" s="84">
        <v>0.93045332308874373</v>
      </c>
      <c r="BQ80" s="84">
        <v>0.93446852425180593</v>
      </c>
      <c r="BR80" s="84">
        <v>0.94276603918555513</v>
      </c>
      <c r="BS80" s="84">
        <v>0.94954667691125627</v>
      </c>
      <c r="BT80" s="84">
        <v>0.92796896086369773</v>
      </c>
      <c r="BU80" s="84">
        <v>0.9327775643488283</v>
      </c>
      <c r="BV80" s="84">
        <v>0.93186869889656265</v>
      </c>
      <c r="BW80" s="84">
        <v>0.93896273530541685</v>
      </c>
      <c r="BX80" s="84">
        <v>0.95034383403764888</v>
      </c>
      <c r="BY80" s="84">
        <v>0.95954223705467223</v>
      </c>
      <c r="BZ80" s="84">
        <v>0.94187283903188634</v>
      </c>
      <c r="CA80" s="84">
        <v>0.95122493734335833</v>
      </c>
      <c r="CB80" s="84">
        <v>0.94853989813242778</v>
      </c>
      <c r="CC80" s="84">
        <v>0.95215130586647612</v>
      </c>
      <c r="CD80" s="84">
        <v>0.96661352285824054</v>
      </c>
      <c r="CE80" s="84">
        <v>0.97091625048021513</v>
      </c>
      <c r="CF80" s="84">
        <v>0.95944470905771218</v>
      </c>
      <c r="CG80" s="84">
        <v>0.95439684978870531</v>
      </c>
      <c r="CH80" s="84">
        <v>0.97870524728109864</v>
      </c>
      <c r="CI80" s="84">
        <v>0.9860238186707645</v>
      </c>
      <c r="CJ80" s="84">
        <v>0.98454475605071079</v>
      </c>
      <c r="CK80" s="84">
        <v>0.98216397076935702</v>
      </c>
      <c r="CL80" s="84">
        <v>0.9742777564348829</v>
      </c>
      <c r="CM80" s="84">
        <v>0.96397951893307932</v>
      </c>
      <c r="CN80" s="84">
        <v>0.96072608528620829</v>
      </c>
      <c r="CO80" s="84">
        <v>0.9649618956894499</v>
      </c>
      <c r="CP80" s="84">
        <v>0.97522858240491739</v>
      </c>
      <c r="CQ80" s="84">
        <v>0.97777372262773721</v>
      </c>
      <c r="CR80" s="84">
        <v>0.96223307136619829</v>
      </c>
      <c r="CS80" s="84">
        <v>0.96341529004994242</v>
      </c>
      <c r="CT80" s="84">
        <v>0.97827855838691757</v>
      </c>
      <c r="CU80" s="84">
        <v>0.98690741452170572</v>
      </c>
      <c r="CV80" s="84">
        <v>0.98455436035343835</v>
      </c>
      <c r="CW80" s="84">
        <v>0.98593869568914205</v>
      </c>
      <c r="CX80" s="84">
        <v>0.97753227408142995</v>
      </c>
      <c r="CY80" s="84" t="e">
        <v>#DIV/0!</v>
      </c>
      <c r="CZ80" s="84">
        <v>0.95868997310795234</v>
      </c>
      <c r="DA80" s="84">
        <v>0.96779987298563153</v>
      </c>
      <c r="DB80" s="84">
        <v>0.97613138686131384</v>
      </c>
      <c r="DC80" s="84">
        <v>0.97995389934690746</v>
      </c>
      <c r="DD80" s="84">
        <v>0.95997062792728427</v>
      </c>
      <c r="DE80" s="84">
        <v>0.96353054168267382</v>
      </c>
      <c r="DF80" s="84">
        <v>0.9817019925379058</v>
      </c>
      <c r="DG80" s="84">
        <v>0.97904149058778334</v>
      </c>
      <c r="DH80" s="84">
        <v>0.98606223588167496</v>
      </c>
      <c r="DI80" s="84">
        <v>0.98299900093529469</v>
      </c>
      <c r="DJ80" s="84">
        <v>0.97576642335766428</v>
      </c>
      <c r="DK80" s="84">
        <v>0.96144915456060964</v>
      </c>
      <c r="DL80" s="84">
        <v>0.95670188244333465</v>
      </c>
      <c r="DM80" s="84">
        <v>0.96627173136461064</v>
      </c>
      <c r="DN80" s="84">
        <v>0.97789857856319629</v>
      </c>
      <c r="DO80" s="84">
        <v>0.97575681905493661</v>
      </c>
      <c r="DP80" s="84">
        <v>0.95922640311185203</v>
      </c>
      <c r="DQ80" s="84">
        <v>0.96512485593545916</v>
      </c>
      <c r="DR80" s="84">
        <v>0.9811264586806383</v>
      </c>
      <c r="DS80" s="84">
        <v>0.97720706876680752</v>
      </c>
      <c r="DT80" s="84">
        <v>0.9816634652324242</v>
      </c>
      <c r="DU80" s="84">
        <v>0.98077767621800871</v>
      </c>
      <c r="DV80" s="84">
        <v>0.97108912792931235</v>
      </c>
      <c r="DW80" s="84">
        <v>0.95980899830220712</v>
      </c>
      <c r="DX80" s="84">
        <v>0.95665675057208244</v>
      </c>
      <c r="DY80" s="84">
        <v>0.96113161863935859</v>
      </c>
      <c r="DZ80" s="84">
        <v>0.97673645793315411</v>
      </c>
      <c r="EA80" s="84">
        <v>0.97208797541298508</v>
      </c>
      <c r="EB80" s="84">
        <v>0.95763872350559653</v>
      </c>
      <c r="EC80" s="84">
        <v>0.95886285055704956</v>
      </c>
      <c r="ED80" s="84">
        <v>0.97051877431134392</v>
      </c>
      <c r="EE80" s="84">
        <v>0.97558394160583939</v>
      </c>
      <c r="EF80" s="84">
        <v>0.98084709950057625</v>
      </c>
      <c r="EG80" s="84">
        <v>0.9809836603990475</v>
      </c>
      <c r="EH80" s="84">
        <v>0.96982135996926622</v>
      </c>
      <c r="EI80" s="84">
        <v>0.95986147495435425</v>
      </c>
      <c r="EJ80" s="84">
        <v>0.95674990395697279</v>
      </c>
      <c r="EK80" s="84">
        <v>0.96143923156307054</v>
      </c>
      <c r="EL80" s="84">
        <v>0.97774490971955441</v>
      </c>
      <c r="EM80" s="84">
        <v>0.97249135612754511</v>
      </c>
      <c r="EN80" s="84">
        <v>0.96061562276732559</v>
      </c>
      <c r="EO80" s="84">
        <v>0.95897810218978108</v>
      </c>
      <c r="EP80" s="84">
        <v>0.96885171072477572</v>
      </c>
      <c r="EQ80" s="84">
        <v>0.98000192086054561</v>
      </c>
      <c r="ER80" s="84">
        <v>0.9726162120630043</v>
      </c>
      <c r="ES80" s="84">
        <v>0.9732421775359239</v>
      </c>
      <c r="ET80" s="84">
        <v>0.96124471763349983</v>
      </c>
      <c r="EU80" s="84">
        <v>0.96012020792722552</v>
      </c>
      <c r="EV80" s="84">
        <v>0.95394942113474013</v>
      </c>
      <c r="EW80" s="84">
        <v>0.95738072556958009</v>
      </c>
      <c r="EX80" s="84">
        <v>0.96714175950825976</v>
      </c>
      <c r="EY80" s="84">
        <v>0.96679600461006532</v>
      </c>
      <c r="EZ80" s="84">
        <v>0.95559458601254266</v>
      </c>
      <c r="FA80" s="84">
        <v>0.95390703034959667</v>
      </c>
      <c r="FB80" s="84">
        <v>0.96247122330713664</v>
      </c>
      <c r="FC80" s="84">
        <v>0.96999423741836344</v>
      </c>
      <c r="FD80" s="84">
        <v>0.95707645024971189</v>
      </c>
      <c r="FE80" s="84">
        <v>0.95998427004506415</v>
      </c>
      <c r="FF80" s="84">
        <v>0.95331156358048408</v>
      </c>
      <c r="FG80" s="84">
        <v>0.94921409859490358</v>
      </c>
      <c r="FH80" s="84">
        <v>0.94599308490203615</v>
      </c>
      <c r="FI80" s="84">
        <v>0.95255814876557909</v>
      </c>
      <c r="FJ80" s="84">
        <v>0.96247406838263549</v>
      </c>
      <c r="FK80" s="84">
        <v>0.96062043795620444</v>
      </c>
      <c r="FL80" s="84">
        <v>0.94688219417321584</v>
      </c>
      <c r="FM80" s="84">
        <v>0.95218786016135226</v>
      </c>
      <c r="FN80" s="84">
        <v>0.95280622370405654</v>
      </c>
      <c r="FO80" s="84">
        <v>0.96157126392623893</v>
      </c>
      <c r="FP80" s="84">
        <v>0.95645217057241649</v>
      </c>
      <c r="FQ80" s="84">
        <v>0.95626870589235613</v>
      </c>
      <c r="FR80" s="84">
        <v>0.95177487514406456</v>
      </c>
      <c r="FS80" s="84">
        <v>0.95041478129713419</v>
      </c>
      <c r="FT80" s="84">
        <v>0.93745534651107409</v>
      </c>
      <c r="FU80" s="84">
        <v>0.94817218385329838</v>
      </c>
      <c r="FV80" s="84">
        <v>0.959208605455244</v>
      </c>
      <c r="FW80" s="84">
        <v>0.95669227814060698</v>
      </c>
      <c r="FX80" s="84">
        <v>0.94537389854727316</v>
      </c>
      <c r="FY80" s="84">
        <v>0.94242988859008836</v>
      </c>
      <c r="FZ80" s="84">
        <v>0.95173453996983404</v>
      </c>
      <c r="GA80" s="84">
        <v>0.96039953899346908</v>
      </c>
    </row>
    <row r="81" spans="2:183">
      <c r="B81" s="96" t="s">
        <v>3</v>
      </c>
      <c r="C81" s="166" t="s">
        <v>42</v>
      </c>
      <c r="D81" s="178">
        <v>110996.67</v>
      </c>
      <c r="E81" s="179">
        <v>91025.55</v>
      </c>
      <c r="F81" s="179">
        <v>87509.86</v>
      </c>
      <c r="G81" s="179">
        <v>0</v>
      </c>
      <c r="H81" s="179">
        <v>67923.34</v>
      </c>
      <c r="I81" s="179">
        <v>86298.14</v>
      </c>
      <c r="J81" s="179">
        <v>85957.34</v>
      </c>
      <c r="K81" s="179">
        <v>85768</v>
      </c>
      <c r="L81" s="179">
        <v>64212.41</v>
      </c>
      <c r="M81" s="179">
        <v>64184</v>
      </c>
      <c r="N81" s="179">
        <v>128311.2</v>
      </c>
      <c r="O81" s="179">
        <v>106926</v>
      </c>
      <c r="P81" s="179">
        <v>85502.94</v>
      </c>
      <c r="Q81" s="179">
        <v>85313.61</v>
      </c>
      <c r="R81" s="179">
        <v>84783.48</v>
      </c>
      <c r="S81" s="179">
        <v>63048</v>
      </c>
      <c r="T81" s="179">
        <v>62593.599999999999</v>
      </c>
      <c r="U81" s="179">
        <v>83079.460000000006</v>
      </c>
      <c r="V81" s="179">
        <v>83041.600000000006</v>
      </c>
      <c r="W81" s="179">
        <v>83003.73</v>
      </c>
      <c r="X81" s="179">
        <v>62224.41</v>
      </c>
      <c r="Y81" s="179">
        <v>82928.009999999995</v>
      </c>
      <c r="Z81" s="179">
        <v>62196.01</v>
      </c>
      <c r="AA81" s="179">
        <v>82890.13</v>
      </c>
      <c r="AB81" s="179">
        <v>82928.009999999995</v>
      </c>
      <c r="AC81" s="179">
        <v>62082.39</v>
      </c>
      <c r="AD81" s="179">
        <v>82397.88</v>
      </c>
      <c r="AE81" s="179">
        <v>102334.66</v>
      </c>
      <c r="AF81" s="179">
        <v>63752.07</v>
      </c>
      <c r="AG81" s="179">
        <v>61287.21</v>
      </c>
      <c r="AH81" s="179">
        <v>102192.67</v>
      </c>
      <c r="AI81" s="179">
        <v>81829.87</v>
      </c>
      <c r="AJ81" s="179">
        <v>81905.61</v>
      </c>
      <c r="AK81" s="179">
        <v>123028.8</v>
      </c>
      <c r="AL81" s="179">
        <v>82132.800000000003</v>
      </c>
      <c r="AM81" s="179">
        <v>143864.94</v>
      </c>
      <c r="AN81" s="179">
        <v>61684.800000000003</v>
      </c>
      <c r="AO81" s="179">
        <v>84707.73</v>
      </c>
      <c r="AP81" s="179">
        <v>63246.8</v>
      </c>
      <c r="AQ81" s="179">
        <v>104796</v>
      </c>
      <c r="AR81" s="179">
        <v>83571.73</v>
      </c>
      <c r="AS81" s="179">
        <v>62764</v>
      </c>
      <c r="AT81" s="179">
        <v>62820.800000000003</v>
      </c>
      <c r="AU81" s="179">
        <v>41937.33</v>
      </c>
      <c r="AV81" s="179">
        <v>62991.199999999997</v>
      </c>
      <c r="AW81" s="179">
        <v>84064</v>
      </c>
      <c r="AX81" s="179">
        <v>63161.599999999999</v>
      </c>
      <c r="AY81" s="179">
        <v>84291.199999999997</v>
      </c>
      <c r="AZ81" s="179">
        <v>84329.07</v>
      </c>
      <c r="BA81" s="179">
        <v>43433.06</v>
      </c>
      <c r="BB81" s="179">
        <v>86487.47</v>
      </c>
      <c r="BC81" s="179">
        <v>45684.95</v>
      </c>
      <c r="BD81" s="179">
        <v>64297.61</v>
      </c>
      <c r="BE81" s="179">
        <v>107352</v>
      </c>
      <c r="BF81" s="179">
        <v>85957.34</v>
      </c>
      <c r="BG81" s="179">
        <v>86033.08</v>
      </c>
      <c r="BH81" s="179">
        <v>107683.34</v>
      </c>
      <c r="BI81" s="179">
        <v>129447.21</v>
      </c>
      <c r="BJ81" s="179">
        <v>86411.73</v>
      </c>
      <c r="BK81" s="179">
        <v>43262.67</v>
      </c>
      <c r="BL81" s="179">
        <v>86601.05</v>
      </c>
      <c r="BM81" s="179">
        <v>66910.399999999994</v>
      </c>
      <c r="BN81" s="179">
        <v>88835.21</v>
      </c>
      <c r="BO81" s="179">
        <v>88305.08</v>
      </c>
      <c r="BP81" s="179">
        <v>88040.01</v>
      </c>
      <c r="BQ81" s="179">
        <v>110286.66</v>
      </c>
      <c r="BR81" s="179">
        <v>88305.08</v>
      </c>
      <c r="BS81" s="179">
        <v>88418.66</v>
      </c>
      <c r="BT81" s="179">
        <v>66399.210000000006</v>
      </c>
      <c r="BU81" s="179">
        <v>88683.73</v>
      </c>
      <c r="BV81" s="179">
        <v>66626.41</v>
      </c>
      <c r="BW81" s="179">
        <v>88948.800000000003</v>
      </c>
      <c r="BX81" s="179">
        <v>66740.009999999995</v>
      </c>
      <c r="BY81" s="179">
        <v>91713.05</v>
      </c>
      <c r="BZ81" s="179">
        <v>114120.67</v>
      </c>
      <c r="CA81" s="179">
        <v>48239.76</v>
      </c>
      <c r="CB81" s="179">
        <v>70733.740000000005</v>
      </c>
      <c r="CC81" s="179">
        <v>113363.32</v>
      </c>
      <c r="CD81" s="179">
        <v>68103.199999999997</v>
      </c>
      <c r="CE81" s="179">
        <v>68160.009999999995</v>
      </c>
      <c r="CF81" s="179">
        <v>136547.19</v>
      </c>
      <c r="CG81" s="179">
        <v>113978.67</v>
      </c>
      <c r="CH81" s="179">
        <v>91334.39</v>
      </c>
      <c r="CI81" s="179">
        <v>91447.98</v>
      </c>
      <c r="CJ81" s="179">
        <v>91523.73</v>
      </c>
      <c r="CK81" s="179">
        <v>94288</v>
      </c>
      <c r="CL81" s="179">
        <v>93909.34</v>
      </c>
      <c r="CM81" s="179">
        <v>93379.199999999997</v>
      </c>
      <c r="CN81" s="179">
        <v>69835.61</v>
      </c>
      <c r="CO81" s="179">
        <v>69977.59</v>
      </c>
      <c r="CP81" s="179">
        <v>93379.199999999997</v>
      </c>
      <c r="CQ81" s="179">
        <v>70119.59</v>
      </c>
      <c r="CR81" s="179">
        <v>93644.27</v>
      </c>
      <c r="CS81" s="179">
        <v>93795.73</v>
      </c>
      <c r="CT81" s="179">
        <v>93947.19</v>
      </c>
      <c r="CU81" s="179">
        <v>94060.82</v>
      </c>
      <c r="CV81" s="179">
        <v>94098.66</v>
      </c>
      <c r="CW81" s="179">
        <v>148495.31</v>
      </c>
      <c r="CX81" s="179">
        <v>48280</v>
      </c>
      <c r="CY81" s="179">
        <v>0</v>
      </c>
      <c r="CZ81" s="179">
        <v>119611.35</v>
      </c>
      <c r="DA81" s="179">
        <v>71908.800000000003</v>
      </c>
      <c r="DB81" s="179">
        <v>143931.22</v>
      </c>
      <c r="DC81" s="179">
        <v>120084.67</v>
      </c>
      <c r="DD81" s="179">
        <v>96219.19</v>
      </c>
      <c r="DE81" s="179">
        <v>144499.20000000001</v>
      </c>
      <c r="DF81" s="179">
        <v>96522.12</v>
      </c>
      <c r="DG81" s="179">
        <v>96673.59</v>
      </c>
      <c r="DH81" s="179">
        <v>96749.33</v>
      </c>
      <c r="DI81" s="179">
        <v>74777.2</v>
      </c>
      <c r="DJ81" s="179">
        <v>74464.800000000003</v>
      </c>
      <c r="DK81" s="179">
        <v>49359.21</v>
      </c>
      <c r="DL81" s="179">
        <v>73840.02</v>
      </c>
      <c r="DM81" s="179">
        <v>98642.69</v>
      </c>
      <c r="DN81" s="179">
        <v>74067.22</v>
      </c>
      <c r="DO81" s="179">
        <v>98869.87</v>
      </c>
      <c r="DP81" s="179">
        <v>49529.59</v>
      </c>
      <c r="DQ81" s="179">
        <v>74379.59</v>
      </c>
      <c r="DR81" s="179">
        <v>99362.14</v>
      </c>
      <c r="DS81" s="179">
        <v>99513.59</v>
      </c>
      <c r="DT81" s="179">
        <v>99589.33</v>
      </c>
      <c r="DU81" s="179">
        <v>153928.01999999999</v>
      </c>
      <c r="DV81" s="179">
        <v>102202.15</v>
      </c>
      <c r="DW81" s="179">
        <v>25399.07</v>
      </c>
      <c r="DX81" s="179">
        <v>79164.990000000005</v>
      </c>
      <c r="DY81" s="179">
        <v>76140.41</v>
      </c>
      <c r="DZ81" s="179">
        <v>76225.61</v>
      </c>
      <c r="EA81" s="179">
        <v>155801.22</v>
      </c>
      <c r="EB81" s="179">
        <v>101899.22</v>
      </c>
      <c r="EC81" s="179">
        <v>127563.33</v>
      </c>
      <c r="ED81" s="179">
        <v>76680</v>
      </c>
      <c r="EE81" s="179">
        <v>127989.33</v>
      </c>
      <c r="EF81" s="179">
        <v>76878.789999999994</v>
      </c>
      <c r="EG81" s="179">
        <v>105610.15</v>
      </c>
      <c r="EH81" s="179">
        <v>105193.59</v>
      </c>
      <c r="EI81" s="179">
        <v>104587.73</v>
      </c>
      <c r="EJ81" s="179">
        <v>52142.400000000001</v>
      </c>
      <c r="EK81" s="179">
        <v>78383.98</v>
      </c>
      <c r="EL81" s="179">
        <v>104625.62</v>
      </c>
      <c r="EM81" s="179">
        <v>130924.02</v>
      </c>
      <c r="EN81" s="179">
        <v>104928.53</v>
      </c>
      <c r="EO81" s="179">
        <v>52539.99</v>
      </c>
      <c r="EP81" s="179">
        <v>105231.48</v>
      </c>
      <c r="EQ81" s="179">
        <v>105382.94</v>
      </c>
      <c r="ER81" s="179">
        <v>79094.009999999995</v>
      </c>
      <c r="ES81" s="179">
        <v>108639.45</v>
      </c>
      <c r="ET81" s="179">
        <v>111565.86</v>
      </c>
      <c r="EU81" s="179">
        <v>53770.67</v>
      </c>
      <c r="EV81" s="179">
        <v>191018.44</v>
      </c>
      <c r="EW81" s="179">
        <v>80570.8</v>
      </c>
      <c r="EX81" s="179">
        <v>107503.46</v>
      </c>
      <c r="EY81" s="179">
        <v>107617.07</v>
      </c>
      <c r="EZ81" s="179">
        <v>107768.54</v>
      </c>
      <c r="FA81" s="179">
        <v>80940</v>
      </c>
      <c r="FB81" s="179">
        <v>81082.009999999995</v>
      </c>
      <c r="FC81" s="179">
        <v>138709.16</v>
      </c>
      <c r="FD81" s="179">
        <v>81252.41</v>
      </c>
      <c r="FE81" s="179">
        <v>55815.47</v>
      </c>
      <c r="FF81" s="179">
        <v>111138.66</v>
      </c>
      <c r="FG81" s="179">
        <v>55247.46</v>
      </c>
      <c r="FH81" s="179">
        <v>137692.67000000001</v>
      </c>
      <c r="FI81" s="179">
        <v>110343.47</v>
      </c>
      <c r="FJ81" s="179">
        <v>110457.07</v>
      </c>
      <c r="FK81" s="179">
        <v>110570.66</v>
      </c>
      <c r="FL81" s="179">
        <v>110722.15</v>
      </c>
      <c r="FM81" s="179">
        <v>83155.199999999997</v>
      </c>
      <c r="FN81" s="179">
        <v>138876.03</v>
      </c>
      <c r="FO81" s="179">
        <v>166821.59</v>
      </c>
      <c r="FP81" s="179">
        <v>83467.59</v>
      </c>
      <c r="FQ81" s="179">
        <v>143372.66</v>
      </c>
      <c r="FR81" s="179">
        <v>114205.86</v>
      </c>
      <c r="FS81" s="179">
        <v>113524.26</v>
      </c>
      <c r="FT81" s="179">
        <v>60128.72</v>
      </c>
      <c r="FU81" s="179">
        <v>113410.66</v>
      </c>
      <c r="FV81" s="179">
        <v>141905.32999999999</v>
      </c>
      <c r="FW81" s="179">
        <v>113637.87</v>
      </c>
      <c r="FX81" s="179">
        <v>142236.67000000001</v>
      </c>
      <c r="FY81" s="179">
        <v>170911.19</v>
      </c>
      <c r="FZ81" s="179">
        <v>114130.15</v>
      </c>
      <c r="GA81" s="179">
        <v>199992.81</v>
      </c>
    </row>
    <row r="82" spans="2:183">
      <c r="B82" s="96" t="s">
        <v>3</v>
      </c>
      <c r="C82" s="166" t="s">
        <v>318</v>
      </c>
      <c r="D82" s="178">
        <v>0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9">
        <v>0</v>
      </c>
      <c r="P82" s="179">
        <v>0</v>
      </c>
      <c r="Q82" s="179">
        <v>0</v>
      </c>
      <c r="R82" s="179">
        <v>0</v>
      </c>
      <c r="S82" s="179">
        <v>0</v>
      </c>
      <c r="T82" s="179">
        <v>0</v>
      </c>
      <c r="U82" s="179">
        <v>0</v>
      </c>
      <c r="V82" s="179">
        <v>0</v>
      </c>
      <c r="W82" s="179">
        <v>0</v>
      </c>
      <c r="X82" s="179">
        <v>0</v>
      </c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179">
        <v>0</v>
      </c>
      <c r="AI82" s="179">
        <v>0</v>
      </c>
      <c r="AJ82" s="179">
        <v>0</v>
      </c>
      <c r="AK82" s="179">
        <v>0</v>
      </c>
      <c r="AL82" s="179">
        <v>0</v>
      </c>
      <c r="AM82" s="179">
        <v>0</v>
      </c>
      <c r="AN82" s="179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  <c r="AT82" s="179">
        <v>0</v>
      </c>
      <c r="AU82" s="179">
        <v>0</v>
      </c>
      <c r="AV82" s="179">
        <v>0</v>
      </c>
      <c r="AW82" s="179">
        <v>0</v>
      </c>
      <c r="AX82" s="179">
        <v>0</v>
      </c>
      <c r="AY82" s="179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179">
        <v>0</v>
      </c>
      <c r="BF82" s="179">
        <v>0</v>
      </c>
      <c r="BG82" s="179">
        <v>0</v>
      </c>
      <c r="BH82" s="179">
        <v>0</v>
      </c>
      <c r="BI82" s="179">
        <v>0</v>
      </c>
      <c r="BJ82" s="179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0</v>
      </c>
      <c r="BW82" s="179">
        <v>0</v>
      </c>
      <c r="BX82" s="179">
        <v>0</v>
      </c>
      <c r="BY82" s="179">
        <v>0</v>
      </c>
      <c r="BZ82" s="179">
        <v>0</v>
      </c>
      <c r="CA82" s="179">
        <v>0</v>
      </c>
      <c r="CB82" s="179">
        <v>0</v>
      </c>
      <c r="CC82" s="179">
        <v>0</v>
      </c>
      <c r="CD82" s="179">
        <v>0</v>
      </c>
      <c r="CE82" s="179">
        <v>0</v>
      </c>
      <c r="CF82" s="179">
        <v>0</v>
      </c>
      <c r="CG82" s="179">
        <v>0</v>
      </c>
      <c r="CH82" s="179">
        <v>0</v>
      </c>
      <c r="CI82" s="179">
        <v>0</v>
      </c>
      <c r="CJ82" s="179">
        <v>0</v>
      </c>
      <c r="CK82" s="179">
        <v>0</v>
      </c>
      <c r="CL82" s="179">
        <v>0</v>
      </c>
      <c r="CM82" s="179">
        <v>0</v>
      </c>
      <c r="CN82" s="179">
        <v>0</v>
      </c>
      <c r="CO82" s="179">
        <v>0</v>
      </c>
      <c r="CP82" s="179">
        <v>0</v>
      </c>
      <c r="CQ82" s="179">
        <v>0</v>
      </c>
      <c r="CR82" s="179">
        <v>0</v>
      </c>
      <c r="CS82" s="179">
        <v>0</v>
      </c>
      <c r="CT82" s="179">
        <v>0</v>
      </c>
      <c r="CU82" s="179">
        <v>0</v>
      </c>
      <c r="CV82" s="179">
        <v>0</v>
      </c>
      <c r="CW82" s="179">
        <v>0</v>
      </c>
      <c r="CX82" s="179">
        <v>0</v>
      </c>
      <c r="CY82" s="179">
        <v>0</v>
      </c>
      <c r="CZ82" s="179">
        <v>0</v>
      </c>
      <c r="DA82" s="179">
        <v>0</v>
      </c>
      <c r="DB82" s="179">
        <v>0</v>
      </c>
      <c r="DC82" s="179">
        <v>0</v>
      </c>
      <c r="DD82" s="179">
        <v>0</v>
      </c>
      <c r="DE82" s="179">
        <v>0</v>
      </c>
      <c r="DF82" s="179">
        <v>0</v>
      </c>
      <c r="DG82" s="179">
        <v>0</v>
      </c>
      <c r="DH82" s="179">
        <v>0</v>
      </c>
      <c r="DI82" s="179">
        <v>0</v>
      </c>
      <c r="DJ82" s="179">
        <v>0</v>
      </c>
      <c r="DK82" s="179">
        <v>0</v>
      </c>
      <c r="DL82" s="179">
        <v>0</v>
      </c>
      <c r="DM82" s="179">
        <v>0</v>
      </c>
      <c r="DN82" s="179">
        <v>0</v>
      </c>
      <c r="DO82" s="179">
        <v>0</v>
      </c>
      <c r="DP82" s="179">
        <v>0</v>
      </c>
      <c r="DQ82" s="179">
        <v>0</v>
      </c>
      <c r="DR82" s="179">
        <v>0</v>
      </c>
      <c r="DS82" s="179">
        <v>0</v>
      </c>
      <c r="DT82" s="179">
        <v>0</v>
      </c>
      <c r="DU82" s="179">
        <v>0</v>
      </c>
      <c r="DV82" s="179">
        <v>0</v>
      </c>
      <c r="DW82" s="179">
        <v>0</v>
      </c>
      <c r="DX82" s="179">
        <v>0</v>
      </c>
      <c r="DY82" s="179">
        <v>0</v>
      </c>
      <c r="DZ82" s="179">
        <v>0</v>
      </c>
      <c r="EA82" s="179">
        <v>0</v>
      </c>
      <c r="EB82" s="179">
        <v>0</v>
      </c>
      <c r="EC82" s="179">
        <v>0</v>
      </c>
      <c r="ED82" s="179">
        <v>0</v>
      </c>
      <c r="EE82" s="179">
        <v>0</v>
      </c>
      <c r="EF82" s="179">
        <v>0</v>
      </c>
      <c r="EG82" s="179">
        <v>0</v>
      </c>
      <c r="EH82" s="179">
        <v>0</v>
      </c>
      <c r="EI82" s="179">
        <v>0</v>
      </c>
      <c r="EJ82" s="179">
        <v>0</v>
      </c>
      <c r="EK82" s="179">
        <v>0</v>
      </c>
      <c r="EL82" s="179">
        <v>0</v>
      </c>
      <c r="EM82" s="179">
        <v>0</v>
      </c>
      <c r="EN82" s="179">
        <v>0</v>
      </c>
      <c r="EO82" s="179">
        <v>0</v>
      </c>
      <c r="EP82" s="179">
        <v>0</v>
      </c>
      <c r="EQ82" s="179">
        <v>0</v>
      </c>
      <c r="ER82" s="179">
        <v>0</v>
      </c>
      <c r="ES82" s="179">
        <v>0</v>
      </c>
      <c r="ET82" s="179">
        <v>0</v>
      </c>
      <c r="EU82" s="179">
        <v>0</v>
      </c>
      <c r="EV82" s="179">
        <v>0</v>
      </c>
      <c r="EW82" s="179">
        <v>0</v>
      </c>
      <c r="EX82" s="179">
        <v>0</v>
      </c>
      <c r="EY82" s="179">
        <v>0</v>
      </c>
      <c r="EZ82" s="179">
        <v>0</v>
      </c>
      <c r="FA82" s="179">
        <v>0</v>
      </c>
      <c r="FB82" s="179">
        <v>0</v>
      </c>
      <c r="FC82" s="179">
        <v>0</v>
      </c>
      <c r="FD82" s="179">
        <v>0</v>
      </c>
      <c r="FE82" s="179">
        <v>0</v>
      </c>
      <c r="FF82" s="179">
        <v>0</v>
      </c>
      <c r="FG82" s="179">
        <v>0</v>
      </c>
      <c r="FH82" s="179">
        <v>0</v>
      </c>
      <c r="FI82" s="179">
        <v>0</v>
      </c>
      <c r="FJ82" s="179">
        <v>0</v>
      </c>
      <c r="FK82" s="179">
        <v>0</v>
      </c>
      <c r="FL82" s="179">
        <v>0</v>
      </c>
      <c r="FM82" s="179">
        <v>0</v>
      </c>
      <c r="FN82" s="179">
        <v>0</v>
      </c>
      <c r="FO82" s="179">
        <v>0</v>
      </c>
      <c r="FP82" s="179">
        <v>0</v>
      </c>
      <c r="FQ82" s="179">
        <v>0</v>
      </c>
      <c r="FR82" s="179">
        <v>0</v>
      </c>
      <c r="FS82" s="179">
        <v>0</v>
      </c>
      <c r="FT82" s="179">
        <v>0</v>
      </c>
      <c r="FU82" s="179">
        <v>0</v>
      </c>
      <c r="FV82" s="179">
        <v>0</v>
      </c>
      <c r="FW82" s="179">
        <v>0</v>
      </c>
      <c r="FX82" s="179">
        <v>0</v>
      </c>
      <c r="FY82" s="179">
        <v>0</v>
      </c>
      <c r="FZ82" s="179">
        <v>0</v>
      </c>
      <c r="GA82" s="179">
        <v>0</v>
      </c>
    </row>
    <row r="83" spans="2:183">
      <c r="B83" s="96" t="s">
        <v>3</v>
      </c>
      <c r="C83" s="166" t="s">
        <v>43</v>
      </c>
      <c r="D83" s="175">
        <v>245.94</v>
      </c>
      <c r="E83" s="176">
        <v>221.49</v>
      </c>
      <c r="F83" s="176">
        <v>227.53</v>
      </c>
      <c r="G83" s="176">
        <v>0</v>
      </c>
      <c r="H83" s="176">
        <v>109.66</v>
      </c>
      <c r="I83" s="176">
        <v>237.17</v>
      </c>
      <c r="J83" s="176">
        <v>247.27</v>
      </c>
      <c r="K83" s="176">
        <v>246.17</v>
      </c>
      <c r="L83" s="176">
        <v>235.41</v>
      </c>
      <c r="M83" s="176">
        <v>242.06</v>
      </c>
      <c r="N83" s="176">
        <v>233.84</v>
      </c>
      <c r="O83" s="176">
        <v>242.95</v>
      </c>
      <c r="P83" s="176">
        <v>261.3</v>
      </c>
      <c r="Q83" s="176">
        <v>235.96</v>
      </c>
      <c r="R83" s="176">
        <v>257.06</v>
      </c>
      <c r="S83" s="176">
        <v>249.3</v>
      </c>
      <c r="T83" s="176">
        <v>257.57</v>
      </c>
      <c r="U83" s="176">
        <v>251.32</v>
      </c>
      <c r="V83" s="176">
        <v>262</v>
      </c>
      <c r="W83" s="176">
        <v>261.51</v>
      </c>
      <c r="X83" s="176">
        <v>248.86</v>
      </c>
      <c r="Y83" s="176">
        <v>258.77999999999997</v>
      </c>
      <c r="Z83" s="176">
        <v>246</v>
      </c>
      <c r="AA83" s="176">
        <v>257.31</v>
      </c>
      <c r="AB83" s="176">
        <v>261.52</v>
      </c>
      <c r="AC83" s="176">
        <v>236.66</v>
      </c>
      <c r="AD83" s="176">
        <v>257.68</v>
      </c>
      <c r="AE83" s="176">
        <v>249.59</v>
      </c>
      <c r="AF83" s="176">
        <v>82.8</v>
      </c>
      <c r="AG83" s="176">
        <v>251.77</v>
      </c>
      <c r="AH83" s="176">
        <v>262.83</v>
      </c>
      <c r="AI83" s="176">
        <v>263.23</v>
      </c>
      <c r="AJ83" s="176">
        <v>249.38</v>
      </c>
      <c r="AK83" s="176">
        <v>259.95</v>
      </c>
      <c r="AL83" s="176">
        <v>248.11</v>
      </c>
      <c r="AM83" s="176">
        <v>256.67</v>
      </c>
      <c r="AN83" s="176">
        <v>262.35000000000002</v>
      </c>
      <c r="AO83" s="176">
        <v>247.88</v>
      </c>
      <c r="AP83" s="176">
        <v>261.39</v>
      </c>
      <c r="AQ83" s="176">
        <v>251.89</v>
      </c>
      <c r="AR83" s="176">
        <v>261.62</v>
      </c>
      <c r="AS83" s="176">
        <v>253.74</v>
      </c>
      <c r="AT83" s="176">
        <v>264.49</v>
      </c>
      <c r="AU83" s="176">
        <v>265.08</v>
      </c>
      <c r="AV83" s="176">
        <v>252.1</v>
      </c>
      <c r="AW83" s="176">
        <v>260.2</v>
      </c>
      <c r="AX83" s="176">
        <v>250.75</v>
      </c>
      <c r="AY83" s="176">
        <v>258.11</v>
      </c>
      <c r="AZ83" s="176">
        <v>263.44</v>
      </c>
      <c r="BA83" s="176">
        <v>238.5</v>
      </c>
      <c r="BB83" s="176">
        <v>261.06</v>
      </c>
      <c r="BC83" s="176">
        <v>74.900000000000006</v>
      </c>
      <c r="BD83" s="176">
        <v>259.02999999999997</v>
      </c>
      <c r="BE83" s="176">
        <v>254.73</v>
      </c>
      <c r="BF83" s="176">
        <v>264.33999999999997</v>
      </c>
      <c r="BG83" s="176">
        <v>264.81</v>
      </c>
      <c r="BH83" s="176">
        <v>251.42</v>
      </c>
      <c r="BI83" s="176">
        <v>259.74</v>
      </c>
      <c r="BJ83" s="176">
        <v>249.89</v>
      </c>
      <c r="BK83" s="176">
        <v>258.29000000000002</v>
      </c>
      <c r="BL83" s="176">
        <v>263.61</v>
      </c>
      <c r="BM83" s="176">
        <v>239.56</v>
      </c>
      <c r="BN83" s="176">
        <v>261.43</v>
      </c>
      <c r="BO83" s="176">
        <v>251.8</v>
      </c>
      <c r="BP83" s="176">
        <v>263.22000000000003</v>
      </c>
      <c r="BQ83" s="176">
        <v>256.08999999999997</v>
      </c>
      <c r="BR83" s="176">
        <v>266.55</v>
      </c>
      <c r="BS83" s="176">
        <v>268.37</v>
      </c>
      <c r="BT83" s="176">
        <v>253.95</v>
      </c>
      <c r="BU83" s="176">
        <v>263.8</v>
      </c>
      <c r="BV83" s="176">
        <v>254.94</v>
      </c>
      <c r="BW83" s="176">
        <v>265.52</v>
      </c>
      <c r="BX83" s="176">
        <v>268.32</v>
      </c>
      <c r="BY83" s="176">
        <v>244.96</v>
      </c>
      <c r="BZ83" s="176">
        <v>266.5</v>
      </c>
      <c r="CA83" s="176">
        <v>164.73</v>
      </c>
      <c r="CB83" s="176">
        <v>121.63</v>
      </c>
      <c r="CC83" s="176">
        <v>260.69</v>
      </c>
      <c r="CD83" s="176">
        <v>272.69</v>
      </c>
      <c r="CE83" s="176">
        <v>273.85000000000002</v>
      </c>
      <c r="CF83" s="176">
        <v>262.79000000000002</v>
      </c>
      <c r="CG83" s="176">
        <v>269.89999999999998</v>
      </c>
      <c r="CH83" s="176">
        <v>267.32</v>
      </c>
      <c r="CI83" s="176">
        <v>278.18</v>
      </c>
      <c r="CJ83" s="176">
        <v>277.74</v>
      </c>
      <c r="CK83" s="176">
        <v>259.38</v>
      </c>
      <c r="CL83" s="176">
        <v>274.95</v>
      </c>
      <c r="CM83" s="176">
        <v>263.55</v>
      </c>
      <c r="CN83" s="176">
        <v>271.14999999999998</v>
      </c>
      <c r="CO83" s="176">
        <v>263.55</v>
      </c>
      <c r="CP83" s="176">
        <v>275.27999999999997</v>
      </c>
      <c r="CQ83" s="176">
        <v>275.72000000000003</v>
      </c>
      <c r="CR83" s="176">
        <v>263.06</v>
      </c>
      <c r="CS83" s="176">
        <v>272.07</v>
      </c>
      <c r="CT83" s="176">
        <v>267.20999999999998</v>
      </c>
      <c r="CU83" s="176">
        <v>278.41000000000003</v>
      </c>
      <c r="CV83" s="176">
        <v>277.76</v>
      </c>
      <c r="CW83" s="176">
        <v>251.92</v>
      </c>
      <c r="CX83" s="176">
        <v>106.81</v>
      </c>
      <c r="CY83" s="176">
        <v>0</v>
      </c>
      <c r="CZ83" s="176">
        <v>271.02999999999997</v>
      </c>
      <c r="DA83" s="176">
        <v>264.27999999999997</v>
      </c>
      <c r="DB83" s="176">
        <v>275.97000000000003</v>
      </c>
      <c r="DC83" s="176">
        <v>276.77</v>
      </c>
      <c r="DD83" s="176">
        <v>262.49</v>
      </c>
      <c r="DE83" s="176">
        <v>272.55</v>
      </c>
      <c r="DF83" s="176">
        <v>268.12</v>
      </c>
      <c r="DG83" s="176">
        <v>276.3</v>
      </c>
      <c r="DH83" s="176">
        <v>275.66000000000003</v>
      </c>
      <c r="DI83" s="176">
        <v>248.21</v>
      </c>
      <c r="DJ83" s="176">
        <v>272.62</v>
      </c>
      <c r="DK83" s="176">
        <v>260.02</v>
      </c>
      <c r="DL83" s="176">
        <v>267.61</v>
      </c>
      <c r="DM83" s="176">
        <v>261.73</v>
      </c>
      <c r="DN83" s="176">
        <v>273.26</v>
      </c>
      <c r="DO83" s="176">
        <v>272.88</v>
      </c>
      <c r="DP83" s="176">
        <v>259.45999999999998</v>
      </c>
      <c r="DQ83" s="176">
        <v>269.83</v>
      </c>
      <c r="DR83" s="176">
        <v>265.55</v>
      </c>
      <c r="DS83" s="176">
        <v>273.31</v>
      </c>
      <c r="DT83" s="176">
        <v>275.73</v>
      </c>
      <c r="DU83" s="176">
        <v>249.5</v>
      </c>
      <c r="DV83" s="176">
        <v>272.88</v>
      </c>
      <c r="DW83" s="176">
        <v>121.96</v>
      </c>
      <c r="DX83" s="176">
        <v>225.8</v>
      </c>
      <c r="DY83" s="176">
        <v>261.38</v>
      </c>
      <c r="DZ83" s="176">
        <v>274.2</v>
      </c>
      <c r="EA83" s="176">
        <v>273.67</v>
      </c>
      <c r="EB83" s="176">
        <v>260.69</v>
      </c>
      <c r="EC83" s="176">
        <v>269.85000000000002</v>
      </c>
      <c r="ED83" s="176">
        <v>263.76</v>
      </c>
      <c r="EE83" s="176">
        <v>274.36</v>
      </c>
      <c r="EF83" s="176">
        <v>276.51</v>
      </c>
      <c r="EG83" s="176">
        <v>259.07</v>
      </c>
      <c r="EH83" s="176">
        <v>273.77999999999997</v>
      </c>
      <c r="EI83" s="176">
        <v>262.47000000000003</v>
      </c>
      <c r="EJ83" s="176">
        <v>269.83999999999997</v>
      </c>
      <c r="EK83" s="176">
        <v>262.64</v>
      </c>
      <c r="EL83" s="176">
        <v>275.95</v>
      </c>
      <c r="EM83" s="176">
        <v>274.73</v>
      </c>
      <c r="EN83" s="176">
        <v>262.64999999999998</v>
      </c>
      <c r="EO83" s="176">
        <v>270.42</v>
      </c>
      <c r="EP83" s="176">
        <v>264.76</v>
      </c>
      <c r="EQ83" s="176">
        <v>276.56</v>
      </c>
      <c r="ER83" s="176">
        <v>274.27</v>
      </c>
      <c r="ES83" s="176">
        <v>248.31</v>
      </c>
      <c r="ET83" s="176">
        <v>271.52999999999997</v>
      </c>
      <c r="EU83" s="176">
        <v>96.34</v>
      </c>
      <c r="EV83" s="176">
        <v>253.03</v>
      </c>
      <c r="EW83" s="176">
        <v>261.58999999999997</v>
      </c>
      <c r="EX83" s="176">
        <v>273.06</v>
      </c>
      <c r="EY83" s="176">
        <v>273</v>
      </c>
      <c r="EZ83" s="176">
        <v>261.35000000000002</v>
      </c>
      <c r="FA83" s="176">
        <v>269.3</v>
      </c>
      <c r="FB83" s="176">
        <v>262.89999999999998</v>
      </c>
      <c r="FC83" s="176">
        <v>274.08999999999997</v>
      </c>
      <c r="FD83" s="176">
        <v>270.14999999999998</v>
      </c>
      <c r="FE83" s="176">
        <v>244.66</v>
      </c>
      <c r="FF83" s="176">
        <v>269.36</v>
      </c>
      <c r="FG83" s="176">
        <v>259.23</v>
      </c>
      <c r="FH83" s="176">
        <v>267.63</v>
      </c>
      <c r="FI83" s="176">
        <v>260.52999999999997</v>
      </c>
      <c r="FJ83" s="176">
        <v>271.85000000000002</v>
      </c>
      <c r="FK83" s="176">
        <v>271.33</v>
      </c>
      <c r="FL83" s="176">
        <v>259.06</v>
      </c>
      <c r="FM83" s="176">
        <v>268.85000000000002</v>
      </c>
      <c r="FN83" s="176">
        <v>260.82</v>
      </c>
      <c r="FO83" s="176">
        <v>272.02999999999997</v>
      </c>
      <c r="FP83" s="176">
        <v>269.97000000000003</v>
      </c>
      <c r="FQ83" s="176">
        <v>244.44</v>
      </c>
      <c r="FR83" s="176">
        <v>268.97000000000003</v>
      </c>
      <c r="FS83" s="176">
        <v>260</v>
      </c>
      <c r="FT83" s="176">
        <v>85.72</v>
      </c>
      <c r="FU83" s="176">
        <v>259.42</v>
      </c>
      <c r="FV83" s="176">
        <v>271.18</v>
      </c>
      <c r="FW83" s="176">
        <v>270.27</v>
      </c>
      <c r="FX83" s="176">
        <v>258.92</v>
      </c>
      <c r="FY83" s="176">
        <v>266.91000000000003</v>
      </c>
      <c r="FZ83" s="176">
        <v>260.33</v>
      </c>
      <c r="GA83" s="176">
        <v>271.95</v>
      </c>
    </row>
    <row r="84" spans="2:183">
      <c r="B84" s="96" t="s">
        <v>3</v>
      </c>
      <c r="C84" s="166" t="s">
        <v>44</v>
      </c>
      <c r="D84" s="178">
        <v>338.3</v>
      </c>
      <c r="E84" s="179">
        <v>304.66000000000003</v>
      </c>
      <c r="F84" s="179">
        <v>312.95999999999998</v>
      </c>
      <c r="G84" s="179">
        <v>0</v>
      </c>
      <c r="H84" s="179">
        <v>150.83000000000001</v>
      </c>
      <c r="I84" s="179">
        <v>326.23</v>
      </c>
      <c r="J84" s="179">
        <v>340.12</v>
      </c>
      <c r="K84" s="179">
        <v>338.61</v>
      </c>
      <c r="L84" s="179">
        <v>323.81</v>
      </c>
      <c r="M84" s="179">
        <v>332.95</v>
      </c>
      <c r="N84" s="179">
        <v>321.64999999999998</v>
      </c>
      <c r="O84" s="179">
        <v>334.18</v>
      </c>
      <c r="P84" s="179">
        <v>359.42</v>
      </c>
      <c r="Q84" s="179">
        <v>324.56</v>
      </c>
      <c r="R84" s="179">
        <v>353.59</v>
      </c>
      <c r="S84" s="179">
        <v>342.91</v>
      </c>
      <c r="T84" s="179">
        <v>354.29</v>
      </c>
      <c r="U84" s="179">
        <v>345.69</v>
      </c>
      <c r="V84" s="179">
        <v>360.38</v>
      </c>
      <c r="W84" s="179">
        <v>359.7</v>
      </c>
      <c r="X84" s="179">
        <v>342.3</v>
      </c>
      <c r="Y84" s="179">
        <v>355.95</v>
      </c>
      <c r="Z84" s="179">
        <v>338.37</v>
      </c>
      <c r="AA84" s="179">
        <v>353.93</v>
      </c>
      <c r="AB84" s="179">
        <v>514.41</v>
      </c>
      <c r="AC84" s="179">
        <v>465.5</v>
      </c>
      <c r="AD84" s="179">
        <v>506.87</v>
      </c>
      <c r="AE84" s="179">
        <v>490.94</v>
      </c>
      <c r="AF84" s="179">
        <v>162.86000000000001</v>
      </c>
      <c r="AG84" s="179">
        <v>495.23</v>
      </c>
      <c r="AH84" s="179">
        <v>516.99</v>
      </c>
      <c r="AI84" s="179">
        <v>517.78</v>
      </c>
      <c r="AJ84" s="179">
        <v>490.53</v>
      </c>
      <c r="AK84" s="179">
        <v>511.33</v>
      </c>
      <c r="AL84" s="179">
        <v>488.03</v>
      </c>
      <c r="AM84" s="179">
        <v>504.87</v>
      </c>
      <c r="AN84" s="179">
        <v>516.03</v>
      </c>
      <c r="AO84" s="179">
        <v>487.59</v>
      </c>
      <c r="AP84" s="179">
        <v>514.15</v>
      </c>
      <c r="AQ84" s="179">
        <v>495.47</v>
      </c>
      <c r="AR84" s="179">
        <v>514.61</v>
      </c>
      <c r="AS84" s="179">
        <v>499.1</v>
      </c>
      <c r="AT84" s="179">
        <v>520.25</v>
      </c>
      <c r="AU84" s="179">
        <v>521.41</v>
      </c>
      <c r="AV84" s="179">
        <v>495.88</v>
      </c>
      <c r="AW84" s="179">
        <v>511.8</v>
      </c>
      <c r="AX84" s="179">
        <v>493.22</v>
      </c>
      <c r="AY84" s="179">
        <v>507.7</v>
      </c>
      <c r="AZ84" s="179">
        <v>529.52</v>
      </c>
      <c r="BA84" s="179">
        <v>479.38</v>
      </c>
      <c r="BB84" s="179">
        <v>524.73</v>
      </c>
      <c r="BC84" s="179">
        <v>150.55000000000001</v>
      </c>
      <c r="BD84" s="179">
        <v>520.65</v>
      </c>
      <c r="BE84" s="179">
        <v>512</v>
      </c>
      <c r="BF84" s="179">
        <v>531.30999999999995</v>
      </c>
      <c r="BG84" s="179">
        <v>532.27</v>
      </c>
      <c r="BH84" s="179">
        <v>505.35</v>
      </c>
      <c r="BI84" s="179">
        <v>522.07000000000005</v>
      </c>
      <c r="BJ84" s="179">
        <v>502.27</v>
      </c>
      <c r="BK84" s="179">
        <v>519.16</v>
      </c>
      <c r="BL84" s="179">
        <v>543.03</v>
      </c>
      <c r="BM84" s="179">
        <v>493.49</v>
      </c>
      <c r="BN84" s="179">
        <v>538.54</v>
      </c>
      <c r="BO84" s="179">
        <v>518.71</v>
      </c>
      <c r="BP84" s="179">
        <v>542.22</v>
      </c>
      <c r="BQ84" s="179">
        <v>527.54999999999995</v>
      </c>
      <c r="BR84" s="179">
        <v>549.1</v>
      </c>
      <c r="BS84" s="179">
        <v>552.84</v>
      </c>
      <c r="BT84" s="179">
        <v>523.14</v>
      </c>
      <c r="BU84" s="179">
        <v>543.42999999999995</v>
      </c>
      <c r="BV84" s="179">
        <v>525.16999999999996</v>
      </c>
      <c r="BW84" s="179">
        <v>546.97</v>
      </c>
      <c r="BX84" s="179">
        <v>568.83000000000004</v>
      </c>
      <c r="BY84" s="179">
        <v>519.30999999999995</v>
      </c>
      <c r="BZ84" s="179">
        <v>564.99</v>
      </c>
      <c r="CA84" s="179">
        <v>349.22</v>
      </c>
      <c r="CB84" s="179">
        <v>257.85000000000002</v>
      </c>
      <c r="CC84" s="179">
        <v>552.66999999999996</v>
      </c>
      <c r="CD84" s="179">
        <v>578.11</v>
      </c>
      <c r="CE84" s="179">
        <v>580.57000000000005</v>
      </c>
      <c r="CF84" s="179">
        <v>557.11</v>
      </c>
      <c r="CG84" s="179">
        <v>572.17999999999995</v>
      </c>
      <c r="CH84" s="179">
        <v>566.72</v>
      </c>
      <c r="CI84" s="179">
        <v>589.73</v>
      </c>
      <c r="CJ84" s="179">
        <v>602.69000000000005</v>
      </c>
      <c r="CK84" s="179">
        <v>562.85</v>
      </c>
      <c r="CL84" s="179">
        <v>596.63</v>
      </c>
      <c r="CM84" s="179">
        <v>571.9</v>
      </c>
      <c r="CN84" s="179">
        <v>588.39</v>
      </c>
      <c r="CO84" s="179">
        <v>571.91</v>
      </c>
      <c r="CP84" s="179">
        <v>597.35</v>
      </c>
      <c r="CQ84" s="179">
        <v>598.30999999999995</v>
      </c>
      <c r="CR84" s="179">
        <v>570.84</v>
      </c>
      <c r="CS84" s="179">
        <v>590.4</v>
      </c>
      <c r="CT84" s="179">
        <v>579.84</v>
      </c>
      <c r="CU84" s="179">
        <v>604.15</v>
      </c>
      <c r="CV84" s="179">
        <v>619.41</v>
      </c>
      <c r="CW84" s="179">
        <v>561.79</v>
      </c>
      <c r="CX84" s="179">
        <v>238.18</v>
      </c>
      <c r="CY84" s="179">
        <v>0</v>
      </c>
      <c r="CZ84" s="179">
        <v>604.39</v>
      </c>
      <c r="DA84" s="179">
        <v>589.35</v>
      </c>
      <c r="DB84" s="179">
        <v>615.41999999999996</v>
      </c>
      <c r="DC84" s="179">
        <v>617.20000000000005</v>
      </c>
      <c r="DD84" s="179">
        <v>585.35</v>
      </c>
      <c r="DE84" s="179">
        <v>607.78</v>
      </c>
      <c r="DF84" s="179">
        <v>597.91</v>
      </c>
      <c r="DG84" s="179">
        <v>616.14</v>
      </c>
      <c r="DH84" s="179">
        <v>631.25</v>
      </c>
      <c r="DI84" s="179">
        <v>568.4</v>
      </c>
      <c r="DJ84" s="179">
        <v>624.29999999999995</v>
      </c>
      <c r="DK84" s="179">
        <v>595.44000000000005</v>
      </c>
      <c r="DL84" s="179">
        <v>612.83000000000004</v>
      </c>
      <c r="DM84" s="179">
        <v>599.37</v>
      </c>
      <c r="DN84" s="179">
        <v>625.76</v>
      </c>
      <c r="DO84" s="179">
        <v>624.9</v>
      </c>
      <c r="DP84" s="179">
        <v>594.16999999999996</v>
      </c>
      <c r="DQ84" s="179">
        <v>617.9</v>
      </c>
      <c r="DR84" s="179">
        <v>608.1</v>
      </c>
      <c r="DS84" s="179">
        <v>625.88</v>
      </c>
      <c r="DT84" s="179">
        <v>650.72</v>
      </c>
      <c r="DU84" s="179">
        <v>588.83000000000004</v>
      </c>
      <c r="DV84" s="179">
        <v>644</v>
      </c>
      <c r="DW84" s="179">
        <v>287.83</v>
      </c>
      <c r="DX84" s="179">
        <v>532.89</v>
      </c>
      <c r="DY84" s="179">
        <v>616.86</v>
      </c>
      <c r="DZ84" s="179">
        <v>647.11</v>
      </c>
      <c r="EA84" s="179">
        <v>645.85</v>
      </c>
      <c r="EB84" s="179">
        <v>615.22</v>
      </c>
      <c r="EC84" s="179">
        <v>636.85</v>
      </c>
      <c r="ED84" s="179">
        <v>622.48</v>
      </c>
      <c r="EE84" s="179">
        <v>647.48</v>
      </c>
      <c r="EF84" s="179">
        <v>669.16</v>
      </c>
      <c r="EG84" s="179">
        <v>626.96</v>
      </c>
      <c r="EH84" s="179">
        <v>662.54</v>
      </c>
      <c r="EI84" s="179">
        <v>635.17999999999995</v>
      </c>
      <c r="EJ84" s="179">
        <v>653.02</v>
      </c>
      <c r="EK84" s="179">
        <v>635.58000000000004</v>
      </c>
      <c r="EL84" s="179">
        <v>667.79</v>
      </c>
      <c r="EM84" s="179">
        <v>664.85</v>
      </c>
      <c r="EN84" s="179">
        <v>635.61</v>
      </c>
      <c r="EO84" s="179">
        <v>654.41999999999996</v>
      </c>
      <c r="EP84" s="179">
        <v>640.72</v>
      </c>
      <c r="EQ84" s="179">
        <v>669.27</v>
      </c>
      <c r="ER84" s="179">
        <v>682.94</v>
      </c>
      <c r="ES84" s="179">
        <v>618.28</v>
      </c>
      <c r="ET84" s="179">
        <v>676.11</v>
      </c>
      <c r="EU84" s="179">
        <v>239.89</v>
      </c>
      <c r="EV84" s="179">
        <v>630.03</v>
      </c>
      <c r="EW84" s="179">
        <v>651.37</v>
      </c>
      <c r="EX84" s="179">
        <v>679.92</v>
      </c>
      <c r="EY84" s="179">
        <v>679.77</v>
      </c>
      <c r="EZ84" s="179">
        <v>650.75</v>
      </c>
      <c r="FA84" s="179">
        <v>670.56</v>
      </c>
      <c r="FB84" s="179">
        <v>654.62</v>
      </c>
      <c r="FC84" s="179">
        <v>682.5</v>
      </c>
      <c r="FD84" s="179">
        <v>691.59</v>
      </c>
      <c r="FE84" s="179">
        <v>626.34</v>
      </c>
      <c r="FF84" s="179">
        <v>689.57</v>
      </c>
      <c r="FG84" s="179">
        <v>663.63</v>
      </c>
      <c r="FH84" s="179">
        <v>685.13</v>
      </c>
      <c r="FI84" s="179">
        <v>666.97</v>
      </c>
      <c r="FJ84" s="179">
        <v>695.94</v>
      </c>
      <c r="FK84" s="179">
        <v>694.6</v>
      </c>
      <c r="FL84" s="179">
        <v>663.19</v>
      </c>
      <c r="FM84" s="179">
        <v>688.26</v>
      </c>
      <c r="FN84" s="179">
        <v>667.71</v>
      </c>
      <c r="FO84" s="179">
        <v>696.38</v>
      </c>
      <c r="FP84" s="179">
        <v>710.01</v>
      </c>
      <c r="FQ84" s="179">
        <v>642.88</v>
      </c>
      <c r="FR84" s="179">
        <v>707.38</v>
      </c>
      <c r="FS84" s="179">
        <v>683.81</v>
      </c>
      <c r="FT84" s="179">
        <v>225.44</v>
      </c>
      <c r="FU84" s="179">
        <v>682.26</v>
      </c>
      <c r="FV84" s="179">
        <v>713.19</v>
      </c>
      <c r="FW84" s="179">
        <v>710.8</v>
      </c>
      <c r="FX84" s="179">
        <v>680.96</v>
      </c>
      <c r="FY84" s="179">
        <v>701.96</v>
      </c>
      <c r="FZ84" s="179">
        <v>684.66</v>
      </c>
      <c r="GA84" s="179">
        <v>715.22</v>
      </c>
    </row>
    <row r="85" spans="2:183">
      <c r="B85" s="171" t="s">
        <v>3</v>
      </c>
      <c r="C85" s="172" t="s">
        <v>45</v>
      </c>
      <c r="D85" s="92">
        <v>0.46203919837307494</v>
      </c>
      <c r="E85" s="93">
        <v>0.46186574576835765</v>
      </c>
      <c r="F85" s="93">
        <v>0.46177355017200167</v>
      </c>
      <c r="G85" s="93" t="e">
        <v>#DIV/0!</v>
      </c>
      <c r="H85" s="93">
        <v>0.46289399757003863</v>
      </c>
      <c r="I85" s="93">
        <v>0.46168871802774725</v>
      </c>
      <c r="J85" s="93">
        <v>0.461628000864374</v>
      </c>
      <c r="K85" s="93">
        <v>0.46162676205815434</v>
      </c>
      <c r="L85" s="93">
        <v>0.46127599666751068</v>
      </c>
      <c r="M85" s="93">
        <v>0.4612511671335201</v>
      </c>
      <c r="N85" s="93">
        <v>0.4625859754828246</v>
      </c>
      <c r="O85" s="93">
        <v>0.46206660453793341</v>
      </c>
      <c r="P85" s="93">
        <v>0.49174016720558295</v>
      </c>
      <c r="Q85" s="93">
        <v>0.49194066160702626</v>
      </c>
      <c r="R85" s="93">
        <v>0.49177147483252442</v>
      </c>
      <c r="S85" s="93">
        <v>0.49137216119490357</v>
      </c>
      <c r="T85" s="93">
        <v>0.49132949465434766</v>
      </c>
      <c r="U85" s="93">
        <v>0.49181896952340776</v>
      </c>
      <c r="V85" s="93">
        <v>0.49173816538027243</v>
      </c>
      <c r="W85" s="93">
        <v>0.49175328370507015</v>
      </c>
      <c r="X85" s="93">
        <v>0.49137651590277126</v>
      </c>
      <c r="Y85" s="93">
        <v>0.49176028823788742</v>
      </c>
      <c r="Z85" s="93">
        <v>0.4913869947240817</v>
      </c>
      <c r="AA85" s="93">
        <v>0.49177358129671794</v>
      </c>
      <c r="AB85" s="93">
        <v>0.49174908145852114</v>
      </c>
      <c r="AC85" s="93">
        <v>0.49145187105670146</v>
      </c>
      <c r="AD85" s="93">
        <v>0.4917633221833837</v>
      </c>
      <c r="AE85" s="93">
        <v>0.49228757519434324</v>
      </c>
      <c r="AF85" s="93">
        <v>0.49434343937298619</v>
      </c>
      <c r="AG85" s="93">
        <v>0.49136418228145484</v>
      </c>
      <c r="AH85" s="93">
        <v>0.4921720616899094</v>
      </c>
      <c r="AI85" s="93">
        <v>0.49172945356683567</v>
      </c>
      <c r="AJ85" s="93">
        <v>0.49182714553724949</v>
      </c>
      <c r="AK85" s="93">
        <v>0.49262863074596963</v>
      </c>
      <c r="AL85" s="93">
        <v>0.49184263010264428</v>
      </c>
      <c r="AM85" s="93">
        <v>0.49311551320713187</v>
      </c>
      <c r="AN85" s="93">
        <v>0.49131059118063503</v>
      </c>
      <c r="AO85" s="93">
        <v>0.49183451625705238</v>
      </c>
      <c r="AP85" s="93">
        <v>0.49131576962630424</v>
      </c>
      <c r="AQ85" s="93">
        <v>0.49226184085252273</v>
      </c>
      <c r="AR85" s="93">
        <v>0.49173687697650048</v>
      </c>
      <c r="AS85" s="93">
        <v>0.49135317461758266</v>
      </c>
      <c r="AT85" s="93">
        <v>0.49129502817195919</v>
      </c>
      <c r="AU85" s="93">
        <v>0.49086576365735662</v>
      </c>
      <c r="AV85" s="93">
        <v>0.49135335045683193</v>
      </c>
      <c r="AW85" s="93">
        <v>0.49176176202661787</v>
      </c>
      <c r="AX85" s="93">
        <v>0.49137202651092687</v>
      </c>
      <c r="AY85" s="93">
        <v>0.49176677421068038</v>
      </c>
      <c r="AZ85" s="93">
        <v>0.49173106357561502</v>
      </c>
      <c r="BA85" s="93">
        <v>0.49095708006889333</v>
      </c>
      <c r="BB85" s="93">
        <v>0.49175203965677111</v>
      </c>
      <c r="BC85" s="93">
        <v>0.49324499660079119</v>
      </c>
      <c r="BD85" s="93">
        <v>0.4913167079128905</v>
      </c>
      <c r="BE85" s="93">
        <v>0.49224406888216887</v>
      </c>
      <c r="BF85" s="93">
        <v>0.49173451098608267</v>
      </c>
      <c r="BG85" s="93">
        <v>0.49171823547966831</v>
      </c>
      <c r="BH85" s="93">
        <v>0.49228007066731122</v>
      </c>
      <c r="BI85" s="93">
        <v>0.49264652886574084</v>
      </c>
      <c r="BJ85" s="93">
        <v>0.49183287102178452</v>
      </c>
      <c r="BK85" s="93">
        <v>0.49088516578820235</v>
      </c>
      <c r="BL85" s="93">
        <v>0.49173636305063018</v>
      </c>
      <c r="BM85" s="93">
        <v>0.49143354566492781</v>
      </c>
      <c r="BN85" s="93">
        <v>0.49175432598686392</v>
      </c>
      <c r="BO85" s="93">
        <v>0.49181272443350227</v>
      </c>
      <c r="BP85" s="93">
        <v>0.49174177582336487</v>
      </c>
      <c r="BQ85" s="93">
        <v>0.49222587195615308</v>
      </c>
      <c r="BR85" s="93">
        <v>0.49170773777527949</v>
      </c>
      <c r="BS85" s="93">
        <v>0.49170222943913972</v>
      </c>
      <c r="BT85" s="93">
        <v>0.49133973331309799</v>
      </c>
      <c r="BU85" s="93">
        <v>0.49172944348874398</v>
      </c>
      <c r="BV85" s="93">
        <v>0.49134626650990376</v>
      </c>
      <c r="BW85" s="93">
        <v>0.49171673419716</v>
      </c>
      <c r="BX85" s="93">
        <v>0.49127932059102009</v>
      </c>
      <c r="BY85" s="93">
        <v>0.49186760882124075</v>
      </c>
      <c r="BZ85" s="93">
        <v>0.49213308187087174</v>
      </c>
      <c r="CA85" s="93">
        <v>0.49148436138860313</v>
      </c>
      <c r="CB85" s="93">
        <v>0.49294126987555775</v>
      </c>
      <c r="CC85" s="93">
        <v>0.49218761431363672</v>
      </c>
      <c r="CD85" s="93">
        <v>0.4912505200024298</v>
      </c>
      <c r="CE85" s="93">
        <v>0.49124215336630256</v>
      </c>
      <c r="CF85" s="93">
        <v>0.49260865817780419</v>
      </c>
      <c r="CG85" s="93">
        <v>0.4921224398442311</v>
      </c>
      <c r="CH85" s="93">
        <v>0.49170160650605904</v>
      </c>
      <c r="CI85" s="93">
        <v>0.49164848847428227</v>
      </c>
      <c r="CJ85" s="93">
        <v>0.49164325944505483</v>
      </c>
      <c r="CK85" s="93">
        <v>0.49176376740188082</v>
      </c>
      <c r="CL85" s="93">
        <v>0.49166696470083332</v>
      </c>
      <c r="CM85" s="93">
        <v>0.49173640745552999</v>
      </c>
      <c r="CN85" s="93">
        <v>0.49126093628554918</v>
      </c>
      <c r="CO85" s="93">
        <v>0.49129291200316672</v>
      </c>
      <c r="CP85" s="93">
        <v>0.4916602698262566</v>
      </c>
      <c r="CQ85" s="93">
        <v>0.49123891641304013</v>
      </c>
      <c r="CR85" s="93">
        <v>0.49173212969809704</v>
      </c>
      <c r="CS85" s="93">
        <v>0.49167307454249576</v>
      </c>
      <c r="CT85" s="93">
        <v>0.49170712318394211</v>
      </c>
      <c r="CU85" s="93">
        <v>0.49163454447408889</v>
      </c>
      <c r="CV85" s="93">
        <v>0.4916387342433689</v>
      </c>
      <c r="CW85" s="93">
        <v>0.49277341777692035</v>
      </c>
      <c r="CX85" s="93">
        <v>0.49215729994238894</v>
      </c>
      <c r="CY85" s="93" t="e">
        <v>#DIV/0!</v>
      </c>
      <c r="CZ85" s="93">
        <v>0.4921097528398149</v>
      </c>
      <c r="DA85" s="93">
        <v>0.49128960155666013</v>
      </c>
      <c r="DB85" s="93">
        <v>0.49247510811985218</v>
      </c>
      <c r="DC85" s="93">
        <v>0.49205983050719393</v>
      </c>
      <c r="DD85" s="93">
        <v>0.49174239397747171</v>
      </c>
      <c r="DE85" s="93">
        <v>0.49252226334354943</v>
      </c>
      <c r="DF85" s="93">
        <v>0.49170160923160783</v>
      </c>
      <c r="DG85" s="93">
        <v>0.49165773553693032</v>
      </c>
      <c r="DH85" s="93">
        <v>0.49166318681698429</v>
      </c>
      <c r="DI85" s="93">
        <v>0.49137940062561836</v>
      </c>
      <c r="DJ85" s="93">
        <v>0.49125755004172728</v>
      </c>
      <c r="DK85" s="93">
        <v>0.49087751652600836</v>
      </c>
      <c r="DL85" s="93">
        <v>0.49127394865268426</v>
      </c>
      <c r="DM85" s="93">
        <v>0.4917378071973334</v>
      </c>
      <c r="DN85" s="93">
        <v>0.49125354399719673</v>
      </c>
      <c r="DO85" s="93">
        <v>0.49166709143402526</v>
      </c>
      <c r="DP85" s="93">
        <v>0.49086921954480561</v>
      </c>
      <c r="DQ85" s="93">
        <v>0.49127276679130821</v>
      </c>
      <c r="DR85" s="93">
        <v>0.49172420114491838</v>
      </c>
      <c r="DS85" s="93">
        <v>0.49167163814615272</v>
      </c>
      <c r="DT85" s="93">
        <v>0.4916562249378672</v>
      </c>
      <c r="DU85" s="93">
        <v>0.4927400432493439</v>
      </c>
      <c r="DV85" s="93">
        <v>0.49166787100190351</v>
      </c>
      <c r="DW85" s="93">
        <v>0.49091833286130682</v>
      </c>
      <c r="DX85" s="93">
        <v>0.49157209119698558</v>
      </c>
      <c r="DY85" s="93">
        <v>0.49130395939150406</v>
      </c>
      <c r="DZ85" s="93">
        <v>0.49124779879063468</v>
      </c>
      <c r="EA85" s="93">
        <v>0.49256537567064157</v>
      </c>
      <c r="EB85" s="93">
        <v>0.49175432000199809</v>
      </c>
      <c r="EC85" s="93">
        <v>0.49211185814690139</v>
      </c>
      <c r="ED85" s="93">
        <v>0.49128685734082794</v>
      </c>
      <c r="EE85" s="93">
        <v>0.49208313988214752</v>
      </c>
      <c r="EF85" s="93">
        <v>0.49123318164577595</v>
      </c>
      <c r="EG85" s="93">
        <v>0.49175244107386606</v>
      </c>
      <c r="EH85" s="93">
        <v>0.49166936232083813</v>
      </c>
      <c r="EI85" s="93">
        <v>0.49173561182011988</v>
      </c>
      <c r="EJ85" s="93">
        <v>0.4908384433385462</v>
      </c>
      <c r="EK85" s="93">
        <v>0.49130813081378288</v>
      </c>
      <c r="EL85" s="93">
        <v>0.49165931902199972</v>
      </c>
      <c r="EM85" s="93">
        <v>0.49207534446751783</v>
      </c>
      <c r="EN85" s="93">
        <v>0.49173853978198484</v>
      </c>
      <c r="EO85" s="93">
        <v>0.49084181240389674</v>
      </c>
      <c r="EP85" s="93">
        <v>0.49172451926852129</v>
      </c>
      <c r="EQ85" s="93">
        <v>0.49165681181215093</v>
      </c>
      <c r="ER85" s="93">
        <v>0.4912400421441579</v>
      </c>
      <c r="ES85" s="93">
        <v>0.49184470922878037</v>
      </c>
      <c r="ET85" s="93">
        <v>0.49173236144673771</v>
      </c>
      <c r="EU85" s="93">
        <v>0.49236583803908379</v>
      </c>
      <c r="EV85" s="93">
        <v>0.49323045921767428</v>
      </c>
      <c r="EW85" s="93">
        <v>0.49130049357303296</v>
      </c>
      <c r="EX85" s="93">
        <v>0.49167050103395576</v>
      </c>
      <c r="EY85" s="93">
        <v>0.49167091460731599</v>
      </c>
      <c r="EZ85" s="93">
        <v>0.4917546194311283</v>
      </c>
      <c r="FA85" s="93">
        <v>0.49126619730465421</v>
      </c>
      <c r="FB85" s="93">
        <v>0.4913053299573612</v>
      </c>
      <c r="FC85" s="93">
        <v>0.49212637303958323</v>
      </c>
      <c r="FD85" s="93">
        <v>0.49126438632704006</v>
      </c>
      <c r="FE85" s="93">
        <v>0.49092615820252961</v>
      </c>
      <c r="FF85" s="93">
        <v>0.49168543070135967</v>
      </c>
      <c r="FG85" s="93">
        <v>0.49087717932198022</v>
      </c>
      <c r="FH85" s="93">
        <v>0.49213726906091337</v>
      </c>
      <c r="FI85" s="93">
        <v>0.49174505149100872</v>
      </c>
      <c r="FJ85" s="93">
        <v>0.4916763987605739</v>
      </c>
      <c r="FK85" s="93">
        <v>0.49168471055444551</v>
      </c>
      <c r="FL85" s="93">
        <v>0.4917660694662</v>
      </c>
      <c r="FM85" s="93">
        <v>0.49127197367396197</v>
      </c>
      <c r="FN85" s="93">
        <v>0.49218280033784395</v>
      </c>
      <c r="FO85" s="93">
        <v>0.49252880443896951</v>
      </c>
      <c r="FP85" s="93">
        <v>0.49127480872273466</v>
      </c>
      <c r="FQ85" s="93">
        <v>0.49233009669531075</v>
      </c>
      <c r="FR85" s="93">
        <v>0.49170515145650256</v>
      </c>
      <c r="FS85" s="93">
        <v>0.49174953970351742</v>
      </c>
      <c r="FT85" s="93">
        <v>0.49283813679472205</v>
      </c>
      <c r="FU85" s="93">
        <v>0.4917667083909481</v>
      </c>
      <c r="FV85" s="93">
        <v>0.4921119274262844</v>
      </c>
      <c r="FW85" s="93">
        <v>0.49169574157867574</v>
      </c>
      <c r="FX85" s="93">
        <v>0.4922055042003996</v>
      </c>
      <c r="FY85" s="93">
        <v>0.49257724605378561</v>
      </c>
      <c r="FZ85" s="93">
        <v>0.49175994656887345</v>
      </c>
      <c r="GA85" s="93">
        <v>0.49294858751967285</v>
      </c>
    </row>
    <row r="86" spans="2:183">
      <c r="B86" s="96" t="s">
        <v>3</v>
      </c>
      <c r="C86" s="166" t="s">
        <v>46</v>
      </c>
      <c r="D86" s="96">
        <v>37.130000000000003</v>
      </c>
      <c r="E86" s="17">
        <v>33.44</v>
      </c>
      <c r="F86" s="17">
        <v>34.35</v>
      </c>
      <c r="G86" s="17">
        <v>0</v>
      </c>
      <c r="H86" s="17">
        <v>16.510000000000002</v>
      </c>
      <c r="I86" s="17">
        <v>35.82</v>
      </c>
      <c r="J86" s="17">
        <v>37.369999999999997</v>
      </c>
      <c r="K86" s="17">
        <v>37.200000000000003</v>
      </c>
      <c r="L86" s="17">
        <v>35.58</v>
      </c>
      <c r="M86" s="17">
        <v>36.58</v>
      </c>
      <c r="N86" s="17">
        <v>35.22</v>
      </c>
      <c r="O86" s="17">
        <v>36.65</v>
      </c>
      <c r="P86" s="17">
        <v>37.07</v>
      </c>
      <c r="Q86" s="17">
        <v>33.47</v>
      </c>
      <c r="R86" s="17">
        <v>36.44</v>
      </c>
      <c r="S86" s="17">
        <v>35.369999999999997</v>
      </c>
      <c r="T86" s="17">
        <v>36.56</v>
      </c>
      <c r="U86" s="17">
        <v>35.64</v>
      </c>
      <c r="V86" s="17">
        <v>37.18</v>
      </c>
      <c r="W86" s="17">
        <v>37.1</v>
      </c>
      <c r="X86" s="17">
        <v>35.31</v>
      </c>
      <c r="Y86" s="17">
        <v>36.700000000000003</v>
      </c>
      <c r="Z86" s="17">
        <v>34.880000000000003</v>
      </c>
      <c r="AA86" s="17">
        <v>36.47</v>
      </c>
      <c r="AB86" s="17">
        <v>37.07</v>
      </c>
      <c r="AC86" s="17">
        <v>33.57</v>
      </c>
      <c r="AD86" s="17">
        <v>36.5</v>
      </c>
      <c r="AE86" s="17">
        <v>35.32</v>
      </c>
      <c r="AF86" s="17">
        <v>11.66</v>
      </c>
      <c r="AG86" s="17">
        <v>35.71</v>
      </c>
      <c r="AH86" s="17">
        <v>37.24</v>
      </c>
      <c r="AI86" s="17">
        <v>37.33</v>
      </c>
      <c r="AJ86" s="17">
        <v>35.32</v>
      </c>
      <c r="AK86" s="17">
        <v>36.770000000000003</v>
      </c>
      <c r="AL86" s="17">
        <v>35.130000000000003</v>
      </c>
      <c r="AM86" s="17">
        <v>36.25</v>
      </c>
      <c r="AN86" s="17">
        <v>37.25</v>
      </c>
      <c r="AO86" s="17">
        <v>35.17</v>
      </c>
      <c r="AP86" s="17">
        <v>37.1</v>
      </c>
      <c r="AQ86" s="17">
        <v>35.68</v>
      </c>
      <c r="AR86" s="17">
        <v>37.1</v>
      </c>
      <c r="AS86" s="17">
        <v>36.020000000000003</v>
      </c>
      <c r="AT86" s="17">
        <v>37.56</v>
      </c>
      <c r="AU86" s="17">
        <v>37.69</v>
      </c>
      <c r="AV86" s="17">
        <v>35.770000000000003</v>
      </c>
      <c r="AW86" s="17">
        <v>36.9</v>
      </c>
      <c r="AX86" s="17">
        <v>35.58</v>
      </c>
      <c r="AY86" s="17">
        <v>36.58</v>
      </c>
      <c r="AZ86" s="17">
        <v>37.380000000000003</v>
      </c>
      <c r="BA86" s="17">
        <v>33.9</v>
      </c>
      <c r="BB86" s="17">
        <v>37.020000000000003</v>
      </c>
      <c r="BC86" s="17">
        <v>10.58</v>
      </c>
      <c r="BD86" s="17">
        <v>36.76</v>
      </c>
      <c r="BE86" s="17">
        <v>36.1</v>
      </c>
      <c r="BF86" s="17">
        <v>37.51</v>
      </c>
      <c r="BG86" s="17">
        <v>37.58</v>
      </c>
      <c r="BH86" s="17">
        <v>35.6</v>
      </c>
      <c r="BI86" s="17">
        <v>36.76</v>
      </c>
      <c r="BJ86" s="17">
        <v>35.409999999999997</v>
      </c>
      <c r="BK86" s="17">
        <v>36.68</v>
      </c>
      <c r="BL86" s="17">
        <v>37.4</v>
      </c>
      <c r="BM86" s="17">
        <v>34.03</v>
      </c>
      <c r="BN86" s="17">
        <v>37.07</v>
      </c>
      <c r="BO86" s="17">
        <v>35.700000000000003</v>
      </c>
      <c r="BP86" s="17">
        <v>37.35</v>
      </c>
      <c r="BQ86" s="17">
        <v>36.299999999999997</v>
      </c>
      <c r="BR86" s="17">
        <v>37.840000000000003</v>
      </c>
      <c r="BS86" s="17">
        <v>38.11</v>
      </c>
      <c r="BT86" s="17">
        <v>36.049999999999997</v>
      </c>
      <c r="BU86" s="17">
        <v>37.44</v>
      </c>
      <c r="BV86" s="17">
        <v>36.200000000000003</v>
      </c>
      <c r="BW86" s="17">
        <v>37.69</v>
      </c>
      <c r="BX86" s="17">
        <v>38.15</v>
      </c>
      <c r="BY86" s="17">
        <v>34.799999999999997</v>
      </c>
      <c r="BZ86" s="17">
        <v>37.81</v>
      </c>
      <c r="CA86" s="17">
        <v>23.41</v>
      </c>
      <c r="CB86" s="17">
        <v>17.23</v>
      </c>
      <c r="CC86" s="17">
        <v>36.99</v>
      </c>
      <c r="CD86" s="17">
        <v>38.799999999999997</v>
      </c>
      <c r="CE86" s="17">
        <v>38.97</v>
      </c>
      <c r="CF86" s="17">
        <v>37.270000000000003</v>
      </c>
      <c r="CG86" s="17">
        <v>38.31</v>
      </c>
      <c r="CH86" s="17">
        <v>38.020000000000003</v>
      </c>
      <c r="CI86" s="17">
        <v>39.58</v>
      </c>
      <c r="CJ86" s="17">
        <v>39.520000000000003</v>
      </c>
      <c r="CK86" s="17">
        <v>36.89</v>
      </c>
      <c r="CL86" s="17">
        <v>39.11</v>
      </c>
      <c r="CM86" s="17">
        <v>37.450000000000003</v>
      </c>
      <c r="CN86" s="17">
        <v>38.56</v>
      </c>
      <c r="CO86" s="17">
        <v>37.49</v>
      </c>
      <c r="CP86" s="17">
        <v>39.14</v>
      </c>
      <c r="CQ86" s="17">
        <v>39.25</v>
      </c>
      <c r="CR86" s="17">
        <v>37.380000000000003</v>
      </c>
      <c r="CS86" s="17">
        <v>38.67</v>
      </c>
      <c r="CT86" s="17">
        <v>38.01</v>
      </c>
      <c r="CU86" s="17">
        <v>39.61</v>
      </c>
      <c r="CV86" s="17">
        <v>39.520000000000003</v>
      </c>
      <c r="CW86" s="17">
        <v>35.76</v>
      </c>
      <c r="CX86" s="17">
        <v>15.18</v>
      </c>
      <c r="CY86" s="17">
        <v>0</v>
      </c>
      <c r="CZ86" s="17">
        <v>38.479999999999997</v>
      </c>
      <c r="DA86" s="17">
        <v>37.6</v>
      </c>
      <c r="DB86" s="17">
        <v>39.18</v>
      </c>
      <c r="DC86" s="17">
        <v>39.33</v>
      </c>
      <c r="DD86" s="17">
        <v>37.29</v>
      </c>
      <c r="DE86" s="17">
        <v>38.67</v>
      </c>
      <c r="DF86" s="17">
        <v>38.14</v>
      </c>
      <c r="DG86" s="17">
        <v>39.299999999999997</v>
      </c>
      <c r="DH86" s="17">
        <v>39.22</v>
      </c>
      <c r="DI86" s="17">
        <v>35.33</v>
      </c>
      <c r="DJ86" s="17">
        <v>38.81</v>
      </c>
      <c r="DK86" s="17">
        <v>37.01</v>
      </c>
      <c r="DL86" s="17">
        <v>38.049999999999997</v>
      </c>
      <c r="DM86" s="17">
        <v>37.200000000000003</v>
      </c>
      <c r="DN86" s="17">
        <v>38.89</v>
      </c>
      <c r="DO86" s="17">
        <v>38.81</v>
      </c>
      <c r="DP86" s="17">
        <v>36.93</v>
      </c>
      <c r="DQ86" s="17">
        <v>38.39</v>
      </c>
      <c r="DR86" s="17">
        <v>37.770000000000003</v>
      </c>
      <c r="DS86" s="17">
        <v>38.869999999999997</v>
      </c>
      <c r="DT86" s="17">
        <v>39.200000000000003</v>
      </c>
      <c r="DU86" s="17">
        <v>35.39</v>
      </c>
      <c r="DV86" s="17">
        <v>38.78</v>
      </c>
      <c r="DW86" s="17">
        <v>17.34</v>
      </c>
      <c r="DX86" s="17">
        <v>32.07</v>
      </c>
      <c r="DY86" s="17">
        <v>37.15</v>
      </c>
      <c r="DZ86" s="17">
        <v>39</v>
      </c>
      <c r="EA86" s="17">
        <v>38.82</v>
      </c>
      <c r="EB86" s="17">
        <v>37.01</v>
      </c>
      <c r="EC86" s="17">
        <v>38.29</v>
      </c>
      <c r="ED86" s="17">
        <v>37.51</v>
      </c>
      <c r="EE86" s="17">
        <v>38.96</v>
      </c>
      <c r="EF86" s="17">
        <v>39.369999999999997</v>
      </c>
      <c r="EG86" s="17">
        <v>36.85</v>
      </c>
      <c r="EH86" s="17">
        <v>38.93</v>
      </c>
      <c r="EI86" s="17">
        <v>37.29</v>
      </c>
      <c r="EJ86" s="17">
        <v>38.4</v>
      </c>
      <c r="EK86" s="17">
        <v>37.35</v>
      </c>
      <c r="EL86" s="17">
        <v>39.24</v>
      </c>
      <c r="EM86" s="17">
        <v>39.03</v>
      </c>
      <c r="EN86" s="17">
        <v>37.32</v>
      </c>
      <c r="EO86" s="17">
        <v>38.49</v>
      </c>
      <c r="EP86" s="17">
        <v>37.64</v>
      </c>
      <c r="EQ86" s="17">
        <v>39.340000000000003</v>
      </c>
      <c r="ER86" s="17">
        <v>39.04</v>
      </c>
      <c r="ES86" s="17">
        <v>35.299999999999997</v>
      </c>
      <c r="ET86" s="17">
        <v>38.58</v>
      </c>
      <c r="EU86" s="17">
        <v>13.67</v>
      </c>
      <c r="EV86" s="17">
        <v>35.83</v>
      </c>
      <c r="EW86" s="17">
        <v>37.19</v>
      </c>
      <c r="EX86" s="17">
        <v>38.82</v>
      </c>
      <c r="EY86" s="17">
        <v>38.81</v>
      </c>
      <c r="EZ86" s="17">
        <v>37.119999999999997</v>
      </c>
      <c r="FA86" s="17">
        <v>38.29</v>
      </c>
      <c r="FB86" s="17">
        <v>37.39</v>
      </c>
      <c r="FC86" s="17">
        <v>38.93</v>
      </c>
      <c r="FD86" s="17">
        <v>38.42</v>
      </c>
      <c r="FE86" s="17">
        <v>34.82</v>
      </c>
      <c r="FF86" s="17">
        <v>38.26</v>
      </c>
      <c r="FG86" s="17">
        <v>36.880000000000003</v>
      </c>
      <c r="FH86" s="17">
        <v>37.97</v>
      </c>
      <c r="FI86" s="17">
        <v>37.01</v>
      </c>
      <c r="FJ86" s="17">
        <v>38.630000000000003</v>
      </c>
      <c r="FK86" s="17">
        <v>38.56</v>
      </c>
      <c r="FL86" s="17">
        <v>36.79</v>
      </c>
      <c r="FM86" s="17">
        <v>38.22</v>
      </c>
      <c r="FN86" s="17">
        <v>37.020000000000003</v>
      </c>
      <c r="FO86" s="17">
        <v>38.6</v>
      </c>
      <c r="FP86" s="17">
        <v>38.39</v>
      </c>
      <c r="FQ86" s="17">
        <v>34.68</v>
      </c>
      <c r="FR86" s="17">
        <v>38.200000000000003</v>
      </c>
      <c r="FS86" s="17">
        <v>36.92</v>
      </c>
      <c r="FT86" s="17">
        <v>12.14</v>
      </c>
      <c r="FU86" s="17">
        <v>36.840000000000003</v>
      </c>
      <c r="FV86" s="17">
        <v>38.5</v>
      </c>
      <c r="FW86" s="17">
        <v>38.4</v>
      </c>
      <c r="FX86" s="17">
        <v>36.729999999999997</v>
      </c>
      <c r="FY86" s="17">
        <v>37.83</v>
      </c>
      <c r="FZ86" s="17">
        <v>36.97</v>
      </c>
      <c r="GA86" s="17">
        <v>38.549999999999997</v>
      </c>
    </row>
    <row r="87" spans="2:183">
      <c r="B87" s="96" t="s">
        <v>3</v>
      </c>
      <c r="C87" s="166" t="s">
        <v>47</v>
      </c>
      <c r="D87" s="178">
        <v>1381.44</v>
      </c>
      <c r="E87" s="179">
        <v>1244.3</v>
      </c>
      <c r="F87" s="179">
        <v>1278.08</v>
      </c>
      <c r="G87" s="179">
        <v>0</v>
      </c>
      <c r="H87" s="179">
        <v>827.19</v>
      </c>
      <c r="I87" s="179">
        <v>1794.86</v>
      </c>
      <c r="J87" s="179">
        <v>1872.61</v>
      </c>
      <c r="K87" s="179">
        <v>1863.88</v>
      </c>
      <c r="L87" s="179">
        <v>1782.69</v>
      </c>
      <c r="M87" s="179">
        <v>1361.31</v>
      </c>
      <c r="N87" s="179">
        <v>1310.6199999999999</v>
      </c>
      <c r="O87" s="179">
        <v>1363.61</v>
      </c>
      <c r="P87" s="179">
        <v>1379.45</v>
      </c>
      <c r="Q87" s="179">
        <v>1245.26</v>
      </c>
      <c r="R87" s="179">
        <v>1355.89</v>
      </c>
      <c r="S87" s="179">
        <v>1316.14</v>
      </c>
      <c r="T87" s="179">
        <v>1831.79</v>
      </c>
      <c r="U87" s="179">
        <v>1785.8</v>
      </c>
      <c r="V87" s="179">
        <v>1862.9</v>
      </c>
      <c r="W87" s="179">
        <v>1859.32</v>
      </c>
      <c r="X87" s="179">
        <v>1769.18</v>
      </c>
      <c r="Y87" s="179">
        <v>1365.56</v>
      </c>
      <c r="Z87" s="179">
        <v>1297.83</v>
      </c>
      <c r="AA87" s="179">
        <v>1357.23</v>
      </c>
      <c r="AB87" s="179">
        <v>1379.48</v>
      </c>
      <c r="AC87" s="179">
        <v>1249.3</v>
      </c>
      <c r="AD87" s="179">
        <v>1358.26</v>
      </c>
      <c r="AE87" s="179">
        <v>1314.16</v>
      </c>
      <c r="AF87" s="179">
        <v>584.45000000000005</v>
      </c>
      <c r="AG87" s="179">
        <v>1789.31</v>
      </c>
      <c r="AH87" s="179">
        <v>1865.87</v>
      </c>
      <c r="AI87" s="179">
        <v>1870.65</v>
      </c>
      <c r="AJ87" s="179">
        <v>1769.79</v>
      </c>
      <c r="AK87" s="179">
        <v>1368.38</v>
      </c>
      <c r="AL87" s="179">
        <v>1307.0899999999999</v>
      </c>
      <c r="AM87" s="179">
        <v>1348.72</v>
      </c>
      <c r="AN87" s="179">
        <v>1386.09</v>
      </c>
      <c r="AO87" s="179">
        <v>1308.8599999999999</v>
      </c>
      <c r="AP87" s="179">
        <v>1380.62</v>
      </c>
      <c r="AQ87" s="179">
        <v>1327.54</v>
      </c>
      <c r="AR87" s="179">
        <v>1859.32</v>
      </c>
      <c r="AS87" s="179">
        <v>1805</v>
      </c>
      <c r="AT87" s="179">
        <v>1882.36</v>
      </c>
      <c r="AU87" s="179">
        <v>1888.72</v>
      </c>
      <c r="AV87" s="179">
        <v>1792.67</v>
      </c>
      <c r="AW87" s="179">
        <v>1373.02</v>
      </c>
      <c r="AX87" s="179">
        <v>1323.84</v>
      </c>
      <c r="AY87" s="179">
        <v>1361.17</v>
      </c>
      <c r="AZ87" s="179">
        <v>1424.16</v>
      </c>
      <c r="BA87" s="179">
        <v>1291.6500000000001</v>
      </c>
      <c r="BB87" s="179">
        <v>1410.56</v>
      </c>
      <c r="BC87" s="179">
        <v>403.12</v>
      </c>
      <c r="BD87" s="179">
        <v>1886.1</v>
      </c>
      <c r="BE87" s="179">
        <v>1852.26</v>
      </c>
      <c r="BF87" s="179">
        <v>1924.55</v>
      </c>
      <c r="BG87" s="179">
        <v>1928.29</v>
      </c>
      <c r="BH87" s="179">
        <v>1826.84</v>
      </c>
      <c r="BI87" s="179">
        <v>1400.63</v>
      </c>
      <c r="BJ87" s="179">
        <v>1349.14</v>
      </c>
      <c r="BK87" s="179">
        <v>1397.53</v>
      </c>
      <c r="BL87" s="179">
        <v>1460.95</v>
      </c>
      <c r="BM87" s="179">
        <v>1329.04</v>
      </c>
      <c r="BN87" s="179">
        <v>1448.06</v>
      </c>
      <c r="BO87" s="179">
        <v>1394.55</v>
      </c>
      <c r="BP87" s="179">
        <v>1964.44</v>
      </c>
      <c r="BQ87" s="179">
        <v>1909.56</v>
      </c>
      <c r="BR87" s="179">
        <v>1990.44</v>
      </c>
      <c r="BS87" s="179">
        <v>2004.75</v>
      </c>
      <c r="BT87" s="179">
        <v>1896.27</v>
      </c>
      <c r="BU87" s="179">
        <v>1462.41</v>
      </c>
      <c r="BV87" s="179">
        <v>1414.06</v>
      </c>
      <c r="BW87" s="179">
        <v>1472.11</v>
      </c>
      <c r="BX87" s="179">
        <v>1528.86</v>
      </c>
      <c r="BY87" s="179">
        <v>1394.92</v>
      </c>
      <c r="BZ87" s="179">
        <v>1515.23</v>
      </c>
      <c r="CA87" s="179">
        <v>938.27</v>
      </c>
      <c r="CB87" s="179">
        <v>929.9</v>
      </c>
      <c r="CC87" s="179">
        <v>1996.36</v>
      </c>
      <c r="CD87" s="179">
        <v>2093.94</v>
      </c>
      <c r="CE87" s="179">
        <v>2103.2600000000002</v>
      </c>
      <c r="CF87" s="179">
        <v>2011.65</v>
      </c>
      <c r="CG87" s="179">
        <v>1535.38</v>
      </c>
      <c r="CH87" s="179">
        <v>1523.92</v>
      </c>
      <c r="CI87" s="179">
        <v>1586.26</v>
      </c>
      <c r="CJ87" s="179">
        <v>1625.77</v>
      </c>
      <c r="CK87" s="179">
        <v>1517.66</v>
      </c>
      <c r="CL87" s="179">
        <v>1608.81</v>
      </c>
      <c r="CM87" s="179">
        <v>1540.69</v>
      </c>
      <c r="CN87" s="179">
        <v>2136.33</v>
      </c>
      <c r="CO87" s="179">
        <v>2076.83</v>
      </c>
      <c r="CP87" s="179">
        <v>2168.5700000000002</v>
      </c>
      <c r="CQ87" s="179">
        <v>2174.23</v>
      </c>
      <c r="CR87" s="179">
        <v>2070.96</v>
      </c>
      <c r="CS87" s="179">
        <v>1590.88</v>
      </c>
      <c r="CT87" s="179">
        <v>1563.54</v>
      </c>
      <c r="CU87" s="179">
        <v>1629.67</v>
      </c>
      <c r="CV87" s="179">
        <v>1669.25</v>
      </c>
      <c r="CW87" s="179">
        <v>1510.54</v>
      </c>
      <c r="CX87" s="179">
        <v>641.16</v>
      </c>
      <c r="CY87" s="179">
        <v>0</v>
      </c>
      <c r="CZ87" s="179">
        <v>2189.14</v>
      </c>
      <c r="DA87" s="179">
        <v>2138.96</v>
      </c>
      <c r="DB87" s="179">
        <v>2228.96</v>
      </c>
      <c r="DC87" s="179">
        <v>2237.69</v>
      </c>
      <c r="DD87" s="179">
        <v>2121.66</v>
      </c>
      <c r="DE87" s="179">
        <v>1633.61</v>
      </c>
      <c r="DF87" s="179">
        <v>1610.96</v>
      </c>
      <c r="DG87" s="179">
        <v>1659.91</v>
      </c>
      <c r="DH87" s="179">
        <v>1701.73</v>
      </c>
      <c r="DI87" s="179">
        <v>1532.99</v>
      </c>
      <c r="DJ87" s="179">
        <v>1683.97</v>
      </c>
      <c r="DK87" s="179">
        <v>1605.97</v>
      </c>
      <c r="DL87" s="179">
        <v>2223.36</v>
      </c>
      <c r="DM87" s="179">
        <v>2173.48</v>
      </c>
      <c r="DN87" s="179">
        <v>2272.62</v>
      </c>
      <c r="DO87" s="179">
        <v>2267.64</v>
      </c>
      <c r="DP87" s="179">
        <v>2157.63</v>
      </c>
      <c r="DQ87" s="179">
        <v>1665.6</v>
      </c>
      <c r="DR87" s="179">
        <v>1638.84</v>
      </c>
      <c r="DS87" s="179">
        <v>1686.45</v>
      </c>
      <c r="DT87" s="179">
        <v>1747.05</v>
      </c>
      <c r="DU87" s="179">
        <v>1577.3</v>
      </c>
      <c r="DV87" s="179">
        <v>1728.23</v>
      </c>
      <c r="DW87" s="179">
        <v>773.03</v>
      </c>
      <c r="DX87" s="179">
        <v>1924.55</v>
      </c>
      <c r="DY87" s="179">
        <v>2229.4699999999998</v>
      </c>
      <c r="DZ87" s="179">
        <v>2340.85</v>
      </c>
      <c r="EA87" s="179">
        <v>2329.71</v>
      </c>
      <c r="EB87" s="179">
        <v>2221.37</v>
      </c>
      <c r="EC87" s="179">
        <v>1706.47</v>
      </c>
      <c r="ED87" s="179">
        <v>1671.74</v>
      </c>
      <c r="EE87" s="179">
        <v>1736.23</v>
      </c>
      <c r="EF87" s="179">
        <v>1802.73</v>
      </c>
      <c r="EG87" s="179">
        <v>1687.17</v>
      </c>
      <c r="EH87" s="179">
        <v>1782.46</v>
      </c>
      <c r="EI87" s="179">
        <v>1707.5</v>
      </c>
      <c r="EJ87" s="179">
        <v>2368.27</v>
      </c>
      <c r="EK87" s="179">
        <v>2303.44</v>
      </c>
      <c r="EL87" s="179">
        <v>2420.2399999999998</v>
      </c>
      <c r="EM87" s="179">
        <v>2407.23</v>
      </c>
      <c r="EN87" s="179">
        <v>2301.4699999999998</v>
      </c>
      <c r="EO87" s="179">
        <v>1762.53</v>
      </c>
      <c r="EP87" s="179">
        <v>1723.49</v>
      </c>
      <c r="EQ87" s="179">
        <v>1801.17</v>
      </c>
      <c r="ER87" s="179">
        <v>1837.57</v>
      </c>
      <c r="ES87" s="179">
        <v>1661.59</v>
      </c>
      <c r="ET87" s="179">
        <v>1816.09</v>
      </c>
      <c r="EU87" s="179">
        <v>643.49</v>
      </c>
      <c r="EV87" s="179">
        <v>2270.9299999999998</v>
      </c>
      <c r="EW87" s="179">
        <v>2357.3200000000002</v>
      </c>
      <c r="EX87" s="179">
        <v>2460.37</v>
      </c>
      <c r="EY87" s="179">
        <v>2459.4899999999998</v>
      </c>
      <c r="EZ87" s="179">
        <v>2352.92</v>
      </c>
      <c r="FA87" s="179">
        <v>1802.22</v>
      </c>
      <c r="FB87" s="179">
        <v>1760</v>
      </c>
      <c r="FC87" s="179">
        <v>1832.62</v>
      </c>
      <c r="FD87" s="179">
        <v>1858.92</v>
      </c>
      <c r="FE87" s="179">
        <v>1684.92</v>
      </c>
      <c r="FF87" s="179">
        <v>1851.61</v>
      </c>
      <c r="FG87" s="179">
        <v>1784.44</v>
      </c>
      <c r="FH87" s="179">
        <v>2474.54</v>
      </c>
      <c r="FI87" s="179">
        <v>2411.6799999999998</v>
      </c>
      <c r="FJ87" s="179">
        <v>2517.65</v>
      </c>
      <c r="FK87" s="179">
        <v>2512.8000000000002</v>
      </c>
      <c r="FL87" s="179">
        <v>2397.31</v>
      </c>
      <c r="FM87" s="179">
        <v>1849.42</v>
      </c>
      <c r="FN87" s="179">
        <v>1791.19</v>
      </c>
      <c r="FO87" s="179">
        <v>1867.65</v>
      </c>
      <c r="FP87" s="179">
        <v>1910.3</v>
      </c>
      <c r="FQ87" s="179">
        <v>1725.91</v>
      </c>
      <c r="FR87" s="179">
        <v>1900.96</v>
      </c>
      <c r="FS87" s="179">
        <v>1837.28</v>
      </c>
      <c r="FT87" s="179">
        <v>813.61</v>
      </c>
      <c r="FU87" s="179">
        <v>2468.73</v>
      </c>
      <c r="FV87" s="179">
        <v>2580.34</v>
      </c>
      <c r="FW87" s="179">
        <v>2573.5700000000002</v>
      </c>
      <c r="FX87" s="179">
        <v>2461.44</v>
      </c>
      <c r="FY87" s="179">
        <v>1882.3</v>
      </c>
      <c r="FZ87" s="179">
        <v>1839.83</v>
      </c>
      <c r="GA87" s="179">
        <v>1918.19</v>
      </c>
    </row>
    <row r="88" spans="2:183">
      <c r="B88" s="180" t="s">
        <v>3</v>
      </c>
      <c r="C88" s="181" t="s">
        <v>48</v>
      </c>
      <c r="D88" s="94">
        <v>6.9754881009971015E-2</v>
      </c>
      <c r="E88" s="95">
        <v>6.9731322129639617E-2</v>
      </c>
      <c r="F88" s="95">
        <v>6.971353864724765E-2</v>
      </c>
      <c r="G88" s="95" t="e">
        <v>#DIV/0!</v>
      </c>
      <c r="H88" s="95">
        <v>6.9691591281062726E-2</v>
      </c>
      <c r="I88" s="95">
        <v>6.9729265420390041E-2</v>
      </c>
      <c r="J88" s="95">
        <v>6.9765998270318513E-2</v>
      </c>
      <c r="K88" s="95">
        <v>6.9758766496987215E-2</v>
      </c>
      <c r="L88" s="95">
        <v>6.9717513960452102E-2</v>
      </c>
      <c r="M88" s="95">
        <v>6.9704072105032489E-2</v>
      </c>
      <c r="N88" s="95">
        <v>6.9672759393196546E-2</v>
      </c>
      <c r="O88" s="95">
        <v>6.970463493029537E-2</v>
      </c>
      <c r="P88" s="95">
        <v>6.9761990043287259E-2</v>
      </c>
      <c r="Q88" s="95">
        <v>6.9779852279993088E-2</v>
      </c>
      <c r="R88" s="95">
        <v>6.9711944849051549E-2</v>
      </c>
      <c r="S88" s="95">
        <v>6.9714534061226394E-2</v>
      </c>
      <c r="T88" s="95">
        <v>6.9740289337123701E-2</v>
      </c>
      <c r="U88" s="95">
        <v>6.9745456286066584E-2</v>
      </c>
      <c r="V88" s="95">
        <v>6.9781774766559265E-2</v>
      </c>
      <c r="W88" s="95">
        <v>6.9764241617751147E-2</v>
      </c>
      <c r="X88" s="95">
        <v>6.9719942041818098E-2</v>
      </c>
      <c r="Y88" s="95">
        <v>6.9741102783563144E-2</v>
      </c>
      <c r="Z88" s="95">
        <v>6.9673082829170604E-2</v>
      </c>
      <c r="AA88" s="95">
        <v>6.9701848003930297E-2</v>
      </c>
      <c r="AB88" s="95">
        <v>6.9704567335834286E-2</v>
      </c>
      <c r="AC88" s="95">
        <v>6.9711988977323877E-2</v>
      </c>
      <c r="AD88" s="95">
        <v>6.9657564652644777E-2</v>
      </c>
      <c r="AE88" s="95">
        <v>6.9664638630811349E-2</v>
      </c>
      <c r="AF88" s="95">
        <v>6.9614064046968835E-2</v>
      </c>
      <c r="AG88" s="95">
        <v>6.9693033122575174E-2</v>
      </c>
      <c r="AH88" s="95">
        <v>6.9735142781768539E-2</v>
      </c>
      <c r="AI88" s="95">
        <v>6.973468260323662E-2</v>
      </c>
      <c r="AJ88" s="95">
        <v>6.9658091187647972E-2</v>
      </c>
      <c r="AK88" s="95">
        <v>6.9682457213038285E-2</v>
      </c>
      <c r="AL88" s="95">
        <v>6.9640206341968866E-2</v>
      </c>
      <c r="AM88" s="95">
        <v>6.9643656655466277E-2</v>
      </c>
      <c r="AN88" s="95">
        <v>6.9759174848403493E-2</v>
      </c>
      <c r="AO88" s="95">
        <v>6.9783039925611315E-2</v>
      </c>
      <c r="AP88" s="95">
        <v>6.9734171365147438E-2</v>
      </c>
      <c r="AQ88" s="95">
        <v>6.9728462748096437E-2</v>
      </c>
      <c r="AR88" s="95">
        <v>6.9732582126091916E-2</v>
      </c>
      <c r="AS88" s="95">
        <v>6.975069500167623E-2</v>
      </c>
      <c r="AT88" s="95">
        <v>6.9768389194823199E-2</v>
      </c>
      <c r="AU88" s="95">
        <v>6.9793008270128909E-2</v>
      </c>
      <c r="AV88" s="95">
        <v>6.9717212795878142E-2</v>
      </c>
      <c r="AW88" s="95">
        <v>6.973869722821753E-2</v>
      </c>
      <c r="AX88" s="95">
        <v>6.9722898118679072E-2</v>
      </c>
      <c r="AY88" s="95">
        <v>6.9694427184637128E-2</v>
      </c>
      <c r="AZ88" s="95">
        <v>6.9772650912756182E-2</v>
      </c>
      <c r="BA88" s="95">
        <v>6.9783836538094279E-2</v>
      </c>
      <c r="BB88" s="95">
        <v>6.9733626400420079E-2</v>
      </c>
      <c r="BC88" s="95">
        <v>6.967332528753499E-2</v>
      </c>
      <c r="BD88" s="95">
        <v>6.9724750734964508E-2</v>
      </c>
      <c r="BE88" s="95">
        <v>6.9760180923512327E-2</v>
      </c>
      <c r="BF88" s="95">
        <v>6.9777413585109929E-2</v>
      </c>
      <c r="BG88" s="95">
        <v>6.9781244248049296E-2</v>
      </c>
      <c r="BH88" s="95">
        <v>6.9704759031724919E-2</v>
      </c>
      <c r="BI88" s="95">
        <v>6.9722362366615206E-2</v>
      </c>
      <c r="BJ88" s="95">
        <v>6.969387315571407E-2</v>
      </c>
      <c r="BK88" s="95">
        <v>6.9711053006741491E-2</v>
      </c>
      <c r="BL88" s="95">
        <v>6.9765714419383063E-2</v>
      </c>
      <c r="BM88" s="95">
        <v>6.9809164964841769E-2</v>
      </c>
      <c r="BN88" s="95">
        <v>6.9729307517626307E-2</v>
      </c>
      <c r="BO88" s="95">
        <v>6.9728809619841264E-2</v>
      </c>
      <c r="BP88" s="95">
        <v>6.9776443002061692E-2</v>
      </c>
      <c r="BQ88" s="95">
        <v>6.9771561372987456E-2</v>
      </c>
      <c r="BR88" s="95">
        <v>6.9803867182204368E-2</v>
      </c>
      <c r="BS88" s="95">
        <v>6.9824391563608507E-2</v>
      </c>
      <c r="BT88" s="95">
        <v>6.9749152927494326E-2</v>
      </c>
      <c r="BU88" s="95">
        <v>6.9789046111518482E-2</v>
      </c>
      <c r="BV88" s="95">
        <v>6.9768317438058045E-2</v>
      </c>
      <c r="BW88" s="95">
        <v>6.9798145947163909E-2</v>
      </c>
      <c r="BX88" s="95">
        <v>6.9850574241753935E-2</v>
      </c>
      <c r="BY88" s="95">
        <v>6.9876685119934598E-2</v>
      </c>
      <c r="BZ88" s="95">
        <v>6.9821958069559709E-2</v>
      </c>
      <c r="CA88" s="95">
        <v>6.9845498088430755E-2</v>
      </c>
      <c r="CB88" s="95">
        <v>6.9829631505022277E-2</v>
      </c>
      <c r="CC88" s="95">
        <v>6.9837814467227061E-2</v>
      </c>
      <c r="CD88" s="95">
        <v>6.9898126722997819E-2</v>
      </c>
      <c r="CE88" s="95">
        <v>6.9905812366933759E-2</v>
      </c>
      <c r="CF88" s="95">
        <v>6.9863863504268667E-2</v>
      </c>
      <c r="CG88" s="95">
        <v>6.9852577511791386E-2</v>
      </c>
      <c r="CH88" s="95">
        <v>6.9933020647016175E-2</v>
      </c>
      <c r="CI88" s="95">
        <v>6.9952718289640128E-2</v>
      </c>
      <c r="CJ88" s="95">
        <v>6.9956583903177674E-2</v>
      </c>
      <c r="CK88" s="95">
        <v>6.9940494176325793E-2</v>
      </c>
      <c r="CL88" s="95">
        <v>6.9936697543006326E-2</v>
      </c>
      <c r="CM88" s="95">
        <v>6.987489455211382E-2</v>
      </c>
      <c r="CN88" s="95">
        <v>6.9861780207157567E-2</v>
      </c>
      <c r="CO88" s="95">
        <v>6.9886440034144265E-2</v>
      </c>
      <c r="CP88" s="95">
        <v>6.990548881502355E-2</v>
      </c>
      <c r="CQ88" s="95">
        <v>6.9930101077948004E-2</v>
      </c>
      <c r="CR88" s="95">
        <v>6.9873591606914268E-2</v>
      </c>
      <c r="CS88" s="95">
        <v>6.9882742649164956E-2</v>
      </c>
      <c r="CT88" s="95">
        <v>6.994419277804588E-2</v>
      </c>
      <c r="CU88" s="95">
        <v>6.9945922584025932E-2</v>
      </c>
      <c r="CV88" s="95">
        <v>6.9950902856055375E-2</v>
      </c>
      <c r="CW88" s="95">
        <v>6.994910058630785E-2</v>
      </c>
      <c r="CX88" s="95">
        <v>6.9946145614881231E-2</v>
      </c>
      <c r="CY88" s="95" t="e">
        <v>#DIV/0!</v>
      </c>
      <c r="CZ88" s="95">
        <v>6.9868218607814919E-2</v>
      </c>
      <c r="DA88" s="95">
        <v>6.9897415689913811E-2</v>
      </c>
      <c r="DB88" s="95">
        <v>6.9917653136702576E-2</v>
      </c>
      <c r="DC88" s="95">
        <v>6.9923449556844805E-2</v>
      </c>
      <c r="DD88" s="95">
        <v>6.9858180774200612E-2</v>
      </c>
      <c r="DE88" s="95">
        <v>6.9880153819464524E-2</v>
      </c>
      <c r="DF88" s="95">
        <v>6.9944425541151434E-2</v>
      </c>
      <c r="DG88" s="95">
        <v>6.9931773458564467E-2</v>
      </c>
      <c r="DH88" s="95">
        <v>6.9952224432134238E-2</v>
      </c>
      <c r="DI88" s="95">
        <v>6.9942525378119721E-2</v>
      </c>
      <c r="DJ88" s="95">
        <v>6.9935094700019934E-2</v>
      </c>
      <c r="DK88" s="95">
        <v>6.9869151936880133E-2</v>
      </c>
      <c r="DL88" s="95">
        <v>6.9851551684296687E-2</v>
      </c>
      <c r="DM88" s="95">
        <v>6.9891286546214806E-2</v>
      </c>
      <c r="DN88" s="95">
        <v>6.9914551438377298E-2</v>
      </c>
      <c r="DO88" s="95">
        <v>6.9926707045421144E-2</v>
      </c>
      <c r="DP88" s="95">
        <v>6.9867418013526833E-2</v>
      </c>
      <c r="DQ88" s="95">
        <v>6.9895717737532226E-2</v>
      </c>
      <c r="DR88" s="95">
        <v>6.9939458020122636E-2</v>
      </c>
      <c r="DS88" s="95">
        <v>6.9925273772423094E-2</v>
      </c>
      <c r="DT88" s="95">
        <v>6.9897813141712534E-2</v>
      </c>
      <c r="DU88" s="95">
        <v>6.9892064651680477E-2</v>
      </c>
      <c r="DV88" s="95">
        <v>6.9872764722419448E-2</v>
      </c>
      <c r="DW88" s="95">
        <v>6.9797670480608892E-2</v>
      </c>
      <c r="DX88" s="95">
        <v>6.9817169905612611E-2</v>
      </c>
      <c r="DY88" s="95">
        <v>6.9829145655346148E-2</v>
      </c>
      <c r="DZ88" s="95">
        <v>6.9871131119018062E-2</v>
      </c>
      <c r="EA88" s="95">
        <v>6.9870237452166126E-2</v>
      </c>
      <c r="EB88" s="95">
        <v>6.9814060314066326E-2</v>
      </c>
      <c r="EC88" s="95">
        <v>6.9827545111894956E-2</v>
      </c>
      <c r="ED88" s="95">
        <v>6.986718994106178E-2</v>
      </c>
      <c r="EE88" s="95">
        <v>6.9877384202538514E-2</v>
      </c>
      <c r="EF88" s="95">
        <v>6.9942679691129425E-2</v>
      </c>
      <c r="EG88" s="95">
        <v>6.9946645515003528E-2</v>
      </c>
      <c r="EH88" s="95">
        <v>6.9912660804844137E-2</v>
      </c>
      <c r="EI88" s="95">
        <v>6.9862540346600638E-2</v>
      </c>
      <c r="EJ88" s="95">
        <v>6.9849526475689941E-2</v>
      </c>
      <c r="EK88" s="95">
        <v>6.9868864932587538E-2</v>
      </c>
      <c r="EL88" s="95">
        <v>6.9913794812187971E-2</v>
      </c>
      <c r="EM88" s="95">
        <v>6.9907548118397056E-2</v>
      </c>
      <c r="EN88" s="95">
        <v>6.987124425914211E-2</v>
      </c>
      <c r="EO88" s="95">
        <v>6.9863550622831103E-2</v>
      </c>
      <c r="EP88" s="95">
        <v>6.9906749151182737E-2</v>
      </c>
      <c r="EQ88" s="95">
        <v>6.9937008159856873E-2</v>
      </c>
      <c r="ER88" s="95">
        <v>6.9923838718445055E-2</v>
      </c>
      <c r="ES88" s="95">
        <v>6.9921139848479502E-2</v>
      </c>
      <c r="ET88" s="95">
        <v>6.9867176756215302E-2</v>
      </c>
      <c r="EU88" s="95">
        <v>6.9863410898840309E-2</v>
      </c>
      <c r="EV88" s="95">
        <v>6.9843288755362082E-2</v>
      </c>
      <c r="EW88" s="95">
        <v>6.9847721074892385E-2</v>
      </c>
      <c r="EX88" s="95">
        <v>6.9899102212474043E-2</v>
      </c>
      <c r="EY88" s="95">
        <v>6.989651353813163E-2</v>
      </c>
      <c r="EZ88" s="95">
        <v>6.9844773190294543E-2</v>
      </c>
      <c r="FA88" s="95">
        <v>6.9849917173394754E-2</v>
      </c>
      <c r="FB88" s="95">
        <v>6.9874120529120329E-2</v>
      </c>
      <c r="FC88" s="95">
        <v>6.9898499406877215E-2</v>
      </c>
      <c r="FD88" s="95">
        <v>6.9866288072126151E-2</v>
      </c>
      <c r="FE88" s="95">
        <v>6.9868588361857609E-2</v>
      </c>
      <c r="FF88" s="95">
        <v>6.9839191337370141E-2</v>
      </c>
      <c r="FG88" s="95">
        <v>6.9835861487461445E-2</v>
      </c>
      <c r="FH88" s="95">
        <v>6.9821963555068117E-2</v>
      </c>
      <c r="FI88" s="95">
        <v>6.9855618760535199E-2</v>
      </c>
      <c r="FJ88" s="95">
        <v>6.9867424256468524E-2</v>
      </c>
      <c r="FK88" s="95">
        <v>6.9875658566982704E-2</v>
      </c>
      <c r="FL88" s="95">
        <v>6.9837387847068236E-2</v>
      </c>
      <c r="FM88" s="95">
        <v>6.9839742733192586E-2</v>
      </c>
      <c r="FN88" s="95">
        <v>6.9858934393478192E-2</v>
      </c>
      <c r="FO88" s="95">
        <v>6.9887923579547193E-2</v>
      </c>
      <c r="FP88" s="95">
        <v>6.9859761850819657E-2</v>
      </c>
      <c r="FQ88" s="95">
        <v>6.9849483527218856E-2</v>
      </c>
      <c r="FR88" s="95">
        <v>6.9833575438295714E-2</v>
      </c>
      <c r="FS88" s="95">
        <v>6.9828434637899478E-2</v>
      </c>
      <c r="FT88" s="95">
        <v>6.9797654931030406E-2</v>
      </c>
      <c r="FU88" s="95">
        <v>6.983534629990952E-2</v>
      </c>
      <c r="FV88" s="95">
        <v>6.9866174518445123E-2</v>
      </c>
      <c r="FW88" s="95">
        <v>6.9860200823699078E-2</v>
      </c>
      <c r="FX88" s="95">
        <v>6.9823529156807798E-2</v>
      </c>
      <c r="FY88" s="95">
        <v>6.9814533806207002E-2</v>
      </c>
      <c r="FZ88" s="95">
        <v>6.9835843831487929E-2</v>
      </c>
      <c r="GA88" s="95">
        <v>6.9877433531470454E-2</v>
      </c>
    </row>
    <row r="89" spans="2:183">
      <c r="B89" s="44" t="s">
        <v>3</v>
      </c>
      <c r="C89" s="651" t="s">
        <v>94</v>
      </c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</row>
    <row r="90" spans="2:183">
      <c r="B90" s="43" t="s">
        <v>3</v>
      </c>
      <c r="C90" s="652" t="s">
        <v>49</v>
      </c>
      <c r="D90" s="17">
        <v>744</v>
      </c>
      <c r="E90" s="17">
        <v>672</v>
      </c>
      <c r="F90" s="17">
        <v>744</v>
      </c>
      <c r="G90" s="17">
        <v>720</v>
      </c>
      <c r="H90" s="17">
        <v>744</v>
      </c>
      <c r="I90" s="17">
        <v>720</v>
      </c>
      <c r="J90" s="17">
        <v>744</v>
      </c>
      <c r="K90" s="17">
        <v>744</v>
      </c>
      <c r="L90" s="17">
        <v>720</v>
      </c>
      <c r="M90" s="17">
        <v>744</v>
      </c>
      <c r="N90" s="17">
        <v>720</v>
      </c>
      <c r="O90" s="17">
        <v>744</v>
      </c>
      <c r="P90" s="17">
        <v>744</v>
      </c>
      <c r="Q90" s="17">
        <v>672</v>
      </c>
      <c r="R90" s="17">
        <v>744</v>
      </c>
      <c r="S90" s="17">
        <v>720</v>
      </c>
      <c r="T90" s="17">
        <v>744</v>
      </c>
      <c r="U90" s="17">
        <v>720</v>
      </c>
      <c r="V90" s="17">
        <v>744</v>
      </c>
      <c r="W90" s="17">
        <v>744</v>
      </c>
      <c r="X90" s="17">
        <v>720</v>
      </c>
      <c r="Y90" s="17">
        <v>744</v>
      </c>
      <c r="Z90" s="17">
        <v>720</v>
      </c>
      <c r="AA90" s="17">
        <v>744</v>
      </c>
      <c r="AB90" s="17">
        <v>744</v>
      </c>
      <c r="AC90" s="17">
        <v>672</v>
      </c>
      <c r="AD90" s="17">
        <v>744</v>
      </c>
      <c r="AE90" s="17">
        <v>720</v>
      </c>
      <c r="AF90" s="17">
        <v>744</v>
      </c>
      <c r="AG90" s="17">
        <v>720</v>
      </c>
      <c r="AH90" s="17">
        <v>744</v>
      </c>
      <c r="AI90" s="17">
        <v>744</v>
      </c>
      <c r="AJ90" s="17">
        <v>720</v>
      </c>
      <c r="AK90" s="17">
        <v>744</v>
      </c>
      <c r="AL90" s="17">
        <v>720</v>
      </c>
      <c r="AM90" s="17">
        <v>744</v>
      </c>
      <c r="AN90" s="17">
        <v>744</v>
      </c>
      <c r="AO90" s="17">
        <v>696</v>
      </c>
      <c r="AP90" s="17">
        <v>744</v>
      </c>
      <c r="AQ90" s="17">
        <v>720</v>
      </c>
      <c r="AR90" s="17">
        <v>744</v>
      </c>
      <c r="AS90" s="17">
        <v>720</v>
      </c>
      <c r="AT90" s="17">
        <v>744</v>
      </c>
      <c r="AU90" s="17">
        <v>744</v>
      </c>
      <c r="AV90" s="17">
        <v>720</v>
      </c>
      <c r="AW90" s="17">
        <v>744</v>
      </c>
      <c r="AX90" s="17">
        <v>720</v>
      </c>
      <c r="AY90" s="17">
        <v>744</v>
      </c>
      <c r="AZ90" s="17">
        <v>744</v>
      </c>
      <c r="BA90" s="17">
        <v>672</v>
      </c>
      <c r="BB90" s="17">
        <v>744</v>
      </c>
      <c r="BC90" s="17">
        <v>720</v>
      </c>
      <c r="BD90" s="17">
        <v>744</v>
      </c>
      <c r="BE90" s="17">
        <v>720</v>
      </c>
      <c r="BF90" s="17">
        <v>744</v>
      </c>
      <c r="BG90" s="17">
        <v>744</v>
      </c>
      <c r="BH90" s="17">
        <v>720</v>
      </c>
      <c r="BI90" s="17">
        <v>744</v>
      </c>
      <c r="BJ90" s="17">
        <v>720</v>
      </c>
      <c r="BK90" s="17">
        <v>744</v>
      </c>
      <c r="BL90" s="17">
        <v>744</v>
      </c>
      <c r="BM90" s="17">
        <v>672</v>
      </c>
      <c r="BN90" s="17">
        <v>744</v>
      </c>
      <c r="BO90" s="17">
        <v>720</v>
      </c>
      <c r="BP90" s="17">
        <v>744</v>
      </c>
      <c r="BQ90" s="17">
        <v>720</v>
      </c>
      <c r="BR90" s="17">
        <v>744</v>
      </c>
      <c r="BS90" s="17">
        <v>744</v>
      </c>
      <c r="BT90" s="17">
        <v>720</v>
      </c>
      <c r="BU90" s="17">
        <v>744</v>
      </c>
      <c r="BV90" s="17">
        <v>720</v>
      </c>
      <c r="BW90" s="17">
        <v>744</v>
      </c>
      <c r="BX90" s="17">
        <v>744</v>
      </c>
      <c r="BY90" s="17">
        <v>672</v>
      </c>
      <c r="BZ90" s="17">
        <v>744</v>
      </c>
      <c r="CA90" s="17">
        <v>720</v>
      </c>
      <c r="CB90" s="17">
        <v>744</v>
      </c>
      <c r="CC90" s="17">
        <v>720</v>
      </c>
      <c r="CD90" s="17">
        <v>744</v>
      </c>
      <c r="CE90" s="17">
        <v>744</v>
      </c>
      <c r="CF90" s="17">
        <v>720</v>
      </c>
      <c r="CG90" s="17">
        <v>744</v>
      </c>
      <c r="CH90" s="17">
        <v>720</v>
      </c>
      <c r="CI90" s="17">
        <v>744</v>
      </c>
      <c r="CJ90" s="17">
        <v>744</v>
      </c>
      <c r="CK90" s="17">
        <v>696</v>
      </c>
      <c r="CL90" s="17">
        <v>744</v>
      </c>
      <c r="CM90" s="17">
        <v>720</v>
      </c>
      <c r="CN90" s="17">
        <v>744</v>
      </c>
      <c r="CO90" s="17">
        <v>720</v>
      </c>
      <c r="CP90" s="17">
        <v>744</v>
      </c>
      <c r="CQ90" s="17">
        <v>744</v>
      </c>
      <c r="CR90" s="17">
        <v>720</v>
      </c>
      <c r="CS90" s="17">
        <v>744</v>
      </c>
      <c r="CT90" s="17">
        <v>720</v>
      </c>
      <c r="CU90" s="17">
        <v>744</v>
      </c>
      <c r="CV90" s="17">
        <v>744</v>
      </c>
      <c r="CW90" s="17">
        <v>672</v>
      </c>
      <c r="CX90" s="17">
        <v>744</v>
      </c>
      <c r="CY90" s="17">
        <v>720</v>
      </c>
      <c r="CZ90" s="17">
        <v>744</v>
      </c>
      <c r="DA90" s="17">
        <v>720</v>
      </c>
      <c r="DB90" s="17">
        <v>744</v>
      </c>
      <c r="DC90" s="17">
        <v>744</v>
      </c>
      <c r="DD90" s="17">
        <v>720</v>
      </c>
      <c r="DE90" s="17">
        <v>744</v>
      </c>
      <c r="DF90" s="17">
        <v>720</v>
      </c>
      <c r="DG90" s="17">
        <v>744</v>
      </c>
      <c r="DH90" s="17">
        <v>744</v>
      </c>
      <c r="DI90" s="17">
        <v>672</v>
      </c>
      <c r="DJ90" s="17">
        <v>744</v>
      </c>
      <c r="DK90" s="17">
        <v>720</v>
      </c>
      <c r="DL90" s="17">
        <v>744</v>
      </c>
      <c r="DM90" s="17">
        <v>720</v>
      </c>
      <c r="DN90" s="17">
        <v>744</v>
      </c>
      <c r="DO90" s="17">
        <v>744</v>
      </c>
      <c r="DP90" s="17">
        <v>720</v>
      </c>
      <c r="DQ90" s="17">
        <v>744</v>
      </c>
      <c r="DR90" s="17">
        <v>720</v>
      </c>
      <c r="DS90" s="17">
        <v>744</v>
      </c>
      <c r="DT90" s="17">
        <v>744</v>
      </c>
      <c r="DU90" s="17">
        <v>672</v>
      </c>
      <c r="DV90" s="17">
        <v>744</v>
      </c>
      <c r="DW90" s="17">
        <v>720</v>
      </c>
      <c r="DX90" s="17">
        <v>744</v>
      </c>
      <c r="DY90" s="17">
        <v>720</v>
      </c>
      <c r="DZ90" s="17">
        <v>744</v>
      </c>
      <c r="EA90" s="17">
        <v>744</v>
      </c>
      <c r="EB90" s="17">
        <v>720</v>
      </c>
      <c r="EC90" s="17">
        <v>744</v>
      </c>
      <c r="ED90" s="17">
        <v>720</v>
      </c>
      <c r="EE90" s="17">
        <v>744</v>
      </c>
      <c r="EF90" s="17">
        <v>744</v>
      </c>
      <c r="EG90" s="17">
        <v>696</v>
      </c>
      <c r="EH90" s="17">
        <v>744</v>
      </c>
      <c r="EI90" s="17">
        <v>720</v>
      </c>
      <c r="EJ90" s="17">
        <v>744</v>
      </c>
      <c r="EK90" s="17">
        <v>720</v>
      </c>
      <c r="EL90" s="17">
        <v>744</v>
      </c>
      <c r="EM90" s="17">
        <v>744</v>
      </c>
      <c r="EN90" s="17">
        <v>720</v>
      </c>
      <c r="EO90" s="17">
        <v>744</v>
      </c>
      <c r="EP90" s="17">
        <v>720</v>
      </c>
      <c r="EQ90" s="17">
        <v>744</v>
      </c>
      <c r="ER90" s="17">
        <v>744</v>
      </c>
      <c r="ES90" s="17">
        <v>672</v>
      </c>
      <c r="ET90" s="17">
        <v>744</v>
      </c>
      <c r="EU90" s="17">
        <v>720</v>
      </c>
      <c r="EV90" s="17">
        <v>744</v>
      </c>
      <c r="EW90" s="17">
        <v>720</v>
      </c>
      <c r="EX90" s="17">
        <v>744</v>
      </c>
      <c r="EY90" s="17">
        <v>744</v>
      </c>
      <c r="EZ90" s="17">
        <v>720</v>
      </c>
      <c r="FA90" s="17">
        <v>744</v>
      </c>
      <c r="FB90" s="17">
        <v>720</v>
      </c>
      <c r="FC90" s="17">
        <v>744</v>
      </c>
      <c r="FD90" s="17">
        <v>744</v>
      </c>
      <c r="FE90" s="17">
        <v>672</v>
      </c>
      <c r="FF90" s="17">
        <v>744</v>
      </c>
      <c r="FG90" s="17">
        <v>720</v>
      </c>
      <c r="FH90" s="17">
        <v>744</v>
      </c>
      <c r="FI90" s="17">
        <v>720</v>
      </c>
      <c r="FJ90" s="17">
        <v>744</v>
      </c>
      <c r="FK90" s="17">
        <v>744</v>
      </c>
      <c r="FL90" s="17">
        <v>720</v>
      </c>
      <c r="FM90" s="17">
        <v>744</v>
      </c>
      <c r="FN90" s="17">
        <v>720</v>
      </c>
      <c r="FO90" s="17">
        <v>744</v>
      </c>
      <c r="FP90" s="17">
        <v>744</v>
      </c>
      <c r="FQ90" s="17">
        <v>672</v>
      </c>
      <c r="FR90" s="17">
        <v>744</v>
      </c>
      <c r="FS90" s="17">
        <v>720</v>
      </c>
      <c r="FT90" s="17">
        <v>744</v>
      </c>
      <c r="FU90" s="17">
        <v>720</v>
      </c>
      <c r="FV90" s="17">
        <v>744</v>
      </c>
      <c r="FW90" s="17">
        <v>744</v>
      </c>
      <c r="FX90" s="17">
        <v>720</v>
      </c>
      <c r="FY90" s="17">
        <v>744</v>
      </c>
      <c r="FZ90" s="17">
        <v>720</v>
      </c>
      <c r="GA90" s="17">
        <v>744</v>
      </c>
    </row>
    <row r="91" spans="2:183">
      <c r="B91" s="43" t="s">
        <v>3</v>
      </c>
      <c r="C91" s="653" t="s">
        <v>50</v>
      </c>
      <c r="D91" s="85">
        <v>3086568.55</v>
      </c>
      <c r="E91" s="85">
        <v>2771714.7399999998</v>
      </c>
      <c r="F91" s="85">
        <v>2841738.1999999997</v>
      </c>
      <c r="G91" s="85">
        <v>0</v>
      </c>
      <c r="H91" s="85">
        <v>1392067.13</v>
      </c>
      <c r="I91" s="85">
        <v>2957834.8000000003</v>
      </c>
      <c r="J91" s="85">
        <v>3080390.9</v>
      </c>
      <c r="K91" s="85">
        <v>3066806.0300000003</v>
      </c>
      <c r="L91" s="85">
        <v>2916899.22</v>
      </c>
      <c r="M91" s="85">
        <v>2997636.66</v>
      </c>
      <c r="N91" s="85">
        <v>2953786.95</v>
      </c>
      <c r="O91" s="85">
        <v>3045885.7800000003</v>
      </c>
      <c r="P91" s="85">
        <v>3072764.94</v>
      </c>
      <c r="Q91" s="85">
        <v>2781810.4499999997</v>
      </c>
      <c r="R91" s="85">
        <v>3023053.14</v>
      </c>
      <c r="S91" s="85">
        <v>2914966.7800000003</v>
      </c>
      <c r="T91" s="85">
        <v>3009469.98</v>
      </c>
      <c r="U91" s="85">
        <v>2955642.84</v>
      </c>
      <c r="V91" s="85">
        <v>3078373.85</v>
      </c>
      <c r="W91" s="85">
        <v>3072633.48</v>
      </c>
      <c r="X91" s="85">
        <v>2909064.6</v>
      </c>
      <c r="Y91" s="85">
        <v>3041096.76</v>
      </c>
      <c r="Z91" s="85">
        <v>2876019.4799999995</v>
      </c>
      <c r="AA91" s="85">
        <v>3024012.16</v>
      </c>
      <c r="AB91" s="85">
        <v>3265107.26</v>
      </c>
      <c r="AC91" s="85">
        <v>2943571.83</v>
      </c>
      <c r="AD91" s="85">
        <v>3217462.69</v>
      </c>
      <c r="AE91" s="85">
        <v>3135718.88</v>
      </c>
      <c r="AF91" s="85">
        <v>1065823.26</v>
      </c>
      <c r="AG91" s="85">
        <v>3127094.33</v>
      </c>
      <c r="AH91" s="85">
        <v>3297670.76</v>
      </c>
      <c r="AI91" s="85">
        <v>3285114.71</v>
      </c>
      <c r="AJ91" s="85">
        <v>3115543.36</v>
      </c>
      <c r="AK91" s="85">
        <v>3280337.67</v>
      </c>
      <c r="AL91" s="85">
        <v>3100109.83</v>
      </c>
      <c r="AM91" s="85">
        <v>3257912.69</v>
      </c>
      <c r="AN91" s="85">
        <v>3304072.3</v>
      </c>
      <c r="AO91" s="85">
        <v>3145209.98</v>
      </c>
      <c r="AP91" s="85">
        <v>3293605.3899999997</v>
      </c>
      <c r="AQ91" s="85">
        <v>3211646.34</v>
      </c>
      <c r="AR91" s="85">
        <v>3314007.57</v>
      </c>
      <c r="AS91" s="85">
        <v>3198417.25</v>
      </c>
      <c r="AT91" s="85">
        <v>3331877.42</v>
      </c>
      <c r="AU91" s="85">
        <v>3321281.21</v>
      </c>
      <c r="AV91" s="85">
        <v>3178208.54</v>
      </c>
      <c r="AW91" s="85">
        <v>3296774.4699999997</v>
      </c>
      <c r="AX91" s="85">
        <v>3161522.0100000002</v>
      </c>
      <c r="AY91" s="85">
        <v>3270887.14</v>
      </c>
      <c r="AZ91" s="85">
        <v>3487148.4099999997</v>
      </c>
      <c r="BA91" s="85">
        <v>3129061.81</v>
      </c>
      <c r="BB91" s="85">
        <v>3458188.5000000005</v>
      </c>
      <c r="BC91" s="85">
        <v>1009998.73</v>
      </c>
      <c r="BD91" s="85">
        <v>3412633.9499999997</v>
      </c>
      <c r="BE91" s="85">
        <v>3394150.38</v>
      </c>
      <c r="BF91" s="85">
        <v>3500396.28</v>
      </c>
      <c r="BG91" s="85">
        <v>3506721.02</v>
      </c>
      <c r="BH91" s="85">
        <v>3351223.28</v>
      </c>
      <c r="BI91" s="85">
        <v>3477922.6799999997</v>
      </c>
      <c r="BJ91" s="85">
        <v>3313026.61</v>
      </c>
      <c r="BK91" s="85">
        <v>3384897.05</v>
      </c>
      <c r="BL91" s="85">
        <v>3590836.0199999996</v>
      </c>
      <c r="BM91" s="85">
        <v>3253597.65</v>
      </c>
      <c r="BN91" s="85">
        <v>3563704.15</v>
      </c>
      <c r="BO91" s="85">
        <v>3434774.02</v>
      </c>
      <c r="BP91" s="85">
        <v>3587049.7299999995</v>
      </c>
      <c r="BQ91" s="85">
        <v>3511221.41</v>
      </c>
      <c r="BR91" s="85">
        <v>3632083.99</v>
      </c>
      <c r="BS91" s="85">
        <v>3656613.6900000004</v>
      </c>
      <c r="BT91" s="85">
        <v>3444807.21</v>
      </c>
      <c r="BU91" s="85">
        <v>3595626.64</v>
      </c>
      <c r="BV91" s="85">
        <v>3458313.88</v>
      </c>
      <c r="BW91" s="85">
        <v>3618891.3899999997</v>
      </c>
      <c r="BX91" s="85">
        <v>3742638.57</v>
      </c>
      <c r="BY91" s="85">
        <v>3443862.5199999996</v>
      </c>
      <c r="BZ91" s="85">
        <v>3758537.7</v>
      </c>
      <c r="CA91" s="85">
        <v>2304063.4799999995</v>
      </c>
      <c r="CB91" s="85">
        <v>1731367.15</v>
      </c>
      <c r="CC91" s="85">
        <v>3678119.13</v>
      </c>
      <c r="CD91" s="85">
        <v>3804496.45</v>
      </c>
      <c r="CE91" s="85">
        <v>3820608.4499999997</v>
      </c>
      <c r="CF91" s="85">
        <v>3727185.07</v>
      </c>
      <c r="CG91" s="85">
        <v>3805241.17</v>
      </c>
      <c r="CH91" s="85">
        <v>3751100.39</v>
      </c>
      <c r="CI91" s="85">
        <v>3900395.1</v>
      </c>
      <c r="CJ91" s="85">
        <v>4071678.6</v>
      </c>
      <c r="CK91" s="85">
        <v>3810334</v>
      </c>
      <c r="CL91" s="85">
        <v>4033704.15</v>
      </c>
      <c r="CM91" s="85">
        <v>3868873.8200000003</v>
      </c>
      <c r="CN91" s="85">
        <v>3957890.61</v>
      </c>
      <c r="CO91" s="85">
        <v>3848941.53</v>
      </c>
      <c r="CP91" s="85">
        <v>4037825.89</v>
      </c>
      <c r="CQ91" s="85">
        <v>4024343.53</v>
      </c>
      <c r="CR91" s="85">
        <v>3862171.83</v>
      </c>
      <c r="CS91" s="85">
        <v>3991907.42</v>
      </c>
      <c r="CT91" s="85">
        <v>3922571.75</v>
      </c>
      <c r="CU91" s="85">
        <v>4083872.01</v>
      </c>
      <c r="CV91" s="85">
        <v>4192433.29</v>
      </c>
      <c r="CW91" s="85">
        <v>3857025.65</v>
      </c>
      <c r="CX91" s="85">
        <v>1622576.09</v>
      </c>
      <c r="CY91" s="85">
        <v>0</v>
      </c>
      <c r="CZ91" s="85">
        <v>4114179.1</v>
      </c>
      <c r="DA91" s="85">
        <v>3973695.36</v>
      </c>
      <c r="DB91" s="85">
        <v>4208695.78</v>
      </c>
      <c r="DC91" s="85">
        <v>4200169.55</v>
      </c>
      <c r="DD91" s="85">
        <v>3967789.69</v>
      </c>
      <c r="DE91" s="85">
        <v>4158263.39</v>
      </c>
      <c r="DF91" s="85">
        <v>4052059.49</v>
      </c>
      <c r="DG91" s="85">
        <v>4173132.78</v>
      </c>
      <c r="DH91" s="85">
        <v>4324935.7</v>
      </c>
      <c r="DI91" s="85">
        <v>3884065.0100000002</v>
      </c>
      <c r="DJ91" s="85">
        <v>4259337.18</v>
      </c>
      <c r="DK91" s="85">
        <v>4043413.33</v>
      </c>
      <c r="DL91" s="85">
        <v>4181008.08</v>
      </c>
      <c r="DM91" s="85">
        <v>4112041.94</v>
      </c>
      <c r="DN91" s="85">
        <v>4268700.22</v>
      </c>
      <c r="DO91" s="85">
        <v>4284168.49</v>
      </c>
      <c r="DP91" s="85">
        <v>4034951.03</v>
      </c>
      <c r="DQ91" s="85">
        <v>4215921.03</v>
      </c>
      <c r="DR91" s="85">
        <v>4171874.2600000002</v>
      </c>
      <c r="DS91" s="85">
        <v>4291322.59</v>
      </c>
      <c r="DT91" s="85">
        <v>4523852.7699999996</v>
      </c>
      <c r="DU91" s="85">
        <v>4148480.9</v>
      </c>
      <c r="DV91" s="85">
        <v>4480382.2700000005</v>
      </c>
      <c r="DW91" s="85">
        <v>1984962.3299999998</v>
      </c>
      <c r="DX91" s="85">
        <v>3702269.18</v>
      </c>
      <c r="DY91" s="85">
        <v>4272551.91</v>
      </c>
      <c r="DZ91" s="85">
        <v>4479416.4800000004</v>
      </c>
      <c r="EA91" s="85">
        <v>4538632.5999999996</v>
      </c>
      <c r="EB91" s="85">
        <v>4283353.5999999996</v>
      </c>
      <c r="EC91" s="85">
        <v>4452866.6400000006</v>
      </c>
      <c r="ED91" s="85">
        <v>4311810.5</v>
      </c>
      <c r="EE91" s="85">
        <v>4526232.3900000006</v>
      </c>
      <c r="EF91" s="85">
        <v>4607839.04</v>
      </c>
      <c r="EG91" s="85">
        <v>4346284.9600000009</v>
      </c>
      <c r="EH91" s="85">
        <v>4587134.5299999993</v>
      </c>
      <c r="EI91" s="85">
        <v>4400418.6100000003</v>
      </c>
      <c r="EJ91" s="85">
        <v>4476595.5200000005</v>
      </c>
      <c r="EK91" s="85">
        <v>4380811.67</v>
      </c>
      <c r="EL91" s="85">
        <v>4622321.75</v>
      </c>
      <c r="EM91" s="85">
        <v>4624775.3999999994</v>
      </c>
      <c r="EN91" s="85">
        <v>4403742.47</v>
      </c>
      <c r="EO91" s="85">
        <v>4486586.49</v>
      </c>
      <c r="EP91" s="85">
        <v>4439004.4800000004</v>
      </c>
      <c r="EQ91" s="85">
        <v>4633146.0000000009</v>
      </c>
      <c r="ER91" s="85">
        <v>4939526.82</v>
      </c>
      <c r="ES91" s="85">
        <v>4503614.2600000007</v>
      </c>
      <c r="ET91" s="85">
        <v>4918175.4200000009</v>
      </c>
      <c r="EU91" s="85">
        <v>1756971.22</v>
      </c>
      <c r="EV91" s="85">
        <v>4656304.7500000009</v>
      </c>
      <c r="EW91" s="85">
        <v>4715139.05</v>
      </c>
      <c r="EX91" s="85">
        <v>4942039.46</v>
      </c>
      <c r="EY91" s="85">
        <v>4941001.1300000008</v>
      </c>
      <c r="EZ91" s="85">
        <v>4733792.54</v>
      </c>
      <c r="FA91" s="85">
        <v>4852371.6899999995</v>
      </c>
      <c r="FB91" s="85">
        <v>4739006.26</v>
      </c>
      <c r="FC91" s="85">
        <v>4987052.8499999996</v>
      </c>
      <c r="FD91" s="85">
        <v>5508806.1600000001</v>
      </c>
      <c r="FE91" s="85">
        <v>4974719.72</v>
      </c>
      <c r="FF91" s="85">
        <v>5518085.7200000007</v>
      </c>
      <c r="FG91" s="85">
        <v>5267259.0200000005</v>
      </c>
      <c r="FH91" s="85">
        <v>5504764.0499999998</v>
      </c>
      <c r="FI91" s="85">
        <v>5339419.22</v>
      </c>
      <c r="FJ91" s="85">
        <v>5567711.8800000008</v>
      </c>
      <c r="FK91" s="85">
        <v>5557295.6600000001</v>
      </c>
      <c r="FL91" s="85">
        <v>5309903.6500000004</v>
      </c>
      <c r="FM91" s="85">
        <v>5484329.0100000007</v>
      </c>
      <c r="FN91" s="85">
        <v>5369140.5900000008</v>
      </c>
      <c r="FO91" s="85">
        <v>5618324.0299999993</v>
      </c>
      <c r="FP91" s="85">
        <v>5907804.0899999999</v>
      </c>
      <c r="FQ91" s="85">
        <v>5405609.6600000001</v>
      </c>
      <c r="FR91" s="85">
        <v>5911683.9200000009</v>
      </c>
      <c r="FS91" s="85">
        <v>5717111.9499999993</v>
      </c>
      <c r="FT91" s="85">
        <v>1903396.1700000002</v>
      </c>
      <c r="FU91" s="85">
        <v>5704243.9700000007</v>
      </c>
      <c r="FV91" s="85">
        <v>5982466.9500000002</v>
      </c>
      <c r="FW91" s="85">
        <v>5939452.8700000001</v>
      </c>
      <c r="FX91" s="85">
        <v>5717235.4800000004</v>
      </c>
      <c r="FY91" s="85">
        <v>5913536.8100000005</v>
      </c>
      <c r="FZ91" s="85">
        <v>5724799.6500000004</v>
      </c>
      <c r="GA91" s="85">
        <v>6047265.6200000001</v>
      </c>
    </row>
    <row r="92" spans="2:183">
      <c r="B92" s="43" t="s">
        <v>3</v>
      </c>
      <c r="C92" s="653" t="s">
        <v>51</v>
      </c>
      <c r="D92" s="86">
        <v>32.049996988727457</v>
      </c>
      <c r="E92" s="86">
        <v>31.952661157070519</v>
      </c>
      <c r="F92" s="86">
        <v>31.894093325192593</v>
      </c>
      <c r="G92" s="86" t="e">
        <v>#DIV/0!</v>
      </c>
      <c r="H92" s="86">
        <v>32.508830439128282</v>
      </c>
      <c r="I92" s="86">
        <v>31.834113266030958</v>
      </c>
      <c r="J92" s="86">
        <v>31.776655993265852</v>
      </c>
      <c r="K92" s="86">
        <v>31.784721122474785</v>
      </c>
      <c r="L92" s="86">
        <v>31.607854232586366</v>
      </c>
      <c r="M92" s="86">
        <v>31.586720799816231</v>
      </c>
      <c r="N92" s="86">
        <v>32.328462371946415</v>
      </c>
      <c r="O92" s="86">
        <v>32.041111992409149</v>
      </c>
      <c r="P92" s="86">
        <v>31.662712629370571</v>
      </c>
      <c r="Q92" s="86">
        <v>31.753503539295806</v>
      </c>
      <c r="R92" s="86">
        <v>31.691576457860275</v>
      </c>
      <c r="S92" s="86">
        <v>31.481502705388099</v>
      </c>
      <c r="T92" s="86">
        <v>31.448626048646322</v>
      </c>
      <c r="U92" s="86">
        <v>31.68163229430176</v>
      </c>
      <c r="V92" s="86">
        <v>31.631526678024411</v>
      </c>
      <c r="W92" s="86">
        <v>31.63332550899387</v>
      </c>
      <c r="X92" s="86">
        <v>31.475207738249807</v>
      </c>
      <c r="Y92" s="86">
        <v>31.655075372281399</v>
      </c>
      <c r="Z92" s="86">
        <v>31.499035978314435</v>
      </c>
      <c r="AA92" s="86">
        <v>31.670421160448161</v>
      </c>
      <c r="AB92" s="86">
        <v>33.775876850888281</v>
      </c>
      <c r="AC92" s="86">
        <v>33.622603227211407</v>
      </c>
      <c r="AD92" s="86">
        <v>33.802984257659993</v>
      </c>
      <c r="AE92" s="86">
        <v>34.049851018546669</v>
      </c>
      <c r="AF92" s="86">
        <v>35.044989313780292</v>
      </c>
      <c r="AG92" s="86">
        <v>33.584946085275483</v>
      </c>
      <c r="AH92" s="86">
        <v>33.96376246475058</v>
      </c>
      <c r="AI92" s="86">
        <v>33.747896197767062</v>
      </c>
      <c r="AJ92" s="86">
        <v>33.830036267292115</v>
      </c>
      <c r="AK92" s="86">
        <v>34.208740163392491</v>
      </c>
      <c r="AL92" s="86">
        <v>33.845102241339781</v>
      </c>
      <c r="AM92" s="86">
        <v>34.47023281256282</v>
      </c>
      <c r="AN92" s="86">
        <v>34.193452676634706</v>
      </c>
      <c r="AO92" s="86">
        <v>34.469943339361059</v>
      </c>
      <c r="AP92" s="86">
        <v>34.220058951996819</v>
      </c>
      <c r="AQ92" s="86">
        <v>34.702868164284091</v>
      </c>
      <c r="AR92" s="86">
        <v>34.430961301100872</v>
      </c>
      <c r="AS92" s="86">
        <v>34.230002996607411</v>
      </c>
      <c r="AT92" s="86">
        <v>34.192810830447911</v>
      </c>
      <c r="AU92" s="86">
        <v>33.969378088793611</v>
      </c>
      <c r="AV92" s="86">
        <v>34.247567806381397</v>
      </c>
      <c r="AW92" s="86">
        <v>34.442647762485137</v>
      </c>
      <c r="AX92" s="86">
        <v>34.256758768650656</v>
      </c>
      <c r="AY92" s="86">
        <v>34.46965006459989</v>
      </c>
      <c r="AZ92" s="86">
        <v>35.963405002691722</v>
      </c>
      <c r="BA92" s="86">
        <v>35.580971663141618</v>
      </c>
      <c r="BB92" s="86">
        <v>36.008618481472922</v>
      </c>
      <c r="BC92" s="86">
        <v>36.799219199743497</v>
      </c>
      <c r="BD92" s="86">
        <v>35.789176204828749</v>
      </c>
      <c r="BE92" s="86">
        <v>36.24563907606548</v>
      </c>
      <c r="BF92" s="86">
        <v>35.976109223435678</v>
      </c>
      <c r="BG92" s="86">
        <v>35.971239388306927</v>
      </c>
      <c r="BH92" s="86">
        <v>36.285143463479066</v>
      </c>
      <c r="BI92" s="86">
        <v>36.470816196841916</v>
      </c>
      <c r="BJ92" s="86">
        <v>36.067612458630897</v>
      </c>
      <c r="BK92" s="86">
        <v>35.574026177394195</v>
      </c>
      <c r="BL92" s="86">
        <v>37.009847274586228</v>
      </c>
      <c r="BM92" s="86">
        <v>36.862360631659257</v>
      </c>
      <c r="BN92" s="86">
        <v>37.057145427055623</v>
      </c>
      <c r="BO92" s="86">
        <v>37.086984905089942</v>
      </c>
      <c r="BP92" s="86">
        <v>37.026157735232054</v>
      </c>
      <c r="BQ92" s="86">
        <v>37.285195280975238</v>
      </c>
      <c r="BR92" s="86">
        <v>37.001369080121599</v>
      </c>
      <c r="BS92" s="86">
        <v>36.985253796016458</v>
      </c>
      <c r="BT92" s="86">
        <v>36.836160377257613</v>
      </c>
      <c r="BU92" s="86">
        <v>37.022209866475563</v>
      </c>
      <c r="BV92" s="86">
        <v>36.825831966776697</v>
      </c>
      <c r="BW92" s="86">
        <v>37.016302288758318</v>
      </c>
      <c r="BX92" s="86">
        <v>37.82360924428346</v>
      </c>
      <c r="BY92" s="86">
        <v>38.145865466655863</v>
      </c>
      <c r="BZ92" s="86">
        <v>38.325910237611126</v>
      </c>
      <c r="CA92" s="86">
        <v>37.941835319845467</v>
      </c>
      <c r="CB92" s="86">
        <v>38.737205561223576</v>
      </c>
      <c r="CC92" s="86">
        <v>38.33210840611126</v>
      </c>
      <c r="CD92" s="86">
        <v>37.801597813278114</v>
      </c>
      <c r="CE92" s="86">
        <v>37.7934555522802</v>
      </c>
      <c r="CF92" s="86">
        <v>38.548180971982333</v>
      </c>
      <c r="CG92" s="86">
        <v>38.292968125766059</v>
      </c>
      <c r="CH92" s="86">
        <v>38.03204288755957</v>
      </c>
      <c r="CI92" s="86">
        <v>37.991552119129437</v>
      </c>
      <c r="CJ92" s="86">
        <v>39.719508578608306</v>
      </c>
      <c r="CK92" s="86">
        <v>39.817815499789958</v>
      </c>
      <c r="CL92" s="86">
        <v>39.763728068705404</v>
      </c>
      <c r="CM92" s="86">
        <v>39.825353797377147</v>
      </c>
      <c r="CN92" s="86">
        <v>39.56671955037848</v>
      </c>
      <c r="CO92" s="86">
        <v>39.579839888940306</v>
      </c>
      <c r="CP92" s="86">
        <v>39.765551285788568</v>
      </c>
      <c r="CQ92" s="86">
        <v>39.529609609668604</v>
      </c>
      <c r="CR92" s="86">
        <v>39.828522532742085</v>
      </c>
      <c r="CS92" s="86">
        <v>39.795390127483778</v>
      </c>
      <c r="CT92" s="86">
        <v>39.787920821203606</v>
      </c>
      <c r="CU92" s="86">
        <v>39.74308279354748</v>
      </c>
      <c r="CV92" s="86">
        <v>40.897080043468165</v>
      </c>
      <c r="CW92" s="86">
        <v>41.578457931331862</v>
      </c>
      <c r="CX92" s="86">
        <v>41.208281650793651</v>
      </c>
      <c r="CY92" s="86" t="e">
        <v>#DIV/0!</v>
      </c>
      <c r="CZ92" s="86">
        <v>41.216475253158727</v>
      </c>
      <c r="DA92" s="86">
        <v>40.742895694702199</v>
      </c>
      <c r="DB92" s="86">
        <v>41.409987327175337</v>
      </c>
      <c r="DC92" s="86">
        <v>41.16489550419081</v>
      </c>
      <c r="DD92" s="86">
        <v>41.01413749974158</v>
      </c>
      <c r="DE92" s="86">
        <v>41.44883705398972</v>
      </c>
      <c r="DF92" s="86">
        <v>40.958026624348037</v>
      </c>
      <c r="DG92" s="86">
        <v>40.938030642215153</v>
      </c>
      <c r="DH92" s="86">
        <v>42.125121750716872</v>
      </c>
      <c r="DI92" s="86">
        <v>41.995153879280657</v>
      </c>
      <c r="DJ92" s="86">
        <v>41.923930478125293</v>
      </c>
      <c r="DK92" s="86">
        <v>41.73156774106986</v>
      </c>
      <c r="DL92" s="86">
        <v>41.973020063888015</v>
      </c>
      <c r="DM92" s="86">
        <v>42.228061451882887</v>
      </c>
      <c r="DN92" s="86">
        <v>41.924479762087152</v>
      </c>
      <c r="DO92" s="86">
        <v>42.168755893452293</v>
      </c>
      <c r="DP92" s="86">
        <v>41.740728790590374</v>
      </c>
      <c r="DQ92" s="86">
        <v>41.954138471153009</v>
      </c>
      <c r="DR92" s="86">
        <v>42.193845298056111</v>
      </c>
      <c r="DS92" s="86">
        <v>42.176487024653355</v>
      </c>
      <c r="DT92" s="86">
        <v>44.260027022584694</v>
      </c>
      <c r="DU92" s="86">
        <v>44.955650453335146</v>
      </c>
      <c r="DV92" s="86">
        <v>44.312047595782012</v>
      </c>
      <c r="DW92" s="86">
        <v>43.889655332528491</v>
      </c>
      <c r="DX92" s="86">
        <v>44.279266562853572</v>
      </c>
      <c r="DY92" s="86">
        <v>44.111047089067618</v>
      </c>
      <c r="DZ92" s="86">
        <v>44.046345938653545</v>
      </c>
      <c r="EA92" s="86">
        <v>44.842033398607697</v>
      </c>
      <c r="EB92" s="86">
        <v>44.383864382894501</v>
      </c>
      <c r="EC92" s="86">
        <v>44.601455976153083</v>
      </c>
      <c r="ED92" s="86">
        <v>44.085788047645828</v>
      </c>
      <c r="EE92" s="86">
        <v>44.559267773076407</v>
      </c>
      <c r="EF92" s="86">
        <v>45.119245479594774</v>
      </c>
      <c r="EG92" s="86">
        <v>45.473125533588906</v>
      </c>
      <c r="EH92" s="86">
        <v>45.427158543759113</v>
      </c>
      <c r="EI92" s="86">
        <v>45.491296585375942</v>
      </c>
      <c r="EJ92" s="86">
        <v>44.938158222307891</v>
      </c>
      <c r="EK92" s="86">
        <v>45.214280833935391</v>
      </c>
      <c r="EL92" s="86">
        <v>45.40466224897547</v>
      </c>
      <c r="EM92" s="86">
        <v>45.674177676735546</v>
      </c>
      <c r="EN92" s="86">
        <v>45.489917774541098</v>
      </c>
      <c r="EO92" s="86">
        <v>44.933804812877071</v>
      </c>
      <c r="EP92" s="86">
        <v>45.464367811382985</v>
      </c>
      <c r="EQ92" s="86">
        <v>45.406173006474077</v>
      </c>
      <c r="ER92" s="86">
        <v>48.776393321536347</v>
      </c>
      <c r="ES92" s="86">
        <v>49.181982039831432</v>
      </c>
      <c r="ET92" s="86">
        <v>49.140083409268946</v>
      </c>
      <c r="EU92" s="86">
        <v>49.543784225812821</v>
      </c>
      <c r="EV92" s="86">
        <v>50.097312717601348</v>
      </c>
      <c r="EW92" s="86">
        <v>48.871166861869177</v>
      </c>
      <c r="EX92" s="86">
        <v>49.07744143922271</v>
      </c>
      <c r="EY92" s="86">
        <v>49.084678053859029</v>
      </c>
      <c r="EZ92" s="86">
        <v>49.156213746482386</v>
      </c>
      <c r="FA92" s="86">
        <v>48.855543753171531</v>
      </c>
      <c r="FB92" s="86">
        <v>48.8587568303194</v>
      </c>
      <c r="FC92" s="86">
        <v>49.378814267523992</v>
      </c>
      <c r="FD92" s="86">
        <v>55.281103212417761</v>
      </c>
      <c r="FE92" s="86">
        <v>55.076998328222047</v>
      </c>
      <c r="FF92" s="86">
        <v>55.592911862726531</v>
      </c>
      <c r="FG92" s="86">
        <v>55.063444981078433</v>
      </c>
      <c r="FH92" s="86">
        <v>55.887745084104253</v>
      </c>
      <c r="FI92" s="86">
        <v>55.621847179540602</v>
      </c>
      <c r="FJ92" s="86">
        <v>55.558889483179797</v>
      </c>
      <c r="FK92" s="86">
        <v>55.5619553328441</v>
      </c>
      <c r="FL92" s="86">
        <v>55.645951709755515</v>
      </c>
      <c r="FM92" s="86">
        <v>55.318029428555874</v>
      </c>
      <c r="FN92" s="86">
        <v>55.916898458654458</v>
      </c>
      <c r="FO92" s="86">
        <v>56.116573810313341</v>
      </c>
      <c r="FP92" s="86">
        <v>59.323759913561972</v>
      </c>
      <c r="FQ92" s="86">
        <v>60.080079881378289</v>
      </c>
      <c r="FR92" s="86">
        <v>59.65444505887055</v>
      </c>
      <c r="FS92" s="86">
        <v>59.690662358136954</v>
      </c>
      <c r="FT92" s="86">
        <v>60.44254453653425</v>
      </c>
      <c r="FU92" s="86">
        <v>59.69717298253326</v>
      </c>
      <c r="FV92" s="86">
        <v>59.900863398242564</v>
      </c>
      <c r="FW92" s="86">
        <v>59.626595409333127</v>
      </c>
      <c r="FX92" s="86">
        <v>60.010239002424669</v>
      </c>
      <c r="FY92" s="86">
        <v>60.264851955347119</v>
      </c>
      <c r="FZ92" s="86">
        <v>59.688043727583619</v>
      </c>
      <c r="GA92" s="86">
        <v>60.474591386924381</v>
      </c>
    </row>
    <row r="93" spans="2:183">
      <c r="B93" s="43" t="s">
        <v>3</v>
      </c>
      <c r="C93" s="653" t="s">
        <v>52</v>
      </c>
      <c r="D93" s="87">
        <v>1719.74</v>
      </c>
      <c r="E93" s="87">
        <v>1548.96</v>
      </c>
      <c r="F93" s="87">
        <v>1591.04</v>
      </c>
      <c r="G93" s="87">
        <v>0</v>
      </c>
      <c r="H93" s="87">
        <v>978.0200000000001</v>
      </c>
      <c r="I93" s="87">
        <v>2121.09</v>
      </c>
      <c r="J93" s="87">
        <v>2212.73</v>
      </c>
      <c r="K93" s="87">
        <v>2202.4900000000002</v>
      </c>
      <c r="L93" s="87">
        <v>2106.5</v>
      </c>
      <c r="M93" s="87">
        <v>1694.26</v>
      </c>
      <c r="N93" s="87">
        <v>1632.27</v>
      </c>
      <c r="O93" s="87">
        <v>1697.79</v>
      </c>
      <c r="P93" s="87">
        <v>1738.8700000000001</v>
      </c>
      <c r="Q93" s="87">
        <v>1569.82</v>
      </c>
      <c r="R93" s="87">
        <v>1709.48</v>
      </c>
      <c r="S93" s="87">
        <v>1659.0500000000002</v>
      </c>
      <c r="T93" s="87">
        <v>2186.08</v>
      </c>
      <c r="U93" s="87">
        <v>2131.4899999999998</v>
      </c>
      <c r="V93" s="87">
        <v>2223.2800000000002</v>
      </c>
      <c r="W93" s="87">
        <v>2219.02</v>
      </c>
      <c r="X93" s="87">
        <v>2111.48</v>
      </c>
      <c r="Y93" s="87">
        <v>1721.51</v>
      </c>
      <c r="Z93" s="87">
        <v>1636.1999999999998</v>
      </c>
      <c r="AA93" s="87">
        <v>1711.16</v>
      </c>
      <c r="AB93" s="87">
        <v>1893.8899999999999</v>
      </c>
      <c r="AC93" s="87">
        <v>1714.8</v>
      </c>
      <c r="AD93" s="87">
        <v>1865.13</v>
      </c>
      <c r="AE93" s="87">
        <v>1805.1000000000001</v>
      </c>
      <c r="AF93" s="87">
        <v>747.31000000000006</v>
      </c>
      <c r="AG93" s="87">
        <v>2284.54</v>
      </c>
      <c r="AH93" s="87">
        <v>2382.8599999999997</v>
      </c>
      <c r="AI93" s="87">
        <v>2388.4300000000003</v>
      </c>
      <c r="AJ93" s="87">
        <v>2260.3199999999997</v>
      </c>
      <c r="AK93" s="87">
        <v>1879.71</v>
      </c>
      <c r="AL93" s="87">
        <v>1795.12</v>
      </c>
      <c r="AM93" s="87">
        <v>1853.5900000000001</v>
      </c>
      <c r="AN93" s="87">
        <v>1902.12</v>
      </c>
      <c r="AO93" s="87">
        <v>1796.4499999999998</v>
      </c>
      <c r="AP93" s="87">
        <v>1894.77</v>
      </c>
      <c r="AQ93" s="87">
        <v>1823.01</v>
      </c>
      <c r="AR93" s="87">
        <v>2373.9299999999998</v>
      </c>
      <c r="AS93" s="87">
        <v>2304.1</v>
      </c>
      <c r="AT93" s="87">
        <v>2402.6099999999997</v>
      </c>
      <c r="AU93" s="87">
        <v>2410.13</v>
      </c>
      <c r="AV93" s="87">
        <v>2288.5500000000002</v>
      </c>
      <c r="AW93" s="87">
        <v>1884.82</v>
      </c>
      <c r="AX93" s="87">
        <v>1817.06</v>
      </c>
      <c r="AY93" s="87">
        <v>1868.8700000000001</v>
      </c>
      <c r="AZ93" s="87">
        <v>1953.68</v>
      </c>
      <c r="BA93" s="87">
        <v>1771.0300000000002</v>
      </c>
      <c r="BB93" s="87">
        <v>1935.29</v>
      </c>
      <c r="BC93" s="87">
        <v>553.67000000000007</v>
      </c>
      <c r="BD93" s="87">
        <v>2406.75</v>
      </c>
      <c r="BE93" s="87">
        <v>2364.2600000000002</v>
      </c>
      <c r="BF93" s="87">
        <v>2455.8599999999997</v>
      </c>
      <c r="BG93" s="87">
        <v>2460.56</v>
      </c>
      <c r="BH93" s="87">
        <v>2332.19</v>
      </c>
      <c r="BI93" s="87">
        <v>1922.7000000000003</v>
      </c>
      <c r="BJ93" s="87">
        <v>1851.41</v>
      </c>
      <c r="BK93" s="87">
        <v>1916.69</v>
      </c>
      <c r="BL93" s="87">
        <v>2003.98</v>
      </c>
      <c r="BM93" s="87">
        <v>1822.53</v>
      </c>
      <c r="BN93" s="87">
        <v>1986.6</v>
      </c>
      <c r="BO93" s="87">
        <v>1913.26</v>
      </c>
      <c r="BP93" s="87">
        <v>2506.66</v>
      </c>
      <c r="BQ93" s="87">
        <v>2437.1099999999997</v>
      </c>
      <c r="BR93" s="87">
        <v>2539.54</v>
      </c>
      <c r="BS93" s="87">
        <v>2557.59</v>
      </c>
      <c r="BT93" s="87">
        <v>2419.41</v>
      </c>
      <c r="BU93" s="87">
        <v>2005.8400000000001</v>
      </c>
      <c r="BV93" s="87">
        <v>1939.23</v>
      </c>
      <c r="BW93" s="87">
        <v>2019.08</v>
      </c>
      <c r="BX93" s="87">
        <v>2097.69</v>
      </c>
      <c r="BY93" s="87">
        <v>1914.23</v>
      </c>
      <c r="BZ93" s="87">
        <v>2080.2200000000003</v>
      </c>
      <c r="CA93" s="87">
        <v>1287.49</v>
      </c>
      <c r="CB93" s="87">
        <v>1187.75</v>
      </c>
      <c r="CC93" s="87">
        <v>2549.0299999999997</v>
      </c>
      <c r="CD93" s="87">
        <v>2672.05</v>
      </c>
      <c r="CE93" s="87">
        <v>2683.8300000000004</v>
      </c>
      <c r="CF93" s="87">
        <v>2568.7600000000002</v>
      </c>
      <c r="CG93" s="87">
        <v>2107.56</v>
      </c>
      <c r="CH93" s="87">
        <v>2090.6400000000003</v>
      </c>
      <c r="CI93" s="87">
        <v>2175.9899999999998</v>
      </c>
      <c r="CJ93" s="87">
        <v>2228.46</v>
      </c>
      <c r="CK93" s="87">
        <v>2080.5100000000002</v>
      </c>
      <c r="CL93" s="87">
        <v>2205.44</v>
      </c>
      <c r="CM93" s="87">
        <v>2112.59</v>
      </c>
      <c r="CN93" s="87">
        <v>2724.72</v>
      </c>
      <c r="CO93" s="87">
        <v>2648.74</v>
      </c>
      <c r="CP93" s="87">
        <v>2765.92</v>
      </c>
      <c r="CQ93" s="87">
        <v>2772.54</v>
      </c>
      <c r="CR93" s="87">
        <v>2641.8</v>
      </c>
      <c r="CS93" s="87">
        <v>2181.2800000000002</v>
      </c>
      <c r="CT93" s="87">
        <v>2143.38</v>
      </c>
      <c r="CU93" s="87">
        <v>2233.8200000000002</v>
      </c>
      <c r="CV93" s="87">
        <v>2288.66</v>
      </c>
      <c r="CW93" s="87">
        <v>2072.33</v>
      </c>
      <c r="CX93" s="87">
        <v>879.33999999999992</v>
      </c>
      <c r="CY93" s="87">
        <v>0</v>
      </c>
      <c r="CZ93" s="87">
        <v>2793.5299999999997</v>
      </c>
      <c r="DA93" s="87">
        <v>2728.31</v>
      </c>
      <c r="DB93" s="87">
        <v>2844.38</v>
      </c>
      <c r="DC93" s="87">
        <v>2854.8900000000003</v>
      </c>
      <c r="DD93" s="87">
        <v>2707.0099999999998</v>
      </c>
      <c r="DE93" s="87">
        <v>2241.39</v>
      </c>
      <c r="DF93" s="87">
        <v>2208.87</v>
      </c>
      <c r="DG93" s="87">
        <v>2276.0500000000002</v>
      </c>
      <c r="DH93" s="87">
        <v>2332.98</v>
      </c>
      <c r="DI93" s="87">
        <v>2101.39</v>
      </c>
      <c r="DJ93" s="87">
        <v>2308.27</v>
      </c>
      <c r="DK93" s="87">
        <v>2201.41</v>
      </c>
      <c r="DL93" s="87">
        <v>2836.19</v>
      </c>
      <c r="DM93" s="87">
        <v>2772.85</v>
      </c>
      <c r="DN93" s="87">
        <v>2898.38</v>
      </c>
      <c r="DO93" s="87">
        <v>2892.54</v>
      </c>
      <c r="DP93" s="87">
        <v>2751.8</v>
      </c>
      <c r="DQ93" s="87">
        <v>2283.5</v>
      </c>
      <c r="DR93" s="87">
        <v>2246.94</v>
      </c>
      <c r="DS93" s="87">
        <v>2312.33</v>
      </c>
      <c r="DT93" s="87">
        <v>2397.77</v>
      </c>
      <c r="DU93" s="87">
        <v>2166.13</v>
      </c>
      <c r="DV93" s="87">
        <v>2372.23</v>
      </c>
      <c r="DW93" s="87">
        <v>1060.8599999999999</v>
      </c>
      <c r="DX93" s="87">
        <v>2457.44</v>
      </c>
      <c r="DY93" s="87">
        <v>2846.33</v>
      </c>
      <c r="DZ93" s="87">
        <v>2987.96</v>
      </c>
      <c r="EA93" s="87">
        <v>2975.56</v>
      </c>
      <c r="EB93" s="87">
        <v>2836.59</v>
      </c>
      <c r="EC93" s="87">
        <v>2343.3200000000002</v>
      </c>
      <c r="ED93" s="87">
        <v>2294.2200000000003</v>
      </c>
      <c r="EE93" s="87">
        <v>2383.71</v>
      </c>
      <c r="EF93" s="87">
        <v>2471.89</v>
      </c>
      <c r="EG93" s="87">
        <v>2314.13</v>
      </c>
      <c r="EH93" s="87">
        <v>2445</v>
      </c>
      <c r="EI93" s="87">
        <v>2342.6799999999998</v>
      </c>
      <c r="EJ93" s="87">
        <v>3021.29</v>
      </c>
      <c r="EK93" s="87">
        <v>2939.02</v>
      </c>
      <c r="EL93" s="87">
        <v>3088.0299999999997</v>
      </c>
      <c r="EM93" s="87">
        <v>3072.08</v>
      </c>
      <c r="EN93" s="87">
        <v>2937.08</v>
      </c>
      <c r="EO93" s="87">
        <v>2416.9499999999998</v>
      </c>
      <c r="EP93" s="87">
        <v>2364.21</v>
      </c>
      <c r="EQ93" s="87">
        <v>2470.44</v>
      </c>
      <c r="ER93" s="87">
        <v>2520.5100000000002</v>
      </c>
      <c r="ES93" s="87">
        <v>2279.87</v>
      </c>
      <c r="ET93" s="87">
        <v>2492.1999999999998</v>
      </c>
      <c r="EU93" s="87">
        <v>883.38</v>
      </c>
      <c r="EV93" s="87">
        <v>2900.96</v>
      </c>
      <c r="EW93" s="87">
        <v>3008.69</v>
      </c>
      <c r="EX93" s="87">
        <v>3140.29</v>
      </c>
      <c r="EY93" s="87">
        <v>3139.2599999999998</v>
      </c>
      <c r="EZ93" s="87">
        <v>3003.67</v>
      </c>
      <c r="FA93" s="87">
        <v>2472.7799999999997</v>
      </c>
      <c r="FB93" s="87">
        <v>2414.62</v>
      </c>
      <c r="FC93" s="87">
        <v>2515.12</v>
      </c>
      <c r="FD93" s="87">
        <v>2550.5100000000002</v>
      </c>
      <c r="FE93" s="87">
        <v>2311.2600000000002</v>
      </c>
      <c r="FF93" s="87">
        <v>2541.1799999999998</v>
      </c>
      <c r="FG93" s="87">
        <v>2448.0700000000002</v>
      </c>
      <c r="FH93" s="87">
        <v>3159.67</v>
      </c>
      <c r="FI93" s="87">
        <v>3078.6499999999996</v>
      </c>
      <c r="FJ93" s="87">
        <v>3213.59</v>
      </c>
      <c r="FK93" s="87">
        <v>3207.4</v>
      </c>
      <c r="FL93" s="87">
        <v>3060.5</v>
      </c>
      <c r="FM93" s="87">
        <v>2537.6800000000003</v>
      </c>
      <c r="FN93" s="87">
        <v>2458.9</v>
      </c>
      <c r="FO93" s="87">
        <v>2564.0300000000002</v>
      </c>
      <c r="FP93" s="87">
        <v>2620.31</v>
      </c>
      <c r="FQ93" s="87">
        <v>2368.79</v>
      </c>
      <c r="FR93" s="87">
        <v>2608.34</v>
      </c>
      <c r="FS93" s="87">
        <v>2521.09</v>
      </c>
      <c r="FT93" s="87">
        <v>1039.05</v>
      </c>
      <c r="FU93" s="87">
        <v>3150.99</v>
      </c>
      <c r="FV93" s="87">
        <v>3293.53</v>
      </c>
      <c r="FW93" s="87">
        <v>3284.37</v>
      </c>
      <c r="FX93" s="87">
        <v>3142.4</v>
      </c>
      <c r="FY93" s="87">
        <v>2584.2600000000002</v>
      </c>
      <c r="FZ93" s="87">
        <v>2524.4899999999998</v>
      </c>
      <c r="GA93" s="87">
        <v>2633.41</v>
      </c>
    </row>
    <row r="94" spans="2:183">
      <c r="B94" s="43" t="s">
        <v>3</v>
      </c>
      <c r="C94" s="653" t="s">
        <v>53</v>
      </c>
      <c r="D94" s="86">
        <v>1.7857261527981991E-2</v>
      </c>
      <c r="E94" s="86">
        <v>1.7856597330018154E-2</v>
      </c>
      <c r="F94" s="86">
        <v>1.7856950455222943E-2</v>
      </c>
      <c r="G94" s="86" t="e">
        <v>#DIV/0!</v>
      </c>
      <c r="H94" s="86">
        <v>2.2839621495894559E-2</v>
      </c>
      <c r="I94" s="86">
        <v>2.2828529608024627E-2</v>
      </c>
      <c r="J94" s="86">
        <v>2.2826051075523938E-2</v>
      </c>
      <c r="K94" s="86">
        <v>2.2826852999581291E-2</v>
      </c>
      <c r="L94" s="86">
        <v>2.2826275410688743E-2</v>
      </c>
      <c r="M94" s="86">
        <v>1.7852769915849855E-2</v>
      </c>
      <c r="N94" s="86">
        <v>1.786478854741266E-2</v>
      </c>
      <c r="O94" s="86">
        <v>1.7859855378290754E-2</v>
      </c>
      <c r="P94" s="86">
        <v>1.791784994456283E-2</v>
      </c>
      <c r="Q94" s="86">
        <v>1.791900843785289E-2</v>
      </c>
      <c r="R94" s="86">
        <v>1.7920993649216163E-2</v>
      </c>
      <c r="S94" s="86">
        <v>1.7917661162290887E-2</v>
      </c>
      <c r="T94" s="86">
        <v>2.2844292479842165E-2</v>
      </c>
      <c r="U94" s="86">
        <v>2.2847511040603695E-2</v>
      </c>
      <c r="V94" s="86">
        <v>2.2845094215154575E-2</v>
      </c>
      <c r="W94" s="86">
        <v>2.284521809316729E-2</v>
      </c>
      <c r="X94" s="86">
        <v>2.2845581234311435E-2</v>
      </c>
      <c r="Y94" s="86">
        <v>1.7919366960272635E-2</v>
      </c>
      <c r="Z94" s="86">
        <v>1.792015771315919E-2</v>
      </c>
      <c r="AA94" s="86">
        <v>1.7920945752054277E-2</v>
      </c>
      <c r="AB94" s="86">
        <v>1.9591330487908322E-2</v>
      </c>
      <c r="AC94" s="86">
        <v>1.9587101434525588E-2</v>
      </c>
      <c r="AD94" s="86">
        <v>1.9595241997503753E-2</v>
      </c>
      <c r="AE94" s="86">
        <v>1.9601051122790255E-2</v>
      </c>
      <c r="AF94" s="86">
        <v>2.4572058001512513E-2</v>
      </c>
      <c r="AG94" s="86">
        <v>2.4535925249704649E-2</v>
      </c>
      <c r="AH94" s="86">
        <v>2.4541834803046121E-2</v>
      </c>
      <c r="AI94" s="86">
        <v>2.4536277978443193E-2</v>
      </c>
      <c r="AJ94" s="86">
        <v>2.4543618476773728E-2</v>
      </c>
      <c r="AK94" s="86">
        <v>1.9602406045146716E-2</v>
      </c>
      <c r="AL94" s="86">
        <v>1.9598021769271917E-2</v>
      </c>
      <c r="AM94" s="86">
        <v>1.9611845042734503E-2</v>
      </c>
      <c r="AN94" s="86">
        <v>1.9684814465252595E-2</v>
      </c>
      <c r="AO94" s="86">
        <v>1.9688202093265383E-2</v>
      </c>
      <c r="AP94" s="86">
        <v>1.9686372052140411E-2</v>
      </c>
      <c r="AQ94" s="86">
        <v>1.9698207397322441E-2</v>
      </c>
      <c r="AR94" s="86">
        <v>2.4664002792704059E-2</v>
      </c>
      <c r="AS94" s="86">
        <v>2.4658868352615073E-2</v>
      </c>
      <c r="AT94" s="86">
        <v>2.4656366028418426E-2</v>
      </c>
      <c r="AU94" s="86">
        <v>2.4650311743143288E-2</v>
      </c>
      <c r="AV94" s="86">
        <v>2.4660833396191854E-2</v>
      </c>
      <c r="AW94" s="86">
        <v>1.9691426255095706E-2</v>
      </c>
      <c r="AX94" s="86">
        <v>1.9688803649405669E-2</v>
      </c>
      <c r="AY94" s="86">
        <v>1.9694747069820575E-2</v>
      </c>
      <c r="AZ94" s="86">
        <v>2.014855028371413E-2</v>
      </c>
      <c r="BA94" s="86">
        <v>2.0138614086557052E-2</v>
      </c>
      <c r="BB94" s="86">
        <v>2.0151336244686988E-2</v>
      </c>
      <c r="BC94" s="86">
        <v>2.0172920112802504E-2</v>
      </c>
      <c r="BD94" s="86">
        <v>2.5240210668059374E-2</v>
      </c>
      <c r="BE94" s="86">
        <v>2.524758924852899E-2</v>
      </c>
      <c r="BF94" s="86">
        <v>2.5240652923293225E-2</v>
      </c>
      <c r="BG94" s="86">
        <v>2.5239929918717201E-2</v>
      </c>
      <c r="BH94" s="86">
        <v>2.5251629528573596E-2</v>
      </c>
      <c r="BI94" s="86">
        <v>2.016216136859833E-2</v>
      </c>
      <c r="BJ94" s="86">
        <v>2.0155569587179935E-2</v>
      </c>
      <c r="BK94" s="86">
        <v>2.0143708723415883E-2</v>
      </c>
      <c r="BL94" s="86">
        <v>2.0654519818848572E-2</v>
      </c>
      <c r="BM94" s="86">
        <v>2.0648760341346429E-2</v>
      </c>
      <c r="BN94" s="86">
        <v>2.0657642162969309E-2</v>
      </c>
      <c r="BO94" s="86">
        <v>2.0658431770574644E-2</v>
      </c>
      <c r="BP94" s="86">
        <v>2.5874185064224575E-2</v>
      </c>
      <c r="BQ94" s="86">
        <v>2.5879348426283817E-2</v>
      </c>
      <c r="BR94" s="86">
        <v>2.5871223543410402E-2</v>
      </c>
      <c r="BS94" s="86">
        <v>2.5869048052531284E-2</v>
      </c>
      <c r="BT94" s="86">
        <v>2.587133890094849E-2</v>
      </c>
      <c r="BU94" s="86">
        <v>2.0653042396685365E-2</v>
      </c>
      <c r="BV94" s="86">
        <v>2.064987754232776E-2</v>
      </c>
      <c r="BW94" s="86">
        <v>2.0652422957956235E-2</v>
      </c>
      <c r="BX94" s="86">
        <v>2.1199537543279523E-2</v>
      </c>
      <c r="BY94" s="86">
        <v>2.1202925386300458E-2</v>
      </c>
      <c r="BZ94" s="86">
        <v>2.1212059411957852E-2</v>
      </c>
      <c r="CA94" s="86">
        <v>2.1201557153255102E-2</v>
      </c>
      <c r="CB94" s="86">
        <v>2.65744419982459E-2</v>
      </c>
      <c r="CC94" s="86">
        <v>2.6565124955707942E-2</v>
      </c>
      <c r="CD94" s="86">
        <v>2.6549573843594937E-2</v>
      </c>
      <c r="CE94" s="86">
        <v>2.6548444087453188E-2</v>
      </c>
      <c r="CF94" s="86">
        <v>2.6567241361478557E-2</v>
      </c>
      <c r="CG94" s="86">
        <v>2.1208833894525408E-2</v>
      </c>
      <c r="CH94" s="86">
        <v>2.1196796106661264E-2</v>
      </c>
      <c r="CI94" s="86">
        <v>2.1195093157537925E-2</v>
      </c>
      <c r="CJ94" s="86">
        <v>2.1738782645340782E-2</v>
      </c>
      <c r="CK94" s="86">
        <v>2.1741234055982498E-2</v>
      </c>
      <c r="CL94" s="86">
        <v>2.1740939139486878E-2</v>
      </c>
      <c r="CM94" s="86">
        <v>2.1746546435262391E-2</v>
      </c>
      <c r="CN94" s="86">
        <v>2.7238810446382513E-2</v>
      </c>
      <c r="CO94" s="86">
        <v>2.7237801429379399E-2</v>
      </c>
      <c r="CP94" s="86">
        <v>2.7239493878322803E-2</v>
      </c>
      <c r="CQ94" s="86">
        <v>2.7233615373583823E-2</v>
      </c>
      <c r="CR94" s="86">
        <v>2.724347736413324E-2</v>
      </c>
      <c r="CS94" s="86">
        <v>2.1745215869078904E-2</v>
      </c>
      <c r="CT94" s="86">
        <v>2.1741000334729733E-2</v>
      </c>
      <c r="CU94" s="86">
        <v>2.1738901951014435E-2</v>
      </c>
      <c r="CV94" s="86">
        <v>2.2325820051935483E-2</v>
      </c>
      <c r="CW94" s="86">
        <v>2.2339567724896241E-2</v>
      </c>
      <c r="CX94" s="86">
        <v>2.2332444444444443E-2</v>
      </c>
      <c r="CY94" s="86" t="e">
        <v>#DIV/0!</v>
      </c>
      <c r="CZ94" s="86">
        <v>2.7986010651300151E-2</v>
      </c>
      <c r="DA94" s="86">
        <v>2.7973772441582674E-2</v>
      </c>
      <c r="DB94" s="86">
        <v>2.7986280289821992E-2</v>
      </c>
      <c r="DC94" s="86">
        <v>2.7980120118236491E-2</v>
      </c>
      <c r="DD94" s="86">
        <v>2.7981745260590021E-2</v>
      </c>
      <c r="DE94" s="86">
        <v>2.2341780731797756E-2</v>
      </c>
      <c r="DF94" s="86">
        <v>2.2327154004770953E-2</v>
      </c>
      <c r="DG94" s="86">
        <v>2.2327831285352442E-2</v>
      </c>
      <c r="DH94" s="86">
        <v>2.2723358995137763E-2</v>
      </c>
      <c r="DI94" s="86">
        <v>2.27205765565653E-2</v>
      </c>
      <c r="DJ94" s="86">
        <v>2.2719908501055149E-2</v>
      </c>
      <c r="DK94" s="86">
        <v>2.2720479714318152E-2</v>
      </c>
      <c r="DL94" s="86">
        <v>2.8472429973155789E-2</v>
      </c>
      <c r="DM94" s="86">
        <v>2.8475410004415825E-2</v>
      </c>
      <c r="DN94" s="86">
        <v>2.8466059313211313E-2</v>
      </c>
      <c r="DO94" s="86">
        <v>2.8471058842983666E-2</v>
      </c>
      <c r="DP94" s="86">
        <v>2.8466798390350379E-2</v>
      </c>
      <c r="DQ94" s="86">
        <v>2.2723925452388723E-2</v>
      </c>
      <c r="DR94" s="86">
        <v>2.2725286728563627E-2</v>
      </c>
      <c r="DS94" s="86">
        <v>2.2726316699886385E-2</v>
      </c>
      <c r="DT94" s="86">
        <v>2.3459066947915483E-2</v>
      </c>
      <c r="DU94" s="86">
        <v>2.3473600448897538E-2</v>
      </c>
      <c r="DV94" s="86">
        <v>2.3461919616100516E-2</v>
      </c>
      <c r="DW94" s="86">
        <v>2.345675736630537E-2</v>
      </c>
      <c r="DX94" s="86">
        <v>2.9391066811143882E-2</v>
      </c>
      <c r="DY94" s="86">
        <v>2.9386324451006102E-2</v>
      </c>
      <c r="DZ94" s="86">
        <v>2.9380773232065983E-2</v>
      </c>
      <c r="EA94" s="86">
        <v>2.9398757876890304E-2</v>
      </c>
      <c r="EB94" s="86">
        <v>2.9392582921446114E-2</v>
      </c>
      <c r="EC94" s="86">
        <v>2.3471505496971058E-2</v>
      </c>
      <c r="ED94" s="86">
        <v>2.3457082971218242E-2</v>
      </c>
      <c r="EE94" s="86">
        <v>2.3466840195397024E-2</v>
      </c>
      <c r="EF94" s="86">
        <v>2.4204363637787902E-2</v>
      </c>
      <c r="EG94" s="86">
        <v>2.4211648559519228E-2</v>
      </c>
      <c r="EH94" s="86">
        <v>2.4213242910818021E-2</v>
      </c>
      <c r="EI94" s="86">
        <v>2.4218502858442483E-2</v>
      </c>
      <c r="EJ94" s="86">
        <v>3.0329121192409311E-2</v>
      </c>
      <c r="EK94" s="86">
        <v>3.0333574156259677E-2</v>
      </c>
      <c r="EL94" s="86">
        <v>3.0333448588840382E-2</v>
      </c>
      <c r="EM94" s="86">
        <v>3.0339792881000395E-2</v>
      </c>
      <c r="EN94" s="86">
        <v>3.0339541562077122E-2</v>
      </c>
      <c r="EO94" s="86">
        <v>2.4206099622629412E-2</v>
      </c>
      <c r="EP94" s="86">
        <v>2.4214283519567378E-2</v>
      </c>
      <c r="EQ94" s="86">
        <v>2.4211027677978159E-2</v>
      </c>
      <c r="ER94" s="86">
        <v>2.4889304504447572E-2</v>
      </c>
      <c r="ES94" s="86">
        <v>2.4897453227521859E-2</v>
      </c>
      <c r="ET94" s="86">
        <v>2.4900884050325322E-2</v>
      </c>
      <c r="EU94" s="86">
        <v>2.4909906099314778E-2</v>
      </c>
      <c r="EV94" s="86">
        <v>3.1211509577686637E-2</v>
      </c>
      <c r="EW94" s="86">
        <v>3.1184274624019237E-2</v>
      </c>
      <c r="EX94" s="86">
        <v>3.1184979364202947E-2</v>
      </c>
      <c r="EY94" s="86">
        <v>3.1185899855756045E-2</v>
      </c>
      <c r="EZ94" s="86">
        <v>3.1190434159562207E-2</v>
      </c>
      <c r="FA94" s="86">
        <v>2.4896899743054826E-2</v>
      </c>
      <c r="FB94" s="86">
        <v>2.4894529558529391E-2</v>
      </c>
      <c r="FC94" s="86">
        <v>2.4903213797009379E-2</v>
      </c>
      <c r="FD94" s="86">
        <v>2.5594475909877294E-2</v>
      </c>
      <c r="FE94" s="86">
        <v>2.5588831194712312E-2</v>
      </c>
      <c r="FF94" s="86">
        <v>2.5601558753480799E-2</v>
      </c>
      <c r="FG94" s="86">
        <v>2.5591900311526482E-2</v>
      </c>
      <c r="FH94" s="86">
        <v>3.2078910177792574E-2</v>
      </c>
      <c r="FI94" s="86">
        <v>3.2070941194853896E-2</v>
      </c>
      <c r="FJ94" s="86">
        <v>3.2067660019478549E-2</v>
      </c>
      <c r="FK94" s="86">
        <v>3.2067650605180173E-2</v>
      </c>
      <c r="FL94" s="86">
        <v>3.2072980308730598E-2</v>
      </c>
      <c r="FM94" s="86">
        <v>2.5596468896066042E-2</v>
      </c>
      <c r="FN94" s="86">
        <v>2.5608206623620081E-2</v>
      </c>
      <c r="FO94" s="86">
        <v>2.5609875467944083E-2</v>
      </c>
      <c r="FP94" s="86">
        <v>2.6312084654639516E-2</v>
      </c>
      <c r="FQ94" s="86">
        <v>2.6327667251913649E-2</v>
      </c>
      <c r="FR94" s="86">
        <v>2.6320601258541982E-2</v>
      </c>
      <c r="FS94" s="86">
        <v>2.6321949487883568E-2</v>
      </c>
      <c r="FT94" s="86">
        <v>3.2995141468991136E-2</v>
      </c>
      <c r="FU94" s="86">
        <v>3.2976358670057451E-2</v>
      </c>
      <c r="FV94" s="86">
        <v>3.2977247058258108E-2</v>
      </c>
      <c r="FW94" s="86">
        <v>3.2972027129588355E-2</v>
      </c>
      <c r="FX94" s="86">
        <v>3.2983804095684945E-2</v>
      </c>
      <c r="FY94" s="86">
        <v>2.6336192927853837E-2</v>
      </c>
      <c r="FZ94" s="86">
        <v>2.6320898323463172E-2</v>
      </c>
      <c r="GA94" s="86">
        <v>2.6334942718166981E-2</v>
      </c>
    </row>
    <row r="95" spans="2:183">
      <c r="B95" s="43" t="s">
        <v>3</v>
      </c>
      <c r="C95" s="653" t="s">
        <v>228</v>
      </c>
      <c r="D95" s="85">
        <v>3088288.29</v>
      </c>
      <c r="E95" s="85">
        <v>2773263.6999999997</v>
      </c>
      <c r="F95" s="85">
        <v>2843329.2399999998</v>
      </c>
      <c r="G95" s="85">
        <v>0</v>
      </c>
      <c r="H95" s="85">
        <v>1393045.15</v>
      </c>
      <c r="I95" s="85">
        <v>2959955.89</v>
      </c>
      <c r="J95" s="85">
        <v>3082603.63</v>
      </c>
      <c r="K95" s="85">
        <v>3069008.5200000005</v>
      </c>
      <c r="L95" s="85">
        <v>2919005.72</v>
      </c>
      <c r="M95" s="85">
        <v>2999330.92</v>
      </c>
      <c r="N95" s="85">
        <v>2955419.22</v>
      </c>
      <c r="O95" s="85">
        <v>3047583.5700000003</v>
      </c>
      <c r="P95" s="85">
        <v>3074503.81</v>
      </c>
      <c r="Q95" s="85">
        <v>2783380.2699999996</v>
      </c>
      <c r="R95" s="85">
        <v>3024762.62</v>
      </c>
      <c r="S95" s="85">
        <v>2916625.83</v>
      </c>
      <c r="T95" s="85">
        <v>3011656.06</v>
      </c>
      <c r="U95" s="85">
        <v>2957774.33</v>
      </c>
      <c r="V95" s="85">
        <v>3080597.13</v>
      </c>
      <c r="W95" s="85">
        <v>3074852.5</v>
      </c>
      <c r="X95" s="85">
        <v>2911176.08</v>
      </c>
      <c r="Y95" s="85">
        <v>3042818.2699999996</v>
      </c>
      <c r="Z95" s="85">
        <v>2877655.6799999997</v>
      </c>
      <c r="AA95" s="85">
        <v>3025723.3200000003</v>
      </c>
      <c r="AB95" s="85">
        <v>3267001.15</v>
      </c>
      <c r="AC95" s="85">
        <v>2945286.63</v>
      </c>
      <c r="AD95" s="85">
        <v>3219327.82</v>
      </c>
      <c r="AE95" s="85">
        <v>3137523.98</v>
      </c>
      <c r="AF95" s="85">
        <v>1066570.57</v>
      </c>
      <c r="AG95" s="85">
        <v>3129378.87</v>
      </c>
      <c r="AH95" s="85">
        <v>3300053.6199999996</v>
      </c>
      <c r="AI95" s="85">
        <v>3287503.14</v>
      </c>
      <c r="AJ95" s="85">
        <v>3117803.6799999997</v>
      </c>
      <c r="AK95" s="85">
        <v>3282217.38</v>
      </c>
      <c r="AL95" s="85">
        <v>3101904.95</v>
      </c>
      <c r="AM95" s="85">
        <v>3259766.28</v>
      </c>
      <c r="AN95" s="85">
        <v>3305974.42</v>
      </c>
      <c r="AO95" s="85">
        <v>3147006.43</v>
      </c>
      <c r="AP95" s="85">
        <v>3295500.1599999997</v>
      </c>
      <c r="AQ95" s="85">
        <v>3213469.3499999996</v>
      </c>
      <c r="AR95" s="85">
        <v>3316381.5</v>
      </c>
      <c r="AS95" s="85">
        <v>3200721.35</v>
      </c>
      <c r="AT95" s="85">
        <v>3334280.03</v>
      </c>
      <c r="AU95" s="85">
        <v>3323691.34</v>
      </c>
      <c r="AV95" s="85">
        <v>3180497.09</v>
      </c>
      <c r="AW95" s="85">
        <v>3298659.2899999996</v>
      </c>
      <c r="AX95" s="85">
        <v>3163339.0700000003</v>
      </c>
      <c r="AY95" s="85">
        <v>3272756.0100000002</v>
      </c>
      <c r="AZ95" s="85">
        <v>3489102.09</v>
      </c>
      <c r="BA95" s="85">
        <v>3130832.84</v>
      </c>
      <c r="BB95" s="85">
        <v>3460123.7900000005</v>
      </c>
      <c r="BC95" s="85">
        <v>1010552.4</v>
      </c>
      <c r="BD95" s="85">
        <v>3415040.6999999997</v>
      </c>
      <c r="BE95" s="85">
        <v>3396514.6399999997</v>
      </c>
      <c r="BF95" s="85">
        <v>3502852.1399999997</v>
      </c>
      <c r="BG95" s="85">
        <v>3509181.58</v>
      </c>
      <c r="BH95" s="85">
        <v>3353555.4699999997</v>
      </c>
      <c r="BI95" s="85">
        <v>3479845.38</v>
      </c>
      <c r="BJ95" s="85">
        <v>3314878.02</v>
      </c>
      <c r="BK95" s="85">
        <v>3386813.7399999998</v>
      </c>
      <c r="BL95" s="85">
        <v>3592839.9999999995</v>
      </c>
      <c r="BM95" s="85">
        <v>3255420.1799999997</v>
      </c>
      <c r="BN95" s="85">
        <v>3565690.75</v>
      </c>
      <c r="BO95" s="85">
        <v>3436687.28</v>
      </c>
      <c r="BP95" s="85">
        <v>3589556.3899999997</v>
      </c>
      <c r="BQ95" s="85">
        <v>3513658.52</v>
      </c>
      <c r="BR95" s="85">
        <v>3634623.5300000003</v>
      </c>
      <c r="BS95" s="85">
        <v>3659171.2800000003</v>
      </c>
      <c r="BT95" s="85">
        <v>3447226.62</v>
      </c>
      <c r="BU95" s="85">
        <v>3597632.48</v>
      </c>
      <c r="BV95" s="85">
        <v>3460253.11</v>
      </c>
      <c r="BW95" s="85">
        <v>3620910.4699999997</v>
      </c>
      <c r="BX95" s="85">
        <v>3744736.26</v>
      </c>
      <c r="BY95" s="85">
        <v>3445776.7499999995</v>
      </c>
      <c r="BZ95" s="85">
        <v>3760617.9200000004</v>
      </c>
      <c r="CA95" s="85">
        <v>2305350.9699999997</v>
      </c>
      <c r="CB95" s="85">
        <v>1732554.9</v>
      </c>
      <c r="CC95" s="85">
        <v>3680668.1599999997</v>
      </c>
      <c r="CD95" s="85">
        <v>3807168.5</v>
      </c>
      <c r="CE95" s="85">
        <v>3823292.28</v>
      </c>
      <c r="CF95" s="85">
        <v>3729753.8299999996</v>
      </c>
      <c r="CG95" s="85">
        <v>3807348.73</v>
      </c>
      <c r="CH95" s="85">
        <v>3753191.0300000003</v>
      </c>
      <c r="CI95" s="85">
        <v>3902571.0900000003</v>
      </c>
      <c r="CJ95" s="85">
        <v>4073907.06</v>
      </c>
      <c r="CK95" s="85">
        <v>3812414.51</v>
      </c>
      <c r="CL95" s="85">
        <v>4035909.59</v>
      </c>
      <c r="CM95" s="85">
        <v>3870986.41</v>
      </c>
      <c r="CN95" s="85">
        <v>3960615.33</v>
      </c>
      <c r="CO95" s="85">
        <v>3851590.27</v>
      </c>
      <c r="CP95" s="85">
        <v>4040591.81</v>
      </c>
      <c r="CQ95" s="85">
        <v>4027116.07</v>
      </c>
      <c r="CR95" s="85">
        <v>3864813.63</v>
      </c>
      <c r="CS95" s="85">
        <v>3994088.6999999997</v>
      </c>
      <c r="CT95" s="85">
        <v>3924715.13</v>
      </c>
      <c r="CU95" s="85">
        <v>4086105.8299999996</v>
      </c>
      <c r="CV95" s="85">
        <v>4194721.95</v>
      </c>
      <c r="CW95" s="85">
        <v>3859097.98</v>
      </c>
      <c r="CX95" s="85">
        <v>1623455.4300000002</v>
      </c>
      <c r="CY95" s="85">
        <v>0</v>
      </c>
      <c r="CZ95" s="85">
        <v>4116972.63</v>
      </c>
      <c r="DA95" s="85">
        <v>3976423.67</v>
      </c>
      <c r="DB95" s="85">
        <v>4211540.16</v>
      </c>
      <c r="DC95" s="85">
        <v>4203024.4399999995</v>
      </c>
      <c r="DD95" s="85">
        <v>3970496.6999999997</v>
      </c>
      <c r="DE95" s="85">
        <v>4160504.7800000003</v>
      </c>
      <c r="DF95" s="85">
        <v>4054268.3600000003</v>
      </c>
      <c r="DG95" s="85">
        <v>4175408.8299999996</v>
      </c>
      <c r="DH95" s="85">
        <v>4327268.6800000006</v>
      </c>
      <c r="DI95" s="85">
        <v>3886166.4000000004</v>
      </c>
      <c r="DJ95" s="85">
        <v>4261645.4499999993</v>
      </c>
      <c r="DK95" s="85">
        <v>4045614.74</v>
      </c>
      <c r="DL95" s="85">
        <v>4183844.27</v>
      </c>
      <c r="DM95" s="85">
        <v>4114814.79</v>
      </c>
      <c r="DN95" s="85">
        <v>4271598.5999999996</v>
      </c>
      <c r="DO95" s="85">
        <v>4287061.03</v>
      </c>
      <c r="DP95" s="85">
        <v>4037702.8299999996</v>
      </c>
      <c r="DQ95" s="85">
        <v>4218204.53</v>
      </c>
      <c r="DR95" s="85">
        <v>4174121.2</v>
      </c>
      <c r="DS95" s="85">
        <v>4293634.92</v>
      </c>
      <c r="DT95" s="85">
        <v>4526250.5399999991</v>
      </c>
      <c r="DU95" s="85">
        <v>4150647.03</v>
      </c>
      <c r="DV95" s="85">
        <v>4482754.5000000009</v>
      </c>
      <c r="DW95" s="85">
        <v>1986023.19</v>
      </c>
      <c r="DX95" s="85">
        <v>3704726.62</v>
      </c>
      <c r="DY95" s="85">
        <v>4275398.24</v>
      </c>
      <c r="DZ95" s="85">
        <v>4482404.4400000004</v>
      </c>
      <c r="EA95" s="85">
        <v>4541608.1599999992</v>
      </c>
      <c r="EB95" s="85">
        <v>4286190.1899999995</v>
      </c>
      <c r="EC95" s="85">
        <v>4455209.9600000009</v>
      </c>
      <c r="ED95" s="85">
        <v>4314104.72</v>
      </c>
      <c r="EE95" s="85">
        <v>4528616.1000000006</v>
      </c>
      <c r="EF95" s="85">
        <v>4610310.93</v>
      </c>
      <c r="EG95" s="85">
        <v>4348599.0900000008</v>
      </c>
      <c r="EH95" s="85">
        <v>4589579.5299999993</v>
      </c>
      <c r="EI95" s="85">
        <v>4402761.29</v>
      </c>
      <c r="EJ95" s="85">
        <v>4479616.8100000005</v>
      </c>
      <c r="EK95" s="85">
        <v>4383750.6899999995</v>
      </c>
      <c r="EL95" s="85">
        <v>4625409.78</v>
      </c>
      <c r="EM95" s="85">
        <v>4627847.4799999995</v>
      </c>
      <c r="EN95" s="85">
        <v>4406679.55</v>
      </c>
      <c r="EO95" s="85">
        <v>4489003.4400000004</v>
      </c>
      <c r="EP95" s="85">
        <v>4441368.6900000004</v>
      </c>
      <c r="EQ95" s="85">
        <v>4635616.4400000013</v>
      </c>
      <c r="ER95" s="85">
        <v>4942047.33</v>
      </c>
      <c r="ES95" s="85">
        <v>4505894.1300000008</v>
      </c>
      <c r="ET95" s="85">
        <v>4920667.620000001</v>
      </c>
      <c r="EU95" s="85">
        <v>1757854.5999999999</v>
      </c>
      <c r="EV95" s="85">
        <v>4659205.7100000009</v>
      </c>
      <c r="EW95" s="85">
        <v>4718147.74</v>
      </c>
      <c r="EX95" s="85">
        <v>4945179.75</v>
      </c>
      <c r="EY95" s="85">
        <v>4944140.3900000006</v>
      </c>
      <c r="EZ95" s="85">
        <v>4736796.21</v>
      </c>
      <c r="FA95" s="85">
        <v>4854844.47</v>
      </c>
      <c r="FB95" s="85">
        <v>4741420.88</v>
      </c>
      <c r="FC95" s="85">
        <v>4989567.97</v>
      </c>
      <c r="FD95" s="85">
        <v>5511356.6699999999</v>
      </c>
      <c r="FE95" s="85">
        <v>4977030.9799999995</v>
      </c>
      <c r="FF95" s="85">
        <v>5520626.9000000004</v>
      </c>
      <c r="FG95" s="85">
        <v>5269707.0900000008</v>
      </c>
      <c r="FH95" s="85">
        <v>5507923.7199999997</v>
      </c>
      <c r="FI95" s="85">
        <v>5342497.87</v>
      </c>
      <c r="FJ95" s="85">
        <v>5570925.4700000007</v>
      </c>
      <c r="FK95" s="85">
        <v>5560503.0600000005</v>
      </c>
      <c r="FL95" s="85">
        <v>5312964.1500000004</v>
      </c>
      <c r="FM95" s="85">
        <v>5486866.6900000004</v>
      </c>
      <c r="FN95" s="85">
        <v>5371599.4900000012</v>
      </c>
      <c r="FO95" s="85">
        <v>5620888.0599999996</v>
      </c>
      <c r="FP95" s="85">
        <v>5910424.3999999994</v>
      </c>
      <c r="FQ95" s="85">
        <v>5407978.4500000002</v>
      </c>
      <c r="FR95" s="85">
        <v>5914292.2600000007</v>
      </c>
      <c r="FS95" s="85">
        <v>5719633.0399999991</v>
      </c>
      <c r="FT95" s="85">
        <v>1904435.2200000002</v>
      </c>
      <c r="FU95" s="85">
        <v>5707394.9600000009</v>
      </c>
      <c r="FV95" s="85">
        <v>5985760.4800000004</v>
      </c>
      <c r="FW95" s="85">
        <v>5942737.2400000002</v>
      </c>
      <c r="FX95" s="85">
        <v>5720377.8800000008</v>
      </c>
      <c r="FY95" s="85">
        <v>5916121.0700000003</v>
      </c>
      <c r="FZ95" s="85">
        <v>5727324.1400000006</v>
      </c>
      <c r="GA95" s="85">
        <v>6049899.0300000003</v>
      </c>
    </row>
    <row r="96" spans="2:183">
      <c r="B96" s="183" t="s">
        <v>3</v>
      </c>
      <c r="C96" s="654" t="s">
        <v>229</v>
      </c>
      <c r="D96" s="184">
        <v>32.067854250255436</v>
      </c>
      <c r="E96" s="184">
        <v>31.970517754400539</v>
      </c>
      <c r="F96" s="184">
        <v>31.911950275647815</v>
      </c>
      <c r="G96" s="184" t="e">
        <v>#DIV/0!</v>
      </c>
      <c r="H96" s="184">
        <v>32.53167006062418</v>
      </c>
      <c r="I96" s="184">
        <v>31.856941795638978</v>
      </c>
      <c r="J96" s="184">
        <v>31.799482044341378</v>
      </c>
      <c r="K96" s="184">
        <v>31.807547975474371</v>
      </c>
      <c r="L96" s="184">
        <v>31.630680507997056</v>
      </c>
      <c r="M96" s="184">
        <v>31.604573569732079</v>
      </c>
      <c r="N96" s="184">
        <v>32.346327160493829</v>
      </c>
      <c r="O96" s="184">
        <v>32.05897184778744</v>
      </c>
      <c r="P96" s="184">
        <v>31.680630479315134</v>
      </c>
      <c r="Q96" s="184">
        <v>31.771422547733657</v>
      </c>
      <c r="R96" s="184">
        <v>31.709497451509492</v>
      </c>
      <c r="S96" s="184">
        <v>31.499420366550389</v>
      </c>
      <c r="T96" s="184">
        <v>31.471470341126164</v>
      </c>
      <c r="U96" s="184">
        <v>31.704479805342366</v>
      </c>
      <c r="V96" s="184">
        <v>31.654371772239564</v>
      </c>
      <c r="W96" s="184">
        <v>31.656170727087037</v>
      </c>
      <c r="X96" s="184">
        <v>31.498053319484118</v>
      </c>
      <c r="Y96" s="184">
        <v>31.67299473924167</v>
      </c>
      <c r="Z96" s="184">
        <v>31.516956136027595</v>
      </c>
      <c r="AA96" s="184">
        <v>31.688342106200217</v>
      </c>
      <c r="AB96" s="184">
        <v>33.795468181376187</v>
      </c>
      <c r="AC96" s="184">
        <v>33.642190328645931</v>
      </c>
      <c r="AD96" s="184">
        <v>33.8225794996575</v>
      </c>
      <c r="AE96" s="184">
        <v>34.06945206966946</v>
      </c>
      <c r="AF96" s="184">
        <v>35.069561371781809</v>
      </c>
      <c r="AG96" s="184">
        <v>33.609482010525184</v>
      </c>
      <c r="AH96" s="184">
        <v>33.988304299553626</v>
      </c>
      <c r="AI96" s="184">
        <v>33.772432475745511</v>
      </c>
      <c r="AJ96" s="184">
        <v>33.854579885768885</v>
      </c>
      <c r="AK96" s="184">
        <v>34.228342569437636</v>
      </c>
      <c r="AL96" s="184">
        <v>33.864700263109057</v>
      </c>
      <c r="AM96" s="184">
        <v>34.489844657605552</v>
      </c>
      <c r="AN96" s="184">
        <v>34.213137491099957</v>
      </c>
      <c r="AO96" s="184">
        <v>34.48963154145433</v>
      </c>
      <c r="AP96" s="184">
        <v>34.239745324048961</v>
      </c>
      <c r="AQ96" s="184">
        <v>34.72256637168141</v>
      </c>
      <c r="AR96" s="184">
        <v>34.455625303893576</v>
      </c>
      <c r="AS96" s="184">
        <v>34.254661864960028</v>
      </c>
      <c r="AT96" s="184">
        <v>34.217467196476328</v>
      </c>
      <c r="AU96" s="184">
        <v>33.994028400536749</v>
      </c>
      <c r="AV96" s="184">
        <v>34.272228639777587</v>
      </c>
      <c r="AW96" s="184">
        <v>34.462339188740231</v>
      </c>
      <c r="AX96" s="184">
        <v>34.276447572300057</v>
      </c>
      <c r="AY96" s="184">
        <v>34.489344811669717</v>
      </c>
      <c r="AZ96" s="184">
        <v>35.983553552975437</v>
      </c>
      <c r="BA96" s="184">
        <v>35.601110277228173</v>
      </c>
      <c r="BB96" s="184">
        <v>36.02876981771761</v>
      </c>
      <c r="BC96" s="184">
        <v>36.819392119856303</v>
      </c>
      <c r="BD96" s="184">
        <v>35.814416415496808</v>
      </c>
      <c r="BE96" s="184">
        <v>36.270886665314009</v>
      </c>
      <c r="BF96" s="184">
        <v>36.001349876358965</v>
      </c>
      <c r="BG96" s="184">
        <v>35.996479318225646</v>
      </c>
      <c r="BH96" s="184">
        <v>36.310395093007642</v>
      </c>
      <c r="BI96" s="184">
        <v>36.490978358210519</v>
      </c>
      <c r="BJ96" s="184">
        <v>36.087768028218079</v>
      </c>
      <c r="BK96" s="184">
        <v>35.594169886117612</v>
      </c>
      <c r="BL96" s="184">
        <v>37.030501794405076</v>
      </c>
      <c r="BM96" s="184">
        <v>36.883009392000602</v>
      </c>
      <c r="BN96" s="184">
        <v>37.077803069218596</v>
      </c>
      <c r="BO96" s="184">
        <v>37.107643336860512</v>
      </c>
      <c r="BP96" s="184">
        <v>37.052031920296287</v>
      </c>
      <c r="BQ96" s="184">
        <v>37.311074629401524</v>
      </c>
      <c r="BR96" s="184">
        <v>37.02724030366501</v>
      </c>
      <c r="BS96" s="184">
        <v>37.011122844068993</v>
      </c>
      <c r="BT96" s="184">
        <v>36.862031716158562</v>
      </c>
      <c r="BU96" s="184">
        <v>37.042862908872252</v>
      </c>
      <c r="BV96" s="184">
        <v>36.84648184431903</v>
      </c>
      <c r="BW96" s="184">
        <v>37.036954711716277</v>
      </c>
      <c r="BX96" s="184">
        <v>37.844808781826742</v>
      </c>
      <c r="BY96" s="184">
        <v>38.167068392042168</v>
      </c>
      <c r="BZ96" s="184">
        <v>38.347122297023084</v>
      </c>
      <c r="CA96" s="184">
        <v>37.963036876998721</v>
      </c>
      <c r="CB96" s="184">
        <v>38.763780003221825</v>
      </c>
      <c r="CC96" s="184">
        <v>38.35867353106697</v>
      </c>
      <c r="CD96" s="184">
        <v>37.82814738712171</v>
      </c>
      <c r="CE96" s="184">
        <v>37.820003996367653</v>
      </c>
      <c r="CF96" s="184">
        <v>38.57474821334381</v>
      </c>
      <c r="CG96" s="184">
        <v>38.314176959660585</v>
      </c>
      <c r="CH96" s="184">
        <v>38.053239683666227</v>
      </c>
      <c r="CI96" s="184">
        <v>38.012747212286982</v>
      </c>
      <c r="CJ96" s="184">
        <v>39.741247361253642</v>
      </c>
      <c r="CK96" s="184">
        <v>39.839556733845939</v>
      </c>
      <c r="CL96" s="184">
        <v>39.785469007844888</v>
      </c>
      <c r="CM96" s="184">
        <v>39.847100343812407</v>
      </c>
      <c r="CN96" s="184">
        <v>39.593958360824864</v>
      </c>
      <c r="CO96" s="184">
        <v>39.607077690369685</v>
      </c>
      <c r="CP96" s="184">
        <v>39.792790779666895</v>
      </c>
      <c r="CQ96" s="184">
        <v>39.556843225042186</v>
      </c>
      <c r="CR96" s="184">
        <v>39.855766010106215</v>
      </c>
      <c r="CS96" s="184">
        <v>39.817135343352852</v>
      </c>
      <c r="CT96" s="184">
        <v>39.809661821538334</v>
      </c>
      <c r="CU96" s="184">
        <v>39.76482169549849</v>
      </c>
      <c r="CV96" s="184">
        <v>40.919405863520105</v>
      </c>
      <c r="CW96" s="184">
        <v>41.600797499056753</v>
      </c>
      <c r="CX96" s="184">
        <v>41.230614095238103</v>
      </c>
      <c r="CY96" s="184" t="e">
        <v>#DIV/0!</v>
      </c>
      <c r="CZ96" s="184">
        <v>41.244461263810024</v>
      </c>
      <c r="DA96" s="184">
        <v>40.770869467143783</v>
      </c>
      <c r="DB96" s="184">
        <v>41.43797360746516</v>
      </c>
      <c r="DC96" s="184">
        <v>41.192875624309039</v>
      </c>
      <c r="DD96" s="184">
        <v>41.042119245002169</v>
      </c>
      <c r="DE96" s="184">
        <v>41.47117883472152</v>
      </c>
      <c r="DF96" s="184">
        <v>40.980353778352814</v>
      </c>
      <c r="DG96" s="184">
        <v>40.960358473500499</v>
      </c>
      <c r="DH96" s="184">
        <v>42.147845109712009</v>
      </c>
      <c r="DI96" s="184">
        <v>42.017874455837223</v>
      </c>
      <c r="DJ96" s="184">
        <v>41.946650386626345</v>
      </c>
      <c r="DK96" s="184">
        <v>41.754288220784183</v>
      </c>
      <c r="DL96" s="184">
        <v>42.001492493861171</v>
      </c>
      <c r="DM96" s="184">
        <v>42.256536861887305</v>
      </c>
      <c r="DN96" s="184">
        <v>41.952945821400363</v>
      </c>
      <c r="DO96" s="184">
        <v>42.197226952295274</v>
      </c>
      <c r="DP96" s="184">
        <v>41.769195588980722</v>
      </c>
      <c r="DQ96" s="184">
        <v>41.976862396605391</v>
      </c>
      <c r="DR96" s="184">
        <v>42.216570584784677</v>
      </c>
      <c r="DS96" s="184">
        <v>42.199213341353243</v>
      </c>
      <c r="DT96" s="184">
        <v>44.283486089532602</v>
      </c>
      <c r="DU96" s="184">
        <v>44.979124053784041</v>
      </c>
      <c r="DV96" s="184">
        <v>44.335509515398122</v>
      </c>
      <c r="DW96" s="184">
        <v>43.913112089894796</v>
      </c>
      <c r="DX96" s="184">
        <v>44.308657629664715</v>
      </c>
      <c r="DY96" s="184">
        <v>44.140433413518622</v>
      </c>
      <c r="DZ96" s="184">
        <v>44.075726711885608</v>
      </c>
      <c r="EA96" s="184">
        <v>44.87143215648458</v>
      </c>
      <c r="EB96" s="184">
        <v>44.413256965815947</v>
      </c>
      <c r="EC96" s="184">
        <v>44.624927481650062</v>
      </c>
      <c r="ED96" s="184">
        <v>44.10924513061704</v>
      </c>
      <c r="EE96" s="184">
        <v>44.582734613271803</v>
      </c>
      <c r="EF96" s="184">
        <v>45.14344984323256</v>
      </c>
      <c r="EG96" s="184">
        <v>45.497337182148428</v>
      </c>
      <c r="EH96" s="184">
        <v>45.451371786669931</v>
      </c>
      <c r="EI96" s="184">
        <v>45.51551508823438</v>
      </c>
      <c r="EJ96" s="184">
        <v>44.9684873435003</v>
      </c>
      <c r="EK96" s="184">
        <v>45.244614408091643</v>
      </c>
      <c r="EL96" s="184">
        <v>45.434995697564311</v>
      </c>
      <c r="EM96" s="184">
        <v>45.704517469616547</v>
      </c>
      <c r="EN96" s="184">
        <v>45.520257316103169</v>
      </c>
      <c r="EO96" s="184">
        <v>44.958010912499702</v>
      </c>
      <c r="EP96" s="184">
        <v>45.488582094902554</v>
      </c>
      <c r="EQ96" s="184">
        <v>45.430384034152063</v>
      </c>
      <c r="ER96" s="184">
        <v>48.801282626040795</v>
      </c>
      <c r="ES96" s="184">
        <v>49.206879493058956</v>
      </c>
      <c r="ET96" s="184">
        <v>49.164984293319272</v>
      </c>
      <c r="EU96" s="184">
        <v>49.568694131912132</v>
      </c>
      <c r="EV96" s="184">
        <v>50.128524227179035</v>
      </c>
      <c r="EW96" s="184">
        <v>48.902351136493195</v>
      </c>
      <c r="EX96" s="184">
        <v>49.108626418586915</v>
      </c>
      <c r="EY96" s="184">
        <v>49.115863953714786</v>
      </c>
      <c r="EZ96" s="184">
        <v>49.187404180641948</v>
      </c>
      <c r="FA96" s="184">
        <v>48.880440652914594</v>
      </c>
      <c r="FB96" s="184">
        <v>48.883651359877931</v>
      </c>
      <c r="FC96" s="184">
        <v>49.403717481321003</v>
      </c>
      <c r="FD96" s="184">
        <v>55.306697688327638</v>
      </c>
      <c r="FE96" s="184">
        <v>55.102587159416757</v>
      </c>
      <c r="FF96" s="184">
        <v>55.61851342148001</v>
      </c>
      <c r="FG96" s="184">
        <v>55.089036881389958</v>
      </c>
      <c r="FH96" s="184">
        <v>55.919823994282041</v>
      </c>
      <c r="FI96" s="184">
        <v>55.653918120735455</v>
      </c>
      <c r="FJ96" s="184">
        <v>55.590957143199276</v>
      </c>
      <c r="FK96" s="184">
        <v>55.594022983449278</v>
      </c>
      <c r="FL96" s="184">
        <v>55.678024690064241</v>
      </c>
      <c r="FM96" s="184">
        <v>55.343625897451936</v>
      </c>
      <c r="FN96" s="184">
        <v>55.942506665278081</v>
      </c>
      <c r="FO96" s="184">
        <v>56.142183685781283</v>
      </c>
      <c r="FP96" s="184">
        <v>59.350071998216606</v>
      </c>
      <c r="FQ96" s="184">
        <v>60.106407548630202</v>
      </c>
      <c r="FR96" s="184">
        <v>59.68076566012909</v>
      </c>
      <c r="FS96" s="184">
        <v>59.716984307624834</v>
      </c>
      <c r="FT96" s="184">
        <v>60.475539678003244</v>
      </c>
      <c r="FU96" s="184">
        <v>59.730149341203322</v>
      </c>
      <c r="FV96" s="184">
        <v>59.933840645300826</v>
      </c>
      <c r="FW96" s="184">
        <v>59.659567436462716</v>
      </c>
      <c r="FX96" s="184">
        <v>60.043222806520355</v>
      </c>
      <c r="FY96" s="184">
        <v>60.291188148274969</v>
      </c>
      <c r="FZ96" s="184">
        <v>59.714364625907088</v>
      </c>
      <c r="GA96" s="184">
        <v>60.500926329642546</v>
      </c>
    </row>
    <row r="97" spans="2:183">
      <c r="B97" s="42"/>
      <c r="C97" s="185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</row>
    <row r="98" spans="2:183">
      <c r="B98" s="188" t="s">
        <v>32</v>
      </c>
      <c r="C98" s="189" t="s">
        <v>33</v>
      </c>
      <c r="D98" s="162">
        <v>41275</v>
      </c>
      <c r="E98" s="162">
        <v>41306</v>
      </c>
      <c r="F98" s="162">
        <v>41334</v>
      </c>
      <c r="G98" s="162">
        <v>41365</v>
      </c>
      <c r="H98" s="162">
        <v>41395</v>
      </c>
      <c r="I98" s="162">
        <v>41426</v>
      </c>
      <c r="J98" s="162">
        <v>41456</v>
      </c>
      <c r="K98" s="162">
        <v>41487</v>
      </c>
      <c r="L98" s="162">
        <v>41518</v>
      </c>
      <c r="M98" s="162">
        <v>41548</v>
      </c>
      <c r="N98" s="162">
        <v>41579</v>
      </c>
      <c r="O98" s="162">
        <v>41609</v>
      </c>
      <c r="P98" s="162">
        <v>41640</v>
      </c>
      <c r="Q98" s="162">
        <v>41671</v>
      </c>
      <c r="R98" s="162">
        <v>41699</v>
      </c>
      <c r="S98" s="162">
        <v>41730</v>
      </c>
      <c r="T98" s="162">
        <v>41760</v>
      </c>
      <c r="U98" s="162">
        <v>41791</v>
      </c>
      <c r="V98" s="162">
        <v>41821</v>
      </c>
      <c r="W98" s="162">
        <v>41852</v>
      </c>
      <c r="X98" s="162">
        <v>41883</v>
      </c>
      <c r="Y98" s="162">
        <v>41913</v>
      </c>
      <c r="Z98" s="162">
        <v>41944</v>
      </c>
      <c r="AA98" s="162">
        <v>41974</v>
      </c>
      <c r="AB98" s="162">
        <v>42005</v>
      </c>
      <c r="AC98" s="162">
        <v>42036</v>
      </c>
      <c r="AD98" s="162">
        <v>42064</v>
      </c>
      <c r="AE98" s="162">
        <v>42095</v>
      </c>
      <c r="AF98" s="162">
        <v>42125</v>
      </c>
      <c r="AG98" s="162">
        <v>42156</v>
      </c>
      <c r="AH98" s="162">
        <v>42186</v>
      </c>
      <c r="AI98" s="162">
        <v>42217</v>
      </c>
      <c r="AJ98" s="162">
        <v>42248</v>
      </c>
      <c r="AK98" s="162">
        <v>42278</v>
      </c>
      <c r="AL98" s="162">
        <v>42309</v>
      </c>
      <c r="AM98" s="162">
        <v>42339</v>
      </c>
      <c r="AN98" s="162">
        <v>42370</v>
      </c>
      <c r="AO98" s="162">
        <v>42401</v>
      </c>
      <c r="AP98" s="162">
        <v>42430</v>
      </c>
      <c r="AQ98" s="162">
        <v>42461</v>
      </c>
      <c r="AR98" s="162">
        <v>42491</v>
      </c>
      <c r="AS98" s="162">
        <v>42522</v>
      </c>
      <c r="AT98" s="162">
        <v>42552</v>
      </c>
      <c r="AU98" s="162">
        <v>42583</v>
      </c>
      <c r="AV98" s="162">
        <v>42614</v>
      </c>
      <c r="AW98" s="162">
        <v>42644</v>
      </c>
      <c r="AX98" s="162">
        <v>42675</v>
      </c>
      <c r="AY98" s="162">
        <v>42705</v>
      </c>
      <c r="AZ98" s="162">
        <v>42736</v>
      </c>
      <c r="BA98" s="162">
        <v>42767</v>
      </c>
      <c r="BB98" s="162">
        <v>42795</v>
      </c>
      <c r="BC98" s="162">
        <v>42826</v>
      </c>
      <c r="BD98" s="162">
        <v>42856</v>
      </c>
      <c r="BE98" s="162">
        <v>42887</v>
      </c>
      <c r="BF98" s="162">
        <v>42917</v>
      </c>
      <c r="BG98" s="162">
        <v>42948</v>
      </c>
      <c r="BH98" s="162">
        <v>42979</v>
      </c>
      <c r="BI98" s="162">
        <v>43009</v>
      </c>
      <c r="BJ98" s="162">
        <v>43040</v>
      </c>
      <c r="BK98" s="162">
        <v>43070</v>
      </c>
      <c r="BL98" s="162">
        <v>43101</v>
      </c>
      <c r="BM98" s="162">
        <v>43132</v>
      </c>
      <c r="BN98" s="162">
        <v>43160</v>
      </c>
      <c r="BO98" s="162">
        <v>43191</v>
      </c>
      <c r="BP98" s="162">
        <v>43221</v>
      </c>
      <c r="BQ98" s="162">
        <v>43252</v>
      </c>
      <c r="BR98" s="162">
        <v>43282</v>
      </c>
      <c r="BS98" s="162">
        <v>43313</v>
      </c>
      <c r="BT98" s="162">
        <v>43344</v>
      </c>
      <c r="BU98" s="162">
        <v>43374</v>
      </c>
      <c r="BV98" s="162">
        <v>43405</v>
      </c>
      <c r="BW98" s="162">
        <v>43435</v>
      </c>
      <c r="BX98" s="162">
        <v>43466</v>
      </c>
      <c r="BY98" s="162">
        <v>43497</v>
      </c>
      <c r="BZ98" s="162">
        <v>43525</v>
      </c>
      <c r="CA98" s="162">
        <v>43556</v>
      </c>
      <c r="CB98" s="162">
        <v>43586</v>
      </c>
      <c r="CC98" s="162">
        <v>43617</v>
      </c>
      <c r="CD98" s="162">
        <v>43647</v>
      </c>
      <c r="CE98" s="162">
        <v>43678</v>
      </c>
      <c r="CF98" s="162">
        <v>43709</v>
      </c>
      <c r="CG98" s="162">
        <v>43739</v>
      </c>
      <c r="CH98" s="162">
        <v>43770</v>
      </c>
      <c r="CI98" s="162">
        <v>43800</v>
      </c>
      <c r="CJ98" s="162">
        <v>43831</v>
      </c>
      <c r="CK98" s="162">
        <v>43862</v>
      </c>
      <c r="CL98" s="162">
        <v>43891</v>
      </c>
      <c r="CM98" s="162">
        <v>43922</v>
      </c>
      <c r="CN98" s="162">
        <v>43952</v>
      </c>
      <c r="CO98" s="162">
        <v>43983</v>
      </c>
      <c r="CP98" s="162">
        <v>44013</v>
      </c>
      <c r="CQ98" s="162">
        <v>44044</v>
      </c>
      <c r="CR98" s="162">
        <v>44075</v>
      </c>
      <c r="CS98" s="162">
        <v>44105</v>
      </c>
      <c r="CT98" s="162">
        <v>44136</v>
      </c>
      <c r="CU98" s="162">
        <v>44166</v>
      </c>
      <c r="CV98" s="162">
        <v>44197</v>
      </c>
      <c r="CW98" s="162">
        <v>44228</v>
      </c>
      <c r="CX98" s="162">
        <v>44256</v>
      </c>
      <c r="CY98" s="162">
        <v>44287</v>
      </c>
      <c r="CZ98" s="162">
        <v>44317</v>
      </c>
      <c r="DA98" s="162">
        <v>44348</v>
      </c>
      <c r="DB98" s="162">
        <v>44378</v>
      </c>
      <c r="DC98" s="162">
        <v>44409</v>
      </c>
      <c r="DD98" s="162">
        <v>44440</v>
      </c>
      <c r="DE98" s="162">
        <v>44470</v>
      </c>
      <c r="DF98" s="162">
        <v>44501</v>
      </c>
      <c r="DG98" s="162">
        <v>44531</v>
      </c>
      <c r="DH98" s="162">
        <v>44562</v>
      </c>
      <c r="DI98" s="162">
        <v>44593</v>
      </c>
      <c r="DJ98" s="162">
        <v>44621</v>
      </c>
      <c r="DK98" s="162">
        <v>44652</v>
      </c>
      <c r="DL98" s="162">
        <v>44682</v>
      </c>
      <c r="DM98" s="162">
        <v>44713</v>
      </c>
      <c r="DN98" s="162">
        <v>44743</v>
      </c>
      <c r="DO98" s="162">
        <v>44774</v>
      </c>
      <c r="DP98" s="162">
        <v>44805</v>
      </c>
      <c r="DQ98" s="162">
        <v>44835</v>
      </c>
      <c r="DR98" s="162">
        <v>44866</v>
      </c>
      <c r="DS98" s="162">
        <v>44896</v>
      </c>
      <c r="DT98" s="162">
        <v>44927</v>
      </c>
      <c r="DU98" s="162">
        <v>44958</v>
      </c>
      <c r="DV98" s="162">
        <v>44986</v>
      </c>
      <c r="DW98" s="162">
        <v>45017</v>
      </c>
      <c r="DX98" s="162">
        <v>45047</v>
      </c>
      <c r="DY98" s="162">
        <v>45078</v>
      </c>
      <c r="DZ98" s="162">
        <v>45108</v>
      </c>
      <c r="EA98" s="162">
        <v>45139</v>
      </c>
      <c r="EB98" s="162">
        <v>45170</v>
      </c>
      <c r="EC98" s="162">
        <v>45200</v>
      </c>
      <c r="ED98" s="162">
        <v>45231</v>
      </c>
      <c r="EE98" s="162">
        <v>45261</v>
      </c>
      <c r="EF98" s="162">
        <v>45292</v>
      </c>
      <c r="EG98" s="162">
        <v>45323</v>
      </c>
      <c r="EH98" s="162">
        <v>45352</v>
      </c>
      <c r="EI98" s="162">
        <v>45383</v>
      </c>
      <c r="EJ98" s="162">
        <v>45413</v>
      </c>
      <c r="EK98" s="162">
        <v>45444</v>
      </c>
      <c r="EL98" s="162">
        <v>45474</v>
      </c>
      <c r="EM98" s="162">
        <v>45505</v>
      </c>
      <c r="EN98" s="162">
        <v>45536</v>
      </c>
      <c r="EO98" s="162">
        <v>45566</v>
      </c>
      <c r="EP98" s="162">
        <v>45597</v>
      </c>
      <c r="EQ98" s="162">
        <v>45627</v>
      </c>
      <c r="ER98" s="162">
        <v>45658</v>
      </c>
      <c r="ES98" s="162">
        <v>45689</v>
      </c>
      <c r="ET98" s="162">
        <v>45717</v>
      </c>
      <c r="EU98" s="162">
        <v>45748</v>
      </c>
      <c r="EV98" s="162">
        <v>45778</v>
      </c>
      <c r="EW98" s="162">
        <v>45809</v>
      </c>
      <c r="EX98" s="162">
        <v>45839</v>
      </c>
      <c r="EY98" s="162">
        <v>45870</v>
      </c>
      <c r="EZ98" s="162">
        <v>45901</v>
      </c>
      <c r="FA98" s="162">
        <v>45931</v>
      </c>
      <c r="FB98" s="162">
        <v>45962</v>
      </c>
      <c r="FC98" s="162">
        <v>45992</v>
      </c>
      <c r="FD98" s="162">
        <v>46023</v>
      </c>
      <c r="FE98" s="162">
        <v>46054</v>
      </c>
      <c r="FF98" s="162">
        <v>46082</v>
      </c>
      <c r="FG98" s="162">
        <v>46113</v>
      </c>
      <c r="FH98" s="162">
        <v>46143</v>
      </c>
      <c r="FI98" s="162">
        <v>46174</v>
      </c>
      <c r="FJ98" s="162">
        <v>46204</v>
      </c>
      <c r="FK98" s="162">
        <v>46235</v>
      </c>
      <c r="FL98" s="162">
        <v>46266</v>
      </c>
      <c r="FM98" s="162">
        <v>46296</v>
      </c>
      <c r="FN98" s="162">
        <v>46327</v>
      </c>
      <c r="FO98" s="162">
        <v>46357</v>
      </c>
      <c r="FP98" s="162">
        <v>46388</v>
      </c>
      <c r="FQ98" s="162">
        <v>46419</v>
      </c>
      <c r="FR98" s="162">
        <v>46447</v>
      </c>
      <c r="FS98" s="162">
        <v>46478</v>
      </c>
      <c r="FT98" s="162">
        <v>46508</v>
      </c>
      <c r="FU98" s="162">
        <v>46539</v>
      </c>
      <c r="FV98" s="162">
        <v>46569</v>
      </c>
      <c r="FW98" s="162">
        <v>46600</v>
      </c>
      <c r="FX98" s="162">
        <v>46631</v>
      </c>
      <c r="FY98" s="162">
        <v>46661</v>
      </c>
      <c r="FZ98" s="162">
        <v>46692</v>
      </c>
      <c r="GA98" s="162">
        <v>46722</v>
      </c>
    </row>
    <row r="99" spans="2:183">
      <c r="B99" s="75" t="s">
        <v>4</v>
      </c>
      <c r="C99" s="163" t="s">
        <v>34</v>
      </c>
      <c r="D99" s="164">
        <v>146</v>
      </c>
      <c r="E99" s="165">
        <v>146</v>
      </c>
      <c r="F99" s="165">
        <v>146</v>
      </c>
      <c r="G99" s="165">
        <v>146</v>
      </c>
      <c r="H99" s="165">
        <v>146</v>
      </c>
      <c r="I99" s="165">
        <v>146</v>
      </c>
      <c r="J99" s="165">
        <v>146</v>
      </c>
      <c r="K99" s="165">
        <v>146</v>
      </c>
      <c r="L99" s="165">
        <v>146</v>
      </c>
      <c r="M99" s="165">
        <v>146</v>
      </c>
      <c r="N99" s="165">
        <v>146</v>
      </c>
      <c r="O99" s="165">
        <v>146</v>
      </c>
      <c r="P99" s="165">
        <v>146</v>
      </c>
      <c r="Q99" s="165">
        <v>146</v>
      </c>
      <c r="R99" s="165">
        <v>146</v>
      </c>
      <c r="S99" s="165">
        <v>146</v>
      </c>
      <c r="T99" s="165">
        <v>146</v>
      </c>
      <c r="U99" s="165">
        <v>146</v>
      </c>
      <c r="V99" s="165">
        <v>146</v>
      </c>
      <c r="W99" s="165">
        <v>146</v>
      </c>
      <c r="X99" s="165">
        <v>146</v>
      </c>
      <c r="Y99" s="165">
        <v>146</v>
      </c>
      <c r="Z99" s="165">
        <v>146</v>
      </c>
      <c r="AA99" s="165">
        <v>146</v>
      </c>
      <c r="AB99" s="165">
        <v>146</v>
      </c>
      <c r="AC99" s="165">
        <v>146</v>
      </c>
      <c r="AD99" s="165">
        <v>146</v>
      </c>
      <c r="AE99" s="165">
        <v>146</v>
      </c>
      <c r="AF99" s="165">
        <v>146</v>
      </c>
      <c r="AG99" s="165">
        <v>146</v>
      </c>
      <c r="AH99" s="165">
        <v>146</v>
      </c>
      <c r="AI99" s="165">
        <v>146</v>
      </c>
      <c r="AJ99" s="165">
        <v>146</v>
      </c>
      <c r="AK99" s="165">
        <v>146</v>
      </c>
      <c r="AL99" s="165">
        <v>146</v>
      </c>
      <c r="AM99" s="165">
        <v>146</v>
      </c>
      <c r="AN99" s="165">
        <v>146</v>
      </c>
      <c r="AO99" s="165">
        <v>146</v>
      </c>
      <c r="AP99" s="165">
        <v>146</v>
      </c>
      <c r="AQ99" s="165">
        <v>146</v>
      </c>
      <c r="AR99" s="165">
        <v>146</v>
      </c>
      <c r="AS99" s="165">
        <v>146</v>
      </c>
      <c r="AT99" s="165">
        <v>146</v>
      </c>
      <c r="AU99" s="165">
        <v>146</v>
      </c>
      <c r="AV99" s="165">
        <v>146</v>
      </c>
      <c r="AW99" s="165">
        <v>146</v>
      </c>
      <c r="AX99" s="165">
        <v>146</v>
      </c>
      <c r="AY99" s="165">
        <v>146</v>
      </c>
      <c r="AZ99" s="165">
        <v>146</v>
      </c>
      <c r="BA99" s="165">
        <v>146</v>
      </c>
      <c r="BB99" s="165">
        <v>146</v>
      </c>
      <c r="BC99" s="165">
        <v>146</v>
      </c>
      <c r="BD99" s="165">
        <v>146</v>
      </c>
      <c r="BE99" s="165">
        <v>146</v>
      </c>
      <c r="BF99" s="165">
        <v>146</v>
      </c>
      <c r="BG99" s="165">
        <v>146</v>
      </c>
      <c r="BH99" s="165">
        <v>146</v>
      </c>
      <c r="BI99" s="165">
        <v>146</v>
      </c>
      <c r="BJ99" s="165">
        <v>146</v>
      </c>
      <c r="BK99" s="165">
        <v>146</v>
      </c>
      <c r="BL99" s="165">
        <v>146</v>
      </c>
      <c r="BM99" s="165">
        <v>146</v>
      </c>
      <c r="BN99" s="165">
        <v>146</v>
      </c>
      <c r="BO99" s="165">
        <v>146</v>
      </c>
      <c r="BP99" s="165">
        <v>146</v>
      </c>
      <c r="BQ99" s="165">
        <v>146</v>
      </c>
      <c r="BR99" s="165">
        <v>146</v>
      </c>
      <c r="BS99" s="165">
        <v>146</v>
      </c>
      <c r="BT99" s="165">
        <v>146</v>
      </c>
      <c r="BU99" s="165">
        <v>146</v>
      </c>
      <c r="BV99" s="165">
        <v>146</v>
      </c>
      <c r="BW99" s="165">
        <v>146</v>
      </c>
      <c r="BX99" s="165">
        <v>146</v>
      </c>
      <c r="BY99" s="165">
        <v>146</v>
      </c>
      <c r="BZ99" s="165">
        <v>146</v>
      </c>
      <c r="CA99" s="165">
        <v>146</v>
      </c>
      <c r="CB99" s="165">
        <v>146</v>
      </c>
      <c r="CC99" s="165">
        <v>146</v>
      </c>
      <c r="CD99" s="165">
        <v>146</v>
      </c>
      <c r="CE99" s="165">
        <v>146</v>
      </c>
      <c r="CF99" s="165">
        <v>146</v>
      </c>
      <c r="CG99" s="165">
        <v>146</v>
      </c>
      <c r="CH99" s="165">
        <v>146</v>
      </c>
      <c r="CI99" s="165">
        <v>146</v>
      </c>
      <c r="CJ99" s="165">
        <v>146</v>
      </c>
      <c r="CK99" s="165">
        <v>146</v>
      </c>
      <c r="CL99" s="165">
        <v>146</v>
      </c>
      <c r="CM99" s="165">
        <v>146</v>
      </c>
      <c r="CN99" s="165">
        <v>146</v>
      </c>
      <c r="CO99" s="165">
        <v>146</v>
      </c>
      <c r="CP99" s="165">
        <v>146</v>
      </c>
      <c r="CQ99" s="165">
        <v>146</v>
      </c>
      <c r="CR99" s="165">
        <v>146</v>
      </c>
      <c r="CS99" s="165">
        <v>146</v>
      </c>
      <c r="CT99" s="165">
        <v>146</v>
      </c>
      <c r="CU99" s="165">
        <v>146</v>
      </c>
      <c r="CV99" s="165">
        <v>146</v>
      </c>
      <c r="CW99" s="165">
        <v>146</v>
      </c>
      <c r="CX99" s="165">
        <v>146</v>
      </c>
      <c r="CY99" s="165">
        <v>146</v>
      </c>
      <c r="CZ99" s="165">
        <v>146</v>
      </c>
      <c r="DA99" s="165">
        <v>146</v>
      </c>
      <c r="DB99" s="165">
        <v>146</v>
      </c>
      <c r="DC99" s="165">
        <v>146</v>
      </c>
      <c r="DD99" s="165">
        <v>146</v>
      </c>
      <c r="DE99" s="165">
        <v>146</v>
      </c>
      <c r="DF99" s="165">
        <v>146</v>
      </c>
      <c r="DG99" s="165">
        <v>146</v>
      </c>
      <c r="DH99" s="165">
        <v>146</v>
      </c>
      <c r="DI99" s="165">
        <v>146</v>
      </c>
      <c r="DJ99" s="165">
        <v>146</v>
      </c>
      <c r="DK99" s="165">
        <v>146</v>
      </c>
      <c r="DL99" s="165">
        <v>146</v>
      </c>
      <c r="DM99" s="165">
        <v>146</v>
      </c>
      <c r="DN99" s="165">
        <v>146</v>
      </c>
      <c r="DO99" s="165">
        <v>146</v>
      </c>
      <c r="DP99" s="165">
        <v>146</v>
      </c>
      <c r="DQ99" s="165">
        <v>146</v>
      </c>
      <c r="DR99" s="165">
        <v>146</v>
      </c>
      <c r="DS99" s="165">
        <v>146</v>
      </c>
      <c r="DT99" s="165">
        <v>146</v>
      </c>
      <c r="DU99" s="165">
        <v>146</v>
      </c>
      <c r="DV99" s="165">
        <v>146</v>
      </c>
      <c r="DW99" s="165">
        <v>146</v>
      </c>
      <c r="DX99" s="165">
        <v>146</v>
      </c>
      <c r="DY99" s="165">
        <v>146</v>
      </c>
      <c r="DZ99" s="165">
        <v>146</v>
      </c>
      <c r="EA99" s="165">
        <v>146</v>
      </c>
      <c r="EB99" s="165">
        <v>146</v>
      </c>
      <c r="EC99" s="165">
        <v>146</v>
      </c>
      <c r="ED99" s="165">
        <v>146</v>
      </c>
      <c r="EE99" s="165">
        <v>146</v>
      </c>
      <c r="EF99" s="165">
        <v>146</v>
      </c>
      <c r="EG99" s="165">
        <v>146</v>
      </c>
      <c r="EH99" s="165">
        <v>146</v>
      </c>
      <c r="EI99" s="165">
        <v>146</v>
      </c>
      <c r="EJ99" s="165">
        <v>146</v>
      </c>
      <c r="EK99" s="165">
        <v>146</v>
      </c>
      <c r="EL99" s="165">
        <v>146</v>
      </c>
      <c r="EM99" s="165">
        <v>146</v>
      </c>
      <c r="EN99" s="165">
        <v>146</v>
      </c>
      <c r="EO99" s="165">
        <v>146</v>
      </c>
      <c r="EP99" s="165">
        <v>146</v>
      </c>
      <c r="EQ99" s="165">
        <v>146</v>
      </c>
      <c r="ER99" s="165">
        <v>146</v>
      </c>
      <c r="ES99" s="165">
        <v>146</v>
      </c>
      <c r="ET99" s="165">
        <v>146</v>
      </c>
      <c r="EU99" s="165">
        <v>146</v>
      </c>
      <c r="EV99" s="165">
        <v>146</v>
      </c>
      <c r="EW99" s="165">
        <v>146</v>
      </c>
      <c r="EX99" s="165">
        <v>146</v>
      </c>
      <c r="EY99" s="165">
        <v>146</v>
      </c>
      <c r="EZ99" s="165">
        <v>146</v>
      </c>
      <c r="FA99" s="165">
        <v>146</v>
      </c>
      <c r="FB99" s="165">
        <v>146</v>
      </c>
      <c r="FC99" s="165">
        <v>146</v>
      </c>
      <c r="FD99" s="165">
        <v>146</v>
      </c>
      <c r="FE99" s="165">
        <v>146</v>
      </c>
      <c r="FF99" s="165">
        <v>146</v>
      </c>
      <c r="FG99" s="165">
        <v>146</v>
      </c>
      <c r="FH99" s="165">
        <v>146</v>
      </c>
      <c r="FI99" s="165">
        <v>146</v>
      </c>
      <c r="FJ99" s="165">
        <v>146</v>
      </c>
      <c r="FK99" s="165">
        <v>146</v>
      </c>
      <c r="FL99" s="165">
        <v>146</v>
      </c>
      <c r="FM99" s="165">
        <v>146</v>
      </c>
      <c r="FN99" s="165">
        <v>146</v>
      </c>
      <c r="FO99" s="165">
        <v>146</v>
      </c>
      <c r="FP99" s="165">
        <v>146</v>
      </c>
      <c r="FQ99" s="165">
        <v>146</v>
      </c>
      <c r="FR99" s="165">
        <v>146</v>
      </c>
      <c r="FS99" s="165">
        <v>146</v>
      </c>
      <c r="FT99" s="165">
        <v>146</v>
      </c>
      <c r="FU99" s="165">
        <v>146</v>
      </c>
      <c r="FV99" s="165">
        <v>146</v>
      </c>
      <c r="FW99" s="165">
        <v>146</v>
      </c>
      <c r="FX99" s="165">
        <v>146</v>
      </c>
      <c r="FY99" s="165">
        <v>146</v>
      </c>
      <c r="FZ99" s="165">
        <v>146</v>
      </c>
      <c r="GA99" s="165">
        <v>146</v>
      </c>
    </row>
    <row r="100" spans="2:183">
      <c r="B100" s="96" t="s">
        <v>4</v>
      </c>
      <c r="C100" s="166" t="s">
        <v>35</v>
      </c>
      <c r="D100" s="167">
        <v>45789.056970983722</v>
      </c>
      <c r="E100" s="168">
        <v>40731.723726114651</v>
      </c>
      <c r="F100" s="168">
        <v>43645.877565463554</v>
      </c>
      <c r="G100" s="168">
        <v>37277.340764331209</v>
      </c>
      <c r="H100" s="168">
        <v>9926.7728237791944</v>
      </c>
      <c r="I100" s="168">
        <v>41619.136588818117</v>
      </c>
      <c r="J100" s="168">
        <v>43305.834660297238</v>
      </c>
      <c r="K100" s="168">
        <v>43698.245753715499</v>
      </c>
      <c r="L100" s="168">
        <v>42390.204794762918</v>
      </c>
      <c r="M100" s="168">
        <v>44472.365976645429</v>
      </c>
      <c r="N100" s="168">
        <v>43419.461694975224</v>
      </c>
      <c r="O100" s="168">
        <v>44163.42931705591</v>
      </c>
      <c r="P100" s="168">
        <v>46439.827494692145</v>
      </c>
      <c r="Q100" s="168">
        <v>41382.198779193204</v>
      </c>
      <c r="R100" s="168">
        <v>43208.275389242743</v>
      </c>
      <c r="S100" s="168">
        <v>42924.85491861288</v>
      </c>
      <c r="T100" s="168">
        <v>44459.532908704881</v>
      </c>
      <c r="U100" s="168">
        <v>41942.011677282375</v>
      </c>
      <c r="V100" s="168">
        <v>43899.424539985841</v>
      </c>
      <c r="W100" s="168">
        <v>43630.927105449402</v>
      </c>
      <c r="X100" s="168">
        <v>42228.906581740972</v>
      </c>
      <c r="Y100" s="168">
        <v>44371.914808917194</v>
      </c>
      <c r="Z100" s="168">
        <v>43424.694798301491</v>
      </c>
      <c r="AA100" s="168">
        <v>43388.023708421795</v>
      </c>
      <c r="AB100" s="168">
        <v>44990.401627742394</v>
      </c>
      <c r="AC100" s="168">
        <v>40945.591825902338</v>
      </c>
      <c r="AD100" s="168">
        <v>43262.531404812456</v>
      </c>
      <c r="AE100" s="168">
        <v>42050.725849256902</v>
      </c>
      <c r="AF100" s="168">
        <v>43985.038481953292</v>
      </c>
      <c r="AG100" s="168">
        <v>41941.434005661707</v>
      </c>
      <c r="AH100" s="168">
        <v>43810.769639065817</v>
      </c>
      <c r="AI100" s="168">
        <v>43696.763977353148</v>
      </c>
      <c r="AJ100" s="168">
        <v>41725.567055909407</v>
      </c>
      <c r="AK100" s="168">
        <v>43977.193029016278</v>
      </c>
      <c r="AL100" s="168">
        <v>42515.757696390661</v>
      </c>
      <c r="AM100" s="168">
        <v>42726.36323425336</v>
      </c>
      <c r="AN100" s="168">
        <v>44923.931794055199</v>
      </c>
      <c r="AO100" s="168">
        <v>42441.441967445149</v>
      </c>
      <c r="AP100" s="168">
        <v>43819.731953290873</v>
      </c>
      <c r="AQ100" s="168">
        <v>40574.592179759376</v>
      </c>
      <c r="AR100" s="168">
        <v>9786.0969568294422</v>
      </c>
      <c r="AS100" s="168">
        <v>42566.287154989383</v>
      </c>
      <c r="AT100" s="168">
        <v>43304.347576079264</v>
      </c>
      <c r="AU100" s="168">
        <v>44258.489915074308</v>
      </c>
      <c r="AV100" s="168">
        <v>41869.12818471338</v>
      </c>
      <c r="AW100" s="168">
        <v>44004.987172682231</v>
      </c>
      <c r="AX100" s="168">
        <v>43160.908085633404</v>
      </c>
      <c r="AY100" s="168">
        <v>42696.047859164901</v>
      </c>
      <c r="AZ100" s="168">
        <v>44690.463552724694</v>
      </c>
      <c r="BA100" s="168">
        <v>40786.563163481951</v>
      </c>
      <c r="BB100" s="168">
        <v>42031.153131634819</v>
      </c>
      <c r="BC100" s="168">
        <v>39416.263269639065</v>
      </c>
      <c r="BD100" s="168">
        <v>40611.570240622787</v>
      </c>
      <c r="BE100" s="168">
        <v>39788.520877565468</v>
      </c>
      <c r="BF100" s="168">
        <v>41222.230626326964</v>
      </c>
      <c r="BG100" s="168">
        <v>41813.467799009202</v>
      </c>
      <c r="BH100" s="168">
        <v>38437.615888181172</v>
      </c>
      <c r="BI100" s="168">
        <v>41113.89508138712</v>
      </c>
      <c r="BJ100" s="168">
        <v>40269.655874026896</v>
      </c>
      <c r="BK100" s="168">
        <v>40424.849610757257</v>
      </c>
      <c r="BL100" s="168">
        <v>45476.568029016278</v>
      </c>
      <c r="BM100" s="168">
        <v>41277.833067940555</v>
      </c>
      <c r="BN100" s="168">
        <v>42361.00318471338</v>
      </c>
      <c r="BO100" s="168">
        <v>40456.204883227176</v>
      </c>
      <c r="BP100" s="168">
        <v>41977.018754423218</v>
      </c>
      <c r="BQ100" s="168">
        <v>41128.002476999289</v>
      </c>
      <c r="BR100" s="168">
        <v>43097.315994338293</v>
      </c>
      <c r="BS100" s="168">
        <v>43314.731068648267</v>
      </c>
      <c r="BT100" s="168">
        <v>40736.409677990094</v>
      </c>
      <c r="BU100" s="168">
        <v>42599.848726114651</v>
      </c>
      <c r="BV100" s="168">
        <v>44814.288747346072</v>
      </c>
      <c r="BW100" s="168">
        <v>44965.731157112525</v>
      </c>
      <c r="BX100" s="168">
        <v>47363.521762208067</v>
      </c>
      <c r="BY100" s="168">
        <v>43262.755661712668</v>
      </c>
      <c r="BZ100" s="168">
        <v>47529.176397735318</v>
      </c>
      <c r="CA100" s="168">
        <v>7686.6839171974516</v>
      </c>
      <c r="CB100" s="168">
        <v>9790.3153750884649</v>
      </c>
      <c r="CC100" s="168">
        <v>42164.759377211609</v>
      </c>
      <c r="CD100" s="168">
        <v>45719.590410474164</v>
      </c>
      <c r="CE100" s="168">
        <v>45975.674982307151</v>
      </c>
      <c r="CF100" s="168">
        <v>44265.326433121016</v>
      </c>
      <c r="CG100" s="168">
        <v>46766.940905874028</v>
      </c>
      <c r="CH100" s="168">
        <v>46556.583952583154</v>
      </c>
      <c r="CI100" s="168">
        <v>47325.880219391365</v>
      </c>
      <c r="CJ100" s="168">
        <v>48021.817498230717</v>
      </c>
      <c r="CK100" s="168">
        <v>45108.822098372257</v>
      </c>
      <c r="CL100" s="168">
        <v>48103.298832271757</v>
      </c>
      <c r="CM100" s="168">
        <v>45413.819002123142</v>
      </c>
      <c r="CN100" s="168">
        <v>45322.770258315635</v>
      </c>
      <c r="CO100" s="168">
        <v>44182.219568294408</v>
      </c>
      <c r="CP100" s="168">
        <v>46047.787508846428</v>
      </c>
      <c r="CQ100" s="168">
        <v>45793.858811040343</v>
      </c>
      <c r="CR100" s="168">
        <v>44793.55759023354</v>
      </c>
      <c r="CS100" s="168">
        <v>46901.644550601552</v>
      </c>
      <c r="CT100" s="168">
        <v>46264.768223637649</v>
      </c>
      <c r="CU100" s="168">
        <v>46969.993807501778</v>
      </c>
      <c r="CV100" s="168">
        <v>48139.154281670206</v>
      </c>
      <c r="CW100" s="168">
        <v>43491.960810332625</v>
      </c>
      <c r="CX100" s="168">
        <v>48324.84607218684</v>
      </c>
      <c r="CY100" s="168">
        <v>45358.205502476994</v>
      </c>
      <c r="CZ100" s="168">
        <v>45700.990799716914</v>
      </c>
      <c r="DA100" s="168">
        <v>44215.338818117474</v>
      </c>
      <c r="DB100" s="168">
        <v>45784.373673036091</v>
      </c>
      <c r="DC100" s="168">
        <v>46122.802105449402</v>
      </c>
      <c r="DD100" s="168">
        <v>44121.046532200991</v>
      </c>
      <c r="DE100" s="168">
        <v>46527.838818117474</v>
      </c>
      <c r="DF100" s="168">
        <v>46698.076786978068</v>
      </c>
      <c r="DG100" s="168">
        <v>46871.544585987256</v>
      </c>
      <c r="DH100" s="168">
        <v>48184.735491861291</v>
      </c>
      <c r="DI100" s="168">
        <v>43579.844302901627</v>
      </c>
      <c r="DJ100" s="168">
        <v>48271.557855626321</v>
      </c>
      <c r="DK100" s="168">
        <v>43822.147912243454</v>
      </c>
      <c r="DL100" s="168">
        <v>5899.6647204529372</v>
      </c>
      <c r="DM100" s="168">
        <v>43992.39207360227</v>
      </c>
      <c r="DN100" s="168">
        <v>45876.780343241335</v>
      </c>
      <c r="DO100" s="168">
        <v>46292.131104033971</v>
      </c>
      <c r="DP100" s="168">
        <v>43707.893665958953</v>
      </c>
      <c r="DQ100" s="168">
        <v>46877.216914366603</v>
      </c>
      <c r="DR100" s="168">
        <v>46791.987349610761</v>
      </c>
      <c r="DS100" s="168">
        <v>46677.525654635523</v>
      </c>
      <c r="DT100" s="168">
        <v>48055.063694267512</v>
      </c>
      <c r="DU100" s="168">
        <v>43581.787862703466</v>
      </c>
      <c r="DV100" s="168">
        <v>48083.7703467799</v>
      </c>
      <c r="DW100" s="168">
        <v>45409.149858457182</v>
      </c>
      <c r="DX100" s="168">
        <v>45717.30405166313</v>
      </c>
      <c r="DY100" s="168">
        <v>43408.046709129514</v>
      </c>
      <c r="DZ100" s="168">
        <v>45863.394373673036</v>
      </c>
      <c r="EA100" s="168">
        <v>46242.842799009202</v>
      </c>
      <c r="EB100" s="168">
        <v>44102.377919320592</v>
      </c>
      <c r="EC100" s="168">
        <v>46442.127565463561</v>
      </c>
      <c r="ED100" s="168">
        <v>45975.951433121016</v>
      </c>
      <c r="EE100" s="168">
        <v>46476.19780608634</v>
      </c>
      <c r="EF100" s="168">
        <v>48033.870753715499</v>
      </c>
      <c r="EG100" s="168">
        <v>45049.78857041755</v>
      </c>
      <c r="EH100" s="168">
        <v>48101.844479830143</v>
      </c>
      <c r="EI100" s="168">
        <v>45435.034058740268</v>
      </c>
      <c r="EJ100" s="168">
        <v>45864.025123849962</v>
      </c>
      <c r="EK100" s="168">
        <v>43798.058209483374</v>
      </c>
      <c r="EL100" s="168">
        <v>46045.802370842182</v>
      </c>
      <c r="EM100" s="168">
        <v>45714.849168435954</v>
      </c>
      <c r="EN100" s="168">
        <v>44299.30776716207</v>
      </c>
      <c r="EO100" s="168">
        <v>46966.466737438066</v>
      </c>
      <c r="EP100" s="168">
        <v>46051.043878273173</v>
      </c>
      <c r="EQ100" s="168">
        <v>46647.619426751582</v>
      </c>
      <c r="ER100" s="168">
        <v>47565.352972399152</v>
      </c>
      <c r="ES100" s="168">
        <v>43147.168701344657</v>
      </c>
      <c r="ET100" s="168">
        <v>47703.384642604397</v>
      </c>
      <c r="EU100" s="168">
        <v>36716.505219391365</v>
      </c>
      <c r="EV100" s="168">
        <v>15890.353857041755</v>
      </c>
      <c r="EW100" s="168">
        <v>43112.83616418967</v>
      </c>
      <c r="EX100" s="168">
        <v>45762.404458598729</v>
      </c>
      <c r="EY100" s="168">
        <v>46055.796178343953</v>
      </c>
      <c r="EZ100" s="168">
        <v>43753.450106157106</v>
      </c>
      <c r="FA100" s="168">
        <v>46103.210368011329</v>
      </c>
      <c r="FB100" s="168">
        <v>45697.048832271765</v>
      </c>
      <c r="FC100" s="168">
        <v>45582.810951875443</v>
      </c>
      <c r="FD100" s="168">
        <v>46600.213198867663</v>
      </c>
      <c r="FE100" s="168">
        <v>42484.010084925692</v>
      </c>
      <c r="FF100" s="168">
        <v>46707.399150743098</v>
      </c>
      <c r="FG100" s="168">
        <v>42981.624203821659</v>
      </c>
      <c r="FH100" s="168">
        <v>44036.438871196042</v>
      </c>
      <c r="FI100" s="168">
        <v>41512.415516631285</v>
      </c>
      <c r="FJ100" s="168">
        <v>45074.343152866248</v>
      </c>
      <c r="FK100" s="168">
        <v>45316.397735314938</v>
      </c>
      <c r="FL100" s="168">
        <v>43036.043878273173</v>
      </c>
      <c r="FM100" s="168">
        <v>45799.601026185424</v>
      </c>
      <c r="FN100" s="168">
        <v>44830.568825194619</v>
      </c>
      <c r="FO100" s="168">
        <v>45568.311217268223</v>
      </c>
      <c r="FP100" s="168">
        <v>46273.064401981603</v>
      </c>
      <c r="FQ100" s="168">
        <v>42108.833156404813</v>
      </c>
      <c r="FR100" s="168">
        <v>45921.24469214437</v>
      </c>
      <c r="FS100" s="168">
        <v>41573.806617126684</v>
      </c>
      <c r="FT100" s="168">
        <v>42846.514508138709</v>
      </c>
      <c r="FU100" s="168">
        <v>41292.681351733903</v>
      </c>
      <c r="FV100" s="168">
        <v>45005.028750884645</v>
      </c>
      <c r="FW100" s="168">
        <v>44148.064401981603</v>
      </c>
      <c r="FX100" s="168">
        <v>42732.766277423922</v>
      </c>
      <c r="FY100" s="168">
        <v>45494.299363057326</v>
      </c>
      <c r="FZ100" s="168">
        <v>44392.258934890306</v>
      </c>
      <c r="GA100" s="168">
        <v>45364.052547770698</v>
      </c>
    </row>
    <row r="101" spans="2:183">
      <c r="B101" s="96" t="s">
        <v>4</v>
      </c>
      <c r="C101" s="166" t="s">
        <v>36</v>
      </c>
      <c r="D101" s="169">
        <v>94370</v>
      </c>
      <c r="E101" s="170">
        <v>83812</v>
      </c>
      <c r="F101" s="170">
        <v>89531</v>
      </c>
      <c r="G101" s="170">
        <v>76586.64</v>
      </c>
      <c r="H101" s="170">
        <v>20359.240000000002</v>
      </c>
      <c r="I101" s="170">
        <v>85191.6</v>
      </c>
      <c r="J101" s="170">
        <v>88720</v>
      </c>
      <c r="K101" s="170">
        <v>89614</v>
      </c>
      <c r="L101" s="170">
        <v>86953.600000000006</v>
      </c>
      <c r="M101" s="170">
        <v>91342</v>
      </c>
      <c r="N101" s="170">
        <v>89298.6</v>
      </c>
      <c r="O101" s="170">
        <v>90661</v>
      </c>
      <c r="P101" s="170">
        <v>95833</v>
      </c>
      <c r="Q101" s="170">
        <v>85284</v>
      </c>
      <c r="R101" s="170">
        <v>88487</v>
      </c>
      <c r="S101" s="170">
        <v>88167.6</v>
      </c>
      <c r="T101" s="170">
        <v>91320</v>
      </c>
      <c r="U101" s="170">
        <v>85921.600000000006</v>
      </c>
      <c r="V101" s="170">
        <v>90070</v>
      </c>
      <c r="W101" s="170">
        <v>89446</v>
      </c>
      <c r="X101" s="170">
        <v>86564.6</v>
      </c>
      <c r="Y101" s="170">
        <v>91126</v>
      </c>
      <c r="Z101" s="170">
        <v>89308.6</v>
      </c>
      <c r="AA101" s="170">
        <v>88894</v>
      </c>
      <c r="AB101" s="170">
        <v>92557</v>
      </c>
      <c r="AC101" s="170">
        <v>84306</v>
      </c>
      <c r="AD101" s="170">
        <v>88621</v>
      </c>
      <c r="AE101" s="170">
        <v>86184</v>
      </c>
      <c r="AF101" s="170">
        <v>90270</v>
      </c>
      <c r="AG101" s="170">
        <v>85929.600000000006</v>
      </c>
      <c r="AH101" s="170">
        <v>89874</v>
      </c>
      <c r="AI101" s="170">
        <v>89606</v>
      </c>
      <c r="AJ101" s="170">
        <v>85442.6</v>
      </c>
      <c r="AK101" s="170">
        <v>90252</v>
      </c>
      <c r="AL101" s="170">
        <v>87227.6</v>
      </c>
      <c r="AM101" s="170">
        <v>87425</v>
      </c>
      <c r="AN101" s="170">
        <v>92424</v>
      </c>
      <c r="AO101" s="170">
        <v>87375</v>
      </c>
      <c r="AP101" s="170">
        <v>89892</v>
      </c>
      <c r="AQ101" s="170">
        <v>83168</v>
      </c>
      <c r="AR101" s="170">
        <v>20045.240000000002</v>
      </c>
      <c r="AS101" s="170">
        <v>87337.600000000006</v>
      </c>
      <c r="AT101" s="170">
        <v>88705</v>
      </c>
      <c r="AU101" s="170">
        <v>90857</v>
      </c>
      <c r="AV101" s="170">
        <v>85775.6</v>
      </c>
      <c r="AW101" s="170">
        <v>90305</v>
      </c>
      <c r="AX101" s="170">
        <v>88702.6</v>
      </c>
      <c r="AY101" s="170">
        <v>87347</v>
      </c>
      <c r="AZ101" s="170">
        <v>91889</v>
      </c>
      <c r="BA101" s="170">
        <v>83926</v>
      </c>
      <c r="BB101" s="170">
        <v>85793</v>
      </c>
      <c r="BC101" s="170">
        <v>80169.600000000006</v>
      </c>
      <c r="BD101" s="170">
        <v>82549</v>
      </c>
      <c r="BE101" s="170">
        <v>80973.600000000006</v>
      </c>
      <c r="BF101" s="170">
        <v>83927</v>
      </c>
      <c r="BG101" s="170">
        <v>85271</v>
      </c>
      <c r="BH101" s="170">
        <v>77925</v>
      </c>
      <c r="BI101" s="170">
        <v>83684</v>
      </c>
      <c r="BJ101" s="170">
        <v>82083</v>
      </c>
      <c r="BK101" s="170">
        <v>82153</v>
      </c>
      <c r="BL101" s="170">
        <v>93665</v>
      </c>
      <c r="BM101" s="170">
        <v>85041</v>
      </c>
      <c r="BN101" s="170">
        <v>86551</v>
      </c>
      <c r="BO101" s="170">
        <v>82533.600000000006</v>
      </c>
      <c r="BP101" s="170">
        <v>85653</v>
      </c>
      <c r="BQ101" s="170">
        <v>84028</v>
      </c>
      <c r="BR101" s="170">
        <v>88192</v>
      </c>
      <c r="BS101" s="170">
        <v>88690</v>
      </c>
      <c r="BT101" s="170">
        <v>83162.600000000006</v>
      </c>
      <c r="BU101" s="170">
        <v>87075</v>
      </c>
      <c r="BV101" s="170">
        <v>92393</v>
      </c>
      <c r="BW101" s="170">
        <v>92463</v>
      </c>
      <c r="BX101" s="170">
        <v>97868</v>
      </c>
      <c r="BY101" s="170">
        <v>89506</v>
      </c>
      <c r="BZ101" s="170">
        <v>98262</v>
      </c>
      <c r="CA101" s="170">
        <v>15896.6</v>
      </c>
      <c r="CB101" s="170">
        <v>20036.240000000002</v>
      </c>
      <c r="CC101" s="170">
        <v>86382.6</v>
      </c>
      <c r="CD101" s="170">
        <v>94136</v>
      </c>
      <c r="CE101" s="170">
        <v>94704</v>
      </c>
      <c r="CF101" s="170">
        <v>91131.6</v>
      </c>
      <c r="CG101" s="170">
        <v>96494</v>
      </c>
      <c r="CH101" s="170">
        <v>96337.600000000006</v>
      </c>
      <c r="CI101" s="170">
        <v>97779</v>
      </c>
      <c r="CJ101" s="170">
        <v>100366</v>
      </c>
      <c r="CK101" s="170">
        <v>94296</v>
      </c>
      <c r="CL101" s="170">
        <v>100546</v>
      </c>
      <c r="CM101" s="170">
        <v>94692.6</v>
      </c>
      <c r="CN101" s="170">
        <v>94167</v>
      </c>
      <c r="CO101" s="170">
        <v>91873.600000000006</v>
      </c>
      <c r="CP101" s="170">
        <v>95837</v>
      </c>
      <c r="CQ101" s="170">
        <v>95245</v>
      </c>
      <c r="CR101" s="170">
        <v>93256</v>
      </c>
      <c r="CS101" s="170">
        <v>97789</v>
      </c>
      <c r="CT101" s="170">
        <v>96655</v>
      </c>
      <c r="CU101" s="170">
        <v>97954</v>
      </c>
      <c r="CV101" s="170">
        <v>100130</v>
      </c>
      <c r="CW101" s="170">
        <v>90459</v>
      </c>
      <c r="CX101" s="170">
        <v>100550</v>
      </c>
      <c r="CY101" s="170">
        <v>94107</v>
      </c>
      <c r="CZ101" s="170">
        <v>94564</v>
      </c>
      <c r="DA101" s="170">
        <v>91481</v>
      </c>
      <c r="DB101" s="170">
        <v>94747</v>
      </c>
      <c r="DC101" s="170">
        <v>95518</v>
      </c>
      <c r="DD101" s="170">
        <v>91261.6</v>
      </c>
      <c r="DE101" s="170">
        <v>96441</v>
      </c>
      <c r="DF101" s="170">
        <v>97148</v>
      </c>
      <c r="DG101" s="170">
        <v>97244</v>
      </c>
      <c r="DH101" s="170">
        <v>99740</v>
      </c>
      <c r="DI101" s="170">
        <v>90212</v>
      </c>
      <c r="DJ101" s="170">
        <v>99929</v>
      </c>
      <c r="DK101" s="170">
        <v>90452</v>
      </c>
      <c r="DL101" s="170">
        <v>12140</v>
      </c>
      <c r="DM101" s="170">
        <v>90525</v>
      </c>
      <c r="DN101" s="170">
        <v>94486</v>
      </c>
      <c r="DO101" s="170">
        <v>95422</v>
      </c>
      <c r="DP101" s="170">
        <v>89866.6</v>
      </c>
      <c r="DQ101" s="170">
        <v>96749</v>
      </c>
      <c r="DR101" s="170">
        <v>96876</v>
      </c>
      <c r="DS101" s="170">
        <v>96319</v>
      </c>
      <c r="DT101" s="170">
        <v>99443</v>
      </c>
      <c r="DU101" s="170">
        <v>90216</v>
      </c>
      <c r="DV101" s="170">
        <v>99511</v>
      </c>
      <c r="DW101" s="170">
        <v>93747.6</v>
      </c>
      <c r="DX101" s="170">
        <v>94137</v>
      </c>
      <c r="DY101" s="170">
        <v>89204.6</v>
      </c>
      <c r="DZ101" s="170">
        <v>94447</v>
      </c>
      <c r="EA101" s="170">
        <v>95310</v>
      </c>
      <c r="EB101" s="170">
        <v>90766</v>
      </c>
      <c r="EC101" s="170">
        <v>95759</v>
      </c>
      <c r="ED101" s="170">
        <v>95023.6</v>
      </c>
      <c r="EE101" s="170">
        <v>95857</v>
      </c>
      <c r="EF101" s="170">
        <v>99396</v>
      </c>
      <c r="EG101" s="170">
        <v>93231</v>
      </c>
      <c r="EH101" s="170">
        <v>99549</v>
      </c>
      <c r="EI101" s="170">
        <v>93791.6</v>
      </c>
      <c r="EJ101" s="170">
        <v>94471</v>
      </c>
      <c r="EK101" s="170">
        <v>90110</v>
      </c>
      <c r="EL101" s="170">
        <v>94861</v>
      </c>
      <c r="EM101" s="170">
        <v>94112</v>
      </c>
      <c r="EN101" s="170">
        <v>91211.6</v>
      </c>
      <c r="EO101" s="170">
        <v>96947</v>
      </c>
      <c r="EP101" s="170">
        <v>95198</v>
      </c>
      <c r="EQ101" s="170">
        <v>96244</v>
      </c>
      <c r="ER101" s="170">
        <v>98327</v>
      </c>
      <c r="ES101" s="170">
        <v>89226</v>
      </c>
      <c r="ET101" s="170">
        <v>98649</v>
      </c>
      <c r="EU101" s="170">
        <v>75586</v>
      </c>
      <c r="EV101" s="170">
        <v>32652.04</v>
      </c>
      <c r="EW101" s="170">
        <v>88528.6</v>
      </c>
      <c r="EX101" s="170">
        <v>94225</v>
      </c>
      <c r="EY101" s="170">
        <v>94892</v>
      </c>
      <c r="EZ101" s="170">
        <v>89983</v>
      </c>
      <c r="FA101" s="170">
        <v>94994</v>
      </c>
      <c r="FB101" s="170">
        <v>94391</v>
      </c>
      <c r="FC101" s="170">
        <v>93822</v>
      </c>
      <c r="FD101" s="170">
        <v>96139</v>
      </c>
      <c r="FE101" s="170">
        <v>87731</v>
      </c>
      <c r="FF101" s="170">
        <v>96415</v>
      </c>
      <c r="FG101" s="170">
        <v>88257.600000000006</v>
      </c>
      <c r="FH101" s="170">
        <v>90331</v>
      </c>
      <c r="FI101" s="170">
        <v>84893</v>
      </c>
      <c r="FJ101" s="170">
        <v>92689</v>
      </c>
      <c r="FK101" s="170">
        <v>93247</v>
      </c>
      <c r="FL101" s="170">
        <v>88372</v>
      </c>
      <c r="FM101" s="170">
        <v>94341</v>
      </c>
      <c r="FN101" s="170">
        <v>92412</v>
      </c>
      <c r="FO101" s="170">
        <v>93788</v>
      </c>
      <c r="FP101" s="170">
        <v>95409</v>
      </c>
      <c r="FQ101" s="170">
        <v>86889</v>
      </c>
      <c r="FR101" s="170">
        <v>94642</v>
      </c>
      <c r="FS101" s="170">
        <v>85041</v>
      </c>
      <c r="FT101" s="170">
        <v>87622</v>
      </c>
      <c r="FU101" s="170">
        <v>84396</v>
      </c>
      <c r="FV101" s="170">
        <v>92544</v>
      </c>
      <c r="FW101" s="170">
        <v>90585</v>
      </c>
      <c r="FX101" s="170">
        <v>87667</v>
      </c>
      <c r="FY101" s="170">
        <v>93648</v>
      </c>
      <c r="FZ101" s="170">
        <v>91432</v>
      </c>
      <c r="GA101" s="170">
        <v>93339</v>
      </c>
    </row>
    <row r="102" spans="2:183">
      <c r="B102" s="171" t="s">
        <v>4</v>
      </c>
      <c r="C102" s="172" t="s">
        <v>95</v>
      </c>
      <c r="D102" s="83">
        <v>0.86877669759905729</v>
      </c>
      <c r="E102" s="84">
        <v>0.85424820613176777</v>
      </c>
      <c r="F102" s="84">
        <v>0.82422853144793051</v>
      </c>
      <c r="G102" s="84">
        <v>0.72856392694063932</v>
      </c>
      <c r="H102" s="84">
        <v>0.18742856090735013</v>
      </c>
      <c r="I102" s="84">
        <v>0.81042237442922382</v>
      </c>
      <c r="J102" s="84">
        <v>0.81676240978052728</v>
      </c>
      <c r="K102" s="84">
        <v>0.82499263514508769</v>
      </c>
      <c r="L102" s="84">
        <v>0.82718417047184178</v>
      </c>
      <c r="M102" s="84">
        <v>0.84090072175578146</v>
      </c>
      <c r="N102" s="84">
        <v>0.84949200913242018</v>
      </c>
      <c r="O102" s="84">
        <v>0.83463138901163647</v>
      </c>
      <c r="P102" s="84">
        <v>0.88224517602003238</v>
      </c>
      <c r="Q102" s="84">
        <v>0.86925146771037187</v>
      </c>
      <c r="R102" s="84">
        <v>0.81461739578730297</v>
      </c>
      <c r="S102" s="84">
        <v>0.83873287671232877</v>
      </c>
      <c r="T102" s="84">
        <v>0.84069818824569154</v>
      </c>
      <c r="U102" s="84">
        <v>0.81736681887366824</v>
      </c>
      <c r="V102" s="84">
        <v>0.82919060244513187</v>
      </c>
      <c r="W102" s="84">
        <v>0.8234460156134924</v>
      </c>
      <c r="X102" s="84">
        <v>0.82348363774733646</v>
      </c>
      <c r="Y102" s="84">
        <v>0.83891221092944468</v>
      </c>
      <c r="Z102" s="84">
        <v>0.84958713850837142</v>
      </c>
      <c r="AA102" s="84">
        <v>0.81836426572396526</v>
      </c>
      <c r="AB102" s="84">
        <v>0.85208609515392542</v>
      </c>
      <c r="AC102" s="84">
        <v>0.85928326810176126</v>
      </c>
      <c r="AD102" s="84">
        <v>0.81585100898512297</v>
      </c>
      <c r="AE102" s="84">
        <v>0.81986301369863013</v>
      </c>
      <c r="AF102" s="84">
        <v>0.83103181617322142</v>
      </c>
      <c r="AG102" s="84">
        <v>0.81744292237442928</v>
      </c>
      <c r="AH102" s="84">
        <v>0.82738621299160409</v>
      </c>
      <c r="AI102" s="84">
        <v>0.82491898659596408</v>
      </c>
      <c r="AJ102" s="84">
        <v>0.8128101217656013</v>
      </c>
      <c r="AK102" s="84">
        <v>0.83086610693769336</v>
      </c>
      <c r="AL102" s="84">
        <v>0.82979071537290716</v>
      </c>
      <c r="AM102" s="84">
        <v>0.80484055089114748</v>
      </c>
      <c r="AN102" s="84">
        <v>0.85086168802474593</v>
      </c>
      <c r="AO102" s="84">
        <v>0.85985474728389233</v>
      </c>
      <c r="AP102" s="84">
        <v>0.82755192222713214</v>
      </c>
      <c r="AQ102" s="84">
        <v>0.79117199391171988</v>
      </c>
      <c r="AR102" s="84">
        <v>0.18453785535424955</v>
      </c>
      <c r="AS102" s="84">
        <v>0.83083713850837149</v>
      </c>
      <c r="AT102" s="84">
        <v>0.81662431875092056</v>
      </c>
      <c r="AU102" s="84">
        <v>0.83643577846516426</v>
      </c>
      <c r="AV102" s="84">
        <v>0.81597792998477936</v>
      </c>
      <c r="AW102" s="84">
        <v>0.83135402857563701</v>
      </c>
      <c r="AX102" s="84">
        <v>0.84382229832572309</v>
      </c>
      <c r="AY102" s="84">
        <v>0.80412247753719257</v>
      </c>
      <c r="AZ102" s="84">
        <v>0.84593644130210632</v>
      </c>
      <c r="BA102" s="84">
        <v>0.85541014350945854</v>
      </c>
      <c r="BB102" s="84">
        <v>0.78981624686993668</v>
      </c>
      <c r="BC102" s="84">
        <v>0.76264840182648408</v>
      </c>
      <c r="BD102" s="84">
        <v>0.75995176020032407</v>
      </c>
      <c r="BE102" s="84">
        <v>0.77029680365296804</v>
      </c>
      <c r="BF102" s="84">
        <v>0.77263772278686105</v>
      </c>
      <c r="BG102" s="84">
        <v>0.78501067903962296</v>
      </c>
      <c r="BH102" s="84">
        <v>0.74129566210045661</v>
      </c>
      <c r="BI102" s="84">
        <v>0.7704006481072323</v>
      </c>
      <c r="BJ102" s="84">
        <v>0.78085045662100461</v>
      </c>
      <c r="BK102" s="84">
        <v>0.75630615701870674</v>
      </c>
      <c r="BL102" s="84">
        <v>0.86228641920754157</v>
      </c>
      <c r="BM102" s="84">
        <v>0.86677470645792565</v>
      </c>
      <c r="BN102" s="84">
        <v>0.79679444689939605</v>
      </c>
      <c r="BO102" s="84">
        <v>0.78513698630136997</v>
      </c>
      <c r="BP102" s="84">
        <v>0.78852739726027399</v>
      </c>
      <c r="BQ102" s="84">
        <v>0.79935312024353122</v>
      </c>
      <c r="BR102" s="84">
        <v>0.81190160553837087</v>
      </c>
      <c r="BS102" s="84">
        <v>0.81648622772131385</v>
      </c>
      <c r="BT102" s="84">
        <v>0.79112062404870631</v>
      </c>
      <c r="BU102" s="84">
        <v>0.8016184268669907</v>
      </c>
      <c r="BV102" s="84">
        <v>0.87892884322678844</v>
      </c>
      <c r="BW102" s="84">
        <v>0.85122072470172339</v>
      </c>
      <c r="BX102" s="84">
        <v>0.90097952570334361</v>
      </c>
      <c r="BY102" s="84">
        <v>0.91228392041748207</v>
      </c>
      <c r="BZ102" s="84">
        <v>0.90460671674768012</v>
      </c>
      <c r="CA102" s="84">
        <v>0.15122336377473364</v>
      </c>
      <c r="CB102" s="84">
        <v>0.18445500073648552</v>
      </c>
      <c r="CC102" s="84">
        <v>0.82175228310502291</v>
      </c>
      <c r="CD102" s="84">
        <v>0.86662247753719257</v>
      </c>
      <c r="CE102" s="84">
        <v>0.87185152452496684</v>
      </c>
      <c r="CF102" s="84">
        <v>0.86692922374429227</v>
      </c>
      <c r="CG102" s="84">
        <v>0.88833038739136838</v>
      </c>
      <c r="CH102" s="84">
        <v>0.91645357686453588</v>
      </c>
      <c r="CI102" s="84">
        <v>0.90016018559434374</v>
      </c>
      <c r="CJ102" s="84">
        <v>0.92397628516718222</v>
      </c>
      <c r="CK102" s="84">
        <v>0.92796410014170994</v>
      </c>
      <c r="CL102" s="84">
        <v>0.92563337752246277</v>
      </c>
      <c r="CM102" s="84">
        <v>0.90080479452054796</v>
      </c>
      <c r="CN102" s="84">
        <v>0.86690786566504641</v>
      </c>
      <c r="CO102" s="84">
        <v>0.87398782343987824</v>
      </c>
      <c r="CP102" s="84">
        <v>0.88228200029459425</v>
      </c>
      <c r="CQ102" s="84">
        <v>0.87683200765944913</v>
      </c>
      <c r="CR102" s="84">
        <v>0.88713850837138508</v>
      </c>
      <c r="CS102" s="84">
        <v>0.90025224628074829</v>
      </c>
      <c r="CT102" s="84">
        <v>0.91947298325722981</v>
      </c>
      <c r="CU102" s="84">
        <v>0.90177124760642213</v>
      </c>
      <c r="CV102" s="84">
        <v>0.92180365296803657</v>
      </c>
      <c r="CW102" s="84">
        <v>0.92199730919765166</v>
      </c>
      <c r="CX102" s="84">
        <v>0.92567020179702464</v>
      </c>
      <c r="CY102" s="84">
        <v>0.89523401826484017</v>
      </c>
      <c r="CZ102" s="84">
        <v>0.87056267491530415</v>
      </c>
      <c r="DA102" s="84">
        <v>0.87025304414003046</v>
      </c>
      <c r="DB102" s="84">
        <v>0.87224738547650615</v>
      </c>
      <c r="DC102" s="84">
        <v>0.8793452643982913</v>
      </c>
      <c r="DD102" s="84">
        <v>0.86816590563165907</v>
      </c>
      <c r="DE102" s="84">
        <v>0.88784246575342463</v>
      </c>
      <c r="DF102" s="84">
        <v>0.92416286149162863</v>
      </c>
      <c r="DG102" s="84">
        <v>0.89523493887170424</v>
      </c>
      <c r="DH102" s="84">
        <v>0.91821328619826192</v>
      </c>
      <c r="DI102" s="84">
        <v>0.91947977821265492</v>
      </c>
      <c r="DJ102" s="84">
        <v>0.91995323317130651</v>
      </c>
      <c r="DK102" s="84">
        <v>0.86046423135464234</v>
      </c>
      <c r="DL102" s="84">
        <v>0.11176167329503608</v>
      </c>
      <c r="DM102" s="84">
        <v>0.86115867579908678</v>
      </c>
      <c r="DN102" s="84">
        <v>0.86984460156134924</v>
      </c>
      <c r="DO102" s="84">
        <v>0.87846148180880834</v>
      </c>
      <c r="DP102" s="84">
        <v>0.85489535768645364</v>
      </c>
      <c r="DQ102" s="84">
        <v>0.89067793489468261</v>
      </c>
      <c r="DR102" s="84">
        <v>0.92157534246575346</v>
      </c>
      <c r="DS102" s="84">
        <v>0.88671932537928999</v>
      </c>
      <c r="DT102" s="84">
        <v>0.9154790838120489</v>
      </c>
      <c r="DU102" s="84">
        <v>0.91952054794520544</v>
      </c>
      <c r="DV102" s="84">
        <v>0.91610509647959937</v>
      </c>
      <c r="DW102" s="84">
        <v>0.89181506849315073</v>
      </c>
      <c r="DX102" s="84">
        <v>0.86663168360583298</v>
      </c>
      <c r="DY102" s="84">
        <v>0.84859779299847804</v>
      </c>
      <c r="DZ102" s="84">
        <v>0.86948556488437179</v>
      </c>
      <c r="EA102" s="84">
        <v>0.87743040212107826</v>
      </c>
      <c r="EB102" s="84">
        <v>0.86345129375951291</v>
      </c>
      <c r="EC102" s="84">
        <v>0.88156392694063923</v>
      </c>
      <c r="ED102" s="84">
        <v>0.90395357686453581</v>
      </c>
      <c r="EE102" s="84">
        <v>0.88246612166740312</v>
      </c>
      <c r="EF102" s="84">
        <v>0.91504639858594783</v>
      </c>
      <c r="EG102" s="84">
        <v>0.91748346717052431</v>
      </c>
      <c r="EH102" s="84">
        <v>0.91645492708793641</v>
      </c>
      <c r="EI102" s="84">
        <v>0.89223363774733644</v>
      </c>
      <c r="EJ102" s="84">
        <v>0.86970651053174253</v>
      </c>
      <c r="EK102" s="84">
        <v>0.85721080669710803</v>
      </c>
      <c r="EL102" s="84">
        <v>0.87329687730151717</v>
      </c>
      <c r="EM102" s="84">
        <v>0.86640153188982172</v>
      </c>
      <c r="EN102" s="84">
        <v>0.86769025875190264</v>
      </c>
      <c r="EO102" s="84">
        <v>0.89250073648549122</v>
      </c>
      <c r="EP102" s="84">
        <v>0.90561263318112628</v>
      </c>
      <c r="EQ102" s="84">
        <v>0.88602887023125643</v>
      </c>
      <c r="ER102" s="84">
        <v>0.90520511120930913</v>
      </c>
      <c r="ES102" s="84">
        <v>0.90943003913894327</v>
      </c>
      <c r="ET102" s="84">
        <v>0.90816946531153331</v>
      </c>
      <c r="EU102" s="84">
        <v>0.71904490106544905</v>
      </c>
      <c r="EV102" s="84">
        <v>0.30059692149064665</v>
      </c>
      <c r="EW102" s="84">
        <v>0.84216704718417057</v>
      </c>
      <c r="EX102" s="84">
        <v>0.86744181764619233</v>
      </c>
      <c r="EY102" s="84">
        <v>0.87358226542937101</v>
      </c>
      <c r="EZ102" s="84">
        <v>0.85600266362252664</v>
      </c>
      <c r="FA102" s="84">
        <v>0.87452128443069677</v>
      </c>
      <c r="FB102" s="84">
        <v>0.8979356925418569</v>
      </c>
      <c r="FC102" s="84">
        <v>0.8637317719840919</v>
      </c>
      <c r="FD102" s="84">
        <v>0.88506223302400944</v>
      </c>
      <c r="FE102" s="84">
        <v>0.89419235159817356</v>
      </c>
      <c r="FF102" s="84">
        <v>0.88760310796877306</v>
      </c>
      <c r="FG102" s="84">
        <v>0.8395890410958905</v>
      </c>
      <c r="FH102" s="84">
        <v>0.83159338636028868</v>
      </c>
      <c r="FI102" s="84">
        <v>0.80758181126331807</v>
      </c>
      <c r="FJ102" s="84">
        <v>0.8533012962144646</v>
      </c>
      <c r="FK102" s="84">
        <v>0.85843828251583443</v>
      </c>
      <c r="FL102" s="84">
        <v>0.84067732115677318</v>
      </c>
      <c r="FM102" s="84">
        <v>0.86850972160848428</v>
      </c>
      <c r="FN102" s="84">
        <v>0.87910958904109593</v>
      </c>
      <c r="FO102" s="84">
        <v>0.86341876565031672</v>
      </c>
      <c r="FP102" s="84">
        <v>0.87834180291648256</v>
      </c>
      <c r="FQ102" s="84">
        <v>0.88561032289628183</v>
      </c>
      <c r="FR102" s="84">
        <v>0.87128074826925905</v>
      </c>
      <c r="FS102" s="84">
        <v>0.80898972602739727</v>
      </c>
      <c r="FT102" s="84">
        <v>0.80665414641331568</v>
      </c>
      <c r="FU102" s="84">
        <v>0.80285388127853885</v>
      </c>
      <c r="FV102" s="84">
        <v>0.85196641626159964</v>
      </c>
      <c r="FW102" s="84">
        <v>0.83393172779496239</v>
      </c>
      <c r="FX102" s="84">
        <v>0.83397070015220698</v>
      </c>
      <c r="FY102" s="84">
        <v>0.86212991604065403</v>
      </c>
      <c r="FZ102" s="84">
        <v>0.86978691019786913</v>
      </c>
      <c r="GA102" s="84">
        <v>0.85928524083075564</v>
      </c>
    </row>
    <row r="103" spans="2:183">
      <c r="B103" s="96" t="s">
        <v>4</v>
      </c>
      <c r="C103" s="166" t="s">
        <v>268</v>
      </c>
      <c r="D103" s="169">
        <v>1035199</v>
      </c>
      <c r="E103" s="170">
        <v>920862.81</v>
      </c>
      <c r="F103" s="170">
        <v>986746</v>
      </c>
      <c r="G103" s="170">
        <v>842766.12</v>
      </c>
      <c r="H103" s="170">
        <v>224424.48</v>
      </c>
      <c r="I103" s="170">
        <v>940925.43999999994</v>
      </c>
      <c r="J103" s="170">
        <v>979058.31</v>
      </c>
      <c r="K103" s="170">
        <v>987929.94</v>
      </c>
      <c r="L103" s="170">
        <v>958357.75</v>
      </c>
      <c r="M103" s="170">
        <v>1005431.25</v>
      </c>
      <c r="N103" s="170">
        <v>981627.19</v>
      </c>
      <c r="O103" s="170">
        <v>998446.81</v>
      </c>
      <c r="P103" s="170">
        <v>1049911.6200000001</v>
      </c>
      <c r="Q103" s="170">
        <v>935568.75</v>
      </c>
      <c r="R103" s="170">
        <v>976852.69</v>
      </c>
      <c r="S103" s="170">
        <v>970445.12</v>
      </c>
      <c r="T103" s="170">
        <v>1005141.12</v>
      </c>
      <c r="U103" s="170">
        <v>948225</v>
      </c>
      <c r="V103" s="170">
        <v>992478.19</v>
      </c>
      <c r="W103" s="170">
        <v>986408</v>
      </c>
      <c r="X103" s="170">
        <v>954711.12</v>
      </c>
      <c r="Y103" s="170">
        <v>1003160.25</v>
      </c>
      <c r="Z103" s="170">
        <v>981745.5</v>
      </c>
      <c r="AA103" s="170">
        <v>980916.44</v>
      </c>
      <c r="AB103" s="170">
        <v>1017143</v>
      </c>
      <c r="AC103" s="170">
        <v>925697.94</v>
      </c>
      <c r="AD103" s="170">
        <v>978079.31</v>
      </c>
      <c r="AE103" s="170">
        <v>950682.81</v>
      </c>
      <c r="AF103" s="170">
        <v>994413.75</v>
      </c>
      <c r="AG103" s="170">
        <v>948211.94</v>
      </c>
      <c r="AH103" s="170">
        <v>990473.88</v>
      </c>
      <c r="AI103" s="170">
        <v>987896.44</v>
      </c>
      <c r="AJ103" s="170">
        <v>943331.62</v>
      </c>
      <c r="AK103" s="170">
        <v>994236.38</v>
      </c>
      <c r="AL103" s="170">
        <v>961196.25</v>
      </c>
      <c r="AM103" s="170">
        <v>965957.62</v>
      </c>
      <c r="AN103" s="170">
        <v>1015640.25</v>
      </c>
      <c r="AO103" s="170">
        <v>959516.12</v>
      </c>
      <c r="AP103" s="170">
        <v>990676.5</v>
      </c>
      <c r="AQ103" s="170">
        <v>917310.38</v>
      </c>
      <c r="AR103" s="170">
        <v>221244.08</v>
      </c>
      <c r="AS103" s="170">
        <v>962338.62</v>
      </c>
      <c r="AT103" s="170">
        <v>979024.69</v>
      </c>
      <c r="AU103" s="170">
        <v>1000595.94</v>
      </c>
      <c r="AV103" s="170">
        <v>946577.25</v>
      </c>
      <c r="AW103" s="170">
        <v>994864.75</v>
      </c>
      <c r="AX103" s="170">
        <v>975781.81</v>
      </c>
      <c r="AY103" s="170">
        <v>965272.25</v>
      </c>
      <c r="AZ103" s="170">
        <v>1010362</v>
      </c>
      <c r="BA103" s="170">
        <v>922102.62</v>
      </c>
      <c r="BB103" s="170">
        <v>950240.31</v>
      </c>
      <c r="BC103" s="170">
        <v>891122.88</v>
      </c>
      <c r="BD103" s="170">
        <v>918146.38</v>
      </c>
      <c r="BE103" s="170">
        <v>899538.88</v>
      </c>
      <c r="BF103" s="170">
        <v>931952.19</v>
      </c>
      <c r="BG103" s="170">
        <v>945318.88</v>
      </c>
      <c r="BH103" s="170">
        <v>868997.62</v>
      </c>
      <c r="BI103" s="170">
        <v>929502.94</v>
      </c>
      <c r="BJ103" s="170">
        <v>910416.38</v>
      </c>
      <c r="BK103" s="170">
        <v>913925</v>
      </c>
      <c r="BL103" s="170">
        <v>1028134.25</v>
      </c>
      <c r="BM103" s="170">
        <v>933209.25</v>
      </c>
      <c r="BN103" s="170">
        <v>957697.56</v>
      </c>
      <c r="BO103" s="170">
        <v>914633.88</v>
      </c>
      <c r="BP103" s="170">
        <v>949016.44</v>
      </c>
      <c r="BQ103" s="170">
        <v>929821.88</v>
      </c>
      <c r="BR103" s="170">
        <v>974344.12</v>
      </c>
      <c r="BS103" s="170">
        <v>979259.44</v>
      </c>
      <c r="BT103" s="170">
        <v>920968.75</v>
      </c>
      <c r="BU103" s="170">
        <v>963097.38</v>
      </c>
      <c r="BV103" s="170">
        <v>1013161.44</v>
      </c>
      <c r="BW103" s="170">
        <v>1016585.25</v>
      </c>
      <c r="BX103" s="170">
        <v>1070794.5</v>
      </c>
      <c r="BY103" s="170">
        <v>978084.38</v>
      </c>
      <c r="BZ103" s="170">
        <v>1074539.6200000001</v>
      </c>
      <c r="CA103" s="170">
        <v>173780.55</v>
      </c>
      <c r="CB103" s="170">
        <v>221339.45</v>
      </c>
      <c r="CC103" s="170">
        <v>953260.88</v>
      </c>
      <c r="CD103" s="170">
        <v>1033628.5</v>
      </c>
      <c r="CE103" s="170">
        <v>1039418.06</v>
      </c>
      <c r="CF103" s="170">
        <v>1000750.5</v>
      </c>
      <c r="CG103" s="170">
        <v>1057307</v>
      </c>
      <c r="CH103" s="170">
        <v>1052551.25</v>
      </c>
      <c r="CI103" s="170">
        <v>1069943.5</v>
      </c>
      <c r="CJ103" s="170">
        <v>1085677.25</v>
      </c>
      <c r="CK103" s="170">
        <v>1019820.25</v>
      </c>
      <c r="CL103" s="170">
        <v>1087519.3799999999</v>
      </c>
      <c r="CM103" s="170">
        <v>1026715.62</v>
      </c>
      <c r="CN103" s="170">
        <v>1024657.19</v>
      </c>
      <c r="CO103" s="170">
        <v>998871.62</v>
      </c>
      <c r="CP103" s="170">
        <v>1041048.38</v>
      </c>
      <c r="CQ103" s="170">
        <v>1035307.56</v>
      </c>
      <c r="CR103" s="170">
        <v>1012692.75</v>
      </c>
      <c r="CS103" s="170">
        <v>1060352.3799999999</v>
      </c>
      <c r="CT103" s="170">
        <v>1045953.88</v>
      </c>
      <c r="CU103" s="170">
        <v>1061897.6200000001</v>
      </c>
      <c r="CV103" s="170">
        <v>1088330</v>
      </c>
      <c r="CW103" s="170">
        <v>983266.25</v>
      </c>
      <c r="CX103" s="170">
        <v>1092528.1200000001</v>
      </c>
      <c r="CY103" s="170">
        <v>1025458.31</v>
      </c>
      <c r="CZ103" s="170">
        <v>1033208</v>
      </c>
      <c r="DA103" s="170">
        <v>999620.38</v>
      </c>
      <c r="DB103" s="170">
        <v>1035093.12</v>
      </c>
      <c r="DC103" s="170">
        <v>1042744.31</v>
      </c>
      <c r="DD103" s="170">
        <v>997488.62</v>
      </c>
      <c r="DE103" s="170">
        <v>1051901.3799999999</v>
      </c>
      <c r="DF103" s="170">
        <v>1055750.1200000001</v>
      </c>
      <c r="DG103" s="170">
        <v>1059671.8799999999</v>
      </c>
      <c r="DH103" s="170">
        <v>1089360.5</v>
      </c>
      <c r="DI103" s="170">
        <v>985253.12</v>
      </c>
      <c r="DJ103" s="170">
        <v>1091323.3799999999</v>
      </c>
      <c r="DK103" s="170">
        <v>990731.12</v>
      </c>
      <c r="DL103" s="170">
        <v>133379.62</v>
      </c>
      <c r="DM103" s="170">
        <v>994580</v>
      </c>
      <c r="DN103" s="170">
        <v>1037182.25</v>
      </c>
      <c r="DO103" s="170">
        <v>1046572.5</v>
      </c>
      <c r="DP103" s="170">
        <v>988148.06</v>
      </c>
      <c r="DQ103" s="170">
        <v>1059800.1200000001</v>
      </c>
      <c r="DR103" s="170">
        <v>1057873.25</v>
      </c>
      <c r="DS103" s="170">
        <v>1055285.5</v>
      </c>
      <c r="DT103" s="170">
        <v>1086428.8799999999</v>
      </c>
      <c r="DU103" s="170">
        <v>985297.06</v>
      </c>
      <c r="DV103" s="170">
        <v>1087077.8799999999</v>
      </c>
      <c r="DW103" s="170">
        <v>1026610.06</v>
      </c>
      <c r="DX103" s="170">
        <v>1033576.81</v>
      </c>
      <c r="DY103" s="170">
        <v>981369.12</v>
      </c>
      <c r="DZ103" s="170">
        <v>1036879.62</v>
      </c>
      <c r="EA103" s="170">
        <v>1045458.19</v>
      </c>
      <c r="EB103" s="170">
        <v>997066.56</v>
      </c>
      <c r="EC103" s="170">
        <v>1049963.6200000001</v>
      </c>
      <c r="ED103" s="170">
        <v>1039424.31</v>
      </c>
      <c r="EE103" s="170">
        <v>1050733.8799999999</v>
      </c>
      <c r="EF103" s="170">
        <v>1085949.75</v>
      </c>
      <c r="EG103" s="170">
        <v>1018485.62</v>
      </c>
      <c r="EH103" s="170">
        <v>1087486.5</v>
      </c>
      <c r="EI103" s="170">
        <v>1027195.25</v>
      </c>
      <c r="EJ103" s="170">
        <v>1036893.88</v>
      </c>
      <c r="EK103" s="170">
        <v>990186.5</v>
      </c>
      <c r="EL103" s="170">
        <v>1041003.5</v>
      </c>
      <c r="EM103" s="170">
        <v>1033521.31</v>
      </c>
      <c r="EN103" s="170">
        <v>1001518.75</v>
      </c>
      <c r="EO103" s="170">
        <v>1061817.8799999999</v>
      </c>
      <c r="EP103" s="170">
        <v>1041122</v>
      </c>
      <c r="EQ103" s="170">
        <v>1054609.3799999999</v>
      </c>
      <c r="ER103" s="170">
        <v>1075357.5</v>
      </c>
      <c r="ES103" s="170">
        <v>975471.19</v>
      </c>
      <c r="ET103" s="170">
        <v>1078478.1200000001</v>
      </c>
      <c r="EU103" s="170">
        <v>830086.75</v>
      </c>
      <c r="EV103" s="170">
        <v>359249.12</v>
      </c>
      <c r="EW103" s="170">
        <v>974695</v>
      </c>
      <c r="EX103" s="170">
        <v>1034596.44</v>
      </c>
      <c r="EY103" s="170">
        <v>1041229.44</v>
      </c>
      <c r="EZ103" s="170">
        <v>989178</v>
      </c>
      <c r="FA103" s="170">
        <v>1042301.38</v>
      </c>
      <c r="FB103" s="170">
        <v>1033118.88</v>
      </c>
      <c r="FC103" s="170">
        <v>1030536.19</v>
      </c>
      <c r="FD103" s="170">
        <v>1053537.6200000001</v>
      </c>
      <c r="FE103" s="170">
        <v>960478.5</v>
      </c>
      <c r="FF103" s="170">
        <v>1055960.8799999999</v>
      </c>
      <c r="FG103" s="170">
        <v>971728.56</v>
      </c>
      <c r="FH103" s="170">
        <v>995575.81</v>
      </c>
      <c r="FI103" s="170">
        <v>938512.69</v>
      </c>
      <c r="FJ103" s="170">
        <v>1019040.75</v>
      </c>
      <c r="FK103" s="170">
        <v>1024513.12</v>
      </c>
      <c r="FL103" s="170">
        <v>972958.88</v>
      </c>
      <c r="FM103" s="170">
        <v>1035437.38</v>
      </c>
      <c r="FN103" s="170">
        <v>1013529.5</v>
      </c>
      <c r="FO103" s="170">
        <v>1030208.38</v>
      </c>
      <c r="FP103" s="170">
        <v>1046141.4399999999</v>
      </c>
      <c r="FQ103" s="170">
        <v>951996.5</v>
      </c>
      <c r="FR103" s="170">
        <v>1038187.5</v>
      </c>
      <c r="FS103" s="170">
        <v>939900.62</v>
      </c>
      <c r="FT103" s="170">
        <v>968674</v>
      </c>
      <c r="FU103" s="170">
        <v>933544.94</v>
      </c>
      <c r="FV103" s="170">
        <v>1017473.69</v>
      </c>
      <c r="FW103" s="170">
        <v>998099.44</v>
      </c>
      <c r="FX103" s="170">
        <v>966102.38</v>
      </c>
      <c r="FY103" s="170">
        <v>1028535.12</v>
      </c>
      <c r="FZ103" s="170">
        <v>1003620.19</v>
      </c>
      <c r="GA103" s="170">
        <v>1025590.5</v>
      </c>
    </row>
    <row r="104" spans="2:183">
      <c r="B104" s="171" t="s">
        <v>4</v>
      </c>
      <c r="C104" s="172" t="s">
        <v>269</v>
      </c>
      <c r="D104" s="455">
        <v>10.969577196142842</v>
      </c>
      <c r="E104" s="456">
        <v>10.987242996229657</v>
      </c>
      <c r="F104" s="456">
        <v>11.021277546324736</v>
      </c>
      <c r="G104" s="456">
        <v>11.004087919250669</v>
      </c>
      <c r="H104" s="456">
        <v>11.023224835504665</v>
      </c>
      <c r="I104" s="456">
        <v>11.044814746993834</v>
      </c>
      <c r="J104" s="456">
        <v>11.03537319657349</v>
      </c>
      <c r="K104" s="456">
        <v>11.024281250697435</v>
      </c>
      <c r="L104" s="456">
        <v>11.021484446877414</v>
      </c>
      <c r="M104" s="456">
        <v>11.007326859495084</v>
      </c>
      <c r="N104" s="456">
        <v>10.992638070473667</v>
      </c>
      <c r="O104" s="456">
        <v>11.012969303228511</v>
      </c>
      <c r="P104" s="456">
        <v>10.955637619609114</v>
      </c>
      <c r="Q104" s="456">
        <v>10.970038342479246</v>
      </c>
      <c r="R104" s="456">
        <v>11.039505125046617</v>
      </c>
      <c r="S104" s="456">
        <v>11.006822460858636</v>
      </c>
      <c r="T104" s="456">
        <v>11.006801576872537</v>
      </c>
      <c r="U104" s="456">
        <v>11.035932757304332</v>
      </c>
      <c r="V104" s="456">
        <v>11.018965138225823</v>
      </c>
      <c r="W104" s="456">
        <v>11.027972184334683</v>
      </c>
      <c r="X104" s="456">
        <v>11.02888617286974</v>
      </c>
      <c r="Y104" s="456">
        <v>11.008496477404911</v>
      </c>
      <c r="Z104" s="456">
        <v>10.992731942948383</v>
      </c>
      <c r="AA104" s="456">
        <v>11.034675456161271</v>
      </c>
      <c r="AB104" s="456">
        <v>10.989368713333405</v>
      </c>
      <c r="AC104" s="456">
        <v>10.980214219628495</v>
      </c>
      <c r="AD104" s="456">
        <v>11.036653953351914</v>
      </c>
      <c r="AE104" s="456">
        <v>11.030850389863549</v>
      </c>
      <c r="AF104" s="456">
        <v>11.015993685609837</v>
      </c>
      <c r="AG104" s="456">
        <v>11.034753332960934</v>
      </c>
      <c r="AH104" s="456">
        <v>11.020694305360838</v>
      </c>
      <c r="AI104" s="456">
        <v>11.024891636720755</v>
      </c>
      <c r="AJ104" s="456">
        <v>11.040530367755663</v>
      </c>
      <c r="AK104" s="456">
        <v>11.016225457607588</v>
      </c>
      <c r="AL104" s="456">
        <v>11.019404981909394</v>
      </c>
      <c r="AM104" s="456">
        <v>11.048986216757221</v>
      </c>
      <c r="AN104" s="456">
        <v>10.988923331602182</v>
      </c>
      <c r="AO104" s="456">
        <v>10.981586494992847</v>
      </c>
      <c r="AP104" s="456">
        <v>11.020741556534508</v>
      </c>
      <c r="AQ104" s="456">
        <v>11.029607300884956</v>
      </c>
      <c r="AR104" s="456">
        <v>11.037237768168401</v>
      </c>
      <c r="AS104" s="456">
        <v>11.018606190231926</v>
      </c>
      <c r="AT104" s="456">
        <v>11.036860267177723</v>
      </c>
      <c r="AU104" s="456">
        <v>11.012865712053006</v>
      </c>
      <c r="AV104" s="456">
        <v>11.035507183861144</v>
      </c>
      <c r="AW104" s="456">
        <v>11.016718343391839</v>
      </c>
      <c r="AX104" s="456">
        <v>11.000599869676876</v>
      </c>
      <c r="AY104" s="456">
        <v>11.051006331070329</v>
      </c>
      <c r="AZ104" s="456">
        <v>10.995461916007356</v>
      </c>
      <c r="BA104" s="456">
        <v>10.987091247050973</v>
      </c>
      <c r="BB104" s="456">
        <v>11.075965521662607</v>
      </c>
      <c r="BC104" s="456">
        <v>11.115471201053765</v>
      </c>
      <c r="BD104" s="456">
        <v>11.122440974451537</v>
      </c>
      <c r="BE104" s="456">
        <v>11.109038995425669</v>
      </c>
      <c r="BF104" s="456">
        <v>11.104319110655688</v>
      </c>
      <c r="BG104" s="456">
        <v>11.086053640745389</v>
      </c>
      <c r="BH104" s="456">
        <v>11.151717933910811</v>
      </c>
      <c r="BI104" s="456">
        <v>11.107295779360451</v>
      </c>
      <c r="BJ104" s="456">
        <v>11.091412107257288</v>
      </c>
      <c r="BK104" s="456">
        <v>11.12466982337833</v>
      </c>
      <c r="BL104" s="456">
        <v>10.976717557251908</v>
      </c>
      <c r="BM104" s="456">
        <v>10.973639185804494</v>
      </c>
      <c r="BN104" s="456">
        <v>11.065124146457002</v>
      </c>
      <c r="BO104" s="456">
        <v>11.08195789351246</v>
      </c>
      <c r="BP104" s="456">
        <v>11.079780509731124</v>
      </c>
      <c r="BQ104" s="456">
        <v>11.0656195553863</v>
      </c>
      <c r="BR104" s="456">
        <v>11.047987572568941</v>
      </c>
      <c r="BS104" s="456">
        <v>11.041373773818918</v>
      </c>
      <c r="BT104" s="456">
        <v>11.074314054635135</v>
      </c>
      <c r="BU104" s="456">
        <v>11.060549870801033</v>
      </c>
      <c r="BV104" s="456">
        <v>10.96578139036507</v>
      </c>
      <c r="BW104" s="456">
        <v>10.994508614256514</v>
      </c>
      <c r="BX104" s="456">
        <v>10.941211631994115</v>
      </c>
      <c r="BY104" s="456">
        <v>10.927584519473555</v>
      </c>
      <c r="BZ104" s="456">
        <v>10.935454397427288</v>
      </c>
      <c r="CA104" s="456">
        <v>10.931931985456009</v>
      </c>
      <c r="CB104" s="456">
        <v>11.046955416784785</v>
      </c>
      <c r="CC104" s="456">
        <v>11.035334430776567</v>
      </c>
      <c r="CD104" s="456">
        <v>10.980161680972211</v>
      </c>
      <c r="CE104" s="456">
        <v>10.975439896942051</v>
      </c>
      <c r="CF104" s="456">
        <v>10.981377480478779</v>
      </c>
      <c r="CG104" s="456">
        <v>10.957230501378325</v>
      </c>
      <c r="CH104" s="456">
        <v>10.925653638869973</v>
      </c>
      <c r="CI104" s="456">
        <v>10.942467196432771</v>
      </c>
      <c r="CJ104" s="456">
        <v>10.817181615288046</v>
      </c>
      <c r="CK104" s="456">
        <v>10.815095550182404</v>
      </c>
      <c r="CL104" s="456">
        <v>10.816137688222305</v>
      </c>
      <c r="CM104" s="456">
        <v>10.842617268931257</v>
      </c>
      <c r="CN104" s="456">
        <v>10.881276774241506</v>
      </c>
      <c r="CO104" s="456">
        <v>10.872237726615698</v>
      </c>
      <c r="CP104" s="456">
        <v>10.862697914166763</v>
      </c>
      <c r="CQ104" s="456">
        <v>10.869941309255079</v>
      </c>
      <c r="CR104" s="456">
        <v>10.859277151068028</v>
      </c>
      <c r="CS104" s="456">
        <v>10.843268465778358</v>
      </c>
      <c r="CT104" s="456">
        <v>10.82151859707206</v>
      </c>
      <c r="CU104" s="456">
        <v>10.840778528697145</v>
      </c>
      <c r="CV104" s="456">
        <v>10.869170078897433</v>
      </c>
      <c r="CW104" s="456">
        <v>10.869744856785948</v>
      </c>
      <c r="CX104" s="456">
        <v>10.865520835405272</v>
      </c>
      <c r="CY104" s="456">
        <v>10.896727236018576</v>
      </c>
      <c r="CZ104" s="456">
        <v>10.926018357937481</v>
      </c>
      <c r="DA104" s="456">
        <v>10.927081907718543</v>
      </c>
      <c r="DB104" s="456">
        <v>10.924811550761502</v>
      </c>
      <c r="DC104" s="456">
        <v>10.916730982642015</v>
      </c>
      <c r="DD104" s="456">
        <v>10.929992680382547</v>
      </c>
      <c r="DE104" s="456">
        <v>10.907201086674753</v>
      </c>
      <c r="DF104" s="456">
        <v>10.867440606085561</v>
      </c>
      <c r="DG104" s="456">
        <v>10.897041257044135</v>
      </c>
      <c r="DH104" s="456">
        <v>10.922002205734911</v>
      </c>
      <c r="DI104" s="456">
        <v>10.921530616769388</v>
      </c>
      <c r="DJ104" s="456">
        <v>10.920987701267899</v>
      </c>
      <c r="DK104" s="456">
        <v>10.953114580108787</v>
      </c>
      <c r="DL104" s="456">
        <v>10.986789126853377</v>
      </c>
      <c r="DM104" s="456">
        <v>10.986799226732947</v>
      </c>
      <c r="DN104" s="456">
        <v>10.977099781978282</v>
      </c>
      <c r="DO104" s="456">
        <v>10.967832365701829</v>
      </c>
      <c r="DP104" s="456">
        <v>10.995720990890943</v>
      </c>
      <c r="DQ104" s="456">
        <v>10.954119629143454</v>
      </c>
      <c r="DR104" s="456">
        <v>10.919869214253271</v>
      </c>
      <c r="DS104" s="456">
        <v>10.956150915188074</v>
      </c>
      <c r="DT104" s="456">
        <v>10.925141840049072</v>
      </c>
      <c r="DU104" s="456">
        <v>10.921533430877007</v>
      </c>
      <c r="DV104" s="456">
        <v>10.924198128850076</v>
      </c>
      <c r="DW104" s="456">
        <v>10.950787646830426</v>
      </c>
      <c r="DX104" s="456">
        <v>10.979495947395817</v>
      </c>
      <c r="DY104" s="456">
        <v>11.001328631034722</v>
      </c>
      <c r="DZ104" s="456">
        <v>10.978428324880621</v>
      </c>
      <c r="EA104" s="456">
        <v>10.969029377819746</v>
      </c>
      <c r="EB104" s="456">
        <v>10.985022585549656</v>
      </c>
      <c r="EC104" s="456">
        <v>10.964646873923078</v>
      </c>
      <c r="ED104" s="456">
        <v>10.938591149988003</v>
      </c>
      <c r="EE104" s="456">
        <v>10.961472610242339</v>
      </c>
      <c r="EF104" s="456">
        <v>10.925487444162743</v>
      </c>
      <c r="EG104" s="456">
        <v>10.924323669165835</v>
      </c>
      <c r="EH104" s="456">
        <v>10.924132839104361</v>
      </c>
      <c r="EI104" s="456">
        <v>10.951889614848238</v>
      </c>
      <c r="EJ104" s="456">
        <v>10.975790242508284</v>
      </c>
      <c r="EK104" s="456">
        <v>10.988641660193098</v>
      </c>
      <c r="EL104" s="456">
        <v>10.973988256501618</v>
      </c>
      <c r="EM104" s="456">
        <v>10.981822828119688</v>
      </c>
      <c r="EN104" s="456">
        <v>10.980168640830771</v>
      </c>
      <c r="EO104" s="456">
        <v>10.952560471185286</v>
      </c>
      <c r="EP104" s="456">
        <v>10.936385218176852</v>
      </c>
      <c r="EQ104" s="456">
        <v>10.957663646564979</v>
      </c>
      <c r="ER104" s="456">
        <v>10.93654337058997</v>
      </c>
      <c r="ES104" s="456">
        <v>10.932589043552326</v>
      </c>
      <c r="ET104" s="456">
        <v>10.932478991170717</v>
      </c>
      <c r="EU104" s="456">
        <v>10.982017172492261</v>
      </c>
      <c r="EV104" s="456">
        <v>11.002348398446161</v>
      </c>
      <c r="EW104" s="456">
        <v>11.009944808796252</v>
      </c>
      <c r="EX104" s="456">
        <v>10.980063040594322</v>
      </c>
      <c r="EY104" s="456">
        <v>10.972784217847657</v>
      </c>
      <c r="EZ104" s="456">
        <v>10.992943111476611</v>
      </c>
      <c r="FA104" s="456">
        <v>10.972286460197486</v>
      </c>
      <c r="FB104" s="456">
        <v>10.945099426852137</v>
      </c>
      <c r="FC104" s="456">
        <v>10.983950352795718</v>
      </c>
      <c r="FD104" s="456">
        <v>10.958483237811919</v>
      </c>
      <c r="FE104" s="456">
        <v>10.947994437542032</v>
      </c>
      <c r="FF104" s="456">
        <v>10.952246849556603</v>
      </c>
      <c r="FG104" s="456">
        <v>11.010140316527982</v>
      </c>
      <c r="FH104" s="456">
        <v>11.021419114146861</v>
      </c>
      <c r="FI104" s="456">
        <v>11.05524236391693</v>
      </c>
      <c r="FJ104" s="456">
        <v>10.994192946304308</v>
      </c>
      <c r="FK104" s="456">
        <v>10.987089343356891</v>
      </c>
      <c r="FL104" s="456">
        <v>11.009809441904675</v>
      </c>
      <c r="FM104" s="456">
        <v>10.975475986050604</v>
      </c>
      <c r="FN104" s="456">
        <v>10.967509630783882</v>
      </c>
      <c r="FO104" s="456">
        <v>10.984437028191239</v>
      </c>
      <c r="FP104" s="456">
        <v>10.964808770661048</v>
      </c>
      <c r="FQ104" s="456">
        <v>10.956467446972574</v>
      </c>
      <c r="FR104" s="456">
        <v>10.969627649457957</v>
      </c>
      <c r="FS104" s="456">
        <v>11.052323232323232</v>
      </c>
      <c r="FT104" s="456">
        <v>11.055145967907603</v>
      </c>
      <c r="FU104" s="456">
        <v>11.061483245651452</v>
      </c>
      <c r="FV104" s="456">
        <v>10.994485758125863</v>
      </c>
      <c r="FW104" s="456">
        <v>11.018374344538278</v>
      </c>
      <c r="FX104" s="456">
        <v>11.020137337880845</v>
      </c>
      <c r="FY104" s="456">
        <v>10.98299077396207</v>
      </c>
      <c r="FZ104" s="456">
        <v>10.976684202467407</v>
      </c>
      <c r="GA104" s="456">
        <v>10.987802526275191</v>
      </c>
    </row>
    <row r="105" spans="2:183">
      <c r="B105" s="96" t="s">
        <v>4</v>
      </c>
      <c r="C105" s="166" t="s">
        <v>37</v>
      </c>
      <c r="D105" s="99">
        <v>2422366.75</v>
      </c>
      <c r="E105" s="87">
        <v>2154820</v>
      </c>
      <c r="F105" s="87">
        <v>2308985.5</v>
      </c>
      <c r="G105" s="87">
        <v>1972072.62</v>
      </c>
      <c r="H105" s="87">
        <v>525153.56000000006</v>
      </c>
      <c r="I105" s="87">
        <v>2201765.25</v>
      </c>
      <c r="J105" s="87">
        <v>2290996</v>
      </c>
      <c r="K105" s="87">
        <v>2311756.25</v>
      </c>
      <c r="L105" s="87">
        <v>2242556.75</v>
      </c>
      <c r="M105" s="87">
        <v>2352709.5</v>
      </c>
      <c r="N105" s="87">
        <v>2297007.5</v>
      </c>
      <c r="O105" s="87">
        <v>2336365.75</v>
      </c>
      <c r="P105" s="87">
        <v>2530285</v>
      </c>
      <c r="Q105" s="87">
        <v>2254719.5</v>
      </c>
      <c r="R105" s="87">
        <v>2354213.5</v>
      </c>
      <c r="S105" s="87">
        <v>2338771.5</v>
      </c>
      <c r="T105" s="87">
        <v>2422388.75</v>
      </c>
      <c r="U105" s="87">
        <v>2285220.5</v>
      </c>
      <c r="V105" s="87">
        <v>2391871.25</v>
      </c>
      <c r="W105" s="87">
        <v>2377241.75</v>
      </c>
      <c r="X105" s="87">
        <v>2300852.5</v>
      </c>
      <c r="Y105" s="87">
        <v>2417614.75</v>
      </c>
      <c r="Z105" s="87">
        <v>2366005</v>
      </c>
      <c r="AA105" s="87">
        <v>2364007</v>
      </c>
      <c r="AB105" s="87">
        <v>2585577</v>
      </c>
      <c r="AC105" s="87">
        <v>2353123.75</v>
      </c>
      <c r="AD105" s="87">
        <v>2486276.25</v>
      </c>
      <c r="AE105" s="87">
        <v>2416634.75</v>
      </c>
      <c r="AF105" s="87">
        <v>2527798.5</v>
      </c>
      <c r="AG105" s="87">
        <v>2410353.75</v>
      </c>
      <c r="AH105" s="87">
        <v>2517783.5</v>
      </c>
      <c r="AI105" s="87">
        <v>2511231.5</v>
      </c>
      <c r="AJ105" s="87">
        <v>2397947.5</v>
      </c>
      <c r="AK105" s="87">
        <v>2527347.5</v>
      </c>
      <c r="AL105" s="87">
        <v>2443359.75</v>
      </c>
      <c r="AM105" s="87">
        <v>2455462.75</v>
      </c>
      <c r="AN105" s="87">
        <v>2696524.25</v>
      </c>
      <c r="AO105" s="87">
        <v>2547514</v>
      </c>
      <c r="AP105" s="87">
        <v>2630245.5</v>
      </c>
      <c r="AQ105" s="87">
        <v>2435458</v>
      </c>
      <c r="AR105" s="87">
        <v>587403.18999999994</v>
      </c>
      <c r="AS105" s="87">
        <v>2555008.5</v>
      </c>
      <c r="AT105" s="87">
        <v>2599309</v>
      </c>
      <c r="AU105" s="87">
        <v>2656580.75</v>
      </c>
      <c r="AV105" s="87">
        <v>2513161.75</v>
      </c>
      <c r="AW105" s="87">
        <v>2641364.25</v>
      </c>
      <c r="AX105" s="87">
        <v>2590700</v>
      </c>
      <c r="AY105" s="87">
        <v>2562796</v>
      </c>
      <c r="AZ105" s="87">
        <v>2816885.5</v>
      </c>
      <c r="BA105" s="87">
        <v>2570819</v>
      </c>
      <c r="BB105" s="87">
        <v>2649267.25</v>
      </c>
      <c r="BC105" s="87">
        <v>2484447.5</v>
      </c>
      <c r="BD105" s="87">
        <v>2559789</v>
      </c>
      <c r="BE105" s="87">
        <v>2507912</v>
      </c>
      <c r="BF105" s="87">
        <v>2598278.75</v>
      </c>
      <c r="BG105" s="87">
        <v>2635545.75</v>
      </c>
      <c r="BH105" s="87">
        <v>2422762.5</v>
      </c>
      <c r="BI105" s="87">
        <v>2591451.5</v>
      </c>
      <c r="BJ105" s="87">
        <v>2538237.75</v>
      </c>
      <c r="BK105" s="87">
        <v>2548018.5</v>
      </c>
      <c r="BL105" s="87">
        <v>2952800.5</v>
      </c>
      <c r="BM105" s="87">
        <v>2680176.75</v>
      </c>
      <c r="BN105" s="87">
        <v>2750509</v>
      </c>
      <c r="BO105" s="87">
        <v>2626829.75</v>
      </c>
      <c r="BP105" s="87">
        <v>2725576.25</v>
      </c>
      <c r="BQ105" s="87">
        <v>2670449</v>
      </c>
      <c r="BR105" s="87">
        <v>2798316.25</v>
      </c>
      <c r="BS105" s="87">
        <v>2812433.5</v>
      </c>
      <c r="BT105" s="87">
        <v>2645022.5</v>
      </c>
      <c r="BU105" s="87">
        <v>2766016.25</v>
      </c>
      <c r="BV105" s="87">
        <v>2909798.5</v>
      </c>
      <c r="BW105" s="87">
        <v>2919632</v>
      </c>
      <c r="BX105" s="87">
        <v>3167403.5</v>
      </c>
      <c r="BY105" s="87">
        <v>2893169</v>
      </c>
      <c r="BZ105" s="87">
        <v>3178480.5</v>
      </c>
      <c r="CA105" s="87">
        <v>514042.22</v>
      </c>
      <c r="CB105" s="87">
        <v>654721.93999999994</v>
      </c>
      <c r="CC105" s="87">
        <v>2819740.25</v>
      </c>
      <c r="CD105" s="87">
        <v>3057467.25</v>
      </c>
      <c r="CE105" s="87">
        <v>3074592.75</v>
      </c>
      <c r="CF105" s="87">
        <v>2960214.25</v>
      </c>
      <c r="CG105" s="87">
        <v>3127509</v>
      </c>
      <c r="CH105" s="87">
        <v>3113441</v>
      </c>
      <c r="CI105" s="87">
        <v>3164885.5</v>
      </c>
      <c r="CJ105" s="87">
        <v>3372120.75</v>
      </c>
      <c r="CK105" s="87">
        <v>3167568.5</v>
      </c>
      <c r="CL105" s="87">
        <v>3377842.25</v>
      </c>
      <c r="CM105" s="87">
        <v>3188985.25</v>
      </c>
      <c r="CN105" s="87">
        <v>3182590</v>
      </c>
      <c r="CO105" s="87">
        <v>3102500.25</v>
      </c>
      <c r="CP105" s="87">
        <v>3233502</v>
      </c>
      <c r="CQ105" s="87">
        <v>3215671.25</v>
      </c>
      <c r="CR105" s="87">
        <v>3145428.5</v>
      </c>
      <c r="CS105" s="87">
        <v>3293461</v>
      </c>
      <c r="CT105" s="87">
        <v>3248739.5</v>
      </c>
      <c r="CU105" s="87">
        <v>3298260.5</v>
      </c>
      <c r="CV105" s="87">
        <v>3481574.5</v>
      </c>
      <c r="CW105" s="87">
        <v>3145475.25</v>
      </c>
      <c r="CX105" s="87">
        <v>3495005</v>
      </c>
      <c r="CY105" s="87">
        <v>3280446.5</v>
      </c>
      <c r="CZ105" s="87">
        <v>3305237.25</v>
      </c>
      <c r="DA105" s="87">
        <v>3197790</v>
      </c>
      <c r="DB105" s="87">
        <v>3311267.75</v>
      </c>
      <c r="DC105" s="87">
        <v>3335745.5</v>
      </c>
      <c r="DD105" s="87">
        <v>3190971</v>
      </c>
      <c r="DE105" s="87">
        <v>3365038</v>
      </c>
      <c r="DF105" s="87">
        <v>3377351</v>
      </c>
      <c r="DG105" s="87">
        <v>3389895.25</v>
      </c>
      <c r="DH105" s="87">
        <v>3624296.25</v>
      </c>
      <c r="DI105" s="87">
        <v>3277931.75</v>
      </c>
      <c r="DJ105" s="87">
        <v>3630827.25</v>
      </c>
      <c r="DK105" s="87">
        <v>3296158.5</v>
      </c>
      <c r="DL105" s="87">
        <v>443754.12</v>
      </c>
      <c r="DM105" s="87">
        <v>3308964</v>
      </c>
      <c r="DN105" s="87">
        <v>3450700.5</v>
      </c>
      <c r="DO105" s="87">
        <v>3481942</v>
      </c>
      <c r="DP105" s="87">
        <v>3287565.75</v>
      </c>
      <c r="DQ105" s="87">
        <v>3525949.75</v>
      </c>
      <c r="DR105" s="87">
        <v>3519539</v>
      </c>
      <c r="DS105" s="87">
        <v>3510930.75</v>
      </c>
      <c r="DT105" s="87">
        <v>3794891.5</v>
      </c>
      <c r="DU105" s="87">
        <v>3441638.5</v>
      </c>
      <c r="DV105" s="87">
        <v>3797158.5</v>
      </c>
      <c r="DW105" s="87">
        <v>3585945</v>
      </c>
      <c r="DX105" s="87">
        <v>3610280.25</v>
      </c>
      <c r="DY105" s="87">
        <v>3427919.75</v>
      </c>
      <c r="DZ105" s="87">
        <v>3621816.5</v>
      </c>
      <c r="EA105" s="87">
        <v>3651782.75</v>
      </c>
      <c r="EB105" s="87">
        <v>3482750.25</v>
      </c>
      <c r="EC105" s="87">
        <v>3667519</v>
      </c>
      <c r="ED105" s="87">
        <v>3630705</v>
      </c>
      <c r="EE105" s="87">
        <v>3670209.5</v>
      </c>
      <c r="EF105" s="87">
        <v>3869230</v>
      </c>
      <c r="EG105" s="87">
        <v>3628858</v>
      </c>
      <c r="EH105" s="87">
        <v>3874706.5</v>
      </c>
      <c r="EI105" s="87">
        <v>3659889.25</v>
      </c>
      <c r="EJ105" s="87">
        <v>3694446.5</v>
      </c>
      <c r="EK105" s="87">
        <v>3528028.5</v>
      </c>
      <c r="EL105" s="87">
        <v>3709089</v>
      </c>
      <c r="EM105" s="87">
        <v>3682430.25</v>
      </c>
      <c r="EN105" s="87">
        <v>3568404</v>
      </c>
      <c r="EO105" s="87">
        <v>3783249.75</v>
      </c>
      <c r="EP105" s="87">
        <v>3709510</v>
      </c>
      <c r="EQ105" s="87">
        <v>3757566.5</v>
      </c>
      <c r="ER105" s="87">
        <v>4176683.5</v>
      </c>
      <c r="ES105" s="87">
        <v>3788726.25</v>
      </c>
      <c r="ET105" s="87">
        <v>4188803.75</v>
      </c>
      <c r="EU105" s="87">
        <v>3224053.75</v>
      </c>
      <c r="EV105" s="87">
        <v>1395323.12</v>
      </c>
      <c r="EW105" s="87">
        <v>3785711.75</v>
      </c>
      <c r="EX105" s="87">
        <v>4018369</v>
      </c>
      <c r="EY105" s="87">
        <v>4044130</v>
      </c>
      <c r="EZ105" s="87">
        <v>3841963.25</v>
      </c>
      <c r="FA105" s="87">
        <v>4048294.5</v>
      </c>
      <c r="FB105" s="87">
        <v>4012629</v>
      </c>
      <c r="FC105" s="87">
        <v>4002598.5</v>
      </c>
      <c r="FD105" s="87">
        <v>4705096</v>
      </c>
      <c r="FE105" s="87">
        <v>4289495</v>
      </c>
      <c r="FF105" s="87">
        <v>4715918</v>
      </c>
      <c r="FG105" s="87">
        <v>4339739.5</v>
      </c>
      <c r="FH105" s="87">
        <v>4446240.5</v>
      </c>
      <c r="FI105" s="87">
        <v>4191395.5</v>
      </c>
      <c r="FJ105" s="87">
        <v>4551035</v>
      </c>
      <c r="FK105" s="87">
        <v>4575473</v>
      </c>
      <c r="FL105" s="87">
        <v>4345233</v>
      </c>
      <c r="FM105" s="87">
        <v>4624262.5</v>
      </c>
      <c r="FN105" s="87">
        <v>4526421.5</v>
      </c>
      <c r="FO105" s="87">
        <v>4600909.5</v>
      </c>
      <c r="FP105" s="87">
        <v>5046586</v>
      </c>
      <c r="FQ105" s="87">
        <v>4592430</v>
      </c>
      <c r="FR105" s="87">
        <v>5008215.5</v>
      </c>
      <c r="FS105" s="87">
        <v>4534079.5</v>
      </c>
      <c r="FT105" s="87">
        <v>4672882</v>
      </c>
      <c r="FU105" s="87">
        <v>4503419</v>
      </c>
      <c r="FV105" s="87">
        <v>4908291.5</v>
      </c>
      <c r="FW105" s="87">
        <v>4814831.5</v>
      </c>
      <c r="FX105" s="87">
        <v>4660477</v>
      </c>
      <c r="FY105" s="87">
        <v>4961653</v>
      </c>
      <c r="FZ105" s="87">
        <v>4841463</v>
      </c>
      <c r="GA105" s="87">
        <v>4947447.5</v>
      </c>
    </row>
    <row r="106" spans="2:183">
      <c r="B106" s="171" t="s">
        <v>4</v>
      </c>
      <c r="C106" s="172" t="s">
        <v>270</v>
      </c>
      <c r="D106" s="81">
        <v>2.3400010529376476</v>
      </c>
      <c r="E106" s="82">
        <v>2.3400011126521658</v>
      </c>
      <c r="F106" s="82">
        <v>2.3399998581195161</v>
      </c>
      <c r="G106" s="82">
        <v>2.3399998803938633</v>
      </c>
      <c r="H106" s="82">
        <v>2.3400012333770364</v>
      </c>
      <c r="I106" s="82">
        <v>2.3399997028457431</v>
      </c>
      <c r="J106" s="82">
        <v>2.3399995450730611</v>
      </c>
      <c r="K106" s="82">
        <v>2.3400001927262171</v>
      </c>
      <c r="L106" s="82">
        <v>2.3399995982711048</v>
      </c>
      <c r="M106" s="82">
        <v>2.3400003729742833</v>
      </c>
      <c r="N106" s="82">
        <v>2.3399998730679008</v>
      </c>
      <c r="O106" s="82">
        <v>2.3400002149338328</v>
      </c>
      <c r="P106" s="82">
        <v>2.4099980910774184</v>
      </c>
      <c r="Q106" s="82">
        <v>2.4099987307186135</v>
      </c>
      <c r="R106" s="82">
        <v>2.4099984819614924</v>
      </c>
      <c r="S106" s="82">
        <v>2.4099987230601974</v>
      </c>
      <c r="T106" s="82">
        <v>2.4099986577009207</v>
      </c>
      <c r="U106" s="82">
        <v>2.4099981544464657</v>
      </c>
      <c r="V106" s="82">
        <v>2.4099988030971242</v>
      </c>
      <c r="W106" s="82">
        <v>2.4099984489176891</v>
      </c>
      <c r="X106" s="82">
        <v>2.4099986391695114</v>
      </c>
      <c r="Y106" s="82">
        <v>2.4099985520758023</v>
      </c>
      <c r="Z106" s="82">
        <v>2.409998314227058</v>
      </c>
      <c r="AA106" s="82">
        <v>2.4099983480753977</v>
      </c>
      <c r="AB106" s="82">
        <v>2.5419995025281596</v>
      </c>
      <c r="AC106" s="82">
        <v>2.5419995533316193</v>
      </c>
      <c r="AD106" s="82">
        <v>2.5419986135889121</v>
      </c>
      <c r="AE106" s="82">
        <v>2.5419989975415667</v>
      </c>
      <c r="AF106" s="82">
        <v>2.5419987404639164</v>
      </c>
      <c r="AG106" s="82">
        <v>2.5419989438226227</v>
      </c>
      <c r="AH106" s="82">
        <v>2.5419988864320175</v>
      </c>
      <c r="AI106" s="82">
        <v>2.5419987341993053</v>
      </c>
      <c r="AJ106" s="82">
        <v>2.5419984331702992</v>
      </c>
      <c r="AK106" s="82">
        <v>2.5419986140519217</v>
      </c>
      <c r="AL106" s="82">
        <v>2.5419988373862257</v>
      </c>
      <c r="AM106" s="82">
        <v>2.5419984263905904</v>
      </c>
      <c r="AN106" s="82">
        <v>2.6549993957013815</v>
      </c>
      <c r="AO106" s="82">
        <v>2.6549986466095015</v>
      </c>
      <c r="AP106" s="82">
        <v>2.6549993867826682</v>
      </c>
      <c r="AQ106" s="82">
        <v>2.654998845646988</v>
      </c>
      <c r="AR106" s="82">
        <v>2.6550007123354442</v>
      </c>
      <c r="AS106" s="82">
        <v>2.6549994429195829</v>
      </c>
      <c r="AT106" s="82">
        <v>2.6549984147999375</v>
      </c>
      <c r="AU106" s="82">
        <v>2.6549985301759271</v>
      </c>
      <c r="AV106" s="82">
        <v>2.6549991033484059</v>
      </c>
      <c r="AW106" s="82">
        <v>2.6549983301750313</v>
      </c>
      <c r="AX106" s="82">
        <v>2.6549992769387654</v>
      </c>
      <c r="AY106" s="82">
        <v>2.6549981106366625</v>
      </c>
      <c r="AZ106" s="82">
        <v>2.7879962825205222</v>
      </c>
      <c r="BA106" s="82">
        <v>2.7879966331729977</v>
      </c>
      <c r="BB106" s="82">
        <v>2.7879971225384028</v>
      </c>
      <c r="BC106" s="82">
        <v>2.7879965330931689</v>
      </c>
      <c r="BD106" s="82">
        <v>2.7879966155287788</v>
      </c>
      <c r="BE106" s="82">
        <v>2.7879973348122542</v>
      </c>
      <c r="BF106" s="82">
        <v>2.7879957554474979</v>
      </c>
      <c r="BG106" s="82">
        <v>2.7879965224009915</v>
      </c>
      <c r="BH106" s="82">
        <v>2.7879967036043207</v>
      </c>
      <c r="BI106" s="82">
        <v>2.7879970987504357</v>
      </c>
      <c r="BJ106" s="82">
        <v>2.787996575808533</v>
      </c>
      <c r="BK106" s="82">
        <v>2.7879951856005691</v>
      </c>
      <c r="BL106" s="82">
        <v>2.8719989631704226</v>
      </c>
      <c r="BM106" s="82">
        <v>2.8719997685406571</v>
      </c>
      <c r="BN106" s="82">
        <v>2.8720016786928015</v>
      </c>
      <c r="BO106" s="82">
        <v>2.8720013629934638</v>
      </c>
      <c r="BP106" s="82">
        <v>2.8720010898862829</v>
      </c>
      <c r="BQ106" s="82">
        <v>2.8720006029541918</v>
      </c>
      <c r="BR106" s="82">
        <v>2.871999935710599</v>
      </c>
      <c r="BS106" s="82">
        <v>2.8720003965445562</v>
      </c>
      <c r="BT106" s="82">
        <v>2.8720002714532931</v>
      </c>
      <c r="BU106" s="82">
        <v>2.8720005966582529</v>
      </c>
      <c r="BV106" s="82">
        <v>2.8719988593328227</v>
      </c>
      <c r="BW106" s="82">
        <v>2.8719991756716912</v>
      </c>
      <c r="BX106" s="82">
        <v>2.9579938074018872</v>
      </c>
      <c r="BY106" s="82">
        <v>2.9579953009780198</v>
      </c>
      <c r="BZ106" s="82">
        <v>2.9579928379001972</v>
      </c>
      <c r="CA106" s="82">
        <v>2.9579962774890518</v>
      </c>
      <c r="CB106" s="82">
        <v>2.9579993083022478</v>
      </c>
      <c r="CC106" s="82">
        <v>2.9579943005738367</v>
      </c>
      <c r="CD106" s="82">
        <v>2.9579943374239392</v>
      </c>
      <c r="CE106" s="82">
        <v>2.9579943511853162</v>
      </c>
      <c r="CF106" s="82">
        <v>2.9579942752963899</v>
      </c>
      <c r="CG106" s="82">
        <v>2.9579951707498391</v>
      </c>
      <c r="CH106" s="82">
        <v>2.9579946819691676</v>
      </c>
      <c r="CI106" s="82">
        <v>2.9579931089819227</v>
      </c>
      <c r="CJ106" s="82">
        <v>3.1060066423976371</v>
      </c>
      <c r="CK106" s="82">
        <v>3.1060066712736876</v>
      </c>
      <c r="CL106" s="82">
        <v>3.1060064879027722</v>
      </c>
      <c r="CM106" s="82">
        <v>3.1060063642549824</v>
      </c>
      <c r="CN106" s="82">
        <v>3.1060046531269645</v>
      </c>
      <c r="CO106" s="82">
        <v>3.1060050039263305</v>
      </c>
      <c r="CP106" s="82">
        <v>3.106005505719148</v>
      </c>
      <c r="CQ106" s="82">
        <v>3.1060057650887818</v>
      </c>
      <c r="CR106" s="82">
        <v>3.1060047581065433</v>
      </c>
      <c r="CS106" s="82">
        <v>3.1060061373182379</v>
      </c>
      <c r="CT106" s="82">
        <v>3.1060064522156559</v>
      </c>
      <c r="CU106" s="82">
        <v>3.1060061138473967</v>
      </c>
      <c r="CV106" s="82">
        <v>3.1990062756700635</v>
      </c>
      <c r="CW106" s="82">
        <v>3.1990066271470217</v>
      </c>
      <c r="CX106" s="82">
        <v>3.1990069051952639</v>
      </c>
      <c r="CY106" s="82">
        <v>3.1990052330845122</v>
      </c>
      <c r="CZ106" s="82">
        <v>3.1990047018606127</v>
      </c>
      <c r="DA106" s="82">
        <v>3.1990044060526257</v>
      </c>
      <c r="DB106" s="82">
        <v>3.1990046943795742</v>
      </c>
      <c r="DC106" s="82">
        <v>3.1990061878160714</v>
      </c>
      <c r="DD106" s="82">
        <v>3.1990049169683759</v>
      </c>
      <c r="DE106" s="82">
        <v>3.1990052147284</v>
      </c>
      <c r="DF106" s="82">
        <v>3.1990060299495866</v>
      </c>
      <c r="DG106" s="82">
        <v>3.1990046296217658</v>
      </c>
      <c r="DH106" s="82">
        <v>3.3269943696324589</v>
      </c>
      <c r="DI106" s="82">
        <v>3.3269945392306903</v>
      </c>
      <c r="DJ106" s="82">
        <v>3.3269948363059907</v>
      </c>
      <c r="DK106" s="82">
        <v>3.3269960269341294</v>
      </c>
      <c r="DL106" s="82">
        <v>3.3270009316265861</v>
      </c>
      <c r="DM106" s="82">
        <v>3.3269963200546964</v>
      </c>
      <c r="DN106" s="82">
        <v>3.3269953279667099</v>
      </c>
      <c r="DO106" s="82">
        <v>3.3269955019838569</v>
      </c>
      <c r="DP106" s="82">
        <v>3.3269971202493682</v>
      </c>
      <c r="DQ106" s="82">
        <v>3.3269950469528156</v>
      </c>
      <c r="DR106" s="82">
        <v>3.3269949873484372</v>
      </c>
      <c r="DS106" s="82">
        <v>3.3269961067407823</v>
      </c>
      <c r="DT106" s="82">
        <v>3.4929957863417624</v>
      </c>
      <c r="DU106" s="82">
        <v>3.4929958077820711</v>
      </c>
      <c r="DV106" s="82">
        <v>3.4929958284129565</v>
      </c>
      <c r="DW106" s="82">
        <v>3.4929961625351691</v>
      </c>
      <c r="DX106" s="82">
        <v>3.4929965679086781</v>
      </c>
      <c r="DY106" s="82">
        <v>3.4929973647428403</v>
      </c>
      <c r="DZ106" s="82">
        <v>3.4929961300618486</v>
      </c>
      <c r="EA106" s="82">
        <v>3.4929974100638117</v>
      </c>
      <c r="EB106" s="82">
        <v>3.4929967463756881</v>
      </c>
      <c r="EC106" s="82">
        <v>3.4929962620990618</v>
      </c>
      <c r="ED106" s="82">
        <v>3.4929960412413288</v>
      </c>
      <c r="EE106" s="82">
        <v>3.4929962475370075</v>
      </c>
      <c r="EF106" s="82">
        <v>3.5629917498484622</v>
      </c>
      <c r="EG106" s="82">
        <v>3.5629938496333411</v>
      </c>
      <c r="EH106" s="82">
        <v>3.5629927360017803</v>
      </c>
      <c r="EI106" s="82">
        <v>3.56299277084858</v>
      </c>
      <c r="EJ106" s="82">
        <v>3.5629938330815492</v>
      </c>
      <c r="EK106" s="82">
        <v>3.5629939410403999</v>
      </c>
      <c r="EL106" s="82">
        <v>3.5629937843628769</v>
      </c>
      <c r="EM106" s="82">
        <v>3.562994022832485</v>
      </c>
      <c r="EN106" s="82">
        <v>3.56299270482954</v>
      </c>
      <c r="EO106" s="82">
        <v>3.5629930718439216</v>
      </c>
      <c r="EP106" s="82">
        <v>3.5629926175798801</v>
      </c>
      <c r="EQ106" s="82">
        <v>3.5629936270811475</v>
      </c>
      <c r="ER106" s="82">
        <v>3.8839953224857782</v>
      </c>
      <c r="ES106" s="82">
        <v>3.8839960511801483</v>
      </c>
      <c r="ET106" s="82">
        <v>3.8839951152648324</v>
      </c>
      <c r="EU106" s="82">
        <v>3.883996160642246</v>
      </c>
      <c r="EV106" s="82">
        <v>3.8839987137616374</v>
      </c>
      <c r="EW106" s="82">
        <v>3.8839962757580575</v>
      </c>
      <c r="EX106" s="82">
        <v>3.8839965465181767</v>
      </c>
      <c r="EY106" s="82">
        <v>3.8839950587643779</v>
      </c>
      <c r="EZ106" s="82">
        <v>3.8839958531224914</v>
      </c>
      <c r="FA106" s="82">
        <v>3.8839961048502114</v>
      </c>
      <c r="FB106" s="82">
        <v>3.8839954217079065</v>
      </c>
      <c r="FC106" s="82">
        <v>3.8839960584014039</v>
      </c>
      <c r="FD106" s="82">
        <v>4.4659971420859179</v>
      </c>
      <c r="FE106" s="82">
        <v>4.4659979374863674</v>
      </c>
      <c r="FF106" s="82">
        <v>4.4659968842785167</v>
      </c>
      <c r="FG106" s="82">
        <v>4.4659997437967656</v>
      </c>
      <c r="FH106" s="82">
        <v>4.4659989277963668</v>
      </c>
      <c r="FI106" s="82">
        <v>4.465997684059019</v>
      </c>
      <c r="FJ106" s="82">
        <v>4.4659990289887821</v>
      </c>
      <c r="FK106" s="82">
        <v>4.4659974681436978</v>
      </c>
      <c r="FL106" s="82">
        <v>4.4659986041753381</v>
      </c>
      <c r="FM106" s="82">
        <v>4.4659991896371363</v>
      </c>
      <c r="FN106" s="82">
        <v>4.465998769646073</v>
      </c>
      <c r="FO106" s="82">
        <v>4.4659989079102616</v>
      </c>
      <c r="FP106" s="82">
        <v>4.8239997069612315</v>
      </c>
      <c r="FQ106" s="82">
        <v>4.8239988277267827</v>
      </c>
      <c r="FR106" s="82">
        <v>4.8239990367828547</v>
      </c>
      <c r="FS106" s="82">
        <v>4.8239988393666557</v>
      </c>
      <c r="FT106" s="82">
        <v>4.8239985795014633</v>
      </c>
      <c r="FU106" s="82">
        <v>4.823998081977714</v>
      </c>
      <c r="FV106" s="82">
        <v>4.8239984465839116</v>
      </c>
      <c r="FW106" s="82">
        <v>4.8239998010619063</v>
      </c>
      <c r="FX106" s="82">
        <v>4.8239990879641557</v>
      </c>
      <c r="FY106" s="82">
        <v>4.8239995927411794</v>
      </c>
      <c r="FZ106" s="82">
        <v>4.8239992063132968</v>
      </c>
      <c r="GA106" s="82">
        <v>4.8239989547485083</v>
      </c>
    </row>
    <row r="107" spans="2:183">
      <c r="B107" s="96" t="s">
        <v>4</v>
      </c>
      <c r="C107" s="166" t="s">
        <v>38</v>
      </c>
      <c r="D107" s="173">
        <v>131740.66</v>
      </c>
      <c r="E107" s="174">
        <v>117001.66</v>
      </c>
      <c r="F107" s="174">
        <v>124985.39</v>
      </c>
      <c r="G107" s="174">
        <v>106915.05</v>
      </c>
      <c r="H107" s="174">
        <v>28421.52</v>
      </c>
      <c r="I107" s="174">
        <v>118927.58</v>
      </c>
      <c r="J107" s="174">
        <v>123853.23</v>
      </c>
      <c r="K107" s="174">
        <v>125101.24</v>
      </c>
      <c r="L107" s="174">
        <v>121387.33</v>
      </c>
      <c r="M107" s="174">
        <v>127513.55</v>
      </c>
      <c r="N107" s="174">
        <v>124660.95</v>
      </c>
      <c r="O107" s="174">
        <v>126562.87</v>
      </c>
      <c r="P107" s="174">
        <v>137424.38</v>
      </c>
      <c r="Q107" s="174">
        <v>122297.13</v>
      </c>
      <c r="R107" s="174">
        <v>126890.27</v>
      </c>
      <c r="S107" s="174">
        <v>126432.28</v>
      </c>
      <c r="T107" s="174">
        <v>130952.79</v>
      </c>
      <c r="U107" s="174">
        <v>123211.48</v>
      </c>
      <c r="V107" s="174">
        <v>129160.29</v>
      </c>
      <c r="W107" s="174">
        <v>128265.48</v>
      </c>
      <c r="X107" s="174">
        <v>124133.55</v>
      </c>
      <c r="Y107" s="174">
        <v>130674.62</v>
      </c>
      <c r="Z107" s="174">
        <v>128068.44</v>
      </c>
      <c r="AA107" s="174">
        <v>127473.91</v>
      </c>
      <c r="AB107" s="174">
        <v>136428.88</v>
      </c>
      <c r="AC107" s="174">
        <v>124266.89</v>
      </c>
      <c r="AD107" s="174">
        <v>130627.22</v>
      </c>
      <c r="AE107" s="174">
        <v>166076.62</v>
      </c>
      <c r="AF107" s="174">
        <v>173950.44</v>
      </c>
      <c r="AG107" s="174">
        <v>165586.45000000001</v>
      </c>
      <c r="AH107" s="174">
        <v>173187.28</v>
      </c>
      <c r="AI107" s="174">
        <v>172670.89</v>
      </c>
      <c r="AJ107" s="174">
        <v>164648</v>
      </c>
      <c r="AK107" s="174">
        <v>173915.7</v>
      </c>
      <c r="AL107" s="174">
        <v>168087.66</v>
      </c>
      <c r="AM107" s="174">
        <v>168468.05</v>
      </c>
      <c r="AN107" s="174">
        <v>182075.28</v>
      </c>
      <c r="AO107" s="174">
        <v>172128.69</v>
      </c>
      <c r="AP107" s="174">
        <v>177087.16</v>
      </c>
      <c r="AQ107" s="174">
        <v>163840.88</v>
      </c>
      <c r="AR107" s="174">
        <v>39489.1</v>
      </c>
      <c r="AS107" s="174">
        <v>172054.97</v>
      </c>
      <c r="AT107" s="174">
        <v>174748.79999999999</v>
      </c>
      <c r="AU107" s="174">
        <v>178988.22</v>
      </c>
      <c r="AV107" s="174">
        <v>168977.88</v>
      </c>
      <c r="AW107" s="174">
        <v>177900.81</v>
      </c>
      <c r="AX107" s="174">
        <v>174744.08</v>
      </c>
      <c r="AY107" s="174">
        <v>172073.47</v>
      </c>
      <c r="AZ107" s="174">
        <v>185340.06</v>
      </c>
      <c r="BA107" s="174">
        <v>169278.72</v>
      </c>
      <c r="BB107" s="174">
        <v>173044.52</v>
      </c>
      <c r="BC107" s="174">
        <v>161702.09</v>
      </c>
      <c r="BD107" s="174">
        <v>166501.32999999999</v>
      </c>
      <c r="BE107" s="174">
        <v>163323.79999999999</v>
      </c>
      <c r="BF107" s="174">
        <v>169280.72</v>
      </c>
      <c r="BG107" s="174">
        <v>171991.62</v>
      </c>
      <c r="BH107" s="174">
        <v>157174.75</v>
      </c>
      <c r="BI107" s="174">
        <v>168790.62</v>
      </c>
      <c r="BJ107" s="174">
        <v>165561.39000000001</v>
      </c>
      <c r="BK107" s="174">
        <v>165702.56</v>
      </c>
      <c r="BL107" s="174">
        <v>193699.22</v>
      </c>
      <c r="BM107" s="174">
        <v>175864.83</v>
      </c>
      <c r="BN107" s="174">
        <v>178987.47</v>
      </c>
      <c r="BO107" s="174">
        <v>170679.47</v>
      </c>
      <c r="BP107" s="174">
        <v>177130.45</v>
      </c>
      <c r="BQ107" s="174">
        <v>173769.91</v>
      </c>
      <c r="BR107" s="174">
        <v>182381.09</v>
      </c>
      <c r="BS107" s="174">
        <v>183410.92</v>
      </c>
      <c r="BT107" s="174">
        <v>171980.28</v>
      </c>
      <c r="BU107" s="174">
        <v>180071.12</v>
      </c>
      <c r="BV107" s="174">
        <v>191068.78</v>
      </c>
      <c r="BW107" s="174">
        <v>191213.53</v>
      </c>
      <c r="BX107" s="174">
        <v>207676.12</v>
      </c>
      <c r="BY107" s="174">
        <v>189931.95</v>
      </c>
      <c r="BZ107" s="174">
        <v>208512.17</v>
      </c>
      <c r="CA107" s="174">
        <v>33732.61</v>
      </c>
      <c r="CB107" s="174">
        <v>42516.94</v>
      </c>
      <c r="CC107" s="174">
        <v>183304.05</v>
      </c>
      <c r="CD107" s="174">
        <v>199756.79999999999</v>
      </c>
      <c r="CE107" s="174">
        <v>200962.12</v>
      </c>
      <c r="CF107" s="174">
        <v>193381.47</v>
      </c>
      <c r="CG107" s="174">
        <v>204760.55</v>
      </c>
      <c r="CH107" s="174">
        <v>204428.64</v>
      </c>
      <c r="CI107" s="174">
        <v>207487.31</v>
      </c>
      <c r="CJ107" s="174">
        <v>218597.28</v>
      </c>
      <c r="CK107" s="174">
        <v>205376.8</v>
      </c>
      <c r="CL107" s="174">
        <v>218989.28</v>
      </c>
      <c r="CM107" s="174">
        <v>206240.59</v>
      </c>
      <c r="CN107" s="174">
        <v>205095.83</v>
      </c>
      <c r="CO107" s="174">
        <v>200100.81</v>
      </c>
      <c r="CP107" s="174">
        <v>208733.09</v>
      </c>
      <c r="CQ107" s="174">
        <v>207443.73</v>
      </c>
      <c r="CR107" s="174">
        <v>203111.67</v>
      </c>
      <c r="CS107" s="174">
        <v>212984.56</v>
      </c>
      <c r="CT107" s="174">
        <v>210514.7</v>
      </c>
      <c r="CU107" s="174">
        <v>213343.92</v>
      </c>
      <c r="CV107" s="174">
        <v>223890.7</v>
      </c>
      <c r="CW107" s="174">
        <v>202266.38</v>
      </c>
      <c r="CX107" s="174">
        <v>224829.84</v>
      </c>
      <c r="CY107" s="174">
        <v>210423.28</v>
      </c>
      <c r="CZ107" s="174">
        <v>211445.17</v>
      </c>
      <c r="DA107" s="174">
        <v>204551.48</v>
      </c>
      <c r="DB107" s="174">
        <v>211854.28</v>
      </c>
      <c r="DC107" s="174">
        <v>213578.33</v>
      </c>
      <c r="DD107" s="174">
        <v>204060.97</v>
      </c>
      <c r="DE107" s="174">
        <v>215642.14</v>
      </c>
      <c r="DF107" s="174">
        <v>217223</v>
      </c>
      <c r="DG107" s="174">
        <v>217437.56</v>
      </c>
      <c r="DH107" s="174">
        <v>229102.94</v>
      </c>
      <c r="DI107" s="174">
        <v>207217.08</v>
      </c>
      <c r="DJ107" s="174">
        <v>229536.98</v>
      </c>
      <c r="DK107" s="174">
        <v>207768.38</v>
      </c>
      <c r="DL107" s="174">
        <v>27885.59</v>
      </c>
      <c r="DM107" s="174">
        <v>207936</v>
      </c>
      <c r="DN107" s="174">
        <v>217034.47</v>
      </c>
      <c r="DO107" s="174">
        <v>219184.47</v>
      </c>
      <c r="DP107" s="174">
        <v>206423.66</v>
      </c>
      <c r="DQ107" s="174">
        <v>222232.64</v>
      </c>
      <c r="DR107" s="174">
        <v>222524.33</v>
      </c>
      <c r="DS107" s="174">
        <v>221244.86</v>
      </c>
      <c r="DT107" s="174">
        <v>234685.25</v>
      </c>
      <c r="DU107" s="174">
        <v>212909.59</v>
      </c>
      <c r="DV107" s="174">
        <v>234845.78</v>
      </c>
      <c r="DW107" s="174">
        <v>221244.09</v>
      </c>
      <c r="DX107" s="174">
        <v>222163.16</v>
      </c>
      <c r="DY107" s="174">
        <v>210522.75</v>
      </c>
      <c r="DZ107" s="174">
        <v>222894.69</v>
      </c>
      <c r="EA107" s="174">
        <v>224931.44</v>
      </c>
      <c r="EB107" s="174">
        <v>214207.56</v>
      </c>
      <c r="EC107" s="174">
        <v>225991</v>
      </c>
      <c r="ED107" s="174">
        <v>224255.53</v>
      </c>
      <c r="EE107" s="174">
        <v>226222.3</v>
      </c>
      <c r="EF107" s="174">
        <v>240935.62</v>
      </c>
      <c r="EG107" s="174">
        <v>225991.75</v>
      </c>
      <c r="EH107" s="174">
        <v>241306.52</v>
      </c>
      <c r="EI107" s="174">
        <v>227350.61</v>
      </c>
      <c r="EJ107" s="174">
        <v>228997.53</v>
      </c>
      <c r="EK107" s="174">
        <v>218426.42</v>
      </c>
      <c r="EL107" s="174">
        <v>229942.84</v>
      </c>
      <c r="EM107" s="174">
        <v>228127.33</v>
      </c>
      <c r="EN107" s="174">
        <v>221096.67</v>
      </c>
      <c r="EO107" s="174">
        <v>234999.25</v>
      </c>
      <c r="EP107" s="174">
        <v>230759.72</v>
      </c>
      <c r="EQ107" s="174">
        <v>233295.2</v>
      </c>
      <c r="ER107" s="174">
        <v>244833.84</v>
      </c>
      <c r="ES107" s="174">
        <v>222172.39</v>
      </c>
      <c r="ET107" s="174">
        <v>245635.61</v>
      </c>
      <c r="EU107" s="174">
        <v>188208.89</v>
      </c>
      <c r="EV107" s="174">
        <v>81303.48</v>
      </c>
      <c r="EW107" s="174">
        <v>220435.92</v>
      </c>
      <c r="EX107" s="174">
        <v>234619.89</v>
      </c>
      <c r="EY107" s="174">
        <v>236280.72</v>
      </c>
      <c r="EZ107" s="174">
        <v>224057.38</v>
      </c>
      <c r="FA107" s="174">
        <v>236534.69</v>
      </c>
      <c r="FB107" s="174">
        <v>235033.23</v>
      </c>
      <c r="FC107" s="174">
        <v>233616.44</v>
      </c>
      <c r="FD107" s="174">
        <v>246116.19</v>
      </c>
      <c r="FE107" s="174">
        <v>224591.66</v>
      </c>
      <c r="FF107" s="174">
        <v>246822.69</v>
      </c>
      <c r="FG107" s="174">
        <v>225939.61</v>
      </c>
      <c r="FH107" s="174">
        <v>231247.56</v>
      </c>
      <c r="FI107" s="174">
        <v>217326.27</v>
      </c>
      <c r="FJ107" s="174">
        <v>237284.08</v>
      </c>
      <c r="FK107" s="174">
        <v>238712.56</v>
      </c>
      <c r="FL107" s="174">
        <v>226232.5</v>
      </c>
      <c r="FM107" s="174">
        <v>241513.17</v>
      </c>
      <c r="FN107" s="174">
        <v>236575.05</v>
      </c>
      <c r="FO107" s="174">
        <v>240097.52</v>
      </c>
      <c r="FP107" s="174">
        <v>251116.75</v>
      </c>
      <c r="FQ107" s="174">
        <v>228692.12</v>
      </c>
      <c r="FR107" s="174">
        <v>249098</v>
      </c>
      <c r="FS107" s="174">
        <v>223828.03</v>
      </c>
      <c r="FT107" s="174">
        <v>230621.31</v>
      </c>
      <c r="FU107" s="174">
        <v>222130.41</v>
      </c>
      <c r="FV107" s="174">
        <v>243576.09</v>
      </c>
      <c r="FW107" s="174">
        <v>238419.92</v>
      </c>
      <c r="FX107" s="174">
        <v>230739.72</v>
      </c>
      <c r="FY107" s="174">
        <v>246481.81</v>
      </c>
      <c r="FZ107" s="174">
        <v>240649.31</v>
      </c>
      <c r="GA107" s="174">
        <v>245668.47</v>
      </c>
    </row>
    <row r="108" spans="2:183">
      <c r="B108" s="171" t="s">
        <v>4</v>
      </c>
      <c r="C108" s="172" t="s">
        <v>39</v>
      </c>
      <c r="D108" s="81">
        <v>1.3960014835223058</v>
      </c>
      <c r="E108" s="82">
        <v>1.3960012885982915</v>
      </c>
      <c r="F108" s="82">
        <v>1.3960012733019849</v>
      </c>
      <c r="G108" s="82">
        <v>1.3960013130227413</v>
      </c>
      <c r="H108" s="82">
        <v>1.3960010295079777</v>
      </c>
      <c r="I108" s="82">
        <v>1.3960012489494269</v>
      </c>
      <c r="J108" s="82">
        <v>1.3960012398557258</v>
      </c>
      <c r="K108" s="82">
        <v>1.396001071261187</v>
      </c>
      <c r="L108" s="82">
        <v>1.3960012006403415</v>
      </c>
      <c r="M108" s="82">
        <v>1.3960012918482188</v>
      </c>
      <c r="N108" s="82">
        <v>1.3960011691112737</v>
      </c>
      <c r="O108" s="82">
        <v>1.3960012574315306</v>
      </c>
      <c r="P108" s="82">
        <v>1.4339985182557158</v>
      </c>
      <c r="Q108" s="82">
        <v>1.4339985225833685</v>
      </c>
      <c r="R108" s="82">
        <v>1.4339990055036334</v>
      </c>
      <c r="S108" s="82">
        <v>1.4339993376251592</v>
      </c>
      <c r="T108" s="82">
        <v>1.4339990144546648</v>
      </c>
      <c r="U108" s="82">
        <v>1.4339989013239975</v>
      </c>
      <c r="V108" s="82">
        <v>1.4339990007771732</v>
      </c>
      <c r="W108" s="82">
        <v>1.4339990608858977</v>
      </c>
      <c r="X108" s="82">
        <v>1.4339990019014701</v>
      </c>
      <c r="Y108" s="82">
        <v>1.4339992976757456</v>
      </c>
      <c r="Z108" s="82">
        <v>1.4339989653851923</v>
      </c>
      <c r="AA108" s="82">
        <v>1.433999032555628</v>
      </c>
      <c r="AB108" s="82">
        <v>1.4739985090268699</v>
      </c>
      <c r="AC108" s="82">
        <v>1.4739981733209973</v>
      </c>
      <c r="AD108" s="82">
        <v>1.4739984879430383</v>
      </c>
      <c r="AE108" s="82">
        <v>1.9270006033602525</v>
      </c>
      <c r="AF108" s="82">
        <v>1.9270016616816219</v>
      </c>
      <c r="AG108" s="82">
        <v>1.9270012894276245</v>
      </c>
      <c r="AH108" s="82">
        <v>1.9270009123884548</v>
      </c>
      <c r="AI108" s="82">
        <v>1.9270014284757719</v>
      </c>
      <c r="AJ108" s="82">
        <v>1.9270012850732536</v>
      </c>
      <c r="AK108" s="82">
        <v>1.9270010636883395</v>
      </c>
      <c r="AL108" s="82">
        <v>1.9270008575267461</v>
      </c>
      <c r="AM108" s="82">
        <v>1.9270008578781812</v>
      </c>
      <c r="AN108" s="82">
        <v>1.97</v>
      </c>
      <c r="AO108" s="82">
        <v>1.9699993133047211</v>
      </c>
      <c r="AP108" s="82">
        <v>1.9699991100431629</v>
      </c>
      <c r="AQ108" s="82">
        <v>1.9699990380915737</v>
      </c>
      <c r="AR108" s="82">
        <v>1.9699988625728599</v>
      </c>
      <c r="AS108" s="82">
        <v>1.9699988321181254</v>
      </c>
      <c r="AT108" s="82">
        <v>1.9699994363339157</v>
      </c>
      <c r="AU108" s="82">
        <v>1.9699992295585371</v>
      </c>
      <c r="AV108" s="82">
        <v>1.969999393766992</v>
      </c>
      <c r="AW108" s="82">
        <v>1.9699995570566413</v>
      </c>
      <c r="AX108" s="82">
        <v>1.9699995265076782</v>
      </c>
      <c r="AY108" s="82">
        <v>1.9699986261691873</v>
      </c>
      <c r="AZ108" s="82">
        <v>2.0169994232171424</v>
      </c>
      <c r="BA108" s="82">
        <v>2.016999737864309</v>
      </c>
      <c r="BB108" s="82">
        <v>2.0170004545825417</v>
      </c>
      <c r="BC108" s="82">
        <v>2.017000084820181</v>
      </c>
      <c r="BD108" s="82">
        <v>2.0169999636579483</v>
      </c>
      <c r="BE108" s="82">
        <v>2.01700060266556</v>
      </c>
      <c r="BF108" s="82">
        <v>2.0169995353104482</v>
      </c>
      <c r="BG108" s="82">
        <v>2.0170001524551138</v>
      </c>
      <c r="BH108" s="82">
        <v>2.0170003208213023</v>
      </c>
      <c r="BI108" s="82">
        <v>2.0169999044022751</v>
      </c>
      <c r="BJ108" s="82">
        <v>2.0169997441613976</v>
      </c>
      <c r="BK108" s="82">
        <v>2.0169995009311892</v>
      </c>
      <c r="BL108" s="82">
        <v>2.0680000000000001</v>
      </c>
      <c r="BM108" s="82">
        <v>2.0680004938794228</v>
      </c>
      <c r="BN108" s="82">
        <v>2.0680000231077629</v>
      </c>
      <c r="BO108" s="82">
        <v>2.067999820679093</v>
      </c>
      <c r="BP108" s="82">
        <v>2.0680005370506582</v>
      </c>
      <c r="BQ108" s="82">
        <v>2.0680000714047697</v>
      </c>
      <c r="BR108" s="82">
        <v>2.0680003855224962</v>
      </c>
      <c r="BS108" s="82">
        <v>2.0680000000000001</v>
      </c>
      <c r="BT108" s="82">
        <v>2.0680002789715566</v>
      </c>
      <c r="BU108" s="82">
        <v>2.0680002296870512</v>
      </c>
      <c r="BV108" s="82">
        <v>2.0680006061065233</v>
      </c>
      <c r="BW108" s="82">
        <v>2.0680004974962958</v>
      </c>
      <c r="BX108" s="82">
        <v>2.1220022887971552</v>
      </c>
      <c r="BY108" s="82">
        <v>2.1220024355909102</v>
      </c>
      <c r="BZ108" s="82">
        <v>2.1220020964360589</v>
      </c>
      <c r="CA108" s="82">
        <v>2.1220015600820301</v>
      </c>
      <c r="CB108" s="82">
        <v>2.1220019324983128</v>
      </c>
      <c r="CC108" s="82">
        <v>2.1220020004028588</v>
      </c>
      <c r="CD108" s="82">
        <v>2.1220022095691338</v>
      </c>
      <c r="CE108" s="82">
        <v>2.1220024497381313</v>
      </c>
      <c r="CF108" s="82">
        <v>2.1220023570309308</v>
      </c>
      <c r="CG108" s="82">
        <v>2.1220029224615002</v>
      </c>
      <c r="CH108" s="82">
        <v>2.1220026241052299</v>
      </c>
      <c r="CI108" s="82">
        <v>2.1220027817834093</v>
      </c>
      <c r="CJ108" s="82">
        <v>2.1780013151864175</v>
      </c>
      <c r="CK108" s="82">
        <v>2.1780011877492149</v>
      </c>
      <c r="CL108" s="82">
        <v>2.1780009150040778</v>
      </c>
      <c r="CM108" s="82">
        <v>2.1780011320842387</v>
      </c>
      <c r="CN108" s="82">
        <v>2.1780011044208694</v>
      </c>
      <c r="CO108" s="82">
        <v>2.1780011885895401</v>
      </c>
      <c r="CP108" s="82">
        <v>2.1780010851758713</v>
      </c>
      <c r="CQ108" s="82">
        <v>2.1780012599086569</v>
      </c>
      <c r="CR108" s="82">
        <v>2.1780010937634042</v>
      </c>
      <c r="CS108" s="82">
        <v>2.1780012066796877</v>
      </c>
      <c r="CT108" s="82">
        <v>2.1780011380683875</v>
      </c>
      <c r="CU108" s="82">
        <v>2.1780011025583437</v>
      </c>
      <c r="CV108" s="82">
        <v>2.2360001997403378</v>
      </c>
      <c r="CW108" s="82">
        <v>2.236000619064991</v>
      </c>
      <c r="CX108" s="82">
        <v>2.2360003978120337</v>
      </c>
      <c r="CY108" s="82">
        <v>2.2360002975336584</v>
      </c>
      <c r="CZ108" s="82">
        <v>2.2360006979400198</v>
      </c>
      <c r="DA108" s="82">
        <v>2.2359996064756618</v>
      </c>
      <c r="DB108" s="82">
        <v>2.2359998733469135</v>
      </c>
      <c r="DC108" s="82">
        <v>2.236000858476936</v>
      </c>
      <c r="DD108" s="82">
        <v>2.2360003550233611</v>
      </c>
      <c r="DE108" s="82">
        <v>2.2360006636181708</v>
      </c>
      <c r="DF108" s="82">
        <v>2.236000741137234</v>
      </c>
      <c r="DG108" s="82">
        <v>2.2359997531981408</v>
      </c>
      <c r="DH108" s="82">
        <v>2.2970016041708443</v>
      </c>
      <c r="DI108" s="82">
        <v>2.2970012858599742</v>
      </c>
      <c r="DJ108" s="82">
        <v>2.297000670476038</v>
      </c>
      <c r="DK108" s="82">
        <v>2.2970015035598994</v>
      </c>
      <c r="DL108" s="82">
        <v>2.2970008237232289</v>
      </c>
      <c r="DM108" s="82">
        <v>2.2970008285004142</v>
      </c>
      <c r="DN108" s="82">
        <v>2.2970013546980503</v>
      </c>
      <c r="DO108" s="82">
        <v>2.2970014252478466</v>
      </c>
      <c r="DP108" s="82">
        <v>2.2970008879828545</v>
      </c>
      <c r="DQ108" s="82">
        <v>2.2970019328365154</v>
      </c>
      <c r="DR108" s="82">
        <v>2.297001630950906</v>
      </c>
      <c r="DS108" s="82">
        <v>2.2970012147136076</v>
      </c>
      <c r="DT108" s="82">
        <v>2.359997687117243</v>
      </c>
      <c r="DU108" s="82">
        <v>2.3599981156335903</v>
      </c>
      <c r="DV108" s="82">
        <v>2.3599981911547467</v>
      </c>
      <c r="DW108" s="82">
        <v>2.3599973759328239</v>
      </c>
      <c r="DX108" s="82">
        <v>2.3599983003494907</v>
      </c>
      <c r="DY108" s="82">
        <v>2.3599988117204718</v>
      </c>
      <c r="DZ108" s="82">
        <v>2.3599975647717768</v>
      </c>
      <c r="EA108" s="82">
        <v>2.3599983212674429</v>
      </c>
      <c r="EB108" s="82">
        <v>2.3599977965317409</v>
      </c>
      <c r="EC108" s="82">
        <v>2.3599974937081631</v>
      </c>
      <c r="ED108" s="82">
        <v>2.3599982530655539</v>
      </c>
      <c r="EE108" s="82">
        <v>2.3599977049146124</v>
      </c>
      <c r="EF108" s="82">
        <v>2.4239971427421625</v>
      </c>
      <c r="EG108" s="82">
        <v>2.4239979191470646</v>
      </c>
      <c r="EH108" s="82">
        <v>2.4239974284020933</v>
      </c>
      <c r="EI108" s="82">
        <v>2.4239975648139063</v>
      </c>
      <c r="EJ108" s="82">
        <v>2.4239981581649395</v>
      </c>
      <c r="EK108" s="82">
        <v>2.423997558539563</v>
      </c>
      <c r="EL108" s="82">
        <v>2.4239976386502358</v>
      </c>
      <c r="EM108" s="82">
        <v>2.4239983211492686</v>
      </c>
      <c r="EN108" s="82">
        <v>2.4239972766621789</v>
      </c>
      <c r="EO108" s="82">
        <v>2.423997132453815</v>
      </c>
      <c r="EP108" s="82">
        <v>2.4239975629740123</v>
      </c>
      <c r="EQ108" s="82">
        <v>2.4239973400939281</v>
      </c>
      <c r="ER108" s="82">
        <v>2.4899960336428446</v>
      </c>
      <c r="ES108" s="82">
        <v>2.4899960773765497</v>
      </c>
      <c r="ET108" s="82">
        <v>2.489995945219921</v>
      </c>
      <c r="EU108" s="82">
        <v>2.489996692509195</v>
      </c>
      <c r="EV108" s="82">
        <v>2.4899969496546004</v>
      </c>
      <c r="EW108" s="82">
        <v>2.489996679039316</v>
      </c>
      <c r="EX108" s="82">
        <v>2.4899961793579202</v>
      </c>
      <c r="EY108" s="82">
        <v>2.4899962062133794</v>
      </c>
      <c r="EZ108" s="82">
        <v>2.4899967771690208</v>
      </c>
      <c r="FA108" s="82">
        <v>2.4899961050171591</v>
      </c>
      <c r="FB108" s="82">
        <v>2.4899961860770627</v>
      </c>
      <c r="FC108" s="82">
        <v>2.4899963761164758</v>
      </c>
      <c r="FD108" s="82">
        <v>2.5600036405621029</v>
      </c>
      <c r="FE108" s="82">
        <v>2.560003419543833</v>
      </c>
      <c r="FF108" s="82">
        <v>2.5600030078307316</v>
      </c>
      <c r="FG108" s="82">
        <v>2.5600017448922241</v>
      </c>
      <c r="FH108" s="82">
        <v>2.5600022140793306</v>
      </c>
      <c r="FI108" s="82">
        <v>2.5600022381115051</v>
      </c>
      <c r="FJ108" s="82">
        <v>2.5600025893040166</v>
      </c>
      <c r="FK108" s="82">
        <v>2.5600025738093453</v>
      </c>
      <c r="FL108" s="82">
        <v>2.5600020368442493</v>
      </c>
      <c r="FM108" s="82">
        <v>2.560002225967501</v>
      </c>
      <c r="FN108" s="82">
        <v>2.5600035709648097</v>
      </c>
      <c r="FO108" s="82">
        <v>2.5600025589627671</v>
      </c>
      <c r="FP108" s="82">
        <v>2.6320027460721733</v>
      </c>
      <c r="FQ108" s="82">
        <v>2.6320031304307796</v>
      </c>
      <c r="FR108" s="82">
        <v>2.6320027049301578</v>
      </c>
      <c r="FS108" s="82">
        <v>2.6320013875659978</v>
      </c>
      <c r="FT108" s="82">
        <v>2.6320023510077379</v>
      </c>
      <c r="FU108" s="82">
        <v>2.6320016351485851</v>
      </c>
      <c r="FV108" s="82">
        <v>2.63200304719917</v>
      </c>
      <c r="FW108" s="82">
        <v>2.6320022078710603</v>
      </c>
      <c r="FX108" s="82">
        <v>2.6320020075969293</v>
      </c>
      <c r="FY108" s="82">
        <v>2.6320029258499913</v>
      </c>
      <c r="FZ108" s="82">
        <v>2.6320031280076996</v>
      </c>
      <c r="GA108" s="82">
        <v>2.6320023784270239</v>
      </c>
    </row>
    <row r="109" spans="2:183">
      <c r="B109" s="96" t="s">
        <v>4</v>
      </c>
      <c r="C109" s="166" t="s">
        <v>40</v>
      </c>
      <c r="D109" s="175">
        <v>2.5</v>
      </c>
      <c r="E109" s="176">
        <v>1.25</v>
      </c>
      <c r="F109" s="176">
        <v>1.25</v>
      </c>
      <c r="G109" s="176">
        <v>2.25</v>
      </c>
      <c r="H109" s="176">
        <v>1.62</v>
      </c>
      <c r="I109" s="176">
        <v>0.62</v>
      </c>
      <c r="J109" s="176">
        <v>1.88</v>
      </c>
      <c r="K109" s="176">
        <v>1.88</v>
      </c>
      <c r="L109" s="176">
        <v>1.62</v>
      </c>
      <c r="M109" s="176">
        <v>1.88</v>
      </c>
      <c r="N109" s="176">
        <v>1.88</v>
      </c>
      <c r="O109" s="176">
        <v>1.88</v>
      </c>
      <c r="P109" s="176">
        <v>1.62</v>
      </c>
      <c r="Q109" s="176">
        <v>1.25</v>
      </c>
      <c r="R109" s="176">
        <v>1.25</v>
      </c>
      <c r="S109" s="176">
        <v>1.25</v>
      </c>
      <c r="T109" s="176">
        <v>1.88</v>
      </c>
      <c r="U109" s="176">
        <v>1.25</v>
      </c>
      <c r="V109" s="176">
        <v>1.25</v>
      </c>
      <c r="W109" s="176">
        <v>1.25</v>
      </c>
      <c r="X109" s="176">
        <v>1.25</v>
      </c>
      <c r="Y109" s="176">
        <v>0.62</v>
      </c>
      <c r="Z109" s="176">
        <v>1.25</v>
      </c>
      <c r="AA109" s="176">
        <v>1.88</v>
      </c>
      <c r="AB109" s="176">
        <v>1.25</v>
      </c>
      <c r="AC109" s="176">
        <v>1.25</v>
      </c>
      <c r="AD109" s="176">
        <v>1.25</v>
      </c>
      <c r="AE109" s="176">
        <v>0.62</v>
      </c>
      <c r="AF109" s="176">
        <v>1.25</v>
      </c>
      <c r="AG109" s="176">
        <v>1.88</v>
      </c>
      <c r="AH109" s="176">
        <v>1.25</v>
      </c>
      <c r="AI109" s="176">
        <v>1.25</v>
      </c>
      <c r="AJ109" s="176">
        <v>1.25</v>
      </c>
      <c r="AK109" s="176">
        <v>1.25</v>
      </c>
      <c r="AL109" s="176">
        <v>1.88</v>
      </c>
      <c r="AM109" s="176">
        <v>1.25</v>
      </c>
      <c r="AN109" s="176">
        <v>1.88</v>
      </c>
      <c r="AO109" s="176">
        <v>1.88</v>
      </c>
      <c r="AP109" s="176">
        <v>1.25</v>
      </c>
      <c r="AQ109" s="176">
        <v>1.25</v>
      </c>
      <c r="AR109" s="176">
        <v>1.62</v>
      </c>
      <c r="AS109" s="176">
        <v>1.62</v>
      </c>
      <c r="AT109" s="176">
        <v>0.62</v>
      </c>
      <c r="AU109" s="176">
        <v>1.25</v>
      </c>
      <c r="AV109" s="176">
        <v>1.25</v>
      </c>
      <c r="AW109" s="176">
        <v>1.25</v>
      </c>
      <c r="AX109" s="176">
        <v>1.25</v>
      </c>
      <c r="AY109" s="176">
        <v>2.25</v>
      </c>
      <c r="AZ109" s="176">
        <v>1.88</v>
      </c>
      <c r="BA109" s="176">
        <v>1.25</v>
      </c>
      <c r="BB109" s="176">
        <v>1.25</v>
      </c>
      <c r="BC109" s="176">
        <v>1.25</v>
      </c>
      <c r="BD109" s="176">
        <v>1.25</v>
      </c>
      <c r="BE109" s="176">
        <v>1.25</v>
      </c>
      <c r="BF109" s="176">
        <v>1.25</v>
      </c>
      <c r="BG109" s="176">
        <v>1.25</v>
      </c>
      <c r="BH109" s="176">
        <v>1.25</v>
      </c>
      <c r="BI109" s="176">
        <v>1.25</v>
      </c>
      <c r="BJ109" s="176">
        <v>1.88</v>
      </c>
      <c r="BK109" s="176">
        <v>1.88</v>
      </c>
      <c r="BL109" s="176">
        <v>2.5</v>
      </c>
      <c r="BM109" s="176">
        <v>1.25</v>
      </c>
      <c r="BN109" s="176">
        <v>1.88</v>
      </c>
      <c r="BO109" s="176">
        <v>1.25</v>
      </c>
      <c r="BP109" s="176">
        <v>1.25</v>
      </c>
      <c r="BQ109" s="176">
        <v>0.62</v>
      </c>
      <c r="BR109" s="176">
        <v>0.62</v>
      </c>
      <c r="BS109" s="176">
        <v>0.62</v>
      </c>
      <c r="BT109" s="176">
        <v>1.88</v>
      </c>
      <c r="BU109" s="176">
        <v>1.25</v>
      </c>
      <c r="BV109" s="176">
        <v>1.88</v>
      </c>
      <c r="BW109" s="176">
        <v>2.5</v>
      </c>
      <c r="BX109" s="176">
        <v>1.25</v>
      </c>
      <c r="BY109" s="176">
        <v>1.88</v>
      </c>
      <c r="BZ109" s="176">
        <v>1.25</v>
      </c>
      <c r="CA109" s="176">
        <v>0.62</v>
      </c>
      <c r="CB109" s="176">
        <v>1.62</v>
      </c>
      <c r="CC109" s="176">
        <v>1.25</v>
      </c>
      <c r="CD109" s="176">
        <v>0.62</v>
      </c>
      <c r="CE109" s="176">
        <v>1.25</v>
      </c>
      <c r="CF109" s="176">
        <v>1.88</v>
      </c>
      <c r="CG109" s="176">
        <v>1.25</v>
      </c>
      <c r="CH109" s="176">
        <v>1.25</v>
      </c>
      <c r="CI109" s="176">
        <v>2.25</v>
      </c>
      <c r="CJ109" s="176">
        <v>2.5</v>
      </c>
      <c r="CK109" s="176">
        <v>1.88</v>
      </c>
      <c r="CL109" s="176">
        <v>2.5</v>
      </c>
      <c r="CM109" s="176">
        <v>0.62</v>
      </c>
      <c r="CN109" s="176">
        <v>0.62</v>
      </c>
      <c r="CO109" s="176">
        <v>1.25</v>
      </c>
      <c r="CP109" s="176">
        <v>2.5</v>
      </c>
      <c r="CQ109" s="176">
        <v>1.25</v>
      </c>
      <c r="CR109" s="176">
        <v>1.25</v>
      </c>
      <c r="CS109" s="176">
        <v>1.88</v>
      </c>
      <c r="CT109" s="176">
        <v>1.88</v>
      </c>
      <c r="CU109" s="176">
        <v>1.25</v>
      </c>
      <c r="CV109" s="176">
        <v>2.5</v>
      </c>
      <c r="CW109" s="176">
        <v>1.25</v>
      </c>
      <c r="CX109" s="176">
        <v>1.25</v>
      </c>
      <c r="CY109" s="176">
        <v>1.25</v>
      </c>
      <c r="CZ109" s="176">
        <v>1.62</v>
      </c>
      <c r="DA109" s="176">
        <v>1.25</v>
      </c>
      <c r="DB109" s="176">
        <v>1.25</v>
      </c>
      <c r="DC109" s="176">
        <v>2.5</v>
      </c>
      <c r="DD109" s="176">
        <v>1.25</v>
      </c>
      <c r="DE109" s="176">
        <v>1.25</v>
      </c>
      <c r="DF109" s="176">
        <v>0.62</v>
      </c>
      <c r="DG109" s="176">
        <v>1.25</v>
      </c>
      <c r="DH109" s="176">
        <v>1.25</v>
      </c>
      <c r="DI109" s="176">
        <v>1.25</v>
      </c>
      <c r="DJ109" s="176">
        <v>1.88</v>
      </c>
      <c r="DK109" s="176">
        <v>0.62</v>
      </c>
      <c r="DL109" s="176">
        <v>1.62</v>
      </c>
      <c r="DM109" s="176">
        <v>1.25</v>
      </c>
      <c r="DN109" s="176">
        <v>1.25</v>
      </c>
      <c r="DO109" s="176">
        <v>1.25</v>
      </c>
      <c r="DP109" s="176">
        <v>1.25</v>
      </c>
      <c r="DQ109" s="176">
        <v>1.88</v>
      </c>
      <c r="DR109" s="176">
        <v>1.25</v>
      </c>
      <c r="DS109" s="176">
        <v>2.5</v>
      </c>
      <c r="DT109" s="176">
        <v>1.88</v>
      </c>
      <c r="DU109" s="176">
        <v>1.25</v>
      </c>
      <c r="DV109" s="176">
        <v>1.88</v>
      </c>
      <c r="DW109" s="176">
        <v>2.5</v>
      </c>
      <c r="DX109" s="176">
        <v>0.62</v>
      </c>
      <c r="DY109" s="176">
        <v>1.25</v>
      </c>
      <c r="DZ109" s="176">
        <v>1.25</v>
      </c>
      <c r="EA109" s="176">
        <v>1.88</v>
      </c>
      <c r="EB109" s="176">
        <v>1.88</v>
      </c>
      <c r="EC109" s="176">
        <v>1.25</v>
      </c>
      <c r="ED109" s="176">
        <v>1.25</v>
      </c>
      <c r="EE109" s="176">
        <v>1.88</v>
      </c>
      <c r="EF109" s="176">
        <v>1.25</v>
      </c>
      <c r="EG109" s="176">
        <v>1.25</v>
      </c>
      <c r="EH109" s="176">
        <v>1.25</v>
      </c>
      <c r="EI109" s="176">
        <v>1.88</v>
      </c>
      <c r="EJ109" s="176">
        <v>0.62</v>
      </c>
      <c r="EK109" s="176">
        <v>1.25</v>
      </c>
      <c r="EL109" s="176">
        <v>2.5</v>
      </c>
      <c r="EM109" s="176">
        <v>0.62</v>
      </c>
      <c r="EN109" s="176">
        <v>3.12</v>
      </c>
      <c r="EO109" s="176">
        <v>1.25</v>
      </c>
      <c r="EP109" s="176">
        <v>1.25</v>
      </c>
      <c r="EQ109" s="176">
        <v>1.88</v>
      </c>
      <c r="ER109" s="176">
        <v>1.88</v>
      </c>
      <c r="ES109" s="176">
        <v>1.25</v>
      </c>
      <c r="ET109" s="176">
        <v>1.25</v>
      </c>
      <c r="EU109" s="176">
        <v>1.25</v>
      </c>
      <c r="EV109" s="176">
        <v>1.62</v>
      </c>
      <c r="EW109" s="176">
        <v>1.25</v>
      </c>
      <c r="EX109" s="176">
        <v>2.5</v>
      </c>
      <c r="EY109" s="176">
        <v>0.62</v>
      </c>
      <c r="EZ109" s="176">
        <v>3.12</v>
      </c>
      <c r="FA109" s="176">
        <v>1.88</v>
      </c>
      <c r="FB109" s="176">
        <v>1.25</v>
      </c>
      <c r="FC109" s="176">
        <v>1.25</v>
      </c>
      <c r="FD109" s="176">
        <v>1.88</v>
      </c>
      <c r="FE109" s="176">
        <v>1.25</v>
      </c>
      <c r="FF109" s="176">
        <v>1.25</v>
      </c>
      <c r="FG109" s="176">
        <v>1.88</v>
      </c>
      <c r="FH109" s="176">
        <v>0.62</v>
      </c>
      <c r="FI109" s="176">
        <v>1.25</v>
      </c>
      <c r="FJ109" s="176">
        <v>2.5</v>
      </c>
      <c r="FK109" s="176">
        <v>0.62</v>
      </c>
      <c r="FL109" s="176">
        <v>1.88</v>
      </c>
      <c r="FM109" s="176">
        <v>1.25</v>
      </c>
      <c r="FN109" s="176">
        <v>1.88</v>
      </c>
      <c r="FO109" s="176">
        <v>2.25</v>
      </c>
      <c r="FP109" s="176">
        <v>0.62</v>
      </c>
      <c r="FQ109" s="176">
        <v>1.88</v>
      </c>
      <c r="FR109" s="176">
        <v>1.25</v>
      </c>
      <c r="FS109" s="176">
        <v>1.88</v>
      </c>
      <c r="FT109" s="176">
        <v>0.62</v>
      </c>
      <c r="FU109" s="176">
        <v>1.25</v>
      </c>
      <c r="FV109" s="176">
        <v>1.25</v>
      </c>
      <c r="FW109" s="176">
        <v>1.25</v>
      </c>
      <c r="FX109" s="176">
        <v>1.88</v>
      </c>
      <c r="FY109" s="176">
        <v>0.62</v>
      </c>
      <c r="FZ109" s="176">
        <v>1.25</v>
      </c>
      <c r="GA109" s="176">
        <v>1.88</v>
      </c>
    </row>
    <row r="110" spans="2:183">
      <c r="B110" s="96" t="s">
        <v>4</v>
      </c>
      <c r="C110" s="166" t="s">
        <v>41</v>
      </c>
      <c r="D110" s="175">
        <v>692</v>
      </c>
      <c r="E110" s="176">
        <v>625</v>
      </c>
      <c r="F110" s="176">
        <v>692</v>
      </c>
      <c r="G110" s="176">
        <v>581</v>
      </c>
      <c r="H110" s="176">
        <v>157</v>
      </c>
      <c r="I110" s="176">
        <v>670</v>
      </c>
      <c r="J110" s="176">
        <v>692</v>
      </c>
      <c r="K110" s="176">
        <v>692</v>
      </c>
      <c r="L110" s="176">
        <v>670</v>
      </c>
      <c r="M110" s="176">
        <v>692</v>
      </c>
      <c r="N110" s="176">
        <v>670</v>
      </c>
      <c r="O110" s="176">
        <v>692</v>
      </c>
      <c r="P110" s="176">
        <v>692</v>
      </c>
      <c r="Q110" s="176">
        <v>625</v>
      </c>
      <c r="R110" s="176">
        <v>692</v>
      </c>
      <c r="S110" s="176">
        <v>670</v>
      </c>
      <c r="T110" s="176">
        <v>692</v>
      </c>
      <c r="U110" s="176">
        <v>670</v>
      </c>
      <c r="V110" s="176">
        <v>692</v>
      </c>
      <c r="W110" s="176">
        <v>692</v>
      </c>
      <c r="X110" s="176">
        <v>670</v>
      </c>
      <c r="Y110" s="176">
        <v>692</v>
      </c>
      <c r="Z110" s="176">
        <v>670</v>
      </c>
      <c r="AA110" s="176">
        <v>692</v>
      </c>
      <c r="AB110" s="176">
        <v>692</v>
      </c>
      <c r="AC110" s="176">
        <v>625</v>
      </c>
      <c r="AD110" s="176">
        <v>692</v>
      </c>
      <c r="AE110" s="176">
        <v>670</v>
      </c>
      <c r="AF110" s="176">
        <v>692</v>
      </c>
      <c r="AG110" s="176">
        <v>670</v>
      </c>
      <c r="AH110" s="176">
        <v>692</v>
      </c>
      <c r="AI110" s="176">
        <v>692</v>
      </c>
      <c r="AJ110" s="176">
        <v>670</v>
      </c>
      <c r="AK110" s="176">
        <v>692</v>
      </c>
      <c r="AL110" s="176">
        <v>670</v>
      </c>
      <c r="AM110" s="176">
        <v>692</v>
      </c>
      <c r="AN110" s="176">
        <v>692</v>
      </c>
      <c r="AO110" s="176">
        <v>648</v>
      </c>
      <c r="AP110" s="176">
        <v>692</v>
      </c>
      <c r="AQ110" s="176">
        <v>648</v>
      </c>
      <c r="AR110" s="176">
        <v>157</v>
      </c>
      <c r="AS110" s="176">
        <v>670</v>
      </c>
      <c r="AT110" s="176">
        <v>692</v>
      </c>
      <c r="AU110" s="176">
        <v>692</v>
      </c>
      <c r="AV110" s="176">
        <v>670</v>
      </c>
      <c r="AW110" s="176">
        <v>692</v>
      </c>
      <c r="AX110" s="176">
        <v>670</v>
      </c>
      <c r="AY110" s="176">
        <v>692</v>
      </c>
      <c r="AZ110" s="176">
        <v>692</v>
      </c>
      <c r="BA110" s="176">
        <v>625</v>
      </c>
      <c r="BB110" s="176">
        <v>692</v>
      </c>
      <c r="BC110" s="176">
        <v>670</v>
      </c>
      <c r="BD110" s="176">
        <v>692</v>
      </c>
      <c r="BE110" s="176">
        <v>670</v>
      </c>
      <c r="BF110" s="176">
        <v>692</v>
      </c>
      <c r="BG110" s="176">
        <v>692</v>
      </c>
      <c r="BH110" s="176">
        <v>670</v>
      </c>
      <c r="BI110" s="176">
        <v>692</v>
      </c>
      <c r="BJ110" s="176">
        <v>670</v>
      </c>
      <c r="BK110" s="176">
        <v>692</v>
      </c>
      <c r="BL110" s="176">
        <v>692</v>
      </c>
      <c r="BM110" s="176">
        <v>625</v>
      </c>
      <c r="BN110" s="176">
        <v>692</v>
      </c>
      <c r="BO110" s="176">
        <v>670</v>
      </c>
      <c r="BP110" s="176">
        <v>692</v>
      </c>
      <c r="BQ110" s="176">
        <v>670</v>
      </c>
      <c r="BR110" s="176">
        <v>692</v>
      </c>
      <c r="BS110" s="176">
        <v>692</v>
      </c>
      <c r="BT110" s="176">
        <v>670</v>
      </c>
      <c r="BU110" s="176">
        <v>692</v>
      </c>
      <c r="BV110" s="176">
        <v>670</v>
      </c>
      <c r="BW110" s="176">
        <v>692</v>
      </c>
      <c r="BX110" s="176">
        <v>692</v>
      </c>
      <c r="BY110" s="176">
        <v>625</v>
      </c>
      <c r="BZ110" s="176">
        <v>692</v>
      </c>
      <c r="CA110" s="176">
        <v>112</v>
      </c>
      <c r="CB110" s="176">
        <v>157</v>
      </c>
      <c r="CC110" s="176">
        <v>670</v>
      </c>
      <c r="CD110" s="176">
        <v>692</v>
      </c>
      <c r="CE110" s="176">
        <v>692</v>
      </c>
      <c r="CF110" s="176">
        <v>670</v>
      </c>
      <c r="CG110" s="176">
        <v>692</v>
      </c>
      <c r="CH110" s="176">
        <v>670</v>
      </c>
      <c r="CI110" s="176">
        <v>692</v>
      </c>
      <c r="CJ110" s="176">
        <v>692</v>
      </c>
      <c r="CK110" s="176">
        <v>648</v>
      </c>
      <c r="CL110" s="176">
        <v>692</v>
      </c>
      <c r="CM110" s="176">
        <v>670</v>
      </c>
      <c r="CN110" s="176">
        <v>692</v>
      </c>
      <c r="CO110" s="176">
        <v>670</v>
      </c>
      <c r="CP110" s="176">
        <v>692</v>
      </c>
      <c r="CQ110" s="176">
        <v>692</v>
      </c>
      <c r="CR110" s="176">
        <v>670</v>
      </c>
      <c r="CS110" s="176">
        <v>692</v>
      </c>
      <c r="CT110" s="176">
        <v>670</v>
      </c>
      <c r="CU110" s="176">
        <v>692</v>
      </c>
      <c r="CV110" s="176">
        <v>692</v>
      </c>
      <c r="CW110" s="176">
        <v>625</v>
      </c>
      <c r="CX110" s="176">
        <v>692</v>
      </c>
      <c r="CY110" s="176">
        <v>670</v>
      </c>
      <c r="CZ110" s="176">
        <v>692</v>
      </c>
      <c r="DA110" s="176">
        <v>670</v>
      </c>
      <c r="DB110" s="176">
        <v>692</v>
      </c>
      <c r="DC110" s="176">
        <v>692</v>
      </c>
      <c r="DD110" s="176">
        <v>670</v>
      </c>
      <c r="DE110" s="176">
        <v>692</v>
      </c>
      <c r="DF110" s="176">
        <v>670</v>
      </c>
      <c r="DG110" s="176">
        <v>692</v>
      </c>
      <c r="DH110" s="176">
        <v>692</v>
      </c>
      <c r="DI110" s="176">
        <v>625</v>
      </c>
      <c r="DJ110" s="176">
        <v>692</v>
      </c>
      <c r="DK110" s="176">
        <v>648</v>
      </c>
      <c r="DL110" s="176">
        <v>90</v>
      </c>
      <c r="DM110" s="176">
        <v>670</v>
      </c>
      <c r="DN110" s="176">
        <v>692</v>
      </c>
      <c r="DO110" s="176">
        <v>692</v>
      </c>
      <c r="DP110" s="176">
        <v>670</v>
      </c>
      <c r="DQ110" s="176">
        <v>692</v>
      </c>
      <c r="DR110" s="176">
        <v>670</v>
      </c>
      <c r="DS110" s="176">
        <v>692</v>
      </c>
      <c r="DT110" s="176">
        <v>692</v>
      </c>
      <c r="DU110" s="176">
        <v>625</v>
      </c>
      <c r="DV110" s="176">
        <v>692</v>
      </c>
      <c r="DW110" s="176">
        <v>670</v>
      </c>
      <c r="DX110" s="176">
        <v>692</v>
      </c>
      <c r="DY110" s="176">
        <v>670</v>
      </c>
      <c r="DZ110" s="176">
        <v>692</v>
      </c>
      <c r="EA110" s="176">
        <v>692</v>
      </c>
      <c r="EB110" s="176">
        <v>670</v>
      </c>
      <c r="EC110" s="176">
        <v>692</v>
      </c>
      <c r="ED110" s="176">
        <v>670</v>
      </c>
      <c r="EE110" s="176">
        <v>692</v>
      </c>
      <c r="EF110" s="176">
        <v>692</v>
      </c>
      <c r="EG110" s="176">
        <v>648</v>
      </c>
      <c r="EH110" s="176">
        <v>692</v>
      </c>
      <c r="EI110" s="176">
        <v>670</v>
      </c>
      <c r="EJ110" s="176">
        <v>692</v>
      </c>
      <c r="EK110" s="176">
        <v>670</v>
      </c>
      <c r="EL110" s="176">
        <v>692</v>
      </c>
      <c r="EM110" s="176">
        <v>692</v>
      </c>
      <c r="EN110" s="176">
        <v>670</v>
      </c>
      <c r="EO110" s="176">
        <v>692</v>
      </c>
      <c r="EP110" s="176">
        <v>670</v>
      </c>
      <c r="EQ110" s="176">
        <v>692</v>
      </c>
      <c r="ER110" s="176">
        <v>692</v>
      </c>
      <c r="ES110" s="176">
        <v>625</v>
      </c>
      <c r="ET110" s="176">
        <v>692</v>
      </c>
      <c r="EU110" s="176">
        <v>558</v>
      </c>
      <c r="EV110" s="176">
        <v>246</v>
      </c>
      <c r="EW110" s="176">
        <v>670</v>
      </c>
      <c r="EX110" s="176">
        <v>692</v>
      </c>
      <c r="EY110" s="176">
        <v>692</v>
      </c>
      <c r="EZ110" s="176">
        <v>670</v>
      </c>
      <c r="FA110" s="176">
        <v>692</v>
      </c>
      <c r="FB110" s="176">
        <v>670</v>
      </c>
      <c r="FC110" s="176">
        <v>692</v>
      </c>
      <c r="FD110" s="176">
        <v>692</v>
      </c>
      <c r="FE110" s="176">
        <v>625</v>
      </c>
      <c r="FF110" s="176">
        <v>692</v>
      </c>
      <c r="FG110" s="176">
        <v>670</v>
      </c>
      <c r="FH110" s="176">
        <v>692</v>
      </c>
      <c r="FI110" s="176">
        <v>670</v>
      </c>
      <c r="FJ110" s="176">
        <v>692</v>
      </c>
      <c r="FK110" s="176">
        <v>692</v>
      </c>
      <c r="FL110" s="176">
        <v>670</v>
      </c>
      <c r="FM110" s="176">
        <v>692</v>
      </c>
      <c r="FN110" s="176">
        <v>670</v>
      </c>
      <c r="FO110" s="176">
        <v>692</v>
      </c>
      <c r="FP110" s="176">
        <v>692</v>
      </c>
      <c r="FQ110" s="176">
        <v>625</v>
      </c>
      <c r="FR110" s="176">
        <v>692</v>
      </c>
      <c r="FS110" s="176">
        <v>670</v>
      </c>
      <c r="FT110" s="176">
        <v>692</v>
      </c>
      <c r="FU110" s="176">
        <v>670</v>
      </c>
      <c r="FV110" s="176">
        <v>692</v>
      </c>
      <c r="FW110" s="176">
        <v>692</v>
      </c>
      <c r="FX110" s="176">
        <v>670</v>
      </c>
      <c r="FY110" s="176">
        <v>692</v>
      </c>
      <c r="FZ110" s="176">
        <v>670</v>
      </c>
      <c r="GA110" s="176">
        <v>692</v>
      </c>
    </row>
    <row r="111" spans="2:183">
      <c r="B111" s="96" t="s">
        <v>4</v>
      </c>
      <c r="C111" s="166" t="s">
        <v>271</v>
      </c>
      <c r="D111" s="88">
        <v>3542.5</v>
      </c>
      <c r="E111" s="89">
        <v>1771.25</v>
      </c>
      <c r="F111" s="89">
        <v>1771.25</v>
      </c>
      <c r="G111" s="89">
        <v>3188.25</v>
      </c>
      <c r="H111" s="89">
        <v>2302.62</v>
      </c>
      <c r="I111" s="89">
        <v>885.62</v>
      </c>
      <c r="J111" s="89">
        <v>2656.88</v>
      </c>
      <c r="K111" s="89">
        <v>2656.88</v>
      </c>
      <c r="L111" s="89">
        <v>2302.62</v>
      </c>
      <c r="M111" s="89">
        <v>2656.88</v>
      </c>
      <c r="N111" s="89">
        <v>2656.88</v>
      </c>
      <c r="O111" s="89">
        <v>2656.88</v>
      </c>
      <c r="P111" s="89">
        <v>2302.62</v>
      </c>
      <c r="Q111" s="89">
        <v>1771.25</v>
      </c>
      <c r="R111" s="89">
        <v>1771.25</v>
      </c>
      <c r="S111" s="89">
        <v>1771.25</v>
      </c>
      <c r="T111" s="89">
        <v>2656.88</v>
      </c>
      <c r="U111" s="89">
        <v>1771.25</v>
      </c>
      <c r="V111" s="89">
        <v>1771.25</v>
      </c>
      <c r="W111" s="89">
        <v>1771.25</v>
      </c>
      <c r="X111" s="89">
        <v>1771.25</v>
      </c>
      <c r="Y111" s="89">
        <v>885.62</v>
      </c>
      <c r="Z111" s="89">
        <v>1771.25</v>
      </c>
      <c r="AA111" s="89">
        <v>2656.88</v>
      </c>
      <c r="AB111" s="89">
        <v>1771.25</v>
      </c>
      <c r="AC111" s="89">
        <v>1771.25</v>
      </c>
      <c r="AD111" s="89">
        <v>1771.25</v>
      </c>
      <c r="AE111" s="89">
        <v>885.62</v>
      </c>
      <c r="AF111" s="89">
        <v>1771.25</v>
      </c>
      <c r="AG111" s="89">
        <v>2656.88</v>
      </c>
      <c r="AH111" s="89">
        <v>1771.25</v>
      </c>
      <c r="AI111" s="89">
        <v>1771.25</v>
      </c>
      <c r="AJ111" s="89">
        <v>1771.25</v>
      </c>
      <c r="AK111" s="89">
        <v>1771.25</v>
      </c>
      <c r="AL111" s="89">
        <v>2656.88</v>
      </c>
      <c r="AM111" s="89">
        <v>1771.25</v>
      </c>
      <c r="AN111" s="89">
        <v>2656.88</v>
      </c>
      <c r="AO111" s="89">
        <v>2656.88</v>
      </c>
      <c r="AP111" s="89">
        <v>1771.25</v>
      </c>
      <c r="AQ111" s="89">
        <v>1771.25</v>
      </c>
      <c r="AR111" s="89">
        <v>2302.62</v>
      </c>
      <c r="AS111" s="89">
        <v>2302.62</v>
      </c>
      <c r="AT111" s="89">
        <v>885.62</v>
      </c>
      <c r="AU111" s="89">
        <v>1771.25</v>
      </c>
      <c r="AV111" s="89">
        <v>1771.25</v>
      </c>
      <c r="AW111" s="89">
        <v>1771.25</v>
      </c>
      <c r="AX111" s="89">
        <v>1771.25</v>
      </c>
      <c r="AY111" s="89">
        <v>3188.25</v>
      </c>
      <c r="AZ111" s="89">
        <v>2656.88</v>
      </c>
      <c r="BA111" s="89">
        <v>1771.25</v>
      </c>
      <c r="BB111" s="89">
        <v>1771.25</v>
      </c>
      <c r="BC111" s="89">
        <v>1771.25</v>
      </c>
      <c r="BD111" s="89">
        <v>1771.25</v>
      </c>
      <c r="BE111" s="89">
        <v>1771.25</v>
      </c>
      <c r="BF111" s="89">
        <v>1771.25</v>
      </c>
      <c r="BG111" s="89">
        <v>1771.25</v>
      </c>
      <c r="BH111" s="89">
        <v>1771.25</v>
      </c>
      <c r="BI111" s="89">
        <v>1771.25</v>
      </c>
      <c r="BJ111" s="89">
        <v>2656.88</v>
      </c>
      <c r="BK111" s="89">
        <v>2656.88</v>
      </c>
      <c r="BL111" s="89">
        <v>3542.5</v>
      </c>
      <c r="BM111" s="89">
        <v>1771.25</v>
      </c>
      <c r="BN111" s="89">
        <v>2656.88</v>
      </c>
      <c r="BO111" s="89">
        <v>1771.25</v>
      </c>
      <c r="BP111" s="89">
        <v>1771.25</v>
      </c>
      <c r="BQ111" s="89">
        <v>885.62</v>
      </c>
      <c r="BR111" s="89">
        <v>885.62</v>
      </c>
      <c r="BS111" s="89">
        <v>885.62</v>
      </c>
      <c r="BT111" s="89">
        <v>2656.88</v>
      </c>
      <c r="BU111" s="89">
        <v>1771.25</v>
      </c>
      <c r="BV111" s="89">
        <v>2656.88</v>
      </c>
      <c r="BW111" s="89">
        <v>3542.5</v>
      </c>
      <c r="BX111" s="89">
        <v>1771.25</v>
      </c>
      <c r="BY111" s="89">
        <v>2656.88</v>
      </c>
      <c r="BZ111" s="89">
        <v>1771.25</v>
      </c>
      <c r="CA111" s="89">
        <v>885.62</v>
      </c>
      <c r="CB111" s="89">
        <v>2302.62</v>
      </c>
      <c r="CC111" s="89">
        <v>1771.25</v>
      </c>
      <c r="CD111" s="89">
        <v>885.62</v>
      </c>
      <c r="CE111" s="89">
        <v>1771.25</v>
      </c>
      <c r="CF111" s="89">
        <v>2656.88</v>
      </c>
      <c r="CG111" s="89">
        <v>1771.25</v>
      </c>
      <c r="CH111" s="89">
        <v>1771.25</v>
      </c>
      <c r="CI111" s="89">
        <v>3188.25</v>
      </c>
      <c r="CJ111" s="89">
        <v>3542.5</v>
      </c>
      <c r="CK111" s="89">
        <v>2656.88</v>
      </c>
      <c r="CL111" s="89">
        <v>3542.5</v>
      </c>
      <c r="CM111" s="89">
        <v>885.62</v>
      </c>
      <c r="CN111" s="89">
        <v>885.62</v>
      </c>
      <c r="CO111" s="89">
        <v>1771.25</v>
      </c>
      <c r="CP111" s="89">
        <v>3542.5</v>
      </c>
      <c r="CQ111" s="89">
        <v>1771.25</v>
      </c>
      <c r="CR111" s="89">
        <v>1771.25</v>
      </c>
      <c r="CS111" s="89">
        <v>2656.88</v>
      </c>
      <c r="CT111" s="89">
        <v>2656.88</v>
      </c>
      <c r="CU111" s="89">
        <v>1771.25</v>
      </c>
      <c r="CV111" s="89">
        <v>3542.5</v>
      </c>
      <c r="CW111" s="89">
        <v>1771.25</v>
      </c>
      <c r="CX111" s="89">
        <v>1771.25</v>
      </c>
      <c r="CY111" s="89">
        <v>1771.25</v>
      </c>
      <c r="CZ111" s="89">
        <v>2302.62</v>
      </c>
      <c r="DA111" s="89">
        <v>1771.25</v>
      </c>
      <c r="DB111" s="89">
        <v>1771.25</v>
      </c>
      <c r="DC111" s="89">
        <v>3542.5</v>
      </c>
      <c r="DD111" s="89">
        <v>1771.25</v>
      </c>
      <c r="DE111" s="89">
        <v>1771.25</v>
      </c>
      <c r="DF111" s="89">
        <v>885.62</v>
      </c>
      <c r="DG111" s="89">
        <v>1771.25</v>
      </c>
      <c r="DH111" s="89">
        <v>1771.25</v>
      </c>
      <c r="DI111" s="89">
        <v>1771.25</v>
      </c>
      <c r="DJ111" s="89">
        <v>2656.88</v>
      </c>
      <c r="DK111" s="89">
        <v>885.62</v>
      </c>
      <c r="DL111" s="89">
        <v>2302.62</v>
      </c>
      <c r="DM111" s="89">
        <v>1771.25</v>
      </c>
      <c r="DN111" s="89">
        <v>1771.25</v>
      </c>
      <c r="DO111" s="89">
        <v>1771.25</v>
      </c>
      <c r="DP111" s="89">
        <v>1771.25</v>
      </c>
      <c r="DQ111" s="89">
        <v>2656.88</v>
      </c>
      <c r="DR111" s="89">
        <v>1771.25</v>
      </c>
      <c r="DS111" s="89">
        <v>3542.5</v>
      </c>
      <c r="DT111" s="89">
        <v>2656.88</v>
      </c>
      <c r="DU111" s="89">
        <v>1771.25</v>
      </c>
      <c r="DV111" s="89">
        <v>2656.88</v>
      </c>
      <c r="DW111" s="89">
        <v>3542.5</v>
      </c>
      <c r="DX111" s="89">
        <v>885.62</v>
      </c>
      <c r="DY111" s="89">
        <v>1771.25</v>
      </c>
      <c r="DZ111" s="89">
        <v>1771.25</v>
      </c>
      <c r="EA111" s="89">
        <v>2656.88</v>
      </c>
      <c r="EB111" s="89">
        <v>2656.88</v>
      </c>
      <c r="EC111" s="89">
        <v>1771.25</v>
      </c>
      <c r="ED111" s="89">
        <v>1771.25</v>
      </c>
      <c r="EE111" s="89">
        <v>2656.88</v>
      </c>
      <c r="EF111" s="89">
        <v>1771.25</v>
      </c>
      <c r="EG111" s="89">
        <v>1771.25</v>
      </c>
      <c r="EH111" s="89">
        <v>1771.25</v>
      </c>
      <c r="EI111" s="89">
        <v>2656.88</v>
      </c>
      <c r="EJ111" s="89">
        <v>885.62</v>
      </c>
      <c r="EK111" s="89">
        <v>1771.25</v>
      </c>
      <c r="EL111" s="89">
        <v>3542.5</v>
      </c>
      <c r="EM111" s="89">
        <v>885.62</v>
      </c>
      <c r="EN111" s="89">
        <v>4428.12</v>
      </c>
      <c r="EO111" s="89">
        <v>1771.25</v>
      </c>
      <c r="EP111" s="89">
        <v>1771.25</v>
      </c>
      <c r="EQ111" s="89">
        <v>2656.88</v>
      </c>
      <c r="ER111" s="89">
        <v>2656.88</v>
      </c>
      <c r="ES111" s="89">
        <v>1771.25</v>
      </c>
      <c r="ET111" s="89">
        <v>1771.25</v>
      </c>
      <c r="EU111" s="89">
        <v>1771.25</v>
      </c>
      <c r="EV111" s="89">
        <v>2302.62</v>
      </c>
      <c r="EW111" s="89">
        <v>1771.25</v>
      </c>
      <c r="EX111" s="89">
        <v>3542.5</v>
      </c>
      <c r="EY111" s="89">
        <v>885.62</v>
      </c>
      <c r="EZ111" s="89">
        <v>4428.12</v>
      </c>
      <c r="FA111" s="89">
        <v>2656.88</v>
      </c>
      <c r="FB111" s="89">
        <v>1771.25</v>
      </c>
      <c r="FC111" s="89">
        <v>1771.25</v>
      </c>
      <c r="FD111" s="89">
        <v>2656.88</v>
      </c>
      <c r="FE111" s="89">
        <v>1771.25</v>
      </c>
      <c r="FF111" s="89">
        <v>1771.25</v>
      </c>
      <c r="FG111" s="89">
        <v>2656.88</v>
      </c>
      <c r="FH111" s="89">
        <v>885.62</v>
      </c>
      <c r="FI111" s="89">
        <v>1771.25</v>
      </c>
      <c r="FJ111" s="89">
        <v>3542.5</v>
      </c>
      <c r="FK111" s="89">
        <v>885.62</v>
      </c>
      <c r="FL111" s="89">
        <v>2656.88</v>
      </c>
      <c r="FM111" s="89">
        <v>1771.25</v>
      </c>
      <c r="FN111" s="89">
        <v>2656.88</v>
      </c>
      <c r="FO111" s="89">
        <v>3188.25</v>
      </c>
      <c r="FP111" s="89">
        <v>885.62</v>
      </c>
      <c r="FQ111" s="89">
        <v>2656.88</v>
      </c>
      <c r="FR111" s="89">
        <v>1771.25</v>
      </c>
      <c r="FS111" s="89">
        <v>2656.88</v>
      </c>
      <c r="FT111" s="89">
        <v>885.62</v>
      </c>
      <c r="FU111" s="89">
        <v>1771.25</v>
      </c>
      <c r="FV111" s="89">
        <v>1771.25</v>
      </c>
      <c r="FW111" s="89">
        <v>1771.25</v>
      </c>
      <c r="FX111" s="89">
        <v>2656.88</v>
      </c>
      <c r="FY111" s="89">
        <v>885.62</v>
      </c>
      <c r="FZ111" s="89">
        <v>1771.25</v>
      </c>
      <c r="GA111" s="89">
        <v>2656.88</v>
      </c>
    </row>
    <row r="112" spans="2:183">
      <c r="B112" s="171" t="s">
        <v>4</v>
      </c>
      <c r="C112" s="177" t="s">
        <v>96</v>
      </c>
      <c r="D112" s="83">
        <v>0.93406049568453564</v>
      </c>
      <c r="E112" s="84">
        <v>0.91848767123287667</v>
      </c>
      <c r="F112" s="84">
        <v>0.88616477947580963</v>
      </c>
      <c r="G112" s="84">
        <v>0.90286751703487134</v>
      </c>
      <c r="H112" s="84">
        <v>0.88819649245266563</v>
      </c>
      <c r="I112" s="84">
        <v>0.87090165610304648</v>
      </c>
      <c r="J112" s="84">
        <v>0.87813761976403515</v>
      </c>
      <c r="K112" s="84">
        <v>0.88698630136986301</v>
      </c>
      <c r="L112" s="84">
        <v>0.8889143324473523</v>
      </c>
      <c r="M112" s="84">
        <v>0.90408979333280548</v>
      </c>
      <c r="N112" s="84">
        <v>0.91288693518707842</v>
      </c>
      <c r="O112" s="84">
        <v>0.89734935465990973</v>
      </c>
      <c r="P112" s="84">
        <v>0.94854105629899432</v>
      </c>
      <c r="Q112" s="84">
        <v>0.93461917808219175</v>
      </c>
      <c r="R112" s="84">
        <v>0.87583141974819856</v>
      </c>
      <c r="S112" s="84">
        <v>0.90132488243712949</v>
      </c>
      <c r="T112" s="84">
        <v>0.90387204054161063</v>
      </c>
      <c r="U112" s="84">
        <v>0.87836434267021068</v>
      </c>
      <c r="V112" s="84">
        <v>0.89149972286008394</v>
      </c>
      <c r="W112" s="84">
        <v>0.88532346187346578</v>
      </c>
      <c r="X112" s="84">
        <v>0.8849376405643018</v>
      </c>
      <c r="Y112" s="84">
        <v>0.90195185683743762</v>
      </c>
      <c r="Z112" s="84">
        <v>0.91298916377019024</v>
      </c>
      <c r="AA112" s="84">
        <v>0.87985984638530368</v>
      </c>
      <c r="AB112" s="84">
        <v>0.91611568611924932</v>
      </c>
      <c r="AC112" s="84">
        <v>0.92390136986301374</v>
      </c>
      <c r="AD112" s="84">
        <v>0.87715773220365822</v>
      </c>
      <c r="AE112" s="84">
        <v>0.88104682069106521</v>
      </c>
      <c r="AF112" s="84">
        <v>0.89347929368912815</v>
      </c>
      <c r="AG112" s="84">
        <v>0.8784461255367001</v>
      </c>
      <c r="AH112" s="84">
        <v>0.88955974344762057</v>
      </c>
      <c r="AI112" s="84">
        <v>0.88690711853670123</v>
      </c>
      <c r="AJ112" s="84">
        <v>0.8734675935391536</v>
      </c>
      <c r="AK112" s="84">
        <v>0.89330113231451425</v>
      </c>
      <c r="AL112" s="84">
        <v>0.89171539562461666</v>
      </c>
      <c r="AM112" s="84">
        <v>0.86531989864597358</v>
      </c>
      <c r="AN112" s="84">
        <v>0.91479927151793494</v>
      </c>
      <c r="AO112" s="84">
        <v>0.92354769152714355</v>
      </c>
      <c r="AP112" s="84">
        <v>0.88973790482223458</v>
      </c>
      <c r="AQ112" s="84">
        <v>0.87907999323524433</v>
      </c>
      <c r="AR112" s="84">
        <v>0.87449786231567928</v>
      </c>
      <c r="AS112" s="84">
        <v>0.89283991003884688</v>
      </c>
      <c r="AT112" s="84">
        <v>0.87798915195185678</v>
      </c>
      <c r="AU112" s="84">
        <v>0.8992893340723731</v>
      </c>
      <c r="AV112" s="84">
        <v>0.87687180535677778</v>
      </c>
      <c r="AW112" s="84">
        <v>0.89382571858421089</v>
      </c>
      <c r="AX112" s="84">
        <v>0.90679411163361279</v>
      </c>
      <c r="AY112" s="84">
        <v>0.86454786602264633</v>
      </c>
      <c r="AZ112" s="84">
        <v>0.90950391955024146</v>
      </c>
      <c r="BA112" s="84">
        <v>0.91973698630136991</v>
      </c>
      <c r="BB112" s="84">
        <v>0.84916660068097238</v>
      </c>
      <c r="BC112" s="84">
        <v>0.81956246166428137</v>
      </c>
      <c r="BD112" s="84">
        <v>0.81705796183387447</v>
      </c>
      <c r="BE112" s="84">
        <v>0.82778163974647312</v>
      </c>
      <c r="BF112" s="84">
        <v>0.83069720484598941</v>
      </c>
      <c r="BG112" s="84">
        <v>0.84399992081716679</v>
      </c>
      <c r="BH112" s="84">
        <v>0.79661623389899816</v>
      </c>
      <c r="BI112" s="84">
        <v>0.82829202628870058</v>
      </c>
      <c r="BJ112" s="84">
        <v>0.83912287875690039</v>
      </c>
      <c r="BK112" s="84">
        <v>0.81313841159236677</v>
      </c>
      <c r="BL112" s="84">
        <v>0.92708250851215457</v>
      </c>
      <c r="BM112" s="84">
        <v>0.93195616438356166</v>
      </c>
      <c r="BN112" s="84">
        <v>0.8566691741230501</v>
      </c>
      <c r="BO112" s="84">
        <v>0.84372929871191993</v>
      </c>
      <c r="BP112" s="84">
        <v>0.84778090110064142</v>
      </c>
      <c r="BQ112" s="84">
        <v>0.85900633817215288</v>
      </c>
      <c r="BR112" s="84">
        <v>0.87291155277535826</v>
      </c>
      <c r="BS112" s="84">
        <v>0.87784068413967853</v>
      </c>
      <c r="BT112" s="84">
        <v>0.85015947658965452</v>
      </c>
      <c r="BU112" s="84">
        <v>0.86185564969514605</v>
      </c>
      <c r="BV112" s="84">
        <v>0.94452054794520546</v>
      </c>
      <c r="BW112" s="84">
        <v>0.91518528782959851</v>
      </c>
      <c r="BX112" s="84">
        <v>0.9686831894845197</v>
      </c>
      <c r="BY112" s="84">
        <v>0.98088767123287668</v>
      </c>
      <c r="BZ112" s="84">
        <v>0.97258294401773693</v>
      </c>
      <c r="CA112" s="84">
        <v>0.97215019569471628</v>
      </c>
      <c r="CB112" s="84">
        <v>0.87410522642003319</v>
      </c>
      <c r="CC112" s="84">
        <v>0.88307708035166643</v>
      </c>
      <c r="CD112" s="84">
        <v>0.93174439781455376</v>
      </c>
      <c r="CE112" s="84">
        <v>0.93736637896903952</v>
      </c>
      <c r="CF112" s="84">
        <v>0.93162543447147828</v>
      </c>
      <c r="CG112" s="84">
        <v>0.9550835378889857</v>
      </c>
      <c r="CH112" s="84">
        <v>0.98484563483950116</v>
      </c>
      <c r="CI112" s="84">
        <v>0.96780228046559502</v>
      </c>
      <c r="CJ112" s="84">
        <v>0.99340802913928261</v>
      </c>
      <c r="CK112" s="84">
        <v>0.99670218163368851</v>
      </c>
      <c r="CL112" s="84">
        <v>0.99518964288542244</v>
      </c>
      <c r="CM112" s="84">
        <v>0.96802903291760378</v>
      </c>
      <c r="CN112" s="84">
        <v>0.93205123129305567</v>
      </c>
      <c r="CO112" s="84">
        <v>0.9392107953383767</v>
      </c>
      <c r="CP112" s="84">
        <v>0.94858064771557526</v>
      </c>
      <c r="CQ112" s="84">
        <v>0.94272111806160419</v>
      </c>
      <c r="CR112" s="84">
        <v>0.95334287466775713</v>
      </c>
      <c r="CS112" s="84">
        <v>0.96790125900704727</v>
      </c>
      <c r="CT112" s="84">
        <v>0.98809037006747091</v>
      </c>
      <c r="CU112" s="84">
        <v>0.96953440494100884</v>
      </c>
      <c r="CV112" s="84">
        <v>0.99107213556101037</v>
      </c>
      <c r="CW112" s="84">
        <v>0.99133150684931504</v>
      </c>
      <c r="CX112" s="84">
        <v>0.99522923430200327</v>
      </c>
      <c r="CY112" s="84">
        <v>0.96204252709057447</v>
      </c>
      <c r="CZ112" s="84">
        <v>0.93598067938870855</v>
      </c>
      <c r="DA112" s="84">
        <v>0.93519730116540589</v>
      </c>
      <c r="DB112" s="84">
        <v>0.93779198669728403</v>
      </c>
      <c r="DC112" s="84">
        <v>0.94542323224324964</v>
      </c>
      <c r="DD112" s="84">
        <v>0.93295440605193214</v>
      </c>
      <c r="DE112" s="84">
        <v>0.95455895161928894</v>
      </c>
      <c r="DF112" s="84">
        <v>0.99313023921488452</v>
      </c>
      <c r="DG112" s="84">
        <v>0.96250692849790165</v>
      </c>
      <c r="DH112" s="84">
        <v>0.98721197244437409</v>
      </c>
      <c r="DI112" s="84">
        <v>0.98862465753424655</v>
      </c>
      <c r="DJ112" s="84">
        <v>0.98908266687782087</v>
      </c>
      <c r="DK112" s="84">
        <v>0.95607136817182481</v>
      </c>
      <c r="DL112" s="84">
        <v>0.923896499238965</v>
      </c>
      <c r="DM112" s="84">
        <v>0.92542424861991412</v>
      </c>
      <c r="DN112" s="84">
        <v>0.93520864676538129</v>
      </c>
      <c r="DO112" s="84">
        <v>0.94447303824530837</v>
      </c>
      <c r="DP112" s="84">
        <v>0.91869351870783078</v>
      </c>
      <c r="DQ112" s="84">
        <v>0.95760749069601714</v>
      </c>
      <c r="DR112" s="84">
        <v>0.99034962175424246</v>
      </c>
      <c r="DS112" s="84">
        <v>0.95335141341357199</v>
      </c>
      <c r="DT112" s="84">
        <v>0.98427230976324331</v>
      </c>
      <c r="DU112" s="84">
        <v>0.98866849315068495</v>
      </c>
      <c r="DV112" s="84">
        <v>0.98494536384511833</v>
      </c>
      <c r="DW112" s="84">
        <v>0.95836843181353515</v>
      </c>
      <c r="DX112" s="84">
        <v>0.93175429566869905</v>
      </c>
      <c r="DY112" s="84">
        <v>0.91192598650582712</v>
      </c>
      <c r="DZ112" s="84">
        <v>0.93482263045371761</v>
      </c>
      <c r="EA112" s="84">
        <v>0.94336447858104366</v>
      </c>
      <c r="EB112" s="84">
        <v>0.92788795747290942</v>
      </c>
      <c r="EC112" s="84">
        <v>0.94780861509224801</v>
      </c>
      <c r="ED112" s="84">
        <v>0.97141279901860567</v>
      </c>
      <c r="EE112" s="84">
        <v>0.94877860479847964</v>
      </c>
      <c r="EF112" s="84">
        <v>0.98380711061841797</v>
      </c>
      <c r="EG112" s="84">
        <v>0.98544520547945202</v>
      </c>
      <c r="EH112" s="84">
        <v>0.98532148230263683</v>
      </c>
      <c r="EI112" s="84">
        <v>0.95881823757922724</v>
      </c>
      <c r="EJ112" s="84">
        <v>0.93506017895320293</v>
      </c>
      <c r="EK112" s="84">
        <v>0.92118176242077288</v>
      </c>
      <c r="EL112" s="84">
        <v>0.93892034206983921</v>
      </c>
      <c r="EM112" s="84">
        <v>0.93150684931506844</v>
      </c>
      <c r="EN112" s="84">
        <v>0.93244326313637294</v>
      </c>
      <c r="EO112" s="84">
        <v>0.95956726581677088</v>
      </c>
      <c r="EP112" s="84">
        <v>0.97319566550807601</v>
      </c>
      <c r="EQ112" s="84">
        <v>0.95260907435268039</v>
      </c>
      <c r="ER112" s="84">
        <v>0.97322630453717629</v>
      </c>
      <c r="ES112" s="84">
        <v>0.97781917808219176</v>
      </c>
      <c r="ET112" s="84">
        <v>0.97641341357193756</v>
      </c>
      <c r="EU112" s="84">
        <v>0.92779987234251482</v>
      </c>
      <c r="EV112" s="84">
        <v>0.9091223967034191</v>
      </c>
      <c r="EW112" s="84">
        <v>0.90501533428746683</v>
      </c>
      <c r="EX112" s="84">
        <v>0.93262530683347855</v>
      </c>
      <c r="EY112" s="84">
        <v>0.93922717554834112</v>
      </c>
      <c r="EZ112" s="84">
        <v>0.91988345941525251</v>
      </c>
      <c r="FA112" s="84">
        <v>0.9402367566711537</v>
      </c>
      <c r="FB112" s="84">
        <v>0.96494581885095077</v>
      </c>
      <c r="FC112" s="84">
        <v>0.92863647161295426</v>
      </c>
      <c r="FD112" s="84">
        <v>0.95156979966743205</v>
      </c>
      <c r="FE112" s="84">
        <v>0.96143561643835618</v>
      </c>
      <c r="FF112" s="84">
        <v>0.95430160741151315</v>
      </c>
      <c r="FG112" s="84">
        <v>0.90224493968513597</v>
      </c>
      <c r="FH112" s="84">
        <v>0.89408306279198668</v>
      </c>
      <c r="FI112" s="84">
        <v>0.86784911061132697</v>
      </c>
      <c r="FJ112" s="84">
        <v>0.91742220286641851</v>
      </c>
      <c r="FK112" s="84">
        <v>0.92294520547945202</v>
      </c>
      <c r="FL112" s="84">
        <v>0.90341443467593541</v>
      </c>
      <c r="FM112" s="84">
        <v>0.9337734579143242</v>
      </c>
      <c r="FN112" s="84">
        <v>0.944714782253118</v>
      </c>
      <c r="FO112" s="84">
        <v>0.92829994457201681</v>
      </c>
      <c r="FP112" s="84">
        <v>0.94434436614142059</v>
      </c>
      <c r="FQ112" s="84">
        <v>0.95220821917808218</v>
      </c>
      <c r="FR112" s="84">
        <v>0.9367527120120358</v>
      </c>
      <c r="FS112" s="84">
        <v>0.86936209364138217</v>
      </c>
      <c r="FT112" s="84">
        <v>0.86726977591258214</v>
      </c>
      <c r="FU112" s="84">
        <v>0.86276835003066854</v>
      </c>
      <c r="FV112" s="84">
        <v>0.91598701401536142</v>
      </c>
      <c r="FW112" s="84">
        <v>0.89659711774487294</v>
      </c>
      <c r="FX112" s="84">
        <v>0.89620731956655075</v>
      </c>
      <c r="FY112" s="84">
        <v>0.92691424499168584</v>
      </c>
      <c r="FZ112" s="84">
        <v>0.93469638110815789</v>
      </c>
      <c r="GA112" s="84">
        <v>0.92385580806081247</v>
      </c>
    </row>
    <row r="113" spans="2:183">
      <c r="B113" s="96" t="s">
        <v>4</v>
      </c>
      <c r="C113" s="166" t="s">
        <v>42</v>
      </c>
      <c r="D113" s="178">
        <v>14212.51</v>
      </c>
      <c r="E113" s="179">
        <v>7159.39</v>
      </c>
      <c r="F113" s="179">
        <v>7136.37</v>
      </c>
      <c r="G113" s="179">
        <v>12743.44</v>
      </c>
      <c r="H113" s="179">
        <v>9295.7000000000007</v>
      </c>
      <c r="I113" s="179">
        <v>3614.24</v>
      </c>
      <c r="J113" s="179">
        <v>10959.61</v>
      </c>
      <c r="K113" s="179">
        <v>11020.72</v>
      </c>
      <c r="L113" s="179">
        <v>9555.89</v>
      </c>
      <c r="M113" s="179">
        <v>11119.02</v>
      </c>
      <c r="N113" s="179">
        <v>11371.42</v>
      </c>
      <c r="O113" s="179">
        <v>11913.43</v>
      </c>
      <c r="P113" s="179">
        <v>10562.14</v>
      </c>
      <c r="Q113" s="179">
        <v>8103.47</v>
      </c>
      <c r="R113" s="179">
        <v>8006.05</v>
      </c>
      <c r="S113" s="179">
        <v>7820.07</v>
      </c>
      <c r="T113" s="179">
        <v>11756.67</v>
      </c>
      <c r="U113" s="179">
        <v>7876.75</v>
      </c>
      <c r="V113" s="179">
        <v>7945.83</v>
      </c>
      <c r="W113" s="179">
        <v>7979.48</v>
      </c>
      <c r="X113" s="179">
        <v>7984.8</v>
      </c>
      <c r="Y113" s="179">
        <v>4025.17</v>
      </c>
      <c r="Z113" s="179">
        <v>8179.63</v>
      </c>
      <c r="AA113" s="179">
        <v>12750.34</v>
      </c>
      <c r="AB113" s="179">
        <v>8677.35</v>
      </c>
      <c r="AC113" s="179">
        <v>8618.9</v>
      </c>
      <c r="AD113" s="179">
        <v>8477.2000000000007</v>
      </c>
      <c r="AE113" s="179">
        <v>4068.56</v>
      </c>
      <c r="AF113" s="179">
        <v>8163.69</v>
      </c>
      <c r="AG113" s="179">
        <v>12303.99</v>
      </c>
      <c r="AH113" s="179">
        <v>8268.2000000000007</v>
      </c>
      <c r="AI113" s="179">
        <v>8301.85</v>
      </c>
      <c r="AJ113" s="179">
        <v>8307.16</v>
      </c>
      <c r="AK113" s="179">
        <v>8370.93</v>
      </c>
      <c r="AL113" s="179">
        <v>12755.66</v>
      </c>
      <c r="AM113" s="179">
        <v>8831.4500000000007</v>
      </c>
      <c r="AN113" s="179">
        <v>13512.87</v>
      </c>
      <c r="AO113" s="179">
        <v>13433.16</v>
      </c>
      <c r="AP113" s="179">
        <v>8813.74</v>
      </c>
      <c r="AQ113" s="179">
        <v>8459.49</v>
      </c>
      <c r="AR113" s="179">
        <v>11031.88</v>
      </c>
      <c r="AS113" s="179">
        <v>11082.53</v>
      </c>
      <c r="AT113" s="179">
        <v>4295.28</v>
      </c>
      <c r="AU113" s="179">
        <v>8624.2199999999993</v>
      </c>
      <c r="AV113" s="179">
        <v>8629.5300000000007</v>
      </c>
      <c r="AW113" s="179">
        <v>8693.2900000000009</v>
      </c>
      <c r="AX113" s="179">
        <v>8833.2199999999993</v>
      </c>
      <c r="AY113" s="179">
        <v>16508.759999999998</v>
      </c>
      <c r="AZ113" s="179">
        <v>14028.3</v>
      </c>
      <c r="BA113" s="179">
        <v>9299.06</v>
      </c>
      <c r="BB113" s="179">
        <v>9157.36</v>
      </c>
      <c r="BC113" s="179">
        <v>8811.9699999999993</v>
      </c>
      <c r="BD113" s="179">
        <v>8842.08</v>
      </c>
      <c r="BE113" s="179">
        <v>8884.59</v>
      </c>
      <c r="BF113" s="179">
        <v>8953.67</v>
      </c>
      <c r="BG113" s="179">
        <v>8987.32</v>
      </c>
      <c r="BH113" s="179">
        <v>8994.41</v>
      </c>
      <c r="BI113" s="179">
        <v>9059.9500000000007</v>
      </c>
      <c r="BJ113" s="179">
        <v>13834.35</v>
      </c>
      <c r="BK113" s="179">
        <v>14384.32</v>
      </c>
      <c r="BL113" s="179">
        <v>19551.060000000001</v>
      </c>
      <c r="BM113" s="179">
        <v>9722.39</v>
      </c>
      <c r="BN113" s="179">
        <v>14376.35</v>
      </c>
      <c r="BO113" s="179">
        <v>9238.84</v>
      </c>
      <c r="BP113" s="179">
        <v>9274.26</v>
      </c>
      <c r="BQ113" s="179">
        <v>4663.7</v>
      </c>
      <c r="BR113" s="179">
        <v>4703.55</v>
      </c>
      <c r="BS113" s="179">
        <v>4723.04</v>
      </c>
      <c r="BT113" s="179">
        <v>14185.06</v>
      </c>
      <c r="BU113" s="179">
        <v>9527.5499999999993</v>
      </c>
      <c r="BV113" s="179">
        <v>14564.99</v>
      </c>
      <c r="BW113" s="179">
        <v>20199.34</v>
      </c>
      <c r="BX113" s="179">
        <v>10310.450000000001</v>
      </c>
      <c r="BY113" s="179">
        <v>15391.28</v>
      </c>
      <c r="BZ113" s="179">
        <v>10126.24</v>
      </c>
      <c r="CA113" s="179">
        <v>4896.62</v>
      </c>
      <c r="CB113" s="179">
        <v>12781.87</v>
      </c>
      <c r="CC113" s="179">
        <v>9885.35</v>
      </c>
      <c r="CD113" s="179">
        <v>4982.53</v>
      </c>
      <c r="CE113" s="179">
        <v>10004.02</v>
      </c>
      <c r="CF113" s="179">
        <v>15021.97</v>
      </c>
      <c r="CG113" s="179">
        <v>10085.5</v>
      </c>
      <c r="CH113" s="179">
        <v>10267.94</v>
      </c>
      <c r="CI113" s="179">
        <v>19215.580000000002</v>
      </c>
      <c r="CJ113" s="179">
        <v>21789.919999999998</v>
      </c>
      <c r="CK113" s="179">
        <v>16286.64</v>
      </c>
      <c r="CL113" s="179">
        <v>21464</v>
      </c>
      <c r="CM113" s="179">
        <v>5206.59</v>
      </c>
      <c r="CN113" s="179">
        <v>5231.3900000000003</v>
      </c>
      <c r="CO113" s="179">
        <v>10528.31</v>
      </c>
      <c r="CP113" s="179">
        <v>21247.91</v>
      </c>
      <c r="CQ113" s="179">
        <v>10675.32</v>
      </c>
      <c r="CR113" s="179">
        <v>10682.41</v>
      </c>
      <c r="CS113" s="179">
        <v>16135.2</v>
      </c>
      <c r="CT113" s="179">
        <v>16430.11</v>
      </c>
      <c r="CU113" s="179">
        <v>11364.34</v>
      </c>
      <c r="CV113" s="179">
        <v>23214</v>
      </c>
      <c r="CW113" s="179">
        <v>11580.43</v>
      </c>
      <c r="CX113" s="179">
        <v>11447.59</v>
      </c>
      <c r="CY113" s="179">
        <v>11151.79</v>
      </c>
      <c r="CZ113" s="179">
        <v>14568.71</v>
      </c>
      <c r="DA113" s="179">
        <v>11288.18</v>
      </c>
      <c r="DB113" s="179">
        <v>11396.22</v>
      </c>
      <c r="DC113" s="179">
        <v>22909.35</v>
      </c>
      <c r="DD113" s="179">
        <v>11406.85</v>
      </c>
      <c r="DE113" s="179">
        <v>11472.38</v>
      </c>
      <c r="DF113" s="179">
        <v>5830.96</v>
      </c>
      <c r="DG113" s="179">
        <v>12055.13</v>
      </c>
      <c r="DH113" s="179">
        <v>12288.93</v>
      </c>
      <c r="DI113" s="179">
        <v>12246.42</v>
      </c>
      <c r="DJ113" s="179">
        <v>18125.2</v>
      </c>
      <c r="DK113" s="179">
        <v>5899.15</v>
      </c>
      <c r="DL113" s="179">
        <v>15360.81</v>
      </c>
      <c r="DM113" s="179">
        <v>11909.88</v>
      </c>
      <c r="DN113" s="179">
        <v>12028.56</v>
      </c>
      <c r="DO113" s="179">
        <v>12085.24</v>
      </c>
      <c r="DP113" s="179">
        <v>12042.73</v>
      </c>
      <c r="DQ113" s="179">
        <v>18175.68</v>
      </c>
      <c r="DR113" s="179">
        <v>12333.22</v>
      </c>
      <c r="DS113" s="179">
        <v>25406.81</v>
      </c>
      <c r="DT113" s="179">
        <v>19411.13</v>
      </c>
      <c r="DU113" s="179">
        <v>12869.9</v>
      </c>
      <c r="DV113" s="179">
        <v>19068.39</v>
      </c>
      <c r="DW113" s="179">
        <v>24818.76</v>
      </c>
      <c r="DX113" s="179">
        <v>6210</v>
      </c>
      <c r="DY113" s="179">
        <v>12508.57</v>
      </c>
      <c r="DZ113" s="179">
        <v>12611.3</v>
      </c>
      <c r="EA113" s="179">
        <v>19009.939999999999</v>
      </c>
      <c r="EB113" s="179">
        <v>18946.18</v>
      </c>
      <c r="EC113" s="179">
        <v>12694.55</v>
      </c>
      <c r="ED113" s="179">
        <v>12857.5</v>
      </c>
      <c r="EE113" s="179">
        <v>19775.12</v>
      </c>
      <c r="EF113" s="179">
        <v>13436.7</v>
      </c>
      <c r="EG113" s="179">
        <v>13395.96</v>
      </c>
      <c r="EH113" s="179">
        <v>13155.07</v>
      </c>
      <c r="EI113" s="179">
        <v>19381.900000000001</v>
      </c>
      <c r="EJ113" s="179">
        <v>6483.66</v>
      </c>
      <c r="EK113" s="179">
        <v>13135.59</v>
      </c>
      <c r="EL113" s="179">
        <v>26721.08</v>
      </c>
      <c r="EM113" s="179">
        <v>6737.84</v>
      </c>
      <c r="EN113" s="179">
        <v>33117.949999999997</v>
      </c>
      <c r="EO113" s="179">
        <v>13250.72</v>
      </c>
      <c r="EP113" s="179">
        <v>13376.48</v>
      </c>
      <c r="EQ113" s="179">
        <v>20439.34</v>
      </c>
      <c r="ER113" s="179">
        <v>21079.64</v>
      </c>
      <c r="ES113" s="179">
        <v>13962.76</v>
      </c>
      <c r="ET113" s="179">
        <v>13477.44</v>
      </c>
      <c r="EU113" s="179">
        <v>13507.55</v>
      </c>
      <c r="EV113" s="179">
        <v>17688.759999999998</v>
      </c>
      <c r="EW113" s="179">
        <v>13842.32</v>
      </c>
      <c r="EX113" s="179">
        <v>28279.78</v>
      </c>
      <c r="EY113" s="179">
        <v>7108.91</v>
      </c>
      <c r="EZ113" s="179">
        <v>34446.379999999997</v>
      </c>
      <c r="FA113" s="179">
        <v>20556.240000000002</v>
      </c>
      <c r="FB113" s="179">
        <v>13796.27</v>
      </c>
      <c r="FC113" s="179">
        <v>14038.93</v>
      </c>
      <c r="FD113" s="179">
        <v>21653.54</v>
      </c>
      <c r="FE113" s="179">
        <v>14568.53</v>
      </c>
      <c r="FF113" s="179">
        <v>14061.95</v>
      </c>
      <c r="FG113" s="179">
        <v>21138.1</v>
      </c>
      <c r="FH113" s="179">
        <v>7098.28</v>
      </c>
      <c r="FI113" s="179">
        <v>14442.77</v>
      </c>
      <c r="FJ113" s="179">
        <v>29509.02</v>
      </c>
      <c r="FK113" s="179">
        <v>7417.99</v>
      </c>
      <c r="FL113" s="179">
        <v>21563.200000000001</v>
      </c>
      <c r="FM113" s="179">
        <v>14295.76</v>
      </c>
      <c r="FN113" s="179">
        <v>21592.42</v>
      </c>
      <c r="FO113" s="179">
        <v>26366.83</v>
      </c>
      <c r="FP113" s="179">
        <v>7502.13</v>
      </c>
      <c r="FQ113" s="179">
        <v>22628.61</v>
      </c>
      <c r="FR113" s="179">
        <v>14559.67</v>
      </c>
      <c r="FS113" s="179">
        <v>21884.68</v>
      </c>
      <c r="FT113" s="179">
        <v>7348.92</v>
      </c>
      <c r="FU113" s="179">
        <v>14954.66</v>
      </c>
      <c r="FV113" s="179">
        <v>15277.03</v>
      </c>
      <c r="FW113" s="179">
        <v>15362.05</v>
      </c>
      <c r="FX113" s="179">
        <v>22325.72</v>
      </c>
      <c r="FY113" s="179">
        <v>7401.17</v>
      </c>
      <c r="FZ113" s="179">
        <v>14905.07</v>
      </c>
      <c r="GA113" s="179">
        <v>22753.48</v>
      </c>
    </row>
    <row r="114" spans="2:183">
      <c r="B114" s="96" t="s">
        <v>4</v>
      </c>
      <c r="C114" s="166" t="s">
        <v>318</v>
      </c>
      <c r="D114" s="178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  <c r="S114" s="179">
        <v>0</v>
      </c>
      <c r="T114" s="179">
        <v>0</v>
      </c>
      <c r="U114" s="179">
        <v>0</v>
      </c>
      <c r="V114" s="179">
        <v>0</v>
      </c>
      <c r="W114" s="179">
        <v>0</v>
      </c>
      <c r="X114" s="179">
        <v>0</v>
      </c>
      <c r="Y114" s="179">
        <v>0</v>
      </c>
      <c r="Z114" s="179">
        <v>0</v>
      </c>
      <c r="AA114" s="179">
        <v>0</v>
      </c>
      <c r="AB114" s="179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179">
        <v>0</v>
      </c>
      <c r="AI114" s="179">
        <v>0</v>
      </c>
      <c r="AJ114" s="179">
        <v>0</v>
      </c>
      <c r="AK114" s="179">
        <v>0</v>
      </c>
      <c r="AL114" s="179">
        <v>0</v>
      </c>
      <c r="AM114" s="179">
        <v>0</v>
      </c>
      <c r="AN114" s="179">
        <v>0</v>
      </c>
      <c r="AO114" s="179">
        <v>0</v>
      </c>
      <c r="AP114" s="179">
        <v>0</v>
      </c>
      <c r="AQ114" s="179">
        <v>0</v>
      </c>
      <c r="AR114" s="179">
        <v>0</v>
      </c>
      <c r="AS114" s="179">
        <v>0</v>
      </c>
      <c r="AT114" s="179">
        <v>0</v>
      </c>
      <c r="AU114" s="179">
        <v>0</v>
      </c>
      <c r="AV114" s="179">
        <v>0</v>
      </c>
      <c r="AW114" s="179">
        <v>0</v>
      </c>
      <c r="AX114" s="179">
        <v>0</v>
      </c>
      <c r="AY114" s="179">
        <v>0</v>
      </c>
      <c r="AZ114" s="179">
        <v>0</v>
      </c>
      <c r="BA114" s="179">
        <v>0</v>
      </c>
      <c r="BB114" s="179">
        <v>0</v>
      </c>
      <c r="BC114" s="179">
        <v>0</v>
      </c>
      <c r="BD114" s="179">
        <v>0</v>
      </c>
      <c r="BE114" s="179">
        <v>0</v>
      </c>
      <c r="BF114" s="179">
        <v>0</v>
      </c>
      <c r="BG114" s="179">
        <v>0</v>
      </c>
      <c r="BH114" s="179">
        <v>0</v>
      </c>
      <c r="BI114" s="179">
        <v>0</v>
      </c>
      <c r="BJ114" s="179">
        <v>0</v>
      </c>
      <c r="BK114" s="179">
        <v>0</v>
      </c>
      <c r="BL114" s="179">
        <v>0</v>
      </c>
      <c r="BM114" s="179">
        <v>0</v>
      </c>
      <c r="BN114" s="179">
        <v>0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9">
        <v>0</v>
      </c>
      <c r="BW114" s="179">
        <v>0</v>
      </c>
      <c r="BX114" s="179">
        <v>0</v>
      </c>
      <c r="BY114" s="179">
        <v>0</v>
      </c>
      <c r="BZ114" s="179">
        <v>0</v>
      </c>
      <c r="CA114" s="179">
        <v>0</v>
      </c>
      <c r="CB114" s="179">
        <v>0</v>
      </c>
      <c r="CC114" s="179">
        <v>0</v>
      </c>
      <c r="CD114" s="179">
        <v>0</v>
      </c>
      <c r="CE114" s="179">
        <v>0</v>
      </c>
      <c r="CF114" s="179">
        <v>0</v>
      </c>
      <c r="CG114" s="179">
        <v>0</v>
      </c>
      <c r="CH114" s="179">
        <v>0</v>
      </c>
      <c r="CI114" s="179">
        <v>0</v>
      </c>
      <c r="CJ114" s="179">
        <v>0</v>
      </c>
      <c r="CK114" s="179">
        <v>0</v>
      </c>
      <c r="CL114" s="179">
        <v>0</v>
      </c>
      <c r="CM114" s="179">
        <v>0</v>
      </c>
      <c r="CN114" s="179">
        <v>0</v>
      </c>
      <c r="CO114" s="179">
        <v>0</v>
      </c>
      <c r="CP114" s="179">
        <v>0</v>
      </c>
      <c r="CQ114" s="179">
        <v>0</v>
      </c>
      <c r="CR114" s="179">
        <v>0</v>
      </c>
      <c r="CS114" s="179">
        <v>0</v>
      </c>
      <c r="CT114" s="179">
        <v>0</v>
      </c>
      <c r="CU114" s="179">
        <v>0</v>
      </c>
      <c r="CV114" s="179">
        <v>0</v>
      </c>
      <c r="CW114" s="179">
        <v>0</v>
      </c>
      <c r="CX114" s="179">
        <v>0</v>
      </c>
      <c r="CY114" s="179">
        <v>0</v>
      </c>
      <c r="CZ114" s="179">
        <v>0</v>
      </c>
      <c r="DA114" s="179">
        <v>0</v>
      </c>
      <c r="DB114" s="179">
        <v>0</v>
      </c>
      <c r="DC114" s="179">
        <v>0</v>
      </c>
      <c r="DD114" s="179">
        <v>0</v>
      </c>
      <c r="DE114" s="179">
        <v>0</v>
      </c>
      <c r="DF114" s="179">
        <v>0</v>
      </c>
      <c r="DG114" s="179">
        <v>0</v>
      </c>
      <c r="DH114" s="179">
        <v>0</v>
      </c>
      <c r="DI114" s="179">
        <v>0</v>
      </c>
      <c r="DJ114" s="179">
        <v>0</v>
      </c>
      <c r="DK114" s="179">
        <v>0</v>
      </c>
      <c r="DL114" s="179">
        <v>0</v>
      </c>
      <c r="DM114" s="179">
        <v>0</v>
      </c>
      <c r="DN114" s="179">
        <v>0</v>
      </c>
      <c r="DO114" s="179">
        <v>0</v>
      </c>
      <c r="DP114" s="179">
        <v>0</v>
      </c>
      <c r="DQ114" s="179">
        <v>0</v>
      </c>
      <c r="DR114" s="179">
        <v>0</v>
      </c>
      <c r="DS114" s="179">
        <v>0</v>
      </c>
      <c r="DT114" s="179">
        <v>0</v>
      </c>
      <c r="DU114" s="179">
        <v>0</v>
      </c>
      <c r="DV114" s="179">
        <v>0</v>
      </c>
      <c r="DW114" s="179">
        <v>0</v>
      </c>
      <c r="DX114" s="179">
        <v>0</v>
      </c>
      <c r="DY114" s="179">
        <v>0</v>
      </c>
      <c r="DZ114" s="179">
        <v>0</v>
      </c>
      <c r="EA114" s="179">
        <v>0</v>
      </c>
      <c r="EB114" s="179">
        <v>0</v>
      </c>
      <c r="EC114" s="179">
        <v>0</v>
      </c>
      <c r="ED114" s="179">
        <v>0</v>
      </c>
      <c r="EE114" s="179">
        <v>0</v>
      </c>
      <c r="EF114" s="179">
        <v>0</v>
      </c>
      <c r="EG114" s="179">
        <v>0</v>
      </c>
      <c r="EH114" s="179">
        <v>0</v>
      </c>
      <c r="EI114" s="179">
        <v>0</v>
      </c>
      <c r="EJ114" s="179">
        <v>0</v>
      </c>
      <c r="EK114" s="179">
        <v>0</v>
      </c>
      <c r="EL114" s="179">
        <v>0</v>
      </c>
      <c r="EM114" s="179">
        <v>0</v>
      </c>
      <c r="EN114" s="179">
        <v>0</v>
      </c>
      <c r="EO114" s="179">
        <v>0</v>
      </c>
      <c r="EP114" s="179">
        <v>0</v>
      </c>
      <c r="EQ114" s="179">
        <v>0</v>
      </c>
      <c r="ER114" s="179">
        <v>0</v>
      </c>
      <c r="ES114" s="179">
        <v>0</v>
      </c>
      <c r="ET114" s="179">
        <v>0</v>
      </c>
      <c r="EU114" s="179">
        <v>0</v>
      </c>
      <c r="EV114" s="179">
        <v>0</v>
      </c>
      <c r="EW114" s="179">
        <v>0</v>
      </c>
      <c r="EX114" s="179">
        <v>0</v>
      </c>
      <c r="EY114" s="179">
        <v>0</v>
      </c>
      <c r="EZ114" s="179">
        <v>0</v>
      </c>
      <c r="FA114" s="179">
        <v>0</v>
      </c>
      <c r="FB114" s="179">
        <v>0</v>
      </c>
      <c r="FC114" s="179">
        <v>0</v>
      </c>
      <c r="FD114" s="179">
        <v>0</v>
      </c>
      <c r="FE114" s="179">
        <v>0</v>
      </c>
      <c r="FF114" s="179">
        <v>0</v>
      </c>
      <c r="FG114" s="179">
        <v>0</v>
      </c>
      <c r="FH114" s="179">
        <v>0</v>
      </c>
      <c r="FI114" s="179">
        <v>0</v>
      </c>
      <c r="FJ114" s="179">
        <v>0</v>
      </c>
      <c r="FK114" s="179">
        <v>0</v>
      </c>
      <c r="FL114" s="179">
        <v>0</v>
      </c>
      <c r="FM114" s="179">
        <v>0</v>
      </c>
      <c r="FN114" s="179">
        <v>0</v>
      </c>
      <c r="FO114" s="179">
        <v>0</v>
      </c>
      <c r="FP114" s="179">
        <v>0</v>
      </c>
      <c r="FQ114" s="179">
        <v>0</v>
      </c>
      <c r="FR114" s="179">
        <v>0</v>
      </c>
      <c r="FS114" s="179">
        <v>0</v>
      </c>
      <c r="FT114" s="179">
        <v>0</v>
      </c>
      <c r="FU114" s="179">
        <v>0</v>
      </c>
      <c r="FV114" s="179">
        <v>0</v>
      </c>
      <c r="FW114" s="179">
        <v>0</v>
      </c>
      <c r="FX114" s="179">
        <v>0</v>
      </c>
      <c r="FY114" s="179">
        <v>0</v>
      </c>
      <c r="FZ114" s="179">
        <v>0</v>
      </c>
      <c r="GA114" s="179">
        <v>0</v>
      </c>
    </row>
    <row r="115" spans="2:183">
      <c r="B115" s="96" t="s">
        <v>4</v>
      </c>
      <c r="C115" s="166" t="s">
        <v>43</v>
      </c>
      <c r="D115" s="175">
        <v>103.87</v>
      </c>
      <c r="E115" s="176">
        <v>92.26</v>
      </c>
      <c r="F115" s="176">
        <v>98.85</v>
      </c>
      <c r="G115" s="176">
        <v>84.6</v>
      </c>
      <c r="H115" s="176">
        <v>22.67</v>
      </c>
      <c r="I115" s="176">
        <v>94.18</v>
      </c>
      <c r="J115" s="176">
        <v>98.17</v>
      </c>
      <c r="K115" s="176">
        <v>99.06</v>
      </c>
      <c r="L115" s="176">
        <v>96.07</v>
      </c>
      <c r="M115" s="176">
        <v>100.81</v>
      </c>
      <c r="N115" s="176">
        <v>98.43</v>
      </c>
      <c r="O115" s="176">
        <v>100.11</v>
      </c>
      <c r="P115" s="176">
        <v>105.22</v>
      </c>
      <c r="Q115" s="176">
        <v>93.73</v>
      </c>
      <c r="R115" s="176">
        <v>97.86</v>
      </c>
      <c r="S115" s="176">
        <v>97.22</v>
      </c>
      <c r="T115" s="176">
        <v>100.78</v>
      </c>
      <c r="U115" s="176">
        <v>95</v>
      </c>
      <c r="V115" s="176">
        <v>99.42</v>
      </c>
      <c r="W115" s="176">
        <v>98.82</v>
      </c>
      <c r="X115" s="176">
        <v>95.65</v>
      </c>
      <c r="Y115" s="176">
        <v>100.4</v>
      </c>
      <c r="Z115" s="176">
        <v>98.35</v>
      </c>
      <c r="AA115" s="176">
        <v>98.36</v>
      </c>
      <c r="AB115" s="176">
        <v>101.89</v>
      </c>
      <c r="AC115" s="176">
        <v>92.75</v>
      </c>
      <c r="AD115" s="176">
        <v>97.98</v>
      </c>
      <c r="AE115" s="176">
        <v>95.16</v>
      </c>
      <c r="AF115" s="176">
        <v>1173.6099999999999</v>
      </c>
      <c r="AG115" s="176">
        <v>95.09</v>
      </c>
      <c r="AH115" s="176">
        <v>99.22</v>
      </c>
      <c r="AI115" s="176">
        <v>98.97</v>
      </c>
      <c r="AJ115" s="176">
        <v>94.51</v>
      </c>
      <c r="AK115" s="176">
        <v>99.6</v>
      </c>
      <c r="AL115" s="176">
        <v>96.39</v>
      </c>
      <c r="AM115" s="176">
        <v>96.77</v>
      </c>
      <c r="AN115" s="176">
        <v>101.83</v>
      </c>
      <c r="AO115" s="176">
        <v>96.22</v>
      </c>
      <c r="AP115" s="176">
        <v>99.24</v>
      </c>
      <c r="AQ115" s="176">
        <v>91.91</v>
      </c>
      <c r="AR115" s="176">
        <v>22.35</v>
      </c>
      <c r="AS115" s="176">
        <v>96.46</v>
      </c>
      <c r="AT115" s="176">
        <v>97.99</v>
      </c>
      <c r="AU115" s="176">
        <v>100.24</v>
      </c>
      <c r="AV115" s="176">
        <v>94.83</v>
      </c>
      <c r="AW115" s="176">
        <v>99.66</v>
      </c>
      <c r="AX115" s="176">
        <v>97.76</v>
      </c>
      <c r="AY115" s="176">
        <v>96.85</v>
      </c>
      <c r="AZ115" s="176">
        <v>101.3</v>
      </c>
      <c r="BA115" s="176">
        <v>92.39</v>
      </c>
      <c r="BB115" s="176">
        <v>95.2</v>
      </c>
      <c r="BC115" s="176">
        <v>89.29</v>
      </c>
      <c r="BD115" s="176">
        <v>1195.8900000000001</v>
      </c>
      <c r="BE115" s="176">
        <v>241.19</v>
      </c>
      <c r="BF115" s="176">
        <v>93.37</v>
      </c>
      <c r="BG115" s="176">
        <v>94.71</v>
      </c>
      <c r="BH115" s="176">
        <v>87.08</v>
      </c>
      <c r="BI115" s="176">
        <v>93.13</v>
      </c>
      <c r="BJ115" s="176">
        <v>91.31</v>
      </c>
      <c r="BK115" s="176">
        <v>91.66</v>
      </c>
      <c r="BL115" s="176">
        <v>103.17</v>
      </c>
      <c r="BM115" s="176">
        <v>93.5</v>
      </c>
      <c r="BN115" s="176">
        <v>96.04</v>
      </c>
      <c r="BO115" s="176">
        <v>91.64</v>
      </c>
      <c r="BP115" s="176">
        <v>95.08</v>
      </c>
      <c r="BQ115" s="176">
        <v>93.07</v>
      </c>
      <c r="BR115" s="176">
        <v>97.52</v>
      </c>
      <c r="BS115" s="176">
        <v>98.01</v>
      </c>
      <c r="BT115" s="176">
        <v>92.36</v>
      </c>
      <c r="BU115" s="176">
        <v>96.49</v>
      </c>
      <c r="BV115" s="176">
        <v>101.58</v>
      </c>
      <c r="BW115" s="176">
        <v>102.01</v>
      </c>
      <c r="BX115" s="176">
        <v>107.26</v>
      </c>
      <c r="BY115" s="176">
        <v>98.07</v>
      </c>
      <c r="BZ115" s="176">
        <v>107.63</v>
      </c>
      <c r="CA115" s="176">
        <v>17.47</v>
      </c>
      <c r="CB115" s="176">
        <v>22.36</v>
      </c>
      <c r="CC115" s="176">
        <v>95.5</v>
      </c>
      <c r="CD115" s="176">
        <v>103.45</v>
      </c>
      <c r="CE115" s="176">
        <v>104.12</v>
      </c>
      <c r="CF115" s="176">
        <v>100.34</v>
      </c>
      <c r="CG115" s="176">
        <v>105.91</v>
      </c>
      <c r="CH115" s="176">
        <v>105.43</v>
      </c>
      <c r="CI115" s="176">
        <v>107.31</v>
      </c>
      <c r="CJ115" s="176">
        <v>108.92</v>
      </c>
      <c r="CK115" s="176">
        <v>102.25</v>
      </c>
      <c r="CL115" s="176">
        <v>109.11</v>
      </c>
      <c r="CM115" s="176">
        <v>102.76</v>
      </c>
      <c r="CN115" s="176">
        <v>102.55</v>
      </c>
      <c r="CO115" s="176">
        <v>100.06</v>
      </c>
      <c r="CP115" s="176">
        <v>104.46</v>
      </c>
      <c r="CQ115" s="176">
        <v>103.71</v>
      </c>
      <c r="CR115" s="176">
        <v>101.45</v>
      </c>
      <c r="CS115" s="176">
        <v>106.3</v>
      </c>
      <c r="CT115" s="176">
        <v>104.86</v>
      </c>
      <c r="CU115" s="176">
        <v>106.37</v>
      </c>
      <c r="CV115" s="176">
        <v>109.19</v>
      </c>
      <c r="CW115" s="176">
        <v>98.5</v>
      </c>
      <c r="CX115" s="176">
        <v>109.43</v>
      </c>
      <c r="CY115" s="176">
        <v>102.72</v>
      </c>
      <c r="CZ115" s="176">
        <v>1257.03</v>
      </c>
      <c r="DA115" s="176">
        <v>314.55</v>
      </c>
      <c r="DB115" s="176">
        <v>103.69</v>
      </c>
      <c r="DC115" s="176">
        <v>104.63</v>
      </c>
      <c r="DD115" s="176">
        <v>99.93</v>
      </c>
      <c r="DE115" s="176">
        <v>105.37</v>
      </c>
      <c r="DF115" s="176">
        <v>105.66</v>
      </c>
      <c r="DG115" s="176">
        <v>106.14</v>
      </c>
      <c r="DH115" s="176">
        <v>109.11</v>
      </c>
      <c r="DI115" s="176">
        <v>98.7</v>
      </c>
      <c r="DJ115" s="176">
        <v>109.4</v>
      </c>
      <c r="DK115" s="176">
        <v>99.16</v>
      </c>
      <c r="DL115" s="176">
        <v>13.57</v>
      </c>
      <c r="DM115" s="176">
        <v>99.64</v>
      </c>
      <c r="DN115" s="176">
        <v>103.9</v>
      </c>
      <c r="DO115" s="176">
        <v>104.83</v>
      </c>
      <c r="DP115" s="176">
        <v>98.99</v>
      </c>
      <c r="DQ115" s="176">
        <v>106.25</v>
      </c>
      <c r="DR115" s="176">
        <v>105.96</v>
      </c>
      <c r="DS115" s="176">
        <v>105.88</v>
      </c>
      <c r="DT115" s="176">
        <v>108.91</v>
      </c>
      <c r="DU115" s="176">
        <v>98.71</v>
      </c>
      <c r="DV115" s="176">
        <v>108.97</v>
      </c>
      <c r="DW115" s="176">
        <v>103.02</v>
      </c>
      <c r="DX115" s="176">
        <v>1344.8</v>
      </c>
      <c r="DY115" s="176">
        <v>260.72000000000003</v>
      </c>
      <c r="DZ115" s="176">
        <v>103.86</v>
      </c>
      <c r="EA115" s="176">
        <v>104.81</v>
      </c>
      <c r="EB115" s="176">
        <v>99.97</v>
      </c>
      <c r="EC115" s="176">
        <v>105.17</v>
      </c>
      <c r="ED115" s="176">
        <v>104.12</v>
      </c>
      <c r="EE115" s="176">
        <v>105.34</v>
      </c>
      <c r="EF115" s="176">
        <v>108.77</v>
      </c>
      <c r="EG115" s="176">
        <v>102.03</v>
      </c>
      <c r="EH115" s="176">
        <v>108.93</v>
      </c>
      <c r="EI115" s="176">
        <v>102.99</v>
      </c>
      <c r="EJ115" s="176">
        <v>103.78</v>
      </c>
      <c r="EK115" s="176">
        <v>99.2</v>
      </c>
      <c r="EL115" s="176">
        <v>104.45</v>
      </c>
      <c r="EM115" s="176">
        <v>103.44</v>
      </c>
      <c r="EN115" s="176">
        <v>100.59</v>
      </c>
      <c r="EO115" s="176">
        <v>106.36</v>
      </c>
      <c r="EP115" s="176">
        <v>104.29</v>
      </c>
      <c r="EQ115" s="176">
        <v>105.73</v>
      </c>
      <c r="ER115" s="176">
        <v>107.8</v>
      </c>
      <c r="ES115" s="176">
        <v>97.72</v>
      </c>
      <c r="ET115" s="176">
        <v>108.02</v>
      </c>
      <c r="EU115" s="176">
        <v>83.19</v>
      </c>
      <c r="EV115" s="176">
        <v>36.159999999999997</v>
      </c>
      <c r="EW115" s="176">
        <v>97.65</v>
      </c>
      <c r="EX115" s="176">
        <v>103.81</v>
      </c>
      <c r="EY115" s="176">
        <v>104.21</v>
      </c>
      <c r="EZ115" s="176">
        <v>99.36</v>
      </c>
      <c r="FA115" s="176">
        <v>104.5</v>
      </c>
      <c r="FB115" s="176">
        <v>103.49</v>
      </c>
      <c r="FC115" s="176">
        <v>103.23</v>
      </c>
      <c r="FD115" s="176">
        <v>105.62</v>
      </c>
      <c r="FE115" s="176">
        <v>96.22</v>
      </c>
      <c r="FF115" s="176">
        <v>105.77</v>
      </c>
      <c r="FG115" s="176">
        <v>97.44</v>
      </c>
      <c r="FH115" s="176">
        <v>99.65</v>
      </c>
      <c r="FI115" s="176">
        <v>94.03</v>
      </c>
      <c r="FJ115" s="176">
        <v>102.26</v>
      </c>
      <c r="FK115" s="176">
        <v>102.54</v>
      </c>
      <c r="FL115" s="176">
        <v>97.56</v>
      </c>
      <c r="FM115" s="176">
        <v>103.72</v>
      </c>
      <c r="FN115" s="176">
        <v>101.62</v>
      </c>
      <c r="FO115" s="176">
        <v>103.34</v>
      </c>
      <c r="FP115" s="176">
        <v>104.7</v>
      </c>
      <c r="FQ115" s="176">
        <v>95.47</v>
      </c>
      <c r="FR115" s="176">
        <v>104</v>
      </c>
      <c r="FS115" s="176">
        <v>1059.77</v>
      </c>
      <c r="FT115" s="176">
        <v>178.13</v>
      </c>
      <c r="FU115" s="176">
        <v>93.53</v>
      </c>
      <c r="FV115" s="176">
        <v>101.92</v>
      </c>
      <c r="FW115" s="176">
        <v>99.99</v>
      </c>
      <c r="FX115" s="176">
        <v>96.88</v>
      </c>
      <c r="FY115" s="176">
        <v>102.94</v>
      </c>
      <c r="FZ115" s="176">
        <v>100.54</v>
      </c>
      <c r="GA115" s="176">
        <v>102.82</v>
      </c>
    </row>
    <row r="116" spans="2:183">
      <c r="B116" s="96" t="s">
        <v>4</v>
      </c>
      <c r="C116" s="166" t="s">
        <v>44</v>
      </c>
      <c r="D116" s="178">
        <v>142.88</v>
      </c>
      <c r="E116" s="179">
        <v>126.91</v>
      </c>
      <c r="F116" s="179">
        <v>135.97</v>
      </c>
      <c r="G116" s="179">
        <v>116.36</v>
      </c>
      <c r="H116" s="179">
        <v>31.19</v>
      </c>
      <c r="I116" s="179">
        <v>129.55000000000001</v>
      </c>
      <c r="J116" s="179">
        <v>135.03</v>
      </c>
      <c r="K116" s="179">
        <v>136.26</v>
      </c>
      <c r="L116" s="179">
        <v>132.13999999999999</v>
      </c>
      <c r="M116" s="179">
        <v>138.66</v>
      </c>
      <c r="N116" s="179">
        <v>135.38999999999999</v>
      </c>
      <c r="O116" s="179">
        <v>137.69999999999999</v>
      </c>
      <c r="P116" s="179">
        <v>144.72999999999999</v>
      </c>
      <c r="Q116" s="179">
        <v>128.93</v>
      </c>
      <c r="R116" s="179">
        <v>134.61000000000001</v>
      </c>
      <c r="S116" s="179">
        <v>133.72999999999999</v>
      </c>
      <c r="T116" s="179">
        <v>138.62</v>
      </c>
      <c r="U116" s="179">
        <v>130.66999999999999</v>
      </c>
      <c r="V116" s="179">
        <v>136.76</v>
      </c>
      <c r="W116" s="179">
        <v>135.91999999999999</v>
      </c>
      <c r="X116" s="179">
        <v>131.56</v>
      </c>
      <c r="Y116" s="179">
        <v>138.11000000000001</v>
      </c>
      <c r="Z116" s="179">
        <v>135.28</v>
      </c>
      <c r="AA116" s="179">
        <v>135.29</v>
      </c>
      <c r="AB116" s="179">
        <v>200.42</v>
      </c>
      <c r="AC116" s="179">
        <v>182.43</v>
      </c>
      <c r="AD116" s="179">
        <v>192.74</v>
      </c>
      <c r="AE116" s="179">
        <v>187.17</v>
      </c>
      <c r="AF116" s="179">
        <v>2308.5</v>
      </c>
      <c r="AG116" s="179">
        <v>187.04</v>
      </c>
      <c r="AH116" s="179">
        <v>195.17</v>
      </c>
      <c r="AI116" s="179">
        <v>194.67</v>
      </c>
      <c r="AJ116" s="179">
        <v>185.9</v>
      </c>
      <c r="AK116" s="179">
        <v>195.91</v>
      </c>
      <c r="AL116" s="179">
        <v>189.59</v>
      </c>
      <c r="AM116" s="179">
        <v>190.35</v>
      </c>
      <c r="AN116" s="179">
        <v>200.3</v>
      </c>
      <c r="AO116" s="179">
        <v>189.26</v>
      </c>
      <c r="AP116" s="179">
        <v>195.21</v>
      </c>
      <c r="AQ116" s="179">
        <v>180.78</v>
      </c>
      <c r="AR116" s="179">
        <v>43.97</v>
      </c>
      <c r="AS116" s="179">
        <v>189.74</v>
      </c>
      <c r="AT116" s="179">
        <v>192.75</v>
      </c>
      <c r="AU116" s="179">
        <v>197.17</v>
      </c>
      <c r="AV116" s="179">
        <v>186.54</v>
      </c>
      <c r="AW116" s="179">
        <v>196.04</v>
      </c>
      <c r="AX116" s="179">
        <v>192.28</v>
      </c>
      <c r="AY116" s="179">
        <v>190.5</v>
      </c>
      <c r="AZ116" s="179">
        <v>203.62</v>
      </c>
      <c r="BA116" s="179">
        <v>185.7</v>
      </c>
      <c r="BB116" s="179">
        <v>191.35</v>
      </c>
      <c r="BC116" s="179">
        <v>179.47</v>
      </c>
      <c r="BD116" s="179">
        <v>2403.7399999999998</v>
      </c>
      <c r="BE116" s="179">
        <v>484.79</v>
      </c>
      <c r="BF116" s="179">
        <v>187.68</v>
      </c>
      <c r="BG116" s="179">
        <v>190.37</v>
      </c>
      <c r="BH116" s="179">
        <v>175.02</v>
      </c>
      <c r="BI116" s="179">
        <v>187.19</v>
      </c>
      <c r="BJ116" s="179">
        <v>183.53</v>
      </c>
      <c r="BK116" s="179">
        <v>184.23</v>
      </c>
      <c r="BL116" s="179">
        <v>212.53</v>
      </c>
      <c r="BM116" s="179">
        <v>192.61</v>
      </c>
      <c r="BN116" s="179">
        <v>197.83</v>
      </c>
      <c r="BO116" s="179">
        <v>188.78</v>
      </c>
      <c r="BP116" s="179">
        <v>195.86</v>
      </c>
      <c r="BQ116" s="179">
        <v>191.73</v>
      </c>
      <c r="BR116" s="179">
        <v>200.9</v>
      </c>
      <c r="BS116" s="179">
        <v>201.91</v>
      </c>
      <c r="BT116" s="179">
        <v>190.27</v>
      </c>
      <c r="BU116" s="179">
        <v>198.76</v>
      </c>
      <c r="BV116" s="179">
        <v>209.26</v>
      </c>
      <c r="BW116" s="179">
        <v>210.15</v>
      </c>
      <c r="BX116" s="179">
        <v>227.38</v>
      </c>
      <c r="BY116" s="179">
        <v>207.92</v>
      </c>
      <c r="BZ116" s="179">
        <v>228.18</v>
      </c>
      <c r="CA116" s="179">
        <v>37.03</v>
      </c>
      <c r="CB116" s="179">
        <v>47.41</v>
      </c>
      <c r="CC116" s="179">
        <v>202.47</v>
      </c>
      <c r="CD116" s="179">
        <v>219.32</v>
      </c>
      <c r="CE116" s="179">
        <v>220.73</v>
      </c>
      <c r="CF116" s="179">
        <v>212.72</v>
      </c>
      <c r="CG116" s="179">
        <v>224.52</v>
      </c>
      <c r="CH116" s="179">
        <v>223.52</v>
      </c>
      <c r="CI116" s="179">
        <v>227.5</v>
      </c>
      <c r="CJ116" s="179">
        <v>236.36</v>
      </c>
      <c r="CK116" s="179">
        <v>221.88</v>
      </c>
      <c r="CL116" s="179">
        <v>236.76</v>
      </c>
      <c r="CM116" s="179">
        <v>222.99</v>
      </c>
      <c r="CN116" s="179">
        <v>222.54</v>
      </c>
      <c r="CO116" s="179">
        <v>217.14</v>
      </c>
      <c r="CP116" s="179">
        <v>226.68</v>
      </c>
      <c r="CQ116" s="179">
        <v>225.05</v>
      </c>
      <c r="CR116" s="179">
        <v>220.14</v>
      </c>
      <c r="CS116" s="179">
        <v>230.67</v>
      </c>
      <c r="CT116" s="179">
        <v>227.55</v>
      </c>
      <c r="CU116" s="179">
        <v>230.82</v>
      </c>
      <c r="CV116" s="179">
        <v>243.49</v>
      </c>
      <c r="CW116" s="179">
        <v>219.66</v>
      </c>
      <c r="CX116" s="179">
        <v>244.03</v>
      </c>
      <c r="CY116" s="179">
        <v>229.07</v>
      </c>
      <c r="CZ116" s="179">
        <v>2803.18</v>
      </c>
      <c r="DA116" s="179">
        <v>701.45</v>
      </c>
      <c r="DB116" s="179">
        <v>231.22</v>
      </c>
      <c r="DC116" s="179">
        <v>233.32</v>
      </c>
      <c r="DD116" s="179">
        <v>222.84</v>
      </c>
      <c r="DE116" s="179">
        <v>234.97</v>
      </c>
      <c r="DF116" s="179">
        <v>235.63</v>
      </c>
      <c r="DG116" s="179">
        <v>236.7</v>
      </c>
      <c r="DH116" s="179">
        <v>249.87</v>
      </c>
      <c r="DI116" s="179">
        <v>226.03</v>
      </c>
      <c r="DJ116" s="179">
        <v>250.52</v>
      </c>
      <c r="DK116" s="179">
        <v>227.08</v>
      </c>
      <c r="DL116" s="179">
        <v>31.07</v>
      </c>
      <c r="DM116" s="179">
        <v>228.16</v>
      </c>
      <c r="DN116" s="179">
        <v>237.92</v>
      </c>
      <c r="DO116" s="179">
        <v>240.07</v>
      </c>
      <c r="DP116" s="179">
        <v>226.69</v>
      </c>
      <c r="DQ116" s="179">
        <v>243.3</v>
      </c>
      <c r="DR116" s="179">
        <v>242.66</v>
      </c>
      <c r="DS116" s="179">
        <v>242.47</v>
      </c>
      <c r="DT116" s="179">
        <v>257.02</v>
      </c>
      <c r="DU116" s="179">
        <v>232.95</v>
      </c>
      <c r="DV116" s="179">
        <v>257.18</v>
      </c>
      <c r="DW116" s="179">
        <v>243.12</v>
      </c>
      <c r="DX116" s="179">
        <v>3173.73</v>
      </c>
      <c r="DY116" s="179">
        <v>615.29999999999995</v>
      </c>
      <c r="DZ116" s="179">
        <v>245.12</v>
      </c>
      <c r="EA116" s="179">
        <v>247.36</v>
      </c>
      <c r="EB116" s="179">
        <v>235.93</v>
      </c>
      <c r="EC116" s="179">
        <v>248.21</v>
      </c>
      <c r="ED116" s="179">
        <v>245.72</v>
      </c>
      <c r="EE116" s="179">
        <v>248.6</v>
      </c>
      <c r="EF116" s="179">
        <v>263.23</v>
      </c>
      <c r="EG116" s="179">
        <v>246.9</v>
      </c>
      <c r="EH116" s="179">
        <v>263.60000000000002</v>
      </c>
      <c r="EI116" s="179">
        <v>249.22</v>
      </c>
      <c r="EJ116" s="179">
        <v>251.14</v>
      </c>
      <c r="EK116" s="179">
        <v>240.05</v>
      </c>
      <c r="EL116" s="179">
        <v>252.78</v>
      </c>
      <c r="EM116" s="179">
        <v>250.33</v>
      </c>
      <c r="EN116" s="179">
        <v>243.44</v>
      </c>
      <c r="EO116" s="179">
        <v>257.39</v>
      </c>
      <c r="EP116" s="179">
        <v>252.38</v>
      </c>
      <c r="EQ116" s="179">
        <v>255.86</v>
      </c>
      <c r="ER116" s="179">
        <v>268.42</v>
      </c>
      <c r="ES116" s="179">
        <v>243.33</v>
      </c>
      <c r="ET116" s="179">
        <v>268.98</v>
      </c>
      <c r="EU116" s="179">
        <v>207.13</v>
      </c>
      <c r="EV116" s="179">
        <v>90.03</v>
      </c>
      <c r="EW116" s="179">
        <v>243.14</v>
      </c>
      <c r="EX116" s="179">
        <v>258.5</v>
      </c>
      <c r="EY116" s="179">
        <v>259.49</v>
      </c>
      <c r="EZ116" s="179">
        <v>247.41</v>
      </c>
      <c r="FA116" s="179">
        <v>260.19</v>
      </c>
      <c r="FB116" s="179">
        <v>257.69</v>
      </c>
      <c r="FC116" s="179">
        <v>257.04000000000002</v>
      </c>
      <c r="FD116" s="179">
        <v>270.39</v>
      </c>
      <c r="FE116" s="179">
        <v>246.34</v>
      </c>
      <c r="FF116" s="179">
        <v>270.77999999999997</v>
      </c>
      <c r="FG116" s="179">
        <v>249.44</v>
      </c>
      <c r="FH116" s="179">
        <v>255.09</v>
      </c>
      <c r="FI116" s="179">
        <v>240.71</v>
      </c>
      <c r="FJ116" s="179">
        <v>261.77999999999997</v>
      </c>
      <c r="FK116" s="179">
        <v>262.5</v>
      </c>
      <c r="FL116" s="179">
        <v>249.76</v>
      </c>
      <c r="FM116" s="179">
        <v>265.52999999999997</v>
      </c>
      <c r="FN116" s="179">
        <v>260.14</v>
      </c>
      <c r="FO116" s="179">
        <v>264.55</v>
      </c>
      <c r="FP116" s="179">
        <v>275.37</v>
      </c>
      <c r="FQ116" s="179">
        <v>251.07</v>
      </c>
      <c r="FR116" s="179">
        <v>273.51</v>
      </c>
      <c r="FS116" s="179">
        <v>2787.2</v>
      </c>
      <c r="FT116" s="179">
        <v>468.48</v>
      </c>
      <c r="FU116" s="179">
        <v>245.99</v>
      </c>
      <c r="FV116" s="179">
        <v>268.06</v>
      </c>
      <c r="FW116" s="179">
        <v>262.97000000000003</v>
      </c>
      <c r="FX116" s="179">
        <v>254.78</v>
      </c>
      <c r="FY116" s="179">
        <v>270.74</v>
      </c>
      <c r="FZ116" s="179">
        <v>264.42</v>
      </c>
      <c r="GA116" s="179">
        <v>270.43</v>
      </c>
    </row>
    <row r="117" spans="2:183">
      <c r="B117" s="171" t="s">
        <v>4</v>
      </c>
      <c r="C117" s="172" t="s">
        <v>45</v>
      </c>
      <c r="D117" s="92">
        <v>0.20067639168894097</v>
      </c>
      <c r="E117" s="93">
        <v>0.20037729615771974</v>
      </c>
      <c r="F117" s="93">
        <v>0.20035551195545764</v>
      </c>
      <c r="G117" s="93">
        <v>0.20076744423470655</v>
      </c>
      <c r="H117" s="93">
        <v>0.20202787146928</v>
      </c>
      <c r="I117" s="93">
        <v>0.20018589358153607</v>
      </c>
      <c r="J117" s="93">
        <v>0.20053963895163709</v>
      </c>
      <c r="K117" s="93">
        <v>0.20054053630564128</v>
      </c>
      <c r="L117" s="93">
        <v>0.20048880493740465</v>
      </c>
      <c r="M117" s="93">
        <v>0.20053086673007228</v>
      </c>
      <c r="N117" s="93">
        <v>0.20054456723025368</v>
      </c>
      <c r="O117" s="93">
        <v>0.20053146346373724</v>
      </c>
      <c r="P117" s="93">
        <v>0.20043591859665291</v>
      </c>
      <c r="Q117" s="93">
        <v>0.20037009573053824</v>
      </c>
      <c r="R117" s="93">
        <v>0.2003577427831007</v>
      </c>
      <c r="S117" s="93">
        <v>0.20036166496462984</v>
      </c>
      <c r="T117" s="93">
        <v>0.20052905605931234</v>
      </c>
      <c r="U117" s="93">
        <v>0.20037438371694483</v>
      </c>
      <c r="V117" s="93">
        <v>0.20034697185637904</v>
      </c>
      <c r="W117" s="93">
        <v>0.20036333849684917</v>
      </c>
      <c r="X117" s="93">
        <v>0.20037474791327453</v>
      </c>
      <c r="Y117" s="93">
        <v>0.20016742090807527</v>
      </c>
      <c r="Z117" s="93">
        <v>0.20035742460749756</v>
      </c>
      <c r="AA117" s="93">
        <v>0.20054715363930489</v>
      </c>
      <c r="AB117" s="93">
        <v>0.20034547747956777</v>
      </c>
      <c r="AC117" s="93">
        <v>0.20038934082536686</v>
      </c>
      <c r="AD117" s="93">
        <v>0.20035185081258899</v>
      </c>
      <c r="AE117" s="93">
        <v>0.20019295394643771</v>
      </c>
      <c r="AF117" s="93">
        <v>2.3604058169951894</v>
      </c>
      <c r="AG117" s="93">
        <v>0.20056697450993921</v>
      </c>
      <c r="AH117" s="93">
        <v>0.20034854427458501</v>
      </c>
      <c r="AI117" s="93">
        <v>0.20036513138968293</v>
      </c>
      <c r="AJ117" s="93">
        <v>0.20037492223572448</v>
      </c>
      <c r="AK117" s="93">
        <v>0.20035476875227598</v>
      </c>
      <c r="AL117" s="93">
        <v>0.20056258022230111</v>
      </c>
      <c r="AM117" s="93">
        <v>0.20036075702782902</v>
      </c>
      <c r="AN117" s="93">
        <v>0.20052375828941399</v>
      </c>
      <c r="AO117" s="93">
        <v>0.20055942363949028</v>
      </c>
      <c r="AP117" s="93">
        <v>0.20034794405640993</v>
      </c>
      <c r="AQ117" s="93">
        <v>0.20039018854229035</v>
      </c>
      <c r="AR117" s="93">
        <v>0.20203930428330558</v>
      </c>
      <c r="AS117" s="93">
        <v>0.20046997594256374</v>
      </c>
      <c r="AT117" s="93">
        <v>0.20017881265078208</v>
      </c>
      <c r="AU117" s="93">
        <v>0.20036059710576079</v>
      </c>
      <c r="AV117" s="93">
        <v>0.20036399564853266</v>
      </c>
      <c r="AW117" s="93">
        <v>0.20034884138773637</v>
      </c>
      <c r="AX117" s="93">
        <v>0.20037266322888309</v>
      </c>
      <c r="AY117" s="93">
        <v>0.20066877505284131</v>
      </c>
      <c r="AZ117" s="93">
        <v>0.20052218907678634</v>
      </c>
      <c r="BA117" s="93">
        <v>0.20038984381152719</v>
      </c>
      <c r="BB117" s="93">
        <v>0.20037036736528258</v>
      </c>
      <c r="BC117" s="93">
        <v>0.20039884959524326</v>
      </c>
      <c r="BD117" s="93">
        <v>2.6050094539391422</v>
      </c>
      <c r="BE117" s="93">
        <v>0.53625252974057103</v>
      </c>
      <c r="BF117" s="93">
        <v>0.20037508576486099</v>
      </c>
      <c r="BG117" s="93">
        <v>0.20037682945674373</v>
      </c>
      <c r="BH117" s="93">
        <v>0.20041481816716597</v>
      </c>
      <c r="BI117" s="93">
        <v>0.20038667118148115</v>
      </c>
      <c r="BJ117" s="93">
        <v>0.20058953684466882</v>
      </c>
      <c r="BK117" s="93">
        <v>0.20058538720354516</v>
      </c>
      <c r="BL117" s="93">
        <v>0.20069363509677846</v>
      </c>
      <c r="BM117" s="93">
        <v>0.20038378316545832</v>
      </c>
      <c r="BN117" s="93">
        <v>0.2005643618847687</v>
      </c>
      <c r="BO117" s="93">
        <v>0.20038619168579236</v>
      </c>
      <c r="BP117" s="93">
        <v>0.20037587546955457</v>
      </c>
      <c r="BQ117" s="93">
        <v>0.20018887918619424</v>
      </c>
      <c r="BR117" s="93">
        <v>0.20017568330991725</v>
      </c>
      <c r="BS117" s="93">
        <v>0.20017167258556121</v>
      </c>
      <c r="BT117" s="93">
        <v>0.20057140918190763</v>
      </c>
      <c r="BU117" s="93">
        <v>0.20037433805499502</v>
      </c>
      <c r="BV117" s="93">
        <v>0.20052085677480977</v>
      </c>
      <c r="BW117" s="93">
        <v>0.20069148160471539</v>
      </c>
      <c r="BX117" s="93">
        <v>0.2003372262371538</v>
      </c>
      <c r="BY117" s="93">
        <v>0.20053484547008102</v>
      </c>
      <c r="BZ117" s="93">
        <v>0.20032765287891383</v>
      </c>
      <c r="CA117" s="93">
        <v>0.20105817365637296</v>
      </c>
      <c r="CB117" s="93">
        <v>0.20204260921403752</v>
      </c>
      <c r="CC117" s="93">
        <v>0.20036487808038445</v>
      </c>
      <c r="CD117" s="93">
        <v>0.20016862925122517</v>
      </c>
      <c r="CE117" s="93">
        <v>0.20034287262624625</v>
      </c>
      <c r="CF117" s="93">
        <v>0.20052950260829247</v>
      </c>
      <c r="CG117" s="93">
        <v>0.20033916355419948</v>
      </c>
      <c r="CH117" s="93">
        <v>0.20033228785771715</v>
      </c>
      <c r="CI117" s="93">
        <v>0.20059003115585075</v>
      </c>
      <c r="CJ117" s="93">
        <v>0.20064894976845099</v>
      </c>
      <c r="CK117" s="93">
        <v>0.20052553378892016</v>
      </c>
      <c r="CL117" s="93">
        <v>0.20065849309278519</v>
      </c>
      <c r="CM117" s="93">
        <v>0.20017227360386317</v>
      </c>
      <c r="CN117" s="93">
        <v>0.20016450575045494</v>
      </c>
      <c r="CO117" s="93">
        <v>0.20034606649451109</v>
      </c>
      <c r="CP117" s="93">
        <v>0.20068231603222897</v>
      </c>
      <c r="CQ117" s="93">
        <v>0.20034626232228034</v>
      </c>
      <c r="CR117" s="93">
        <v>0.20035691970738409</v>
      </c>
      <c r="CS117" s="93">
        <v>0.20049938493088498</v>
      </c>
      <c r="CT117" s="93">
        <v>0.20050597259603836</v>
      </c>
      <c r="CU117" s="93">
        <v>0.20033946398712144</v>
      </c>
      <c r="CV117" s="93">
        <v>0.2006560510139388</v>
      </c>
      <c r="CW117" s="93">
        <v>0.20035265117662687</v>
      </c>
      <c r="CX117" s="93">
        <v>0.20032436327588526</v>
      </c>
      <c r="CY117" s="93">
        <v>0.20033969006502078</v>
      </c>
      <c r="CZ117" s="93">
        <v>2.4332564207787781</v>
      </c>
      <c r="DA117" s="93">
        <v>0.62933890963687633</v>
      </c>
      <c r="DB117" s="93">
        <v>0.20034912414450209</v>
      </c>
      <c r="DC117" s="93">
        <v>0.20068198693886902</v>
      </c>
      <c r="DD117" s="93">
        <v>0.20036318810333897</v>
      </c>
      <c r="DE117" s="93">
        <v>0.20034197502431267</v>
      </c>
      <c r="DF117" s="93">
        <v>0.20016100021849864</v>
      </c>
      <c r="DG117" s="93">
        <v>0.20032616133967812</v>
      </c>
      <c r="DH117" s="93">
        <v>0.20031936168054559</v>
      </c>
      <c r="DI117" s="93">
        <v>0.20035460532213287</v>
      </c>
      <c r="DJ117" s="93">
        <v>0.20049052738153564</v>
      </c>
      <c r="DK117" s="93">
        <v>0.20017540177803236</v>
      </c>
      <c r="DL117" s="93">
        <v>0.2034793621394333</v>
      </c>
      <c r="DM117" s="93">
        <v>0.20036598363128155</v>
      </c>
      <c r="DN117" s="93">
        <v>0.20035051698966116</v>
      </c>
      <c r="DO117" s="93">
        <v>0.20033012524215951</v>
      </c>
      <c r="DP117" s="93">
        <v>0.20035459058635402</v>
      </c>
      <c r="DQ117" s="93">
        <v>0.20050950739654566</v>
      </c>
      <c r="DR117" s="93">
        <v>0.20032645687940404</v>
      </c>
      <c r="DS117" s="93">
        <v>0.20066607567336042</v>
      </c>
      <c r="DT117" s="93">
        <v>0.20049172477815577</v>
      </c>
      <c r="DU117" s="93">
        <v>0.20036596881756655</v>
      </c>
      <c r="DV117" s="93">
        <v>0.20048241621842219</v>
      </c>
      <c r="DW117" s="93">
        <v>0.20069937752217235</v>
      </c>
      <c r="DX117" s="93">
        <v>2.6022255665740022</v>
      </c>
      <c r="DY117" s="93">
        <v>0.53133931909330923</v>
      </c>
      <c r="DZ117" s="93">
        <v>0.2003318379427691</v>
      </c>
      <c r="EA117" s="93">
        <v>0.20050538797730402</v>
      </c>
      <c r="EB117" s="93">
        <v>0.20052823755316795</v>
      </c>
      <c r="EC117" s="93">
        <v>0.20033075050733659</v>
      </c>
      <c r="ED117" s="93">
        <v>0.2003416679758048</v>
      </c>
      <c r="EE117" s="93">
        <v>0.20050747768788041</v>
      </c>
      <c r="EF117" s="93">
        <v>0.20032234456520664</v>
      </c>
      <c r="EG117" s="93">
        <v>0.20035628976283434</v>
      </c>
      <c r="EH117" s="93">
        <v>0.20033352138164473</v>
      </c>
      <c r="EI117" s="93">
        <v>0.20052662821406153</v>
      </c>
      <c r="EJ117" s="93">
        <v>0.20017477584109186</v>
      </c>
      <c r="EK117" s="93">
        <v>0.20036629463237482</v>
      </c>
      <c r="EL117" s="93">
        <v>0.20067175566652753</v>
      </c>
      <c r="EM117" s="93">
        <v>0.20017003810013359</v>
      </c>
      <c r="EN117" s="93">
        <v>0.20087492121340714</v>
      </c>
      <c r="EO117" s="93">
        <v>0.20033567338308525</v>
      </c>
      <c r="EP117" s="93">
        <v>0.2003415545920651</v>
      </c>
      <c r="EQ117" s="93">
        <v>0.20051025906862313</v>
      </c>
      <c r="ER117" s="93">
        <v>0.20049146446646812</v>
      </c>
      <c r="ES117" s="93">
        <v>0.20035445639353019</v>
      </c>
      <c r="ET117" s="93">
        <v>0.20031931663110605</v>
      </c>
      <c r="EU117" s="93">
        <v>0.20043688204877383</v>
      </c>
      <c r="EV117" s="93">
        <v>0.20130877425670521</v>
      </c>
      <c r="EW117" s="93">
        <v>0.20037037227029994</v>
      </c>
      <c r="EX117" s="93">
        <v>0.20067728050562403</v>
      </c>
      <c r="EY117" s="93">
        <v>0.20016721770755927</v>
      </c>
      <c r="EZ117" s="93">
        <v>0.20089407568708564</v>
      </c>
      <c r="FA117" s="93">
        <v>0.20051781951972469</v>
      </c>
      <c r="FB117" s="93">
        <v>0.20034480446238676</v>
      </c>
      <c r="FC117" s="93">
        <v>0.20034230918178625</v>
      </c>
      <c r="FD117" s="93">
        <v>0.20050541716773243</v>
      </c>
      <c r="FE117" s="93">
        <v>0.20035846715985833</v>
      </c>
      <c r="FF117" s="93">
        <v>0.20032939099031777</v>
      </c>
      <c r="FG117" s="93">
        <v>0.20054983255817857</v>
      </c>
      <c r="FH117" s="93">
        <v>0.20018565939242738</v>
      </c>
      <c r="FI117" s="93">
        <v>0.20038088137092747</v>
      </c>
      <c r="FJ117" s="93">
        <v>0.2006985491012013</v>
      </c>
      <c r="FK117" s="93">
        <v>0.20017313199463957</v>
      </c>
      <c r="FL117" s="93">
        <v>0.20054290475256262</v>
      </c>
      <c r="FM117" s="93">
        <v>0.20034045902418551</v>
      </c>
      <c r="FN117" s="93">
        <v>0.20052697035458761</v>
      </c>
      <c r="FO117" s="93">
        <v>0.20061960668578527</v>
      </c>
      <c r="FP117" s="93">
        <v>0.20016413841707678</v>
      </c>
      <c r="FQ117" s="93">
        <v>0.20056796427297791</v>
      </c>
      <c r="FR117" s="93">
        <v>0.20034916621515864</v>
      </c>
      <c r="FS117" s="93">
        <v>2.2550682007210505</v>
      </c>
      <c r="FT117" s="93">
        <v>0.36778111108587613</v>
      </c>
      <c r="FU117" s="93">
        <v>0.20037599903867512</v>
      </c>
      <c r="FV117" s="93">
        <v>0.20033933260721465</v>
      </c>
      <c r="FW117" s="93">
        <v>0.20036079771771037</v>
      </c>
      <c r="FX117" s="93">
        <v>0.200558454270654</v>
      </c>
      <c r="FY117" s="93">
        <v>0.20016817704776091</v>
      </c>
      <c r="FZ117" s="93">
        <v>0.20035467799825751</v>
      </c>
      <c r="GA117" s="93">
        <v>0.20050887756858121</v>
      </c>
    </row>
    <row r="118" spans="2:183">
      <c r="B118" s="96" t="s">
        <v>4</v>
      </c>
      <c r="C118" s="166" t="s">
        <v>46</v>
      </c>
      <c r="D118" s="96">
        <v>169.68</v>
      </c>
      <c r="E118" s="17">
        <v>150.69</v>
      </c>
      <c r="F118" s="17">
        <v>160.97999999999999</v>
      </c>
      <c r="G118" s="17">
        <v>137.69999999999999</v>
      </c>
      <c r="H118" s="17">
        <v>36.61</v>
      </c>
      <c r="I118" s="17">
        <v>153.16999999999999</v>
      </c>
      <c r="J118" s="17">
        <v>159.52000000000001</v>
      </c>
      <c r="K118" s="17">
        <v>161.13</v>
      </c>
      <c r="L118" s="17">
        <v>156.34</v>
      </c>
      <c r="M118" s="17">
        <v>164.23</v>
      </c>
      <c r="N118" s="17">
        <v>160.56</v>
      </c>
      <c r="O118" s="17">
        <v>163.01</v>
      </c>
      <c r="P118" s="17">
        <v>172.31</v>
      </c>
      <c r="Q118" s="17">
        <v>153.34</v>
      </c>
      <c r="R118" s="17">
        <v>159.1</v>
      </c>
      <c r="S118" s="17">
        <v>158.53</v>
      </c>
      <c r="T118" s="17">
        <v>164.19</v>
      </c>
      <c r="U118" s="17">
        <v>154.49</v>
      </c>
      <c r="V118" s="17">
        <v>161.94999999999999</v>
      </c>
      <c r="W118" s="17">
        <v>160.82</v>
      </c>
      <c r="X118" s="17">
        <v>155.63999999999999</v>
      </c>
      <c r="Y118" s="17">
        <v>163.84</v>
      </c>
      <c r="Z118" s="17">
        <v>160.58000000000001</v>
      </c>
      <c r="AA118" s="17">
        <v>159.83000000000001</v>
      </c>
      <c r="AB118" s="17">
        <v>166.42</v>
      </c>
      <c r="AC118" s="17">
        <v>151.58000000000001</v>
      </c>
      <c r="AD118" s="17">
        <v>159.34</v>
      </c>
      <c r="AE118" s="17">
        <v>154.96</v>
      </c>
      <c r="AF118" s="17">
        <v>162.31</v>
      </c>
      <c r="AG118" s="17">
        <v>154.5</v>
      </c>
      <c r="AH118" s="17">
        <v>161.59</v>
      </c>
      <c r="AI118" s="17">
        <v>161.11000000000001</v>
      </c>
      <c r="AJ118" s="17">
        <v>153.63</v>
      </c>
      <c r="AK118" s="17">
        <v>162.27000000000001</v>
      </c>
      <c r="AL118" s="17">
        <v>156.84</v>
      </c>
      <c r="AM118" s="17">
        <v>157.19</v>
      </c>
      <c r="AN118" s="17">
        <v>166.18</v>
      </c>
      <c r="AO118" s="17">
        <v>157.1</v>
      </c>
      <c r="AP118" s="17">
        <v>161.63</v>
      </c>
      <c r="AQ118" s="17">
        <v>149.54</v>
      </c>
      <c r="AR118" s="17">
        <v>36.04</v>
      </c>
      <c r="AS118" s="17">
        <v>157.03</v>
      </c>
      <c r="AT118" s="17">
        <v>159.49</v>
      </c>
      <c r="AU118" s="17">
        <v>163.36000000000001</v>
      </c>
      <c r="AV118" s="17">
        <v>154.22</v>
      </c>
      <c r="AW118" s="17">
        <v>162.37</v>
      </c>
      <c r="AX118" s="17">
        <v>159.49</v>
      </c>
      <c r="AY118" s="17">
        <v>157.05000000000001</v>
      </c>
      <c r="AZ118" s="17">
        <v>165.22</v>
      </c>
      <c r="BA118" s="17">
        <v>150.9</v>
      </c>
      <c r="BB118" s="17">
        <v>154.26</v>
      </c>
      <c r="BC118" s="17">
        <v>144.15</v>
      </c>
      <c r="BD118" s="17">
        <v>148.41999999999999</v>
      </c>
      <c r="BE118" s="17">
        <v>145.59</v>
      </c>
      <c r="BF118" s="17">
        <v>150.9</v>
      </c>
      <c r="BG118" s="17">
        <v>153.32</v>
      </c>
      <c r="BH118" s="17">
        <v>140.11000000000001</v>
      </c>
      <c r="BI118" s="17">
        <v>150.46</v>
      </c>
      <c r="BJ118" s="17">
        <v>147.59</v>
      </c>
      <c r="BK118" s="17">
        <v>147.71</v>
      </c>
      <c r="BL118" s="17">
        <v>168.41</v>
      </c>
      <c r="BM118" s="17">
        <v>152.9</v>
      </c>
      <c r="BN118" s="17">
        <v>155.62</v>
      </c>
      <c r="BO118" s="17">
        <v>148.4</v>
      </c>
      <c r="BP118" s="17">
        <v>154</v>
      </c>
      <c r="BQ118" s="17">
        <v>151.08000000000001</v>
      </c>
      <c r="BR118" s="17">
        <v>158.57</v>
      </c>
      <c r="BS118" s="17">
        <v>159.46</v>
      </c>
      <c r="BT118" s="17">
        <v>149.53</v>
      </c>
      <c r="BU118" s="17">
        <v>156.56</v>
      </c>
      <c r="BV118" s="17">
        <v>166.12</v>
      </c>
      <c r="BW118" s="17">
        <v>166.25</v>
      </c>
      <c r="BX118" s="17">
        <v>175.97</v>
      </c>
      <c r="BY118" s="17">
        <v>160.93</v>
      </c>
      <c r="BZ118" s="17">
        <v>176.68</v>
      </c>
      <c r="CA118" s="17">
        <v>28.58</v>
      </c>
      <c r="CB118" s="17">
        <v>36.03</v>
      </c>
      <c r="CC118" s="17">
        <v>155.32</v>
      </c>
      <c r="CD118" s="17">
        <v>169.26</v>
      </c>
      <c r="CE118" s="17">
        <v>170.28</v>
      </c>
      <c r="CF118" s="17">
        <v>163.85</v>
      </c>
      <c r="CG118" s="17">
        <v>173.5</v>
      </c>
      <c r="CH118" s="17">
        <v>173.22</v>
      </c>
      <c r="CI118" s="17">
        <v>175.81</v>
      </c>
      <c r="CJ118" s="17">
        <v>178.8</v>
      </c>
      <c r="CK118" s="17">
        <v>167.99</v>
      </c>
      <c r="CL118" s="17">
        <v>179.12</v>
      </c>
      <c r="CM118" s="17">
        <v>168.69</v>
      </c>
      <c r="CN118" s="17">
        <v>167.76</v>
      </c>
      <c r="CO118" s="17">
        <v>163.66999999999999</v>
      </c>
      <c r="CP118" s="17">
        <v>170.73</v>
      </c>
      <c r="CQ118" s="17">
        <v>169.68</v>
      </c>
      <c r="CR118" s="17">
        <v>166.14</v>
      </c>
      <c r="CS118" s="17">
        <v>174.21</v>
      </c>
      <c r="CT118" s="17">
        <v>172.19</v>
      </c>
      <c r="CU118" s="17">
        <v>174.51</v>
      </c>
      <c r="CV118" s="17">
        <v>179.23</v>
      </c>
      <c r="CW118" s="17">
        <v>161.91999999999999</v>
      </c>
      <c r="CX118" s="17">
        <v>179.98</v>
      </c>
      <c r="CY118" s="17">
        <v>168.45</v>
      </c>
      <c r="CZ118" s="17">
        <v>169.27</v>
      </c>
      <c r="DA118" s="17">
        <v>163.75</v>
      </c>
      <c r="DB118" s="17">
        <v>169.6</v>
      </c>
      <c r="DC118" s="17">
        <v>170.98</v>
      </c>
      <c r="DD118" s="17">
        <v>163.36000000000001</v>
      </c>
      <c r="DE118" s="17">
        <v>172.63</v>
      </c>
      <c r="DF118" s="17">
        <v>173.89</v>
      </c>
      <c r="DG118" s="17">
        <v>174.07</v>
      </c>
      <c r="DH118" s="17">
        <v>179.33</v>
      </c>
      <c r="DI118" s="17">
        <v>162.19999999999999</v>
      </c>
      <c r="DJ118" s="17">
        <v>179.67</v>
      </c>
      <c r="DK118" s="17">
        <v>162.63</v>
      </c>
      <c r="DL118" s="17">
        <v>21.83</v>
      </c>
      <c r="DM118" s="17">
        <v>162.76</v>
      </c>
      <c r="DN118" s="17">
        <v>169.89</v>
      </c>
      <c r="DO118" s="17">
        <v>171.57</v>
      </c>
      <c r="DP118" s="17">
        <v>161.58000000000001</v>
      </c>
      <c r="DQ118" s="17">
        <v>173.95</v>
      </c>
      <c r="DR118" s="17">
        <v>174.18</v>
      </c>
      <c r="DS118" s="17">
        <v>173.18</v>
      </c>
      <c r="DT118" s="17">
        <v>178.8</v>
      </c>
      <c r="DU118" s="17">
        <v>162.21</v>
      </c>
      <c r="DV118" s="17">
        <v>178.92</v>
      </c>
      <c r="DW118" s="17">
        <v>168.56</v>
      </c>
      <c r="DX118" s="17">
        <v>169.26</v>
      </c>
      <c r="DY118" s="17">
        <v>160.38999999999999</v>
      </c>
      <c r="DZ118" s="17">
        <v>169.82</v>
      </c>
      <c r="EA118" s="17">
        <v>171.37</v>
      </c>
      <c r="EB118" s="17">
        <v>163.19999999999999</v>
      </c>
      <c r="EC118" s="17">
        <v>172.17</v>
      </c>
      <c r="ED118" s="17">
        <v>170.85</v>
      </c>
      <c r="EE118" s="17">
        <v>172.35</v>
      </c>
      <c r="EF118" s="17">
        <v>178.71</v>
      </c>
      <c r="EG118" s="17">
        <v>167.63</v>
      </c>
      <c r="EH118" s="17">
        <v>178.99</v>
      </c>
      <c r="EI118" s="17">
        <v>168.64</v>
      </c>
      <c r="EJ118" s="17">
        <v>169.86</v>
      </c>
      <c r="EK118" s="17">
        <v>162.02000000000001</v>
      </c>
      <c r="EL118" s="17">
        <v>170.56</v>
      </c>
      <c r="EM118" s="17">
        <v>169.21</v>
      </c>
      <c r="EN118" s="17">
        <v>164</v>
      </c>
      <c r="EO118" s="17">
        <v>174.31</v>
      </c>
      <c r="EP118" s="17">
        <v>171.17</v>
      </c>
      <c r="EQ118" s="17">
        <v>173.05</v>
      </c>
      <c r="ER118" s="17">
        <v>176.79</v>
      </c>
      <c r="ES118" s="17">
        <v>160.43</v>
      </c>
      <c r="ET118" s="17">
        <v>177.37</v>
      </c>
      <c r="EU118" s="17">
        <v>135.9</v>
      </c>
      <c r="EV118" s="17">
        <v>58.71</v>
      </c>
      <c r="EW118" s="17">
        <v>159.16999999999999</v>
      </c>
      <c r="EX118" s="17">
        <v>169.42</v>
      </c>
      <c r="EY118" s="17">
        <v>170.62</v>
      </c>
      <c r="EZ118" s="17">
        <v>161.79</v>
      </c>
      <c r="FA118" s="17">
        <v>170.8</v>
      </c>
      <c r="FB118" s="17">
        <v>169.72</v>
      </c>
      <c r="FC118" s="17">
        <v>168.69</v>
      </c>
      <c r="FD118" s="17">
        <v>172.86</v>
      </c>
      <c r="FE118" s="17">
        <v>157.74</v>
      </c>
      <c r="FF118" s="17">
        <v>173.35</v>
      </c>
      <c r="FG118" s="17">
        <v>158.69</v>
      </c>
      <c r="FH118" s="17">
        <v>162.41999999999999</v>
      </c>
      <c r="FI118" s="17">
        <v>152.63999999999999</v>
      </c>
      <c r="FJ118" s="17">
        <v>166.65</v>
      </c>
      <c r="FK118" s="17">
        <v>167.66</v>
      </c>
      <c r="FL118" s="17">
        <v>158.88999999999999</v>
      </c>
      <c r="FM118" s="17">
        <v>169.63</v>
      </c>
      <c r="FN118" s="17">
        <v>166.16</v>
      </c>
      <c r="FO118" s="17">
        <v>168.63</v>
      </c>
      <c r="FP118" s="17">
        <v>171.55</v>
      </c>
      <c r="FQ118" s="17">
        <v>156.22999999999999</v>
      </c>
      <c r="FR118" s="17">
        <v>170.17</v>
      </c>
      <c r="FS118" s="17">
        <v>152.9</v>
      </c>
      <c r="FT118" s="17">
        <v>157.54</v>
      </c>
      <c r="FU118" s="17">
        <v>151.74</v>
      </c>
      <c r="FV118" s="17">
        <v>166.39</v>
      </c>
      <c r="FW118" s="17">
        <v>162.87</v>
      </c>
      <c r="FX118" s="17">
        <v>157.63</v>
      </c>
      <c r="FY118" s="17">
        <v>168.38</v>
      </c>
      <c r="FZ118" s="17">
        <v>164.39</v>
      </c>
      <c r="GA118" s="17">
        <v>167.82</v>
      </c>
    </row>
    <row r="119" spans="2:183">
      <c r="B119" s="96" t="s">
        <v>4</v>
      </c>
      <c r="C119" s="166" t="s">
        <v>47</v>
      </c>
      <c r="D119" s="178">
        <v>6313.7</v>
      </c>
      <c r="E119" s="179">
        <v>5607.33</v>
      </c>
      <c r="F119" s="179">
        <v>5989.95</v>
      </c>
      <c r="G119" s="179">
        <v>5123.93</v>
      </c>
      <c r="H119" s="179">
        <v>1834.32</v>
      </c>
      <c r="I119" s="179">
        <v>7675.57</v>
      </c>
      <c r="J119" s="179">
        <v>7993.48</v>
      </c>
      <c r="K119" s="179">
        <v>8074.02</v>
      </c>
      <c r="L119" s="179">
        <v>7834.33</v>
      </c>
      <c r="M119" s="179">
        <v>6111.11</v>
      </c>
      <c r="N119" s="179">
        <v>5974.4</v>
      </c>
      <c r="O119" s="179">
        <v>6065.55</v>
      </c>
      <c r="P119" s="179">
        <v>6411.58</v>
      </c>
      <c r="Q119" s="179">
        <v>5705.81</v>
      </c>
      <c r="R119" s="179">
        <v>5920.1</v>
      </c>
      <c r="S119" s="179">
        <v>5898.73</v>
      </c>
      <c r="T119" s="179">
        <v>8227.73</v>
      </c>
      <c r="U119" s="179">
        <v>7741.35</v>
      </c>
      <c r="V119" s="179">
        <v>8115.11</v>
      </c>
      <c r="W119" s="179">
        <v>8058.89</v>
      </c>
      <c r="X119" s="179">
        <v>7799.28</v>
      </c>
      <c r="Y119" s="179">
        <v>6096.66</v>
      </c>
      <c r="Z119" s="179">
        <v>5975.07</v>
      </c>
      <c r="AA119" s="179">
        <v>5947.33</v>
      </c>
      <c r="AB119" s="179">
        <v>6192.4</v>
      </c>
      <c r="AC119" s="179">
        <v>5640.38</v>
      </c>
      <c r="AD119" s="179">
        <v>5929.07</v>
      </c>
      <c r="AE119" s="179">
        <v>5766.02</v>
      </c>
      <c r="AF119" s="179">
        <v>8133.13</v>
      </c>
      <c r="AG119" s="179">
        <v>7742.07</v>
      </c>
      <c r="AH119" s="179">
        <v>8097.45</v>
      </c>
      <c r="AI119" s="179">
        <v>8073.3</v>
      </c>
      <c r="AJ119" s="179">
        <v>7698.19</v>
      </c>
      <c r="AK119" s="179">
        <v>6038.19</v>
      </c>
      <c r="AL119" s="179">
        <v>5835.84</v>
      </c>
      <c r="AM119" s="179">
        <v>5849.05</v>
      </c>
      <c r="AN119" s="179">
        <v>6183.5</v>
      </c>
      <c r="AO119" s="179">
        <v>5845.71</v>
      </c>
      <c r="AP119" s="179">
        <v>6014.1</v>
      </c>
      <c r="AQ119" s="179">
        <v>5564.24</v>
      </c>
      <c r="AR119" s="179">
        <v>1806.03</v>
      </c>
      <c r="AS119" s="179">
        <v>7868.93</v>
      </c>
      <c r="AT119" s="179">
        <v>7992.12</v>
      </c>
      <c r="AU119" s="179">
        <v>8186.02</v>
      </c>
      <c r="AV119" s="179">
        <v>7728.19</v>
      </c>
      <c r="AW119" s="179">
        <v>6041.73</v>
      </c>
      <c r="AX119" s="179">
        <v>5934.53</v>
      </c>
      <c r="AY119" s="179">
        <v>5843.83</v>
      </c>
      <c r="AZ119" s="179">
        <v>6294.74</v>
      </c>
      <c r="BA119" s="179">
        <v>5749.25</v>
      </c>
      <c r="BB119" s="179">
        <v>5877.14</v>
      </c>
      <c r="BC119" s="179">
        <v>5491.92</v>
      </c>
      <c r="BD119" s="179">
        <v>7615.58</v>
      </c>
      <c r="BE119" s="179">
        <v>7470.25</v>
      </c>
      <c r="BF119" s="179">
        <v>7742.71</v>
      </c>
      <c r="BG119" s="179">
        <v>7866.7</v>
      </c>
      <c r="BH119" s="179">
        <v>7189</v>
      </c>
      <c r="BI119" s="179">
        <v>5732.67</v>
      </c>
      <c r="BJ119" s="179">
        <v>5622.99</v>
      </c>
      <c r="BK119" s="179">
        <v>5627.79</v>
      </c>
      <c r="BL119" s="179">
        <v>6578.08</v>
      </c>
      <c r="BM119" s="179">
        <v>5972.42</v>
      </c>
      <c r="BN119" s="179">
        <v>6078.46</v>
      </c>
      <c r="BO119" s="179">
        <v>5796.32</v>
      </c>
      <c r="BP119" s="179">
        <v>8100.6</v>
      </c>
      <c r="BQ119" s="179">
        <v>7946.92</v>
      </c>
      <c r="BR119" s="179">
        <v>8340.73</v>
      </c>
      <c r="BS119" s="179">
        <v>8387.83</v>
      </c>
      <c r="BT119" s="179">
        <v>7865.07</v>
      </c>
      <c r="BU119" s="179">
        <v>6115.26</v>
      </c>
      <c r="BV119" s="179">
        <v>6488.74</v>
      </c>
      <c r="BW119" s="179">
        <v>6493.66</v>
      </c>
      <c r="BX119" s="179">
        <v>7052.75</v>
      </c>
      <c r="BY119" s="179">
        <v>6450.15</v>
      </c>
      <c r="BZ119" s="179">
        <v>7081.14</v>
      </c>
      <c r="CA119" s="179">
        <v>1145.57</v>
      </c>
      <c r="CB119" s="179">
        <v>1944.28</v>
      </c>
      <c r="CC119" s="179">
        <v>8382.4</v>
      </c>
      <c r="CD119" s="179">
        <v>9134.7800000000007</v>
      </c>
      <c r="CE119" s="179">
        <v>9189.9</v>
      </c>
      <c r="CF119" s="179">
        <v>8843.24</v>
      </c>
      <c r="CG119" s="179">
        <v>6953.73</v>
      </c>
      <c r="CH119" s="179">
        <v>6942.46</v>
      </c>
      <c r="CI119" s="179">
        <v>7046.34</v>
      </c>
      <c r="CJ119" s="179">
        <v>7355.92</v>
      </c>
      <c r="CK119" s="179">
        <v>6911.04</v>
      </c>
      <c r="CL119" s="179">
        <v>7369.1</v>
      </c>
      <c r="CM119" s="179">
        <v>6940.1</v>
      </c>
      <c r="CN119" s="179">
        <v>9293.83</v>
      </c>
      <c r="CO119" s="179">
        <v>9067.49</v>
      </c>
      <c r="CP119" s="179">
        <v>9458.66</v>
      </c>
      <c r="CQ119" s="179">
        <v>9400.23</v>
      </c>
      <c r="CR119" s="179">
        <v>9203.92</v>
      </c>
      <c r="CS119" s="179">
        <v>7167.04</v>
      </c>
      <c r="CT119" s="179">
        <v>7083.93</v>
      </c>
      <c r="CU119" s="179">
        <v>7179.14</v>
      </c>
      <c r="CV119" s="179">
        <v>7570.77</v>
      </c>
      <c r="CW119" s="179">
        <v>6839.55</v>
      </c>
      <c r="CX119" s="179">
        <v>7602.53</v>
      </c>
      <c r="CY119" s="179">
        <v>7115.38</v>
      </c>
      <c r="CZ119" s="179">
        <v>9629.76</v>
      </c>
      <c r="DA119" s="179">
        <v>9315.7999999999993</v>
      </c>
      <c r="DB119" s="179">
        <v>9648.39</v>
      </c>
      <c r="DC119" s="179">
        <v>9726.91</v>
      </c>
      <c r="DD119" s="179">
        <v>9293.4599999999991</v>
      </c>
      <c r="DE119" s="179">
        <v>7291.85</v>
      </c>
      <c r="DF119" s="179">
        <v>7345.31</v>
      </c>
      <c r="DG119" s="179">
        <v>7352.57</v>
      </c>
      <c r="DH119" s="179">
        <v>7781.24</v>
      </c>
      <c r="DI119" s="179">
        <v>7037.92</v>
      </c>
      <c r="DJ119" s="179">
        <v>7795.99</v>
      </c>
      <c r="DK119" s="179">
        <v>7056.64</v>
      </c>
      <c r="DL119" s="179">
        <v>1275.3900000000001</v>
      </c>
      <c r="DM119" s="179">
        <v>9510.2999999999993</v>
      </c>
      <c r="DN119" s="179">
        <v>9926.44</v>
      </c>
      <c r="DO119" s="179">
        <v>10024.77</v>
      </c>
      <c r="DP119" s="179">
        <v>9441.1299999999992</v>
      </c>
      <c r="DQ119" s="179">
        <v>7547.9</v>
      </c>
      <c r="DR119" s="179">
        <v>7557.81</v>
      </c>
      <c r="DS119" s="179">
        <v>7514.35</v>
      </c>
      <c r="DT119" s="179">
        <v>7969.05</v>
      </c>
      <c r="DU119" s="179">
        <v>7229.63</v>
      </c>
      <c r="DV119" s="179">
        <v>7974.5</v>
      </c>
      <c r="DW119" s="179">
        <v>7512.64</v>
      </c>
      <c r="DX119" s="179">
        <v>10158.879999999999</v>
      </c>
      <c r="DY119" s="179">
        <v>9626.6</v>
      </c>
      <c r="DZ119" s="179">
        <v>10192.33</v>
      </c>
      <c r="EA119" s="179">
        <v>10285.469999999999</v>
      </c>
      <c r="EB119" s="179">
        <v>9795.1</v>
      </c>
      <c r="EC119" s="179">
        <v>7673.83</v>
      </c>
      <c r="ED119" s="179">
        <v>7614.89</v>
      </c>
      <c r="EE119" s="179">
        <v>7681.68</v>
      </c>
      <c r="EF119" s="179">
        <v>8183.32</v>
      </c>
      <c r="EG119" s="179">
        <v>7675.75</v>
      </c>
      <c r="EH119" s="179">
        <v>8195.92</v>
      </c>
      <c r="EI119" s="179">
        <v>7721.91</v>
      </c>
      <c r="EJ119" s="179">
        <v>10475.19</v>
      </c>
      <c r="EK119" s="179">
        <v>9991.6299999999992</v>
      </c>
      <c r="EL119" s="179">
        <v>10518.44</v>
      </c>
      <c r="EM119" s="179">
        <v>10435.379999999999</v>
      </c>
      <c r="EN119" s="179">
        <v>10113.780000000001</v>
      </c>
      <c r="EO119" s="179">
        <v>7981.69</v>
      </c>
      <c r="EP119" s="179">
        <v>7837.7</v>
      </c>
      <c r="EQ119" s="179">
        <v>7923.82</v>
      </c>
      <c r="ER119" s="179">
        <v>8321.59</v>
      </c>
      <c r="ES119" s="179">
        <v>7551.35</v>
      </c>
      <c r="ET119" s="179">
        <v>8348.84</v>
      </c>
      <c r="EU119" s="179">
        <v>6396.98</v>
      </c>
      <c r="EV119" s="179">
        <v>3720.94</v>
      </c>
      <c r="EW119" s="179">
        <v>10088.48</v>
      </c>
      <c r="EX119" s="179">
        <v>10737.63</v>
      </c>
      <c r="EY119" s="179">
        <v>10813.64</v>
      </c>
      <c r="EZ119" s="179">
        <v>10254.219999999999</v>
      </c>
      <c r="FA119" s="179">
        <v>8039.51</v>
      </c>
      <c r="FB119" s="179">
        <v>7988.47</v>
      </c>
      <c r="FC119" s="179">
        <v>7940.32</v>
      </c>
      <c r="FD119" s="179">
        <v>8364.59</v>
      </c>
      <c r="FE119" s="179">
        <v>7633.05</v>
      </c>
      <c r="FF119" s="179">
        <v>8388.61</v>
      </c>
      <c r="FG119" s="179">
        <v>7678.87</v>
      </c>
      <c r="FH119" s="179">
        <v>10584.6</v>
      </c>
      <c r="FI119" s="179">
        <v>9947.4</v>
      </c>
      <c r="FJ119" s="179">
        <v>10860.9</v>
      </c>
      <c r="FK119" s="179">
        <v>10926.29</v>
      </c>
      <c r="FL119" s="179">
        <v>10355.049999999999</v>
      </c>
      <c r="FM119" s="179">
        <v>8208.16</v>
      </c>
      <c r="FN119" s="179">
        <v>8040.33</v>
      </c>
      <c r="FO119" s="179">
        <v>8160.04</v>
      </c>
      <c r="FP119" s="179">
        <v>8536.09</v>
      </c>
      <c r="FQ119" s="179">
        <v>7773.82</v>
      </c>
      <c r="FR119" s="179">
        <v>8467.4699999999993</v>
      </c>
      <c r="FS119" s="179">
        <v>7608.48</v>
      </c>
      <c r="FT119" s="179">
        <v>10558.61</v>
      </c>
      <c r="FU119" s="179">
        <v>10169.879999999999</v>
      </c>
      <c r="FV119" s="179">
        <v>11151.72</v>
      </c>
      <c r="FW119" s="179">
        <v>10915.66</v>
      </c>
      <c r="FX119" s="179">
        <v>10564.04</v>
      </c>
      <c r="FY119" s="179">
        <v>8378.5400000000009</v>
      </c>
      <c r="FZ119" s="179">
        <v>8180.28</v>
      </c>
      <c r="GA119" s="179">
        <v>8350.89</v>
      </c>
    </row>
    <row r="120" spans="2:183">
      <c r="B120" s="180" t="s">
        <v>4</v>
      </c>
      <c r="C120" s="181" t="s">
        <v>48</v>
      </c>
      <c r="D120" s="94">
        <v>0.32782102764782423</v>
      </c>
      <c r="E120" s="95">
        <v>0.32728002122270522</v>
      </c>
      <c r="F120" s="95">
        <v>0.3262845757672187</v>
      </c>
      <c r="G120" s="95">
        <v>0.32678105285010745</v>
      </c>
      <c r="H120" s="95">
        <v>0.32625674347112221</v>
      </c>
      <c r="I120" s="95">
        <v>0.32557308685372566</v>
      </c>
      <c r="J120" s="95">
        <v>0.32586414592609914</v>
      </c>
      <c r="K120" s="95">
        <v>0.32619722001744378</v>
      </c>
      <c r="L120" s="95">
        <v>0.32626646990646241</v>
      </c>
      <c r="M120" s="95">
        <v>0.32668568835512124</v>
      </c>
      <c r="N120" s="95">
        <v>0.3271303029004321</v>
      </c>
      <c r="O120" s="95">
        <v>0.32652715871764865</v>
      </c>
      <c r="P120" s="95">
        <v>0.32823715199951781</v>
      </c>
      <c r="Q120" s="95">
        <v>0.32780060257463711</v>
      </c>
      <c r="R120" s="95">
        <v>0.3257400048721778</v>
      </c>
      <c r="S120" s="95">
        <v>0.32671605376304019</v>
      </c>
      <c r="T120" s="95">
        <v>0.32670039407003865</v>
      </c>
      <c r="U120" s="95">
        <v>0.3258509320045348</v>
      </c>
      <c r="V120" s="95">
        <v>0.3263547786375034</v>
      </c>
      <c r="W120" s="95">
        <v>0.32607197021921963</v>
      </c>
      <c r="X120" s="95">
        <v>0.32604627041528539</v>
      </c>
      <c r="Y120" s="95">
        <v>0.32664771156951244</v>
      </c>
      <c r="Z120" s="95">
        <v>0.32713162423459036</v>
      </c>
      <c r="AA120" s="95">
        <v>0.32587893011559682</v>
      </c>
      <c r="AB120" s="95">
        <v>0.32723029111934115</v>
      </c>
      <c r="AC120" s="95">
        <v>0.32749343700602812</v>
      </c>
      <c r="AD120" s="95">
        <v>0.32582224850457164</v>
      </c>
      <c r="AE120" s="95">
        <v>0.32599726926796962</v>
      </c>
      <c r="AF120" s="95">
        <v>0.32644359553556052</v>
      </c>
      <c r="AG120" s="95">
        <v>0.32587651237549276</v>
      </c>
      <c r="AH120" s="95">
        <v>0.32628826113011683</v>
      </c>
      <c r="AI120" s="95">
        <v>0.32616779143368513</v>
      </c>
      <c r="AJ120" s="95">
        <v>0.32571790607421808</v>
      </c>
      <c r="AK120" s="95">
        <v>0.32642136872923522</v>
      </c>
      <c r="AL120" s="95">
        <v>0.32634334559669786</v>
      </c>
      <c r="AM120" s="95">
        <v>0.32545941301234316</v>
      </c>
      <c r="AN120" s="95">
        <v>0.32724185556844559</v>
      </c>
      <c r="AO120" s="95">
        <v>0.32745671849681901</v>
      </c>
      <c r="AP120" s="95">
        <v>0.32630227930106348</v>
      </c>
      <c r="AQ120" s="95">
        <v>0.32604013485599059</v>
      </c>
      <c r="AR120" s="95">
        <v>0.32579402802551827</v>
      </c>
      <c r="AS120" s="95">
        <v>0.32635082233320328</v>
      </c>
      <c r="AT120" s="95">
        <v>0.32581405071612651</v>
      </c>
      <c r="AU120" s="95">
        <v>0.32652541044689831</v>
      </c>
      <c r="AV120" s="95">
        <v>0.32584767909856277</v>
      </c>
      <c r="AW120" s="95">
        <v>0.32641622893966238</v>
      </c>
      <c r="AX120" s="95">
        <v>0.32689685002428975</v>
      </c>
      <c r="AY120" s="95">
        <v>0.32540042459523727</v>
      </c>
      <c r="AZ120" s="95">
        <v>0.32705109653767661</v>
      </c>
      <c r="BA120" s="95">
        <v>0.32729545872020188</v>
      </c>
      <c r="BB120" s="95">
        <v>0.3246757654387446</v>
      </c>
      <c r="BC120" s="95">
        <v>0.32352440552306322</v>
      </c>
      <c r="BD120" s="95">
        <v>0.3233035673462003</v>
      </c>
      <c r="BE120" s="95">
        <v>0.32369918240776874</v>
      </c>
      <c r="BF120" s="95">
        <v>0.32383635473832623</v>
      </c>
      <c r="BG120" s="95">
        <v>0.32437731488024441</v>
      </c>
      <c r="BH120" s="95">
        <v>0.32246348384705587</v>
      </c>
      <c r="BI120" s="95">
        <v>0.32374292436342378</v>
      </c>
      <c r="BJ120" s="95">
        <v>0.32422527371486881</v>
      </c>
      <c r="BK120" s="95">
        <v>0.32324315452580898</v>
      </c>
      <c r="BL120" s="95">
        <v>0.32760313159492549</v>
      </c>
      <c r="BM120" s="95">
        <v>0.32768642188233776</v>
      </c>
      <c r="BN120" s="95">
        <v>0.32498777589033429</v>
      </c>
      <c r="BO120" s="95">
        <v>0.32450142782814911</v>
      </c>
      <c r="BP120" s="95">
        <v>0.32454653788716242</v>
      </c>
      <c r="BQ120" s="95">
        <v>0.32496546542871202</v>
      </c>
      <c r="BR120" s="95">
        <v>0.32549075166584884</v>
      </c>
      <c r="BS120" s="95">
        <v>0.32567467514022641</v>
      </c>
      <c r="BT120" s="95">
        <v>0.32472328729937905</v>
      </c>
      <c r="BU120" s="95">
        <v>0.3251176947444297</v>
      </c>
      <c r="BV120" s="95">
        <v>0.32792404732655439</v>
      </c>
      <c r="BW120" s="95">
        <v>0.32707537316717905</v>
      </c>
      <c r="BX120" s="95">
        <v>0.32867184132903188</v>
      </c>
      <c r="BY120" s="95">
        <v>0.32907181280208153</v>
      </c>
      <c r="BZ120" s="95">
        <v>0.32884780925993212</v>
      </c>
      <c r="CA120" s="95">
        <v>0.32892058403544011</v>
      </c>
      <c r="CB120" s="95">
        <v>0.32556329203854079</v>
      </c>
      <c r="CC120" s="95">
        <v>0.32587092003607659</v>
      </c>
      <c r="CD120" s="95">
        <v>0.32750644936744683</v>
      </c>
      <c r="CE120" s="95">
        <v>0.32764487467150605</v>
      </c>
      <c r="CF120" s="95">
        <v>0.32745424558868569</v>
      </c>
      <c r="CG120" s="95">
        <v>0.32819228473849127</v>
      </c>
      <c r="CH120" s="95">
        <v>0.3291431177341721</v>
      </c>
      <c r="CI120" s="95">
        <v>0.32863417554291419</v>
      </c>
      <c r="CJ120" s="95">
        <v>0.32937965679947701</v>
      </c>
      <c r="CK120" s="95">
        <v>0.32945021438827088</v>
      </c>
      <c r="CL120" s="95">
        <v>0.32941022163669398</v>
      </c>
      <c r="CM120" s="95">
        <v>0.32860121481350407</v>
      </c>
      <c r="CN120" s="95">
        <v>0.32744609931444491</v>
      </c>
      <c r="CO120" s="95">
        <v>0.32770978116286859</v>
      </c>
      <c r="CP120" s="95">
        <v>0.32799628389988944</v>
      </c>
      <c r="CQ120" s="95">
        <v>0.32778665307920668</v>
      </c>
      <c r="CR120" s="95">
        <v>0.32811531434386193</v>
      </c>
      <c r="CS120" s="95">
        <v>0.32858887910451057</v>
      </c>
      <c r="CT120" s="95">
        <v>0.32924969884905442</v>
      </c>
      <c r="CU120" s="95">
        <v>0.32867575312957192</v>
      </c>
      <c r="CV120" s="95">
        <v>0.32936701184383416</v>
      </c>
      <c r="CW120" s="95">
        <v>0.32935128201542563</v>
      </c>
      <c r="CX120" s="95">
        <v>0.32947435714515061</v>
      </c>
      <c r="CY120" s="95">
        <v>0.32853602795417397</v>
      </c>
      <c r="CZ120" s="95">
        <v>0.32765909671624688</v>
      </c>
      <c r="DA120" s="95">
        <v>0.32762437276438883</v>
      </c>
      <c r="DB120" s="95">
        <v>0.32769998509892523</v>
      </c>
      <c r="DC120" s="95">
        <v>0.32794233132760992</v>
      </c>
      <c r="DD120" s="95">
        <v>0.32754258389434054</v>
      </c>
      <c r="DE120" s="95">
        <v>0.32822468585410547</v>
      </c>
      <c r="DF120" s="95">
        <v>0.32941507030091549</v>
      </c>
      <c r="DG120" s="95">
        <v>0.32853565954774611</v>
      </c>
      <c r="DH120" s="95">
        <v>0.32923903519541969</v>
      </c>
      <c r="DI120" s="95">
        <v>0.32925549121833786</v>
      </c>
      <c r="DJ120" s="95">
        <v>0.3292699547956171</v>
      </c>
      <c r="DK120" s="95">
        <v>0.32830300112103072</v>
      </c>
      <c r="DL120" s="95">
        <v>0.32733636518082748</v>
      </c>
      <c r="DM120" s="95">
        <v>0.32729393311749683</v>
      </c>
      <c r="DN120" s="95">
        <v>0.32759912734719476</v>
      </c>
      <c r="DO120" s="95">
        <v>0.3278702622130813</v>
      </c>
      <c r="DP120" s="95">
        <v>0.3270360111823728</v>
      </c>
      <c r="DQ120" s="95">
        <v>0.32826944763886229</v>
      </c>
      <c r="DR120" s="95">
        <v>0.32930221082724231</v>
      </c>
      <c r="DS120" s="95">
        <v>0.32821449740378317</v>
      </c>
      <c r="DT120" s="95">
        <v>0.32915178028036224</v>
      </c>
      <c r="DU120" s="95">
        <v>0.32926110629011718</v>
      </c>
      <c r="DV120" s="95">
        <v>0.32917604762595304</v>
      </c>
      <c r="DW120" s="95">
        <v>0.32838174213878246</v>
      </c>
      <c r="DX120" s="95">
        <v>0.32752282822599316</v>
      </c>
      <c r="DY120" s="95">
        <v>0.3268698733866825</v>
      </c>
      <c r="DZ120" s="95">
        <v>0.32755972192799004</v>
      </c>
      <c r="EA120" s="95">
        <v>0.32783711800086429</v>
      </c>
      <c r="EB120" s="95">
        <v>0.32736029177430237</v>
      </c>
      <c r="EC120" s="95">
        <v>0.32795421997573587</v>
      </c>
      <c r="ED120" s="95">
        <v>0.32873966551734773</v>
      </c>
      <c r="EE120" s="95">
        <v>0.32805642471526664</v>
      </c>
      <c r="EF120" s="95">
        <v>0.32913125123883497</v>
      </c>
      <c r="EG120" s="95">
        <v>0.32917499610843792</v>
      </c>
      <c r="EH120" s="95">
        <v>0.32918109788029554</v>
      </c>
      <c r="EI120" s="95">
        <v>0.32835042802232584</v>
      </c>
      <c r="EJ120" s="95">
        <v>0.32763237063372386</v>
      </c>
      <c r="EK120" s="95">
        <v>0.3272514824227557</v>
      </c>
      <c r="EL120" s="95">
        <v>0.32768381662501617</v>
      </c>
      <c r="EM120" s="95">
        <v>0.32744365957969457</v>
      </c>
      <c r="EN120" s="95">
        <v>0.3275026054180214</v>
      </c>
      <c r="EO120" s="95">
        <v>0.32832372346188032</v>
      </c>
      <c r="EP120" s="95">
        <v>0.32881833252971315</v>
      </c>
      <c r="EQ120" s="95">
        <v>0.32817838202804533</v>
      </c>
      <c r="ER120" s="95">
        <v>0.32880228203178941</v>
      </c>
      <c r="ES120" s="95">
        <v>0.3289282177570001</v>
      </c>
      <c r="ET120" s="95">
        <v>0.32892646908775486</v>
      </c>
      <c r="EU120" s="95">
        <v>0.3274356565744484</v>
      </c>
      <c r="EV120" s="95">
        <v>0.32684839979566271</v>
      </c>
      <c r="EW120" s="95">
        <v>0.32660473276255647</v>
      </c>
      <c r="EX120" s="95">
        <v>0.32750934267664794</v>
      </c>
      <c r="EY120" s="95">
        <v>0.32772795974727725</v>
      </c>
      <c r="EZ120" s="95">
        <v>0.32712009365351835</v>
      </c>
      <c r="FA120" s="95">
        <v>0.32773630214324384</v>
      </c>
      <c r="FB120" s="95">
        <v>0.32855851013002491</v>
      </c>
      <c r="FC120" s="95">
        <v>0.3273829713830817</v>
      </c>
      <c r="FD120" s="95">
        <v>0.32815154716544431</v>
      </c>
      <c r="FE120" s="95">
        <v>0.32846128257946428</v>
      </c>
      <c r="FF120" s="95">
        <v>0.32832655694593538</v>
      </c>
      <c r="FG120" s="95">
        <v>0.3266138436849072</v>
      </c>
      <c r="FH120" s="95">
        <v>0.32628354037649826</v>
      </c>
      <c r="FI120" s="95">
        <v>0.32528063099498422</v>
      </c>
      <c r="FJ120" s="95">
        <v>0.32707229813920591</v>
      </c>
      <c r="FK120" s="95">
        <v>0.32729693105345492</v>
      </c>
      <c r="FL120" s="95">
        <v>0.32661195301491058</v>
      </c>
      <c r="FM120" s="95">
        <v>0.3276489786374141</v>
      </c>
      <c r="FN120" s="95">
        <v>0.32788389484469865</v>
      </c>
      <c r="FO120" s="95">
        <v>0.32737066262264342</v>
      </c>
      <c r="FP120" s="95">
        <v>0.32796712459837174</v>
      </c>
      <c r="FQ120" s="95">
        <v>0.32821549238889008</v>
      </c>
      <c r="FR120" s="95">
        <v>0.32782132321955332</v>
      </c>
      <c r="FS120" s="95">
        <v>0.32535354642068437</v>
      </c>
      <c r="FT120" s="95">
        <v>0.32526938887592732</v>
      </c>
      <c r="FU120" s="95">
        <v>0.32508343947534013</v>
      </c>
      <c r="FV120" s="95">
        <v>0.32706496813691566</v>
      </c>
      <c r="FW120" s="95">
        <v>0.32636026726956185</v>
      </c>
      <c r="FX120" s="95">
        <v>0.32632152298393052</v>
      </c>
      <c r="FY120" s="95">
        <v>0.32741711337965784</v>
      </c>
      <c r="FZ120" s="95">
        <v>0.32759404730588371</v>
      </c>
      <c r="GA120" s="95">
        <v>0.3272651218980675</v>
      </c>
    </row>
    <row r="121" spans="2:183">
      <c r="B121" s="44" t="s">
        <v>4</v>
      </c>
      <c r="C121" s="651" t="s">
        <v>94</v>
      </c>
      <c r="D121" s="182">
        <v>138654.4559447983</v>
      </c>
      <c r="E121" s="182">
        <v>123340.60376857748</v>
      </c>
      <c r="F121" s="182">
        <v>133080.69046355272</v>
      </c>
      <c r="G121" s="182">
        <v>125192.92949398441</v>
      </c>
      <c r="H121" s="182">
        <v>100991.37915782025</v>
      </c>
      <c r="I121" s="182">
        <v>127395.95497169142</v>
      </c>
      <c r="J121" s="182">
        <v>132586.03680113234</v>
      </c>
      <c r="K121" s="182">
        <v>133267.34164897382</v>
      </c>
      <c r="L121" s="182">
        <v>129076.92807855627</v>
      </c>
      <c r="M121" s="182">
        <v>135816.64410828025</v>
      </c>
      <c r="N121" s="182">
        <v>132417.64817763623</v>
      </c>
      <c r="O121" s="182">
        <v>134462.17312455768</v>
      </c>
      <c r="P121" s="182">
        <v>140730.80856334043</v>
      </c>
      <c r="Q121" s="182">
        <v>125581.81307501768</v>
      </c>
      <c r="R121" s="182">
        <v>132113.97779547062</v>
      </c>
      <c r="S121" s="182">
        <v>92036.043435951884</v>
      </c>
      <c r="T121" s="182">
        <v>97893.111288039625</v>
      </c>
      <c r="U121" s="182">
        <v>128852.85341472045</v>
      </c>
      <c r="V121" s="182">
        <v>133332.42657466384</v>
      </c>
      <c r="W121" s="182">
        <v>133213.63543878275</v>
      </c>
      <c r="X121" s="182">
        <v>128916.62774239207</v>
      </c>
      <c r="Y121" s="182">
        <v>135222.31909058738</v>
      </c>
      <c r="Z121" s="182">
        <v>132414.86686128806</v>
      </c>
      <c r="AA121" s="182">
        <v>132302.6251769285</v>
      </c>
      <c r="AB121" s="182">
        <v>136364.7823779193</v>
      </c>
      <c r="AC121" s="182">
        <v>123865.28043170559</v>
      </c>
      <c r="AD121" s="182">
        <v>131531.82236376504</v>
      </c>
      <c r="AE121" s="182">
        <v>128365.89348903045</v>
      </c>
      <c r="AF121" s="182">
        <v>98479.341383581021</v>
      </c>
      <c r="AG121" s="182">
        <v>128106.71576433119</v>
      </c>
      <c r="AH121" s="182">
        <v>133122.37703467798</v>
      </c>
      <c r="AI121" s="182">
        <v>132503.36739207359</v>
      </c>
      <c r="AJ121" s="182">
        <v>127224.23478414719</v>
      </c>
      <c r="AK121" s="182">
        <v>134006.55741330501</v>
      </c>
      <c r="AL121" s="182">
        <v>130023.82475230008</v>
      </c>
      <c r="AM121" s="182">
        <v>129882.36420736022</v>
      </c>
      <c r="AN121" s="182">
        <v>136741.2504423213</v>
      </c>
      <c r="AO121" s="182">
        <v>128265.24327671621</v>
      </c>
      <c r="AP121" s="182">
        <v>132411.48044939846</v>
      </c>
      <c r="AQ121" s="182">
        <v>126848.52176220805</v>
      </c>
      <c r="AR121" s="182">
        <v>99988.870753715513</v>
      </c>
      <c r="AS121" s="182">
        <v>129434.73770346781</v>
      </c>
      <c r="AT121" s="182">
        <v>132569.88455414015</v>
      </c>
      <c r="AU121" s="182">
        <v>134676.18763269638</v>
      </c>
      <c r="AV121" s="182">
        <v>127573.27583156407</v>
      </c>
      <c r="AW121" s="182">
        <v>133824.12774239207</v>
      </c>
      <c r="AX121" s="182">
        <v>131669.99248053788</v>
      </c>
      <c r="AY121" s="182">
        <v>129730.05396319888</v>
      </c>
      <c r="AZ121" s="182">
        <v>135533.29617834394</v>
      </c>
      <c r="BA121" s="182">
        <v>123491.20046001415</v>
      </c>
      <c r="BB121" s="182">
        <v>127058.56334041047</v>
      </c>
      <c r="BC121" s="182">
        <v>117332.0948336872</v>
      </c>
      <c r="BD121" s="182">
        <v>87833.979564755849</v>
      </c>
      <c r="BE121" s="182">
        <v>120906.73699575372</v>
      </c>
      <c r="BF121" s="182">
        <v>125045.39056970984</v>
      </c>
      <c r="BG121" s="182">
        <v>127117.10500707715</v>
      </c>
      <c r="BH121" s="182">
        <v>117728.69072894551</v>
      </c>
      <c r="BI121" s="182">
        <v>124916.57820240622</v>
      </c>
      <c r="BJ121" s="182">
        <v>123348.18736730362</v>
      </c>
      <c r="BK121" s="182">
        <v>122740.1804670913</v>
      </c>
      <c r="BL121" s="182">
        <v>137332.96266808209</v>
      </c>
      <c r="BM121" s="182">
        <v>125107.6994869073</v>
      </c>
      <c r="BN121" s="182">
        <v>128037.25716560509</v>
      </c>
      <c r="BO121" s="182">
        <v>122103.08342179761</v>
      </c>
      <c r="BP121" s="182">
        <v>127640.87933474877</v>
      </c>
      <c r="BQ121" s="182">
        <v>124671.30263623496</v>
      </c>
      <c r="BR121" s="182">
        <v>130575.83598726115</v>
      </c>
      <c r="BS121" s="182">
        <v>131529.96771054494</v>
      </c>
      <c r="BT121" s="182">
        <v>101757.46549893843</v>
      </c>
      <c r="BU121" s="182">
        <v>86500.154812455774</v>
      </c>
      <c r="BV121" s="182">
        <v>131903.22275300778</v>
      </c>
      <c r="BW121" s="182">
        <v>135589.43427105449</v>
      </c>
      <c r="BX121" s="182">
        <v>142547.91489738144</v>
      </c>
      <c r="BY121" s="182">
        <v>130805.0605980184</v>
      </c>
      <c r="BZ121" s="182">
        <v>143081.8957891012</v>
      </c>
      <c r="CA121" s="182">
        <v>97324.182147912245</v>
      </c>
      <c r="CB121" s="182">
        <v>99762.501326963917</v>
      </c>
      <c r="CC121" s="182">
        <v>128286.54193205945</v>
      </c>
      <c r="CD121" s="182">
        <v>138115.05617480539</v>
      </c>
      <c r="CE121" s="182">
        <v>138235.23752653931</v>
      </c>
      <c r="CF121" s="182">
        <v>133475.14154281668</v>
      </c>
      <c r="CG121" s="182">
        <v>140775.4476291578</v>
      </c>
      <c r="CH121" s="182">
        <v>140410.2614118896</v>
      </c>
      <c r="CI121" s="182">
        <v>142549.8164366596</v>
      </c>
      <c r="CJ121" s="182">
        <v>145991.9771762208</v>
      </c>
      <c r="CK121" s="182">
        <v>136894.37367303608</v>
      </c>
      <c r="CL121" s="182">
        <v>146232.6225230007</v>
      </c>
      <c r="CM121" s="182">
        <v>128555.69090587401</v>
      </c>
      <c r="CN121" s="182">
        <v>108415.79440905874</v>
      </c>
      <c r="CO121" s="182">
        <v>134147.35668789811</v>
      </c>
      <c r="CP121" s="182">
        <v>139732.50663481955</v>
      </c>
      <c r="CQ121" s="182">
        <v>139314.71426043878</v>
      </c>
      <c r="CR121" s="182">
        <v>135294.48115711252</v>
      </c>
      <c r="CS121" s="182">
        <v>141792.59023354563</v>
      </c>
      <c r="CT121" s="182">
        <v>140415.79883227177</v>
      </c>
      <c r="CU121" s="182">
        <v>142532.35580325549</v>
      </c>
      <c r="CV121" s="182">
        <v>145883.29352441613</v>
      </c>
      <c r="CW121" s="182">
        <v>131845.97001061571</v>
      </c>
      <c r="CX121" s="182">
        <v>146048.76548124559</v>
      </c>
      <c r="CY121" s="182">
        <v>137717.32616772823</v>
      </c>
      <c r="CZ121" s="182">
        <v>101978.18161712668</v>
      </c>
      <c r="DA121" s="182">
        <v>134321.96567586696</v>
      </c>
      <c r="DB121" s="182">
        <v>138663.45983722576</v>
      </c>
      <c r="DC121" s="182">
        <v>140291.44240976646</v>
      </c>
      <c r="DD121" s="182">
        <v>133999.56564048125</v>
      </c>
      <c r="DE121" s="182">
        <v>141631.68435951875</v>
      </c>
      <c r="DF121" s="182">
        <v>141335.843064402</v>
      </c>
      <c r="DG121" s="182">
        <v>141747.15277777778</v>
      </c>
      <c r="DH121" s="182">
        <v>145730.43834041047</v>
      </c>
      <c r="DI121" s="182">
        <v>131828.52308917197</v>
      </c>
      <c r="DJ121" s="182">
        <v>146017.18418259022</v>
      </c>
      <c r="DK121" s="182">
        <v>136087.75345010616</v>
      </c>
      <c r="DL121" s="182">
        <v>98774.805820948328</v>
      </c>
      <c r="DM121" s="182">
        <v>133095.92843241329</v>
      </c>
      <c r="DN121" s="182">
        <v>139547.69329440908</v>
      </c>
      <c r="DO121" s="182">
        <v>140435.64755838641</v>
      </c>
      <c r="DP121" s="182">
        <v>132453.0060155697</v>
      </c>
      <c r="DQ121" s="182">
        <v>141938.04140127389</v>
      </c>
      <c r="DR121" s="182">
        <v>141443.85261854212</v>
      </c>
      <c r="DS121" s="182">
        <v>141753.42799009199</v>
      </c>
      <c r="DT121" s="182">
        <v>145353.65268931352</v>
      </c>
      <c r="DU121" s="182">
        <v>131647.30405166312</v>
      </c>
      <c r="DV121" s="182">
        <v>145495.16233191791</v>
      </c>
      <c r="DW121" s="182">
        <v>112673.9494869073</v>
      </c>
      <c r="DX121" s="182">
        <v>91589.417905166309</v>
      </c>
      <c r="DY121" s="182">
        <v>129161.86748053787</v>
      </c>
      <c r="DZ121" s="182">
        <v>139527.55617480539</v>
      </c>
      <c r="EA121" s="182">
        <v>139788.4708952583</v>
      </c>
      <c r="EB121" s="182">
        <v>132860.25964260439</v>
      </c>
      <c r="EC121" s="182">
        <v>140346.42560155698</v>
      </c>
      <c r="ED121" s="182">
        <v>139111.38446567586</v>
      </c>
      <c r="EE121" s="182">
        <v>140406.10359164898</v>
      </c>
      <c r="EF121" s="182">
        <v>144969.2971514508</v>
      </c>
      <c r="EG121" s="182">
        <v>135815.25831564047</v>
      </c>
      <c r="EH121" s="182">
        <v>145141.60341472045</v>
      </c>
      <c r="EI121" s="182">
        <v>131290.59094125975</v>
      </c>
      <c r="EJ121" s="182">
        <v>101909.82041755129</v>
      </c>
      <c r="EK121" s="182">
        <v>131999.73151096958</v>
      </c>
      <c r="EL121" s="182">
        <v>138951.80599787686</v>
      </c>
      <c r="EM121" s="182">
        <v>138478.73540339703</v>
      </c>
      <c r="EN121" s="182">
        <v>133980.61792285915</v>
      </c>
      <c r="EO121" s="182">
        <v>141067.00636942673</v>
      </c>
      <c r="EP121" s="182">
        <v>139105.63473106863</v>
      </c>
      <c r="EQ121" s="182">
        <v>140880.42993630574</v>
      </c>
      <c r="ER121" s="182">
        <v>143896.45258315641</v>
      </c>
      <c r="ES121" s="182">
        <v>130344.66781670204</v>
      </c>
      <c r="ET121" s="182">
        <v>144248.77786624205</v>
      </c>
      <c r="EU121" s="182">
        <v>125983.93002476999</v>
      </c>
      <c r="EV121" s="182">
        <v>108425.27246992214</v>
      </c>
      <c r="EW121" s="182">
        <v>130316.31236730362</v>
      </c>
      <c r="EX121" s="182">
        <v>137893.29838995048</v>
      </c>
      <c r="EY121" s="182">
        <v>139340.38305024771</v>
      </c>
      <c r="EZ121" s="182">
        <v>132234.45506015571</v>
      </c>
      <c r="FA121" s="182">
        <v>139090.94435598017</v>
      </c>
      <c r="FB121" s="182">
        <v>138128.35633404105</v>
      </c>
      <c r="FC121" s="182">
        <v>138330.12915782025</v>
      </c>
      <c r="FD121" s="182">
        <v>141139.23124557681</v>
      </c>
      <c r="FE121" s="182">
        <v>128090.00707714085</v>
      </c>
      <c r="FF121" s="182">
        <v>141312.32351380042</v>
      </c>
      <c r="FG121" s="182">
        <v>90161.820152158529</v>
      </c>
      <c r="FH121" s="182">
        <v>131870.57944090589</v>
      </c>
      <c r="FI121" s="182">
        <v>126086.56493276716</v>
      </c>
      <c r="FJ121" s="182">
        <v>137093.67569002125</v>
      </c>
      <c r="FK121" s="182">
        <v>137449.74699221516</v>
      </c>
      <c r="FL121" s="182">
        <v>129977.53582802547</v>
      </c>
      <c r="FM121" s="182">
        <v>138939.78414720454</v>
      </c>
      <c r="FN121" s="182">
        <v>135572.83881811748</v>
      </c>
      <c r="FO121" s="182">
        <v>137481.70736022649</v>
      </c>
      <c r="FP121" s="182">
        <v>140190.17604387828</v>
      </c>
      <c r="FQ121" s="182">
        <v>127202.56944444444</v>
      </c>
      <c r="FR121" s="182">
        <v>139564.76380042464</v>
      </c>
      <c r="FS121" s="182">
        <v>88469.037066525125</v>
      </c>
      <c r="FT121" s="182">
        <v>101169.85270700636</v>
      </c>
      <c r="FU121" s="182">
        <v>125441.76043878275</v>
      </c>
      <c r="FV121" s="182">
        <v>136430.38437721162</v>
      </c>
      <c r="FW121" s="182">
        <v>134261.74938075017</v>
      </c>
      <c r="FX121" s="182">
        <v>129203.79423213023</v>
      </c>
      <c r="FY121" s="182">
        <v>137766.35483014863</v>
      </c>
      <c r="FZ121" s="182">
        <v>134249.59350672329</v>
      </c>
      <c r="GA121" s="182">
        <v>137708.77830856334</v>
      </c>
    </row>
    <row r="122" spans="2:183">
      <c r="B122" s="43" t="s">
        <v>4</v>
      </c>
      <c r="C122" s="652" t="s">
        <v>49</v>
      </c>
      <c r="D122" s="17">
        <v>744</v>
      </c>
      <c r="E122" s="17">
        <v>672</v>
      </c>
      <c r="F122" s="17">
        <v>744</v>
      </c>
      <c r="G122" s="17">
        <v>720</v>
      </c>
      <c r="H122" s="17">
        <v>744</v>
      </c>
      <c r="I122" s="17">
        <v>720</v>
      </c>
      <c r="J122" s="17">
        <v>744</v>
      </c>
      <c r="K122" s="17">
        <v>744</v>
      </c>
      <c r="L122" s="17">
        <v>720</v>
      </c>
      <c r="M122" s="17">
        <v>744</v>
      </c>
      <c r="N122" s="17">
        <v>720</v>
      </c>
      <c r="O122" s="17">
        <v>744</v>
      </c>
      <c r="P122" s="17">
        <v>744</v>
      </c>
      <c r="Q122" s="17">
        <v>672</v>
      </c>
      <c r="R122" s="17">
        <v>744</v>
      </c>
      <c r="S122" s="17">
        <v>720</v>
      </c>
      <c r="T122" s="17">
        <v>744</v>
      </c>
      <c r="U122" s="17">
        <v>720</v>
      </c>
      <c r="V122" s="17">
        <v>744</v>
      </c>
      <c r="W122" s="17">
        <v>744</v>
      </c>
      <c r="X122" s="17">
        <v>720</v>
      </c>
      <c r="Y122" s="17">
        <v>744</v>
      </c>
      <c r="Z122" s="17">
        <v>720</v>
      </c>
      <c r="AA122" s="17">
        <v>744</v>
      </c>
      <c r="AB122" s="17">
        <v>744</v>
      </c>
      <c r="AC122" s="17">
        <v>672</v>
      </c>
      <c r="AD122" s="17">
        <v>744</v>
      </c>
      <c r="AE122" s="17">
        <v>720</v>
      </c>
      <c r="AF122" s="17">
        <v>744</v>
      </c>
      <c r="AG122" s="17">
        <v>720</v>
      </c>
      <c r="AH122" s="17">
        <v>744</v>
      </c>
      <c r="AI122" s="17">
        <v>744</v>
      </c>
      <c r="AJ122" s="17">
        <v>720</v>
      </c>
      <c r="AK122" s="17">
        <v>744</v>
      </c>
      <c r="AL122" s="17">
        <v>720</v>
      </c>
      <c r="AM122" s="17">
        <v>744</v>
      </c>
      <c r="AN122" s="17">
        <v>744</v>
      </c>
      <c r="AO122" s="17">
        <v>696</v>
      </c>
      <c r="AP122" s="17">
        <v>744</v>
      </c>
      <c r="AQ122" s="17">
        <v>720</v>
      </c>
      <c r="AR122" s="17">
        <v>744</v>
      </c>
      <c r="AS122" s="17">
        <v>720</v>
      </c>
      <c r="AT122" s="17">
        <v>744</v>
      </c>
      <c r="AU122" s="17">
        <v>744</v>
      </c>
      <c r="AV122" s="17">
        <v>720</v>
      </c>
      <c r="AW122" s="17">
        <v>744</v>
      </c>
      <c r="AX122" s="17">
        <v>720</v>
      </c>
      <c r="AY122" s="17">
        <v>744</v>
      </c>
      <c r="AZ122" s="17">
        <v>744</v>
      </c>
      <c r="BA122" s="17">
        <v>672</v>
      </c>
      <c r="BB122" s="17">
        <v>744</v>
      </c>
      <c r="BC122" s="17">
        <v>720</v>
      </c>
      <c r="BD122" s="17">
        <v>744</v>
      </c>
      <c r="BE122" s="17">
        <v>720</v>
      </c>
      <c r="BF122" s="17">
        <v>744</v>
      </c>
      <c r="BG122" s="17">
        <v>744</v>
      </c>
      <c r="BH122" s="17">
        <v>720</v>
      </c>
      <c r="BI122" s="17">
        <v>744</v>
      </c>
      <c r="BJ122" s="17">
        <v>720</v>
      </c>
      <c r="BK122" s="17">
        <v>744</v>
      </c>
      <c r="BL122" s="17">
        <v>744</v>
      </c>
      <c r="BM122" s="17">
        <v>672</v>
      </c>
      <c r="BN122" s="17">
        <v>744</v>
      </c>
      <c r="BO122" s="17">
        <v>720</v>
      </c>
      <c r="BP122" s="17">
        <v>744</v>
      </c>
      <c r="BQ122" s="17">
        <v>720</v>
      </c>
      <c r="BR122" s="17">
        <v>744</v>
      </c>
      <c r="BS122" s="17">
        <v>744</v>
      </c>
      <c r="BT122" s="17">
        <v>720</v>
      </c>
      <c r="BU122" s="17">
        <v>744</v>
      </c>
      <c r="BV122" s="17">
        <v>720</v>
      </c>
      <c r="BW122" s="17">
        <v>744</v>
      </c>
      <c r="BX122" s="17">
        <v>744</v>
      </c>
      <c r="BY122" s="17">
        <v>672</v>
      </c>
      <c r="BZ122" s="17">
        <v>744</v>
      </c>
      <c r="CA122" s="17">
        <v>720</v>
      </c>
      <c r="CB122" s="17">
        <v>744</v>
      </c>
      <c r="CC122" s="17">
        <v>720</v>
      </c>
      <c r="CD122" s="17">
        <v>744</v>
      </c>
      <c r="CE122" s="17">
        <v>744</v>
      </c>
      <c r="CF122" s="17">
        <v>720</v>
      </c>
      <c r="CG122" s="17">
        <v>744</v>
      </c>
      <c r="CH122" s="17">
        <v>720</v>
      </c>
      <c r="CI122" s="17">
        <v>744</v>
      </c>
      <c r="CJ122" s="17">
        <v>744</v>
      </c>
      <c r="CK122" s="17">
        <v>696</v>
      </c>
      <c r="CL122" s="17">
        <v>744</v>
      </c>
      <c r="CM122" s="17">
        <v>720</v>
      </c>
      <c r="CN122" s="17">
        <v>744</v>
      </c>
      <c r="CO122" s="17">
        <v>720</v>
      </c>
      <c r="CP122" s="17">
        <v>744</v>
      </c>
      <c r="CQ122" s="17">
        <v>744</v>
      </c>
      <c r="CR122" s="17">
        <v>720</v>
      </c>
      <c r="CS122" s="17">
        <v>744</v>
      </c>
      <c r="CT122" s="17">
        <v>720</v>
      </c>
      <c r="CU122" s="17">
        <v>744</v>
      </c>
      <c r="CV122" s="17">
        <v>744</v>
      </c>
      <c r="CW122" s="17">
        <v>672</v>
      </c>
      <c r="CX122" s="17">
        <v>744</v>
      </c>
      <c r="CY122" s="17">
        <v>720</v>
      </c>
      <c r="CZ122" s="17">
        <v>744</v>
      </c>
      <c r="DA122" s="17">
        <v>720</v>
      </c>
      <c r="DB122" s="17">
        <v>744</v>
      </c>
      <c r="DC122" s="17">
        <v>744</v>
      </c>
      <c r="DD122" s="17">
        <v>720</v>
      </c>
      <c r="DE122" s="17">
        <v>744</v>
      </c>
      <c r="DF122" s="17">
        <v>720</v>
      </c>
      <c r="DG122" s="17">
        <v>744</v>
      </c>
      <c r="DH122" s="17">
        <v>744</v>
      </c>
      <c r="DI122" s="17">
        <v>672</v>
      </c>
      <c r="DJ122" s="17">
        <v>744</v>
      </c>
      <c r="DK122" s="17">
        <v>720</v>
      </c>
      <c r="DL122" s="17">
        <v>744</v>
      </c>
      <c r="DM122" s="17">
        <v>720</v>
      </c>
      <c r="DN122" s="17">
        <v>744</v>
      </c>
      <c r="DO122" s="17">
        <v>744</v>
      </c>
      <c r="DP122" s="17">
        <v>720</v>
      </c>
      <c r="DQ122" s="17">
        <v>744</v>
      </c>
      <c r="DR122" s="17">
        <v>720</v>
      </c>
      <c r="DS122" s="17">
        <v>744</v>
      </c>
      <c r="DT122" s="17">
        <v>744</v>
      </c>
      <c r="DU122" s="17">
        <v>672</v>
      </c>
      <c r="DV122" s="17">
        <v>744</v>
      </c>
      <c r="DW122" s="17">
        <v>720</v>
      </c>
      <c r="DX122" s="17">
        <v>744</v>
      </c>
      <c r="DY122" s="17">
        <v>720</v>
      </c>
      <c r="DZ122" s="17">
        <v>744</v>
      </c>
      <c r="EA122" s="17">
        <v>744</v>
      </c>
      <c r="EB122" s="17">
        <v>720</v>
      </c>
      <c r="EC122" s="17">
        <v>744</v>
      </c>
      <c r="ED122" s="17">
        <v>720</v>
      </c>
      <c r="EE122" s="17">
        <v>744</v>
      </c>
      <c r="EF122" s="17">
        <v>744</v>
      </c>
      <c r="EG122" s="17">
        <v>696</v>
      </c>
      <c r="EH122" s="17">
        <v>744</v>
      </c>
      <c r="EI122" s="17">
        <v>720</v>
      </c>
      <c r="EJ122" s="17">
        <v>744</v>
      </c>
      <c r="EK122" s="17">
        <v>720</v>
      </c>
      <c r="EL122" s="17">
        <v>744</v>
      </c>
      <c r="EM122" s="17">
        <v>744</v>
      </c>
      <c r="EN122" s="17">
        <v>720</v>
      </c>
      <c r="EO122" s="17">
        <v>744</v>
      </c>
      <c r="EP122" s="17">
        <v>720</v>
      </c>
      <c r="EQ122" s="17">
        <v>744</v>
      </c>
      <c r="ER122" s="17">
        <v>744</v>
      </c>
      <c r="ES122" s="17">
        <v>672</v>
      </c>
      <c r="ET122" s="17">
        <v>744</v>
      </c>
      <c r="EU122" s="17">
        <v>720</v>
      </c>
      <c r="EV122" s="17">
        <v>744</v>
      </c>
      <c r="EW122" s="17">
        <v>720</v>
      </c>
      <c r="EX122" s="17">
        <v>744</v>
      </c>
      <c r="EY122" s="17">
        <v>744</v>
      </c>
      <c r="EZ122" s="17">
        <v>720</v>
      </c>
      <c r="FA122" s="17">
        <v>744</v>
      </c>
      <c r="FB122" s="17">
        <v>720</v>
      </c>
      <c r="FC122" s="17">
        <v>744</v>
      </c>
      <c r="FD122" s="17">
        <v>744</v>
      </c>
      <c r="FE122" s="17">
        <v>672</v>
      </c>
      <c r="FF122" s="17">
        <v>744</v>
      </c>
      <c r="FG122" s="17">
        <v>720</v>
      </c>
      <c r="FH122" s="17">
        <v>744</v>
      </c>
      <c r="FI122" s="17">
        <v>720</v>
      </c>
      <c r="FJ122" s="17">
        <v>744</v>
      </c>
      <c r="FK122" s="17">
        <v>744</v>
      </c>
      <c r="FL122" s="17">
        <v>720</v>
      </c>
      <c r="FM122" s="17">
        <v>744</v>
      </c>
      <c r="FN122" s="17">
        <v>720</v>
      </c>
      <c r="FO122" s="17">
        <v>744</v>
      </c>
      <c r="FP122" s="17">
        <v>744</v>
      </c>
      <c r="FQ122" s="17">
        <v>672</v>
      </c>
      <c r="FR122" s="17">
        <v>744</v>
      </c>
      <c r="FS122" s="17">
        <v>720</v>
      </c>
      <c r="FT122" s="17">
        <v>744</v>
      </c>
      <c r="FU122" s="17">
        <v>720</v>
      </c>
      <c r="FV122" s="17">
        <v>744</v>
      </c>
      <c r="FW122" s="17">
        <v>744</v>
      </c>
      <c r="FX122" s="17">
        <v>720</v>
      </c>
      <c r="FY122" s="17">
        <v>744</v>
      </c>
      <c r="FZ122" s="17">
        <v>720</v>
      </c>
      <c r="GA122" s="17">
        <v>744</v>
      </c>
    </row>
    <row r="123" spans="2:183">
      <c r="B123" s="43" t="s">
        <v>4</v>
      </c>
      <c r="C123" s="653" t="s">
        <v>50</v>
      </c>
      <c r="D123" s="85">
        <v>2568319.92</v>
      </c>
      <c r="E123" s="85">
        <v>2278981.0500000003</v>
      </c>
      <c r="F123" s="85">
        <v>2441107.2600000002</v>
      </c>
      <c r="G123" s="85">
        <v>2091731.11</v>
      </c>
      <c r="H123" s="85">
        <v>562870.78</v>
      </c>
      <c r="I123" s="85">
        <v>2324307.0700000003</v>
      </c>
      <c r="J123" s="85">
        <v>2425808.84</v>
      </c>
      <c r="K123" s="85">
        <v>2447878.2100000004</v>
      </c>
      <c r="L123" s="85">
        <v>2373499.9700000002</v>
      </c>
      <c r="M123" s="85">
        <v>2491342.0699999998</v>
      </c>
      <c r="N123" s="85">
        <v>2433039.87</v>
      </c>
      <c r="O123" s="85">
        <v>2474842.0500000003</v>
      </c>
      <c r="P123" s="85">
        <v>2678271.52</v>
      </c>
      <c r="Q123" s="85">
        <v>2385120.1</v>
      </c>
      <c r="R123" s="85">
        <v>2489109.8199999998</v>
      </c>
      <c r="S123" s="85">
        <v>2473023.8499999996</v>
      </c>
      <c r="T123" s="85">
        <v>2565098.21</v>
      </c>
      <c r="U123" s="85">
        <v>2416308.73</v>
      </c>
      <c r="V123" s="85">
        <v>2528977.37</v>
      </c>
      <c r="W123" s="85">
        <v>2513486.71</v>
      </c>
      <c r="X123" s="85">
        <v>2432970.8499999996</v>
      </c>
      <c r="Y123" s="85">
        <v>2552314.54</v>
      </c>
      <c r="Z123" s="85">
        <v>2502253.0699999998</v>
      </c>
      <c r="AA123" s="85">
        <v>2504231.25</v>
      </c>
      <c r="AB123" s="85">
        <v>2730683.23</v>
      </c>
      <c r="AC123" s="85">
        <v>2486009.54</v>
      </c>
      <c r="AD123" s="85">
        <v>2625380.6700000004</v>
      </c>
      <c r="AE123" s="85">
        <v>2586779.9300000002</v>
      </c>
      <c r="AF123" s="85">
        <v>2709912.63</v>
      </c>
      <c r="AG123" s="85">
        <v>2588244.1900000004</v>
      </c>
      <c r="AH123" s="85">
        <v>2699238.98</v>
      </c>
      <c r="AI123" s="85">
        <v>2692204.24</v>
      </c>
      <c r="AJ123" s="85">
        <v>2570902.66</v>
      </c>
      <c r="AK123" s="85">
        <v>2709634.1300000004</v>
      </c>
      <c r="AL123" s="85">
        <v>2624203.0700000003</v>
      </c>
      <c r="AM123" s="85">
        <v>2632762.25</v>
      </c>
      <c r="AN123" s="85">
        <v>2892112.4</v>
      </c>
      <c r="AO123" s="85">
        <v>2733075.85</v>
      </c>
      <c r="AP123" s="85">
        <v>2816146.4000000004</v>
      </c>
      <c r="AQ123" s="85">
        <v>2607758.37</v>
      </c>
      <c r="AR123" s="85">
        <v>637924.16999999993</v>
      </c>
      <c r="AS123" s="85">
        <v>2738146</v>
      </c>
      <c r="AT123" s="85">
        <v>2778353.0799999996</v>
      </c>
      <c r="AU123" s="85">
        <v>2844193.1900000004</v>
      </c>
      <c r="AV123" s="85">
        <v>2690769.1599999997</v>
      </c>
      <c r="AW123" s="85">
        <v>2827958.35</v>
      </c>
      <c r="AX123" s="85">
        <v>2774277.3000000003</v>
      </c>
      <c r="AY123" s="85">
        <v>2751378.23</v>
      </c>
      <c r="AZ123" s="85">
        <v>3016253.86</v>
      </c>
      <c r="BA123" s="85">
        <v>2749396.7800000003</v>
      </c>
      <c r="BB123" s="85">
        <v>2831469.13</v>
      </c>
      <c r="BC123" s="85">
        <v>2654961.56</v>
      </c>
      <c r="BD123" s="85">
        <v>2735132.41</v>
      </c>
      <c r="BE123" s="85">
        <v>2680120.3899999997</v>
      </c>
      <c r="BF123" s="85">
        <v>2776513.14</v>
      </c>
      <c r="BG123" s="85">
        <v>2816524.69</v>
      </c>
      <c r="BH123" s="85">
        <v>2588931.66</v>
      </c>
      <c r="BI123" s="85">
        <v>2769302.0700000003</v>
      </c>
      <c r="BJ123" s="85">
        <v>2717633.49</v>
      </c>
      <c r="BK123" s="85">
        <v>2728105.38</v>
      </c>
      <c r="BL123" s="85">
        <v>3166050.7800000003</v>
      </c>
      <c r="BM123" s="85">
        <v>2865763.97</v>
      </c>
      <c r="BN123" s="85">
        <v>2943872.8200000003</v>
      </c>
      <c r="BO123" s="85">
        <v>2806748.06</v>
      </c>
      <c r="BP123" s="85">
        <v>2911980.96</v>
      </c>
      <c r="BQ123" s="85">
        <v>2848882.6100000003</v>
      </c>
      <c r="BR123" s="85">
        <v>2985400.8899999997</v>
      </c>
      <c r="BS123" s="85">
        <v>3000567.46</v>
      </c>
      <c r="BT123" s="85">
        <v>2831187.84</v>
      </c>
      <c r="BU123" s="85">
        <v>2955614.92</v>
      </c>
      <c r="BV123" s="85">
        <v>3115432.27</v>
      </c>
      <c r="BW123" s="85">
        <v>3131044.8699999996</v>
      </c>
      <c r="BX123" s="85">
        <v>3385390.0700000003</v>
      </c>
      <c r="BY123" s="85">
        <v>3098492.23</v>
      </c>
      <c r="BZ123" s="85">
        <v>3397118.91</v>
      </c>
      <c r="CA123" s="85">
        <v>552671.44999999995</v>
      </c>
      <c r="CB123" s="85">
        <v>710020.74999999988</v>
      </c>
      <c r="CC123" s="85">
        <v>3012929.65</v>
      </c>
      <c r="CD123" s="85">
        <v>3262206.5799999996</v>
      </c>
      <c r="CE123" s="85">
        <v>3285558.89</v>
      </c>
      <c r="CF123" s="85">
        <v>3168617.6900000004</v>
      </c>
      <c r="CG123" s="85">
        <v>3342355.05</v>
      </c>
      <c r="CH123" s="85">
        <v>3328137.58</v>
      </c>
      <c r="CI123" s="85">
        <v>3391588.39</v>
      </c>
      <c r="CJ123" s="85">
        <v>3612507.9499999997</v>
      </c>
      <c r="CK123" s="85">
        <v>3389231.94</v>
      </c>
      <c r="CL123" s="85">
        <v>3618295.53</v>
      </c>
      <c r="CM123" s="85">
        <v>3400432.4299999997</v>
      </c>
      <c r="CN123" s="85">
        <v>3392917.22</v>
      </c>
      <c r="CO123" s="85">
        <v>3313129.37</v>
      </c>
      <c r="CP123" s="85">
        <v>3463483</v>
      </c>
      <c r="CQ123" s="85">
        <v>3433790.3</v>
      </c>
      <c r="CR123" s="85">
        <v>3359222.58</v>
      </c>
      <c r="CS123" s="85">
        <v>3522580.7600000002</v>
      </c>
      <c r="CT123" s="85">
        <v>3475684.31</v>
      </c>
      <c r="CU123" s="85">
        <v>3522968.76</v>
      </c>
      <c r="CV123" s="85">
        <v>3728679.2</v>
      </c>
      <c r="CW123" s="85">
        <v>3359322.06</v>
      </c>
      <c r="CX123" s="85">
        <v>3731282.4299999997</v>
      </c>
      <c r="CY123" s="85">
        <v>3502021.57</v>
      </c>
      <c r="CZ123" s="85">
        <v>3531251.13</v>
      </c>
      <c r="DA123" s="85">
        <v>3413629.66</v>
      </c>
      <c r="DB123" s="85">
        <v>3534518.25</v>
      </c>
      <c r="DC123" s="85">
        <v>3572233.18</v>
      </c>
      <c r="DD123" s="85">
        <v>3406438.8200000003</v>
      </c>
      <c r="DE123" s="85">
        <v>3592152.52</v>
      </c>
      <c r="DF123" s="85">
        <v>3600404.96</v>
      </c>
      <c r="DG123" s="85">
        <v>3619387.94</v>
      </c>
      <c r="DH123" s="85">
        <v>3865688.12</v>
      </c>
      <c r="DI123" s="85">
        <v>3497395.25</v>
      </c>
      <c r="DJ123" s="85">
        <v>3878489.43</v>
      </c>
      <c r="DK123" s="85">
        <v>3509826.03</v>
      </c>
      <c r="DL123" s="85">
        <v>487000.52</v>
      </c>
      <c r="DM123" s="85">
        <v>3528809.88</v>
      </c>
      <c r="DN123" s="85">
        <v>3679763.5300000003</v>
      </c>
      <c r="DO123" s="85">
        <v>3713211.7100000004</v>
      </c>
      <c r="DP123" s="85">
        <v>3506032.14</v>
      </c>
      <c r="DQ123" s="85">
        <v>3766358.0700000003</v>
      </c>
      <c r="DR123" s="85">
        <v>3754396.5500000003</v>
      </c>
      <c r="DS123" s="85">
        <v>3757582.42</v>
      </c>
      <c r="DT123" s="85">
        <v>4048987.88</v>
      </c>
      <c r="DU123" s="85">
        <v>3667417.9899999998</v>
      </c>
      <c r="DV123" s="85">
        <v>4051072.67</v>
      </c>
      <c r="DW123" s="85">
        <v>3832007.8499999996</v>
      </c>
      <c r="DX123" s="85">
        <v>3838653.41</v>
      </c>
      <c r="DY123" s="85">
        <v>3650951.07</v>
      </c>
      <c r="DZ123" s="85">
        <v>3857322.4899999998</v>
      </c>
      <c r="EA123" s="85">
        <v>3895724.13</v>
      </c>
      <c r="EB123" s="85">
        <v>3715903.99</v>
      </c>
      <c r="EC123" s="85">
        <v>3906204.55</v>
      </c>
      <c r="ED123" s="85">
        <v>3867818.03</v>
      </c>
      <c r="EE123" s="85">
        <v>3916206.92</v>
      </c>
      <c r="EF123" s="85">
        <v>4123602.3200000003</v>
      </c>
      <c r="EG123" s="85">
        <v>3868245.71</v>
      </c>
      <c r="EH123" s="85">
        <v>4129168.09</v>
      </c>
      <c r="EI123" s="85">
        <v>3906621.76</v>
      </c>
      <c r="EJ123" s="85">
        <v>3929927.69</v>
      </c>
      <c r="EK123" s="85">
        <v>3759590.51</v>
      </c>
      <c r="EL123" s="85">
        <v>3965752.92</v>
      </c>
      <c r="EM123" s="85">
        <v>3917295.42</v>
      </c>
      <c r="EN123" s="85">
        <v>3822618.62</v>
      </c>
      <c r="EO123" s="85">
        <v>4031499.72</v>
      </c>
      <c r="EP123" s="85">
        <v>3953646.2</v>
      </c>
      <c r="EQ123" s="85">
        <v>4011301.04</v>
      </c>
      <c r="ER123" s="85">
        <v>4442596.9799999995</v>
      </c>
      <c r="ES123" s="85">
        <v>4024861.4</v>
      </c>
      <c r="ET123" s="85">
        <v>4447916.8000000007</v>
      </c>
      <c r="EU123" s="85">
        <v>3425770.19</v>
      </c>
      <c r="EV123" s="85">
        <v>1494315.36</v>
      </c>
      <c r="EW123" s="85">
        <v>4019989.9899999998</v>
      </c>
      <c r="EX123" s="85">
        <v>4281268.67</v>
      </c>
      <c r="EY123" s="85">
        <v>4287519.63</v>
      </c>
      <c r="EZ123" s="85">
        <v>4100467.01</v>
      </c>
      <c r="FA123" s="85">
        <v>4305385.4300000006</v>
      </c>
      <c r="FB123" s="85">
        <v>4261458.5</v>
      </c>
      <c r="FC123" s="85">
        <v>4250253.87</v>
      </c>
      <c r="FD123" s="85">
        <v>4972865.7300000004</v>
      </c>
      <c r="FE123" s="85">
        <v>4528655.1900000004</v>
      </c>
      <c r="FF123" s="85">
        <v>4976802.6400000006</v>
      </c>
      <c r="FG123" s="85">
        <v>4586817.21</v>
      </c>
      <c r="FH123" s="85">
        <v>4684586.34</v>
      </c>
      <c r="FI123" s="85">
        <v>4423164.5399999991</v>
      </c>
      <c r="FJ123" s="85">
        <v>4817828.0999999996</v>
      </c>
      <c r="FK123" s="85">
        <v>4821603.55</v>
      </c>
      <c r="FL123" s="85">
        <v>4593028.7</v>
      </c>
      <c r="FM123" s="85">
        <v>4880071.43</v>
      </c>
      <c r="FN123" s="85">
        <v>4784588.97</v>
      </c>
      <c r="FO123" s="85">
        <v>4867373.8499999996</v>
      </c>
      <c r="FP123" s="85">
        <v>5305204.88</v>
      </c>
      <c r="FQ123" s="85">
        <v>4843750.7300000004</v>
      </c>
      <c r="FR123" s="85">
        <v>5271873.17</v>
      </c>
      <c r="FS123" s="85">
        <v>4779792.21</v>
      </c>
      <c r="FT123" s="85">
        <v>4910852.2299999995</v>
      </c>
      <c r="FU123" s="85">
        <v>4740504.07</v>
      </c>
      <c r="FV123" s="85">
        <v>5167144.62</v>
      </c>
      <c r="FW123" s="85">
        <v>5068613.47</v>
      </c>
      <c r="FX123" s="85">
        <v>4913542.4399999995</v>
      </c>
      <c r="FY123" s="85">
        <v>5215535.9799999995</v>
      </c>
      <c r="FZ123" s="85">
        <v>5097017.38</v>
      </c>
      <c r="GA123" s="85">
        <v>5215869.45</v>
      </c>
    </row>
    <row r="124" spans="2:183">
      <c r="B124" s="43" t="s">
        <v>4</v>
      </c>
      <c r="C124" s="653" t="s">
        <v>51</v>
      </c>
      <c r="D124" s="86">
        <v>27.215427784253471</v>
      </c>
      <c r="E124" s="86">
        <v>27.191584140695845</v>
      </c>
      <c r="F124" s="86">
        <v>27.265497537165899</v>
      </c>
      <c r="G124" s="86">
        <v>27.311958195319708</v>
      </c>
      <c r="H124" s="86">
        <v>27.646944581428382</v>
      </c>
      <c r="I124" s="86">
        <v>27.283289314908984</v>
      </c>
      <c r="J124" s="86">
        <v>27.342299819657349</v>
      </c>
      <c r="K124" s="86">
        <v>27.315801214096016</v>
      </c>
      <c r="L124" s="86">
        <v>27.296166806204688</v>
      </c>
      <c r="M124" s="86">
        <v>27.274879792428454</v>
      </c>
      <c r="N124" s="86">
        <v>27.246114384771989</v>
      </c>
      <c r="O124" s="86">
        <v>27.297758131942071</v>
      </c>
      <c r="P124" s="86">
        <v>27.947278286185345</v>
      </c>
      <c r="Q124" s="86">
        <v>27.966794474930822</v>
      </c>
      <c r="R124" s="86">
        <v>28.129666730706205</v>
      </c>
      <c r="S124" s="86">
        <v>28.049122920437888</v>
      </c>
      <c r="T124" s="86">
        <v>28.089117498904947</v>
      </c>
      <c r="U124" s="86">
        <v>28.122250167594643</v>
      </c>
      <c r="V124" s="86">
        <v>28.077910180970356</v>
      </c>
      <c r="W124" s="86">
        <v>28.100604946000939</v>
      </c>
      <c r="X124" s="86">
        <v>28.105840609209764</v>
      </c>
      <c r="Y124" s="86">
        <v>28.008631345609377</v>
      </c>
      <c r="Z124" s="86">
        <v>28.018052796707146</v>
      </c>
      <c r="AA124" s="86">
        <v>28.170981731050464</v>
      </c>
      <c r="AB124" s="86">
        <v>29.502719729464005</v>
      </c>
      <c r="AC124" s="86">
        <v>29.487931345337223</v>
      </c>
      <c r="AD124" s="86">
        <v>29.624814321661912</v>
      </c>
      <c r="AE124" s="86">
        <v>30.014619070825212</v>
      </c>
      <c r="AF124" s="86">
        <v>30.020080093054169</v>
      </c>
      <c r="AG124" s="86">
        <v>30.120519471753624</v>
      </c>
      <c r="AH124" s="86">
        <v>30.033591249972183</v>
      </c>
      <c r="AI124" s="86">
        <v>30.044910385465261</v>
      </c>
      <c r="AJ124" s="86">
        <v>30.089237218904856</v>
      </c>
      <c r="AK124" s="86">
        <v>30.022981540575284</v>
      </c>
      <c r="AL124" s="86">
        <v>30.08454972967272</v>
      </c>
      <c r="AM124" s="86">
        <v>30.114523877609379</v>
      </c>
      <c r="AN124" s="86">
        <v>31.291790011252488</v>
      </c>
      <c r="AO124" s="86">
        <v>31.279838054363378</v>
      </c>
      <c r="AP124" s="86">
        <v>31.3281092866996</v>
      </c>
      <c r="AQ124" s="86">
        <v>31.355309373797617</v>
      </c>
      <c r="AR124" s="86">
        <v>31.824222109588106</v>
      </c>
      <c r="AS124" s="86">
        <v>31.351285128054812</v>
      </c>
      <c r="AT124" s="86">
        <v>31.321268023223038</v>
      </c>
      <c r="AU124" s="86">
        <v>31.304062317708052</v>
      </c>
      <c r="AV124" s="86">
        <v>31.369866955171396</v>
      </c>
      <c r="AW124" s="86">
        <v>31.315634239521621</v>
      </c>
      <c r="AX124" s="86">
        <v>31.276166651259377</v>
      </c>
      <c r="AY124" s="86">
        <v>31.499401582195151</v>
      </c>
      <c r="AZ124" s="86">
        <v>32.82497208588623</v>
      </c>
      <c r="BA124" s="86">
        <v>32.759773848390253</v>
      </c>
      <c r="BB124" s="86">
        <v>33.003498304057437</v>
      </c>
      <c r="BC124" s="86">
        <v>33.116811858859215</v>
      </c>
      <c r="BD124" s="86">
        <v>33.133440865425385</v>
      </c>
      <c r="BE124" s="86">
        <v>33.098693771797222</v>
      </c>
      <c r="BF124" s="86">
        <v>33.082478105973053</v>
      </c>
      <c r="BG124" s="86">
        <v>33.030276295575284</v>
      </c>
      <c r="BH124" s="86">
        <v>33.223377093358998</v>
      </c>
      <c r="BI124" s="86">
        <v>33.092372138043118</v>
      </c>
      <c r="BJ124" s="86">
        <v>33.108359709074961</v>
      </c>
      <c r="BK124" s="86">
        <v>33.207617250739474</v>
      </c>
      <c r="BL124" s="86">
        <v>33.801855335504193</v>
      </c>
      <c r="BM124" s="86">
        <v>33.698615608941573</v>
      </c>
      <c r="BN124" s="86">
        <v>34.013157791360008</v>
      </c>
      <c r="BO124" s="86">
        <v>34.007338344625701</v>
      </c>
      <c r="BP124" s="86">
        <v>33.997419354838712</v>
      </c>
      <c r="BQ124" s="86">
        <v>33.903967844051984</v>
      </c>
      <c r="BR124" s="86">
        <v>33.851153052431059</v>
      </c>
      <c r="BS124" s="86">
        <v>33.832083211185029</v>
      </c>
      <c r="BT124" s="86">
        <v>34.04400343423606</v>
      </c>
      <c r="BU124" s="86">
        <v>33.943323801320702</v>
      </c>
      <c r="BV124" s="86">
        <v>33.719353955386232</v>
      </c>
      <c r="BW124" s="86">
        <v>33.862678801250226</v>
      </c>
      <c r="BX124" s="86">
        <v>34.591389115952104</v>
      </c>
      <c r="BY124" s="86">
        <v>34.617704176256339</v>
      </c>
      <c r="BZ124" s="86">
        <v>34.572051352506563</v>
      </c>
      <c r="CA124" s="86">
        <v>34.766645068756837</v>
      </c>
      <c r="CB124" s="86">
        <v>35.436825971339921</v>
      </c>
      <c r="CC124" s="86">
        <v>34.878895171018236</v>
      </c>
      <c r="CD124" s="86">
        <v>34.654187345967529</v>
      </c>
      <c r="CE124" s="86">
        <v>34.692926275553305</v>
      </c>
      <c r="CF124" s="86">
        <v>34.769692291148189</v>
      </c>
      <c r="CG124" s="86">
        <v>34.637957282318069</v>
      </c>
      <c r="CH124" s="86">
        <v>34.546610876750094</v>
      </c>
      <c r="CI124" s="86">
        <v>34.686265864858505</v>
      </c>
      <c r="CJ124" s="86">
        <v>35.993343861467025</v>
      </c>
      <c r="CK124" s="86">
        <v>35.942478365996436</v>
      </c>
      <c r="CL124" s="86">
        <v>35.986469178286555</v>
      </c>
      <c r="CM124" s="86">
        <v>35.910223502153279</v>
      </c>
      <c r="CN124" s="86">
        <v>36.030851784595455</v>
      </c>
      <c r="CO124" s="86">
        <v>36.061821567893276</v>
      </c>
      <c r="CP124" s="86">
        <v>36.139309452507902</v>
      </c>
      <c r="CQ124" s="86">
        <v>36.052184366633419</v>
      </c>
      <c r="CR124" s="86">
        <v>36.021516899716907</v>
      </c>
      <c r="CS124" s="86">
        <v>36.022259763368069</v>
      </c>
      <c r="CT124" s="86">
        <v>35.959694894211374</v>
      </c>
      <c r="CU124" s="86">
        <v>35.96554260162933</v>
      </c>
      <c r="CV124" s="86">
        <v>37.238382103265756</v>
      </c>
      <c r="CW124" s="86">
        <v>37.136405001160746</v>
      </c>
      <c r="CX124" s="86">
        <v>37.108726305320729</v>
      </c>
      <c r="CY124" s="86">
        <v>37.213188923246939</v>
      </c>
      <c r="CZ124" s="86">
        <v>37.342446702762146</v>
      </c>
      <c r="DA124" s="86">
        <v>37.315176484734536</v>
      </c>
      <c r="DB124" s="86">
        <v>37.304803846032065</v>
      </c>
      <c r="DC124" s="86">
        <v>37.39853409828514</v>
      </c>
      <c r="DD124" s="86">
        <v>37.326091368111015</v>
      </c>
      <c r="DE124" s="86">
        <v>37.247151315311953</v>
      </c>
      <c r="DF124" s="86">
        <v>37.061030180755139</v>
      </c>
      <c r="DG124" s="86">
        <v>37.219653037719553</v>
      </c>
      <c r="DH124" s="86">
        <v>38.757651092841385</v>
      </c>
      <c r="DI124" s="86">
        <v>38.768625570877489</v>
      </c>
      <c r="DJ124" s="86">
        <v>38.812451140309619</v>
      </c>
      <c r="DK124" s="86">
        <v>38.80318876310087</v>
      </c>
      <c r="DL124" s="86">
        <v>40.115364085667217</v>
      </c>
      <c r="DM124" s="86">
        <v>38.981605965202981</v>
      </c>
      <c r="DN124" s="86">
        <v>38.945066253201539</v>
      </c>
      <c r="DO124" s="86">
        <v>38.913580830416471</v>
      </c>
      <c r="DP124" s="86">
        <v>39.013739698619951</v>
      </c>
      <c r="DQ124" s="86">
        <v>38.929167950056332</v>
      </c>
      <c r="DR124" s="86">
        <v>38.754661113175608</v>
      </c>
      <c r="DS124" s="86">
        <v>39.011850413729377</v>
      </c>
      <c r="DT124" s="86">
        <v>40.716670655551418</v>
      </c>
      <c r="DU124" s="86">
        <v>40.651525117495787</v>
      </c>
      <c r="DV124" s="86">
        <v>40.709797610314439</v>
      </c>
      <c r="DW124" s="86">
        <v>40.875796820398598</v>
      </c>
      <c r="DX124" s="86">
        <v>40.777307647365014</v>
      </c>
      <c r="DY124" s="86">
        <v>40.92783410272564</v>
      </c>
      <c r="DZ124" s="86">
        <v>40.841133016400732</v>
      </c>
      <c r="EA124" s="86">
        <v>40.874243311299971</v>
      </c>
      <c r="EB124" s="86">
        <v>40.939382478020406</v>
      </c>
      <c r="EC124" s="86">
        <v>40.792035735544438</v>
      </c>
      <c r="ED124" s="86">
        <v>40.703762328516277</v>
      </c>
      <c r="EE124" s="86">
        <v>40.854678531562641</v>
      </c>
      <c r="EF124" s="86">
        <v>41.486602277757662</v>
      </c>
      <c r="EG124" s="86">
        <v>41.490981647735197</v>
      </c>
      <c r="EH124" s="86">
        <v>41.478750062783149</v>
      </c>
      <c r="EI124" s="86">
        <v>41.65214965945777</v>
      </c>
      <c r="EJ124" s="86">
        <v>41.599302325581398</v>
      </c>
      <c r="EK124" s="86">
        <v>41.722234047275549</v>
      </c>
      <c r="EL124" s="86">
        <v>41.80593626463984</v>
      </c>
      <c r="EM124" s="86">
        <v>41.623761263175787</v>
      </c>
      <c r="EN124" s="86">
        <v>41.909347276004368</v>
      </c>
      <c r="EO124" s="86">
        <v>41.584574251910837</v>
      </c>
      <c r="EP124" s="86">
        <v>41.530769553982232</v>
      </c>
      <c r="EQ124" s="86">
        <v>41.678453098374966</v>
      </c>
      <c r="ER124" s="86">
        <v>45.181862357236561</v>
      </c>
      <c r="ES124" s="86">
        <v>45.108616322596554</v>
      </c>
      <c r="ET124" s="86">
        <v>45.088311082727657</v>
      </c>
      <c r="EU124" s="86">
        <v>45.322813616278147</v>
      </c>
      <c r="EV124" s="86">
        <v>45.764839195345836</v>
      </c>
      <c r="EW124" s="86">
        <v>45.408941178331062</v>
      </c>
      <c r="EX124" s="86">
        <v>45.436653435924647</v>
      </c>
      <c r="EY124" s="86">
        <v>45.183151688235043</v>
      </c>
      <c r="EZ124" s="86">
        <v>45.569352099841076</v>
      </c>
      <c r="FA124" s="86">
        <v>45.322709118470648</v>
      </c>
      <c r="FB124" s="86">
        <v>45.146873112902711</v>
      </c>
      <c r="FC124" s="86">
        <v>45.301249920061395</v>
      </c>
      <c r="FD124" s="86">
        <v>51.72579005398434</v>
      </c>
      <c r="FE124" s="86">
        <v>51.619783086936209</v>
      </c>
      <c r="FF124" s="86">
        <v>51.618551470206924</v>
      </c>
      <c r="FG124" s="86">
        <v>51.970790164246473</v>
      </c>
      <c r="FH124" s="86">
        <v>51.860228935802766</v>
      </c>
      <c r="FI124" s="86">
        <v>52.102818135770903</v>
      </c>
      <c r="FJ124" s="86">
        <v>51.978423545404517</v>
      </c>
      <c r="FK124" s="86">
        <v>51.707867813441716</v>
      </c>
      <c r="FL124" s="86">
        <v>51.973800525053186</v>
      </c>
      <c r="FM124" s="86">
        <v>51.728001929171832</v>
      </c>
      <c r="FN124" s="86">
        <v>51.774541942604856</v>
      </c>
      <c r="FO124" s="86">
        <v>51.897618565274868</v>
      </c>
      <c r="FP124" s="86">
        <v>55.604868303828781</v>
      </c>
      <c r="FQ124" s="86">
        <v>55.746420490510886</v>
      </c>
      <c r="FR124" s="86">
        <v>55.703315335686057</v>
      </c>
      <c r="FS124" s="86">
        <v>56.205738526122694</v>
      </c>
      <c r="FT124" s="86">
        <v>56.045881513775072</v>
      </c>
      <c r="FU124" s="86">
        <v>56.169771908621264</v>
      </c>
      <c r="FV124" s="86">
        <v>55.834463822614111</v>
      </c>
      <c r="FW124" s="86">
        <v>55.954224982061042</v>
      </c>
      <c r="FX124" s="86">
        <v>56.047799514070284</v>
      </c>
      <c r="FY124" s="86">
        <v>55.692977746454801</v>
      </c>
      <c r="FZ124" s="86">
        <v>55.746537098608798</v>
      </c>
      <c r="GA124" s="86">
        <v>55.880922765403533</v>
      </c>
    </row>
    <row r="125" spans="2:183">
      <c r="B125" s="43" t="s">
        <v>4</v>
      </c>
      <c r="C125" s="653" t="s">
        <v>52</v>
      </c>
      <c r="D125" s="87">
        <v>6456.58</v>
      </c>
      <c r="E125" s="87">
        <v>5734.24</v>
      </c>
      <c r="F125" s="87">
        <v>6125.92</v>
      </c>
      <c r="G125" s="87">
        <v>5240.29</v>
      </c>
      <c r="H125" s="87">
        <v>1865.51</v>
      </c>
      <c r="I125" s="87">
        <v>7805.12</v>
      </c>
      <c r="J125" s="87">
        <v>8128.5099999999993</v>
      </c>
      <c r="K125" s="87">
        <v>8210.2800000000007</v>
      </c>
      <c r="L125" s="87">
        <v>7966.47</v>
      </c>
      <c r="M125" s="87">
        <v>6249.7699999999995</v>
      </c>
      <c r="N125" s="87">
        <v>6109.79</v>
      </c>
      <c r="O125" s="87">
        <v>6203.25</v>
      </c>
      <c r="P125" s="87">
        <v>6556.3099999999995</v>
      </c>
      <c r="Q125" s="87">
        <v>5834.7400000000007</v>
      </c>
      <c r="R125" s="87">
        <v>6054.71</v>
      </c>
      <c r="S125" s="87">
        <v>6032.4599999999991</v>
      </c>
      <c r="T125" s="87">
        <v>8366.35</v>
      </c>
      <c r="U125" s="87">
        <v>7872.02</v>
      </c>
      <c r="V125" s="87">
        <v>8251.869999999999</v>
      </c>
      <c r="W125" s="87">
        <v>8194.81</v>
      </c>
      <c r="X125" s="87">
        <v>7930.84</v>
      </c>
      <c r="Y125" s="87">
        <v>6234.7699999999995</v>
      </c>
      <c r="Z125" s="87">
        <v>6110.3499999999995</v>
      </c>
      <c r="AA125" s="87">
        <v>6082.62</v>
      </c>
      <c r="AB125" s="87">
        <v>6392.82</v>
      </c>
      <c r="AC125" s="87">
        <v>5822.81</v>
      </c>
      <c r="AD125" s="87">
        <v>6121.8099999999995</v>
      </c>
      <c r="AE125" s="87">
        <v>5953.1900000000005</v>
      </c>
      <c r="AF125" s="87">
        <v>10441.630000000001</v>
      </c>
      <c r="AG125" s="87">
        <v>7929.11</v>
      </c>
      <c r="AH125" s="87">
        <v>8292.619999999999</v>
      </c>
      <c r="AI125" s="87">
        <v>8267.9699999999993</v>
      </c>
      <c r="AJ125" s="87">
        <v>7884.0899999999992</v>
      </c>
      <c r="AK125" s="87">
        <v>6234.0999999999995</v>
      </c>
      <c r="AL125" s="87">
        <v>6025.43</v>
      </c>
      <c r="AM125" s="87">
        <v>6039.4000000000005</v>
      </c>
      <c r="AN125" s="87">
        <v>6383.8</v>
      </c>
      <c r="AO125" s="87">
        <v>6034.97</v>
      </c>
      <c r="AP125" s="87">
        <v>6209.31</v>
      </c>
      <c r="AQ125" s="87">
        <v>5745.0199999999995</v>
      </c>
      <c r="AR125" s="87">
        <v>1850</v>
      </c>
      <c r="AS125" s="87">
        <v>8058.67</v>
      </c>
      <c r="AT125" s="87">
        <v>8184.87</v>
      </c>
      <c r="AU125" s="87">
        <v>8383.19</v>
      </c>
      <c r="AV125" s="87">
        <v>7914.73</v>
      </c>
      <c r="AW125" s="87">
        <v>6237.7699999999995</v>
      </c>
      <c r="AX125" s="87">
        <v>6126.8099999999995</v>
      </c>
      <c r="AY125" s="87">
        <v>6034.33</v>
      </c>
      <c r="AZ125" s="87">
        <v>6498.36</v>
      </c>
      <c r="BA125" s="87">
        <v>5934.95</v>
      </c>
      <c r="BB125" s="87">
        <v>6068.4900000000007</v>
      </c>
      <c r="BC125" s="87">
        <v>5671.39</v>
      </c>
      <c r="BD125" s="87">
        <v>10019.32</v>
      </c>
      <c r="BE125" s="87">
        <v>7955.04</v>
      </c>
      <c r="BF125" s="87">
        <v>7930.39</v>
      </c>
      <c r="BG125" s="87">
        <v>8057.07</v>
      </c>
      <c r="BH125" s="87">
        <v>7364.02</v>
      </c>
      <c r="BI125" s="87">
        <v>5919.86</v>
      </c>
      <c r="BJ125" s="87">
        <v>5806.5199999999995</v>
      </c>
      <c r="BK125" s="87">
        <v>5812.0199999999995</v>
      </c>
      <c r="BL125" s="87">
        <v>6790.61</v>
      </c>
      <c r="BM125" s="87">
        <v>6165.03</v>
      </c>
      <c r="BN125" s="87">
        <v>6276.29</v>
      </c>
      <c r="BO125" s="87">
        <v>5985.0999999999995</v>
      </c>
      <c r="BP125" s="87">
        <v>8296.4600000000009</v>
      </c>
      <c r="BQ125" s="87">
        <v>8138.65</v>
      </c>
      <c r="BR125" s="87">
        <v>8541.6299999999992</v>
      </c>
      <c r="BS125" s="87">
        <v>8589.74</v>
      </c>
      <c r="BT125" s="87">
        <v>8055.34</v>
      </c>
      <c r="BU125" s="87">
        <v>6314.02</v>
      </c>
      <c r="BV125" s="87">
        <v>6698</v>
      </c>
      <c r="BW125" s="87">
        <v>6703.8099999999995</v>
      </c>
      <c r="BX125" s="87">
        <v>7280.13</v>
      </c>
      <c r="BY125" s="87">
        <v>6658.07</v>
      </c>
      <c r="BZ125" s="87">
        <v>7309.3200000000006</v>
      </c>
      <c r="CA125" s="87">
        <v>1182.5999999999999</v>
      </c>
      <c r="CB125" s="87">
        <v>1991.69</v>
      </c>
      <c r="CC125" s="87">
        <v>8584.869999999999</v>
      </c>
      <c r="CD125" s="87">
        <v>9354.1</v>
      </c>
      <c r="CE125" s="87">
        <v>9410.6299999999992</v>
      </c>
      <c r="CF125" s="87">
        <v>9055.9599999999991</v>
      </c>
      <c r="CG125" s="87">
        <v>7178.25</v>
      </c>
      <c r="CH125" s="87">
        <v>7165.9800000000005</v>
      </c>
      <c r="CI125" s="87">
        <v>7273.84</v>
      </c>
      <c r="CJ125" s="87">
        <v>7592.28</v>
      </c>
      <c r="CK125" s="87">
        <v>7132.92</v>
      </c>
      <c r="CL125" s="87">
        <v>7605.8600000000006</v>
      </c>
      <c r="CM125" s="87">
        <v>7163.09</v>
      </c>
      <c r="CN125" s="87">
        <v>9516.3700000000008</v>
      </c>
      <c r="CO125" s="87">
        <v>9284.6299999999992</v>
      </c>
      <c r="CP125" s="87">
        <v>9685.34</v>
      </c>
      <c r="CQ125" s="87">
        <v>9625.2799999999988</v>
      </c>
      <c r="CR125" s="87">
        <v>9424.06</v>
      </c>
      <c r="CS125" s="87">
        <v>7397.71</v>
      </c>
      <c r="CT125" s="87">
        <v>7311.4800000000005</v>
      </c>
      <c r="CU125" s="87">
        <v>7409.96</v>
      </c>
      <c r="CV125" s="87">
        <v>7814.26</v>
      </c>
      <c r="CW125" s="87">
        <v>7059.21</v>
      </c>
      <c r="CX125" s="87">
        <v>7846.5599999999995</v>
      </c>
      <c r="CY125" s="87">
        <v>7344.45</v>
      </c>
      <c r="CZ125" s="87">
        <v>12432.94</v>
      </c>
      <c r="DA125" s="87">
        <v>10017.25</v>
      </c>
      <c r="DB125" s="87">
        <v>9879.6099999999988</v>
      </c>
      <c r="DC125" s="87">
        <v>9960.23</v>
      </c>
      <c r="DD125" s="87">
        <v>9516.2999999999993</v>
      </c>
      <c r="DE125" s="87">
        <v>7526.8200000000006</v>
      </c>
      <c r="DF125" s="87">
        <v>7580.9400000000005</v>
      </c>
      <c r="DG125" s="87">
        <v>7589.2699999999995</v>
      </c>
      <c r="DH125" s="87">
        <v>8031.11</v>
      </c>
      <c r="DI125" s="87">
        <v>7263.95</v>
      </c>
      <c r="DJ125" s="87">
        <v>8046.51</v>
      </c>
      <c r="DK125" s="87">
        <v>7283.72</v>
      </c>
      <c r="DL125" s="87">
        <v>1306.46</v>
      </c>
      <c r="DM125" s="87">
        <v>9738.4599999999991</v>
      </c>
      <c r="DN125" s="87">
        <v>10164.36</v>
      </c>
      <c r="DO125" s="87">
        <v>10264.84</v>
      </c>
      <c r="DP125" s="87">
        <v>9667.82</v>
      </c>
      <c r="DQ125" s="87">
        <v>7791.2</v>
      </c>
      <c r="DR125" s="87">
        <v>7800.47</v>
      </c>
      <c r="DS125" s="87">
        <v>7756.8200000000006</v>
      </c>
      <c r="DT125" s="87">
        <v>8226.07</v>
      </c>
      <c r="DU125" s="87">
        <v>7462.58</v>
      </c>
      <c r="DV125" s="87">
        <v>8231.68</v>
      </c>
      <c r="DW125" s="87">
        <v>7755.76</v>
      </c>
      <c r="DX125" s="87">
        <v>13332.609999999999</v>
      </c>
      <c r="DY125" s="87">
        <v>10241.9</v>
      </c>
      <c r="DZ125" s="87">
        <v>10437.450000000001</v>
      </c>
      <c r="EA125" s="87">
        <v>10532.83</v>
      </c>
      <c r="EB125" s="87">
        <v>10031.030000000001</v>
      </c>
      <c r="EC125" s="87">
        <v>7922.04</v>
      </c>
      <c r="ED125" s="87">
        <v>7860.6100000000006</v>
      </c>
      <c r="EE125" s="87">
        <v>7930.2800000000007</v>
      </c>
      <c r="EF125" s="87">
        <v>8446.5499999999993</v>
      </c>
      <c r="EG125" s="87">
        <v>7922.65</v>
      </c>
      <c r="EH125" s="87">
        <v>8459.52</v>
      </c>
      <c r="EI125" s="87">
        <v>7971.13</v>
      </c>
      <c r="EJ125" s="87">
        <v>10726.33</v>
      </c>
      <c r="EK125" s="87">
        <v>10231.679999999998</v>
      </c>
      <c r="EL125" s="87">
        <v>10771.220000000001</v>
      </c>
      <c r="EM125" s="87">
        <v>10685.71</v>
      </c>
      <c r="EN125" s="87">
        <v>10357.220000000001</v>
      </c>
      <c r="EO125" s="87">
        <v>8239.08</v>
      </c>
      <c r="EP125" s="87">
        <v>8090.08</v>
      </c>
      <c r="EQ125" s="87">
        <v>8179.6799999999994</v>
      </c>
      <c r="ER125" s="87">
        <v>8590.01</v>
      </c>
      <c r="ES125" s="87">
        <v>7794.68</v>
      </c>
      <c r="ET125" s="87">
        <v>8617.82</v>
      </c>
      <c r="EU125" s="87">
        <v>6604.11</v>
      </c>
      <c r="EV125" s="87">
        <v>3810.9700000000003</v>
      </c>
      <c r="EW125" s="87">
        <v>10331.619999999999</v>
      </c>
      <c r="EX125" s="87">
        <v>10996.13</v>
      </c>
      <c r="EY125" s="87">
        <v>11073.13</v>
      </c>
      <c r="EZ125" s="87">
        <v>10501.63</v>
      </c>
      <c r="FA125" s="87">
        <v>8299.7000000000007</v>
      </c>
      <c r="FB125" s="87">
        <v>8246.16</v>
      </c>
      <c r="FC125" s="87">
        <v>8197.36</v>
      </c>
      <c r="FD125" s="87">
        <v>8634.98</v>
      </c>
      <c r="FE125" s="87">
        <v>7879.39</v>
      </c>
      <c r="FF125" s="87">
        <v>8659.3900000000012</v>
      </c>
      <c r="FG125" s="87">
        <v>7928.3099999999995</v>
      </c>
      <c r="FH125" s="87">
        <v>10839.69</v>
      </c>
      <c r="FI125" s="87">
        <v>10188.109999999999</v>
      </c>
      <c r="FJ125" s="87">
        <v>11122.68</v>
      </c>
      <c r="FK125" s="87">
        <v>11188.79</v>
      </c>
      <c r="FL125" s="87">
        <v>10604.81</v>
      </c>
      <c r="FM125" s="87">
        <v>8473.69</v>
      </c>
      <c r="FN125" s="87">
        <v>8300.4699999999993</v>
      </c>
      <c r="FO125" s="87">
        <v>8424.59</v>
      </c>
      <c r="FP125" s="87">
        <v>8811.4600000000009</v>
      </c>
      <c r="FQ125" s="87">
        <v>8024.8899999999994</v>
      </c>
      <c r="FR125" s="87">
        <v>8740.98</v>
      </c>
      <c r="FS125" s="87">
        <v>10395.68</v>
      </c>
      <c r="FT125" s="87">
        <v>11027.09</v>
      </c>
      <c r="FU125" s="87">
        <v>10415.869999999999</v>
      </c>
      <c r="FV125" s="87">
        <v>11419.779999999999</v>
      </c>
      <c r="FW125" s="87">
        <v>11178.63</v>
      </c>
      <c r="FX125" s="87">
        <v>10818.820000000002</v>
      </c>
      <c r="FY125" s="87">
        <v>8649.2800000000007</v>
      </c>
      <c r="FZ125" s="87">
        <v>8444.6999999999989</v>
      </c>
      <c r="GA125" s="87">
        <v>8621.32</v>
      </c>
    </row>
    <row r="126" spans="2:183" s="41" customFormat="1">
      <c r="B126" s="43" t="s">
        <v>4</v>
      </c>
      <c r="C126" s="653" t="s">
        <v>53</v>
      </c>
      <c r="D126" s="86">
        <v>6.8417717494966626E-2</v>
      </c>
      <c r="E126" s="86">
        <v>6.8417887653319326E-2</v>
      </c>
      <c r="F126" s="86">
        <v>6.8422334163585799E-2</v>
      </c>
      <c r="G126" s="86">
        <v>6.8423030439773824E-2</v>
      </c>
      <c r="H126" s="86">
        <v>9.1629648257989971E-2</v>
      </c>
      <c r="I126" s="86">
        <v>9.1618422473577196E-2</v>
      </c>
      <c r="J126" s="86">
        <v>9.1619815148782674E-2</v>
      </c>
      <c r="K126" s="86">
        <v>9.1618273930412664E-2</v>
      </c>
      <c r="L126" s="86">
        <v>9.1617483347440465E-2</v>
      </c>
      <c r="M126" s="86">
        <v>6.8421646121170979E-2</v>
      </c>
      <c r="N126" s="86">
        <v>6.841977365826564E-2</v>
      </c>
      <c r="O126" s="86">
        <v>6.8422474934095145E-2</v>
      </c>
      <c r="P126" s="86">
        <v>6.8413907526634871E-2</v>
      </c>
      <c r="Q126" s="86">
        <v>6.8415412035082793E-2</v>
      </c>
      <c r="R126" s="86">
        <v>6.8424853368291391E-2</v>
      </c>
      <c r="S126" s="86">
        <v>6.8420372109482375E-2</v>
      </c>
      <c r="T126" s="86">
        <v>9.161574682435393E-2</v>
      </c>
      <c r="U126" s="86">
        <v>9.1618638386622223E-2</v>
      </c>
      <c r="V126" s="86">
        <v>9.1616187409792368E-2</v>
      </c>
      <c r="W126" s="86">
        <v>9.1617400442725219E-2</v>
      </c>
      <c r="X126" s="86">
        <v>9.1617589638258584E-2</v>
      </c>
      <c r="Y126" s="86">
        <v>6.8419221736935668E-2</v>
      </c>
      <c r="Z126" s="86">
        <v>6.8418383000069416E-2</v>
      </c>
      <c r="AA126" s="86">
        <v>6.8425540531419443E-2</v>
      </c>
      <c r="AB126" s="86">
        <v>6.9069006125954818E-2</v>
      </c>
      <c r="AC126" s="86">
        <v>6.9067563399995258E-2</v>
      </c>
      <c r="AD126" s="86">
        <v>6.9078547973956503E-2</v>
      </c>
      <c r="AE126" s="86">
        <v>6.9075350413069711E-2</v>
      </c>
      <c r="AF126" s="86">
        <v>0.11567109781765815</v>
      </c>
      <c r="AG126" s="86">
        <v>9.2274489814918245E-2</v>
      </c>
      <c r="AH126" s="86">
        <v>9.2269399381356115E-2</v>
      </c>
      <c r="AI126" s="86">
        <v>9.2270272079994636E-2</v>
      </c>
      <c r="AJ126" s="86">
        <v>9.2273526320594157E-2</v>
      </c>
      <c r="AK126" s="86">
        <v>6.9074369543057207E-2</v>
      </c>
      <c r="AL126" s="86">
        <v>6.907710403587855E-2</v>
      </c>
      <c r="AM126" s="86">
        <v>6.9080926508435808E-2</v>
      </c>
      <c r="AN126" s="86">
        <v>6.9070804120141951E-2</v>
      </c>
      <c r="AO126" s="86">
        <v>6.906975679542203E-2</v>
      </c>
      <c r="AP126" s="86">
        <v>6.9075223601655328E-2</v>
      </c>
      <c r="AQ126" s="86">
        <v>6.9077289342054635E-2</v>
      </c>
      <c r="AR126" s="86">
        <v>9.229123722140517E-2</v>
      </c>
      <c r="AS126" s="86">
        <v>9.2270339464331511E-2</v>
      </c>
      <c r="AT126" s="86">
        <v>9.2270672453638458E-2</v>
      </c>
      <c r="AU126" s="86">
        <v>9.2267959540816888E-2</v>
      </c>
      <c r="AV126" s="86">
        <v>9.227251106375238E-2</v>
      </c>
      <c r="AW126" s="86">
        <v>6.9074469852167655E-2</v>
      </c>
      <c r="AX126" s="86">
        <v>6.9071368821207041E-2</v>
      </c>
      <c r="AY126" s="86">
        <v>6.9084570735113968E-2</v>
      </c>
      <c r="AZ126" s="86">
        <v>7.0719672648521581E-2</v>
      </c>
      <c r="BA126" s="86">
        <v>7.0716464504444396E-2</v>
      </c>
      <c r="BB126" s="86">
        <v>7.0734092525031184E-2</v>
      </c>
      <c r="BC126" s="86">
        <v>7.0742401109647551E-2</v>
      </c>
      <c r="BD126" s="86">
        <v>0.12137421410313874</v>
      </c>
      <c r="BE126" s="86">
        <v>9.8242390112332906E-2</v>
      </c>
      <c r="BF126" s="86">
        <v>9.449152239446186E-2</v>
      </c>
      <c r="BG126" s="86">
        <v>9.4487809454562505E-2</v>
      </c>
      <c r="BH126" s="86">
        <v>9.4501379531600899E-2</v>
      </c>
      <c r="BI126" s="86">
        <v>7.074064337268772E-2</v>
      </c>
      <c r="BJ126" s="86">
        <v>7.0739617216719661E-2</v>
      </c>
      <c r="BK126" s="86">
        <v>7.0746290458047784E-2</v>
      </c>
      <c r="BL126" s="86">
        <v>7.2498905674478184E-2</v>
      </c>
      <c r="BM126" s="86">
        <v>7.2494796627509087E-2</v>
      </c>
      <c r="BN126" s="86">
        <v>7.2515511085949322E-2</v>
      </c>
      <c r="BO126" s="86">
        <v>7.2517132416373448E-2</v>
      </c>
      <c r="BP126" s="86">
        <v>9.686128915507923E-2</v>
      </c>
      <c r="BQ126" s="86">
        <v>9.6856405007854515E-2</v>
      </c>
      <c r="BR126" s="86">
        <v>9.6852662373004342E-2</v>
      </c>
      <c r="BS126" s="86">
        <v>9.6851279738414703E-2</v>
      </c>
      <c r="BT126" s="86">
        <v>9.6862531955470357E-2</v>
      </c>
      <c r="BU126" s="86">
        <v>7.2512431811656619E-2</v>
      </c>
      <c r="BV126" s="86">
        <v>7.2494669509594878E-2</v>
      </c>
      <c r="BW126" s="86">
        <v>7.2502622670689895E-2</v>
      </c>
      <c r="BX126" s="86">
        <v>7.4387235868721133E-2</v>
      </c>
      <c r="BY126" s="86">
        <v>7.4386856747033714E-2</v>
      </c>
      <c r="BZ126" s="86">
        <v>7.4386029187274841E-2</v>
      </c>
      <c r="CA126" s="86">
        <v>7.4393266484657092E-2</v>
      </c>
      <c r="CB126" s="86">
        <v>9.9404379264772233E-2</v>
      </c>
      <c r="CC126" s="86">
        <v>9.9381935713905328E-2</v>
      </c>
      <c r="CD126" s="86">
        <v>9.9367935752528266E-2</v>
      </c>
      <c r="CE126" s="86">
        <v>9.9368875654671382E-2</v>
      </c>
      <c r="CF126" s="86">
        <v>9.9372336269746148E-2</v>
      </c>
      <c r="CG126" s="86">
        <v>7.439063568719298E-2</v>
      </c>
      <c r="CH126" s="86">
        <v>7.4384041122054115E-2</v>
      </c>
      <c r="CI126" s="86">
        <v>7.439061557185081E-2</v>
      </c>
      <c r="CJ126" s="86">
        <v>7.5645935874698603E-2</v>
      </c>
      <c r="CK126" s="86">
        <v>7.5643929753117845E-2</v>
      </c>
      <c r="CL126" s="86">
        <v>7.5645575159628428E-2</v>
      </c>
      <c r="CM126" s="86">
        <v>7.5645720996149649E-2</v>
      </c>
      <c r="CN126" s="86">
        <v>0.10105843873119034</v>
      </c>
      <c r="CO126" s="86">
        <v>0.10105873722157398</v>
      </c>
      <c r="CP126" s="86">
        <v>0.10106055072675481</v>
      </c>
      <c r="CQ126" s="86">
        <v>0.1010581132867867</v>
      </c>
      <c r="CR126" s="86">
        <v>0.10105580337994338</v>
      </c>
      <c r="CS126" s="86">
        <v>7.5649715203141454E-2</v>
      </c>
      <c r="CT126" s="86">
        <v>7.564512958460505E-2</v>
      </c>
      <c r="CU126" s="86">
        <v>7.5647344671988886E-2</v>
      </c>
      <c r="CV126" s="86">
        <v>7.8041146509537598E-2</v>
      </c>
      <c r="CW126" s="86">
        <v>7.8037674526581099E-2</v>
      </c>
      <c r="CX126" s="86">
        <v>7.8036399801093975E-2</v>
      </c>
      <c r="CY126" s="86">
        <v>7.8043609933373712E-2</v>
      </c>
      <c r="CZ126" s="86">
        <v>0.13147646038661648</v>
      </c>
      <c r="DA126" s="86">
        <v>0.10950087996414556</v>
      </c>
      <c r="DB126" s="86">
        <v>0.10427359177599289</v>
      </c>
      <c r="DC126" s="86">
        <v>0.10427594798886074</v>
      </c>
      <c r="DD126" s="86">
        <v>0.10427496340191272</v>
      </c>
      <c r="DE126" s="86">
        <v>7.8045851867981464E-2</v>
      </c>
      <c r="DF126" s="86">
        <v>7.8034956972866151E-2</v>
      </c>
      <c r="DG126" s="86">
        <v>7.8043581094977582E-2</v>
      </c>
      <c r="DH126" s="86">
        <v>8.0520453178263479E-2</v>
      </c>
      <c r="DI126" s="86">
        <v>8.0520884139582319E-2</v>
      </c>
      <c r="DJ126" s="86">
        <v>8.0522270812276725E-2</v>
      </c>
      <c r="DK126" s="86">
        <v>8.0525803741210808E-2</v>
      </c>
      <c r="DL126" s="86">
        <v>0.10761614497528831</v>
      </c>
      <c r="DM126" s="86">
        <v>0.10757757525545429</v>
      </c>
      <c r="DN126" s="86">
        <v>0.10757530216116674</v>
      </c>
      <c r="DO126" s="86">
        <v>0.10757309635094632</v>
      </c>
      <c r="DP126" s="86">
        <v>0.10757967921341187</v>
      </c>
      <c r="DQ126" s="86">
        <v>8.0530031318153159E-2</v>
      </c>
      <c r="DR126" s="86">
        <v>8.0520149469424832E-2</v>
      </c>
      <c r="DS126" s="86">
        <v>8.0532605197313104E-2</v>
      </c>
      <c r="DT126" s="86">
        <v>8.2721458523978553E-2</v>
      </c>
      <c r="DU126" s="86">
        <v>8.2719029883834352E-2</v>
      </c>
      <c r="DV126" s="86">
        <v>8.2721307192169719E-2</v>
      </c>
      <c r="DW126" s="86">
        <v>8.2730224560415414E-2</v>
      </c>
      <c r="DX126" s="86">
        <v>0.14162985861032323</v>
      </c>
      <c r="DY126" s="86">
        <v>0.11481358584646979</v>
      </c>
      <c r="DZ126" s="86">
        <v>0.1105111861679037</v>
      </c>
      <c r="EA126" s="86">
        <v>0.1105112789843668</v>
      </c>
      <c r="EB126" s="86">
        <v>0.11051528105237644</v>
      </c>
      <c r="EC126" s="86">
        <v>8.2728934094967579E-2</v>
      </c>
      <c r="ED126" s="86">
        <v>8.2722713094431286E-2</v>
      </c>
      <c r="EE126" s="86">
        <v>8.2730317034749687E-2</v>
      </c>
      <c r="EF126" s="86">
        <v>8.4978771781560616E-2</v>
      </c>
      <c r="EG126" s="86">
        <v>8.4978708798575581E-2</v>
      </c>
      <c r="EH126" s="86">
        <v>8.4978452822228254E-2</v>
      </c>
      <c r="EI126" s="86">
        <v>8.4987674802434326E-2</v>
      </c>
      <c r="EJ126" s="86">
        <v>0.11354098083009601</v>
      </c>
      <c r="EK126" s="86">
        <v>0.11354655421151924</v>
      </c>
      <c r="EL126" s="86">
        <v>0.11354740093399818</v>
      </c>
      <c r="EM126" s="86">
        <v>0.11354248129887792</v>
      </c>
      <c r="EN126" s="86">
        <v>0.11355156580961194</v>
      </c>
      <c r="EO126" s="86">
        <v>8.4985404396216491E-2</v>
      </c>
      <c r="EP126" s="86">
        <v>8.4981617260866824E-2</v>
      </c>
      <c r="EQ126" s="86">
        <v>8.4988986326420338E-2</v>
      </c>
      <c r="ER126" s="86">
        <v>8.7361660581528985E-2</v>
      </c>
      <c r="ES126" s="86">
        <v>8.7358841593257575E-2</v>
      </c>
      <c r="ET126" s="86">
        <v>8.7358412148121109E-2</v>
      </c>
      <c r="EU126" s="86">
        <v>8.7372132405471911E-2</v>
      </c>
      <c r="EV126" s="86">
        <v>0.11671460649931827</v>
      </c>
      <c r="EW126" s="86">
        <v>0.11670375449289833</v>
      </c>
      <c r="EX126" s="86">
        <v>0.11670076943486335</v>
      </c>
      <c r="EY126" s="86">
        <v>0.11669192344981663</v>
      </c>
      <c r="EZ126" s="86">
        <v>0.11670682239978662</v>
      </c>
      <c r="FA126" s="86">
        <v>8.7370781312503962E-2</v>
      </c>
      <c r="FB126" s="86">
        <v>8.7361718807937194E-2</v>
      </c>
      <c r="FC126" s="86">
        <v>8.7371405427298501E-2</v>
      </c>
      <c r="FD126" s="86">
        <v>8.9817659846680317E-2</v>
      </c>
      <c r="FE126" s="86">
        <v>8.9813064937137393E-2</v>
      </c>
      <c r="FF126" s="86">
        <v>8.9813721931234783E-2</v>
      </c>
      <c r="FG126" s="86">
        <v>8.9831470604231245E-2</v>
      </c>
      <c r="FH126" s="86">
        <v>0.11999966788810043</v>
      </c>
      <c r="FI126" s="86">
        <v>0.12001119055752534</v>
      </c>
      <c r="FJ126" s="86">
        <v>0.12000000000000001</v>
      </c>
      <c r="FK126" s="86">
        <v>0.11999088442523621</v>
      </c>
      <c r="FL126" s="86">
        <v>0.12000192368623545</v>
      </c>
      <c r="FM126" s="86">
        <v>8.9819802630881601E-2</v>
      </c>
      <c r="FN126" s="86">
        <v>8.9820261437908486E-2</v>
      </c>
      <c r="FO126" s="86">
        <v>8.9825883908389137E-2</v>
      </c>
      <c r="FP126" s="86">
        <v>9.2354599670890603E-2</v>
      </c>
      <c r="FQ126" s="86">
        <v>9.2357950948911818E-2</v>
      </c>
      <c r="FR126" s="86">
        <v>9.2358360981382462E-2</v>
      </c>
      <c r="FS126" s="86">
        <v>0.12224315330252467</v>
      </c>
      <c r="FT126" s="86">
        <v>0.12584841706420763</v>
      </c>
      <c r="FU126" s="86">
        <v>0.12341663111995828</v>
      </c>
      <c r="FV126" s="86">
        <v>0.1233983834716459</v>
      </c>
      <c r="FW126" s="86">
        <v>0.12340486835568802</v>
      </c>
      <c r="FX126" s="86">
        <v>0.1234081239234832</v>
      </c>
      <c r="FY126" s="86">
        <v>9.2359473774132936E-2</v>
      </c>
      <c r="FZ126" s="86">
        <v>9.2360442733397483E-2</v>
      </c>
      <c r="GA126" s="86">
        <v>9.2365677798133677E-2</v>
      </c>
    </row>
    <row r="127" spans="2:183">
      <c r="B127" s="43" t="s">
        <v>4</v>
      </c>
      <c r="C127" s="653" t="s">
        <v>228</v>
      </c>
      <c r="D127" s="85">
        <v>2574776.5</v>
      </c>
      <c r="E127" s="85">
        <v>2284715.2900000005</v>
      </c>
      <c r="F127" s="85">
        <v>2447233.1800000002</v>
      </c>
      <c r="G127" s="85">
        <v>2096971.4000000001</v>
      </c>
      <c r="H127" s="85">
        <v>564736.29</v>
      </c>
      <c r="I127" s="85">
        <v>2332112.1900000004</v>
      </c>
      <c r="J127" s="85">
        <v>2433937.3499999996</v>
      </c>
      <c r="K127" s="85">
        <v>2456088.4900000002</v>
      </c>
      <c r="L127" s="85">
        <v>2381466.4400000004</v>
      </c>
      <c r="M127" s="85">
        <v>2497591.84</v>
      </c>
      <c r="N127" s="85">
        <v>2439149.66</v>
      </c>
      <c r="O127" s="85">
        <v>2481045.3000000003</v>
      </c>
      <c r="P127" s="85">
        <v>2684827.83</v>
      </c>
      <c r="Q127" s="85">
        <v>2390954.8400000003</v>
      </c>
      <c r="R127" s="85">
        <v>2495164.5299999998</v>
      </c>
      <c r="S127" s="85">
        <v>2479056.3099999996</v>
      </c>
      <c r="T127" s="85">
        <v>2573464.56</v>
      </c>
      <c r="U127" s="85">
        <v>2424180.75</v>
      </c>
      <c r="V127" s="85">
        <v>2537229.2400000002</v>
      </c>
      <c r="W127" s="85">
        <v>2521681.52</v>
      </c>
      <c r="X127" s="85">
        <v>2440901.6899999995</v>
      </c>
      <c r="Y127" s="85">
        <v>2558549.31</v>
      </c>
      <c r="Z127" s="85">
        <v>2508363.42</v>
      </c>
      <c r="AA127" s="85">
        <v>2510313.87</v>
      </c>
      <c r="AB127" s="85">
        <v>2737076.05</v>
      </c>
      <c r="AC127" s="85">
        <v>2491832.35</v>
      </c>
      <c r="AD127" s="85">
        <v>2631502.4800000004</v>
      </c>
      <c r="AE127" s="85">
        <v>2592733.12</v>
      </c>
      <c r="AF127" s="85">
        <v>2720354.26</v>
      </c>
      <c r="AG127" s="85">
        <v>2596173.3000000003</v>
      </c>
      <c r="AH127" s="85">
        <v>2707531.6</v>
      </c>
      <c r="AI127" s="85">
        <v>2700472.2100000004</v>
      </c>
      <c r="AJ127" s="85">
        <v>2578786.75</v>
      </c>
      <c r="AK127" s="85">
        <v>2715868.2300000004</v>
      </c>
      <c r="AL127" s="85">
        <v>2630228.5000000005</v>
      </c>
      <c r="AM127" s="85">
        <v>2638801.65</v>
      </c>
      <c r="AN127" s="85">
        <v>2898496.1999999997</v>
      </c>
      <c r="AO127" s="85">
        <v>2739110.8200000003</v>
      </c>
      <c r="AP127" s="85">
        <v>2822355.7100000004</v>
      </c>
      <c r="AQ127" s="85">
        <v>2613503.39</v>
      </c>
      <c r="AR127" s="85">
        <v>639774.16999999993</v>
      </c>
      <c r="AS127" s="85">
        <v>2746204.67</v>
      </c>
      <c r="AT127" s="85">
        <v>2786537.9499999997</v>
      </c>
      <c r="AU127" s="85">
        <v>2852576.3800000004</v>
      </c>
      <c r="AV127" s="85">
        <v>2698683.8899999997</v>
      </c>
      <c r="AW127" s="85">
        <v>2834196.12</v>
      </c>
      <c r="AX127" s="85">
        <v>2780404.1100000003</v>
      </c>
      <c r="AY127" s="85">
        <v>2757412.56</v>
      </c>
      <c r="AZ127" s="85">
        <v>3022752.2199999997</v>
      </c>
      <c r="BA127" s="85">
        <v>2755331.7300000004</v>
      </c>
      <c r="BB127" s="85">
        <v>2837537.62</v>
      </c>
      <c r="BC127" s="85">
        <v>2660632.9500000002</v>
      </c>
      <c r="BD127" s="85">
        <v>2745151.73</v>
      </c>
      <c r="BE127" s="85">
        <v>2688075.4299999997</v>
      </c>
      <c r="BF127" s="85">
        <v>2784443.5300000003</v>
      </c>
      <c r="BG127" s="85">
        <v>2824581.76</v>
      </c>
      <c r="BH127" s="85">
        <v>2596295.6800000002</v>
      </c>
      <c r="BI127" s="85">
        <v>2775221.93</v>
      </c>
      <c r="BJ127" s="85">
        <v>2723440.0100000002</v>
      </c>
      <c r="BK127" s="85">
        <v>2733917.4</v>
      </c>
      <c r="BL127" s="85">
        <v>3172841.39</v>
      </c>
      <c r="BM127" s="85">
        <v>2871929</v>
      </c>
      <c r="BN127" s="85">
        <v>2950149.1100000003</v>
      </c>
      <c r="BO127" s="85">
        <v>2812733.16</v>
      </c>
      <c r="BP127" s="85">
        <v>2920277.42</v>
      </c>
      <c r="BQ127" s="85">
        <v>2857021.2600000002</v>
      </c>
      <c r="BR127" s="85">
        <v>2993942.5199999996</v>
      </c>
      <c r="BS127" s="85">
        <v>3009157.2</v>
      </c>
      <c r="BT127" s="85">
        <v>2839243.1799999997</v>
      </c>
      <c r="BU127" s="85">
        <v>2961928.94</v>
      </c>
      <c r="BV127" s="85">
        <v>3122130.27</v>
      </c>
      <c r="BW127" s="85">
        <v>3137748.6799999997</v>
      </c>
      <c r="BX127" s="85">
        <v>3392670.2</v>
      </c>
      <c r="BY127" s="85">
        <v>3105150.3</v>
      </c>
      <c r="BZ127" s="85">
        <v>3404428.23</v>
      </c>
      <c r="CA127" s="85">
        <v>553854.04999999993</v>
      </c>
      <c r="CB127" s="85">
        <v>712012.43999999983</v>
      </c>
      <c r="CC127" s="85">
        <v>3021514.52</v>
      </c>
      <c r="CD127" s="85">
        <v>3271560.6799999997</v>
      </c>
      <c r="CE127" s="85">
        <v>3294969.52</v>
      </c>
      <c r="CF127" s="85">
        <v>3177673.6500000004</v>
      </c>
      <c r="CG127" s="85">
        <v>3349533.3</v>
      </c>
      <c r="CH127" s="85">
        <v>3335303.56</v>
      </c>
      <c r="CI127" s="85">
        <v>3398862.23</v>
      </c>
      <c r="CJ127" s="85">
        <v>3620100.2299999995</v>
      </c>
      <c r="CK127" s="85">
        <v>3396364.86</v>
      </c>
      <c r="CL127" s="85">
        <v>3625901.3899999997</v>
      </c>
      <c r="CM127" s="85">
        <v>3407595.5199999996</v>
      </c>
      <c r="CN127" s="85">
        <v>3402433.5900000003</v>
      </c>
      <c r="CO127" s="85">
        <v>3322414</v>
      </c>
      <c r="CP127" s="85">
        <v>3473168.34</v>
      </c>
      <c r="CQ127" s="85">
        <v>3443415.5799999996</v>
      </c>
      <c r="CR127" s="85">
        <v>3368646.64</v>
      </c>
      <c r="CS127" s="85">
        <v>3529978.47</v>
      </c>
      <c r="CT127" s="85">
        <v>3482995.79</v>
      </c>
      <c r="CU127" s="85">
        <v>3530378.7199999997</v>
      </c>
      <c r="CV127" s="85">
        <v>3736493.46</v>
      </c>
      <c r="CW127" s="85">
        <v>3366381.27</v>
      </c>
      <c r="CX127" s="85">
        <v>3739128.9899999998</v>
      </c>
      <c r="CY127" s="85">
        <v>3509366.02</v>
      </c>
      <c r="CZ127" s="85">
        <v>3543684.07</v>
      </c>
      <c r="DA127" s="85">
        <v>3423646.91</v>
      </c>
      <c r="DB127" s="85">
        <v>3544397.86</v>
      </c>
      <c r="DC127" s="85">
        <v>3582193.41</v>
      </c>
      <c r="DD127" s="85">
        <v>3415955.12</v>
      </c>
      <c r="DE127" s="85">
        <v>3599679.34</v>
      </c>
      <c r="DF127" s="85">
        <v>3607985.9</v>
      </c>
      <c r="DG127" s="85">
        <v>3626977.21</v>
      </c>
      <c r="DH127" s="85">
        <v>3873719.23</v>
      </c>
      <c r="DI127" s="85">
        <v>3504659.2</v>
      </c>
      <c r="DJ127" s="85">
        <v>3886535.94</v>
      </c>
      <c r="DK127" s="85">
        <v>3517109.75</v>
      </c>
      <c r="DL127" s="85">
        <v>488306.98000000004</v>
      </c>
      <c r="DM127" s="85">
        <v>3538548.34</v>
      </c>
      <c r="DN127" s="85">
        <v>3689927.89</v>
      </c>
      <c r="DO127" s="85">
        <v>3723476.5500000003</v>
      </c>
      <c r="DP127" s="85">
        <v>3515699.96</v>
      </c>
      <c r="DQ127" s="85">
        <v>3774149.2700000005</v>
      </c>
      <c r="DR127" s="85">
        <v>3762197.0200000005</v>
      </c>
      <c r="DS127" s="85">
        <v>3765339.2399999998</v>
      </c>
      <c r="DT127" s="85">
        <v>4057213.9499999997</v>
      </c>
      <c r="DU127" s="85">
        <v>3674880.57</v>
      </c>
      <c r="DV127" s="85">
        <v>4059304.35</v>
      </c>
      <c r="DW127" s="85">
        <v>3839763.6099999994</v>
      </c>
      <c r="DX127" s="85">
        <v>3851986.02</v>
      </c>
      <c r="DY127" s="85">
        <v>3661192.9699999997</v>
      </c>
      <c r="DZ127" s="85">
        <v>3867759.94</v>
      </c>
      <c r="EA127" s="85">
        <v>3906256.96</v>
      </c>
      <c r="EB127" s="85">
        <v>3725935.02</v>
      </c>
      <c r="EC127" s="85">
        <v>3914126.59</v>
      </c>
      <c r="ED127" s="85">
        <v>3875678.6399999997</v>
      </c>
      <c r="EE127" s="85">
        <v>3924137.1999999997</v>
      </c>
      <c r="EF127" s="85">
        <v>4132048.87</v>
      </c>
      <c r="EG127" s="85">
        <v>3876168.36</v>
      </c>
      <c r="EH127" s="85">
        <v>4137627.61</v>
      </c>
      <c r="EI127" s="85">
        <v>3914592.8899999997</v>
      </c>
      <c r="EJ127" s="85">
        <v>3940654.02</v>
      </c>
      <c r="EK127" s="85">
        <v>3769822.19</v>
      </c>
      <c r="EL127" s="85">
        <v>3976524.14</v>
      </c>
      <c r="EM127" s="85">
        <v>3927981.13</v>
      </c>
      <c r="EN127" s="85">
        <v>3832975.8400000003</v>
      </c>
      <c r="EO127" s="85">
        <v>4039738.8000000003</v>
      </c>
      <c r="EP127" s="85">
        <v>3961736.2800000003</v>
      </c>
      <c r="EQ127" s="85">
        <v>4019480.72</v>
      </c>
      <c r="ER127" s="85">
        <v>4451186.9899999993</v>
      </c>
      <c r="ES127" s="85">
        <v>4032656.08</v>
      </c>
      <c r="ET127" s="85">
        <v>4456534.620000001</v>
      </c>
      <c r="EU127" s="85">
        <v>3432374.3</v>
      </c>
      <c r="EV127" s="85">
        <v>1498126.33</v>
      </c>
      <c r="EW127" s="85">
        <v>4030321.61</v>
      </c>
      <c r="EX127" s="85">
        <v>4292264.8</v>
      </c>
      <c r="EY127" s="85">
        <v>4298592.76</v>
      </c>
      <c r="EZ127" s="85">
        <v>4110968.6399999997</v>
      </c>
      <c r="FA127" s="85">
        <v>4313685.1300000008</v>
      </c>
      <c r="FB127" s="85">
        <v>4269704.66</v>
      </c>
      <c r="FC127" s="85">
        <v>4258451.2300000004</v>
      </c>
      <c r="FD127" s="85">
        <v>4981500.7100000009</v>
      </c>
      <c r="FE127" s="85">
        <v>4536534.58</v>
      </c>
      <c r="FF127" s="85">
        <v>4985462.03</v>
      </c>
      <c r="FG127" s="85">
        <v>4594745.5199999996</v>
      </c>
      <c r="FH127" s="85">
        <v>4695426.03</v>
      </c>
      <c r="FI127" s="85">
        <v>4433352.6499999994</v>
      </c>
      <c r="FJ127" s="85">
        <v>4828950.7799999993</v>
      </c>
      <c r="FK127" s="85">
        <v>4832792.34</v>
      </c>
      <c r="FL127" s="85">
        <v>4603633.51</v>
      </c>
      <c r="FM127" s="85">
        <v>4888545.12</v>
      </c>
      <c r="FN127" s="85">
        <v>4792889.4399999995</v>
      </c>
      <c r="FO127" s="85">
        <v>4875798.4399999995</v>
      </c>
      <c r="FP127" s="85">
        <v>5314016.34</v>
      </c>
      <c r="FQ127" s="85">
        <v>4851775.62</v>
      </c>
      <c r="FR127" s="85">
        <v>5280614.1500000004</v>
      </c>
      <c r="FS127" s="85">
        <v>4790187.8899999997</v>
      </c>
      <c r="FT127" s="85">
        <v>4921879.3199999994</v>
      </c>
      <c r="FU127" s="85">
        <v>4750919.9400000004</v>
      </c>
      <c r="FV127" s="85">
        <v>5178564.4000000004</v>
      </c>
      <c r="FW127" s="85">
        <v>5079792.0999999996</v>
      </c>
      <c r="FX127" s="85">
        <v>4924361.26</v>
      </c>
      <c r="FY127" s="85">
        <v>5224185.26</v>
      </c>
      <c r="FZ127" s="85">
        <v>5105462.08</v>
      </c>
      <c r="GA127" s="85">
        <v>5224490.7700000005</v>
      </c>
    </row>
    <row r="128" spans="2:183">
      <c r="B128" s="183" t="s">
        <v>4</v>
      </c>
      <c r="C128" s="654" t="s">
        <v>229</v>
      </c>
      <c r="D128" s="184">
        <v>27.283845501748438</v>
      </c>
      <c r="E128" s="184">
        <v>27.260002028349167</v>
      </c>
      <c r="F128" s="184">
        <v>27.333919871329485</v>
      </c>
      <c r="G128" s="184">
        <v>27.380381225759482</v>
      </c>
      <c r="H128" s="184">
        <v>27.738574229686375</v>
      </c>
      <c r="I128" s="184">
        <v>27.374907737382561</v>
      </c>
      <c r="J128" s="184">
        <v>27.433919634806127</v>
      </c>
      <c r="K128" s="184">
        <v>27.407419488026427</v>
      </c>
      <c r="L128" s="184">
        <v>27.387784289552133</v>
      </c>
      <c r="M128" s="184">
        <v>27.343301438549624</v>
      </c>
      <c r="N128" s="184">
        <v>27.314534158430256</v>
      </c>
      <c r="O128" s="184">
        <v>27.366180606876167</v>
      </c>
      <c r="P128" s="184">
        <v>28.015692193711978</v>
      </c>
      <c r="Q128" s="184">
        <v>28.035209886965905</v>
      </c>
      <c r="R128" s="184">
        <v>28.198091584074493</v>
      </c>
      <c r="S128" s="184">
        <v>28.117543292547371</v>
      </c>
      <c r="T128" s="184">
        <v>28.180733245729304</v>
      </c>
      <c r="U128" s="184">
        <v>28.213868805981264</v>
      </c>
      <c r="V128" s="184">
        <v>28.169526368380151</v>
      </c>
      <c r="W128" s="184">
        <v>28.192222346443664</v>
      </c>
      <c r="X128" s="184">
        <v>28.197458198848022</v>
      </c>
      <c r="Y128" s="184">
        <v>28.077050567346312</v>
      </c>
      <c r="Z128" s="184">
        <v>28.086471179707214</v>
      </c>
      <c r="AA128" s="184">
        <v>28.239407271581886</v>
      </c>
      <c r="AB128" s="184">
        <v>29.571788735589958</v>
      </c>
      <c r="AC128" s="184">
        <v>29.556998908737221</v>
      </c>
      <c r="AD128" s="184">
        <v>29.693892869635871</v>
      </c>
      <c r="AE128" s="184">
        <v>30.083694421238281</v>
      </c>
      <c r="AF128" s="184">
        <v>30.135751190871826</v>
      </c>
      <c r="AG128" s="184">
        <v>30.21279396156854</v>
      </c>
      <c r="AH128" s="184">
        <v>30.125860649353541</v>
      </c>
      <c r="AI128" s="184">
        <v>30.137180657545258</v>
      </c>
      <c r="AJ128" s="184">
        <v>30.181510745225449</v>
      </c>
      <c r="AK128" s="184">
        <v>30.09205591011834</v>
      </c>
      <c r="AL128" s="184">
        <v>30.1536268337086</v>
      </c>
      <c r="AM128" s="184">
        <v>30.183604804117813</v>
      </c>
      <c r="AN128" s="184">
        <v>31.360860815372629</v>
      </c>
      <c r="AO128" s="184">
        <v>31.348907811158803</v>
      </c>
      <c r="AP128" s="184">
        <v>31.397184510301255</v>
      </c>
      <c r="AQ128" s="184">
        <v>31.424386663139671</v>
      </c>
      <c r="AR128" s="184">
        <v>31.916513346809509</v>
      </c>
      <c r="AS128" s="184">
        <v>31.44355546751914</v>
      </c>
      <c r="AT128" s="184">
        <v>31.413538695676678</v>
      </c>
      <c r="AU128" s="184">
        <v>31.396330277248868</v>
      </c>
      <c r="AV128" s="184">
        <v>31.462139466235147</v>
      </c>
      <c r="AW128" s="184">
        <v>31.38470870937379</v>
      </c>
      <c r="AX128" s="184">
        <v>31.345238020080586</v>
      </c>
      <c r="AY128" s="184">
        <v>31.568486152930266</v>
      </c>
      <c r="AZ128" s="184">
        <v>32.895691758534753</v>
      </c>
      <c r="BA128" s="184">
        <v>32.830490312894696</v>
      </c>
      <c r="BB128" s="184">
        <v>33.074232396582474</v>
      </c>
      <c r="BC128" s="184">
        <v>33.187554259968863</v>
      </c>
      <c r="BD128" s="184">
        <v>33.25481507952852</v>
      </c>
      <c r="BE128" s="184">
        <v>33.196936161909555</v>
      </c>
      <c r="BF128" s="184">
        <v>33.176969628367516</v>
      </c>
      <c r="BG128" s="184">
        <v>33.124764105029847</v>
      </c>
      <c r="BH128" s="184">
        <v>33.317878472890605</v>
      </c>
      <c r="BI128" s="184">
        <v>33.163112781415805</v>
      </c>
      <c r="BJ128" s="184">
        <v>33.179099326291684</v>
      </c>
      <c r="BK128" s="184">
        <v>33.278363541197521</v>
      </c>
      <c r="BL128" s="184">
        <v>33.874354241178672</v>
      </c>
      <c r="BM128" s="184">
        <v>33.771110405569075</v>
      </c>
      <c r="BN128" s="184">
        <v>34.085673302445961</v>
      </c>
      <c r="BO128" s="184">
        <v>34.079855477042074</v>
      </c>
      <c r="BP128" s="184">
        <v>34.094280643993791</v>
      </c>
      <c r="BQ128" s="184">
        <v>34.000824249059839</v>
      </c>
      <c r="BR128" s="184">
        <v>33.948005714804061</v>
      </c>
      <c r="BS128" s="184">
        <v>33.928934490923446</v>
      </c>
      <c r="BT128" s="184">
        <v>34.140865966191527</v>
      </c>
      <c r="BU128" s="184">
        <v>34.015836233132354</v>
      </c>
      <c r="BV128" s="184">
        <v>33.791848624895827</v>
      </c>
      <c r="BW128" s="184">
        <v>33.935181423920916</v>
      </c>
      <c r="BX128" s="184">
        <v>34.665776351820824</v>
      </c>
      <c r="BY128" s="184">
        <v>34.692091033003372</v>
      </c>
      <c r="BZ128" s="184">
        <v>34.646437381693836</v>
      </c>
      <c r="CA128" s="184">
        <v>34.841038335241493</v>
      </c>
      <c r="CB128" s="184">
        <v>35.53623035060469</v>
      </c>
      <c r="CC128" s="184">
        <v>34.978277106732143</v>
      </c>
      <c r="CD128" s="184">
        <v>34.753555281720061</v>
      </c>
      <c r="CE128" s="184">
        <v>34.792295151207973</v>
      </c>
      <c r="CF128" s="184">
        <v>34.869064627417934</v>
      </c>
      <c r="CG128" s="184">
        <v>34.712347918005264</v>
      </c>
      <c r="CH128" s="184">
        <v>34.620994917872146</v>
      </c>
      <c r="CI128" s="184">
        <v>34.760656480430356</v>
      </c>
      <c r="CJ128" s="184">
        <v>36.068989797341722</v>
      </c>
      <c r="CK128" s="184">
        <v>36.018122295749556</v>
      </c>
      <c r="CL128" s="184">
        <v>36.062114753446181</v>
      </c>
      <c r="CM128" s="184">
        <v>35.985869223149429</v>
      </c>
      <c r="CN128" s="184">
        <v>36.131910223326649</v>
      </c>
      <c r="CO128" s="184">
        <v>36.162880305114854</v>
      </c>
      <c r="CP128" s="184">
        <v>36.240370003234659</v>
      </c>
      <c r="CQ128" s="184">
        <v>36.153242479920202</v>
      </c>
      <c r="CR128" s="184">
        <v>36.12257270309685</v>
      </c>
      <c r="CS128" s="184">
        <v>36.097909478571211</v>
      </c>
      <c r="CT128" s="184">
        <v>36.035340023795975</v>
      </c>
      <c r="CU128" s="184">
        <v>36.041189946301323</v>
      </c>
      <c r="CV128" s="184">
        <v>37.316423249775291</v>
      </c>
      <c r="CW128" s="184">
        <v>37.21444267568733</v>
      </c>
      <c r="CX128" s="184">
        <v>37.186762705121829</v>
      </c>
      <c r="CY128" s="184">
        <v>37.291232533180313</v>
      </c>
      <c r="CZ128" s="184">
        <v>37.473923163148768</v>
      </c>
      <c r="DA128" s="184">
        <v>37.424677364698681</v>
      </c>
      <c r="DB128" s="184">
        <v>37.409077437808058</v>
      </c>
      <c r="DC128" s="184">
        <v>37.502810046274</v>
      </c>
      <c r="DD128" s="184">
        <v>37.430366331512921</v>
      </c>
      <c r="DE128" s="184">
        <v>37.32519716717993</v>
      </c>
      <c r="DF128" s="184">
        <v>37.139065137728004</v>
      </c>
      <c r="DG128" s="184">
        <v>37.297696618814527</v>
      </c>
      <c r="DH128" s="184">
        <v>38.838171546019652</v>
      </c>
      <c r="DI128" s="184">
        <v>38.84914645501707</v>
      </c>
      <c r="DJ128" s="184">
        <v>38.892973411121893</v>
      </c>
      <c r="DK128" s="184">
        <v>38.88371456684208</v>
      </c>
      <c r="DL128" s="184">
        <v>40.222980230642506</v>
      </c>
      <c r="DM128" s="184">
        <v>39.089183540458436</v>
      </c>
      <c r="DN128" s="184">
        <v>39.052641555362698</v>
      </c>
      <c r="DO128" s="184">
        <v>39.021153926767418</v>
      </c>
      <c r="DP128" s="184">
        <v>39.121319377833366</v>
      </c>
      <c r="DQ128" s="184">
        <v>39.009697981374487</v>
      </c>
      <c r="DR128" s="184">
        <v>38.835181262645037</v>
      </c>
      <c r="DS128" s="184">
        <v>39.092383018926689</v>
      </c>
      <c r="DT128" s="184">
        <v>40.799392114075395</v>
      </c>
      <c r="DU128" s="184">
        <v>40.73424414737962</v>
      </c>
      <c r="DV128" s="184">
        <v>40.792518917506605</v>
      </c>
      <c r="DW128" s="184">
        <v>40.958527044959006</v>
      </c>
      <c r="DX128" s="184">
        <v>40.918937505975336</v>
      </c>
      <c r="DY128" s="184">
        <v>41.04264768857211</v>
      </c>
      <c r="DZ128" s="184">
        <v>40.951644202568637</v>
      </c>
      <c r="EA128" s="184">
        <v>40.984754590284332</v>
      </c>
      <c r="EB128" s="184">
        <v>41.049897759072778</v>
      </c>
      <c r="EC128" s="184">
        <v>40.874764669639404</v>
      </c>
      <c r="ED128" s="184">
        <v>40.78648504161071</v>
      </c>
      <c r="EE128" s="184">
        <v>40.937408848597386</v>
      </c>
      <c r="EF128" s="184">
        <v>41.571581049539219</v>
      </c>
      <c r="EG128" s="184">
        <v>41.57596035653377</v>
      </c>
      <c r="EH128" s="184">
        <v>41.563728515605376</v>
      </c>
      <c r="EI128" s="184">
        <v>41.737137334260204</v>
      </c>
      <c r="EJ128" s="184">
        <v>41.712843306411493</v>
      </c>
      <c r="EK128" s="184">
        <v>41.835780601487073</v>
      </c>
      <c r="EL128" s="184">
        <v>41.919483665573843</v>
      </c>
      <c r="EM128" s="184">
        <v>41.737303744474666</v>
      </c>
      <c r="EN128" s="184">
        <v>42.022898841813983</v>
      </c>
      <c r="EO128" s="184">
        <v>41.669559656307058</v>
      </c>
      <c r="EP128" s="184">
        <v>41.615751171243097</v>
      </c>
      <c r="EQ128" s="184">
        <v>41.763442084701389</v>
      </c>
      <c r="ER128" s="184">
        <v>45.26922401781809</v>
      </c>
      <c r="ES128" s="184">
        <v>45.195975164189811</v>
      </c>
      <c r="ET128" s="184">
        <v>45.175669494875784</v>
      </c>
      <c r="EU128" s="184">
        <v>45.410185748683617</v>
      </c>
      <c r="EV128" s="184">
        <v>45.881553801845151</v>
      </c>
      <c r="EW128" s="184">
        <v>45.525644932823965</v>
      </c>
      <c r="EX128" s="184">
        <v>45.553354205359511</v>
      </c>
      <c r="EY128" s="184">
        <v>45.299843611684864</v>
      </c>
      <c r="EZ128" s="184">
        <v>45.686058922240861</v>
      </c>
      <c r="FA128" s="184">
        <v>45.410079899783156</v>
      </c>
      <c r="FB128" s="184">
        <v>45.234234831710651</v>
      </c>
      <c r="FC128" s="184">
        <v>45.3886213254887</v>
      </c>
      <c r="FD128" s="184">
        <v>51.815607713831028</v>
      </c>
      <c r="FE128" s="184">
        <v>51.709596151873342</v>
      </c>
      <c r="FF128" s="184">
        <v>51.708365192138153</v>
      </c>
      <c r="FG128" s="184">
        <v>52.060621634850705</v>
      </c>
      <c r="FH128" s="184">
        <v>51.980228603690875</v>
      </c>
      <c r="FI128" s="184">
        <v>52.22282932632843</v>
      </c>
      <c r="FJ128" s="184">
        <v>52.098423545404515</v>
      </c>
      <c r="FK128" s="184">
        <v>51.827858697866951</v>
      </c>
      <c r="FL128" s="184">
        <v>52.093802448739417</v>
      </c>
      <c r="FM128" s="184">
        <v>51.817821731802717</v>
      </c>
      <c r="FN128" s="184">
        <v>51.864362204042756</v>
      </c>
      <c r="FO128" s="184">
        <v>51.987444449183258</v>
      </c>
      <c r="FP128" s="184">
        <v>55.697222903499672</v>
      </c>
      <c r="FQ128" s="184">
        <v>55.838778441459795</v>
      </c>
      <c r="FR128" s="184">
        <v>55.795673696667443</v>
      </c>
      <c r="FS128" s="184">
        <v>56.327981679425214</v>
      </c>
      <c r="FT128" s="184">
        <v>56.171729930839277</v>
      </c>
      <c r="FU128" s="184">
        <v>56.293188539741223</v>
      </c>
      <c r="FV128" s="184">
        <v>55.957862206085757</v>
      </c>
      <c r="FW128" s="184">
        <v>56.077629850416734</v>
      </c>
      <c r="FX128" s="184">
        <v>56.171207637993767</v>
      </c>
      <c r="FY128" s="184">
        <v>55.785337220228939</v>
      </c>
      <c r="FZ128" s="184">
        <v>55.838897541342199</v>
      </c>
      <c r="GA128" s="184">
        <v>55.973288443201668</v>
      </c>
    </row>
    <row r="129" spans="2:183">
      <c r="B129" s="42"/>
      <c r="C129" s="185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</row>
    <row r="130" spans="2:183">
      <c r="B130" s="188" t="s">
        <v>32</v>
      </c>
      <c r="C130" s="189" t="s">
        <v>33</v>
      </c>
      <c r="D130" s="162">
        <v>41275</v>
      </c>
      <c r="E130" s="162">
        <v>41306</v>
      </c>
      <c r="F130" s="162">
        <v>41334</v>
      </c>
      <c r="G130" s="162">
        <v>41365</v>
      </c>
      <c r="H130" s="162">
        <v>41395</v>
      </c>
      <c r="I130" s="162">
        <v>41426</v>
      </c>
      <c r="J130" s="162">
        <v>41456</v>
      </c>
      <c r="K130" s="162">
        <v>41487</v>
      </c>
      <c r="L130" s="162">
        <v>41518</v>
      </c>
      <c r="M130" s="162">
        <v>41548</v>
      </c>
      <c r="N130" s="162">
        <v>41579</v>
      </c>
      <c r="O130" s="162">
        <v>41609</v>
      </c>
      <c r="P130" s="162">
        <v>41640</v>
      </c>
      <c r="Q130" s="162">
        <v>41671</v>
      </c>
      <c r="R130" s="162">
        <v>41699</v>
      </c>
      <c r="S130" s="162">
        <v>41730</v>
      </c>
      <c r="T130" s="162">
        <v>41760</v>
      </c>
      <c r="U130" s="162">
        <v>41791</v>
      </c>
      <c r="V130" s="162">
        <v>41821</v>
      </c>
      <c r="W130" s="162">
        <v>41852</v>
      </c>
      <c r="X130" s="162">
        <v>41883</v>
      </c>
      <c r="Y130" s="162">
        <v>41913</v>
      </c>
      <c r="Z130" s="162">
        <v>41944</v>
      </c>
      <c r="AA130" s="162">
        <v>41974</v>
      </c>
      <c r="AB130" s="162">
        <v>42005</v>
      </c>
      <c r="AC130" s="162">
        <v>42036</v>
      </c>
      <c r="AD130" s="162">
        <v>42064</v>
      </c>
      <c r="AE130" s="162">
        <v>42095</v>
      </c>
      <c r="AF130" s="162">
        <v>42125</v>
      </c>
      <c r="AG130" s="162">
        <v>42156</v>
      </c>
      <c r="AH130" s="162">
        <v>42186</v>
      </c>
      <c r="AI130" s="162">
        <v>42217</v>
      </c>
      <c r="AJ130" s="162">
        <v>42248</v>
      </c>
      <c r="AK130" s="162">
        <v>42278</v>
      </c>
      <c r="AL130" s="162">
        <v>42309</v>
      </c>
      <c r="AM130" s="162">
        <v>42339</v>
      </c>
      <c r="AN130" s="162">
        <v>42370</v>
      </c>
      <c r="AO130" s="162">
        <v>42401</v>
      </c>
      <c r="AP130" s="162">
        <v>42430</v>
      </c>
      <c r="AQ130" s="162">
        <v>42461</v>
      </c>
      <c r="AR130" s="162">
        <v>42491</v>
      </c>
      <c r="AS130" s="162">
        <v>42522</v>
      </c>
      <c r="AT130" s="162">
        <v>42552</v>
      </c>
      <c r="AU130" s="162">
        <v>42583</v>
      </c>
      <c r="AV130" s="162">
        <v>42614</v>
      </c>
      <c r="AW130" s="162">
        <v>42644</v>
      </c>
      <c r="AX130" s="162">
        <v>42675</v>
      </c>
      <c r="AY130" s="162">
        <v>42705</v>
      </c>
      <c r="AZ130" s="162">
        <v>42736</v>
      </c>
      <c r="BA130" s="162">
        <v>42767</v>
      </c>
      <c r="BB130" s="162">
        <v>42795</v>
      </c>
      <c r="BC130" s="162">
        <v>42826</v>
      </c>
      <c r="BD130" s="162">
        <v>42856</v>
      </c>
      <c r="BE130" s="162">
        <v>42887</v>
      </c>
      <c r="BF130" s="162">
        <v>42917</v>
      </c>
      <c r="BG130" s="162">
        <v>42948</v>
      </c>
      <c r="BH130" s="162">
        <v>42979</v>
      </c>
      <c r="BI130" s="162">
        <v>43009</v>
      </c>
      <c r="BJ130" s="162">
        <v>43040</v>
      </c>
      <c r="BK130" s="162">
        <v>43070</v>
      </c>
      <c r="BL130" s="162">
        <v>43101</v>
      </c>
      <c r="BM130" s="162">
        <v>43132</v>
      </c>
      <c r="BN130" s="162">
        <v>43160</v>
      </c>
      <c r="BO130" s="162">
        <v>43191</v>
      </c>
      <c r="BP130" s="162">
        <v>43221</v>
      </c>
      <c r="BQ130" s="162">
        <v>43252</v>
      </c>
      <c r="BR130" s="162">
        <v>43282</v>
      </c>
      <c r="BS130" s="162">
        <v>43313</v>
      </c>
      <c r="BT130" s="162">
        <v>43344</v>
      </c>
      <c r="BU130" s="162">
        <v>43374</v>
      </c>
      <c r="BV130" s="162">
        <v>43405</v>
      </c>
      <c r="BW130" s="162">
        <v>43435</v>
      </c>
      <c r="BX130" s="162">
        <v>43466</v>
      </c>
      <c r="BY130" s="162">
        <v>43497</v>
      </c>
      <c r="BZ130" s="162">
        <v>43525</v>
      </c>
      <c r="CA130" s="162">
        <v>43556</v>
      </c>
      <c r="CB130" s="162">
        <v>43586</v>
      </c>
      <c r="CC130" s="162">
        <v>43617</v>
      </c>
      <c r="CD130" s="162">
        <v>43647</v>
      </c>
      <c r="CE130" s="162">
        <v>43678</v>
      </c>
      <c r="CF130" s="162">
        <v>43709</v>
      </c>
      <c r="CG130" s="162">
        <v>43739</v>
      </c>
      <c r="CH130" s="162">
        <v>43770</v>
      </c>
      <c r="CI130" s="162">
        <v>43800</v>
      </c>
      <c r="CJ130" s="162">
        <v>43831</v>
      </c>
      <c r="CK130" s="162">
        <v>43862</v>
      </c>
      <c r="CL130" s="162">
        <v>43891</v>
      </c>
      <c r="CM130" s="162">
        <v>43922</v>
      </c>
      <c r="CN130" s="162">
        <v>43952</v>
      </c>
      <c r="CO130" s="162">
        <v>43983</v>
      </c>
      <c r="CP130" s="162">
        <v>44013</v>
      </c>
      <c r="CQ130" s="162">
        <v>44044</v>
      </c>
      <c r="CR130" s="162">
        <v>44075</v>
      </c>
      <c r="CS130" s="162">
        <v>44105</v>
      </c>
      <c r="CT130" s="162">
        <v>44136</v>
      </c>
      <c r="CU130" s="162">
        <v>44166</v>
      </c>
      <c r="CV130" s="162">
        <v>44197</v>
      </c>
      <c r="CW130" s="162">
        <v>44228</v>
      </c>
      <c r="CX130" s="162">
        <v>44256</v>
      </c>
      <c r="CY130" s="162">
        <v>44287</v>
      </c>
      <c r="CZ130" s="162">
        <v>44317</v>
      </c>
      <c r="DA130" s="162">
        <v>44348</v>
      </c>
      <c r="DB130" s="162">
        <v>44378</v>
      </c>
      <c r="DC130" s="162">
        <v>44409</v>
      </c>
      <c r="DD130" s="162">
        <v>44440</v>
      </c>
      <c r="DE130" s="162">
        <v>44470</v>
      </c>
      <c r="DF130" s="162">
        <v>44501</v>
      </c>
      <c r="DG130" s="162">
        <v>44531</v>
      </c>
      <c r="DH130" s="162">
        <v>44562</v>
      </c>
      <c r="DI130" s="162">
        <v>44593</v>
      </c>
      <c r="DJ130" s="162">
        <v>44621</v>
      </c>
      <c r="DK130" s="162">
        <v>44652</v>
      </c>
      <c r="DL130" s="162">
        <v>44682</v>
      </c>
      <c r="DM130" s="162">
        <v>44713</v>
      </c>
      <c r="DN130" s="162">
        <v>44743</v>
      </c>
      <c r="DO130" s="162">
        <v>44774</v>
      </c>
      <c r="DP130" s="162">
        <v>44805</v>
      </c>
      <c r="DQ130" s="162">
        <v>44835</v>
      </c>
      <c r="DR130" s="162">
        <v>44866</v>
      </c>
      <c r="DS130" s="162">
        <v>44896</v>
      </c>
      <c r="DT130" s="162">
        <v>44927</v>
      </c>
      <c r="DU130" s="162">
        <v>44958</v>
      </c>
      <c r="DV130" s="162">
        <v>44986</v>
      </c>
      <c r="DW130" s="162">
        <v>45017</v>
      </c>
      <c r="DX130" s="162">
        <v>45047</v>
      </c>
      <c r="DY130" s="162">
        <v>45078</v>
      </c>
      <c r="DZ130" s="162">
        <v>45108</v>
      </c>
      <c r="EA130" s="162">
        <v>45139</v>
      </c>
      <c r="EB130" s="162">
        <v>45170</v>
      </c>
      <c r="EC130" s="162">
        <v>45200</v>
      </c>
      <c r="ED130" s="162">
        <v>45231</v>
      </c>
      <c r="EE130" s="162">
        <v>45261</v>
      </c>
      <c r="EF130" s="162">
        <v>45292</v>
      </c>
      <c r="EG130" s="162">
        <v>45323</v>
      </c>
      <c r="EH130" s="162">
        <v>45352</v>
      </c>
      <c r="EI130" s="162">
        <v>45383</v>
      </c>
      <c r="EJ130" s="162">
        <v>45413</v>
      </c>
      <c r="EK130" s="162">
        <v>45444</v>
      </c>
      <c r="EL130" s="162">
        <v>45474</v>
      </c>
      <c r="EM130" s="162">
        <v>45505</v>
      </c>
      <c r="EN130" s="162">
        <v>45536</v>
      </c>
      <c r="EO130" s="162">
        <v>45566</v>
      </c>
      <c r="EP130" s="162">
        <v>45597</v>
      </c>
      <c r="EQ130" s="162">
        <v>45627</v>
      </c>
      <c r="ER130" s="162">
        <v>45658</v>
      </c>
      <c r="ES130" s="162">
        <v>45689</v>
      </c>
      <c r="ET130" s="162">
        <v>45717</v>
      </c>
      <c r="EU130" s="162">
        <v>45748</v>
      </c>
      <c r="EV130" s="162">
        <v>45778</v>
      </c>
      <c r="EW130" s="162">
        <v>45809</v>
      </c>
      <c r="EX130" s="162">
        <v>45839</v>
      </c>
      <c r="EY130" s="162">
        <v>45870</v>
      </c>
      <c r="EZ130" s="162">
        <v>45901</v>
      </c>
      <c r="FA130" s="162">
        <v>45931</v>
      </c>
      <c r="FB130" s="162">
        <v>45962</v>
      </c>
      <c r="FC130" s="162">
        <v>45992</v>
      </c>
      <c r="FD130" s="162">
        <v>46023</v>
      </c>
      <c r="FE130" s="162">
        <v>46054</v>
      </c>
      <c r="FF130" s="162">
        <v>46082</v>
      </c>
      <c r="FG130" s="162">
        <v>46113</v>
      </c>
      <c r="FH130" s="162">
        <v>46143</v>
      </c>
      <c r="FI130" s="162">
        <v>46174</v>
      </c>
      <c r="FJ130" s="162">
        <v>46204</v>
      </c>
      <c r="FK130" s="162">
        <v>46235</v>
      </c>
      <c r="FL130" s="162">
        <v>46266</v>
      </c>
      <c r="FM130" s="162">
        <v>46296</v>
      </c>
      <c r="FN130" s="162">
        <v>46327</v>
      </c>
      <c r="FO130" s="162">
        <v>46357</v>
      </c>
      <c r="FP130" s="162">
        <v>46388</v>
      </c>
      <c r="FQ130" s="162">
        <v>46419</v>
      </c>
      <c r="FR130" s="162">
        <v>46447</v>
      </c>
      <c r="FS130" s="162">
        <v>46478</v>
      </c>
      <c r="FT130" s="162">
        <v>46508</v>
      </c>
      <c r="FU130" s="162">
        <v>46539</v>
      </c>
      <c r="FV130" s="162">
        <v>46569</v>
      </c>
      <c r="FW130" s="162">
        <v>46600</v>
      </c>
      <c r="FX130" s="162">
        <v>46631</v>
      </c>
      <c r="FY130" s="162">
        <v>46661</v>
      </c>
      <c r="FZ130" s="162">
        <v>46692</v>
      </c>
      <c r="GA130" s="162">
        <v>46722</v>
      </c>
    </row>
    <row r="131" spans="2:183">
      <c r="B131" s="75" t="s">
        <v>5</v>
      </c>
      <c r="C131" s="163" t="s">
        <v>34</v>
      </c>
      <c r="D131" s="164">
        <v>146</v>
      </c>
      <c r="E131" s="165">
        <v>146</v>
      </c>
      <c r="F131" s="165">
        <v>146</v>
      </c>
      <c r="G131" s="165">
        <v>146</v>
      </c>
      <c r="H131" s="165">
        <v>146</v>
      </c>
      <c r="I131" s="165">
        <v>146</v>
      </c>
      <c r="J131" s="165">
        <v>146</v>
      </c>
      <c r="K131" s="165">
        <v>146</v>
      </c>
      <c r="L131" s="165">
        <v>146</v>
      </c>
      <c r="M131" s="165">
        <v>146</v>
      </c>
      <c r="N131" s="165">
        <v>146</v>
      </c>
      <c r="O131" s="165">
        <v>146</v>
      </c>
      <c r="P131" s="165">
        <v>146</v>
      </c>
      <c r="Q131" s="165">
        <v>146</v>
      </c>
      <c r="R131" s="165">
        <v>146</v>
      </c>
      <c r="S131" s="165">
        <v>146</v>
      </c>
      <c r="T131" s="165">
        <v>146</v>
      </c>
      <c r="U131" s="165">
        <v>146</v>
      </c>
      <c r="V131" s="165">
        <v>146</v>
      </c>
      <c r="W131" s="165">
        <v>146</v>
      </c>
      <c r="X131" s="165">
        <v>146</v>
      </c>
      <c r="Y131" s="165">
        <v>146</v>
      </c>
      <c r="Z131" s="165">
        <v>146</v>
      </c>
      <c r="AA131" s="165">
        <v>146</v>
      </c>
      <c r="AB131" s="165">
        <v>146</v>
      </c>
      <c r="AC131" s="165">
        <v>146</v>
      </c>
      <c r="AD131" s="165">
        <v>146</v>
      </c>
      <c r="AE131" s="165">
        <v>146</v>
      </c>
      <c r="AF131" s="165">
        <v>146</v>
      </c>
      <c r="AG131" s="165">
        <v>146</v>
      </c>
      <c r="AH131" s="165">
        <v>146</v>
      </c>
      <c r="AI131" s="165">
        <v>146</v>
      </c>
      <c r="AJ131" s="165">
        <v>146</v>
      </c>
      <c r="AK131" s="165">
        <v>146</v>
      </c>
      <c r="AL131" s="165">
        <v>146</v>
      </c>
      <c r="AM131" s="165">
        <v>146</v>
      </c>
      <c r="AN131" s="165">
        <v>146</v>
      </c>
      <c r="AO131" s="165">
        <v>146</v>
      </c>
      <c r="AP131" s="165">
        <v>146</v>
      </c>
      <c r="AQ131" s="165">
        <v>146</v>
      </c>
      <c r="AR131" s="165">
        <v>146</v>
      </c>
      <c r="AS131" s="165">
        <v>146</v>
      </c>
      <c r="AT131" s="165">
        <v>146</v>
      </c>
      <c r="AU131" s="165">
        <v>146</v>
      </c>
      <c r="AV131" s="165">
        <v>146</v>
      </c>
      <c r="AW131" s="165">
        <v>146</v>
      </c>
      <c r="AX131" s="165">
        <v>146</v>
      </c>
      <c r="AY131" s="165">
        <v>146</v>
      </c>
      <c r="AZ131" s="165">
        <v>146</v>
      </c>
      <c r="BA131" s="165">
        <v>146</v>
      </c>
      <c r="BB131" s="165">
        <v>146</v>
      </c>
      <c r="BC131" s="165">
        <v>146</v>
      </c>
      <c r="BD131" s="165">
        <v>146</v>
      </c>
      <c r="BE131" s="165">
        <v>146</v>
      </c>
      <c r="BF131" s="165">
        <v>146</v>
      </c>
      <c r="BG131" s="165">
        <v>146</v>
      </c>
      <c r="BH131" s="165">
        <v>146</v>
      </c>
      <c r="BI131" s="165">
        <v>146</v>
      </c>
      <c r="BJ131" s="165">
        <v>146</v>
      </c>
      <c r="BK131" s="165">
        <v>146</v>
      </c>
      <c r="BL131" s="165">
        <v>146</v>
      </c>
      <c r="BM131" s="165">
        <v>146</v>
      </c>
      <c r="BN131" s="165">
        <v>146</v>
      </c>
      <c r="BO131" s="165">
        <v>146</v>
      </c>
      <c r="BP131" s="165">
        <v>146</v>
      </c>
      <c r="BQ131" s="165">
        <v>146</v>
      </c>
      <c r="BR131" s="165">
        <v>146</v>
      </c>
      <c r="BS131" s="165">
        <v>146</v>
      </c>
      <c r="BT131" s="165">
        <v>146</v>
      </c>
      <c r="BU131" s="165">
        <v>146</v>
      </c>
      <c r="BV131" s="165">
        <v>146</v>
      </c>
      <c r="BW131" s="165">
        <v>146</v>
      </c>
      <c r="BX131" s="165">
        <v>146</v>
      </c>
      <c r="BY131" s="165">
        <v>146</v>
      </c>
      <c r="BZ131" s="165">
        <v>146</v>
      </c>
      <c r="CA131" s="165">
        <v>146</v>
      </c>
      <c r="CB131" s="165">
        <v>146</v>
      </c>
      <c r="CC131" s="165">
        <v>146</v>
      </c>
      <c r="CD131" s="165">
        <v>146</v>
      </c>
      <c r="CE131" s="165">
        <v>146</v>
      </c>
      <c r="CF131" s="165">
        <v>146</v>
      </c>
      <c r="CG131" s="165">
        <v>146</v>
      </c>
      <c r="CH131" s="165">
        <v>146</v>
      </c>
      <c r="CI131" s="165">
        <v>146</v>
      </c>
      <c r="CJ131" s="165">
        <v>146</v>
      </c>
      <c r="CK131" s="165">
        <v>146</v>
      </c>
      <c r="CL131" s="165">
        <v>146</v>
      </c>
      <c r="CM131" s="165">
        <v>146</v>
      </c>
      <c r="CN131" s="165">
        <v>146</v>
      </c>
      <c r="CO131" s="165">
        <v>146</v>
      </c>
      <c r="CP131" s="165">
        <v>146</v>
      </c>
      <c r="CQ131" s="165">
        <v>146</v>
      </c>
      <c r="CR131" s="165">
        <v>146</v>
      </c>
      <c r="CS131" s="165">
        <v>146</v>
      </c>
      <c r="CT131" s="165">
        <v>146</v>
      </c>
      <c r="CU131" s="165">
        <v>146</v>
      </c>
      <c r="CV131" s="165">
        <v>146</v>
      </c>
      <c r="CW131" s="165">
        <v>146</v>
      </c>
      <c r="CX131" s="165">
        <v>146</v>
      </c>
      <c r="CY131" s="165">
        <v>146</v>
      </c>
      <c r="CZ131" s="165">
        <v>146</v>
      </c>
      <c r="DA131" s="165">
        <v>146</v>
      </c>
      <c r="DB131" s="165">
        <v>146</v>
      </c>
      <c r="DC131" s="165">
        <v>146</v>
      </c>
      <c r="DD131" s="165">
        <v>146</v>
      </c>
      <c r="DE131" s="165">
        <v>146</v>
      </c>
      <c r="DF131" s="165">
        <v>146</v>
      </c>
      <c r="DG131" s="165">
        <v>146</v>
      </c>
      <c r="DH131" s="165">
        <v>146</v>
      </c>
      <c r="DI131" s="165">
        <v>146</v>
      </c>
      <c r="DJ131" s="165">
        <v>146</v>
      </c>
      <c r="DK131" s="165">
        <v>146</v>
      </c>
      <c r="DL131" s="165">
        <v>146</v>
      </c>
      <c r="DM131" s="165">
        <v>146</v>
      </c>
      <c r="DN131" s="165">
        <v>146</v>
      </c>
      <c r="DO131" s="165">
        <v>146</v>
      </c>
      <c r="DP131" s="165">
        <v>146</v>
      </c>
      <c r="DQ131" s="165">
        <v>146</v>
      </c>
      <c r="DR131" s="165">
        <v>146</v>
      </c>
      <c r="DS131" s="165">
        <v>146</v>
      </c>
      <c r="DT131" s="165">
        <v>146</v>
      </c>
      <c r="DU131" s="165">
        <v>146</v>
      </c>
      <c r="DV131" s="165">
        <v>146</v>
      </c>
      <c r="DW131" s="165">
        <v>146</v>
      </c>
      <c r="DX131" s="165">
        <v>146</v>
      </c>
      <c r="DY131" s="165">
        <v>146</v>
      </c>
      <c r="DZ131" s="165">
        <v>146</v>
      </c>
      <c r="EA131" s="165">
        <v>146</v>
      </c>
      <c r="EB131" s="165">
        <v>146</v>
      </c>
      <c r="EC131" s="165">
        <v>146</v>
      </c>
      <c r="ED131" s="165">
        <v>146</v>
      </c>
      <c r="EE131" s="165">
        <v>146</v>
      </c>
      <c r="EF131" s="165">
        <v>146</v>
      </c>
      <c r="EG131" s="165">
        <v>146</v>
      </c>
      <c r="EH131" s="165">
        <v>146</v>
      </c>
      <c r="EI131" s="165">
        <v>146</v>
      </c>
      <c r="EJ131" s="165">
        <v>146</v>
      </c>
      <c r="EK131" s="165">
        <v>146</v>
      </c>
      <c r="EL131" s="165">
        <v>146</v>
      </c>
      <c r="EM131" s="165">
        <v>146</v>
      </c>
      <c r="EN131" s="165">
        <v>146</v>
      </c>
      <c r="EO131" s="165">
        <v>146</v>
      </c>
      <c r="EP131" s="165">
        <v>146</v>
      </c>
      <c r="EQ131" s="165">
        <v>146</v>
      </c>
      <c r="ER131" s="165">
        <v>146</v>
      </c>
      <c r="ES131" s="165">
        <v>146</v>
      </c>
      <c r="ET131" s="165">
        <v>146</v>
      </c>
      <c r="EU131" s="165">
        <v>146</v>
      </c>
      <c r="EV131" s="165">
        <v>146</v>
      </c>
      <c r="EW131" s="165">
        <v>146</v>
      </c>
      <c r="EX131" s="165">
        <v>146</v>
      </c>
      <c r="EY131" s="165">
        <v>146</v>
      </c>
      <c r="EZ131" s="165">
        <v>146</v>
      </c>
      <c r="FA131" s="165">
        <v>146</v>
      </c>
      <c r="FB131" s="165">
        <v>146</v>
      </c>
      <c r="FC131" s="165">
        <v>146</v>
      </c>
      <c r="FD131" s="165">
        <v>146</v>
      </c>
      <c r="FE131" s="165">
        <v>146</v>
      </c>
      <c r="FF131" s="165">
        <v>146</v>
      </c>
      <c r="FG131" s="165">
        <v>146</v>
      </c>
      <c r="FH131" s="165">
        <v>146</v>
      </c>
      <c r="FI131" s="165">
        <v>146</v>
      </c>
      <c r="FJ131" s="165">
        <v>146</v>
      </c>
      <c r="FK131" s="165">
        <v>146</v>
      </c>
      <c r="FL131" s="165">
        <v>146</v>
      </c>
      <c r="FM131" s="165">
        <v>146</v>
      </c>
      <c r="FN131" s="165">
        <v>146</v>
      </c>
      <c r="FO131" s="165">
        <v>146</v>
      </c>
      <c r="FP131" s="165">
        <v>146</v>
      </c>
      <c r="FQ131" s="165">
        <v>146</v>
      </c>
      <c r="FR131" s="165">
        <v>146</v>
      </c>
      <c r="FS131" s="165">
        <v>146</v>
      </c>
      <c r="FT131" s="165">
        <v>146</v>
      </c>
      <c r="FU131" s="165">
        <v>146</v>
      </c>
      <c r="FV131" s="165">
        <v>146</v>
      </c>
      <c r="FW131" s="165">
        <v>146</v>
      </c>
      <c r="FX131" s="165">
        <v>146</v>
      </c>
      <c r="FY131" s="165">
        <v>146</v>
      </c>
      <c r="FZ131" s="165">
        <v>146</v>
      </c>
      <c r="GA131" s="165">
        <v>146</v>
      </c>
    </row>
    <row r="132" spans="2:183">
      <c r="B132" s="96" t="s">
        <v>5</v>
      </c>
      <c r="C132" s="166" t="s">
        <v>35</v>
      </c>
      <c r="D132" s="167">
        <v>45766.257961783442</v>
      </c>
      <c r="E132" s="168">
        <v>40648.780077848547</v>
      </c>
      <c r="F132" s="168">
        <v>43598.004688605797</v>
      </c>
      <c r="G132" s="168">
        <v>42906.789189667375</v>
      </c>
      <c r="H132" s="168">
        <v>44448.757077140835</v>
      </c>
      <c r="I132" s="168">
        <v>41773.611553432413</v>
      </c>
      <c r="J132" s="168">
        <v>43525.380838641191</v>
      </c>
      <c r="K132" s="168">
        <v>43687.146142958249</v>
      </c>
      <c r="L132" s="168">
        <v>42306.150035385705</v>
      </c>
      <c r="M132" s="168">
        <v>44544.572275300779</v>
      </c>
      <c r="N132" s="168">
        <v>43578.589437367307</v>
      </c>
      <c r="O132" s="168">
        <v>44142.728680113236</v>
      </c>
      <c r="P132" s="168">
        <v>46526.096956829446</v>
      </c>
      <c r="Q132" s="168">
        <v>41472.509731068647</v>
      </c>
      <c r="R132" s="168">
        <v>43451.745399858461</v>
      </c>
      <c r="S132" s="168">
        <v>42943.05378627035</v>
      </c>
      <c r="T132" s="168">
        <v>44460.812986553428</v>
      </c>
      <c r="U132" s="168">
        <v>42123.31077494692</v>
      </c>
      <c r="V132" s="168">
        <v>43660.545824486901</v>
      </c>
      <c r="W132" s="168">
        <v>43821.161093418254</v>
      </c>
      <c r="X132" s="168">
        <v>42200.32466383581</v>
      </c>
      <c r="Y132" s="168">
        <v>44359.969479830143</v>
      </c>
      <c r="Z132" s="168">
        <v>43538.025920028304</v>
      </c>
      <c r="AA132" s="168">
        <v>43443.233368719033</v>
      </c>
      <c r="AB132" s="168">
        <v>44844.811571125269</v>
      </c>
      <c r="AC132" s="168">
        <v>41167.877742392069</v>
      </c>
      <c r="AD132" s="168">
        <v>43262.528750884645</v>
      </c>
      <c r="AE132" s="168">
        <v>42188.575283085636</v>
      </c>
      <c r="AF132" s="168">
        <v>8521.6936482661004</v>
      </c>
      <c r="AG132" s="168">
        <v>42000.541843595187</v>
      </c>
      <c r="AH132" s="168">
        <v>43661.046532200991</v>
      </c>
      <c r="AI132" s="168">
        <v>43461.180997876858</v>
      </c>
      <c r="AJ132" s="168">
        <v>41715.631634819532</v>
      </c>
      <c r="AK132" s="168">
        <v>44012.531404812456</v>
      </c>
      <c r="AL132" s="168">
        <v>42748.858368719033</v>
      </c>
      <c r="AM132" s="168">
        <v>42522.016542816702</v>
      </c>
      <c r="AN132" s="168">
        <v>45350.216295116777</v>
      </c>
      <c r="AO132" s="168">
        <v>42301.002300070773</v>
      </c>
      <c r="AP132" s="168">
        <v>43256.068205944801</v>
      </c>
      <c r="AQ132" s="168">
        <v>41979.219302901627</v>
      </c>
      <c r="AR132" s="168">
        <v>44013.543435951877</v>
      </c>
      <c r="AS132" s="168">
        <v>42532.471691436665</v>
      </c>
      <c r="AT132" s="168">
        <v>43486.039455060156</v>
      </c>
      <c r="AU132" s="168">
        <v>44172.510615711246</v>
      </c>
      <c r="AV132" s="168">
        <v>41792.001061571129</v>
      </c>
      <c r="AW132" s="168">
        <v>43859.958421797593</v>
      </c>
      <c r="AX132" s="168">
        <v>43160.911181882526</v>
      </c>
      <c r="AY132" s="168">
        <v>42376.241153573952</v>
      </c>
      <c r="AZ132" s="168">
        <v>44879.152512384993</v>
      </c>
      <c r="BA132" s="168">
        <v>40705.601999292281</v>
      </c>
      <c r="BB132" s="168">
        <v>41791.17745930644</v>
      </c>
      <c r="BC132" s="168">
        <v>39709.121107572544</v>
      </c>
      <c r="BD132" s="168">
        <v>40536.391985138005</v>
      </c>
      <c r="BE132" s="168">
        <v>39972.352264685062</v>
      </c>
      <c r="BF132" s="168">
        <v>41180.550247699932</v>
      </c>
      <c r="BG132" s="168">
        <v>41919.3953467799</v>
      </c>
      <c r="BH132" s="168">
        <v>38374.538216560512</v>
      </c>
      <c r="BI132" s="168">
        <v>41265.881988676578</v>
      </c>
      <c r="BJ132" s="168">
        <v>40721.191171266808</v>
      </c>
      <c r="BK132" s="168">
        <v>40320.235314932761</v>
      </c>
      <c r="BL132" s="168">
        <v>45271.286712668087</v>
      </c>
      <c r="BM132" s="168">
        <v>41355.286181882526</v>
      </c>
      <c r="BN132" s="168">
        <v>42211.216825902338</v>
      </c>
      <c r="BO132" s="168">
        <v>40391.449044585985</v>
      </c>
      <c r="BP132" s="168">
        <v>42094.971691436665</v>
      </c>
      <c r="BQ132" s="168">
        <v>41047.474787685773</v>
      </c>
      <c r="BR132" s="168">
        <v>42870.153927813168</v>
      </c>
      <c r="BS132" s="168">
        <v>43336.526450813872</v>
      </c>
      <c r="BT132" s="168">
        <v>18912.994072894551</v>
      </c>
      <c r="BU132" s="168">
        <v>0</v>
      </c>
      <c r="BV132" s="168">
        <v>41305.538747346072</v>
      </c>
      <c r="BW132" s="168">
        <v>44866.932944090593</v>
      </c>
      <c r="BX132" s="168">
        <v>46890.498053786265</v>
      </c>
      <c r="BY132" s="168">
        <v>43147.652158527955</v>
      </c>
      <c r="BZ132" s="168">
        <v>47151.290693559793</v>
      </c>
      <c r="CA132" s="168">
        <v>44119.495753715499</v>
      </c>
      <c r="CB132" s="168">
        <v>44197.346956829446</v>
      </c>
      <c r="CC132" s="168">
        <v>42281.200460014159</v>
      </c>
      <c r="CD132" s="168">
        <v>45266.440640481247</v>
      </c>
      <c r="CE132" s="168">
        <v>45246.215498938429</v>
      </c>
      <c r="CF132" s="168">
        <v>44051.281847133752</v>
      </c>
      <c r="CG132" s="168">
        <v>46299.139242745929</v>
      </c>
      <c r="CH132" s="168">
        <v>46312.39207360227</v>
      </c>
      <c r="CI132" s="168">
        <v>46955.159677990094</v>
      </c>
      <c r="CJ132" s="168">
        <v>48342.65525477707</v>
      </c>
      <c r="CK132" s="168">
        <v>45303.200194621371</v>
      </c>
      <c r="CL132" s="168">
        <v>48415.43922505308</v>
      </c>
      <c r="CM132" s="168">
        <v>45563.600495399856</v>
      </c>
      <c r="CN132" s="168">
        <v>45352.52167374381</v>
      </c>
      <c r="CO132" s="168">
        <v>44554.579794762918</v>
      </c>
      <c r="CP132" s="168">
        <v>46304.466560509558</v>
      </c>
      <c r="CQ132" s="168">
        <v>46082.43763269639</v>
      </c>
      <c r="CR132" s="168">
        <v>44473.668170559096</v>
      </c>
      <c r="CS132" s="168">
        <v>46597.891012031148</v>
      </c>
      <c r="CT132" s="168">
        <v>46472.448690728947</v>
      </c>
      <c r="CU132" s="168">
        <v>47205.187544232125</v>
      </c>
      <c r="CV132" s="168">
        <v>48347.542905166316</v>
      </c>
      <c r="CW132" s="168">
        <v>43693.385527246988</v>
      </c>
      <c r="CX132" s="168">
        <v>48308.059978768579</v>
      </c>
      <c r="CY132" s="168">
        <v>45684.232130219396</v>
      </c>
      <c r="CZ132" s="168">
        <v>8529.9221514508154</v>
      </c>
      <c r="DA132" s="168">
        <v>44568.496107572544</v>
      </c>
      <c r="DB132" s="168">
        <v>45721.575548478417</v>
      </c>
      <c r="DC132" s="168">
        <v>46497.439844302906</v>
      </c>
      <c r="DD132" s="168">
        <v>44105.184005661707</v>
      </c>
      <c r="DE132" s="168">
        <v>46764.579794762925</v>
      </c>
      <c r="DF132" s="168">
        <v>46818.255484784153</v>
      </c>
      <c r="DG132" s="168">
        <v>46792.042639773535</v>
      </c>
      <c r="DH132" s="168">
        <v>48166.533970276003</v>
      </c>
      <c r="DI132" s="168">
        <v>43570.580767869775</v>
      </c>
      <c r="DJ132" s="168">
        <v>48357.024946921447</v>
      </c>
      <c r="DK132" s="168">
        <v>45530.611288039632</v>
      </c>
      <c r="DL132" s="168">
        <v>45865.686482661004</v>
      </c>
      <c r="DM132" s="168">
        <v>43872.453998584569</v>
      </c>
      <c r="DN132" s="168">
        <v>45998.58457183298</v>
      </c>
      <c r="DO132" s="168">
        <v>46572.584925690018</v>
      </c>
      <c r="DP132" s="168">
        <v>43888.291755130922</v>
      </c>
      <c r="DQ132" s="168">
        <v>46928.791578202414</v>
      </c>
      <c r="DR132" s="168">
        <v>46785.529458598729</v>
      </c>
      <c r="DS132" s="168">
        <v>46939.407289455063</v>
      </c>
      <c r="DT132" s="168">
        <v>47969.087048832276</v>
      </c>
      <c r="DU132" s="168">
        <v>43500.459129511677</v>
      </c>
      <c r="DV132" s="168">
        <v>48146.529989384289</v>
      </c>
      <c r="DW132" s="168">
        <v>45544.287420382163</v>
      </c>
      <c r="DX132" s="168">
        <v>45872.113853503186</v>
      </c>
      <c r="DY132" s="168">
        <v>43777.94939844303</v>
      </c>
      <c r="DZ132" s="168">
        <v>46157.145700636946</v>
      </c>
      <c r="EA132" s="168">
        <v>46151.519815994339</v>
      </c>
      <c r="EB132" s="168">
        <v>43874.64348903043</v>
      </c>
      <c r="EC132" s="168">
        <v>46522.386765746647</v>
      </c>
      <c r="ED132" s="168">
        <v>45979.244072894551</v>
      </c>
      <c r="EE132" s="168">
        <v>46180.586075725405</v>
      </c>
      <c r="EF132" s="168">
        <v>48101.645435244158</v>
      </c>
      <c r="EG132" s="168">
        <v>45040.942144373672</v>
      </c>
      <c r="EH132" s="168">
        <v>48178.349256900219</v>
      </c>
      <c r="EI132" s="168">
        <v>39446.868807501771</v>
      </c>
      <c r="EJ132" s="168">
        <v>10034.527158527955</v>
      </c>
      <c r="EK132" s="168">
        <v>43556.578202406228</v>
      </c>
      <c r="EL132" s="168">
        <v>45897.41728591649</v>
      </c>
      <c r="EM132" s="168">
        <v>46033.525300778485</v>
      </c>
      <c r="EN132" s="168">
        <v>44435.998761500348</v>
      </c>
      <c r="EO132" s="168">
        <v>46575.404723991509</v>
      </c>
      <c r="EP132" s="168">
        <v>46050.947009907999</v>
      </c>
      <c r="EQ132" s="168">
        <v>46394.815994338293</v>
      </c>
      <c r="ER132" s="168">
        <v>47497.578290870486</v>
      </c>
      <c r="ES132" s="168">
        <v>43059.998230714787</v>
      </c>
      <c r="ET132" s="168">
        <v>47658.43949044586</v>
      </c>
      <c r="EU132" s="168">
        <v>44022.235049539981</v>
      </c>
      <c r="EV132" s="168">
        <v>45765.954087048827</v>
      </c>
      <c r="EW132" s="168">
        <v>43075.117215145081</v>
      </c>
      <c r="EX132" s="168">
        <v>45432.258492569003</v>
      </c>
      <c r="EY132" s="168">
        <v>46065.438782731777</v>
      </c>
      <c r="EZ132" s="168">
        <v>43598.142692852089</v>
      </c>
      <c r="FA132" s="168">
        <v>46057.289012738853</v>
      </c>
      <c r="FB132" s="168">
        <v>45799.645258315635</v>
      </c>
      <c r="FC132" s="168">
        <v>45664.709394904457</v>
      </c>
      <c r="FD132" s="168">
        <v>46559.20470629866</v>
      </c>
      <c r="FE132" s="168">
        <v>42284.045028308567</v>
      </c>
      <c r="FF132" s="168">
        <v>46706.80201698513</v>
      </c>
      <c r="FG132" s="168">
        <v>42743.404104741683</v>
      </c>
      <c r="FH132" s="168">
        <v>43913.313428874731</v>
      </c>
      <c r="FI132" s="168">
        <v>41526.320771408347</v>
      </c>
      <c r="FJ132" s="168">
        <v>45334.336960368018</v>
      </c>
      <c r="FK132" s="168">
        <v>45329.767338995051</v>
      </c>
      <c r="FL132" s="168">
        <v>42715.313605803261</v>
      </c>
      <c r="FM132" s="168">
        <v>45970.779370134464</v>
      </c>
      <c r="FN132" s="168">
        <v>44805.8262561925</v>
      </c>
      <c r="FO132" s="168">
        <v>45433.14048124558</v>
      </c>
      <c r="FP132" s="168">
        <v>46254.486907289451</v>
      </c>
      <c r="FQ132" s="168">
        <v>42044.198956121727</v>
      </c>
      <c r="FR132" s="168">
        <v>45885.441436659588</v>
      </c>
      <c r="FS132" s="168">
        <v>2914.4187898089167</v>
      </c>
      <c r="FT132" s="168">
        <v>13712.813163481953</v>
      </c>
      <c r="FU132" s="168">
        <v>41547.823336871908</v>
      </c>
      <c r="FV132" s="168">
        <v>45002.374823071477</v>
      </c>
      <c r="FW132" s="168">
        <v>44117.931263269638</v>
      </c>
      <c r="FX132" s="168">
        <v>42585.306970983722</v>
      </c>
      <c r="FY132" s="168">
        <v>45540.223814578916</v>
      </c>
      <c r="FZ132" s="168">
        <v>44437.853857041751</v>
      </c>
      <c r="GA132" s="168">
        <v>45578.55360934182</v>
      </c>
    </row>
    <row r="133" spans="2:183">
      <c r="B133" s="96" t="s">
        <v>5</v>
      </c>
      <c r="C133" s="166" t="s">
        <v>36</v>
      </c>
      <c r="D133" s="169">
        <v>94319</v>
      </c>
      <c r="E133" s="170">
        <v>83623</v>
      </c>
      <c r="F133" s="170">
        <v>89420</v>
      </c>
      <c r="G133" s="170">
        <v>88134.6</v>
      </c>
      <c r="H133" s="170">
        <v>91307</v>
      </c>
      <c r="I133" s="170">
        <v>85541.6</v>
      </c>
      <c r="J133" s="170">
        <v>89218</v>
      </c>
      <c r="K133" s="170">
        <v>89593</v>
      </c>
      <c r="L133" s="170">
        <v>86759.6</v>
      </c>
      <c r="M133" s="170">
        <v>91507</v>
      </c>
      <c r="N133" s="170">
        <v>89657.600000000006</v>
      </c>
      <c r="O133" s="170">
        <v>90615</v>
      </c>
      <c r="P133" s="170">
        <v>96027</v>
      </c>
      <c r="Q133" s="170">
        <v>85485</v>
      </c>
      <c r="R133" s="170">
        <v>89039</v>
      </c>
      <c r="S133" s="170">
        <v>88208.6</v>
      </c>
      <c r="T133" s="170">
        <v>91321</v>
      </c>
      <c r="U133" s="170">
        <v>86332.6</v>
      </c>
      <c r="V133" s="170">
        <v>89529</v>
      </c>
      <c r="W133" s="170">
        <v>89878</v>
      </c>
      <c r="X133" s="170">
        <v>86501.6</v>
      </c>
      <c r="Y133" s="170">
        <v>91099</v>
      </c>
      <c r="Z133" s="170">
        <v>89565.6</v>
      </c>
      <c r="AA133" s="170">
        <v>89021</v>
      </c>
      <c r="AB133" s="170">
        <v>92229</v>
      </c>
      <c r="AC133" s="170">
        <v>84812</v>
      </c>
      <c r="AD133" s="170">
        <v>88621</v>
      </c>
      <c r="AE133" s="170">
        <v>86494</v>
      </c>
      <c r="AF133" s="170">
        <v>17490</v>
      </c>
      <c r="AG133" s="170">
        <v>86062.6</v>
      </c>
      <c r="AH133" s="170">
        <v>89537</v>
      </c>
      <c r="AI133" s="170">
        <v>89070</v>
      </c>
      <c r="AJ133" s="170">
        <v>85420.6</v>
      </c>
      <c r="AK133" s="170">
        <v>90333</v>
      </c>
      <c r="AL133" s="170">
        <v>87752.6</v>
      </c>
      <c r="AM133" s="170">
        <v>86959</v>
      </c>
      <c r="AN133" s="170">
        <v>93390</v>
      </c>
      <c r="AO133" s="170">
        <v>87055</v>
      </c>
      <c r="AP133" s="170">
        <v>88614</v>
      </c>
      <c r="AQ133" s="170">
        <v>86051.6</v>
      </c>
      <c r="AR133" s="170">
        <v>90340</v>
      </c>
      <c r="AS133" s="170">
        <v>87263.6</v>
      </c>
      <c r="AT133" s="170">
        <v>89117</v>
      </c>
      <c r="AU133" s="170">
        <v>90663</v>
      </c>
      <c r="AV133" s="170">
        <v>85601.600000000006</v>
      </c>
      <c r="AW133" s="170">
        <v>89978</v>
      </c>
      <c r="AX133" s="170">
        <v>88702.6</v>
      </c>
      <c r="AY133" s="170">
        <v>86622</v>
      </c>
      <c r="AZ133" s="170">
        <v>92319</v>
      </c>
      <c r="BA133" s="170">
        <v>83743</v>
      </c>
      <c r="BB133" s="170">
        <v>85252</v>
      </c>
      <c r="BC133" s="170">
        <v>80832</v>
      </c>
      <c r="BD133" s="170">
        <v>82379</v>
      </c>
      <c r="BE133" s="170">
        <v>81389.600000000006</v>
      </c>
      <c r="BF133" s="170">
        <v>83834</v>
      </c>
      <c r="BG133" s="170">
        <v>85514</v>
      </c>
      <c r="BH133" s="170">
        <v>77781.600000000006</v>
      </c>
      <c r="BI133" s="170">
        <v>84032</v>
      </c>
      <c r="BJ133" s="170">
        <v>83105.600000000006</v>
      </c>
      <c r="BK133" s="170">
        <v>81920</v>
      </c>
      <c r="BL133" s="170">
        <v>93199</v>
      </c>
      <c r="BM133" s="170">
        <v>85219</v>
      </c>
      <c r="BN133" s="170">
        <v>86209</v>
      </c>
      <c r="BO133" s="170">
        <v>82387.600000000006</v>
      </c>
      <c r="BP133" s="170">
        <v>85922</v>
      </c>
      <c r="BQ133" s="170">
        <v>83845.600000000006</v>
      </c>
      <c r="BR133" s="170">
        <v>87675</v>
      </c>
      <c r="BS133" s="170">
        <v>88740</v>
      </c>
      <c r="BT133" s="170">
        <v>38582.959999999999</v>
      </c>
      <c r="BU133" s="170">
        <v>0</v>
      </c>
      <c r="BV133" s="170">
        <v>85054</v>
      </c>
      <c r="BW133" s="170">
        <v>92236</v>
      </c>
      <c r="BX133" s="170">
        <v>97776</v>
      </c>
      <c r="BY133" s="170">
        <v>90148</v>
      </c>
      <c r="BZ133" s="170">
        <v>98379</v>
      </c>
      <c r="CA133" s="170">
        <v>91758.6</v>
      </c>
      <c r="CB133" s="170">
        <v>91601</v>
      </c>
      <c r="CC133" s="170">
        <v>87537</v>
      </c>
      <c r="CD133" s="170">
        <v>94052</v>
      </c>
      <c r="CE133" s="170">
        <v>93994</v>
      </c>
      <c r="CF133" s="170">
        <v>91563.6</v>
      </c>
      <c r="CG133" s="170">
        <v>96401</v>
      </c>
      <c r="CH133" s="170">
        <v>96762.6</v>
      </c>
      <c r="CI133" s="170">
        <v>97919</v>
      </c>
      <c r="CJ133" s="170">
        <v>100589</v>
      </c>
      <c r="CK133" s="170">
        <v>94267</v>
      </c>
      <c r="CL133" s="170">
        <v>100749</v>
      </c>
      <c r="CM133" s="170">
        <v>94551.6</v>
      </c>
      <c r="CN133" s="170">
        <v>93760</v>
      </c>
      <c r="CO133" s="170">
        <v>92257.600000000006</v>
      </c>
      <c r="CP133" s="170">
        <v>95939</v>
      </c>
      <c r="CQ133" s="170">
        <v>95419</v>
      </c>
      <c r="CR133" s="170">
        <v>92054.6</v>
      </c>
      <c r="CS133" s="170">
        <v>96597</v>
      </c>
      <c r="CT133" s="170">
        <v>96640.6</v>
      </c>
      <c r="CU133" s="170">
        <v>97996</v>
      </c>
      <c r="CV133" s="170">
        <v>100100</v>
      </c>
      <c r="CW133" s="170">
        <v>90460</v>
      </c>
      <c r="CX133" s="170">
        <v>100015</v>
      </c>
      <c r="CY133" s="170">
        <v>94375</v>
      </c>
      <c r="CZ133" s="170">
        <v>17493</v>
      </c>
      <c r="DA133" s="170">
        <v>91832.6</v>
      </c>
      <c r="DB133" s="170">
        <v>94131</v>
      </c>
      <c r="DC133" s="170">
        <v>95888</v>
      </c>
      <c r="DD133" s="170">
        <v>90771</v>
      </c>
      <c r="DE133" s="170">
        <v>96492</v>
      </c>
      <c r="DF133" s="170">
        <v>96932.6</v>
      </c>
      <c r="DG133" s="170">
        <v>96577</v>
      </c>
      <c r="DH133" s="170">
        <v>99699</v>
      </c>
      <c r="DI133" s="170">
        <v>90192</v>
      </c>
      <c r="DJ133" s="170">
        <v>100119</v>
      </c>
      <c r="DK133" s="170">
        <v>94021.6</v>
      </c>
      <c r="DL133" s="170">
        <v>94473</v>
      </c>
      <c r="DM133" s="170">
        <v>90254.6</v>
      </c>
      <c r="DN133" s="170">
        <v>94761</v>
      </c>
      <c r="DO133" s="170">
        <v>96056</v>
      </c>
      <c r="DP133" s="170">
        <v>90277.6</v>
      </c>
      <c r="DQ133" s="170">
        <v>96865</v>
      </c>
      <c r="DR133" s="170">
        <v>96861</v>
      </c>
      <c r="DS133" s="170">
        <v>96911</v>
      </c>
      <c r="DT133" s="170">
        <v>99249</v>
      </c>
      <c r="DU133" s="170">
        <v>90034</v>
      </c>
      <c r="DV133" s="170">
        <v>99653</v>
      </c>
      <c r="DW133" s="170">
        <v>94052.6</v>
      </c>
      <c r="DX133" s="170">
        <v>94490</v>
      </c>
      <c r="DY133" s="170">
        <v>90045.6</v>
      </c>
      <c r="DZ133" s="170">
        <v>95114</v>
      </c>
      <c r="EA133" s="170">
        <v>95104</v>
      </c>
      <c r="EB133" s="170">
        <v>90247.6</v>
      </c>
      <c r="EC133" s="170">
        <v>95942</v>
      </c>
      <c r="ED133" s="170">
        <v>95031.6</v>
      </c>
      <c r="EE133" s="170">
        <v>95187</v>
      </c>
      <c r="EF133" s="170">
        <v>99549</v>
      </c>
      <c r="EG133" s="170">
        <v>93211</v>
      </c>
      <c r="EH133" s="170">
        <v>99721</v>
      </c>
      <c r="EI133" s="170">
        <v>81439.64</v>
      </c>
      <c r="EJ133" s="170">
        <v>20592.240000000002</v>
      </c>
      <c r="EK133" s="170">
        <v>89558</v>
      </c>
      <c r="EL133" s="170">
        <v>94523</v>
      </c>
      <c r="EM133" s="170">
        <v>94835</v>
      </c>
      <c r="EN133" s="170">
        <v>91520.6</v>
      </c>
      <c r="EO133" s="170">
        <v>96059</v>
      </c>
      <c r="EP133" s="170">
        <v>95197</v>
      </c>
      <c r="EQ133" s="170">
        <v>95672</v>
      </c>
      <c r="ER133" s="170">
        <v>98175</v>
      </c>
      <c r="ES133" s="170">
        <v>89030</v>
      </c>
      <c r="ET133" s="170">
        <v>98547</v>
      </c>
      <c r="EU133" s="170">
        <v>90609.600000000006</v>
      </c>
      <c r="EV133" s="170">
        <v>94277</v>
      </c>
      <c r="EW133" s="170">
        <v>88444.6</v>
      </c>
      <c r="EX133" s="170">
        <v>93475</v>
      </c>
      <c r="EY133" s="170">
        <v>94913</v>
      </c>
      <c r="EZ133" s="170">
        <v>89627.6</v>
      </c>
      <c r="FA133" s="170">
        <v>94889</v>
      </c>
      <c r="FB133" s="170">
        <v>94623</v>
      </c>
      <c r="FC133" s="170">
        <v>94008</v>
      </c>
      <c r="FD133" s="170">
        <v>96046</v>
      </c>
      <c r="FE133" s="170">
        <v>87280</v>
      </c>
      <c r="FF133" s="170">
        <v>96415</v>
      </c>
      <c r="FG133" s="170">
        <v>87715.6</v>
      </c>
      <c r="FH133" s="170">
        <v>90055</v>
      </c>
      <c r="FI133" s="170">
        <v>84923.6</v>
      </c>
      <c r="FJ133" s="170">
        <v>93280</v>
      </c>
      <c r="FK133" s="170">
        <v>93280</v>
      </c>
      <c r="FL133" s="170">
        <v>87639.6</v>
      </c>
      <c r="FM133" s="170">
        <v>94730</v>
      </c>
      <c r="FN133" s="170">
        <v>92356</v>
      </c>
      <c r="FO133" s="170">
        <v>93480</v>
      </c>
      <c r="FP133" s="170">
        <v>95367</v>
      </c>
      <c r="FQ133" s="170">
        <v>86744</v>
      </c>
      <c r="FR133" s="170">
        <v>94560</v>
      </c>
      <c r="FS133" s="170">
        <v>5988</v>
      </c>
      <c r="FT133" s="170">
        <v>28010.2</v>
      </c>
      <c r="FU133" s="170">
        <v>84974</v>
      </c>
      <c r="FV133" s="170">
        <v>92536</v>
      </c>
      <c r="FW133" s="170">
        <v>90515</v>
      </c>
      <c r="FX133" s="170">
        <v>87330</v>
      </c>
      <c r="FY133" s="170">
        <v>93753</v>
      </c>
      <c r="FZ133" s="170">
        <v>91532.6</v>
      </c>
      <c r="GA133" s="170">
        <v>93826</v>
      </c>
    </row>
    <row r="134" spans="2:183">
      <c r="B134" s="171" t="s">
        <v>5</v>
      </c>
      <c r="C134" s="172" t="s">
        <v>95</v>
      </c>
      <c r="D134" s="83">
        <v>0.86830718809839447</v>
      </c>
      <c r="E134" s="84">
        <v>0.85232183626875413</v>
      </c>
      <c r="F134" s="84">
        <v>0.82320665782884073</v>
      </c>
      <c r="G134" s="84">
        <v>0.83841894977168951</v>
      </c>
      <c r="H134" s="84">
        <v>0.84057850935336575</v>
      </c>
      <c r="I134" s="84">
        <v>0.81375190258751906</v>
      </c>
      <c r="J134" s="84">
        <v>0.82134703196347036</v>
      </c>
      <c r="K134" s="84">
        <v>0.82479930770363818</v>
      </c>
      <c r="L134" s="84">
        <v>0.82533866057838667</v>
      </c>
      <c r="M134" s="84">
        <v>0.8424197230814553</v>
      </c>
      <c r="N134" s="84">
        <v>0.85290715372907155</v>
      </c>
      <c r="O134" s="84">
        <v>0.83420790985417592</v>
      </c>
      <c r="P134" s="84">
        <v>0.88403115333627924</v>
      </c>
      <c r="Q134" s="84">
        <v>0.87130014677103718</v>
      </c>
      <c r="R134" s="84">
        <v>0.81969914567683022</v>
      </c>
      <c r="S134" s="84">
        <v>0.83912290715372917</v>
      </c>
      <c r="T134" s="84">
        <v>0.84070739431433206</v>
      </c>
      <c r="U134" s="84">
        <v>0.82127663622526637</v>
      </c>
      <c r="V134" s="84">
        <v>0.82421011931064958</v>
      </c>
      <c r="W134" s="84">
        <v>0.82742303726616584</v>
      </c>
      <c r="X134" s="84">
        <v>0.82288432267884326</v>
      </c>
      <c r="Y134" s="84">
        <v>0.8386636470761526</v>
      </c>
      <c r="Z134" s="84">
        <v>0.85203196347031973</v>
      </c>
      <c r="AA134" s="84">
        <v>0.81953343644130205</v>
      </c>
      <c r="AB134" s="84">
        <v>0.84906650463985855</v>
      </c>
      <c r="AC134" s="84">
        <v>0.8644406392694064</v>
      </c>
      <c r="AD134" s="84">
        <v>0.81585100898512297</v>
      </c>
      <c r="AE134" s="84">
        <v>0.82281202435312029</v>
      </c>
      <c r="AF134" s="84">
        <v>0.16101414052143173</v>
      </c>
      <c r="AG134" s="84">
        <v>0.81870814307458151</v>
      </c>
      <c r="AH134" s="84">
        <v>0.8242837678597732</v>
      </c>
      <c r="AI134" s="84">
        <v>0.81998453380468406</v>
      </c>
      <c r="AJ134" s="84">
        <v>0.81260083713850839</v>
      </c>
      <c r="AK134" s="84">
        <v>0.83161179849756961</v>
      </c>
      <c r="AL134" s="84">
        <v>0.83478500761035013</v>
      </c>
      <c r="AM134" s="84">
        <v>0.80055052290469875</v>
      </c>
      <c r="AN134" s="84">
        <v>0.85975475033141846</v>
      </c>
      <c r="AO134" s="84">
        <v>0.85670563690757362</v>
      </c>
      <c r="AP134" s="84">
        <v>0.81578656650463988</v>
      </c>
      <c r="AQ134" s="84">
        <v>0.81860350076103505</v>
      </c>
      <c r="AR134" s="84">
        <v>0.83167624097805271</v>
      </c>
      <c r="AS134" s="84">
        <v>0.83013318112633183</v>
      </c>
      <c r="AT134" s="84">
        <v>0.82041721903078513</v>
      </c>
      <c r="AU134" s="84">
        <v>0.8346498011489174</v>
      </c>
      <c r="AV134" s="84">
        <v>0.81432267884322684</v>
      </c>
      <c r="AW134" s="84">
        <v>0.82834364413021067</v>
      </c>
      <c r="AX134" s="84">
        <v>0.84382229832572309</v>
      </c>
      <c r="AY134" s="84">
        <v>0.79744807777286786</v>
      </c>
      <c r="AZ134" s="84">
        <v>0.84989505081749894</v>
      </c>
      <c r="BA134" s="84">
        <v>0.85354492824527073</v>
      </c>
      <c r="BB134" s="84">
        <v>0.78483576373545438</v>
      </c>
      <c r="BC134" s="84">
        <v>0.76894977168949774</v>
      </c>
      <c r="BD134" s="84">
        <v>0.75838672853144795</v>
      </c>
      <c r="BE134" s="84">
        <v>0.7742541856925419</v>
      </c>
      <c r="BF134" s="84">
        <v>0.77178155840329943</v>
      </c>
      <c r="BG134" s="84">
        <v>0.78724775371925171</v>
      </c>
      <c r="BH134" s="84">
        <v>0.73993150684931508</v>
      </c>
      <c r="BI134" s="84">
        <v>0.77360435999410815</v>
      </c>
      <c r="BJ134" s="84">
        <v>0.79057838660578394</v>
      </c>
      <c r="BK134" s="84">
        <v>0.75416114302548243</v>
      </c>
      <c r="BL134" s="84">
        <v>0.85799639122109295</v>
      </c>
      <c r="BM134" s="84">
        <v>0.86858895955642534</v>
      </c>
      <c r="BN134" s="84">
        <v>0.79364597142436299</v>
      </c>
      <c r="BO134" s="84">
        <v>0.78374809741248108</v>
      </c>
      <c r="BP134" s="84">
        <v>0.79100382972455441</v>
      </c>
      <c r="BQ134" s="84">
        <v>0.79761796042617961</v>
      </c>
      <c r="BR134" s="84">
        <v>0.80714206805125943</v>
      </c>
      <c r="BS134" s="84">
        <v>0.81694653115333626</v>
      </c>
      <c r="BT134" s="84">
        <v>0.36703729071537289</v>
      </c>
      <c r="BU134" s="84">
        <v>0</v>
      </c>
      <c r="BV134" s="84">
        <v>0.80911339421613393</v>
      </c>
      <c r="BW134" s="84">
        <v>0.84913094712034176</v>
      </c>
      <c r="BX134" s="84">
        <v>0.9001325673884224</v>
      </c>
      <c r="BY134" s="84">
        <v>0.9188274624918461</v>
      </c>
      <c r="BZ134" s="84">
        <v>0.90568382677861248</v>
      </c>
      <c r="CA134" s="84">
        <v>0.87289383561643841</v>
      </c>
      <c r="CB134" s="84">
        <v>0.84328509353365744</v>
      </c>
      <c r="CC134" s="84">
        <v>0.83273401826484017</v>
      </c>
      <c r="CD134" s="84">
        <v>0.86584916777139487</v>
      </c>
      <c r="CE134" s="84">
        <v>0.86531521579024895</v>
      </c>
      <c r="CF134" s="84">
        <v>0.87103881278538819</v>
      </c>
      <c r="CG134" s="84">
        <v>0.88747422300780676</v>
      </c>
      <c r="CH134" s="84">
        <v>0.92049657534246576</v>
      </c>
      <c r="CI134" s="84">
        <v>0.90144903520400643</v>
      </c>
      <c r="CJ134" s="84">
        <v>0.92602923847400209</v>
      </c>
      <c r="CK134" s="84">
        <v>0.9276787120138561</v>
      </c>
      <c r="CL134" s="84">
        <v>0.92750220945647366</v>
      </c>
      <c r="CM134" s="84">
        <v>0.89946347031963481</v>
      </c>
      <c r="CN134" s="84">
        <v>0.86316099572838412</v>
      </c>
      <c r="CO134" s="84">
        <v>0.87764079147640794</v>
      </c>
      <c r="CP134" s="84">
        <v>0.8832210192959199</v>
      </c>
      <c r="CQ134" s="84">
        <v>0.878433863602887</v>
      </c>
      <c r="CR134" s="84">
        <v>0.87570966514459669</v>
      </c>
      <c r="CS134" s="84">
        <v>0.88927861246133455</v>
      </c>
      <c r="CT134" s="84">
        <v>0.91933599695585999</v>
      </c>
      <c r="CU134" s="84">
        <v>0.90215790248932093</v>
      </c>
      <c r="CV134" s="84">
        <v>0.92152747090882314</v>
      </c>
      <c r="CW134" s="84">
        <v>0.92200750163078926</v>
      </c>
      <c r="CX134" s="84">
        <v>0.92074495507438503</v>
      </c>
      <c r="CY134" s="84">
        <v>0.89778348554033482</v>
      </c>
      <c r="CZ134" s="84">
        <v>0.16104175872735307</v>
      </c>
      <c r="DA134" s="84">
        <v>0.87359779299847795</v>
      </c>
      <c r="DB134" s="84">
        <v>0.8665764471939903</v>
      </c>
      <c r="DC134" s="84">
        <v>0.88275150979525707</v>
      </c>
      <c r="DD134" s="84">
        <v>0.86349885844748864</v>
      </c>
      <c r="DE134" s="84">
        <v>0.88831197525408745</v>
      </c>
      <c r="DF134" s="84">
        <v>0.92211377473363776</v>
      </c>
      <c r="DG134" s="84">
        <v>0.88909449108852556</v>
      </c>
      <c r="DH134" s="84">
        <v>0.91783583738400354</v>
      </c>
      <c r="DI134" s="84">
        <v>0.91927592954990212</v>
      </c>
      <c r="DJ134" s="84">
        <v>0.92170238621299161</v>
      </c>
      <c r="DK134" s="84">
        <v>0.89442161339421622</v>
      </c>
      <c r="DL134" s="84">
        <v>0.86972492266902346</v>
      </c>
      <c r="DM134" s="84">
        <v>0.85858637747336386</v>
      </c>
      <c r="DN134" s="84">
        <v>0.87237627043747235</v>
      </c>
      <c r="DO134" s="84">
        <v>0.88429812932685226</v>
      </c>
      <c r="DP134" s="84">
        <v>0.85880517503805176</v>
      </c>
      <c r="DQ134" s="84">
        <v>0.89174583885697456</v>
      </c>
      <c r="DR134" s="84">
        <v>0.92143264840182648</v>
      </c>
      <c r="DS134" s="84">
        <v>0.89216931801443511</v>
      </c>
      <c r="DT134" s="84">
        <v>0.91369310649580204</v>
      </c>
      <c r="DU134" s="84">
        <v>0.91766552511415522</v>
      </c>
      <c r="DV134" s="84">
        <v>0.91741235822654299</v>
      </c>
      <c r="DW134" s="84">
        <v>0.89471651445966516</v>
      </c>
      <c r="DX134" s="84">
        <v>0.86988142583591099</v>
      </c>
      <c r="DY134" s="84">
        <v>0.85659817351598178</v>
      </c>
      <c r="DZ134" s="84">
        <v>0.87562601266755047</v>
      </c>
      <c r="EA134" s="84">
        <v>0.87553395198114592</v>
      </c>
      <c r="EB134" s="84">
        <v>0.85851978691019792</v>
      </c>
      <c r="EC134" s="84">
        <v>0.88324863750184124</v>
      </c>
      <c r="ED134" s="84">
        <v>0.90402968036529685</v>
      </c>
      <c r="EE134" s="84">
        <v>0.8762980556783031</v>
      </c>
      <c r="EF134" s="84">
        <v>0.91645492708793641</v>
      </c>
      <c r="EG134" s="84">
        <v>0.91728664777200442</v>
      </c>
      <c r="EH134" s="84">
        <v>0.91803837089409335</v>
      </c>
      <c r="EI134" s="84">
        <v>0.77473021308980217</v>
      </c>
      <c r="EJ134" s="84">
        <v>0.18957357490057447</v>
      </c>
      <c r="EK134" s="84">
        <v>0.85195966514459665</v>
      </c>
      <c r="EL134" s="84">
        <v>0.87018522610104576</v>
      </c>
      <c r="EM134" s="84">
        <v>0.8730575195168655</v>
      </c>
      <c r="EN134" s="84">
        <v>0.87062975646879759</v>
      </c>
      <c r="EO134" s="84">
        <v>0.8843257475327736</v>
      </c>
      <c r="EP134" s="84">
        <v>0.90560312024353118</v>
      </c>
      <c r="EQ134" s="84">
        <v>0.8807629989689203</v>
      </c>
      <c r="ER134" s="84">
        <v>0.90380578877596107</v>
      </c>
      <c r="ES134" s="84">
        <v>0.90743232224396608</v>
      </c>
      <c r="ET134" s="84">
        <v>0.90723044631020766</v>
      </c>
      <c r="EU134" s="84">
        <v>0.86196347031963472</v>
      </c>
      <c r="EV134" s="84">
        <v>0.86792053321549567</v>
      </c>
      <c r="EW134" s="84">
        <v>0.84136796042617967</v>
      </c>
      <c r="EX134" s="84">
        <v>0.86053726616585657</v>
      </c>
      <c r="EY134" s="84">
        <v>0.87377559287082041</v>
      </c>
      <c r="EZ134" s="84">
        <v>0.85262176560121772</v>
      </c>
      <c r="FA134" s="84">
        <v>0.87355464722344967</v>
      </c>
      <c r="FB134" s="84">
        <v>0.900142694063927</v>
      </c>
      <c r="FC134" s="84">
        <v>0.86544410075121525</v>
      </c>
      <c r="FD134" s="84">
        <v>0.88420606864044782</v>
      </c>
      <c r="FE134" s="84">
        <v>0.88959556425309849</v>
      </c>
      <c r="FF134" s="84">
        <v>0.88760310796877306</v>
      </c>
      <c r="FG134" s="84">
        <v>0.83443302891933036</v>
      </c>
      <c r="FH134" s="84">
        <v>0.82905251141552516</v>
      </c>
      <c r="FI134" s="84">
        <v>0.80787290715372917</v>
      </c>
      <c r="FJ134" s="84">
        <v>0.8587420827809692</v>
      </c>
      <c r="FK134" s="84">
        <v>0.8587420827809692</v>
      </c>
      <c r="FL134" s="84">
        <v>0.8337100456621005</v>
      </c>
      <c r="FM134" s="84">
        <v>0.87209088230961851</v>
      </c>
      <c r="FN134" s="84">
        <v>0.87857686453576866</v>
      </c>
      <c r="FO134" s="84">
        <v>0.86058329650905874</v>
      </c>
      <c r="FP134" s="84">
        <v>0.87795514803358377</v>
      </c>
      <c r="FQ134" s="84">
        <v>0.8841324200913242</v>
      </c>
      <c r="FR134" s="84">
        <v>0.87052585064074239</v>
      </c>
      <c r="FS134" s="84">
        <v>5.6963470319634703E-2</v>
      </c>
      <c r="FT134" s="84">
        <v>0.25786382383267048</v>
      </c>
      <c r="FU134" s="84">
        <v>0.80835235920852355</v>
      </c>
      <c r="FV134" s="84">
        <v>0.85189276771247602</v>
      </c>
      <c r="FW134" s="84">
        <v>0.8332873029901311</v>
      </c>
      <c r="FX134" s="84">
        <v>0.8307648401826484</v>
      </c>
      <c r="FY134" s="84">
        <v>0.86309655324790102</v>
      </c>
      <c r="FZ134" s="84">
        <v>0.87074391171993915</v>
      </c>
      <c r="GA134" s="84">
        <v>0.86376859625865365</v>
      </c>
    </row>
    <row r="135" spans="2:183">
      <c r="B135" s="96" t="s">
        <v>5</v>
      </c>
      <c r="C135" s="166" t="s">
        <v>268</v>
      </c>
      <c r="D135" s="169">
        <v>1034683.56</v>
      </c>
      <c r="E135" s="170">
        <v>918987.62</v>
      </c>
      <c r="F135" s="170">
        <v>985663.69</v>
      </c>
      <c r="G135" s="170">
        <v>970036.69</v>
      </c>
      <c r="H135" s="170">
        <v>1004897.5</v>
      </c>
      <c r="I135" s="170">
        <v>944417.81</v>
      </c>
      <c r="J135" s="170">
        <v>984021.81</v>
      </c>
      <c r="K135" s="170">
        <v>987679</v>
      </c>
      <c r="L135" s="170">
        <v>956457.44</v>
      </c>
      <c r="M135" s="170">
        <v>1007063.69</v>
      </c>
      <c r="N135" s="170">
        <v>985224.75</v>
      </c>
      <c r="O135" s="170">
        <v>997978.81</v>
      </c>
      <c r="P135" s="170">
        <v>1051862</v>
      </c>
      <c r="Q135" s="170">
        <v>937610.5</v>
      </c>
      <c r="R135" s="170">
        <v>982357.06</v>
      </c>
      <c r="S135" s="170">
        <v>970856.56</v>
      </c>
      <c r="T135" s="170">
        <v>1005170.06</v>
      </c>
      <c r="U135" s="170">
        <v>952323.81</v>
      </c>
      <c r="V135" s="170">
        <v>987077.62</v>
      </c>
      <c r="W135" s="170">
        <v>990708.81</v>
      </c>
      <c r="X135" s="170">
        <v>954064.94</v>
      </c>
      <c r="Y135" s="170">
        <v>1002890.19</v>
      </c>
      <c r="Z135" s="170">
        <v>984307.69</v>
      </c>
      <c r="AA135" s="170">
        <v>982164.62</v>
      </c>
      <c r="AB135" s="170">
        <v>1013851.5</v>
      </c>
      <c r="AC135" s="170">
        <v>930723.38</v>
      </c>
      <c r="AD135" s="170">
        <v>978079.25</v>
      </c>
      <c r="AE135" s="170">
        <v>953799.31</v>
      </c>
      <c r="AF135" s="170">
        <v>192658.45</v>
      </c>
      <c r="AG135" s="170">
        <v>949548.25</v>
      </c>
      <c r="AH135" s="170">
        <v>987088.94</v>
      </c>
      <c r="AI135" s="170">
        <v>982570.38</v>
      </c>
      <c r="AJ135" s="170">
        <v>943107</v>
      </c>
      <c r="AK135" s="170">
        <v>995035.31</v>
      </c>
      <c r="AL135" s="170">
        <v>966466.19</v>
      </c>
      <c r="AM135" s="170">
        <v>961337.75</v>
      </c>
      <c r="AN135" s="170">
        <v>1025277.69</v>
      </c>
      <c r="AO135" s="170">
        <v>956341.06</v>
      </c>
      <c r="AP135" s="170">
        <v>977933.19</v>
      </c>
      <c r="AQ135" s="170">
        <v>949066.19</v>
      </c>
      <c r="AR135" s="170">
        <v>995058.19</v>
      </c>
      <c r="AS135" s="170">
        <v>961574.12</v>
      </c>
      <c r="AT135" s="170">
        <v>983132.38</v>
      </c>
      <c r="AU135" s="170">
        <v>998652.12</v>
      </c>
      <c r="AV135" s="170">
        <v>944833.56</v>
      </c>
      <c r="AW135" s="170">
        <v>991585.94</v>
      </c>
      <c r="AX135" s="170">
        <v>975781.88</v>
      </c>
      <c r="AY135" s="170">
        <v>958042.06</v>
      </c>
      <c r="AZ135" s="170">
        <v>1014627.88</v>
      </c>
      <c r="BA135" s="170">
        <v>920272.25</v>
      </c>
      <c r="BB135" s="170">
        <v>944814.94</v>
      </c>
      <c r="BC135" s="170">
        <v>897743.81</v>
      </c>
      <c r="BD135" s="170">
        <v>916446.75</v>
      </c>
      <c r="BE135" s="170">
        <v>903694.94</v>
      </c>
      <c r="BF135" s="170">
        <v>931009.88</v>
      </c>
      <c r="BG135" s="170">
        <v>947713.69</v>
      </c>
      <c r="BH135" s="170">
        <v>867571.56</v>
      </c>
      <c r="BI135" s="170">
        <v>932939.06</v>
      </c>
      <c r="BJ135" s="170">
        <v>920624.69</v>
      </c>
      <c r="BK135" s="170">
        <v>911559.88</v>
      </c>
      <c r="BL135" s="170">
        <v>1023493.25</v>
      </c>
      <c r="BM135" s="170">
        <v>934960.31</v>
      </c>
      <c r="BN135" s="170">
        <v>954311.19</v>
      </c>
      <c r="BO135" s="170">
        <v>913169.88</v>
      </c>
      <c r="BP135" s="170">
        <v>951683.12</v>
      </c>
      <c r="BQ135" s="170">
        <v>928001.31</v>
      </c>
      <c r="BR135" s="170">
        <v>969208.44</v>
      </c>
      <c r="BS135" s="170">
        <v>979752.19</v>
      </c>
      <c r="BT135" s="170">
        <v>427584.97</v>
      </c>
      <c r="BU135" s="170">
        <v>0</v>
      </c>
      <c r="BV135" s="170">
        <v>933835.62</v>
      </c>
      <c r="BW135" s="170">
        <v>1014351.62</v>
      </c>
      <c r="BX135" s="170">
        <v>1060100.3799999999</v>
      </c>
      <c r="BY135" s="170">
        <v>975482.12</v>
      </c>
      <c r="BZ135" s="170">
        <v>1065996.3799999999</v>
      </c>
      <c r="CA135" s="170">
        <v>997453.56</v>
      </c>
      <c r="CB135" s="170">
        <v>999213.62</v>
      </c>
      <c r="CC135" s="170">
        <v>955893.38</v>
      </c>
      <c r="CD135" s="170">
        <v>1023383.69</v>
      </c>
      <c r="CE135" s="170">
        <v>1022926.44</v>
      </c>
      <c r="CF135" s="170">
        <v>995911.38</v>
      </c>
      <c r="CG135" s="170">
        <v>1046730.94</v>
      </c>
      <c r="CH135" s="170">
        <v>1047030.56</v>
      </c>
      <c r="CI135" s="170">
        <v>1061562.25</v>
      </c>
      <c r="CJ135" s="170">
        <v>1092930.75</v>
      </c>
      <c r="CK135" s="170">
        <v>1024214.75</v>
      </c>
      <c r="CL135" s="170">
        <v>1094576.25</v>
      </c>
      <c r="CM135" s="170">
        <v>1030101.88</v>
      </c>
      <c r="CN135" s="170">
        <v>1025329.81</v>
      </c>
      <c r="CO135" s="170">
        <v>1007289.94</v>
      </c>
      <c r="CP135" s="170">
        <v>1046851.38</v>
      </c>
      <c r="CQ135" s="170">
        <v>1041831.75</v>
      </c>
      <c r="CR135" s="170">
        <v>1005460.69</v>
      </c>
      <c r="CS135" s="170">
        <v>1053485.1200000001</v>
      </c>
      <c r="CT135" s="170">
        <v>1050649.1200000001</v>
      </c>
      <c r="CU135" s="170">
        <v>1067214.8799999999</v>
      </c>
      <c r="CV135" s="170">
        <v>1093041.25</v>
      </c>
      <c r="CW135" s="170">
        <v>987820.06</v>
      </c>
      <c r="CX135" s="170">
        <v>1092148.6200000001</v>
      </c>
      <c r="CY135" s="170">
        <v>1032829.12</v>
      </c>
      <c r="CZ135" s="170">
        <v>192844.48</v>
      </c>
      <c r="DA135" s="170">
        <v>1007604.56</v>
      </c>
      <c r="DB135" s="170">
        <v>1033673.38</v>
      </c>
      <c r="DC135" s="170">
        <v>1051214.1200000001</v>
      </c>
      <c r="DD135" s="170">
        <v>997130</v>
      </c>
      <c r="DE135" s="170">
        <v>1057253.6200000001</v>
      </c>
      <c r="DF135" s="170">
        <v>1058467.1200000001</v>
      </c>
      <c r="DG135" s="170">
        <v>1057874.5</v>
      </c>
      <c r="DH135" s="170">
        <v>1088949</v>
      </c>
      <c r="DI135" s="170">
        <v>985043.69</v>
      </c>
      <c r="DJ135" s="170">
        <v>1093255.6200000001</v>
      </c>
      <c r="DK135" s="170">
        <v>1029356.06</v>
      </c>
      <c r="DL135" s="170">
        <v>1036931.44</v>
      </c>
      <c r="DM135" s="170">
        <v>991868.44</v>
      </c>
      <c r="DN135" s="170">
        <v>1039936</v>
      </c>
      <c r="DO135" s="170">
        <v>1052913</v>
      </c>
      <c r="DP135" s="170">
        <v>992226.5</v>
      </c>
      <c r="DQ135" s="170">
        <v>1060966.1200000001</v>
      </c>
      <c r="DR135" s="170">
        <v>1057727.25</v>
      </c>
      <c r="DS135" s="170">
        <v>1061206.1200000001</v>
      </c>
      <c r="DT135" s="170">
        <v>1084485.1200000001</v>
      </c>
      <c r="DU135" s="170">
        <v>983458.38</v>
      </c>
      <c r="DV135" s="170">
        <v>1088496.75</v>
      </c>
      <c r="DW135" s="170">
        <v>1029665.25</v>
      </c>
      <c r="DX135" s="170">
        <v>1037076.75</v>
      </c>
      <c r="DY135" s="170">
        <v>989731.88</v>
      </c>
      <c r="DZ135" s="170">
        <v>1043520.75</v>
      </c>
      <c r="EA135" s="170">
        <v>1043393.56</v>
      </c>
      <c r="EB135" s="170">
        <v>991917.94</v>
      </c>
      <c r="EC135" s="170">
        <v>1051778.1200000001</v>
      </c>
      <c r="ED135" s="170">
        <v>1039498.75</v>
      </c>
      <c r="EE135" s="170">
        <v>1044050.69</v>
      </c>
      <c r="EF135" s="170">
        <v>1087482</v>
      </c>
      <c r="EG135" s="170">
        <v>1018285.62</v>
      </c>
      <c r="EH135" s="170">
        <v>1089216.1200000001</v>
      </c>
      <c r="EI135" s="170">
        <v>891814.81</v>
      </c>
      <c r="EJ135" s="170">
        <v>226860.59</v>
      </c>
      <c r="EK135" s="170">
        <v>984727.12</v>
      </c>
      <c r="EL135" s="170">
        <v>1037648.81</v>
      </c>
      <c r="EM135" s="170">
        <v>1040725.94</v>
      </c>
      <c r="EN135" s="170">
        <v>1004609.06</v>
      </c>
      <c r="EO135" s="170">
        <v>1052976.75</v>
      </c>
      <c r="EP135" s="170">
        <v>1041119.81</v>
      </c>
      <c r="EQ135" s="170">
        <v>1048894</v>
      </c>
      <c r="ER135" s="170">
        <v>1073825.25</v>
      </c>
      <c r="ES135" s="170">
        <v>973500.44</v>
      </c>
      <c r="ET135" s="170">
        <v>1077462</v>
      </c>
      <c r="EU135" s="170">
        <v>995254.69</v>
      </c>
      <c r="EV135" s="170">
        <v>1034676.69</v>
      </c>
      <c r="EW135" s="170">
        <v>973842.25</v>
      </c>
      <c r="EX135" s="170">
        <v>1027132.5</v>
      </c>
      <c r="EY135" s="170">
        <v>1041447.44</v>
      </c>
      <c r="EZ135" s="170">
        <v>985666.81</v>
      </c>
      <c r="FA135" s="170">
        <v>1041263.19</v>
      </c>
      <c r="FB135" s="170">
        <v>1035438.38</v>
      </c>
      <c r="FC135" s="170">
        <v>1032387.75</v>
      </c>
      <c r="FD135" s="170">
        <v>1052610.5</v>
      </c>
      <c r="FE135" s="170">
        <v>955957.69</v>
      </c>
      <c r="FF135" s="170">
        <v>1055947.3799999999</v>
      </c>
      <c r="FG135" s="170">
        <v>966342.88</v>
      </c>
      <c r="FH135" s="170">
        <v>992792.19</v>
      </c>
      <c r="FI135" s="170">
        <v>938827.06</v>
      </c>
      <c r="FJ135" s="170">
        <v>1024918.69</v>
      </c>
      <c r="FK135" s="170">
        <v>1024815.38</v>
      </c>
      <c r="FL135" s="170">
        <v>965707.81</v>
      </c>
      <c r="FM135" s="170">
        <v>1039307.38</v>
      </c>
      <c r="FN135" s="170">
        <v>1012970.12</v>
      </c>
      <c r="FO135" s="170">
        <v>1027152.44</v>
      </c>
      <c r="FP135" s="170">
        <v>1045721.44</v>
      </c>
      <c r="FQ135" s="170">
        <v>950535.25</v>
      </c>
      <c r="FR135" s="170">
        <v>1037378.06</v>
      </c>
      <c r="FS135" s="170">
        <v>65889.179999999993</v>
      </c>
      <c r="FT135" s="170">
        <v>310019.28000000003</v>
      </c>
      <c r="FU135" s="170">
        <v>939313.19</v>
      </c>
      <c r="FV135" s="170">
        <v>1017413.69</v>
      </c>
      <c r="FW135" s="170">
        <v>997418.19</v>
      </c>
      <c r="FX135" s="170">
        <v>962768.62</v>
      </c>
      <c r="FY135" s="170">
        <v>1029573.38</v>
      </c>
      <c r="FZ135" s="170">
        <v>1004651</v>
      </c>
      <c r="GA135" s="170">
        <v>1030439.94</v>
      </c>
    </row>
    <row r="136" spans="2:183">
      <c r="B136" s="171" t="s">
        <v>5</v>
      </c>
      <c r="C136" s="172" t="s">
        <v>269</v>
      </c>
      <c r="D136" s="455">
        <v>10.970043787571964</v>
      </c>
      <c r="E136" s="456">
        <v>10.989651411692956</v>
      </c>
      <c r="F136" s="456">
        <v>11.02285495414896</v>
      </c>
      <c r="G136" s="456">
        <v>11.006309553796124</v>
      </c>
      <c r="H136" s="456">
        <v>11.005700548698348</v>
      </c>
      <c r="I136" s="456">
        <v>11.040450611164626</v>
      </c>
      <c r="J136" s="456">
        <v>11.029408975767222</v>
      </c>
      <c r="K136" s="456">
        <v>11.02406438002969</v>
      </c>
      <c r="L136" s="456">
        <v>11.024226022249985</v>
      </c>
      <c r="M136" s="456">
        <v>11.005318609505283</v>
      </c>
      <c r="N136" s="456">
        <v>10.988747746984082</v>
      </c>
      <c r="O136" s="456">
        <v>11.01339524361309</v>
      </c>
      <c r="P136" s="456">
        <v>10.953815072844096</v>
      </c>
      <c r="Q136" s="456">
        <v>10.968128911504943</v>
      </c>
      <c r="R136" s="456">
        <v>11.032885140219456</v>
      </c>
      <c r="S136" s="456">
        <v>11.006370807381593</v>
      </c>
      <c r="T136" s="456">
        <v>11.006997952278228</v>
      </c>
      <c r="U136" s="456">
        <v>11.03087142052944</v>
      </c>
      <c r="V136" s="456">
        <v>11.025227803281618</v>
      </c>
      <c r="W136" s="456">
        <v>11.022817708449232</v>
      </c>
      <c r="X136" s="456">
        <v>11.029448472629406</v>
      </c>
      <c r="Y136" s="456">
        <v>11.008794717834443</v>
      </c>
      <c r="Z136" s="456">
        <v>10.989796194074509</v>
      </c>
      <c r="AA136" s="456">
        <v>11.032954246750766</v>
      </c>
      <c r="AB136" s="456">
        <v>10.992762580099535</v>
      </c>
      <c r="AC136" s="456">
        <v>10.973958637928595</v>
      </c>
      <c r="AD136" s="456">
        <v>11.036653276311483</v>
      </c>
      <c r="AE136" s="456">
        <v>11.027346521145976</v>
      </c>
      <c r="AF136" s="456">
        <v>11.01534877072613</v>
      </c>
      <c r="AG136" s="456">
        <v>11.033227557615037</v>
      </c>
      <c r="AH136" s="456">
        <v>11.024369143482582</v>
      </c>
      <c r="AI136" s="456">
        <v>11.031440215560796</v>
      </c>
      <c r="AJ136" s="456">
        <v>11.040744270117512</v>
      </c>
      <c r="AK136" s="456">
        <v>11.015191679674095</v>
      </c>
      <c r="AL136" s="456">
        <v>11.013533388184507</v>
      </c>
      <c r="AM136" s="456">
        <v>11.055069055531918</v>
      </c>
      <c r="AN136" s="456">
        <v>10.978452618053325</v>
      </c>
      <c r="AO136" s="456">
        <v>10.985481132617311</v>
      </c>
      <c r="AP136" s="456">
        <v>11.035876836617238</v>
      </c>
      <c r="AQ136" s="456">
        <v>11.029035950522708</v>
      </c>
      <c r="AR136" s="456">
        <v>11.014591432366615</v>
      </c>
      <c r="AS136" s="456">
        <v>11.019189215205422</v>
      </c>
      <c r="AT136" s="456">
        <v>11.031928588260376</v>
      </c>
      <c r="AU136" s="456">
        <v>11.014990900367295</v>
      </c>
      <c r="AV136" s="456">
        <v>11.037568923945347</v>
      </c>
      <c r="AW136" s="456">
        <v>11.02031541043366</v>
      </c>
      <c r="AX136" s="456">
        <v>11.000600658830743</v>
      </c>
      <c r="AY136" s="456">
        <v>11.060031631687101</v>
      </c>
      <c r="AZ136" s="456">
        <v>10.990455702509776</v>
      </c>
      <c r="BA136" s="456">
        <v>10.989243877100176</v>
      </c>
      <c r="BB136" s="456">
        <v>11.082613193825365</v>
      </c>
      <c r="BC136" s="456">
        <v>11.106292186262866</v>
      </c>
      <c r="BD136" s="456">
        <v>11.124761771810777</v>
      </c>
      <c r="BE136" s="456">
        <v>11.103322046059937</v>
      </c>
      <c r="BF136" s="456">
        <v>11.10539733282439</v>
      </c>
      <c r="BG136" s="456">
        <v>11.082555955749935</v>
      </c>
      <c r="BH136" s="456">
        <v>11.153943349069703</v>
      </c>
      <c r="BI136" s="456">
        <v>11.102187976009141</v>
      </c>
      <c r="BJ136" s="456">
        <v>11.077769608786891</v>
      </c>
      <c r="BK136" s="456">
        <v>11.12743994140625</v>
      </c>
      <c r="BL136" s="456">
        <v>10.981805062286076</v>
      </c>
      <c r="BM136" s="456">
        <v>10.971265914878138</v>
      </c>
      <c r="BN136" s="456">
        <v>11.069739702351262</v>
      </c>
      <c r="BO136" s="456">
        <v>11.083826692366326</v>
      </c>
      <c r="BP136" s="456">
        <v>11.076128581736924</v>
      </c>
      <c r="BQ136" s="456">
        <v>11.067978641693779</v>
      </c>
      <c r="BR136" s="456">
        <v>11.054558768177928</v>
      </c>
      <c r="BS136" s="456">
        <v>11.040705318909172</v>
      </c>
      <c r="BT136" s="456">
        <v>11.082223085009549</v>
      </c>
      <c r="BU136" s="456" t="e">
        <v>#DIV/0!</v>
      </c>
      <c r="BV136" s="456">
        <v>10.979326310344018</v>
      </c>
      <c r="BW136" s="456">
        <v>10.99735049221562</v>
      </c>
      <c r="BX136" s="456">
        <v>10.842132834233349</v>
      </c>
      <c r="BY136" s="456">
        <v>10.820895860141102</v>
      </c>
      <c r="BZ136" s="456">
        <v>10.835609022250683</v>
      </c>
      <c r="CA136" s="456">
        <v>10.870409531095722</v>
      </c>
      <c r="CB136" s="456">
        <v>10.90832654665342</v>
      </c>
      <c r="CC136" s="456">
        <v>10.919878222922879</v>
      </c>
      <c r="CD136" s="456">
        <v>10.881041232509675</v>
      </c>
      <c r="CE136" s="456">
        <v>10.882890822818478</v>
      </c>
      <c r="CF136" s="456">
        <v>10.876717167083862</v>
      </c>
      <c r="CG136" s="456">
        <v>10.858092135973692</v>
      </c>
      <c r="CH136" s="456">
        <v>10.820612095995767</v>
      </c>
      <c r="CI136" s="456">
        <v>10.841228464342977</v>
      </c>
      <c r="CJ136" s="456">
        <v>10.865310819274473</v>
      </c>
      <c r="CK136" s="456">
        <v>10.865040257990602</v>
      </c>
      <c r="CL136" s="456">
        <v>10.864388232141263</v>
      </c>
      <c r="CM136" s="456">
        <v>10.894600197141031</v>
      </c>
      <c r="CN136" s="456">
        <v>10.935684833617747</v>
      </c>
      <c r="CO136" s="456">
        <v>10.918232644248278</v>
      </c>
      <c r="CP136" s="456">
        <v>10.911635309936523</v>
      </c>
      <c r="CQ136" s="456">
        <v>10.918493696224022</v>
      </c>
      <c r="CR136" s="456">
        <v>10.92243831378334</v>
      </c>
      <c r="CS136" s="456">
        <v>10.905981759267886</v>
      </c>
      <c r="CT136" s="456">
        <v>10.871715614348421</v>
      </c>
      <c r="CU136" s="456">
        <v>10.890392260908607</v>
      </c>
      <c r="CV136" s="456">
        <v>10.919493006993006</v>
      </c>
      <c r="CW136" s="456">
        <v>10.919965288525315</v>
      </c>
      <c r="CX136" s="456">
        <v>10.919848222766586</v>
      </c>
      <c r="CY136" s="456">
        <v>10.943884715231787</v>
      </c>
      <c r="CZ136" s="456">
        <v>11.024094209112217</v>
      </c>
      <c r="DA136" s="456">
        <v>10.972188090068233</v>
      </c>
      <c r="DB136" s="456">
        <v>10.981221701671075</v>
      </c>
      <c r="DC136" s="456">
        <v>10.962937176706159</v>
      </c>
      <c r="DD136" s="456">
        <v>10.985116391799142</v>
      </c>
      <c r="DE136" s="456">
        <v>10.956904406582931</v>
      </c>
      <c r="DF136" s="456">
        <v>10.919619611977808</v>
      </c>
      <c r="DG136" s="456">
        <v>10.953689801919712</v>
      </c>
      <c r="DH136" s="456">
        <v>10.92236632263112</v>
      </c>
      <c r="DI136" s="456">
        <v>10.921630410679439</v>
      </c>
      <c r="DJ136" s="456">
        <v>10.919561921313639</v>
      </c>
      <c r="DK136" s="456">
        <v>10.94808065380721</v>
      </c>
      <c r="DL136" s="456">
        <v>10.975955458173233</v>
      </c>
      <c r="DM136" s="456">
        <v>10.989671883759939</v>
      </c>
      <c r="DN136" s="456">
        <v>10.974303774759658</v>
      </c>
      <c r="DO136" s="456">
        <v>10.961449571083534</v>
      </c>
      <c r="DP136" s="456">
        <v>10.990838258881494</v>
      </c>
      <c r="DQ136" s="456">
        <v>10.953038971764828</v>
      </c>
      <c r="DR136" s="456">
        <v>10.920052962492644</v>
      </c>
      <c r="DS136" s="456">
        <v>10.950316475941845</v>
      </c>
      <c r="DT136" s="456">
        <v>10.926912311459059</v>
      </c>
      <c r="DU136" s="456">
        <v>10.923188795343981</v>
      </c>
      <c r="DV136" s="456">
        <v>10.922869858408678</v>
      </c>
      <c r="DW136" s="456">
        <v>10.947759551570078</v>
      </c>
      <c r="DX136" s="456">
        <v>10.975518573394011</v>
      </c>
      <c r="DY136" s="456">
        <v>10.991451886599677</v>
      </c>
      <c r="DZ136" s="456">
        <v>10.97126343125092</v>
      </c>
      <c r="EA136" s="456">
        <v>10.971079660161507</v>
      </c>
      <c r="EB136" s="456">
        <v>10.991072781990876</v>
      </c>
      <c r="EC136" s="456">
        <v>10.962645348231224</v>
      </c>
      <c r="ED136" s="456">
        <v>10.938453630160915</v>
      </c>
      <c r="EE136" s="456">
        <v>10.968416800613529</v>
      </c>
      <c r="EF136" s="456">
        <v>10.92408763523491</v>
      </c>
      <c r="EG136" s="456">
        <v>10.924521998476575</v>
      </c>
      <c r="EH136" s="456">
        <v>10.922635352633849</v>
      </c>
      <c r="EI136" s="456">
        <v>10.950623185465949</v>
      </c>
      <c r="EJ136" s="456">
        <v>11.016800017870809</v>
      </c>
      <c r="EK136" s="456">
        <v>10.995412135152639</v>
      </c>
      <c r="EL136" s="456">
        <v>10.977738857209356</v>
      </c>
      <c r="EM136" s="456">
        <v>10.974070121790477</v>
      </c>
      <c r="EN136" s="456">
        <v>10.976862695393168</v>
      </c>
      <c r="EO136" s="456">
        <v>10.961770890806692</v>
      </c>
      <c r="EP136" s="456">
        <v>10.936477094866435</v>
      </c>
      <c r="EQ136" s="456">
        <v>10.963437578392842</v>
      </c>
      <c r="ER136" s="456">
        <v>10.937868601986249</v>
      </c>
      <c r="ES136" s="456">
        <v>10.934521397281815</v>
      </c>
      <c r="ET136" s="456">
        <v>10.933483515479923</v>
      </c>
      <c r="EU136" s="456">
        <v>10.983987237555402</v>
      </c>
      <c r="EV136" s="456">
        <v>10.974858024756832</v>
      </c>
      <c r="EW136" s="456">
        <v>11.010759842884697</v>
      </c>
      <c r="EX136" s="456">
        <v>10.988312382990104</v>
      </c>
      <c r="EY136" s="456">
        <v>10.972653271943779</v>
      </c>
      <c r="EZ136" s="456">
        <v>10.997358068273613</v>
      </c>
      <c r="FA136" s="456">
        <v>10.973486810905372</v>
      </c>
      <c r="FB136" s="456">
        <v>10.942776914703613</v>
      </c>
      <c r="FC136" s="456">
        <v>10.98191377329589</v>
      </c>
      <c r="FD136" s="456">
        <v>10.959441309372592</v>
      </c>
      <c r="FE136" s="456">
        <v>10.95276913382218</v>
      </c>
      <c r="FF136" s="456">
        <v>10.952106829850125</v>
      </c>
      <c r="FG136" s="456">
        <v>11.016773299162292</v>
      </c>
      <c r="FH136" s="456">
        <v>11.024287268891232</v>
      </c>
      <c r="FI136" s="456">
        <v>11.054960694082681</v>
      </c>
      <c r="FJ136" s="456">
        <v>10.987550278730703</v>
      </c>
      <c r="FK136" s="456">
        <v>10.986442753001715</v>
      </c>
      <c r="FL136" s="456">
        <v>11.01908052980616</v>
      </c>
      <c r="FM136" s="456">
        <v>10.971259157605827</v>
      </c>
      <c r="FN136" s="456">
        <v>10.968102992767118</v>
      </c>
      <c r="FO136" s="456">
        <v>10.987937954642703</v>
      </c>
      <c r="FP136" s="456">
        <v>10.965233676219237</v>
      </c>
      <c r="FQ136" s="456">
        <v>10.957936571981923</v>
      </c>
      <c r="FR136" s="456">
        <v>10.970580160744502</v>
      </c>
      <c r="FS136" s="456">
        <v>11.003537074148296</v>
      </c>
      <c r="FT136" s="456">
        <v>11.068085197535185</v>
      </c>
      <c r="FU136" s="456">
        <v>11.054124673429518</v>
      </c>
      <c r="FV136" s="456">
        <v>10.994787866343909</v>
      </c>
      <c r="FW136" s="456">
        <v>11.019369054852787</v>
      </c>
      <c r="FX136" s="456">
        <v>11.024488949959922</v>
      </c>
      <c r="FY136" s="456">
        <v>10.981764636864954</v>
      </c>
      <c r="FZ136" s="456">
        <v>10.975881816970128</v>
      </c>
      <c r="GA136" s="456">
        <v>10.982456248800972</v>
      </c>
    </row>
    <row r="137" spans="2:183">
      <c r="B137" s="96" t="s">
        <v>5</v>
      </c>
      <c r="C137" s="166" t="s">
        <v>37</v>
      </c>
      <c r="D137" s="99">
        <v>2421160.5</v>
      </c>
      <c r="E137" s="87">
        <v>2150431.75</v>
      </c>
      <c r="F137" s="87">
        <v>2306453</v>
      </c>
      <c r="G137" s="87">
        <v>2269885.5</v>
      </c>
      <c r="H137" s="87">
        <v>2351460.5</v>
      </c>
      <c r="I137" s="87">
        <v>2209937</v>
      </c>
      <c r="J137" s="87">
        <v>2302611.5</v>
      </c>
      <c r="K137" s="87">
        <v>2311169</v>
      </c>
      <c r="L137" s="87">
        <v>2238110</v>
      </c>
      <c r="M137" s="87">
        <v>2356529.5</v>
      </c>
      <c r="N137" s="87">
        <v>2305425.5</v>
      </c>
      <c r="O137" s="87">
        <v>2335270.75</v>
      </c>
      <c r="P137" s="87">
        <v>2534985.5</v>
      </c>
      <c r="Q137" s="87">
        <v>2259639.75</v>
      </c>
      <c r="R137" s="87">
        <v>2367478.75</v>
      </c>
      <c r="S137" s="87">
        <v>2339763.25</v>
      </c>
      <c r="T137" s="87">
        <v>2422458.75</v>
      </c>
      <c r="U137" s="87">
        <v>2295098.5</v>
      </c>
      <c r="V137" s="87">
        <v>2378855.75</v>
      </c>
      <c r="W137" s="87">
        <v>2387606.75</v>
      </c>
      <c r="X137" s="87">
        <v>2299295.25</v>
      </c>
      <c r="Y137" s="87">
        <v>2416964</v>
      </c>
      <c r="Z137" s="87">
        <v>2372180</v>
      </c>
      <c r="AA137" s="87">
        <v>2367015.25</v>
      </c>
      <c r="AB137" s="87">
        <v>2577209.5</v>
      </c>
      <c r="AC137" s="87">
        <v>2365898.25</v>
      </c>
      <c r="AD137" s="87">
        <v>2486276.5</v>
      </c>
      <c r="AE137" s="87">
        <v>2424557</v>
      </c>
      <c r="AF137" s="87">
        <v>489737.56</v>
      </c>
      <c r="AG137" s="87">
        <v>2413750.75</v>
      </c>
      <c r="AH137" s="87">
        <v>2509179</v>
      </c>
      <c r="AI137" s="87">
        <v>2497692.75</v>
      </c>
      <c r="AJ137" s="87">
        <v>2397376.75</v>
      </c>
      <c r="AK137" s="87">
        <v>2529378.25</v>
      </c>
      <c r="AL137" s="87">
        <v>2456755.75</v>
      </c>
      <c r="AM137" s="87">
        <v>2443719.25</v>
      </c>
      <c r="AN137" s="87">
        <v>2722112</v>
      </c>
      <c r="AO137" s="87">
        <v>2539084.25</v>
      </c>
      <c r="AP137" s="87">
        <v>2596411.5</v>
      </c>
      <c r="AQ137" s="87">
        <v>2519769.25</v>
      </c>
      <c r="AR137" s="87">
        <v>2641877.5</v>
      </c>
      <c r="AS137" s="87">
        <v>2552978</v>
      </c>
      <c r="AT137" s="87">
        <v>2610214.75</v>
      </c>
      <c r="AU137" s="87">
        <v>2651420</v>
      </c>
      <c r="AV137" s="87">
        <v>2508532.5</v>
      </c>
      <c r="AW137" s="87">
        <v>2632659.25</v>
      </c>
      <c r="AX137" s="87">
        <v>2590700</v>
      </c>
      <c r="AY137" s="87">
        <v>2543600.25</v>
      </c>
      <c r="AZ137" s="87">
        <v>2828778.75</v>
      </c>
      <c r="BA137" s="87">
        <v>2565716</v>
      </c>
      <c r="BB137" s="87">
        <v>2634141.5</v>
      </c>
      <c r="BC137" s="87">
        <v>2502905.75</v>
      </c>
      <c r="BD137" s="87">
        <v>2555049.75</v>
      </c>
      <c r="BE137" s="87">
        <v>2519498.5</v>
      </c>
      <c r="BF137" s="87">
        <v>2595651.75</v>
      </c>
      <c r="BG137" s="87">
        <v>2642222.75</v>
      </c>
      <c r="BH137" s="87">
        <v>2418786.5</v>
      </c>
      <c r="BI137" s="87">
        <v>2601031.75</v>
      </c>
      <c r="BJ137" s="87">
        <v>2566699</v>
      </c>
      <c r="BK137" s="87">
        <v>2541425.25</v>
      </c>
      <c r="BL137" s="87">
        <v>2939472.25</v>
      </c>
      <c r="BM137" s="87">
        <v>2685206</v>
      </c>
      <c r="BN137" s="87">
        <v>2740783.5</v>
      </c>
      <c r="BO137" s="87">
        <v>2622625</v>
      </c>
      <c r="BP137" s="87">
        <v>2733235.25</v>
      </c>
      <c r="BQ137" s="87">
        <v>2665220.5</v>
      </c>
      <c r="BR137" s="87">
        <v>2783566.5</v>
      </c>
      <c r="BS137" s="87">
        <v>2813849</v>
      </c>
      <c r="BT137" s="87">
        <v>1228024.3799999999</v>
      </c>
      <c r="BU137" s="87">
        <v>0</v>
      </c>
      <c r="BV137" s="87">
        <v>2681975</v>
      </c>
      <c r="BW137" s="87">
        <v>2913217</v>
      </c>
      <c r="BX137" s="87">
        <v>3135780.75</v>
      </c>
      <c r="BY137" s="87">
        <v>2885479.5</v>
      </c>
      <c r="BZ137" s="87">
        <v>3153221.5</v>
      </c>
      <c r="CA137" s="87">
        <v>2950471.75</v>
      </c>
      <c r="CB137" s="87">
        <v>2955677.75</v>
      </c>
      <c r="CC137" s="87">
        <v>2827536.25</v>
      </c>
      <c r="CD137" s="87">
        <v>3027172.5</v>
      </c>
      <c r="CE137" s="87">
        <v>3025820.75</v>
      </c>
      <c r="CF137" s="87">
        <v>2945909.5</v>
      </c>
      <c r="CG137" s="87">
        <v>3096234.5</v>
      </c>
      <c r="CH137" s="87">
        <v>3097120.75</v>
      </c>
      <c r="CI137" s="87">
        <v>3140104.5</v>
      </c>
      <c r="CJ137" s="87">
        <v>3394649.25</v>
      </c>
      <c r="CK137" s="87">
        <v>3181218.25</v>
      </c>
      <c r="CL137" s="87">
        <v>3399760.75</v>
      </c>
      <c r="CM137" s="87">
        <v>3199502</v>
      </c>
      <c r="CN137" s="87">
        <v>3184680.5</v>
      </c>
      <c r="CO137" s="87">
        <v>3128648</v>
      </c>
      <c r="CP137" s="87">
        <v>3251526.5</v>
      </c>
      <c r="CQ137" s="87">
        <v>3235936</v>
      </c>
      <c r="CR137" s="87">
        <v>3122966.5</v>
      </c>
      <c r="CS137" s="87">
        <v>3272131.5</v>
      </c>
      <c r="CT137" s="87">
        <v>3263323.25</v>
      </c>
      <c r="CU137" s="87">
        <v>3314776.25</v>
      </c>
      <c r="CV137" s="87">
        <v>3496638.25</v>
      </c>
      <c r="CW137" s="87">
        <v>3160036.25</v>
      </c>
      <c r="CX137" s="87">
        <v>3493783.5</v>
      </c>
      <c r="CY137" s="87">
        <v>3304020.5</v>
      </c>
      <c r="CZ137" s="87">
        <v>616909.68999999994</v>
      </c>
      <c r="DA137" s="87">
        <v>3223326.5</v>
      </c>
      <c r="DB137" s="87">
        <v>3306721</v>
      </c>
      <c r="DC137" s="87">
        <v>3362833</v>
      </c>
      <c r="DD137" s="87">
        <v>3189819</v>
      </c>
      <c r="DE137" s="87">
        <v>3382153.5</v>
      </c>
      <c r="DF137" s="87">
        <v>3386036</v>
      </c>
      <c r="DG137" s="87">
        <v>3384140.75</v>
      </c>
      <c r="DH137" s="87">
        <v>3622927.5</v>
      </c>
      <c r="DI137" s="87">
        <v>3277234.75</v>
      </c>
      <c r="DJ137" s="87">
        <v>3637256.25</v>
      </c>
      <c r="DK137" s="87">
        <v>3424663.5</v>
      </c>
      <c r="DL137" s="87">
        <v>3449866.5</v>
      </c>
      <c r="DM137" s="87">
        <v>3299942.75</v>
      </c>
      <c r="DN137" s="87">
        <v>3459862.5</v>
      </c>
      <c r="DO137" s="87">
        <v>3503037</v>
      </c>
      <c r="DP137" s="87">
        <v>3301134</v>
      </c>
      <c r="DQ137" s="87">
        <v>3529829.25</v>
      </c>
      <c r="DR137" s="87">
        <v>3519053</v>
      </c>
      <c r="DS137" s="87">
        <v>3530628.5</v>
      </c>
      <c r="DT137" s="87">
        <v>3788101.5</v>
      </c>
      <c r="DU137" s="87">
        <v>3435215.5</v>
      </c>
      <c r="DV137" s="87">
        <v>3802114.5</v>
      </c>
      <c r="DW137" s="87">
        <v>3596616.5</v>
      </c>
      <c r="DX137" s="87">
        <v>3622505.25</v>
      </c>
      <c r="DY137" s="87">
        <v>3457130.25</v>
      </c>
      <c r="DZ137" s="87">
        <v>3645014.25</v>
      </c>
      <c r="EA137" s="87">
        <v>3644571</v>
      </c>
      <c r="EB137" s="87">
        <v>3464766.5</v>
      </c>
      <c r="EC137" s="87">
        <v>3673857</v>
      </c>
      <c r="ED137" s="87">
        <v>3630965</v>
      </c>
      <c r="EE137" s="87">
        <v>3646865.25</v>
      </c>
      <c r="EF137" s="87">
        <v>3874689.5</v>
      </c>
      <c r="EG137" s="87">
        <v>3628144.75</v>
      </c>
      <c r="EH137" s="87">
        <v>3880868.5</v>
      </c>
      <c r="EI137" s="87">
        <v>3177529.5</v>
      </c>
      <c r="EJ137" s="87">
        <v>808303.88</v>
      </c>
      <c r="EK137" s="87">
        <v>3508577.25</v>
      </c>
      <c r="EL137" s="87">
        <v>3697136.5</v>
      </c>
      <c r="EM137" s="87">
        <v>3708100.5</v>
      </c>
      <c r="EN137" s="87">
        <v>3579414.25</v>
      </c>
      <c r="EO137" s="87">
        <v>3751749.75</v>
      </c>
      <c r="EP137" s="87">
        <v>3709502.25</v>
      </c>
      <c r="EQ137" s="87">
        <v>3737202.25</v>
      </c>
      <c r="ER137" s="87">
        <v>4170733</v>
      </c>
      <c r="ES137" s="87">
        <v>3781072</v>
      </c>
      <c r="ET137" s="87">
        <v>4184857.25</v>
      </c>
      <c r="EU137" s="87">
        <v>3865566</v>
      </c>
      <c r="EV137" s="87">
        <v>4018680.25</v>
      </c>
      <c r="EW137" s="87">
        <v>3782399.5</v>
      </c>
      <c r="EX137" s="87">
        <v>3989378.75</v>
      </c>
      <c r="EY137" s="87">
        <v>4044977.5</v>
      </c>
      <c r="EZ137" s="87">
        <v>3828325.75</v>
      </c>
      <c r="FA137" s="87">
        <v>4044262.25</v>
      </c>
      <c r="FB137" s="87">
        <v>4021638</v>
      </c>
      <c r="FC137" s="87">
        <v>4009789.75</v>
      </c>
      <c r="FD137" s="87">
        <v>4700957</v>
      </c>
      <c r="FE137" s="87">
        <v>4269305.5</v>
      </c>
      <c r="FF137" s="87">
        <v>4715857.5</v>
      </c>
      <c r="FG137" s="87">
        <v>4315687</v>
      </c>
      <c r="FH137" s="87">
        <v>4433808</v>
      </c>
      <c r="FI137" s="87">
        <v>4192799.5</v>
      </c>
      <c r="FJ137" s="87">
        <v>4577286</v>
      </c>
      <c r="FK137" s="87">
        <v>4576823.5</v>
      </c>
      <c r="FL137" s="87">
        <v>4312850</v>
      </c>
      <c r="FM137" s="87">
        <v>4641546</v>
      </c>
      <c r="FN137" s="87">
        <v>4523923.5</v>
      </c>
      <c r="FO137" s="87">
        <v>4587262.5</v>
      </c>
      <c r="FP137" s="87">
        <v>5044559</v>
      </c>
      <c r="FQ137" s="87">
        <v>4585380.5</v>
      </c>
      <c r="FR137" s="87">
        <v>5004310.5</v>
      </c>
      <c r="FS137" s="87">
        <v>317849.40999999997</v>
      </c>
      <c r="FT137" s="87">
        <v>1495532.88</v>
      </c>
      <c r="FU137" s="87">
        <v>4531245.5</v>
      </c>
      <c r="FV137" s="87">
        <v>4908002</v>
      </c>
      <c r="FW137" s="87">
        <v>4811544.5</v>
      </c>
      <c r="FX137" s="87">
        <v>4644395</v>
      </c>
      <c r="FY137" s="87">
        <v>4966661</v>
      </c>
      <c r="FZ137" s="87">
        <v>4846435.5</v>
      </c>
      <c r="GA137" s="87">
        <v>4970841.5</v>
      </c>
    </row>
    <row r="138" spans="2:183">
      <c r="B138" s="171" t="s">
        <v>5</v>
      </c>
      <c r="C138" s="172" t="s">
        <v>270</v>
      </c>
      <c r="D138" s="81">
        <v>2.3400009370981016</v>
      </c>
      <c r="E138" s="82">
        <v>2.3400007826003142</v>
      </c>
      <c r="F138" s="82">
        <v>2.3399999648967489</v>
      </c>
      <c r="G138" s="82">
        <v>2.3399996344468166</v>
      </c>
      <c r="H138" s="82">
        <v>2.3400003482942289</v>
      </c>
      <c r="I138" s="82">
        <v>2.3399992848504199</v>
      </c>
      <c r="J138" s="82">
        <v>2.3400004721440064</v>
      </c>
      <c r="K138" s="82">
        <v>2.340000141746458</v>
      </c>
      <c r="L138" s="82">
        <v>2.3399995717530309</v>
      </c>
      <c r="M138" s="82">
        <v>2.3400004621356172</v>
      </c>
      <c r="N138" s="82">
        <v>2.3399995787763146</v>
      </c>
      <c r="O138" s="82">
        <v>2.3400003352776597</v>
      </c>
      <c r="P138" s="82">
        <v>2.4099981746654979</v>
      </c>
      <c r="Q138" s="82">
        <v>2.4099983415288118</v>
      </c>
      <c r="R138" s="82">
        <v>2.4099982037081302</v>
      </c>
      <c r="S138" s="82">
        <v>2.4099989085926348</v>
      </c>
      <c r="T138" s="82">
        <v>2.4099989110300397</v>
      </c>
      <c r="U138" s="82">
        <v>2.4099980236764216</v>
      </c>
      <c r="V138" s="82">
        <v>2.4099986685950796</v>
      </c>
      <c r="W138" s="82">
        <v>2.4099985040003831</v>
      </c>
      <c r="X138" s="82">
        <v>2.4099986841566574</v>
      </c>
      <c r="Y138" s="82">
        <v>2.4099986460132792</v>
      </c>
      <c r="Z138" s="82">
        <v>2.4099984426617658</v>
      </c>
      <c r="AA138" s="82">
        <v>2.4099984888480304</v>
      </c>
      <c r="AB138" s="82">
        <v>2.5419990008398665</v>
      </c>
      <c r="AC138" s="82">
        <v>2.5419993747229173</v>
      </c>
      <c r="AD138" s="82">
        <v>2.5419990251301212</v>
      </c>
      <c r="AE138" s="82">
        <v>2.5419991129999873</v>
      </c>
      <c r="AF138" s="82">
        <v>2.5419988586018416</v>
      </c>
      <c r="AG138" s="82">
        <v>2.5419990506011674</v>
      </c>
      <c r="AH138" s="82">
        <v>2.5419989003219916</v>
      </c>
      <c r="AI138" s="82">
        <v>2.541998823534656</v>
      </c>
      <c r="AJ138" s="82">
        <v>2.5419986809556074</v>
      </c>
      <c r="AK138" s="82">
        <v>2.5419984844557928</v>
      </c>
      <c r="AL138" s="82">
        <v>2.5419986497406599</v>
      </c>
      <c r="AM138" s="82">
        <v>2.5419986367954448</v>
      </c>
      <c r="AN138" s="82">
        <v>2.6549997396315139</v>
      </c>
      <c r="AO138" s="82">
        <v>2.6549986779820998</v>
      </c>
      <c r="AP138" s="82">
        <v>2.6549988552898998</v>
      </c>
      <c r="AQ138" s="82">
        <v>2.6549984358835923</v>
      </c>
      <c r="AR138" s="82">
        <v>2.6549979956448579</v>
      </c>
      <c r="AS138" s="82">
        <v>2.6549986599056972</v>
      </c>
      <c r="AT138" s="82">
        <v>2.6549982516088018</v>
      </c>
      <c r="AU138" s="82">
        <v>2.6549986195393047</v>
      </c>
      <c r="AV138" s="82">
        <v>2.6549993630624211</v>
      </c>
      <c r="AW138" s="82">
        <v>2.6549985672447112</v>
      </c>
      <c r="AX138" s="82">
        <v>2.6549990864761703</v>
      </c>
      <c r="AY138" s="82">
        <v>2.6549985185410336</v>
      </c>
      <c r="AZ138" s="82">
        <v>2.7879962750481488</v>
      </c>
      <c r="BA138" s="82">
        <v>2.7879967042361651</v>
      </c>
      <c r="BB138" s="82">
        <v>2.7879972981798957</v>
      </c>
      <c r="BC138" s="82">
        <v>2.7879955529852105</v>
      </c>
      <c r="BD138" s="82">
        <v>2.787995865553563</v>
      </c>
      <c r="BE138" s="82">
        <v>2.7879966883514919</v>
      </c>
      <c r="BF138" s="82">
        <v>2.7879959233085692</v>
      </c>
      <c r="BG138" s="82">
        <v>2.7879968157893762</v>
      </c>
      <c r="BH138" s="82">
        <v>2.7879965313754633</v>
      </c>
      <c r="BI138" s="82">
        <v>2.7879974818505291</v>
      </c>
      <c r="BJ138" s="82">
        <v>2.7879971370309438</v>
      </c>
      <c r="BK138" s="82">
        <v>2.7879959460260579</v>
      </c>
      <c r="BL138" s="82">
        <v>2.8719996443552511</v>
      </c>
      <c r="BM138" s="82">
        <v>2.8719999889620982</v>
      </c>
      <c r="BN138" s="82">
        <v>2.8720018466932156</v>
      </c>
      <c r="BO138" s="82">
        <v>2.8720012096763421</v>
      </c>
      <c r="BP138" s="82">
        <v>2.8720013968515068</v>
      </c>
      <c r="BQ138" s="82">
        <v>2.8720007949126707</v>
      </c>
      <c r="BR138" s="82">
        <v>2.871999855882394</v>
      </c>
      <c r="BS138" s="82">
        <v>2.8720007249996553</v>
      </c>
      <c r="BT138" s="82">
        <v>2.8720008095700837</v>
      </c>
      <c r="BU138" s="82" t="e">
        <v>#DIV/0!</v>
      </c>
      <c r="BV138" s="82">
        <v>2.8719990355476055</v>
      </c>
      <c r="BW138" s="82">
        <v>2.8719991594236327</v>
      </c>
      <c r="BX138" s="82">
        <v>2.9580036090544559</v>
      </c>
      <c r="BY138" s="82">
        <v>2.9580034742205217</v>
      </c>
      <c r="BZ138" s="82">
        <v>2.9580039474430491</v>
      </c>
      <c r="CA138" s="82">
        <v>2.9580041300368909</v>
      </c>
      <c r="CB138" s="82">
        <v>2.9580038650794211</v>
      </c>
      <c r="CC138" s="82">
        <v>2.9580037995450916</v>
      </c>
      <c r="CD138" s="82">
        <v>2.95800346397938</v>
      </c>
      <c r="CE138" s="82">
        <v>2.9580042431985629</v>
      </c>
      <c r="CF138" s="82">
        <v>2.9580036528953007</v>
      </c>
      <c r="CG138" s="82">
        <v>2.9580041839596336</v>
      </c>
      <c r="CH138" s="82">
        <v>2.9580041579684169</v>
      </c>
      <c r="CI138" s="82">
        <v>2.9580031693854978</v>
      </c>
      <c r="CJ138" s="82">
        <v>3.1060058013739664</v>
      </c>
      <c r="CK138" s="82">
        <v>3.1060070654127956</v>
      </c>
      <c r="CL138" s="82">
        <v>3.1060063197972729</v>
      </c>
      <c r="CM138" s="82">
        <v>3.1060053982233291</v>
      </c>
      <c r="CN138" s="82">
        <v>3.1060059591947295</v>
      </c>
      <c r="CO138" s="82">
        <v>3.1060054069437051</v>
      </c>
      <c r="CP138" s="82">
        <v>3.1060058401031099</v>
      </c>
      <c r="CQ138" s="82">
        <v>3.1060063201183876</v>
      </c>
      <c r="CR138" s="82">
        <v>3.1060055664632698</v>
      </c>
      <c r="CS138" s="82">
        <v>3.1060063762457317</v>
      </c>
      <c r="CT138" s="82">
        <v>3.1060067418130988</v>
      </c>
      <c r="CU138" s="82">
        <v>3.1060064023844949</v>
      </c>
      <c r="CV138" s="82">
        <v>3.1989993515798236</v>
      </c>
      <c r="CW138" s="82">
        <v>3.1989998765564649</v>
      </c>
      <c r="CX138" s="82">
        <v>3.199000059167771</v>
      </c>
      <c r="CY138" s="82">
        <v>3.1990001405072701</v>
      </c>
      <c r="CZ138" s="82">
        <v>3.1990010292231332</v>
      </c>
      <c r="DA138" s="82">
        <v>3.198999516238791</v>
      </c>
      <c r="DB138" s="82">
        <v>3.1989998620260494</v>
      </c>
      <c r="DC138" s="82">
        <v>3.1989990773716013</v>
      </c>
      <c r="DD138" s="82">
        <v>3.199000130374174</v>
      </c>
      <c r="DE138" s="82">
        <v>3.1989992145876971</v>
      </c>
      <c r="DF138" s="82">
        <v>3.1989997006236712</v>
      </c>
      <c r="DG138" s="82">
        <v>3.1990002122179901</v>
      </c>
      <c r="DH138" s="82">
        <v>3.3269946526421346</v>
      </c>
      <c r="DI138" s="82">
        <v>3.3269943082423077</v>
      </c>
      <c r="DJ138" s="82">
        <v>3.3269952456315748</v>
      </c>
      <c r="DK138" s="82">
        <v>3.3269960056387093</v>
      </c>
      <c r="DL138" s="82">
        <v>3.3269957558621237</v>
      </c>
      <c r="DM138" s="82">
        <v>3.3269964210172875</v>
      </c>
      <c r="DN138" s="82">
        <v>3.3269956035756048</v>
      </c>
      <c r="DO138" s="82">
        <v>3.3269956777055656</v>
      </c>
      <c r="DP138" s="82">
        <v>3.3269964065664444</v>
      </c>
      <c r="DQ138" s="82">
        <v>3.3269952578693083</v>
      </c>
      <c r="DR138" s="82">
        <v>3.326994742737317</v>
      </c>
      <c r="DS138" s="82">
        <v>3.3269959845312611</v>
      </c>
      <c r="DT138" s="82">
        <v>3.4929953672393399</v>
      </c>
      <c r="DU138" s="82">
        <v>3.4929953009297656</v>
      </c>
      <c r="DV138" s="82">
        <v>3.4929957301204619</v>
      </c>
      <c r="DW138" s="82">
        <v>3.4929959032802165</v>
      </c>
      <c r="DX138" s="82">
        <v>3.492996299454211</v>
      </c>
      <c r="DY138" s="82">
        <v>3.4929967598901634</v>
      </c>
      <c r="DZ138" s="82">
        <v>3.4929964258017869</v>
      </c>
      <c r="EA138" s="82">
        <v>3.4929974074212224</v>
      </c>
      <c r="EB138" s="82">
        <v>3.4929971122409582</v>
      </c>
      <c r="EC138" s="82">
        <v>3.4929962224352029</v>
      </c>
      <c r="ED138" s="82">
        <v>3.4929960233237414</v>
      </c>
      <c r="EE138" s="82">
        <v>3.49299635058907</v>
      </c>
      <c r="EF138" s="82">
        <v>3.5629918472213795</v>
      </c>
      <c r="EG138" s="82">
        <v>3.5629932100975754</v>
      </c>
      <c r="EH138" s="82">
        <v>3.5629921635753972</v>
      </c>
      <c r="EI138" s="82">
        <v>3.5629925230777451</v>
      </c>
      <c r="EJ138" s="82">
        <v>3.5629982272372649</v>
      </c>
      <c r="EK138" s="82">
        <v>3.5629944364688564</v>
      </c>
      <c r="EL138" s="82">
        <v>3.5629940152873107</v>
      </c>
      <c r="EM138" s="82">
        <v>3.562994211521239</v>
      </c>
      <c r="EN138" s="82">
        <v>3.5629922051469451</v>
      </c>
      <c r="EO138" s="82">
        <v>3.5629939122587464</v>
      </c>
      <c r="EP138" s="82">
        <v>3.562992668442261</v>
      </c>
      <c r="EQ138" s="82">
        <v>3.5629932576599734</v>
      </c>
      <c r="ER138" s="82">
        <v>3.8839960226303116</v>
      </c>
      <c r="ES138" s="82">
        <v>3.8839961900787636</v>
      </c>
      <c r="ET138" s="82">
        <v>3.8839952128242108</v>
      </c>
      <c r="EU138" s="82">
        <v>3.8839967687065111</v>
      </c>
      <c r="EV138" s="82">
        <v>3.8839961205659326</v>
      </c>
      <c r="EW138" s="82">
        <v>3.8839960989575055</v>
      </c>
      <c r="EX138" s="82">
        <v>3.8839962224932032</v>
      </c>
      <c r="EY138" s="82">
        <v>3.8839958164379378</v>
      </c>
      <c r="EZ138" s="82">
        <v>3.8839957997571206</v>
      </c>
      <c r="FA138" s="82">
        <v>3.883996177757902</v>
      </c>
      <c r="FB138" s="82">
        <v>3.8839954918418225</v>
      </c>
      <c r="FC138" s="82">
        <v>3.8839958629884945</v>
      </c>
      <c r="FD138" s="82">
        <v>4.465998581621597</v>
      </c>
      <c r="FE138" s="82">
        <v>4.4659983853469498</v>
      </c>
      <c r="FF138" s="82">
        <v>4.4659966863121534</v>
      </c>
      <c r="FG138" s="82">
        <v>4.4659996873987415</v>
      </c>
      <c r="FH138" s="82">
        <v>4.4659980655166116</v>
      </c>
      <c r="FI138" s="82">
        <v>4.465997709950968</v>
      </c>
      <c r="FJ138" s="82">
        <v>4.4659991516009923</v>
      </c>
      <c r="FK138" s="82">
        <v>4.4659980610361254</v>
      </c>
      <c r="FL138" s="82">
        <v>4.4659988822084804</v>
      </c>
      <c r="FM138" s="82">
        <v>4.4659992696289716</v>
      </c>
      <c r="FN138" s="82">
        <v>4.4659989576000525</v>
      </c>
      <c r="FO138" s="82">
        <v>4.4659997108121559</v>
      </c>
      <c r="FP138" s="82">
        <v>4.8239988270681344</v>
      </c>
      <c r="FQ138" s="82">
        <v>4.8239983735479566</v>
      </c>
      <c r="FR138" s="82">
        <v>4.8239987840112981</v>
      </c>
      <c r="FS138" s="82">
        <v>4.8240000862053529</v>
      </c>
      <c r="FT138" s="82">
        <v>4.8239995912512272</v>
      </c>
      <c r="FU138" s="82">
        <v>4.8239985856048717</v>
      </c>
      <c r="FV138" s="82">
        <v>4.8239983875192403</v>
      </c>
      <c r="FW138" s="82">
        <v>4.8239991492435088</v>
      </c>
      <c r="FX138" s="82">
        <v>4.8239991452982753</v>
      </c>
      <c r="FY138" s="82">
        <v>4.8239990431765047</v>
      </c>
      <c r="FZ138" s="82">
        <v>4.8239990802776287</v>
      </c>
      <c r="GA138" s="82">
        <v>4.8239992522028992</v>
      </c>
    </row>
    <row r="139" spans="2:183">
      <c r="B139" s="96" t="s">
        <v>5</v>
      </c>
      <c r="C139" s="166" t="s">
        <v>38</v>
      </c>
      <c r="D139" s="173">
        <v>131669.47</v>
      </c>
      <c r="E139" s="174">
        <v>116737.81</v>
      </c>
      <c r="F139" s="174">
        <v>124830.42</v>
      </c>
      <c r="G139" s="174">
        <v>123036.02</v>
      </c>
      <c r="H139" s="174">
        <v>127464.69</v>
      </c>
      <c r="I139" s="174">
        <v>119416.19</v>
      </c>
      <c r="J139" s="174">
        <v>124548.44</v>
      </c>
      <c r="K139" s="174">
        <v>125071.93</v>
      </c>
      <c r="L139" s="174">
        <v>121116.51</v>
      </c>
      <c r="M139" s="174">
        <v>127743.9</v>
      </c>
      <c r="N139" s="174">
        <v>125162.12</v>
      </c>
      <c r="O139" s="174">
        <v>126498.66</v>
      </c>
      <c r="P139" s="174">
        <v>137702.59</v>
      </c>
      <c r="Q139" s="174">
        <v>122585.36</v>
      </c>
      <c r="R139" s="174">
        <v>127681.82</v>
      </c>
      <c r="S139" s="174">
        <v>126491.08</v>
      </c>
      <c r="T139" s="174">
        <v>130954.23</v>
      </c>
      <c r="U139" s="174">
        <v>123800.86</v>
      </c>
      <c r="V139" s="174">
        <v>128384.5</v>
      </c>
      <c r="W139" s="174">
        <v>128884.97</v>
      </c>
      <c r="X139" s="174">
        <v>124043.21</v>
      </c>
      <c r="Y139" s="174">
        <v>130635.9</v>
      </c>
      <c r="Z139" s="174">
        <v>128436.97</v>
      </c>
      <c r="AA139" s="174">
        <v>127656.04</v>
      </c>
      <c r="AB139" s="174">
        <v>135945.41</v>
      </c>
      <c r="AC139" s="174">
        <v>125012.73</v>
      </c>
      <c r="AD139" s="174">
        <v>130627.21</v>
      </c>
      <c r="AE139" s="174">
        <v>166673.98000000001</v>
      </c>
      <c r="AF139" s="174">
        <v>33703.230000000003</v>
      </c>
      <c r="AG139" s="174">
        <v>165842.75</v>
      </c>
      <c r="AH139" s="174">
        <v>172537.88</v>
      </c>
      <c r="AI139" s="174">
        <v>171638.02</v>
      </c>
      <c r="AJ139" s="174">
        <v>164605.60999999999</v>
      </c>
      <c r="AK139" s="174">
        <v>174071.8</v>
      </c>
      <c r="AL139" s="174">
        <v>169099.33</v>
      </c>
      <c r="AM139" s="174">
        <v>167570.07999999999</v>
      </c>
      <c r="AN139" s="174">
        <v>183978.31</v>
      </c>
      <c r="AO139" s="174">
        <v>171498.28</v>
      </c>
      <c r="AP139" s="174">
        <v>174569.47</v>
      </c>
      <c r="AQ139" s="174">
        <v>169521.56</v>
      </c>
      <c r="AR139" s="174">
        <v>177969.8</v>
      </c>
      <c r="AS139" s="174">
        <v>171909.25</v>
      </c>
      <c r="AT139" s="174">
        <v>175560.45</v>
      </c>
      <c r="AU139" s="174">
        <v>178606.06</v>
      </c>
      <c r="AV139" s="174">
        <v>168635.05</v>
      </c>
      <c r="AW139" s="174">
        <v>177256.61</v>
      </c>
      <c r="AX139" s="174">
        <v>174744.09</v>
      </c>
      <c r="AY139" s="174">
        <v>170645.22</v>
      </c>
      <c r="AZ139" s="174">
        <v>186207.35999999999</v>
      </c>
      <c r="BA139" s="174">
        <v>168909.62</v>
      </c>
      <c r="BB139" s="174">
        <v>171953.33</v>
      </c>
      <c r="BC139" s="174">
        <v>163038.10999999999</v>
      </c>
      <c r="BD139" s="174">
        <v>166158.44</v>
      </c>
      <c r="BE139" s="174">
        <v>164162.84</v>
      </c>
      <c r="BF139" s="174">
        <v>169093.16</v>
      </c>
      <c r="BG139" s="174">
        <v>172481.75</v>
      </c>
      <c r="BH139" s="174">
        <v>156885.5</v>
      </c>
      <c r="BI139" s="174">
        <v>169492.56</v>
      </c>
      <c r="BJ139" s="174">
        <v>167624</v>
      </c>
      <c r="BK139" s="174">
        <v>165232.62</v>
      </c>
      <c r="BL139" s="174">
        <v>192735.55</v>
      </c>
      <c r="BM139" s="174">
        <v>176232.92</v>
      </c>
      <c r="BN139" s="174">
        <v>178280.19</v>
      </c>
      <c r="BO139" s="174">
        <v>170377.55</v>
      </c>
      <c r="BP139" s="174">
        <v>177686.73</v>
      </c>
      <c r="BQ139" s="174">
        <v>173392.72</v>
      </c>
      <c r="BR139" s="174">
        <v>181311.92</v>
      </c>
      <c r="BS139" s="174">
        <v>183514.33</v>
      </c>
      <c r="BT139" s="174">
        <v>79789.56</v>
      </c>
      <c r="BU139" s="174">
        <v>0</v>
      </c>
      <c r="BV139" s="174">
        <v>175891.72</v>
      </c>
      <c r="BW139" s="174">
        <v>190744.09</v>
      </c>
      <c r="BX139" s="174">
        <v>207480.91</v>
      </c>
      <c r="BY139" s="174">
        <v>191294.3</v>
      </c>
      <c r="BZ139" s="174">
        <v>208760.45</v>
      </c>
      <c r="CA139" s="174">
        <v>194711.95</v>
      </c>
      <c r="CB139" s="174">
        <v>194377.56</v>
      </c>
      <c r="CC139" s="174">
        <v>185753.67</v>
      </c>
      <c r="CD139" s="174">
        <v>199578.58</v>
      </c>
      <c r="CE139" s="174">
        <v>199455.47</v>
      </c>
      <c r="CF139" s="174">
        <v>194298.16</v>
      </c>
      <c r="CG139" s="174">
        <v>204563.20000000001</v>
      </c>
      <c r="CH139" s="174">
        <v>205330.48</v>
      </c>
      <c r="CI139" s="174">
        <v>207784.38</v>
      </c>
      <c r="CJ139" s="174">
        <v>219082.97</v>
      </c>
      <c r="CK139" s="174">
        <v>205313.64</v>
      </c>
      <c r="CL139" s="174">
        <v>219431.42</v>
      </c>
      <c r="CM139" s="174">
        <v>205933.48</v>
      </c>
      <c r="CN139" s="174">
        <v>204209.36</v>
      </c>
      <c r="CO139" s="174">
        <v>200937.16</v>
      </c>
      <c r="CP139" s="174">
        <v>208955.28</v>
      </c>
      <c r="CQ139" s="174">
        <v>207822.7</v>
      </c>
      <c r="CR139" s="174">
        <v>200495.03</v>
      </c>
      <c r="CS139" s="174">
        <v>210388.38</v>
      </c>
      <c r="CT139" s="174">
        <v>210483.34</v>
      </c>
      <c r="CU139" s="174">
        <v>213435.39</v>
      </c>
      <c r="CV139" s="174">
        <v>223823.62</v>
      </c>
      <c r="CW139" s="174">
        <v>202268.62</v>
      </c>
      <c r="CX139" s="174">
        <v>223633.56</v>
      </c>
      <c r="CY139" s="174">
        <v>211022.47</v>
      </c>
      <c r="CZ139" s="174">
        <v>39114.31</v>
      </c>
      <c r="DA139" s="174">
        <v>205337.69</v>
      </c>
      <c r="DB139" s="174">
        <v>210476.94</v>
      </c>
      <c r="DC139" s="174">
        <v>214405.64</v>
      </c>
      <c r="DD139" s="174">
        <v>202963.94</v>
      </c>
      <c r="DE139" s="174">
        <v>215756.16</v>
      </c>
      <c r="DF139" s="174">
        <v>216741.38</v>
      </c>
      <c r="DG139" s="174">
        <v>215946.16</v>
      </c>
      <c r="DH139" s="174">
        <v>229008.75</v>
      </c>
      <c r="DI139" s="174">
        <v>207171.14</v>
      </c>
      <c r="DJ139" s="174">
        <v>229973.44</v>
      </c>
      <c r="DK139" s="174">
        <v>215967.73</v>
      </c>
      <c r="DL139" s="174">
        <v>217004.58</v>
      </c>
      <c r="DM139" s="174">
        <v>207314.84</v>
      </c>
      <c r="DN139" s="174">
        <v>217666.12</v>
      </c>
      <c r="DO139" s="174">
        <v>220640.78</v>
      </c>
      <c r="DP139" s="174">
        <v>207367.72</v>
      </c>
      <c r="DQ139" s="174">
        <v>222499.09</v>
      </c>
      <c r="DR139" s="174">
        <v>222489.91</v>
      </c>
      <c r="DS139" s="174">
        <v>222604.67</v>
      </c>
      <c r="DT139" s="174">
        <v>234227.41</v>
      </c>
      <c r="DU139" s="174">
        <v>212480.03</v>
      </c>
      <c r="DV139" s="174">
        <v>235180.89</v>
      </c>
      <c r="DW139" s="174">
        <v>221963.91</v>
      </c>
      <c r="DX139" s="174">
        <v>222996.23</v>
      </c>
      <c r="DY139" s="174">
        <v>212507.5</v>
      </c>
      <c r="DZ139" s="174">
        <v>224468.83</v>
      </c>
      <c r="EA139" s="174">
        <v>224445.28</v>
      </c>
      <c r="EB139" s="174">
        <v>212984.16</v>
      </c>
      <c r="EC139" s="174">
        <v>226422.88</v>
      </c>
      <c r="ED139" s="174">
        <v>224274.42</v>
      </c>
      <c r="EE139" s="174">
        <v>224641.09</v>
      </c>
      <c r="EF139" s="174">
        <v>241306.48</v>
      </c>
      <c r="EG139" s="174">
        <v>225943.25</v>
      </c>
      <c r="EH139" s="174">
        <v>241723.44</v>
      </c>
      <c r="EI139" s="174">
        <v>197409.53</v>
      </c>
      <c r="EJ139" s="174">
        <v>49915.6</v>
      </c>
      <c r="EK139" s="174">
        <v>217088.39</v>
      </c>
      <c r="EL139" s="174">
        <v>229123.53</v>
      </c>
      <c r="EM139" s="174">
        <v>229879.86</v>
      </c>
      <c r="EN139" s="174">
        <v>221845.69</v>
      </c>
      <c r="EO139" s="174">
        <v>232846.77</v>
      </c>
      <c r="EP139" s="174">
        <v>230757.31</v>
      </c>
      <c r="EQ139" s="174">
        <v>231908.67</v>
      </c>
      <c r="ER139" s="174">
        <v>244455.38</v>
      </c>
      <c r="ES139" s="174">
        <v>221684.36</v>
      </c>
      <c r="ET139" s="174">
        <v>245381.64</v>
      </c>
      <c r="EU139" s="174">
        <v>225617.62</v>
      </c>
      <c r="EV139" s="174">
        <v>234749.41</v>
      </c>
      <c r="EW139" s="174">
        <v>220226.75</v>
      </c>
      <c r="EX139" s="174">
        <v>232752.39</v>
      </c>
      <c r="EY139" s="174">
        <v>236333.02</v>
      </c>
      <c r="EZ139" s="174">
        <v>223172.41</v>
      </c>
      <c r="FA139" s="174">
        <v>236273.25</v>
      </c>
      <c r="FB139" s="174">
        <v>235610.91</v>
      </c>
      <c r="FC139" s="174">
        <v>234079.56</v>
      </c>
      <c r="FD139" s="174">
        <v>245878.06</v>
      </c>
      <c r="FE139" s="174">
        <v>223437.09</v>
      </c>
      <c r="FF139" s="174">
        <v>246822.69</v>
      </c>
      <c r="FG139" s="174">
        <v>224552.09</v>
      </c>
      <c r="FH139" s="174">
        <v>230541.03</v>
      </c>
      <c r="FI139" s="174">
        <v>217404.61</v>
      </c>
      <c r="FJ139" s="174">
        <v>238797.03</v>
      </c>
      <c r="FK139" s="174">
        <v>238797.02</v>
      </c>
      <c r="FL139" s="174">
        <v>224357.55</v>
      </c>
      <c r="FM139" s="174">
        <v>242509.03</v>
      </c>
      <c r="FN139" s="174">
        <v>236431.67</v>
      </c>
      <c r="FO139" s="174">
        <v>239309.05</v>
      </c>
      <c r="FP139" s="174">
        <v>251006.22</v>
      </c>
      <c r="FQ139" s="174">
        <v>228310.47</v>
      </c>
      <c r="FR139" s="174">
        <v>248882.17</v>
      </c>
      <c r="FS139" s="174">
        <v>15760.42</v>
      </c>
      <c r="FT139" s="174">
        <v>73722.89</v>
      </c>
      <c r="FU139" s="174">
        <v>223651.72</v>
      </c>
      <c r="FV139" s="174">
        <v>243554.95</v>
      </c>
      <c r="FW139" s="174">
        <v>238235.7</v>
      </c>
      <c r="FX139" s="174">
        <v>229852.69</v>
      </c>
      <c r="FY139" s="174">
        <v>246758.16</v>
      </c>
      <c r="FZ139" s="174">
        <v>240914.09</v>
      </c>
      <c r="GA139" s="174">
        <v>246950.25</v>
      </c>
    </row>
    <row r="140" spans="2:183">
      <c r="B140" s="171" t="s">
        <v>5</v>
      </c>
      <c r="C140" s="172" t="s">
        <v>39</v>
      </c>
      <c r="D140" s="81">
        <v>1.3960015479383794</v>
      </c>
      <c r="E140" s="82">
        <v>1.3960012197601137</v>
      </c>
      <c r="F140" s="82">
        <v>1.3960011183180496</v>
      </c>
      <c r="G140" s="82">
        <v>1.3960013433997545</v>
      </c>
      <c r="H140" s="82">
        <v>1.3960012923434129</v>
      </c>
      <c r="I140" s="82">
        <v>1.3960013607414403</v>
      </c>
      <c r="J140" s="82">
        <v>1.3960012553520591</v>
      </c>
      <c r="K140" s="82">
        <v>1.396001138481801</v>
      </c>
      <c r="L140" s="82">
        <v>1.3960012494294578</v>
      </c>
      <c r="M140" s="82">
        <v>1.3960013988000917</v>
      </c>
      <c r="N140" s="82">
        <v>1.396001231351274</v>
      </c>
      <c r="O140" s="82">
        <v>1.396001324284059</v>
      </c>
      <c r="P140" s="82">
        <v>1.4339986670415612</v>
      </c>
      <c r="Q140" s="82">
        <v>1.4339984792653682</v>
      </c>
      <c r="R140" s="82">
        <v>1.4339988095104392</v>
      </c>
      <c r="S140" s="82">
        <v>1.4339994059536145</v>
      </c>
      <c r="T140" s="82">
        <v>1.4339990801677598</v>
      </c>
      <c r="U140" s="82">
        <v>1.4339989760530782</v>
      </c>
      <c r="V140" s="82">
        <v>1.4339990394173954</v>
      </c>
      <c r="W140" s="82">
        <v>1.4339990876521507</v>
      </c>
      <c r="X140" s="82">
        <v>1.4339990242955043</v>
      </c>
      <c r="Y140" s="82">
        <v>1.4339992755134523</v>
      </c>
      <c r="Z140" s="82">
        <v>1.4339988790339147</v>
      </c>
      <c r="AA140" s="82">
        <v>1.4339991687354667</v>
      </c>
      <c r="AB140" s="82">
        <v>1.4739985254095784</v>
      </c>
      <c r="AC140" s="82">
        <v>1.4739981370560769</v>
      </c>
      <c r="AD140" s="82">
        <v>1.4739983751029666</v>
      </c>
      <c r="AE140" s="82">
        <v>1.9270004855828151</v>
      </c>
      <c r="AF140" s="82">
        <v>1.9270000000000003</v>
      </c>
      <c r="AG140" s="82">
        <v>1.927001392010002</v>
      </c>
      <c r="AH140" s="82">
        <v>1.927000904653942</v>
      </c>
      <c r="AI140" s="82">
        <v>1.9270014595262153</v>
      </c>
      <c r="AJ140" s="82">
        <v>1.9270013322313351</v>
      </c>
      <c r="AK140" s="82">
        <v>1.927001206646519</v>
      </c>
      <c r="AL140" s="82">
        <v>1.9270007954180273</v>
      </c>
      <c r="AM140" s="82">
        <v>1.9270010004714864</v>
      </c>
      <c r="AN140" s="82">
        <v>1.9700001070778457</v>
      </c>
      <c r="AO140" s="82">
        <v>1.9699991959106311</v>
      </c>
      <c r="AP140" s="82">
        <v>1.9699987586611596</v>
      </c>
      <c r="AQ140" s="82">
        <v>1.9699989308740335</v>
      </c>
      <c r="AR140" s="82">
        <v>1.97</v>
      </c>
      <c r="AS140" s="82">
        <v>1.9699995186996639</v>
      </c>
      <c r="AT140" s="82">
        <v>1.9699995511518567</v>
      </c>
      <c r="AU140" s="82">
        <v>1.9699994485071086</v>
      </c>
      <c r="AV140" s="82">
        <v>1.969998808433487</v>
      </c>
      <c r="AW140" s="82">
        <v>1.9699994443086086</v>
      </c>
      <c r="AX140" s="82">
        <v>1.9699996392439454</v>
      </c>
      <c r="AY140" s="82">
        <v>1.9699986146706379</v>
      </c>
      <c r="AZ140" s="82">
        <v>2.0169993175835961</v>
      </c>
      <c r="BA140" s="82">
        <v>2.0169998686457373</v>
      </c>
      <c r="BB140" s="82">
        <v>2.017000539576784</v>
      </c>
      <c r="BC140" s="82">
        <v>2.016999579374505</v>
      </c>
      <c r="BD140" s="82">
        <v>2.0169999635829519</v>
      </c>
      <c r="BE140" s="82">
        <v>2.0170002064145787</v>
      </c>
      <c r="BF140" s="82">
        <v>2.0169997852899777</v>
      </c>
      <c r="BG140" s="82">
        <v>2.0170001403278994</v>
      </c>
      <c r="BH140" s="82">
        <v>2.0170001645633415</v>
      </c>
      <c r="BI140" s="82">
        <v>2.0170001904036559</v>
      </c>
      <c r="BJ140" s="82">
        <v>2.0170000577578406</v>
      </c>
      <c r="BK140" s="82">
        <v>2.0169997558593749</v>
      </c>
      <c r="BL140" s="82">
        <v>2.0680001931351195</v>
      </c>
      <c r="BM140" s="82">
        <v>2.0680003285652262</v>
      </c>
      <c r="BN140" s="82">
        <v>2.0679997448062268</v>
      </c>
      <c r="BO140" s="82">
        <v>2.0679999174633075</v>
      </c>
      <c r="BP140" s="82">
        <v>2.0680003957077351</v>
      </c>
      <c r="BQ140" s="82">
        <v>2.068000228992338</v>
      </c>
      <c r="BR140" s="82">
        <v>2.0680002281151983</v>
      </c>
      <c r="BS140" s="82">
        <v>2.0680001126887535</v>
      </c>
      <c r="BT140" s="82">
        <v>2.0679999668247331</v>
      </c>
      <c r="BU140" s="82" t="e">
        <v>#DIV/0!</v>
      </c>
      <c r="BV140" s="82">
        <v>2.068000564347356</v>
      </c>
      <c r="BW140" s="82">
        <v>2.068000455353658</v>
      </c>
      <c r="BX140" s="82">
        <v>2.1220024341351662</v>
      </c>
      <c r="BY140" s="82">
        <v>2.1220027066601586</v>
      </c>
      <c r="BZ140" s="82">
        <v>2.122002154931439</v>
      </c>
      <c r="CA140" s="82">
        <v>2.1220021883507378</v>
      </c>
      <c r="CB140" s="82">
        <v>2.1220025982249102</v>
      </c>
      <c r="CC140" s="82">
        <v>2.1220017821035677</v>
      </c>
      <c r="CD140" s="82">
        <v>2.1220025092502017</v>
      </c>
      <c r="CE140" s="82">
        <v>2.1220021490733449</v>
      </c>
      <c r="CF140" s="82">
        <v>2.1220021930111965</v>
      </c>
      <c r="CG140" s="82">
        <v>2.1220028837875127</v>
      </c>
      <c r="CH140" s="82">
        <v>2.1220025092339396</v>
      </c>
      <c r="CI140" s="82">
        <v>2.1220026756809198</v>
      </c>
      <c r="CJ140" s="82">
        <v>2.1780012725049458</v>
      </c>
      <c r="CK140" s="82">
        <v>2.1780012093309433</v>
      </c>
      <c r="CL140" s="82">
        <v>2.1780009727143694</v>
      </c>
      <c r="CM140" s="82">
        <v>2.178001006857631</v>
      </c>
      <c r="CN140" s="82">
        <v>2.1780008532423207</v>
      </c>
      <c r="CO140" s="82">
        <v>2.1780011619638922</v>
      </c>
      <c r="CP140" s="82">
        <v>2.1780014384139923</v>
      </c>
      <c r="CQ140" s="82">
        <v>2.1780012366509816</v>
      </c>
      <c r="CR140" s="82">
        <v>2.1780012079787427</v>
      </c>
      <c r="CS140" s="82">
        <v>2.1780011801608747</v>
      </c>
      <c r="CT140" s="82">
        <v>2.1780011713503433</v>
      </c>
      <c r="CU140" s="82">
        <v>2.1780010408588106</v>
      </c>
      <c r="CV140" s="82">
        <v>2.2360001998001997</v>
      </c>
      <c r="CW140" s="82">
        <v>2.2360006632765863</v>
      </c>
      <c r="CX140" s="82">
        <v>2.2360001999700043</v>
      </c>
      <c r="CY140" s="82">
        <v>2.2359996821192052</v>
      </c>
      <c r="CZ140" s="82">
        <v>2.2359978277025094</v>
      </c>
      <c r="DA140" s="82">
        <v>2.2359999607982348</v>
      </c>
      <c r="DB140" s="82">
        <v>2.2360002549638271</v>
      </c>
      <c r="DC140" s="82">
        <v>2.236000750876022</v>
      </c>
      <c r="DD140" s="82">
        <v>2.2359998237322491</v>
      </c>
      <c r="DE140" s="82">
        <v>2.2360004974505658</v>
      </c>
      <c r="DF140" s="82">
        <v>2.2360008913409937</v>
      </c>
      <c r="DG140" s="82">
        <v>2.2359998757468134</v>
      </c>
      <c r="DH140" s="82">
        <v>2.2970014744380585</v>
      </c>
      <c r="DI140" s="82">
        <v>2.2970012861451128</v>
      </c>
      <c r="DJ140" s="82">
        <v>2.2970009688470721</v>
      </c>
      <c r="DK140" s="82">
        <v>2.2970012209960262</v>
      </c>
      <c r="DL140" s="82">
        <v>2.2970010479184526</v>
      </c>
      <c r="DM140" s="82">
        <v>2.2970002636984708</v>
      </c>
      <c r="DN140" s="82">
        <v>2.297001086945051</v>
      </c>
      <c r="DO140" s="82">
        <v>2.2970015407678854</v>
      </c>
      <c r="DP140" s="82">
        <v>2.2970008064015879</v>
      </c>
      <c r="DQ140" s="82">
        <v>2.2970019098745675</v>
      </c>
      <c r="DR140" s="82">
        <v>2.2970019925460194</v>
      </c>
      <c r="DS140" s="82">
        <v>2.2970010628308448</v>
      </c>
      <c r="DT140" s="82">
        <v>2.3599976825962981</v>
      </c>
      <c r="DU140" s="82">
        <v>2.3599976675478151</v>
      </c>
      <c r="DV140" s="82">
        <v>2.3599980933840428</v>
      </c>
      <c r="DW140" s="82">
        <v>2.3599975970892881</v>
      </c>
      <c r="DX140" s="82">
        <v>2.3599982008678166</v>
      </c>
      <c r="DY140" s="82">
        <v>2.3599987117638173</v>
      </c>
      <c r="DZ140" s="82">
        <v>2.3599977921231363</v>
      </c>
      <c r="EA140" s="82">
        <v>2.3599983176312249</v>
      </c>
      <c r="EB140" s="82">
        <v>2.3599980498096347</v>
      </c>
      <c r="EC140" s="82">
        <v>2.3599974984886702</v>
      </c>
      <c r="ED140" s="82">
        <v>2.3599983584407713</v>
      </c>
      <c r="EE140" s="82">
        <v>2.3599975837036569</v>
      </c>
      <c r="EF140" s="82">
        <v>2.4239970265899204</v>
      </c>
      <c r="EG140" s="82">
        <v>2.4239977041336322</v>
      </c>
      <c r="EH140" s="82">
        <v>2.4239973526137923</v>
      </c>
      <c r="EI140" s="82">
        <v>2.4239980677714192</v>
      </c>
      <c r="EJ140" s="82">
        <v>2.4240004972747013</v>
      </c>
      <c r="EK140" s="82">
        <v>2.4239977444784389</v>
      </c>
      <c r="EL140" s="82">
        <v>2.4239976513652763</v>
      </c>
      <c r="EM140" s="82">
        <v>2.4239981019665735</v>
      </c>
      <c r="EN140" s="82">
        <v>2.4239973295629618</v>
      </c>
      <c r="EO140" s="82">
        <v>2.4239974390739025</v>
      </c>
      <c r="EP140" s="82">
        <v>2.4239977100118701</v>
      </c>
      <c r="EQ140" s="82">
        <v>2.4239973032862281</v>
      </c>
      <c r="ER140" s="82">
        <v>2.4899962312197608</v>
      </c>
      <c r="ES140" s="82">
        <v>2.4899961810625628</v>
      </c>
      <c r="ET140" s="82">
        <v>2.4899960424974887</v>
      </c>
      <c r="EU140" s="82">
        <v>2.4899968656742772</v>
      </c>
      <c r="EV140" s="82">
        <v>2.489996605746895</v>
      </c>
      <c r="EW140" s="82">
        <v>2.4899965628201155</v>
      </c>
      <c r="EX140" s="82">
        <v>2.4899961487028617</v>
      </c>
      <c r="EY140" s="82">
        <v>2.4899963124124196</v>
      </c>
      <c r="EZ140" s="82">
        <v>2.4899964966148818</v>
      </c>
      <c r="FA140" s="82">
        <v>2.4899962060934353</v>
      </c>
      <c r="FB140" s="82">
        <v>2.4899961954281729</v>
      </c>
      <c r="FC140" s="82">
        <v>2.4899961705386775</v>
      </c>
      <c r="FD140" s="82">
        <v>2.5600031235033214</v>
      </c>
      <c r="FE140" s="82">
        <v>2.5600033226397798</v>
      </c>
      <c r="FF140" s="82">
        <v>2.5600030078307316</v>
      </c>
      <c r="FG140" s="82">
        <v>2.5600017556740191</v>
      </c>
      <c r="FH140" s="82">
        <v>2.560002553994781</v>
      </c>
      <c r="FI140" s="82">
        <v>2.5600022844062189</v>
      </c>
      <c r="FJ140" s="82">
        <v>2.5600024656946827</v>
      </c>
      <c r="FK140" s="82">
        <v>2.560002358490566</v>
      </c>
      <c r="FL140" s="82">
        <v>2.5600019854038583</v>
      </c>
      <c r="FM140" s="82">
        <v>2.5600024279531302</v>
      </c>
      <c r="FN140" s="82">
        <v>2.5600033565767251</v>
      </c>
      <c r="FO140" s="82">
        <v>2.5600026743688487</v>
      </c>
      <c r="FP140" s="82">
        <v>2.6320028940828588</v>
      </c>
      <c r="FQ140" s="82">
        <v>2.6320030203818132</v>
      </c>
      <c r="FR140" s="82">
        <v>2.6320026438240274</v>
      </c>
      <c r="FS140" s="82">
        <v>2.632000668002672</v>
      </c>
      <c r="FT140" s="82">
        <v>2.6320015565758186</v>
      </c>
      <c r="FU140" s="82">
        <v>2.6320017887824512</v>
      </c>
      <c r="FV140" s="82">
        <v>2.6320021397077897</v>
      </c>
      <c r="FW140" s="82">
        <v>2.6320024305363754</v>
      </c>
      <c r="FX140" s="82">
        <v>2.6320014886064356</v>
      </c>
      <c r="FY140" s="82">
        <v>2.6320028159098907</v>
      </c>
      <c r="FZ140" s="82">
        <v>2.6320031333098806</v>
      </c>
      <c r="GA140" s="82">
        <v>2.63200232344979</v>
      </c>
    </row>
    <row r="141" spans="2:183">
      <c r="B141" s="96" t="s">
        <v>5</v>
      </c>
      <c r="C141" s="166" t="s">
        <v>40</v>
      </c>
      <c r="D141" s="175">
        <v>1.42</v>
      </c>
      <c r="E141" s="176">
        <v>2.83</v>
      </c>
      <c r="F141" s="176">
        <v>1.42</v>
      </c>
      <c r="G141" s="176">
        <v>1.42</v>
      </c>
      <c r="H141" s="176">
        <v>2.12</v>
      </c>
      <c r="I141" s="176">
        <v>0.71</v>
      </c>
      <c r="J141" s="176">
        <v>2.42</v>
      </c>
      <c r="K141" s="176">
        <v>1.42</v>
      </c>
      <c r="L141" s="176">
        <v>2.42</v>
      </c>
      <c r="M141" s="176">
        <v>2.12</v>
      </c>
      <c r="N141" s="176">
        <v>1.42</v>
      </c>
      <c r="O141" s="176">
        <v>2.83</v>
      </c>
      <c r="P141" s="176">
        <v>1.42</v>
      </c>
      <c r="Q141" s="176">
        <v>2.12</v>
      </c>
      <c r="R141" s="176">
        <v>1.42</v>
      </c>
      <c r="S141" s="176">
        <v>0.71</v>
      </c>
      <c r="T141" s="176">
        <v>2.83</v>
      </c>
      <c r="U141" s="176">
        <v>2.12</v>
      </c>
      <c r="V141" s="176">
        <v>1.42</v>
      </c>
      <c r="W141" s="176">
        <v>1.42</v>
      </c>
      <c r="X141" s="176">
        <v>2.12</v>
      </c>
      <c r="Y141" s="176">
        <v>2.12</v>
      </c>
      <c r="Z141" s="176">
        <v>1.42</v>
      </c>
      <c r="AA141" s="176">
        <v>1.42</v>
      </c>
      <c r="AB141" s="176">
        <v>2.12</v>
      </c>
      <c r="AC141" s="176">
        <v>2.12</v>
      </c>
      <c r="AD141" s="176">
        <v>2.83</v>
      </c>
      <c r="AE141" s="176">
        <v>1.42</v>
      </c>
      <c r="AF141" s="176">
        <v>1.71</v>
      </c>
      <c r="AG141" s="176">
        <v>1.42</v>
      </c>
      <c r="AH141" s="176">
        <v>1.42</v>
      </c>
      <c r="AI141" s="176">
        <v>2.12</v>
      </c>
      <c r="AJ141" s="176">
        <v>1.42</v>
      </c>
      <c r="AK141" s="176">
        <v>2.12</v>
      </c>
      <c r="AL141" s="176">
        <v>2.12</v>
      </c>
      <c r="AM141" s="176">
        <v>1.42</v>
      </c>
      <c r="AN141" s="176">
        <v>1.42</v>
      </c>
      <c r="AO141" s="176">
        <v>3.12</v>
      </c>
      <c r="AP141" s="176">
        <v>1.42</v>
      </c>
      <c r="AQ141" s="176">
        <v>2.12</v>
      </c>
      <c r="AR141" s="176">
        <v>0.71</v>
      </c>
      <c r="AS141" s="176">
        <v>2.71</v>
      </c>
      <c r="AT141" s="176">
        <v>1.42</v>
      </c>
      <c r="AU141" s="176">
        <v>1.42</v>
      </c>
      <c r="AV141" s="176">
        <v>1.42</v>
      </c>
      <c r="AW141" s="176">
        <v>2.12</v>
      </c>
      <c r="AX141" s="176">
        <v>1.42</v>
      </c>
      <c r="AY141" s="176">
        <v>3.54</v>
      </c>
      <c r="AZ141" s="176">
        <v>2.12</v>
      </c>
      <c r="BA141" s="176">
        <v>2.12</v>
      </c>
      <c r="BB141" s="176">
        <v>2.12</v>
      </c>
      <c r="BC141" s="176">
        <v>1.42</v>
      </c>
      <c r="BD141" s="176">
        <v>2.83</v>
      </c>
      <c r="BE141" s="176">
        <v>2.12</v>
      </c>
      <c r="BF141" s="176">
        <v>2.12</v>
      </c>
      <c r="BG141" s="176">
        <v>2.12</v>
      </c>
      <c r="BH141" s="176">
        <v>2.12</v>
      </c>
      <c r="BI141" s="176">
        <v>1.42</v>
      </c>
      <c r="BJ141" s="176">
        <v>2.12</v>
      </c>
      <c r="BK141" s="176">
        <v>2.83</v>
      </c>
      <c r="BL141" s="176">
        <v>3.54</v>
      </c>
      <c r="BM141" s="176">
        <v>1.42</v>
      </c>
      <c r="BN141" s="176">
        <v>3.54</v>
      </c>
      <c r="BO141" s="176">
        <v>2.12</v>
      </c>
      <c r="BP141" s="176">
        <v>1.42</v>
      </c>
      <c r="BQ141" s="176">
        <v>1.42</v>
      </c>
      <c r="BR141" s="176">
        <v>1.42</v>
      </c>
      <c r="BS141" s="176">
        <v>1.42</v>
      </c>
      <c r="BT141" s="176">
        <v>1.42</v>
      </c>
      <c r="BU141" s="176">
        <v>0</v>
      </c>
      <c r="BV141" s="176">
        <v>2.42</v>
      </c>
      <c r="BW141" s="176">
        <v>1.42</v>
      </c>
      <c r="BX141" s="176">
        <v>2.12</v>
      </c>
      <c r="BY141" s="176">
        <v>1.42</v>
      </c>
      <c r="BZ141" s="176">
        <v>2.12</v>
      </c>
      <c r="CA141" s="176">
        <v>2.12</v>
      </c>
      <c r="CB141" s="176">
        <v>2.12</v>
      </c>
      <c r="CC141" s="176">
        <v>1.42</v>
      </c>
      <c r="CD141" s="176">
        <v>2.12</v>
      </c>
      <c r="CE141" s="176">
        <v>2.83</v>
      </c>
      <c r="CF141" s="176">
        <v>1.42</v>
      </c>
      <c r="CG141" s="176">
        <v>2.83</v>
      </c>
      <c r="CH141" s="176">
        <v>1.42</v>
      </c>
      <c r="CI141" s="176">
        <v>2.12</v>
      </c>
      <c r="CJ141" s="176">
        <v>2.12</v>
      </c>
      <c r="CK141" s="176">
        <v>1.42</v>
      </c>
      <c r="CL141" s="176">
        <v>2.12</v>
      </c>
      <c r="CM141" s="176">
        <v>1.42</v>
      </c>
      <c r="CN141" s="176">
        <v>2.12</v>
      </c>
      <c r="CO141" s="176">
        <v>1.42</v>
      </c>
      <c r="CP141" s="176">
        <v>2.12</v>
      </c>
      <c r="CQ141" s="176">
        <v>0.71</v>
      </c>
      <c r="CR141" s="176">
        <v>1.42</v>
      </c>
      <c r="CS141" s="176">
        <v>2.12</v>
      </c>
      <c r="CT141" s="176">
        <v>2.12</v>
      </c>
      <c r="CU141" s="176">
        <v>2.12</v>
      </c>
      <c r="CV141" s="176">
        <v>2.12</v>
      </c>
      <c r="CW141" s="176">
        <v>1.42</v>
      </c>
      <c r="CX141" s="176">
        <v>2.83</v>
      </c>
      <c r="CY141" s="176">
        <v>1.42</v>
      </c>
      <c r="CZ141" s="176">
        <v>1.71</v>
      </c>
      <c r="DA141" s="176">
        <v>1.42</v>
      </c>
      <c r="DB141" s="176">
        <v>2.12</v>
      </c>
      <c r="DC141" s="176">
        <v>1.42</v>
      </c>
      <c r="DD141" s="176">
        <v>2.12</v>
      </c>
      <c r="DE141" s="176">
        <v>2.12</v>
      </c>
      <c r="DF141" s="176">
        <v>1.42</v>
      </c>
      <c r="DG141" s="176">
        <v>2.12</v>
      </c>
      <c r="DH141" s="176">
        <v>2.12</v>
      </c>
      <c r="DI141" s="176">
        <v>1.42</v>
      </c>
      <c r="DJ141" s="176">
        <v>1.71</v>
      </c>
      <c r="DK141" s="176">
        <v>1.42</v>
      </c>
      <c r="DL141" s="176">
        <v>1.42</v>
      </c>
      <c r="DM141" s="176">
        <v>2.12</v>
      </c>
      <c r="DN141" s="176">
        <v>2.12</v>
      </c>
      <c r="DO141" s="176">
        <v>1.42</v>
      </c>
      <c r="DP141" s="176">
        <v>2.12</v>
      </c>
      <c r="DQ141" s="176">
        <v>2.12</v>
      </c>
      <c r="DR141" s="176">
        <v>2.12</v>
      </c>
      <c r="DS141" s="176">
        <v>2.12</v>
      </c>
      <c r="DT141" s="176">
        <v>2.83</v>
      </c>
      <c r="DU141" s="176">
        <v>0.71</v>
      </c>
      <c r="DV141" s="176">
        <v>2.12</v>
      </c>
      <c r="DW141" s="176">
        <v>0.71</v>
      </c>
      <c r="DX141" s="176">
        <v>1.71</v>
      </c>
      <c r="DY141" s="176">
        <v>2.12</v>
      </c>
      <c r="DZ141" s="176">
        <v>1.42</v>
      </c>
      <c r="EA141" s="176">
        <v>1.42</v>
      </c>
      <c r="EB141" s="176">
        <v>2.12</v>
      </c>
      <c r="EC141" s="176">
        <v>1.42</v>
      </c>
      <c r="ED141" s="176">
        <v>2.83</v>
      </c>
      <c r="EE141" s="176">
        <v>1.42</v>
      </c>
      <c r="EF141" s="176">
        <v>1.42</v>
      </c>
      <c r="EG141" s="176">
        <v>2.12</v>
      </c>
      <c r="EH141" s="176">
        <v>1.42</v>
      </c>
      <c r="EI141" s="176">
        <v>1.42</v>
      </c>
      <c r="EJ141" s="176">
        <v>1.71</v>
      </c>
      <c r="EK141" s="176">
        <v>2.12</v>
      </c>
      <c r="EL141" s="176">
        <v>2.12</v>
      </c>
      <c r="EM141" s="176">
        <v>1.42</v>
      </c>
      <c r="EN141" s="176">
        <v>0.71</v>
      </c>
      <c r="EO141" s="176">
        <v>2.83</v>
      </c>
      <c r="EP141" s="176">
        <v>2.12</v>
      </c>
      <c r="EQ141" s="176">
        <v>3.54</v>
      </c>
      <c r="ER141" s="176">
        <v>2.83</v>
      </c>
      <c r="ES141" s="176">
        <v>2.12</v>
      </c>
      <c r="ET141" s="176">
        <v>2.12</v>
      </c>
      <c r="EU141" s="176">
        <v>1.42</v>
      </c>
      <c r="EV141" s="176">
        <v>1.42</v>
      </c>
      <c r="EW141" s="176">
        <v>2.12</v>
      </c>
      <c r="EX141" s="176">
        <v>2.83</v>
      </c>
      <c r="EY141" s="176">
        <v>1.42</v>
      </c>
      <c r="EZ141" s="176">
        <v>2.12</v>
      </c>
      <c r="FA141" s="176">
        <v>1.42</v>
      </c>
      <c r="FB141" s="176">
        <v>2.12</v>
      </c>
      <c r="FC141" s="176">
        <v>2.12</v>
      </c>
      <c r="FD141" s="176">
        <v>2.83</v>
      </c>
      <c r="FE141" s="176">
        <v>1.42</v>
      </c>
      <c r="FF141" s="176">
        <v>2.12</v>
      </c>
      <c r="FG141" s="176">
        <v>1.42</v>
      </c>
      <c r="FH141" s="176">
        <v>2.12</v>
      </c>
      <c r="FI141" s="176">
        <v>2.12</v>
      </c>
      <c r="FJ141" s="176">
        <v>1.42</v>
      </c>
      <c r="FK141" s="176">
        <v>2.12</v>
      </c>
      <c r="FL141" s="176">
        <v>1.42</v>
      </c>
      <c r="FM141" s="176">
        <v>2.12</v>
      </c>
      <c r="FN141" s="176">
        <v>2.12</v>
      </c>
      <c r="FO141" s="176">
        <v>2.12</v>
      </c>
      <c r="FP141" s="176">
        <v>2.83</v>
      </c>
      <c r="FQ141" s="176">
        <v>2.83</v>
      </c>
      <c r="FR141" s="176">
        <v>2.12</v>
      </c>
      <c r="FS141" s="176">
        <v>0.71</v>
      </c>
      <c r="FT141" s="176">
        <v>1.71</v>
      </c>
      <c r="FU141" s="176">
        <v>2.12</v>
      </c>
      <c r="FV141" s="176">
        <v>1.42</v>
      </c>
      <c r="FW141" s="176">
        <v>1.42</v>
      </c>
      <c r="FX141" s="176">
        <v>1.42</v>
      </c>
      <c r="FY141" s="176">
        <v>2.12</v>
      </c>
      <c r="FZ141" s="176">
        <v>2.12</v>
      </c>
      <c r="GA141" s="176">
        <v>1.42</v>
      </c>
    </row>
    <row r="142" spans="2:183">
      <c r="B142" s="96" t="s">
        <v>5</v>
      </c>
      <c r="C142" s="166" t="s">
        <v>41</v>
      </c>
      <c r="D142" s="175">
        <v>692</v>
      </c>
      <c r="E142" s="176">
        <v>625</v>
      </c>
      <c r="F142" s="176">
        <v>692</v>
      </c>
      <c r="G142" s="176">
        <v>670</v>
      </c>
      <c r="H142" s="176">
        <v>692</v>
      </c>
      <c r="I142" s="176">
        <v>670</v>
      </c>
      <c r="J142" s="176">
        <v>692</v>
      </c>
      <c r="K142" s="176">
        <v>692</v>
      </c>
      <c r="L142" s="176">
        <v>670</v>
      </c>
      <c r="M142" s="176">
        <v>692</v>
      </c>
      <c r="N142" s="176">
        <v>670</v>
      </c>
      <c r="O142" s="176">
        <v>692</v>
      </c>
      <c r="P142" s="176">
        <v>692</v>
      </c>
      <c r="Q142" s="176">
        <v>625</v>
      </c>
      <c r="R142" s="176">
        <v>692</v>
      </c>
      <c r="S142" s="176">
        <v>670</v>
      </c>
      <c r="T142" s="176">
        <v>692</v>
      </c>
      <c r="U142" s="176">
        <v>670</v>
      </c>
      <c r="V142" s="176">
        <v>692</v>
      </c>
      <c r="W142" s="176">
        <v>692</v>
      </c>
      <c r="X142" s="176">
        <v>670</v>
      </c>
      <c r="Y142" s="176">
        <v>692</v>
      </c>
      <c r="Z142" s="176">
        <v>670</v>
      </c>
      <c r="AA142" s="176">
        <v>692</v>
      </c>
      <c r="AB142" s="176">
        <v>692</v>
      </c>
      <c r="AC142" s="176">
        <v>625</v>
      </c>
      <c r="AD142" s="176">
        <v>692</v>
      </c>
      <c r="AE142" s="176">
        <v>670</v>
      </c>
      <c r="AF142" s="176">
        <v>134</v>
      </c>
      <c r="AG142" s="176">
        <v>670</v>
      </c>
      <c r="AH142" s="176">
        <v>692</v>
      </c>
      <c r="AI142" s="176">
        <v>692</v>
      </c>
      <c r="AJ142" s="176">
        <v>670</v>
      </c>
      <c r="AK142" s="176">
        <v>692</v>
      </c>
      <c r="AL142" s="176">
        <v>670</v>
      </c>
      <c r="AM142" s="176">
        <v>692</v>
      </c>
      <c r="AN142" s="176">
        <v>692</v>
      </c>
      <c r="AO142" s="176">
        <v>648</v>
      </c>
      <c r="AP142" s="176">
        <v>692</v>
      </c>
      <c r="AQ142" s="176">
        <v>670</v>
      </c>
      <c r="AR142" s="176">
        <v>692</v>
      </c>
      <c r="AS142" s="176">
        <v>670</v>
      </c>
      <c r="AT142" s="176">
        <v>692</v>
      </c>
      <c r="AU142" s="176">
        <v>692</v>
      </c>
      <c r="AV142" s="176">
        <v>670</v>
      </c>
      <c r="AW142" s="176">
        <v>692</v>
      </c>
      <c r="AX142" s="176">
        <v>670</v>
      </c>
      <c r="AY142" s="176">
        <v>692</v>
      </c>
      <c r="AZ142" s="176">
        <v>692</v>
      </c>
      <c r="BA142" s="176">
        <v>625</v>
      </c>
      <c r="BB142" s="176">
        <v>692</v>
      </c>
      <c r="BC142" s="176">
        <v>670</v>
      </c>
      <c r="BD142" s="176">
        <v>692</v>
      </c>
      <c r="BE142" s="176">
        <v>670</v>
      </c>
      <c r="BF142" s="176">
        <v>692</v>
      </c>
      <c r="BG142" s="176">
        <v>692</v>
      </c>
      <c r="BH142" s="176">
        <v>670</v>
      </c>
      <c r="BI142" s="176">
        <v>692</v>
      </c>
      <c r="BJ142" s="176">
        <v>670</v>
      </c>
      <c r="BK142" s="176">
        <v>692</v>
      </c>
      <c r="BL142" s="176">
        <v>692</v>
      </c>
      <c r="BM142" s="176">
        <v>625</v>
      </c>
      <c r="BN142" s="176">
        <v>692</v>
      </c>
      <c r="BO142" s="176">
        <v>670</v>
      </c>
      <c r="BP142" s="176">
        <v>692</v>
      </c>
      <c r="BQ142" s="176">
        <v>670</v>
      </c>
      <c r="BR142" s="176">
        <v>692</v>
      </c>
      <c r="BS142" s="176">
        <v>692</v>
      </c>
      <c r="BT142" s="176">
        <v>313</v>
      </c>
      <c r="BU142" s="176">
        <v>0</v>
      </c>
      <c r="BV142" s="176">
        <v>625</v>
      </c>
      <c r="BW142" s="176">
        <v>692</v>
      </c>
      <c r="BX142" s="176">
        <v>692</v>
      </c>
      <c r="BY142" s="176">
        <v>625</v>
      </c>
      <c r="BZ142" s="176">
        <v>692</v>
      </c>
      <c r="CA142" s="176">
        <v>670</v>
      </c>
      <c r="CB142" s="176">
        <v>692</v>
      </c>
      <c r="CC142" s="176">
        <v>670</v>
      </c>
      <c r="CD142" s="176">
        <v>692</v>
      </c>
      <c r="CE142" s="176">
        <v>692</v>
      </c>
      <c r="CF142" s="176">
        <v>670</v>
      </c>
      <c r="CG142" s="176">
        <v>692</v>
      </c>
      <c r="CH142" s="176">
        <v>670</v>
      </c>
      <c r="CI142" s="176">
        <v>692</v>
      </c>
      <c r="CJ142" s="176">
        <v>692</v>
      </c>
      <c r="CK142" s="176">
        <v>648</v>
      </c>
      <c r="CL142" s="176">
        <v>692</v>
      </c>
      <c r="CM142" s="176">
        <v>670</v>
      </c>
      <c r="CN142" s="176">
        <v>692</v>
      </c>
      <c r="CO142" s="176">
        <v>670</v>
      </c>
      <c r="CP142" s="176">
        <v>692</v>
      </c>
      <c r="CQ142" s="176">
        <v>692</v>
      </c>
      <c r="CR142" s="176">
        <v>670</v>
      </c>
      <c r="CS142" s="176">
        <v>692</v>
      </c>
      <c r="CT142" s="176">
        <v>670</v>
      </c>
      <c r="CU142" s="176">
        <v>692</v>
      </c>
      <c r="CV142" s="176">
        <v>692</v>
      </c>
      <c r="CW142" s="176">
        <v>625</v>
      </c>
      <c r="CX142" s="176">
        <v>692</v>
      </c>
      <c r="CY142" s="176">
        <v>670</v>
      </c>
      <c r="CZ142" s="176">
        <v>134</v>
      </c>
      <c r="DA142" s="176">
        <v>670</v>
      </c>
      <c r="DB142" s="176">
        <v>692</v>
      </c>
      <c r="DC142" s="176">
        <v>692</v>
      </c>
      <c r="DD142" s="176">
        <v>670</v>
      </c>
      <c r="DE142" s="176">
        <v>692</v>
      </c>
      <c r="DF142" s="176">
        <v>670</v>
      </c>
      <c r="DG142" s="176">
        <v>692</v>
      </c>
      <c r="DH142" s="176">
        <v>692</v>
      </c>
      <c r="DI142" s="176">
        <v>625</v>
      </c>
      <c r="DJ142" s="176">
        <v>692</v>
      </c>
      <c r="DK142" s="176">
        <v>670</v>
      </c>
      <c r="DL142" s="176">
        <v>692</v>
      </c>
      <c r="DM142" s="176">
        <v>670</v>
      </c>
      <c r="DN142" s="176">
        <v>692</v>
      </c>
      <c r="DO142" s="176">
        <v>692</v>
      </c>
      <c r="DP142" s="176">
        <v>670</v>
      </c>
      <c r="DQ142" s="176">
        <v>692</v>
      </c>
      <c r="DR142" s="176">
        <v>670</v>
      </c>
      <c r="DS142" s="176">
        <v>692</v>
      </c>
      <c r="DT142" s="176">
        <v>692</v>
      </c>
      <c r="DU142" s="176">
        <v>625</v>
      </c>
      <c r="DV142" s="176">
        <v>692</v>
      </c>
      <c r="DW142" s="176">
        <v>670</v>
      </c>
      <c r="DX142" s="176">
        <v>692</v>
      </c>
      <c r="DY142" s="176">
        <v>670</v>
      </c>
      <c r="DZ142" s="176">
        <v>692</v>
      </c>
      <c r="EA142" s="176">
        <v>692</v>
      </c>
      <c r="EB142" s="176">
        <v>670</v>
      </c>
      <c r="EC142" s="176">
        <v>692</v>
      </c>
      <c r="ED142" s="176">
        <v>670</v>
      </c>
      <c r="EE142" s="176">
        <v>692</v>
      </c>
      <c r="EF142" s="176">
        <v>692</v>
      </c>
      <c r="EG142" s="176">
        <v>648</v>
      </c>
      <c r="EH142" s="176">
        <v>692</v>
      </c>
      <c r="EI142" s="176">
        <v>581</v>
      </c>
      <c r="EJ142" s="176">
        <v>157</v>
      </c>
      <c r="EK142" s="176">
        <v>670</v>
      </c>
      <c r="EL142" s="176">
        <v>692</v>
      </c>
      <c r="EM142" s="176">
        <v>692</v>
      </c>
      <c r="EN142" s="176">
        <v>670</v>
      </c>
      <c r="EO142" s="176">
        <v>692</v>
      </c>
      <c r="EP142" s="176">
        <v>670</v>
      </c>
      <c r="EQ142" s="176">
        <v>692</v>
      </c>
      <c r="ER142" s="176">
        <v>692</v>
      </c>
      <c r="ES142" s="176">
        <v>625</v>
      </c>
      <c r="ET142" s="176">
        <v>692</v>
      </c>
      <c r="EU142" s="176">
        <v>670</v>
      </c>
      <c r="EV142" s="176">
        <v>692</v>
      </c>
      <c r="EW142" s="176">
        <v>670</v>
      </c>
      <c r="EX142" s="176">
        <v>692</v>
      </c>
      <c r="EY142" s="176">
        <v>692</v>
      </c>
      <c r="EZ142" s="176">
        <v>670</v>
      </c>
      <c r="FA142" s="176">
        <v>692</v>
      </c>
      <c r="FB142" s="176">
        <v>670</v>
      </c>
      <c r="FC142" s="176">
        <v>692</v>
      </c>
      <c r="FD142" s="176">
        <v>692</v>
      </c>
      <c r="FE142" s="176">
        <v>625</v>
      </c>
      <c r="FF142" s="176">
        <v>692</v>
      </c>
      <c r="FG142" s="176">
        <v>670</v>
      </c>
      <c r="FH142" s="176">
        <v>692</v>
      </c>
      <c r="FI142" s="176">
        <v>670</v>
      </c>
      <c r="FJ142" s="176">
        <v>692</v>
      </c>
      <c r="FK142" s="176">
        <v>692</v>
      </c>
      <c r="FL142" s="176">
        <v>670</v>
      </c>
      <c r="FM142" s="176">
        <v>692</v>
      </c>
      <c r="FN142" s="176">
        <v>670</v>
      </c>
      <c r="FO142" s="176">
        <v>692</v>
      </c>
      <c r="FP142" s="176">
        <v>692</v>
      </c>
      <c r="FQ142" s="176">
        <v>625</v>
      </c>
      <c r="FR142" s="176">
        <v>692</v>
      </c>
      <c r="FS142" s="176">
        <v>45</v>
      </c>
      <c r="FT142" s="176">
        <v>224</v>
      </c>
      <c r="FU142" s="176">
        <v>670</v>
      </c>
      <c r="FV142" s="176">
        <v>692</v>
      </c>
      <c r="FW142" s="176">
        <v>692</v>
      </c>
      <c r="FX142" s="176">
        <v>670</v>
      </c>
      <c r="FY142" s="176">
        <v>692</v>
      </c>
      <c r="FZ142" s="176">
        <v>670</v>
      </c>
      <c r="GA142" s="176">
        <v>692</v>
      </c>
    </row>
    <row r="143" spans="2:183">
      <c r="B143" s="96" t="s">
        <v>5</v>
      </c>
      <c r="C143" s="166" t="s">
        <v>271</v>
      </c>
      <c r="D143" s="88">
        <v>2007.42</v>
      </c>
      <c r="E143" s="89">
        <v>4014.83</v>
      </c>
      <c r="F143" s="89">
        <v>2007.42</v>
      </c>
      <c r="G143" s="89">
        <v>2007.42</v>
      </c>
      <c r="H143" s="89">
        <v>3011.12</v>
      </c>
      <c r="I143" s="89">
        <v>1003.71</v>
      </c>
      <c r="J143" s="89">
        <v>3424.42</v>
      </c>
      <c r="K143" s="89">
        <v>2007.42</v>
      </c>
      <c r="L143" s="89">
        <v>3424.42</v>
      </c>
      <c r="M143" s="89">
        <v>3011.12</v>
      </c>
      <c r="N143" s="89">
        <v>2007.42</v>
      </c>
      <c r="O143" s="89">
        <v>4014.83</v>
      </c>
      <c r="P143" s="89">
        <v>2007.42</v>
      </c>
      <c r="Q143" s="89">
        <v>3011.12</v>
      </c>
      <c r="R143" s="89">
        <v>2007.42</v>
      </c>
      <c r="S143" s="89">
        <v>1003.71</v>
      </c>
      <c r="T143" s="89">
        <v>4014.83</v>
      </c>
      <c r="U143" s="89">
        <v>3011.12</v>
      </c>
      <c r="V143" s="89">
        <v>2007.42</v>
      </c>
      <c r="W143" s="89">
        <v>2007.42</v>
      </c>
      <c r="X143" s="89">
        <v>3011.12</v>
      </c>
      <c r="Y143" s="89">
        <v>3011.12</v>
      </c>
      <c r="Z143" s="89">
        <v>2007.42</v>
      </c>
      <c r="AA143" s="89">
        <v>2007.42</v>
      </c>
      <c r="AB143" s="89">
        <v>3011.12</v>
      </c>
      <c r="AC143" s="89">
        <v>3011.12</v>
      </c>
      <c r="AD143" s="89">
        <v>4014.83</v>
      </c>
      <c r="AE143" s="89">
        <v>2007.42</v>
      </c>
      <c r="AF143" s="89">
        <v>2420.71</v>
      </c>
      <c r="AG143" s="89">
        <v>2007.42</v>
      </c>
      <c r="AH143" s="89">
        <v>2007.42</v>
      </c>
      <c r="AI143" s="89">
        <v>3011.12</v>
      </c>
      <c r="AJ143" s="89">
        <v>2007.42</v>
      </c>
      <c r="AK143" s="89">
        <v>3011.12</v>
      </c>
      <c r="AL143" s="89">
        <v>3011.12</v>
      </c>
      <c r="AM143" s="89">
        <v>2007.42</v>
      </c>
      <c r="AN143" s="89">
        <v>2007.42</v>
      </c>
      <c r="AO143" s="89">
        <v>4428.12</v>
      </c>
      <c r="AP143" s="89">
        <v>2007.42</v>
      </c>
      <c r="AQ143" s="89">
        <v>3011.12</v>
      </c>
      <c r="AR143" s="89">
        <v>1003.71</v>
      </c>
      <c r="AS143" s="89">
        <v>3837.71</v>
      </c>
      <c r="AT143" s="89">
        <v>2007.42</v>
      </c>
      <c r="AU143" s="89">
        <v>2007.42</v>
      </c>
      <c r="AV143" s="89">
        <v>2007.42</v>
      </c>
      <c r="AW143" s="89">
        <v>3011.12</v>
      </c>
      <c r="AX143" s="89">
        <v>2007.42</v>
      </c>
      <c r="AY143" s="89">
        <v>5018.54</v>
      </c>
      <c r="AZ143" s="89">
        <v>3011.12</v>
      </c>
      <c r="BA143" s="89">
        <v>3011.12</v>
      </c>
      <c r="BB143" s="89">
        <v>3011.12</v>
      </c>
      <c r="BC143" s="89">
        <v>2007.42</v>
      </c>
      <c r="BD143" s="89">
        <v>4014.83</v>
      </c>
      <c r="BE143" s="89">
        <v>3011.12</v>
      </c>
      <c r="BF143" s="89">
        <v>3011.12</v>
      </c>
      <c r="BG143" s="89">
        <v>3011.12</v>
      </c>
      <c r="BH143" s="89">
        <v>3011.12</v>
      </c>
      <c r="BI143" s="89">
        <v>2007.42</v>
      </c>
      <c r="BJ143" s="89">
        <v>3011.12</v>
      </c>
      <c r="BK143" s="89">
        <v>4014.83</v>
      </c>
      <c r="BL143" s="89">
        <v>5018.54</v>
      </c>
      <c r="BM143" s="89">
        <v>2007.42</v>
      </c>
      <c r="BN143" s="89">
        <v>5018.54</v>
      </c>
      <c r="BO143" s="89">
        <v>3011.12</v>
      </c>
      <c r="BP143" s="89">
        <v>2007.42</v>
      </c>
      <c r="BQ143" s="89">
        <v>2007.42</v>
      </c>
      <c r="BR143" s="89">
        <v>2007.42</v>
      </c>
      <c r="BS143" s="89">
        <v>2007.42</v>
      </c>
      <c r="BT143" s="89">
        <v>2007.42</v>
      </c>
      <c r="BU143" s="89">
        <v>0</v>
      </c>
      <c r="BV143" s="89">
        <v>3424.42</v>
      </c>
      <c r="BW143" s="89">
        <v>2007.42</v>
      </c>
      <c r="BX143" s="89">
        <v>3011.12</v>
      </c>
      <c r="BY143" s="89">
        <v>2007.42</v>
      </c>
      <c r="BZ143" s="89">
        <v>3011.12</v>
      </c>
      <c r="CA143" s="89">
        <v>3011.12</v>
      </c>
      <c r="CB143" s="89">
        <v>3011.12</v>
      </c>
      <c r="CC143" s="89">
        <v>2007.42</v>
      </c>
      <c r="CD143" s="89">
        <v>3011.12</v>
      </c>
      <c r="CE143" s="89">
        <v>4014.83</v>
      </c>
      <c r="CF143" s="89">
        <v>2007.42</v>
      </c>
      <c r="CG143" s="89">
        <v>4014.83</v>
      </c>
      <c r="CH143" s="89">
        <v>2007.42</v>
      </c>
      <c r="CI143" s="89">
        <v>3011.12</v>
      </c>
      <c r="CJ143" s="89">
        <v>3011.12</v>
      </c>
      <c r="CK143" s="89">
        <v>2007.42</v>
      </c>
      <c r="CL143" s="89">
        <v>3011.12</v>
      </c>
      <c r="CM143" s="89">
        <v>2007.42</v>
      </c>
      <c r="CN143" s="89">
        <v>3011.12</v>
      </c>
      <c r="CO143" s="89">
        <v>2007.42</v>
      </c>
      <c r="CP143" s="89">
        <v>3011.12</v>
      </c>
      <c r="CQ143" s="89">
        <v>1003.71</v>
      </c>
      <c r="CR143" s="89">
        <v>2007.42</v>
      </c>
      <c r="CS143" s="89">
        <v>3011.12</v>
      </c>
      <c r="CT143" s="89">
        <v>3011.12</v>
      </c>
      <c r="CU143" s="89">
        <v>3011.12</v>
      </c>
      <c r="CV143" s="89">
        <v>3011.12</v>
      </c>
      <c r="CW143" s="89">
        <v>2007.42</v>
      </c>
      <c r="CX143" s="89">
        <v>4014.83</v>
      </c>
      <c r="CY143" s="89">
        <v>2007.42</v>
      </c>
      <c r="CZ143" s="89">
        <v>2420.71</v>
      </c>
      <c r="DA143" s="89">
        <v>2007.42</v>
      </c>
      <c r="DB143" s="89">
        <v>3011.12</v>
      </c>
      <c r="DC143" s="89">
        <v>2007.42</v>
      </c>
      <c r="DD143" s="89">
        <v>3011.12</v>
      </c>
      <c r="DE143" s="89">
        <v>3011.12</v>
      </c>
      <c r="DF143" s="89">
        <v>2007.42</v>
      </c>
      <c r="DG143" s="89">
        <v>3011.12</v>
      </c>
      <c r="DH143" s="89">
        <v>3011.12</v>
      </c>
      <c r="DI143" s="89">
        <v>2007.42</v>
      </c>
      <c r="DJ143" s="89">
        <v>2420.71</v>
      </c>
      <c r="DK143" s="89">
        <v>2007.42</v>
      </c>
      <c r="DL143" s="89">
        <v>2007.42</v>
      </c>
      <c r="DM143" s="89">
        <v>3011.12</v>
      </c>
      <c r="DN143" s="89">
        <v>3011.12</v>
      </c>
      <c r="DO143" s="89">
        <v>2007.42</v>
      </c>
      <c r="DP143" s="89">
        <v>3011.12</v>
      </c>
      <c r="DQ143" s="89">
        <v>3011.12</v>
      </c>
      <c r="DR143" s="89">
        <v>3011.12</v>
      </c>
      <c r="DS143" s="89">
        <v>3011.12</v>
      </c>
      <c r="DT143" s="89">
        <v>4014.83</v>
      </c>
      <c r="DU143" s="89">
        <v>1003.71</v>
      </c>
      <c r="DV143" s="89">
        <v>3011.12</v>
      </c>
      <c r="DW143" s="89">
        <v>1003.71</v>
      </c>
      <c r="DX143" s="89">
        <v>2420.71</v>
      </c>
      <c r="DY143" s="89">
        <v>3011.12</v>
      </c>
      <c r="DZ143" s="89">
        <v>2007.42</v>
      </c>
      <c r="EA143" s="89">
        <v>2007.42</v>
      </c>
      <c r="EB143" s="89">
        <v>3011.12</v>
      </c>
      <c r="EC143" s="89">
        <v>2007.42</v>
      </c>
      <c r="ED143" s="89">
        <v>4014.83</v>
      </c>
      <c r="EE143" s="89">
        <v>2007.42</v>
      </c>
      <c r="EF143" s="89">
        <v>2007.42</v>
      </c>
      <c r="EG143" s="89">
        <v>3011.12</v>
      </c>
      <c r="EH143" s="89">
        <v>2007.42</v>
      </c>
      <c r="EI143" s="89">
        <v>2007.42</v>
      </c>
      <c r="EJ143" s="89">
        <v>2420.71</v>
      </c>
      <c r="EK143" s="89">
        <v>3011.12</v>
      </c>
      <c r="EL143" s="89">
        <v>3011.12</v>
      </c>
      <c r="EM143" s="89">
        <v>2007.42</v>
      </c>
      <c r="EN143" s="89">
        <v>1003.71</v>
      </c>
      <c r="EO143" s="89">
        <v>4014.83</v>
      </c>
      <c r="EP143" s="89">
        <v>3011.12</v>
      </c>
      <c r="EQ143" s="89">
        <v>5018.54</v>
      </c>
      <c r="ER143" s="89">
        <v>4014.83</v>
      </c>
      <c r="ES143" s="89">
        <v>3011.12</v>
      </c>
      <c r="ET143" s="89">
        <v>3011.12</v>
      </c>
      <c r="EU143" s="89">
        <v>2007.42</v>
      </c>
      <c r="EV143" s="89">
        <v>2007.42</v>
      </c>
      <c r="EW143" s="89">
        <v>3011.12</v>
      </c>
      <c r="EX143" s="89">
        <v>4014.83</v>
      </c>
      <c r="EY143" s="89">
        <v>2007.42</v>
      </c>
      <c r="EZ143" s="89">
        <v>3011.12</v>
      </c>
      <c r="FA143" s="89">
        <v>2007.42</v>
      </c>
      <c r="FB143" s="89">
        <v>3011.12</v>
      </c>
      <c r="FC143" s="89">
        <v>3011.12</v>
      </c>
      <c r="FD143" s="89">
        <v>4014.83</v>
      </c>
      <c r="FE143" s="89">
        <v>2007.42</v>
      </c>
      <c r="FF143" s="89">
        <v>3011.12</v>
      </c>
      <c r="FG143" s="89">
        <v>2007.42</v>
      </c>
      <c r="FH143" s="89">
        <v>3011.12</v>
      </c>
      <c r="FI143" s="89">
        <v>3011.12</v>
      </c>
      <c r="FJ143" s="89">
        <v>2007.42</v>
      </c>
      <c r="FK143" s="89">
        <v>3011.12</v>
      </c>
      <c r="FL143" s="89">
        <v>2007.42</v>
      </c>
      <c r="FM143" s="89">
        <v>3011.12</v>
      </c>
      <c r="FN143" s="89">
        <v>3011.12</v>
      </c>
      <c r="FO143" s="89">
        <v>3011.12</v>
      </c>
      <c r="FP143" s="89">
        <v>4014.83</v>
      </c>
      <c r="FQ143" s="89">
        <v>4014.83</v>
      </c>
      <c r="FR143" s="89">
        <v>3011.12</v>
      </c>
      <c r="FS143" s="89">
        <v>1003.71</v>
      </c>
      <c r="FT143" s="89">
        <v>2420.71</v>
      </c>
      <c r="FU143" s="89">
        <v>3011.12</v>
      </c>
      <c r="FV143" s="89">
        <v>2007.42</v>
      </c>
      <c r="FW143" s="89">
        <v>2007.42</v>
      </c>
      <c r="FX143" s="89">
        <v>2007.42</v>
      </c>
      <c r="FY143" s="89">
        <v>3011.12</v>
      </c>
      <c r="FZ143" s="89">
        <v>3011.12</v>
      </c>
      <c r="GA143" s="89">
        <v>2007.42</v>
      </c>
    </row>
    <row r="144" spans="2:183">
      <c r="B144" s="171" t="s">
        <v>5</v>
      </c>
      <c r="C144" s="177" t="s">
        <v>96</v>
      </c>
      <c r="D144" s="83">
        <v>0.93355570512312935</v>
      </c>
      <c r="E144" s="84">
        <v>0.91641643835616438</v>
      </c>
      <c r="F144" s="84">
        <v>0.8850661176656901</v>
      </c>
      <c r="G144" s="84">
        <v>0.90098752811286043</v>
      </c>
      <c r="H144" s="84">
        <v>0.90374336843772274</v>
      </c>
      <c r="I144" s="84">
        <v>0.8744796565119608</v>
      </c>
      <c r="J144" s="84">
        <v>0.88306675112835542</v>
      </c>
      <c r="K144" s="84">
        <v>0.88677844643281334</v>
      </c>
      <c r="L144" s="84">
        <v>0.8869310979349827</v>
      </c>
      <c r="M144" s="84">
        <v>0.90572293926676695</v>
      </c>
      <c r="N144" s="84">
        <v>0.91655694132079335</v>
      </c>
      <c r="O144" s="84">
        <v>0.89689405336922956</v>
      </c>
      <c r="P144" s="84">
        <v>0.95046124000316734</v>
      </c>
      <c r="Q144" s="84">
        <v>0.93682191780821922</v>
      </c>
      <c r="R144" s="84">
        <v>0.88129503523636077</v>
      </c>
      <c r="S144" s="84">
        <v>0.90174401962788797</v>
      </c>
      <c r="T144" s="84">
        <v>0.90388193839575581</v>
      </c>
      <c r="U144" s="84">
        <v>0.88256593743610723</v>
      </c>
      <c r="V144" s="84">
        <v>0.88614498376751916</v>
      </c>
      <c r="W144" s="84">
        <v>0.8895993348642014</v>
      </c>
      <c r="X144" s="84">
        <v>0.88429360049069727</v>
      </c>
      <c r="Y144" s="84">
        <v>0.90168461477551665</v>
      </c>
      <c r="Z144" s="84">
        <v>0.91561643835616446</v>
      </c>
      <c r="AA144" s="84">
        <v>0.88111687386174675</v>
      </c>
      <c r="AB144" s="84">
        <v>0.91286918995961674</v>
      </c>
      <c r="AC144" s="84">
        <v>0.92944657534246578</v>
      </c>
      <c r="AD144" s="84">
        <v>0.87715773220365822</v>
      </c>
      <c r="AE144" s="84">
        <v>0.88421590676753226</v>
      </c>
      <c r="AF144" s="84">
        <v>0.89398895931302391</v>
      </c>
      <c r="AG144" s="84">
        <v>0.87980576569208757</v>
      </c>
      <c r="AH144" s="84">
        <v>0.88622416660068093</v>
      </c>
      <c r="AI144" s="84">
        <v>0.88160186871486257</v>
      </c>
      <c r="AJ144" s="84">
        <v>0.87324269065630755</v>
      </c>
      <c r="AK144" s="84">
        <v>0.89410285850027715</v>
      </c>
      <c r="AL144" s="84">
        <v>0.89708239623798824</v>
      </c>
      <c r="AM144" s="84">
        <v>0.8607074986143004</v>
      </c>
      <c r="AN144" s="84">
        <v>0.92436059862221875</v>
      </c>
      <c r="AO144" s="84">
        <v>0.920165313715542</v>
      </c>
      <c r="AP144" s="84">
        <v>0.87708844722464174</v>
      </c>
      <c r="AQ144" s="84">
        <v>0.87969331425066455</v>
      </c>
      <c r="AR144" s="84">
        <v>0.89417214347929364</v>
      </c>
      <c r="AS144" s="84">
        <v>0.89208341852381934</v>
      </c>
      <c r="AT144" s="84">
        <v>0.88206706785968803</v>
      </c>
      <c r="AU144" s="84">
        <v>0.8973691503682002</v>
      </c>
      <c r="AV144" s="84">
        <v>0.87509302801063182</v>
      </c>
      <c r="AW144" s="84">
        <v>0.89058912027872361</v>
      </c>
      <c r="AX144" s="84">
        <v>0.90679411163361279</v>
      </c>
      <c r="AY144" s="84">
        <v>0.85737192176736088</v>
      </c>
      <c r="AZ144" s="84">
        <v>0.91375999683268672</v>
      </c>
      <c r="BA144" s="84">
        <v>0.91773150684931504</v>
      </c>
      <c r="BB144" s="84">
        <v>0.8438118615884076</v>
      </c>
      <c r="BC144" s="84">
        <v>0.82633408300960953</v>
      </c>
      <c r="BD144" s="84">
        <v>0.81537532662918677</v>
      </c>
      <c r="BE144" s="84">
        <v>0.83203434880392568</v>
      </c>
      <c r="BF144" s="84">
        <v>0.82977670441048379</v>
      </c>
      <c r="BG144" s="84">
        <v>0.84640509937445563</v>
      </c>
      <c r="BH144" s="84">
        <v>0.79515027601717447</v>
      </c>
      <c r="BI144" s="84">
        <v>0.83173647953123764</v>
      </c>
      <c r="BJ144" s="84">
        <v>0.849576773665917</v>
      </c>
      <c r="BK144" s="84">
        <v>0.81083221157653018</v>
      </c>
      <c r="BL144" s="84">
        <v>0.92247010848048139</v>
      </c>
      <c r="BM144" s="84">
        <v>0.93390684931506851</v>
      </c>
      <c r="BN144" s="84">
        <v>0.85328410800538446</v>
      </c>
      <c r="BO144" s="84">
        <v>0.84223676139848702</v>
      </c>
      <c r="BP144" s="84">
        <v>0.85044342386570593</v>
      </c>
      <c r="BQ144" s="84">
        <v>0.85714168881619301</v>
      </c>
      <c r="BR144" s="84">
        <v>0.8677943621822789</v>
      </c>
      <c r="BS144" s="84">
        <v>0.87833557684693964</v>
      </c>
      <c r="BT144" s="84">
        <v>0.84430303295549036</v>
      </c>
      <c r="BU144" s="84" t="e">
        <v>#DIV/0!</v>
      </c>
      <c r="BV144" s="84">
        <v>0.93209863013698635</v>
      </c>
      <c r="BW144" s="84">
        <v>0.91293847493863334</v>
      </c>
      <c r="BX144" s="84">
        <v>0.96777258690315937</v>
      </c>
      <c r="BY144" s="84">
        <v>0.98792328767123283</v>
      </c>
      <c r="BZ144" s="84">
        <v>0.97374099295272787</v>
      </c>
      <c r="CA144" s="84">
        <v>0.93803516663259057</v>
      </c>
      <c r="CB144" s="84">
        <v>0.90665333755641775</v>
      </c>
      <c r="CC144" s="84">
        <v>0.89487834798609689</v>
      </c>
      <c r="CD144" s="84">
        <v>0.9309129780663552</v>
      </c>
      <c r="CE144" s="84">
        <v>0.93033890252593243</v>
      </c>
      <c r="CF144" s="84">
        <v>0.93604170926190966</v>
      </c>
      <c r="CG144" s="84">
        <v>0.95416303745348008</v>
      </c>
      <c r="CH144" s="84">
        <v>0.98919034962175434</v>
      </c>
      <c r="CI144" s="84">
        <v>0.96918798004592599</v>
      </c>
      <c r="CJ144" s="84">
        <v>0.99561525061366696</v>
      </c>
      <c r="CK144" s="84">
        <v>0.9963956536445121</v>
      </c>
      <c r="CL144" s="84">
        <v>0.99719890727690241</v>
      </c>
      <c r="CM144" s="84">
        <v>0.9665876098957269</v>
      </c>
      <c r="CN144" s="84">
        <v>0.92802280465595055</v>
      </c>
      <c r="CO144" s="84">
        <v>0.94313637292987129</v>
      </c>
      <c r="CP144" s="84">
        <v>0.94959022883838784</v>
      </c>
      <c r="CQ144" s="84">
        <v>0.94444334468287272</v>
      </c>
      <c r="CR144" s="84">
        <v>0.94106113269270097</v>
      </c>
      <c r="CS144" s="84">
        <v>0.95610301686594346</v>
      </c>
      <c r="CT144" s="84">
        <v>0.98794316090778989</v>
      </c>
      <c r="CU144" s="84">
        <v>0.96995011481510807</v>
      </c>
      <c r="CV144" s="84">
        <v>0.99077519993665375</v>
      </c>
      <c r="CW144" s="84">
        <v>0.99134246575342466</v>
      </c>
      <c r="CX144" s="84">
        <v>0.9899338823343099</v>
      </c>
      <c r="CY144" s="84">
        <v>0.96478225311797183</v>
      </c>
      <c r="CZ144" s="84">
        <v>0.89414230218769164</v>
      </c>
      <c r="DA144" s="84">
        <v>0.93879165814761811</v>
      </c>
      <c r="DB144" s="84">
        <v>0.93169490854382775</v>
      </c>
      <c r="DC144" s="84">
        <v>0.94908543827698155</v>
      </c>
      <c r="DD144" s="84">
        <v>0.92793907176446533</v>
      </c>
      <c r="DE144" s="84">
        <v>0.95506374218069523</v>
      </c>
      <c r="DF144" s="84">
        <v>0.99092823553465559</v>
      </c>
      <c r="DG144" s="84">
        <v>0.95590505978303908</v>
      </c>
      <c r="DH144" s="84">
        <v>0.98680616042441993</v>
      </c>
      <c r="DI144" s="84">
        <v>0.98840547945205481</v>
      </c>
      <c r="DJ144" s="84">
        <v>0.99096325916541295</v>
      </c>
      <c r="DK144" s="84">
        <v>0.96116949499079951</v>
      </c>
      <c r="DL144" s="84">
        <v>0.9350799746614934</v>
      </c>
      <c r="DM144" s="84">
        <v>0.92265998773257007</v>
      </c>
      <c r="DN144" s="84">
        <v>0.9379305566553171</v>
      </c>
      <c r="DO144" s="84">
        <v>0.95074827777337878</v>
      </c>
      <c r="DP144" s="84">
        <v>0.92289511347372732</v>
      </c>
      <c r="DQ144" s="84">
        <v>0.95875564177686279</v>
      </c>
      <c r="DR144" s="84">
        <v>0.99019627887957473</v>
      </c>
      <c r="DS144" s="84">
        <v>0.95921094306754295</v>
      </c>
      <c r="DT144" s="84">
        <v>0.98235212605907041</v>
      </c>
      <c r="DU144" s="84">
        <v>0.9866739726027397</v>
      </c>
      <c r="DV144" s="84">
        <v>0.98635085913373977</v>
      </c>
      <c r="DW144" s="84">
        <v>0.96148640359844617</v>
      </c>
      <c r="DX144" s="84">
        <v>0.93524823818196212</v>
      </c>
      <c r="DY144" s="84">
        <v>0.92052341034553264</v>
      </c>
      <c r="DZ144" s="84">
        <v>0.94142449916858029</v>
      </c>
      <c r="EA144" s="84">
        <v>0.94132552062712804</v>
      </c>
      <c r="EB144" s="84">
        <v>0.92258842772439176</v>
      </c>
      <c r="EC144" s="84">
        <v>0.94961992240082349</v>
      </c>
      <c r="ED144" s="84">
        <v>0.97149458188509519</v>
      </c>
      <c r="EE144" s="84">
        <v>0.94214704252118142</v>
      </c>
      <c r="EF144" s="84">
        <v>0.98532148230263683</v>
      </c>
      <c r="EG144" s="84">
        <v>0.98523380686622697</v>
      </c>
      <c r="EH144" s="84">
        <v>0.98702391321561489</v>
      </c>
      <c r="EI144" s="84">
        <v>0.96007874944003013</v>
      </c>
      <c r="EJ144" s="84">
        <v>0.89836139952883698</v>
      </c>
      <c r="EK144" s="84">
        <v>0.91553874463299934</v>
      </c>
      <c r="EL144" s="84">
        <v>0.9355748673687545</v>
      </c>
      <c r="EM144" s="84">
        <v>0.93866299786206353</v>
      </c>
      <c r="EN144" s="84">
        <v>0.93560212635452877</v>
      </c>
      <c r="EO144" s="84">
        <v>0.95077797133581443</v>
      </c>
      <c r="EP144" s="84">
        <v>0.97318544264976492</v>
      </c>
      <c r="EQ144" s="84">
        <v>0.9469475017816138</v>
      </c>
      <c r="ER144" s="84">
        <v>0.97172183070710272</v>
      </c>
      <c r="ES144" s="84">
        <v>0.97567123287671231</v>
      </c>
      <c r="ET144" s="84">
        <v>0.97540383244912499</v>
      </c>
      <c r="EU144" s="84">
        <v>0.9262891024330403</v>
      </c>
      <c r="EV144" s="84">
        <v>0.93313999524903002</v>
      </c>
      <c r="EW144" s="84">
        <v>0.90415661418932736</v>
      </c>
      <c r="EX144" s="84">
        <v>0.92520191622456249</v>
      </c>
      <c r="EY144" s="84">
        <v>0.93943503048539079</v>
      </c>
      <c r="EZ144" s="84">
        <v>0.91625025557145789</v>
      </c>
      <c r="FA144" s="84">
        <v>0.93919748198590547</v>
      </c>
      <c r="FB144" s="84">
        <v>0.96731752197914533</v>
      </c>
      <c r="FC144" s="84">
        <v>0.93047747248396551</v>
      </c>
      <c r="FD144" s="84">
        <v>0.95064929923192654</v>
      </c>
      <c r="FE144" s="84">
        <v>0.95649315068493146</v>
      </c>
      <c r="FF144" s="84">
        <v>0.95430160741151315</v>
      </c>
      <c r="FG144" s="84">
        <v>0.89670415048047436</v>
      </c>
      <c r="FH144" s="84">
        <v>0.89135125504790558</v>
      </c>
      <c r="FI144" s="84">
        <v>0.86816193007564924</v>
      </c>
      <c r="FJ144" s="84">
        <v>0.92327183466624441</v>
      </c>
      <c r="FK144" s="84">
        <v>0.92327183466624441</v>
      </c>
      <c r="FL144" s="84">
        <v>0.89592721324882441</v>
      </c>
      <c r="FM144" s="84">
        <v>0.9376237231768153</v>
      </c>
      <c r="FN144" s="84">
        <v>0.94414230218769168</v>
      </c>
      <c r="FO144" s="84">
        <v>0.92525140549528861</v>
      </c>
      <c r="FP144" s="84">
        <v>0.94392865626732125</v>
      </c>
      <c r="FQ144" s="84">
        <v>0.95061917808219176</v>
      </c>
      <c r="FR144" s="84">
        <v>0.93594108797212761</v>
      </c>
      <c r="FS144" s="84">
        <v>0.91141552511415524</v>
      </c>
      <c r="FT144" s="84">
        <v>0.85647627201565557</v>
      </c>
      <c r="FU144" s="84">
        <v>0.86867716213453283</v>
      </c>
      <c r="FV144" s="84">
        <v>0.91590783118219965</v>
      </c>
      <c r="FW144" s="84">
        <v>0.89590426795470746</v>
      </c>
      <c r="FX144" s="84">
        <v>0.89276221631568187</v>
      </c>
      <c r="FY144" s="84">
        <v>0.92795351967693407</v>
      </c>
      <c r="FZ144" s="84">
        <v>0.935724800654263</v>
      </c>
      <c r="GA144" s="84">
        <v>0.9286760630295352</v>
      </c>
    </row>
    <row r="145" spans="2:183">
      <c r="B145" s="96" t="s">
        <v>5</v>
      </c>
      <c r="C145" s="166" t="s">
        <v>42</v>
      </c>
      <c r="D145" s="178">
        <v>8053.75</v>
      </c>
      <c r="E145" s="179">
        <v>16227.96</v>
      </c>
      <c r="F145" s="179">
        <v>8087.88</v>
      </c>
      <c r="G145" s="179">
        <v>8023.64</v>
      </c>
      <c r="H145" s="179">
        <v>12155.91</v>
      </c>
      <c r="I145" s="179">
        <v>4096.13</v>
      </c>
      <c r="J145" s="179">
        <v>14125.72</v>
      </c>
      <c r="K145" s="179">
        <v>8326.76</v>
      </c>
      <c r="L145" s="179">
        <v>14211.33</v>
      </c>
      <c r="M145" s="179">
        <v>12601.56</v>
      </c>
      <c r="N145" s="179">
        <v>8591.74</v>
      </c>
      <c r="O145" s="179">
        <v>18002.509999999998</v>
      </c>
      <c r="P145" s="179">
        <v>9208.02</v>
      </c>
      <c r="Q145" s="179">
        <v>13775.9</v>
      </c>
      <c r="R145" s="179">
        <v>9073.52</v>
      </c>
      <c r="S145" s="179">
        <v>4431.37</v>
      </c>
      <c r="T145" s="179">
        <v>17765.64</v>
      </c>
      <c r="U145" s="179">
        <v>13390.47</v>
      </c>
      <c r="V145" s="179">
        <v>9005.27</v>
      </c>
      <c r="W145" s="179">
        <v>9043.41</v>
      </c>
      <c r="X145" s="179">
        <v>13574.15</v>
      </c>
      <c r="Y145" s="179">
        <v>13685.56</v>
      </c>
      <c r="Z145" s="179">
        <v>9270.25</v>
      </c>
      <c r="AA145" s="179">
        <v>9633.59</v>
      </c>
      <c r="AB145" s="179">
        <v>14751.5</v>
      </c>
      <c r="AC145" s="179">
        <v>14652.13</v>
      </c>
      <c r="AD145" s="179">
        <v>19214.990000000002</v>
      </c>
      <c r="AE145" s="179">
        <v>9222.07</v>
      </c>
      <c r="AF145" s="179">
        <v>11157.04</v>
      </c>
      <c r="AG145" s="179">
        <v>9296.35</v>
      </c>
      <c r="AH145" s="179">
        <v>9370.6200000000008</v>
      </c>
      <c r="AI145" s="179">
        <v>14113.14</v>
      </c>
      <c r="AJ145" s="179">
        <v>9414.7800000000007</v>
      </c>
      <c r="AK145" s="179">
        <v>14230.58</v>
      </c>
      <c r="AL145" s="179">
        <v>14456.41</v>
      </c>
      <c r="AM145" s="179">
        <v>10008.98</v>
      </c>
      <c r="AN145" s="179">
        <v>10209.719999999999</v>
      </c>
      <c r="AO145" s="179">
        <v>22388.6</v>
      </c>
      <c r="AP145" s="179">
        <v>9988.91</v>
      </c>
      <c r="AQ145" s="179">
        <v>14381.13</v>
      </c>
      <c r="AR145" s="179">
        <v>4808.7700000000004</v>
      </c>
      <c r="AS145" s="179">
        <v>18470.89</v>
      </c>
      <c r="AT145" s="179">
        <v>9735.9699999999993</v>
      </c>
      <c r="AU145" s="179">
        <v>9774.11</v>
      </c>
      <c r="AV145" s="179">
        <v>9780.1299999999992</v>
      </c>
      <c r="AW145" s="179">
        <v>14778.6</v>
      </c>
      <c r="AX145" s="179">
        <v>10010.99</v>
      </c>
      <c r="AY145" s="179">
        <v>25986.01</v>
      </c>
      <c r="AZ145" s="179">
        <v>15898.74</v>
      </c>
      <c r="BA145" s="179">
        <v>15808.41</v>
      </c>
      <c r="BB145" s="179">
        <v>15567.52</v>
      </c>
      <c r="BC145" s="179">
        <v>9986.9</v>
      </c>
      <c r="BD145" s="179">
        <v>20042.05</v>
      </c>
      <c r="BE145" s="179">
        <v>15103.8</v>
      </c>
      <c r="BF145" s="179">
        <v>15221.24</v>
      </c>
      <c r="BG145" s="179">
        <v>15278.45</v>
      </c>
      <c r="BH145" s="179">
        <v>15290.49</v>
      </c>
      <c r="BI145" s="179">
        <v>10267.94</v>
      </c>
      <c r="BJ145" s="179">
        <v>15678.93</v>
      </c>
      <c r="BK145" s="179">
        <v>21736.31</v>
      </c>
      <c r="BL145" s="179">
        <v>27697.33</v>
      </c>
      <c r="BM145" s="179">
        <v>11018.71</v>
      </c>
      <c r="BN145" s="179">
        <v>27155.33</v>
      </c>
      <c r="BO145" s="179">
        <v>15706.03</v>
      </c>
      <c r="BP145" s="179">
        <v>10510.83</v>
      </c>
      <c r="BQ145" s="179">
        <v>10571.05</v>
      </c>
      <c r="BR145" s="179">
        <v>10661.39</v>
      </c>
      <c r="BS145" s="179">
        <v>10705.55</v>
      </c>
      <c r="BT145" s="179">
        <v>10717.6</v>
      </c>
      <c r="BU145" s="179">
        <v>0</v>
      </c>
      <c r="BV145" s="179">
        <v>18772.650000000001</v>
      </c>
      <c r="BW145" s="179">
        <v>11446.29</v>
      </c>
      <c r="BX145" s="179">
        <v>17527.759999999998</v>
      </c>
      <c r="BY145" s="179">
        <v>11628.96</v>
      </c>
      <c r="BZ145" s="179">
        <v>17214.599999999999</v>
      </c>
      <c r="CA145" s="179">
        <v>16648.509999999998</v>
      </c>
      <c r="CB145" s="179">
        <v>16714.75</v>
      </c>
      <c r="CC145" s="179">
        <v>11203.39</v>
      </c>
      <c r="CD145" s="179">
        <v>16940.59</v>
      </c>
      <c r="CE145" s="179">
        <v>22675.78</v>
      </c>
      <c r="CF145" s="179">
        <v>11349.93</v>
      </c>
      <c r="CG145" s="179">
        <v>22860.46</v>
      </c>
      <c r="CH145" s="179">
        <v>11637</v>
      </c>
      <c r="CI145" s="179">
        <v>18148.05</v>
      </c>
      <c r="CJ145" s="179">
        <v>18521.43</v>
      </c>
      <c r="CK145" s="179">
        <v>12305.46</v>
      </c>
      <c r="CL145" s="179">
        <v>18244.400000000001</v>
      </c>
      <c r="CM145" s="179">
        <v>11801.6</v>
      </c>
      <c r="CN145" s="179">
        <v>17786.71</v>
      </c>
      <c r="CO145" s="179">
        <v>11932.09</v>
      </c>
      <c r="CP145" s="179">
        <v>18060.73</v>
      </c>
      <c r="CQ145" s="179">
        <v>6049.35</v>
      </c>
      <c r="CR145" s="179">
        <v>12106.73</v>
      </c>
      <c r="CS145" s="179">
        <v>18286.560000000001</v>
      </c>
      <c r="CT145" s="179">
        <v>18620.79</v>
      </c>
      <c r="CU145" s="179">
        <v>19319.38</v>
      </c>
      <c r="CV145" s="179">
        <v>19731.900000000001</v>
      </c>
      <c r="CW145" s="179">
        <v>13124.49</v>
      </c>
      <c r="CX145" s="179">
        <v>25947.87</v>
      </c>
      <c r="CY145" s="179">
        <v>12638.69</v>
      </c>
      <c r="CZ145" s="179">
        <v>15315.82</v>
      </c>
      <c r="DA145" s="179">
        <v>12793.27</v>
      </c>
      <c r="DB145" s="179">
        <v>19373.57</v>
      </c>
      <c r="DC145" s="179">
        <v>12981.96</v>
      </c>
      <c r="DD145" s="179">
        <v>19391.64</v>
      </c>
      <c r="DE145" s="179">
        <v>19503.05</v>
      </c>
      <c r="DF145" s="179">
        <v>13216.83</v>
      </c>
      <c r="DG145" s="179">
        <v>20493.72</v>
      </c>
      <c r="DH145" s="179">
        <v>20891.18</v>
      </c>
      <c r="DI145" s="179">
        <v>13879.28</v>
      </c>
      <c r="DJ145" s="179">
        <v>16514.07</v>
      </c>
      <c r="DK145" s="179">
        <v>13371.4</v>
      </c>
      <c r="DL145" s="179">
        <v>13391.48</v>
      </c>
      <c r="DM145" s="179">
        <v>20246.8</v>
      </c>
      <c r="DN145" s="179">
        <v>20448.55</v>
      </c>
      <c r="DO145" s="179">
        <v>13696.6</v>
      </c>
      <c r="DP145" s="179">
        <v>20472.64</v>
      </c>
      <c r="DQ145" s="179">
        <v>20599.11</v>
      </c>
      <c r="DR145" s="179">
        <v>20966.46</v>
      </c>
      <c r="DS145" s="179">
        <v>21595.79</v>
      </c>
      <c r="DT145" s="179">
        <v>29332.38</v>
      </c>
      <c r="DU145" s="179">
        <v>7292.94</v>
      </c>
      <c r="DV145" s="179">
        <v>21610.84</v>
      </c>
      <c r="DW145" s="179">
        <v>7031.98</v>
      </c>
      <c r="DX145" s="179">
        <v>16974.009999999998</v>
      </c>
      <c r="DY145" s="179">
        <v>21264.57</v>
      </c>
      <c r="DZ145" s="179">
        <v>14292.8</v>
      </c>
      <c r="EA145" s="179">
        <v>14363.07</v>
      </c>
      <c r="EB145" s="179">
        <v>21472.33</v>
      </c>
      <c r="EC145" s="179">
        <v>14387.15</v>
      </c>
      <c r="ED145" s="179">
        <v>29143.67</v>
      </c>
      <c r="EE145" s="179">
        <v>14941.2</v>
      </c>
      <c r="EF145" s="179">
        <v>15228.26</v>
      </c>
      <c r="EG145" s="179">
        <v>22773.14</v>
      </c>
      <c r="EH145" s="179">
        <v>14909.08</v>
      </c>
      <c r="EI145" s="179">
        <v>14644.1</v>
      </c>
      <c r="EJ145" s="179">
        <v>17722</v>
      </c>
      <c r="EK145" s="179">
        <v>22330.5</v>
      </c>
      <c r="EL145" s="179">
        <v>22712.92</v>
      </c>
      <c r="EM145" s="179">
        <v>15272.43</v>
      </c>
      <c r="EN145" s="179">
        <v>7506.73</v>
      </c>
      <c r="EO145" s="179">
        <v>30034.97</v>
      </c>
      <c r="EP145" s="179">
        <v>22740.01</v>
      </c>
      <c r="EQ145" s="179">
        <v>38607.65</v>
      </c>
      <c r="ER145" s="179">
        <v>31853.68</v>
      </c>
      <c r="ES145" s="179">
        <v>23736.7</v>
      </c>
      <c r="ET145" s="179">
        <v>22911.65</v>
      </c>
      <c r="EU145" s="179">
        <v>15308.56</v>
      </c>
      <c r="EV145" s="179">
        <v>15420.97</v>
      </c>
      <c r="EW145" s="179">
        <v>23531.94</v>
      </c>
      <c r="EX145" s="179">
        <v>32050.41</v>
      </c>
      <c r="EY145" s="179">
        <v>16113.53</v>
      </c>
      <c r="EZ145" s="179">
        <v>23423.54</v>
      </c>
      <c r="FA145" s="179">
        <v>15531.38</v>
      </c>
      <c r="FB145" s="179">
        <v>23453.66</v>
      </c>
      <c r="FC145" s="179">
        <v>23866.18</v>
      </c>
      <c r="FD145" s="179">
        <v>32720.89</v>
      </c>
      <c r="FE145" s="179">
        <v>16511</v>
      </c>
      <c r="FF145" s="179">
        <v>23905.32</v>
      </c>
      <c r="FG145" s="179">
        <v>15971.01</v>
      </c>
      <c r="FH145" s="179">
        <v>24134.16</v>
      </c>
      <c r="FI145" s="179">
        <v>24552.720000000001</v>
      </c>
      <c r="FJ145" s="179">
        <v>16721.78</v>
      </c>
      <c r="FK145" s="179">
        <v>25221.18</v>
      </c>
      <c r="FL145" s="179">
        <v>16292.19</v>
      </c>
      <c r="FM145" s="179">
        <v>24302.79</v>
      </c>
      <c r="FN145" s="179">
        <v>24471.41</v>
      </c>
      <c r="FO145" s="179">
        <v>24902</v>
      </c>
      <c r="FP145" s="179">
        <v>34009.65</v>
      </c>
      <c r="FQ145" s="179">
        <v>34194.339999999997</v>
      </c>
      <c r="FR145" s="179">
        <v>24751.45</v>
      </c>
      <c r="FS145" s="179">
        <v>8267.5499999999993</v>
      </c>
      <c r="FT145" s="179">
        <v>20087.04</v>
      </c>
      <c r="FU145" s="179">
        <v>25422.92</v>
      </c>
      <c r="FV145" s="179">
        <v>17313.97</v>
      </c>
      <c r="FW145" s="179">
        <v>17410.32</v>
      </c>
      <c r="FX145" s="179">
        <v>16868.32</v>
      </c>
      <c r="FY145" s="179">
        <v>25163.97</v>
      </c>
      <c r="FZ145" s="179">
        <v>25338.62</v>
      </c>
      <c r="GA145" s="179">
        <v>17191.52</v>
      </c>
    </row>
    <row r="146" spans="2:183">
      <c r="B146" s="96" t="s">
        <v>5</v>
      </c>
      <c r="C146" s="166" t="s">
        <v>318</v>
      </c>
      <c r="D146" s="178">
        <v>0</v>
      </c>
      <c r="E146" s="179">
        <v>0</v>
      </c>
      <c r="F146" s="179">
        <v>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0</v>
      </c>
      <c r="N146" s="179">
        <v>0</v>
      </c>
      <c r="O146" s="179">
        <v>0</v>
      </c>
      <c r="P146" s="179">
        <v>0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79">
        <v>0</v>
      </c>
      <c r="AA146" s="179">
        <v>0</v>
      </c>
      <c r="AB146" s="179">
        <v>0</v>
      </c>
      <c r="AC146" s="179">
        <v>0</v>
      </c>
      <c r="AD146" s="179">
        <v>0</v>
      </c>
      <c r="AE146" s="179">
        <v>0</v>
      </c>
      <c r="AF146" s="179">
        <v>0</v>
      </c>
      <c r="AG146" s="179">
        <v>0</v>
      </c>
      <c r="AH146" s="179">
        <v>0</v>
      </c>
      <c r="AI146" s="179">
        <v>0</v>
      </c>
      <c r="AJ146" s="179">
        <v>0</v>
      </c>
      <c r="AK146" s="179">
        <v>0</v>
      </c>
      <c r="AL146" s="179">
        <v>0</v>
      </c>
      <c r="AM146" s="179">
        <v>0</v>
      </c>
      <c r="AN146" s="179">
        <v>0</v>
      </c>
      <c r="AO146" s="179">
        <v>0</v>
      </c>
      <c r="AP146" s="179">
        <v>0</v>
      </c>
      <c r="AQ146" s="179">
        <v>0</v>
      </c>
      <c r="AR146" s="179">
        <v>0</v>
      </c>
      <c r="AS146" s="179">
        <v>0</v>
      </c>
      <c r="AT146" s="179">
        <v>0</v>
      </c>
      <c r="AU146" s="179">
        <v>0</v>
      </c>
      <c r="AV146" s="179">
        <v>0</v>
      </c>
      <c r="AW146" s="179">
        <v>0</v>
      </c>
      <c r="AX146" s="179">
        <v>0</v>
      </c>
      <c r="AY146" s="179">
        <v>0</v>
      </c>
      <c r="AZ146" s="179">
        <v>0</v>
      </c>
      <c r="BA146" s="179">
        <v>0</v>
      </c>
      <c r="BB146" s="179">
        <v>0</v>
      </c>
      <c r="BC146" s="179">
        <v>0</v>
      </c>
      <c r="BD146" s="179">
        <v>0</v>
      </c>
      <c r="BE146" s="179">
        <v>0</v>
      </c>
      <c r="BF146" s="179">
        <v>0</v>
      </c>
      <c r="BG146" s="179">
        <v>0</v>
      </c>
      <c r="BH146" s="179">
        <v>0</v>
      </c>
      <c r="BI146" s="179">
        <v>0</v>
      </c>
      <c r="BJ146" s="179">
        <v>0</v>
      </c>
      <c r="BK146" s="179">
        <v>0</v>
      </c>
      <c r="BL146" s="179">
        <v>0</v>
      </c>
      <c r="BM146" s="179">
        <v>0</v>
      </c>
      <c r="BN146" s="179">
        <v>0</v>
      </c>
      <c r="BO146" s="179">
        <v>0</v>
      </c>
      <c r="BP146" s="179">
        <v>0</v>
      </c>
      <c r="BQ146" s="179">
        <v>0</v>
      </c>
      <c r="BR146" s="179">
        <v>0</v>
      </c>
      <c r="BS146" s="179">
        <v>0</v>
      </c>
      <c r="BT146" s="179">
        <v>0</v>
      </c>
      <c r="BU146" s="179">
        <v>0</v>
      </c>
      <c r="BV146" s="179">
        <v>0</v>
      </c>
      <c r="BW146" s="179">
        <v>0</v>
      </c>
      <c r="BX146" s="179">
        <v>0</v>
      </c>
      <c r="BY146" s="179">
        <v>0</v>
      </c>
      <c r="BZ146" s="179">
        <v>0</v>
      </c>
      <c r="CA146" s="179">
        <v>0</v>
      </c>
      <c r="CB146" s="179">
        <v>0</v>
      </c>
      <c r="CC146" s="179">
        <v>0</v>
      </c>
      <c r="CD146" s="179">
        <v>0</v>
      </c>
      <c r="CE146" s="179">
        <v>0</v>
      </c>
      <c r="CF146" s="179">
        <v>0</v>
      </c>
      <c r="CG146" s="179">
        <v>0</v>
      </c>
      <c r="CH146" s="179">
        <v>0</v>
      </c>
      <c r="CI146" s="179">
        <v>0</v>
      </c>
      <c r="CJ146" s="179">
        <v>0</v>
      </c>
      <c r="CK146" s="179">
        <v>0</v>
      </c>
      <c r="CL146" s="179">
        <v>0</v>
      </c>
      <c r="CM146" s="179">
        <v>0</v>
      </c>
      <c r="CN146" s="179">
        <v>0</v>
      </c>
      <c r="CO146" s="179">
        <v>0</v>
      </c>
      <c r="CP146" s="179">
        <v>0</v>
      </c>
      <c r="CQ146" s="179">
        <v>0</v>
      </c>
      <c r="CR146" s="179">
        <v>0</v>
      </c>
      <c r="CS146" s="179">
        <v>0</v>
      </c>
      <c r="CT146" s="179">
        <v>0</v>
      </c>
      <c r="CU146" s="179">
        <v>0</v>
      </c>
      <c r="CV146" s="179">
        <v>0</v>
      </c>
      <c r="CW146" s="179">
        <v>0</v>
      </c>
      <c r="CX146" s="179">
        <v>0</v>
      </c>
      <c r="CY146" s="179">
        <v>0</v>
      </c>
      <c r="CZ146" s="179">
        <v>0</v>
      </c>
      <c r="DA146" s="179">
        <v>0</v>
      </c>
      <c r="DB146" s="179">
        <v>0</v>
      </c>
      <c r="DC146" s="179">
        <v>0</v>
      </c>
      <c r="DD146" s="179">
        <v>0</v>
      </c>
      <c r="DE146" s="179">
        <v>0</v>
      </c>
      <c r="DF146" s="179">
        <v>0</v>
      </c>
      <c r="DG146" s="179">
        <v>0</v>
      </c>
      <c r="DH146" s="179">
        <v>0</v>
      </c>
      <c r="DI146" s="179">
        <v>0</v>
      </c>
      <c r="DJ146" s="179">
        <v>0</v>
      </c>
      <c r="DK146" s="179">
        <v>0</v>
      </c>
      <c r="DL146" s="179">
        <v>0</v>
      </c>
      <c r="DM146" s="179">
        <v>0</v>
      </c>
      <c r="DN146" s="179">
        <v>0</v>
      </c>
      <c r="DO146" s="179">
        <v>0</v>
      </c>
      <c r="DP146" s="179">
        <v>0</v>
      </c>
      <c r="DQ146" s="179">
        <v>0</v>
      </c>
      <c r="DR146" s="179">
        <v>0</v>
      </c>
      <c r="DS146" s="179">
        <v>0</v>
      </c>
      <c r="DT146" s="179">
        <v>0</v>
      </c>
      <c r="DU146" s="179">
        <v>0</v>
      </c>
      <c r="DV146" s="179">
        <v>0</v>
      </c>
      <c r="DW146" s="179">
        <v>0</v>
      </c>
      <c r="DX146" s="179">
        <v>0</v>
      </c>
      <c r="DY146" s="179">
        <v>0</v>
      </c>
      <c r="DZ146" s="179">
        <v>0</v>
      </c>
      <c r="EA146" s="179">
        <v>0</v>
      </c>
      <c r="EB146" s="179">
        <v>0</v>
      </c>
      <c r="EC146" s="179">
        <v>0</v>
      </c>
      <c r="ED146" s="179">
        <v>0</v>
      </c>
      <c r="EE146" s="179">
        <v>0</v>
      </c>
      <c r="EF146" s="179">
        <v>0</v>
      </c>
      <c r="EG146" s="179">
        <v>0</v>
      </c>
      <c r="EH146" s="179">
        <v>0</v>
      </c>
      <c r="EI146" s="179">
        <v>0</v>
      </c>
      <c r="EJ146" s="179">
        <v>0</v>
      </c>
      <c r="EK146" s="179">
        <v>0</v>
      </c>
      <c r="EL146" s="179">
        <v>0</v>
      </c>
      <c r="EM146" s="179">
        <v>0</v>
      </c>
      <c r="EN146" s="179">
        <v>0</v>
      </c>
      <c r="EO146" s="179">
        <v>0</v>
      </c>
      <c r="EP146" s="179">
        <v>0</v>
      </c>
      <c r="EQ146" s="179">
        <v>0</v>
      </c>
      <c r="ER146" s="179">
        <v>0</v>
      </c>
      <c r="ES146" s="179">
        <v>0</v>
      </c>
      <c r="ET146" s="179">
        <v>0</v>
      </c>
      <c r="EU146" s="179">
        <v>0</v>
      </c>
      <c r="EV146" s="179">
        <v>0</v>
      </c>
      <c r="EW146" s="179">
        <v>0</v>
      </c>
      <c r="EX146" s="179">
        <v>0</v>
      </c>
      <c r="EY146" s="179">
        <v>0</v>
      </c>
      <c r="EZ146" s="179">
        <v>0</v>
      </c>
      <c r="FA146" s="179">
        <v>0</v>
      </c>
      <c r="FB146" s="179">
        <v>0</v>
      </c>
      <c r="FC146" s="179">
        <v>0</v>
      </c>
      <c r="FD146" s="179">
        <v>0</v>
      </c>
      <c r="FE146" s="179">
        <v>0</v>
      </c>
      <c r="FF146" s="179">
        <v>0</v>
      </c>
      <c r="FG146" s="179">
        <v>0</v>
      </c>
      <c r="FH146" s="179">
        <v>0</v>
      </c>
      <c r="FI146" s="179">
        <v>0</v>
      </c>
      <c r="FJ146" s="179">
        <v>0</v>
      </c>
      <c r="FK146" s="179">
        <v>0</v>
      </c>
      <c r="FL146" s="179">
        <v>0</v>
      </c>
      <c r="FM146" s="179">
        <v>0</v>
      </c>
      <c r="FN146" s="179">
        <v>0</v>
      </c>
      <c r="FO146" s="179">
        <v>0</v>
      </c>
      <c r="FP146" s="179">
        <v>0</v>
      </c>
      <c r="FQ146" s="179">
        <v>0</v>
      </c>
      <c r="FR146" s="179">
        <v>0</v>
      </c>
      <c r="FS146" s="179">
        <v>0</v>
      </c>
      <c r="FT146" s="179">
        <v>0</v>
      </c>
      <c r="FU146" s="179">
        <v>0</v>
      </c>
      <c r="FV146" s="179">
        <v>0</v>
      </c>
      <c r="FW146" s="179">
        <v>0</v>
      </c>
      <c r="FX146" s="179">
        <v>0</v>
      </c>
      <c r="FY146" s="179">
        <v>0</v>
      </c>
      <c r="FZ146" s="179">
        <v>0</v>
      </c>
      <c r="GA146" s="179">
        <v>0</v>
      </c>
    </row>
    <row r="147" spans="2:183" s="41" customFormat="1">
      <c r="B147" s="96" t="s">
        <v>5</v>
      </c>
      <c r="C147" s="166" t="s">
        <v>43</v>
      </c>
      <c r="D147" s="175">
        <v>103.67</v>
      </c>
      <c r="E147" s="176">
        <v>92.3</v>
      </c>
      <c r="F147" s="176">
        <v>98.77</v>
      </c>
      <c r="G147" s="176">
        <v>97.2</v>
      </c>
      <c r="H147" s="176">
        <v>1101.81</v>
      </c>
      <c r="I147" s="176">
        <v>98.42</v>
      </c>
      <c r="J147" s="176">
        <v>98.74</v>
      </c>
      <c r="K147" s="176">
        <v>98.97</v>
      </c>
      <c r="L147" s="176">
        <v>95.99</v>
      </c>
      <c r="M147" s="176">
        <v>101.01</v>
      </c>
      <c r="N147" s="176">
        <v>98.72</v>
      </c>
      <c r="O147" s="176">
        <v>100.2</v>
      </c>
      <c r="P147" s="176">
        <v>105.39</v>
      </c>
      <c r="Q147" s="176">
        <v>94.06</v>
      </c>
      <c r="R147" s="176">
        <v>98.44</v>
      </c>
      <c r="S147" s="176">
        <v>97.19</v>
      </c>
      <c r="T147" s="176">
        <v>100.92</v>
      </c>
      <c r="U147" s="176">
        <v>95.53</v>
      </c>
      <c r="V147" s="176">
        <v>98.91</v>
      </c>
      <c r="W147" s="176">
        <v>99.27</v>
      </c>
      <c r="X147" s="176">
        <v>95.71</v>
      </c>
      <c r="Y147" s="176">
        <v>100.59</v>
      </c>
      <c r="Z147" s="176">
        <v>98.63</v>
      </c>
      <c r="AA147" s="176">
        <v>98.42</v>
      </c>
      <c r="AB147" s="176">
        <v>101.69</v>
      </c>
      <c r="AC147" s="176">
        <v>93.37</v>
      </c>
      <c r="AD147" s="176">
        <v>98.21</v>
      </c>
      <c r="AE147" s="176">
        <v>95.58</v>
      </c>
      <c r="AF147" s="176">
        <v>19.510000000000002</v>
      </c>
      <c r="AG147" s="176">
        <v>95.16</v>
      </c>
      <c r="AH147" s="176">
        <v>98.91</v>
      </c>
      <c r="AI147" s="176">
        <v>98.56</v>
      </c>
      <c r="AJ147" s="176">
        <v>94.51</v>
      </c>
      <c r="AK147" s="176">
        <v>99.8</v>
      </c>
      <c r="AL147" s="176">
        <v>96.95</v>
      </c>
      <c r="AM147" s="176">
        <v>96.33</v>
      </c>
      <c r="AN147" s="176">
        <v>102.73</v>
      </c>
      <c r="AO147" s="176">
        <v>96.08</v>
      </c>
      <c r="AP147" s="176">
        <v>97.99</v>
      </c>
      <c r="AQ147" s="176">
        <v>95.21</v>
      </c>
      <c r="AR147" s="176">
        <v>99.61</v>
      </c>
      <c r="AS147" s="176">
        <v>96.54</v>
      </c>
      <c r="AT147" s="176">
        <v>98.51</v>
      </c>
      <c r="AU147" s="176">
        <v>100.07</v>
      </c>
      <c r="AV147" s="176">
        <v>94.68</v>
      </c>
      <c r="AW147" s="176">
        <v>99.46</v>
      </c>
      <c r="AX147" s="176">
        <v>97.78</v>
      </c>
      <c r="AY147" s="176">
        <v>96.31</v>
      </c>
      <c r="AZ147" s="176">
        <v>101.76</v>
      </c>
      <c r="BA147" s="176">
        <v>92.33</v>
      </c>
      <c r="BB147" s="176">
        <v>94.78</v>
      </c>
      <c r="BC147" s="176">
        <v>89.98</v>
      </c>
      <c r="BD147" s="176">
        <v>1196.5999999999999</v>
      </c>
      <c r="BE147" s="176">
        <v>217.27</v>
      </c>
      <c r="BF147" s="176">
        <v>93.4</v>
      </c>
      <c r="BG147" s="176">
        <v>95.07</v>
      </c>
      <c r="BH147" s="176">
        <v>87.06</v>
      </c>
      <c r="BI147" s="176">
        <v>93.49</v>
      </c>
      <c r="BJ147" s="176">
        <v>92.36</v>
      </c>
      <c r="BK147" s="176">
        <v>91.56</v>
      </c>
      <c r="BL147" s="176">
        <v>102.85</v>
      </c>
      <c r="BM147" s="176">
        <v>93.7</v>
      </c>
      <c r="BN147" s="176">
        <v>95.93</v>
      </c>
      <c r="BO147" s="176">
        <v>91.62</v>
      </c>
      <c r="BP147" s="176">
        <v>95.37</v>
      </c>
      <c r="BQ147" s="176">
        <v>93</v>
      </c>
      <c r="BR147" s="176">
        <v>97.12</v>
      </c>
      <c r="BS147" s="176">
        <v>98.18</v>
      </c>
      <c r="BT147" s="176">
        <v>42.96</v>
      </c>
      <c r="BU147" s="176">
        <v>0</v>
      </c>
      <c r="BV147" s="176">
        <v>93.73</v>
      </c>
      <c r="BW147" s="176">
        <v>101.64</v>
      </c>
      <c r="BX147" s="176">
        <v>106.31</v>
      </c>
      <c r="BY147" s="176">
        <v>97.75</v>
      </c>
      <c r="BZ147" s="176">
        <v>106.9</v>
      </c>
      <c r="CA147" s="176">
        <v>1300.6099999999999</v>
      </c>
      <c r="CB147" s="176">
        <v>306.02999999999997</v>
      </c>
      <c r="CC147" s="176">
        <v>95.79</v>
      </c>
      <c r="CD147" s="176">
        <v>102.64</v>
      </c>
      <c r="CE147" s="176">
        <v>102.69</v>
      </c>
      <c r="CF147" s="176">
        <v>99.79</v>
      </c>
      <c r="CG147" s="176">
        <v>105.07</v>
      </c>
      <c r="CH147" s="176">
        <v>104.9</v>
      </c>
      <c r="CI147" s="176">
        <v>106.46</v>
      </c>
      <c r="CJ147" s="176">
        <v>109.59</v>
      </c>
      <c r="CK147" s="176">
        <v>102.62</v>
      </c>
      <c r="CL147" s="176">
        <v>109.76</v>
      </c>
      <c r="CM147" s="176">
        <v>103.21</v>
      </c>
      <c r="CN147" s="176">
        <v>102.83</v>
      </c>
      <c r="CO147" s="176">
        <v>100.93</v>
      </c>
      <c r="CP147" s="176">
        <v>104.99</v>
      </c>
      <c r="CQ147" s="176">
        <v>104.28</v>
      </c>
      <c r="CR147" s="176">
        <v>100.75</v>
      </c>
      <c r="CS147" s="176">
        <v>105.65</v>
      </c>
      <c r="CT147" s="176">
        <v>105.37</v>
      </c>
      <c r="CU147" s="176">
        <v>107.02</v>
      </c>
      <c r="CV147" s="176">
        <v>109.61</v>
      </c>
      <c r="CW147" s="176">
        <v>98.98</v>
      </c>
      <c r="CX147" s="176">
        <v>109.62</v>
      </c>
      <c r="CY147" s="176">
        <v>103.48</v>
      </c>
      <c r="CZ147" s="176">
        <v>19.53</v>
      </c>
      <c r="DA147" s="176">
        <v>100.96</v>
      </c>
      <c r="DB147" s="176">
        <v>103.67</v>
      </c>
      <c r="DC147" s="176">
        <v>105.32</v>
      </c>
      <c r="DD147" s="176">
        <v>100.01</v>
      </c>
      <c r="DE147" s="176">
        <v>106.03</v>
      </c>
      <c r="DF147" s="176">
        <v>106.05</v>
      </c>
      <c r="DG147" s="176">
        <v>106.09</v>
      </c>
      <c r="DH147" s="176">
        <v>109.2</v>
      </c>
      <c r="DI147" s="176">
        <v>98.7</v>
      </c>
      <c r="DJ147" s="176">
        <v>109.57</v>
      </c>
      <c r="DK147" s="176">
        <v>103.14</v>
      </c>
      <c r="DL147" s="176">
        <v>103.89</v>
      </c>
      <c r="DM147" s="176">
        <v>99.49</v>
      </c>
      <c r="DN147" s="176">
        <v>104.29</v>
      </c>
      <c r="DO147" s="176">
        <v>105.49</v>
      </c>
      <c r="DP147" s="176">
        <v>99.52</v>
      </c>
      <c r="DQ147" s="176">
        <v>106.4</v>
      </c>
      <c r="DR147" s="176">
        <v>106.07</v>
      </c>
      <c r="DS147" s="176">
        <v>106.42</v>
      </c>
      <c r="DT147" s="176">
        <v>108.85</v>
      </c>
      <c r="DU147" s="176">
        <v>98.45</v>
      </c>
      <c r="DV147" s="176">
        <v>109.15</v>
      </c>
      <c r="DW147" s="176">
        <v>103.07</v>
      </c>
      <c r="DX147" s="176">
        <v>1351.35</v>
      </c>
      <c r="DY147" s="176">
        <v>254.53</v>
      </c>
      <c r="DZ147" s="176">
        <v>104.55</v>
      </c>
      <c r="EA147" s="176">
        <v>104.54</v>
      </c>
      <c r="EB147" s="176">
        <v>99.49</v>
      </c>
      <c r="EC147" s="176">
        <v>105.38</v>
      </c>
      <c r="ED147" s="176">
        <v>104.35</v>
      </c>
      <c r="EE147" s="176">
        <v>104.61</v>
      </c>
      <c r="EF147" s="176">
        <v>108.95</v>
      </c>
      <c r="EG147" s="176">
        <v>102.13</v>
      </c>
      <c r="EH147" s="176">
        <v>109.12</v>
      </c>
      <c r="EI147" s="176">
        <v>89.38</v>
      </c>
      <c r="EJ147" s="176">
        <v>22.93</v>
      </c>
      <c r="EK147" s="176">
        <v>98.77</v>
      </c>
      <c r="EL147" s="176">
        <v>104.07</v>
      </c>
      <c r="EM147" s="176">
        <v>104.27</v>
      </c>
      <c r="EN147" s="176">
        <v>100.56</v>
      </c>
      <c r="EO147" s="176">
        <v>105.7</v>
      </c>
      <c r="EP147" s="176">
        <v>104.41</v>
      </c>
      <c r="EQ147" s="176">
        <v>105.39</v>
      </c>
      <c r="ER147" s="176">
        <v>107.78</v>
      </c>
      <c r="ES147" s="176">
        <v>97.65</v>
      </c>
      <c r="ET147" s="176">
        <v>108.05</v>
      </c>
      <c r="EU147" s="176">
        <v>99.73</v>
      </c>
      <c r="EV147" s="176">
        <v>1168.74</v>
      </c>
      <c r="EW147" s="176">
        <v>140.03</v>
      </c>
      <c r="EX147" s="176">
        <v>103.11</v>
      </c>
      <c r="EY147" s="176">
        <v>104.35</v>
      </c>
      <c r="EZ147" s="176">
        <v>98.87</v>
      </c>
      <c r="FA147" s="176">
        <v>104.33</v>
      </c>
      <c r="FB147" s="176">
        <v>103.84</v>
      </c>
      <c r="FC147" s="176">
        <v>103.54</v>
      </c>
      <c r="FD147" s="176">
        <v>105.66</v>
      </c>
      <c r="FE147" s="176">
        <v>95.8</v>
      </c>
      <c r="FF147" s="176">
        <v>105.9</v>
      </c>
      <c r="FG147" s="176">
        <v>96.84</v>
      </c>
      <c r="FH147" s="176">
        <v>99.58</v>
      </c>
      <c r="FI147" s="176">
        <v>94.18</v>
      </c>
      <c r="FJ147" s="176">
        <v>102.69</v>
      </c>
      <c r="FK147" s="176">
        <v>102.78</v>
      </c>
      <c r="FL147" s="176">
        <v>96.77</v>
      </c>
      <c r="FM147" s="176">
        <v>104.23</v>
      </c>
      <c r="FN147" s="176">
        <v>101.6</v>
      </c>
      <c r="FO147" s="176">
        <v>103.02</v>
      </c>
      <c r="FP147" s="176">
        <v>104.97</v>
      </c>
      <c r="FQ147" s="176">
        <v>95.45</v>
      </c>
      <c r="FR147" s="176">
        <v>104.04</v>
      </c>
      <c r="FS147" s="176">
        <v>6.69</v>
      </c>
      <c r="FT147" s="176">
        <v>31.24</v>
      </c>
      <c r="FU147" s="176">
        <v>94.23</v>
      </c>
      <c r="FV147" s="176">
        <v>101.94</v>
      </c>
      <c r="FW147" s="176">
        <v>99.94</v>
      </c>
      <c r="FX147" s="176">
        <v>96.48</v>
      </c>
      <c r="FY147" s="176">
        <v>103.26</v>
      </c>
      <c r="FZ147" s="176">
        <v>100.77</v>
      </c>
      <c r="GA147" s="176">
        <v>103.24</v>
      </c>
    </row>
    <row r="148" spans="2:183">
      <c r="B148" s="96" t="s">
        <v>5</v>
      </c>
      <c r="C148" s="166" t="s">
        <v>44</v>
      </c>
      <c r="D148" s="178">
        <v>142.6</v>
      </c>
      <c r="E148" s="179">
        <v>126.96</v>
      </c>
      <c r="F148" s="179">
        <v>135.85</v>
      </c>
      <c r="G148" s="179">
        <v>133.69999999999999</v>
      </c>
      <c r="H148" s="179">
        <v>1515.54</v>
      </c>
      <c r="I148" s="179">
        <v>135.37</v>
      </c>
      <c r="J148" s="179">
        <v>135.82</v>
      </c>
      <c r="K148" s="179">
        <v>136.13</v>
      </c>
      <c r="L148" s="179">
        <v>132.03</v>
      </c>
      <c r="M148" s="179">
        <v>138.94</v>
      </c>
      <c r="N148" s="179">
        <v>135.79</v>
      </c>
      <c r="O148" s="179">
        <v>137.82</v>
      </c>
      <c r="P148" s="179">
        <v>144.96</v>
      </c>
      <c r="Q148" s="179">
        <v>129.38</v>
      </c>
      <c r="R148" s="179">
        <v>135.4</v>
      </c>
      <c r="S148" s="179">
        <v>133.68</v>
      </c>
      <c r="T148" s="179">
        <v>138.81</v>
      </c>
      <c r="U148" s="179">
        <v>131.41</v>
      </c>
      <c r="V148" s="179">
        <v>136.05000000000001</v>
      </c>
      <c r="W148" s="179">
        <v>136.55000000000001</v>
      </c>
      <c r="X148" s="179">
        <v>131.65</v>
      </c>
      <c r="Y148" s="179">
        <v>138.36000000000001</v>
      </c>
      <c r="Z148" s="179">
        <v>135.66999999999999</v>
      </c>
      <c r="AA148" s="179">
        <v>135.37</v>
      </c>
      <c r="AB148" s="179">
        <v>200.02</v>
      </c>
      <c r="AC148" s="179">
        <v>183.67</v>
      </c>
      <c r="AD148" s="179">
        <v>193.18</v>
      </c>
      <c r="AE148" s="179">
        <v>188.01</v>
      </c>
      <c r="AF148" s="179">
        <v>38.369999999999997</v>
      </c>
      <c r="AG148" s="179">
        <v>187.17</v>
      </c>
      <c r="AH148" s="179">
        <v>194.56</v>
      </c>
      <c r="AI148" s="179">
        <v>193.86</v>
      </c>
      <c r="AJ148" s="179">
        <v>185.9</v>
      </c>
      <c r="AK148" s="179">
        <v>196.32</v>
      </c>
      <c r="AL148" s="179">
        <v>190.7</v>
      </c>
      <c r="AM148" s="179">
        <v>189.49</v>
      </c>
      <c r="AN148" s="179">
        <v>202.07</v>
      </c>
      <c r="AO148" s="179">
        <v>188.98</v>
      </c>
      <c r="AP148" s="179">
        <v>192.75</v>
      </c>
      <c r="AQ148" s="179">
        <v>187.27</v>
      </c>
      <c r="AR148" s="179">
        <v>195.93</v>
      </c>
      <c r="AS148" s="179">
        <v>189.9</v>
      </c>
      <c r="AT148" s="179">
        <v>193.78</v>
      </c>
      <c r="AU148" s="179">
        <v>196.83</v>
      </c>
      <c r="AV148" s="179">
        <v>186.24</v>
      </c>
      <c r="AW148" s="179">
        <v>195.64</v>
      </c>
      <c r="AX148" s="179">
        <v>192.33</v>
      </c>
      <c r="AY148" s="179">
        <v>189.43</v>
      </c>
      <c r="AZ148" s="179">
        <v>204.55</v>
      </c>
      <c r="BA148" s="179">
        <v>185.58</v>
      </c>
      <c r="BB148" s="179">
        <v>190.51</v>
      </c>
      <c r="BC148" s="179">
        <v>180.85</v>
      </c>
      <c r="BD148" s="179">
        <v>2405.16</v>
      </c>
      <c r="BE148" s="179">
        <v>436.71</v>
      </c>
      <c r="BF148" s="179">
        <v>187.74</v>
      </c>
      <c r="BG148" s="179">
        <v>191.1</v>
      </c>
      <c r="BH148" s="179">
        <v>174.99</v>
      </c>
      <c r="BI148" s="179">
        <v>187.92</v>
      </c>
      <c r="BJ148" s="179">
        <v>185.65</v>
      </c>
      <c r="BK148" s="179">
        <v>184.03</v>
      </c>
      <c r="BL148" s="179">
        <v>211.87</v>
      </c>
      <c r="BM148" s="179">
        <v>193.02</v>
      </c>
      <c r="BN148" s="179">
        <v>197.62</v>
      </c>
      <c r="BO148" s="179">
        <v>188.73</v>
      </c>
      <c r="BP148" s="179">
        <v>196.46</v>
      </c>
      <c r="BQ148" s="179">
        <v>191.58</v>
      </c>
      <c r="BR148" s="179">
        <v>200.07</v>
      </c>
      <c r="BS148" s="179">
        <v>202.24</v>
      </c>
      <c r="BT148" s="179">
        <v>88.5</v>
      </c>
      <c r="BU148" s="179">
        <v>0</v>
      </c>
      <c r="BV148" s="179">
        <v>193.08</v>
      </c>
      <c r="BW148" s="179">
        <v>209.37</v>
      </c>
      <c r="BX148" s="179">
        <v>225.38</v>
      </c>
      <c r="BY148" s="179">
        <v>207.23</v>
      </c>
      <c r="BZ148" s="179">
        <v>226.63</v>
      </c>
      <c r="CA148" s="179">
        <v>2757.29</v>
      </c>
      <c r="CB148" s="179">
        <v>648.78</v>
      </c>
      <c r="CC148" s="179">
        <v>203.07</v>
      </c>
      <c r="CD148" s="179">
        <v>217.6</v>
      </c>
      <c r="CE148" s="179">
        <v>217.71</v>
      </c>
      <c r="CF148" s="179">
        <v>211.56</v>
      </c>
      <c r="CG148" s="179">
        <v>222.76</v>
      </c>
      <c r="CH148" s="179">
        <v>222.4</v>
      </c>
      <c r="CI148" s="179">
        <v>225.69</v>
      </c>
      <c r="CJ148" s="179">
        <v>237.82</v>
      </c>
      <c r="CK148" s="179">
        <v>222.69</v>
      </c>
      <c r="CL148" s="179">
        <v>238.18</v>
      </c>
      <c r="CM148" s="179">
        <v>223.97</v>
      </c>
      <c r="CN148" s="179">
        <v>223.15</v>
      </c>
      <c r="CO148" s="179">
        <v>219.02</v>
      </c>
      <c r="CP148" s="179">
        <v>227.82</v>
      </c>
      <c r="CQ148" s="179">
        <v>226.3</v>
      </c>
      <c r="CR148" s="179">
        <v>218.62</v>
      </c>
      <c r="CS148" s="179">
        <v>229.26</v>
      </c>
      <c r="CT148" s="179">
        <v>228.64</v>
      </c>
      <c r="CU148" s="179">
        <v>232.24</v>
      </c>
      <c r="CV148" s="179">
        <v>244.42</v>
      </c>
      <c r="CW148" s="179">
        <v>220.73</v>
      </c>
      <c r="CX148" s="179">
        <v>244.44</v>
      </c>
      <c r="CY148" s="179">
        <v>230.77</v>
      </c>
      <c r="CZ148" s="179">
        <v>43.54</v>
      </c>
      <c r="DA148" s="179">
        <v>225.14</v>
      </c>
      <c r="DB148" s="179">
        <v>231.18</v>
      </c>
      <c r="DC148" s="179">
        <v>234.87</v>
      </c>
      <c r="DD148" s="179">
        <v>223.03</v>
      </c>
      <c r="DE148" s="179">
        <v>236.44</v>
      </c>
      <c r="DF148" s="179">
        <v>236.49</v>
      </c>
      <c r="DG148" s="179">
        <v>236.58</v>
      </c>
      <c r="DH148" s="179">
        <v>250.06</v>
      </c>
      <c r="DI148" s="179">
        <v>226.03</v>
      </c>
      <c r="DJ148" s="179">
        <v>250.91</v>
      </c>
      <c r="DK148" s="179">
        <v>236.18</v>
      </c>
      <c r="DL148" s="179">
        <v>237.92</v>
      </c>
      <c r="DM148" s="179">
        <v>227.83</v>
      </c>
      <c r="DN148" s="179">
        <v>238.83</v>
      </c>
      <c r="DO148" s="179">
        <v>241.58</v>
      </c>
      <c r="DP148" s="179">
        <v>227.91</v>
      </c>
      <c r="DQ148" s="179">
        <v>243.65</v>
      </c>
      <c r="DR148" s="179">
        <v>242.91</v>
      </c>
      <c r="DS148" s="179">
        <v>243.71</v>
      </c>
      <c r="DT148" s="179">
        <v>256.89</v>
      </c>
      <c r="DU148" s="179">
        <v>232.33</v>
      </c>
      <c r="DV148" s="179">
        <v>257.60000000000002</v>
      </c>
      <c r="DW148" s="179">
        <v>243.24</v>
      </c>
      <c r="DX148" s="179">
        <v>3189.17</v>
      </c>
      <c r="DY148" s="179">
        <v>600.67999999999995</v>
      </c>
      <c r="DZ148" s="179">
        <v>246.74</v>
      </c>
      <c r="EA148" s="179">
        <v>246.71</v>
      </c>
      <c r="EB148" s="179">
        <v>234.8</v>
      </c>
      <c r="EC148" s="179">
        <v>248.69</v>
      </c>
      <c r="ED148" s="179">
        <v>246.27</v>
      </c>
      <c r="EE148" s="179">
        <v>246.87</v>
      </c>
      <c r="EF148" s="179">
        <v>263.66000000000003</v>
      </c>
      <c r="EG148" s="179">
        <v>247.15</v>
      </c>
      <c r="EH148" s="179">
        <v>264.08</v>
      </c>
      <c r="EI148" s="179">
        <v>216.3</v>
      </c>
      <c r="EJ148" s="179">
        <v>55.49</v>
      </c>
      <c r="EK148" s="179">
        <v>239.03</v>
      </c>
      <c r="EL148" s="179">
        <v>251.84</v>
      </c>
      <c r="EM148" s="179">
        <v>252.34</v>
      </c>
      <c r="EN148" s="179">
        <v>243.36</v>
      </c>
      <c r="EO148" s="179">
        <v>255.79</v>
      </c>
      <c r="EP148" s="179">
        <v>252.68</v>
      </c>
      <c r="EQ148" s="179">
        <v>255.05</v>
      </c>
      <c r="ER148" s="179">
        <v>268.38</v>
      </c>
      <c r="ES148" s="179">
        <v>243.15</v>
      </c>
      <c r="ET148" s="179">
        <v>269.04000000000002</v>
      </c>
      <c r="EU148" s="179">
        <v>248.32</v>
      </c>
      <c r="EV148" s="179">
        <v>2910.16</v>
      </c>
      <c r="EW148" s="179">
        <v>348.68</v>
      </c>
      <c r="EX148" s="179">
        <v>256.76</v>
      </c>
      <c r="EY148" s="179">
        <v>259.82</v>
      </c>
      <c r="EZ148" s="179">
        <v>246.18</v>
      </c>
      <c r="FA148" s="179">
        <v>259.77</v>
      </c>
      <c r="FB148" s="179">
        <v>258.57</v>
      </c>
      <c r="FC148" s="179">
        <v>257.81</v>
      </c>
      <c r="FD148" s="179">
        <v>270.5</v>
      </c>
      <c r="FE148" s="179">
        <v>245.24</v>
      </c>
      <c r="FF148" s="179">
        <v>271.08999999999997</v>
      </c>
      <c r="FG148" s="179">
        <v>247.9</v>
      </c>
      <c r="FH148" s="179">
        <v>254.93</v>
      </c>
      <c r="FI148" s="179">
        <v>241.11</v>
      </c>
      <c r="FJ148" s="179">
        <v>262.89</v>
      </c>
      <c r="FK148" s="179">
        <v>263.12</v>
      </c>
      <c r="FL148" s="179">
        <v>247.74</v>
      </c>
      <c r="FM148" s="179">
        <v>266.83</v>
      </c>
      <c r="FN148" s="179">
        <v>260.08999999999997</v>
      </c>
      <c r="FO148" s="179">
        <v>263.72000000000003</v>
      </c>
      <c r="FP148" s="179">
        <v>276.08</v>
      </c>
      <c r="FQ148" s="179">
        <v>251.05</v>
      </c>
      <c r="FR148" s="179">
        <v>273.62</v>
      </c>
      <c r="FS148" s="179">
        <v>17.59</v>
      </c>
      <c r="FT148" s="179">
        <v>82.17</v>
      </c>
      <c r="FU148" s="179">
        <v>247.83</v>
      </c>
      <c r="FV148" s="179">
        <v>268.11</v>
      </c>
      <c r="FW148" s="179">
        <v>262.85000000000002</v>
      </c>
      <c r="FX148" s="179">
        <v>253.74</v>
      </c>
      <c r="FY148" s="179">
        <v>271.57</v>
      </c>
      <c r="FZ148" s="179">
        <v>265.01</v>
      </c>
      <c r="GA148" s="179">
        <v>271.52999999999997</v>
      </c>
    </row>
    <row r="149" spans="2:183">
      <c r="B149" s="171" t="s">
        <v>5</v>
      </c>
      <c r="C149" s="172" t="s">
        <v>45</v>
      </c>
      <c r="D149" s="92">
        <v>0.20038976940930617</v>
      </c>
      <c r="E149" s="93">
        <v>0.20087321742157963</v>
      </c>
      <c r="F149" s="93">
        <v>0.20041318555622153</v>
      </c>
      <c r="G149" s="93">
        <v>0.20040479087445653</v>
      </c>
      <c r="H149" s="93">
        <v>2.1928803683957816</v>
      </c>
      <c r="I149" s="93">
        <v>0.2084247013511954</v>
      </c>
      <c r="J149" s="93">
        <v>0.20068660876530775</v>
      </c>
      <c r="K149" s="93">
        <v>0.20040924227405868</v>
      </c>
      <c r="L149" s="93">
        <v>0.20071985639005538</v>
      </c>
      <c r="M149" s="93">
        <v>0.20060300257672881</v>
      </c>
      <c r="N149" s="93">
        <v>0.20040097449845834</v>
      </c>
      <c r="O149" s="93">
        <v>0.20080586680993756</v>
      </c>
      <c r="P149" s="93">
        <v>0.20038750330366531</v>
      </c>
      <c r="Q149" s="93">
        <v>0.20063768483821373</v>
      </c>
      <c r="R149" s="93">
        <v>0.20041592616029041</v>
      </c>
      <c r="S149" s="93">
        <v>0.20021495245394436</v>
      </c>
      <c r="T149" s="93">
        <v>0.2008018424265442</v>
      </c>
      <c r="U149" s="93">
        <v>0.20062503740193158</v>
      </c>
      <c r="V149" s="93">
        <v>0.20040977121941028</v>
      </c>
      <c r="W149" s="93">
        <v>0.2004019728057127</v>
      </c>
      <c r="X149" s="93">
        <v>0.20063623761292393</v>
      </c>
      <c r="Y149" s="93">
        <v>0.20060022722926427</v>
      </c>
      <c r="Z149" s="93">
        <v>0.20040481447422198</v>
      </c>
      <c r="AA149" s="93">
        <v>0.20041446819780578</v>
      </c>
      <c r="AB149" s="93">
        <v>0.20060137012175847</v>
      </c>
      <c r="AC149" s="93">
        <v>0.20063963580672056</v>
      </c>
      <c r="AD149" s="93">
        <v>0.20082217264091842</v>
      </c>
      <c r="AE149" s="93">
        <v>0.20041952011896505</v>
      </c>
      <c r="AF149" s="93">
        <v>0.20253458906162691</v>
      </c>
      <c r="AG149" s="93">
        <v>0.20043215286848245</v>
      </c>
      <c r="AH149" s="93">
        <v>0.20040747290715263</v>
      </c>
      <c r="AI149" s="93">
        <v>0.2006166723649862</v>
      </c>
      <c r="AJ149" s="93">
        <v>0.20042264557468029</v>
      </c>
      <c r="AK149" s="93">
        <v>0.20059589644110215</v>
      </c>
      <c r="AL149" s="93">
        <v>0.2006278150299288</v>
      </c>
      <c r="AM149" s="93">
        <v>0.20040823321460122</v>
      </c>
      <c r="AN149" s="93">
        <v>0.20039449019904063</v>
      </c>
      <c r="AO149" s="93">
        <v>0.20093249995979467</v>
      </c>
      <c r="AP149" s="93">
        <v>0.20040223811199209</v>
      </c>
      <c r="AQ149" s="93">
        <v>0.20063932527192863</v>
      </c>
      <c r="AR149" s="93">
        <v>0.20020939679919625</v>
      </c>
      <c r="AS149" s="93">
        <v>0.20079575352963949</v>
      </c>
      <c r="AT149" s="93">
        <v>0.20040027569837543</v>
      </c>
      <c r="AU149" s="93">
        <v>0.20041012880441289</v>
      </c>
      <c r="AV149" s="93">
        <v>0.20041625109082703</v>
      </c>
      <c r="AW149" s="93">
        <v>0.20060792713539283</v>
      </c>
      <c r="AX149" s="93">
        <v>0.20041364162244948</v>
      </c>
      <c r="AY149" s="93">
        <v>0.20105589101171611</v>
      </c>
      <c r="AZ149" s="93">
        <v>0.20058585419513605</v>
      </c>
      <c r="BA149" s="93">
        <v>0.20065801180031234</v>
      </c>
      <c r="BB149" s="93">
        <v>0.2006318824721379</v>
      </c>
      <c r="BC149" s="93">
        <v>0.20045807946033065</v>
      </c>
      <c r="BD149" s="93">
        <v>2.6113901325963567</v>
      </c>
      <c r="BE149" s="93">
        <v>0.48084810566716246</v>
      </c>
      <c r="BF149" s="93">
        <v>0.20064233904800235</v>
      </c>
      <c r="BG149" s="93">
        <v>0.20063021354054728</v>
      </c>
      <c r="BH149" s="93">
        <v>0.20069814183397158</v>
      </c>
      <c r="BI149" s="93">
        <v>0.20042037901167947</v>
      </c>
      <c r="BJ149" s="93">
        <v>0.20064636763109189</v>
      </c>
      <c r="BK149" s="93">
        <v>0.20088641900299517</v>
      </c>
      <c r="BL149" s="93">
        <v>0.20097836502585631</v>
      </c>
      <c r="BM149" s="93">
        <v>0.20043631584746094</v>
      </c>
      <c r="BN149" s="93">
        <v>0.2010455310704258</v>
      </c>
      <c r="BO149" s="93">
        <v>0.20066364869590311</v>
      </c>
      <c r="BP149" s="93">
        <v>0.2004238553690014</v>
      </c>
      <c r="BQ149" s="93">
        <v>0.20043075154710718</v>
      </c>
      <c r="BR149" s="93">
        <v>0.20041096629327745</v>
      </c>
      <c r="BS149" s="93">
        <v>0.20041802611331749</v>
      </c>
      <c r="BT149" s="93">
        <v>0.20094251675871583</v>
      </c>
      <c r="BU149" s="93" t="e">
        <v>#DIV/0!</v>
      </c>
      <c r="BV149" s="93">
        <v>0.20074196784226328</v>
      </c>
      <c r="BW149" s="93">
        <v>0.20040387967241577</v>
      </c>
      <c r="BX149" s="93">
        <v>0.2005659124468949</v>
      </c>
      <c r="BY149" s="93">
        <v>0.20041371952568438</v>
      </c>
      <c r="BZ149" s="93">
        <v>0.20056353287053377</v>
      </c>
      <c r="CA149" s="93">
        <v>2.6078607609561288</v>
      </c>
      <c r="CB149" s="93">
        <v>0.61254169053460261</v>
      </c>
      <c r="CC149" s="93">
        <v>0.20041984180285879</v>
      </c>
      <c r="CD149" s="93">
        <v>0.20058947783308917</v>
      </c>
      <c r="CE149" s="93">
        <v>0.20077690043870605</v>
      </c>
      <c r="CF149" s="93">
        <v>0.20039935681827434</v>
      </c>
      <c r="CG149" s="93">
        <v>0.20075837253840992</v>
      </c>
      <c r="CH149" s="93">
        <v>0.20037619532327688</v>
      </c>
      <c r="CI149" s="93">
        <v>0.20057231688485533</v>
      </c>
      <c r="CJ149" s="93">
        <v>0.20054335556026764</v>
      </c>
      <c r="CK149" s="93">
        <v>0.20038766284121567</v>
      </c>
      <c r="CL149" s="93">
        <v>0.20055249691376001</v>
      </c>
      <c r="CM149" s="93">
        <v>0.20038794609325439</v>
      </c>
      <c r="CN149" s="93">
        <v>0.20057936284911096</v>
      </c>
      <c r="CO149" s="93">
        <v>0.2003991025662383</v>
      </c>
      <c r="CP149" s="93">
        <v>0.20058243606652168</v>
      </c>
      <c r="CQ149" s="93">
        <v>0.20018587454260248</v>
      </c>
      <c r="CR149" s="93">
        <v>0.20040564688809467</v>
      </c>
      <c r="CS149" s="93">
        <v>0.20057236309137425</v>
      </c>
      <c r="CT149" s="93">
        <v>0.20058076096803848</v>
      </c>
      <c r="CU149" s="93">
        <v>0.20055942248481395</v>
      </c>
      <c r="CV149" s="93">
        <v>0.20055967695638202</v>
      </c>
      <c r="CW149" s="93">
        <v>0.20040087057960737</v>
      </c>
      <c r="CX149" s="93">
        <v>0.2007419100158731</v>
      </c>
      <c r="CY149" s="93">
        <v>0.20038164686913554</v>
      </c>
      <c r="CZ149" s="93">
        <v>0.20254663239518184</v>
      </c>
      <c r="DA149" s="93">
        <v>0.20039607601617046</v>
      </c>
      <c r="DB149" s="93">
        <v>0.20058560471006809</v>
      </c>
      <c r="DC149" s="93">
        <v>0.20037782597516857</v>
      </c>
      <c r="DD149" s="93">
        <v>0.20059570968680113</v>
      </c>
      <c r="DE149" s="93">
        <v>0.20057628178184908</v>
      </c>
      <c r="DF149" s="93">
        <v>0.20038411774189072</v>
      </c>
      <c r="DG149" s="93">
        <v>0.20057199601654072</v>
      </c>
      <c r="DH149" s="93">
        <v>0.20056035682111834</v>
      </c>
      <c r="DI149" s="93">
        <v>0.20039720268651232</v>
      </c>
      <c r="DJ149" s="93">
        <v>0.20044717446776078</v>
      </c>
      <c r="DK149" s="93">
        <v>0.2003971298328005</v>
      </c>
      <c r="DL149" s="93">
        <v>0.20037968951929938</v>
      </c>
      <c r="DM149" s="93">
        <v>0.20061128268180406</v>
      </c>
      <c r="DN149" s="93">
        <v>0.20057003507908178</v>
      </c>
      <c r="DO149" s="93">
        <v>0.20037742909433162</v>
      </c>
      <c r="DP149" s="93">
        <v>0.20059935911810459</v>
      </c>
      <c r="DQ149" s="93">
        <v>0.20057190893145577</v>
      </c>
      <c r="DR149" s="93">
        <v>0.20056210143021275</v>
      </c>
      <c r="DS149" s="93">
        <v>0.20056424099778089</v>
      </c>
      <c r="DT149" s="93">
        <v>0.20074042140845599</v>
      </c>
      <c r="DU149" s="93">
        <v>0.20021182797791606</v>
      </c>
      <c r="DV149" s="93">
        <v>0.20055181607110908</v>
      </c>
      <c r="DW149" s="93">
        <v>0.20020098765108368</v>
      </c>
      <c r="DX149" s="93">
        <v>2.6060752012809081</v>
      </c>
      <c r="DY149" s="93">
        <v>0.51434131837806418</v>
      </c>
      <c r="DZ149" s="93">
        <v>0.20037934080371664</v>
      </c>
      <c r="EA149" s="93">
        <v>0.20038459888519916</v>
      </c>
      <c r="EB149" s="93">
        <v>0.20060127151243984</v>
      </c>
      <c r="EC149" s="93">
        <v>0.20038446892201939</v>
      </c>
      <c r="ED149" s="93">
        <v>0.20076984219557745</v>
      </c>
      <c r="EE149" s="93">
        <v>0.20039256906194852</v>
      </c>
      <c r="EF149" s="93">
        <v>0.20037113257966568</v>
      </c>
      <c r="EG149" s="93">
        <v>0.20059204999870273</v>
      </c>
      <c r="EH149" s="93">
        <v>0.20036427665062465</v>
      </c>
      <c r="EI149" s="93">
        <v>0.2004452022948576</v>
      </c>
      <c r="EJ149" s="93">
        <v>0.20215058067159219</v>
      </c>
      <c r="EK149" s="93">
        <v>0.20060379773027881</v>
      </c>
      <c r="EL149" s="93">
        <v>0.2005880968533082</v>
      </c>
      <c r="EM149" s="93">
        <v>0.20037936212102103</v>
      </c>
      <c r="EN149" s="93">
        <v>0.20019727873049442</v>
      </c>
      <c r="EO149" s="93">
        <v>0.20076416692011481</v>
      </c>
      <c r="EP149" s="93">
        <v>0.20057249703086524</v>
      </c>
      <c r="EQ149" s="93">
        <v>0.2009545292469973</v>
      </c>
      <c r="ER149" s="93">
        <v>0.20074029736216392</v>
      </c>
      <c r="ES149" s="93">
        <v>0.20061624214571491</v>
      </c>
      <c r="ET149" s="93">
        <v>0.20056391779942123</v>
      </c>
      <c r="EU149" s="93">
        <v>0.20041101238116246</v>
      </c>
      <c r="EV149" s="93">
        <v>2.2591404857105655</v>
      </c>
      <c r="EW149" s="93">
        <v>0.2875825114385826</v>
      </c>
      <c r="EX149" s="93">
        <v>0.20077253908332177</v>
      </c>
      <c r="EY149" s="93">
        <v>0.20039417447701444</v>
      </c>
      <c r="EZ149" s="93">
        <v>0.20061545949792101</v>
      </c>
      <c r="FA149" s="93">
        <v>0.20039121905384941</v>
      </c>
      <c r="FB149" s="93">
        <v>0.20057205142424797</v>
      </c>
      <c r="FC149" s="93">
        <v>0.20058355012445664</v>
      </c>
      <c r="FD149" s="93">
        <v>0.2007580201793541</v>
      </c>
      <c r="FE149" s="93">
        <v>0.20042728041656321</v>
      </c>
      <c r="FF149" s="93">
        <v>0.20057817653754681</v>
      </c>
      <c r="FG149" s="93">
        <v>0.200425753641399</v>
      </c>
      <c r="FH149" s="93">
        <v>0.20060592942416278</v>
      </c>
      <c r="FI149" s="93">
        <v>0.20063333070097061</v>
      </c>
      <c r="FJ149" s="93">
        <v>0.20038662774312371</v>
      </c>
      <c r="FK149" s="93">
        <v>0.20058246979080271</v>
      </c>
      <c r="FL149" s="93">
        <v>0.20041258649445942</v>
      </c>
      <c r="FM149" s="93">
        <v>0.20057588737607154</v>
      </c>
      <c r="FN149" s="93">
        <v>0.20059821705303607</v>
      </c>
      <c r="FO149" s="93">
        <v>0.2005933997489214</v>
      </c>
      <c r="FP149" s="93">
        <v>0.20076092157008851</v>
      </c>
      <c r="FQ149" s="93">
        <v>0.20083421419668551</v>
      </c>
      <c r="FR149" s="93">
        <v>0.20058261112636216</v>
      </c>
      <c r="FS149" s="93">
        <v>0.20306824276762894</v>
      </c>
      <c r="FT149" s="93">
        <v>0.20153585286695716</v>
      </c>
      <c r="FU149" s="93">
        <v>0.2006359561500462</v>
      </c>
      <c r="FV149" s="93">
        <v>0.20039046260523585</v>
      </c>
      <c r="FW149" s="93">
        <v>0.20039738798026133</v>
      </c>
      <c r="FX149" s="93">
        <v>0.20042198716447571</v>
      </c>
      <c r="FY149" s="93">
        <v>0.20058793672384964</v>
      </c>
      <c r="FZ149" s="93">
        <v>0.2006069769502046</v>
      </c>
      <c r="GA149" s="93">
        <v>0.20038043168241326</v>
      </c>
    </row>
    <row r="150" spans="2:183">
      <c r="B150" s="96" t="s">
        <v>5</v>
      </c>
      <c r="C150" s="166" t="s">
        <v>46</v>
      </c>
      <c r="D150" s="96">
        <v>169.59</v>
      </c>
      <c r="E150" s="17">
        <v>150.35</v>
      </c>
      <c r="F150" s="17">
        <v>160.78</v>
      </c>
      <c r="G150" s="17">
        <v>158.47</v>
      </c>
      <c r="H150" s="17">
        <v>164.17</v>
      </c>
      <c r="I150" s="17">
        <v>153.80000000000001</v>
      </c>
      <c r="J150" s="17">
        <v>160.41</v>
      </c>
      <c r="K150" s="17">
        <v>161.09</v>
      </c>
      <c r="L150" s="17">
        <v>155.99</v>
      </c>
      <c r="M150" s="17">
        <v>164.53</v>
      </c>
      <c r="N150" s="17">
        <v>161.19999999999999</v>
      </c>
      <c r="O150" s="17">
        <v>162.93</v>
      </c>
      <c r="P150" s="17">
        <v>172.66</v>
      </c>
      <c r="Q150" s="17">
        <v>153.69999999999999</v>
      </c>
      <c r="R150" s="17">
        <v>160.09</v>
      </c>
      <c r="S150" s="17">
        <v>158.6</v>
      </c>
      <c r="T150" s="17">
        <v>164.2</v>
      </c>
      <c r="U150" s="17">
        <v>155.22999999999999</v>
      </c>
      <c r="V150" s="17">
        <v>160.97</v>
      </c>
      <c r="W150" s="17">
        <v>161.6</v>
      </c>
      <c r="X150" s="17">
        <v>155.53</v>
      </c>
      <c r="Y150" s="17">
        <v>163.80000000000001</v>
      </c>
      <c r="Z150" s="17">
        <v>161.04</v>
      </c>
      <c r="AA150" s="17">
        <v>160.06</v>
      </c>
      <c r="AB150" s="17">
        <v>165.83</v>
      </c>
      <c r="AC150" s="17">
        <v>152.49</v>
      </c>
      <c r="AD150" s="17">
        <v>159.34</v>
      </c>
      <c r="AE150" s="17">
        <v>155.52000000000001</v>
      </c>
      <c r="AF150" s="17">
        <v>31.45</v>
      </c>
      <c r="AG150" s="17">
        <v>154.74</v>
      </c>
      <c r="AH150" s="17">
        <v>160.99</v>
      </c>
      <c r="AI150" s="17">
        <v>160.15</v>
      </c>
      <c r="AJ150" s="17">
        <v>153.59</v>
      </c>
      <c r="AK150" s="17">
        <v>162.41999999999999</v>
      </c>
      <c r="AL150" s="17">
        <v>157.78</v>
      </c>
      <c r="AM150" s="17">
        <v>156.35</v>
      </c>
      <c r="AN150" s="17">
        <v>167.92</v>
      </c>
      <c r="AO150" s="17">
        <v>156.52000000000001</v>
      </c>
      <c r="AP150" s="17">
        <v>159.33000000000001</v>
      </c>
      <c r="AQ150" s="17">
        <v>154.72</v>
      </c>
      <c r="AR150" s="17">
        <v>162.43</v>
      </c>
      <c r="AS150" s="17">
        <v>156.9</v>
      </c>
      <c r="AT150" s="17">
        <v>160.22999999999999</v>
      </c>
      <c r="AU150" s="17">
        <v>163.01</v>
      </c>
      <c r="AV150" s="17">
        <v>153.91</v>
      </c>
      <c r="AW150" s="17">
        <v>161.78</v>
      </c>
      <c r="AX150" s="17">
        <v>159.49</v>
      </c>
      <c r="AY150" s="17">
        <v>155.75</v>
      </c>
      <c r="AZ150" s="17">
        <v>165.99</v>
      </c>
      <c r="BA150" s="17">
        <v>150.57</v>
      </c>
      <c r="BB150" s="17">
        <v>153.28</v>
      </c>
      <c r="BC150" s="17">
        <v>145.34</v>
      </c>
      <c r="BD150" s="17">
        <v>148.12</v>
      </c>
      <c r="BE150" s="17">
        <v>146.34</v>
      </c>
      <c r="BF150" s="17">
        <v>150.72999999999999</v>
      </c>
      <c r="BG150" s="17">
        <v>153.75</v>
      </c>
      <c r="BH150" s="17">
        <v>139.85</v>
      </c>
      <c r="BI150" s="17">
        <v>151.09</v>
      </c>
      <c r="BJ150" s="17">
        <v>149.41999999999999</v>
      </c>
      <c r="BK150" s="17">
        <v>147.29</v>
      </c>
      <c r="BL150" s="17">
        <v>167.57</v>
      </c>
      <c r="BM150" s="17">
        <v>153.22</v>
      </c>
      <c r="BN150" s="17">
        <v>155</v>
      </c>
      <c r="BO150" s="17">
        <v>148.13</v>
      </c>
      <c r="BP150" s="17">
        <v>154.49</v>
      </c>
      <c r="BQ150" s="17">
        <v>150.75</v>
      </c>
      <c r="BR150" s="17">
        <v>157.63999999999999</v>
      </c>
      <c r="BS150" s="17">
        <v>159.55000000000001</v>
      </c>
      <c r="BT150" s="17">
        <v>69.37</v>
      </c>
      <c r="BU150" s="17">
        <v>0</v>
      </c>
      <c r="BV150" s="17">
        <v>152.93</v>
      </c>
      <c r="BW150" s="17">
        <v>165.84</v>
      </c>
      <c r="BX150" s="17">
        <v>174.19</v>
      </c>
      <c r="BY150" s="17">
        <v>160.6</v>
      </c>
      <c r="BZ150" s="17">
        <v>175.26</v>
      </c>
      <c r="CA150" s="17">
        <v>163.47</v>
      </c>
      <c r="CB150" s="17">
        <v>163.19</v>
      </c>
      <c r="CC150" s="17">
        <v>155.94999999999999</v>
      </c>
      <c r="CD150" s="17">
        <v>167.55</v>
      </c>
      <c r="CE150" s="17">
        <v>167.45</v>
      </c>
      <c r="CF150" s="17">
        <v>163.12</v>
      </c>
      <c r="CG150" s="17">
        <v>171.74</v>
      </c>
      <c r="CH150" s="17">
        <v>172.38</v>
      </c>
      <c r="CI150" s="17">
        <v>174.44</v>
      </c>
      <c r="CJ150" s="17">
        <v>180.05</v>
      </c>
      <c r="CK150" s="17">
        <v>168.74</v>
      </c>
      <c r="CL150" s="17">
        <v>180.34</v>
      </c>
      <c r="CM150" s="17">
        <v>169.25</v>
      </c>
      <c r="CN150" s="17">
        <v>167.83</v>
      </c>
      <c r="CO150" s="17">
        <v>165.14</v>
      </c>
      <c r="CP150" s="17">
        <v>171.73</v>
      </c>
      <c r="CQ150" s="17">
        <v>170.8</v>
      </c>
      <c r="CR150" s="17">
        <v>164.78</v>
      </c>
      <c r="CS150" s="17">
        <v>172.91</v>
      </c>
      <c r="CT150" s="17">
        <v>172.99</v>
      </c>
      <c r="CU150" s="17">
        <v>175.41</v>
      </c>
      <c r="CV150" s="17">
        <v>179.98</v>
      </c>
      <c r="CW150" s="17">
        <v>162.65</v>
      </c>
      <c r="CX150" s="17">
        <v>179.83</v>
      </c>
      <c r="CY150" s="17">
        <v>169.69</v>
      </c>
      <c r="CZ150" s="17">
        <v>31.45</v>
      </c>
      <c r="DA150" s="17">
        <v>165.12</v>
      </c>
      <c r="DB150" s="17">
        <v>169.25</v>
      </c>
      <c r="DC150" s="17">
        <v>172.41</v>
      </c>
      <c r="DD150" s="17">
        <v>163.21</v>
      </c>
      <c r="DE150" s="17">
        <v>173.49</v>
      </c>
      <c r="DF150" s="17">
        <v>174.28</v>
      </c>
      <c r="DG150" s="17">
        <v>173.65</v>
      </c>
      <c r="DH150" s="17">
        <v>179.26</v>
      </c>
      <c r="DI150" s="17">
        <v>162.16999999999999</v>
      </c>
      <c r="DJ150" s="17">
        <v>180.01</v>
      </c>
      <c r="DK150" s="17">
        <v>169.05</v>
      </c>
      <c r="DL150" s="17">
        <v>169.86</v>
      </c>
      <c r="DM150" s="17">
        <v>162.28</v>
      </c>
      <c r="DN150" s="17">
        <v>170.38</v>
      </c>
      <c r="DO150" s="17">
        <v>172.71</v>
      </c>
      <c r="DP150" s="17">
        <v>162.32</v>
      </c>
      <c r="DQ150" s="17">
        <v>174.16</v>
      </c>
      <c r="DR150" s="17">
        <v>174.16</v>
      </c>
      <c r="DS150" s="17">
        <v>174.25</v>
      </c>
      <c r="DT150" s="17">
        <v>178.45</v>
      </c>
      <c r="DU150" s="17">
        <v>161.88</v>
      </c>
      <c r="DV150" s="17">
        <v>179.18</v>
      </c>
      <c r="DW150" s="17">
        <v>169.11</v>
      </c>
      <c r="DX150" s="17">
        <v>169.89</v>
      </c>
      <c r="DY150" s="17">
        <v>161.9</v>
      </c>
      <c r="DZ150" s="17">
        <v>171.02</v>
      </c>
      <c r="EA150" s="17">
        <v>171</v>
      </c>
      <c r="EB150" s="17">
        <v>162.27000000000001</v>
      </c>
      <c r="EC150" s="17">
        <v>172.5</v>
      </c>
      <c r="ED150" s="17">
        <v>170.87</v>
      </c>
      <c r="EE150" s="17">
        <v>171.15</v>
      </c>
      <c r="EF150" s="17">
        <v>178.99</v>
      </c>
      <c r="EG150" s="17">
        <v>167.59</v>
      </c>
      <c r="EH150" s="17">
        <v>179.3</v>
      </c>
      <c r="EI150" s="17">
        <v>146.43</v>
      </c>
      <c r="EJ150" s="17">
        <v>37.020000000000003</v>
      </c>
      <c r="EK150" s="17">
        <v>161.03</v>
      </c>
      <c r="EL150" s="17">
        <v>169.95</v>
      </c>
      <c r="EM150" s="17">
        <v>170.51</v>
      </c>
      <c r="EN150" s="17">
        <v>164.55</v>
      </c>
      <c r="EO150" s="17">
        <v>172.71</v>
      </c>
      <c r="EP150" s="17">
        <v>171.16</v>
      </c>
      <c r="EQ150" s="17">
        <v>172.02</v>
      </c>
      <c r="ER150" s="17">
        <v>176.52</v>
      </c>
      <c r="ES150" s="17">
        <v>160.08000000000001</v>
      </c>
      <c r="ET150" s="17">
        <v>177.19</v>
      </c>
      <c r="EU150" s="17">
        <v>162.91999999999999</v>
      </c>
      <c r="EV150" s="17">
        <v>169.51</v>
      </c>
      <c r="EW150" s="17">
        <v>159.02000000000001</v>
      </c>
      <c r="EX150" s="17">
        <v>168.07</v>
      </c>
      <c r="EY150" s="17">
        <v>170.65</v>
      </c>
      <c r="EZ150" s="17">
        <v>161.15</v>
      </c>
      <c r="FA150" s="17">
        <v>170.61</v>
      </c>
      <c r="FB150" s="17">
        <v>170.13</v>
      </c>
      <c r="FC150" s="17">
        <v>169.03</v>
      </c>
      <c r="FD150" s="17">
        <v>172.69</v>
      </c>
      <c r="FE150" s="17">
        <v>156.93</v>
      </c>
      <c r="FF150" s="17">
        <v>173.35</v>
      </c>
      <c r="FG150" s="17">
        <v>157.71</v>
      </c>
      <c r="FH150" s="17">
        <v>161.91999999999999</v>
      </c>
      <c r="FI150" s="17">
        <v>152.69</v>
      </c>
      <c r="FJ150" s="17">
        <v>167.72</v>
      </c>
      <c r="FK150" s="17">
        <v>167.72</v>
      </c>
      <c r="FL150" s="17">
        <v>157.58000000000001</v>
      </c>
      <c r="FM150" s="17">
        <v>170.32</v>
      </c>
      <c r="FN150" s="17">
        <v>166.06</v>
      </c>
      <c r="FO150" s="17">
        <v>168.08</v>
      </c>
      <c r="FP150" s="17">
        <v>171.47</v>
      </c>
      <c r="FQ150" s="17">
        <v>155.97</v>
      </c>
      <c r="FR150" s="17">
        <v>170.02</v>
      </c>
      <c r="FS150" s="17">
        <v>10.77</v>
      </c>
      <c r="FT150" s="17">
        <v>50.36</v>
      </c>
      <c r="FU150" s="17">
        <v>152.78</v>
      </c>
      <c r="FV150" s="17">
        <v>166.38</v>
      </c>
      <c r="FW150" s="17">
        <v>162.75</v>
      </c>
      <c r="FX150" s="17">
        <v>157.02000000000001</v>
      </c>
      <c r="FY150" s="17">
        <v>168.57</v>
      </c>
      <c r="FZ150" s="17">
        <v>164.58</v>
      </c>
      <c r="GA150" s="17">
        <v>168.7</v>
      </c>
    </row>
    <row r="151" spans="2:183">
      <c r="B151" s="96" t="s">
        <v>5</v>
      </c>
      <c r="C151" s="166" t="s">
        <v>47</v>
      </c>
      <c r="D151" s="178">
        <v>6310.29</v>
      </c>
      <c r="E151" s="179">
        <v>5594.68</v>
      </c>
      <c r="F151" s="179">
        <v>5982.52</v>
      </c>
      <c r="G151" s="179">
        <v>5896.53</v>
      </c>
      <c r="H151" s="179">
        <v>8226.56</v>
      </c>
      <c r="I151" s="179">
        <v>7707.11</v>
      </c>
      <c r="J151" s="179">
        <v>8038.34</v>
      </c>
      <c r="K151" s="179">
        <v>8072.13</v>
      </c>
      <c r="L151" s="179">
        <v>7816.85</v>
      </c>
      <c r="M151" s="179">
        <v>6122.15</v>
      </c>
      <c r="N151" s="179">
        <v>5998.42</v>
      </c>
      <c r="O151" s="179">
        <v>6062.47</v>
      </c>
      <c r="P151" s="179">
        <v>6424.56</v>
      </c>
      <c r="Q151" s="179">
        <v>5719.26</v>
      </c>
      <c r="R151" s="179">
        <v>5957.03</v>
      </c>
      <c r="S151" s="179">
        <v>5901.48</v>
      </c>
      <c r="T151" s="179">
        <v>8227.82</v>
      </c>
      <c r="U151" s="179">
        <v>7778.38</v>
      </c>
      <c r="V151" s="179">
        <v>8066.36</v>
      </c>
      <c r="W151" s="179">
        <v>8097.81</v>
      </c>
      <c r="X151" s="179">
        <v>7793.6</v>
      </c>
      <c r="Y151" s="179">
        <v>6094.86</v>
      </c>
      <c r="Z151" s="179">
        <v>5992.27</v>
      </c>
      <c r="AA151" s="179">
        <v>5955.83</v>
      </c>
      <c r="AB151" s="179">
        <v>6170.46</v>
      </c>
      <c r="AC151" s="179">
        <v>5674.23</v>
      </c>
      <c r="AD151" s="179">
        <v>5929.07</v>
      </c>
      <c r="AE151" s="179">
        <v>5786.76</v>
      </c>
      <c r="AF151" s="179">
        <v>1575.81</v>
      </c>
      <c r="AG151" s="179">
        <v>7754.05</v>
      </c>
      <c r="AH151" s="179">
        <v>8067.09</v>
      </c>
      <c r="AI151" s="179">
        <v>8025.01</v>
      </c>
      <c r="AJ151" s="179">
        <v>7696.21</v>
      </c>
      <c r="AK151" s="179">
        <v>6043.61</v>
      </c>
      <c r="AL151" s="179">
        <v>5870.97</v>
      </c>
      <c r="AM151" s="179">
        <v>5817.87</v>
      </c>
      <c r="AN151" s="179">
        <v>6248.13</v>
      </c>
      <c r="AO151" s="179">
        <v>5824.3</v>
      </c>
      <c r="AP151" s="179">
        <v>5928.6</v>
      </c>
      <c r="AQ151" s="179">
        <v>5757.17</v>
      </c>
      <c r="AR151" s="179">
        <v>8139.43</v>
      </c>
      <c r="AS151" s="179">
        <v>7862.26</v>
      </c>
      <c r="AT151" s="179">
        <v>8029.24</v>
      </c>
      <c r="AU151" s="179">
        <v>8168.54</v>
      </c>
      <c r="AV151" s="179">
        <v>7712.51</v>
      </c>
      <c r="AW151" s="179">
        <v>6019.86</v>
      </c>
      <c r="AX151" s="179">
        <v>5934.53</v>
      </c>
      <c r="AY151" s="179">
        <v>5795.33</v>
      </c>
      <c r="AZ151" s="179">
        <v>6324.2</v>
      </c>
      <c r="BA151" s="179">
        <v>5736.71</v>
      </c>
      <c r="BB151" s="179">
        <v>5840.08</v>
      </c>
      <c r="BC151" s="179">
        <v>5537.3</v>
      </c>
      <c r="BD151" s="179">
        <v>7599.9</v>
      </c>
      <c r="BE151" s="179">
        <v>7508.62</v>
      </c>
      <c r="BF151" s="179">
        <v>7734.13</v>
      </c>
      <c r="BG151" s="179">
        <v>7889.12</v>
      </c>
      <c r="BH151" s="179">
        <v>7175.77</v>
      </c>
      <c r="BI151" s="179">
        <v>5756.51</v>
      </c>
      <c r="BJ151" s="179">
        <v>5693.04</v>
      </c>
      <c r="BK151" s="179">
        <v>5611.83</v>
      </c>
      <c r="BL151" s="179">
        <v>6545.35</v>
      </c>
      <c r="BM151" s="179">
        <v>5984.92</v>
      </c>
      <c r="BN151" s="179">
        <v>6054.44</v>
      </c>
      <c r="BO151" s="179">
        <v>5786.07</v>
      </c>
      <c r="BP151" s="179">
        <v>8126.04</v>
      </c>
      <c r="BQ151" s="179">
        <v>7929.67</v>
      </c>
      <c r="BR151" s="179">
        <v>8291.83</v>
      </c>
      <c r="BS151" s="179">
        <v>8392.5499999999993</v>
      </c>
      <c r="BT151" s="179">
        <v>3648.97</v>
      </c>
      <c r="BU151" s="179">
        <v>0</v>
      </c>
      <c r="BV151" s="179">
        <v>5973.33</v>
      </c>
      <c r="BW151" s="179">
        <v>6477.72</v>
      </c>
      <c r="BX151" s="179">
        <v>6981.46</v>
      </c>
      <c r="BY151" s="179">
        <v>6436.8</v>
      </c>
      <c r="BZ151" s="179">
        <v>7024.51</v>
      </c>
      <c r="CA151" s="179">
        <v>6551.8</v>
      </c>
      <c r="CB151" s="179">
        <v>8807.2199999999993</v>
      </c>
      <c r="CC151" s="179">
        <v>8416.4699999999993</v>
      </c>
      <c r="CD151" s="179">
        <v>9042.8799999999992</v>
      </c>
      <c r="CE151" s="179">
        <v>9037.2999999999993</v>
      </c>
      <c r="CF151" s="179">
        <v>8803.6200000000008</v>
      </c>
      <c r="CG151" s="179">
        <v>6883.28</v>
      </c>
      <c r="CH151" s="179">
        <v>6909.1</v>
      </c>
      <c r="CI151" s="179">
        <v>6991.67</v>
      </c>
      <c r="CJ151" s="179">
        <v>7407.45</v>
      </c>
      <c r="CK151" s="179">
        <v>6941.89</v>
      </c>
      <c r="CL151" s="179">
        <v>7419.23</v>
      </c>
      <c r="CM151" s="179">
        <v>6962.85</v>
      </c>
      <c r="CN151" s="179">
        <v>9297.82</v>
      </c>
      <c r="CO151" s="179">
        <v>9148.83</v>
      </c>
      <c r="CP151" s="179">
        <v>9513.9</v>
      </c>
      <c r="CQ151" s="179">
        <v>9462.34</v>
      </c>
      <c r="CR151" s="179">
        <v>9128.7000000000007</v>
      </c>
      <c r="CS151" s="179">
        <v>7113.47</v>
      </c>
      <c r="CT151" s="179">
        <v>7116.68</v>
      </c>
      <c r="CU151" s="179">
        <v>7216.49</v>
      </c>
      <c r="CV151" s="179">
        <v>7602.35</v>
      </c>
      <c r="CW151" s="179">
        <v>6870.22</v>
      </c>
      <c r="CX151" s="179">
        <v>7595.9</v>
      </c>
      <c r="CY151" s="179">
        <v>7167.55</v>
      </c>
      <c r="CZ151" s="179">
        <v>1789.33</v>
      </c>
      <c r="DA151" s="179">
        <v>9393.4</v>
      </c>
      <c r="DB151" s="179">
        <v>9628.49</v>
      </c>
      <c r="DC151" s="179">
        <v>9808.2199999999993</v>
      </c>
      <c r="DD151" s="179">
        <v>9284.7999999999993</v>
      </c>
      <c r="DE151" s="179">
        <v>7328.33</v>
      </c>
      <c r="DF151" s="179">
        <v>7361.8</v>
      </c>
      <c r="DG151" s="179">
        <v>7334.79</v>
      </c>
      <c r="DH151" s="179">
        <v>7778.05</v>
      </c>
      <c r="DI151" s="179">
        <v>7036.35</v>
      </c>
      <c r="DJ151" s="179">
        <v>7810.81</v>
      </c>
      <c r="DK151" s="179">
        <v>7335.12</v>
      </c>
      <c r="DL151" s="179">
        <v>9925.07</v>
      </c>
      <c r="DM151" s="179">
        <v>9481.9</v>
      </c>
      <c r="DN151" s="179">
        <v>9955.33</v>
      </c>
      <c r="DO151" s="179">
        <v>10091.379999999999</v>
      </c>
      <c r="DP151" s="179">
        <v>9484.31</v>
      </c>
      <c r="DQ151" s="179">
        <v>7556.95</v>
      </c>
      <c r="DR151" s="179">
        <v>7556.64</v>
      </c>
      <c r="DS151" s="179">
        <v>7560.54</v>
      </c>
      <c r="DT151" s="179">
        <v>7953.5</v>
      </c>
      <c r="DU151" s="179">
        <v>7215.04</v>
      </c>
      <c r="DV151" s="179">
        <v>7985.88</v>
      </c>
      <c r="DW151" s="179">
        <v>7537.08</v>
      </c>
      <c r="DX151" s="179">
        <v>10196.98</v>
      </c>
      <c r="DY151" s="179">
        <v>9717.36</v>
      </c>
      <c r="DZ151" s="179">
        <v>10264.31</v>
      </c>
      <c r="EA151" s="179">
        <v>10263.24</v>
      </c>
      <c r="EB151" s="179">
        <v>9739.16</v>
      </c>
      <c r="EC151" s="179">
        <v>7688.49</v>
      </c>
      <c r="ED151" s="179">
        <v>7615.53</v>
      </c>
      <c r="EE151" s="179">
        <v>7627.99</v>
      </c>
      <c r="EF151" s="179">
        <v>8195.92</v>
      </c>
      <c r="EG151" s="179">
        <v>7674.11</v>
      </c>
      <c r="EH151" s="179">
        <v>8210.08</v>
      </c>
      <c r="EI151" s="179">
        <v>6704.97</v>
      </c>
      <c r="EJ151" s="179">
        <v>2283.3200000000002</v>
      </c>
      <c r="EK151" s="179">
        <v>9930.43</v>
      </c>
      <c r="EL151" s="179">
        <v>10480.959999999999</v>
      </c>
      <c r="EM151" s="179">
        <v>10515.55</v>
      </c>
      <c r="EN151" s="179">
        <v>10148.049999999999</v>
      </c>
      <c r="EO151" s="179">
        <v>7908.58</v>
      </c>
      <c r="EP151" s="179">
        <v>7837.62</v>
      </c>
      <c r="EQ151" s="179">
        <v>7876.72</v>
      </c>
      <c r="ER151" s="179">
        <v>8308.7199999999993</v>
      </c>
      <c r="ES151" s="179">
        <v>7534.77</v>
      </c>
      <c r="ET151" s="179">
        <v>8340.2099999999991</v>
      </c>
      <c r="EU151" s="179">
        <v>7668.45</v>
      </c>
      <c r="EV151" s="179">
        <v>10743.56</v>
      </c>
      <c r="EW151" s="179">
        <v>10078.91</v>
      </c>
      <c r="EX151" s="179">
        <v>10652.16</v>
      </c>
      <c r="EY151" s="179">
        <v>10816.03</v>
      </c>
      <c r="EZ151" s="179">
        <v>10213.719999999999</v>
      </c>
      <c r="FA151" s="179">
        <v>8030.62</v>
      </c>
      <c r="FB151" s="179">
        <v>8008.11</v>
      </c>
      <c r="FC151" s="179">
        <v>7956.06</v>
      </c>
      <c r="FD151" s="179">
        <v>8356.5</v>
      </c>
      <c r="FE151" s="179">
        <v>7593.81</v>
      </c>
      <c r="FF151" s="179">
        <v>8388.61</v>
      </c>
      <c r="FG151" s="179">
        <v>7631.71</v>
      </c>
      <c r="FH151" s="179">
        <v>10552.26</v>
      </c>
      <c r="FI151" s="179">
        <v>9950.99</v>
      </c>
      <c r="FJ151" s="179">
        <v>10930.15</v>
      </c>
      <c r="FK151" s="179">
        <v>10930.15</v>
      </c>
      <c r="FL151" s="179">
        <v>10269.24</v>
      </c>
      <c r="FM151" s="179">
        <v>8242</v>
      </c>
      <c r="FN151" s="179">
        <v>8035.45</v>
      </c>
      <c r="FO151" s="179">
        <v>8133.25</v>
      </c>
      <c r="FP151" s="179">
        <v>8532.33</v>
      </c>
      <c r="FQ151" s="179">
        <v>7760.85</v>
      </c>
      <c r="FR151" s="179">
        <v>8460.1299999999992</v>
      </c>
      <c r="FS151" s="179">
        <v>535.74</v>
      </c>
      <c r="FT151" s="179">
        <v>3375.28</v>
      </c>
      <c r="FU151" s="179">
        <v>10239.530000000001</v>
      </c>
      <c r="FV151" s="179">
        <v>11150.76</v>
      </c>
      <c r="FW151" s="179">
        <v>10907.22</v>
      </c>
      <c r="FX151" s="179">
        <v>10523.43</v>
      </c>
      <c r="FY151" s="179">
        <v>8387.93</v>
      </c>
      <c r="FZ151" s="179">
        <v>8189.28</v>
      </c>
      <c r="GA151" s="179">
        <v>8394.4599999999991</v>
      </c>
    </row>
    <row r="152" spans="2:183">
      <c r="B152" s="180" t="s">
        <v>5</v>
      </c>
      <c r="C152" s="181" t="s">
        <v>48</v>
      </c>
      <c r="D152" s="94">
        <v>0.32781036938481944</v>
      </c>
      <c r="E152" s="95">
        <v>0.32720788991695016</v>
      </c>
      <c r="F152" s="95">
        <v>0.32623703527112785</v>
      </c>
      <c r="G152" s="95">
        <v>0.32672990956661652</v>
      </c>
      <c r="H152" s="95">
        <v>0.32673979186932001</v>
      </c>
      <c r="I152" s="95">
        <v>0.3257033028633799</v>
      </c>
      <c r="J152" s="95">
        <v>0.32602935904438946</v>
      </c>
      <c r="K152" s="95">
        <v>0.32619909910001121</v>
      </c>
      <c r="L152" s="95">
        <v>0.32618283569418416</v>
      </c>
      <c r="M152" s="95">
        <v>0.32675192569002265</v>
      </c>
      <c r="N152" s="95">
        <v>0.32723497861782297</v>
      </c>
      <c r="O152" s="95">
        <v>0.32651995887567992</v>
      </c>
      <c r="P152" s="95">
        <v>0.3282940157549184</v>
      </c>
      <c r="Q152" s="95">
        <v>0.32785469019384916</v>
      </c>
      <c r="R152" s="95">
        <v>0.3259303699614069</v>
      </c>
      <c r="S152" s="95">
        <v>0.32672179709019011</v>
      </c>
      <c r="T152" s="95">
        <v>0.32671088512126989</v>
      </c>
      <c r="U152" s="95">
        <v>0.32600255999059813</v>
      </c>
      <c r="V152" s="95">
        <v>0.32615469490636412</v>
      </c>
      <c r="W152" s="95">
        <v>0.3262310749008076</v>
      </c>
      <c r="X152" s="95">
        <v>0.32603650648770305</v>
      </c>
      <c r="Y152" s="95">
        <v>0.32665590237750758</v>
      </c>
      <c r="Z152" s="95">
        <v>0.32721475537796524</v>
      </c>
      <c r="AA152" s="95">
        <v>0.32593314143203406</v>
      </c>
      <c r="AB152" s="95">
        <v>0.32712877576252536</v>
      </c>
      <c r="AC152" s="95">
        <v>0.3276806047356412</v>
      </c>
      <c r="AD152" s="95">
        <v>0.32582226849204704</v>
      </c>
      <c r="AE152" s="95">
        <v>0.32610633782068893</v>
      </c>
      <c r="AF152" s="95">
        <v>0.32648451183947547</v>
      </c>
      <c r="AG152" s="95">
        <v>0.32592340620921578</v>
      </c>
      <c r="AH152" s="95">
        <v>0.32619147774059754</v>
      </c>
      <c r="AI152" s="95">
        <v>0.32598173781709155</v>
      </c>
      <c r="AJ152" s="95">
        <v>0.32571065637303087</v>
      </c>
      <c r="AK152" s="95">
        <v>0.32646077655274364</v>
      </c>
      <c r="AL152" s="95">
        <v>0.32650909391874333</v>
      </c>
      <c r="AM152" s="95">
        <v>0.32527589809096752</v>
      </c>
      <c r="AN152" s="95">
        <v>0.32756003888078361</v>
      </c>
      <c r="AO152" s="95">
        <v>0.32733092104191364</v>
      </c>
      <c r="AP152" s="95">
        <v>0.32585048064479744</v>
      </c>
      <c r="AQ152" s="95">
        <v>0.32604680607155545</v>
      </c>
      <c r="AR152" s="95">
        <v>0.32647336936144411</v>
      </c>
      <c r="AS152" s="95">
        <v>0.32633989775015992</v>
      </c>
      <c r="AT152" s="95">
        <v>0.32595813800782353</v>
      </c>
      <c r="AU152" s="95">
        <v>0.32646002894381276</v>
      </c>
      <c r="AV152" s="95">
        <v>0.32579283064416126</v>
      </c>
      <c r="AW152" s="95">
        <v>0.32630555451401422</v>
      </c>
      <c r="AX152" s="95">
        <v>0.3268968265735781</v>
      </c>
      <c r="AY152" s="95">
        <v>0.32514230116368792</v>
      </c>
      <c r="AZ152" s="95">
        <v>0.32719384765969567</v>
      </c>
      <c r="BA152" s="95">
        <v>0.32722925199580882</v>
      </c>
      <c r="BB152" s="95">
        <v>0.32446565673485223</v>
      </c>
      <c r="BC152" s="95">
        <v>0.32378947842592198</v>
      </c>
      <c r="BD152" s="95">
        <v>0.32324845933492591</v>
      </c>
      <c r="BE152" s="95">
        <v>0.32387035386078405</v>
      </c>
      <c r="BF152" s="95">
        <v>0.32379892681697425</v>
      </c>
      <c r="BG152" s="95">
        <v>0.32446508185399331</v>
      </c>
      <c r="BH152" s="95">
        <v>0.3223941550135645</v>
      </c>
      <c r="BI152" s="95">
        <v>0.32390111311236125</v>
      </c>
      <c r="BJ152" s="95">
        <v>0.32460567617407698</v>
      </c>
      <c r="BK152" s="95">
        <v>0.32316033917596287</v>
      </c>
      <c r="BL152" s="95">
        <v>0.32744720104407138</v>
      </c>
      <c r="BM152" s="95">
        <v>0.32775722853946598</v>
      </c>
      <c r="BN152" s="95">
        <v>0.32484162739409983</v>
      </c>
      <c r="BO152" s="95">
        <v>0.32443032396118893</v>
      </c>
      <c r="BP152" s="95">
        <v>0.32466689122320463</v>
      </c>
      <c r="BQ152" s="95">
        <v>0.32489178274974634</v>
      </c>
      <c r="BR152" s="95">
        <v>0.32529638309794334</v>
      </c>
      <c r="BS152" s="95">
        <v>0.32569460242798742</v>
      </c>
      <c r="BT152" s="95">
        <v>0.32447351926331741</v>
      </c>
      <c r="BU152" s="95" t="e">
        <v>#DIV/0!</v>
      </c>
      <c r="BV152" s="95">
        <v>0.32753087743643788</v>
      </c>
      <c r="BW152" s="95">
        <v>0.32698720390469727</v>
      </c>
      <c r="BX152" s="95">
        <v>0.32862925678792798</v>
      </c>
      <c r="BY152" s="95">
        <v>0.32927307780895049</v>
      </c>
      <c r="BZ152" s="95">
        <v>0.3288191278848433</v>
      </c>
      <c r="CA152" s="95">
        <v>0.32777465850139426</v>
      </c>
      <c r="CB152" s="95">
        <v>0.32663686069451298</v>
      </c>
      <c r="CC152" s="95">
        <v>0.32629162051525035</v>
      </c>
      <c r="CD152" s="95">
        <v>0.32744317041050364</v>
      </c>
      <c r="CE152" s="95">
        <v>0.32739402062967499</v>
      </c>
      <c r="CF152" s="95">
        <v>0.32757934747165957</v>
      </c>
      <c r="CG152" s="95">
        <v>0.32814545445651966</v>
      </c>
      <c r="CH152" s="95">
        <v>0.32927405671903215</v>
      </c>
      <c r="CI152" s="95">
        <v>0.3286477076591599</v>
      </c>
      <c r="CJ152" s="95">
        <v>0.32948107645429503</v>
      </c>
      <c r="CK152" s="95">
        <v>0.32950121056155457</v>
      </c>
      <c r="CL152" s="95">
        <v>0.32951564589492965</v>
      </c>
      <c r="CM152" s="95">
        <v>0.32860827319332725</v>
      </c>
      <c r="CN152" s="95">
        <v>0.32736783494083721</v>
      </c>
      <c r="CO152" s="95">
        <v>0.32788970373316745</v>
      </c>
      <c r="CP152" s="95">
        <v>0.32808859649208277</v>
      </c>
      <c r="CQ152" s="95">
        <v>0.32788403693782608</v>
      </c>
      <c r="CR152" s="95">
        <v>0.3277701488260073</v>
      </c>
      <c r="CS152" s="95">
        <v>0.32826282349389041</v>
      </c>
      <c r="CT152" s="95">
        <v>0.32930118477613152</v>
      </c>
      <c r="CU152" s="95">
        <v>0.32872480188806968</v>
      </c>
      <c r="CV152" s="95">
        <v>0.32931968487008151</v>
      </c>
      <c r="CW152" s="95">
        <v>0.3293109880761077</v>
      </c>
      <c r="CX152" s="95">
        <v>0.32931415506435374</v>
      </c>
      <c r="CY152" s="95">
        <v>0.32859259429091231</v>
      </c>
      <c r="CZ152" s="95">
        <v>0.32616956420012644</v>
      </c>
      <c r="DA152" s="95">
        <v>0.32774762353199355</v>
      </c>
      <c r="DB152" s="95">
        <v>0.32747288123062623</v>
      </c>
      <c r="DC152" s="95">
        <v>0.32802070809322842</v>
      </c>
      <c r="DD152" s="95">
        <v>0.32735952182764533</v>
      </c>
      <c r="DE152" s="95">
        <v>0.32818993800182017</v>
      </c>
      <c r="DF152" s="95">
        <v>0.32930640301797942</v>
      </c>
      <c r="DG152" s="95">
        <v>0.3282998125013884</v>
      </c>
      <c r="DH152" s="95">
        <v>0.32923488611496038</v>
      </c>
      <c r="DI152" s="95">
        <v>0.32926458317803142</v>
      </c>
      <c r="DJ152" s="95">
        <v>0.32930999247916048</v>
      </c>
      <c r="DK152" s="95">
        <v>0.32845777388244063</v>
      </c>
      <c r="DL152" s="95">
        <v>0.32762050304888046</v>
      </c>
      <c r="DM152" s="95">
        <v>0.32722081569608163</v>
      </c>
      <c r="DN152" s="95">
        <v>0.32767401070835128</v>
      </c>
      <c r="DO152" s="95">
        <v>0.32806129281336632</v>
      </c>
      <c r="DP152" s="95">
        <v>0.32718335984777669</v>
      </c>
      <c r="DQ152" s="95">
        <v>0.32830454567201445</v>
      </c>
      <c r="DR152" s="95">
        <v>0.32930984807283731</v>
      </c>
      <c r="DS152" s="95">
        <v>0.32839991537176583</v>
      </c>
      <c r="DT152" s="95">
        <v>0.32909626275001352</v>
      </c>
      <c r="DU152" s="95">
        <v>0.32920559383509446</v>
      </c>
      <c r="DV152" s="95">
        <v>0.32922468532864246</v>
      </c>
      <c r="DW152" s="95">
        <v>0.32847568663699195</v>
      </c>
      <c r="DX152" s="95">
        <v>0.32763245343220743</v>
      </c>
      <c r="DY152" s="95">
        <v>0.32715931106513413</v>
      </c>
      <c r="DZ152" s="95">
        <v>0.3277749867455918</v>
      </c>
      <c r="EA152" s="95">
        <v>0.32777660617341742</v>
      </c>
      <c r="EB152" s="95">
        <v>0.32718432333223052</v>
      </c>
      <c r="EC152" s="95">
        <v>0.32801595074063716</v>
      </c>
      <c r="ED152" s="95">
        <v>0.32875460408201551</v>
      </c>
      <c r="EE152" s="95">
        <v>0.32785764453639699</v>
      </c>
      <c r="EF152" s="95">
        <v>0.32918246003152235</v>
      </c>
      <c r="EG152" s="95">
        <v>0.32916108547226663</v>
      </c>
      <c r="EH152" s="95">
        <v>0.32922759167390947</v>
      </c>
      <c r="EI152" s="95">
        <v>0.32838656267661664</v>
      </c>
      <c r="EJ152" s="95">
        <v>0.32636783674061681</v>
      </c>
      <c r="EK152" s="95">
        <v>0.32705507288151059</v>
      </c>
      <c r="EL152" s="95">
        <v>0.32756747439434736</v>
      </c>
      <c r="EM152" s="95">
        <v>0.32767512261681497</v>
      </c>
      <c r="EN152" s="95">
        <v>0.32759011749306738</v>
      </c>
      <c r="EO152" s="95">
        <v>0.32804143111421974</v>
      </c>
      <c r="EP152" s="95">
        <v>0.32879981411553388</v>
      </c>
      <c r="EQ152" s="95">
        <v>0.32800263897019144</v>
      </c>
      <c r="ER152" s="95">
        <v>0.32876857756883626</v>
      </c>
      <c r="ES152" s="95">
        <v>0.32887504395991851</v>
      </c>
      <c r="ET152" s="95">
        <v>0.32890255062359508</v>
      </c>
      <c r="EU152" s="95">
        <v>0.32739358404832036</v>
      </c>
      <c r="EV152" s="95">
        <v>0.32765790828824026</v>
      </c>
      <c r="EW152" s="95">
        <v>0.32658266777807188</v>
      </c>
      <c r="EX152" s="95">
        <v>0.32726060172373089</v>
      </c>
      <c r="EY152" s="95">
        <v>0.32771697052709642</v>
      </c>
      <c r="EZ152" s="95">
        <v>0.32698676340740335</v>
      </c>
      <c r="FA152" s="95">
        <v>0.32769812980712398</v>
      </c>
      <c r="FB152" s="95">
        <v>0.32861443671809809</v>
      </c>
      <c r="FC152" s="95">
        <v>0.32745448597196158</v>
      </c>
      <c r="FD152" s="95">
        <v>0.32811757055435037</v>
      </c>
      <c r="FE152" s="95">
        <v>0.32831996989322826</v>
      </c>
      <c r="FF152" s="95">
        <v>0.32833075451165006</v>
      </c>
      <c r="FG152" s="95">
        <v>0.32640588193706149</v>
      </c>
      <c r="FH152" s="95">
        <v>0.32619112364290459</v>
      </c>
      <c r="FI152" s="95">
        <v>0.32527822536346573</v>
      </c>
      <c r="FJ152" s="95">
        <v>0.32728449902694234</v>
      </c>
      <c r="FK152" s="95">
        <v>0.32731749205403221</v>
      </c>
      <c r="FL152" s="95">
        <v>0.32635130081427011</v>
      </c>
      <c r="FM152" s="95">
        <v>0.32775674122510318</v>
      </c>
      <c r="FN152" s="95">
        <v>0.3278675189353068</v>
      </c>
      <c r="FO152" s="95">
        <v>0.32727371995533594</v>
      </c>
      <c r="FP152" s="95">
        <v>0.32794584378034747</v>
      </c>
      <c r="FQ152" s="95">
        <v>0.3281729951624624</v>
      </c>
      <c r="FR152" s="95">
        <v>0.32778792333433387</v>
      </c>
      <c r="FS152" s="95">
        <v>0.32691255225820087</v>
      </c>
      <c r="FT152" s="95">
        <v>0.32488302017861598</v>
      </c>
      <c r="FU152" s="95">
        <v>0.32530151099017357</v>
      </c>
      <c r="FV152" s="95">
        <v>0.32706459847223013</v>
      </c>
      <c r="FW152" s="95">
        <v>0.32634255447055766</v>
      </c>
      <c r="FX152" s="95">
        <v>0.32618429129939863</v>
      </c>
      <c r="FY152" s="95">
        <v>0.32745601872495966</v>
      </c>
      <c r="FZ152" s="95">
        <v>0.32763616420030439</v>
      </c>
      <c r="GA152" s="95">
        <v>0.32743296033342811</v>
      </c>
    </row>
    <row r="153" spans="2:183">
      <c r="B153" s="44" t="s">
        <v>5</v>
      </c>
      <c r="C153" s="651" t="s">
        <v>94</v>
      </c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</row>
    <row r="154" spans="2:183">
      <c r="B154" s="43" t="s">
        <v>5</v>
      </c>
      <c r="C154" s="652" t="s">
        <v>49</v>
      </c>
      <c r="D154" s="17">
        <v>744</v>
      </c>
      <c r="E154" s="17">
        <v>672</v>
      </c>
      <c r="F154" s="17">
        <v>744</v>
      </c>
      <c r="G154" s="17">
        <v>720</v>
      </c>
      <c r="H154" s="17">
        <v>744</v>
      </c>
      <c r="I154" s="17">
        <v>720</v>
      </c>
      <c r="J154" s="17">
        <v>744</v>
      </c>
      <c r="K154" s="17">
        <v>744</v>
      </c>
      <c r="L154" s="17">
        <v>720</v>
      </c>
      <c r="M154" s="17">
        <v>744</v>
      </c>
      <c r="N154" s="17">
        <v>720</v>
      </c>
      <c r="O154" s="17">
        <v>744</v>
      </c>
      <c r="P154" s="17">
        <v>744</v>
      </c>
      <c r="Q154" s="17">
        <v>672</v>
      </c>
      <c r="R154" s="17">
        <v>744</v>
      </c>
      <c r="S154" s="17">
        <v>720</v>
      </c>
      <c r="T154" s="17">
        <v>744</v>
      </c>
      <c r="U154" s="17">
        <v>720</v>
      </c>
      <c r="V154" s="17">
        <v>744</v>
      </c>
      <c r="W154" s="17">
        <v>744</v>
      </c>
      <c r="X154" s="17">
        <v>720</v>
      </c>
      <c r="Y154" s="17">
        <v>744</v>
      </c>
      <c r="Z154" s="17">
        <v>720</v>
      </c>
      <c r="AA154" s="17">
        <v>744</v>
      </c>
      <c r="AB154" s="17">
        <v>744</v>
      </c>
      <c r="AC154" s="17">
        <v>672</v>
      </c>
      <c r="AD154" s="17">
        <v>744</v>
      </c>
      <c r="AE154" s="17">
        <v>720</v>
      </c>
      <c r="AF154" s="17">
        <v>744</v>
      </c>
      <c r="AG154" s="17">
        <v>720</v>
      </c>
      <c r="AH154" s="17">
        <v>744</v>
      </c>
      <c r="AI154" s="17">
        <v>744</v>
      </c>
      <c r="AJ154" s="17">
        <v>720</v>
      </c>
      <c r="AK154" s="17">
        <v>744</v>
      </c>
      <c r="AL154" s="17">
        <v>720</v>
      </c>
      <c r="AM154" s="17">
        <v>744</v>
      </c>
      <c r="AN154" s="17">
        <v>744</v>
      </c>
      <c r="AO154" s="17">
        <v>696</v>
      </c>
      <c r="AP154" s="17">
        <v>744</v>
      </c>
      <c r="AQ154" s="17">
        <v>720</v>
      </c>
      <c r="AR154" s="17">
        <v>744</v>
      </c>
      <c r="AS154" s="17">
        <v>720</v>
      </c>
      <c r="AT154" s="17">
        <v>744</v>
      </c>
      <c r="AU154" s="17">
        <v>744</v>
      </c>
      <c r="AV154" s="17">
        <v>720</v>
      </c>
      <c r="AW154" s="17">
        <v>744</v>
      </c>
      <c r="AX154" s="17">
        <v>720</v>
      </c>
      <c r="AY154" s="17">
        <v>744</v>
      </c>
      <c r="AZ154" s="17">
        <v>744</v>
      </c>
      <c r="BA154" s="17">
        <v>672</v>
      </c>
      <c r="BB154" s="17">
        <v>744</v>
      </c>
      <c r="BC154" s="17">
        <v>720</v>
      </c>
      <c r="BD154" s="17">
        <v>744</v>
      </c>
      <c r="BE154" s="17">
        <v>720</v>
      </c>
      <c r="BF154" s="17">
        <v>744</v>
      </c>
      <c r="BG154" s="17">
        <v>744</v>
      </c>
      <c r="BH154" s="17">
        <v>720</v>
      </c>
      <c r="BI154" s="17">
        <v>744</v>
      </c>
      <c r="BJ154" s="17">
        <v>720</v>
      </c>
      <c r="BK154" s="17">
        <v>744</v>
      </c>
      <c r="BL154" s="17">
        <v>744</v>
      </c>
      <c r="BM154" s="17">
        <v>672</v>
      </c>
      <c r="BN154" s="17">
        <v>744</v>
      </c>
      <c r="BO154" s="17">
        <v>720</v>
      </c>
      <c r="BP154" s="17">
        <v>744</v>
      </c>
      <c r="BQ154" s="17">
        <v>720</v>
      </c>
      <c r="BR154" s="17">
        <v>744</v>
      </c>
      <c r="BS154" s="17">
        <v>744</v>
      </c>
      <c r="BT154" s="17">
        <v>720</v>
      </c>
      <c r="BU154" s="17">
        <v>744</v>
      </c>
      <c r="BV154" s="17">
        <v>720</v>
      </c>
      <c r="BW154" s="17">
        <v>744</v>
      </c>
      <c r="BX154" s="17">
        <v>744</v>
      </c>
      <c r="BY154" s="17">
        <v>672</v>
      </c>
      <c r="BZ154" s="17">
        <v>744</v>
      </c>
      <c r="CA154" s="17">
        <v>720</v>
      </c>
      <c r="CB154" s="17">
        <v>744</v>
      </c>
      <c r="CC154" s="17">
        <v>720</v>
      </c>
      <c r="CD154" s="17">
        <v>744</v>
      </c>
      <c r="CE154" s="17">
        <v>744</v>
      </c>
      <c r="CF154" s="17">
        <v>720</v>
      </c>
      <c r="CG154" s="17">
        <v>744</v>
      </c>
      <c r="CH154" s="17">
        <v>720</v>
      </c>
      <c r="CI154" s="17">
        <v>744</v>
      </c>
      <c r="CJ154" s="17">
        <v>744</v>
      </c>
      <c r="CK154" s="17">
        <v>696</v>
      </c>
      <c r="CL154" s="17">
        <v>744</v>
      </c>
      <c r="CM154" s="17">
        <v>720</v>
      </c>
      <c r="CN154" s="17">
        <v>744</v>
      </c>
      <c r="CO154" s="17">
        <v>720</v>
      </c>
      <c r="CP154" s="17">
        <v>744</v>
      </c>
      <c r="CQ154" s="17">
        <v>744</v>
      </c>
      <c r="CR154" s="17">
        <v>720</v>
      </c>
      <c r="CS154" s="17">
        <v>744</v>
      </c>
      <c r="CT154" s="17">
        <v>720</v>
      </c>
      <c r="CU154" s="17">
        <v>744</v>
      </c>
      <c r="CV154" s="17">
        <v>744</v>
      </c>
      <c r="CW154" s="17">
        <v>672</v>
      </c>
      <c r="CX154" s="17">
        <v>744</v>
      </c>
      <c r="CY154" s="17">
        <v>720</v>
      </c>
      <c r="CZ154" s="17">
        <v>744</v>
      </c>
      <c r="DA154" s="17">
        <v>720</v>
      </c>
      <c r="DB154" s="17">
        <v>744</v>
      </c>
      <c r="DC154" s="17">
        <v>744</v>
      </c>
      <c r="DD154" s="17">
        <v>720</v>
      </c>
      <c r="DE154" s="17">
        <v>744</v>
      </c>
      <c r="DF154" s="17">
        <v>720</v>
      </c>
      <c r="DG154" s="17">
        <v>744</v>
      </c>
      <c r="DH154" s="17">
        <v>744</v>
      </c>
      <c r="DI154" s="17">
        <v>672</v>
      </c>
      <c r="DJ154" s="17">
        <v>744</v>
      </c>
      <c r="DK154" s="17">
        <v>720</v>
      </c>
      <c r="DL154" s="17">
        <v>744</v>
      </c>
      <c r="DM154" s="17">
        <v>720</v>
      </c>
      <c r="DN154" s="17">
        <v>744</v>
      </c>
      <c r="DO154" s="17">
        <v>744</v>
      </c>
      <c r="DP154" s="17">
        <v>720</v>
      </c>
      <c r="DQ154" s="17">
        <v>744</v>
      </c>
      <c r="DR154" s="17">
        <v>720</v>
      </c>
      <c r="DS154" s="17">
        <v>744</v>
      </c>
      <c r="DT154" s="17">
        <v>744</v>
      </c>
      <c r="DU154" s="17">
        <v>672</v>
      </c>
      <c r="DV154" s="17">
        <v>744</v>
      </c>
      <c r="DW154" s="17">
        <v>720</v>
      </c>
      <c r="DX154" s="17">
        <v>744</v>
      </c>
      <c r="DY154" s="17">
        <v>720</v>
      </c>
      <c r="DZ154" s="17">
        <v>744</v>
      </c>
      <c r="EA154" s="17">
        <v>744</v>
      </c>
      <c r="EB154" s="17">
        <v>720</v>
      </c>
      <c r="EC154" s="17">
        <v>744</v>
      </c>
      <c r="ED154" s="17">
        <v>720</v>
      </c>
      <c r="EE154" s="17">
        <v>744</v>
      </c>
      <c r="EF154" s="17">
        <v>744</v>
      </c>
      <c r="EG154" s="17">
        <v>696</v>
      </c>
      <c r="EH154" s="17">
        <v>744</v>
      </c>
      <c r="EI154" s="17">
        <v>720</v>
      </c>
      <c r="EJ154" s="17">
        <v>744</v>
      </c>
      <c r="EK154" s="17">
        <v>720</v>
      </c>
      <c r="EL154" s="17">
        <v>744</v>
      </c>
      <c r="EM154" s="17">
        <v>744</v>
      </c>
      <c r="EN154" s="17">
        <v>720</v>
      </c>
      <c r="EO154" s="17">
        <v>744</v>
      </c>
      <c r="EP154" s="17">
        <v>720</v>
      </c>
      <c r="EQ154" s="17">
        <v>744</v>
      </c>
      <c r="ER154" s="17">
        <v>744</v>
      </c>
      <c r="ES154" s="17">
        <v>672</v>
      </c>
      <c r="ET154" s="17">
        <v>744</v>
      </c>
      <c r="EU154" s="17">
        <v>720</v>
      </c>
      <c r="EV154" s="17">
        <v>744</v>
      </c>
      <c r="EW154" s="17">
        <v>720</v>
      </c>
      <c r="EX154" s="17">
        <v>744</v>
      </c>
      <c r="EY154" s="17">
        <v>744</v>
      </c>
      <c r="EZ154" s="17">
        <v>720</v>
      </c>
      <c r="FA154" s="17">
        <v>744</v>
      </c>
      <c r="FB154" s="17">
        <v>720</v>
      </c>
      <c r="FC154" s="17">
        <v>744</v>
      </c>
      <c r="FD154" s="17">
        <v>744</v>
      </c>
      <c r="FE154" s="17">
        <v>672</v>
      </c>
      <c r="FF154" s="17">
        <v>744</v>
      </c>
      <c r="FG154" s="17">
        <v>720</v>
      </c>
      <c r="FH154" s="17">
        <v>744</v>
      </c>
      <c r="FI154" s="17">
        <v>720</v>
      </c>
      <c r="FJ154" s="17">
        <v>744</v>
      </c>
      <c r="FK154" s="17">
        <v>744</v>
      </c>
      <c r="FL154" s="17">
        <v>720</v>
      </c>
      <c r="FM154" s="17">
        <v>744</v>
      </c>
      <c r="FN154" s="17">
        <v>720</v>
      </c>
      <c r="FO154" s="17">
        <v>744</v>
      </c>
      <c r="FP154" s="17">
        <v>744</v>
      </c>
      <c r="FQ154" s="17">
        <v>672</v>
      </c>
      <c r="FR154" s="17">
        <v>744</v>
      </c>
      <c r="FS154" s="17">
        <v>720</v>
      </c>
      <c r="FT154" s="17">
        <v>744</v>
      </c>
      <c r="FU154" s="17">
        <v>720</v>
      </c>
      <c r="FV154" s="17">
        <v>744</v>
      </c>
      <c r="FW154" s="17">
        <v>744</v>
      </c>
      <c r="FX154" s="17">
        <v>720</v>
      </c>
      <c r="FY154" s="17">
        <v>744</v>
      </c>
      <c r="FZ154" s="17">
        <v>720</v>
      </c>
      <c r="GA154" s="17">
        <v>744</v>
      </c>
    </row>
    <row r="155" spans="2:183">
      <c r="B155" s="43" t="s">
        <v>5</v>
      </c>
      <c r="C155" s="653" t="s">
        <v>50</v>
      </c>
      <c r="D155" s="85">
        <v>2560883.7200000002</v>
      </c>
      <c r="E155" s="85">
        <v>2283397.52</v>
      </c>
      <c r="F155" s="85">
        <v>2439371.2999999998</v>
      </c>
      <c r="G155" s="85">
        <v>2400945.16</v>
      </c>
      <c r="H155" s="85">
        <v>2491081.1</v>
      </c>
      <c r="I155" s="85">
        <v>2333449.3199999998</v>
      </c>
      <c r="J155" s="85">
        <v>2441285.66</v>
      </c>
      <c r="K155" s="85">
        <v>2444567.69</v>
      </c>
      <c r="L155" s="85">
        <v>2373437.84</v>
      </c>
      <c r="M155" s="85">
        <v>2496874.96</v>
      </c>
      <c r="N155" s="85">
        <v>2439179.3600000003</v>
      </c>
      <c r="O155" s="85">
        <v>2479771.92</v>
      </c>
      <c r="P155" s="85">
        <v>2681896.11</v>
      </c>
      <c r="Q155" s="85">
        <v>2396001.0099999998</v>
      </c>
      <c r="R155" s="85">
        <v>2504234.09</v>
      </c>
      <c r="S155" s="85">
        <v>2470685.7000000002</v>
      </c>
      <c r="T155" s="85">
        <v>2571178.62</v>
      </c>
      <c r="U155" s="85">
        <v>2432289.83</v>
      </c>
      <c r="V155" s="85">
        <v>2516245.52</v>
      </c>
      <c r="W155" s="85">
        <v>2525535.1300000004</v>
      </c>
      <c r="X155" s="85">
        <v>2436912.61</v>
      </c>
      <c r="Y155" s="85">
        <v>2561285.46</v>
      </c>
      <c r="Z155" s="85">
        <v>2509887.2200000002</v>
      </c>
      <c r="AA155" s="85">
        <v>2504304.88</v>
      </c>
      <c r="AB155" s="85">
        <v>2727906.41</v>
      </c>
      <c r="AC155" s="85">
        <v>2505563.11</v>
      </c>
      <c r="AD155" s="85">
        <v>2636118.7000000002</v>
      </c>
      <c r="AE155" s="85">
        <v>2600453.0499999998</v>
      </c>
      <c r="AF155" s="85">
        <v>534597.82999999996</v>
      </c>
      <c r="AG155" s="85">
        <v>2588889.85</v>
      </c>
      <c r="AH155" s="85">
        <v>2691087.5</v>
      </c>
      <c r="AI155" s="85">
        <v>2683443.91</v>
      </c>
      <c r="AJ155" s="85">
        <v>2571397.1399999997</v>
      </c>
      <c r="AK155" s="85">
        <v>2717680.63</v>
      </c>
      <c r="AL155" s="85">
        <v>2640311.4900000002</v>
      </c>
      <c r="AM155" s="85">
        <v>2621298.31</v>
      </c>
      <c r="AN155" s="85">
        <v>2916300.0300000003</v>
      </c>
      <c r="AO155" s="85">
        <v>2732971.13</v>
      </c>
      <c r="AP155" s="85">
        <v>2780969.8800000004</v>
      </c>
      <c r="AQ155" s="85">
        <v>2703671.94</v>
      </c>
      <c r="AR155" s="85">
        <v>2824656.07</v>
      </c>
      <c r="AS155" s="85">
        <v>2743358.14</v>
      </c>
      <c r="AT155" s="85">
        <v>2795511.1700000004</v>
      </c>
      <c r="AU155" s="85">
        <v>2839800.17</v>
      </c>
      <c r="AV155" s="85">
        <v>2686947.6799999997</v>
      </c>
      <c r="AW155" s="85">
        <v>2824694.46</v>
      </c>
      <c r="AX155" s="85">
        <v>2775455.08</v>
      </c>
      <c r="AY155" s="85">
        <v>2740231.48</v>
      </c>
      <c r="AZ155" s="85">
        <v>3030884.85</v>
      </c>
      <c r="BA155" s="85">
        <v>2750434.0300000003</v>
      </c>
      <c r="BB155" s="85">
        <v>2821662.35</v>
      </c>
      <c r="BC155" s="85">
        <v>2675930.7599999998</v>
      </c>
      <c r="BD155" s="85">
        <v>2741250.2399999998</v>
      </c>
      <c r="BE155" s="85">
        <v>2698765.1399999997</v>
      </c>
      <c r="BF155" s="85">
        <v>2779966.1500000004</v>
      </c>
      <c r="BG155" s="85">
        <v>2829982.95</v>
      </c>
      <c r="BH155" s="85">
        <v>2590962.4900000002</v>
      </c>
      <c r="BI155" s="85">
        <v>2780792.25</v>
      </c>
      <c r="BJ155" s="85">
        <v>2750001.93</v>
      </c>
      <c r="BK155" s="85">
        <v>2728394.18</v>
      </c>
      <c r="BL155" s="85">
        <v>3159905.13</v>
      </c>
      <c r="BM155" s="85">
        <v>2872457.63</v>
      </c>
      <c r="BN155" s="85">
        <v>2946219.02</v>
      </c>
      <c r="BO155" s="85">
        <v>2808708.5799999996</v>
      </c>
      <c r="BP155" s="85">
        <v>2921432.81</v>
      </c>
      <c r="BQ155" s="85">
        <v>2849184.27</v>
      </c>
      <c r="BR155" s="85">
        <v>2975539.81</v>
      </c>
      <c r="BS155" s="85">
        <v>3008068.88</v>
      </c>
      <c r="BT155" s="85">
        <v>1318531.54</v>
      </c>
      <c r="BU155" s="85">
        <v>0</v>
      </c>
      <c r="BV155" s="85">
        <v>2876639.37</v>
      </c>
      <c r="BW155" s="85">
        <v>3115407.38</v>
      </c>
      <c r="BX155" s="85">
        <v>3360789.42</v>
      </c>
      <c r="BY155" s="85">
        <v>3088402.76</v>
      </c>
      <c r="BZ155" s="85">
        <v>3379196.5500000003</v>
      </c>
      <c r="CA155" s="85">
        <v>3161832.21</v>
      </c>
      <c r="CB155" s="85">
        <v>3166770.06</v>
      </c>
      <c r="CC155" s="85">
        <v>3024493.31</v>
      </c>
      <c r="CD155" s="85">
        <v>3243691.67</v>
      </c>
      <c r="CE155" s="85">
        <v>3247952</v>
      </c>
      <c r="CF155" s="85">
        <v>3151557.5900000003</v>
      </c>
      <c r="CG155" s="85">
        <v>3323658.16</v>
      </c>
      <c r="CH155" s="85">
        <v>3314088.23</v>
      </c>
      <c r="CI155" s="85">
        <v>3366036.9299999997</v>
      </c>
      <c r="CJ155" s="85">
        <v>3632253.6500000004</v>
      </c>
      <c r="CK155" s="85">
        <v>3398837.35</v>
      </c>
      <c r="CL155" s="85">
        <v>3637436.57</v>
      </c>
      <c r="CM155" s="85">
        <v>3417237.08</v>
      </c>
      <c r="CN155" s="85">
        <v>3406676.57</v>
      </c>
      <c r="CO155" s="85">
        <v>3341517.25</v>
      </c>
      <c r="CP155" s="85">
        <v>3478542.51</v>
      </c>
      <c r="CQ155" s="85">
        <v>3449808.0500000003</v>
      </c>
      <c r="CR155" s="85">
        <v>3335568.26</v>
      </c>
      <c r="CS155" s="85">
        <v>3500806.44</v>
      </c>
      <c r="CT155" s="85">
        <v>3492427.38</v>
      </c>
      <c r="CU155" s="85">
        <v>3547531.02</v>
      </c>
      <c r="CV155" s="85">
        <v>3740193.77</v>
      </c>
      <c r="CW155" s="85">
        <v>3375429.3600000003</v>
      </c>
      <c r="CX155" s="85">
        <v>3743364.93</v>
      </c>
      <c r="CY155" s="85">
        <v>3527681.66</v>
      </c>
      <c r="CZ155" s="85">
        <v>671339.82</v>
      </c>
      <c r="DA155" s="85">
        <v>3441457.46</v>
      </c>
      <c r="DB155" s="85">
        <v>3536571.51</v>
      </c>
      <c r="DC155" s="85">
        <v>3590220.6</v>
      </c>
      <c r="DD155" s="85">
        <v>3412174.58</v>
      </c>
      <c r="DE155" s="85">
        <v>3617412.71</v>
      </c>
      <c r="DF155" s="85">
        <v>3615994.21</v>
      </c>
      <c r="DG155" s="85">
        <v>3620580.6300000004</v>
      </c>
      <c r="DH155" s="85">
        <v>3872827.43</v>
      </c>
      <c r="DI155" s="85">
        <v>3498285.17</v>
      </c>
      <c r="DJ155" s="85">
        <v>3883743.76</v>
      </c>
      <c r="DK155" s="85">
        <v>3654002.63</v>
      </c>
      <c r="DL155" s="85">
        <v>3680262.56</v>
      </c>
      <c r="DM155" s="85">
        <v>3527504.3899999997</v>
      </c>
      <c r="DN155" s="85">
        <v>3697977.17</v>
      </c>
      <c r="DO155" s="85">
        <v>3737374.38</v>
      </c>
      <c r="DP155" s="85">
        <v>3528974.3600000003</v>
      </c>
      <c r="DQ155" s="85">
        <v>3772927.4499999997</v>
      </c>
      <c r="DR155" s="85">
        <v>3762509.37</v>
      </c>
      <c r="DS155" s="85">
        <v>3774828.96</v>
      </c>
      <c r="DT155" s="85">
        <v>4051661.29</v>
      </c>
      <c r="DU155" s="85">
        <v>3654988.4699999997</v>
      </c>
      <c r="DV155" s="85">
        <v>4058906.23</v>
      </c>
      <c r="DW155" s="85">
        <v>3825612.39</v>
      </c>
      <c r="DX155" s="85">
        <v>3862475.4899999998</v>
      </c>
      <c r="DY155" s="85">
        <v>3690902.32</v>
      </c>
      <c r="DZ155" s="85">
        <v>3883775.88</v>
      </c>
      <c r="EA155" s="85">
        <v>3883379.3499999996</v>
      </c>
      <c r="EB155" s="85">
        <v>3699222.99</v>
      </c>
      <c r="EC155" s="85">
        <v>3914667.03</v>
      </c>
      <c r="ED155" s="85">
        <v>3884383.09</v>
      </c>
      <c r="EE155" s="85">
        <v>3886447.54</v>
      </c>
      <c r="EF155" s="85">
        <v>4131224.2399999998</v>
      </c>
      <c r="EG155" s="85">
        <v>3876861.14</v>
      </c>
      <c r="EH155" s="85">
        <v>4137501.02</v>
      </c>
      <c r="EI155" s="85">
        <v>3389583.13</v>
      </c>
      <c r="EJ155" s="85">
        <v>875941.48</v>
      </c>
      <c r="EK155" s="85">
        <v>3747996.14</v>
      </c>
      <c r="EL155" s="85">
        <v>3948972.9499999997</v>
      </c>
      <c r="EM155" s="85">
        <v>3953252.79</v>
      </c>
      <c r="EN155" s="85">
        <v>3808766.67</v>
      </c>
      <c r="EO155" s="85">
        <v>4014631.49</v>
      </c>
      <c r="EP155" s="85">
        <v>3962999.57</v>
      </c>
      <c r="EQ155" s="85">
        <v>4007718.57</v>
      </c>
      <c r="ER155" s="85">
        <v>4447042.0599999996</v>
      </c>
      <c r="ES155" s="85">
        <v>4026493.06</v>
      </c>
      <c r="ET155" s="85">
        <v>4453150.54</v>
      </c>
      <c r="EU155" s="85">
        <v>4106492.18</v>
      </c>
      <c r="EV155" s="85">
        <v>4268850.63</v>
      </c>
      <c r="EW155" s="85">
        <v>4026158.19</v>
      </c>
      <c r="EX155" s="85">
        <v>4254181.55</v>
      </c>
      <c r="EY155" s="85">
        <v>4297424.05</v>
      </c>
      <c r="EZ155" s="85">
        <v>4074921.7</v>
      </c>
      <c r="FA155" s="85">
        <v>4296066.88</v>
      </c>
      <c r="FB155" s="85">
        <v>4280702.57</v>
      </c>
      <c r="FC155" s="85">
        <v>4267735.4899999993</v>
      </c>
      <c r="FD155" s="85">
        <v>4979555.9499999993</v>
      </c>
      <c r="FE155" s="85">
        <v>4509253.59</v>
      </c>
      <c r="FF155" s="85">
        <v>4986585.5100000007</v>
      </c>
      <c r="FG155" s="85">
        <v>4556210.0999999996</v>
      </c>
      <c r="FH155" s="85">
        <v>4688483.1900000004</v>
      </c>
      <c r="FI155" s="85">
        <v>4434756.83</v>
      </c>
      <c r="FJ155" s="85">
        <v>4832804.8100000005</v>
      </c>
      <c r="FK155" s="85">
        <v>4840841.6999999993</v>
      </c>
      <c r="FL155" s="85">
        <v>4553499.74</v>
      </c>
      <c r="FM155" s="85">
        <v>4908357.82</v>
      </c>
      <c r="FN155" s="85">
        <v>4784826.58</v>
      </c>
      <c r="FO155" s="85">
        <v>4851473.55</v>
      </c>
      <c r="FP155" s="85">
        <v>5329574.87</v>
      </c>
      <c r="FQ155" s="85">
        <v>4847885.3099999996</v>
      </c>
      <c r="FR155" s="85">
        <v>5277944.12</v>
      </c>
      <c r="FS155" s="85">
        <v>341877.37999999995</v>
      </c>
      <c r="FT155" s="85">
        <v>1589342.8099999998</v>
      </c>
      <c r="FU155" s="85">
        <v>4780320.1399999997</v>
      </c>
      <c r="FV155" s="85">
        <v>5168870.92</v>
      </c>
      <c r="FW155" s="85">
        <v>5067190.5200000005</v>
      </c>
      <c r="FX155" s="85">
        <v>4891116.0100000007</v>
      </c>
      <c r="FY155" s="85">
        <v>5238583.13</v>
      </c>
      <c r="FZ155" s="85">
        <v>5112688.21</v>
      </c>
      <c r="GA155" s="85">
        <v>5234983.2699999996</v>
      </c>
    </row>
    <row r="156" spans="2:183">
      <c r="B156" s="43" t="s">
        <v>5</v>
      </c>
      <c r="C156" s="653" t="s">
        <v>51</v>
      </c>
      <c r="D156" s="86">
        <v>27.151302706771702</v>
      </c>
      <c r="E156" s="86">
        <v>27.305855087715102</v>
      </c>
      <c r="F156" s="86">
        <v>27.279929545962869</v>
      </c>
      <c r="G156" s="86">
        <v>27.241800155670983</v>
      </c>
      <c r="H156" s="86">
        <v>27.282476699486349</v>
      </c>
      <c r="I156" s="86">
        <v>27.278532550244556</v>
      </c>
      <c r="J156" s="86">
        <v>27.363151606178128</v>
      </c>
      <c r="K156" s="86">
        <v>27.285253200584865</v>
      </c>
      <c r="L156" s="86">
        <v>27.35648665968953</v>
      </c>
      <c r="M156" s="86">
        <v>27.286163462904476</v>
      </c>
      <c r="N156" s="86">
        <v>27.20549468199015</v>
      </c>
      <c r="O156" s="86">
        <v>27.366020195331899</v>
      </c>
      <c r="P156" s="86">
        <v>27.928562904183199</v>
      </c>
      <c r="Q156" s="86">
        <v>28.02832087500731</v>
      </c>
      <c r="R156" s="86">
        <v>28.125137187075325</v>
      </c>
      <c r="S156" s="86">
        <v>28.00957843112803</v>
      </c>
      <c r="T156" s="86">
        <v>28.155392735515381</v>
      </c>
      <c r="U156" s="86">
        <v>28.173480585549374</v>
      </c>
      <c r="V156" s="86">
        <v>28.105368316411443</v>
      </c>
      <c r="W156" s="86">
        <v>28.099592002492273</v>
      </c>
      <c r="X156" s="86">
        <v>28.171879017266729</v>
      </c>
      <c r="Y156" s="86">
        <v>28.115406974829579</v>
      </c>
      <c r="Z156" s="86">
        <v>28.022892941039864</v>
      </c>
      <c r="AA156" s="86">
        <v>28.131619280843843</v>
      </c>
      <c r="AB156" s="86">
        <v>29.577534289648593</v>
      </c>
      <c r="AC156" s="86">
        <v>29.542554237607884</v>
      </c>
      <c r="AD156" s="86">
        <v>29.745982329244764</v>
      </c>
      <c r="AE156" s="86">
        <v>30.065126482761809</v>
      </c>
      <c r="AF156" s="86">
        <v>30.565913664951399</v>
      </c>
      <c r="AG156" s="86">
        <v>30.081473834162573</v>
      </c>
      <c r="AH156" s="86">
        <v>30.055591543160929</v>
      </c>
      <c r="AI156" s="86">
        <v>30.127359492533962</v>
      </c>
      <c r="AJ156" s="86">
        <v>30.102775442925939</v>
      </c>
      <c r="AK156" s="86">
        <v>30.085136439617859</v>
      </c>
      <c r="AL156" s="86">
        <v>30.088128328961194</v>
      </c>
      <c r="AM156" s="86">
        <v>30.14407145896342</v>
      </c>
      <c r="AN156" s="86">
        <v>31.227112431737876</v>
      </c>
      <c r="AO156" s="86">
        <v>31.39361472632244</v>
      </c>
      <c r="AP156" s="86">
        <v>31.382962962962967</v>
      </c>
      <c r="AQ156" s="86">
        <v>31.419194297375061</v>
      </c>
      <c r="AR156" s="86">
        <v>31.266947863626299</v>
      </c>
      <c r="AS156" s="86">
        <v>31.437599869819717</v>
      </c>
      <c r="AT156" s="86">
        <v>31.368999966336393</v>
      </c>
      <c r="AU156" s="86">
        <v>31.322592126887482</v>
      </c>
      <c r="AV156" s="86">
        <v>31.388988990859978</v>
      </c>
      <c r="AW156" s="86">
        <v>31.393167885483116</v>
      </c>
      <c r="AX156" s="86">
        <v>31.289444503317828</v>
      </c>
      <c r="AY156" s="86">
        <v>31.634359400614162</v>
      </c>
      <c r="AZ156" s="86">
        <v>32.830564130893968</v>
      </c>
      <c r="BA156" s="86">
        <v>32.843748492411308</v>
      </c>
      <c r="BB156" s="86">
        <v>33.097902102003474</v>
      </c>
      <c r="BC156" s="86">
        <v>33.10484412114014</v>
      </c>
      <c r="BD156" s="86">
        <v>33.276080554510251</v>
      </c>
      <c r="BE156" s="86">
        <v>33.158599378790406</v>
      </c>
      <c r="BF156" s="86">
        <v>33.160366319154527</v>
      </c>
      <c r="BG156" s="86">
        <v>33.093796922141408</v>
      </c>
      <c r="BH156" s="86">
        <v>33.310737886595291</v>
      </c>
      <c r="BI156" s="86">
        <v>33.092063142612339</v>
      </c>
      <c r="BJ156" s="86">
        <v>33.090452749273211</v>
      </c>
      <c r="BK156" s="86">
        <v>33.305593017578126</v>
      </c>
      <c r="BL156" s="86">
        <v>33.904925267438493</v>
      </c>
      <c r="BM156" s="86">
        <v>33.70677466292728</v>
      </c>
      <c r="BN156" s="86">
        <v>34.175306754515191</v>
      </c>
      <c r="BO156" s="86">
        <v>34.091399433895383</v>
      </c>
      <c r="BP156" s="86">
        <v>34.000987058029374</v>
      </c>
      <c r="BQ156" s="86">
        <v>33.981321261938611</v>
      </c>
      <c r="BR156" s="86">
        <v>33.93829267179926</v>
      </c>
      <c r="BS156" s="86">
        <v>33.897553301780484</v>
      </c>
      <c r="BT156" s="86">
        <v>34.173934296383692</v>
      </c>
      <c r="BU156" s="86" t="e">
        <v>#DIV/0!</v>
      </c>
      <c r="BV156" s="86">
        <v>33.821329625884736</v>
      </c>
      <c r="BW156" s="86">
        <v>33.77647968255345</v>
      </c>
      <c r="BX156" s="86">
        <v>34.372334928816883</v>
      </c>
      <c r="BY156" s="86">
        <v>34.259248790877223</v>
      </c>
      <c r="BZ156" s="86">
        <v>34.348758881468612</v>
      </c>
      <c r="CA156" s="86">
        <v>34.458156619651994</v>
      </c>
      <c r="CB156" s="86">
        <v>34.571348129387232</v>
      </c>
      <c r="CC156" s="86">
        <v>34.551027679724001</v>
      </c>
      <c r="CD156" s="86">
        <v>34.488279568749199</v>
      </c>
      <c r="CE156" s="86">
        <v>34.554886482115883</v>
      </c>
      <c r="CF156" s="86">
        <v>34.419328095444044</v>
      </c>
      <c r="CG156" s="86">
        <v>34.477424093111068</v>
      </c>
      <c r="CH156" s="86">
        <v>34.24968148850899</v>
      </c>
      <c r="CI156" s="86">
        <v>34.37572820392365</v>
      </c>
      <c r="CJ156" s="86">
        <v>36.109849486524375</v>
      </c>
      <c r="CK156" s="86">
        <v>36.055431381077156</v>
      </c>
      <c r="CL156" s="86">
        <v>36.103947135951721</v>
      </c>
      <c r="CM156" s="86">
        <v>36.141504532974587</v>
      </c>
      <c r="CN156" s="86">
        <v>36.334007785836178</v>
      </c>
      <c r="CO156" s="86">
        <v>36.219425283120302</v>
      </c>
      <c r="CP156" s="86">
        <v>36.257856658918683</v>
      </c>
      <c r="CQ156" s="86">
        <v>36.154309414267601</v>
      </c>
      <c r="CR156" s="86">
        <v>36.234672248860996</v>
      </c>
      <c r="CS156" s="86">
        <v>36.24135780614305</v>
      </c>
      <c r="CT156" s="86">
        <v>36.13830398403983</v>
      </c>
      <c r="CU156" s="86">
        <v>36.200773705049187</v>
      </c>
      <c r="CV156" s="86">
        <v>37.364573126873125</v>
      </c>
      <c r="CW156" s="86">
        <v>37.314054388680084</v>
      </c>
      <c r="CX156" s="86">
        <v>37.42803509473579</v>
      </c>
      <c r="CY156" s="86">
        <v>37.379408317880795</v>
      </c>
      <c r="CZ156" s="86">
        <v>38.377626479163091</v>
      </c>
      <c r="DA156" s="86">
        <v>37.475335120643429</v>
      </c>
      <c r="DB156" s="86">
        <v>37.570741944736589</v>
      </c>
      <c r="DC156" s="86">
        <v>37.441813365593191</v>
      </c>
      <c r="DD156" s="86">
        <v>37.591021141113352</v>
      </c>
      <c r="DE156" s="86">
        <v>37.489249989636448</v>
      </c>
      <c r="DF156" s="86">
        <v>37.304211483030471</v>
      </c>
      <c r="DG156" s="86">
        <v>37.489056711225246</v>
      </c>
      <c r="DH156" s="86">
        <v>38.845198347024542</v>
      </c>
      <c r="DI156" s="86">
        <v>38.787089431435163</v>
      </c>
      <c r="DJ156" s="86">
        <v>38.791275981581919</v>
      </c>
      <c r="DK156" s="86">
        <v>38.863438082312996</v>
      </c>
      <c r="DL156" s="86">
        <v>38.9557075566564</v>
      </c>
      <c r="DM156" s="86">
        <v>39.083929129374006</v>
      </c>
      <c r="DN156" s="86">
        <v>39.02425227678053</v>
      </c>
      <c r="DO156" s="86">
        <v>38.908286624469056</v>
      </c>
      <c r="DP156" s="86">
        <v>39.090254503885795</v>
      </c>
      <c r="DQ156" s="86">
        <v>38.95036855417333</v>
      </c>
      <c r="DR156" s="86">
        <v>38.844420045219437</v>
      </c>
      <c r="DS156" s="86">
        <v>38.951501480740063</v>
      </c>
      <c r="DT156" s="86">
        <v>40.823195095164685</v>
      </c>
      <c r="DU156" s="86">
        <v>40.59564686673923</v>
      </c>
      <c r="DV156" s="86">
        <v>40.730396776815553</v>
      </c>
      <c r="DW156" s="86">
        <v>40.675243321290424</v>
      </c>
      <c r="DX156" s="86">
        <v>40.877082125092599</v>
      </c>
      <c r="DY156" s="86">
        <v>40.989257887114967</v>
      </c>
      <c r="DZ156" s="86">
        <v>40.832851946085746</v>
      </c>
      <c r="EA156" s="86">
        <v>40.832976005215336</v>
      </c>
      <c r="EB156" s="86">
        <v>40.989710418892024</v>
      </c>
      <c r="EC156" s="86">
        <v>40.80243303245711</v>
      </c>
      <c r="ED156" s="86">
        <v>40.874646854309511</v>
      </c>
      <c r="EE156" s="86">
        <v>40.829604252681563</v>
      </c>
      <c r="EF156" s="86">
        <v>41.499404715265847</v>
      </c>
      <c r="EG156" s="86">
        <v>41.592313568141101</v>
      </c>
      <c r="EH156" s="86">
        <v>41.490769446756453</v>
      </c>
      <c r="EI156" s="86">
        <v>41.620801982916426</v>
      </c>
      <c r="EJ156" s="86">
        <v>42.537454885918187</v>
      </c>
      <c r="EK156" s="86">
        <v>41.849931217758325</v>
      </c>
      <c r="EL156" s="86">
        <v>41.777905377527162</v>
      </c>
      <c r="EM156" s="86">
        <v>41.685588548531662</v>
      </c>
      <c r="EN156" s="86">
        <v>41.616495849021966</v>
      </c>
      <c r="EO156" s="86">
        <v>41.793392498360383</v>
      </c>
      <c r="EP156" s="86">
        <v>41.629458596384339</v>
      </c>
      <c r="EQ156" s="86">
        <v>41.890193264486996</v>
      </c>
      <c r="ER156" s="86">
        <v>45.297092538833709</v>
      </c>
      <c r="ES156" s="86">
        <v>45.226250252723801</v>
      </c>
      <c r="ET156" s="86">
        <v>45.1880883233381</v>
      </c>
      <c r="EU156" s="86">
        <v>45.320718555208281</v>
      </c>
      <c r="EV156" s="86">
        <v>45.279873458001418</v>
      </c>
      <c r="EW156" s="86">
        <v>45.521809019431366</v>
      </c>
      <c r="EX156" s="86">
        <v>45.511436747793525</v>
      </c>
      <c r="EY156" s="86">
        <v>45.277507296155427</v>
      </c>
      <c r="EZ156" s="86">
        <v>45.46503197675716</v>
      </c>
      <c r="FA156" s="86">
        <v>45.274656493376469</v>
      </c>
      <c r="FB156" s="86">
        <v>45.239556661699588</v>
      </c>
      <c r="FC156" s="86">
        <v>45.397577759339626</v>
      </c>
      <c r="FD156" s="86">
        <v>51.845531828498835</v>
      </c>
      <c r="FE156" s="86">
        <v>51.66422536663611</v>
      </c>
      <c r="FF156" s="86">
        <v>51.720017735829494</v>
      </c>
      <c r="FG156" s="86">
        <v>51.942985056249967</v>
      </c>
      <c r="FH156" s="86">
        <v>52.062441730053862</v>
      </c>
      <c r="FI156" s="86">
        <v>52.220546820907259</v>
      </c>
      <c r="FJ156" s="86">
        <v>51.809657054030879</v>
      </c>
      <c r="FK156" s="86">
        <v>51.895815823327609</v>
      </c>
      <c r="FL156" s="86">
        <v>51.957103181666731</v>
      </c>
      <c r="FM156" s="86">
        <v>51.814185791196032</v>
      </c>
      <c r="FN156" s="86">
        <v>51.808508164060811</v>
      </c>
      <c r="FO156" s="86">
        <v>51.898518934531445</v>
      </c>
      <c r="FP156" s="86">
        <v>55.884895928360962</v>
      </c>
      <c r="FQ156" s="86">
        <v>55.887269551784556</v>
      </c>
      <c r="FR156" s="86">
        <v>55.81582191201354</v>
      </c>
      <c r="FS156" s="86">
        <v>57.093750835003334</v>
      </c>
      <c r="FT156" s="86">
        <v>56.741573069810279</v>
      </c>
      <c r="FU156" s="86">
        <v>56.256268270294441</v>
      </c>
      <c r="FV156" s="86">
        <v>55.857946312786375</v>
      </c>
      <c r="FW156" s="86">
        <v>55.981776722090267</v>
      </c>
      <c r="FX156" s="86">
        <v>56.007282835222725</v>
      </c>
      <c r="FY156" s="86">
        <v>55.876432007509095</v>
      </c>
      <c r="FZ156" s="86">
        <v>55.856473103571837</v>
      </c>
      <c r="GA156" s="86">
        <v>55.794590731780097</v>
      </c>
    </row>
    <row r="157" spans="2:183">
      <c r="B157" s="43" t="s">
        <v>5</v>
      </c>
      <c r="C157" s="653" t="s">
        <v>52</v>
      </c>
      <c r="D157" s="87">
        <v>6452.89</v>
      </c>
      <c r="E157" s="87">
        <v>5721.64</v>
      </c>
      <c r="F157" s="87">
        <v>6118.3700000000008</v>
      </c>
      <c r="G157" s="87">
        <v>6030.23</v>
      </c>
      <c r="H157" s="87">
        <v>9742.0999999999985</v>
      </c>
      <c r="I157" s="87">
        <v>7842.48</v>
      </c>
      <c r="J157" s="87">
        <v>8174.16</v>
      </c>
      <c r="K157" s="87">
        <v>8208.26</v>
      </c>
      <c r="L157" s="87">
        <v>7948.88</v>
      </c>
      <c r="M157" s="87">
        <v>6261.0899999999992</v>
      </c>
      <c r="N157" s="87">
        <v>6134.21</v>
      </c>
      <c r="O157" s="87">
        <v>6200.29</v>
      </c>
      <c r="P157" s="87">
        <v>6569.52</v>
      </c>
      <c r="Q157" s="87">
        <v>5848.64</v>
      </c>
      <c r="R157" s="87">
        <v>6092.4299999999994</v>
      </c>
      <c r="S157" s="87">
        <v>6035.16</v>
      </c>
      <c r="T157" s="87">
        <v>8366.6299999999992</v>
      </c>
      <c r="U157" s="87">
        <v>7909.79</v>
      </c>
      <c r="V157" s="87">
        <v>8202.41</v>
      </c>
      <c r="W157" s="87">
        <v>8234.36</v>
      </c>
      <c r="X157" s="87">
        <v>7925.25</v>
      </c>
      <c r="Y157" s="87">
        <v>6233.2199999999993</v>
      </c>
      <c r="Z157" s="87">
        <v>6127.9400000000005</v>
      </c>
      <c r="AA157" s="87">
        <v>6091.2</v>
      </c>
      <c r="AB157" s="87">
        <v>6370.4800000000005</v>
      </c>
      <c r="AC157" s="87">
        <v>5857.9</v>
      </c>
      <c r="AD157" s="87">
        <v>6122.25</v>
      </c>
      <c r="AE157" s="87">
        <v>5974.77</v>
      </c>
      <c r="AF157" s="87">
        <v>1614.1799999999998</v>
      </c>
      <c r="AG157" s="87">
        <v>7941.22</v>
      </c>
      <c r="AH157" s="87">
        <v>8261.65</v>
      </c>
      <c r="AI157" s="87">
        <v>8218.8700000000008</v>
      </c>
      <c r="AJ157" s="87">
        <v>7882.11</v>
      </c>
      <c r="AK157" s="87">
        <v>6239.9299999999994</v>
      </c>
      <c r="AL157" s="87">
        <v>6061.67</v>
      </c>
      <c r="AM157" s="87">
        <v>6007.36</v>
      </c>
      <c r="AN157" s="87">
        <v>6450.2</v>
      </c>
      <c r="AO157" s="87">
        <v>6013.28</v>
      </c>
      <c r="AP157" s="87">
        <v>6121.35</v>
      </c>
      <c r="AQ157" s="87">
        <v>5944.4400000000005</v>
      </c>
      <c r="AR157" s="87">
        <v>8335.36</v>
      </c>
      <c r="AS157" s="87">
        <v>8052.16</v>
      </c>
      <c r="AT157" s="87">
        <v>8223.02</v>
      </c>
      <c r="AU157" s="87">
        <v>8365.3700000000008</v>
      </c>
      <c r="AV157" s="87">
        <v>7898.75</v>
      </c>
      <c r="AW157" s="87">
        <v>6215.5</v>
      </c>
      <c r="AX157" s="87">
        <v>6126.86</v>
      </c>
      <c r="AY157" s="87">
        <v>5984.76</v>
      </c>
      <c r="AZ157" s="87">
        <v>6528.75</v>
      </c>
      <c r="BA157" s="87">
        <v>5922.29</v>
      </c>
      <c r="BB157" s="87">
        <v>6030.59</v>
      </c>
      <c r="BC157" s="87">
        <v>5718.1500000000005</v>
      </c>
      <c r="BD157" s="87">
        <v>10005.06</v>
      </c>
      <c r="BE157" s="87">
        <v>7945.33</v>
      </c>
      <c r="BF157" s="87">
        <v>7921.87</v>
      </c>
      <c r="BG157" s="87">
        <v>8080.22</v>
      </c>
      <c r="BH157" s="87">
        <v>7350.76</v>
      </c>
      <c r="BI157" s="87">
        <v>5944.43</v>
      </c>
      <c r="BJ157" s="87">
        <v>5878.69</v>
      </c>
      <c r="BK157" s="87">
        <v>5795.86</v>
      </c>
      <c r="BL157" s="87">
        <v>6757.22</v>
      </c>
      <c r="BM157" s="87">
        <v>6177.9400000000005</v>
      </c>
      <c r="BN157" s="87">
        <v>6252.0599999999995</v>
      </c>
      <c r="BO157" s="87">
        <v>5974.7999999999993</v>
      </c>
      <c r="BP157" s="87">
        <v>8322.5</v>
      </c>
      <c r="BQ157" s="87">
        <v>8121.25</v>
      </c>
      <c r="BR157" s="87">
        <v>8491.9</v>
      </c>
      <c r="BS157" s="87">
        <v>8594.7899999999991</v>
      </c>
      <c r="BT157" s="87">
        <v>3737.47</v>
      </c>
      <c r="BU157" s="87">
        <v>0</v>
      </c>
      <c r="BV157" s="87">
        <v>6166.41</v>
      </c>
      <c r="BW157" s="87">
        <v>6687.09</v>
      </c>
      <c r="BX157" s="87">
        <v>7206.84</v>
      </c>
      <c r="BY157" s="87">
        <v>6644.03</v>
      </c>
      <c r="BZ157" s="87">
        <v>7251.14</v>
      </c>
      <c r="CA157" s="87">
        <v>9309.09</v>
      </c>
      <c r="CB157" s="87">
        <v>9456</v>
      </c>
      <c r="CC157" s="87">
        <v>8619.5399999999991</v>
      </c>
      <c r="CD157" s="87">
        <v>9260.48</v>
      </c>
      <c r="CE157" s="87">
        <v>9255.0099999999984</v>
      </c>
      <c r="CF157" s="87">
        <v>9015.18</v>
      </c>
      <c r="CG157" s="87">
        <v>7106.04</v>
      </c>
      <c r="CH157" s="87">
        <v>7131.5</v>
      </c>
      <c r="CI157" s="87">
        <v>7217.36</v>
      </c>
      <c r="CJ157" s="87">
        <v>7645.2699999999995</v>
      </c>
      <c r="CK157" s="87">
        <v>7164.58</v>
      </c>
      <c r="CL157" s="87">
        <v>7657.41</v>
      </c>
      <c r="CM157" s="87">
        <v>7186.8200000000006</v>
      </c>
      <c r="CN157" s="87">
        <v>9520.9699999999993</v>
      </c>
      <c r="CO157" s="87">
        <v>9367.85</v>
      </c>
      <c r="CP157" s="87">
        <v>9741.7199999999993</v>
      </c>
      <c r="CQ157" s="87">
        <v>9688.64</v>
      </c>
      <c r="CR157" s="87">
        <v>9347.3200000000015</v>
      </c>
      <c r="CS157" s="87">
        <v>7342.7300000000005</v>
      </c>
      <c r="CT157" s="87">
        <v>7345.3200000000006</v>
      </c>
      <c r="CU157" s="87">
        <v>7448.73</v>
      </c>
      <c r="CV157" s="87">
        <v>7846.77</v>
      </c>
      <c r="CW157" s="87">
        <v>7090.95</v>
      </c>
      <c r="CX157" s="87">
        <v>7840.3399999999992</v>
      </c>
      <c r="CY157" s="87">
        <v>7398.3200000000006</v>
      </c>
      <c r="CZ157" s="87">
        <v>1832.87</v>
      </c>
      <c r="DA157" s="87">
        <v>9618.5399999999991</v>
      </c>
      <c r="DB157" s="87">
        <v>9859.67</v>
      </c>
      <c r="DC157" s="87">
        <v>10043.09</v>
      </c>
      <c r="DD157" s="87">
        <v>9507.83</v>
      </c>
      <c r="DE157" s="87">
        <v>7564.7699999999995</v>
      </c>
      <c r="DF157" s="87">
        <v>7598.29</v>
      </c>
      <c r="DG157" s="87">
        <v>7571.37</v>
      </c>
      <c r="DH157" s="87">
        <v>8028.1100000000006</v>
      </c>
      <c r="DI157" s="87">
        <v>7262.38</v>
      </c>
      <c r="DJ157" s="87">
        <v>8061.72</v>
      </c>
      <c r="DK157" s="87">
        <v>7571.3</v>
      </c>
      <c r="DL157" s="87">
        <v>10162.99</v>
      </c>
      <c r="DM157" s="87">
        <v>9709.73</v>
      </c>
      <c r="DN157" s="87">
        <v>10194.16</v>
      </c>
      <c r="DO157" s="87">
        <v>10332.959999999999</v>
      </c>
      <c r="DP157" s="87">
        <v>9712.2199999999993</v>
      </c>
      <c r="DQ157" s="87">
        <v>7800.5999999999995</v>
      </c>
      <c r="DR157" s="87">
        <v>7799.55</v>
      </c>
      <c r="DS157" s="87">
        <v>7804.25</v>
      </c>
      <c r="DT157" s="87">
        <v>8210.39</v>
      </c>
      <c r="DU157" s="87">
        <v>7447.37</v>
      </c>
      <c r="DV157" s="87">
        <v>8243.48</v>
      </c>
      <c r="DW157" s="87">
        <v>7780.32</v>
      </c>
      <c r="DX157" s="87">
        <v>13386.15</v>
      </c>
      <c r="DY157" s="87">
        <v>10318.040000000001</v>
      </c>
      <c r="DZ157" s="87">
        <v>10511.05</v>
      </c>
      <c r="EA157" s="87">
        <v>10509.949999999999</v>
      </c>
      <c r="EB157" s="87">
        <v>9973.9599999999991</v>
      </c>
      <c r="EC157" s="87">
        <v>7937.1799999999994</v>
      </c>
      <c r="ED157" s="87">
        <v>7861.8</v>
      </c>
      <c r="EE157" s="87">
        <v>7874.86</v>
      </c>
      <c r="EF157" s="87">
        <v>8459.58</v>
      </c>
      <c r="EG157" s="87">
        <v>7921.2599999999993</v>
      </c>
      <c r="EH157" s="87">
        <v>8474.16</v>
      </c>
      <c r="EI157" s="87">
        <v>6921.27</v>
      </c>
      <c r="EJ157" s="87">
        <v>2338.81</v>
      </c>
      <c r="EK157" s="87">
        <v>10169.460000000001</v>
      </c>
      <c r="EL157" s="87">
        <v>10732.8</v>
      </c>
      <c r="EM157" s="87">
        <v>10767.89</v>
      </c>
      <c r="EN157" s="87">
        <v>10391.41</v>
      </c>
      <c r="EO157" s="87">
        <v>8164.37</v>
      </c>
      <c r="EP157" s="87">
        <v>8090.3</v>
      </c>
      <c r="EQ157" s="87">
        <v>8131.77</v>
      </c>
      <c r="ER157" s="87">
        <v>8577.0999999999985</v>
      </c>
      <c r="ES157" s="87">
        <v>7777.92</v>
      </c>
      <c r="ET157" s="87">
        <v>8609.25</v>
      </c>
      <c r="EU157" s="87">
        <v>7916.7699999999995</v>
      </c>
      <c r="EV157" s="87">
        <v>13653.72</v>
      </c>
      <c r="EW157" s="87">
        <v>10427.59</v>
      </c>
      <c r="EX157" s="87">
        <v>10908.92</v>
      </c>
      <c r="EY157" s="87">
        <v>11075.85</v>
      </c>
      <c r="EZ157" s="87">
        <v>10459.9</v>
      </c>
      <c r="FA157" s="87">
        <v>8290.39</v>
      </c>
      <c r="FB157" s="87">
        <v>8266.68</v>
      </c>
      <c r="FC157" s="87">
        <v>8213.8700000000008</v>
      </c>
      <c r="FD157" s="87">
        <v>8627</v>
      </c>
      <c r="FE157" s="87">
        <v>7839.05</v>
      </c>
      <c r="FF157" s="87">
        <v>8659.7000000000007</v>
      </c>
      <c r="FG157" s="87">
        <v>7879.61</v>
      </c>
      <c r="FH157" s="87">
        <v>10807.19</v>
      </c>
      <c r="FI157" s="87">
        <v>10192.1</v>
      </c>
      <c r="FJ157" s="87">
        <v>11193.039999999999</v>
      </c>
      <c r="FK157" s="87">
        <v>11193.27</v>
      </c>
      <c r="FL157" s="87">
        <v>10516.98</v>
      </c>
      <c r="FM157" s="87">
        <v>8508.83</v>
      </c>
      <c r="FN157" s="87">
        <v>8295.5399999999991</v>
      </c>
      <c r="FO157" s="87">
        <v>8396.9699999999993</v>
      </c>
      <c r="FP157" s="87">
        <v>8808.41</v>
      </c>
      <c r="FQ157" s="87">
        <v>8011.9000000000005</v>
      </c>
      <c r="FR157" s="87">
        <v>8733.75</v>
      </c>
      <c r="FS157" s="87">
        <v>553.33000000000004</v>
      </c>
      <c r="FT157" s="87">
        <v>3457.4500000000003</v>
      </c>
      <c r="FU157" s="87">
        <v>10487.36</v>
      </c>
      <c r="FV157" s="87">
        <v>11418.87</v>
      </c>
      <c r="FW157" s="87">
        <v>11170.07</v>
      </c>
      <c r="FX157" s="87">
        <v>10777.17</v>
      </c>
      <c r="FY157" s="87">
        <v>8659.5</v>
      </c>
      <c r="FZ157" s="87">
        <v>8454.2899999999991</v>
      </c>
      <c r="GA157" s="87">
        <v>8665.99</v>
      </c>
    </row>
    <row r="158" spans="2:183">
      <c r="B158" s="43" t="s">
        <v>5</v>
      </c>
      <c r="C158" s="653" t="s">
        <v>53</v>
      </c>
      <c r="D158" s="86">
        <v>6.841558964789704E-2</v>
      </c>
      <c r="E158" s="86">
        <v>6.8421845664470307E-2</v>
      </c>
      <c r="F158" s="86">
        <v>6.8422836054573929E-2</v>
      </c>
      <c r="G158" s="86">
        <v>6.842068835621877E-2</v>
      </c>
      <c r="H158" s="86">
        <v>0.10669609120877915</v>
      </c>
      <c r="I158" s="86">
        <v>9.1680305254987035E-2</v>
      </c>
      <c r="J158" s="86">
        <v>9.1620076666143607E-2</v>
      </c>
      <c r="K158" s="86">
        <v>9.1617202236781894E-2</v>
      </c>
      <c r="L158" s="86">
        <v>9.161960175012332E-2</v>
      </c>
      <c r="M158" s="86">
        <v>6.8421978646442339E-2</v>
      </c>
      <c r="N158" s="86">
        <v>6.8418182061531871E-2</v>
      </c>
      <c r="O158" s="86">
        <v>6.8424543397892182E-2</v>
      </c>
      <c r="P158" s="86">
        <v>6.8413258770970667E-2</v>
      </c>
      <c r="Q158" s="86">
        <v>6.8417149207463307E-2</v>
      </c>
      <c r="R158" s="86">
        <v>6.8424285987039382E-2</v>
      </c>
      <c r="S158" s="86">
        <v>6.8419179082311696E-2</v>
      </c>
      <c r="T158" s="86">
        <v>9.1617809704230127E-2</v>
      </c>
      <c r="U158" s="86">
        <v>9.1619967428294757E-2</v>
      </c>
      <c r="V158" s="86">
        <v>9.1617353036446289E-2</v>
      </c>
      <c r="W158" s="86">
        <v>9.1617080931929953E-2</v>
      </c>
      <c r="X158" s="86">
        <v>9.1619692583720991E-2</v>
      </c>
      <c r="Y158" s="86">
        <v>6.8422485427941021E-2</v>
      </c>
      <c r="Z158" s="86">
        <v>6.8418455299802602E-2</v>
      </c>
      <c r="AA158" s="86">
        <v>6.8424304377618761E-2</v>
      </c>
      <c r="AB158" s="86">
        <v>6.9072417569311179E-2</v>
      </c>
      <c r="AC158" s="86">
        <v>6.90692354855445E-2</v>
      </c>
      <c r="AD158" s="86">
        <v>6.9083512937114233E-2</v>
      </c>
      <c r="AE158" s="86">
        <v>6.9077277036557458E-2</v>
      </c>
      <c r="AF158" s="86">
        <v>9.2291595197255563E-2</v>
      </c>
      <c r="AG158" s="86">
        <v>9.2272601571414287E-2</v>
      </c>
      <c r="AH158" s="86">
        <v>9.2270793079955768E-2</v>
      </c>
      <c r="AI158" s="86">
        <v>9.2274278657235892E-2</v>
      </c>
      <c r="AJ158" s="86">
        <v>9.227411186528775E-2</v>
      </c>
      <c r="AK158" s="86">
        <v>6.9076970763729748E-2</v>
      </c>
      <c r="AL158" s="86">
        <v>6.9076813678455112E-2</v>
      </c>
      <c r="AM158" s="86">
        <v>6.9082671143872398E-2</v>
      </c>
      <c r="AN158" s="86">
        <v>6.9067351964878468E-2</v>
      </c>
      <c r="AO158" s="86">
        <v>6.9074493136522891E-2</v>
      </c>
      <c r="AP158" s="86">
        <v>6.9078813731464558E-2</v>
      </c>
      <c r="AQ158" s="86">
        <v>6.9079947380408971E-2</v>
      </c>
      <c r="AR158" s="86">
        <v>9.2266548594199693E-2</v>
      </c>
      <c r="AS158" s="86">
        <v>9.2273983654123815E-2</v>
      </c>
      <c r="AT158" s="86">
        <v>9.2272181514189214E-2</v>
      </c>
      <c r="AU158" s="86">
        <v>9.2268841754629793E-2</v>
      </c>
      <c r="AV158" s="86">
        <v>9.2273392086129224E-2</v>
      </c>
      <c r="AW158" s="86">
        <v>6.9077996843672898E-2</v>
      </c>
      <c r="AX158" s="86">
        <v>6.9071932502542191E-2</v>
      </c>
      <c r="AY158" s="86">
        <v>6.9090531273810346E-2</v>
      </c>
      <c r="AZ158" s="86">
        <v>7.0719461865921429E-2</v>
      </c>
      <c r="BA158" s="86">
        <v>7.0719821358203067E-2</v>
      </c>
      <c r="BB158" s="86">
        <v>7.0738399099141369E-2</v>
      </c>
      <c r="BC158" s="86">
        <v>7.0741166864608088E-2</v>
      </c>
      <c r="BD158" s="86">
        <v>0.12145158353463868</v>
      </c>
      <c r="BE158" s="86">
        <v>9.76209491138917E-2</v>
      </c>
      <c r="BF158" s="86">
        <v>9.4494715747787297E-2</v>
      </c>
      <c r="BG158" s="86">
        <v>9.4490025025142088E-2</v>
      </c>
      <c r="BH158" s="86">
        <v>9.450512717660732E-2</v>
      </c>
      <c r="BI158" s="86">
        <v>7.0740075209444031E-2</v>
      </c>
      <c r="BJ158" s="86">
        <v>7.0737591690571991E-2</v>
      </c>
      <c r="BK158" s="86">
        <v>7.0750244140625002E-2</v>
      </c>
      <c r="BL158" s="86">
        <v>7.2503138445691478E-2</v>
      </c>
      <c r="BM158" s="86">
        <v>7.2494866168342748E-2</v>
      </c>
      <c r="BN158" s="86">
        <v>7.2522126460114369E-2</v>
      </c>
      <c r="BO158" s="86">
        <v>7.2520622035354823E-2</v>
      </c>
      <c r="BP158" s="86">
        <v>9.6861106585042253E-2</v>
      </c>
      <c r="BQ158" s="86">
        <v>9.6859584760559878E-2</v>
      </c>
      <c r="BR158" s="86">
        <v>9.6856572569147412E-2</v>
      </c>
      <c r="BS158" s="86">
        <v>9.6853617308992557E-2</v>
      </c>
      <c r="BT158" s="86">
        <v>9.686841030340855E-2</v>
      </c>
      <c r="BU158" s="86" t="e">
        <v>#DIV/0!</v>
      </c>
      <c r="BV158" s="86">
        <v>7.2499941213817101E-2</v>
      </c>
      <c r="BW158" s="86">
        <v>7.2499783164924766E-2</v>
      </c>
      <c r="BX158" s="86">
        <v>7.3707658321060382E-2</v>
      </c>
      <c r="BY158" s="86">
        <v>7.3701357767227221E-2</v>
      </c>
      <c r="BZ158" s="86">
        <v>7.3706177131298345E-2</v>
      </c>
      <c r="CA158" s="86">
        <v>0.1014519619959328</v>
      </c>
      <c r="CB158" s="86">
        <v>0.10323031407954061</v>
      </c>
      <c r="CC158" s="86">
        <v>9.8467390931834528E-2</v>
      </c>
      <c r="CD158" s="86">
        <v>9.8461276740526515E-2</v>
      </c>
      <c r="CE158" s="86">
        <v>9.8463838117326619E-2</v>
      </c>
      <c r="CF158" s="86">
        <v>9.8458120912677083E-2</v>
      </c>
      <c r="CG158" s="86">
        <v>7.3713343222580677E-2</v>
      </c>
      <c r="CH158" s="86">
        <v>7.3700996045992978E-2</v>
      </c>
      <c r="CI158" s="86">
        <v>7.3707452077737712E-2</v>
      </c>
      <c r="CJ158" s="86">
        <v>7.6005030371114127E-2</v>
      </c>
      <c r="CK158" s="86">
        <v>7.6003055151855903E-2</v>
      </c>
      <c r="CL158" s="86">
        <v>7.6004823869219543E-2</v>
      </c>
      <c r="CM158" s="86">
        <v>7.6009501690082457E-2</v>
      </c>
      <c r="CN158" s="86">
        <v>0.10154618174061433</v>
      </c>
      <c r="CO158" s="86">
        <v>0.10154014411820815</v>
      </c>
      <c r="CP158" s="86">
        <v>0.10154077069804771</v>
      </c>
      <c r="CQ158" s="86">
        <v>0.10153784885609783</v>
      </c>
      <c r="CR158" s="86">
        <v>0.1015410419468446</v>
      </c>
      <c r="CS158" s="86">
        <v>7.601405840761101E-2</v>
      </c>
      <c r="CT158" s="86">
        <v>7.6006564528779838E-2</v>
      </c>
      <c r="CU158" s="86">
        <v>7.6010551451079628E-2</v>
      </c>
      <c r="CV158" s="86">
        <v>7.8389310689310696E-2</v>
      </c>
      <c r="CW158" s="86">
        <v>7.8387685164713686E-2</v>
      </c>
      <c r="CX158" s="86">
        <v>7.8391641253811914E-2</v>
      </c>
      <c r="CY158" s="86">
        <v>7.8392794701986762E-2</v>
      </c>
      <c r="CZ158" s="86">
        <v>0.10477733950723146</v>
      </c>
      <c r="DA158" s="86">
        <v>0.1047399289576904</v>
      </c>
      <c r="DB158" s="86">
        <v>0.10474413317610565</v>
      </c>
      <c r="DC158" s="86">
        <v>0.10473771483397297</v>
      </c>
      <c r="DD158" s="86">
        <v>0.10474523801654713</v>
      </c>
      <c r="DE158" s="86">
        <v>7.8397898271359276E-2</v>
      </c>
      <c r="DF158" s="86">
        <v>7.8387353686994871E-2</v>
      </c>
      <c r="DG158" s="86">
        <v>7.8397237437485112E-2</v>
      </c>
      <c r="DH158" s="86">
        <v>8.0523475661741853E-2</v>
      </c>
      <c r="DI158" s="86">
        <v>8.0521332268937373E-2</v>
      </c>
      <c r="DJ158" s="86">
        <v>8.0521379558325598E-2</v>
      </c>
      <c r="DK158" s="86">
        <v>8.0527240548980236E-2</v>
      </c>
      <c r="DL158" s="86">
        <v>0.1075756036116139</v>
      </c>
      <c r="DM158" s="86">
        <v>0.10758155263000445</v>
      </c>
      <c r="DN158" s="86">
        <v>0.10757758993678834</v>
      </c>
      <c r="DO158" s="86">
        <v>0.10757224952111268</v>
      </c>
      <c r="DP158" s="86">
        <v>0.10758172569939829</v>
      </c>
      <c r="DQ158" s="86">
        <v>8.0530635420430485E-2</v>
      </c>
      <c r="DR158" s="86">
        <v>8.0523120760677677E-2</v>
      </c>
      <c r="DS158" s="86">
        <v>8.053007398540929E-2</v>
      </c>
      <c r="DT158" s="86">
        <v>8.2725165996634722E-2</v>
      </c>
      <c r="DU158" s="86">
        <v>8.2717306795210693E-2</v>
      </c>
      <c r="DV158" s="86">
        <v>8.2721844801461067E-2</v>
      </c>
      <c r="DW158" s="86">
        <v>8.2723071983124327E-2</v>
      </c>
      <c r="DX158" s="86">
        <v>0.14166737220869932</v>
      </c>
      <c r="DY158" s="86">
        <v>0.11458683156089804</v>
      </c>
      <c r="DZ158" s="86">
        <v>0.11051001955548079</v>
      </c>
      <c r="EA158" s="86">
        <v>0.11051007318304171</v>
      </c>
      <c r="EB158" s="86">
        <v>0.11051773121944515</v>
      </c>
      <c r="EC158" s="86">
        <v>8.2728940401492562E-2</v>
      </c>
      <c r="ED158" s="86">
        <v>8.2728271438132162E-2</v>
      </c>
      <c r="EE158" s="86">
        <v>8.2730414867576457E-2</v>
      </c>
      <c r="EF158" s="86">
        <v>8.4979055540487597E-2</v>
      </c>
      <c r="EG158" s="86">
        <v>8.4982030017916335E-2</v>
      </c>
      <c r="EH158" s="86">
        <v>8.4978690546625088E-2</v>
      </c>
      <c r="EI158" s="86">
        <v>8.4986500431485215E-2</v>
      </c>
      <c r="EJ158" s="86">
        <v>0.11357725045939635</v>
      </c>
      <c r="EK158" s="86">
        <v>0.11355166484289511</v>
      </c>
      <c r="EL158" s="86">
        <v>0.11354696740475863</v>
      </c>
      <c r="EM158" s="86">
        <v>0.11354341751463067</v>
      </c>
      <c r="EN158" s="86">
        <v>0.11354175999720281</v>
      </c>
      <c r="EO158" s="86">
        <v>8.4993285376695565E-2</v>
      </c>
      <c r="EP158" s="86">
        <v>8.4984820950240028E-2</v>
      </c>
      <c r="EQ158" s="86">
        <v>8.4996341667363501E-2</v>
      </c>
      <c r="ER158" s="86">
        <v>8.736541889483064E-2</v>
      </c>
      <c r="ES158" s="86">
        <v>8.7362911378187122E-2</v>
      </c>
      <c r="ET158" s="86">
        <v>8.7361867941185431E-2</v>
      </c>
      <c r="EU158" s="86">
        <v>8.73723093358761E-2</v>
      </c>
      <c r="EV158" s="86">
        <v>0.14482556721151499</v>
      </c>
      <c r="EW158" s="86">
        <v>0.11789967957342788</v>
      </c>
      <c r="EX158" s="86">
        <v>0.11670414549344744</v>
      </c>
      <c r="EY158" s="86">
        <v>0.11669476257203966</v>
      </c>
      <c r="EZ158" s="86">
        <v>0.11670400635518523</v>
      </c>
      <c r="FA158" s="86">
        <v>8.7369347342684603E-2</v>
      </c>
      <c r="FB158" s="86">
        <v>8.7364382866744875E-2</v>
      </c>
      <c r="FC158" s="86">
        <v>8.737415964598759E-2</v>
      </c>
      <c r="FD158" s="86">
        <v>8.982154384357495E-2</v>
      </c>
      <c r="FE158" s="86">
        <v>8.9814963336388637E-2</v>
      </c>
      <c r="FF158" s="86">
        <v>8.9816937198568689E-2</v>
      </c>
      <c r="FG158" s="86">
        <v>8.9831341289348748E-2</v>
      </c>
      <c r="FH158" s="86">
        <v>0.12000655155182945</v>
      </c>
      <c r="FI158" s="86">
        <v>0.12001493106745356</v>
      </c>
      <c r="FJ158" s="86">
        <v>0.11999399656946826</v>
      </c>
      <c r="FK158" s="86">
        <v>0.11999646226415095</v>
      </c>
      <c r="FL158" s="86">
        <v>0.12000260156367668</v>
      </c>
      <c r="FM158" s="86">
        <v>8.9821914916077272E-2</v>
      </c>
      <c r="FN158" s="86">
        <v>8.982134349690328E-2</v>
      </c>
      <c r="FO158" s="86">
        <v>8.9826379974326048E-2</v>
      </c>
      <c r="FP158" s="86">
        <v>9.2363291285245425E-2</v>
      </c>
      <c r="FQ158" s="86">
        <v>9.2362584155676483E-2</v>
      </c>
      <c r="FR158" s="86">
        <v>9.2361992385786795E-2</v>
      </c>
      <c r="FS158" s="86">
        <v>9.2406479625918511E-2</v>
      </c>
      <c r="FT158" s="86">
        <v>0.12343539139313536</v>
      </c>
      <c r="FU158" s="86">
        <v>0.12341845741050204</v>
      </c>
      <c r="FV158" s="86">
        <v>0.12339921760179823</v>
      </c>
      <c r="FW158" s="86">
        <v>0.12340573385626691</v>
      </c>
      <c r="FX158" s="86">
        <v>0.12340742013053933</v>
      </c>
      <c r="FY158" s="86">
        <v>9.2365044318581807E-2</v>
      </c>
      <c r="FZ158" s="86">
        <v>9.2363704297703755E-2</v>
      </c>
      <c r="GA158" s="86">
        <v>9.2362351586980154E-2</v>
      </c>
    </row>
    <row r="159" spans="2:183">
      <c r="B159" s="43" t="s">
        <v>5</v>
      </c>
      <c r="C159" s="653" t="s">
        <v>228</v>
      </c>
      <c r="D159" s="85">
        <v>2567336.6100000003</v>
      </c>
      <c r="E159" s="85">
        <v>2289119.16</v>
      </c>
      <c r="F159" s="85">
        <v>2445489.67</v>
      </c>
      <c r="G159" s="85">
        <v>2406975.39</v>
      </c>
      <c r="H159" s="85">
        <v>2500823.2000000002</v>
      </c>
      <c r="I159" s="85">
        <v>2341291.7999999998</v>
      </c>
      <c r="J159" s="85">
        <v>2449459.8200000003</v>
      </c>
      <c r="K159" s="85">
        <v>2452775.9499999997</v>
      </c>
      <c r="L159" s="85">
        <v>2381386.7199999997</v>
      </c>
      <c r="M159" s="85">
        <v>2503136.0499999998</v>
      </c>
      <c r="N159" s="85">
        <v>2445313.5700000003</v>
      </c>
      <c r="O159" s="85">
        <v>2485972.21</v>
      </c>
      <c r="P159" s="85">
        <v>2688465.63</v>
      </c>
      <c r="Q159" s="85">
        <v>2401849.65</v>
      </c>
      <c r="R159" s="85">
        <v>2510326.52</v>
      </c>
      <c r="S159" s="85">
        <v>2476720.8600000003</v>
      </c>
      <c r="T159" s="85">
        <v>2579545.25</v>
      </c>
      <c r="U159" s="85">
        <v>2440199.62</v>
      </c>
      <c r="V159" s="85">
        <v>2524447.9300000002</v>
      </c>
      <c r="W159" s="85">
        <v>2533769.4900000002</v>
      </c>
      <c r="X159" s="85">
        <v>2444837.86</v>
      </c>
      <c r="Y159" s="85">
        <v>2567518.6800000002</v>
      </c>
      <c r="Z159" s="85">
        <v>2516015.16</v>
      </c>
      <c r="AA159" s="85">
        <v>2510396.08</v>
      </c>
      <c r="AB159" s="85">
        <v>2734276.89</v>
      </c>
      <c r="AC159" s="85">
        <v>2511421.0099999998</v>
      </c>
      <c r="AD159" s="85">
        <v>2642240.9500000002</v>
      </c>
      <c r="AE159" s="85">
        <v>2606427.8199999998</v>
      </c>
      <c r="AF159" s="85">
        <v>536212.01</v>
      </c>
      <c r="AG159" s="85">
        <v>2596831.0700000003</v>
      </c>
      <c r="AH159" s="85">
        <v>2699349.15</v>
      </c>
      <c r="AI159" s="85">
        <v>2691662.7800000003</v>
      </c>
      <c r="AJ159" s="85">
        <v>2579279.2499999995</v>
      </c>
      <c r="AK159" s="85">
        <v>2723920.56</v>
      </c>
      <c r="AL159" s="85">
        <v>2646373.16</v>
      </c>
      <c r="AM159" s="85">
        <v>2627305.67</v>
      </c>
      <c r="AN159" s="85">
        <v>2922750.2300000004</v>
      </c>
      <c r="AO159" s="85">
        <v>2738984.4099999997</v>
      </c>
      <c r="AP159" s="85">
        <v>2787091.2300000004</v>
      </c>
      <c r="AQ159" s="85">
        <v>2709616.38</v>
      </c>
      <c r="AR159" s="85">
        <v>2832991.4299999997</v>
      </c>
      <c r="AS159" s="85">
        <v>2751410.3000000003</v>
      </c>
      <c r="AT159" s="85">
        <v>2803734.1900000004</v>
      </c>
      <c r="AU159" s="85">
        <v>2848165.54</v>
      </c>
      <c r="AV159" s="85">
        <v>2694846.4299999997</v>
      </c>
      <c r="AW159" s="85">
        <v>2830909.96</v>
      </c>
      <c r="AX159" s="85">
        <v>2781581.94</v>
      </c>
      <c r="AY159" s="85">
        <v>2746216.2399999998</v>
      </c>
      <c r="AZ159" s="85">
        <v>3037413.6</v>
      </c>
      <c r="BA159" s="85">
        <v>2756356.3200000003</v>
      </c>
      <c r="BB159" s="85">
        <v>2827692.94</v>
      </c>
      <c r="BC159" s="85">
        <v>2681648.9099999997</v>
      </c>
      <c r="BD159" s="85">
        <v>2751255.3</v>
      </c>
      <c r="BE159" s="85">
        <v>2706710.4699999997</v>
      </c>
      <c r="BF159" s="85">
        <v>2787888.0200000005</v>
      </c>
      <c r="BG159" s="85">
        <v>2838063.1700000004</v>
      </c>
      <c r="BH159" s="85">
        <v>2598313.25</v>
      </c>
      <c r="BI159" s="85">
        <v>2786736.68</v>
      </c>
      <c r="BJ159" s="85">
        <v>2755880.62</v>
      </c>
      <c r="BK159" s="85">
        <v>2734190.04</v>
      </c>
      <c r="BL159" s="85">
        <v>3166662.35</v>
      </c>
      <c r="BM159" s="85">
        <v>2878635.57</v>
      </c>
      <c r="BN159" s="85">
        <v>2952471.08</v>
      </c>
      <c r="BO159" s="85">
        <v>2814683.3799999994</v>
      </c>
      <c r="BP159" s="85">
        <v>2929755.31</v>
      </c>
      <c r="BQ159" s="85">
        <v>2857305.52</v>
      </c>
      <c r="BR159" s="85">
        <v>2984031.71</v>
      </c>
      <c r="BS159" s="85">
        <v>3016663.67</v>
      </c>
      <c r="BT159" s="85">
        <v>1322269.01</v>
      </c>
      <c r="BU159" s="85">
        <v>0</v>
      </c>
      <c r="BV159" s="85">
        <v>2882805.7800000003</v>
      </c>
      <c r="BW159" s="85">
        <v>3122094.4699999997</v>
      </c>
      <c r="BX159" s="85">
        <v>3367996.26</v>
      </c>
      <c r="BY159" s="85">
        <v>3095046.7899999996</v>
      </c>
      <c r="BZ159" s="85">
        <v>3386447.6900000004</v>
      </c>
      <c r="CA159" s="85">
        <v>3171141.3</v>
      </c>
      <c r="CB159" s="85">
        <v>3176226.06</v>
      </c>
      <c r="CC159" s="85">
        <v>3033112.85</v>
      </c>
      <c r="CD159" s="85">
        <v>3252952.15</v>
      </c>
      <c r="CE159" s="85">
        <v>3257207.01</v>
      </c>
      <c r="CF159" s="85">
        <v>3160572.7700000005</v>
      </c>
      <c r="CG159" s="85">
        <v>3330764.2</v>
      </c>
      <c r="CH159" s="85">
        <v>3321219.73</v>
      </c>
      <c r="CI159" s="85">
        <v>3373254.2899999996</v>
      </c>
      <c r="CJ159" s="85">
        <v>3639898.9200000004</v>
      </c>
      <c r="CK159" s="85">
        <v>3406001.93</v>
      </c>
      <c r="CL159" s="85">
        <v>3645093.98</v>
      </c>
      <c r="CM159" s="85">
        <v>3424423.9</v>
      </c>
      <c r="CN159" s="85">
        <v>3416197.54</v>
      </c>
      <c r="CO159" s="85">
        <v>3350885.1</v>
      </c>
      <c r="CP159" s="85">
        <v>3488284.23</v>
      </c>
      <c r="CQ159" s="85">
        <v>3459496.6900000004</v>
      </c>
      <c r="CR159" s="85">
        <v>3344915.5799999996</v>
      </c>
      <c r="CS159" s="85">
        <v>3508149.17</v>
      </c>
      <c r="CT159" s="85">
        <v>3499772.6999999997</v>
      </c>
      <c r="CU159" s="85">
        <v>3554979.75</v>
      </c>
      <c r="CV159" s="85">
        <v>3748040.54</v>
      </c>
      <c r="CW159" s="85">
        <v>3382520.3100000005</v>
      </c>
      <c r="CX159" s="85">
        <v>3751205.27</v>
      </c>
      <c r="CY159" s="85">
        <v>3535079.98</v>
      </c>
      <c r="CZ159" s="85">
        <v>673172.69</v>
      </c>
      <c r="DA159" s="85">
        <v>3451076</v>
      </c>
      <c r="DB159" s="85">
        <v>3546431.1799999997</v>
      </c>
      <c r="DC159" s="85">
        <v>3600263.69</v>
      </c>
      <c r="DD159" s="85">
        <v>3421682.41</v>
      </c>
      <c r="DE159" s="85">
        <v>3624977.48</v>
      </c>
      <c r="DF159" s="85">
        <v>3623592.5</v>
      </c>
      <c r="DG159" s="85">
        <v>3628152.0000000005</v>
      </c>
      <c r="DH159" s="85">
        <v>3880855.54</v>
      </c>
      <c r="DI159" s="85">
        <v>3505547.55</v>
      </c>
      <c r="DJ159" s="85">
        <v>3891805.48</v>
      </c>
      <c r="DK159" s="85">
        <v>3661573.9299999997</v>
      </c>
      <c r="DL159" s="85">
        <v>3690425.5500000003</v>
      </c>
      <c r="DM159" s="85">
        <v>3537214.1199999996</v>
      </c>
      <c r="DN159" s="85">
        <v>3708171.33</v>
      </c>
      <c r="DO159" s="85">
        <v>3747707.34</v>
      </c>
      <c r="DP159" s="85">
        <v>3538686.5800000005</v>
      </c>
      <c r="DQ159" s="85">
        <v>3780728.05</v>
      </c>
      <c r="DR159" s="85">
        <v>3770308.92</v>
      </c>
      <c r="DS159" s="85">
        <v>3782633.21</v>
      </c>
      <c r="DT159" s="85">
        <v>4059871.68</v>
      </c>
      <c r="DU159" s="85">
        <v>3662435.84</v>
      </c>
      <c r="DV159" s="85">
        <v>4067149.71</v>
      </c>
      <c r="DW159" s="85">
        <v>3833392.71</v>
      </c>
      <c r="DX159" s="85">
        <v>3875861.6399999997</v>
      </c>
      <c r="DY159" s="85">
        <v>3701220.36</v>
      </c>
      <c r="DZ159" s="85">
        <v>3894286.9299999997</v>
      </c>
      <c r="EA159" s="85">
        <v>3893889.3</v>
      </c>
      <c r="EB159" s="85">
        <v>3709196.95</v>
      </c>
      <c r="EC159" s="85">
        <v>3922604.21</v>
      </c>
      <c r="ED159" s="85">
        <v>3892244.8899999997</v>
      </c>
      <c r="EE159" s="85">
        <v>3894322.4</v>
      </c>
      <c r="EF159" s="85">
        <v>4139683.82</v>
      </c>
      <c r="EG159" s="85">
        <v>3884782.4</v>
      </c>
      <c r="EH159" s="85">
        <v>4145975.18</v>
      </c>
      <c r="EI159" s="85">
        <v>3396504.4</v>
      </c>
      <c r="EJ159" s="85">
        <v>878280.29</v>
      </c>
      <c r="EK159" s="85">
        <v>3758165.6</v>
      </c>
      <c r="EL159" s="85">
        <v>3959705.7499999995</v>
      </c>
      <c r="EM159" s="85">
        <v>3964020.68</v>
      </c>
      <c r="EN159" s="85">
        <v>3819158.08</v>
      </c>
      <c r="EO159" s="85">
        <v>4022795.8600000003</v>
      </c>
      <c r="EP159" s="85">
        <v>3971089.8699999996</v>
      </c>
      <c r="EQ159" s="85">
        <v>4015850.34</v>
      </c>
      <c r="ER159" s="85">
        <v>4455619.1599999992</v>
      </c>
      <c r="ES159" s="85">
        <v>4034270.98</v>
      </c>
      <c r="ET159" s="85">
        <v>4461759.79</v>
      </c>
      <c r="EU159" s="85">
        <v>4114408.95</v>
      </c>
      <c r="EV159" s="85">
        <v>4282504.3499999996</v>
      </c>
      <c r="EW159" s="85">
        <v>4036585.78</v>
      </c>
      <c r="EX159" s="85">
        <v>4265090.47</v>
      </c>
      <c r="EY159" s="85">
        <v>4308499.8999999994</v>
      </c>
      <c r="EZ159" s="85">
        <v>4085381.6</v>
      </c>
      <c r="FA159" s="85">
        <v>4304357.2699999996</v>
      </c>
      <c r="FB159" s="85">
        <v>4288969.25</v>
      </c>
      <c r="FC159" s="85">
        <v>4275949.3599999994</v>
      </c>
      <c r="FD159" s="85">
        <v>4988182.9499999993</v>
      </c>
      <c r="FE159" s="85">
        <v>4517092.6399999997</v>
      </c>
      <c r="FF159" s="85">
        <v>4995245.2100000009</v>
      </c>
      <c r="FG159" s="85">
        <v>4564089.71</v>
      </c>
      <c r="FH159" s="85">
        <v>4699290.3800000008</v>
      </c>
      <c r="FI159" s="85">
        <v>4444948.93</v>
      </c>
      <c r="FJ159" s="85">
        <v>4843997.8500000006</v>
      </c>
      <c r="FK159" s="85">
        <v>4852034.9699999988</v>
      </c>
      <c r="FL159" s="85">
        <v>4564016.7200000007</v>
      </c>
      <c r="FM159" s="85">
        <v>4916866.6500000004</v>
      </c>
      <c r="FN159" s="85">
        <v>4793122.12</v>
      </c>
      <c r="FO159" s="85">
        <v>4859870.5199999996</v>
      </c>
      <c r="FP159" s="85">
        <v>5338383.28</v>
      </c>
      <c r="FQ159" s="85">
        <v>4855897.21</v>
      </c>
      <c r="FR159" s="85">
        <v>5286677.87</v>
      </c>
      <c r="FS159" s="85">
        <v>342430.70999999996</v>
      </c>
      <c r="FT159" s="85">
        <v>1592800.2599999998</v>
      </c>
      <c r="FU159" s="85">
        <v>4790807.5</v>
      </c>
      <c r="FV159" s="85">
        <v>5180289.79</v>
      </c>
      <c r="FW159" s="85">
        <v>5078360.5900000008</v>
      </c>
      <c r="FX159" s="85">
        <v>4901893.1800000006</v>
      </c>
      <c r="FY159" s="85">
        <v>5247242.63</v>
      </c>
      <c r="FZ159" s="85">
        <v>5121142.5</v>
      </c>
      <c r="GA159" s="85">
        <v>5243649.26</v>
      </c>
    </row>
    <row r="160" spans="2:183">
      <c r="B160" s="183" t="s">
        <v>5</v>
      </c>
      <c r="C160" s="654" t="s">
        <v>229</v>
      </c>
      <c r="D160" s="184">
        <v>27.2197182964196</v>
      </c>
      <c r="E160" s="184">
        <v>27.374276933379573</v>
      </c>
      <c r="F160" s="184">
        <v>27.348352382017445</v>
      </c>
      <c r="G160" s="184">
        <v>27.310220844027203</v>
      </c>
      <c r="H160" s="184">
        <v>27.389172790695131</v>
      </c>
      <c r="I160" s="184">
        <v>27.370212855499542</v>
      </c>
      <c r="J160" s="184">
        <v>27.454771682844271</v>
      </c>
      <c r="K160" s="184">
        <v>27.376870402821645</v>
      </c>
      <c r="L160" s="184">
        <v>27.448106261439651</v>
      </c>
      <c r="M160" s="184">
        <v>27.354585441550917</v>
      </c>
      <c r="N160" s="184">
        <v>27.273912864051681</v>
      </c>
      <c r="O160" s="184">
        <v>27.434444738729791</v>
      </c>
      <c r="P160" s="184">
        <v>27.996976162954169</v>
      </c>
      <c r="Q160" s="184">
        <v>28.096738024214773</v>
      </c>
      <c r="R160" s="184">
        <v>28.193561473062367</v>
      </c>
      <c r="S160" s="184">
        <v>28.077997610210343</v>
      </c>
      <c r="T160" s="184">
        <v>28.247010545219609</v>
      </c>
      <c r="U160" s="184">
        <v>28.265100552977671</v>
      </c>
      <c r="V160" s="184">
        <v>28.196985669447891</v>
      </c>
      <c r="W160" s="184">
        <v>28.191209083424198</v>
      </c>
      <c r="X160" s="184">
        <v>28.263498709850449</v>
      </c>
      <c r="Y160" s="184">
        <v>28.183829460257524</v>
      </c>
      <c r="Z160" s="184">
        <v>28.091311396339666</v>
      </c>
      <c r="AA160" s="184">
        <v>28.200043585221465</v>
      </c>
      <c r="AB160" s="184">
        <v>29.646606707217906</v>
      </c>
      <c r="AC160" s="184">
        <v>29.611623473093427</v>
      </c>
      <c r="AD160" s="184">
        <v>29.815065842181877</v>
      </c>
      <c r="AE160" s="184">
        <v>30.134203759798364</v>
      </c>
      <c r="AF160" s="184">
        <v>30.658205260148655</v>
      </c>
      <c r="AG160" s="184">
        <v>30.173746435733989</v>
      </c>
      <c r="AH160" s="184">
        <v>30.147862336240884</v>
      </c>
      <c r="AI160" s="184">
        <v>30.219633771191202</v>
      </c>
      <c r="AJ160" s="184">
        <v>30.195049554791225</v>
      </c>
      <c r="AK160" s="184">
        <v>30.15421341038159</v>
      </c>
      <c r="AL160" s="184">
        <v>30.157205142639647</v>
      </c>
      <c r="AM160" s="184">
        <v>30.213154130107291</v>
      </c>
      <c r="AN160" s="184">
        <v>31.296179783702758</v>
      </c>
      <c r="AO160" s="184">
        <v>31.462689219458959</v>
      </c>
      <c r="AP160" s="184">
        <v>31.452041776694433</v>
      </c>
      <c r="AQ160" s="184">
        <v>31.48827424475547</v>
      </c>
      <c r="AR160" s="184">
        <v>31.359214412220496</v>
      </c>
      <c r="AS160" s="184">
        <v>31.529873853473845</v>
      </c>
      <c r="AT160" s="184">
        <v>31.461272147850583</v>
      </c>
      <c r="AU160" s="184">
        <v>31.414860968642113</v>
      </c>
      <c r="AV160" s="184">
        <v>31.481262382946106</v>
      </c>
      <c r="AW160" s="184">
        <v>31.462245882326791</v>
      </c>
      <c r="AX160" s="184">
        <v>31.358516435820366</v>
      </c>
      <c r="AY160" s="184">
        <v>31.70344993188797</v>
      </c>
      <c r="AZ160" s="184">
        <v>32.901283592759889</v>
      </c>
      <c r="BA160" s="184">
        <v>32.914468313769511</v>
      </c>
      <c r="BB160" s="184">
        <v>33.168640501102615</v>
      </c>
      <c r="BC160" s="184">
        <v>33.175585288004747</v>
      </c>
      <c r="BD160" s="184">
        <v>33.397532138044888</v>
      </c>
      <c r="BE160" s="184">
        <v>33.256220327904295</v>
      </c>
      <c r="BF160" s="184">
        <v>33.254861034902312</v>
      </c>
      <c r="BG160" s="184">
        <v>33.188286947166553</v>
      </c>
      <c r="BH160" s="184">
        <v>33.405243013771894</v>
      </c>
      <c r="BI160" s="184">
        <v>33.162803217821782</v>
      </c>
      <c r="BJ160" s="184">
        <v>33.161190340963785</v>
      </c>
      <c r="BK160" s="184">
        <v>33.376343261718752</v>
      </c>
      <c r="BL160" s="184">
        <v>33.977428405884183</v>
      </c>
      <c r="BM160" s="184">
        <v>33.779269529095622</v>
      </c>
      <c r="BN160" s="184">
        <v>34.247828880975305</v>
      </c>
      <c r="BO160" s="184">
        <v>34.163920055930738</v>
      </c>
      <c r="BP160" s="184">
        <v>34.097848164614419</v>
      </c>
      <c r="BQ160" s="184">
        <v>34.078180846699169</v>
      </c>
      <c r="BR160" s="184">
        <v>34.035149244368405</v>
      </c>
      <c r="BS160" s="184">
        <v>33.994406919089471</v>
      </c>
      <c r="BT160" s="184">
        <v>34.2708027066871</v>
      </c>
      <c r="BU160" s="184" t="e">
        <v>#DIV/0!</v>
      </c>
      <c r="BV160" s="184">
        <v>33.89382956709855</v>
      </c>
      <c r="BW160" s="184">
        <v>33.848979465718372</v>
      </c>
      <c r="BX160" s="184">
        <v>34.446042587137946</v>
      </c>
      <c r="BY160" s="184">
        <v>34.33295014864445</v>
      </c>
      <c r="BZ160" s="184">
        <v>34.422465058599911</v>
      </c>
      <c r="CA160" s="184">
        <v>34.559608581647929</v>
      </c>
      <c r="CB160" s="184">
        <v>34.674578443466778</v>
      </c>
      <c r="CC160" s="184">
        <v>34.649495070655838</v>
      </c>
      <c r="CD160" s="184">
        <v>34.586740845489729</v>
      </c>
      <c r="CE160" s="184">
        <v>34.653350320233201</v>
      </c>
      <c r="CF160" s="184">
        <v>34.517786216356718</v>
      </c>
      <c r="CG160" s="184">
        <v>34.551137436333647</v>
      </c>
      <c r="CH160" s="184">
        <v>34.323382484554983</v>
      </c>
      <c r="CI160" s="184">
        <v>34.449435656001384</v>
      </c>
      <c r="CJ160" s="184">
        <v>36.185854516895489</v>
      </c>
      <c r="CK160" s="184">
        <v>36.131434436229014</v>
      </c>
      <c r="CL160" s="184">
        <v>36.17995195982094</v>
      </c>
      <c r="CM160" s="184">
        <v>36.217514034664667</v>
      </c>
      <c r="CN160" s="184">
        <v>36.435553967576794</v>
      </c>
      <c r="CO160" s="184">
        <v>36.320965427238512</v>
      </c>
      <c r="CP160" s="184">
        <v>36.359397429616735</v>
      </c>
      <c r="CQ160" s="184">
        <v>36.255847263123698</v>
      </c>
      <c r="CR160" s="184">
        <v>36.336213290807841</v>
      </c>
      <c r="CS160" s="184">
        <v>36.317371864550658</v>
      </c>
      <c r="CT160" s="184">
        <v>36.214310548568612</v>
      </c>
      <c r="CU160" s="184">
        <v>36.276784256500264</v>
      </c>
      <c r="CV160" s="184">
        <v>37.442962437562436</v>
      </c>
      <c r="CW160" s="184">
        <v>37.392442073844798</v>
      </c>
      <c r="CX160" s="184">
        <v>37.506426735989599</v>
      </c>
      <c r="CY160" s="184">
        <v>37.457801112582779</v>
      </c>
      <c r="CZ160" s="184">
        <v>38.482403818670321</v>
      </c>
      <c r="DA160" s="184">
        <v>37.58007504960112</v>
      </c>
      <c r="DB160" s="184">
        <v>37.675486077912694</v>
      </c>
      <c r="DC160" s="184">
        <v>37.546551080427164</v>
      </c>
      <c r="DD160" s="184">
        <v>37.6957663791299</v>
      </c>
      <c r="DE160" s="184">
        <v>37.567647887907803</v>
      </c>
      <c r="DF160" s="184">
        <v>37.38259883671747</v>
      </c>
      <c r="DG160" s="184">
        <v>37.567453948662731</v>
      </c>
      <c r="DH160" s="184">
        <v>38.925721822686285</v>
      </c>
      <c r="DI160" s="184">
        <v>38.867610763704093</v>
      </c>
      <c r="DJ160" s="184">
        <v>38.871797361140246</v>
      </c>
      <c r="DK160" s="184">
        <v>38.943965322861978</v>
      </c>
      <c r="DL160" s="184">
        <v>39.063283160268014</v>
      </c>
      <c r="DM160" s="184">
        <v>39.191510682004015</v>
      </c>
      <c r="DN160" s="184">
        <v>39.131829866717318</v>
      </c>
      <c r="DO160" s="184">
        <v>39.015858873990169</v>
      </c>
      <c r="DP160" s="184">
        <v>39.197836229585192</v>
      </c>
      <c r="DQ160" s="184">
        <v>39.030899189593761</v>
      </c>
      <c r="DR160" s="184">
        <v>38.924943165980117</v>
      </c>
      <c r="DS160" s="184">
        <v>39.032031554725471</v>
      </c>
      <c r="DT160" s="184">
        <v>40.90592026116132</v>
      </c>
      <c r="DU160" s="184">
        <v>40.67836417353444</v>
      </c>
      <c r="DV160" s="184">
        <v>40.813118621617008</v>
      </c>
      <c r="DW160" s="184">
        <v>40.757966393273549</v>
      </c>
      <c r="DX160" s="184">
        <v>41.0187494973013</v>
      </c>
      <c r="DY160" s="184">
        <v>41.103844718675866</v>
      </c>
      <c r="DZ160" s="184">
        <v>40.94336196564123</v>
      </c>
      <c r="EA160" s="184">
        <v>40.943486078398386</v>
      </c>
      <c r="EB160" s="184">
        <v>41.100228150111469</v>
      </c>
      <c r="EC160" s="184">
        <v>40.885161972858604</v>
      </c>
      <c r="ED160" s="184">
        <v>40.957375125747639</v>
      </c>
      <c r="EE160" s="184">
        <v>40.912334667549139</v>
      </c>
      <c r="EF160" s="184">
        <v>41.584383770806333</v>
      </c>
      <c r="EG160" s="184">
        <v>41.677295598159013</v>
      </c>
      <c r="EH160" s="184">
        <v>41.57574813730308</v>
      </c>
      <c r="EI160" s="184">
        <v>41.705788483347909</v>
      </c>
      <c r="EJ160" s="184">
        <v>42.651032136377587</v>
      </c>
      <c r="EK160" s="184">
        <v>41.96348288260122</v>
      </c>
      <c r="EL160" s="184">
        <v>41.891452344931913</v>
      </c>
      <c r="EM160" s="184">
        <v>41.799131966046289</v>
      </c>
      <c r="EN160" s="184">
        <v>41.73003760901917</v>
      </c>
      <c r="EO160" s="184">
        <v>41.87838578373708</v>
      </c>
      <c r="EP160" s="184">
        <v>41.714443417334579</v>
      </c>
      <c r="EQ160" s="184">
        <v>41.975189606154359</v>
      </c>
      <c r="ER160" s="184">
        <v>45.384457957728536</v>
      </c>
      <c r="ES160" s="184">
        <v>45.313613164101987</v>
      </c>
      <c r="ET160" s="184">
        <v>45.27545019127929</v>
      </c>
      <c r="EU160" s="184">
        <v>45.408090864544157</v>
      </c>
      <c r="EV160" s="184">
        <v>45.424699025212931</v>
      </c>
      <c r="EW160" s="184">
        <v>45.639708699004792</v>
      </c>
      <c r="EX160" s="184">
        <v>45.628140893286975</v>
      </c>
      <c r="EY160" s="184">
        <v>45.394202058727458</v>
      </c>
      <c r="EZ160" s="184">
        <v>45.581735983112345</v>
      </c>
      <c r="FA160" s="184">
        <v>45.362025840719149</v>
      </c>
      <c r="FB160" s="184">
        <v>45.326921044566333</v>
      </c>
      <c r="FC160" s="184">
        <v>45.484951918985615</v>
      </c>
      <c r="FD160" s="184">
        <v>51.935353372342412</v>
      </c>
      <c r="FE160" s="184">
        <v>51.754040329972497</v>
      </c>
      <c r="FF160" s="184">
        <v>51.809834673028064</v>
      </c>
      <c r="FG160" s="184">
        <v>52.032816397539314</v>
      </c>
      <c r="FH160" s="184">
        <v>52.182448281605694</v>
      </c>
      <c r="FI160" s="184">
        <v>52.340561751974711</v>
      </c>
      <c r="FJ160" s="184">
        <v>51.929651050600349</v>
      </c>
      <c r="FK160" s="184">
        <v>52.015812285591757</v>
      </c>
      <c r="FL160" s="184">
        <v>52.077105783230415</v>
      </c>
      <c r="FM160" s="184">
        <v>51.904007706112111</v>
      </c>
      <c r="FN160" s="184">
        <v>51.898329507557712</v>
      </c>
      <c r="FO160" s="184">
        <v>51.988345314505771</v>
      </c>
      <c r="FP160" s="184">
        <v>55.977259219646214</v>
      </c>
      <c r="FQ160" s="184">
        <v>55.979632135940236</v>
      </c>
      <c r="FR160" s="184">
        <v>55.908183904399323</v>
      </c>
      <c r="FS160" s="184">
        <v>57.186157314629256</v>
      </c>
      <c r="FT160" s="184">
        <v>56.865008461203409</v>
      </c>
      <c r="FU160" s="184">
        <v>56.379686727704943</v>
      </c>
      <c r="FV160" s="184">
        <v>55.981345530388175</v>
      </c>
      <c r="FW160" s="184">
        <v>56.10518245594654</v>
      </c>
      <c r="FX160" s="184">
        <v>56.130690255353265</v>
      </c>
      <c r="FY160" s="184">
        <v>55.968797051827671</v>
      </c>
      <c r="FZ160" s="184">
        <v>55.94883680786954</v>
      </c>
      <c r="GA160" s="184">
        <v>55.886953083367082</v>
      </c>
    </row>
    <row r="161" spans="2:183">
      <c r="B161" s="42"/>
      <c r="C161" s="185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</row>
    <row r="162" spans="2:183">
      <c r="B162" s="188" t="s">
        <v>32</v>
      </c>
      <c r="C162" s="189" t="s">
        <v>33</v>
      </c>
      <c r="D162" s="162">
        <v>41275</v>
      </c>
      <c r="E162" s="162">
        <v>41306</v>
      </c>
      <c r="F162" s="162">
        <v>41334</v>
      </c>
      <c r="G162" s="162">
        <v>41365</v>
      </c>
      <c r="H162" s="162">
        <v>41395</v>
      </c>
      <c r="I162" s="162">
        <v>41426</v>
      </c>
      <c r="J162" s="162">
        <v>41456</v>
      </c>
      <c r="K162" s="162">
        <v>41487</v>
      </c>
      <c r="L162" s="162">
        <v>41518</v>
      </c>
      <c r="M162" s="162">
        <v>41548</v>
      </c>
      <c r="N162" s="162">
        <v>41579</v>
      </c>
      <c r="O162" s="162">
        <v>41609</v>
      </c>
      <c r="P162" s="162">
        <v>41640</v>
      </c>
      <c r="Q162" s="162">
        <v>41671</v>
      </c>
      <c r="R162" s="162">
        <v>41699</v>
      </c>
      <c r="S162" s="162">
        <v>41730</v>
      </c>
      <c r="T162" s="162">
        <v>41760</v>
      </c>
      <c r="U162" s="162">
        <v>41791</v>
      </c>
      <c r="V162" s="162">
        <v>41821</v>
      </c>
      <c r="W162" s="162">
        <v>41852</v>
      </c>
      <c r="X162" s="162">
        <v>41883</v>
      </c>
      <c r="Y162" s="162">
        <v>41913</v>
      </c>
      <c r="Z162" s="162">
        <v>41944</v>
      </c>
      <c r="AA162" s="162">
        <v>41974</v>
      </c>
      <c r="AB162" s="162">
        <v>42005</v>
      </c>
      <c r="AC162" s="162">
        <v>42036</v>
      </c>
      <c r="AD162" s="162">
        <v>42064</v>
      </c>
      <c r="AE162" s="162">
        <v>42095</v>
      </c>
      <c r="AF162" s="162">
        <v>42125</v>
      </c>
      <c r="AG162" s="162">
        <v>42156</v>
      </c>
      <c r="AH162" s="162">
        <v>42186</v>
      </c>
      <c r="AI162" s="162">
        <v>42217</v>
      </c>
      <c r="AJ162" s="162">
        <v>42248</v>
      </c>
      <c r="AK162" s="162">
        <v>42278</v>
      </c>
      <c r="AL162" s="162">
        <v>42309</v>
      </c>
      <c r="AM162" s="162">
        <v>42339</v>
      </c>
      <c r="AN162" s="162">
        <v>42370</v>
      </c>
      <c r="AO162" s="162">
        <v>42401</v>
      </c>
      <c r="AP162" s="162">
        <v>42430</v>
      </c>
      <c r="AQ162" s="162">
        <v>42461</v>
      </c>
      <c r="AR162" s="162">
        <v>42491</v>
      </c>
      <c r="AS162" s="162">
        <v>42522</v>
      </c>
      <c r="AT162" s="162">
        <v>42552</v>
      </c>
      <c r="AU162" s="162">
        <v>42583</v>
      </c>
      <c r="AV162" s="162">
        <v>42614</v>
      </c>
      <c r="AW162" s="162">
        <v>42644</v>
      </c>
      <c r="AX162" s="162">
        <v>42675</v>
      </c>
      <c r="AY162" s="162">
        <v>42705</v>
      </c>
      <c r="AZ162" s="162">
        <v>42736</v>
      </c>
      <c r="BA162" s="162">
        <v>42767</v>
      </c>
      <c r="BB162" s="162">
        <v>42795</v>
      </c>
      <c r="BC162" s="162">
        <v>42826</v>
      </c>
      <c r="BD162" s="162">
        <v>42856</v>
      </c>
      <c r="BE162" s="162">
        <v>42887</v>
      </c>
      <c r="BF162" s="162">
        <v>42917</v>
      </c>
      <c r="BG162" s="162">
        <v>42948</v>
      </c>
      <c r="BH162" s="162">
        <v>42979</v>
      </c>
      <c r="BI162" s="162">
        <v>43009</v>
      </c>
      <c r="BJ162" s="162">
        <v>43040</v>
      </c>
      <c r="BK162" s="162">
        <v>43070</v>
      </c>
      <c r="BL162" s="162">
        <v>43101</v>
      </c>
      <c r="BM162" s="162">
        <v>43132</v>
      </c>
      <c r="BN162" s="162">
        <v>43160</v>
      </c>
      <c r="BO162" s="162">
        <v>43191</v>
      </c>
      <c r="BP162" s="162">
        <v>43221</v>
      </c>
      <c r="BQ162" s="162">
        <v>43252</v>
      </c>
      <c r="BR162" s="162">
        <v>43282</v>
      </c>
      <c r="BS162" s="162">
        <v>43313</v>
      </c>
      <c r="BT162" s="162">
        <v>43344</v>
      </c>
      <c r="BU162" s="162">
        <v>43374</v>
      </c>
      <c r="BV162" s="162">
        <v>43405</v>
      </c>
      <c r="BW162" s="162">
        <v>43435</v>
      </c>
      <c r="BX162" s="162">
        <v>43466</v>
      </c>
      <c r="BY162" s="162">
        <v>43497</v>
      </c>
      <c r="BZ162" s="162">
        <v>43525</v>
      </c>
      <c r="CA162" s="162">
        <v>43556</v>
      </c>
      <c r="CB162" s="162">
        <v>43586</v>
      </c>
      <c r="CC162" s="162">
        <v>43617</v>
      </c>
      <c r="CD162" s="162">
        <v>43647</v>
      </c>
      <c r="CE162" s="162">
        <v>43678</v>
      </c>
      <c r="CF162" s="162">
        <v>43709</v>
      </c>
      <c r="CG162" s="162">
        <v>43739</v>
      </c>
      <c r="CH162" s="162">
        <v>43770</v>
      </c>
      <c r="CI162" s="162">
        <v>43800</v>
      </c>
      <c r="CJ162" s="162">
        <v>43831</v>
      </c>
      <c r="CK162" s="162">
        <v>43862</v>
      </c>
      <c r="CL162" s="162">
        <v>43891</v>
      </c>
      <c r="CM162" s="162">
        <v>43922</v>
      </c>
      <c r="CN162" s="162">
        <v>43952</v>
      </c>
      <c r="CO162" s="162">
        <v>43983</v>
      </c>
      <c r="CP162" s="162">
        <v>44013</v>
      </c>
      <c r="CQ162" s="162">
        <v>44044</v>
      </c>
      <c r="CR162" s="162">
        <v>44075</v>
      </c>
      <c r="CS162" s="162">
        <v>44105</v>
      </c>
      <c r="CT162" s="162">
        <v>44136</v>
      </c>
      <c r="CU162" s="162">
        <v>44166</v>
      </c>
      <c r="CV162" s="162">
        <v>44197</v>
      </c>
      <c r="CW162" s="162">
        <v>44228</v>
      </c>
      <c r="CX162" s="162">
        <v>44256</v>
      </c>
      <c r="CY162" s="162">
        <v>44287</v>
      </c>
      <c r="CZ162" s="162">
        <v>44317</v>
      </c>
      <c r="DA162" s="162">
        <v>44348</v>
      </c>
      <c r="DB162" s="162">
        <v>44378</v>
      </c>
      <c r="DC162" s="162">
        <v>44409</v>
      </c>
      <c r="DD162" s="162">
        <v>44440</v>
      </c>
      <c r="DE162" s="162">
        <v>44470</v>
      </c>
      <c r="DF162" s="162">
        <v>44501</v>
      </c>
      <c r="DG162" s="162">
        <v>44531</v>
      </c>
      <c r="DH162" s="162">
        <v>44562</v>
      </c>
      <c r="DI162" s="162">
        <v>44593</v>
      </c>
      <c r="DJ162" s="162">
        <v>44621</v>
      </c>
      <c r="DK162" s="162">
        <v>44652</v>
      </c>
      <c r="DL162" s="162">
        <v>44682</v>
      </c>
      <c r="DM162" s="162">
        <v>44713</v>
      </c>
      <c r="DN162" s="162">
        <v>44743</v>
      </c>
      <c r="DO162" s="162">
        <v>44774</v>
      </c>
      <c r="DP162" s="162">
        <v>44805</v>
      </c>
      <c r="DQ162" s="162">
        <v>44835</v>
      </c>
      <c r="DR162" s="162">
        <v>44866</v>
      </c>
      <c r="DS162" s="162">
        <v>44896</v>
      </c>
      <c r="DT162" s="162">
        <v>44927</v>
      </c>
      <c r="DU162" s="162">
        <v>44958</v>
      </c>
      <c r="DV162" s="162">
        <v>44986</v>
      </c>
      <c r="DW162" s="162">
        <v>45017</v>
      </c>
      <c r="DX162" s="162">
        <v>45047</v>
      </c>
      <c r="DY162" s="162">
        <v>45078</v>
      </c>
      <c r="DZ162" s="162">
        <v>45108</v>
      </c>
      <c r="EA162" s="162">
        <v>45139</v>
      </c>
      <c r="EB162" s="162">
        <v>45170</v>
      </c>
      <c r="EC162" s="162">
        <v>45200</v>
      </c>
      <c r="ED162" s="162">
        <v>45231</v>
      </c>
      <c r="EE162" s="162">
        <v>45261</v>
      </c>
      <c r="EF162" s="162">
        <v>45292</v>
      </c>
      <c r="EG162" s="162">
        <v>45323</v>
      </c>
      <c r="EH162" s="162">
        <v>45352</v>
      </c>
      <c r="EI162" s="162">
        <v>45383</v>
      </c>
      <c r="EJ162" s="162">
        <v>45413</v>
      </c>
      <c r="EK162" s="162">
        <v>45444</v>
      </c>
      <c r="EL162" s="162">
        <v>45474</v>
      </c>
      <c r="EM162" s="162">
        <v>45505</v>
      </c>
      <c r="EN162" s="162">
        <v>45536</v>
      </c>
      <c r="EO162" s="162">
        <v>45566</v>
      </c>
      <c r="EP162" s="162">
        <v>45597</v>
      </c>
      <c r="EQ162" s="162">
        <v>45627</v>
      </c>
      <c r="ER162" s="162">
        <v>45658</v>
      </c>
      <c r="ES162" s="162">
        <v>45689</v>
      </c>
      <c r="ET162" s="162">
        <v>45717</v>
      </c>
      <c r="EU162" s="162">
        <v>45748</v>
      </c>
      <c r="EV162" s="162">
        <v>45778</v>
      </c>
      <c r="EW162" s="162">
        <v>45809</v>
      </c>
      <c r="EX162" s="162">
        <v>45839</v>
      </c>
      <c r="EY162" s="162">
        <v>45870</v>
      </c>
      <c r="EZ162" s="162">
        <v>45901</v>
      </c>
      <c r="FA162" s="162">
        <v>45931</v>
      </c>
      <c r="FB162" s="162">
        <v>45962</v>
      </c>
      <c r="FC162" s="162">
        <v>45992</v>
      </c>
      <c r="FD162" s="162">
        <v>46023</v>
      </c>
      <c r="FE162" s="162">
        <v>46054</v>
      </c>
      <c r="FF162" s="162">
        <v>46082</v>
      </c>
      <c r="FG162" s="162">
        <v>46113</v>
      </c>
      <c r="FH162" s="162">
        <v>46143</v>
      </c>
      <c r="FI162" s="162">
        <v>46174</v>
      </c>
      <c r="FJ162" s="162">
        <v>46204</v>
      </c>
      <c r="FK162" s="162">
        <v>46235</v>
      </c>
      <c r="FL162" s="162">
        <v>46266</v>
      </c>
      <c r="FM162" s="162">
        <v>46296</v>
      </c>
      <c r="FN162" s="162">
        <v>46327</v>
      </c>
      <c r="FO162" s="162">
        <v>46357</v>
      </c>
      <c r="FP162" s="162">
        <v>46388</v>
      </c>
      <c r="FQ162" s="162">
        <v>46419</v>
      </c>
      <c r="FR162" s="162">
        <v>46447</v>
      </c>
      <c r="FS162" s="162">
        <v>46478</v>
      </c>
      <c r="FT162" s="162">
        <v>46508</v>
      </c>
      <c r="FU162" s="162">
        <v>46539</v>
      </c>
      <c r="FV162" s="162">
        <v>46569</v>
      </c>
      <c r="FW162" s="162">
        <v>46600</v>
      </c>
      <c r="FX162" s="162">
        <v>46631</v>
      </c>
      <c r="FY162" s="162">
        <v>46661</v>
      </c>
      <c r="FZ162" s="162">
        <v>46692</v>
      </c>
      <c r="GA162" s="162">
        <v>46722</v>
      </c>
    </row>
    <row r="163" spans="2:183">
      <c r="B163" s="75" t="s">
        <v>6</v>
      </c>
      <c r="C163" s="163" t="s">
        <v>34</v>
      </c>
      <c r="D163" s="164">
        <v>151</v>
      </c>
      <c r="E163" s="165">
        <v>151</v>
      </c>
      <c r="F163" s="165">
        <v>151</v>
      </c>
      <c r="G163" s="165">
        <v>151</v>
      </c>
      <c r="H163" s="165">
        <v>151</v>
      </c>
      <c r="I163" s="165">
        <v>151</v>
      </c>
      <c r="J163" s="165">
        <v>151</v>
      </c>
      <c r="K163" s="165">
        <v>151</v>
      </c>
      <c r="L163" s="165">
        <v>151</v>
      </c>
      <c r="M163" s="165">
        <v>151</v>
      </c>
      <c r="N163" s="165">
        <v>151</v>
      </c>
      <c r="O163" s="165">
        <v>151</v>
      </c>
      <c r="P163" s="165">
        <v>151</v>
      </c>
      <c r="Q163" s="165">
        <v>151</v>
      </c>
      <c r="R163" s="165">
        <v>151</v>
      </c>
      <c r="S163" s="165">
        <v>151</v>
      </c>
      <c r="T163" s="165">
        <v>151</v>
      </c>
      <c r="U163" s="165">
        <v>151</v>
      </c>
      <c r="V163" s="165">
        <v>151</v>
      </c>
      <c r="W163" s="165">
        <v>151</v>
      </c>
      <c r="X163" s="165">
        <v>151</v>
      </c>
      <c r="Y163" s="165">
        <v>151</v>
      </c>
      <c r="Z163" s="165">
        <v>151</v>
      </c>
      <c r="AA163" s="165">
        <v>151</v>
      </c>
      <c r="AB163" s="165">
        <v>151</v>
      </c>
      <c r="AC163" s="165">
        <v>151</v>
      </c>
      <c r="AD163" s="165">
        <v>151</v>
      </c>
      <c r="AE163" s="165">
        <v>151</v>
      </c>
      <c r="AF163" s="165">
        <v>151</v>
      </c>
      <c r="AG163" s="165">
        <v>151</v>
      </c>
      <c r="AH163" s="165">
        <v>151</v>
      </c>
      <c r="AI163" s="165">
        <v>151</v>
      </c>
      <c r="AJ163" s="165">
        <v>151</v>
      </c>
      <c r="AK163" s="165">
        <v>151</v>
      </c>
      <c r="AL163" s="165">
        <v>151</v>
      </c>
      <c r="AM163" s="165">
        <v>151</v>
      </c>
      <c r="AN163" s="165">
        <v>151</v>
      </c>
      <c r="AO163" s="165">
        <v>151</v>
      </c>
      <c r="AP163" s="165">
        <v>151</v>
      </c>
      <c r="AQ163" s="165">
        <v>151</v>
      </c>
      <c r="AR163" s="165">
        <v>151</v>
      </c>
      <c r="AS163" s="165">
        <v>151</v>
      </c>
      <c r="AT163" s="165">
        <v>151</v>
      </c>
      <c r="AU163" s="165">
        <v>151</v>
      </c>
      <c r="AV163" s="165">
        <v>151</v>
      </c>
      <c r="AW163" s="165">
        <v>151</v>
      </c>
      <c r="AX163" s="165">
        <v>151</v>
      </c>
      <c r="AY163" s="165">
        <v>151</v>
      </c>
      <c r="AZ163" s="165">
        <v>151</v>
      </c>
      <c r="BA163" s="165">
        <v>151</v>
      </c>
      <c r="BB163" s="165">
        <v>151</v>
      </c>
      <c r="BC163" s="165">
        <v>151</v>
      </c>
      <c r="BD163" s="165">
        <v>151</v>
      </c>
      <c r="BE163" s="165">
        <v>151</v>
      </c>
      <c r="BF163" s="165">
        <v>151</v>
      </c>
      <c r="BG163" s="165">
        <v>151</v>
      </c>
      <c r="BH163" s="165">
        <v>151</v>
      </c>
      <c r="BI163" s="165">
        <v>151</v>
      </c>
      <c r="BJ163" s="165">
        <v>151</v>
      </c>
      <c r="BK163" s="165">
        <v>151</v>
      </c>
      <c r="BL163" s="165">
        <v>151</v>
      </c>
      <c r="BM163" s="165">
        <v>151</v>
      </c>
      <c r="BN163" s="165">
        <v>151</v>
      </c>
      <c r="BO163" s="165">
        <v>151</v>
      </c>
      <c r="BP163" s="165">
        <v>151</v>
      </c>
      <c r="BQ163" s="165">
        <v>151</v>
      </c>
      <c r="BR163" s="165">
        <v>151</v>
      </c>
      <c r="BS163" s="165">
        <v>151</v>
      </c>
      <c r="BT163" s="165">
        <v>151</v>
      </c>
      <c r="BU163" s="165">
        <v>151</v>
      </c>
      <c r="BV163" s="165">
        <v>151</v>
      </c>
      <c r="BW163" s="165">
        <v>151</v>
      </c>
      <c r="BX163" s="165">
        <v>151</v>
      </c>
      <c r="BY163" s="165">
        <v>151</v>
      </c>
      <c r="BZ163" s="165">
        <v>151</v>
      </c>
      <c r="CA163" s="165">
        <v>151</v>
      </c>
      <c r="CB163" s="165">
        <v>151</v>
      </c>
      <c r="CC163" s="165">
        <v>151</v>
      </c>
      <c r="CD163" s="165">
        <v>151</v>
      </c>
      <c r="CE163" s="165">
        <v>151</v>
      </c>
      <c r="CF163" s="165">
        <v>151</v>
      </c>
      <c r="CG163" s="165">
        <v>151</v>
      </c>
      <c r="CH163" s="165">
        <v>151</v>
      </c>
      <c r="CI163" s="165">
        <v>151</v>
      </c>
      <c r="CJ163" s="165">
        <v>151</v>
      </c>
      <c r="CK163" s="165">
        <v>151</v>
      </c>
      <c r="CL163" s="165">
        <v>151</v>
      </c>
      <c r="CM163" s="165">
        <v>151</v>
      </c>
      <c r="CN163" s="165">
        <v>151</v>
      </c>
      <c r="CO163" s="165">
        <v>151</v>
      </c>
      <c r="CP163" s="165">
        <v>151</v>
      </c>
      <c r="CQ163" s="165">
        <v>151</v>
      </c>
      <c r="CR163" s="165">
        <v>151</v>
      </c>
      <c r="CS163" s="165">
        <v>151</v>
      </c>
      <c r="CT163" s="165">
        <v>151</v>
      </c>
      <c r="CU163" s="165">
        <v>151</v>
      </c>
      <c r="CV163" s="165">
        <v>151</v>
      </c>
      <c r="CW163" s="165">
        <v>151</v>
      </c>
      <c r="CX163" s="165">
        <v>151</v>
      </c>
      <c r="CY163" s="165">
        <v>151</v>
      </c>
      <c r="CZ163" s="165">
        <v>151</v>
      </c>
      <c r="DA163" s="165">
        <v>151</v>
      </c>
      <c r="DB163" s="165">
        <v>151</v>
      </c>
      <c r="DC163" s="165">
        <v>151</v>
      </c>
      <c r="DD163" s="165">
        <v>151</v>
      </c>
      <c r="DE163" s="165">
        <v>151</v>
      </c>
      <c r="DF163" s="165">
        <v>151</v>
      </c>
      <c r="DG163" s="165">
        <v>151</v>
      </c>
      <c r="DH163" s="165">
        <v>151</v>
      </c>
      <c r="DI163" s="165">
        <v>151</v>
      </c>
      <c r="DJ163" s="165">
        <v>151</v>
      </c>
      <c r="DK163" s="165">
        <v>151</v>
      </c>
      <c r="DL163" s="165">
        <v>151</v>
      </c>
      <c r="DM163" s="165">
        <v>151</v>
      </c>
      <c r="DN163" s="165">
        <v>151</v>
      </c>
      <c r="DO163" s="165">
        <v>151</v>
      </c>
      <c r="DP163" s="165">
        <v>151</v>
      </c>
      <c r="DQ163" s="165">
        <v>151</v>
      </c>
      <c r="DR163" s="165">
        <v>151</v>
      </c>
      <c r="DS163" s="165">
        <v>151</v>
      </c>
      <c r="DT163" s="165">
        <v>151</v>
      </c>
      <c r="DU163" s="165">
        <v>151</v>
      </c>
      <c r="DV163" s="165">
        <v>151</v>
      </c>
      <c r="DW163" s="165">
        <v>151</v>
      </c>
      <c r="DX163" s="165">
        <v>151</v>
      </c>
      <c r="DY163" s="165">
        <v>151</v>
      </c>
      <c r="DZ163" s="165">
        <v>151</v>
      </c>
      <c r="EA163" s="165">
        <v>151</v>
      </c>
      <c r="EB163" s="165">
        <v>151</v>
      </c>
      <c r="EC163" s="165">
        <v>151</v>
      </c>
      <c r="ED163" s="165">
        <v>151</v>
      </c>
      <c r="EE163" s="165">
        <v>151</v>
      </c>
      <c r="EF163" s="165">
        <v>151</v>
      </c>
      <c r="EG163" s="165">
        <v>151</v>
      </c>
      <c r="EH163" s="165">
        <v>151</v>
      </c>
      <c r="EI163" s="165">
        <v>151</v>
      </c>
      <c r="EJ163" s="165">
        <v>151</v>
      </c>
      <c r="EK163" s="165">
        <v>151</v>
      </c>
      <c r="EL163" s="165">
        <v>151</v>
      </c>
      <c r="EM163" s="165">
        <v>151</v>
      </c>
      <c r="EN163" s="165">
        <v>151</v>
      </c>
      <c r="EO163" s="165">
        <v>151</v>
      </c>
      <c r="EP163" s="165">
        <v>151</v>
      </c>
      <c r="EQ163" s="165">
        <v>151</v>
      </c>
      <c r="ER163" s="165">
        <v>151</v>
      </c>
      <c r="ES163" s="165">
        <v>151</v>
      </c>
      <c r="ET163" s="165">
        <v>151</v>
      </c>
      <c r="EU163" s="165">
        <v>151</v>
      </c>
      <c r="EV163" s="165">
        <v>151</v>
      </c>
      <c r="EW163" s="165">
        <v>151</v>
      </c>
      <c r="EX163" s="165">
        <v>151</v>
      </c>
      <c r="EY163" s="165">
        <v>151</v>
      </c>
      <c r="EZ163" s="165">
        <v>151</v>
      </c>
      <c r="FA163" s="165">
        <v>151</v>
      </c>
      <c r="FB163" s="165">
        <v>151</v>
      </c>
      <c r="FC163" s="165">
        <v>151</v>
      </c>
      <c r="FD163" s="165">
        <v>151</v>
      </c>
      <c r="FE163" s="165">
        <v>151</v>
      </c>
      <c r="FF163" s="165">
        <v>151</v>
      </c>
      <c r="FG163" s="165">
        <v>151</v>
      </c>
      <c r="FH163" s="165">
        <v>151</v>
      </c>
      <c r="FI163" s="165">
        <v>151</v>
      </c>
      <c r="FJ163" s="165">
        <v>151</v>
      </c>
      <c r="FK163" s="165">
        <v>151</v>
      </c>
      <c r="FL163" s="165">
        <v>151</v>
      </c>
      <c r="FM163" s="165">
        <v>151</v>
      </c>
      <c r="FN163" s="165">
        <v>151</v>
      </c>
      <c r="FO163" s="165">
        <v>151</v>
      </c>
      <c r="FP163" s="165">
        <v>151</v>
      </c>
      <c r="FQ163" s="165">
        <v>151</v>
      </c>
      <c r="FR163" s="165">
        <v>151</v>
      </c>
      <c r="FS163" s="165">
        <v>151</v>
      </c>
      <c r="FT163" s="165">
        <v>151</v>
      </c>
      <c r="FU163" s="165">
        <v>151</v>
      </c>
      <c r="FV163" s="165">
        <v>151</v>
      </c>
      <c r="FW163" s="165">
        <v>151</v>
      </c>
      <c r="FX163" s="165">
        <v>151</v>
      </c>
      <c r="FY163" s="165">
        <v>151</v>
      </c>
      <c r="FZ163" s="165">
        <v>151</v>
      </c>
      <c r="GA163" s="165">
        <v>151</v>
      </c>
    </row>
    <row r="164" spans="2:183">
      <c r="B164" s="96" t="s">
        <v>6</v>
      </c>
      <c r="C164" s="166" t="s">
        <v>35</v>
      </c>
      <c r="D164" s="167">
        <v>47099.141012031134</v>
      </c>
      <c r="E164" s="168">
        <v>41960.099964614295</v>
      </c>
      <c r="F164" s="168">
        <v>45836.808209483374</v>
      </c>
      <c r="G164" s="168">
        <v>45008.799539985841</v>
      </c>
      <c r="H164" s="168">
        <v>46615.849256900219</v>
      </c>
      <c r="I164" s="168">
        <v>44003.206829440904</v>
      </c>
      <c r="J164" s="168">
        <v>45754.821302193915</v>
      </c>
      <c r="K164" s="168">
        <v>45881.949752300068</v>
      </c>
      <c r="L164" s="168">
        <v>44380.573248407643</v>
      </c>
      <c r="M164" s="168">
        <v>46799.70585633404</v>
      </c>
      <c r="N164" s="168">
        <v>45419.597045293704</v>
      </c>
      <c r="O164" s="168">
        <v>46156.015127388535</v>
      </c>
      <c r="P164" s="168">
        <v>47764.884111818828</v>
      </c>
      <c r="Q164" s="168">
        <v>42727.104564755842</v>
      </c>
      <c r="R164" s="168">
        <v>45453.957006369426</v>
      </c>
      <c r="S164" s="168">
        <v>6168.1347310686488</v>
      </c>
      <c r="T164" s="168">
        <v>8972.7653927813171</v>
      </c>
      <c r="U164" s="168">
        <v>44787.530962491153</v>
      </c>
      <c r="V164" s="168">
        <v>45772.456210191085</v>
      </c>
      <c r="W164" s="168">
        <v>45761.547239915075</v>
      </c>
      <c r="X164" s="168">
        <v>44487.396496815287</v>
      </c>
      <c r="Y164" s="168">
        <v>46490.434801840056</v>
      </c>
      <c r="Z164" s="168">
        <v>45452.146142958249</v>
      </c>
      <c r="AA164" s="168">
        <v>45471.36809978768</v>
      </c>
      <c r="AB164" s="168">
        <v>46529.569179051658</v>
      </c>
      <c r="AC164" s="168">
        <v>41751.810863411178</v>
      </c>
      <c r="AD164" s="168">
        <v>45006.762208067936</v>
      </c>
      <c r="AE164" s="168">
        <v>44126.592356687899</v>
      </c>
      <c r="AF164" s="168">
        <v>45972.609253361639</v>
      </c>
      <c r="AG164" s="168">
        <v>44164.739915074308</v>
      </c>
      <c r="AH164" s="168">
        <v>45650.560863411178</v>
      </c>
      <c r="AI164" s="168">
        <v>45345.42241684359</v>
      </c>
      <c r="AJ164" s="168">
        <v>43783.036093418254</v>
      </c>
      <c r="AK164" s="168">
        <v>46016.83297947629</v>
      </c>
      <c r="AL164" s="168">
        <v>44759.208687190374</v>
      </c>
      <c r="AM164" s="168">
        <v>44633.984430290162</v>
      </c>
      <c r="AN164" s="168">
        <v>46467.102353149327</v>
      </c>
      <c r="AO164" s="168">
        <v>43522.79900920028</v>
      </c>
      <c r="AP164" s="168">
        <v>45335.680290162774</v>
      </c>
      <c r="AQ164" s="168">
        <v>44294.710279547064</v>
      </c>
      <c r="AR164" s="168">
        <v>46189.230360934183</v>
      </c>
      <c r="AS164" s="168">
        <v>44335.978857041751</v>
      </c>
      <c r="AT164" s="168">
        <v>45779.497523000711</v>
      </c>
      <c r="AU164" s="168">
        <v>46245.187101910829</v>
      </c>
      <c r="AV164" s="168">
        <v>43912.146585279545</v>
      </c>
      <c r="AW164" s="168">
        <v>45959.182147912245</v>
      </c>
      <c r="AX164" s="168">
        <v>45348.173213021939</v>
      </c>
      <c r="AY164" s="168">
        <v>44657.764950460019</v>
      </c>
      <c r="AZ164" s="168">
        <v>45963.680113234252</v>
      </c>
      <c r="BA164" s="168">
        <v>41999.035297239912</v>
      </c>
      <c r="BB164" s="168">
        <v>43236.232749469214</v>
      </c>
      <c r="BC164" s="168">
        <v>38206.710456475586</v>
      </c>
      <c r="BD164" s="168">
        <v>6686.017338995046</v>
      </c>
      <c r="BE164" s="168">
        <v>41145.863853503186</v>
      </c>
      <c r="BF164" s="168">
        <v>42642.609695682942</v>
      </c>
      <c r="BG164" s="168">
        <v>43384.241861288043</v>
      </c>
      <c r="BH164" s="168">
        <v>40916.536624203822</v>
      </c>
      <c r="BI164" s="168">
        <v>42536.801132342531</v>
      </c>
      <c r="BJ164" s="168">
        <v>42357.340322009906</v>
      </c>
      <c r="BK164" s="168">
        <v>41995.095541401271</v>
      </c>
      <c r="BL164" s="168">
        <v>46585.107926397744</v>
      </c>
      <c r="BM164" s="168">
        <v>42474.580237084214</v>
      </c>
      <c r="BN164" s="168">
        <v>43465.037154989383</v>
      </c>
      <c r="BO164" s="168">
        <v>41255.429493984433</v>
      </c>
      <c r="BP164" s="168">
        <v>43568.888888888891</v>
      </c>
      <c r="BQ164" s="168">
        <v>42495.825371549894</v>
      </c>
      <c r="BR164" s="168">
        <v>44608.366065109694</v>
      </c>
      <c r="BS164" s="168">
        <v>44878.710191082806</v>
      </c>
      <c r="BT164" s="168">
        <v>42108.061748053791</v>
      </c>
      <c r="BU164" s="168">
        <v>43900.306086341123</v>
      </c>
      <c r="BV164" s="168">
        <v>45783.395258315635</v>
      </c>
      <c r="BW164" s="168">
        <v>45756.770169851377</v>
      </c>
      <c r="BX164" s="168">
        <v>48293.89508138712</v>
      </c>
      <c r="BY164" s="168">
        <v>44394.652777777774</v>
      </c>
      <c r="BZ164" s="168">
        <v>48401.428697806085</v>
      </c>
      <c r="CA164" s="168">
        <v>45518.002476999289</v>
      </c>
      <c r="CB164" s="168">
        <v>45774.838995046004</v>
      </c>
      <c r="CC164" s="168">
        <v>43840.582094833684</v>
      </c>
      <c r="CD164" s="168">
        <v>47129.025123849962</v>
      </c>
      <c r="CE164" s="168">
        <v>47013.347045293704</v>
      </c>
      <c r="CF164" s="168">
        <v>45158.533262561927</v>
      </c>
      <c r="CG164" s="168">
        <v>47709.367480537854</v>
      </c>
      <c r="CH164" s="168">
        <v>47541.28538570417</v>
      </c>
      <c r="CI164" s="168">
        <v>48268.776539278137</v>
      </c>
      <c r="CJ164" s="168">
        <v>49627.504423213017</v>
      </c>
      <c r="CK164" s="168">
        <v>46482.351380042463</v>
      </c>
      <c r="CL164" s="168">
        <v>49713.884465675867</v>
      </c>
      <c r="CM164" s="168">
        <v>37578.271408351029</v>
      </c>
      <c r="CN164" s="168">
        <v>17740.502476999292</v>
      </c>
      <c r="CO164" s="168">
        <v>45410.55732484076</v>
      </c>
      <c r="CP164" s="168">
        <v>47380.252565463554</v>
      </c>
      <c r="CQ164" s="168">
        <v>47438.417816702051</v>
      </c>
      <c r="CR164" s="168">
        <v>46027.255396319888</v>
      </c>
      <c r="CS164" s="168">
        <v>48293.054670912941</v>
      </c>
      <c r="CT164" s="168">
        <v>47678.581917905161</v>
      </c>
      <c r="CU164" s="168">
        <v>48357.174451521583</v>
      </c>
      <c r="CV164" s="168">
        <v>49396.596337579613</v>
      </c>
      <c r="CW164" s="168">
        <v>44660.623673036091</v>
      </c>
      <c r="CX164" s="168">
        <v>49415.859430290162</v>
      </c>
      <c r="CY164" s="168">
        <v>46674.888535031838</v>
      </c>
      <c r="CZ164" s="168">
        <v>47747.268665958953</v>
      </c>
      <c r="DA164" s="168">
        <v>45538.130750176926</v>
      </c>
      <c r="DB164" s="168">
        <v>47157.510615711246</v>
      </c>
      <c r="DC164" s="168">
        <v>47671.200460014159</v>
      </c>
      <c r="DD164" s="168">
        <v>45773.335102618548</v>
      </c>
      <c r="DE164" s="168">
        <v>48339.265746638368</v>
      </c>
      <c r="DF164" s="168">
        <v>47819.510792639776</v>
      </c>
      <c r="DG164" s="168">
        <v>48083.565552016989</v>
      </c>
      <c r="DH164" s="168">
        <v>49379.168878273173</v>
      </c>
      <c r="DI164" s="168">
        <v>44678.098018400568</v>
      </c>
      <c r="DJ164" s="168">
        <v>49388.601380042463</v>
      </c>
      <c r="DK164" s="168">
        <v>46734.994249823074</v>
      </c>
      <c r="DL164" s="168">
        <v>47009.454617834395</v>
      </c>
      <c r="DM164" s="168">
        <v>45231.082360226465</v>
      </c>
      <c r="DN164" s="168">
        <v>47672.328379334751</v>
      </c>
      <c r="DO164" s="168">
        <v>47570.931528662426</v>
      </c>
      <c r="DP164" s="168">
        <v>44856.820594479832</v>
      </c>
      <c r="DQ164" s="168">
        <v>48132.032908704881</v>
      </c>
      <c r="DR164" s="168">
        <v>47866.335810332632</v>
      </c>
      <c r="DS164" s="168">
        <v>48136.495046001415</v>
      </c>
      <c r="DT164" s="168">
        <v>49329.501946213728</v>
      </c>
      <c r="DU164" s="168">
        <v>44565.05705944798</v>
      </c>
      <c r="DV164" s="168">
        <v>49264.861995753716</v>
      </c>
      <c r="DW164" s="168">
        <v>21720.512208067943</v>
      </c>
      <c r="DX164" s="168">
        <v>0</v>
      </c>
      <c r="DY164" s="168">
        <v>41975.871372965325</v>
      </c>
      <c r="DZ164" s="168">
        <v>47507.016100495406</v>
      </c>
      <c r="EA164" s="168">
        <v>47394.108280254775</v>
      </c>
      <c r="EB164" s="168">
        <v>44883.23823425336</v>
      </c>
      <c r="EC164" s="168">
        <v>47381.911270346784</v>
      </c>
      <c r="ED164" s="168">
        <v>47156.1889596603</v>
      </c>
      <c r="EE164" s="168">
        <v>47749.319709837226</v>
      </c>
      <c r="EF164" s="168">
        <v>48833.780962491153</v>
      </c>
      <c r="EG164" s="168">
        <v>45724.527600849258</v>
      </c>
      <c r="EH164" s="168">
        <v>48861.409677990094</v>
      </c>
      <c r="EI164" s="168">
        <v>46408.688075017701</v>
      </c>
      <c r="EJ164" s="168">
        <v>46011.268135173385</v>
      </c>
      <c r="EK164" s="168">
        <v>44645.095099079976</v>
      </c>
      <c r="EL164" s="168">
        <v>47008.586341118193</v>
      </c>
      <c r="EM164" s="168">
        <v>46730.360934182594</v>
      </c>
      <c r="EN164" s="168">
        <v>45245.311394196739</v>
      </c>
      <c r="EO164" s="168">
        <v>47525.13490799717</v>
      </c>
      <c r="EP164" s="168">
        <v>47003.643842887468</v>
      </c>
      <c r="EQ164" s="168">
        <v>47837.994515215847</v>
      </c>
      <c r="ER164" s="168">
        <v>48833.521319886764</v>
      </c>
      <c r="ES164" s="168">
        <v>44137.500884642599</v>
      </c>
      <c r="ET164" s="168">
        <v>48886.953733191789</v>
      </c>
      <c r="EU164" s="168">
        <v>45245.189755838641</v>
      </c>
      <c r="EV164" s="168">
        <v>46768.964525831565</v>
      </c>
      <c r="EW164" s="168">
        <v>44128.358987968859</v>
      </c>
      <c r="EX164" s="168">
        <v>46698.63543878273</v>
      </c>
      <c r="EY164" s="168">
        <v>47219.148089171977</v>
      </c>
      <c r="EZ164" s="168">
        <v>44882.862261146496</v>
      </c>
      <c r="FA164" s="168">
        <v>46930.444975230006</v>
      </c>
      <c r="FB164" s="168">
        <v>46631.662243453655</v>
      </c>
      <c r="FC164" s="168">
        <v>47082.608811040343</v>
      </c>
      <c r="FD164" s="168">
        <v>47979.813340410481</v>
      </c>
      <c r="FE164" s="168">
        <v>43321.951963906577</v>
      </c>
      <c r="FF164" s="168">
        <v>47898.122346072189</v>
      </c>
      <c r="FG164" s="168">
        <v>4436.7918435951869</v>
      </c>
      <c r="FH164" s="168">
        <v>43920.827140835099</v>
      </c>
      <c r="FI164" s="168">
        <v>43047.828644727531</v>
      </c>
      <c r="FJ164" s="168">
        <v>46684.995576786976</v>
      </c>
      <c r="FK164" s="168">
        <v>46803.581917905161</v>
      </c>
      <c r="FL164" s="168">
        <v>44226.178343949039</v>
      </c>
      <c r="FM164" s="168">
        <v>47169.403750884638</v>
      </c>
      <c r="FN164" s="168">
        <v>45936.443736730362</v>
      </c>
      <c r="FO164" s="168">
        <v>46480.255661712676</v>
      </c>
      <c r="FP164" s="168">
        <v>47662.624734607227</v>
      </c>
      <c r="FQ164" s="168">
        <v>43049.537331917905</v>
      </c>
      <c r="FR164" s="168">
        <v>47758.077671620667</v>
      </c>
      <c r="FS164" s="168">
        <v>43980.811659589526</v>
      </c>
      <c r="FT164" s="168">
        <v>44610.525035385705</v>
      </c>
      <c r="FU164" s="168">
        <v>42601.255750176926</v>
      </c>
      <c r="FV164" s="168">
        <v>46422.980803255487</v>
      </c>
      <c r="FW164" s="168">
        <v>45995.75371549894</v>
      </c>
      <c r="FX164" s="168">
        <v>43885.720983722575</v>
      </c>
      <c r="FY164" s="168">
        <v>46731.831652512388</v>
      </c>
      <c r="FZ164" s="168">
        <v>45419.480714791222</v>
      </c>
      <c r="GA164" s="168">
        <v>46766.172151450817</v>
      </c>
    </row>
    <row r="165" spans="2:183">
      <c r="B165" s="96" t="s">
        <v>6</v>
      </c>
      <c r="C165" s="166" t="s">
        <v>36</v>
      </c>
      <c r="D165" s="169">
        <v>97215.79</v>
      </c>
      <c r="E165" s="170">
        <v>86507.199999999997</v>
      </c>
      <c r="F165" s="170">
        <v>94412.41</v>
      </c>
      <c r="G165" s="170">
        <v>92855.99</v>
      </c>
      <c r="H165" s="170">
        <v>96168.4</v>
      </c>
      <c r="I165" s="170">
        <v>90555</v>
      </c>
      <c r="J165" s="170">
        <v>94197.79</v>
      </c>
      <c r="K165" s="170">
        <v>94495.8</v>
      </c>
      <c r="L165" s="170">
        <v>91396</v>
      </c>
      <c r="M165" s="170">
        <v>96555.8</v>
      </c>
      <c r="N165" s="170">
        <v>93750</v>
      </c>
      <c r="O165" s="170">
        <v>95098.4</v>
      </c>
      <c r="P165" s="170">
        <v>98716.39</v>
      </c>
      <c r="Q165" s="170">
        <v>88190</v>
      </c>
      <c r="R165" s="170">
        <v>93483.79</v>
      </c>
      <c r="S165" s="170">
        <v>12741.6</v>
      </c>
      <c r="T165" s="170">
        <v>18493.8</v>
      </c>
      <c r="U165" s="170">
        <v>92322</v>
      </c>
      <c r="V165" s="170">
        <v>94242.41</v>
      </c>
      <c r="W165" s="170">
        <v>94205.8</v>
      </c>
      <c r="X165" s="170">
        <v>91628</v>
      </c>
      <c r="Y165" s="170">
        <v>95889</v>
      </c>
      <c r="Z165" s="170">
        <v>93822</v>
      </c>
      <c r="AA165" s="170">
        <v>93529.79</v>
      </c>
      <c r="AB165" s="170">
        <v>96917</v>
      </c>
      <c r="AC165" s="170">
        <v>86879.2</v>
      </c>
      <c r="AD165" s="170">
        <v>93413.79</v>
      </c>
      <c r="AE165" s="170">
        <v>91766</v>
      </c>
      <c r="AF165" s="170">
        <v>95673</v>
      </c>
      <c r="AG165" s="170">
        <v>91844</v>
      </c>
      <c r="AH165" s="170">
        <v>94917</v>
      </c>
      <c r="AI165" s="170">
        <v>94206.39</v>
      </c>
      <c r="AJ165" s="170">
        <v>90970</v>
      </c>
      <c r="AK165" s="170">
        <v>95765.8</v>
      </c>
      <c r="AL165" s="170">
        <v>93206</v>
      </c>
      <c r="AM165" s="170">
        <v>92611.8</v>
      </c>
      <c r="AN165" s="170">
        <v>96311.79</v>
      </c>
      <c r="AO165" s="170">
        <v>90175.59</v>
      </c>
      <c r="AP165" s="170">
        <v>93732.41</v>
      </c>
      <c r="AQ165" s="170">
        <v>91702</v>
      </c>
      <c r="AR165" s="170">
        <v>95679.79</v>
      </c>
      <c r="AS165" s="170">
        <v>91778</v>
      </c>
      <c r="AT165" s="170">
        <v>94720.41</v>
      </c>
      <c r="AU165" s="170">
        <v>95751.79</v>
      </c>
      <c r="AV165" s="170">
        <v>90808</v>
      </c>
      <c r="AW165" s="170">
        <v>95161.79</v>
      </c>
      <c r="AX165" s="170">
        <v>94052</v>
      </c>
      <c r="AY165" s="170">
        <v>92189.8</v>
      </c>
      <c r="AZ165" s="170">
        <v>94629.8</v>
      </c>
      <c r="BA165" s="170">
        <v>86572.2</v>
      </c>
      <c r="BB165" s="170">
        <v>88321.8</v>
      </c>
      <c r="BC165" s="170">
        <v>77838</v>
      </c>
      <c r="BD165" s="170">
        <v>13572</v>
      </c>
      <c r="BE165" s="170">
        <v>83852</v>
      </c>
      <c r="BF165" s="170">
        <v>86929.79</v>
      </c>
      <c r="BG165" s="170">
        <v>88623.8</v>
      </c>
      <c r="BH165" s="170">
        <v>83334</v>
      </c>
      <c r="BI165" s="170">
        <v>86665</v>
      </c>
      <c r="BJ165" s="170">
        <v>86614</v>
      </c>
      <c r="BK165" s="170">
        <v>85531.8</v>
      </c>
      <c r="BL165" s="170">
        <v>96055</v>
      </c>
      <c r="BM165" s="170">
        <v>87627.199999999997</v>
      </c>
      <c r="BN165" s="170">
        <v>88865</v>
      </c>
      <c r="BO165" s="170">
        <v>84132</v>
      </c>
      <c r="BP165" s="170">
        <v>89017.8</v>
      </c>
      <c r="BQ165" s="170">
        <v>86924</v>
      </c>
      <c r="BR165" s="170">
        <v>91419.79</v>
      </c>
      <c r="BS165" s="170">
        <v>92035.8</v>
      </c>
      <c r="BT165" s="170">
        <v>86056</v>
      </c>
      <c r="BU165" s="170">
        <v>89787.79</v>
      </c>
      <c r="BV165" s="170">
        <v>94394</v>
      </c>
      <c r="BW165" s="170">
        <v>94085.79</v>
      </c>
      <c r="BX165" s="170">
        <v>99783</v>
      </c>
      <c r="BY165" s="170">
        <v>91901.2</v>
      </c>
      <c r="BZ165" s="170">
        <v>100063</v>
      </c>
      <c r="CA165" s="170">
        <v>93816</v>
      </c>
      <c r="CB165" s="170">
        <v>94031.8</v>
      </c>
      <c r="CC165" s="170">
        <v>89994</v>
      </c>
      <c r="CD165" s="170">
        <v>97129.79</v>
      </c>
      <c r="CE165" s="170">
        <v>96845.8</v>
      </c>
      <c r="CF165" s="170">
        <v>92940.99</v>
      </c>
      <c r="CG165" s="170">
        <v>98411.8</v>
      </c>
      <c r="CH165" s="170">
        <v>98398</v>
      </c>
      <c r="CI165" s="170">
        <v>99693.79</v>
      </c>
      <c r="CJ165" s="170">
        <v>102791</v>
      </c>
      <c r="CK165" s="170">
        <v>96280.6</v>
      </c>
      <c r="CL165" s="170">
        <v>102977</v>
      </c>
      <c r="CM165" s="170">
        <v>77670</v>
      </c>
      <c r="CN165" s="170">
        <v>36443</v>
      </c>
      <c r="CO165" s="170">
        <v>93560</v>
      </c>
      <c r="CP165" s="170">
        <v>97681</v>
      </c>
      <c r="CQ165" s="170">
        <v>97791.79</v>
      </c>
      <c r="CR165" s="170">
        <v>94900</v>
      </c>
      <c r="CS165" s="170">
        <v>99737.8</v>
      </c>
      <c r="CT165" s="170">
        <v>98706</v>
      </c>
      <c r="CU165" s="170">
        <v>99893.8</v>
      </c>
      <c r="CV165" s="170">
        <v>102289.79</v>
      </c>
      <c r="CW165" s="170">
        <v>92479.2</v>
      </c>
      <c r="CX165" s="170">
        <v>102317</v>
      </c>
      <c r="CY165" s="170">
        <v>96419</v>
      </c>
      <c r="CZ165" s="170">
        <v>98524.39</v>
      </c>
      <c r="DA165" s="170">
        <v>93822</v>
      </c>
      <c r="DB165" s="170">
        <v>97161.8</v>
      </c>
      <c r="DC165" s="170">
        <v>98325</v>
      </c>
      <c r="DD165" s="170">
        <v>94338</v>
      </c>
      <c r="DE165" s="170">
        <v>99855.8</v>
      </c>
      <c r="DF165" s="170">
        <v>99014.99</v>
      </c>
      <c r="DG165" s="170">
        <v>99293</v>
      </c>
      <c r="DH165" s="170">
        <v>102249</v>
      </c>
      <c r="DI165" s="170">
        <v>92521.2</v>
      </c>
      <c r="DJ165" s="170">
        <v>102273.8</v>
      </c>
      <c r="DK165" s="170">
        <v>96557</v>
      </c>
      <c r="DL165" s="170">
        <v>96869.79</v>
      </c>
      <c r="DM165" s="170">
        <v>93152</v>
      </c>
      <c r="DN165" s="170">
        <v>98345.8</v>
      </c>
      <c r="DO165" s="170">
        <v>98090.39</v>
      </c>
      <c r="DP165" s="170">
        <v>92258</v>
      </c>
      <c r="DQ165" s="170">
        <v>99383</v>
      </c>
      <c r="DR165" s="170">
        <v>99116</v>
      </c>
      <c r="DS165" s="170">
        <v>99419</v>
      </c>
      <c r="DT165" s="170">
        <v>102141</v>
      </c>
      <c r="DU165" s="170">
        <v>92267.199999999997</v>
      </c>
      <c r="DV165" s="170">
        <v>102003</v>
      </c>
      <c r="DW165" s="170">
        <v>44851.6</v>
      </c>
      <c r="DX165" s="170">
        <v>0</v>
      </c>
      <c r="DY165" s="170">
        <v>86411.199999999997</v>
      </c>
      <c r="DZ165" s="170">
        <v>97957</v>
      </c>
      <c r="EA165" s="170">
        <v>97701.8</v>
      </c>
      <c r="EB165" s="170">
        <v>92337</v>
      </c>
      <c r="EC165" s="170">
        <v>97673.79</v>
      </c>
      <c r="ED165" s="170">
        <v>97504</v>
      </c>
      <c r="EE165" s="170">
        <v>98537.8</v>
      </c>
      <c r="EF165" s="170">
        <v>102041</v>
      </c>
      <c r="EG165" s="170">
        <v>95549.6</v>
      </c>
      <c r="EH165" s="170">
        <v>102105.8</v>
      </c>
      <c r="EI165" s="170">
        <v>96786</v>
      </c>
      <c r="EJ165" s="170">
        <v>95537.8</v>
      </c>
      <c r="EK165" s="170">
        <v>92776</v>
      </c>
      <c r="EL165" s="170">
        <v>97803</v>
      </c>
      <c r="EM165" s="170">
        <v>97163</v>
      </c>
      <c r="EN165" s="170">
        <v>94088</v>
      </c>
      <c r="EO165" s="170">
        <v>98987.8</v>
      </c>
      <c r="EP165" s="170">
        <v>98150</v>
      </c>
      <c r="EQ165" s="170">
        <v>99741.79</v>
      </c>
      <c r="ER165" s="170">
        <v>101533.79</v>
      </c>
      <c r="ES165" s="170">
        <v>91773.2</v>
      </c>
      <c r="ET165" s="170">
        <v>101663</v>
      </c>
      <c r="EU165" s="170">
        <v>93662</v>
      </c>
      <c r="EV165" s="170">
        <v>96839.8</v>
      </c>
      <c r="EW165" s="170">
        <v>91090</v>
      </c>
      <c r="EX165" s="170">
        <v>96611</v>
      </c>
      <c r="EY165" s="170">
        <v>97813.8</v>
      </c>
      <c r="EZ165" s="170">
        <v>92828.99</v>
      </c>
      <c r="FA165" s="170">
        <v>97133.8</v>
      </c>
      <c r="FB165" s="170">
        <v>96786</v>
      </c>
      <c r="FC165" s="170">
        <v>97499.79</v>
      </c>
      <c r="FD165" s="170">
        <v>99097</v>
      </c>
      <c r="FE165" s="170">
        <v>89481.2</v>
      </c>
      <c r="FF165" s="170">
        <v>98967</v>
      </c>
      <c r="FG165" s="170">
        <v>9109.2000000000007</v>
      </c>
      <c r="FH165" s="170">
        <v>90166</v>
      </c>
      <c r="FI165" s="170">
        <v>88180.99</v>
      </c>
      <c r="FJ165" s="170">
        <v>96153</v>
      </c>
      <c r="FK165" s="170">
        <v>96431</v>
      </c>
      <c r="FL165" s="170">
        <v>90872</v>
      </c>
      <c r="FM165" s="170">
        <v>97239</v>
      </c>
      <c r="FN165" s="170">
        <v>94712.99</v>
      </c>
      <c r="FO165" s="170">
        <v>95647</v>
      </c>
      <c r="FP165" s="170">
        <v>98385</v>
      </c>
      <c r="FQ165" s="170">
        <v>88885</v>
      </c>
      <c r="FR165" s="170">
        <v>98651</v>
      </c>
      <c r="FS165" s="170">
        <v>90323</v>
      </c>
      <c r="FT165" s="170">
        <v>91401</v>
      </c>
      <c r="FU165" s="170">
        <v>87146</v>
      </c>
      <c r="FV165" s="170">
        <v>95573</v>
      </c>
      <c r="FW165" s="170">
        <v>94565.79</v>
      </c>
      <c r="FX165" s="170">
        <v>90088</v>
      </c>
      <c r="FY165" s="170">
        <v>96271</v>
      </c>
      <c r="FZ165" s="170">
        <v>93562</v>
      </c>
      <c r="GA165" s="170">
        <v>96315.8</v>
      </c>
    </row>
    <row r="166" spans="2:183">
      <c r="B166" s="171" t="s">
        <v>6</v>
      </c>
      <c r="C166" s="172" t="s">
        <v>95</v>
      </c>
      <c r="D166" s="83">
        <v>0.86534029409670288</v>
      </c>
      <c r="E166" s="84">
        <v>0.85252286345001571</v>
      </c>
      <c r="F166" s="84">
        <v>0.84038675852738021</v>
      </c>
      <c r="G166" s="84">
        <v>0.85408379323031647</v>
      </c>
      <c r="H166" s="84">
        <v>0.8560172327850174</v>
      </c>
      <c r="I166" s="84">
        <v>0.83291942604856517</v>
      </c>
      <c r="J166" s="84">
        <v>0.83847637613045645</v>
      </c>
      <c r="K166" s="84">
        <v>0.84112903225806457</v>
      </c>
      <c r="L166" s="84">
        <v>0.84065489330389997</v>
      </c>
      <c r="M166" s="84">
        <v>0.85946557003489288</v>
      </c>
      <c r="N166" s="84">
        <v>0.86230684326710816</v>
      </c>
      <c r="O166" s="84">
        <v>0.84649291461938325</v>
      </c>
      <c r="P166" s="84">
        <v>0.87869748273161008</v>
      </c>
      <c r="Q166" s="84">
        <v>0.86910674865972881</v>
      </c>
      <c r="R166" s="84">
        <v>0.83212089653207999</v>
      </c>
      <c r="S166" s="84">
        <v>0.11719646799116998</v>
      </c>
      <c r="T166" s="84">
        <v>0.16461760307626574</v>
      </c>
      <c r="U166" s="84">
        <v>0.84917218543046358</v>
      </c>
      <c r="V166" s="84">
        <v>0.83887354909919531</v>
      </c>
      <c r="W166" s="84">
        <v>0.83854767499821981</v>
      </c>
      <c r="X166" s="84">
        <v>0.84278881530537164</v>
      </c>
      <c r="Y166" s="84">
        <v>0.85353022858363603</v>
      </c>
      <c r="Z166" s="84">
        <v>0.86296909492273732</v>
      </c>
      <c r="AA166" s="84">
        <v>0.83253035320088298</v>
      </c>
      <c r="AB166" s="84">
        <v>0.86268069500818911</v>
      </c>
      <c r="AC166" s="84">
        <v>0.85618889940081988</v>
      </c>
      <c r="AD166" s="84">
        <v>0.83149781029694503</v>
      </c>
      <c r="AE166" s="84">
        <v>0.84405813097866078</v>
      </c>
      <c r="AF166" s="84">
        <v>0.85160756248664815</v>
      </c>
      <c r="AG166" s="84">
        <v>0.84477557027225902</v>
      </c>
      <c r="AH166" s="84">
        <v>0.84487823114719074</v>
      </c>
      <c r="AI166" s="84">
        <v>0.83855292672505877</v>
      </c>
      <c r="AJ166" s="84">
        <v>0.83673657100809418</v>
      </c>
      <c r="AK166" s="84">
        <v>0.85243359680979847</v>
      </c>
      <c r="AL166" s="84">
        <v>0.85730316409124352</v>
      </c>
      <c r="AM166" s="84">
        <v>0.82435911130100403</v>
      </c>
      <c r="AN166" s="84">
        <v>0.8572935804315317</v>
      </c>
      <c r="AO166" s="84">
        <v>0.85803065768440279</v>
      </c>
      <c r="AP166" s="84">
        <v>0.83433392081464075</v>
      </c>
      <c r="AQ166" s="84">
        <v>0.84346946284032376</v>
      </c>
      <c r="AR166" s="84">
        <v>0.85166800185145619</v>
      </c>
      <c r="AS166" s="84">
        <v>0.84416850625459894</v>
      </c>
      <c r="AT166" s="84">
        <v>0.84312833796197395</v>
      </c>
      <c r="AU166" s="84">
        <v>0.85230889055045211</v>
      </c>
      <c r="AV166" s="84">
        <v>0.83524650478292861</v>
      </c>
      <c r="AW166" s="84">
        <v>0.84705716371145756</v>
      </c>
      <c r="AX166" s="84">
        <v>0.86508462104488593</v>
      </c>
      <c r="AY166" s="84">
        <v>0.82060279142633341</v>
      </c>
      <c r="AZ166" s="84">
        <v>0.84232179733675139</v>
      </c>
      <c r="BA166" s="84">
        <v>0.85316343424787133</v>
      </c>
      <c r="BB166" s="84">
        <v>0.78617282631916263</v>
      </c>
      <c r="BC166" s="84">
        <v>0.71594922737306843</v>
      </c>
      <c r="BD166" s="84">
        <v>0.12080751976073488</v>
      </c>
      <c r="BE166" s="84">
        <v>0.77126563649742452</v>
      </c>
      <c r="BF166" s="84">
        <v>0.77378222245958839</v>
      </c>
      <c r="BG166" s="84">
        <v>0.78886099836217338</v>
      </c>
      <c r="BH166" s="84">
        <v>0.76650110375275937</v>
      </c>
      <c r="BI166" s="84">
        <v>0.77142526525671151</v>
      </c>
      <c r="BJ166" s="84">
        <v>0.79667034584253127</v>
      </c>
      <c r="BK166" s="84">
        <v>0.76133838923306985</v>
      </c>
      <c r="BL166" s="84">
        <v>0.85500783308409889</v>
      </c>
      <c r="BM166" s="84">
        <v>0.86356039104383475</v>
      </c>
      <c r="BN166" s="84">
        <v>0.79100797550380975</v>
      </c>
      <c r="BO166" s="84">
        <v>0.77384105960264904</v>
      </c>
      <c r="BP166" s="84">
        <v>0.79236808374279</v>
      </c>
      <c r="BQ166" s="84">
        <v>0.79952170713760118</v>
      </c>
      <c r="BR166" s="84">
        <v>0.81374875382752965</v>
      </c>
      <c r="BS166" s="84">
        <v>0.81923200170903654</v>
      </c>
      <c r="BT166" s="84">
        <v>0.79153789551140541</v>
      </c>
      <c r="BU166" s="84">
        <v>0.79922194331695506</v>
      </c>
      <c r="BV166" s="84">
        <v>0.8682303164091244</v>
      </c>
      <c r="BW166" s="84">
        <v>0.83747943815424053</v>
      </c>
      <c r="BX166" s="84">
        <v>0.88819162572099974</v>
      </c>
      <c r="BY166" s="84">
        <v>0.90568038473667611</v>
      </c>
      <c r="BZ166" s="84">
        <v>0.89068397066153959</v>
      </c>
      <c r="CA166" s="84">
        <v>0.86291390728476824</v>
      </c>
      <c r="CB166" s="84">
        <v>0.83699886064231288</v>
      </c>
      <c r="CC166" s="84">
        <v>0.82775938189845477</v>
      </c>
      <c r="CD166" s="84">
        <v>0.86457478815068001</v>
      </c>
      <c r="CE166" s="84">
        <v>0.86204692729473764</v>
      </c>
      <c r="CF166" s="84">
        <v>0.85486561810154527</v>
      </c>
      <c r="CG166" s="84">
        <v>0.8759862564978993</v>
      </c>
      <c r="CH166" s="84">
        <v>0.90505886681383374</v>
      </c>
      <c r="CI166" s="84">
        <v>0.88739754682047989</v>
      </c>
      <c r="CJ166" s="84">
        <v>0.91496653136794137</v>
      </c>
      <c r="CK166" s="84">
        <v>0.91612049935297257</v>
      </c>
      <c r="CL166" s="84">
        <v>0.91662216050701417</v>
      </c>
      <c r="CM166" s="84">
        <v>0.71440397350993379</v>
      </c>
      <c r="CN166" s="84">
        <v>0.32438759524318167</v>
      </c>
      <c r="CO166" s="84">
        <v>0.86055923473142015</v>
      </c>
      <c r="CP166" s="84">
        <v>0.86948123620309048</v>
      </c>
      <c r="CQ166" s="84">
        <v>0.87046740368867048</v>
      </c>
      <c r="CR166" s="84">
        <v>0.8728844738778514</v>
      </c>
      <c r="CS166" s="84">
        <v>0.88778929003774121</v>
      </c>
      <c r="CT166" s="84">
        <v>0.90789183222958059</v>
      </c>
      <c r="CU166" s="84">
        <v>0.88917788221889915</v>
      </c>
      <c r="CV166" s="84">
        <v>0.91050514491205581</v>
      </c>
      <c r="CW166" s="84">
        <v>0.91137653736991486</v>
      </c>
      <c r="CX166" s="84">
        <v>0.91074734743288466</v>
      </c>
      <c r="CY166" s="84">
        <v>0.88685614422369385</v>
      </c>
      <c r="CZ166" s="84">
        <v>0.87698844620095417</v>
      </c>
      <c r="DA166" s="84">
        <v>0.86296909492273732</v>
      </c>
      <c r="DB166" s="84">
        <v>0.86485971658477534</v>
      </c>
      <c r="DC166" s="84">
        <v>0.87521362956633197</v>
      </c>
      <c r="DD166" s="84">
        <v>0.86771523178807952</v>
      </c>
      <c r="DE166" s="84">
        <v>0.88883963540554012</v>
      </c>
      <c r="DF166" s="84">
        <v>0.91073390360559237</v>
      </c>
      <c r="DG166" s="84">
        <v>0.88383002207505523</v>
      </c>
      <c r="DH166" s="84">
        <v>0.91014206366161077</v>
      </c>
      <c r="DI166" s="84">
        <v>0.91179044465468306</v>
      </c>
      <c r="DJ166" s="84">
        <v>0.91036281421348719</v>
      </c>
      <c r="DK166" s="84">
        <v>0.8881254598969831</v>
      </c>
      <c r="DL166" s="84">
        <v>0.86226046784875021</v>
      </c>
      <c r="DM166" s="84">
        <v>0.8568064753495217</v>
      </c>
      <c r="DN166" s="84">
        <v>0.87539877519048637</v>
      </c>
      <c r="DO166" s="84">
        <v>0.87312531154311757</v>
      </c>
      <c r="DP166" s="84">
        <v>0.84858351729212655</v>
      </c>
      <c r="DQ166" s="84">
        <v>0.88463113294880014</v>
      </c>
      <c r="DR166" s="84">
        <v>0.9116629874908021</v>
      </c>
      <c r="DS166" s="84">
        <v>0.8849515772982981</v>
      </c>
      <c r="DT166" s="84">
        <v>0.90918073061311688</v>
      </c>
      <c r="DU166" s="84">
        <v>0.90928729107537054</v>
      </c>
      <c r="DV166" s="84">
        <v>0.90795236060670792</v>
      </c>
      <c r="DW166" s="84">
        <v>0.41254231052244295</v>
      </c>
      <c r="DX166" s="84">
        <v>0</v>
      </c>
      <c r="DY166" s="84">
        <v>0.79480500367917584</v>
      </c>
      <c r="DZ166" s="84">
        <v>0.87193797621590829</v>
      </c>
      <c r="EA166" s="84">
        <v>0.86966638182724487</v>
      </c>
      <c r="EB166" s="84">
        <v>0.84931015452538627</v>
      </c>
      <c r="EC166" s="84">
        <v>0.86941705832087157</v>
      </c>
      <c r="ED166" s="84">
        <v>0.89683590875643859</v>
      </c>
      <c r="EE166" s="84">
        <v>0.87710781172114227</v>
      </c>
      <c r="EF166" s="84">
        <v>0.90829060742006695</v>
      </c>
      <c r="EG166" s="84">
        <v>0.90916495394686769</v>
      </c>
      <c r="EH166" s="84">
        <v>0.90886740724916326</v>
      </c>
      <c r="EI166" s="84">
        <v>0.89023178807947023</v>
      </c>
      <c r="EJ166" s="84">
        <v>0.85040411592964471</v>
      </c>
      <c r="EK166" s="84">
        <v>0.85334805003679171</v>
      </c>
      <c r="EL166" s="84">
        <v>0.87056718649861142</v>
      </c>
      <c r="EM166" s="84">
        <v>0.86487039806309196</v>
      </c>
      <c r="EN166" s="84">
        <v>0.86541574687270051</v>
      </c>
      <c r="EO166" s="84">
        <v>0.8811133660898669</v>
      </c>
      <c r="EP166" s="84">
        <v>0.90277777777777779</v>
      </c>
      <c r="EQ166" s="84">
        <v>0.88782480595314384</v>
      </c>
      <c r="ER166" s="84">
        <v>0.9037758135725984</v>
      </c>
      <c r="ES166" s="84">
        <v>0.90441895301166819</v>
      </c>
      <c r="ET166" s="84">
        <v>0.90492594175033825</v>
      </c>
      <c r="EU166" s="84">
        <v>0.86149742457689482</v>
      </c>
      <c r="EV166" s="84">
        <v>0.86199351990315465</v>
      </c>
      <c r="EW166" s="84">
        <v>0.83784032376747608</v>
      </c>
      <c r="EX166" s="84">
        <v>0.85995691803745633</v>
      </c>
      <c r="EY166" s="84">
        <v>0.87066331980346079</v>
      </c>
      <c r="EZ166" s="84">
        <v>0.8538354488594555</v>
      </c>
      <c r="FA166" s="84">
        <v>0.86461048209072133</v>
      </c>
      <c r="FB166" s="84">
        <v>0.89023178807947023</v>
      </c>
      <c r="FC166" s="84">
        <v>0.86786824396496465</v>
      </c>
      <c r="FD166" s="84">
        <v>0.88208538061667729</v>
      </c>
      <c r="FE166" s="84">
        <v>0.88183144118574575</v>
      </c>
      <c r="FF166" s="84">
        <v>0.88092822046571251</v>
      </c>
      <c r="FG166" s="84">
        <v>8.3785871964679917E-2</v>
      </c>
      <c r="FH166" s="84">
        <v>0.80258847824538915</v>
      </c>
      <c r="FI166" s="84">
        <v>0.81108342531273003</v>
      </c>
      <c r="FJ166" s="84">
        <v>0.85588015381328775</v>
      </c>
      <c r="FK166" s="84">
        <v>0.85835469628996652</v>
      </c>
      <c r="FL166" s="84">
        <v>0.83583517292126563</v>
      </c>
      <c r="FM166" s="84">
        <v>0.86554689168980992</v>
      </c>
      <c r="FN166" s="84">
        <v>0.87116436718175139</v>
      </c>
      <c r="FO166" s="84">
        <v>0.85137613045645522</v>
      </c>
      <c r="FP166" s="84">
        <v>0.87574770348216191</v>
      </c>
      <c r="FQ166" s="84">
        <v>0.87595592872910755</v>
      </c>
      <c r="FR166" s="84">
        <v>0.8781154311756747</v>
      </c>
      <c r="FS166" s="84">
        <v>0.8307855040470935</v>
      </c>
      <c r="FT166" s="84">
        <v>0.81358149967955562</v>
      </c>
      <c r="FU166" s="84">
        <v>0.80156364974245764</v>
      </c>
      <c r="FV166" s="84">
        <v>0.85071743929359822</v>
      </c>
      <c r="FW166" s="84">
        <v>0.84175202948088013</v>
      </c>
      <c r="FX166" s="84">
        <v>0.82862398822663719</v>
      </c>
      <c r="FY166" s="84">
        <v>0.85693049918108666</v>
      </c>
      <c r="FZ166" s="84">
        <v>0.86057763061074322</v>
      </c>
      <c r="GA166" s="84">
        <v>0.85732927437157302</v>
      </c>
    </row>
    <row r="167" spans="2:183">
      <c r="B167" s="96" t="s">
        <v>6</v>
      </c>
      <c r="C167" s="166" t="s">
        <v>268</v>
      </c>
      <c r="D167" s="169">
        <v>1064817.3799999999</v>
      </c>
      <c r="E167" s="170">
        <v>948633.94</v>
      </c>
      <c r="F167" s="170">
        <v>1036278.56</v>
      </c>
      <c r="G167" s="170">
        <v>1017558.94</v>
      </c>
      <c r="H167" s="170">
        <v>1053891.1200000001</v>
      </c>
      <c r="I167" s="170">
        <v>994824.5</v>
      </c>
      <c r="J167" s="170">
        <v>1034425</v>
      </c>
      <c r="K167" s="170">
        <v>1037299.12</v>
      </c>
      <c r="L167" s="170">
        <v>1003356</v>
      </c>
      <c r="M167" s="170">
        <v>1058047.75</v>
      </c>
      <c r="N167" s="170">
        <v>1026846.25</v>
      </c>
      <c r="O167" s="170">
        <v>1043495.19</v>
      </c>
      <c r="P167" s="170">
        <v>1079868.5</v>
      </c>
      <c r="Q167" s="170">
        <v>965974.38</v>
      </c>
      <c r="R167" s="170">
        <v>1027623.06</v>
      </c>
      <c r="S167" s="170">
        <v>139449.19</v>
      </c>
      <c r="T167" s="170">
        <v>202856.28</v>
      </c>
      <c r="U167" s="170">
        <v>1012556.5</v>
      </c>
      <c r="V167" s="170">
        <v>1034823.69</v>
      </c>
      <c r="W167" s="170">
        <v>1034577.06</v>
      </c>
      <c r="X167" s="170">
        <v>1005771.06</v>
      </c>
      <c r="Y167" s="170">
        <v>1051055.75</v>
      </c>
      <c r="Z167" s="170">
        <v>1027582.12</v>
      </c>
      <c r="AA167" s="170">
        <v>1028016.69</v>
      </c>
      <c r="AB167" s="170">
        <v>1051940.5</v>
      </c>
      <c r="AC167" s="170">
        <v>943924.94</v>
      </c>
      <c r="AD167" s="170">
        <v>1017512.88</v>
      </c>
      <c r="AE167" s="170">
        <v>997614</v>
      </c>
      <c r="AF167" s="170">
        <v>1039348.75</v>
      </c>
      <c r="AG167" s="170">
        <v>998476.44</v>
      </c>
      <c r="AH167" s="170">
        <v>1032067.88</v>
      </c>
      <c r="AI167" s="170">
        <v>1025169.31</v>
      </c>
      <c r="AJ167" s="170">
        <v>989846.88</v>
      </c>
      <c r="AK167" s="170">
        <v>1040348.56</v>
      </c>
      <c r="AL167" s="170">
        <v>1011916.19</v>
      </c>
      <c r="AM167" s="170">
        <v>1009085.12</v>
      </c>
      <c r="AN167" s="170">
        <v>1050528.25</v>
      </c>
      <c r="AO167" s="170">
        <v>983963.44</v>
      </c>
      <c r="AP167" s="170">
        <v>1024949.06</v>
      </c>
      <c r="AQ167" s="170">
        <v>1001414.81</v>
      </c>
      <c r="AR167" s="170">
        <v>1044246.12</v>
      </c>
      <c r="AS167" s="170">
        <v>1002347.81</v>
      </c>
      <c r="AT167" s="170">
        <v>1034982.88</v>
      </c>
      <c r="AU167" s="170">
        <v>1045511.19</v>
      </c>
      <c r="AV167" s="170">
        <v>992765.81</v>
      </c>
      <c r="AW167" s="170">
        <v>1039045.19</v>
      </c>
      <c r="AX167" s="170">
        <v>1025231.5</v>
      </c>
      <c r="AY167" s="170">
        <v>1009622.75</v>
      </c>
      <c r="AZ167" s="170">
        <v>1039146.88</v>
      </c>
      <c r="BA167" s="170">
        <v>949514.19</v>
      </c>
      <c r="BB167" s="170">
        <v>977484.75</v>
      </c>
      <c r="BC167" s="170">
        <v>863777.31</v>
      </c>
      <c r="BD167" s="170">
        <v>151157.48000000001</v>
      </c>
      <c r="BE167" s="170">
        <v>930225.69</v>
      </c>
      <c r="BF167" s="170">
        <v>964064.12</v>
      </c>
      <c r="BG167" s="170">
        <v>980830.94</v>
      </c>
      <c r="BH167" s="170">
        <v>925041.06</v>
      </c>
      <c r="BI167" s="170">
        <v>961672</v>
      </c>
      <c r="BJ167" s="170">
        <v>957614.75</v>
      </c>
      <c r="BK167" s="170">
        <v>949425.12</v>
      </c>
      <c r="BL167" s="170">
        <v>1053196.1200000001</v>
      </c>
      <c r="BM167" s="170">
        <v>960265.31</v>
      </c>
      <c r="BN167" s="170">
        <v>982657.56</v>
      </c>
      <c r="BO167" s="170">
        <v>932702.75</v>
      </c>
      <c r="BP167" s="170">
        <v>985005.44</v>
      </c>
      <c r="BQ167" s="170">
        <v>960745.62</v>
      </c>
      <c r="BR167" s="170">
        <v>1008505.94</v>
      </c>
      <c r="BS167" s="170">
        <v>1014617.88</v>
      </c>
      <c r="BT167" s="170">
        <v>951979.06</v>
      </c>
      <c r="BU167" s="170">
        <v>992498.12</v>
      </c>
      <c r="BV167" s="170">
        <v>1035071</v>
      </c>
      <c r="BW167" s="170">
        <v>1034469.06</v>
      </c>
      <c r="BX167" s="170">
        <v>1091828.3799999999</v>
      </c>
      <c r="BY167" s="170">
        <v>1003674.31</v>
      </c>
      <c r="BZ167" s="170">
        <v>1094259.5</v>
      </c>
      <c r="CA167" s="170">
        <v>1029071</v>
      </c>
      <c r="CB167" s="170">
        <v>1034877.56</v>
      </c>
      <c r="CC167" s="170">
        <v>991147.88</v>
      </c>
      <c r="CD167" s="170">
        <v>1065493</v>
      </c>
      <c r="CE167" s="170">
        <v>1062877.75</v>
      </c>
      <c r="CF167" s="170">
        <v>1020944.12</v>
      </c>
      <c r="CG167" s="170">
        <v>1078613.3799999999</v>
      </c>
      <c r="CH167" s="170">
        <v>1074813.3799999999</v>
      </c>
      <c r="CI167" s="170">
        <v>1091260.5</v>
      </c>
      <c r="CJ167" s="170">
        <v>1121978.6200000001</v>
      </c>
      <c r="CK167" s="170">
        <v>1050873</v>
      </c>
      <c r="CL167" s="170">
        <v>1123931.5</v>
      </c>
      <c r="CM167" s="170">
        <v>849569.56</v>
      </c>
      <c r="CN167" s="170">
        <v>401077.28</v>
      </c>
      <c r="CO167" s="170">
        <v>1026641.88</v>
      </c>
      <c r="CP167" s="170">
        <v>1071172.75</v>
      </c>
      <c r="CQ167" s="170">
        <v>1072487.75</v>
      </c>
      <c r="CR167" s="170">
        <v>1040584.19</v>
      </c>
      <c r="CS167" s="170">
        <v>1091809.3799999999</v>
      </c>
      <c r="CT167" s="170">
        <v>1077917.3799999999</v>
      </c>
      <c r="CU167" s="170">
        <v>1093259</v>
      </c>
      <c r="CV167" s="170">
        <v>1116758.25</v>
      </c>
      <c r="CW167" s="170">
        <v>1009687.38</v>
      </c>
      <c r="CX167" s="170">
        <v>1117193.75</v>
      </c>
      <c r="CY167" s="170">
        <v>1055225.8799999999</v>
      </c>
      <c r="CZ167" s="170">
        <v>1079470.25</v>
      </c>
      <c r="DA167" s="170">
        <v>1029526.06</v>
      </c>
      <c r="DB167" s="170">
        <v>1066137</v>
      </c>
      <c r="DC167" s="170">
        <v>1077750.5</v>
      </c>
      <c r="DD167" s="170">
        <v>1034843.56</v>
      </c>
      <c r="DE167" s="170">
        <v>1092854.1200000001</v>
      </c>
      <c r="DF167" s="170">
        <v>1081103.5</v>
      </c>
      <c r="DG167" s="170">
        <v>1087073.25</v>
      </c>
      <c r="DH167" s="170">
        <v>1116364.25</v>
      </c>
      <c r="DI167" s="170">
        <v>1010082.44</v>
      </c>
      <c r="DJ167" s="170">
        <v>1116577.5</v>
      </c>
      <c r="DK167" s="170">
        <v>1056584.75</v>
      </c>
      <c r="DL167" s="170">
        <v>1062789.75</v>
      </c>
      <c r="DM167" s="170">
        <v>1022584.31</v>
      </c>
      <c r="DN167" s="170">
        <v>1077776</v>
      </c>
      <c r="DO167" s="170">
        <v>1075483.6200000001</v>
      </c>
      <c r="DP167" s="170">
        <v>1014123</v>
      </c>
      <c r="DQ167" s="170">
        <v>1088169</v>
      </c>
      <c r="DR167" s="170">
        <v>1082162.1200000001</v>
      </c>
      <c r="DS167" s="170">
        <v>1088269.8799999999</v>
      </c>
      <c r="DT167" s="170">
        <v>1115241.3799999999</v>
      </c>
      <c r="DU167" s="170">
        <v>1007526.81</v>
      </c>
      <c r="DV167" s="170">
        <v>1113780</v>
      </c>
      <c r="DW167" s="170">
        <v>491057.34</v>
      </c>
      <c r="DX167" s="170">
        <v>0</v>
      </c>
      <c r="DY167" s="170">
        <v>948990.5</v>
      </c>
      <c r="DZ167" s="170">
        <v>1074038.6200000001</v>
      </c>
      <c r="EA167" s="170">
        <v>1071486</v>
      </c>
      <c r="EB167" s="170">
        <v>1014720.25</v>
      </c>
      <c r="EC167" s="170">
        <v>1071210.25</v>
      </c>
      <c r="ED167" s="170">
        <v>1066107.1200000001</v>
      </c>
      <c r="EE167" s="170">
        <v>1079516.6200000001</v>
      </c>
      <c r="EF167" s="170">
        <v>1104034.1200000001</v>
      </c>
      <c r="EG167" s="170">
        <v>1033740.12</v>
      </c>
      <c r="EH167" s="170">
        <v>1104658.75</v>
      </c>
      <c r="EI167" s="170">
        <v>1049207.6200000001</v>
      </c>
      <c r="EJ167" s="170">
        <v>1040222.75</v>
      </c>
      <c r="EK167" s="170">
        <v>1009336.31</v>
      </c>
      <c r="EL167" s="170">
        <v>1062770.1200000001</v>
      </c>
      <c r="EM167" s="170">
        <v>1056480</v>
      </c>
      <c r="EN167" s="170">
        <v>1022906</v>
      </c>
      <c r="EO167" s="170">
        <v>1074448.25</v>
      </c>
      <c r="EP167" s="170">
        <v>1062658.3799999999</v>
      </c>
      <c r="EQ167" s="170">
        <v>1081521.3799999999</v>
      </c>
      <c r="ER167" s="170">
        <v>1104028.25</v>
      </c>
      <c r="ES167" s="170">
        <v>997860.62</v>
      </c>
      <c r="ET167" s="170">
        <v>1105236.25</v>
      </c>
      <c r="EU167" s="170">
        <v>1022903.25</v>
      </c>
      <c r="EV167" s="170">
        <v>1057352.75</v>
      </c>
      <c r="EW167" s="170">
        <v>997653.94</v>
      </c>
      <c r="EX167" s="170">
        <v>1055762.75</v>
      </c>
      <c r="EY167" s="170">
        <v>1067530.5</v>
      </c>
      <c r="EZ167" s="170">
        <v>1014711.75</v>
      </c>
      <c r="FA167" s="170">
        <v>1061003.5</v>
      </c>
      <c r="FB167" s="170">
        <v>1054248.6200000001</v>
      </c>
      <c r="FC167" s="170">
        <v>1064443.6200000001</v>
      </c>
      <c r="FD167" s="170">
        <v>1084727.6200000001</v>
      </c>
      <c r="FE167" s="170">
        <v>979422.69</v>
      </c>
      <c r="FF167" s="170">
        <v>1082880.75</v>
      </c>
      <c r="FG167" s="170">
        <v>100306.99</v>
      </c>
      <c r="FH167" s="170">
        <v>992962.06</v>
      </c>
      <c r="FI167" s="170">
        <v>973225.31</v>
      </c>
      <c r="FJ167" s="170">
        <v>1055454.3799999999</v>
      </c>
      <c r="FK167" s="170">
        <v>1058135.3799999999</v>
      </c>
      <c r="FL167" s="170">
        <v>999865.44</v>
      </c>
      <c r="FM167" s="170">
        <v>1066405.8799999999</v>
      </c>
      <c r="FN167" s="170">
        <v>1038531.12</v>
      </c>
      <c r="FO167" s="170">
        <v>1050825.6200000001</v>
      </c>
      <c r="FP167" s="170">
        <v>1077556.6200000001</v>
      </c>
      <c r="FQ167" s="170">
        <v>973263.94</v>
      </c>
      <c r="FR167" s="170">
        <v>1079714.6200000001</v>
      </c>
      <c r="FS167" s="170">
        <v>994318.19</v>
      </c>
      <c r="FT167" s="170">
        <v>1008554.75</v>
      </c>
      <c r="FU167" s="170">
        <v>963129.19</v>
      </c>
      <c r="FV167" s="170">
        <v>1049530.75</v>
      </c>
      <c r="FW167" s="170">
        <v>1039872</v>
      </c>
      <c r="FX167" s="170">
        <v>992168.38</v>
      </c>
      <c r="FY167" s="170">
        <v>1056513.25</v>
      </c>
      <c r="FZ167" s="170">
        <v>1026843.62</v>
      </c>
      <c r="GA167" s="170">
        <v>1057289.6200000001</v>
      </c>
    </row>
    <row r="168" spans="2:183" s="41" customFormat="1">
      <c r="B168" s="171" t="s">
        <v>6</v>
      </c>
      <c r="C168" s="172" t="s">
        <v>269</v>
      </c>
      <c r="D168" s="455">
        <v>10.953131996355735</v>
      </c>
      <c r="E168" s="456">
        <v>10.965953585366304</v>
      </c>
      <c r="F168" s="456">
        <v>10.976084182153595</v>
      </c>
      <c r="G168" s="456">
        <v>10.958463099688021</v>
      </c>
      <c r="H168" s="456">
        <v>10.958808922681465</v>
      </c>
      <c r="I168" s="456">
        <v>10.985859422450444</v>
      </c>
      <c r="J168" s="456">
        <v>10.981414744443581</v>
      </c>
      <c r="K168" s="456">
        <v>10.977198140023154</v>
      </c>
      <c r="L168" s="456">
        <v>10.978117204254016</v>
      </c>
      <c r="M168" s="456">
        <v>10.957889116966562</v>
      </c>
      <c r="N168" s="456">
        <v>10.953026666666666</v>
      </c>
      <c r="O168" s="456">
        <v>10.972794389810975</v>
      </c>
      <c r="P168" s="456">
        <v>10.939100386470777</v>
      </c>
      <c r="Q168" s="456">
        <v>10.953332350606646</v>
      </c>
      <c r="R168" s="456">
        <v>10.992526725756413</v>
      </c>
      <c r="S168" s="456">
        <v>10.944401801971495</v>
      </c>
      <c r="T168" s="456">
        <v>10.968880381533271</v>
      </c>
      <c r="U168" s="456">
        <v>10.967662095708498</v>
      </c>
      <c r="V168" s="456">
        <v>10.980445958459677</v>
      </c>
      <c r="W168" s="456">
        <v>10.982095157622991</v>
      </c>
      <c r="X168" s="456">
        <v>10.976678089666915</v>
      </c>
      <c r="Y168" s="456">
        <v>10.961171250091251</v>
      </c>
      <c r="Z168" s="456">
        <v>10.952464453966021</v>
      </c>
      <c r="AA168" s="456">
        <v>10.99132896588349</v>
      </c>
      <c r="AB168" s="456">
        <v>10.854034895838707</v>
      </c>
      <c r="AC168" s="456">
        <v>10.864797788193261</v>
      </c>
      <c r="AD168" s="456">
        <v>10.892533960992269</v>
      </c>
      <c r="AE168" s="456">
        <v>10.871281302443171</v>
      </c>
      <c r="AF168" s="456">
        <v>10.863553458133433</v>
      </c>
      <c r="AG168" s="456">
        <v>10.871438961717695</v>
      </c>
      <c r="AH168" s="456">
        <v>10.873372314759211</v>
      </c>
      <c r="AI168" s="456">
        <v>10.882163195086873</v>
      </c>
      <c r="AJ168" s="456">
        <v>10.881025392986698</v>
      </c>
      <c r="AK168" s="456">
        <v>10.86346649847858</v>
      </c>
      <c r="AL168" s="456">
        <v>10.856770916035448</v>
      </c>
      <c r="AM168" s="456">
        <v>10.895859058996802</v>
      </c>
      <c r="AN168" s="456">
        <v>10.907576839761779</v>
      </c>
      <c r="AO168" s="456">
        <v>10.911638504389048</v>
      </c>
      <c r="AP168" s="456">
        <v>10.934841641221004</v>
      </c>
      <c r="AQ168" s="456">
        <v>10.920315914592921</v>
      </c>
      <c r="AR168" s="456">
        <v>10.913967516024021</v>
      </c>
      <c r="AS168" s="456">
        <v>10.921438797969012</v>
      </c>
      <c r="AT168" s="456">
        <v>10.926714527523687</v>
      </c>
      <c r="AU168" s="456">
        <v>10.918972794137844</v>
      </c>
      <c r="AV168" s="456">
        <v>10.932580940005286</v>
      </c>
      <c r="AW168" s="456">
        <v>10.918722630164902</v>
      </c>
      <c r="AX168" s="456">
        <v>10.900687917322331</v>
      </c>
      <c r="AY168" s="456">
        <v>10.951566767690135</v>
      </c>
      <c r="AZ168" s="456">
        <v>10.981180135644374</v>
      </c>
      <c r="BA168" s="456">
        <v>10.967887959414222</v>
      </c>
      <c r="BB168" s="456">
        <v>11.06731010916897</v>
      </c>
      <c r="BC168" s="456">
        <v>11.097115933091807</v>
      </c>
      <c r="BD168" s="456">
        <v>11.137450633657531</v>
      </c>
      <c r="BE168" s="456">
        <v>11.093661331870438</v>
      </c>
      <c r="BF168" s="456">
        <v>11.090146657434696</v>
      </c>
      <c r="BG168" s="456">
        <v>11.067353690543623</v>
      </c>
      <c r="BH168" s="456">
        <v>11.100403916768666</v>
      </c>
      <c r="BI168" s="456">
        <v>11.09642877747649</v>
      </c>
      <c r="BJ168" s="456">
        <v>11.05611968042118</v>
      </c>
      <c r="BK168" s="456">
        <v>11.100258851093979</v>
      </c>
      <c r="BL168" s="456">
        <v>10.964511165478113</v>
      </c>
      <c r="BM168" s="456">
        <v>10.958530113937226</v>
      </c>
      <c r="BN168" s="456">
        <v>11.057869352388455</v>
      </c>
      <c r="BO168" s="456">
        <v>11.086183021917938</v>
      </c>
      <c r="BP168" s="456">
        <v>11.06526380117235</v>
      </c>
      <c r="BQ168" s="456">
        <v>11.052708342920251</v>
      </c>
      <c r="BR168" s="456">
        <v>11.03159326880974</v>
      </c>
      <c r="BS168" s="456">
        <v>11.024165379124209</v>
      </c>
      <c r="BT168" s="456">
        <v>11.06232058194664</v>
      </c>
      <c r="BU168" s="456">
        <v>11.053820569589696</v>
      </c>
      <c r="BV168" s="456">
        <v>10.965432124923193</v>
      </c>
      <c r="BW168" s="456">
        <v>10.994955348730134</v>
      </c>
      <c r="BX168" s="456">
        <v>10.942028000761651</v>
      </c>
      <c r="BY168" s="456">
        <v>10.921231822870649</v>
      </c>
      <c r="BZ168" s="456">
        <v>10.935705505531516</v>
      </c>
      <c r="CA168" s="456">
        <v>10.969035132599982</v>
      </c>
      <c r="CB168" s="456">
        <v>11.005612569364832</v>
      </c>
      <c r="CC168" s="456">
        <v>11.013488454785875</v>
      </c>
      <c r="CD168" s="456">
        <v>10.969785891640454</v>
      </c>
      <c r="CE168" s="456">
        <v>10.974949352475791</v>
      </c>
      <c r="CF168" s="456">
        <v>10.984863836720482</v>
      </c>
      <c r="CG168" s="456">
        <v>10.960203756053643</v>
      </c>
      <c r="CH168" s="456">
        <v>10.923122217931258</v>
      </c>
      <c r="CI168" s="456">
        <v>10.946123123616827</v>
      </c>
      <c r="CJ168" s="456">
        <v>10.915144516543279</v>
      </c>
      <c r="CK168" s="456">
        <v>10.91469101771281</v>
      </c>
      <c r="CL168" s="456">
        <v>10.914393505345855</v>
      </c>
      <c r="CM168" s="456">
        <v>10.938194412256985</v>
      </c>
      <c r="CN168" s="456">
        <v>11.005605466070302</v>
      </c>
      <c r="CO168" s="456">
        <v>10.973085506626763</v>
      </c>
      <c r="CP168" s="456">
        <v>10.966029729425374</v>
      </c>
      <c r="CQ168" s="456">
        <v>10.967053062429883</v>
      </c>
      <c r="CR168" s="456">
        <v>10.965059957850368</v>
      </c>
      <c r="CS168" s="456">
        <v>10.946796299898333</v>
      </c>
      <c r="CT168" s="456">
        <v>10.920484874273093</v>
      </c>
      <c r="CU168" s="456">
        <v>10.944212753944688</v>
      </c>
      <c r="CV168" s="456">
        <v>10.917592557380361</v>
      </c>
      <c r="CW168" s="456">
        <v>10.917994316559833</v>
      </c>
      <c r="CX168" s="456">
        <v>10.918945532023027</v>
      </c>
      <c r="CY168" s="456">
        <v>10.944169510158785</v>
      </c>
      <c r="CZ168" s="456">
        <v>10.956375878094754</v>
      </c>
      <c r="DA168" s="456">
        <v>10.973183901430369</v>
      </c>
      <c r="DB168" s="456">
        <v>10.972800009880427</v>
      </c>
      <c r="DC168" s="456">
        <v>10.961103483346045</v>
      </c>
      <c r="DD168" s="456">
        <v>10.969530411923087</v>
      </c>
      <c r="DE168" s="456">
        <v>10.944322913641471</v>
      </c>
      <c r="DF168" s="456">
        <v>10.918584145693496</v>
      </c>
      <c r="DG168" s="456">
        <v>10.948135820249162</v>
      </c>
      <c r="DH168" s="456">
        <v>10.918094553491965</v>
      </c>
      <c r="DI168" s="456">
        <v>10.917308033185908</v>
      </c>
      <c r="DJ168" s="456">
        <v>10.917532153884963</v>
      </c>
      <c r="DK168" s="456">
        <v>10.942601261431072</v>
      </c>
      <c r="DL168" s="456">
        <v>10.971322948052226</v>
      </c>
      <c r="DM168" s="456">
        <v>10.977588350223291</v>
      </c>
      <c r="DN168" s="456">
        <v>10.959044514356485</v>
      </c>
      <c r="DO168" s="456">
        <v>10.964209847672134</v>
      </c>
      <c r="DP168" s="456">
        <v>10.992249994580416</v>
      </c>
      <c r="DQ168" s="456">
        <v>10.949246853083526</v>
      </c>
      <c r="DR168" s="456">
        <v>10.918137535816619</v>
      </c>
      <c r="DS168" s="456">
        <v>10.94629678431688</v>
      </c>
      <c r="DT168" s="456">
        <v>10.918645597752127</v>
      </c>
      <c r="DU168" s="456">
        <v>10.9196638675499</v>
      </c>
      <c r="DV168" s="456">
        <v>10.919090614981913</v>
      </c>
      <c r="DW168" s="456">
        <v>10.948491023731595</v>
      </c>
      <c r="DX168" s="456" t="e">
        <v>#DIV/0!</v>
      </c>
      <c r="DY168" s="456">
        <v>10.982262715944231</v>
      </c>
      <c r="DZ168" s="456">
        <v>10.964388660330554</v>
      </c>
      <c r="EA168" s="456">
        <v>10.966901326280579</v>
      </c>
      <c r="EB168" s="456">
        <v>10.989313601264932</v>
      </c>
      <c r="EC168" s="456">
        <v>10.967223141438456</v>
      </c>
      <c r="ED168" s="456">
        <v>10.933983426320973</v>
      </c>
      <c r="EE168" s="456">
        <v>10.95535540675761</v>
      </c>
      <c r="EF168" s="456">
        <v>10.81951490087318</v>
      </c>
      <c r="EG168" s="456">
        <v>10.818884851427949</v>
      </c>
      <c r="EH168" s="456">
        <v>10.81876592710698</v>
      </c>
      <c r="EI168" s="456">
        <v>10.840489533610233</v>
      </c>
      <c r="EJ168" s="456">
        <v>10.888075191180873</v>
      </c>
      <c r="EK168" s="456">
        <v>10.879282465292748</v>
      </c>
      <c r="EL168" s="456">
        <v>10.866436816866559</v>
      </c>
      <c r="EM168" s="456">
        <v>10.873274806253409</v>
      </c>
      <c r="EN168" s="456">
        <v>10.871800867273191</v>
      </c>
      <c r="EO168" s="456">
        <v>10.854350233059023</v>
      </c>
      <c r="EP168" s="456">
        <v>10.826881100356596</v>
      </c>
      <c r="EQ168" s="456">
        <v>10.843212057854586</v>
      </c>
      <c r="ER168" s="456">
        <v>10.873505756064066</v>
      </c>
      <c r="ES168" s="456">
        <v>10.873115680830569</v>
      </c>
      <c r="ET168" s="456">
        <v>10.871568318857401</v>
      </c>
      <c r="EU168" s="456">
        <v>10.921219384595673</v>
      </c>
      <c r="EV168" s="456">
        <v>10.918576349806587</v>
      </c>
      <c r="EW168" s="456">
        <v>10.952398067844987</v>
      </c>
      <c r="EX168" s="456">
        <v>10.927976627920216</v>
      </c>
      <c r="EY168" s="456">
        <v>10.913904786441178</v>
      </c>
      <c r="EZ168" s="456">
        <v>10.930979104695634</v>
      </c>
      <c r="FA168" s="456">
        <v>10.92311327261983</v>
      </c>
      <c r="FB168" s="456">
        <v>10.892573512698119</v>
      </c>
      <c r="FC168" s="456">
        <v>10.917393975925489</v>
      </c>
      <c r="FD168" s="456">
        <v>10.946119660534629</v>
      </c>
      <c r="FE168" s="456">
        <v>10.94556946040062</v>
      </c>
      <c r="FF168" s="456">
        <v>10.941836672830338</v>
      </c>
      <c r="FG168" s="456">
        <v>11.011613533570456</v>
      </c>
      <c r="FH168" s="456">
        <v>11.012599649535302</v>
      </c>
      <c r="FI168" s="456">
        <v>11.036679334173954</v>
      </c>
      <c r="FJ168" s="456">
        <v>10.976822148034902</v>
      </c>
      <c r="FK168" s="456">
        <v>10.97297943607346</v>
      </c>
      <c r="FL168" s="456">
        <v>11.003009067699621</v>
      </c>
      <c r="FM168" s="456">
        <v>10.966853628688076</v>
      </c>
      <c r="FN168" s="456">
        <v>10.965033624215643</v>
      </c>
      <c r="FO168" s="456">
        <v>10.986498478781353</v>
      </c>
      <c r="FP168" s="456">
        <v>10.952448239060834</v>
      </c>
      <c r="FQ168" s="456">
        <v>10.949698374303875</v>
      </c>
      <c r="FR168" s="456">
        <v>10.944791436478091</v>
      </c>
      <c r="FS168" s="456">
        <v>11.008471707095644</v>
      </c>
      <c r="FT168" s="456">
        <v>11.034395137908776</v>
      </c>
      <c r="FU168" s="456">
        <v>11.051903587083745</v>
      </c>
      <c r="FV168" s="456">
        <v>10.981456582926141</v>
      </c>
      <c r="FW168" s="456">
        <v>10.996281001829521</v>
      </c>
      <c r="FX168" s="456">
        <v>11.013324527129029</v>
      </c>
      <c r="FY168" s="456">
        <v>10.974366631695942</v>
      </c>
      <c r="FZ168" s="456">
        <v>10.975007161026912</v>
      </c>
      <c r="GA168" s="456">
        <v>10.977322723789866</v>
      </c>
    </row>
    <row r="169" spans="2:183">
      <c r="B169" s="96" t="s">
        <v>6</v>
      </c>
      <c r="C169" s="166" t="s">
        <v>37</v>
      </c>
      <c r="D169" s="99">
        <v>2491667</v>
      </c>
      <c r="E169" s="87">
        <v>2219800</v>
      </c>
      <c r="F169" s="87">
        <v>2424888</v>
      </c>
      <c r="G169" s="87">
        <v>2381083.5</v>
      </c>
      <c r="H169" s="87">
        <v>2466101.25</v>
      </c>
      <c r="I169" s="87">
        <v>2327884.25</v>
      </c>
      <c r="J169" s="87">
        <v>2420550</v>
      </c>
      <c r="K169" s="87">
        <v>2427276</v>
      </c>
      <c r="L169" s="87">
        <v>2347848</v>
      </c>
      <c r="M169" s="87">
        <v>2475827</v>
      </c>
      <c r="N169" s="87">
        <v>2402816.25</v>
      </c>
      <c r="O169" s="87">
        <v>2441774</v>
      </c>
      <c r="P169" s="87">
        <v>2602481.25</v>
      </c>
      <c r="Q169" s="87">
        <v>2327997</v>
      </c>
      <c r="R169" s="87">
        <v>2476569.25</v>
      </c>
      <c r="S169" s="87">
        <v>336072.5</v>
      </c>
      <c r="T169" s="87">
        <v>488883.19</v>
      </c>
      <c r="U169" s="87">
        <v>2440258.75</v>
      </c>
      <c r="V169" s="87">
        <v>2493922.5</v>
      </c>
      <c r="W169" s="87">
        <v>2493328.5</v>
      </c>
      <c r="X169" s="87">
        <v>2423905.75</v>
      </c>
      <c r="Y169" s="87">
        <v>2533042</v>
      </c>
      <c r="Z169" s="87">
        <v>2476471</v>
      </c>
      <c r="AA169" s="87">
        <v>2477518</v>
      </c>
      <c r="AB169" s="87">
        <v>2674037</v>
      </c>
      <c r="AC169" s="87">
        <v>2399461.5</v>
      </c>
      <c r="AD169" s="87">
        <v>2586521.25</v>
      </c>
      <c r="AE169" s="87">
        <v>2535937.5</v>
      </c>
      <c r="AF169" s="87">
        <v>2642028.75</v>
      </c>
      <c r="AG169" s="87">
        <v>2538131</v>
      </c>
      <c r="AH169" s="87">
        <v>2623520.75</v>
      </c>
      <c r="AI169" s="87">
        <v>2605984.25</v>
      </c>
      <c r="AJ169" s="87">
        <v>2516194.5</v>
      </c>
      <c r="AK169" s="87">
        <v>2644569.75</v>
      </c>
      <c r="AL169" s="87">
        <v>2572293.5</v>
      </c>
      <c r="AM169" s="87">
        <v>2565097.25</v>
      </c>
      <c r="AN169" s="87">
        <v>2789149</v>
      </c>
      <c r="AO169" s="87">
        <v>2612419.25</v>
      </c>
      <c r="AP169" s="87">
        <v>2721237</v>
      </c>
      <c r="AQ169" s="87">
        <v>2658753</v>
      </c>
      <c r="AR169" s="87">
        <v>2772470</v>
      </c>
      <c r="AS169" s="87">
        <v>2661230.5</v>
      </c>
      <c r="AT169" s="87">
        <v>2747875.75</v>
      </c>
      <c r="AU169" s="87">
        <v>2775828.25</v>
      </c>
      <c r="AV169" s="87">
        <v>2635790.25</v>
      </c>
      <c r="AW169" s="87">
        <v>2758661.5</v>
      </c>
      <c r="AX169" s="87">
        <v>2721986.5</v>
      </c>
      <c r="AY169" s="87">
        <v>2680545.5</v>
      </c>
      <c r="AZ169" s="87">
        <v>2897142.25</v>
      </c>
      <c r="BA169" s="87">
        <v>2647246.5</v>
      </c>
      <c r="BB169" s="87">
        <v>2725228.75</v>
      </c>
      <c r="BC169" s="87">
        <v>2408212.5</v>
      </c>
      <c r="BD169" s="87">
        <v>421427.19</v>
      </c>
      <c r="BE169" s="87">
        <v>2593470.75</v>
      </c>
      <c r="BF169" s="87">
        <v>2687812.25</v>
      </c>
      <c r="BG169" s="87">
        <v>2734558.25</v>
      </c>
      <c r="BH169" s="87">
        <v>2579016</v>
      </c>
      <c r="BI169" s="87">
        <v>2681143.25</v>
      </c>
      <c r="BJ169" s="87">
        <v>2669830.75</v>
      </c>
      <c r="BK169" s="87">
        <v>2646999</v>
      </c>
      <c r="BL169" s="87">
        <v>3024777</v>
      </c>
      <c r="BM169" s="87">
        <v>2757880</v>
      </c>
      <c r="BN169" s="87">
        <v>2822191</v>
      </c>
      <c r="BO169" s="87">
        <v>2678721</v>
      </c>
      <c r="BP169" s="87">
        <v>2828934.75</v>
      </c>
      <c r="BQ169" s="87">
        <v>2759260</v>
      </c>
      <c r="BR169" s="87">
        <v>2896427.75</v>
      </c>
      <c r="BS169" s="87">
        <v>2913981</v>
      </c>
      <c r="BT169" s="87">
        <v>2734083</v>
      </c>
      <c r="BU169" s="87">
        <v>2850453.25</v>
      </c>
      <c r="BV169" s="87">
        <v>2972721.25</v>
      </c>
      <c r="BW169" s="87">
        <v>2970993.5</v>
      </c>
      <c r="BX169" s="87">
        <v>3229626.5</v>
      </c>
      <c r="BY169" s="87">
        <v>2968866.25</v>
      </c>
      <c r="BZ169" s="87">
        <v>3236818.5</v>
      </c>
      <c r="CA169" s="87">
        <v>3043991</v>
      </c>
      <c r="CB169" s="87">
        <v>3061167.75</v>
      </c>
      <c r="CC169" s="87">
        <v>2931815</v>
      </c>
      <c r="CD169" s="87">
        <v>3151727.25</v>
      </c>
      <c r="CE169" s="87">
        <v>3143990.5</v>
      </c>
      <c r="CF169" s="87">
        <v>3019952</v>
      </c>
      <c r="CG169" s="87">
        <v>3190538</v>
      </c>
      <c r="CH169" s="87">
        <v>3179296.75</v>
      </c>
      <c r="CI169" s="87">
        <v>3227947.5</v>
      </c>
      <c r="CJ169" s="87">
        <v>3484863</v>
      </c>
      <c r="CK169" s="87">
        <v>3264008.25</v>
      </c>
      <c r="CL169" s="87">
        <v>3490929</v>
      </c>
      <c r="CM169" s="87">
        <v>2638760</v>
      </c>
      <c r="CN169" s="87">
        <v>1245744.25</v>
      </c>
      <c r="CO169" s="87">
        <v>3188746.75</v>
      </c>
      <c r="CP169" s="87">
        <v>3327058.5</v>
      </c>
      <c r="CQ169" s="87">
        <v>3331142.75</v>
      </c>
      <c r="CR169" s="87">
        <v>3232050.25</v>
      </c>
      <c r="CS169" s="87">
        <v>3391155.5</v>
      </c>
      <c r="CT169" s="87">
        <v>3348008</v>
      </c>
      <c r="CU169" s="87">
        <v>3395657.5</v>
      </c>
      <c r="CV169" s="87">
        <v>3572503.75</v>
      </c>
      <c r="CW169" s="87">
        <v>3229984.25</v>
      </c>
      <c r="CX169" s="87">
        <v>3573896.75</v>
      </c>
      <c r="CY169" s="87">
        <v>3375662.75</v>
      </c>
      <c r="CZ169" s="87">
        <v>3453220.25</v>
      </c>
      <c r="DA169" s="87">
        <v>3293449.5</v>
      </c>
      <c r="DB169" s="87">
        <v>3410567.5</v>
      </c>
      <c r="DC169" s="87">
        <v>3447719</v>
      </c>
      <c r="DD169" s="87">
        <v>3310460.5</v>
      </c>
      <c r="DE169" s="87">
        <v>3496034.5</v>
      </c>
      <c r="DF169" s="87">
        <v>3458444</v>
      </c>
      <c r="DG169" s="87">
        <v>3477542</v>
      </c>
      <c r="DH169" s="87">
        <v>3714138.75</v>
      </c>
      <c r="DI169" s="87">
        <v>3360540.25</v>
      </c>
      <c r="DJ169" s="87">
        <v>3714849.75</v>
      </c>
      <c r="DK169" s="87">
        <v>3515254.25</v>
      </c>
      <c r="DL169" s="87">
        <v>3535897.5</v>
      </c>
      <c r="DM169" s="87">
        <v>3402135</v>
      </c>
      <c r="DN169" s="87">
        <v>3585757.25</v>
      </c>
      <c r="DO169" s="87">
        <v>3578130.5</v>
      </c>
      <c r="DP169" s="87">
        <v>3373985.5</v>
      </c>
      <c r="DQ169" s="87">
        <v>3620333.5</v>
      </c>
      <c r="DR169" s="87">
        <v>3600349.25</v>
      </c>
      <c r="DS169" s="87">
        <v>3620671.25</v>
      </c>
      <c r="DT169" s="87">
        <v>3895532.25</v>
      </c>
      <c r="DU169" s="87">
        <v>3519286.25</v>
      </c>
      <c r="DV169" s="87">
        <v>3890429.25</v>
      </c>
      <c r="DW169" s="87">
        <v>1715261.5</v>
      </c>
      <c r="DX169" s="87">
        <v>0</v>
      </c>
      <c r="DY169" s="87">
        <v>3314820.25</v>
      </c>
      <c r="DZ169" s="87">
        <v>3751610.75</v>
      </c>
      <c r="EA169" s="87">
        <v>3742695</v>
      </c>
      <c r="EB169" s="87">
        <v>3544413.25</v>
      </c>
      <c r="EC169" s="87">
        <v>3741732.5</v>
      </c>
      <c r="ED169" s="87">
        <v>3723908</v>
      </c>
      <c r="EE169" s="87">
        <v>3770746.75</v>
      </c>
      <c r="EF169" s="87">
        <v>3933680</v>
      </c>
      <c r="EG169" s="87">
        <v>3683221.25</v>
      </c>
      <c r="EH169" s="87">
        <v>3935904.5</v>
      </c>
      <c r="EI169" s="87">
        <v>3738332.5</v>
      </c>
      <c r="EJ169" s="87">
        <v>3706316.25</v>
      </c>
      <c r="EK169" s="87">
        <v>3596268.75</v>
      </c>
      <c r="EL169" s="87">
        <v>3786655</v>
      </c>
      <c r="EM169" s="87">
        <v>3764242.5</v>
      </c>
      <c r="EN169" s="87">
        <v>3644618.5</v>
      </c>
      <c r="EO169" s="87">
        <v>3828265</v>
      </c>
      <c r="EP169" s="87">
        <v>3786258.25</v>
      </c>
      <c r="EQ169" s="87">
        <v>3853466.25</v>
      </c>
      <c r="ER169" s="87">
        <v>4288039.5</v>
      </c>
      <c r="ES169" s="87">
        <v>3875684.5</v>
      </c>
      <c r="ET169" s="87">
        <v>4292731</v>
      </c>
      <c r="EU169" s="87">
        <v>3972950.5</v>
      </c>
      <c r="EV169" s="87">
        <v>4106752</v>
      </c>
      <c r="EW169" s="87">
        <v>3874882.25</v>
      </c>
      <c r="EX169" s="87">
        <v>4100576.25</v>
      </c>
      <c r="EY169" s="87">
        <v>4146281.5</v>
      </c>
      <c r="EZ169" s="87">
        <v>3941135</v>
      </c>
      <c r="FA169" s="87">
        <v>4120931</v>
      </c>
      <c r="FB169" s="87">
        <v>4094694.25</v>
      </c>
      <c r="FC169" s="87">
        <v>4134292.75</v>
      </c>
      <c r="FD169" s="87">
        <v>4844396</v>
      </c>
      <c r="FE169" s="87">
        <v>4374104</v>
      </c>
      <c r="FF169" s="87">
        <v>4836147</v>
      </c>
      <c r="FG169" s="87">
        <v>447971.19</v>
      </c>
      <c r="FH169" s="87">
        <v>4434570.5</v>
      </c>
      <c r="FI169" s="87">
        <v>4346425.5</v>
      </c>
      <c r="FJ169" s="87">
        <v>4713662</v>
      </c>
      <c r="FK169" s="87">
        <v>4725635.5</v>
      </c>
      <c r="FL169" s="87">
        <v>4465401.5</v>
      </c>
      <c r="FM169" s="87">
        <v>4762571.5</v>
      </c>
      <c r="FN169" s="87">
        <v>4638082</v>
      </c>
      <c r="FO169" s="87">
        <v>4692989</v>
      </c>
      <c r="FP169" s="87">
        <v>5198124</v>
      </c>
      <c r="FQ169" s="87">
        <v>4695017.5</v>
      </c>
      <c r="FR169" s="87">
        <v>5208535</v>
      </c>
      <c r="FS169" s="87">
        <v>4796586.5</v>
      </c>
      <c r="FT169" s="87">
        <v>4865262.5</v>
      </c>
      <c r="FU169" s="87">
        <v>4646130.5</v>
      </c>
      <c r="FV169" s="87">
        <v>5062929.5</v>
      </c>
      <c r="FW169" s="87">
        <v>5016335.5</v>
      </c>
      <c r="FX169" s="87">
        <v>4786216</v>
      </c>
      <c r="FY169" s="87">
        <v>5096614</v>
      </c>
      <c r="FZ169" s="87">
        <v>4953487</v>
      </c>
      <c r="GA169" s="87">
        <v>5100359</v>
      </c>
    </row>
    <row r="170" spans="2:183">
      <c r="B170" s="171" t="s">
        <v>6</v>
      </c>
      <c r="C170" s="172" t="s">
        <v>270</v>
      </c>
      <c r="D170" s="81">
        <v>2.3399946758945656</v>
      </c>
      <c r="E170" s="82">
        <v>2.3399963952375562</v>
      </c>
      <c r="F170" s="82">
        <v>2.3399963036965659</v>
      </c>
      <c r="G170" s="82">
        <v>2.33999565666437</v>
      </c>
      <c r="H170" s="82">
        <v>2.3399962322483558</v>
      </c>
      <c r="I170" s="82">
        <v>2.3399948935716801</v>
      </c>
      <c r="J170" s="82">
        <v>2.3399956497571113</v>
      </c>
      <c r="K170" s="82">
        <v>2.3399962009029758</v>
      </c>
      <c r="L170" s="82">
        <v>2.3399949768576658</v>
      </c>
      <c r="M170" s="82">
        <v>2.3399955247766466</v>
      </c>
      <c r="N170" s="82">
        <v>2.3399961289238775</v>
      </c>
      <c r="O170" s="82">
        <v>2.3399954531654337</v>
      </c>
      <c r="P170" s="82">
        <v>2.4099983007190229</v>
      </c>
      <c r="Q170" s="82">
        <v>2.409998699965521</v>
      </c>
      <c r="R170" s="82">
        <v>2.409997737886497</v>
      </c>
      <c r="S170" s="82">
        <v>2.4099996565057138</v>
      </c>
      <c r="T170" s="82">
        <v>2.4099978073146171</v>
      </c>
      <c r="U170" s="82">
        <v>2.4099976149479065</v>
      </c>
      <c r="V170" s="82">
        <v>2.4099974943557778</v>
      </c>
      <c r="W170" s="82">
        <v>2.4099978594151312</v>
      </c>
      <c r="X170" s="82">
        <v>2.4099975097712591</v>
      </c>
      <c r="Y170" s="82">
        <v>2.4099977570171704</v>
      </c>
      <c r="Z170" s="82">
        <v>2.4099981420463017</v>
      </c>
      <c r="AA170" s="82">
        <v>2.4099978376810207</v>
      </c>
      <c r="AB170" s="82">
        <v>2.5420040392018368</v>
      </c>
      <c r="AC170" s="82">
        <v>2.5420045581166657</v>
      </c>
      <c r="AD170" s="82">
        <v>2.5420034486443059</v>
      </c>
      <c r="AE170" s="82">
        <v>2.5420027184863083</v>
      </c>
      <c r="AF170" s="82">
        <v>2.5420040674508919</v>
      </c>
      <c r="AG170" s="82">
        <v>2.5420038954549593</v>
      </c>
      <c r="AH170" s="82">
        <v>2.5420040685695984</v>
      </c>
      <c r="AI170" s="82">
        <v>2.5420037691140012</v>
      </c>
      <c r="AJ170" s="82">
        <v>2.5420037693102593</v>
      </c>
      <c r="AK170" s="82">
        <v>2.5420035665738796</v>
      </c>
      <c r="AL170" s="82">
        <v>2.5420025150501844</v>
      </c>
      <c r="AM170" s="82">
        <v>2.5420028490758044</v>
      </c>
      <c r="AN170" s="82">
        <v>2.6549966647731749</v>
      </c>
      <c r="AO170" s="82">
        <v>2.6549962567714918</v>
      </c>
      <c r="AP170" s="82">
        <v>2.6549973127444986</v>
      </c>
      <c r="AQ170" s="82">
        <v>2.65499668414131</v>
      </c>
      <c r="AR170" s="82">
        <v>2.6549966975218449</v>
      </c>
      <c r="AS170" s="82">
        <v>2.6549970713259698</v>
      </c>
      <c r="AT170" s="82">
        <v>2.6549963319200023</v>
      </c>
      <c r="AU170" s="82">
        <v>2.6549962129051914</v>
      </c>
      <c r="AV170" s="82">
        <v>2.6549970027674501</v>
      </c>
      <c r="AW170" s="82">
        <v>2.6549966513006042</v>
      </c>
      <c r="AX170" s="82">
        <v>2.6549969445925141</v>
      </c>
      <c r="AY170" s="82">
        <v>2.6549971264019159</v>
      </c>
      <c r="AZ170" s="82">
        <v>2.7880007203601478</v>
      </c>
      <c r="BA170" s="82">
        <v>2.7880009881684864</v>
      </c>
      <c r="BB170" s="82">
        <v>2.7880012961839045</v>
      </c>
      <c r="BC170" s="82">
        <v>2.7880015741557274</v>
      </c>
      <c r="BD170" s="82">
        <v>2.7880008981361688</v>
      </c>
      <c r="BE170" s="82">
        <v>2.7880016407631145</v>
      </c>
      <c r="BF170" s="82">
        <v>2.7880015387358261</v>
      </c>
      <c r="BG170" s="82">
        <v>2.7880016203404026</v>
      </c>
      <c r="BH170" s="82">
        <v>2.7880016482727803</v>
      </c>
      <c r="BI170" s="82">
        <v>2.7880017823124725</v>
      </c>
      <c r="BJ170" s="82">
        <v>2.7880008636040747</v>
      </c>
      <c r="BK170" s="82">
        <v>2.7880018594831366</v>
      </c>
      <c r="BL170" s="82">
        <v>2.8719978573411375</v>
      </c>
      <c r="BM170" s="82">
        <v>2.8719979481503919</v>
      </c>
      <c r="BN170" s="82">
        <v>2.8719984609898077</v>
      </c>
      <c r="BO170" s="82">
        <v>2.8719986083454776</v>
      </c>
      <c r="BP170" s="82">
        <v>2.8719991130201272</v>
      </c>
      <c r="BQ170" s="82">
        <v>2.8719985213151427</v>
      </c>
      <c r="BR170" s="82">
        <v>2.8719987013661021</v>
      </c>
      <c r="BS170" s="82">
        <v>2.8719984709908721</v>
      </c>
      <c r="BT170" s="82">
        <v>2.8719990962826429</v>
      </c>
      <c r="BU170" s="82">
        <v>2.8719986391510748</v>
      </c>
      <c r="BV170" s="82">
        <v>2.8719974281957468</v>
      </c>
      <c r="BW170" s="82">
        <v>2.871998414336336</v>
      </c>
      <c r="BX170" s="82">
        <v>2.9579983073896652</v>
      </c>
      <c r="BY170" s="82">
        <v>2.9579976496558928</v>
      </c>
      <c r="BZ170" s="82">
        <v>2.9579989938401265</v>
      </c>
      <c r="CA170" s="82">
        <v>2.9579990107582468</v>
      </c>
      <c r="CB170" s="82">
        <v>2.9579999299627291</v>
      </c>
      <c r="CC170" s="82">
        <v>2.9579995671281667</v>
      </c>
      <c r="CD170" s="82">
        <v>2.9579990201718829</v>
      </c>
      <c r="CE170" s="82">
        <v>2.9579982269833009</v>
      </c>
      <c r="CF170" s="82">
        <v>2.9579993075429045</v>
      </c>
      <c r="CG170" s="82">
        <v>2.9579996495129706</v>
      </c>
      <c r="CH170" s="82">
        <v>2.9579988574388612</v>
      </c>
      <c r="CI170" s="82">
        <v>2.9579990295626022</v>
      </c>
      <c r="CJ170" s="82">
        <v>3.1059976882625442</v>
      </c>
      <c r="CK170" s="82">
        <v>3.1059968711728247</v>
      </c>
      <c r="CL170" s="82">
        <v>3.1059980078857117</v>
      </c>
      <c r="CM170" s="82">
        <v>3.1059964059917586</v>
      </c>
      <c r="CN170" s="82">
        <v>3.1059955577638303</v>
      </c>
      <c r="CO170" s="82">
        <v>3.1059971467363088</v>
      </c>
      <c r="CP170" s="82">
        <v>3.1059962083613497</v>
      </c>
      <c r="CQ170" s="82">
        <v>3.1059960824727368</v>
      </c>
      <c r="CR170" s="82">
        <v>3.1059959213871973</v>
      </c>
      <c r="CS170" s="82">
        <v>3.1059959385950688</v>
      </c>
      <c r="CT170" s="82">
        <v>3.1059968622084937</v>
      </c>
      <c r="CU170" s="82">
        <v>3.1059954685943585</v>
      </c>
      <c r="CV170" s="82">
        <v>3.1989947242386614</v>
      </c>
      <c r="CW170" s="82">
        <v>3.1989943758631507</v>
      </c>
      <c r="CX170" s="82">
        <v>3.1989945790513059</v>
      </c>
      <c r="CY170" s="82">
        <v>3.1989954131905867</v>
      </c>
      <c r="CZ170" s="82">
        <v>3.1989952942195488</v>
      </c>
      <c r="DA170" s="82">
        <v>3.1989957592719893</v>
      </c>
      <c r="DB170" s="82">
        <v>3.1989955324690915</v>
      </c>
      <c r="DC170" s="82">
        <v>3.1989955003500348</v>
      </c>
      <c r="DD170" s="82">
        <v>3.1989960878724508</v>
      </c>
      <c r="DE170" s="82">
        <v>3.1989946654545252</v>
      </c>
      <c r="DF170" s="82">
        <v>3.1989943608544418</v>
      </c>
      <c r="DG170" s="82">
        <v>3.1989950999162198</v>
      </c>
      <c r="DH170" s="82">
        <v>3.3269954228648939</v>
      </c>
      <c r="DI170" s="82">
        <v>3.3269960123254894</v>
      </c>
      <c r="DJ170" s="82">
        <v>3.3269967825789073</v>
      </c>
      <c r="DK170" s="82">
        <v>3.3269969588336381</v>
      </c>
      <c r="DL170" s="82">
        <v>3.326996237967105</v>
      </c>
      <c r="DM170" s="82">
        <v>3.3269970668726572</v>
      </c>
      <c r="DN170" s="82">
        <v>3.3269967507162899</v>
      </c>
      <c r="DO170" s="82">
        <v>3.3269967421726045</v>
      </c>
      <c r="DP170" s="82">
        <v>3.3269983029671941</v>
      </c>
      <c r="DQ170" s="82">
        <v>3.3269956229225426</v>
      </c>
      <c r="DR170" s="82">
        <v>3.326996189813038</v>
      </c>
      <c r="DS170" s="82">
        <v>3.3269975734327963</v>
      </c>
      <c r="DT170" s="82">
        <v>3.4929947183272563</v>
      </c>
      <c r="DU170" s="82">
        <v>3.4929951392558971</v>
      </c>
      <c r="DV170" s="82">
        <v>3.492996148251899</v>
      </c>
      <c r="DW170" s="82">
        <v>3.4929963576147744</v>
      </c>
      <c r="DX170" s="82" t="e">
        <v>#DIV/0!</v>
      </c>
      <c r="DY170" s="82">
        <v>3.4929962417958875</v>
      </c>
      <c r="DZ170" s="82">
        <v>3.4929942742654818</v>
      </c>
      <c r="EA170" s="82">
        <v>3.4929947754800343</v>
      </c>
      <c r="EB170" s="82">
        <v>3.4929954832378676</v>
      </c>
      <c r="EC170" s="82">
        <v>3.4929954227006323</v>
      </c>
      <c r="ED170" s="82">
        <v>3.4929960884230842</v>
      </c>
      <c r="EE170" s="82">
        <v>3.4929955501750398</v>
      </c>
      <c r="EF170" s="82">
        <v>3.563005824493902</v>
      </c>
      <c r="EG170" s="82">
        <v>3.5630050326381837</v>
      </c>
      <c r="EH170" s="82">
        <v>3.5630048646244825</v>
      </c>
      <c r="EI170" s="82">
        <v>3.563005480269005</v>
      </c>
      <c r="EJ170" s="82">
        <v>3.5630024915336644</v>
      </c>
      <c r="EK170" s="82">
        <v>3.5630034453035777</v>
      </c>
      <c r="EL170" s="82">
        <v>3.5630047634383994</v>
      </c>
      <c r="EM170" s="82">
        <v>3.5630040322580645</v>
      </c>
      <c r="EN170" s="82">
        <v>3.5630043229778687</v>
      </c>
      <c r="EO170" s="82">
        <v>3.5630054774625024</v>
      </c>
      <c r="EP170" s="82">
        <v>3.56300606221164</v>
      </c>
      <c r="EQ170" s="82">
        <v>3.5630051529818121</v>
      </c>
      <c r="ER170" s="82">
        <v>3.8839943633688723</v>
      </c>
      <c r="ES170" s="82">
        <v>3.8839938387387209</v>
      </c>
      <c r="ET170" s="82">
        <v>3.8839940329499689</v>
      </c>
      <c r="EU170" s="82">
        <v>3.8839944051404665</v>
      </c>
      <c r="EV170" s="82">
        <v>3.8839942488445791</v>
      </c>
      <c r="EW170" s="82">
        <v>3.8839943337466298</v>
      </c>
      <c r="EX170" s="82">
        <v>3.8839940602185483</v>
      </c>
      <c r="EY170" s="82">
        <v>3.8839934784064716</v>
      </c>
      <c r="EZ170" s="82">
        <v>3.8839946418280857</v>
      </c>
      <c r="FA170" s="82">
        <v>3.8839937851288897</v>
      </c>
      <c r="FB170" s="82">
        <v>3.8839929901923891</v>
      </c>
      <c r="FC170" s="82">
        <v>3.8839941095236208</v>
      </c>
      <c r="FD170" s="82">
        <v>4.4660022577833871</v>
      </c>
      <c r="FE170" s="82">
        <v>4.4660023140774898</v>
      </c>
      <c r="FF170" s="82">
        <v>4.4660014502981973</v>
      </c>
      <c r="FG170" s="82">
        <v>4.4660017213157328</v>
      </c>
      <c r="FH170" s="82">
        <v>4.466001953790661</v>
      </c>
      <c r="FI170" s="82">
        <v>4.4660013003566457</v>
      </c>
      <c r="FJ170" s="82">
        <v>4.4660025950150501</v>
      </c>
      <c r="FK170" s="82">
        <v>4.4660027339790878</v>
      </c>
      <c r="FL170" s="82">
        <v>4.4660024452890381</v>
      </c>
      <c r="FM170" s="82">
        <v>4.4660026630760896</v>
      </c>
      <c r="FN170" s="82">
        <v>4.4660019432060931</v>
      </c>
      <c r="FO170" s="82">
        <v>4.4660016949339312</v>
      </c>
      <c r="FP170" s="82">
        <v>4.8239915225985985</v>
      </c>
      <c r="FQ170" s="82">
        <v>4.8239920406380206</v>
      </c>
      <c r="FR170" s="82">
        <v>4.8239922878880712</v>
      </c>
      <c r="FS170" s="82">
        <v>4.8239955260196945</v>
      </c>
      <c r="FT170" s="82">
        <v>4.8239944336189975</v>
      </c>
      <c r="FU170" s="82">
        <v>4.8239951070323182</v>
      </c>
      <c r="FV170" s="82">
        <v>4.8239934847073327</v>
      </c>
      <c r="FW170" s="82">
        <v>4.8239932414758737</v>
      </c>
      <c r="FX170" s="82">
        <v>4.8239957012135379</v>
      </c>
      <c r="FY170" s="82">
        <v>4.8239943985558158</v>
      </c>
      <c r="FZ170" s="82">
        <v>4.8239935502545173</v>
      </c>
      <c r="GA170" s="82">
        <v>4.8239942051072058</v>
      </c>
    </row>
    <row r="171" spans="2:183">
      <c r="B171" s="96" t="s">
        <v>6</v>
      </c>
      <c r="C171" s="166" t="s">
        <v>38</v>
      </c>
      <c r="D171" s="173">
        <v>135713.39000000001</v>
      </c>
      <c r="E171" s="174">
        <v>120764.16</v>
      </c>
      <c r="F171" s="174">
        <v>131799.82999999999</v>
      </c>
      <c r="G171" s="174">
        <v>129627.09</v>
      </c>
      <c r="H171" s="174">
        <v>134251.22</v>
      </c>
      <c r="I171" s="174">
        <v>126414.91</v>
      </c>
      <c r="J171" s="174">
        <v>131500.23000000001</v>
      </c>
      <c r="K171" s="174">
        <v>131916.26999999999</v>
      </c>
      <c r="L171" s="174">
        <v>127588.93</v>
      </c>
      <c r="M171" s="174">
        <v>134792.03</v>
      </c>
      <c r="N171" s="174">
        <v>130875.14</v>
      </c>
      <c r="O171" s="174">
        <v>132757.48000000001</v>
      </c>
      <c r="P171" s="174">
        <v>141559.17000000001</v>
      </c>
      <c r="Q171" s="174">
        <v>126464.36</v>
      </c>
      <c r="R171" s="174">
        <v>134055.69</v>
      </c>
      <c r="S171" s="174">
        <v>18271.46</v>
      </c>
      <c r="T171" s="174">
        <v>26520.09</v>
      </c>
      <c r="U171" s="174">
        <v>132389.62</v>
      </c>
      <c r="V171" s="174">
        <v>135143.53</v>
      </c>
      <c r="W171" s="174">
        <v>135091.04999999999</v>
      </c>
      <c r="X171" s="174">
        <v>131394.47</v>
      </c>
      <c r="Y171" s="174">
        <v>137504.73000000001</v>
      </c>
      <c r="Z171" s="174">
        <v>134540.64000000001</v>
      </c>
      <c r="AA171" s="174">
        <v>134121.69</v>
      </c>
      <c r="AB171" s="174">
        <v>142855.72</v>
      </c>
      <c r="AC171" s="174">
        <v>128060.01</v>
      </c>
      <c r="AD171" s="174">
        <v>137692.01999999999</v>
      </c>
      <c r="AE171" s="174">
        <v>176832.98</v>
      </c>
      <c r="AF171" s="174">
        <v>184361.72</v>
      </c>
      <c r="AG171" s="174">
        <v>176983.27</v>
      </c>
      <c r="AH171" s="174">
        <v>182904.92</v>
      </c>
      <c r="AI171" s="174">
        <v>181535.58</v>
      </c>
      <c r="AJ171" s="174">
        <v>175299.06</v>
      </c>
      <c r="AK171" s="174">
        <v>184540.56</v>
      </c>
      <c r="AL171" s="174">
        <v>179607.86</v>
      </c>
      <c r="AM171" s="174">
        <v>178462.84</v>
      </c>
      <c r="AN171" s="174">
        <v>189734.27</v>
      </c>
      <c r="AO171" s="174">
        <v>177645.95</v>
      </c>
      <c r="AP171" s="174">
        <v>184652.91</v>
      </c>
      <c r="AQ171" s="174">
        <v>180652.98</v>
      </c>
      <c r="AR171" s="174">
        <v>188489.2</v>
      </c>
      <c r="AS171" s="174">
        <v>180802.69</v>
      </c>
      <c r="AT171" s="174">
        <v>186599.2</v>
      </c>
      <c r="AU171" s="174">
        <v>188631.08</v>
      </c>
      <c r="AV171" s="174">
        <v>178891.84</v>
      </c>
      <c r="AW171" s="174">
        <v>187468.72</v>
      </c>
      <c r="AX171" s="174">
        <v>185282.5</v>
      </c>
      <c r="AY171" s="174">
        <v>181613.98</v>
      </c>
      <c r="AZ171" s="174">
        <v>190868.19</v>
      </c>
      <c r="BA171" s="174">
        <v>174616.03</v>
      </c>
      <c r="BB171" s="174">
        <v>178145.02</v>
      </c>
      <c r="BC171" s="174">
        <v>156999.19</v>
      </c>
      <c r="BD171" s="174">
        <v>27374.73</v>
      </c>
      <c r="BE171" s="174">
        <v>169129.45</v>
      </c>
      <c r="BF171" s="174">
        <v>175337.31</v>
      </c>
      <c r="BG171" s="174">
        <v>178754.17</v>
      </c>
      <c r="BH171" s="174">
        <v>168084.64</v>
      </c>
      <c r="BI171" s="174">
        <v>174803.27</v>
      </c>
      <c r="BJ171" s="174">
        <v>174700.39</v>
      </c>
      <c r="BK171" s="174">
        <v>172517.59</v>
      </c>
      <c r="BL171" s="174">
        <v>198641.78</v>
      </c>
      <c r="BM171" s="174">
        <v>181213.08</v>
      </c>
      <c r="BN171" s="174">
        <v>183772.81</v>
      </c>
      <c r="BO171" s="174">
        <v>173985.02</v>
      </c>
      <c r="BP171" s="174">
        <v>184088.86</v>
      </c>
      <c r="BQ171" s="174">
        <v>179758.91</v>
      </c>
      <c r="BR171" s="174">
        <v>189056.22</v>
      </c>
      <c r="BS171" s="174">
        <v>190330.06</v>
      </c>
      <c r="BT171" s="174">
        <v>177963.88</v>
      </c>
      <c r="BU171" s="174">
        <v>185681.22</v>
      </c>
      <c r="BV171" s="174">
        <v>195206.86</v>
      </c>
      <c r="BW171" s="174">
        <v>194569.52</v>
      </c>
      <c r="BX171" s="174">
        <v>211739.45</v>
      </c>
      <c r="BY171" s="174">
        <v>195014.31</v>
      </c>
      <c r="BZ171" s="174">
        <v>212333.59</v>
      </c>
      <c r="CA171" s="174">
        <v>199077.45</v>
      </c>
      <c r="CB171" s="174">
        <v>199535.39</v>
      </c>
      <c r="CC171" s="174">
        <v>190967.22</v>
      </c>
      <c r="CD171" s="174">
        <v>206109.34</v>
      </c>
      <c r="CE171" s="174">
        <v>205506.73</v>
      </c>
      <c r="CF171" s="174">
        <v>197220.69</v>
      </c>
      <c r="CG171" s="174">
        <v>208829.75</v>
      </c>
      <c r="CH171" s="174">
        <v>208800.5</v>
      </c>
      <c r="CI171" s="174">
        <v>211550.17</v>
      </c>
      <c r="CJ171" s="174">
        <v>223879.12</v>
      </c>
      <c r="CK171" s="174">
        <v>209699.48</v>
      </c>
      <c r="CL171" s="174">
        <v>224284.27</v>
      </c>
      <c r="CM171" s="174">
        <v>169165.5</v>
      </c>
      <c r="CN171" s="174">
        <v>79372.95</v>
      </c>
      <c r="CO171" s="174">
        <v>203773.94</v>
      </c>
      <c r="CP171" s="174">
        <v>212749.53</v>
      </c>
      <c r="CQ171" s="174">
        <v>212990.83</v>
      </c>
      <c r="CR171" s="174">
        <v>206692.48000000001</v>
      </c>
      <c r="CS171" s="174">
        <v>217229.25</v>
      </c>
      <c r="CT171" s="174">
        <v>214981.95</v>
      </c>
      <c r="CU171" s="174">
        <v>217569.02</v>
      </c>
      <c r="CV171" s="174">
        <v>228720.23</v>
      </c>
      <c r="CW171" s="174">
        <v>206783.77</v>
      </c>
      <c r="CX171" s="174">
        <v>228781.06</v>
      </c>
      <c r="CY171" s="174">
        <v>215593.12</v>
      </c>
      <c r="CZ171" s="174">
        <v>220300.79999999999</v>
      </c>
      <c r="DA171" s="174">
        <v>209786.17</v>
      </c>
      <c r="DB171" s="174">
        <v>217254.03</v>
      </c>
      <c r="DC171" s="174">
        <v>219854.94</v>
      </c>
      <c r="DD171" s="174">
        <v>210939.98</v>
      </c>
      <c r="DE171" s="174">
        <v>223277.81</v>
      </c>
      <c r="DF171" s="174">
        <v>221397.78</v>
      </c>
      <c r="DG171" s="174">
        <v>222019.39</v>
      </c>
      <c r="DH171" s="174">
        <v>234866.17</v>
      </c>
      <c r="DI171" s="174">
        <v>212521.39</v>
      </c>
      <c r="DJ171" s="174">
        <v>234923.16</v>
      </c>
      <c r="DK171" s="174">
        <v>221791.61</v>
      </c>
      <c r="DL171" s="174">
        <v>222510.07999999999</v>
      </c>
      <c r="DM171" s="174">
        <v>213970.31</v>
      </c>
      <c r="DN171" s="174">
        <v>225900.5</v>
      </c>
      <c r="DO171" s="174">
        <v>225313.84</v>
      </c>
      <c r="DP171" s="174">
        <v>211916.79999999999</v>
      </c>
      <c r="DQ171" s="174">
        <v>228282.98</v>
      </c>
      <c r="DR171" s="174">
        <v>227669.69</v>
      </c>
      <c r="DS171" s="174">
        <v>228365.66</v>
      </c>
      <c r="DT171" s="174">
        <v>241052.55</v>
      </c>
      <c r="DU171" s="174">
        <v>217750.42</v>
      </c>
      <c r="DV171" s="174">
        <v>240726.89</v>
      </c>
      <c r="DW171" s="174">
        <v>105849.71</v>
      </c>
      <c r="DX171" s="174">
        <v>0</v>
      </c>
      <c r="DY171" s="174">
        <v>203930.31</v>
      </c>
      <c r="DZ171" s="174">
        <v>231178.33</v>
      </c>
      <c r="EA171" s="174">
        <v>230576.09</v>
      </c>
      <c r="EB171" s="174">
        <v>217915.17</v>
      </c>
      <c r="EC171" s="174">
        <v>230509.98</v>
      </c>
      <c r="ED171" s="174">
        <v>230109.25</v>
      </c>
      <c r="EE171" s="174">
        <v>232549.02</v>
      </c>
      <c r="EF171" s="174">
        <v>247347.22</v>
      </c>
      <c r="EG171" s="174">
        <v>231612.06</v>
      </c>
      <c r="EH171" s="174">
        <v>247504.28</v>
      </c>
      <c r="EI171" s="174">
        <v>234609.08</v>
      </c>
      <c r="EJ171" s="174">
        <v>231583.48</v>
      </c>
      <c r="EK171" s="174">
        <v>224888.89</v>
      </c>
      <c r="EL171" s="174">
        <v>237074.31</v>
      </c>
      <c r="EM171" s="174">
        <v>235522.97</v>
      </c>
      <c r="EN171" s="174">
        <v>228069.14</v>
      </c>
      <c r="EO171" s="174">
        <v>239946.27</v>
      </c>
      <c r="EP171" s="174">
        <v>237915.44</v>
      </c>
      <c r="EQ171" s="174">
        <v>241773.94</v>
      </c>
      <c r="ER171" s="174">
        <v>252818.86</v>
      </c>
      <c r="ES171" s="174">
        <v>228515.02</v>
      </c>
      <c r="ET171" s="174">
        <v>253140.55</v>
      </c>
      <c r="EU171" s="174">
        <v>233218.16</v>
      </c>
      <c r="EV171" s="174">
        <v>241130.88</v>
      </c>
      <c r="EW171" s="174">
        <v>226813.75</v>
      </c>
      <c r="EX171" s="174">
        <v>240561.14</v>
      </c>
      <c r="EY171" s="174">
        <v>243556.06</v>
      </c>
      <c r="EZ171" s="174">
        <v>231143.94</v>
      </c>
      <c r="FA171" s="174">
        <v>241862.88</v>
      </c>
      <c r="FB171" s="174">
        <v>240996.78</v>
      </c>
      <c r="FC171" s="174">
        <v>242774.17</v>
      </c>
      <c r="FD171" s="174">
        <v>253688.12</v>
      </c>
      <c r="FE171" s="174">
        <v>229071.66</v>
      </c>
      <c r="FF171" s="174">
        <v>253355.28</v>
      </c>
      <c r="FG171" s="174">
        <v>23319.55</v>
      </c>
      <c r="FH171" s="174">
        <v>230824.8</v>
      </c>
      <c r="FI171" s="174">
        <v>225743.19</v>
      </c>
      <c r="FJ171" s="174">
        <v>246151.5</v>
      </c>
      <c r="FK171" s="174">
        <v>246863.16</v>
      </c>
      <c r="FL171" s="174">
        <v>232632.16</v>
      </c>
      <c r="FM171" s="174">
        <v>248931.66</v>
      </c>
      <c r="FN171" s="174">
        <v>242465.03</v>
      </c>
      <c r="FO171" s="174">
        <v>244856.22</v>
      </c>
      <c r="FP171" s="174">
        <v>258949.66</v>
      </c>
      <c r="FQ171" s="174">
        <v>233945.61</v>
      </c>
      <c r="FR171" s="174">
        <v>259649.75</v>
      </c>
      <c r="FS171" s="174">
        <v>237730.31</v>
      </c>
      <c r="FT171" s="174">
        <v>240567.67</v>
      </c>
      <c r="FU171" s="174">
        <v>229368.38</v>
      </c>
      <c r="FV171" s="174">
        <v>251548.41</v>
      </c>
      <c r="FW171" s="174">
        <v>248897.41</v>
      </c>
      <c r="FX171" s="174">
        <v>237111.8</v>
      </c>
      <c r="FY171" s="174">
        <v>253385.59</v>
      </c>
      <c r="FZ171" s="174">
        <v>246255.45</v>
      </c>
      <c r="GA171" s="174">
        <v>253503.42</v>
      </c>
    </row>
    <row r="172" spans="2:183">
      <c r="B172" s="171" t="s">
        <v>6</v>
      </c>
      <c r="C172" s="172" t="s">
        <v>39</v>
      </c>
      <c r="D172" s="81">
        <v>1.3960015137458639</v>
      </c>
      <c r="E172" s="82">
        <v>1.3960012576987813</v>
      </c>
      <c r="F172" s="82">
        <v>1.3960011189207011</v>
      </c>
      <c r="G172" s="82">
        <v>1.3960013780478782</v>
      </c>
      <c r="H172" s="82">
        <v>1.3960013892297263</v>
      </c>
      <c r="I172" s="82">
        <v>1.3960014355916295</v>
      </c>
      <c r="J172" s="82">
        <v>1.3960012225339895</v>
      </c>
      <c r="K172" s="82">
        <v>1.3960014095864577</v>
      </c>
      <c r="L172" s="82">
        <v>1.3960012473193575</v>
      </c>
      <c r="M172" s="82">
        <v>1.3960013795131934</v>
      </c>
      <c r="N172" s="82">
        <v>1.3960014933333333</v>
      </c>
      <c r="O172" s="82">
        <v>1.3960011945521693</v>
      </c>
      <c r="P172" s="82">
        <v>1.4339986500721917</v>
      </c>
      <c r="Q172" s="82">
        <v>1.4339988660845902</v>
      </c>
      <c r="R172" s="82">
        <v>1.4339993061898755</v>
      </c>
      <c r="S172" s="82">
        <v>1.4340004395052426</v>
      </c>
      <c r="T172" s="82">
        <v>1.4339989618142297</v>
      </c>
      <c r="U172" s="82">
        <v>1.4339986135482332</v>
      </c>
      <c r="V172" s="82">
        <v>1.4339990880963251</v>
      </c>
      <c r="W172" s="82">
        <v>1.4339992866681244</v>
      </c>
      <c r="X172" s="82">
        <v>1.4339991050770506</v>
      </c>
      <c r="Y172" s="82">
        <v>1.4339989988424116</v>
      </c>
      <c r="Z172" s="82">
        <v>1.4339988488840572</v>
      </c>
      <c r="AA172" s="82">
        <v>1.4339996914352102</v>
      </c>
      <c r="AB172" s="82">
        <v>1.4740006397226493</v>
      </c>
      <c r="AC172" s="82">
        <v>1.4740007965082551</v>
      </c>
      <c r="AD172" s="82">
        <v>1.4740010013510854</v>
      </c>
      <c r="AE172" s="82">
        <v>1.9269988884772138</v>
      </c>
      <c r="AF172" s="82">
        <v>1.9269984217072738</v>
      </c>
      <c r="AG172" s="82">
        <v>1.9269987152127519</v>
      </c>
      <c r="AH172" s="82">
        <v>1.9269985355626496</v>
      </c>
      <c r="AI172" s="82">
        <v>1.926998582580226</v>
      </c>
      <c r="AJ172" s="82">
        <v>1.9269985709574584</v>
      </c>
      <c r="AK172" s="82">
        <v>1.9269985736035202</v>
      </c>
      <c r="AL172" s="82">
        <v>1.9269989056498507</v>
      </c>
      <c r="AM172" s="82">
        <v>1.9269989353408528</v>
      </c>
      <c r="AN172" s="82">
        <v>1.9700004537346882</v>
      </c>
      <c r="AO172" s="82">
        <v>1.9700004180732282</v>
      </c>
      <c r="AP172" s="82">
        <v>1.9700006646580408</v>
      </c>
      <c r="AQ172" s="82">
        <v>1.970000436195503</v>
      </c>
      <c r="AR172" s="82">
        <v>1.9700001431859333</v>
      </c>
      <c r="AS172" s="82">
        <v>1.9700003268757218</v>
      </c>
      <c r="AT172" s="82">
        <v>1.9699999187081223</v>
      </c>
      <c r="AU172" s="82">
        <v>1.9700005608250248</v>
      </c>
      <c r="AV172" s="82">
        <v>1.9700008809796494</v>
      </c>
      <c r="AW172" s="82">
        <v>1.969999933796958</v>
      </c>
      <c r="AX172" s="82">
        <v>1.9700006379449666</v>
      </c>
      <c r="AY172" s="82">
        <v>1.9700008026918381</v>
      </c>
      <c r="AZ172" s="82">
        <v>2.0169987678300072</v>
      </c>
      <c r="BA172" s="82">
        <v>2.0169988749275172</v>
      </c>
      <c r="BB172" s="82">
        <v>2.0169994270950093</v>
      </c>
      <c r="BC172" s="82">
        <v>2.0169992805570542</v>
      </c>
      <c r="BD172" s="82">
        <v>2.017000442086649</v>
      </c>
      <c r="BE172" s="82">
        <v>2.0169995945236847</v>
      </c>
      <c r="BF172" s="82">
        <v>2.0169991207847162</v>
      </c>
      <c r="BG172" s="82">
        <v>2.016999609585687</v>
      </c>
      <c r="BH172" s="82">
        <v>2.0169995440036481</v>
      </c>
      <c r="BI172" s="82">
        <v>2.0169995961460798</v>
      </c>
      <c r="BJ172" s="82">
        <v>2.0169994458170737</v>
      </c>
      <c r="BK172" s="82">
        <v>2.0169994084071656</v>
      </c>
      <c r="BL172" s="82">
        <v>2.0680004164280881</v>
      </c>
      <c r="BM172" s="82">
        <v>2.0680003469242427</v>
      </c>
      <c r="BN172" s="82">
        <v>2.0679998874697576</v>
      </c>
      <c r="BO172" s="82">
        <v>2.0680005229876861</v>
      </c>
      <c r="BP172" s="82">
        <v>2.0680005571919322</v>
      </c>
      <c r="BQ172" s="82">
        <v>2.0680008973356037</v>
      </c>
      <c r="BR172" s="82">
        <v>2.0680010312865522</v>
      </c>
      <c r="BS172" s="82">
        <v>2.0680002781526317</v>
      </c>
      <c r="BT172" s="82">
        <v>2.0680008366644977</v>
      </c>
      <c r="BU172" s="82">
        <v>2.0680007827344902</v>
      </c>
      <c r="BV172" s="82">
        <v>2.0680007203847701</v>
      </c>
      <c r="BW172" s="82">
        <v>2.0680011296073508</v>
      </c>
      <c r="BX172" s="82">
        <v>2.1219992383472137</v>
      </c>
      <c r="BY172" s="82">
        <v>2.1219996039224731</v>
      </c>
      <c r="BZ172" s="82">
        <v>2.1219990406044191</v>
      </c>
      <c r="CA172" s="82">
        <v>2.1219989127654131</v>
      </c>
      <c r="CB172" s="82">
        <v>2.1219990471308643</v>
      </c>
      <c r="CC172" s="82">
        <v>2.1219994666311086</v>
      </c>
      <c r="CD172" s="82">
        <v>2.1219992342205209</v>
      </c>
      <c r="CE172" s="82">
        <v>2.1219994052400826</v>
      </c>
      <c r="CF172" s="82">
        <v>2.1219990232512047</v>
      </c>
      <c r="CG172" s="82">
        <v>2.1219990895400755</v>
      </c>
      <c r="CH172" s="82">
        <v>2.1219994308827417</v>
      </c>
      <c r="CI172" s="82">
        <v>2.1219994745911457</v>
      </c>
      <c r="CJ172" s="82">
        <v>2.1780031325699722</v>
      </c>
      <c r="CK172" s="82">
        <v>2.1780034607179433</v>
      </c>
      <c r="CL172" s="82">
        <v>2.1780035347698998</v>
      </c>
      <c r="CM172" s="82">
        <v>2.1780030899961376</v>
      </c>
      <c r="CN172" s="82">
        <v>2.1780026342507477</v>
      </c>
      <c r="CO172" s="82">
        <v>2.1780027789653698</v>
      </c>
      <c r="CP172" s="82">
        <v>2.1780031940704947</v>
      </c>
      <c r="CQ172" s="82">
        <v>2.1780031841118768</v>
      </c>
      <c r="CR172" s="82">
        <v>2.1780029504741836</v>
      </c>
      <c r="CS172" s="82">
        <v>2.1780032244545198</v>
      </c>
      <c r="CT172" s="82">
        <v>2.1780028569691812</v>
      </c>
      <c r="CU172" s="82">
        <v>2.1780032394402853</v>
      </c>
      <c r="CV172" s="82">
        <v>2.2360025374966557</v>
      </c>
      <c r="CW172" s="82">
        <v>2.2360030147319612</v>
      </c>
      <c r="CX172" s="82">
        <v>2.2360024238396354</v>
      </c>
      <c r="CY172" s="82">
        <v>2.2360024476503595</v>
      </c>
      <c r="CZ172" s="82">
        <v>2.2360026791335628</v>
      </c>
      <c r="DA172" s="82">
        <v>2.2360018972096096</v>
      </c>
      <c r="DB172" s="82">
        <v>2.2360025236255399</v>
      </c>
      <c r="DC172" s="82">
        <v>2.2360024408848207</v>
      </c>
      <c r="DD172" s="82">
        <v>2.2360022472386527</v>
      </c>
      <c r="DE172" s="82">
        <v>2.2360024154831266</v>
      </c>
      <c r="DF172" s="82">
        <v>2.2360026496998078</v>
      </c>
      <c r="DG172" s="82">
        <v>2.236002437231225</v>
      </c>
      <c r="DH172" s="82">
        <v>2.2970021222701447</v>
      </c>
      <c r="DI172" s="82">
        <v>2.2970020924933965</v>
      </c>
      <c r="DJ172" s="82">
        <v>2.2970023603307981</v>
      </c>
      <c r="DK172" s="82">
        <v>2.2970018745404266</v>
      </c>
      <c r="DL172" s="82">
        <v>2.297001779398923</v>
      </c>
      <c r="DM172" s="82">
        <v>2.2970017820336652</v>
      </c>
      <c r="DN172" s="82">
        <v>2.2970020072031545</v>
      </c>
      <c r="DO172" s="82">
        <v>2.2970021833943162</v>
      </c>
      <c r="DP172" s="82">
        <v>2.297001886015305</v>
      </c>
      <c r="DQ172" s="82">
        <v>2.2970023042170191</v>
      </c>
      <c r="DR172" s="82">
        <v>2.2970024012268455</v>
      </c>
      <c r="DS172" s="82">
        <v>2.2970021826813789</v>
      </c>
      <c r="DT172" s="82">
        <v>2.3599979440185623</v>
      </c>
      <c r="DU172" s="82">
        <v>2.3599981358489259</v>
      </c>
      <c r="DV172" s="82">
        <v>2.3599981373096872</v>
      </c>
      <c r="DW172" s="82">
        <v>2.3599985284805896</v>
      </c>
      <c r="DX172" s="82" t="e">
        <v>#DIV/0!</v>
      </c>
      <c r="DY172" s="82">
        <v>2.3599985881459813</v>
      </c>
      <c r="DZ172" s="82">
        <v>2.359998060373429</v>
      </c>
      <c r="EA172" s="82">
        <v>2.3599983828342976</v>
      </c>
      <c r="EB172" s="82">
        <v>2.3599983755157741</v>
      </c>
      <c r="EC172" s="82">
        <v>2.359998316846311</v>
      </c>
      <c r="ED172" s="82">
        <v>2.3599980513619956</v>
      </c>
      <c r="EE172" s="82">
        <v>2.3599980921027259</v>
      </c>
      <c r="EF172" s="82">
        <v>2.423998392802893</v>
      </c>
      <c r="EG172" s="82">
        <v>2.4239982166330365</v>
      </c>
      <c r="EH172" s="82">
        <v>2.4239982449576809</v>
      </c>
      <c r="EI172" s="82">
        <v>2.423998098898601</v>
      </c>
      <c r="EJ172" s="82">
        <v>2.4239984592485908</v>
      </c>
      <c r="EK172" s="82">
        <v>2.4239985556609471</v>
      </c>
      <c r="EL172" s="82">
        <v>2.4239983436090919</v>
      </c>
      <c r="EM172" s="82">
        <v>2.4239985385383327</v>
      </c>
      <c r="EN172" s="82">
        <v>2.4239981719241563</v>
      </c>
      <c r="EO172" s="82">
        <v>2.4239984119255098</v>
      </c>
      <c r="EP172" s="82">
        <v>2.4239983698420784</v>
      </c>
      <c r="EQ172" s="82">
        <v>2.4239984062848685</v>
      </c>
      <c r="ER172" s="82">
        <v>2.4899972708592872</v>
      </c>
      <c r="ES172" s="82">
        <v>2.4899972976860347</v>
      </c>
      <c r="ET172" s="82">
        <v>2.4899968523454943</v>
      </c>
      <c r="EU172" s="82">
        <v>2.489997651128526</v>
      </c>
      <c r="EV172" s="82">
        <v>2.4899977075541253</v>
      </c>
      <c r="EW172" s="82">
        <v>2.4899961576462837</v>
      </c>
      <c r="EX172" s="82">
        <v>2.4899974123029471</v>
      </c>
      <c r="EY172" s="82">
        <v>2.4899969125010988</v>
      </c>
      <c r="EZ172" s="82">
        <v>2.4899973596610283</v>
      </c>
      <c r="FA172" s="82">
        <v>2.4899970967881417</v>
      </c>
      <c r="FB172" s="82">
        <v>2.4899962804537847</v>
      </c>
      <c r="FC172" s="82">
        <v>2.4899968502496264</v>
      </c>
      <c r="FD172" s="82">
        <v>2.5599979817754321</v>
      </c>
      <c r="FE172" s="82">
        <v>2.5599976307872492</v>
      </c>
      <c r="FF172" s="82">
        <v>2.5599975749492256</v>
      </c>
      <c r="FG172" s="82">
        <v>2.5599997804417507</v>
      </c>
      <c r="FH172" s="82">
        <v>2.5599982254951974</v>
      </c>
      <c r="FI172" s="82">
        <v>2.5599983624588472</v>
      </c>
      <c r="FJ172" s="82">
        <v>2.5599981279835262</v>
      </c>
      <c r="FK172" s="82">
        <v>2.5599979259781604</v>
      </c>
      <c r="FL172" s="82">
        <v>2.5599982392816267</v>
      </c>
      <c r="FM172" s="82">
        <v>2.5599981488908772</v>
      </c>
      <c r="FN172" s="82">
        <v>2.5599976307368184</v>
      </c>
      <c r="FO172" s="82">
        <v>2.5599989544889019</v>
      </c>
      <c r="FP172" s="82">
        <v>2.6320034558113532</v>
      </c>
      <c r="FQ172" s="82">
        <v>2.6320032626427405</v>
      </c>
      <c r="FR172" s="82">
        <v>2.6320032234848103</v>
      </c>
      <c r="FS172" s="82">
        <v>2.6320019264196275</v>
      </c>
      <c r="FT172" s="82">
        <v>2.6320026039102418</v>
      </c>
      <c r="FU172" s="82">
        <v>2.6320012392995662</v>
      </c>
      <c r="FV172" s="82">
        <v>2.6320028669184814</v>
      </c>
      <c r="FW172" s="82">
        <v>2.6320026512759003</v>
      </c>
      <c r="FX172" s="82">
        <v>2.6320020424473847</v>
      </c>
      <c r="FY172" s="82">
        <v>2.6320033031754111</v>
      </c>
      <c r="FZ172" s="82">
        <v>2.6320028430345652</v>
      </c>
      <c r="GA172" s="82">
        <v>2.6320024336609364</v>
      </c>
    </row>
    <row r="173" spans="2:183">
      <c r="B173" s="96" t="s">
        <v>6</v>
      </c>
      <c r="C173" s="166" t="s">
        <v>40</v>
      </c>
      <c r="D173" s="175">
        <v>2.75</v>
      </c>
      <c r="E173" s="176">
        <v>2.75</v>
      </c>
      <c r="F173" s="176">
        <v>2.75</v>
      </c>
      <c r="G173" s="176">
        <v>3.67</v>
      </c>
      <c r="H173" s="176">
        <v>2.75</v>
      </c>
      <c r="I173" s="176">
        <v>2.75</v>
      </c>
      <c r="J173" s="176">
        <v>1.83</v>
      </c>
      <c r="K173" s="176">
        <v>4.58</v>
      </c>
      <c r="L173" s="176">
        <v>2.75</v>
      </c>
      <c r="M173" s="176">
        <v>2.75</v>
      </c>
      <c r="N173" s="176">
        <v>2.75</v>
      </c>
      <c r="O173" s="176">
        <v>2.75</v>
      </c>
      <c r="P173" s="176">
        <v>2.75</v>
      </c>
      <c r="Q173" s="176">
        <v>2.75</v>
      </c>
      <c r="R173" s="176">
        <v>3.67</v>
      </c>
      <c r="S173" s="176">
        <v>0.92</v>
      </c>
      <c r="T173" s="176">
        <v>2</v>
      </c>
      <c r="U173" s="176">
        <v>2.75</v>
      </c>
      <c r="V173" s="176">
        <v>2.75</v>
      </c>
      <c r="W173" s="176">
        <v>1.83</v>
      </c>
      <c r="X173" s="176">
        <v>3.67</v>
      </c>
      <c r="Y173" s="176">
        <v>3.67</v>
      </c>
      <c r="Z173" s="176">
        <v>2.75</v>
      </c>
      <c r="AA173" s="176">
        <v>2.75</v>
      </c>
      <c r="AB173" s="176">
        <v>4.58</v>
      </c>
      <c r="AC173" s="176">
        <v>2.75</v>
      </c>
      <c r="AD173" s="176">
        <v>2.75</v>
      </c>
      <c r="AE173" s="176">
        <v>2.75</v>
      </c>
      <c r="AF173" s="176">
        <v>2.75</v>
      </c>
      <c r="AG173" s="176">
        <v>2.75</v>
      </c>
      <c r="AH173" s="176">
        <v>3.67</v>
      </c>
      <c r="AI173" s="176">
        <v>2.75</v>
      </c>
      <c r="AJ173" s="176">
        <v>2.75</v>
      </c>
      <c r="AK173" s="176">
        <v>1.83</v>
      </c>
      <c r="AL173" s="176">
        <v>3.67</v>
      </c>
      <c r="AM173" s="176">
        <v>2.75</v>
      </c>
      <c r="AN173" s="176">
        <v>3.67</v>
      </c>
      <c r="AO173" s="176">
        <v>2.75</v>
      </c>
      <c r="AP173" s="176">
        <v>2.75</v>
      </c>
      <c r="AQ173" s="176">
        <v>1.83</v>
      </c>
      <c r="AR173" s="176">
        <v>2.75</v>
      </c>
      <c r="AS173" s="176">
        <v>1.83</v>
      </c>
      <c r="AT173" s="176">
        <v>3.67</v>
      </c>
      <c r="AU173" s="176">
        <v>4.58</v>
      </c>
      <c r="AV173" s="176">
        <v>3.67</v>
      </c>
      <c r="AW173" s="176">
        <v>2.75</v>
      </c>
      <c r="AX173" s="176">
        <v>2.75</v>
      </c>
      <c r="AY173" s="176">
        <v>2.75</v>
      </c>
      <c r="AZ173" s="176">
        <v>2.75</v>
      </c>
      <c r="BA173" s="176">
        <v>1.83</v>
      </c>
      <c r="BB173" s="176">
        <v>2.75</v>
      </c>
      <c r="BC173" s="176">
        <v>2.75</v>
      </c>
      <c r="BD173" s="176">
        <v>1.92</v>
      </c>
      <c r="BE173" s="176">
        <v>2.75</v>
      </c>
      <c r="BF173" s="176">
        <v>3.67</v>
      </c>
      <c r="BG173" s="176">
        <v>2.75</v>
      </c>
      <c r="BH173" s="176">
        <v>3.67</v>
      </c>
      <c r="BI173" s="176">
        <v>2.75</v>
      </c>
      <c r="BJ173" s="176">
        <v>2.75</v>
      </c>
      <c r="BK173" s="176">
        <v>3.67</v>
      </c>
      <c r="BL173" s="176">
        <v>3.67</v>
      </c>
      <c r="BM173" s="176">
        <v>1.83</v>
      </c>
      <c r="BN173" s="176">
        <v>3.67</v>
      </c>
      <c r="BO173" s="176">
        <v>3.67</v>
      </c>
      <c r="BP173" s="176">
        <v>1.83</v>
      </c>
      <c r="BQ173" s="176">
        <v>4.58</v>
      </c>
      <c r="BR173" s="176">
        <v>1.83</v>
      </c>
      <c r="BS173" s="176">
        <v>1.83</v>
      </c>
      <c r="BT173" s="176">
        <v>1.83</v>
      </c>
      <c r="BU173" s="176">
        <v>3.67</v>
      </c>
      <c r="BV173" s="176">
        <v>2.75</v>
      </c>
      <c r="BW173" s="176">
        <v>2.75</v>
      </c>
      <c r="BX173" s="176">
        <v>2.75</v>
      </c>
      <c r="BY173" s="176">
        <v>1.83</v>
      </c>
      <c r="BZ173" s="176">
        <v>3.67</v>
      </c>
      <c r="CA173" s="176">
        <v>2.75</v>
      </c>
      <c r="CB173" s="176">
        <v>4.58</v>
      </c>
      <c r="CC173" s="176">
        <v>2.75</v>
      </c>
      <c r="CD173" s="176">
        <v>3.67</v>
      </c>
      <c r="CE173" s="176">
        <v>1.83</v>
      </c>
      <c r="CF173" s="176">
        <v>3.67</v>
      </c>
      <c r="CG173" s="176">
        <v>3.67</v>
      </c>
      <c r="CH173" s="176">
        <v>3.67</v>
      </c>
      <c r="CI173" s="176">
        <v>2.75</v>
      </c>
      <c r="CJ173" s="176">
        <v>2.75</v>
      </c>
      <c r="CK173" s="176">
        <v>3.67</v>
      </c>
      <c r="CL173" s="176">
        <v>1.83</v>
      </c>
      <c r="CM173" s="176">
        <v>2.75</v>
      </c>
      <c r="CN173" s="176">
        <v>1.92</v>
      </c>
      <c r="CO173" s="176">
        <v>2.75</v>
      </c>
      <c r="CP173" s="176">
        <v>2.75</v>
      </c>
      <c r="CQ173" s="176">
        <v>2.75</v>
      </c>
      <c r="CR173" s="176">
        <v>3.67</v>
      </c>
      <c r="CS173" s="176">
        <v>2.75</v>
      </c>
      <c r="CT173" s="176">
        <v>2.75</v>
      </c>
      <c r="CU173" s="176">
        <v>2.75</v>
      </c>
      <c r="CV173" s="176">
        <v>2.75</v>
      </c>
      <c r="CW173" s="176">
        <v>3.67</v>
      </c>
      <c r="CX173" s="176">
        <v>4.58</v>
      </c>
      <c r="CY173" s="176">
        <v>2.75</v>
      </c>
      <c r="CZ173" s="176">
        <v>3.67</v>
      </c>
      <c r="DA173" s="176">
        <v>3.67</v>
      </c>
      <c r="DB173" s="176">
        <v>3.67</v>
      </c>
      <c r="DC173" s="176">
        <v>2.75</v>
      </c>
      <c r="DD173" s="176">
        <v>1.83</v>
      </c>
      <c r="DE173" s="176">
        <v>1.83</v>
      </c>
      <c r="DF173" s="176">
        <v>3.67</v>
      </c>
      <c r="DG173" s="176">
        <v>2.75</v>
      </c>
      <c r="DH173" s="176">
        <v>2.75</v>
      </c>
      <c r="DI173" s="176">
        <v>2.75</v>
      </c>
      <c r="DJ173" s="176">
        <v>2.75</v>
      </c>
      <c r="DK173" s="176">
        <v>4.58</v>
      </c>
      <c r="DL173" s="176">
        <v>2.75</v>
      </c>
      <c r="DM173" s="176">
        <v>3.67</v>
      </c>
      <c r="DN173" s="176">
        <v>2.75</v>
      </c>
      <c r="DO173" s="176">
        <v>2.83</v>
      </c>
      <c r="DP173" s="176">
        <v>2.75</v>
      </c>
      <c r="DQ173" s="176">
        <v>2.75</v>
      </c>
      <c r="DR173" s="176">
        <v>2.75</v>
      </c>
      <c r="DS173" s="176">
        <v>3.67</v>
      </c>
      <c r="DT173" s="176">
        <v>3.67</v>
      </c>
      <c r="DU173" s="176">
        <v>2.75</v>
      </c>
      <c r="DV173" s="176">
        <v>3.67</v>
      </c>
      <c r="DW173" s="176">
        <v>1.83</v>
      </c>
      <c r="DX173" s="176">
        <v>0</v>
      </c>
      <c r="DY173" s="176">
        <v>3.75</v>
      </c>
      <c r="DZ173" s="176">
        <v>1.83</v>
      </c>
      <c r="EA173" s="176">
        <v>2.75</v>
      </c>
      <c r="EB173" s="176">
        <v>2.83</v>
      </c>
      <c r="EC173" s="176">
        <v>2.75</v>
      </c>
      <c r="ED173" s="176">
        <v>2.75</v>
      </c>
      <c r="EE173" s="176">
        <v>3.67</v>
      </c>
      <c r="EF173" s="176">
        <v>2.75</v>
      </c>
      <c r="EG173" s="176">
        <v>2.75</v>
      </c>
      <c r="EH173" s="176">
        <v>2.75</v>
      </c>
      <c r="EI173" s="176">
        <v>2.75</v>
      </c>
      <c r="EJ173" s="176">
        <v>1.83</v>
      </c>
      <c r="EK173" s="176">
        <v>2.75</v>
      </c>
      <c r="EL173" s="176">
        <v>2.83</v>
      </c>
      <c r="EM173" s="176">
        <v>2.75</v>
      </c>
      <c r="EN173" s="176">
        <v>1.83</v>
      </c>
      <c r="EO173" s="176">
        <v>2.75</v>
      </c>
      <c r="EP173" s="176">
        <v>3.67</v>
      </c>
      <c r="EQ173" s="176">
        <v>5.5</v>
      </c>
      <c r="ER173" s="176">
        <v>3.67</v>
      </c>
      <c r="ES173" s="176">
        <v>2.75</v>
      </c>
      <c r="ET173" s="176">
        <v>3.67</v>
      </c>
      <c r="EU173" s="176">
        <v>2.75</v>
      </c>
      <c r="EV173" s="176">
        <v>2.75</v>
      </c>
      <c r="EW173" s="176">
        <v>1.83</v>
      </c>
      <c r="EX173" s="176">
        <v>4.58</v>
      </c>
      <c r="EY173" s="176">
        <v>2.75</v>
      </c>
      <c r="EZ173" s="176">
        <v>2.75</v>
      </c>
      <c r="FA173" s="176">
        <v>2.75</v>
      </c>
      <c r="FB173" s="176">
        <v>2.75</v>
      </c>
      <c r="FC173" s="176">
        <v>3.67</v>
      </c>
      <c r="FD173" s="176">
        <v>2.75</v>
      </c>
      <c r="FE173" s="176">
        <v>2.75</v>
      </c>
      <c r="FF173" s="176">
        <v>3.67</v>
      </c>
      <c r="FG173" s="176">
        <v>0.92</v>
      </c>
      <c r="FH173" s="176">
        <v>3.75</v>
      </c>
      <c r="FI173" s="176">
        <v>2.75</v>
      </c>
      <c r="FJ173" s="176">
        <v>3.67</v>
      </c>
      <c r="FK173" s="176">
        <v>2.75</v>
      </c>
      <c r="FL173" s="176">
        <v>2.75</v>
      </c>
      <c r="FM173" s="176">
        <v>2.75</v>
      </c>
      <c r="FN173" s="176">
        <v>3.67</v>
      </c>
      <c r="FO173" s="176">
        <v>2.75</v>
      </c>
      <c r="FP173" s="176">
        <v>2.75</v>
      </c>
      <c r="FQ173" s="176">
        <v>3.67</v>
      </c>
      <c r="FR173" s="176">
        <v>3.75</v>
      </c>
      <c r="FS173" s="176">
        <v>2.75</v>
      </c>
      <c r="FT173" s="176">
        <v>1.83</v>
      </c>
      <c r="FU173" s="176">
        <v>3.67</v>
      </c>
      <c r="FV173" s="176">
        <v>1.83</v>
      </c>
      <c r="FW173" s="176">
        <v>1.83</v>
      </c>
      <c r="FX173" s="176">
        <v>2.75</v>
      </c>
      <c r="FY173" s="176">
        <v>1.83</v>
      </c>
      <c r="FZ173" s="176">
        <v>4.67</v>
      </c>
      <c r="GA173" s="176">
        <v>2.75</v>
      </c>
    </row>
    <row r="174" spans="2:183">
      <c r="B174" s="96" t="s">
        <v>6</v>
      </c>
      <c r="C174" s="166" t="s">
        <v>41</v>
      </c>
      <c r="D174" s="175">
        <v>685</v>
      </c>
      <c r="E174" s="176">
        <v>619</v>
      </c>
      <c r="F174" s="176">
        <v>685</v>
      </c>
      <c r="G174" s="176">
        <v>663</v>
      </c>
      <c r="H174" s="176">
        <v>685</v>
      </c>
      <c r="I174" s="176">
        <v>663</v>
      </c>
      <c r="J174" s="176">
        <v>685</v>
      </c>
      <c r="K174" s="176">
        <v>685</v>
      </c>
      <c r="L174" s="176">
        <v>663</v>
      </c>
      <c r="M174" s="176">
        <v>685</v>
      </c>
      <c r="N174" s="176">
        <v>663</v>
      </c>
      <c r="O174" s="176">
        <v>685</v>
      </c>
      <c r="P174" s="176">
        <v>685</v>
      </c>
      <c r="Q174" s="176">
        <v>619</v>
      </c>
      <c r="R174" s="176">
        <v>685</v>
      </c>
      <c r="S174" s="176">
        <v>89</v>
      </c>
      <c r="T174" s="176">
        <v>133</v>
      </c>
      <c r="U174" s="176">
        <v>663</v>
      </c>
      <c r="V174" s="176">
        <v>685</v>
      </c>
      <c r="W174" s="176">
        <v>685</v>
      </c>
      <c r="X174" s="176">
        <v>663</v>
      </c>
      <c r="Y174" s="176">
        <v>685</v>
      </c>
      <c r="Z174" s="176">
        <v>663</v>
      </c>
      <c r="AA174" s="176">
        <v>685</v>
      </c>
      <c r="AB174" s="176">
        <v>685</v>
      </c>
      <c r="AC174" s="176">
        <v>619</v>
      </c>
      <c r="AD174" s="176">
        <v>685</v>
      </c>
      <c r="AE174" s="176">
        <v>663</v>
      </c>
      <c r="AF174" s="176">
        <v>685</v>
      </c>
      <c r="AG174" s="176">
        <v>663</v>
      </c>
      <c r="AH174" s="176">
        <v>685</v>
      </c>
      <c r="AI174" s="176">
        <v>685</v>
      </c>
      <c r="AJ174" s="176">
        <v>663</v>
      </c>
      <c r="AK174" s="176">
        <v>685</v>
      </c>
      <c r="AL174" s="176">
        <v>663</v>
      </c>
      <c r="AM174" s="176">
        <v>685</v>
      </c>
      <c r="AN174" s="176">
        <v>685</v>
      </c>
      <c r="AO174" s="176">
        <v>641</v>
      </c>
      <c r="AP174" s="176">
        <v>685</v>
      </c>
      <c r="AQ174" s="176">
        <v>663</v>
      </c>
      <c r="AR174" s="176">
        <v>685</v>
      </c>
      <c r="AS174" s="176">
        <v>663</v>
      </c>
      <c r="AT174" s="176">
        <v>685</v>
      </c>
      <c r="AU174" s="176">
        <v>685</v>
      </c>
      <c r="AV174" s="176">
        <v>663</v>
      </c>
      <c r="AW174" s="176">
        <v>685</v>
      </c>
      <c r="AX174" s="176">
        <v>663</v>
      </c>
      <c r="AY174" s="176">
        <v>685</v>
      </c>
      <c r="AZ174" s="176">
        <v>685</v>
      </c>
      <c r="BA174" s="176">
        <v>619</v>
      </c>
      <c r="BB174" s="176">
        <v>685</v>
      </c>
      <c r="BC174" s="176">
        <v>619</v>
      </c>
      <c r="BD174" s="176">
        <v>111</v>
      </c>
      <c r="BE174" s="176">
        <v>663</v>
      </c>
      <c r="BF174" s="176">
        <v>685</v>
      </c>
      <c r="BG174" s="176">
        <v>685</v>
      </c>
      <c r="BH174" s="176">
        <v>663</v>
      </c>
      <c r="BI174" s="176">
        <v>685</v>
      </c>
      <c r="BJ174" s="176">
        <v>663</v>
      </c>
      <c r="BK174" s="176">
        <v>685</v>
      </c>
      <c r="BL174" s="176">
        <v>685</v>
      </c>
      <c r="BM174" s="176">
        <v>619</v>
      </c>
      <c r="BN174" s="176">
        <v>685</v>
      </c>
      <c r="BO174" s="176">
        <v>663</v>
      </c>
      <c r="BP174" s="176">
        <v>685</v>
      </c>
      <c r="BQ174" s="176">
        <v>663</v>
      </c>
      <c r="BR174" s="176">
        <v>685</v>
      </c>
      <c r="BS174" s="176">
        <v>685</v>
      </c>
      <c r="BT174" s="176">
        <v>663</v>
      </c>
      <c r="BU174" s="176">
        <v>685</v>
      </c>
      <c r="BV174" s="176">
        <v>663</v>
      </c>
      <c r="BW174" s="176">
        <v>685</v>
      </c>
      <c r="BX174" s="176">
        <v>685</v>
      </c>
      <c r="BY174" s="176">
        <v>619</v>
      </c>
      <c r="BZ174" s="176">
        <v>685</v>
      </c>
      <c r="CA174" s="176">
        <v>663</v>
      </c>
      <c r="CB174" s="176">
        <v>685</v>
      </c>
      <c r="CC174" s="176">
        <v>663</v>
      </c>
      <c r="CD174" s="176">
        <v>685</v>
      </c>
      <c r="CE174" s="176">
        <v>685</v>
      </c>
      <c r="CF174" s="176">
        <v>663</v>
      </c>
      <c r="CG174" s="176">
        <v>685</v>
      </c>
      <c r="CH174" s="176">
        <v>663</v>
      </c>
      <c r="CI174" s="176">
        <v>685</v>
      </c>
      <c r="CJ174" s="176">
        <v>685</v>
      </c>
      <c r="CK174" s="176">
        <v>641</v>
      </c>
      <c r="CL174" s="176">
        <v>685</v>
      </c>
      <c r="CM174" s="176">
        <v>530</v>
      </c>
      <c r="CN174" s="176">
        <v>265</v>
      </c>
      <c r="CO174" s="176">
        <v>663</v>
      </c>
      <c r="CP174" s="176">
        <v>685</v>
      </c>
      <c r="CQ174" s="176">
        <v>685</v>
      </c>
      <c r="CR174" s="176">
        <v>663</v>
      </c>
      <c r="CS174" s="176">
        <v>685</v>
      </c>
      <c r="CT174" s="176">
        <v>663</v>
      </c>
      <c r="CU174" s="176">
        <v>685</v>
      </c>
      <c r="CV174" s="176">
        <v>685</v>
      </c>
      <c r="CW174" s="176">
        <v>619</v>
      </c>
      <c r="CX174" s="176">
        <v>685</v>
      </c>
      <c r="CY174" s="176">
        <v>663</v>
      </c>
      <c r="CZ174" s="176">
        <v>685</v>
      </c>
      <c r="DA174" s="176">
        <v>663</v>
      </c>
      <c r="DB174" s="176">
        <v>685</v>
      </c>
      <c r="DC174" s="176">
        <v>685</v>
      </c>
      <c r="DD174" s="176">
        <v>663</v>
      </c>
      <c r="DE174" s="176">
        <v>685</v>
      </c>
      <c r="DF174" s="176">
        <v>663</v>
      </c>
      <c r="DG174" s="176">
        <v>685</v>
      </c>
      <c r="DH174" s="176">
        <v>685</v>
      </c>
      <c r="DI174" s="176">
        <v>619</v>
      </c>
      <c r="DJ174" s="176">
        <v>685</v>
      </c>
      <c r="DK174" s="176">
        <v>663</v>
      </c>
      <c r="DL174" s="176">
        <v>685</v>
      </c>
      <c r="DM174" s="176">
        <v>663</v>
      </c>
      <c r="DN174" s="176">
        <v>685</v>
      </c>
      <c r="DO174" s="176">
        <v>685</v>
      </c>
      <c r="DP174" s="176">
        <v>663</v>
      </c>
      <c r="DQ174" s="176">
        <v>685</v>
      </c>
      <c r="DR174" s="176">
        <v>663</v>
      </c>
      <c r="DS174" s="176">
        <v>685</v>
      </c>
      <c r="DT174" s="176">
        <v>685</v>
      </c>
      <c r="DU174" s="176">
        <v>619</v>
      </c>
      <c r="DV174" s="176">
        <v>685</v>
      </c>
      <c r="DW174" s="176">
        <v>310</v>
      </c>
      <c r="DX174" s="176">
        <v>0</v>
      </c>
      <c r="DY174" s="176">
        <v>619</v>
      </c>
      <c r="DZ174" s="176">
        <v>685</v>
      </c>
      <c r="EA174" s="176">
        <v>685</v>
      </c>
      <c r="EB174" s="176">
        <v>663</v>
      </c>
      <c r="EC174" s="176">
        <v>685</v>
      </c>
      <c r="ED174" s="176">
        <v>663</v>
      </c>
      <c r="EE174" s="176">
        <v>685</v>
      </c>
      <c r="EF174" s="176">
        <v>685</v>
      </c>
      <c r="EG174" s="176">
        <v>641</v>
      </c>
      <c r="EH174" s="176">
        <v>685</v>
      </c>
      <c r="EI174" s="176">
        <v>663</v>
      </c>
      <c r="EJ174" s="176">
        <v>685</v>
      </c>
      <c r="EK174" s="176">
        <v>663</v>
      </c>
      <c r="EL174" s="176">
        <v>685</v>
      </c>
      <c r="EM174" s="176">
        <v>685</v>
      </c>
      <c r="EN174" s="176">
        <v>663</v>
      </c>
      <c r="EO174" s="176">
        <v>685</v>
      </c>
      <c r="EP174" s="176">
        <v>663</v>
      </c>
      <c r="EQ174" s="176">
        <v>685</v>
      </c>
      <c r="ER174" s="176">
        <v>685</v>
      </c>
      <c r="ES174" s="176">
        <v>619</v>
      </c>
      <c r="ET174" s="176">
        <v>685</v>
      </c>
      <c r="EU174" s="176">
        <v>663</v>
      </c>
      <c r="EV174" s="176">
        <v>685</v>
      </c>
      <c r="EW174" s="176">
        <v>663</v>
      </c>
      <c r="EX174" s="176">
        <v>685</v>
      </c>
      <c r="EY174" s="176">
        <v>685</v>
      </c>
      <c r="EZ174" s="176">
        <v>663</v>
      </c>
      <c r="FA174" s="176">
        <v>685</v>
      </c>
      <c r="FB174" s="176">
        <v>663</v>
      </c>
      <c r="FC174" s="176">
        <v>685</v>
      </c>
      <c r="FD174" s="176">
        <v>685</v>
      </c>
      <c r="FE174" s="176">
        <v>619</v>
      </c>
      <c r="FF174" s="176">
        <v>685</v>
      </c>
      <c r="FG174" s="176">
        <v>67</v>
      </c>
      <c r="FH174" s="176">
        <v>663</v>
      </c>
      <c r="FI174" s="176">
        <v>663</v>
      </c>
      <c r="FJ174" s="176">
        <v>685</v>
      </c>
      <c r="FK174" s="176">
        <v>685</v>
      </c>
      <c r="FL174" s="176">
        <v>663</v>
      </c>
      <c r="FM174" s="176">
        <v>685</v>
      </c>
      <c r="FN174" s="176">
        <v>663</v>
      </c>
      <c r="FO174" s="176">
        <v>685</v>
      </c>
      <c r="FP174" s="176">
        <v>685</v>
      </c>
      <c r="FQ174" s="176">
        <v>619</v>
      </c>
      <c r="FR174" s="176">
        <v>685</v>
      </c>
      <c r="FS174" s="176">
        <v>663</v>
      </c>
      <c r="FT174" s="176">
        <v>685</v>
      </c>
      <c r="FU174" s="176">
        <v>663</v>
      </c>
      <c r="FV174" s="176">
        <v>685</v>
      </c>
      <c r="FW174" s="176">
        <v>685</v>
      </c>
      <c r="FX174" s="176">
        <v>663</v>
      </c>
      <c r="FY174" s="176">
        <v>685</v>
      </c>
      <c r="FZ174" s="176">
        <v>663</v>
      </c>
      <c r="GA174" s="176">
        <v>685</v>
      </c>
    </row>
    <row r="175" spans="2:183">
      <c r="B175" s="96" t="s">
        <v>6</v>
      </c>
      <c r="C175" s="166" t="s">
        <v>271</v>
      </c>
      <c r="D175" s="88">
        <v>3247.75</v>
      </c>
      <c r="E175" s="89">
        <v>3247.75</v>
      </c>
      <c r="F175" s="89">
        <v>3247.75</v>
      </c>
      <c r="G175" s="89">
        <v>4330.33</v>
      </c>
      <c r="H175" s="89">
        <v>3247.75</v>
      </c>
      <c r="I175" s="89">
        <v>3247.75</v>
      </c>
      <c r="J175" s="89">
        <v>2165.17</v>
      </c>
      <c r="K175" s="89">
        <v>5412.92</v>
      </c>
      <c r="L175" s="89">
        <v>3247.75</v>
      </c>
      <c r="M175" s="89">
        <v>3247.75</v>
      </c>
      <c r="N175" s="89">
        <v>3247.75</v>
      </c>
      <c r="O175" s="89">
        <v>3247.75</v>
      </c>
      <c r="P175" s="89">
        <v>3247.75</v>
      </c>
      <c r="Q175" s="89">
        <v>3247.75</v>
      </c>
      <c r="R175" s="89">
        <v>4330.33</v>
      </c>
      <c r="S175" s="89">
        <v>1082.58</v>
      </c>
      <c r="T175" s="89">
        <v>2362</v>
      </c>
      <c r="U175" s="89">
        <v>3247.75</v>
      </c>
      <c r="V175" s="89">
        <v>3247.75</v>
      </c>
      <c r="W175" s="89">
        <v>2165.17</v>
      </c>
      <c r="X175" s="89">
        <v>4330.33</v>
      </c>
      <c r="Y175" s="89">
        <v>4330.33</v>
      </c>
      <c r="Z175" s="89">
        <v>3247.75</v>
      </c>
      <c r="AA175" s="89">
        <v>3247.75</v>
      </c>
      <c r="AB175" s="89">
        <v>5412.92</v>
      </c>
      <c r="AC175" s="89">
        <v>3247.75</v>
      </c>
      <c r="AD175" s="89">
        <v>3247.75</v>
      </c>
      <c r="AE175" s="89">
        <v>3247.75</v>
      </c>
      <c r="AF175" s="89">
        <v>3247.75</v>
      </c>
      <c r="AG175" s="89">
        <v>3247.75</v>
      </c>
      <c r="AH175" s="89">
        <v>4330.33</v>
      </c>
      <c r="AI175" s="89">
        <v>3247.75</v>
      </c>
      <c r="AJ175" s="89">
        <v>3247.75</v>
      </c>
      <c r="AK175" s="89">
        <v>2165.17</v>
      </c>
      <c r="AL175" s="89">
        <v>4330.33</v>
      </c>
      <c r="AM175" s="89">
        <v>3247.75</v>
      </c>
      <c r="AN175" s="89">
        <v>4330.33</v>
      </c>
      <c r="AO175" s="89">
        <v>3247.75</v>
      </c>
      <c r="AP175" s="89">
        <v>3247.75</v>
      </c>
      <c r="AQ175" s="89">
        <v>2165.17</v>
      </c>
      <c r="AR175" s="89">
        <v>3247.75</v>
      </c>
      <c r="AS175" s="89">
        <v>2165.17</v>
      </c>
      <c r="AT175" s="89">
        <v>4330.33</v>
      </c>
      <c r="AU175" s="89">
        <v>5412.92</v>
      </c>
      <c r="AV175" s="89">
        <v>4330.33</v>
      </c>
      <c r="AW175" s="89">
        <v>3247.75</v>
      </c>
      <c r="AX175" s="89">
        <v>3247.75</v>
      </c>
      <c r="AY175" s="89">
        <v>3247.75</v>
      </c>
      <c r="AZ175" s="89">
        <v>3247.75</v>
      </c>
      <c r="BA175" s="89">
        <v>2165.17</v>
      </c>
      <c r="BB175" s="89">
        <v>3247.75</v>
      </c>
      <c r="BC175" s="89">
        <v>3247.75</v>
      </c>
      <c r="BD175" s="89">
        <v>2263.58</v>
      </c>
      <c r="BE175" s="89">
        <v>3247.75</v>
      </c>
      <c r="BF175" s="89">
        <v>4330.33</v>
      </c>
      <c r="BG175" s="89">
        <v>3247.75</v>
      </c>
      <c r="BH175" s="89">
        <v>4330.33</v>
      </c>
      <c r="BI175" s="89">
        <v>3247.75</v>
      </c>
      <c r="BJ175" s="89">
        <v>3247.75</v>
      </c>
      <c r="BK175" s="89">
        <v>4330.33</v>
      </c>
      <c r="BL175" s="89">
        <v>4330.33</v>
      </c>
      <c r="BM175" s="89">
        <v>2165.17</v>
      </c>
      <c r="BN175" s="89">
        <v>4330.33</v>
      </c>
      <c r="BO175" s="89">
        <v>4330.33</v>
      </c>
      <c r="BP175" s="89">
        <v>2165.17</v>
      </c>
      <c r="BQ175" s="89">
        <v>5412.92</v>
      </c>
      <c r="BR175" s="89">
        <v>2165.17</v>
      </c>
      <c r="BS175" s="89">
        <v>2165.17</v>
      </c>
      <c r="BT175" s="89">
        <v>2165.17</v>
      </c>
      <c r="BU175" s="89">
        <v>4330.33</v>
      </c>
      <c r="BV175" s="89">
        <v>3247.75</v>
      </c>
      <c r="BW175" s="89">
        <v>3247.75</v>
      </c>
      <c r="BX175" s="89">
        <v>3247.75</v>
      </c>
      <c r="BY175" s="89">
        <v>2165.17</v>
      </c>
      <c r="BZ175" s="89">
        <v>4330.33</v>
      </c>
      <c r="CA175" s="89">
        <v>3247.75</v>
      </c>
      <c r="CB175" s="89">
        <v>5412.92</v>
      </c>
      <c r="CC175" s="89">
        <v>3247.75</v>
      </c>
      <c r="CD175" s="89">
        <v>4330.33</v>
      </c>
      <c r="CE175" s="89">
        <v>2165.17</v>
      </c>
      <c r="CF175" s="89">
        <v>4330.33</v>
      </c>
      <c r="CG175" s="89">
        <v>4330.33</v>
      </c>
      <c r="CH175" s="89">
        <v>4330.33</v>
      </c>
      <c r="CI175" s="89">
        <v>3247.75</v>
      </c>
      <c r="CJ175" s="89">
        <v>3247.75</v>
      </c>
      <c r="CK175" s="89">
        <v>4330.33</v>
      </c>
      <c r="CL175" s="89">
        <v>2165.17</v>
      </c>
      <c r="CM175" s="89">
        <v>3247.75</v>
      </c>
      <c r="CN175" s="89">
        <v>2263.58</v>
      </c>
      <c r="CO175" s="89">
        <v>3247.75</v>
      </c>
      <c r="CP175" s="89">
        <v>3247.75</v>
      </c>
      <c r="CQ175" s="89">
        <v>3247.75</v>
      </c>
      <c r="CR175" s="89">
        <v>4330.33</v>
      </c>
      <c r="CS175" s="89">
        <v>3247.75</v>
      </c>
      <c r="CT175" s="89">
        <v>3247.75</v>
      </c>
      <c r="CU175" s="89">
        <v>3247.75</v>
      </c>
      <c r="CV175" s="89">
        <v>3247.75</v>
      </c>
      <c r="CW175" s="89">
        <v>4330.33</v>
      </c>
      <c r="CX175" s="89">
        <v>5412.92</v>
      </c>
      <c r="CY175" s="89">
        <v>3247.75</v>
      </c>
      <c r="CZ175" s="89">
        <v>4330.33</v>
      </c>
      <c r="DA175" s="89">
        <v>4330.33</v>
      </c>
      <c r="DB175" s="89">
        <v>4330.33</v>
      </c>
      <c r="DC175" s="89">
        <v>3247.75</v>
      </c>
      <c r="DD175" s="89">
        <v>2165.17</v>
      </c>
      <c r="DE175" s="89">
        <v>2165.17</v>
      </c>
      <c r="DF175" s="89">
        <v>4330.33</v>
      </c>
      <c r="DG175" s="89">
        <v>3247.75</v>
      </c>
      <c r="DH175" s="89">
        <v>3247.75</v>
      </c>
      <c r="DI175" s="89">
        <v>3247.75</v>
      </c>
      <c r="DJ175" s="89">
        <v>3247.75</v>
      </c>
      <c r="DK175" s="89">
        <v>5412.92</v>
      </c>
      <c r="DL175" s="89">
        <v>3247.75</v>
      </c>
      <c r="DM175" s="89">
        <v>4330.33</v>
      </c>
      <c r="DN175" s="89">
        <v>3247.75</v>
      </c>
      <c r="DO175" s="89">
        <v>3346.17</v>
      </c>
      <c r="DP175" s="89">
        <v>3247.75</v>
      </c>
      <c r="DQ175" s="89">
        <v>3247.75</v>
      </c>
      <c r="DR175" s="89">
        <v>3247.75</v>
      </c>
      <c r="DS175" s="89">
        <v>4330.33</v>
      </c>
      <c r="DT175" s="89">
        <v>4330.33</v>
      </c>
      <c r="DU175" s="89">
        <v>3247.75</v>
      </c>
      <c r="DV175" s="89">
        <v>4330.33</v>
      </c>
      <c r="DW175" s="89">
        <v>2165.17</v>
      </c>
      <c r="DX175" s="89">
        <v>0</v>
      </c>
      <c r="DY175" s="89">
        <v>4428.75</v>
      </c>
      <c r="DZ175" s="89">
        <v>2165.17</v>
      </c>
      <c r="EA175" s="89">
        <v>3247.75</v>
      </c>
      <c r="EB175" s="89">
        <v>3346.17</v>
      </c>
      <c r="EC175" s="89">
        <v>3247.75</v>
      </c>
      <c r="ED175" s="89">
        <v>3247.75</v>
      </c>
      <c r="EE175" s="89">
        <v>4330.33</v>
      </c>
      <c r="EF175" s="89">
        <v>3247.75</v>
      </c>
      <c r="EG175" s="89">
        <v>3247.75</v>
      </c>
      <c r="EH175" s="89">
        <v>3247.75</v>
      </c>
      <c r="EI175" s="89">
        <v>3247.75</v>
      </c>
      <c r="EJ175" s="89">
        <v>2165.17</v>
      </c>
      <c r="EK175" s="89">
        <v>3247.75</v>
      </c>
      <c r="EL175" s="89">
        <v>3346.17</v>
      </c>
      <c r="EM175" s="89">
        <v>3247.75</v>
      </c>
      <c r="EN175" s="89">
        <v>2165.17</v>
      </c>
      <c r="EO175" s="89">
        <v>3247.75</v>
      </c>
      <c r="EP175" s="89">
        <v>4330.33</v>
      </c>
      <c r="EQ175" s="89">
        <v>6495.5</v>
      </c>
      <c r="ER175" s="89">
        <v>4330.33</v>
      </c>
      <c r="ES175" s="89">
        <v>3247.75</v>
      </c>
      <c r="ET175" s="89">
        <v>4330.33</v>
      </c>
      <c r="EU175" s="89">
        <v>3247.75</v>
      </c>
      <c r="EV175" s="89">
        <v>3247.75</v>
      </c>
      <c r="EW175" s="89">
        <v>2165.17</v>
      </c>
      <c r="EX175" s="89">
        <v>5412.92</v>
      </c>
      <c r="EY175" s="89">
        <v>3247.75</v>
      </c>
      <c r="EZ175" s="89">
        <v>3247.75</v>
      </c>
      <c r="FA175" s="89">
        <v>3247.75</v>
      </c>
      <c r="FB175" s="89">
        <v>3247.75</v>
      </c>
      <c r="FC175" s="89">
        <v>4330.33</v>
      </c>
      <c r="FD175" s="89">
        <v>3247.75</v>
      </c>
      <c r="FE175" s="89">
        <v>3247.75</v>
      </c>
      <c r="FF175" s="89">
        <v>4330.33</v>
      </c>
      <c r="FG175" s="89">
        <v>1082.58</v>
      </c>
      <c r="FH175" s="89">
        <v>4428.75</v>
      </c>
      <c r="FI175" s="89">
        <v>3247.75</v>
      </c>
      <c r="FJ175" s="89">
        <v>4330.33</v>
      </c>
      <c r="FK175" s="89">
        <v>3247.75</v>
      </c>
      <c r="FL175" s="89">
        <v>3247.75</v>
      </c>
      <c r="FM175" s="89">
        <v>3247.75</v>
      </c>
      <c r="FN175" s="89">
        <v>4330.33</v>
      </c>
      <c r="FO175" s="89">
        <v>3247.75</v>
      </c>
      <c r="FP175" s="89">
        <v>3247.75</v>
      </c>
      <c r="FQ175" s="89">
        <v>4330.33</v>
      </c>
      <c r="FR175" s="89">
        <v>4428.75</v>
      </c>
      <c r="FS175" s="89">
        <v>3247.75</v>
      </c>
      <c r="FT175" s="89">
        <v>2165.17</v>
      </c>
      <c r="FU175" s="89">
        <v>4330.33</v>
      </c>
      <c r="FV175" s="89">
        <v>2165.17</v>
      </c>
      <c r="FW175" s="89">
        <v>2165.17</v>
      </c>
      <c r="FX175" s="89">
        <v>3247.75</v>
      </c>
      <c r="FY175" s="89">
        <v>2165.17</v>
      </c>
      <c r="FZ175" s="89">
        <v>5511.33</v>
      </c>
      <c r="GA175" s="89">
        <v>3247.75</v>
      </c>
    </row>
    <row r="176" spans="2:183">
      <c r="B176" s="171" t="s">
        <v>6</v>
      </c>
      <c r="C176" s="177" t="s">
        <v>96</v>
      </c>
      <c r="D176" s="83">
        <v>0.93987325373422914</v>
      </c>
      <c r="E176" s="84">
        <v>0.92551755127368429</v>
      </c>
      <c r="F176" s="84">
        <v>0.91277043553922754</v>
      </c>
      <c r="G176" s="84">
        <v>0.92751181165283236</v>
      </c>
      <c r="H176" s="84">
        <v>0.92974718422197511</v>
      </c>
      <c r="I176" s="84">
        <v>0.90452788349165447</v>
      </c>
      <c r="J176" s="84">
        <v>0.91069550925702125</v>
      </c>
      <c r="K176" s="84">
        <v>0.91357664233576641</v>
      </c>
      <c r="L176" s="84">
        <v>0.91292839091826239</v>
      </c>
      <c r="M176" s="84">
        <v>0.93349253154154788</v>
      </c>
      <c r="N176" s="84">
        <v>0.93644182074256088</v>
      </c>
      <c r="O176" s="84">
        <v>0.91940252332382655</v>
      </c>
      <c r="P176" s="84">
        <v>0.95438091555082905</v>
      </c>
      <c r="Q176" s="84">
        <v>0.94352138142057795</v>
      </c>
      <c r="R176" s="84">
        <v>0.90379262338666788</v>
      </c>
      <c r="S176" s="84">
        <v>0.94810625790609426</v>
      </c>
      <c r="T176" s="84">
        <v>0.92086839615595273</v>
      </c>
      <c r="U176" s="84">
        <v>0.92217793892901023</v>
      </c>
      <c r="V176" s="84">
        <v>0.91112689128438151</v>
      </c>
      <c r="W176" s="84">
        <v>0.91077294919514673</v>
      </c>
      <c r="X176" s="84">
        <v>0.91524577227732662</v>
      </c>
      <c r="Y176" s="84">
        <v>0.92704597089959884</v>
      </c>
      <c r="Z176" s="84">
        <v>0.9371610080608912</v>
      </c>
      <c r="AA176" s="84">
        <v>0.90423734712621451</v>
      </c>
      <c r="AB176" s="84">
        <v>0.93698457968772664</v>
      </c>
      <c r="AC176" s="84">
        <v>0.92949748044806302</v>
      </c>
      <c r="AD176" s="84">
        <v>0.90311586986996661</v>
      </c>
      <c r="AE176" s="84">
        <v>0.91662421463745969</v>
      </c>
      <c r="AF176" s="84">
        <v>0.92495770290520618</v>
      </c>
      <c r="AG176" s="84">
        <v>0.91740333423231746</v>
      </c>
      <c r="AH176" s="84">
        <v>0.91764876492483205</v>
      </c>
      <c r="AI176" s="84">
        <v>0.91077865326050178</v>
      </c>
      <c r="AJ176" s="84">
        <v>0.90867319928480816</v>
      </c>
      <c r="AK176" s="84">
        <v>0.9258548847102045</v>
      </c>
      <c r="AL176" s="84">
        <v>0.93100796100406535</v>
      </c>
      <c r="AM176" s="84">
        <v>0.89536230482911972</v>
      </c>
      <c r="AN176" s="84">
        <v>0.93113346546140086</v>
      </c>
      <c r="AO176" s="84">
        <v>0.93165263299273693</v>
      </c>
      <c r="AP176" s="84">
        <v>0.90619625851984342</v>
      </c>
      <c r="AQ176" s="84">
        <v>0.91598493702116612</v>
      </c>
      <c r="AR176" s="84">
        <v>0.92502334799632613</v>
      </c>
      <c r="AS176" s="84">
        <v>0.9167440791905147</v>
      </c>
      <c r="AT176" s="84">
        <v>0.91574815101271334</v>
      </c>
      <c r="AU176" s="84">
        <v>0.92571943732779038</v>
      </c>
      <c r="AV176" s="84">
        <v>0.90705502781856506</v>
      </c>
      <c r="AW176" s="84">
        <v>0.92001537197273642</v>
      </c>
      <c r="AX176" s="84">
        <v>0.93945841199444624</v>
      </c>
      <c r="AY176" s="84">
        <v>0.89128244791414901</v>
      </c>
      <c r="AZ176" s="84">
        <v>0.91487214192488042</v>
      </c>
      <c r="BA176" s="84">
        <v>0.92621296900576655</v>
      </c>
      <c r="BB176" s="84">
        <v>0.85388698216271086</v>
      </c>
      <c r="BC176" s="84">
        <v>0.83276808353571774</v>
      </c>
      <c r="BD176" s="84">
        <v>0.80973688920708786</v>
      </c>
      <c r="BE176" s="84">
        <v>0.83757354189765565</v>
      </c>
      <c r="BF176" s="84">
        <v>0.84042915840866239</v>
      </c>
      <c r="BG176" s="84">
        <v>0.85680669019190803</v>
      </c>
      <c r="BH176" s="84">
        <v>0.83239938869077945</v>
      </c>
      <c r="BI176" s="84">
        <v>0.83786919321312903</v>
      </c>
      <c r="BJ176" s="84">
        <v>0.86516236652582579</v>
      </c>
      <c r="BK176" s="84">
        <v>0.826913520568473</v>
      </c>
      <c r="BL176" s="84">
        <v>0.928650843524919</v>
      </c>
      <c r="BM176" s="84">
        <v>0.93750013373417918</v>
      </c>
      <c r="BN176" s="84">
        <v>0.85913858945231303</v>
      </c>
      <c r="BO176" s="84">
        <v>0.84037038146894005</v>
      </c>
      <c r="BP176" s="84">
        <v>0.86061584570019822</v>
      </c>
      <c r="BQ176" s="84">
        <v>0.8682588674797479</v>
      </c>
      <c r="BR176" s="84">
        <v>0.88383806255136066</v>
      </c>
      <c r="BS176" s="84">
        <v>0.88979359017740611</v>
      </c>
      <c r="BT176" s="84">
        <v>0.85958866480876606</v>
      </c>
      <c r="BU176" s="84">
        <v>0.86806003770483875</v>
      </c>
      <c r="BV176" s="84">
        <v>0.94287455175651513</v>
      </c>
      <c r="BW176" s="84">
        <v>0.90961270363029911</v>
      </c>
      <c r="BX176" s="84">
        <v>0.96469280224295451</v>
      </c>
      <c r="BY176" s="84">
        <v>0.98322652430217505</v>
      </c>
      <c r="BZ176" s="84">
        <v>0.9673998163097598</v>
      </c>
      <c r="CA176" s="84">
        <v>0.93710107578436364</v>
      </c>
      <c r="CB176" s="84">
        <v>0.90909073331077495</v>
      </c>
      <c r="CC176" s="84">
        <v>0.89892421563633096</v>
      </c>
      <c r="CD176" s="84">
        <v>0.93904181369942474</v>
      </c>
      <c r="CE176" s="84">
        <v>0.93629622468216755</v>
      </c>
      <c r="CF176" s="84">
        <v>0.92836085223697229</v>
      </c>
      <c r="CG176" s="84">
        <v>0.95143616764151406</v>
      </c>
      <c r="CH176" s="84">
        <v>0.98286935762588279</v>
      </c>
      <c r="CI176" s="84">
        <v>0.96383032822545556</v>
      </c>
      <c r="CJ176" s="84">
        <v>0.9937738676463479</v>
      </c>
      <c r="CK176" s="84">
        <v>0.99472678244878143</v>
      </c>
      <c r="CL176" s="84">
        <v>0.99557209841929717</v>
      </c>
      <c r="CM176" s="84">
        <v>0.97051105835311757</v>
      </c>
      <c r="CN176" s="84">
        <v>0.91073347494689494</v>
      </c>
      <c r="CO176" s="84">
        <v>0.93454396531918926</v>
      </c>
      <c r="CP176" s="84">
        <v>0.94437086092715228</v>
      </c>
      <c r="CQ176" s="84">
        <v>0.94544196838594285</v>
      </c>
      <c r="CR176" s="84">
        <v>0.94792884041033632</v>
      </c>
      <c r="CS176" s="84">
        <v>0.96425581282931316</v>
      </c>
      <c r="CT176" s="84">
        <v>0.9859458811542956</v>
      </c>
      <c r="CU176" s="84">
        <v>0.96576400638081894</v>
      </c>
      <c r="CV176" s="84">
        <v>0.98892821578769274</v>
      </c>
      <c r="CW176" s="84">
        <v>0.98941039275053755</v>
      </c>
      <c r="CX176" s="84">
        <v>0.98919127954754194</v>
      </c>
      <c r="CY176" s="84">
        <v>0.96310169508455445</v>
      </c>
      <c r="CZ176" s="84">
        <v>0.95252467733359114</v>
      </c>
      <c r="DA176" s="84">
        <v>0.9371610080608912</v>
      </c>
      <c r="DB176" s="84">
        <v>0.93935128341470486</v>
      </c>
      <c r="DC176" s="84">
        <v>0.95059699328080438</v>
      </c>
      <c r="DD176" s="84">
        <v>0.94231518384225821</v>
      </c>
      <c r="DE176" s="84">
        <v>0.96539662590032393</v>
      </c>
      <c r="DF176" s="84">
        <v>0.98903229350833566</v>
      </c>
      <c r="DG176" s="84">
        <v>0.9599555276260453</v>
      </c>
      <c r="DH176" s="84">
        <v>0.98853386184560355</v>
      </c>
      <c r="DI176" s="84">
        <v>0.98985973959280615</v>
      </c>
      <c r="DJ176" s="84">
        <v>0.98877362594866347</v>
      </c>
      <c r="DK176" s="84">
        <v>0.96448013744468752</v>
      </c>
      <c r="DL176" s="84">
        <v>0.93652815778024845</v>
      </c>
      <c r="DM176" s="84">
        <v>0.93046857051531773</v>
      </c>
      <c r="DN176" s="84">
        <v>0.95079808575433855</v>
      </c>
      <c r="DO176" s="84">
        <v>0.94832880553004306</v>
      </c>
      <c r="DP176" s="84">
        <v>0.92153866131271667</v>
      </c>
      <c r="DQ176" s="84">
        <v>0.96082563929037557</v>
      </c>
      <c r="DR176" s="84">
        <v>0.99004125338367643</v>
      </c>
      <c r="DS176" s="84">
        <v>0.96117368395610769</v>
      </c>
      <c r="DT176" s="84">
        <v>0.98748972784840716</v>
      </c>
      <c r="DU176" s="84">
        <v>0.98714226107051528</v>
      </c>
      <c r="DV176" s="84">
        <v>0.9861555566297675</v>
      </c>
      <c r="DW176" s="84">
        <v>0.95816278572954494</v>
      </c>
      <c r="DX176" s="84" t="e">
        <v>#DIV/0!</v>
      </c>
      <c r="DY176" s="84">
        <v>0.92449047277707042</v>
      </c>
      <c r="DZ176" s="84">
        <v>0.94703920336443181</v>
      </c>
      <c r="EA176" s="84">
        <v>0.94457195340068645</v>
      </c>
      <c r="EB176" s="84">
        <v>0.92232776962032903</v>
      </c>
      <c r="EC176" s="84">
        <v>0.94430115531493197</v>
      </c>
      <c r="ED176" s="84">
        <v>0.97393944842328173</v>
      </c>
      <c r="EE176" s="84">
        <v>0.95265432397157634</v>
      </c>
      <c r="EF176" s="84">
        <v>0.98652293711026251</v>
      </c>
      <c r="EG176" s="84">
        <v>0.98717442737444605</v>
      </c>
      <c r="EH176" s="84">
        <v>0.98714941750858032</v>
      </c>
      <c r="EI176" s="84">
        <v>0.96676755266548797</v>
      </c>
      <c r="EJ176" s="84">
        <v>0.92365060182723457</v>
      </c>
      <c r="EK176" s="84">
        <v>0.92671281451959286</v>
      </c>
      <c r="EL176" s="84">
        <v>0.94555034562768892</v>
      </c>
      <c r="EM176" s="84">
        <v>0.93936288490356268</v>
      </c>
      <c r="EN176" s="84">
        <v>0.9398180056536114</v>
      </c>
      <c r="EO176" s="84">
        <v>0.95700488229322767</v>
      </c>
      <c r="EP176" s="84">
        <v>0.98039215686274506</v>
      </c>
      <c r="EQ176" s="84">
        <v>0.96429438777976506</v>
      </c>
      <c r="ER176" s="84">
        <v>0.9816192778073185</v>
      </c>
      <c r="ES176" s="84">
        <v>0.98185708630668989</v>
      </c>
      <c r="ET176" s="84">
        <v>0.98286846812007544</v>
      </c>
      <c r="EU176" s="84">
        <v>0.93556281402015717</v>
      </c>
      <c r="EV176" s="84">
        <v>0.93623821723787892</v>
      </c>
      <c r="EW176" s="84">
        <v>0.90987184481535865</v>
      </c>
      <c r="EX176" s="84">
        <v>0.93402620002900372</v>
      </c>
      <c r="EY176" s="84">
        <v>0.94565475902740859</v>
      </c>
      <c r="EZ176" s="84">
        <v>0.92724211640845844</v>
      </c>
      <c r="FA176" s="84">
        <v>0.93908058200802436</v>
      </c>
      <c r="FB176" s="84">
        <v>0.96676755266548797</v>
      </c>
      <c r="FC176" s="84">
        <v>0.94261893943056019</v>
      </c>
      <c r="FD176" s="84">
        <v>0.95806061777928164</v>
      </c>
      <c r="FE176" s="84">
        <v>0.9573355872000342</v>
      </c>
      <c r="FF176" s="84">
        <v>0.9568037898196935</v>
      </c>
      <c r="FG176" s="84">
        <v>0.90038548976969468</v>
      </c>
      <c r="FH176" s="84">
        <v>0.90064227423012</v>
      </c>
      <c r="FI176" s="84">
        <v>0.88081457952513664</v>
      </c>
      <c r="FJ176" s="84">
        <v>0.92959829844830089</v>
      </c>
      <c r="FK176" s="84">
        <v>0.93228597670034319</v>
      </c>
      <c r="FL176" s="84">
        <v>0.90769430543485863</v>
      </c>
      <c r="FM176" s="84">
        <v>0.94009764586455258</v>
      </c>
      <c r="FN176" s="84">
        <v>0.94606085123810102</v>
      </c>
      <c r="FO176" s="84">
        <v>0.92470633731328855</v>
      </c>
      <c r="FP176" s="84">
        <v>0.95117706772369126</v>
      </c>
      <c r="FQ176" s="84">
        <v>0.95095700178668863</v>
      </c>
      <c r="FR176" s="84">
        <v>0.95374873108715619</v>
      </c>
      <c r="FS176" s="84">
        <v>0.90221050213259013</v>
      </c>
      <c r="FT176" s="84">
        <v>0.88365640257166334</v>
      </c>
      <c r="FU176" s="84">
        <v>0.8704763617112663</v>
      </c>
      <c r="FV176" s="84">
        <v>0.92399091216706142</v>
      </c>
      <c r="FW176" s="84">
        <v>0.91425329917339382</v>
      </c>
      <c r="FX176" s="84">
        <v>0.89986315463526212</v>
      </c>
      <c r="FY176" s="84">
        <v>0.93073911151931166</v>
      </c>
      <c r="FZ176" s="84">
        <v>0.93456394274469845</v>
      </c>
      <c r="GA176" s="84">
        <v>0.93117223377000047</v>
      </c>
    </row>
    <row r="177" spans="2:183">
      <c r="B177" s="96" t="s">
        <v>6</v>
      </c>
      <c r="C177" s="166" t="s">
        <v>42</v>
      </c>
      <c r="D177" s="178">
        <v>13029.97</v>
      </c>
      <c r="E177" s="179">
        <v>13127.41</v>
      </c>
      <c r="F177" s="179">
        <v>13085.19</v>
      </c>
      <c r="G177" s="179">
        <v>17308.34</v>
      </c>
      <c r="H177" s="179">
        <v>13111.17</v>
      </c>
      <c r="I177" s="179">
        <v>13254.07</v>
      </c>
      <c r="J177" s="179">
        <v>8931.31</v>
      </c>
      <c r="K177" s="179">
        <v>22452.78</v>
      </c>
      <c r="L177" s="179">
        <v>13478.16</v>
      </c>
      <c r="M177" s="179">
        <v>13591.83</v>
      </c>
      <c r="N177" s="179">
        <v>13900.37</v>
      </c>
      <c r="O177" s="179">
        <v>14562.91</v>
      </c>
      <c r="P177" s="179">
        <v>14897.43</v>
      </c>
      <c r="Q177" s="179">
        <v>14858.46</v>
      </c>
      <c r="R177" s="179">
        <v>19573.11</v>
      </c>
      <c r="S177" s="179">
        <v>4779.6099999999997</v>
      </c>
      <c r="T177" s="179">
        <v>10451.85</v>
      </c>
      <c r="U177" s="179">
        <v>14442.74</v>
      </c>
      <c r="V177" s="179">
        <v>14569.41</v>
      </c>
      <c r="W177" s="179">
        <v>9754.08</v>
      </c>
      <c r="X177" s="179">
        <v>19521.14</v>
      </c>
      <c r="Y177" s="179">
        <v>19681.37</v>
      </c>
      <c r="Z177" s="179">
        <v>14998.11</v>
      </c>
      <c r="AA177" s="179">
        <v>15585.95</v>
      </c>
      <c r="AB177" s="179">
        <v>26517.88</v>
      </c>
      <c r="AC177" s="179">
        <v>15803.55</v>
      </c>
      <c r="AD177" s="179">
        <v>15543.73</v>
      </c>
      <c r="AE177" s="179">
        <v>14920.17</v>
      </c>
      <c r="AF177" s="179">
        <v>14968.88</v>
      </c>
      <c r="AG177" s="179">
        <v>15040.33</v>
      </c>
      <c r="AH177" s="179">
        <v>20214</v>
      </c>
      <c r="AI177" s="179">
        <v>15222.21</v>
      </c>
      <c r="AJ177" s="179">
        <v>15231.95</v>
      </c>
      <c r="AK177" s="179">
        <v>10232.58</v>
      </c>
      <c r="AL177" s="179">
        <v>20789.93</v>
      </c>
      <c r="AM177" s="179">
        <v>16193.28</v>
      </c>
      <c r="AN177" s="179">
        <v>22024.07</v>
      </c>
      <c r="AO177" s="179">
        <v>16420.62</v>
      </c>
      <c r="AP177" s="179">
        <v>16160.8</v>
      </c>
      <c r="AQ177" s="179">
        <v>10340.83</v>
      </c>
      <c r="AR177" s="179">
        <v>15559.97</v>
      </c>
      <c r="AS177" s="179">
        <v>10420.950000000001</v>
      </c>
      <c r="AT177" s="179">
        <v>21002.12</v>
      </c>
      <c r="AU177" s="179">
        <v>26355.49</v>
      </c>
      <c r="AV177" s="179">
        <v>21097.39</v>
      </c>
      <c r="AW177" s="179">
        <v>15939.96</v>
      </c>
      <c r="AX177" s="179">
        <v>16196.53</v>
      </c>
      <c r="AY177" s="179">
        <v>16816.849999999999</v>
      </c>
      <c r="AZ177" s="179">
        <v>17148.12</v>
      </c>
      <c r="BA177" s="179">
        <v>11367.12</v>
      </c>
      <c r="BB177" s="179">
        <v>16790.87</v>
      </c>
      <c r="BC177" s="179">
        <v>16157.55</v>
      </c>
      <c r="BD177" s="179">
        <v>11299.81</v>
      </c>
      <c r="BE177" s="179">
        <v>16290.71</v>
      </c>
      <c r="BF177" s="179">
        <v>21889.84</v>
      </c>
      <c r="BG177" s="179">
        <v>16479.080000000002</v>
      </c>
      <c r="BH177" s="179">
        <v>21989.43</v>
      </c>
      <c r="BI177" s="179">
        <v>16612.240000000002</v>
      </c>
      <c r="BJ177" s="179">
        <v>16911.03</v>
      </c>
      <c r="BK177" s="179">
        <v>23444.43</v>
      </c>
      <c r="BL177" s="179">
        <v>23899.11</v>
      </c>
      <c r="BM177" s="179">
        <v>11884.6</v>
      </c>
      <c r="BN177" s="179">
        <v>23431.43</v>
      </c>
      <c r="BO177" s="179">
        <v>22587.02</v>
      </c>
      <c r="BP177" s="179">
        <v>11336.81</v>
      </c>
      <c r="BQ177" s="179">
        <v>28504.42</v>
      </c>
      <c r="BR177" s="179">
        <v>11499.2</v>
      </c>
      <c r="BS177" s="179">
        <v>11546.84</v>
      </c>
      <c r="BT177" s="179">
        <v>11559.83</v>
      </c>
      <c r="BU177" s="179">
        <v>23292.87</v>
      </c>
      <c r="BV177" s="179">
        <v>17804.16</v>
      </c>
      <c r="BW177" s="179">
        <v>18518.669999999998</v>
      </c>
      <c r="BX177" s="179">
        <v>18905.150000000001</v>
      </c>
      <c r="BY177" s="179">
        <v>12542.81</v>
      </c>
      <c r="BZ177" s="179">
        <v>24756.51</v>
      </c>
      <c r="CA177" s="179">
        <v>17956.810000000001</v>
      </c>
      <c r="CB177" s="179">
        <v>30047.1</v>
      </c>
      <c r="CC177" s="179">
        <v>18125.7</v>
      </c>
      <c r="CD177" s="179">
        <v>24362.46</v>
      </c>
      <c r="CE177" s="179">
        <v>12228.86</v>
      </c>
      <c r="CF177" s="179">
        <v>24483.71</v>
      </c>
      <c r="CG177" s="179">
        <v>24656.92</v>
      </c>
      <c r="CH177" s="179">
        <v>25102.95</v>
      </c>
      <c r="CI177" s="179">
        <v>19574.189999999999</v>
      </c>
      <c r="CJ177" s="179">
        <v>19976.91</v>
      </c>
      <c r="CK177" s="179">
        <v>26544.95</v>
      </c>
      <c r="CL177" s="179">
        <v>13118.75</v>
      </c>
      <c r="CM177" s="179">
        <v>19093.52</v>
      </c>
      <c r="CN177" s="179">
        <v>13370.99</v>
      </c>
      <c r="CO177" s="179">
        <v>19304.63</v>
      </c>
      <c r="CP177" s="179">
        <v>19480</v>
      </c>
      <c r="CQ177" s="179">
        <v>19574.189999999999</v>
      </c>
      <c r="CR177" s="179">
        <v>26116.240000000002</v>
      </c>
      <c r="CS177" s="179">
        <v>19723.59</v>
      </c>
      <c r="CT177" s="179">
        <v>20084.080000000002</v>
      </c>
      <c r="CU177" s="179">
        <v>20837.560000000001</v>
      </c>
      <c r="CV177" s="179">
        <v>21282.51</v>
      </c>
      <c r="CW177" s="179">
        <v>28311.72</v>
      </c>
      <c r="CX177" s="179">
        <v>34983.68</v>
      </c>
      <c r="CY177" s="179">
        <v>20447.830000000002</v>
      </c>
      <c r="CZ177" s="179">
        <v>27398.02</v>
      </c>
      <c r="DA177" s="179">
        <v>27597.21</v>
      </c>
      <c r="DB177" s="179">
        <v>27861.37</v>
      </c>
      <c r="DC177" s="179">
        <v>21003.200000000001</v>
      </c>
      <c r="DD177" s="179">
        <v>13943.67</v>
      </c>
      <c r="DE177" s="179">
        <v>14023.78</v>
      </c>
      <c r="DF177" s="179">
        <v>28510.92</v>
      </c>
      <c r="DG177" s="179">
        <v>22104.19</v>
      </c>
      <c r="DH177" s="179">
        <v>22532.89</v>
      </c>
      <c r="DI177" s="179">
        <v>22454.95</v>
      </c>
      <c r="DJ177" s="179">
        <v>22156.15</v>
      </c>
      <c r="DK177" s="179">
        <v>36055.43</v>
      </c>
      <c r="DL177" s="179">
        <v>21665.74</v>
      </c>
      <c r="DM177" s="179">
        <v>29117.16</v>
      </c>
      <c r="DN177" s="179">
        <v>22055.47</v>
      </c>
      <c r="DO177" s="179">
        <v>22830.89</v>
      </c>
      <c r="DP177" s="179">
        <v>22081.46</v>
      </c>
      <c r="DQ177" s="179">
        <v>22217.86</v>
      </c>
      <c r="DR177" s="179">
        <v>22614.09</v>
      </c>
      <c r="DS177" s="179">
        <v>31057.15</v>
      </c>
      <c r="DT177" s="179">
        <v>31637.42</v>
      </c>
      <c r="DU177" s="179">
        <v>23598.15</v>
      </c>
      <c r="DV177" s="179">
        <v>31078.81</v>
      </c>
      <c r="DW177" s="179">
        <v>15169.16</v>
      </c>
      <c r="DX177" s="179">
        <v>0</v>
      </c>
      <c r="DY177" s="179">
        <v>31275.84</v>
      </c>
      <c r="DZ177" s="179">
        <v>15415.99</v>
      </c>
      <c r="EA177" s="179">
        <v>23237.65</v>
      </c>
      <c r="EB177" s="179">
        <v>23861.51</v>
      </c>
      <c r="EC177" s="179">
        <v>23276.62</v>
      </c>
      <c r="ED177" s="179">
        <v>23575.42</v>
      </c>
      <c r="EE177" s="179">
        <v>32230.67</v>
      </c>
      <c r="EF177" s="179">
        <v>24637.43</v>
      </c>
      <c r="EG177" s="179">
        <v>24562.73</v>
      </c>
      <c r="EH177" s="179">
        <v>24121.040000000001</v>
      </c>
      <c r="EI177" s="179">
        <v>23692.34</v>
      </c>
      <c r="EJ177" s="179">
        <v>15851.18</v>
      </c>
      <c r="EK177" s="179">
        <v>24085.31</v>
      </c>
      <c r="EL177" s="179">
        <v>25240.14</v>
      </c>
      <c r="EM177" s="179">
        <v>24708.880000000001</v>
      </c>
      <c r="EN177" s="179">
        <v>16193.28</v>
      </c>
      <c r="EO177" s="179">
        <v>24296.42</v>
      </c>
      <c r="EP177" s="179">
        <v>32702.68</v>
      </c>
      <c r="EQ177" s="179">
        <v>49969.89</v>
      </c>
      <c r="ER177" s="179">
        <v>34356.86</v>
      </c>
      <c r="ES177" s="179">
        <v>25602.01</v>
      </c>
      <c r="ET177" s="179">
        <v>32949.51</v>
      </c>
      <c r="EU177" s="179">
        <v>24767.34</v>
      </c>
      <c r="EV177" s="179">
        <v>24949.22</v>
      </c>
      <c r="EW177" s="179">
        <v>16920.78</v>
      </c>
      <c r="EX177" s="179">
        <v>43211.32</v>
      </c>
      <c r="EY177" s="179">
        <v>26069.69</v>
      </c>
      <c r="EZ177" s="179">
        <v>25264.25</v>
      </c>
      <c r="FA177" s="179">
        <v>25127.84</v>
      </c>
      <c r="FB177" s="179">
        <v>25296.73</v>
      </c>
      <c r="FC177" s="179">
        <v>34322.22</v>
      </c>
      <c r="FD177" s="179">
        <v>26469.17</v>
      </c>
      <c r="FE177" s="179">
        <v>26712.75</v>
      </c>
      <c r="FF177" s="179">
        <v>34378.519999999997</v>
      </c>
      <c r="FG177" s="179">
        <v>8613.0300000000007</v>
      </c>
      <c r="FH177" s="179">
        <v>35496.43</v>
      </c>
      <c r="FI177" s="179">
        <v>26482.16</v>
      </c>
      <c r="FJ177" s="179">
        <v>36071.68</v>
      </c>
      <c r="FK177" s="179">
        <v>27203.15</v>
      </c>
      <c r="FL177" s="179">
        <v>26358.74</v>
      </c>
      <c r="FM177" s="179">
        <v>26212.59</v>
      </c>
      <c r="FN177" s="179">
        <v>35192.620000000003</v>
      </c>
      <c r="FO177" s="179">
        <v>26858.89</v>
      </c>
      <c r="FP177" s="179">
        <v>27511.69</v>
      </c>
      <c r="FQ177" s="179">
        <v>36881.449999999997</v>
      </c>
      <c r="FR177" s="179">
        <v>36404.32</v>
      </c>
      <c r="FS177" s="179">
        <v>26751.72</v>
      </c>
      <c r="FT177" s="179">
        <v>17966.55</v>
      </c>
      <c r="FU177" s="179">
        <v>36561</v>
      </c>
      <c r="FV177" s="179">
        <v>18674.560000000001</v>
      </c>
      <c r="FW177" s="179">
        <v>18778.490000000002</v>
      </c>
      <c r="FX177" s="179">
        <v>27290.84</v>
      </c>
      <c r="FY177" s="179">
        <v>18094.3</v>
      </c>
      <c r="FZ177" s="179">
        <v>46377.86</v>
      </c>
      <c r="GA177" s="179">
        <v>27813.73</v>
      </c>
    </row>
    <row r="178" spans="2:183">
      <c r="B178" s="96" t="s">
        <v>6</v>
      </c>
      <c r="C178" s="166" t="s">
        <v>318</v>
      </c>
      <c r="D178" s="178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79">
        <v>0</v>
      </c>
      <c r="P178" s="179">
        <v>0</v>
      </c>
      <c r="Q178" s="179">
        <v>0</v>
      </c>
      <c r="R178" s="179">
        <v>0</v>
      </c>
      <c r="S178" s="179">
        <v>0</v>
      </c>
      <c r="T178" s="179">
        <v>0</v>
      </c>
      <c r="U178" s="179">
        <v>0</v>
      </c>
      <c r="V178" s="179">
        <v>0</v>
      </c>
      <c r="W178" s="179">
        <v>0</v>
      </c>
      <c r="X178" s="179">
        <v>0</v>
      </c>
      <c r="Y178" s="179">
        <v>0</v>
      </c>
      <c r="Z178" s="179">
        <v>0</v>
      </c>
      <c r="AA178" s="179">
        <v>0</v>
      </c>
      <c r="AB178" s="179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179">
        <v>0</v>
      </c>
      <c r="AI178" s="179">
        <v>0</v>
      </c>
      <c r="AJ178" s="179">
        <v>0</v>
      </c>
      <c r="AK178" s="179">
        <v>0</v>
      </c>
      <c r="AL178" s="179">
        <v>0</v>
      </c>
      <c r="AM178" s="179">
        <v>0</v>
      </c>
      <c r="AN178" s="179">
        <v>0</v>
      </c>
      <c r="AO178" s="179">
        <v>0</v>
      </c>
      <c r="AP178" s="179">
        <v>0</v>
      </c>
      <c r="AQ178" s="179">
        <v>0</v>
      </c>
      <c r="AR178" s="179">
        <v>0</v>
      </c>
      <c r="AS178" s="179">
        <v>0</v>
      </c>
      <c r="AT178" s="179">
        <v>0</v>
      </c>
      <c r="AU178" s="179">
        <v>0</v>
      </c>
      <c r="AV178" s="179">
        <v>0</v>
      </c>
      <c r="AW178" s="179">
        <v>0</v>
      </c>
      <c r="AX178" s="179">
        <v>0</v>
      </c>
      <c r="AY178" s="179">
        <v>0</v>
      </c>
      <c r="AZ178" s="179">
        <v>0</v>
      </c>
      <c r="BA178" s="179">
        <v>0</v>
      </c>
      <c r="BB178" s="179">
        <v>0</v>
      </c>
      <c r="BC178" s="179">
        <v>0</v>
      </c>
      <c r="BD178" s="179">
        <v>0</v>
      </c>
      <c r="BE178" s="179">
        <v>0</v>
      </c>
      <c r="BF178" s="179">
        <v>0</v>
      </c>
      <c r="BG178" s="179">
        <v>0</v>
      </c>
      <c r="BH178" s="179">
        <v>0</v>
      </c>
      <c r="BI178" s="179">
        <v>0</v>
      </c>
      <c r="BJ178" s="179">
        <v>0</v>
      </c>
      <c r="BK178" s="179">
        <v>0</v>
      </c>
      <c r="BL178" s="179">
        <v>0</v>
      </c>
      <c r="BM178" s="179">
        <v>0</v>
      </c>
      <c r="BN178" s="179">
        <v>0</v>
      </c>
      <c r="BO178" s="179">
        <v>0</v>
      </c>
      <c r="BP178" s="179">
        <v>0</v>
      </c>
      <c r="BQ178" s="179">
        <v>0</v>
      </c>
      <c r="BR178" s="179">
        <v>0</v>
      </c>
      <c r="BS178" s="179">
        <v>0</v>
      </c>
      <c r="BT178" s="179">
        <v>0</v>
      </c>
      <c r="BU178" s="179">
        <v>0</v>
      </c>
      <c r="BV178" s="179">
        <v>0</v>
      </c>
      <c r="BW178" s="179">
        <v>0</v>
      </c>
      <c r="BX178" s="179">
        <v>0</v>
      </c>
      <c r="BY178" s="179">
        <v>0</v>
      </c>
      <c r="BZ178" s="179">
        <v>0</v>
      </c>
      <c r="CA178" s="179">
        <v>0</v>
      </c>
      <c r="CB178" s="179">
        <v>0</v>
      </c>
      <c r="CC178" s="179">
        <v>0</v>
      </c>
      <c r="CD178" s="179">
        <v>0</v>
      </c>
      <c r="CE178" s="179">
        <v>0</v>
      </c>
      <c r="CF178" s="179">
        <v>0</v>
      </c>
      <c r="CG178" s="179">
        <v>0</v>
      </c>
      <c r="CH178" s="179">
        <v>0</v>
      </c>
      <c r="CI178" s="179">
        <v>0</v>
      </c>
      <c r="CJ178" s="179">
        <v>0</v>
      </c>
      <c r="CK178" s="179">
        <v>0</v>
      </c>
      <c r="CL178" s="179">
        <v>0</v>
      </c>
      <c r="CM178" s="179">
        <v>0</v>
      </c>
      <c r="CN178" s="179">
        <v>0</v>
      </c>
      <c r="CO178" s="179">
        <v>0</v>
      </c>
      <c r="CP178" s="179">
        <v>0</v>
      </c>
      <c r="CQ178" s="179">
        <v>0</v>
      </c>
      <c r="CR178" s="179">
        <v>0</v>
      </c>
      <c r="CS178" s="179">
        <v>0</v>
      </c>
      <c r="CT178" s="179">
        <v>0</v>
      </c>
      <c r="CU178" s="179">
        <v>0</v>
      </c>
      <c r="CV178" s="179">
        <v>0</v>
      </c>
      <c r="CW178" s="179">
        <v>0</v>
      </c>
      <c r="CX178" s="179">
        <v>0</v>
      </c>
      <c r="CY178" s="179">
        <v>0</v>
      </c>
      <c r="CZ178" s="179">
        <v>0</v>
      </c>
      <c r="DA178" s="179">
        <v>0</v>
      </c>
      <c r="DB178" s="179">
        <v>0</v>
      </c>
      <c r="DC178" s="179">
        <v>0</v>
      </c>
      <c r="DD178" s="179">
        <v>0</v>
      </c>
      <c r="DE178" s="179">
        <v>0</v>
      </c>
      <c r="DF178" s="179">
        <v>0</v>
      </c>
      <c r="DG178" s="179">
        <v>0</v>
      </c>
      <c r="DH178" s="179">
        <v>0</v>
      </c>
      <c r="DI178" s="179">
        <v>0</v>
      </c>
      <c r="DJ178" s="179">
        <v>0</v>
      </c>
      <c r="DK178" s="179">
        <v>0</v>
      </c>
      <c r="DL178" s="179">
        <v>0</v>
      </c>
      <c r="DM178" s="179">
        <v>0</v>
      </c>
      <c r="DN178" s="179">
        <v>0</v>
      </c>
      <c r="DO178" s="179">
        <v>0</v>
      </c>
      <c r="DP178" s="179">
        <v>0</v>
      </c>
      <c r="DQ178" s="179">
        <v>0</v>
      </c>
      <c r="DR178" s="179">
        <v>0</v>
      </c>
      <c r="DS178" s="179">
        <v>0</v>
      </c>
      <c r="DT178" s="179">
        <v>0</v>
      </c>
      <c r="DU178" s="179">
        <v>0</v>
      </c>
      <c r="DV178" s="179">
        <v>0</v>
      </c>
      <c r="DW178" s="179">
        <v>0</v>
      </c>
      <c r="DX178" s="179">
        <v>0</v>
      </c>
      <c r="DY178" s="179">
        <v>0</v>
      </c>
      <c r="DZ178" s="179">
        <v>0</v>
      </c>
      <c r="EA178" s="179">
        <v>0</v>
      </c>
      <c r="EB178" s="179">
        <v>0</v>
      </c>
      <c r="EC178" s="179">
        <v>0</v>
      </c>
      <c r="ED178" s="179">
        <v>0</v>
      </c>
      <c r="EE178" s="179">
        <v>0</v>
      </c>
      <c r="EF178" s="179">
        <v>0</v>
      </c>
      <c r="EG178" s="179">
        <v>0</v>
      </c>
      <c r="EH178" s="179">
        <v>0</v>
      </c>
      <c r="EI178" s="179">
        <v>0</v>
      </c>
      <c r="EJ178" s="179">
        <v>0</v>
      </c>
      <c r="EK178" s="179">
        <v>0</v>
      </c>
      <c r="EL178" s="179">
        <v>0</v>
      </c>
      <c r="EM178" s="179">
        <v>0</v>
      </c>
      <c r="EN178" s="179">
        <v>0</v>
      </c>
      <c r="EO178" s="179">
        <v>0</v>
      </c>
      <c r="EP178" s="179">
        <v>0</v>
      </c>
      <c r="EQ178" s="179">
        <v>0</v>
      </c>
      <c r="ER178" s="179">
        <v>0</v>
      </c>
      <c r="ES178" s="179">
        <v>0</v>
      </c>
      <c r="ET178" s="179">
        <v>0</v>
      </c>
      <c r="EU178" s="179">
        <v>0</v>
      </c>
      <c r="EV178" s="179">
        <v>0</v>
      </c>
      <c r="EW178" s="179">
        <v>0</v>
      </c>
      <c r="EX178" s="179">
        <v>0</v>
      </c>
      <c r="EY178" s="179">
        <v>0</v>
      </c>
      <c r="EZ178" s="179">
        <v>0</v>
      </c>
      <c r="FA178" s="179">
        <v>0</v>
      </c>
      <c r="FB178" s="179">
        <v>0</v>
      </c>
      <c r="FC178" s="179">
        <v>0</v>
      </c>
      <c r="FD178" s="179">
        <v>0</v>
      </c>
      <c r="FE178" s="179">
        <v>0</v>
      </c>
      <c r="FF178" s="179">
        <v>0</v>
      </c>
      <c r="FG178" s="179">
        <v>0</v>
      </c>
      <c r="FH178" s="179">
        <v>0</v>
      </c>
      <c r="FI178" s="179">
        <v>0</v>
      </c>
      <c r="FJ178" s="179">
        <v>0</v>
      </c>
      <c r="FK178" s="179">
        <v>0</v>
      </c>
      <c r="FL178" s="179">
        <v>0</v>
      </c>
      <c r="FM178" s="179">
        <v>0</v>
      </c>
      <c r="FN178" s="179">
        <v>0</v>
      </c>
      <c r="FO178" s="179">
        <v>0</v>
      </c>
      <c r="FP178" s="179">
        <v>0</v>
      </c>
      <c r="FQ178" s="179">
        <v>0</v>
      </c>
      <c r="FR178" s="179">
        <v>0</v>
      </c>
      <c r="FS178" s="179">
        <v>0</v>
      </c>
      <c r="FT178" s="179">
        <v>0</v>
      </c>
      <c r="FU178" s="179">
        <v>0</v>
      </c>
      <c r="FV178" s="179">
        <v>0</v>
      </c>
      <c r="FW178" s="179">
        <v>0</v>
      </c>
      <c r="FX178" s="179">
        <v>0</v>
      </c>
      <c r="FY178" s="179">
        <v>0</v>
      </c>
      <c r="FZ178" s="179">
        <v>0</v>
      </c>
      <c r="GA178" s="179">
        <v>0</v>
      </c>
    </row>
    <row r="179" spans="2:183">
      <c r="B179" s="96" t="s">
        <v>6</v>
      </c>
      <c r="C179" s="166" t="s">
        <v>43</v>
      </c>
      <c r="D179" s="175">
        <v>106.81</v>
      </c>
      <c r="E179" s="176">
        <v>95.19</v>
      </c>
      <c r="F179" s="176">
        <v>103.95</v>
      </c>
      <c r="G179" s="176">
        <v>102.19</v>
      </c>
      <c r="H179" s="176">
        <v>1187.97</v>
      </c>
      <c r="I179" s="176">
        <v>161.76</v>
      </c>
      <c r="J179" s="176">
        <v>103.66</v>
      </c>
      <c r="K179" s="176">
        <v>104.27</v>
      </c>
      <c r="L179" s="176">
        <v>100.66</v>
      </c>
      <c r="M179" s="176">
        <v>106.13</v>
      </c>
      <c r="N179" s="176">
        <v>103.01</v>
      </c>
      <c r="O179" s="176">
        <v>104.67</v>
      </c>
      <c r="P179" s="176">
        <v>108.31</v>
      </c>
      <c r="Q179" s="176">
        <v>96.92</v>
      </c>
      <c r="R179" s="176">
        <v>103.2</v>
      </c>
      <c r="S179" s="176">
        <v>14.05</v>
      </c>
      <c r="T179" s="176">
        <v>20.52</v>
      </c>
      <c r="U179" s="176">
        <v>101.58</v>
      </c>
      <c r="V179" s="176">
        <v>103.81</v>
      </c>
      <c r="W179" s="176">
        <v>103.67</v>
      </c>
      <c r="X179" s="176">
        <v>101.01</v>
      </c>
      <c r="Y179" s="176">
        <v>105.54</v>
      </c>
      <c r="Z179" s="176">
        <v>103.08</v>
      </c>
      <c r="AA179" s="176">
        <v>103.13</v>
      </c>
      <c r="AB179" s="176">
        <v>105.74</v>
      </c>
      <c r="AC179" s="176">
        <v>94.72</v>
      </c>
      <c r="AD179" s="176">
        <v>102.08</v>
      </c>
      <c r="AE179" s="176">
        <v>100.09</v>
      </c>
      <c r="AF179" s="176">
        <v>1226.67</v>
      </c>
      <c r="AG179" s="176">
        <v>100.17</v>
      </c>
      <c r="AH179" s="176">
        <v>103.64</v>
      </c>
      <c r="AI179" s="176">
        <v>102.84</v>
      </c>
      <c r="AJ179" s="176">
        <v>99.31</v>
      </c>
      <c r="AK179" s="176">
        <v>104.25</v>
      </c>
      <c r="AL179" s="176">
        <v>101.62</v>
      </c>
      <c r="AM179" s="176">
        <v>101.23</v>
      </c>
      <c r="AN179" s="176">
        <v>105.49</v>
      </c>
      <c r="AO179" s="176">
        <v>98.72</v>
      </c>
      <c r="AP179" s="176">
        <v>102.82</v>
      </c>
      <c r="AQ179" s="176">
        <v>100.36</v>
      </c>
      <c r="AR179" s="176">
        <v>104.75</v>
      </c>
      <c r="AS179" s="176">
        <v>100.45</v>
      </c>
      <c r="AT179" s="176">
        <v>103.93</v>
      </c>
      <c r="AU179" s="176">
        <v>105.09</v>
      </c>
      <c r="AV179" s="176">
        <v>99.71</v>
      </c>
      <c r="AW179" s="176">
        <v>104.23</v>
      </c>
      <c r="AX179" s="176">
        <v>102.85</v>
      </c>
      <c r="AY179" s="176">
        <v>101.29</v>
      </c>
      <c r="AZ179" s="176">
        <v>104.24</v>
      </c>
      <c r="BA179" s="176">
        <v>95.17</v>
      </c>
      <c r="BB179" s="176">
        <v>98.07</v>
      </c>
      <c r="BC179" s="176">
        <v>86.7</v>
      </c>
      <c r="BD179" s="176">
        <v>15.34</v>
      </c>
      <c r="BE179" s="176">
        <v>93.35</v>
      </c>
      <c r="BF179" s="176">
        <v>96.84</v>
      </c>
      <c r="BG179" s="176">
        <v>98.41</v>
      </c>
      <c r="BH179" s="176">
        <v>92.94</v>
      </c>
      <c r="BI179" s="176">
        <v>96.49</v>
      </c>
      <c r="BJ179" s="176">
        <v>96.09</v>
      </c>
      <c r="BK179" s="176">
        <v>95.38</v>
      </c>
      <c r="BL179" s="176">
        <v>105.75</v>
      </c>
      <c r="BM179" s="176">
        <v>96.24</v>
      </c>
      <c r="BN179" s="176">
        <v>98.7</v>
      </c>
      <c r="BO179" s="176">
        <v>93.7</v>
      </c>
      <c r="BP179" s="176">
        <v>98.72</v>
      </c>
      <c r="BQ179" s="176">
        <v>96.62</v>
      </c>
      <c r="BR179" s="176">
        <v>101.07</v>
      </c>
      <c r="BS179" s="176">
        <v>101.68</v>
      </c>
      <c r="BT179" s="176">
        <v>95.41</v>
      </c>
      <c r="BU179" s="176">
        <v>99.68</v>
      </c>
      <c r="BV179" s="176">
        <v>103.83</v>
      </c>
      <c r="BW179" s="176">
        <v>103.77</v>
      </c>
      <c r="BX179" s="176">
        <v>109.51</v>
      </c>
      <c r="BY179" s="176">
        <v>100.58</v>
      </c>
      <c r="BZ179" s="176">
        <v>109.86</v>
      </c>
      <c r="CA179" s="176">
        <v>1342.01</v>
      </c>
      <c r="CB179" s="176">
        <v>303.12</v>
      </c>
      <c r="CC179" s="176">
        <v>99.44</v>
      </c>
      <c r="CD179" s="176">
        <v>106.98</v>
      </c>
      <c r="CE179" s="176">
        <v>106.5</v>
      </c>
      <c r="CF179" s="176">
        <v>102.53</v>
      </c>
      <c r="CG179" s="176">
        <v>108.29</v>
      </c>
      <c r="CH179" s="176">
        <v>107.91</v>
      </c>
      <c r="CI179" s="176">
        <v>109.45</v>
      </c>
      <c r="CJ179" s="176">
        <v>112.52</v>
      </c>
      <c r="CK179" s="176">
        <v>105.52</v>
      </c>
      <c r="CL179" s="176">
        <v>112.61</v>
      </c>
      <c r="CM179" s="176">
        <v>85.28</v>
      </c>
      <c r="CN179" s="176">
        <v>40.33</v>
      </c>
      <c r="CO179" s="176">
        <v>102.99</v>
      </c>
      <c r="CP179" s="176">
        <v>107.44</v>
      </c>
      <c r="CQ179" s="176">
        <v>107.57</v>
      </c>
      <c r="CR179" s="176">
        <v>104.49</v>
      </c>
      <c r="CS179" s="176">
        <v>109.51</v>
      </c>
      <c r="CT179" s="176">
        <v>108.12</v>
      </c>
      <c r="CU179" s="176">
        <v>109.65</v>
      </c>
      <c r="CV179" s="176">
        <v>112</v>
      </c>
      <c r="CW179" s="176">
        <v>101.4</v>
      </c>
      <c r="CX179" s="176">
        <v>112.26</v>
      </c>
      <c r="CY179" s="176">
        <v>105.85</v>
      </c>
      <c r="CZ179" s="176">
        <v>1315.84</v>
      </c>
      <c r="DA179" s="176">
        <v>369.78</v>
      </c>
      <c r="DB179" s="176">
        <v>107.05</v>
      </c>
      <c r="DC179" s="176">
        <v>108.1</v>
      </c>
      <c r="DD179" s="176">
        <v>103.7</v>
      </c>
      <c r="DE179" s="176">
        <v>109.5</v>
      </c>
      <c r="DF179" s="176">
        <v>108.54</v>
      </c>
      <c r="DG179" s="176">
        <v>109.03</v>
      </c>
      <c r="DH179" s="176">
        <v>111.96</v>
      </c>
      <c r="DI179" s="176">
        <v>101.33</v>
      </c>
      <c r="DJ179" s="176">
        <v>111.98</v>
      </c>
      <c r="DK179" s="176">
        <v>106.2</v>
      </c>
      <c r="DL179" s="176">
        <v>106.6</v>
      </c>
      <c r="DM179" s="176">
        <v>102.69</v>
      </c>
      <c r="DN179" s="176">
        <v>108.1</v>
      </c>
      <c r="DO179" s="176">
        <v>107.88</v>
      </c>
      <c r="DP179" s="176">
        <v>101.74</v>
      </c>
      <c r="DQ179" s="176">
        <v>109.14</v>
      </c>
      <c r="DR179" s="176">
        <v>108.54</v>
      </c>
      <c r="DS179" s="176">
        <v>109.26</v>
      </c>
      <c r="DT179" s="176">
        <v>111.96</v>
      </c>
      <c r="DU179" s="176">
        <v>101.08</v>
      </c>
      <c r="DV179" s="176">
        <v>111.81</v>
      </c>
      <c r="DW179" s="176">
        <v>49.32</v>
      </c>
      <c r="DX179" s="176">
        <v>0</v>
      </c>
      <c r="DY179" s="176">
        <v>95.34</v>
      </c>
      <c r="DZ179" s="176">
        <v>107.62</v>
      </c>
      <c r="EA179" s="176">
        <v>107.47</v>
      </c>
      <c r="EB179" s="176">
        <v>101.81</v>
      </c>
      <c r="EC179" s="176">
        <v>107.45</v>
      </c>
      <c r="ED179" s="176">
        <v>106.94</v>
      </c>
      <c r="EE179" s="176">
        <v>108.38</v>
      </c>
      <c r="EF179" s="176">
        <v>110.73</v>
      </c>
      <c r="EG179" s="176">
        <v>103.7</v>
      </c>
      <c r="EH179" s="176">
        <v>110.79</v>
      </c>
      <c r="EI179" s="176">
        <v>105.25</v>
      </c>
      <c r="EJ179" s="176">
        <v>104.24</v>
      </c>
      <c r="EK179" s="176">
        <v>101.26</v>
      </c>
      <c r="EL179" s="176">
        <v>106.61</v>
      </c>
      <c r="EM179" s="176">
        <v>105.97</v>
      </c>
      <c r="EN179" s="176">
        <v>102.51</v>
      </c>
      <c r="EO179" s="176">
        <v>107.77</v>
      </c>
      <c r="EP179" s="176">
        <v>106.7</v>
      </c>
      <c r="EQ179" s="176">
        <v>108.8</v>
      </c>
      <c r="ER179" s="176">
        <v>110.84</v>
      </c>
      <c r="ES179" s="176">
        <v>100.11</v>
      </c>
      <c r="ET179" s="176">
        <v>110.96</v>
      </c>
      <c r="EU179" s="176">
        <v>102.62</v>
      </c>
      <c r="EV179" s="176">
        <v>1194.27</v>
      </c>
      <c r="EW179" s="176">
        <v>112.32</v>
      </c>
      <c r="EX179" s="176">
        <v>106.12</v>
      </c>
      <c r="EY179" s="176">
        <v>107.08</v>
      </c>
      <c r="EZ179" s="176">
        <v>101.8</v>
      </c>
      <c r="FA179" s="176">
        <v>106.43</v>
      </c>
      <c r="FB179" s="176">
        <v>105.75</v>
      </c>
      <c r="FC179" s="176">
        <v>106.88</v>
      </c>
      <c r="FD179" s="176">
        <v>108.8</v>
      </c>
      <c r="FE179" s="176">
        <v>98.27</v>
      </c>
      <c r="FF179" s="176">
        <v>108.72</v>
      </c>
      <c r="FG179" s="176">
        <v>10.14</v>
      </c>
      <c r="FH179" s="176">
        <v>99.74</v>
      </c>
      <c r="FI179" s="176">
        <v>97.65</v>
      </c>
      <c r="FJ179" s="176">
        <v>105.98</v>
      </c>
      <c r="FK179" s="176">
        <v>106.14</v>
      </c>
      <c r="FL179" s="176">
        <v>100.31</v>
      </c>
      <c r="FM179" s="176">
        <v>106.97</v>
      </c>
      <c r="FN179" s="176">
        <v>104.29</v>
      </c>
      <c r="FO179" s="176">
        <v>105.41</v>
      </c>
      <c r="FP179" s="176">
        <v>108.08</v>
      </c>
      <c r="FQ179" s="176">
        <v>97.76</v>
      </c>
      <c r="FR179" s="176">
        <v>108.41</v>
      </c>
      <c r="FS179" s="176">
        <v>1119.42</v>
      </c>
      <c r="FT179" s="176">
        <v>146.5</v>
      </c>
      <c r="FU179" s="176">
        <v>96.75</v>
      </c>
      <c r="FV179" s="176">
        <v>105.17</v>
      </c>
      <c r="FW179" s="176">
        <v>104.2</v>
      </c>
      <c r="FX179" s="176">
        <v>99.54</v>
      </c>
      <c r="FY179" s="176">
        <v>105.87</v>
      </c>
      <c r="FZ179" s="176">
        <v>103.24</v>
      </c>
      <c r="GA179" s="176">
        <v>106.05</v>
      </c>
    </row>
    <row r="180" spans="2:183">
      <c r="B180" s="96" t="s">
        <v>6</v>
      </c>
      <c r="C180" s="166" t="s">
        <v>44</v>
      </c>
      <c r="D180" s="178">
        <v>146.91</v>
      </c>
      <c r="E180" s="179">
        <v>130.93</v>
      </c>
      <c r="F180" s="179">
        <v>142.99</v>
      </c>
      <c r="G180" s="179">
        <v>140.56</v>
      </c>
      <c r="H180" s="179">
        <v>1634.05</v>
      </c>
      <c r="I180" s="179">
        <v>222.5</v>
      </c>
      <c r="J180" s="179">
        <v>142.58000000000001</v>
      </c>
      <c r="K180" s="179">
        <v>143.41999999999999</v>
      </c>
      <c r="L180" s="179">
        <v>138.46</v>
      </c>
      <c r="M180" s="179">
        <v>145.97999999999999</v>
      </c>
      <c r="N180" s="179">
        <v>141.69</v>
      </c>
      <c r="O180" s="179">
        <v>143.97999999999999</v>
      </c>
      <c r="P180" s="179">
        <v>148.97999999999999</v>
      </c>
      <c r="Q180" s="179">
        <v>133.32</v>
      </c>
      <c r="R180" s="179">
        <v>141.94</v>
      </c>
      <c r="S180" s="179">
        <v>19.329999999999998</v>
      </c>
      <c r="T180" s="179">
        <v>28.23</v>
      </c>
      <c r="U180" s="179">
        <v>139.72</v>
      </c>
      <c r="V180" s="179">
        <v>142.79</v>
      </c>
      <c r="W180" s="179">
        <v>142.6</v>
      </c>
      <c r="X180" s="179">
        <v>138.94</v>
      </c>
      <c r="Y180" s="179">
        <v>145.16999999999999</v>
      </c>
      <c r="Z180" s="179">
        <v>141.79</v>
      </c>
      <c r="AA180" s="179">
        <v>141.85</v>
      </c>
      <c r="AB180" s="179">
        <v>207.98</v>
      </c>
      <c r="AC180" s="179">
        <v>186.31</v>
      </c>
      <c r="AD180" s="179">
        <v>200.78</v>
      </c>
      <c r="AE180" s="179">
        <v>196.87</v>
      </c>
      <c r="AF180" s="179">
        <v>2412.87</v>
      </c>
      <c r="AG180" s="179">
        <v>197.04</v>
      </c>
      <c r="AH180" s="179">
        <v>203.86</v>
      </c>
      <c r="AI180" s="179">
        <v>202.29</v>
      </c>
      <c r="AJ180" s="179">
        <v>195.34</v>
      </c>
      <c r="AK180" s="179">
        <v>205.06</v>
      </c>
      <c r="AL180" s="179">
        <v>199.9</v>
      </c>
      <c r="AM180" s="179">
        <v>199.13</v>
      </c>
      <c r="AN180" s="179">
        <v>207.49</v>
      </c>
      <c r="AO180" s="179">
        <v>194.18</v>
      </c>
      <c r="AP180" s="179">
        <v>202.25</v>
      </c>
      <c r="AQ180" s="179">
        <v>197.4</v>
      </c>
      <c r="AR180" s="179">
        <v>206.04</v>
      </c>
      <c r="AS180" s="179">
        <v>197.59</v>
      </c>
      <c r="AT180" s="179">
        <v>204.43</v>
      </c>
      <c r="AU180" s="179">
        <v>206.72</v>
      </c>
      <c r="AV180" s="179">
        <v>196.13</v>
      </c>
      <c r="AW180" s="179">
        <v>205.02</v>
      </c>
      <c r="AX180" s="179">
        <v>202.3</v>
      </c>
      <c r="AY180" s="179">
        <v>199.23</v>
      </c>
      <c r="AZ180" s="179">
        <v>209.52</v>
      </c>
      <c r="BA180" s="179">
        <v>191.29</v>
      </c>
      <c r="BB180" s="179">
        <v>197.13</v>
      </c>
      <c r="BC180" s="179">
        <v>174.27</v>
      </c>
      <c r="BD180" s="179">
        <v>30.84</v>
      </c>
      <c r="BE180" s="179">
        <v>187.63</v>
      </c>
      <c r="BF180" s="179">
        <v>194.65</v>
      </c>
      <c r="BG180" s="179">
        <v>197.8</v>
      </c>
      <c r="BH180" s="179">
        <v>186.8</v>
      </c>
      <c r="BI180" s="179">
        <v>193.95</v>
      </c>
      <c r="BJ180" s="179">
        <v>193.13</v>
      </c>
      <c r="BK180" s="179">
        <v>191.7</v>
      </c>
      <c r="BL180" s="179">
        <v>217.85</v>
      </c>
      <c r="BM180" s="179">
        <v>198.26</v>
      </c>
      <c r="BN180" s="179">
        <v>203.32</v>
      </c>
      <c r="BO180" s="179">
        <v>193.03</v>
      </c>
      <c r="BP180" s="179">
        <v>203.36</v>
      </c>
      <c r="BQ180" s="179">
        <v>199.03</v>
      </c>
      <c r="BR180" s="179">
        <v>208.2</v>
      </c>
      <c r="BS180" s="179">
        <v>209.46</v>
      </c>
      <c r="BT180" s="179">
        <v>196.55</v>
      </c>
      <c r="BU180" s="179">
        <v>205.35</v>
      </c>
      <c r="BV180" s="179">
        <v>213.89</v>
      </c>
      <c r="BW180" s="179">
        <v>213.77</v>
      </c>
      <c r="BX180" s="179">
        <v>232.16</v>
      </c>
      <c r="BY180" s="179">
        <v>213.24</v>
      </c>
      <c r="BZ180" s="179">
        <v>232.9</v>
      </c>
      <c r="CA180" s="179">
        <v>2845.07</v>
      </c>
      <c r="CB180" s="179">
        <v>642.61</v>
      </c>
      <c r="CC180" s="179">
        <v>210.81</v>
      </c>
      <c r="CD180" s="179">
        <v>226.8</v>
      </c>
      <c r="CE180" s="179">
        <v>225.79</v>
      </c>
      <c r="CF180" s="179">
        <v>217.36</v>
      </c>
      <c r="CG180" s="179">
        <v>229.58</v>
      </c>
      <c r="CH180" s="179">
        <v>228.78</v>
      </c>
      <c r="CI180" s="179">
        <v>232.04</v>
      </c>
      <c r="CJ180" s="179">
        <v>244.17</v>
      </c>
      <c r="CK180" s="179">
        <v>228.98</v>
      </c>
      <c r="CL180" s="179">
        <v>244.36</v>
      </c>
      <c r="CM180" s="179">
        <v>185.06</v>
      </c>
      <c r="CN180" s="179">
        <v>87.52</v>
      </c>
      <c r="CO180" s="179">
        <v>223.49</v>
      </c>
      <c r="CP180" s="179">
        <v>233.15</v>
      </c>
      <c r="CQ180" s="179">
        <v>233.43</v>
      </c>
      <c r="CR180" s="179">
        <v>226.75</v>
      </c>
      <c r="CS180" s="179">
        <v>237.63</v>
      </c>
      <c r="CT180" s="179">
        <v>234.61</v>
      </c>
      <c r="CU180" s="179">
        <v>237.94</v>
      </c>
      <c r="CV180" s="179">
        <v>249.76</v>
      </c>
      <c r="CW180" s="179">
        <v>226.13</v>
      </c>
      <c r="CX180" s="179">
        <v>250.34</v>
      </c>
      <c r="CY180" s="179">
        <v>236.04</v>
      </c>
      <c r="CZ180" s="179">
        <v>2934.32</v>
      </c>
      <c r="DA180" s="179">
        <v>824.62</v>
      </c>
      <c r="DB180" s="179">
        <v>238.71</v>
      </c>
      <c r="DC180" s="179">
        <v>241.06</v>
      </c>
      <c r="DD180" s="179">
        <v>231.25</v>
      </c>
      <c r="DE180" s="179">
        <v>244.19</v>
      </c>
      <c r="DF180" s="179">
        <v>242.05</v>
      </c>
      <c r="DG180" s="179">
        <v>243.14</v>
      </c>
      <c r="DH180" s="179">
        <v>256.39</v>
      </c>
      <c r="DI180" s="179">
        <v>232.05</v>
      </c>
      <c r="DJ180" s="179">
        <v>256.44</v>
      </c>
      <c r="DK180" s="179">
        <v>243.2</v>
      </c>
      <c r="DL180" s="179">
        <v>244.12</v>
      </c>
      <c r="DM180" s="179">
        <v>235.16</v>
      </c>
      <c r="DN180" s="179">
        <v>247.55</v>
      </c>
      <c r="DO180" s="179">
        <v>247.05</v>
      </c>
      <c r="DP180" s="179">
        <v>232.98</v>
      </c>
      <c r="DQ180" s="179">
        <v>249.93</v>
      </c>
      <c r="DR180" s="179">
        <v>248.56</v>
      </c>
      <c r="DS180" s="179">
        <v>250.21</v>
      </c>
      <c r="DT180" s="179">
        <v>264.22000000000003</v>
      </c>
      <c r="DU180" s="179">
        <v>238.54</v>
      </c>
      <c r="DV180" s="179">
        <v>263.87</v>
      </c>
      <c r="DW180" s="179">
        <v>116.4</v>
      </c>
      <c r="DX180" s="179">
        <v>0</v>
      </c>
      <c r="DY180" s="179">
        <v>225.01</v>
      </c>
      <c r="DZ180" s="179">
        <v>253.98</v>
      </c>
      <c r="EA180" s="179">
        <v>253.64</v>
      </c>
      <c r="EB180" s="179">
        <v>240.26</v>
      </c>
      <c r="EC180" s="179">
        <v>253.57</v>
      </c>
      <c r="ED180" s="179">
        <v>252.37</v>
      </c>
      <c r="EE180" s="179">
        <v>255.79</v>
      </c>
      <c r="EF180" s="179">
        <v>267.95999999999998</v>
      </c>
      <c r="EG180" s="179">
        <v>250.95</v>
      </c>
      <c r="EH180" s="179">
        <v>268.11</v>
      </c>
      <c r="EI180" s="179">
        <v>254.69</v>
      </c>
      <c r="EJ180" s="179">
        <v>252.26</v>
      </c>
      <c r="EK180" s="179">
        <v>245.05</v>
      </c>
      <c r="EL180" s="179">
        <v>258</v>
      </c>
      <c r="EM180" s="179">
        <v>256.45</v>
      </c>
      <c r="EN180" s="179">
        <v>248.07</v>
      </c>
      <c r="EO180" s="179">
        <v>260.8</v>
      </c>
      <c r="EP180" s="179">
        <v>258.20999999999998</v>
      </c>
      <c r="EQ180" s="179">
        <v>263.3</v>
      </c>
      <c r="ER180" s="179">
        <v>275.98</v>
      </c>
      <c r="ES180" s="179">
        <v>249.28</v>
      </c>
      <c r="ET180" s="179">
        <v>276.27999999999997</v>
      </c>
      <c r="EU180" s="179">
        <v>255.51</v>
      </c>
      <c r="EV180" s="179">
        <v>2973.73</v>
      </c>
      <c r="EW180" s="179">
        <v>279.67</v>
      </c>
      <c r="EX180" s="179">
        <v>264.23</v>
      </c>
      <c r="EY180" s="179">
        <v>266.62</v>
      </c>
      <c r="EZ180" s="179">
        <v>253.47</v>
      </c>
      <c r="FA180" s="179">
        <v>265</v>
      </c>
      <c r="FB180" s="179">
        <v>263.32</v>
      </c>
      <c r="FC180" s="179">
        <v>266.12</v>
      </c>
      <c r="FD180" s="179">
        <v>278.52</v>
      </c>
      <c r="FE180" s="179">
        <v>251.56</v>
      </c>
      <c r="FF180" s="179">
        <v>278.33</v>
      </c>
      <c r="FG180" s="179">
        <v>25.96</v>
      </c>
      <c r="FH180" s="179">
        <v>255.33</v>
      </c>
      <c r="FI180" s="179">
        <v>249.98</v>
      </c>
      <c r="FJ180" s="179">
        <v>271.3</v>
      </c>
      <c r="FK180" s="179">
        <v>271.70999999999998</v>
      </c>
      <c r="FL180" s="179">
        <v>256.8</v>
      </c>
      <c r="FM180" s="179">
        <v>273.83</v>
      </c>
      <c r="FN180" s="179">
        <v>266.97000000000003</v>
      </c>
      <c r="FO180" s="179">
        <v>269.83999999999997</v>
      </c>
      <c r="FP180" s="179">
        <v>284.25</v>
      </c>
      <c r="FQ180" s="179">
        <v>257.11</v>
      </c>
      <c r="FR180" s="179">
        <v>285.13</v>
      </c>
      <c r="FS180" s="179">
        <v>2944.09</v>
      </c>
      <c r="FT180" s="179">
        <v>385.3</v>
      </c>
      <c r="FU180" s="179">
        <v>254.44</v>
      </c>
      <c r="FV180" s="179">
        <v>276.60000000000002</v>
      </c>
      <c r="FW180" s="179">
        <v>274.06</v>
      </c>
      <c r="FX180" s="179">
        <v>261.79000000000002</v>
      </c>
      <c r="FY180" s="179">
        <v>278.43</v>
      </c>
      <c r="FZ180" s="179">
        <v>271.51</v>
      </c>
      <c r="GA180" s="179">
        <v>278.92</v>
      </c>
    </row>
    <row r="181" spans="2:183">
      <c r="B181" s="171" t="s">
        <v>6</v>
      </c>
      <c r="C181" s="172" t="s">
        <v>45</v>
      </c>
      <c r="D181" s="92">
        <v>0.20061656018424495</v>
      </c>
      <c r="E181" s="93">
        <v>0.2006885817304829</v>
      </c>
      <c r="F181" s="93">
        <v>0.20062173244228848</v>
      </c>
      <c r="G181" s="93">
        <v>0.20085323018242068</v>
      </c>
      <c r="H181" s="93">
        <v>2.2544454117802983</v>
      </c>
      <c r="I181" s="93">
        <v>0.32520308858497154</v>
      </c>
      <c r="J181" s="93">
        <v>0.20042052347922759</v>
      </c>
      <c r="K181" s="93">
        <v>0.20104133511652839</v>
      </c>
      <c r="L181" s="93">
        <v>0.20064662991002197</v>
      </c>
      <c r="M181" s="93">
        <v>0.20061476431474856</v>
      </c>
      <c r="N181" s="93">
        <v>0.20063373655014077</v>
      </c>
      <c r="O181" s="93">
        <v>0.20061424528463809</v>
      </c>
      <c r="P181" s="93">
        <v>0.20059849879869632</v>
      </c>
      <c r="Q181" s="93">
        <v>0.20066784794023212</v>
      </c>
      <c r="R181" s="93">
        <v>0.20085185710020947</v>
      </c>
      <c r="S181" s="93">
        <v>0.20150708655962793</v>
      </c>
      <c r="T181" s="93">
        <v>0.20231071968784994</v>
      </c>
      <c r="U181" s="93">
        <v>0.2006406556078599</v>
      </c>
      <c r="V181" s="93">
        <v>0.20063321124780203</v>
      </c>
      <c r="W181" s="93">
        <v>0.20041039765563717</v>
      </c>
      <c r="X181" s="93">
        <v>0.20086082015523493</v>
      </c>
      <c r="Y181" s="93">
        <v>0.20082664501859201</v>
      </c>
      <c r="Z181" s="93">
        <v>0.20062630128285999</v>
      </c>
      <c r="AA181" s="93">
        <v>0.20063876589396618</v>
      </c>
      <c r="AB181" s="93">
        <v>0.20103798646406332</v>
      </c>
      <c r="AC181" s="93">
        <v>0.20069392381983256</v>
      </c>
      <c r="AD181" s="93">
        <v>0.2006461087745641</v>
      </c>
      <c r="AE181" s="93">
        <v>0.20065877182958539</v>
      </c>
      <c r="AF181" s="93">
        <v>2.3604588931289907</v>
      </c>
      <c r="AG181" s="93">
        <v>0.20064569575622637</v>
      </c>
      <c r="AH181" s="93">
        <v>0.20083950292106756</v>
      </c>
      <c r="AI181" s="93">
        <v>0.20063027442754797</v>
      </c>
      <c r="AJ181" s="93">
        <v>0.20065729762162809</v>
      </c>
      <c r="AK181" s="93">
        <v>0.20041359984196064</v>
      </c>
      <c r="AL181" s="93">
        <v>0.20084667288503411</v>
      </c>
      <c r="AM181" s="93">
        <v>0.2006371870789255</v>
      </c>
      <c r="AN181" s="93">
        <v>0.20083229556178048</v>
      </c>
      <c r="AO181" s="93">
        <v>0.20065786184088305</v>
      </c>
      <c r="AP181" s="93">
        <v>0.20063436128230605</v>
      </c>
      <c r="AQ181" s="93">
        <v>0.20043642054784469</v>
      </c>
      <c r="AR181" s="93">
        <v>0.20062320174098419</v>
      </c>
      <c r="AS181" s="93">
        <v>0.2004294297804671</v>
      </c>
      <c r="AT181" s="93">
        <v>0.20083423988617086</v>
      </c>
      <c r="AU181" s="93">
        <v>0.2010308469295293</v>
      </c>
      <c r="AV181" s="93">
        <v>0.20087315456603003</v>
      </c>
      <c r="AW181" s="93">
        <v>0.20062650018138289</v>
      </c>
      <c r="AX181" s="93">
        <v>0.2006376120905376</v>
      </c>
      <c r="AY181" s="93">
        <v>0.20064920288295801</v>
      </c>
      <c r="AZ181" s="93">
        <v>0.20062611360580709</v>
      </c>
      <c r="BA181" s="93">
        <v>0.20046040596823519</v>
      </c>
      <c r="BB181" s="93">
        <v>0.20065786192572313</v>
      </c>
      <c r="BC181" s="93">
        <v>0.2007461853796553</v>
      </c>
      <c r="BD181" s="93">
        <v>0.2029671307036873</v>
      </c>
      <c r="BE181" s="93">
        <v>0.20070398184767399</v>
      </c>
      <c r="BF181" s="93">
        <v>0.20089950033613946</v>
      </c>
      <c r="BG181" s="93">
        <v>0.20066658990182346</v>
      </c>
      <c r="BH181" s="93">
        <v>0.20094243167973538</v>
      </c>
      <c r="BI181" s="93">
        <v>0.20067133076558327</v>
      </c>
      <c r="BJ181" s="93">
        <v>0.20068613187088022</v>
      </c>
      <c r="BK181" s="93">
        <v>0.20092158505349006</v>
      </c>
      <c r="BL181" s="93">
        <v>0.20081729887117319</v>
      </c>
      <c r="BM181" s="93">
        <v>0.20044460421047594</v>
      </c>
      <c r="BN181" s="93">
        <v>0.20088381551758477</v>
      </c>
      <c r="BO181" s="93">
        <v>0.20092146184837559</v>
      </c>
      <c r="BP181" s="93">
        <v>0.20044559347814364</v>
      </c>
      <c r="BQ181" s="93">
        <v>0.20113544727895818</v>
      </c>
      <c r="BR181" s="93">
        <v>0.20043511097217734</v>
      </c>
      <c r="BS181" s="93">
        <v>0.20043013631890658</v>
      </c>
      <c r="BT181" s="93">
        <v>0.20044558543125937</v>
      </c>
      <c r="BU181" s="93">
        <v>0.20086687922391228</v>
      </c>
      <c r="BV181" s="93">
        <v>0.20062391855244713</v>
      </c>
      <c r="BW181" s="93">
        <v>0.20062465667170365</v>
      </c>
      <c r="BX181" s="93">
        <v>0.20059929198762907</v>
      </c>
      <c r="BY181" s="93">
        <v>0.20042358162978186</v>
      </c>
      <c r="BZ181" s="93">
        <v>0.20079332187657498</v>
      </c>
      <c r="CA181" s="93">
        <v>2.6081971020464088</v>
      </c>
      <c r="CB181" s="93">
        <v>0.5858084312892049</v>
      </c>
      <c r="CC181" s="93">
        <v>0.20065623305373967</v>
      </c>
      <c r="CD181" s="93">
        <v>0.20080845204989614</v>
      </c>
      <c r="CE181" s="93">
        <v>0.20039934037569232</v>
      </c>
      <c r="CF181" s="93">
        <v>0.20085330429250134</v>
      </c>
      <c r="CG181" s="93">
        <v>0.20079483901822173</v>
      </c>
      <c r="CH181" s="93">
        <v>0.20079764916957027</v>
      </c>
      <c r="CI181" s="93">
        <v>0.20059371708221824</v>
      </c>
      <c r="CJ181" s="93">
        <v>0.20057423197600679</v>
      </c>
      <c r="CK181" s="93">
        <v>0.20082350578994798</v>
      </c>
      <c r="CL181" s="93">
        <v>0.20038587760908916</v>
      </c>
      <c r="CM181" s="93">
        <v>0.20076048864085949</v>
      </c>
      <c r="CN181" s="93">
        <v>0.20110837492465292</v>
      </c>
      <c r="CO181" s="93">
        <v>0.20063471402510874</v>
      </c>
      <c r="CP181" s="93">
        <v>0.20060256387216721</v>
      </c>
      <c r="CQ181" s="93">
        <v>0.2005990278210637</v>
      </c>
      <c r="CR181" s="93">
        <v>0.2008294975152371</v>
      </c>
      <c r="CS181" s="93">
        <v>0.20060278287772176</v>
      </c>
      <c r="CT181" s="93">
        <v>0.20060906708824011</v>
      </c>
      <c r="CU181" s="93">
        <v>0.20059290616404712</v>
      </c>
      <c r="CV181" s="93">
        <v>0.2005805643253587</v>
      </c>
      <c r="CW181" s="93">
        <v>0.20085424856949285</v>
      </c>
      <c r="CX181" s="93">
        <v>0.20096782675341676</v>
      </c>
      <c r="CY181" s="93">
        <v>0.20062055339279589</v>
      </c>
      <c r="CZ181" s="93">
        <v>2.4379365712024024</v>
      </c>
      <c r="DA181" s="93">
        <v>0.71834995609533181</v>
      </c>
      <c r="DB181" s="93">
        <v>0.20081846892097358</v>
      </c>
      <c r="DC181" s="93">
        <v>0.20060301526188112</v>
      </c>
      <c r="DD181" s="93">
        <v>0.20041676637577954</v>
      </c>
      <c r="DE181" s="93">
        <v>0.20039271115160365</v>
      </c>
      <c r="DF181" s="93">
        <v>0.20079483601708809</v>
      </c>
      <c r="DG181" s="93">
        <v>0.20059365824704084</v>
      </c>
      <c r="DH181" s="93">
        <v>0.20057969430676412</v>
      </c>
      <c r="DI181" s="93">
        <v>0.20063708859249152</v>
      </c>
      <c r="DJ181" s="93">
        <v>0.20057721026977526</v>
      </c>
      <c r="DK181" s="93">
        <v>0.20102504791972436</v>
      </c>
      <c r="DL181" s="93">
        <v>0.20060411760651625</v>
      </c>
      <c r="DM181" s="93">
        <v>0.20084407514525623</v>
      </c>
      <c r="DN181" s="93">
        <v>0.20059826902807262</v>
      </c>
      <c r="DO181" s="93">
        <v>0.20061672347924739</v>
      </c>
      <c r="DP181" s="93">
        <v>0.200646272690788</v>
      </c>
      <c r="DQ181" s="93">
        <v>0.20059384158159257</v>
      </c>
      <c r="DR181" s="93">
        <v>0.20059840941392401</v>
      </c>
      <c r="DS181" s="93">
        <v>0.20079578054664163</v>
      </c>
      <c r="DT181" s="93">
        <v>0.20078164603253873</v>
      </c>
      <c r="DU181" s="93">
        <v>0.2006497474742136</v>
      </c>
      <c r="DV181" s="93">
        <v>0.20077573668049345</v>
      </c>
      <c r="DW181" s="93">
        <v>0.20087267201830236</v>
      </c>
      <c r="DX181" s="93" t="e">
        <v>#DIV/0!</v>
      </c>
      <c r="DY181" s="93">
        <v>0.20092930329650296</v>
      </c>
      <c r="DZ181" s="93">
        <v>0.20040247714742324</v>
      </c>
      <c r="EA181" s="93">
        <v>0.20059991451124887</v>
      </c>
      <c r="EB181" s="93">
        <v>0.20066614419097284</v>
      </c>
      <c r="EC181" s="93">
        <v>0.20061421182256237</v>
      </c>
      <c r="ED181" s="93">
        <v>0.20061773905046237</v>
      </c>
      <c r="EE181" s="93">
        <v>0.20079357370153317</v>
      </c>
      <c r="EF181" s="93">
        <v>0.20059162664284322</v>
      </c>
      <c r="EG181" s="93">
        <v>0.20063069623340149</v>
      </c>
      <c r="EH181" s="93">
        <v>0.20058683281149042</v>
      </c>
      <c r="EI181" s="93">
        <v>0.20062759361202503</v>
      </c>
      <c r="EJ181" s="93">
        <v>0.20041861226357527</v>
      </c>
      <c r="EK181" s="93">
        <v>0.20064670020639602</v>
      </c>
      <c r="EL181" s="93">
        <v>0.20062664162970631</v>
      </c>
      <c r="EM181" s="93">
        <v>0.20060957140693625</v>
      </c>
      <c r="EN181" s="93">
        <v>0.2004289739233126</v>
      </c>
      <c r="EO181" s="93">
        <v>0.2006052874114691</v>
      </c>
      <c r="EP181" s="93">
        <v>0.20081712431421284</v>
      </c>
      <c r="EQ181" s="93">
        <v>0.20119805675963615</v>
      </c>
      <c r="ER181" s="93">
        <v>0.2007919634302836</v>
      </c>
      <c r="ES181" s="93">
        <v>0.20064926502460834</v>
      </c>
      <c r="ET181" s="93">
        <v>0.20078965017660252</v>
      </c>
      <c r="EU181" s="93">
        <v>0.20064458686586439</v>
      </c>
      <c r="EV181" s="93">
        <v>2.2589812151148232</v>
      </c>
      <c r="EW181" s="93">
        <v>0.22516825824393577</v>
      </c>
      <c r="EX181" s="93">
        <v>0.20103001360864456</v>
      </c>
      <c r="EY181" s="93">
        <v>0.20061253519220293</v>
      </c>
      <c r="EZ181" s="93">
        <v>0.20064811509278374</v>
      </c>
      <c r="FA181" s="93">
        <v>0.20062139286062675</v>
      </c>
      <c r="FB181" s="93">
        <v>0.20061681465611023</v>
      </c>
      <c r="FC181" s="93">
        <v>0.20081852714754397</v>
      </c>
      <c r="FD181" s="93">
        <v>0.20060335515380348</v>
      </c>
      <c r="FE181" s="93">
        <v>0.20066923301521636</v>
      </c>
      <c r="FF181" s="93">
        <v>0.20079773326841391</v>
      </c>
      <c r="FG181" s="93">
        <v>0.20217932967582816</v>
      </c>
      <c r="FH181" s="93">
        <v>0.20089387906724249</v>
      </c>
      <c r="FI181" s="93">
        <v>0.20067295619346356</v>
      </c>
      <c r="FJ181" s="93">
        <v>0.20082345956061126</v>
      </c>
      <c r="FK181" s="93">
        <v>0.20061705147785533</v>
      </c>
      <c r="FL181" s="93">
        <v>0.20064699906019354</v>
      </c>
      <c r="FM181" s="93">
        <v>0.20061779854402156</v>
      </c>
      <c r="FN181" s="93">
        <v>0.20084135755123061</v>
      </c>
      <c r="FO181" s="93">
        <v>0.20062320140234113</v>
      </c>
      <c r="FP181" s="93">
        <v>0.20060198785656383</v>
      </c>
      <c r="FQ181" s="93">
        <v>0.20089103475877265</v>
      </c>
      <c r="FR181" s="93">
        <v>0.20081232205598917</v>
      </c>
      <c r="FS181" s="93">
        <v>2.2516333529008459</v>
      </c>
      <c r="FT181" s="93">
        <v>0.29051471920587357</v>
      </c>
      <c r="FU181" s="93">
        <v>0.20090762694047307</v>
      </c>
      <c r="FV181" s="93">
        <v>0.20041337521554276</v>
      </c>
      <c r="FW181" s="93">
        <v>0.20040928114229445</v>
      </c>
      <c r="FX181" s="93">
        <v>0.20065142571868699</v>
      </c>
      <c r="FY181" s="93">
        <v>0.20041395600102507</v>
      </c>
      <c r="FZ181" s="93">
        <v>0.20108222515907534</v>
      </c>
      <c r="GA181" s="93">
        <v>0.20060728487999341</v>
      </c>
    </row>
    <row r="182" spans="2:183">
      <c r="B182" s="96" t="s">
        <v>6</v>
      </c>
      <c r="C182" s="166" t="s">
        <v>46</v>
      </c>
      <c r="D182" s="96">
        <v>174.94</v>
      </c>
      <c r="E182" s="17">
        <v>155.66999999999999</v>
      </c>
      <c r="F182" s="17">
        <v>169.9</v>
      </c>
      <c r="G182" s="17">
        <v>167.09</v>
      </c>
      <c r="H182" s="17">
        <v>173.06</v>
      </c>
      <c r="I182" s="17">
        <v>162.94999999999999</v>
      </c>
      <c r="J182" s="17">
        <v>169.51</v>
      </c>
      <c r="K182" s="17">
        <v>170.05</v>
      </c>
      <c r="L182" s="17">
        <v>164.47</v>
      </c>
      <c r="M182" s="17">
        <v>173.75</v>
      </c>
      <c r="N182" s="17">
        <v>168.7</v>
      </c>
      <c r="O182" s="17">
        <v>171.13</v>
      </c>
      <c r="P182" s="17">
        <v>177.64</v>
      </c>
      <c r="Q182" s="17">
        <v>158.69999999999999</v>
      </c>
      <c r="R182" s="17">
        <v>168.22</v>
      </c>
      <c r="S182" s="17">
        <v>22.93</v>
      </c>
      <c r="T182" s="17">
        <v>33.28</v>
      </c>
      <c r="U182" s="17">
        <v>166.13</v>
      </c>
      <c r="V182" s="17">
        <v>169.59</v>
      </c>
      <c r="W182" s="17">
        <v>169.52</v>
      </c>
      <c r="X182" s="17">
        <v>164.88</v>
      </c>
      <c r="Y182" s="17">
        <v>172.55</v>
      </c>
      <c r="Z182" s="17">
        <v>168.83</v>
      </c>
      <c r="AA182" s="17">
        <v>168.31</v>
      </c>
      <c r="AB182" s="17">
        <v>172.8</v>
      </c>
      <c r="AC182" s="17">
        <v>154.91</v>
      </c>
      <c r="AD182" s="17">
        <v>166.56</v>
      </c>
      <c r="AE182" s="17">
        <v>163.62</v>
      </c>
      <c r="AF182" s="17">
        <v>170.59</v>
      </c>
      <c r="AG182" s="17">
        <v>163.76</v>
      </c>
      <c r="AH182" s="17">
        <v>169.24</v>
      </c>
      <c r="AI182" s="17">
        <v>167.97</v>
      </c>
      <c r="AJ182" s="17">
        <v>162.19999999999999</v>
      </c>
      <c r="AK182" s="17">
        <v>170.75</v>
      </c>
      <c r="AL182" s="17">
        <v>166.19</v>
      </c>
      <c r="AM182" s="17">
        <v>165.13</v>
      </c>
      <c r="AN182" s="17">
        <v>172.54</v>
      </c>
      <c r="AO182" s="17">
        <v>161.55000000000001</v>
      </c>
      <c r="AP182" s="17">
        <v>167.92</v>
      </c>
      <c r="AQ182" s="17">
        <v>164.28</v>
      </c>
      <c r="AR182" s="17">
        <v>171.41</v>
      </c>
      <c r="AS182" s="17">
        <v>164.42</v>
      </c>
      <c r="AT182" s="17">
        <v>169.69</v>
      </c>
      <c r="AU182" s="17">
        <v>171.54</v>
      </c>
      <c r="AV182" s="17">
        <v>162.68</v>
      </c>
      <c r="AW182" s="17">
        <v>170.48</v>
      </c>
      <c r="AX182" s="17">
        <v>168.49</v>
      </c>
      <c r="AY182" s="17">
        <v>165.16</v>
      </c>
      <c r="AZ182" s="17">
        <v>170.29</v>
      </c>
      <c r="BA182" s="17">
        <v>155.79</v>
      </c>
      <c r="BB182" s="17">
        <v>158.94</v>
      </c>
      <c r="BC182" s="17">
        <v>140.07</v>
      </c>
      <c r="BD182" s="17">
        <v>24.42</v>
      </c>
      <c r="BE182" s="17">
        <v>150.88999999999999</v>
      </c>
      <c r="BF182" s="17">
        <v>156.43</v>
      </c>
      <c r="BG182" s="17">
        <v>159.47999999999999</v>
      </c>
      <c r="BH182" s="17">
        <v>149.96</v>
      </c>
      <c r="BI182" s="17">
        <v>155.94999999999999</v>
      </c>
      <c r="BJ182" s="17">
        <v>155.86000000000001</v>
      </c>
      <c r="BK182" s="17">
        <v>153.91</v>
      </c>
      <c r="BL182" s="17">
        <v>172.85</v>
      </c>
      <c r="BM182" s="17">
        <v>157.69</v>
      </c>
      <c r="BN182" s="17">
        <v>159.91</v>
      </c>
      <c r="BO182" s="17">
        <v>151.4</v>
      </c>
      <c r="BP182" s="17">
        <v>160.19</v>
      </c>
      <c r="BQ182" s="17">
        <v>156.41999999999999</v>
      </c>
      <c r="BR182" s="17">
        <v>164.51</v>
      </c>
      <c r="BS182" s="17">
        <v>165.62</v>
      </c>
      <c r="BT182" s="17">
        <v>154.86000000000001</v>
      </c>
      <c r="BU182" s="17">
        <v>161.57</v>
      </c>
      <c r="BV182" s="17">
        <v>169.86</v>
      </c>
      <c r="BW182" s="17">
        <v>169.31</v>
      </c>
      <c r="BX182" s="17">
        <v>179.56</v>
      </c>
      <c r="BY182" s="17">
        <v>165.38</v>
      </c>
      <c r="BZ182" s="17">
        <v>180.06</v>
      </c>
      <c r="CA182" s="17">
        <v>168.82</v>
      </c>
      <c r="CB182" s="17">
        <v>169.21</v>
      </c>
      <c r="CC182" s="17">
        <v>161.94</v>
      </c>
      <c r="CD182" s="17">
        <v>174.79</v>
      </c>
      <c r="CE182" s="17">
        <v>174.27</v>
      </c>
      <c r="CF182" s="17">
        <v>167.25</v>
      </c>
      <c r="CG182" s="17">
        <v>177.09</v>
      </c>
      <c r="CH182" s="17">
        <v>177.07</v>
      </c>
      <c r="CI182" s="17">
        <v>179.4</v>
      </c>
      <c r="CJ182" s="17">
        <v>184.97</v>
      </c>
      <c r="CK182" s="17">
        <v>173.26</v>
      </c>
      <c r="CL182" s="17">
        <v>185.31</v>
      </c>
      <c r="CM182" s="17">
        <v>139.77000000000001</v>
      </c>
      <c r="CN182" s="17">
        <v>65.58</v>
      </c>
      <c r="CO182" s="17">
        <v>168.36</v>
      </c>
      <c r="CP182" s="17">
        <v>175.78</v>
      </c>
      <c r="CQ182" s="17">
        <v>175.98</v>
      </c>
      <c r="CR182" s="17">
        <v>170.77</v>
      </c>
      <c r="CS182" s="17">
        <v>179.48</v>
      </c>
      <c r="CT182" s="17">
        <v>177.62</v>
      </c>
      <c r="CU182" s="17">
        <v>179.76</v>
      </c>
      <c r="CV182" s="17">
        <v>184.07</v>
      </c>
      <c r="CW182" s="17">
        <v>166.42</v>
      </c>
      <c r="CX182" s="17">
        <v>184.12</v>
      </c>
      <c r="CY182" s="17">
        <v>173.51</v>
      </c>
      <c r="CZ182" s="17">
        <v>177.29</v>
      </c>
      <c r="DA182" s="17">
        <v>168.83</v>
      </c>
      <c r="DB182" s="17">
        <v>174.84</v>
      </c>
      <c r="DC182" s="17">
        <v>176.94</v>
      </c>
      <c r="DD182" s="17">
        <v>169.76</v>
      </c>
      <c r="DE182" s="17">
        <v>179.69</v>
      </c>
      <c r="DF182" s="17">
        <v>178.18</v>
      </c>
      <c r="DG182" s="17">
        <v>178.68</v>
      </c>
      <c r="DH182" s="17">
        <v>184</v>
      </c>
      <c r="DI182" s="17">
        <v>166.49</v>
      </c>
      <c r="DJ182" s="17">
        <v>184.04</v>
      </c>
      <c r="DK182" s="17">
        <v>173.75</v>
      </c>
      <c r="DL182" s="17">
        <v>174.32</v>
      </c>
      <c r="DM182" s="17">
        <v>167.63</v>
      </c>
      <c r="DN182" s="17">
        <v>176.97</v>
      </c>
      <c r="DO182" s="17">
        <v>176.51</v>
      </c>
      <c r="DP182" s="17">
        <v>166.02</v>
      </c>
      <c r="DQ182" s="17">
        <v>178.84</v>
      </c>
      <c r="DR182" s="17">
        <v>178.36</v>
      </c>
      <c r="DS182" s="17">
        <v>178.9</v>
      </c>
      <c r="DT182" s="17">
        <v>183.8</v>
      </c>
      <c r="DU182" s="17">
        <v>166.03</v>
      </c>
      <c r="DV182" s="17">
        <v>183.55</v>
      </c>
      <c r="DW182" s="17">
        <v>80.709999999999994</v>
      </c>
      <c r="DX182" s="17">
        <v>0</v>
      </c>
      <c r="DY182" s="17">
        <v>155.5</v>
      </c>
      <c r="DZ182" s="17">
        <v>176.27</v>
      </c>
      <c r="EA182" s="17">
        <v>175.81</v>
      </c>
      <c r="EB182" s="17">
        <v>166.16</v>
      </c>
      <c r="EC182" s="17">
        <v>175.76</v>
      </c>
      <c r="ED182" s="17">
        <v>175.46</v>
      </c>
      <c r="EE182" s="17">
        <v>177.32</v>
      </c>
      <c r="EF182" s="17">
        <v>181.94</v>
      </c>
      <c r="EG182" s="17">
        <v>170.37</v>
      </c>
      <c r="EH182" s="17">
        <v>182.05</v>
      </c>
      <c r="EI182" s="17">
        <v>172.57</v>
      </c>
      <c r="EJ182" s="17">
        <v>170.34</v>
      </c>
      <c r="EK182" s="17">
        <v>165.42</v>
      </c>
      <c r="EL182" s="17">
        <v>174.38</v>
      </c>
      <c r="EM182" s="17">
        <v>173.24</v>
      </c>
      <c r="EN182" s="17">
        <v>167.76</v>
      </c>
      <c r="EO182" s="17">
        <v>176.5</v>
      </c>
      <c r="EP182" s="17">
        <v>175</v>
      </c>
      <c r="EQ182" s="17">
        <v>177.84</v>
      </c>
      <c r="ER182" s="17">
        <v>181.9</v>
      </c>
      <c r="ES182" s="17">
        <v>164.41</v>
      </c>
      <c r="ET182" s="17">
        <v>182.13</v>
      </c>
      <c r="EU182" s="17">
        <v>167.8</v>
      </c>
      <c r="EV182" s="17">
        <v>173.49</v>
      </c>
      <c r="EW182" s="17">
        <v>163.19</v>
      </c>
      <c r="EX182" s="17">
        <v>173.08</v>
      </c>
      <c r="EY182" s="17">
        <v>175.23</v>
      </c>
      <c r="EZ182" s="17">
        <v>166.3</v>
      </c>
      <c r="FA182" s="17">
        <v>174.02</v>
      </c>
      <c r="FB182" s="17">
        <v>173.39</v>
      </c>
      <c r="FC182" s="17">
        <v>174.67</v>
      </c>
      <c r="FD182" s="17">
        <v>178.33</v>
      </c>
      <c r="FE182" s="17">
        <v>161.02000000000001</v>
      </c>
      <c r="FF182" s="17">
        <v>178.09</v>
      </c>
      <c r="FG182" s="17">
        <v>16.39</v>
      </c>
      <c r="FH182" s="17">
        <v>162.25</v>
      </c>
      <c r="FI182" s="17">
        <v>158.68</v>
      </c>
      <c r="FJ182" s="17">
        <v>173.03</v>
      </c>
      <c r="FK182" s="17">
        <v>173.53</v>
      </c>
      <c r="FL182" s="17">
        <v>163.52000000000001</v>
      </c>
      <c r="FM182" s="17">
        <v>174.98</v>
      </c>
      <c r="FN182" s="17">
        <v>170.44</v>
      </c>
      <c r="FO182" s="17">
        <v>172.12</v>
      </c>
      <c r="FP182" s="17">
        <v>177.04</v>
      </c>
      <c r="FQ182" s="17">
        <v>159.94999999999999</v>
      </c>
      <c r="FR182" s="17">
        <v>177.52</v>
      </c>
      <c r="FS182" s="17">
        <v>162.54</v>
      </c>
      <c r="FT182" s="17">
        <v>164.48</v>
      </c>
      <c r="FU182" s="17">
        <v>156.82</v>
      </c>
      <c r="FV182" s="17">
        <v>171.98</v>
      </c>
      <c r="FW182" s="17">
        <v>170.17</v>
      </c>
      <c r="FX182" s="17">
        <v>162.11000000000001</v>
      </c>
      <c r="FY182" s="17">
        <v>173.24</v>
      </c>
      <c r="FZ182" s="17">
        <v>168.36</v>
      </c>
      <c r="GA182" s="17">
        <v>173.32</v>
      </c>
    </row>
    <row r="183" spans="2:183">
      <c r="B183" s="96" t="s">
        <v>6</v>
      </c>
      <c r="C183" s="166" t="s">
        <v>47</v>
      </c>
      <c r="D183" s="178">
        <v>6509.5</v>
      </c>
      <c r="E183" s="179">
        <v>5792.46</v>
      </c>
      <c r="F183" s="179">
        <v>6321.79</v>
      </c>
      <c r="G183" s="179">
        <v>6217.58</v>
      </c>
      <c r="H183" s="179">
        <v>8671.7800000000007</v>
      </c>
      <c r="I183" s="179">
        <v>8165.6</v>
      </c>
      <c r="J183" s="179">
        <v>8494.08</v>
      </c>
      <c r="K183" s="179">
        <v>8520.9599999999991</v>
      </c>
      <c r="L183" s="179">
        <v>8241.44</v>
      </c>
      <c r="M183" s="179">
        <v>6465.31</v>
      </c>
      <c r="N183" s="179">
        <v>6277.44</v>
      </c>
      <c r="O183" s="179">
        <v>6367.72</v>
      </c>
      <c r="P183" s="179">
        <v>6609.98</v>
      </c>
      <c r="Q183" s="179">
        <v>5905.14</v>
      </c>
      <c r="R183" s="179">
        <v>6259.61</v>
      </c>
      <c r="S183" s="179">
        <v>853.17</v>
      </c>
      <c r="T183" s="179">
        <v>1667.64</v>
      </c>
      <c r="U183" s="179">
        <v>8324.94</v>
      </c>
      <c r="V183" s="179">
        <v>8498.11</v>
      </c>
      <c r="W183" s="179">
        <v>8494.7999999999993</v>
      </c>
      <c r="X183" s="179">
        <v>8262.36</v>
      </c>
      <c r="Y183" s="179">
        <v>6420.66</v>
      </c>
      <c r="Z183" s="179">
        <v>6282.26</v>
      </c>
      <c r="AA183" s="179">
        <v>6262.69</v>
      </c>
      <c r="AB183" s="179">
        <v>6430.01</v>
      </c>
      <c r="AC183" s="179">
        <v>5764.05</v>
      </c>
      <c r="AD183" s="179">
        <v>6197.59</v>
      </c>
      <c r="AE183" s="179">
        <v>6088.26</v>
      </c>
      <c r="AF183" s="179">
        <v>8548</v>
      </c>
      <c r="AG183" s="179">
        <v>8205.89</v>
      </c>
      <c r="AH183" s="179">
        <v>8480.4599999999991</v>
      </c>
      <c r="AI183" s="179">
        <v>8416.9599999999991</v>
      </c>
      <c r="AJ183" s="179">
        <v>8127.81</v>
      </c>
      <c r="AK183" s="179">
        <v>6353.63</v>
      </c>
      <c r="AL183" s="179">
        <v>6183.8</v>
      </c>
      <c r="AM183" s="179">
        <v>6144.38</v>
      </c>
      <c r="AN183" s="179">
        <v>6420.31</v>
      </c>
      <c r="AO183" s="179">
        <v>6011.26</v>
      </c>
      <c r="AP183" s="179">
        <v>6248.36</v>
      </c>
      <c r="AQ183" s="179">
        <v>6113.01</v>
      </c>
      <c r="AR183" s="179">
        <v>8589.3700000000008</v>
      </c>
      <c r="AS183" s="179">
        <v>8239.1</v>
      </c>
      <c r="AT183" s="179">
        <v>8503.24</v>
      </c>
      <c r="AU183" s="179">
        <v>8595.84</v>
      </c>
      <c r="AV183" s="179">
        <v>8152.02</v>
      </c>
      <c r="AW183" s="179">
        <v>6343.65</v>
      </c>
      <c r="AX183" s="179">
        <v>6269.67</v>
      </c>
      <c r="AY183" s="179">
        <v>6145.53</v>
      </c>
      <c r="AZ183" s="179">
        <v>6487.9</v>
      </c>
      <c r="BA183" s="179">
        <v>5935.47</v>
      </c>
      <c r="BB183" s="179">
        <v>6055.43</v>
      </c>
      <c r="BC183" s="179">
        <v>5336.65</v>
      </c>
      <c r="BD183" s="179">
        <v>1253.1400000000001</v>
      </c>
      <c r="BE183" s="179">
        <v>7742.25</v>
      </c>
      <c r="BF183" s="179">
        <v>8026.42</v>
      </c>
      <c r="BG183" s="179">
        <v>8182.84</v>
      </c>
      <c r="BH183" s="179">
        <v>7694.42</v>
      </c>
      <c r="BI183" s="179">
        <v>5941.83</v>
      </c>
      <c r="BJ183" s="179">
        <v>5938.34</v>
      </c>
      <c r="BK183" s="179">
        <v>5864.14</v>
      </c>
      <c r="BL183" s="179">
        <v>6751.55</v>
      </c>
      <c r="BM183" s="179">
        <v>6159.18</v>
      </c>
      <c r="BN183" s="179">
        <v>6246.18</v>
      </c>
      <c r="BO183" s="179">
        <v>5913.51</v>
      </c>
      <c r="BP183" s="179">
        <v>8425.8700000000008</v>
      </c>
      <c r="BQ183" s="179">
        <v>8227.68</v>
      </c>
      <c r="BR183" s="179">
        <v>8653.2199999999993</v>
      </c>
      <c r="BS183" s="179">
        <v>8711.5300000000007</v>
      </c>
      <c r="BT183" s="179">
        <v>8145.52</v>
      </c>
      <c r="BU183" s="179">
        <v>6311.04</v>
      </c>
      <c r="BV183" s="179">
        <v>6634.81</v>
      </c>
      <c r="BW183" s="179">
        <v>6613.14</v>
      </c>
      <c r="BX183" s="179">
        <v>7196.76</v>
      </c>
      <c r="BY183" s="179">
        <v>6628.29</v>
      </c>
      <c r="BZ183" s="179">
        <v>7216.95</v>
      </c>
      <c r="CA183" s="179">
        <v>6766.39</v>
      </c>
      <c r="CB183" s="179">
        <v>9132.27</v>
      </c>
      <c r="CC183" s="179">
        <v>8740.1200000000008</v>
      </c>
      <c r="CD183" s="179">
        <v>9433.14</v>
      </c>
      <c r="CE183" s="179">
        <v>9405.56</v>
      </c>
      <c r="CF183" s="179">
        <v>9026.33</v>
      </c>
      <c r="CG183" s="179">
        <v>7097.86</v>
      </c>
      <c r="CH183" s="179">
        <v>7096.86</v>
      </c>
      <c r="CI183" s="179">
        <v>7190.32</v>
      </c>
      <c r="CJ183" s="179">
        <v>7609.76</v>
      </c>
      <c r="CK183" s="179">
        <v>7127.79</v>
      </c>
      <c r="CL183" s="179">
        <v>7623.53</v>
      </c>
      <c r="CM183" s="179">
        <v>5750.02</v>
      </c>
      <c r="CN183" s="179">
        <v>3633.09</v>
      </c>
      <c r="CO183" s="179">
        <v>9327.2199999999993</v>
      </c>
      <c r="CP183" s="179">
        <v>9738.0499999999993</v>
      </c>
      <c r="CQ183" s="179">
        <v>9749.1</v>
      </c>
      <c r="CR183" s="179">
        <v>9460.81</v>
      </c>
      <c r="CS183" s="179">
        <v>7383.73</v>
      </c>
      <c r="CT183" s="179">
        <v>7307.34</v>
      </c>
      <c r="CU183" s="179">
        <v>7395.28</v>
      </c>
      <c r="CV183" s="179">
        <v>7775.14</v>
      </c>
      <c r="CW183" s="179">
        <v>7029.43</v>
      </c>
      <c r="CX183" s="179">
        <v>7777.21</v>
      </c>
      <c r="CY183" s="179">
        <v>7328.9</v>
      </c>
      <c r="CZ183" s="179">
        <v>10086.290000000001</v>
      </c>
      <c r="DA183" s="179">
        <v>9604.89</v>
      </c>
      <c r="DB183" s="179">
        <v>9946.7999999999993</v>
      </c>
      <c r="DC183" s="179">
        <v>10065.879999999999</v>
      </c>
      <c r="DD183" s="179">
        <v>9657.7199999999993</v>
      </c>
      <c r="DE183" s="179">
        <v>7590.13</v>
      </c>
      <c r="DF183" s="179">
        <v>7526.22</v>
      </c>
      <c r="DG183" s="179">
        <v>7547.35</v>
      </c>
      <c r="DH183" s="179">
        <v>7983.64</v>
      </c>
      <c r="DI183" s="179">
        <v>7224.09</v>
      </c>
      <c r="DJ183" s="179">
        <v>7985.57</v>
      </c>
      <c r="DK183" s="179">
        <v>7539.2</v>
      </c>
      <c r="DL183" s="179">
        <v>10185.36</v>
      </c>
      <c r="DM183" s="179">
        <v>9794.4500000000007</v>
      </c>
      <c r="DN183" s="179">
        <v>10340.549999999999</v>
      </c>
      <c r="DO183" s="179">
        <v>10313.700000000001</v>
      </c>
      <c r="DP183" s="179">
        <v>9700.4500000000007</v>
      </c>
      <c r="DQ183" s="179">
        <v>7759.86</v>
      </c>
      <c r="DR183" s="179">
        <v>7739.01</v>
      </c>
      <c r="DS183" s="179">
        <v>7762.67</v>
      </c>
      <c r="DT183" s="179">
        <v>8192.08</v>
      </c>
      <c r="DU183" s="179">
        <v>7400.17</v>
      </c>
      <c r="DV183" s="179">
        <v>8181.01</v>
      </c>
      <c r="DW183" s="179">
        <v>3597.26</v>
      </c>
      <c r="DX183" s="179">
        <v>0</v>
      </c>
      <c r="DY183" s="179">
        <v>9332.93</v>
      </c>
      <c r="DZ183" s="179">
        <v>10579.95</v>
      </c>
      <c r="EA183" s="179">
        <v>10552.38</v>
      </c>
      <c r="EB183" s="179">
        <v>9972.9500000000007</v>
      </c>
      <c r="EC183" s="179">
        <v>7833.79</v>
      </c>
      <c r="ED183" s="179">
        <v>7820.18</v>
      </c>
      <c r="EE183" s="179">
        <v>7903.09</v>
      </c>
      <c r="EF183" s="179">
        <v>8330.98</v>
      </c>
      <c r="EG183" s="179">
        <v>7801</v>
      </c>
      <c r="EH183" s="179">
        <v>8336.27</v>
      </c>
      <c r="EI183" s="179">
        <v>7901.94</v>
      </c>
      <c r="EJ183" s="179">
        <v>10505.11</v>
      </c>
      <c r="EK183" s="179">
        <v>10201.43</v>
      </c>
      <c r="EL183" s="179">
        <v>10754.18</v>
      </c>
      <c r="EM183" s="179">
        <v>10683.81</v>
      </c>
      <c r="EN183" s="179">
        <v>10345.69</v>
      </c>
      <c r="EO183" s="179">
        <v>8081.71</v>
      </c>
      <c r="EP183" s="179">
        <v>8013.31</v>
      </c>
      <c r="EQ183" s="179">
        <v>8143.27</v>
      </c>
      <c r="ER183" s="179">
        <v>8561.92</v>
      </c>
      <c r="ES183" s="179">
        <v>7738.85</v>
      </c>
      <c r="ET183" s="179">
        <v>8572.81</v>
      </c>
      <c r="EU183" s="179">
        <v>7898.12</v>
      </c>
      <c r="EV183" s="179">
        <v>10995.71</v>
      </c>
      <c r="EW183" s="179">
        <v>10342.84</v>
      </c>
      <c r="EX183" s="179">
        <v>10969.73</v>
      </c>
      <c r="EY183" s="179">
        <v>11106.3</v>
      </c>
      <c r="EZ183" s="179">
        <v>10540.29</v>
      </c>
      <c r="FA183" s="179">
        <v>8190.88</v>
      </c>
      <c r="FB183" s="179">
        <v>8161.55</v>
      </c>
      <c r="FC183" s="179">
        <v>8221.75</v>
      </c>
      <c r="FD183" s="179">
        <v>8629.16</v>
      </c>
      <c r="FE183" s="179">
        <v>7791.84</v>
      </c>
      <c r="FF183" s="179">
        <v>8617.84</v>
      </c>
      <c r="FG183" s="179">
        <v>793.21</v>
      </c>
      <c r="FH183" s="179">
        <v>10574.07</v>
      </c>
      <c r="FI183" s="179">
        <v>10341.280000000001</v>
      </c>
      <c r="FJ183" s="179">
        <v>11276.18</v>
      </c>
      <c r="FK183" s="179">
        <v>11308.79</v>
      </c>
      <c r="FL183" s="179">
        <v>10656.87</v>
      </c>
      <c r="FM183" s="179">
        <v>8467.3700000000008</v>
      </c>
      <c r="FN183" s="179">
        <v>8247.41</v>
      </c>
      <c r="FO183" s="179">
        <v>8328.74</v>
      </c>
      <c r="FP183" s="179">
        <v>8809.7000000000007</v>
      </c>
      <c r="FQ183" s="179">
        <v>7959.04</v>
      </c>
      <c r="FR183" s="179">
        <v>8833.51</v>
      </c>
      <c r="FS183" s="179">
        <v>8087.8</v>
      </c>
      <c r="FT183" s="179">
        <v>11023.18</v>
      </c>
      <c r="FU183" s="179">
        <v>10510.02</v>
      </c>
      <c r="FV183" s="179">
        <v>11526.33</v>
      </c>
      <c r="FW183" s="179">
        <v>11404.86</v>
      </c>
      <c r="FX183" s="179">
        <v>10864.83</v>
      </c>
      <c r="FY183" s="179">
        <v>8620.4</v>
      </c>
      <c r="FZ183" s="179">
        <v>8377.83</v>
      </c>
      <c r="GA183" s="179">
        <v>8624.41</v>
      </c>
    </row>
    <row r="184" spans="2:183">
      <c r="B184" s="180" t="s">
        <v>6</v>
      </c>
      <c r="C184" s="181" t="s">
        <v>48</v>
      </c>
      <c r="D184" s="94">
        <v>0.32858216495301762</v>
      </c>
      <c r="E184" s="95">
        <v>0.32819825105561795</v>
      </c>
      <c r="F184" s="95">
        <v>0.3279041110336201</v>
      </c>
      <c r="G184" s="95">
        <v>0.32841340866210661</v>
      </c>
      <c r="H184" s="95">
        <v>0.32842102322676364</v>
      </c>
      <c r="I184" s="95">
        <v>0.32759547035683179</v>
      </c>
      <c r="J184" s="95">
        <v>0.32773763201778766</v>
      </c>
      <c r="K184" s="95">
        <v>0.32787071100571263</v>
      </c>
      <c r="L184" s="95">
        <v>0.32783976973277679</v>
      </c>
      <c r="M184" s="95">
        <v>0.32843508244311281</v>
      </c>
      <c r="N184" s="95">
        <v>0.32857888900115279</v>
      </c>
      <c r="O184" s="95">
        <v>0.32799384537651777</v>
      </c>
      <c r="P184" s="95">
        <v>0.32900302212723126</v>
      </c>
      <c r="Q184" s="95">
        <v>0.328580143088267</v>
      </c>
      <c r="R184" s="95">
        <v>0.32739631202904301</v>
      </c>
      <c r="S184" s="95">
        <v>0.3288653021218696</v>
      </c>
      <c r="T184" s="95">
        <v>0.328114071696474</v>
      </c>
      <c r="U184" s="95">
        <v>0.32813971368511285</v>
      </c>
      <c r="V184" s="95">
        <v>0.32776597914954964</v>
      </c>
      <c r="W184" s="95">
        <v>0.32770879338847897</v>
      </c>
      <c r="X184" s="95">
        <v>0.32786785493708676</v>
      </c>
      <c r="Y184" s="95">
        <v>0.32833653210117542</v>
      </c>
      <c r="Z184" s="95">
        <v>0.3285966089016808</v>
      </c>
      <c r="AA184" s="95">
        <v>0.32744604564737173</v>
      </c>
      <c r="AB184" s="95">
        <v>0.32853569189512144</v>
      </c>
      <c r="AC184" s="95">
        <v>0.32822525062215224</v>
      </c>
      <c r="AD184" s="95">
        <v>0.3273865191760521</v>
      </c>
      <c r="AE184" s="95">
        <v>0.32802266207170311</v>
      </c>
      <c r="AF184" s="95">
        <v>0.32826325138698631</v>
      </c>
      <c r="AG184" s="95">
        <v>0.32801975778216663</v>
      </c>
      <c r="AH184" s="95">
        <v>0.32796292429912655</v>
      </c>
      <c r="AI184" s="95">
        <v>0.32769221310380425</v>
      </c>
      <c r="AJ184" s="95">
        <v>0.32772745618999172</v>
      </c>
      <c r="AK184" s="95">
        <v>0.328255368566089</v>
      </c>
      <c r="AL184" s="95">
        <v>0.32846593748045477</v>
      </c>
      <c r="AM184" s="95">
        <v>0.32728656230705294</v>
      </c>
      <c r="AN184" s="95">
        <v>0.32848236113593327</v>
      </c>
      <c r="AO184" s="95">
        <v>0.32836585879654229</v>
      </c>
      <c r="AP184" s="95">
        <v>0.32766506464233452</v>
      </c>
      <c r="AQ184" s="95">
        <v>0.32809580677162142</v>
      </c>
      <c r="AR184" s="95">
        <v>0.32829425308278859</v>
      </c>
      <c r="AS184" s="95">
        <v>0.32806975454957094</v>
      </c>
      <c r="AT184" s="95">
        <v>0.32790880560265884</v>
      </c>
      <c r="AU184" s="95">
        <v>0.32814569875622279</v>
      </c>
      <c r="AV184" s="95">
        <v>0.32773086736337143</v>
      </c>
      <c r="AW184" s="95">
        <v>0.32814742157653415</v>
      </c>
      <c r="AX184" s="95">
        <v>0.32868674050690017</v>
      </c>
      <c r="AY184" s="95">
        <v>0.32717170844258414</v>
      </c>
      <c r="AZ184" s="95">
        <v>0.32774962476911829</v>
      </c>
      <c r="BA184" s="95">
        <v>0.32814675471042726</v>
      </c>
      <c r="BB184" s="95">
        <v>0.32520200443024816</v>
      </c>
      <c r="BC184" s="95">
        <v>0.32431970226214901</v>
      </c>
      <c r="BD184" s="95">
        <v>0.32310673610065471</v>
      </c>
      <c r="BE184" s="95">
        <v>0.3244158952436586</v>
      </c>
      <c r="BF184" s="95">
        <v>0.32452198303988328</v>
      </c>
      <c r="BG184" s="95">
        <v>0.32519365671723205</v>
      </c>
      <c r="BH184" s="95">
        <v>0.32422344582196166</v>
      </c>
      <c r="BI184" s="95">
        <v>0.32433095691670338</v>
      </c>
      <c r="BJ184" s="95">
        <v>0.32551712471011962</v>
      </c>
      <c r="BK184" s="95">
        <v>0.32421724843345201</v>
      </c>
      <c r="BL184" s="95">
        <v>0.32823896084995069</v>
      </c>
      <c r="BM184" s="95">
        <v>0.3284300668947418</v>
      </c>
      <c r="BN184" s="95">
        <v>0.32546434589074957</v>
      </c>
      <c r="BO184" s="95">
        <v>0.32464791167389612</v>
      </c>
      <c r="BP184" s="95">
        <v>0.32525708690502259</v>
      </c>
      <c r="BQ184" s="95">
        <v>0.32562209339033987</v>
      </c>
      <c r="BR184" s="95">
        <v>0.32624497977671801</v>
      </c>
      <c r="BS184" s="95">
        <v>0.3264677338428138</v>
      </c>
      <c r="BT184" s="95">
        <v>0.32534329063918693</v>
      </c>
      <c r="BU184" s="95">
        <v>0.32558248070031609</v>
      </c>
      <c r="BV184" s="95">
        <v>0.32820936921235355</v>
      </c>
      <c r="BW184" s="95">
        <v>0.32733700126323739</v>
      </c>
      <c r="BX184" s="95">
        <v>0.32891616171398663</v>
      </c>
      <c r="BY184" s="95">
        <v>0.32954913432027566</v>
      </c>
      <c r="BZ184" s="95">
        <v>0.32909926758689323</v>
      </c>
      <c r="CA184" s="95">
        <v>0.32810175391202356</v>
      </c>
      <c r="CB184" s="95">
        <v>0.32701453107167577</v>
      </c>
      <c r="CC184" s="95">
        <v>0.32677263053824018</v>
      </c>
      <c r="CD184" s="95">
        <v>0.32809225400823844</v>
      </c>
      <c r="CE184" s="95">
        <v>0.32792106147673145</v>
      </c>
      <c r="CF184" s="95">
        <v>0.32763791224930117</v>
      </c>
      <c r="CG184" s="95">
        <v>0.32836603603044495</v>
      </c>
      <c r="CH184" s="95">
        <v>0.3294897575614476</v>
      </c>
      <c r="CI184" s="95">
        <v>0.32879408720465919</v>
      </c>
      <c r="CJ184" s="95">
        <v>0.32972107792927458</v>
      </c>
      <c r="CK184" s="95">
        <v>0.32974488829763443</v>
      </c>
      <c r="CL184" s="95">
        <v>0.32975319225415428</v>
      </c>
      <c r="CM184" s="95">
        <v>0.32903721267979513</v>
      </c>
      <c r="CN184" s="95">
        <v>0.32701927169746436</v>
      </c>
      <c r="CO184" s="95">
        <v>0.32798194439525497</v>
      </c>
      <c r="CP184" s="95">
        <v>0.32820103013262802</v>
      </c>
      <c r="CQ184" s="95">
        <v>0.32817158051455597</v>
      </c>
      <c r="CR184" s="95">
        <v>0.328219478329764</v>
      </c>
      <c r="CS184" s="95">
        <v>0.32877533988579583</v>
      </c>
      <c r="CT184" s="95">
        <v>0.32956143633197565</v>
      </c>
      <c r="CU184" s="95">
        <v>0.32885162619287833</v>
      </c>
      <c r="CV184" s="95">
        <v>0.32965057567293549</v>
      </c>
      <c r="CW184" s="95">
        <v>0.329646588234073</v>
      </c>
      <c r="CX184" s="95">
        <v>0.32961158259254492</v>
      </c>
      <c r="CY184" s="95">
        <v>0.32885849994505445</v>
      </c>
      <c r="CZ184" s="95">
        <v>0.32847593530252456</v>
      </c>
      <c r="DA184" s="95">
        <v>0.32797615632964161</v>
      </c>
      <c r="DB184" s="95">
        <v>0.32798786647494649</v>
      </c>
      <c r="DC184" s="95">
        <v>0.32835057835742132</v>
      </c>
      <c r="DD184" s="95">
        <v>0.32808823780089041</v>
      </c>
      <c r="DE184" s="95">
        <v>0.32884535403499232</v>
      </c>
      <c r="DF184" s="95">
        <v>0.32962616437741621</v>
      </c>
      <c r="DG184" s="95">
        <v>0.32873589705201556</v>
      </c>
      <c r="DH184" s="95">
        <v>0.32964151261561808</v>
      </c>
      <c r="DI184" s="95">
        <v>0.32965626053255614</v>
      </c>
      <c r="DJ184" s="95">
        <v>0.32965020341176499</v>
      </c>
      <c r="DK184" s="95">
        <v>0.32888985005698784</v>
      </c>
      <c r="DL184" s="95">
        <v>0.32804230563947384</v>
      </c>
      <c r="DM184" s="95">
        <v>0.32785560732884705</v>
      </c>
      <c r="DN184" s="95">
        <v>0.32839847983254405</v>
      </c>
      <c r="DO184" s="95">
        <v>0.32824302800632144</v>
      </c>
      <c r="DP184" s="95">
        <v>0.32741590517126623</v>
      </c>
      <c r="DQ184" s="95">
        <v>0.32869894290317037</v>
      </c>
      <c r="DR184" s="95">
        <v>0.3296363764793393</v>
      </c>
      <c r="DS184" s="95">
        <v>0.32877874006767516</v>
      </c>
      <c r="DT184" s="95">
        <v>0.32961474223633996</v>
      </c>
      <c r="DU184" s="95">
        <v>0.32957931908531546</v>
      </c>
      <c r="DV184" s="95">
        <v>0.32959830487169817</v>
      </c>
      <c r="DW184" s="95">
        <v>0.32871924895776933</v>
      </c>
      <c r="DX184" s="95" t="e">
        <v>#DIV/0!</v>
      </c>
      <c r="DY184" s="95">
        <v>0.32771666312781844</v>
      </c>
      <c r="DZ184" s="95">
        <v>0.32823773133967937</v>
      </c>
      <c r="EA184" s="95">
        <v>0.32816107723292698</v>
      </c>
      <c r="EB184" s="95">
        <v>0.32749913091810279</v>
      </c>
      <c r="EC184" s="95">
        <v>0.32815219981324861</v>
      </c>
      <c r="ED184" s="95">
        <v>0.3291601691957558</v>
      </c>
      <c r="EE184" s="95">
        <v>0.32851740624428732</v>
      </c>
      <c r="EF184" s="95">
        <v>0.32959126299466174</v>
      </c>
      <c r="EG184" s="95">
        <v>0.32961862793909941</v>
      </c>
      <c r="EH184" s="95">
        <v>0.32960405193006437</v>
      </c>
      <c r="EI184" s="95">
        <v>0.3289530055071464</v>
      </c>
      <c r="EJ184" s="95">
        <v>0.32750677679372037</v>
      </c>
      <c r="EK184" s="95">
        <v>0.32777974667333626</v>
      </c>
      <c r="EL184" s="95">
        <v>0.32816127724780214</v>
      </c>
      <c r="EM184" s="95">
        <v>0.32795698924731181</v>
      </c>
      <c r="EN184" s="95">
        <v>0.32800667901058356</v>
      </c>
      <c r="EO184" s="95">
        <v>0.3285407184571244</v>
      </c>
      <c r="EP184" s="95">
        <v>0.32936266874402292</v>
      </c>
      <c r="EQ184" s="95">
        <v>0.32887005895343469</v>
      </c>
      <c r="ER184" s="95">
        <v>0.32952055348221387</v>
      </c>
      <c r="ES184" s="95">
        <v>0.3295249791498937</v>
      </c>
      <c r="ET184" s="95">
        <v>0.32957659504924852</v>
      </c>
      <c r="EU184" s="95">
        <v>0.32808576959746683</v>
      </c>
      <c r="EV184" s="95">
        <v>0.32815916920819471</v>
      </c>
      <c r="EW184" s="95">
        <v>0.32714750768187217</v>
      </c>
      <c r="EX184" s="95">
        <v>0.32787669388790236</v>
      </c>
      <c r="EY184" s="95">
        <v>0.32829038608264588</v>
      </c>
      <c r="EZ184" s="95">
        <v>0.32777781473408579</v>
      </c>
      <c r="FA184" s="95">
        <v>0.32802907813216448</v>
      </c>
      <c r="FB184" s="95">
        <v>0.32893569260730926</v>
      </c>
      <c r="FC184" s="95">
        <v>0.3281902333164437</v>
      </c>
      <c r="FD184" s="95">
        <v>0.32880143680678103</v>
      </c>
      <c r="FE184" s="95">
        <v>0.32880594179413997</v>
      </c>
      <c r="FF184" s="95">
        <v>0.32891895067854887</v>
      </c>
      <c r="FG184" s="95">
        <v>0.32679676660619561</v>
      </c>
      <c r="FH184" s="95">
        <v>0.32679999878343791</v>
      </c>
      <c r="FI184" s="95">
        <v>0.3260909850361372</v>
      </c>
      <c r="FJ184" s="95">
        <v>0.3278777430437117</v>
      </c>
      <c r="FK184" s="95">
        <v>0.32799205712221818</v>
      </c>
      <c r="FL184" s="95">
        <v>0.32708401242471191</v>
      </c>
      <c r="FM184" s="95">
        <v>0.32816773290859952</v>
      </c>
      <c r="FN184" s="95">
        <v>0.32823282175694457</v>
      </c>
      <c r="FO184" s="95">
        <v>0.32759003344436916</v>
      </c>
      <c r="FP184" s="95">
        <v>0.32859526212181778</v>
      </c>
      <c r="FQ184" s="95">
        <v>0.3286878172019812</v>
      </c>
      <c r="FR184" s="95">
        <v>0.32882763039737295</v>
      </c>
      <c r="FS184" s="95">
        <v>0.32693759730977062</v>
      </c>
      <c r="FT184" s="95">
        <v>0.32616969976096982</v>
      </c>
      <c r="FU184" s="95">
        <v>0.32564686363622725</v>
      </c>
      <c r="FV184" s="95">
        <v>0.32772741532346716</v>
      </c>
      <c r="FW184" s="95">
        <v>0.32729028188084686</v>
      </c>
      <c r="FX184" s="95">
        <v>0.32677921060132958</v>
      </c>
      <c r="FY184" s="95">
        <v>0.32794666796653993</v>
      </c>
      <c r="FZ184" s="95">
        <v>0.32791750704941808</v>
      </c>
      <c r="GA184" s="95">
        <v>0.32785718637812783</v>
      </c>
    </row>
    <row r="185" spans="2:183">
      <c r="B185" s="44" t="s">
        <v>6</v>
      </c>
      <c r="C185" s="651" t="s">
        <v>94</v>
      </c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</row>
    <row r="186" spans="2:183">
      <c r="B186" s="43" t="s">
        <v>6</v>
      </c>
      <c r="C186" s="652" t="s">
        <v>49</v>
      </c>
      <c r="D186" s="17">
        <v>744</v>
      </c>
      <c r="E186" s="17">
        <v>672</v>
      </c>
      <c r="F186" s="17">
        <v>744</v>
      </c>
      <c r="G186" s="17">
        <v>720</v>
      </c>
      <c r="H186" s="17">
        <v>744</v>
      </c>
      <c r="I186" s="17">
        <v>720</v>
      </c>
      <c r="J186" s="17">
        <v>744</v>
      </c>
      <c r="K186" s="17">
        <v>744</v>
      </c>
      <c r="L186" s="17">
        <v>720</v>
      </c>
      <c r="M186" s="17">
        <v>744</v>
      </c>
      <c r="N186" s="17">
        <v>720</v>
      </c>
      <c r="O186" s="17">
        <v>744</v>
      </c>
      <c r="P186" s="17">
        <v>744</v>
      </c>
      <c r="Q186" s="17">
        <v>672</v>
      </c>
      <c r="R186" s="17">
        <v>744</v>
      </c>
      <c r="S186" s="17">
        <v>720</v>
      </c>
      <c r="T186" s="17">
        <v>744</v>
      </c>
      <c r="U186" s="17">
        <v>720</v>
      </c>
      <c r="V186" s="17">
        <v>744</v>
      </c>
      <c r="W186" s="17">
        <v>744</v>
      </c>
      <c r="X186" s="17">
        <v>720</v>
      </c>
      <c r="Y186" s="17">
        <v>744</v>
      </c>
      <c r="Z186" s="17">
        <v>720</v>
      </c>
      <c r="AA186" s="17">
        <v>744</v>
      </c>
      <c r="AB186" s="17">
        <v>744</v>
      </c>
      <c r="AC186" s="17">
        <v>672</v>
      </c>
      <c r="AD186" s="17">
        <v>744</v>
      </c>
      <c r="AE186" s="17">
        <v>720</v>
      </c>
      <c r="AF186" s="17">
        <v>744</v>
      </c>
      <c r="AG186" s="17">
        <v>720</v>
      </c>
      <c r="AH186" s="17">
        <v>744</v>
      </c>
      <c r="AI186" s="17">
        <v>744</v>
      </c>
      <c r="AJ186" s="17">
        <v>720</v>
      </c>
      <c r="AK186" s="17">
        <v>744</v>
      </c>
      <c r="AL186" s="17">
        <v>720</v>
      </c>
      <c r="AM186" s="17">
        <v>744</v>
      </c>
      <c r="AN186" s="17">
        <v>744</v>
      </c>
      <c r="AO186" s="17">
        <v>696</v>
      </c>
      <c r="AP186" s="17">
        <v>744</v>
      </c>
      <c r="AQ186" s="17">
        <v>720</v>
      </c>
      <c r="AR186" s="17">
        <v>744</v>
      </c>
      <c r="AS186" s="17">
        <v>720</v>
      </c>
      <c r="AT186" s="17">
        <v>744</v>
      </c>
      <c r="AU186" s="17">
        <v>744</v>
      </c>
      <c r="AV186" s="17">
        <v>720</v>
      </c>
      <c r="AW186" s="17">
        <v>744</v>
      </c>
      <c r="AX186" s="17">
        <v>720</v>
      </c>
      <c r="AY186" s="17">
        <v>744</v>
      </c>
      <c r="AZ186" s="17">
        <v>744</v>
      </c>
      <c r="BA186" s="17">
        <v>672</v>
      </c>
      <c r="BB186" s="17">
        <v>744</v>
      </c>
      <c r="BC186" s="17">
        <v>720</v>
      </c>
      <c r="BD186" s="17">
        <v>744</v>
      </c>
      <c r="BE186" s="17">
        <v>720</v>
      </c>
      <c r="BF186" s="17">
        <v>744</v>
      </c>
      <c r="BG186" s="17">
        <v>744</v>
      </c>
      <c r="BH186" s="17">
        <v>720</v>
      </c>
      <c r="BI186" s="17">
        <v>744</v>
      </c>
      <c r="BJ186" s="17">
        <v>720</v>
      </c>
      <c r="BK186" s="17">
        <v>744</v>
      </c>
      <c r="BL186" s="17">
        <v>744</v>
      </c>
      <c r="BM186" s="17">
        <v>672</v>
      </c>
      <c r="BN186" s="17">
        <v>744</v>
      </c>
      <c r="BO186" s="17">
        <v>720</v>
      </c>
      <c r="BP186" s="17">
        <v>744</v>
      </c>
      <c r="BQ186" s="17">
        <v>720</v>
      </c>
      <c r="BR186" s="17">
        <v>744</v>
      </c>
      <c r="BS186" s="17">
        <v>744</v>
      </c>
      <c r="BT186" s="17">
        <v>720</v>
      </c>
      <c r="BU186" s="17">
        <v>744</v>
      </c>
      <c r="BV186" s="17">
        <v>720</v>
      </c>
      <c r="BW186" s="17">
        <v>744</v>
      </c>
      <c r="BX186" s="17">
        <v>744</v>
      </c>
      <c r="BY186" s="17">
        <v>672</v>
      </c>
      <c r="BZ186" s="17">
        <v>744</v>
      </c>
      <c r="CA186" s="17">
        <v>720</v>
      </c>
      <c r="CB186" s="17">
        <v>744</v>
      </c>
      <c r="CC186" s="17">
        <v>720</v>
      </c>
      <c r="CD186" s="17">
        <v>744</v>
      </c>
      <c r="CE186" s="17">
        <v>744</v>
      </c>
      <c r="CF186" s="17">
        <v>720</v>
      </c>
      <c r="CG186" s="17">
        <v>744</v>
      </c>
      <c r="CH186" s="17">
        <v>720</v>
      </c>
      <c r="CI186" s="17">
        <v>744</v>
      </c>
      <c r="CJ186" s="17">
        <v>744</v>
      </c>
      <c r="CK186" s="17">
        <v>696</v>
      </c>
      <c r="CL186" s="17">
        <v>744</v>
      </c>
      <c r="CM186" s="17">
        <v>720</v>
      </c>
      <c r="CN186" s="17">
        <v>744</v>
      </c>
      <c r="CO186" s="17">
        <v>720</v>
      </c>
      <c r="CP186" s="17">
        <v>744</v>
      </c>
      <c r="CQ186" s="17">
        <v>744</v>
      </c>
      <c r="CR186" s="17">
        <v>720</v>
      </c>
      <c r="CS186" s="17">
        <v>744</v>
      </c>
      <c r="CT186" s="17">
        <v>720</v>
      </c>
      <c r="CU186" s="17">
        <v>744</v>
      </c>
      <c r="CV186" s="17">
        <v>744</v>
      </c>
      <c r="CW186" s="17">
        <v>672</v>
      </c>
      <c r="CX186" s="17">
        <v>744</v>
      </c>
      <c r="CY186" s="17">
        <v>720</v>
      </c>
      <c r="CZ186" s="17">
        <v>744</v>
      </c>
      <c r="DA186" s="17">
        <v>720</v>
      </c>
      <c r="DB186" s="17">
        <v>744</v>
      </c>
      <c r="DC186" s="17">
        <v>744</v>
      </c>
      <c r="DD186" s="17">
        <v>720</v>
      </c>
      <c r="DE186" s="17">
        <v>744</v>
      </c>
      <c r="DF186" s="17">
        <v>720</v>
      </c>
      <c r="DG186" s="17">
        <v>744</v>
      </c>
      <c r="DH186" s="17">
        <v>744</v>
      </c>
      <c r="DI186" s="17">
        <v>672</v>
      </c>
      <c r="DJ186" s="17">
        <v>744</v>
      </c>
      <c r="DK186" s="17">
        <v>720</v>
      </c>
      <c r="DL186" s="17">
        <v>744</v>
      </c>
      <c r="DM186" s="17">
        <v>720</v>
      </c>
      <c r="DN186" s="17">
        <v>744</v>
      </c>
      <c r="DO186" s="17">
        <v>744</v>
      </c>
      <c r="DP186" s="17">
        <v>720</v>
      </c>
      <c r="DQ186" s="17">
        <v>744</v>
      </c>
      <c r="DR186" s="17">
        <v>720</v>
      </c>
      <c r="DS186" s="17">
        <v>744</v>
      </c>
      <c r="DT186" s="17">
        <v>744</v>
      </c>
      <c r="DU186" s="17">
        <v>672</v>
      </c>
      <c r="DV186" s="17">
        <v>744</v>
      </c>
      <c r="DW186" s="17">
        <v>720</v>
      </c>
      <c r="DX186" s="17">
        <v>744</v>
      </c>
      <c r="DY186" s="17">
        <v>720</v>
      </c>
      <c r="DZ186" s="17">
        <v>744</v>
      </c>
      <c r="EA186" s="17">
        <v>744</v>
      </c>
      <c r="EB186" s="17">
        <v>720</v>
      </c>
      <c r="EC186" s="17">
        <v>744</v>
      </c>
      <c r="ED186" s="17">
        <v>720</v>
      </c>
      <c r="EE186" s="17">
        <v>744</v>
      </c>
      <c r="EF186" s="17">
        <v>744</v>
      </c>
      <c r="EG186" s="17">
        <v>696</v>
      </c>
      <c r="EH186" s="17">
        <v>744</v>
      </c>
      <c r="EI186" s="17">
        <v>720</v>
      </c>
      <c r="EJ186" s="17">
        <v>744</v>
      </c>
      <c r="EK186" s="17">
        <v>720</v>
      </c>
      <c r="EL186" s="17">
        <v>744</v>
      </c>
      <c r="EM186" s="17">
        <v>744</v>
      </c>
      <c r="EN186" s="17">
        <v>720</v>
      </c>
      <c r="EO186" s="17">
        <v>744</v>
      </c>
      <c r="EP186" s="17">
        <v>720</v>
      </c>
      <c r="EQ186" s="17">
        <v>744</v>
      </c>
      <c r="ER186" s="17">
        <v>744</v>
      </c>
      <c r="ES186" s="17">
        <v>672</v>
      </c>
      <c r="ET186" s="17">
        <v>744</v>
      </c>
      <c r="EU186" s="17">
        <v>720</v>
      </c>
      <c r="EV186" s="17">
        <v>744</v>
      </c>
      <c r="EW186" s="17">
        <v>720</v>
      </c>
      <c r="EX186" s="17">
        <v>744</v>
      </c>
      <c r="EY186" s="17">
        <v>744</v>
      </c>
      <c r="EZ186" s="17">
        <v>720</v>
      </c>
      <c r="FA186" s="17">
        <v>744</v>
      </c>
      <c r="FB186" s="17">
        <v>720</v>
      </c>
      <c r="FC186" s="17">
        <v>744</v>
      </c>
      <c r="FD186" s="17">
        <v>744</v>
      </c>
      <c r="FE186" s="17">
        <v>672</v>
      </c>
      <c r="FF186" s="17">
        <v>744</v>
      </c>
      <c r="FG186" s="17">
        <v>720</v>
      </c>
      <c r="FH186" s="17">
        <v>744</v>
      </c>
      <c r="FI186" s="17">
        <v>720</v>
      </c>
      <c r="FJ186" s="17">
        <v>744</v>
      </c>
      <c r="FK186" s="17">
        <v>744</v>
      </c>
      <c r="FL186" s="17">
        <v>720</v>
      </c>
      <c r="FM186" s="17">
        <v>744</v>
      </c>
      <c r="FN186" s="17">
        <v>720</v>
      </c>
      <c r="FO186" s="17">
        <v>744</v>
      </c>
      <c r="FP186" s="17">
        <v>744</v>
      </c>
      <c r="FQ186" s="17">
        <v>672</v>
      </c>
      <c r="FR186" s="17">
        <v>744</v>
      </c>
      <c r="FS186" s="17">
        <v>720</v>
      </c>
      <c r="FT186" s="17">
        <v>744</v>
      </c>
      <c r="FU186" s="17">
        <v>720</v>
      </c>
      <c r="FV186" s="17">
        <v>744</v>
      </c>
      <c r="FW186" s="17">
        <v>744</v>
      </c>
      <c r="FX186" s="17">
        <v>720</v>
      </c>
      <c r="FY186" s="17">
        <v>744</v>
      </c>
      <c r="FZ186" s="17">
        <v>720</v>
      </c>
      <c r="GA186" s="17">
        <v>744</v>
      </c>
    </row>
    <row r="187" spans="2:183">
      <c r="B187" s="43" t="s">
        <v>6</v>
      </c>
      <c r="C187" s="653" t="s">
        <v>50</v>
      </c>
      <c r="D187" s="85">
        <v>2640410.3600000003</v>
      </c>
      <c r="E187" s="85">
        <v>2353691.5700000003</v>
      </c>
      <c r="F187" s="85">
        <v>2569773.02</v>
      </c>
      <c r="G187" s="85">
        <v>2528018.9299999997</v>
      </c>
      <c r="H187" s="85">
        <v>2613463.64</v>
      </c>
      <c r="I187" s="85">
        <v>2467553.23</v>
      </c>
      <c r="J187" s="85">
        <v>2560981.54</v>
      </c>
      <c r="K187" s="85">
        <v>2581645.0499999998</v>
      </c>
      <c r="L187" s="85">
        <v>2488915.0900000003</v>
      </c>
      <c r="M187" s="85">
        <v>2624210.86</v>
      </c>
      <c r="N187" s="85">
        <v>2547591.7600000002</v>
      </c>
      <c r="O187" s="85">
        <v>2589094.39</v>
      </c>
      <c r="P187" s="85">
        <v>2758937.85</v>
      </c>
      <c r="Q187" s="85">
        <v>2469319.8199999998</v>
      </c>
      <c r="R187" s="85">
        <v>2630198.0499999998</v>
      </c>
      <c r="S187" s="85">
        <v>359123.57</v>
      </c>
      <c r="T187" s="85">
        <v>525855.13</v>
      </c>
      <c r="U187" s="85">
        <v>2587091.1100000003</v>
      </c>
      <c r="V187" s="85">
        <v>2643635.44</v>
      </c>
      <c r="W187" s="85">
        <v>2638173.63</v>
      </c>
      <c r="X187" s="85">
        <v>2574821.3600000003</v>
      </c>
      <c r="Y187" s="85">
        <v>2690228.1</v>
      </c>
      <c r="Z187" s="85">
        <v>2626009.75</v>
      </c>
      <c r="AA187" s="85">
        <v>2627225.64</v>
      </c>
      <c r="AB187" s="85">
        <v>2843410.6</v>
      </c>
      <c r="AC187" s="85">
        <v>2543325.0599999996</v>
      </c>
      <c r="AD187" s="85">
        <v>2739757</v>
      </c>
      <c r="AE187" s="85">
        <v>2727690.65</v>
      </c>
      <c r="AF187" s="85">
        <v>2841359.35</v>
      </c>
      <c r="AG187" s="85">
        <v>2730154.6</v>
      </c>
      <c r="AH187" s="85">
        <v>2826639.67</v>
      </c>
      <c r="AI187" s="85">
        <v>2802742.04</v>
      </c>
      <c r="AJ187" s="85">
        <v>2706725.5100000002</v>
      </c>
      <c r="AK187" s="85">
        <v>2839342.89</v>
      </c>
      <c r="AL187" s="85">
        <v>2772691.29</v>
      </c>
      <c r="AM187" s="85">
        <v>2759753.3699999996</v>
      </c>
      <c r="AN187" s="85">
        <v>3000907.34</v>
      </c>
      <c r="AO187" s="85">
        <v>2806485.8200000003</v>
      </c>
      <c r="AP187" s="85">
        <v>2922050.71</v>
      </c>
      <c r="AQ187" s="85">
        <v>2849746.81</v>
      </c>
      <c r="AR187" s="85">
        <v>2976519.1700000004</v>
      </c>
      <c r="AS187" s="85">
        <v>2852454.14</v>
      </c>
      <c r="AT187" s="85">
        <v>2955477.0700000003</v>
      </c>
      <c r="AU187" s="85">
        <v>2990814.8200000003</v>
      </c>
      <c r="AV187" s="85">
        <v>2835779.48</v>
      </c>
      <c r="AW187" s="85">
        <v>2962070.18</v>
      </c>
      <c r="AX187" s="85">
        <v>2923465.53</v>
      </c>
      <c r="AY187" s="85">
        <v>2878976.33</v>
      </c>
      <c r="AZ187" s="85">
        <v>3105158.56</v>
      </c>
      <c r="BA187" s="85">
        <v>2833229.65</v>
      </c>
      <c r="BB187" s="85">
        <v>2920164.64</v>
      </c>
      <c r="BC187" s="85">
        <v>2581369.2399999998</v>
      </c>
      <c r="BD187" s="85">
        <v>460101.73</v>
      </c>
      <c r="BE187" s="85">
        <v>2778890.91</v>
      </c>
      <c r="BF187" s="85">
        <v>2885039.4</v>
      </c>
      <c r="BG187" s="85">
        <v>2929791.5</v>
      </c>
      <c r="BH187" s="85">
        <v>2769090.0700000003</v>
      </c>
      <c r="BI187" s="85">
        <v>2872558.7600000002</v>
      </c>
      <c r="BJ187" s="85">
        <v>2861442.17</v>
      </c>
      <c r="BK187" s="85">
        <v>2842961.02</v>
      </c>
      <c r="BL187" s="85">
        <v>3247317.8899999997</v>
      </c>
      <c r="BM187" s="85">
        <v>2950977.68</v>
      </c>
      <c r="BN187" s="85">
        <v>3029395.24</v>
      </c>
      <c r="BO187" s="85">
        <v>2875293.04</v>
      </c>
      <c r="BP187" s="85">
        <v>3024360.42</v>
      </c>
      <c r="BQ187" s="85">
        <v>2967523.33</v>
      </c>
      <c r="BR187" s="85">
        <v>3096983.1700000004</v>
      </c>
      <c r="BS187" s="85">
        <v>3115857.9</v>
      </c>
      <c r="BT187" s="85">
        <v>2923606.71</v>
      </c>
      <c r="BU187" s="85">
        <v>3059427.3400000003</v>
      </c>
      <c r="BV187" s="85">
        <v>3185732.27</v>
      </c>
      <c r="BW187" s="85">
        <v>3184081.69</v>
      </c>
      <c r="BX187" s="85">
        <v>3460271.1</v>
      </c>
      <c r="BY187" s="85">
        <v>3176423.37</v>
      </c>
      <c r="BZ187" s="85">
        <v>3473908.5999999996</v>
      </c>
      <c r="CA187" s="85">
        <v>3261025.2600000002</v>
      </c>
      <c r="CB187" s="85">
        <v>3290750.24</v>
      </c>
      <c r="CC187" s="85">
        <v>3140907.9200000004</v>
      </c>
      <c r="CD187" s="85">
        <v>3382199.05</v>
      </c>
      <c r="CE187" s="85">
        <v>3361726.09</v>
      </c>
      <c r="CF187" s="85">
        <v>3241656.4</v>
      </c>
      <c r="CG187" s="85">
        <v>3424024.67</v>
      </c>
      <c r="CH187" s="85">
        <v>3413200.2</v>
      </c>
      <c r="CI187" s="85">
        <v>3459071.86</v>
      </c>
      <c r="CJ187" s="85">
        <v>3728719.0300000003</v>
      </c>
      <c r="CK187" s="85">
        <v>3500252.68</v>
      </c>
      <c r="CL187" s="85">
        <v>3728332.02</v>
      </c>
      <c r="CM187" s="85">
        <v>2827019.02</v>
      </c>
      <c r="CN187" s="85">
        <v>1338488.19</v>
      </c>
      <c r="CO187" s="85">
        <v>3411825.32</v>
      </c>
      <c r="CP187" s="85">
        <v>3559288.03</v>
      </c>
      <c r="CQ187" s="85">
        <v>3563707.77</v>
      </c>
      <c r="CR187" s="85">
        <v>3464858.97</v>
      </c>
      <c r="CS187" s="85">
        <v>3628108.34</v>
      </c>
      <c r="CT187" s="85">
        <v>3583074.0300000003</v>
      </c>
      <c r="CU187" s="85">
        <v>3634064.08</v>
      </c>
      <c r="CV187" s="85">
        <v>3822506.4899999998</v>
      </c>
      <c r="CW187" s="85">
        <v>3465079.74</v>
      </c>
      <c r="CX187" s="85">
        <v>3837661.49</v>
      </c>
      <c r="CY187" s="85">
        <v>3611703.7</v>
      </c>
      <c r="CZ187" s="85">
        <v>3700919.07</v>
      </c>
      <c r="DA187" s="85">
        <v>3530832.88</v>
      </c>
      <c r="DB187" s="85">
        <v>3655682.9</v>
      </c>
      <c r="DC187" s="85">
        <v>3688577.14</v>
      </c>
      <c r="DD187" s="85">
        <v>3535344.15</v>
      </c>
      <c r="DE187" s="85">
        <v>3733336.09</v>
      </c>
      <c r="DF187" s="85">
        <v>3708352.6999999997</v>
      </c>
      <c r="DG187" s="85">
        <v>3721665.58</v>
      </c>
      <c r="DH187" s="85">
        <v>3971537.81</v>
      </c>
      <c r="DI187" s="85">
        <v>3595516.5900000003</v>
      </c>
      <c r="DJ187" s="85">
        <v>3971929.06</v>
      </c>
      <c r="DK187" s="85">
        <v>3773101.29</v>
      </c>
      <c r="DL187" s="85">
        <v>3780073.3200000003</v>
      </c>
      <c r="DM187" s="85">
        <v>3645222.47</v>
      </c>
      <c r="DN187" s="85">
        <v>3833713.22</v>
      </c>
      <c r="DO187" s="85">
        <v>3826275.23</v>
      </c>
      <c r="DP187" s="85">
        <v>3607983.76</v>
      </c>
      <c r="DQ187" s="85">
        <v>3870834.34</v>
      </c>
      <c r="DR187" s="85">
        <v>3850633.03</v>
      </c>
      <c r="DS187" s="85">
        <v>3880094.06</v>
      </c>
      <c r="DT187" s="85">
        <v>4168222.2199999997</v>
      </c>
      <c r="DU187" s="85">
        <v>3760634.82</v>
      </c>
      <c r="DV187" s="85">
        <v>4162234.95</v>
      </c>
      <c r="DW187" s="85">
        <v>1836280.3699999999</v>
      </c>
      <c r="DX187" s="85">
        <v>0</v>
      </c>
      <c r="DY187" s="85">
        <v>3550026.4</v>
      </c>
      <c r="DZ187" s="85">
        <v>3998205.0700000003</v>
      </c>
      <c r="EA187" s="85">
        <v>3996508.7399999998</v>
      </c>
      <c r="EB187" s="85">
        <v>3786189.9299999997</v>
      </c>
      <c r="EC187" s="85">
        <v>3995519.1</v>
      </c>
      <c r="ED187" s="85">
        <v>3977592.67</v>
      </c>
      <c r="EE187" s="85">
        <v>4035526.44</v>
      </c>
      <c r="EF187" s="85">
        <v>4205664.6500000004</v>
      </c>
      <c r="EG187" s="85">
        <v>3939396.04</v>
      </c>
      <c r="EH187" s="85">
        <v>4207529.8199999994</v>
      </c>
      <c r="EI187" s="85">
        <v>3996633.92</v>
      </c>
      <c r="EJ187" s="85">
        <v>3953750.91</v>
      </c>
      <c r="EK187" s="85">
        <v>3845242.95</v>
      </c>
      <c r="EL187" s="85">
        <v>4048969.45</v>
      </c>
      <c r="EM187" s="85">
        <v>4024474.35</v>
      </c>
      <c r="EN187" s="85">
        <v>3888880.92</v>
      </c>
      <c r="EO187" s="85">
        <v>4092507.69</v>
      </c>
      <c r="EP187" s="85">
        <v>4056876.37</v>
      </c>
      <c r="EQ187" s="85">
        <v>4145210.08</v>
      </c>
      <c r="ER187" s="85">
        <v>4575215.2200000007</v>
      </c>
      <c r="ES187" s="85">
        <v>4129801.53</v>
      </c>
      <c r="ET187" s="85">
        <v>4578821.0599999996</v>
      </c>
      <c r="EU187" s="85">
        <v>4230936</v>
      </c>
      <c r="EV187" s="85">
        <v>4372832.0999999996</v>
      </c>
      <c r="EW187" s="85">
        <v>4118616.78</v>
      </c>
      <c r="EX187" s="85">
        <v>4384348.71</v>
      </c>
      <c r="EY187" s="85">
        <v>4415907.25</v>
      </c>
      <c r="EZ187" s="85">
        <v>4197543.1899999995</v>
      </c>
      <c r="FA187" s="85">
        <v>4387921.72</v>
      </c>
      <c r="FB187" s="85">
        <v>4360987.7600000007</v>
      </c>
      <c r="FC187" s="85">
        <v>4411389.1399999997</v>
      </c>
      <c r="FD187" s="85">
        <v>5124553.29</v>
      </c>
      <c r="FE187" s="85">
        <v>4629888.41</v>
      </c>
      <c r="FF187" s="85">
        <v>5123880.8</v>
      </c>
      <c r="FG187" s="85">
        <v>479903.77</v>
      </c>
      <c r="FH187" s="85">
        <v>4700891.7299999995</v>
      </c>
      <c r="FI187" s="85">
        <v>4598650.8500000006</v>
      </c>
      <c r="FJ187" s="85">
        <v>4995885.18</v>
      </c>
      <c r="FK187" s="85">
        <v>4999701.8100000005</v>
      </c>
      <c r="FL187" s="85">
        <v>4724392.4000000004</v>
      </c>
      <c r="FM187" s="85">
        <v>5037715.75</v>
      </c>
      <c r="FN187" s="85">
        <v>4915739.6500000004</v>
      </c>
      <c r="FO187" s="85">
        <v>4964704.1099999994</v>
      </c>
      <c r="FP187" s="85">
        <v>5484585.3500000006</v>
      </c>
      <c r="FQ187" s="85">
        <v>4965844.5600000005</v>
      </c>
      <c r="FR187" s="85">
        <v>5504589.0700000003</v>
      </c>
      <c r="FS187" s="85">
        <v>5061068.5299999993</v>
      </c>
      <c r="FT187" s="85">
        <v>5123796.72</v>
      </c>
      <c r="FU187" s="85">
        <v>4912059.88</v>
      </c>
      <c r="FV187" s="85">
        <v>5333152.47</v>
      </c>
      <c r="FW187" s="85">
        <v>5284011.4000000004</v>
      </c>
      <c r="FX187" s="85">
        <v>5050618.6399999997</v>
      </c>
      <c r="FY187" s="85">
        <v>5368093.8899999997</v>
      </c>
      <c r="FZ187" s="85">
        <v>5246120.3100000005</v>
      </c>
      <c r="GA187" s="85">
        <v>5381676.1500000004</v>
      </c>
    </row>
    <row r="188" spans="2:183">
      <c r="B188" s="43" t="s">
        <v>6</v>
      </c>
      <c r="C188" s="653" t="s">
        <v>51</v>
      </c>
      <c r="D188" s="86">
        <v>27.160303485678618</v>
      </c>
      <c r="E188" s="86">
        <v>27.208042451957759</v>
      </c>
      <c r="F188" s="86">
        <v>27.218593614970743</v>
      </c>
      <c r="G188" s="86">
        <v>27.2251572569524</v>
      </c>
      <c r="H188" s="86">
        <v>27.175908510487854</v>
      </c>
      <c r="I188" s="86">
        <v>27.249221246756115</v>
      </c>
      <c r="J188" s="86">
        <v>27.18727838519354</v>
      </c>
      <c r="K188" s="86">
        <v>27.320209469627219</v>
      </c>
      <c r="L188" s="86">
        <v>27.232210271784325</v>
      </c>
      <c r="M188" s="86">
        <v>27.178179456852927</v>
      </c>
      <c r="N188" s="86">
        <v>27.174312106666669</v>
      </c>
      <c r="O188" s="86">
        <v>27.225425348901773</v>
      </c>
      <c r="P188" s="86">
        <v>27.948123406862834</v>
      </c>
      <c r="Q188" s="86">
        <v>27.99999795895226</v>
      </c>
      <c r="R188" s="86">
        <v>28.135338222808468</v>
      </c>
      <c r="S188" s="86">
        <v>28.185123532366422</v>
      </c>
      <c r="T188" s="86">
        <v>28.434130897922547</v>
      </c>
      <c r="U188" s="86">
        <v>28.022476874417801</v>
      </c>
      <c r="V188" s="86">
        <v>28.051441383979885</v>
      </c>
      <c r="W188" s="86">
        <v>28.004365230166293</v>
      </c>
      <c r="X188" s="86">
        <v>28.100813725062213</v>
      </c>
      <c r="Y188" s="86">
        <v>28.055648718831151</v>
      </c>
      <c r="Z188" s="86">
        <v>27.989274903540746</v>
      </c>
      <c r="AA188" s="86">
        <v>28.089720291256938</v>
      </c>
      <c r="AB188" s="86">
        <v>29.338615516369678</v>
      </c>
      <c r="AC188" s="86">
        <v>29.274268869879094</v>
      </c>
      <c r="AD188" s="86">
        <v>29.329256419207486</v>
      </c>
      <c r="AE188" s="86">
        <v>29.724414815944904</v>
      </c>
      <c r="AF188" s="86">
        <v>29.69865427027479</v>
      </c>
      <c r="AG188" s="86">
        <v>29.725998432124037</v>
      </c>
      <c r="AH188" s="86">
        <v>29.780120210288988</v>
      </c>
      <c r="AI188" s="86">
        <v>29.751082065664548</v>
      </c>
      <c r="AJ188" s="86">
        <v>29.754045399582282</v>
      </c>
      <c r="AK188" s="86">
        <v>29.648819202679871</v>
      </c>
      <c r="AL188" s="86">
        <v>29.747991438319421</v>
      </c>
      <c r="AM188" s="86">
        <v>29.79915485931598</v>
      </c>
      <c r="AN188" s="86">
        <v>31.158255287332942</v>
      </c>
      <c r="AO188" s="86">
        <v>31.12245586638247</v>
      </c>
      <c r="AP188" s="86">
        <v>31.174390053557779</v>
      </c>
      <c r="AQ188" s="86">
        <v>31.076168567752067</v>
      </c>
      <c r="AR188" s="86">
        <v>31.109173316538431</v>
      </c>
      <c r="AS188" s="86">
        <v>31.079933535269891</v>
      </c>
      <c r="AT188" s="86">
        <v>31.202114412300372</v>
      </c>
      <c r="AU188" s="86">
        <v>31.235079991716088</v>
      </c>
      <c r="AV188" s="86">
        <v>31.22830014976654</v>
      </c>
      <c r="AW188" s="86">
        <v>31.126675738234855</v>
      </c>
      <c r="AX188" s="86">
        <v>31.083501998894228</v>
      </c>
      <c r="AY188" s="86">
        <v>31.228794617191923</v>
      </c>
      <c r="AZ188" s="86">
        <v>32.813749579942048</v>
      </c>
      <c r="BA188" s="86">
        <v>32.726783540212679</v>
      </c>
      <c r="BB188" s="86">
        <v>33.062784499410114</v>
      </c>
      <c r="BC188" s="86">
        <v>33.163355173565606</v>
      </c>
      <c r="BD188" s="86">
        <v>33.900805334512228</v>
      </c>
      <c r="BE188" s="86">
        <v>33.140424915327003</v>
      </c>
      <c r="BF188" s="86">
        <v>33.188155636865105</v>
      </c>
      <c r="BG188" s="86">
        <v>33.058743813738523</v>
      </c>
      <c r="BH188" s="86">
        <v>33.228815009479931</v>
      </c>
      <c r="BI188" s="86">
        <v>33.145546183580457</v>
      </c>
      <c r="BJ188" s="86">
        <v>33.036716581614982</v>
      </c>
      <c r="BK188" s="86">
        <v>33.23864363897404</v>
      </c>
      <c r="BL188" s="86">
        <v>33.806859507573783</v>
      </c>
      <c r="BM188" s="86">
        <v>33.676503186225283</v>
      </c>
      <c r="BN188" s="86">
        <v>34.089858099364207</v>
      </c>
      <c r="BO188" s="86">
        <v>34.175973945704371</v>
      </c>
      <c r="BP188" s="86">
        <v>33.974782796249734</v>
      </c>
      <c r="BQ188" s="86">
        <v>34.139286388109156</v>
      </c>
      <c r="BR188" s="86">
        <v>33.876507154523111</v>
      </c>
      <c r="BS188" s="86">
        <v>33.854846700957665</v>
      </c>
      <c r="BT188" s="86">
        <v>33.973304708561869</v>
      </c>
      <c r="BU188" s="86">
        <v>34.073979769409632</v>
      </c>
      <c r="BV188" s="86">
        <v>33.749308960315275</v>
      </c>
      <c r="BW188" s="86">
        <v>33.842322948024353</v>
      </c>
      <c r="BX188" s="86">
        <v>34.677962177926098</v>
      </c>
      <c r="BY188" s="86">
        <v>34.563459127845995</v>
      </c>
      <c r="BZ188" s="86">
        <v>34.717214155082296</v>
      </c>
      <c r="CA188" s="86">
        <v>34.759798541826555</v>
      </c>
      <c r="CB188" s="86">
        <v>34.99614215616419</v>
      </c>
      <c r="CC188" s="86">
        <v>34.901303642465059</v>
      </c>
      <c r="CD188" s="86">
        <v>34.821438922085591</v>
      </c>
      <c r="CE188" s="86">
        <v>34.712151585303644</v>
      </c>
      <c r="CF188" s="86">
        <v>34.87865149704129</v>
      </c>
      <c r="CG188" s="86">
        <v>34.792826368382649</v>
      </c>
      <c r="CH188" s="86">
        <v>34.687698936970264</v>
      </c>
      <c r="CI188" s="86">
        <v>34.696964173997195</v>
      </c>
      <c r="CJ188" s="86">
        <v>36.274761700927129</v>
      </c>
      <c r="CK188" s="86">
        <v>36.354703647463765</v>
      </c>
      <c r="CL188" s="86">
        <v>36.205482971925768</v>
      </c>
      <c r="CM188" s="86">
        <v>36.397824385219522</v>
      </c>
      <c r="CN188" s="86">
        <v>36.728265784924403</v>
      </c>
      <c r="CO188" s="86">
        <v>36.466709277469</v>
      </c>
      <c r="CP188" s="86">
        <v>36.43787461225827</v>
      </c>
      <c r="CQ188" s="86">
        <v>36.441788927270892</v>
      </c>
      <c r="CR188" s="86">
        <v>36.510631928345632</v>
      </c>
      <c r="CS188" s="86">
        <v>36.376462484634708</v>
      </c>
      <c r="CT188" s="86">
        <v>36.300468360585988</v>
      </c>
      <c r="CU188" s="86">
        <v>36.379275590677302</v>
      </c>
      <c r="CV188" s="86">
        <v>37.369384471314291</v>
      </c>
      <c r="CW188" s="86">
        <v>37.468746918225939</v>
      </c>
      <c r="CX188" s="86">
        <v>37.507564627578994</v>
      </c>
      <c r="CY188" s="86">
        <v>37.458423132370179</v>
      </c>
      <c r="CZ188" s="86">
        <v>37.563481184709694</v>
      </c>
      <c r="DA188" s="86">
        <v>37.633315000746094</v>
      </c>
      <c r="DB188" s="86">
        <v>37.624693037798806</v>
      </c>
      <c r="DC188" s="86">
        <v>37.514133129926265</v>
      </c>
      <c r="DD188" s="86">
        <v>37.47529256503212</v>
      </c>
      <c r="DE188" s="86">
        <v>37.387273348168058</v>
      </c>
      <c r="DF188" s="86">
        <v>37.452437252177674</v>
      </c>
      <c r="DG188" s="86">
        <v>37.481651073086724</v>
      </c>
      <c r="DH188" s="86">
        <v>38.841825445725632</v>
      </c>
      <c r="DI188" s="86">
        <v>38.861542976096295</v>
      </c>
      <c r="DJ188" s="86">
        <v>38.836232348851809</v>
      </c>
      <c r="DK188" s="86">
        <v>39.076413828101536</v>
      </c>
      <c r="DL188" s="86">
        <v>39.022210329969752</v>
      </c>
      <c r="DM188" s="86">
        <v>39.131982888182755</v>
      </c>
      <c r="DN188" s="86">
        <v>38.981971980501456</v>
      </c>
      <c r="DO188" s="86">
        <v>39.00764621284511</v>
      </c>
      <c r="DP188" s="86">
        <v>39.107543627652881</v>
      </c>
      <c r="DQ188" s="86">
        <v>38.948656611291668</v>
      </c>
      <c r="DR188" s="86">
        <v>38.849762197828802</v>
      </c>
      <c r="DS188" s="86">
        <v>39.027691487542626</v>
      </c>
      <c r="DT188" s="86">
        <v>40.80851195895869</v>
      </c>
      <c r="DU188" s="86">
        <v>40.758089765377079</v>
      </c>
      <c r="DV188" s="86">
        <v>40.805024852210231</v>
      </c>
      <c r="DW188" s="86">
        <v>40.941245574293895</v>
      </c>
      <c r="DX188" s="86" t="e">
        <v>#DIV/0!</v>
      </c>
      <c r="DY188" s="86">
        <v>41.082942951839577</v>
      </c>
      <c r="DZ188" s="86">
        <v>40.815919944465435</v>
      </c>
      <c r="EA188" s="86">
        <v>40.90517001733847</v>
      </c>
      <c r="EB188" s="86">
        <v>41.004038792683318</v>
      </c>
      <c r="EC188" s="86">
        <v>40.906768335701933</v>
      </c>
      <c r="ED188" s="86">
        <v>40.794148650311783</v>
      </c>
      <c r="EE188" s="86">
        <v>40.954095179717832</v>
      </c>
      <c r="EF188" s="86">
        <v>41.215439382209112</v>
      </c>
      <c r="EG188" s="86">
        <v>41.228807237288272</v>
      </c>
      <c r="EH188" s="86">
        <v>41.207549620099925</v>
      </c>
      <c r="EI188" s="86">
        <v>41.293512698117496</v>
      </c>
      <c r="EJ188" s="86">
        <v>41.384152764664876</v>
      </c>
      <c r="EK188" s="86">
        <v>41.446526580150042</v>
      </c>
      <c r="EL188" s="86">
        <v>41.399235708516102</v>
      </c>
      <c r="EM188" s="86">
        <v>41.419823904161049</v>
      </c>
      <c r="EN188" s="86">
        <v>41.332379474534477</v>
      </c>
      <c r="EO188" s="86">
        <v>41.343556377654622</v>
      </c>
      <c r="EP188" s="86">
        <v>41.333432195618954</v>
      </c>
      <c r="EQ188" s="86">
        <v>41.55941135606249</v>
      </c>
      <c r="ER188" s="86">
        <v>45.061010920600921</v>
      </c>
      <c r="ES188" s="86">
        <v>45.000082050097411</v>
      </c>
      <c r="ET188" s="86">
        <v>45.039208561620249</v>
      </c>
      <c r="EU188" s="86">
        <v>45.172385812816295</v>
      </c>
      <c r="EV188" s="86">
        <v>45.155319403798849</v>
      </c>
      <c r="EW188" s="86">
        <v>45.214807113843449</v>
      </c>
      <c r="EX188" s="86">
        <v>45.381464947055719</v>
      </c>
      <c r="EY188" s="86">
        <v>45.146055566801408</v>
      </c>
      <c r="EZ188" s="86">
        <v>45.218020685132942</v>
      </c>
      <c r="FA188" s="86">
        <v>45.173994222402499</v>
      </c>
      <c r="FB188" s="86">
        <v>45.058043105407812</v>
      </c>
      <c r="FC188" s="86">
        <v>45.245114271528173</v>
      </c>
      <c r="FD188" s="86">
        <v>51.712496745612881</v>
      </c>
      <c r="FE188" s="86">
        <v>51.741465358086394</v>
      </c>
      <c r="FF188" s="86">
        <v>51.77362959370295</v>
      </c>
      <c r="FG188" s="86">
        <v>52.683415667676634</v>
      </c>
      <c r="FH188" s="86">
        <v>52.135968435995828</v>
      </c>
      <c r="FI188" s="86">
        <v>52.150138595631553</v>
      </c>
      <c r="FJ188" s="86">
        <v>51.957663099435273</v>
      </c>
      <c r="FK188" s="86">
        <v>51.847453723387716</v>
      </c>
      <c r="FL188" s="86">
        <v>51.989528127476014</v>
      </c>
      <c r="FM188" s="86">
        <v>51.807564351751871</v>
      </c>
      <c r="FN188" s="86">
        <v>51.901430310668054</v>
      </c>
      <c r="FO188" s="86">
        <v>51.906532457892034</v>
      </c>
      <c r="FP188" s="86">
        <v>55.746153885246741</v>
      </c>
      <c r="FQ188" s="86">
        <v>55.868195533554598</v>
      </c>
      <c r="FR188" s="86">
        <v>55.798614002899114</v>
      </c>
      <c r="FS188" s="86">
        <v>56.032998571792341</v>
      </c>
      <c r="FT188" s="86">
        <v>56.058431745823349</v>
      </c>
      <c r="FU188" s="86">
        <v>56.365867394946413</v>
      </c>
      <c r="FV188" s="86">
        <v>55.801873646322704</v>
      </c>
      <c r="FW188" s="86">
        <v>55.876563818691736</v>
      </c>
      <c r="FX188" s="86">
        <v>56.063167569487611</v>
      </c>
      <c r="FY188" s="86">
        <v>55.760238181799295</v>
      </c>
      <c r="FZ188" s="86">
        <v>56.071057801244102</v>
      </c>
      <c r="GA188" s="86">
        <v>55.87532004094863</v>
      </c>
    </row>
    <row r="189" spans="2:183">
      <c r="B189" s="43" t="s">
        <v>6</v>
      </c>
      <c r="C189" s="653" t="s">
        <v>52</v>
      </c>
      <c r="D189" s="87">
        <v>6656.41</v>
      </c>
      <c r="E189" s="87">
        <v>5923.39</v>
      </c>
      <c r="F189" s="87">
        <v>6464.78</v>
      </c>
      <c r="G189" s="87">
        <v>6358.14</v>
      </c>
      <c r="H189" s="87">
        <v>10305.83</v>
      </c>
      <c r="I189" s="87">
        <v>8388.1</v>
      </c>
      <c r="J189" s="87">
        <v>8636.66</v>
      </c>
      <c r="K189" s="87">
        <v>8664.3799999999992</v>
      </c>
      <c r="L189" s="87">
        <v>8379.9</v>
      </c>
      <c r="M189" s="87">
        <v>6611.29</v>
      </c>
      <c r="N189" s="87">
        <v>6419.1299999999992</v>
      </c>
      <c r="O189" s="87">
        <v>6511.7</v>
      </c>
      <c r="P189" s="87">
        <v>6758.9599999999991</v>
      </c>
      <c r="Q189" s="87">
        <v>6038.46</v>
      </c>
      <c r="R189" s="87">
        <v>6401.5499999999993</v>
      </c>
      <c r="S189" s="87">
        <v>872.5</v>
      </c>
      <c r="T189" s="87">
        <v>1695.8700000000001</v>
      </c>
      <c r="U189" s="87">
        <v>8464.66</v>
      </c>
      <c r="V189" s="87">
        <v>8640.9000000000015</v>
      </c>
      <c r="W189" s="87">
        <v>8637.4</v>
      </c>
      <c r="X189" s="87">
        <v>8401.3000000000011</v>
      </c>
      <c r="Y189" s="87">
        <v>6565.83</v>
      </c>
      <c r="Z189" s="87">
        <v>6424.05</v>
      </c>
      <c r="AA189" s="87">
        <v>6404.54</v>
      </c>
      <c r="AB189" s="87">
        <v>6637.99</v>
      </c>
      <c r="AC189" s="87">
        <v>5950.3600000000006</v>
      </c>
      <c r="AD189" s="87">
        <v>6398.37</v>
      </c>
      <c r="AE189" s="87">
        <v>6285.13</v>
      </c>
      <c r="AF189" s="87">
        <v>10960.869999999999</v>
      </c>
      <c r="AG189" s="87">
        <v>8402.93</v>
      </c>
      <c r="AH189" s="87">
        <v>8684.32</v>
      </c>
      <c r="AI189" s="87">
        <v>8619.25</v>
      </c>
      <c r="AJ189" s="87">
        <v>8323.15</v>
      </c>
      <c r="AK189" s="87">
        <v>6558.6900000000005</v>
      </c>
      <c r="AL189" s="87">
        <v>6383.7</v>
      </c>
      <c r="AM189" s="87">
        <v>6343.51</v>
      </c>
      <c r="AN189" s="87">
        <v>6627.8</v>
      </c>
      <c r="AO189" s="87">
        <v>6205.4400000000005</v>
      </c>
      <c r="AP189" s="87">
        <v>6450.61</v>
      </c>
      <c r="AQ189" s="87">
        <v>6310.41</v>
      </c>
      <c r="AR189" s="87">
        <v>8795.4100000000017</v>
      </c>
      <c r="AS189" s="87">
        <v>8436.69</v>
      </c>
      <c r="AT189" s="87">
        <v>8707.67</v>
      </c>
      <c r="AU189" s="87">
        <v>8802.56</v>
      </c>
      <c r="AV189" s="87">
        <v>8348.15</v>
      </c>
      <c r="AW189" s="87">
        <v>6548.67</v>
      </c>
      <c r="AX189" s="87">
        <v>6471.97</v>
      </c>
      <c r="AY189" s="87">
        <v>6344.7599999999993</v>
      </c>
      <c r="AZ189" s="87">
        <v>6697.42</v>
      </c>
      <c r="BA189" s="87">
        <v>6126.76</v>
      </c>
      <c r="BB189" s="87">
        <v>6252.56</v>
      </c>
      <c r="BC189" s="87">
        <v>5510.92</v>
      </c>
      <c r="BD189" s="87">
        <v>1283.98</v>
      </c>
      <c r="BE189" s="87">
        <v>7929.88</v>
      </c>
      <c r="BF189" s="87">
        <v>8221.07</v>
      </c>
      <c r="BG189" s="87">
        <v>8380.64</v>
      </c>
      <c r="BH189" s="87">
        <v>7881.22</v>
      </c>
      <c r="BI189" s="87">
        <v>6135.78</v>
      </c>
      <c r="BJ189" s="87">
        <v>6131.47</v>
      </c>
      <c r="BK189" s="87">
        <v>6055.84</v>
      </c>
      <c r="BL189" s="87">
        <v>6969.4000000000005</v>
      </c>
      <c r="BM189" s="87">
        <v>6357.4400000000005</v>
      </c>
      <c r="BN189" s="87">
        <v>6449.5</v>
      </c>
      <c r="BO189" s="87">
        <v>6106.54</v>
      </c>
      <c r="BP189" s="87">
        <v>8629.2300000000014</v>
      </c>
      <c r="BQ189" s="87">
        <v>8426.7100000000009</v>
      </c>
      <c r="BR189" s="87">
        <v>8861.42</v>
      </c>
      <c r="BS189" s="87">
        <v>8920.99</v>
      </c>
      <c r="BT189" s="87">
        <v>8342.07</v>
      </c>
      <c r="BU189" s="87">
        <v>6516.39</v>
      </c>
      <c r="BV189" s="87">
        <v>6848.7000000000007</v>
      </c>
      <c r="BW189" s="87">
        <v>6826.9100000000008</v>
      </c>
      <c r="BX189" s="87">
        <v>7428.92</v>
      </c>
      <c r="BY189" s="87">
        <v>6841.53</v>
      </c>
      <c r="BZ189" s="87">
        <v>7449.8499999999995</v>
      </c>
      <c r="CA189" s="87">
        <v>9611.4600000000009</v>
      </c>
      <c r="CB189" s="87">
        <v>9774.880000000001</v>
      </c>
      <c r="CC189" s="87">
        <v>8950.93</v>
      </c>
      <c r="CD189" s="87">
        <v>9659.9399999999987</v>
      </c>
      <c r="CE189" s="87">
        <v>9631.35</v>
      </c>
      <c r="CF189" s="87">
        <v>9243.69</v>
      </c>
      <c r="CG189" s="87">
        <v>7327.44</v>
      </c>
      <c r="CH189" s="87">
        <v>7325.6399999999994</v>
      </c>
      <c r="CI189" s="87">
        <v>7422.36</v>
      </c>
      <c r="CJ189" s="87">
        <v>7853.93</v>
      </c>
      <c r="CK189" s="87">
        <v>7356.7699999999995</v>
      </c>
      <c r="CL189" s="87">
        <v>7867.8899999999994</v>
      </c>
      <c r="CM189" s="87">
        <v>5935.0800000000008</v>
      </c>
      <c r="CN189" s="87">
        <v>3720.61</v>
      </c>
      <c r="CO189" s="87">
        <v>9550.7099999999991</v>
      </c>
      <c r="CP189" s="87">
        <v>9971.1999999999989</v>
      </c>
      <c r="CQ189" s="87">
        <v>9982.5300000000007</v>
      </c>
      <c r="CR189" s="87">
        <v>9687.56</v>
      </c>
      <c r="CS189" s="87">
        <v>7621.36</v>
      </c>
      <c r="CT189" s="87">
        <v>7541.95</v>
      </c>
      <c r="CU189" s="87">
        <v>7633.2199999999993</v>
      </c>
      <c r="CV189" s="87">
        <v>8024.9000000000005</v>
      </c>
      <c r="CW189" s="87">
        <v>7255.56</v>
      </c>
      <c r="CX189" s="87">
        <v>8027.55</v>
      </c>
      <c r="CY189" s="87">
        <v>7564.94</v>
      </c>
      <c r="CZ189" s="87">
        <v>13020.61</v>
      </c>
      <c r="DA189" s="87">
        <v>10429.51</v>
      </c>
      <c r="DB189" s="87">
        <v>10185.509999999998</v>
      </c>
      <c r="DC189" s="87">
        <v>10306.939999999999</v>
      </c>
      <c r="DD189" s="87">
        <v>9888.9699999999993</v>
      </c>
      <c r="DE189" s="87">
        <v>7834.32</v>
      </c>
      <c r="DF189" s="87">
        <v>7768.27</v>
      </c>
      <c r="DG189" s="87">
        <v>7790.4900000000007</v>
      </c>
      <c r="DH189" s="87">
        <v>8240.0300000000007</v>
      </c>
      <c r="DI189" s="87">
        <v>7456.14</v>
      </c>
      <c r="DJ189" s="87">
        <v>8242.01</v>
      </c>
      <c r="DK189" s="87">
        <v>7782.4</v>
      </c>
      <c r="DL189" s="87">
        <v>10429.480000000001</v>
      </c>
      <c r="DM189" s="87">
        <v>10029.61</v>
      </c>
      <c r="DN189" s="87">
        <v>10588.099999999999</v>
      </c>
      <c r="DO189" s="87">
        <v>10560.75</v>
      </c>
      <c r="DP189" s="87">
        <v>9933.43</v>
      </c>
      <c r="DQ189" s="87">
        <v>8009.79</v>
      </c>
      <c r="DR189" s="87">
        <v>7987.5700000000006</v>
      </c>
      <c r="DS189" s="87">
        <v>8012.88</v>
      </c>
      <c r="DT189" s="87">
        <v>8456.2999999999993</v>
      </c>
      <c r="DU189" s="87">
        <v>7638.71</v>
      </c>
      <c r="DV189" s="87">
        <v>8444.880000000001</v>
      </c>
      <c r="DW189" s="87">
        <v>3713.6600000000003</v>
      </c>
      <c r="DX189" s="87">
        <v>0</v>
      </c>
      <c r="DY189" s="87">
        <v>9557.94</v>
      </c>
      <c r="DZ189" s="87">
        <v>10833.93</v>
      </c>
      <c r="EA189" s="87">
        <v>10806.019999999999</v>
      </c>
      <c r="EB189" s="87">
        <v>10213.210000000001</v>
      </c>
      <c r="EC189" s="87">
        <v>8087.36</v>
      </c>
      <c r="ED189" s="87">
        <v>8072.55</v>
      </c>
      <c r="EE189" s="87">
        <v>8158.88</v>
      </c>
      <c r="EF189" s="87">
        <v>8598.9399999999987</v>
      </c>
      <c r="EG189" s="87">
        <v>8051.95</v>
      </c>
      <c r="EH189" s="87">
        <v>8604.380000000001</v>
      </c>
      <c r="EI189" s="87">
        <v>8156.6299999999992</v>
      </c>
      <c r="EJ189" s="87">
        <v>10757.37</v>
      </c>
      <c r="EK189" s="87">
        <v>10446.48</v>
      </c>
      <c r="EL189" s="87">
        <v>11012.18</v>
      </c>
      <c r="EM189" s="87">
        <v>10940.26</v>
      </c>
      <c r="EN189" s="87">
        <v>10593.76</v>
      </c>
      <c r="EO189" s="87">
        <v>8342.51</v>
      </c>
      <c r="EP189" s="87">
        <v>8271.52</v>
      </c>
      <c r="EQ189" s="87">
        <v>8406.57</v>
      </c>
      <c r="ER189" s="87">
        <v>8837.9</v>
      </c>
      <c r="ES189" s="87">
        <v>7988.13</v>
      </c>
      <c r="ET189" s="87">
        <v>8849.09</v>
      </c>
      <c r="EU189" s="87">
        <v>8153.63</v>
      </c>
      <c r="EV189" s="87">
        <v>13969.439999999999</v>
      </c>
      <c r="EW189" s="87">
        <v>10622.51</v>
      </c>
      <c r="EX189" s="87">
        <v>11233.96</v>
      </c>
      <c r="EY189" s="87">
        <v>11372.92</v>
      </c>
      <c r="EZ189" s="87">
        <v>10793.76</v>
      </c>
      <c r="FA189" s="87">
        <v>8455.880000000001</v>
      </c>
      <c r="FB189" s="87">
        <v>8424.8700000000008</v>
      </c>
      <c r="FC189" s="87">
        <v>8487.8700000000008</v>
      </c>
      <c r="FD189" s="87">
        <v>8907.68</v>
      </c>
      <c r="FE189" s="87">
        <v>8043.4000000000005</v>
      </c>
      <c r="FF189" s="87">
        <v>8896.17</v>
      </c>
      <c r="FG189" s="87">
        <v>819.17000000000007</v>
      </c>
      <c r="FH189" s="87">
        <v>10829.4</v>
      </c>
      <c r="FI189" s="87">
        <v>10591.26</v>
      </c>
      <c r="FJ189" s="87">
        <v>11547.48</v>
      </c>
      <c r="FK189" s="87">
        <v>11580.5</v>
      </c>
      <c r="FL189" s="87">
        <v>10913.67</v>
      </c>
      <c r="FM189" s="87">
        <v>8741.2000000000007</v>
      </c>
      <c r="FN189" s="87">
        <v>8514.3799999999992</v>
      </c>
      <c r="FO189" s="87">
        <v>8598.58</v>
      </c>
      <c r="FP189" s="87">
        <v>9093.9500000000007</v>
      </c>
      <c r="FQ189" s="87">
        <v>8216.15</v>
      </c>
      <c r="FR189" s="87">
        <v>9118.64</v>
      </c>
      <c r="FS189" s="87">
        <v>11031.89</v>
      </c>
      <c r="FT189" s="87">
        <v>11408.48</v>
      </c>
      <c r="FU189" s="87">
        <v>10764.460000000001</v>
      </c>
      <c r="FV189" s="87">
        <v>11802.93</v>
      </c>
      <c r="FW189" s="87">
        <v>11678.92</v>
      </c>
      <c r="FX189" s="87">
        <v>11126.62</v>
      </c>
      <c r="FY189" s="87">
        <v>8898.83</v>
      </c>
      <c r="FZ189" s="87">
        <v>8649.34</v>
      </c>
      <c r="GA189" s="87">
        <v>8903.33</v>
      </c>
    </row>
    <row r="190" spans="2:183">
      <c r="B190" s="43" t="s">
        <v>6</v>
      </c>
      <c r="C190" s="653" t="s">
        <v>53</v>
      </c>
      <c r="D190" s="86">
        <v>6.8470461434299926E-2</v>
      </c>
      <c r="E190" s="86">
        <v>6.8472797639965235E-2</v>
      </c>
      <c r="F190" s="86">
        <v>6.8473837284738298E-2</v>
      </c>
      <c r="G190" s="86">
        <v>6.8473127043284981E-2</v>
      </c>
      <c r="H190" s="86">
        <v>0.10716441159466104</v>
      </c>
      <c r="I190" s="86">
        <v>9.2629893434929056E-2</v>
      </c>
      <c r="J190" s="86">
        <v>9.1686439777408799E-2</v>
      </c>
      <c r="K190" s="86">
        <v>9.169063598593799E-2</v>
      </c>
      <c r="L190" s="86">
        <v>9.1687820035887782E-2</v>
      </c>
      <c r="M190" s="86">
        <v>6.8471184537852725E-2</v>
      </c>
      <c r="N190" s="86">
        <v>6.8470719999999985E-2</v>
      </c>
      <c r="O190" s="86">
        <v>6.8473286616809542E-2</v>
      </c>
      <c r="P190" s="86">
        <v>6.8468468103422331E-2</v>
      </c>
      <c r="Q190" s="86">
        <v>6.8471028461276784E-2</v>
      </c>
      <c r="R190" s="86">
        <v>6.847764730120591E-2</v>
      </c>
      <c r="S190" s="86">
        <v>6.8476486469517164E-2</v>
      </c>
      <c r="T190" s="86">
        <v>9.1699380332868327E-2</v>
      </c>
      <c r="U190" s="86">
        <v>9.1686271961179344E-2</v>
      </c>
      <c r="V190" s="86">
        <v>9.1688020287257102E-2</v>
      </c>
      <c r="W190" s="86">
        <v>9.1686499132749788E-2</v>
      </c>
      <c r="X190" s="86">
        <v>9.1689221635308002E-2</v>
      </c>
      <c r="Y190" s="86">
        <v>6.8473234677595973E-2</v>
      </c>
      <c r="Z190" s="86">
        <v>6.8470614568011776E-2</v>
      </c>
      <c r="AA190" s="86">
        <v>6.847593691806643E-2</v>
      </c>
      <c r="AB190" s="86">
        <v>6.8491492720575337E-2</v>
      </c>
      <c r="AC190" s="86">
        <v>6.8490041344763775E-2</v>
      </c>
      <c r="AD190" s="86">
        <v>6.8494919219100309E-2</v>
      </c>
      <c r="AE190" s="86">
        <v>6.8490835385654814E-2</v>
      </c>
      <c r="AF190" s="86">
        <v>0.11456596950027698</v>
      </c>
      <c r="AG190" s="86">
        <v>9.1491333130090155E-2</v>
      </c>
      <c r="AH190" s="86">
        <v>9.1493831452742924E-2</v>
      </c>
      <c r="AI190" s="86">
        <v>9.1493262824315844E-2</v>
      </c>
      <c r="AJ190" s="86">
        <v>9.149334945586457E-2</v>
      </c>
      <c r="AK190" s="86">
        <v>6.8486766674533087E-2</v>
      </c>
      <c r="AL190" s="86">
        <v>6.8490225951119019E-2</v>
      </c>
      <c r="AM190" s="86">
        <v>6.849569925214713E-2</v>
      </c>
      <c r="AN190" s="86">
        <v>6.8816081603301119E-2</v>
      </c>
      <c r="AO190" s="86">
        <v>6.8815075121770763E-2</v>
      </c>
      <c r="AP190" s="86">
        <v>6.8819419024860232E-2</v>
      </c>
      <c r="AQ190" s="86">
        <v>6.8814311574447659E-2</v>
      </c>
      <c r="AR190" s="86">
        <v>9.1925473498635418E-2</v>
      </c>
      <c r="AS190" s="86">
        <v>9.1924971125977903E-2</v>
      </c>
      <c r="AT190" s="86">
        <v>9.1930239744528131E-2</v>
      </c>
      <c r="AU190" s="86">
        <v>9.1931022908292373E-2</v>
      </c>
      <c r="AV190" s="86">
        <v>9.1931878248612459E-2</v>
      </c>
      <c r="AW190" s="86">
        <v>6.8816170860174025E-2</v>
      </c>
      <c r="AX190" s="86">
        <v>6.8812678092969842E-2</v>
      </c>
      <c r="AY190" s="86">
        <v>6.8822798183746994E-2</v>
      </c>
      <c r="AZ190" s="86">
        <v>7.0774956726105301E-2</v>
      </c>
      <c r="BA190" s="86">
        <v>7.0770524487075534E-2</v>
      </c>
      <c r="BB190" s="86">
        <v>7.0792941267048451E-2</v>
      </c>
      <c r="BC190" s="86">
        <v>7.0799866389167243E-2</v>
      </c>
      <c r="BD190" s="86">
        <v>9.4605069260241675E-2</v>
      </c>
      <c r="BE190" s="86">
        <v>9.4569956590182705E-2</v>
      </c>
      <c r="BF190" s="86">
        <v>9.4571377660063377E-2</v>
      </c>
      <c r="BG190" s="86">
        <v>9.4564214127581966E-2</v>
      </c>
      <c r="BH190" s="86">
        <v>9.4573883408932732E-2</v>
      </c>
      <c r="BI190" s="86">
        <v>7.07988230542895E-2</v>
      </c>
      <c r="BJ190" s="86">
        <v>7.0790749763317715E-2</v>
      </c>
      <c r="BK190" s="86">
        <v>7.0802204560175275E-2</v>
      </c>
      <c r="BL190" s="86">
        <v>7.2556347925667591E-2</v>
      </c>
      <c r="BM190" s="86">
        <v>7.2550988734091701E-2</v>
      </c>
      <c r="BN190" s="86">
        <v>7.2576379902098684E-2</v>
      </c>
      <c r="BO190" s="86">
        <v>7.2582846003898638E-2</v>
      </c>
      <c r="BP190" s="86">
        <v>9.6938252798878438E-2</v>
      </c>
      <c r="BQ190" s="86">
        <v>9.694342183976809E-2</v>
      </c>
      <c r="BR190" s="86">
        <v>9.6931091178398029E-2</v>
      </c>
      <c r="BS190" s="86">
        <v>9.6929564365170945E-2</v>
      </c>
      <c r="BT190" s="86">
        <v>9.6937691735614021E-2</v>
      </c>
      <c r="BU190" s="86">
        <v>7.2575458199828732E-2</v>
      </c>
      <c r="BV190" s="86">
        <v>7.2554399644045184E-2</v>
      </c>
      <c r="BW190" s="86">
        <v>7.2560479111670337E-2</v>
      </c>
      <c r="BX190" s="86">
        <v>7.4450758145175031E-2</v>
      </c>
      <c r="BY190" s="86">
        <v>7.4444403337497231E-2</v>
      </c>
      <c r="BZ190" s="86">
        <v>7.4451595494838249E-2</v>
      </c>
      <c r="CA190" s="86">
        <v>0.10245011511895627</v>
      </c>
      <c r="CB190" s="86">
        <v>0.10395291805538127</v>
      </c>
      <c r="CC190" s="86">
        <v>9.9461408538347007E-2</v>
      </c>
      <c r="CD190" s="86">
        <v>9.9453936840592352E-2</v>
      </c>
      <c r="CE190" s="86">
        <v>9.9450363361136981E-2</v>
      </c>
      <c r="CF190" s="86">
        <v>9.945762359535873E-2</v>
      </c>
      <c r="CG190" s="86">
        <v>7.4456924880959396E-2</v>
      </c>
      <c r="CH190" s="86">
        <v>7.4449074168174145E-2</v>
      </c>
      <c r="CI190" s="86">
        <v>7.4451578177537434E-2</v>
      </c>
      <c r="CJ190" s="86">
        <v>7.6406786586374301E-2</v>
      </c>
      <c r="CK190" s="86">
        <v>7.6409681701194207E-2</v>
      </c>
      <c r="CL190" s="86">
        <v>7.6404342717305798E-2</v>
      </c>
      <c r="CM190" s="86">
        <v>7.6414059482425661E-2</v>
      </c>
      <c r="CN190" s="86">
        <v>0.10209395494333617</v>
      </c>
      <c r="CO190" s="86">
        <v>0.10208112441214193</v>
      </c>
      <c r="CP190" s="86">
        <v>0.10207921704323256</v>
      </c>
      <c r="CQ190" s="86">
        <v>0.10207942814013325</v>
      </c>
      <c r="CR190" s="86">
        <v>0.10208177028451</v>
      </c>
      <c r="CS190" s="86">
        <v>7.6413957396293072E-2</v>
      </c>
      <c r="CT190" s="86">
        <v>7.6408222397827893E-2</v>
      </c>
      <c r="CU190" s="86">
        <v>7.6413350978739414E-2</v>
      </c>
      <c r="CV190" s="86">
        <v>7.845260020574879E-2</v>
      </c>
      <c r="CW190" s="86">
        <v>7.8456128513222437E-2</v>
      </c>
      <c r="CX190" s="86">
        <v>7.8457636560884308E-2</v>
      </c>
      <c r="CY190" s="86">
        <v>7.8459017413580301E-2</v>
      </c>
      <c r="CZ190" s="86">
        <v>0.13215621025413099</v>
      </c>
      <c r="DA190" s="86">
        <v>0.1111627336871949</v>
      </c>
      <c r="DB190" s="86">
        <v>0.10483039630801404</v>
      </c>
      <c r="DC190" s="86">
        <v>0.10482522247648104</v>
      </c>
      <c r="DD190" s="86">
        <v>0.10482488498802178</v>
      </c>
      <c r="DE190" s="86">
        <v>7.845633403367655E-2</v>
      </c>
      <c r="DF190" s="86">
        <v>7.8455494466039943E-2</v>
      </c>
      <c r="DG190" s="86">
        <v>7.8459609438731842E-2</v>
      </c>
      <c r="DH190" s="86">
        <v>8.0587878610059768E-2</v>
      </c>
      <c r="DI190" s="86">
        <v>8.0588448917653474E-2</v>
      </c>
      <c r="DJ190" s="86">
        <v>8.0587696946823134E-2</v>
      </c>
      <c r="DK190" s="86">
        <v>8.0599024410451858E-2</v>
      </c>
      <c r="DL190" s="86">
        <v>0.10766493867696009</v>
      </c>
      <c r="DM190" s="86">
        <v>0.10766929319821368</v>
      </c>
      <c r="DN190" s="86">
        <v>0.10766194387558999</v>
      </c>
      <c r="DO190" s="86">
        <v>0.10766345204662761</v>
      </c>
      <c r="DP190" s="86">
        <v>0.10767012074833619</v>
      </c>
      <c r="DQ190" s="86">
        <v>8.0595172212551441E-2</v>
      </c>
      <c r="DR190" s="86">
        <v>8.0588098793333077E-2</v>
      </c>
      <c r="DS190" s="86">
        <v>8.0597068970719887E-2</v>
      </c>
      <c r="DT190" s="86">
        <v>8.2790456329975226E-2</v>
      </c>
      <c r="DU190" s="86">
        <v>8.2789008445037893E-2</v>
      </c>
      <c r="DV190" s="86">
        <v>8.2790506161583496E-2</v>
      </c>
      <c r="DW190" s="86">
        <v>8.2798829919111028E-2</v>
      </c>
      <c r="DX190" s="86" t="e">
        <v>#DIV/0!</v>
      </c>
      <c r="DY190" s="86">
        <v>0.11060996722647065</v>
      </c>
      <c r="DZ190" s="86">
        <v>0.11059883418234531</v>
      </c>
      <c r="EA190" s="86">
        <v>0.11060205646160048</v>
      </c>
      <c r="EB190" s="86">
        <v>0.11060799029641423</v>
      </c>
      <c r="EC190" s="86">
        <v>8.2799694779940453E-2</v>
      </c>
      <c r="ED190" s="86">
        <v>8.2791988021004265E-2</v>
      </c>
      <c r="EE190" s="86">
        <v>8.2799494204254614E-2</v>
      </c>
      <c r="EF190" s="86">
        <v>8.4269460314971414E-2</v>
      </c>
      <c r="EG190" s="86">
        <v>8.4269845190351397E-2</v>
      </c>
      <c r="EH190" s="86">
        <v>8.4269257965757099E-2</v>
      </c>
      <c r="EI190" s="86">
        <v>8.4274895129460861E-2</v>
      </c>
      <c r="EJ190" s="86">
        <v>0.11259805019583873</v>
      </c>
      <c r="EK190" s="86">
        <v>0.11259894800379408</v>
      </c>
      <c r="EL190" s="86">
        <v>0.11259552365469362</v>
      </c>
      <c r="EM190" s="86">
        <v>0.11259697621522596</v>
      </c>
      <c r="EN190" s="86">
        <v>0.11259416716265624</v>
      </c>
      <c r="EO190" s="86">
        <v>8.4278163571672463E-2</v>
      </c>
      <c r="EP190" s="86">
        <v>8.4274274070300567E-2</v>
      </c>
      <c r="EQ190" s="86">
        <v>8.4283327981180212E-2</v>
      </c>
      <c r="ER190" s="86">
        <v>8.7043928922578381E-2</v>
      </c>
      <c r="ES190" s="86">
        <v>8.7042077643582225E-2</v>
      </c>
      <c r="ET190" s="86">
        <v>8.7043368777234592E-2</v>
      </c>
      <c r="EU190" s="86">
        <v>8.7053767803378104E-2</v>
      </c>
      <c r="EV190" s="86">
        <v>0.14425308602454773</v>
      </c>
      <c r="EW190" s="86">
        <v>0.11661554506532001</v>
      </c>
      <c r="EX190" s="86">
        <v>0.11628034074794795</v>
      </c>
      <c r="EY190" s="86">
        <v>0.11627111920812809</v>
      </c>
      <c r="EZ190" s="86">
        <v>0.11627574532481717</v>
      </c>
      <c r="FA190" s="86">
        <v>8.7053940029114485E-2</v>
      </c>
      <c r="FB190" s="86">
        <v>8.7046370342818188E-2</v>
      </c>
      <c r="FC190" s="86">
        <v>8.70552644267234E-2</v>
      </c>
      <c r="FD190" s="86">
        <v>8.988849309262642E-2</v>
      </c>
      <c r="FE190" s="86">
        <v>8.9889272830494013E-2</v>
      </c>
      <c r="FF190" s="86">
        <v>8.9890266452453849E-2</v>
      </c>
      <c r="FG190" s="86">
        <v>8.9927765336143675E-2</v>
      </c>
      <c r="FH190" s="86">
        <v>0.12010513940953352</v>
      </c>
      <c r="FI190" s="86">
        <v>0.12010820019144715</v>
      </c>
      <c r="FJ190" s="86">
        <v>0.12009484883466974</v>
      </c>
      <c r="FK190" s="86">
        <v>0.12009104955875186</v>
      </c>
      <c r="FL190" s="86">
        <v>0.12009937054318162</v>
      </c>
      <c r="FM190" s="86">
        <v>8.9893972583017109E-2</v>
      </c>
      <c r="FN190" s="86">
        <v>8.9896644589089608E-2</v>
      </c>
      <c r="FO190" s="86">
        <v>8.9899108179033321E-2</v>
      </c>
      <c r="FP190" s="86">
        <v>9.2432281343700781E-2</v>
      </c>
      <c r="FQ190" s="86">
        <v>9.2435731563255893E-2</v>
      </c>
      <c r="FR190" s="86">
        <v>9.2433325561829066E-2</v>
      </c>
      <c r="FS190" s="86">
        <v>0.12213821507257287</v>
      </c>
      <c r="FT190" s="86">
        <v>0.12481789039507225</v>
      </c>
      <c r="FU190" s="86">
        <v>0.12352213526725267</v>
      </c>
      <c r="FV190" s="86">
        <v>0.12349648959434151</v>
      </c>
      <c r="FW190" s="86">
        <v>0.12350047517183541</v>
      </c>
      <c r="FX190" s="86">
        <v>0.12350834739365954</v>
      </c>
      <c r="FY190" s="86">
        <v>9.2435208941425762E-2</v>
      </c>
      <c r="FZ190" s="86">
        <v>9.2445009726170882E-2</v>
      </c>
      <c r="GA190" s="86">
        <v>9.2438935252575377E-2</v>
      </c>
    </row>
    <row r="191" spans="2:183">
      <c r="B191" s="43" t="s">
        <v>6</v>
      </c>
      <c r="C191" s="653" t="s">
        <v>228</v>
      </c>
      <c r="D191" s="85">
        <v>2647066.7700000005</v>
      </c>
      <c r="E191" s="85">
        <v>2359614.9600000004</v>
      </c>
      <c r="F191" s="85">
        <v>2576237.7999999998</v>
      </c>
      <c r="G191" s="85">
        <v>2534377.0699999998</v>
      </c>
      <c r="H191" s="85">
        <v>2623769.4700000002</v>
      </c>
      <c r="I191" s="85">
        <v>2475941.33</v>
      </c>
      <c r="J191" s="85">
        <v>2569618.2000000002</v>
      </c>
      <c r="K191" s="85">
        <v>2590309.4299999997</v>
      </c>
      <c r="L191" s="85">
        <v>2497294.9900000002</v>
      </c>
      <c r="M191" s="85">
        <v>2630822.15</v>
      </c>
      <c r="N191" s="85">
        <v>2554010.89</v>
      </c>
      <c r="O191" s="85">
        <v>2595606.0900000003</v>
      </c>
      <c r="P191" s="85">
        <v>2765696.81</v>
      </c>
      <c r="Q191" s="85">
        <v>2475358.2799999998</v>
      </c>
      <c r="R191" s="85">
        <v>2636599.5999999996</v>
      </c>
      <c r="S191" s="85">
        <v>359996.07</v>
      </c>
      <c r="T191" s="85">
        <v>527551</v>
      </c>
      <c r="U191" s="85">
        <v>2595555.7700000005</v>
      </c>
      <c r="V191" s="85">
        <v>2652276.34</v>
      </c>
      <c r="W191" s="85">
        <v>2646811.0299999998</v>
      </c>
      <c r="X191" s="85">
        <v>2583222.66</v>
      </c>
      <c r="Y191" s="85">
        <v>2696793.93</v>
      </c>
      <c r="Z191" s="85">
        <v>2632433.7999999998</v>
      </c>
      <c r="AA191" s="85">
        <v>2633630.1800000002</v>
      </c>
      <c r="AB191" s="85">
        <v>2850048.5900000003</v>
      </c>
      <c r="AC191" s="85">
        <v>2549275.4199999995</v>
      </c>
      <c r="AD191" s="85">
        <v>2746155.37</v>
      </c>
      <c r="AE191" s="85">
        <v>2733975.78</v>
      </c>
      <c r="AF191" s="85">
        <v>2852320.22</v>
      </c>
      <c r="AG191" s="85">
        <v>2738557.5300000003</v>
      </c>
      <c r="AH191" s="85">
        <v>2835323.9899999998</v>
      </c>
      <c r="AI191" s="85">
        <v>2811361.29</v>
      </c>
      <c r="AJ191" s="85">
        <v>2715048.66</v>
      </c>
      <c r="AK191" s="85">
        <v>2845901.58</v>
      </c>
      <c r="AL191" s="85">
        <v>2779074.99</v>
      </c>
      <c r="AM191" s="85">
        <v>2766096.8799999994</v>
      </c>
      <c r="AN191" s="85">
        <v>3007535.1399999997</v>
      </c>
      <c r="AO191" s="85">
        <v>2812691.2600000002</v>
      </c>
      <c r="AP191" s="85">
        <v>2928501.32</v>
      </c>
      <c r="AQ191" s="85">
        <v>2856057.22</v>
      </c>
      <c r="AR191" s="85">
        <v>2985314.5800000005</v>
      </c>
      <c r="AS191" s="85">
        <v>2860890.83</v>
      </c>
      <c r="AT191" s="85">
        <v>2964184.74</v>
      </c>
      <c r="AU191" s="85">
        <v>2999617.3800000004</v>
      </c>
      <c r="AV191" s="85">
        <v>2844127.63</v>
      </c>
      <c r="AW191" s="85">
        <v>2968618.85</v>
      </c>
      <c r="AX191" s="85">
        <v>2929937.5</v>
      </c>
      <c r="AY191" s="85">
        <v>2885321.09</v>
      </c>
      <c r="AZ191" s="85">
        <v>3111855.98</v>
      </c>
      <c r="BA191" s="85">
        <v>2839356.4099999997</v>
      </c>
      <c r="BB191" s="85">
        <v>2926417.2</v>
      </c>
      <c r="BC191" s="85">
        <v>2586880.1599999997</v>
      </c>
      <c r="BD191" s="85">
        <v>461385.70999999996</v>
      </c>
      <c r="BE191" s="85">
        <v>2786820.79</v>
      </c>
      <c r="BF191" s="85">
        <v>2893260.4699999997</v>
      </c>
      <c r="BG191" s="85">
        <v>2938172.14</v>
      </c>
      <c r="BH191" s="85">
        <v>2776971.2900000005</v>
      </c>
      <c r="BI191" s="85">
        <v>2878694.54</v>
      </c>
      <c r="BJ191" s="85">
        <v>2867573.64</v>
      </c>
      <c r="BK191" s="85">
        <v>2849016.86</v>
      </c>
      <c r="BL191" s="85">
        <v>3254287.2899999996</v>
      </c>
      <c r="BM191" s="85">
        <v>2957335.12</v>
      </c>
      <c r="BN191" s="85">
        <v>3035844.74</v>
      </c>
      <c r="BO191" s="85">
        <v>2881399.58</v>
      </c>
      <c r="BP191" s="85">
        <v>3032989.65</v>
      </c>
      <c r="BQ191" s="85">
        <v>2975950.04</v>
      </c>
      <c r="BR191" s="85">
        <v>3105844.5900000003</v>
      </c>
      <c r="BS191" s="85">
        <v>3124778.89</v>
      </c>
      <c r="BT191" s="85">
        <v>2931948.78</v>
      </c>
      <c r="BU191" s="85">
        <v>3065943.7300000004</v>
      </c>
      <c r="BV191" s="85">
        <v>3192580.97</v>
      </c>
      <c r="BW191" s="85">
        <v>3190908.6</v>
      </c>
      <c r="BX191" s="85">
        <v>3467700.02</v>
      </c>
      <c r="BY191" s="85">
        <v>3183264.9</v>
      </c>
      <c r="BZ191" s="85">
        <v>3481358.4499999997</v>
      </c>
      <c r="CA191" s="85">
        <v>3270636.72</v>
      </c>
      <c r="CB191" s="85">
        <v>3300525.12</v>
      </c>
      <c r="CC191" s="85">
        <v>3149858.8500000006</v>
      </c>
      <c r="CD191" s="85">
        <v>3391858.9899999998</v>
      </c>
      <c r="CE191" s="85">
        <v>3371357.44</v>
      </c>
      <c r="CF191" s="85">
        <v>3250900.09</v>
      </c>
      <c r="CG191" s="85">
        <v>3431352.11</v>
      </c>
      <c r="CH191" s="85">
        <v>3420525.8400000003</v>
      </c>
      <c r="CI191" s="85">
        <v>3466494.2199999997</v>
      </c>
      <c r="CJ191" s="85">
        <v>3736572.9600000004</v>
      </c>
      <c r="CK191" s="85">
        <v>3507609.45</v>
      </c>
      <c r="CL191" s="85">
        <v>3736199.91</v>
      </c>
      <c r="CM191" s="85">
        <v>2832954.1</v>
      </c>
      <c r="CN191" s="85">
        <v>1342208.8</v>
      </c>
      <c r="CO191" s="85">
        <v>3421376.03</v>
      </c>
      <c r="CP191" s="85">
        <v>3569259.23</v>
      </c>
      <c r="CQ191" s="85">
        <v>3573690.3</v>
      </c>
      <c r="CR191" s="85">
        <v>3474546.5300000003</v>
      </c>
      <c r="CS191" s="85">
        <v>3635729.6999999997</v>
      </c>
      <c r="CT191" s="85">
        <v>3590615.9800000004</v>
      </c>
      <c r="CU191" s="85">
        <v>3641697.3000000003</v>
      </c>
      <c r="CV191" s="85">
        <v>3830531.3899999997</v>
      </c>
      <c r="CW191" s="85">
        <v>3472335.3000000003</v>
      </c>
      <c r="CX191" s="85">
        <v>3845689.04</v>
      </c>
      <c r="CY191" s="85">
        <v>3619268.64</v>
      </c>
      <c r="CZ191" s="85">
        <v>3713939.6799999997</v>
      </c>
      <c r="DA191" s="85">
        <v>3541262.3899999997</v>
      </c>
      <c r="DB191" s="85">
        <v>3665868.4099999997</v>
      </c>
      <c r="DC191" s="85">
        <v>3698884.08</v>
      </c>
      <c r="DD191" s="85">
        <v>3545233.12</v>
      </c>
      <c r="DE191" s="85">
        <v>3741170.4099999997</v>
      </c>
      <c r="DF191" s="85">
        <v>3716120.9699999997</v>
      </c>
      <c r="DG191" s="85">
        <v>3729456.0700000003</v>
      </c>
      <c r="DH191" s="85">
        <v>3979777.84</v>
      </c>
      <c r="DI191" s="85">
        <v>3602972.7300000004</v>
      </c>
      <c r="DJ191" s="85">
        <v>3980171.07</v>
      </c>
      <c r="DK191" s="85">
        <v>3780883.69</v>
      </c>
      <c r="DL191" s="85">
        <v>3790502.8000000003</v>
      </c>
      <c r="DM191" s="85">
        <v>3655252.08</v>
      </c>
      <c r="DN191" s="85">
        <v>3844301.3200000003</v>
      </c>
      <c r="DO191" s="85">
        <v>3836835.98</v>
      </c>
      <c r="DP191" s="85">
        <v>3617917.19</v>
      </c>
      <c r="DQ191" s="85">
        <v>3878844.13</v>
      </c>
      <c r="DR191" s="85">
        <v>3858620.5999999996</v>
      </c>
      <c r="DS191" s="85">
        <v>3888106.94</v>
      </c>
      <c r="DT191" s="85">
        <v>4176678.5199999996</v>
      </c>
      <c r="DU191" s="85">
        <v>3768273.53</v>
      </c>
      <c r="DV191" s="85">
        <v>4170679.83</v>
      </c>
      <c r="DW191" s="85">
        <v>1839994.0299999998</v>
      </c>
      <c r="DX191" s="85">
        <v>0</v>
      </c>
      <c r="DY191" s="85">
        <v>3559584.34</v>
      </c>
      <c r="DZ191" s="85">
        <v>4009039.0000000005</v>
      </c>
      <c r="EA191" s="85">
        <v>4007314.76</v>
      </c>
      <c r="EB191" s="85">
        <v>3796403.1399999997</v>
      </c>
      <c r="EC191" s="85">
        <v>4003606.46</v>
      </c>
      <c r="ED191" s="85">
        <v>3985665.2199999997</v>
      </c>
      <c r="EE191" s="85">
        <v>4043685.32</v>
      </c>
      <c r="EF191" s="85">
        <v>4214263.5900000008</v>
      </c>
      <c r="EG191" s="85">
        <v>3947447.99</v>
      </c>
      <c r="EH191" s="85">
        <v>4216134.1999999993</v>
      </c>
      <c r="EI191" s="85">
        <v>4004790.55</v>
      </c>
      <c r="EJ191" s="85">
        <v>3964508.2800000003</v>
      </c>
      <c r="EK191" s="85">
        <v>3855689.43</v>
      </c>
      <c r="EL191" s="85">
        <v>4059981.6300000004</v>
      </c>
      <c r="EM191" s="85">
        <v>4035414.61</v>
      </c>
      <c r="EN191" s="85">
        <v>3899474.6799999997</v>
      </c>
      <c r="EO191" s="85">
        <v>4100850.1999999997</v>
      </c>
      <c r="EP191" s="85">
        <v>4065147.89</v>
      </c>
      <c r="EQ191" s="85">
        <v>4153616.65</v>
      </c>
      <c r="ER191" s="85">
        <v>4584053.120000001</v>
      </c>
      <c r="ES191" s="85">
        <v>4137789.6599999997</v>
      </c>
      <c r="ET191" s="85">
        <v>4587670.1499999994</v>
      </c>
      <c r="EU191" s="85">
        <v>4239089.63</v>
      </c>
      <c r="EV191" s="85">
        <v>4386801.54</v>
      </c>
      <c r="EW191" s="85">
        <v>4129239.2899999996</v>
      </c>
      <c r="EX191" s="85">
        <v>4395582.67</v>
      </c>
      <c r="EY191" s="85">
        <v>4427280.17</v>
      </c>
      <c r="EZ191" s="85">
        <v>4208336.9499999993</v>
      </c>
      <c r="FA191" s="85">
        <v>4396377.5999999996</v>
      </c>
      <c r="FB191" s="85">
        <v>4369412.6300000008</v>
      </c>
      <c r="FC191" s="85">
        <v>4419877.01</v>
      </c>
      <c r="FD191" s="85">
        <v>5133460.97</v>
      </c>
      <c r="FE191" s="85">
        <v>4637931.8100000005</v>
      </c>
      <c r="FF191" s="85">
        <v>5132776.97</v>
      </c>
      <c r="FG191" s="85">
        <v>480722.94</v>
      </c>
      <c r="FH191" s="85">
        <v>4711721.13</v>
      </c>
      <c r="FI191" s="85">
        <v>4609242.1100000003</v>
      </c>
      <c r="FJ191" s="85">
        <v>5007432.66</v>
      </c>
      <c r="FK191" s="85">
        <v>5011282.3100000005</v>
      </c>
      <c r="FL191" s="85">
        <v>4735306.07</v>
      </c>
      <c r="FM191" s="85">
        <v>5046456.95</v>
      </c>
      <c r="FN191" s="85">
        <v>4924254.03</v>
      </c>
      <c r="FO191" s="85">
        <v>4973302.6899999995</v>
      </c>
      <c r="FP191" s="85">
        <v>5493679.3000000007</v>
      </c>
      <c r="FQ191" s="85">
        <v>4974060.7100000009</v>
      </c>
      <c r="FR191" s="85">
        <v>5513707.71</v>
      </c>
      <c r="FS191" s="85">
        <v>5072100.419999999</v>
      </c>
      <c r="FT191" s="85">
        <v>5135205.2</v>
      </c>
      <c r="FU191" s="85">
        <v>4922824.34</v>
      </c>
      <c r="FV191" s="85">
        <v>5344955.3999999994</v>
      </c>
      <c r="FW191" s="85">
        <v>5295690.32</v>
      </c>
      <c r="FX191" s="85">
        <v>5061745.26</v>
      </c>
      <c r="FY191" s="85">
        <v>5376992.7199999997</v>
      </c>
      <c r="FZ191" s="85">
        <v>5254769.6500000004</v>
      </c>
      <c r="GA191" s="85">
        <v>5390579.4800000004</v>
      </c>
    </row>
    <row r="192" spans="2:183">
      <c r="B192" s="183" t="s">
        <v>6</v>
      </c>
      <c r="C192" s="654" t="s">
        <v>229</v>
      </c>
      <c r="D192" s="184">
        <v>27.22877394711292</v>
      </c>
      <c r="E192" s="184">
        <v>27.276515249597725</v>
      </c>
      <c r="F192" s="184">
        <v>27.287067452255478</v>
      </c>
      <c r="G192" s="184">
        <v>27.293630383995687</v>
      </c>
      <c r="H192" s="184">
        <v>27.283072922082518</v>
      </c>
      <c r="I192" s="184">
        <v>27.341851140191046</v>
      </c>
      <c r="J192" s="184">
        <v>27.278964824970952</v>
      </c>
      <c r="K192" s="184">
        <v>27.411900105613157</v>
      </c>
      <c r="L192" s="184">
        <v>27.323898091820212</v>
      </c>
      <c r="M192" s="184">
        <v>27.246650641390779</v>
      </c>
      <c r="N192" s="184">
        <v>27.242782826666669</v>
      </c>
      <c r="O192" s="184">
        <v>27.293898635518584</v>
      </c>
      <c r="P192" s="184">
        <v>28.016591874966256</v>
      </c>
      <c r="Q192" s="184">
        <v>28.068468987413535</v>
      </c>
      <c r="R192" s="184">
        <v>28.203815870109672</v>
      </c>
      <c r="S192" s="184">
        <v>28.25360001883594</v>
      </c>
      <c r="T192" s="184">
        <v>28.525830278255416</v>
      </c>
      <c r="U192" s="184">
        <v>28.114163146378985</v>
      </c>
      <c r="V192" s="184">
        <v>28.143129404267142</v>
      </c>
      <c r="W192" s="184">
        <v>28.096051729299042</v>
      </c>
      <c r="X192" s="184">
        <v>28.192502946697516</v>
      </c>
      <c r="Y192" s="184">
        <v>28.124121953508745</v>
      </c>
      <c r="Z192" s="184">
        <v>28.057745518108756</v>
      </c>
      <c r="AA192" s="184">
        <v>28.158196228175004</v>
      </c>
      <c r="AB192" s="184">
        <v>29.407107009090257</v>
      </c>
      <c r="AC192" s="184">
        <v>29.342758911223854</v>
      </c>
      <c r="AD192" s="184">
        <v>29.397751338426588</v>
      </c>
      <c r="AE192" s="184">
        <v>29.792905651330557</v>
      </c>
      <c r="AF192" s="184">
        <v>29.81322023977507</v>
      </c>
      <c r="AG192" s="184">
        <v>29.81748976525413</v>
      </c>
      <c r="AH192" s="184">
        <v>29.871614041741729</v>
      </c>
      <c r="AI192" s="184">
        <v>29.842575328488863</v>
      </c>
      <c r="AJ192" s="184">
        <v>29.845538749038145</v>
      </c>
      <c r="AK192" s="184">
        <v>29.717305969354403</v>
      </c>
      <c r="AL192" s="184">
        <v>29.816481664270544</v>
      </c>
      <c r="AM192" s="184">
        <v>29.867650558568123</v>
      </c>
      <c r="AN192" s="184">
        <v>31.22707136893624</v>
      </c>
      <c r="AO192" s="184">
        <v>31.191270941504239</v>
      </c>
      <c r="AP192" s="184">
        <v>31.243209472582638</v>
      </c>
      <c r="AQ192" s="184">
        <v>31.144982879326516</v>
      </c>
      <c r="AR192" s="184">
        <v>31.201098790037069</v>
      </c>
      <c r="AS192" s="184">
        <v>31.171858506395868</v>
      </c>
      <c r="AT192" s="184">
        <v>31.294044652044899</v>
      </c>
      <c r="AU192" s="184">
        <v>31.327011014624379</v>
      </c>
      <c r="AV192" s="184">
        <v>31.320232028015152</v>
      </c>
      <c r="AW192" s="184">
        <v>31.195491909095029</v>
      </c>
      <c r="AX192" s="184">
        <v>31.152314676987199</v>
      </c>
      <c r="AY192" s="184">
        <v>31.297617415375669</v>
      </c>
      <c r="AZ192" s="184">
        <v>32.884524536668152</v>
      </c>
      <c r="BA192" s="184">
        <v>32.797554064699753</v>
      </c>
      <c r="BB192" s="184">
        <v>33.133577440677158</v>
      </c>
      <c r="BC192" s="184">
        <v>33.234155039954771</v>
      </c>
      <c r="BD192" s="184">
        <v>33.995410403772468</v>
      </c>
      <c r="BE192" s="184">
        <v>33.234994871917188</v>
      </c>
      <c r="BF192" s="184">
        <v>33.282727014525172</v>
      </c>
      <c r="BG192" s="184">
        <v>33.153308027866103</v>
      </c>
      <c r="BH192" s="184">
        <v>33.323388892888865</v>
      </c>
      <c r="BI192" s="184">
        <v>33.216345006634747</v>
      </c>
      <c r="BJ192" s="184">
        <v>33.107507331378301</v>
      </c>
      <c r="BK192" s="184">
        <v>33.309445843534213</v>
      </c>
      <c r="BL192" s="184">
        <v>33.879415855499452</v>
      </c>
      <c r="BM192" s="184">
        <v>33.749054174959376</v>
      </c>
      <c r="BN192" s="184">
        <v>34.162434479266302</v>
      </c>
      <c r="BO192" s="184">
        <v>34.248556791708268</v>
      </c>
      <c r="BP192" s="184">
        <v>34.071721049048612</v>
      </c>
      <c r="BQ192" s="184">
        <v>34.236229809948924</v>
      </c>
      <c r="BR192" s="184">
        <v>33.973438245701509</v>
      </c>
      <c r="BS192" s="184">
        <v>33.951776265322842</v>
      </c>
      <c r="BT192" s="184">
        <v>34.070242400297481</v>
      </c>
      <c r="BU192" s="184">
        <v>34.146555227609461</v>
      </c>
      <c r="BV192" s="184">
        <v>33.821863359959323</v>
      </c>
      <c r="BW192" s="184">
        <v>33.914883427136026</v>
      </c>
      <c r="BX192" s="184">
        <v>34.752412936071273</v>
      </c>
      <c r="BY192" s="184">
        <v>34.63790353118349</v>
      </c>
      <c r="BZ192" s="184">
        <v>34.791665750577131</v>
      </c>
      <c r="CA192" s="184">
        <v>34.862248656945511</v>
      </c>
      <c r="CB192" s="184">
        <v>35.100095074219574</v>
      </c>
      <c r="CC192" s="184">
        <v>35.000765051003405</v>
      </c>
      <c r="CD192" s="184">
        <v>34.920892858926187</v>
      </c>
      <c r="CE192" s="184">
        <v>34.81160194866478</v>
      </c>
      <c r="CF192" s="184">
        <v>34.978109120636653</v>
      </c>
      <c r="CG192" s="184">
        <v>34.867283293263611</v>
      </c>
      <c r="CH192" s="184">
        <v>34.762148011138443</v>
      </c>
      <c r="CI192" s="184">
        <v>34.771415752174732</v>
      </c>
      <c r="CJ192" s="184">
        <v>36.351168487513505</v>
      </c>
      <c r="CK192" s="184">
        <v>36.431113329164958</v>
      </c>
      <c r="CL192" s="184">
        <v>36.281887314643079</v>
      </c>
      <c r="CM192" s="184">
        <v>36.474238444701946</v>
      </c>
      <c r="CN192" s="184">
        <v>36.830359739867738</v>
      </c>
      <c r="CO192" s="184">
        <v>36.568790401881145</v>
      </c>
      <c r="CP192" s="184">
        <v>36.539953829301503</v>
      </c>
      <c r="CQ192" s="184">
        <v>36.543868355411021</v>
      </c>
      <c r="CR192" s="184">
        <v>36.612713698630138</v>
      </c>
      <c r="CS192" s="184">
        <v>36.452876442030998</v>
      </c>
      <c r="CT192" s="184">
        <v>36.376876582983812</v>
      </c>
      <c r="CU192" s="184">
        <v>36.455688941656042</v>
      </c>
      <c r="CV192" s="184">
        <v>37.447837071520041</v>
      </c>
      <c r="CW192" s="184">
        <v>37.547203046739163</v>
      </c>
      <c r="CX192" s="184">
        <v>37.586022264139878</v>
      </c>
      <c r="CY192" s="184">
        <v>37.536882149783757</v>
      </c>
      <c r="CZ192" s="184">
        <v>37.695637394963825</v>
      </c>
      <c r="DA192" s="184">
        <v>37.744477734433282</v>
      </c>
      <c r="DB192" s="184">
        <v>37.729523434106817</v>
      </c>
      <c r="DC192" s="184">
        <v>37.61895835240275</v>
      </c>
      <c r="DD192" s="184">
        <v>37.58011745002014</v>
      </c>
      <c r="DE192" s="184">
        <v>37.465729682201733</v>
      </c>
      <c r="DF192" s="184">
        <v>37.530892746643708</v>
      </c>
      <c r="DG192" s="184">
        <v>37.560110682525455</v>
      </c>
      <c r="DH192" s="184">
        <v>38.922413324335686</v>
      </c>
      <c r="DI192" s="184">
        <v>38.942131425013947</v>
      </c>
      <c r="DJ192" s="184">
        <v>38.91682004579863</v>
      </c>
      <c r="DK192" s="184">
        <v>39.15701285251199</v>
      </c>
      <c r="DL192" s="184">
        <v>39.129875268646714</v>
      </c>
      <c r="DM192" s="184">
        <v>39.239652181380968</v>
      </c>
      <c r="DN192" s="184">
        <v>39.089633924377047</v>
      </c>
      <c r="DO192" s="184">
        <v>39.11530966489174</v>
      </c>
      <c r="DP192" s="184">
        <v>39.215213748401219</v>
      </c>
      <c r="DQ192" s="184">
        <v>39.029251783504222</v>
      </c>
      <c r="DR192" s="184">
        <v>38.930350296622137</v>
      </c>
      <c r="DS192" s="184">
        <v>39.108288556513344</v>
      </c>
      <c r="DT192" s="184">
        <v>40.891302415288663</v>
      </c>
      <c r="DU192" s="184">
        <v>40.840878773822112</v>
      </c>
      <c r="DV192" s="184">
        <v>40.88781535837181</v>
      </c>
      <c r="DW192" s="184">
        <v>41.024044404213001</v>
      </c>
      <c r="DX192" s="184" t="e">
        <v>#DIV/0!</v>
      </c>
      <c r="DY192" s="184">
        <v>41.193552919066043</v>
      </c>
      <c r="DZ192" s="184">
        <v>40.926518778647775</v>
      </c>
      <c r="EA192" s="184">
        <v>41.015772073800072</v>
      </c>
      <c r="EB192" s="184">
        <v>41.114646782979733</v>
      </c>
      <c r="EC192" s="184">
        <v>40.989568030481877</v>
      </c>
      <c r="ED192" s="184">
        <v>40.876940638332783</v>
      </c>
      <c r="EE192" s="184">
        <v>41.036894673922085</v>
      </c>
      <c r="EF192" s="184">
        <v>41.29970884252409</v>
      </c>
      <c r="EG192" s="184">
        <v>41.313077082478628</v>
      </c>
      <c r="EH192" s="184">
        <v>41.291818878065683</v>
      </c>
      <c r="EI192" s="184">
        <v>41.377787593246957</v>
      </c>
      <c r="EJ192" s="184">
        <v>41.496750814860718</v>
      </c>
      <c r="EK192" s="184">
        <v>41.559125528153835</v>
      </c>
      <c r="EL192" s="184">
        <v>41.511831232170799</v>
      </c>
      <c r="EM192" s="184">
        <v>41.532420880376272</v>
      </c>
      <c r="EN192" s="184">
        <v>41.444973641697132</v>
      </c>
      <c r="EO192" s="184">
        <v>41.427834541226289</v>
      </c>
      <c r="EP192" s="184">
        <v>41.41770646968925</v>
      </c>
      <c r="EQ192" s="184">
        <v>41.643694684043673</v>
      </c>
      <c r="ER192" s="184">
        <v>45.148054849523504</v>
      </c>
      <c r="ES192" s="184">
        <v>45.087124127740992</v>
      </c>
      <c r="ET192" s="184">
        <v>45.126251930397487</v>
      </c>
      <c r="EU192" s="184">
        <v>45.259439580619677</v>
      </c>
      <c r="EV192" s="184">
        <v>45.299572489823397</v>
      </c>
      <c r="EW192" s="184">
        <v>45.331422658908764</v>
      </c>
      <c r="EX192" s="184">
        <v>45.497745287803667</v>
      </c>
      <c r="EY192" s="184">
        <v>45.262326686009537</v>
      </c>
      <c r="EZ192" s="184">
        <v>45.334296430457762</v>
      </c>
      <c r="FA192" s="184">
        <v>45.261048162431607</v>
      </c>
      <c r="FB192" s="184">
        <v>45.14508947575063</v>
      </c>
      <c r="FC192" s="184">
        <v>45.332169535954897</v>
      </c>
      <c r="FD192" s="184">
        <v>51.802385238705511</v>
      </c>
      <c r="FE192" s="184">
        <v>51.831354630916891</v>
      </c>
      <c r="FF192" s="184">
        <v>51.863519860155399</v>
      </c>
      <c r="FG192" s="184">
        <v>52.773343433012776</v>
      </c>
      <c r="FH192" s="184">
        <v>52.25607357540536</v>
      </c>
      <c r="FI192" s="184">
        <v>52.270246795822999</v>
      </c>
      <c r="FJ192" s="184">
        <v>52.077757948269948</v>
      </c>
      <c r="FK192" s="184">
        <v>51.967544772946468</v>
      </c>
      <c r="FL192" s="184">
        <v>52.109627498019194</v>
      </c>
      <c r="FM192" s="184">
        <v>51.897458324334885</v>
      </c>
      <c r="FN192" s="184">
        <v>51.991326955257144</v>
      </c>
      <c r="FO192" s="184">
        <v>51.996431566071067</v>
      </c>
      <c r="FP192" s="184">
        <v>55.838586166590446</v>
      </c>
      <c r="FQ192" s="184">
        <v>55.960631265117861</v>
      </c>
      <c r="FR192" s="184">
        <v>55.891047328460935</v>
      </c>
      <c r="FS192" s="184">
        <v>56.155136786864908</v>
      </c>
      <c r="FT192" s="184">
        <v>56.183249636218427</v>
      </c>
      <c r="FU192" s="184">
        <v>56.489389530213664</v>
      </c>
      <c r="FV192" s="184">
        <v>55.925370135917042</v>
      </c>
      <c r="FW192" s="184">
        <v>56.000064293863574</v>
      </c>
      <c r="FX192" s="184">
        <v>56.186675916881271</v>
      </c>
      <c r="FY192" s="184">
        <v>55.852673390740719</v>
      </c>
      <c r="FZ192" s="184">
        <v>56.163502810970272</v>
      </c>
      <c r="GA192" s="184">
        <v>55.96775897620121</v>
      </c>
    </row>
    <row r="193" spans="2:183">
      <c r="B193" s="42"/>
      <c r="C193" s="185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</row>
    <row r="194" spans="2:183">
      <c r="B194" s="188" t="s">
        <v>32</v>
      </c>
      <c r="C194" s="189" t="s">
        <v>33</v>
      </c>
      <c r="D194" s="162">
        <v>41275</v>
      </c>
      <c r="E194" s="162">
        <v>41306</v>
      </c>
      <c r="F194" s="162">
        <v>41334</v>
      </c>
      <c r="G194" s="162">
        <v>41365</v>
      </c>
      <c r="H194" s="162">
        <v>41395</v>
      </c>
      <c r="I194" s="162">
        <v>41426</v>
      </c>
      <c r="J194" s="162">
        <v>41456</v>
      </c>
      <c r="K194" s="162">
        <v>41487</v>
      </c>
      <c r="L194" s="162">
        <v>41518</v>
      </c>
      <c r="M194" s="162">
        <v>41548</v>
      </c>
      <c r="N194" s="162">
        <v>41579</v>
      </c>
      <c r="O194" s="162">
        <v>41609</v>
      </c>
      <c r="P194" s="162">
        <v>41640</v>
      </c>
      <c r="Q194" s="162">
        <v>41671</v>
      </c>
      <c r="R194" s="162">
        <v>41699</v>
      </c>
      <c r="S194" s="162">
        <v>41730</v>
      </c>
      <c r="T194" s="162">
        <v>41760</v>
      </c>
      <c r="U194" s="162">
        <v>41791</v>
      </c>
      <c r="V194" s="162">
        <v>41821</v>
      </c>
      <c r="W194" s="162">
        <v>41852</v>
      </c>
      <c r="X194" s="162">
        <v>41883</v>
      </c>
      <c r="Y194" s="162">
        <v>41913</v>
      </c>
      <c r="Z194" s="162">
        <v>41944</v>
      </c>
      <c r="AA194" s="162">
        <v>41974</v>
      </c>
      <c r="AB194" s="162">
        <v>42005</v>
      </c>
      <c r="AC194" s="162">
        <v>42036</v>
      </c>
      <c r="AD194" s="162">
        <v>42064</v>
      </c>
      <c r="AE194" s="162">
        <v>42095</v>
      </c>
      <c r="AF194" s="162">
        <v>42125</v>
      </c>
      <c r="AG194" s="162">
        <v>42156</v>
      </c>
      <c r="AH194" s="162">
        <v>42186</v>
      </c>
      <c r="AI194" s="162">
        <v>42217</v>
      </c>
      <c r="AJ194" s="162">
        <v>42248</v>
      </c>
      <c r="AK194" s="162">
        <v>42278</v>
      </c>
      <c r="AL194" s="162">
        <v>42309</v>
      </c>
      <c r="AM194" s="162">
        <v>42339</v>
      </c>
      <c r="AN194" s="162">
        <v>42370</v>
      </c>
      <c r="AO194" s="162">
        <v>42401</v>
      </c>
      <c r="AP194" s="162">
        <v>42430</v>
      </c>
      <c r="AQ194" s="162">
        <v>42461</v>
      </c>
      <c r="AR194" s="162">
        <v>42491</v>
      </c>
      <c r="AS194" s="162">
        <v>42522</v>
      </c>
      <c r="AT194" s="162">
        <v>42552</v>
      </c>
      <c r="AU194" s="162">
        <v>42583</v>
      </c>
      <c r="AV194" s="162">
        <v>42614</v>
      </c>
      <c r="AW194" s="162">
        <v>42644</v>
      </c>
      <c r="AX194" s="162">
        <v>42675</v>
      </c>
      <c r="AY194" s="162">
        <v>42705</v>
      </c>
      <c r="AZ194" s="162">
        <v>42736</v>
      </c>
      <c r="BA194" s="162">
        <v>42767</v>
      </c>
      <c r="BB194" s="162">
        <v>42795</v>
      </c>
      <c r="BC194" s="162">
        <v>42826</v>
      </c>
      <c r="BD194" s="162">
        <v>42856</v>
      </c>
      <c r="BE194" s="162">
        <v>42887</v>
      </c>
      <c r="BF194" s="162">
        <v>42917</v>
      </c>
      <c r="BG194" s="162">
        <v>42948</v>
      </c>
      <c r="BH194" s="162">
        <v>42979</v>
      </c>
      <c r="BI194" s="162">
        <v>43009</v>
      </c>
      <c r="BJ194" s="162">
        <v>43040</v>
      </c>
      <c r="BK194" s="162">
        <v>43070</v>
      </c>
      <c r="BL194" s="162">
        <v>43101</v>
      </c>
      <c r="BM194" s="162">
        <v>43132</v>
      </c>
      <c r="BN194" s="162">
        <v>43160</v>
      </c>
      <c r="BO194" s="162">
        <v>43191</v>
      </c>
      <c r="BP194" s="162">
        <v>43221</v>
      </c>
      <c r="BQ194" s="162">
        <v>43252</v>
      </c>
      <c r="BR194" s="162">
        <v>43282</v>
      </c>
      <c r="BS194" s="162">
        <v>43313</v>
      </c>
      <c r="BT194" s="162">
        <v>43344</v>
      </c>
      <c r="BU194" s="162">
        <v>43374</v>
      </c>
      <c r="BV194" s="162">
        <v>43405</v>
      </c>
      <c r="BW194" s="162">
        <v>43435</v>
      </c>
      <c r="BX194" s="162">
        <v>43466</v>
      </c>
      <c r="BY194" s="162">
        <v>43497</v>
      </c>
      <c r="BZ194" s="162">
        <v>43525</v>
      </c>
      <c r="CA194" s="162">
        <v>43556</v>
      </c>
      <c r="CB194" s="162">
        <v>43586</v>
      </c>
      <c r="CC194" s="162">
        <v>43617</v>
      </c>
      <c r="CD194" s="162">
        <v>43647</v>
      </c>
      <c r="CE194" s="162">
        <v>43678</v>
      </c>
      <c r="CF194" s="162">
        <v>43709</v>
      </c>
      <c r="CG194" s="162">
        <v>43739</v>
      </c>
      <c r="CH194" s="162">
        <v>43770</v>
      </c>
      <c r="CI194" s="162">
        <v>43800</v>
      </c>
      <c r="CJ194" s="162">
        <v>43831</v>
      </c>
      <c r="CK194" s="162">
        <v>43862</v>
      </c>
      <c r="CL194" s="162">
        <v>43891</v>
      </c>
      <c r="CM194" s="162">
        <v>43922</v>
      </c>
      <c r="CN194" s="162">
        <v>43952</v>
      </c>
      <c r="CO194" s="162">
        <v>43983</v>
      </c>
      <c r="CP194" s="162">
        <v>44013</v>
      </c>
      <c r="CQ194" s="162">
        <v>44044</v>
      </c>
      <c r="CR194" s="162">
        <v>44075</v>
      </c>
      <c r="CS194" s="162">
        <v>44105</v>
      </c>
      <c r="CT194" s="162">
        <v>44136</v>
      </c>
      <c r="CU194" s="162">
        <v>44166</v>
      </c>
      <c r="CV194" s="162">
        <v>44197</v>
      </c>
      <c r="CW194" s="162">
        <v>44228</v>
      </c>
      <c r="CX194" s="162">
        <v>44256</v>
      </c>
      <c r="CY194" s="162">
        <v>44287</v>
      </c>
      <c r="CZ194" s="162">
        <v>44317</v>
      </c>
      <c r="DA194" s="162">
        <v>44348</v>
      </c>
      <c r="DB194" s="162">
        <v>44378</v>
      </c>
      <c r="DC194" s="162">
        <v>44409</v>
      </c>
      <c r="DD194" s="162">
        <v>44440</v>
      </c>
      <c r="DE194" s="162">
        <v>44470</v>
      </c>
      <c r="DF194" s="162">
        <v>44501</v>
      </c>
      <c r="DG194" s="162">
        <v>44531</v>
      </c>
      <c r="DH194" s="162">
        <v>44562</v>
      </c>
      <c r="DI194" s="162">
        <v>44593</v>
      </c>
      <c r="DJ194" s="162">
        <v>44621</v>
      </c>
      <c r="DK194" s="162">
        <v>44652</v>
      </c>
      <c r="DL194" s="162">
        <v>44682</v>
      </c>
      <c r="DM194" s="162">
        <v>44713</v>
      </c>
      <c r="DN194" s="162">
        <v>44743</v>
      </c>
      <c r="DO194" s="162">
        <v>44774</v>
      </c>
      <c r="DP194" s="162">
        <v>44805</v>
      </c>
      <c r="DQ194" s="162">
        <v>44835</v>
      </c>
      <c r="DR194" s="162">
        <v>44866</v>
      </c>
      <c r="DS194" s="162">
        <v>44896</v>
      </c>
      <c r="DT194" s="162">
        <v>44927</v>
      </c>
      <c r="DU194" s="162">
        <v>44958</v>
      </c>
      <c r="DV194" s="162">
        <v>44986</v>
      </c>
      <c r="DW194" s="162">
        <v>45017</v>
      </c>
      <c r="DX194" s="162">
        <v>45047</v>
      </c>
      <c r="DY194" s="162">
        <v>45078</v>
      </c>
      <c r="DZ194" s="162">
        <v>45108</v>
      </c>
      <c r="EA194" s="162">
        <v>45139</v>
      </c>
      <c r="EB194" s="162">
        <v>45170</v>
      </c>
      <c r="EC194" s="162">
        <v>45200</v>
      </c>
      <c r="ED194" s="162">
        <v>45231</v>
      </c>
      <c r="EE194" s="162">
        <v>45261</v>
      </c>
      <c r="EF194" s="162">
        <v>45292</v>
      </c>
      <c r="EG194" s="162">
        <v>45323</v>
      </c>
      <c r="EH194" s="162">
        <v>45352</v>
      </c>
      <c r="EI194" s="162">
        <v>45383</v>
      </c>
      <c r="EJ194" s="162">
        <v>45413</v>
      </c>
      <c r="EK194" s="162">
        <v>45444</v>
      </c>
      <c r="EL194" s="162">
        <v>45474</v>
      </c>
      <c r="EM194" s="162">
        <v>45505</v>
      </c>
      <c r="EN194" s="162">
        <v>45536</v>
      </c>
      <c r="EO194" s="162">
        <v>45566</v>
      </c>
      <c r="EP194" s="162">
        <v>45597</v>
      </c>
      <c r="EQ194" s="162">
        <v>45627</v>
      </c>
      <c r="ER194" s="162">
        <v>45658</v>
      </c>
      <c r="ES194" s="162">
        <v>45689</v>
      </c>
      <c r="ET194" s="162">
        <v>45717</v>
      </c>
      <c r="EU194" s="162">
        <v>45748</v>
      </c>
      <c r="EV194" s="162">
        <v>45778</v>
      </c>
      <c r="EW194" s="162">
        <v>45809</v>
      </c>
      <c r="EX194" s="162">
        <v>45839</v>
      </c>
      <c r="EY194" s="162">
        <v>45870</v>
      </c>
      <c r="EZ194" s="162">
        <v>45901</v>
      </c>
      <c r="FA194" s="162">
        <v>45931</v>
      </c>
      <c r="FB194" s="162">
        <v>45962</v>
      </c>
      <c r="FC194" s="162">
        <v>45992</v>
      </c>
      <c r="FD194" s="162">
        <v>46023</v>
      </c>
      <c r="FE194" s="162">
        <v>46054</v>
      </c>
      <c r="FF194" s="162">
        <v>46082</v>
      </c>
      <c r="FG194" s="162">
        <v>46113</v>
      </c>
      <c r="FH194" s="162">
        <v>46143</v>
      </c>
      <c r="FI194" s="162">
        <v>46174</v>
      </c>
      <c r="FJ194" s="162">
        <v>46204</v>
      </c>
      <c r="FK194" s="162">
        <v>46235</v>
      </c>
      <c r="FL194" s="162">
        <v>46266</v>
      </c>
      <c r="FM194" s="162">
        <v>46296</v>
      </c>
      <c r="FN194" s="162">
        <v>46327</v>
      </c>
      <c r="FO194" s="162">
        <v>46357</v>
      </c>
      <c r="FP194" s="162">
        <v>46388</v>
      </c>
      <c r="FQ194" s="162">
        <v>46419</v>
      </c>
      <c r="FR194" s="162">
        <v>46447</v>
      </c>
      <c r="FS194" s="162">
        <v>46478</v>
      </c>
      <c r="FT194" s="162">
        <v>46508</v>
      </c>
      <c r="FU194" s="162">
        <v>46539</v>
      </c>
      <c r="FV194" s="162">
        <v>46569</v>
      </c>
      <c r="FW194" s="162">
        <v>46600</v>
      </c>
      <c r="FX194" s="162">
        <v>46631</v>
      </c>
      <c r="FY194" s="162">
        <v>46661</v>
      </c>
      <c r="FZ194" s="162">
        <v>46692</v>
      </c>
      <c r="GA194" s="162">
        <v>46722</v>
      </c>
    </row>
    <row r="195" spans="2:183">
      <c r="B195" s="75" t="s">
        <v>7</v>
      </c>
      <c r="C195" s="163" t="s">
        <v>34</v>
      </c>
      <c r="D195" s="164">
        <v>231</v>
      </c>
      <c r="E195" s="165">
        <v>231</v>
      </c>
      <c r="F195" s="165">
        <v>231</v>
      </c>
      <c r="G195" s="165">
        <v>231</v>
      </c>
      <c r="H195" s="165">
        <v>231</v>
      </c>
      <c r="I195" s="165">
        <v>231</v>
      </c>
      <c r="J195" s="165">
        <v>231</v>
      </c>
      <c r="K195" s="165">
        <v>231</v>
      </c>
      <c r="L195" s="165">
        <v>231</v>
      </c>
      <c r="M195" s="165">
        <v>231</v>
      </c>
      <c r="N195" s="165">
        <v>231</v>
      </c>
      <c r="O195" s="165">
        <v>231</v>
      </c>
      <c r="P195" s="165">
        <v>231</v>
      </c>
      <c r="Q195" s="165">
        <v>231</v>
      </c>
      <c r="R195" s="165">
        <v>231</v>
      </c>
      <c r="S195" s="165">
        <v>231</v>
      </c>
      <c r="T195" s="165">
        <v>231</v>
      </c>
      <c r="U195" s="165">
        <v>231</v>
      </c>
      <c r="V195" s="165">
        <v>231</v>
      </c>
      <c r="W195" s="165">
        <v>231</v>
      </c>
      <c r="X195" s="165">
        <v>231</v>
      </c>
      <c r="Y195" s="165">
        <v>231</v>
      </c>
      <c r="Z195" s="165">
        <v>231</v>
      </c>
      <c r="AA195" s="165">
        <v>231</v>
      </c>
      <c r="AB195" s="165">
        <v>231</v>
      </c>
      <c r="AC195" s="165">
        <v>231</v>
      </c>
      <c r="AD195" s="165">
        <v>231</v>
      </c>
      <c r="AE195" s="165">
        <v>231</v>
      </c>
      <c r="AF195" s="165">
        <v>231</v>
      </c>
      <c r="AG195" s="165">
        <v>231</v>
      </c>
      <c r="AH195" s="165">
        <v>231</v>
      </c>
      <c r="AI195" s="165">
        <v>231</v>
      </c>
      <c r="AJ195" s="165">
        <v>231</v>
      </c>
      <c r="AK195" s="165">
        <v>231</v>
      </c>
      <c r="AL195" s="165">
        <v>231</v>
      </c>
      <c r="AM195" s="165">
        <v>231</v>
      </c>
      <c r="AN195" s="165">
        <v>231</v>
      </c>
      <c r="AO195" s="165">
        <v>231</v>
      </c>
      <c r="AP195" s="165">
        <v>231</v>
      </c>
      <c r="AQ195" s="165">
        <v>231</v>
      </c>
      <c r="AR195" s="165">
        <v>231</v>
      </c>
      <c r="AS195" s="165">
        <v>231</v>
      </c>
      <c r="AT195" s="165">
        <v>231</v>
      </c>
      <c r="AU195" s="165">
        <v>231</v>
      </c>
      <c r="AV195" s="165">
        <v>231</v>
      </c>
      <c r="AW195" s="165">
        <v>231</v>
      </c>
      <c r="AX195" s="165">
        <v>231</v>
      </c>
      <c r="AY195" s="165">
        <v>231</v>
      </c>
      <c r="AZ195" s="165">
        <v>231</v>
      </c>
      <c r="BA195" s="165">
        <v>231</v>
      </c>
      <c r="BB195" s="165">
        <v>231</v>
      </c>
      <c r="BC195" s="165">
        <v>231</v>
      </c>
      <c r="BD195" s="165">
        <v>231</v>
      </c>
      <c r="BE195" s="165">
        <v>231</v>
      </c>
      <c r="BF195" s="165">
        <v>231</v>
      </c>
      <c r="BG195" s="165">
        <v>231</v>
      </c>
      <c r="BH195" s="165">
        <v>231</v>
      </c>
      <c r="BI195" s="165">
        <v>231</v>
      </c>
      <c r="BJ195" s="165">
        <v>231</v>
      </c>
      <c r="BK195" s="165">
        <v>231</v>
      </c>
      <c r="BL195" s="165">
        <v>231</v>
      </c>
      <c r="BM195" s="165">
        <v>231</v>
      </c>
      <c r="BN195" s="165">
        <v>231</v>
      </c>
      <c r="BO195" s="165">
        <v>231</v>
      </c>
      <c r="BP195" s="165">
        <v>231</v>
      </c>
      <c r="BQ195" s="165">
        <v>231</v>
      </c>
      <c r="BR195" s="165">
        <v>231</v>
      </c>
      <c r="BS195" s="165">
        <v>231</v>
      </c>
      <c r="BT195" s="165">
        <v>231</v>
      </c>
      <c r="BU195" s="165">
        <v>231</v>
      </c>
      <c r="BV195" s="165">
        <v>231</v>
      </c>
      <c r="BW195" s="165">
        <v>231</v>
      </c>
      <c r="BX195" s="165">
        <v>231</v>
      </c>
      <c r="BY195" s="165">
        <v>231</v>
      </c>
      <c r="BZ195" s="165">
        <v>231</v>
      </c>
      <c r="CA195" s="165">
        <v>231</v>
      </c>
      <c r="CB195" s="165">
        <v>231</v>
      </c>
      <c r="CC195" s="165">
        <v>231</v>
      </c>
      <c r="CD195" s="165">
        <v>231</v>
      </c>
      <c r="CE195" s="165">
        <v>231</v>
      </c>
      <c r="CF195" s="165">
        <v>231</v>
      </c>
      <c r="CG195" s="165">
        <v>231</v>
      </c>
      <c r="CH195" s="165">
        <v>231</v>
      </c>
      <c r="CI195" s="165">
        <v>231</v>
      </c>
      <c r="CJ195" s="165">
        <v>231</v>
      </c>
      <c r="CK195" s="165">
        <v>231</v>
      </c>
      <c r="CL195" s="165">
        <v>231</v>
      </c>
      <c r="CM195" s="165">
        <v>231</v>
      </c>
      <c r="CN195" s="165">
        <v>231</v>
      </c>
      <c r="CO195" s="165">
        <v>231</v>
      </c>
      <c r="CP195" s="165">
        <v>231</v>
      </c>
      <c r="CQ195" s="165">
        <v>231</v>
      </c>
      <c r="CR195" s="165">
        <v>231</v>
      </c>
      <c r="CS195" s="165">
        <v>231</v>
      </c>
      <c r="CT195" s="165">
        <v>231</v>
      </c>
      <c r="CU195" s="165">
        <v>231</v>
      </c>
      <c r="CV195" s="165">
        <v>231</v>
      </c>
      <c r="CW195" s="165">
        <v>231</v>
      </c>
      <c r="CX195" s="165">
        <v>231</v>
      </c>
      <c r="CY195" s="165">
        <v>231</v>
      </c>
      <c r="CZ195" s="165">
        <v>231</v>
      </c>
      <c r="DA195" s="165">
        <v>231</v>
      </c>
      <c r="DB195" s="165">
        <v>231</v>
      </c>
      <c r="DC195" s="165">
        <v>231</v>
      </c>
      <c r="DD195" s="165">
        <v>231</v>
      </c>
      <c r="DE195" s="165">
        <v>231</v>
      </c>
      <c r="DF195" s="165">
        <v>231</v>
      </c>
      <c r="DG195" s="165">
        <v>231</v>
      </c>
      <c r="DH195" s="165">
        <v>231</v>
      </c>
      <c r="DI195" s="165">
        <v>231</v>
      </c>
      <c r="DJ195" s="165">
        <v>231</v>
      </c>
      <c r="DK195" s="165">
        <v>231</v>
      </c>
      <c r="DL195" s="165">
        <v>231</v>
      </c>
      <c r="DM195" s="165">
        <v>231</v>
      </c>
      <c r="DN195" s="165">
        <v>231</v>
      </c>
      <c r="DO195" s="165">
        <v>231</v>
      </c>
      <c r="DP195" s="165">
        <v>231</v>
      </c>
      <c r="DQ195" s="165">
        <v>231</v>
      </c>
      <c r="DR195" s="165">
        <v>231</v>
      </c>
      <c r="DS195" s="165">
        <v>231</v>
      </c>
      <c r="DT195" s="165">
        <v>231</v>
      </c>
      <c r="DU195" s="165">
        <v>231</v>
      </c>
      <c r="DV195" s="165">
        <v>231</v>
      </c>
      <c r="DW195" s="165">
        <v>231</v>
      </c>
      <c r="DX195" s="165">
        <v>231</v>
      </c>
      <c r="DY195" s="165">
        <v>231</v>
      </c>
      <c r="DZ195" s="165">
        <v>231</v>
      </c>
      <c r="EA195" s="165">
        <v>231</v>
      </c>
      <c r="EB195" s="165">
        <v>231</v>
      </c>
      <c r="EC195" s="165">
        <v>231</v>
      </c>
      <c r="ED195" s="165">
        <v>231</v>
      </c>
      <c r="EE195" s="165">
        <v>231</v>
      </c>
      <c r="EF195" s="165">
        <v>231</v>
      </c>
      <c r="EG195" s="165">
        <v>231</v>
      </c>
      <c r="EH195" s="165">
        <v>231</v>
      </c>
      <c r="EI195" s="165">
        <v>231</v>
      </c>
      <c r="EJ195" s="165">
        <v>231</v>
      </c>
      <c r="EK195" s="165">
        <v>231</v>
      </c>
      <c r="EL195" s="165">
        <v>231</v>
      </c>
      <c r="EM195" s="165">
        <v>231</v>
      </c>
      <c r="EN195" s="165">
        <v>231</v>
      </c>
      <c r="EO195" s="165">
        <v>231</v>
      </c>
      <c r="EP195" s="165">
        <v>231</v>
      </c>
      <c r="EQ195" s="165">
        <v>231</v>
      </c>
      <c r="ER195" s="165">
        <v>231</v>
      </c>
      <c r="ES195" s="165">
        <v>231</v>
      </c>
      <c r="ET195" s="165">
        <v>231</v>
      </c>
      <c r="EU195" s="165">
        <v>231</v>
      </c>
      <c r="EV195" s="165">
        <v>231</v>
      </c>
      <c r="EW195" s="165">
        <v>231</v>
      </c>
      <c r="EX195" s="165">
        <v>231</v>
      </c>
      <c r="EY195" s="165">
        <v>231</v>
      </c>
      <c r="EZ195" s="165">
        <v>231</v>
      </c>
      <c r="FA195" s="165">
        <v>231</v>
      </c>
      <c r="FB195" s="165">
        <v>231</v>
      </c>
      <c r="FC195" s="165">
        <v>231</v>
      </c>
      <c r="FD195" s="165">
        <v>231</v>
      </c>
      <c r="FE195" s="165">
        <v>231</v>
      </c>
      <c r="FF195" s="165">
        <v>231</v>
      </c>
      <c r="FG195" s="165">
        <v>231</v>
      </c>
      <c r="FH195" s="165">
        <v>231</v>
      </c>
      <c r="FI195" s="165">
        <v>231</v>
      </c>
      <c r="FJ195" s="165">
        <v>231</v>
      </c>
      <c r="FK195" s="165">
        <v>231</v>
      </c>
      <c r="FL195" s="165">
        <v>231</v>
      </c>
      <c r="FM195" s="165">
        <v>231</v>
      </c>
      <c r="FN195" s="165">
        <v>231</v>
      </c>
      <c r="FO195" s="165">
        <v>231</v>
      </c>
      <c r="FP195" s="165">
        <v>231</v>
      </c>
      <c r="FQ195" s="165">
        <v>231</v>
      </c>
      <c r="FR195" s="165">
        <v>231</v>
      </c>
      <c r="FS195" s="165">
        <v>231</v>
      </c>
      <c r="FT195" s="165">
        <v>231</v>
      </c>
      <c r="FU195" s="165">
        <v>231</v>
      </c>
      <c r="FV195" s="165">
        <v>231</v>
      </c>
      <c r="FW195" s="165">
        <v>231</v>
      </c>
      <c r="FX195" s="165">
        <v>231</v>
      </c>
      <c r="FY195" s="165">
        <v>231</v>
      </c>
      <c r="FZ195" s="165">
        <v>231</v>
      </c>
      <c r="GA195" s="165">
        <v>231</v>
      </c>
    </row>
    <row r="196" spans="2:183">
      <c r="B196" s="96" t="s">
        <v>7</v>
      </c>
      <c r="C196" s="166" t="s">
        <v>35</v>
      </c>
      <c r="D196" s="167">
        <v>75841.284162895929</v>
      </c>
      <c r="E196" s="168">
        <v>68419.032579185514</v>
      </c>
      <c r="F196" s="168">
        <v>72931.832579185517</v>
      </c>
      <c r="G196" s="168">
        <v>70993.976470588241</v>
      </c>
      <c r="H196" s="168">
        <v>74297.183257918558</v>
      </c>
      <c r="I196" s="168">
        <v>70736.199095022617</v>
      </c>
      <c r="J196" s="168">
        <v>74056.266968325799</v>
      </c>
      <c r="K196" s="168">
        <v>74116.787330316743</v>
      </c>
      <c r="L196" s="168">
        <v>70053.461538461532</v>
      </c>
      <c r="M196" s="168">
        <v>74336.272398190049</v>
      </c>
      <c r="N196" s="168">
        <v>71181.792760180993</v>
      </c>
      <c r="O196" s="168">
        <v>74355.429864253383</v>
      </c>
      <c r="P196" s="168">
        <v>76972.030769230769</v>
      </c>
      <c r="Q196" s="168">
        <v>69450.809049773758</v>
      </c>
      <c r="R196" s="168">
        <v>33130.927601809955</v>
      </c>
      <c r="S196" s="168">
        <v>54709.185520361993</v>
      </c>
      <c r="T196" s="168">
        <v>74230.938914027152</v>
      </c>
      <c r="U196" s="168">
        <v>71374.225339366516</v>
      </c>
      <c r="V196" s="168">
        <v>74275.616289592755</v>
      </c>
      <c r="W196" s="168">
        <v>74519.570135746617</v>
      </c>
      <c r="X196" s="168">
        <v>70147.324886877832</v>
      </c>
      <c r="Y196" s="168">
        <v>73208.433484162902</v>
      </c>
      <c r="Z196" s="168">
        <v>71153.382352941175</v>
      </c>
      <c r="AA196" s="168">
        <v>73837.590497737561</v>
      </c>
      <c r="AB196" s="168">
        <v>74345.871040723985</v>
      </c>
      <c r="AC196" s="168">
        <v>67697.613122171941</v>
      </c>
      <c r="AD196" s="168">
        <v>72584.242081447956</v>
      </c>
      <c r="AE196" s="168">
        <v>69636.821266968327</v>
      </c>
      <c r="AF196" s="168">
        <v>72494.077828054287</v>
      </c>
      <c r="AG196" s="168">
        <v>71009.745701357475</v>
      </c>
      <c r="AH196" s="168">
        <v>73747.913122171944</v>
      </c>
      <c r="AI196" s="168">
        <v>73903.444343891402</v>
      </c>
      <c r="AJ196" s="168">
        <v>69374.293212669683</v>
      </c>
      <c r="AK196" s="168">
        <v>72336.442533936643</v>
      </c>
      <c r="AL196" s="168">
        <v>70547.935746606337</v>
      </c>
      <c r="AM196" s="168">
        <v>71711.561085972848</v>
      </c>
      <c r="AN196" s="168">
        <v>73329.507692307699</v>
      </c>
      <c r="AO196" s="168">
        <v>69925.226244343896</v>
      </c>
      <c r="AP196" s="168">
        <v>9487.2452488687777</v>
      </c>
      <c r="AQ196" s="168">
        <v>6872.8104072398191</v>
      </c>
      <c r="AR196" s="168">
        <v>72516.787330316743</v>
      </c>
      <c r="AS196" s="168">
        <v>70929.190950226242</v>
      </c>
      <c r="AT196" s="168">
        <v>73714.038461538468</v>
      </c>
      <c r="AU196" s="168">
        <v>74498.212669683257</v>
      </c>
      <c r="AV196" s="168">
        <v>69562.765610859715</v>
      </c>
      <c r="AW196" s="168">
        <v>72242.217194570141</v>
      </c>
      <c r="AX196" s="168">
        <v>70024.63800904977</v>
      </c>
      <c r="AY196" s="168">
        <v>71224.343891402721</v>
      </c>
      <c r="AZ196" s="168">
        <v>73540.135746606335</v>
      </c>
      <c r="BA196" s="168">
        <v>67124.145701357469</v>
      </c>
      <c r="BB196" s="168">
        <v>71445.690045248863</v>
      </c>
      <c r="BC196" s="168">
        <v>67974.140271493205</v>
      </c>
      <c r="BD196" s="168">
        <v>71954.536199095019</v>
      </c>
      <c r="BE196" s="168">
        <v>70207.584615384607</v>
      </c>
      <c r="BF196" s="168">
        <v>72696.216289592761</v>
      </c>
      <c r="BG196" s="168">
        <v>73594.666063348413</v>
      </c>
      <c r="BH196" s="168">
        <v>68206.357466063346</v>
      </c>
      <c r="BI196" s="168">
        <v>71349.123076923075</v>
      </c>
      <c r="BJ196" s="168">
        <v>69062.907239819004</v>
      </c>
      <c r="BK196" s="168">
        <v>71076.476018099551</v>
      </c>
      <c r="BL196" s="168">
        <v>74306.476018099551</v>
      </c>
      <c r="BM196" s="168">
        <v>68060.916289592758</v>
      </c>
      <c r="BN196" s="168">
        <v>37166.329411764702</v>
      </c>
      <c r="BO196" s="168">
        <v>55649.63800904977</v>
      </c>
      <c r="BP196" s="168">
        <v>73245.463800904981</v>
      </c>
      <c r="BQ196" s="168">
        <v>71181.459276018097</v>
      </c>
      <c r="BR196" s="168">
        <v>74845.955656108606</v>
      </c>
      <c r="BS196" s="168">
        <v>75289.332579185517</v>
      </c>
      <c r="BT196" s="168">
        <v>70308.026244343899</v>
      </c>
      <c r="BU196" s="168">
        <v>74533.144796380089</v>
      </c>
      <c r="BV196" s="168">
        <v>73087.720361990941</v>
      </c>
      <c r="BW196" s="168">
        <v>75863.557466063357</v>
      </c>
      <c r="BX196" s="168">
        <v>78383.303167420818</v>
      </c>
      <c r="BY196" s="168">
        <v>71408.088235294112</v>
      </c>
      <c r="BZ196" s="168">
        <v>76809.496832579185</v>
      </c>
      <c r="CA196" s="168">
        <v>74069.694570135747</v>
      </c>
      <c r="CB196" s="168">
        <v>76667.330316742082</v>
      </c>
      <c r="CC196" s="168">
        <v>73200.871040723985</v>
      </c>
      <c r="CD196" s="168">
        <v>78007.794117647049</v>
      </c>
      <c r="CE196" s="168">
        <v>78547.697737556562</v>
      </c>
      <c r="CF196" s="168">
        <v>75053.009049773755</v>
      </c>
      <c r="CG196" s="168">
        <v>78008.947963800907</v>
      </c>
      <c r="CH196" s="168">
        <v>77490.950226244342</v>
      </c>
      <c r="CI196" s="168">
        <v>80258.523981900449</v>
      </c>
      <c r="CJ196" s="168">
        <v>81026.080542986427</v>
      </c>
      <c r="CK196" s="168">
        <v>75764.60995475114</v>
      </c>
      <c r="CL196" s="168">
        <v>70558.580090497737</v>
      </c>
      <c r="CM196" s="168">
        <v>33011.495927601813</v>
      </c>
      <c r="CN196" s="168">
        <v>77685.859728506795</v>
      </c>
      <c r="CO196" s="168">
        <v>75945.135746606335</v>
      </c>
      <c r="CP196" s="168">
        <v>78908.026244343899</v>
      </c>
      <c r="CQ196" s="168">
        <v>79087.13800904977</v>
      </c>
      <c r="CR196" s="168">
        <v>75517.788235294123</v>
      </c>
      <c r="CS196" s="168">
        <v>78790.780542986424</v>
      </c>
      <c r="CT196" s="168">
        <v>77311.895022624434</v>
      </c>
      <c r="CU196" s="168">
        <v>80397.177375565618</v>
      </c>
      <c r="CV196" s="168">
        <v>80571.640271493205</v>
      </c>
      <c r="CW196" s="168">
        <v>73065.916289592758</v>
      </c>
      <c r="CX196" s="168">
        <v>80528.783710407239</v>
      </c>
      <c r="CY196" s="168">
        <v>75711.052036199093</v>
      </c>
      <c r="CZ196" s="168">
        <v>77854.836199095022</v>
      </c>
      <c r="DA196" s="168">
        <v>76204.361085972851</v>
      </c>
      <c r="DB196" s="168">
        <v>79126.171040723973</v>
      </c>
      <c r="DC196" s="168">
        <v>79613.393665158379</v>
      </c>
      <c r="DD196" s="168">
        <v>75016.391402714944</v>
      </c>
      <c r="DE196" s="168">
        <v>78669.61538461539</v>
      </c>
      <c r="DF196" s="168">
        <v>77575.033936651584</v>
      </c>
      <c r="DG196" s="168">
        <v>79653.314479638007</v>
      </c>
      <c r="DH196" s="168">
        <v>80510.73529411765</v>
      </c>
      <c r="DI196" s="168">
        <v>72852.539366515834</v>
      </c>
      <c r="DJ196" s="168">
        <v>80445.819909502272</v>
      </c>
      <c r="DK196" s="168">
        <v>22539.178280542983</v>
      </c>
      <c r="DL196" s="168">
        <v>77282.584615384607</v>
      </c>
      <c r="DM196" s="168">
        <v>75734.836199095022</v>
      </c>
      <c r="DN196" s="168">
        <v>79010.757918552044</v>
      </c>
      <c r="DO196" s="168">
        <v>80010.141176470599</v>
      </c>
      <c r="DP196" s="168">
        <v>74725.107692307691</v>
      </c>
      <c r="DQ196" s="168">
        <v>78849.332579185517</v>
      </c>
      <c r="DR196" s="168">
        <v>77622.403619909499</v>
      </c>
      <c r="DS196" s="168">
        <v>79504.751131221725</v>
      </c>
      <c r="DT196" s="168">
        <v>80271.657013574659</v>
      </c>
      <c r="DU196" s="168">
        <v>72604.739819004521</v>
      </c>
      <c r="DV196" s="168">
        <v>79882.692307692298</v>
      </c>
      <c r="DW196" s="168">
        <v>75509.60995475114</v>
      </c>
      <c r="DX196" s="168">
        <v>77042.901357466064</v>
      </c>
      <c r="DY196" s="168">
        <v>74964.190950226242</v>
      </c>
      <c r="DZ196" s="168">
        <v>78983.450226244342</v>
      </c>
      <c r="EA196" s="168">
        <v>79381.843891402721</v>
      </c>
      <c r="EB196" s="168">
        <v>74894.287330316743</v>
      </c>
      <c r="EC196" s="168">
        <v>78035.401809954754</v>
      </c>
      <c r="ED196" s="168">
        <v>76962.285067873294</v>
      </c>
      <c r="EE196" s="168">
        <v>79420.062443438917</v>
      </c>
      <c r="EF196" s="168">
        <v>80187.132126696844</v>
      </c>
      <c r="EG196" s="168">
        <v>75159.270588235289</v>
      </c>
      <c r="EH196" s="168">
        <v>2646.0371040723981</v>
      </c>
      <c r="EI196" s="168">
        <v>15006.668778280544</v>
      </c>
      <c r="EJ196" s="168">
        <v>76981.37466063349</v>
      </c>
      <c r="EK196" s="168">
        <v>75077.273755656104</v>
      </c>
      <c r="EL196" s="168">
        <v>79231.284162895929</v>
      </c>
      <c r="EM196" s="168">
        <v>79435.882352941175</v>
      </c>
      <c r="EN196" s="168">
        <v>75000.090497737561</v>
      </c>
      <c r="EO196" s="168">
        <v>78135.356561085966</v>
      </c>
      <c r="EP196" s="168">
        <v>76767.081447963807</v>
      </c>
      <c r="EQ196" s="168">
        <v>79747.064253393663</v>
      </c>
      <c r="ER196" s="168">
        <v>79327.070135746617</v>
      </c>
      <c r="ES196" s="168">
        <v>71619.864253393665</v>
      </c>
      <c r="ET196" s="168">
        <v>78090.050678733038</v>
      </c>
      <c r="EU196" s="168">
        <v>73425.667420814483</v>
      </c>
      <c r="EV196" s="168">
        <v>75945.113122171941</v>
      </c>
      <c r="EW196" s="168">
        <v>73953.416289592758</v>
      </c>
      <c r="EX196" s="168">
        <v>77705.814479638007</v>
      </c>
      <c r="EY196" s="168">
        <v>78434.389140271494</v>
      </c>
      <c r="EZ196" s="168">
        <v>73373.715837104071</v>
      </c>
      <c r="FA196" s="168">
        <v>76678.456108597282</v>
      </c>
      <c r="FB196" s="168">
        <v>76247.516742081454</v>
      </c>
      <c r="FC196" s="168">
        <v>78251.662895927613</v>
      </c>
      <c r="FD196" s="168">
        <v>78034.049773755658</v>
      </c>
      <c r="FE196" s="168">
        <v>70798.947963800907</v>
      </c>
      <c r="FF196" s="168">
        <v>32319.490950226245</v>
      </c>
      <c r="FG196" s="168">
        <v>65742.975113122171</v>
      </c>
      <c r="FH196" s="168">
        <v>75326.798642533948</v>
      </c>
      <c r="FI196" s="168">
        <v>73504.937556561083</v>
      </c>
      <c r="FJ196" s="168">
        <v>77479.898190045249</v>
      </c>
      <c r="FK196" s="168">
        <v>77832.692307692298</v>
      </c>
      <c r="FL196" s="168">
        <v>72900.209049773752</v>
      </c>
      <c r="FM196" s="168">
        <v>76492.183257918558</v>
      </c>
      <c r="FN196" s="168">
        <v>75027.12126696833</v>
      </c>
      <c r="FO196" s="168">
        <v>78096.538461538468</v>
      </c>
      <c r="FP196" s="168">
        <v>77856.148416289594</v>
      </c>
      <c r="FQ196" s="168">
        <v>70635.690045248863</v>
      </c>
      <c r="FR196" s="168">
        <v>76653.139366515825</v>
      </c>
      <c r="FS196" s="168">
        <v>73451.391402714944</v>
      </c>
      <c r="FT196" s="168">
        <v>75522.008144796389</v>
      </c>
      <c r="FU196" s="168">
        <v>73842.420814479628</v>
      </c>
      <c r="FV196" s="168">
        <v>77872.053393665163</v>
      </c>
      <c r="FW196" s="168">
        <v>77144.892307692309</v>
      </c>
      <c r="FX196" s="168">
        <v>73043.399095022614</v>
      </c>
      <c r="FY196" s="168">
        <v>75441.589140271506</v>
      </c>
      <c r="FZ196" s="168">
        <v>74985.99547511313</v>
      </c>
      <c r="GA196" s="168">
        <v>78416.832579185517</v>
      </c>
    </row>
    <row r="197" spans="2:183">
      <c r="B197" s="96" t="s">
        <v>7</v>
      </c>
      <c r="C197" s="166" t="s">
        <v>36</v>
      </c>
      <c r="D197" s="169">
        <v>152616</v>
      </c>
      <c r="E197" s="170">
        <v>137639.59</v>
      </c>
      <c r="F197" s="170">
        <v>146103</v>
      </c>
      <c r="G197" s="170">
        <v>142313.98000000001</v>
      </c>
      <c r="H197" s="170">
        <v>149121</v>
      </c>
      <c r="I197" s="170">
        <v>141668</v>
      </c>
      <c r="J197" s="170">
        <v>148527</v>
      </c>
      <c r="K197" s="170">
        <v>148692</v>
      </c>
      <c r="L197" s="170">
        <v>140181.98000000001</v>
      </c>
      <c r="M197" s="170">
        <v>149213</v>
      </c>
      <c r="N197" s="170">
        <v>142686</v>
      </c>
      <c r="O197" s="170">
        <v>149262</v>
      </c>
      <c r="P197" s="170">
        <v>155106</v>
      </c>
      <c r="Q197" s="170">
        <v>139950.59</v>
      </c>
      <c r="R197" s="170">
        <v>66397.8</v>
      </c>
      <c r="S197" s="170">
        <v>109660</v>
      </c>
      <c r="T197" s="170">
        <v>148965</v>
      </c>
      <c r="U197" s="170">
        <v>143092.98000000001</v>
      </c>
      <c r="V197" s="170">
        <v>149031</v>
      </c>
      <c r="W197" s="170">
        <v>149534</v>
      </c>
      <c r="X197" s="170">
        <v>140390.98000000001</v>
      </c>
      <c r="Y197" s="170">
        <v>146679</v>
      </c>
      <c r="Z197" s="170">
        <v>142616</v>
      </c>
      <c r="AA197" s="170">
        <v>148110</v>
      </c>
      <c r="AB197" s="170">
        <v>149286</v>
      </c>
      <c r="AC197" s="170">
        <v>135991.59</v>
      </c>
      <c r="AD197" s="170">
        <v>145314</v>
      </c>
      <c r="AE197" s="170">
        <v>139277</v>
      </c>
      <c r="AF197" s="170">
        <v>145108</v>
      </c>
      <c r="AG197" s="170">
        <v>142334.98000000001</v>
      </c>
      <c r="AH197" s="170">
        <v>147876</v>
      </c>
      <c r="AI197" s="170">
        <v>148232</v>
      </c>
      <c r="AJ197" s="170">
        <v>138627</v>
      </c>
      <c r="AK197" s="170">
        <v>144747</v>
      </c>
      <c r="AL197" s="170">
        <v>141264.98000000001</v>
      </c>
      <c r="AM197" s="170">
        <v>143427</v>
      </c>
      <c r="AN197" s="170">
        <v>146963</v>
      </c>
      <c r="AO197" s="170">
        <v>140419.28</v>
      </c>
      <c r="AP197" s="170">
        <v>19020</v>
      </c>
      <c r="AQ197" s="170">
        <v>13716.1</v>
      </c>
      <c r="AR197" s="170">
        <v>145169</v>
      </c>
      <c r="AS197" s="170">
        <v>142155</v>
      </c>
      <c r="AT197" s="170">
        <v>147810</v>
      </c>
      <c r="AU197" s="170">
        <v>149518</v>
      </c>
      <c r="AV197" s="170">
        <v>139095</v>
      </c>
      <c r="AW197" s="170">
        <v>144538</v>
      </c>
      <c r="AX197" s="170">
        <v>140196</v>
      </c>
      <c r="AY197" s="170">
        <v>142316</v>
      </c>
      <c r="AZ197" s="170">
        <v>148938</v>
      </c>
      <c r="BA197" s="170">
        <v>136075.59</v>
      </c>
      <c r="BB197" s="170">
        <v>144222</v>
      </c>
      <c r="BC197" s="170">
        <v>136930</v>
      </c>
      <c r="BD197" s="170">
        <v>145372</v>
      </c>
      <c r="BE197" s="170">
        <v>141978</v>
      </c>
      <c r="BF197" s="170">
        <v>147012</v>
      </c>
      <c r="BG197" s="170">
        <v>149042</v>
      </c>
      <c r="BH197" s="170">
        <v>137455</v>
      </c>
      <c r="BI197" s="170">
        <v>143994</v>
      </c>
      <c r="BJ197" s="170">
        <v>139470</v>
      </c>
      <c r="BK197" s="170">
        <v>143403</v>
      </c>
      <c r="BL197" s="170">
        <v>149916</v>
      </c>
      <c r="BM197" s="170">
        <v>137539.59</v>
      </c>
      <c r="BN197" s="170">
        <v>74708.2</v>
      </c>
      <c r="BO197" s="170">
        <v>111811</v>
      </c>
      <c r="BP197" s="170">
        <v>147483</v>
      </c>
      <c r="BQ197" s="170">
        <v>143424</v>
      </c>
      <c r="BR197" s="170">
        <v>151098</v>
      </c>
      <c r="BS197" s="170">
        <v>152040</v>
      </c>
      <c r="BT197" s="170">
        <v>141480</v>
      </c>
      <c r="BU197" s="170">
        <v>150330</v>
      </c>
      <c r="BV197" s="170">
        <v>147790</v>
      </c>
      <c r="BW197" s="170">
        <v>153472</v>
      </c>
      <c r="BX197" s="170">
        <v>158254</v>
      </c>
      <c r="BY197" s="170">
        <v>144203.59</v>
      </c>
      <c r="BZ197" s="170">
        <v>154790</v>
      </c>
      <c r="CA197" s="170">
        <v>149087.98000000001</v>
      </c>
      <c r="CB197" s="170">
        <v>154308</v>
      </c>
      <c r="CC197" s="170">
        <v>147099</v>
      </c>
      <c r="CD197" s="170">
        <v>157248</v>
      </c>
      <c r="CE197" s="170">
        <v>158457</v>
      </c>
      <c r="CF197" s="170">
        <v>151265.98000000001</v>
      </c>
      <c r="CG197" s="170">
        <v>157389</v>
      </c>
      <c r="CH197" s="170">
        <v>156612</v>
      </c>
      <c r="CI197" s="170">
        <v>162267</v>
      </c>
      <c r="CJ197" s="170">
        <v>163977</v>
      </c>
      <c r="CK197" s="170">
        <v>153341.29999999999</v>
      </c>
      <c r="CL197" s="170">
        <v>142809</v>
      </c>
      <c r="CM197" s="170">
        <v>66659</v>
      </c>
      <c r="CN197" s="170">
        <v>156606</v>
      </c>
      <c r="CO197" s="170">
        <v>153275.98000000001</v>
      </c>
      <c r="CP197" s="170">
        <v>159267</v>
      </c>
      <c r="CQ197" s="170">
        <v>159657</v>
      </c>
      <c r="CR197" s="170">
        <v>152295</v>
      </c>
      <c r="CS197" s="170">
        <v>159090</v>
      </c>
      <c r="CT197" s="170">
        <v>156215.98000000001</v>
      </c>
      <c r="CU197" s="170">
        <v>162573</v>
      </c>
      <c r="CV197" s="170">
        <v>162975</v>
      </c>
      <c r="CW197" s="170">
        <v>147836.59</v>
      </c>
      <c r="CX197" s="170">
        <v>162882</v>
      </c>
      <c r="CY197" s="170">
        <v>152759</v>
      </c>
      <c r="CZ197" s="170">
        <v>156991</v>
      </c>
      <c r="DA197" s="170">
        <v>153783</v>
      </c>
      <c r="DB197" s="170">
        <v>159748</v>
      </c>
      <c r="DC197" s="170">
        <v>160821</v>
      </c>
      <c r="DD197" s="170">
        <v>151186</v>
      </c>
      <c r="DE197" s="170">
        <v>158808</v>
      </c>
      <c r="DF197" s="170">
        <v>156820.98000000001</v>
      </c>
      <c r="DG197" s="170">
        <v>160944</v>
      </c>
      <c r="DH197" s="170">
        <v>162831</v>
      </c>
      <c r="DI197" s="170">
        <v>147351.59</v>
      </c>
      <c r="DJ197" s="170">
        <v>162702</v>
      </c>
      <c r="DK197" s="170">
        <v>45447</v>
      </c>
      <c r="DL197" s="170">
        <v>155714</v>
      </c>
      <c r="DM197" s="170">
        <v>152759</v>
      </c>
      <c r="DN197" s="170">
        <v>159489</v>
      </c>
      <c r="DO197" s="170">
        <v>161700</v>
      </c>
      <c r="DP197" s="170">
        <v>150537</v>
      </c>
      <c r="DQ197" s="170">
        <v>159213</v>
      </c>
      <c r="DR197" s="170">
        <v>156920</v>
      </c>
      <c r="DS197" s="170">
        <v>160620</v>
      </c>
      <c r="DT197" s="170">
        <v>162303</v>
      </c>
      <c r="DU197" s="170">
        <v>146807.59</v>
      </c>
      <c r="DV197" s="170">
        <v>161471</v>
      </c>
      <c r="DW197" s="170">
        <v>152340</v>
      </c>
      <c r="DX197" s="170">
        <v>155196</v>
      </c>
      <c r="DY197" s="170">
        <v>151065</v>
      </c>
      <c r="DZ197" s="170">
        <v>159429</v>
      </c>
      <c r="EA197" s="170">
        <v>160317</v>
      </c>
      <c r="EB197" s="170">
        <v>150903</v>
      </c>
      <c r="EC197" s="170">
        <v>157441</v>
      </c>
      <c r="ED197" s="170">
        <v>155480</v>
      </c>
      <c r="EE197" s="170">
        <v>160423</v>
      </c>
      <c r="EF197" s="170">
        <v>162108</v>
      </c>
      <c r="EG197" s="170">
        <v>151970.29999999999</v>
      </c>
      <c r="EH197" s="170">
        <v>5346</v>
      </c>
      <c r="EI197" s="170">
        <v>30244.2</v>
      </c>
      <c r="EJ197" s="170">
        <v>155038</v>
      </c>
      <c r="EK197" s="170">
        <v>151314</v>
      </c>
      <c r="EL197" s="170">
        <v>159981</v>
      </c>
      <c r="EM197" s="170">
        <v>160428</v>
      </c>
      <c r="EN197" s="170">
        <v>151142.98000000001</v>
      </c>
      <c r="EO197" s="170">
        <v>157635</v>
      </c>
      <c r="EP197" s="170">
        <v>155053</v>
      </c>
      <c r="EQ197" s="170">
        <v>161136</v>
      </c>
      <c r="ER197" s="170">
        <v>161838</v>
      </c>
      <c r="ES197" s="170">
        <v>146099.59</v>
      </c>
      <c r="ET197" s="170">
        <v>159170</v>
      </c>
      <c r="EU197" s="170">
        <v>149158</v>
      </c>
      <c r="EV197" s="170">
        <v>154290</v>
      </c>
      <c r="EW197" s="170">
        <v>150334.98000000001</v>
      </c>
      <c r="EX197" s="170">
        <v>158182</v>
      </c>
      <c r="EY197" s="170">
        <v>159822</v>
      </c>
      <c r="EZ197" s="170">
        <v>149008.98000000001</v>
      </c>
      <c r="FA197" s="170">
        <v>155977</v>
      </c>
      <c r="FB197" s="170">
        <v>155475</v>
      </c>
      <c r="FC197" s="170">
        <v>159408</v>
      </c>
      <c r="FD197" s="170">
        <v>158220</v>
      </c>
      <c r="FE197" s="170">
        <v>143603</v>
      </c>
      <c r="FF197" s="170">
        <v>65448</v>
      </c>
      <c r="FG197" s="170">
        <v>132805</v>
      </c>
      <c r="FH197" s="170">
        <v>152115</v>
      </c>
      <c r="FI197" s="170">
        <v>148528.98000000001</v>
      </c>
      <c r="FJ197" s="170">
        <v>156957</v>
      </c>
      <c r="FK197" s="170">
        <v>157743</v>
      </c>
      <c r="FL197" s="170">
        <v>147225</v>
      </c>
      <c r="FM197" s="170">
        <v>154772</v>
      </c>
      <c r="FN197" s="170">
        <v>152012.98000000001</v>
      </c>
      <c r="FO197" s="170">
        <v>158283</v>
      </c>
      <c r="FP197" s="170">
        <v>157075</v>
      </c>
      <c r="FQ197" s="170">
        <v>142514.59</v>
      </c>
      <c r="FR197" s="170">
        <v>154320</v>
      </c>
      <c r="FS197" s="170">
        <v>147690</v>
      </c>
      <c r="FT197" s="170">
        <v>151794</v>
      </c>
      <c r="FU197" s="170">
        <v>148536</v>
      </c>
      <c r="FV197" s="170">
        <v>157035</v>
      </c>
      <c r="FW197" s="170">
        <v>155375</v>
      </c>
      <c r="FX197" s="170">
        <v>146799</v>
      </c>
      <c r="FY197" s="170">
        <v>151653</v>
      </c>
      <c r="FZ197" s="170">
        <v>151162.98000000001</v>
      </c>
      <c r="GA197" s="170">
        <v>158235</v>
      </c>
    </row>
    <row r="198" spans="2:183">
      <c r="B198" s="171" t="s">
        <v>7</v>
      </c>
      <c r="C198" s="172" t="s">
        <v>95</v>
      </c>
      <c r="D198" s="83">
        <v>0.8880044686496299</v>
      </c>
      <c r="E198" s="84">
        <v>0.88667020975056687</v>
      </c>
      <c r="F198" s="84">
        <v>0.85010822510822515</v>
      </c>
      <c r="G198" s="84">
        <v>0.85566366041366049</v>
      </c>
      <c r="H198" s="84">
        <v>0.86766862170087977</v>
      </c>
      <c r="I198" s="84">
        <v>0.85177970177970175</v>
      </c>
      <c r="J198" s="84">
        <v>0.86421240050272308</v>
      </c>
      <c r="K198" s="84">
        <v>0.86517246194665554</v>
      </c>
      <c r="L198" s="84">
        <v>0.84284499759499765</v>
      </c>
      <c r="M198" s="84">
        <v>0.86820392868779961</v>
      </c>
      <c r="N198" s="84">
        <v>0.85790043290043294</v>
      </c>
      <c r="O198" s="84">
        <v>0.86848903784387654</v>
      </c>
      <c r="P198" s="84">
        <v>0.90249266862170086</v>
      </c>
      <c r="Q198" s="84">
        <v>0.90155760410224695</v>
      </c>
      <c r="R198" s="84">
        <v>0.38633919843597264</v>
      </c>
      <c r="S198" s="84">
        <v>0.65933140933140932</v>
      </c>
      <c r="T198" s="84">
        <v>0.86676092724479825</v>
      </c>
      <c r="U198" s="84">
        <v>0.86034740259740261</v>
      </c>
      <c r="V198" s="84">
        <v>0.86714495182237117</v>
      </c>
      <c r="W198" s="84">
        <v>0.87007168458781359</v>
      </c>
      <c r="X198" s="84">
        <v>0.84410161135161144</v>
      </c>
      <c r="Y198" s="84">
        <v>0.85345971233068008</v>
      </c>
      <c r="Z198" s="84">
        <v>0.85747955747955751</v>
      </c>
      <c r="AA198" s="84">
        <v>0.86178606339896657</v>
      </c>
      <c r="AB198" s="84">
        <v>0.86862868314481223</v>
      </c>
      <c r="AC198" s="84">
        <v>0.87605384199134195</v>
      </c>
      <c r="AD198" s="84">
        <v>0.8455173858399665</v>
      </c>
      <c r="AE198" s="84">
        <v>0.83740379990379987</v>
      </c>
      <c r="AF198" s="84">
        <v>0.84431876367360237</v>
      </c>
      <c r="AG198" s="84">
        <v>0.85578992303992307</v>
      </c>
      <c r="AH198" s="84">
        <v>0.86042452171484429</v>
      </c>
      <c r="AI198" s="84">
        <v>0.86249592701205602</v>
      </c>
      <c r="AJ198" s="84">
        <v>0.83349567099567101</v>
      </c>
      <c r="AK198" s="84">
        <v>0.84221826560536239</v>
      </c>
      <c r="AL198" s="84">
        <v>0.84935654160654162</v>
      </c>
      <c r="AM198" s="84">
        <v>0.83453777405390306</v>
      </c>
      <c r="AN198" s="84">
        <v>0.85511218172508496</v>
      </c>
      <c r="AO198" s="84">
        <v>0.87338458476389513</v>
      </c>
      <c r="AP198" s="84">
        <v>0.11066890099148163</v>
      </c>
      <c r="AQ198" s="84">
        <v>8.2468133718133718E-2</v>
      </c>
      <c r="AR198" s="84">
        <v>0.84467369548014715</v>
      </c>
      <c r="AS198" s="84">
        <v>0.85470779220779225</v>
      </c>
      <c r="AT198" s="84">
        <v>0.86004049713727138</v>
      </c>
      <c r="AU198" s="84">
        <v>0.86997858772052317</v>
      </c>
      <c r="AV198" s="84">
        <v>0.83630952380952384</v>
      </c>
      <c r="AW198" s="84">
        <v>0.84100218777638136</v>
      </c>
      <c r="AX198" s="84">
        <v>0.84292929292929297</v>
      </c>
      <c r="AY198" s="84">
        <v>0.82807336033142487</v>
      </c>
      <c r="AZ198" s="84">
        <v>0.86660382628124566</v>
      </c>
      <c r="BA198" s="84">
        <v>0.87659496753246746</v>
      </c>
      <c r="BB198" s="84">
        <v>0.83916352464739563</v>
      </c>
      <c r="BC198" s="84">
        <v>0.8232924482924483</v>
      </c>
      <c r="BD198" s="84">
        <v>0.84585486198389426</v>
      </c>
      <c r="BE198" s="84">
        <v>0.85364357864357865</v>
      </c>
      <c r="BF198" s="84">
        <v>0.8553972908811619</v>
      </c>
      <c r="BG198" s="84">
        <v>0.86720895591863334</v>
      </c>
      <c r="BH198" s="84">
        <v>0.82644901394901393</v>
      </c>
      <c r="BI198" s="84">
        <v>0.83783689428850716</v>
      </c>
      <c r="BJ198" s="84">
        <v>0.83856421356421351</v>
      </c>
      <c r="BK198" s="84">
        <v>0.83439812875296748</v>
      </c>
      <c r="BL198" s="84">
        <v>0.87229437229437234</v>
      </c>
      <c r="BM198" s="84">
        <v>0.88602601267779835</v>
      </c>
      <c r="BN198" s="84">
        <v>0.43469371130661449</v>
      </c>
      <c r="BO198" s="84">
        <v>0.67226430976430973</v>
      </c>
      <c r="BP198" s="84">
        <v>0.85813782991202348</v>
      </c>
      <c r="BQ198" s="84">
        <v>0.86233766233766229</v>
      </c>
      <c r="BR198" s="84">
        <v>0.8791719033654517</v>
      </c>
      <c r="BS198" s="84">
        <v>0.88465298142717497</v>
      </c>
      <c r="BT198" s="84">
        <v>0.85064935064935066</v>
      </c>
      <c r="BU198" s="84">
        <v>0.87470325373551183</v>
      </c>
      <c r="BV198" s="84">
        <v>0.88858826358826359</v>
      </c>
      <c r="BW198" s="84">
        <v>0.89298515104966714</v>
      </c>
      <c r="BX198" s="84">
        <v>0.92080947726109019</v>
      </c>
      <c r="BY198" s="84">
        <v>0.92895530560709128</v>
      </c>
      <c r="BZ198" s="84">
        <v>0.90065400549271513</v>
      </c>
      <c r="CA198" s="84">
        <v>0.89639237614237621</v>
      </c>
      <c r="CB198" s="84">
        <v>0.89784946236559138</v>
      </c>
      <c r="CC198" s="84">
        <v>0.88443362193362196</v>
      </c>
      <c r="CD198" s="84">
        <v>0.91495601173020524</v>
      </c>
      <c r="CE198" s="84">
        <v>0.9219906437648373</v>
      </c>
      <c r="CF198" s="84">
        <v>0.90948761423761426</v>
      </c>
      <c r="CG198" s="84">
        <v>0.91577642787320201</v>
      </c>
      <c r="CH198" s="84">
        <v>0.9416305916305916</v>
      </c>
      <c r="CI198" s="84">
        <v>0.9441593352883676</v>
      </c>
      <c r="CJ198" s="84">
        <v>0.95410906298003073</v>
      </c>
      <c r="CK198" s="84">
        <v>0.9537574016022291</v>
      </c>
      <c r="CL198" s="84">
        <v>0.83094190755481079</v>
      </c>
      <c r="CM198" s="84">
        <v>0.4007876382876383</v>
      </c>
      <c r="CN198" s="84">
        <v>0.9112204999301774</v>
      </c>
      <c r="CO198" s="84">
        <v>0.9215727513227514</v>
      </c>
      <c r="CP198" s="84">
        <v>0.92670367267141462</v>
      </c>
      <c r="CQ198" s="84">
        <v>0.92897290881161854</v>
      </c>
      <c r="CR198" s="84">
        <v>0.91567460317460314</v>
      </c>
      <c r="CS198" s="84">
        <v>0.92567378857701443</v>
      </c>
      <c r="CT198" s="84">
        <v>0.93924951899951903</v>
      </c>
      <c r="CU198" s="84">
        <v>0.94593981287529671</v>
      </c>
      <c r="CV198" s="84">
        <v>0.94827887166596847</v>
      </c>
      <c r="CW198" s="84">
        <v>0.95235898526077101</v>
      </c>
      <c r="CX198" s="84">
        <v>0.94773774612484285</v>
      </c>
      <c r="CY198" s="84">
        <v>0.91846440596440593</v>
      </c>
      <c r="CZ198" s="84">
        <v>0.91346064329935295</v>
      </c>
      <c r="DA198" s="84">
        <v>0.92462121212121207</v>
      </c>
      <c r="DB198" s="84">
        <v>0.9295023972443327</v>
      </c>
      <c r="DC198" s="84">
        <v>0.93574570590699624</v>
      </c>
      <c r="DD198" s="84">
        <v>0.90900673400673404</v>
      </c>
      <c r="DE198" s="84">
        <v>0.92403295629102078</v>
      </c>
      <c r="DF198" s="84">
        <v>0.94288708513708519</v>
      </c>
      <c r="DG198" s="84">
        <v>0.93646138807429125</v>
      </c>
      <c r="DH198" s="84">
        <v>0.94744099986035468</v>
      </c>
      <c r="DI198" s="84">
        <v>0.94923462945784376</v>
      </c>
      <c r="DJ198" s="84">
        <v>0.94669040636782575</v>
      </c>
      <c r="DK198" s="84">
        <v>0.27325036075036074</v>
      </c>
      <c r="DL198" s="84">
        <v>0.90603034957873663</v>
      </c>
      <c r="DM198" s="84">
        <v>0.91846440596440593</v>
      </c>
      <c r="DN198" s="84">
        <v>0.92799539170506917</v>
      </c>
      <c r="DO198" s="84">
        <v>0.94086021505376349</v>
      </c>
      <c r="DP198" s="84">
        <v>0.90510461760461758</v>
      </c>
      <c r="DQ198" s="84">
        <v>0.92638947074430944</v>
      </c>
      <c r="DR198" s="84">
        <v>0.94348244348244348</v>
      </c>
      <c r="DS198" s="84">
        <v>0.93457617651166036</v>
      </c>
      <c r="DT198" s="84">
        <v>0.94436880323977102</v>
      </c>
      <c r="DU198" s="84">
        <v>0.94573019738198305</v>
      </c>
      <c r="DV198" s="84">
        <v>0.93952776614066935</v>
      </c>
      <c r="DW198" s="84">
        <v>0.91594516594516595</v>
      </c>
      <c r="DX198" s="84">
        <v>0.90301633850020946</v>
      </c>
      <c r="DY198" s="84">
        <v>0.90827922077922074</v>
      </c>
      <c r="DZ198" s="84">
        <v>0.92764627845273007</v>
      </c>
      <c r="EA198" s="84">
        <v>0.93281315458734815</v>
      </c>
      <c r="EB198" s="84">
        <v>0.90730519480519478</v>
      </c>
      <c r="EC198" s="84">
        <v>0.91607899269189597</v>
      </c>
      <c r="ED198" s="84">
        <v>0.93482443482443478</v>
      </c>
      <c r="EE198" s="84">
        <v>0.93342992133314717</v>
      </c>
      <c r="EF198" s="84">
        <v>0.94323418516966906</v>
      </c>
      <c r="EG198" s="84">
        <v>0.94523000945414726</v>
      </c>
      <c r="EH198" s="84">
        <v>3.1105990783410139E-2</v>
      </c>
      <c r="EI198" s="84">
        <v>0.18184343434343433</v>
      </c>
      <c r="EJ198" s="84">
        <v>0.90209700693571659</v>
      </c>
      <c r="EK198" s="84">
        <v>0.90977633477633479</v>
      </c>
      <c r="EL198" s="84">
        <v>0.93085812037424942</v>
      </c>
      <c r="EM198" s="84">
        <v>0.93345901410417542</v>
      </c>
      <c r="EN198" s="84">
        <v>0.90874807599807605</v>
      </c>
      <c r="EO198" s="84">
        <v>0.91720779220779225</v>
      </c>
      <c r="EP198" s="84">
        <v>0.93225709475709473</v>
      </c>
      <c r="EQ198" s="84">
        <v>0.9375785504817763</v>
      </c>
      <c r="ER198" s="84">
        <v>0.94166317553414325</v>
      </c>
      <c r="ES198" s="84">
        <v>0.94116928210678208</v>
      </c>
      <c r="ET198" s="84">
        <v>0.92613927291346643</v>
      </c>
      <c r="EU198" s="84">
        <v>0.89681337181337184</v>
      </c>
      <c r="EV198" s="84">
        <v>0.89774472838988972</v>
      </c>
      <c r="EW198" s="84">
        <v>0.90388997113997116</v>
      </c>
      <c r="EX198" s="84">
        <v>0.92039054135828324</v>
      </c>
      <c r="EY198" s="84">
        <v>0.92993297025555088</v>
      </c>
      <c r="EZ198" s="84">
        <v>0.8959173881673882</v>
      </c>
      <c r="FA198" s="84">
        <v>0.90756062933482284</v>
      </c>
      <c r="FB198" s="84">
        <v>0.93479437229437234</v>
      </c>
      <c r="FC198" s="84">
        <v>0.9275240888144114</v>
      </c>
      <c r="FD198" s="84">
        <v>0.92061164641809801</v>
      </c>
      <c r="FE198" s="84">
        <v>0.92508632240775102</v>
      </c>
      <c r="FF198" s="84">
        <v>0.38081273565144536</v>
      </c>
      <c r="FG198" s="84">
        <v>0.79849086099086097</v>
      </c>
      <c r="FH198" s="84">
        <v>0.88508937299259882</v>
      </c>
      <c r="FI198" s="84">
        <v>0.89303138528138537</v>
      </c>
      <c r="FJ198" s="84">
        <v>0.91326281245636087</v>
      </c>
      <c r="FK198" s="84">
        <v>0.91783619606200251</v>
      </c>
      <c r="FL198" s="84">
        <v>0.8851911976911977</v>
      </c>
      <c r="FM198" s="84">
        <v>0.90054927151701347</v>
      </c>
      <c r="FN198" s="84">
        <v>0.91397895622895631</v>
      </c>
      <c r="FO198" s="84">
        <v>0.92097821533305402</v>
      </c>
      <c r="FP198" s="84">
        <v>0.91394940185262763</v>
      </c>
      <c r="FQ198" s="84">
        <v>0.91807481704803129</v>
      </c>
      <c r="FR198" s="84">
        <v>0.89791928501605922</v>
      </c>
      <c r="FS198" s="84">
        <v>0.88798701298701299</v>
      </c>
      <c r="FT198" s="84">
        <v>0.88322161709258484</v>
      </c>
      <c r="FU198" s="84">
        <v>0.89307359307359302</v>
      </c>
      <c r="FV198" s="84">
        <v>0.91371665968440163</v>
      </c>
      <c r="FW198" s="84">
        <v>0.90405785970302099</v>
      </c>
      <c r="FX198" s="84">
        <v>0.88262987012987015</v>
      </c>
      <c r="FY198" s="84">
        <v>0.88240120094958807</v>
      </c>
      <c r="FZ198" s="84">
        <v>0.90886832611832613</v>
      </c>
      <c r="GA198" s="84">
        <v>0.92069892473118276</v>
      </c>
    </row>
    <row r="199" spans="2:183">
      <c r="B199" s="96" t="s">
        <v>7</v>
      </c>
      <c r="C199" s="166" t="s">
        <v>268</v>
      </c>
      <c r="D199" s="169">
        <v>1676092.38</v>
      </c>
      <c r="E199" s="170">
        <v>1512060.62</v>
      </c>
      <c r="F199" s="170">
        <v>1611793.5</v>
      </c>
      <c r="G199" s="170">
        <v>1568966.88</v>
      </c>
      <c r="H199" s="170">
        <v>1641967.75</v>
      </c>
      <c r="I199" s="170">
        <v>1563270</v>
      </c>
      <c r="J199" s="170">
        <v>1636643.5</v>
      </c>
      <c r="K199" s="170">
        <v>1637981</v>
      </c>
      <c r="L199" s="170">
        <v>1548181.5</v>
      </c>
      <c r="M199" s="170">
        <v>1642831.62</v>
      </c>
      <c r="N199" s="170">
        <v>1573117.62</v>
      </c>
      <c r="O199" s="170">
        <v>1643255</v>
      </c>
      <c r="P199" s="170">
        <v>1701081.88</v>
      </c>
      <c r="Q199" s="170">
        <v>1534862.88</v>
      </c>
      <c r="R199" s="170">
        <v>732193.5</v>
      </c>
      <c r="S199" s="170">
        <v>1209073</v>
      </c>
      <c r="T199" s="170">
        <v>1640503.75</v>
      </c>
      <c r="U199" s="170">
        <v>1577370.38</v>
      </c>
      <c r="V199" s="170">
        <v>1641491.12</v>
      </c>
      <c r="W199" s="170">
        <v>1646882.5</v>
      </c>
      <c r="X199" s="170">
        <v>1550255.88</v>
      </c>
      <c r="Y199" s="170">
        <v>1617906.38</v>
      </c>
      <c r="Z199" s="170">
        <v>1572489.75</v>
      </c>
      <c r="AA199" s="170">
        <v>1631810.75</v>
      </c>
      <c r="AB199" s="170">
        <v>1643043.75</v>
      </c>
      <c r="AC199" s="170">
        <v>1496117.25</v>
      </c>
      <c r="AD199" s="170">
        <v>1604111.75</v>
      </c>
      <c r="AE199" s="170">
        <v>1538973.75</v>
      </c>
      <c r="AF199" s="170">
        <v>1602119.12</v>
      </c>
      <c r="AG199" s="170">
        <v>1569315.38</v>
      </c>
      <c r="AH199" s="170">
        <v>1629828.88</v>
      </c>
      <c r="AI199" s="170">
        <v>1633266.12</v>
      </c>
      <c r="AJ199" s="170">
        <v>1533171.88</v>
      </c>
      <c r="AK199" s="170">
        <v>1598635.38</v>
      </c>
      <c r="AL199" s="170">
        <v>1559109.38</v>
      </c>
      <c r="AM199" s="170">
        <v>1584825.5</v>
      </c>
      <c r="AN199" s="170">
        <v>1620582.12</v>
      </c>
      <c r="AO199" s="170">
        <v>1545347.5</v>
      </c>
      <c r="AP199" s="170">
        <v>209668.12</v>
      </c>
      <c r="AQ199" s="170">
        <v>151889.10999999999</v>
      </c>
      <c r="AR199" s="170">
        <v>1602621</v>
      </c>
      <c r="AS199" s="170">
        <v>1567535.12</v>
      </c>
      <c r="AT199" s="170">
        <v>1629080.25</v>
      </c>
      <c r="AU199" s="170">
        <v>1646410.5</v>
      </c>
      <c r="AV199" s="170">
        <v>1537337.12</v>
      </c>
      <c r="AW199" s="170">
        <v>1596553</v>
      </c>
      <c r="AX199" s="170">
        <v>1547544.5</v>
      </c>
      <c r="AY199" s="170">
        <v>1574058</v>
      </c>
      <c r="AZ199" s="170">
        <v>1625237</v>
      </c>
      <c r="BA199" s="170">
        <v>1483443.62</v>
      </c>
      <c r="BB199" s="170">
        <v>1578949.75</v>
      </c>
      <c r="BC199" s="170">
        <v>1502228.5</v>
      </c>
      <c r="BD199" s="170">
        <v>1590195.25</v>
      </c>
      <c r="BE199" s="170">
        <v>1551587.62</v>
      </c>
      <c r="BF199" s="170">
        <v>1606586.38</v>
      </c>
      <c r="BG199" s="170">
        <v>1626442.12</v>
      </c>
      <c r="BH199" s="170">
        <v>1507360.5</v>
      </c>
      <c r="BI199" s="170">
        <v>1576815.62</v>
      </c>
      <c r="BJ199" s="170">
        <v>1526290.25</v>
      </c>
      <c r="BK199" s="170">
        <v>1570790.12</v>
      </c>
      <c r="BL199" s="170">
        <v>1642173.12</v>
      </c>
      <c r="BM199" s="170">
        <v>1504146.25</v>
      </c>
      <c r="BN199" s="170">
        <v>821375.88</v>
      </c>
      <c r="BO199" s="170">
        <v>1229857</v>
      </c>
      <c r="BP199" s="170">
        <v>1618724.75</v>
      </c>
      <c r="BQ199" s="170">
        <v>1573110.25</v>
      </c>
      <c r="BR199" s="170">
        <v>1654095.62</v>
      </c>
      <c r="BS199" s="170">
        <v>1663894.25</v>
      </c>
      <c r="BT199" s="170">
        <v>1553807.38</v>
      </c>
      <c r="BU199" s="170">
        <v>1647182.5</v>
      </c>
      <c r="BV199" s="170">
        <v>1615238.62</v>
      </c>
      <c r="BW199" s="170">
        <v>1676584.62</v>
      </c>
      <c r="BX199" s="170">
        <v>1732271</v>
      </c>
      <c r="BY199" s="170">
        <v>1578118.75</v>
      </c>
      <c r="BZ199" s="170">
        <v>1697489.88</v>
      </c>
      <c r="CA199" s="170">
        <v>1636940.25</v>
      </c>
      <c r="CB199" s="170">
        <v>1694348</v>
      </c>
      <c r="CC199" s="170">
        <v>1617739.25</v>
      </c>
      <c r="CD199" s="170">
        <v>1723972.25</v>
      </c>
      <c r="CE199" s="170">
        <v>1735904.12</v>
      </c>
      <c r="CF199" s="170">
        <v>1658671.5</v>
      </c>
      <c r="CG199" s="170">
        <v>1723997.75</v>
      </c>
      <c r="CH199" s="170">
        <v>1712550</v>
      </c>
      <c r="CI199" s="170">
        <v>1773713.38</v>
      </c>
      <c r="CJ199" s="170">
        <v>1790676.38</v>
      </c>
      <c r="CK199" s="170">
        <v>1674397.88</v>
      </c>
      <c r="CL199" s="170">
        <v>1559344.62</v>
      </c>
      <c r="CM199" s="170">
        <v>729554.06</v>
      </c>
      <c r="CN199" s="170">
        <v>1716857.5</v>
      </c>
      <c r="CO199" s="170">
        <v>1678387.5</v>
      </c>
      <c r="CP199" s="170">
        <v>1743867.38</v>
      </c>
      <c r="CQ199" s="170">
        <v>1747825.75</v>
      </c>
      <c r="CR199" s="170">
        <v>1668943.12</v>
      </c>
      <c r="CS199" s="170">
        <v>1741276.25</v>
      </c>
      <c r="CT199" s="170">
        <v>1708592.88</v>
      </c>
      <c r="CU199" s="170">
        <v>1776777.62</v>
      </c>
      <c r="CV199" s="170">
        <v>1780633.25</v>
      </c>
      <c r="CW199" s="170">
        <v>1614756.75</v>
      </c>
      <c r="CX199" s="170">
        <v>1779686.12</v>
      </c>
      <c r="CY199" s="170">
        <v>1673214.25</v>
      </c>
      <c r="CZ199" s="170">
        <v>1720591.88</v>
      </c>
      <c r="DA199" s="170">
        <v>1684116.38</v>
      </c>
      <c r="DB199" s="170">
        <v>1748688.38</v>
      </c>
      <c r="DC199" s="170">
        <v>1759456</v>
      </c>
      <c r="DD199" s="170">
        <v>1657862.25</v>
      </c>
      <c r="DE199" s="170">
        <v>1738598.5</v>
      </c>
      <c r="DF199" s="170">
        <v>1714408.25</v>
      </c>
      <c r="DG199" s="170">
        <v>1760338.25</v>
      </c>
      <c r="DH199" s="170">
        <v>1779287.25</v>
      </c>
      <c r="DI199" s="170">
        <v>1610041.12</v>
      </c>
      <c r="DJ199" s="170">
        <v>1777852.62</v>
      </c>
      <c r="DK199" s="170">
        <v>498115.84000000003</v>
      </c>
      <c r="DL199" s="170">
        <v>1707945.12</v>
      </c>
      <c r="DM199" s="170">
        <v>1673739.88</v>
      </c>
      <c r="DN199" s="170">
        <v>1746137.75</v>
      </c>
      <c r="DO199" s="170">
        <v>1768224.12</v>
      </c>
      <c r="DP199" s="170">
        <v>1651424.88</v>
      </c>
      <c r="DQ199" s="170">
        <v>1742570.25</v>
      </c>
      <c r="DR199" s="170">
        <v>1715455.12</v>
      </c>
      <c r="DS199" s="170">
        <v>1757055</v>
      </c>
      <c r="DT199" s="170">
        <v>1774003.62</v>
      </c>
      <c r="DU199" s="170">
        <v>1604564.75</v>
      </c>
      <c r="DV199" s="170">
        <v>1765407.5</v>
      </c>
      <c r="DW199" s="170">
        <v>1668762.38</v>
      </c>
      <c r="DX199" s="170">
        <v>1702648.12</v>
      </c>
      <c r="DY199" s="170">
        <v>1656708.62</v>
      </c>
      <c r="DZ199" s="170">
        <v>1745534.25</v>
      </c>
      <c r="EA199" s="170">
        <v>1754338.75</v>
      </c>
      <c r="EB199" s="170">
        <v>1655163.75</v>
      </c>
      <c r="EC199" s="170">
        <v>1724582.38</v>
      </c>
      <c r="ED199" s="170">
        <v>1700866.5</v>
      </c>
      <c r="EE199" s="170">
        <v>1755183.38</v>
      </c>
      <c r="EF199" s="170">
        <v>1772135.62</v>
      </c>
      <c r="EG199" s="170">
        <v>1661019.88</v>
      </c>
      <c r="EH199" s="170">
        <v>58477.42</v>
      </c>
      <c r="EI199" s="170">
        <v>331647.38</v>
      </c>
      <c r="EJ199" s="170">
        <v>1701288.38</v>
      </c>
      <c r="EK199" s="170">
        <v>1659207.75</v>
      </c>
      <c r="EL199" s="170">
        <v>1751011.38</v>
      </c>
      <c r="EM199" s="170">
        <v>1755533</v>
      </c>
      <c r="EN199" s="170">
        <v>1657502</v>
      </c>
      <c r="EO199" s="170">
        <v>1726791.38</v>
      </c>
      <c r="EP199" s="170">
        <v>1696552.5</v>
      </c>
      <c r="EQ199" s="170">
        <v>1762410.12</v>
      </c>
      <c r="ER199" s="170">
        <v>1753128.25</v>
      </c>
      <c r="ES199" s="170">
        <v>1582799</v>
      </c>
      <c r="ET199" s="170">
        <v>1725790.12</v>
      </c>
      <c r="EU199" s="170">
        <v>1622707.25</v>
      </c>
      <c r="EV199" s="170">
        <v>1678387</v>
      </c>
      <c r="EW199" s="170">
        <v>1634370.5</v>
      </c>
      <c r="EX199" s="170">
        <v>1717298.5</v>
      </c>
      <c r="EY199" s="170">
        <v>1733400</v>
      </c>
      <c r="EZ199" s="170">
        <v>1621559.12</v>
      </c>
      <c r="FA199" s="170">
        <v>1694593.88</v>
      </c>
      <c r="FB199" s="170">
        <v>1685070.12</v>
      </c>
      <c r="FC199" s="170">
        <v>1729361.75</v>
      </c>
      <c r="FD199" s="170">
        <v>1724552.5</v>
      </c>
      <c r="FE199" s="170">
        <v>1564656.75</v>
      </c>
      <c r="FF199" s="170">
        <v>714260.75</v>
      </c>
      <c r="FG199" s="170">
        <v>1452919.75</v>
      </c>
      <c r="FH199" s="170">
        <v>1664722.25</v>
      </c>
      <c r="FI199" s="170">
        <v>1624459.12</v>
      </c>
      <c r="FJ199" s="170">
        <v>1712305.75</v>
      </c>
      <c r="FK199" s="170">
        <v>1720102.5</v>
      </c>
      <c r="FL199" s="170">
        <v>1611094.62</v>
      </c>
      <c r="FM199" s="170">
        <v>1690477.25</v>
      </c>
      <c r="FN199" s="170">
        <v>1658099.38</v>
      </c>
      <c r="FO199" s="170">
        <v>1725933.5</v>
      </c>
      <c r="FP199" s="170">
        <v>1720620.88</v>
      </c>
      <c r="FQ199" s="170">
        <v>1561048.75</v>
      </c>
      <c r="FR199" s="170">
        <v>1694034.38</v>
      </c>
      <c r="FS199" s="170">
        <v>1623275.75</v>
      </c>
      <c r="FT199" s="170">
        <v>1669036.38</v>
      </c>
      <c r="FU199" s="170">
        <v>1631917.5</v>
      </c>
      <c r="FV199" s="170">
        <v>1720972.38</v>
      </c>
      <c r="FW199" s="170">
        <v>1704902.12</v>
      </c>
      <c r="FX199" s="170">
        <v>1614259.12</v>
      </c>
      <c r="FY199" s="170">
        <v>1667259.12</v>
      </c>
      <c r="FZ199" s="170">
        <v>1657190.5</v>
      </c>
      <c r="GA199" s="170">
        <v>1733012</v>
      </c>
    </row>
    <row r="200" spans="2:183">
      <c r="B200" s="171" t="s">
        <v>7</v>
      </c>
      <c r="C200" s="172" t="s">
        <v>269</v>
      </c>
      <c r="D200" s="455">
        <v>10.982415867274728</v>
      </c>
      <c r="E200" s="456">
        <v>10.985651875307099</v>
      </c>
      <c r="F200" s="456">
        <v>11.031898728978872</v>
      </c>
      <c r="G200" s="456">
        <v>11.024685557947292</v>
      </c>
      <c r="H200" s="456">
        <v>11.010975985944301</v>
      </c>
      <c r="I200" s="456">
        <v>11.034743202416918</v>
      </c>
      <c r="J200" s="456">
        <v>11.019164865647323</v>
      </c>
      <c r="K200" s="456">
        <v>11.015932262663762</v>
      </c>
      <c r="L200" s="456">
        <v>11.044083554819242</v>
      </c>
      <c r="M200" s="456">
        <v>11.00997647658046</v>
      </c>
      <c r="N200" s="456">
        <v>11.025031327530382</v>
      </c>
      <c r="O200" s="456">
        <v>11.009198590398093</v>
      </c>
      <c r="P200" s="456">
        <v>10.967221641973875</v>
      </c>
      <c r="Q200" s="456">
        <v>10.967176915795781</v>
      </c>
      <c r="R200" s="456">
        <v>11.027375907033063</v>
      </c>
      <c r="S200" s="456">
        <v>11.02565201532008</v>
      </c>
      <c r="T200" s="456">
        <v>11.012679152821132</v>
      </c>
      <c r="U200" s="456">
        <v>11.023394578825599</v>
      </c>
      <c r="V200" s="456">
        <v>11.014427333910396</v>
      </c>
      <c r="W200" s="456">
        <v>11.013431727901347</v>
      </c>
      <c r="X200" s="456">
        <v>11.042417967308154</v>
      </c>
      <c r="Y200" s="456">
        <v>11.030252319691298</v>
      </c>
      <c r="Z200" s="456">
        <v>11.026040205867504</v>
      </c>
      <c r="AA200" s="456">
        <v>11.017559584092904</v>
      </c>
      <c r="AB200" s="456">
        <v>11.006013624854306</v>
      </c>
      <c r="AC200" s="456">
        <v>11.001542448323459</v>
      </c>
      <c r="AD200" s="456">
        <v>11.038934651857357</v>
      </c>
      <c r="AE200" s="456">
        <v>11.049733624360089</v>
      </c>
      <c r="AF200" s="456">
        <v>11.040873831904513</v>
      </c>
      <c r="AG200" s="456">
        <v>11.025507433239529</v>
      </c>
      <c r="AH200" s="456">
        <v>11.021591603776136</v>
      </c>
      <c r="AI200" s="456">
        <v>11.018309946570241</v>
      </c>
      <c r="AJ200" s="456">
        <v>11.059691690651892</v>
      </c>
      <c r="AK200" s="456">
        <v>11.044342058902775</v>
      </c>
      <c r="AL200" s="456">
        <v>11.036772029415923</v>
      </c>
      <c r="AM200" s="456">
        <v>11.049701241746673</v>
      </c>
      <c r="AN200" s="456">
        <v>11.027143702836769</v>
      </c>
      <c r="AO200" s="456">
        <v>11.005237314989794</v>
      </c>
      <c r="AP200" s="456">
        <v>11.023560462670872</v>
      </c>
      <c r="AQ200" s="456">
        <v>11.073782635005577</v>
      </c>
      <c r="AR200" s="456">
        <v>11.039691669709098</v>
      </c>
      <c r="AS200" s="456">
        <v>11.026943266153143</v>
      </c>
      <c r="AT200" s="456">
        <v>11.021448142886138</v>
      </c>
      <c r="AU200" s="456">
        <v>11.01145347048516</v>
      </c>
      <c r="AV200" s="456">
        <v>11.052425464610518</v>
      </c>
      <c r="AW200" s="456">
        <v>11.045904883144917</v>
      </c>
      <c r="AX200" s="456">
        <v>11.03843547604782</v>
      </c>
      <c r="AY200" s="456">
        <v>11.060302425588128</v>
      </c>
      <c r="AZ200" s="456">
        <v>10.912171507607193</v>
      </c>
      <c r="BA200" s="456">
        <v>10.90161446296136</v>
      </c>
      <c r="BB200" s="456">
        <v>10.948050574808281</v>
      </c>
      <c r="BC200" s="456">
        <v>10.970777039363178</v>
      </c>
      <c r="BD200" s="456">
        <v>10.938800112814022</v>
      </c>
      <c r="BE200" s="456">
        <v>10.928366507487077</v>
      </c>
      <c r="BF200" s="456">
        <v>10.92826694419503</v>
      </c>
      <c r="BG200" s="456">
        <v>10.912642879188418</v>
      </c>
      <c r="BH200" s="456">
        <v>10.966210759885053</v>
      </c>
      <c r="BI200" s="456">
        <v>10.950564745753296</v>
      </c>
      <c r="BJ200" s="456">
        <v>10.943502186850219</v>
      </c>
      <c r="BK200" s="456">
        <v>10.953676840791337</v>
      </c>
      <c r="BL200" s="456">
        <v>10.953955014808294</v>
      </c>
      <c r="BM200" s="456">
        <v>10.936096654061569</v>
      </c>
      <c r="BN200" s="456">
        <v>10.994454156304128</v>
      </c>
      <c r="BO200" s="456">
        <v>10.999427605512874</v>
      </c>
      <c r="BP200" s="456">
        <v>10.975670077229241</v>
      </c>
      <c r="BQ200" s="456">
        <v>10.968249735051316</v>
      </c>
      <c r="BR200" s="456">
        <v>10.947170842764299</v>
      </c>
      <c r="BS200" s="456">
        <v>10.943792751907393</v>
      </c>
      <c r="BT200" s="456">
        <v>10.982523183488832</v>
      </c>
      <c r="BU200" s="456">
        <v>10.957111022417349</v>
      </c>
      <c r="BV200" s="456">
        <v>10.929282224778403</v>
      </c>
      <c r="BW200" s="456">
        <v>10.92436809320267</v>
      </c>
      <c r="BX200" s="456">
        <v>10.946143541395479</v>
      </c>
      <c r="BY200" s="456">
        <v>10.943685590629194</v>
      </c>
      <c r="BZ200" s="456">
        <v>10.9664053233413</v>
      </c>
      <c r="CA200" s="456">
        <v>10.979692997383156</v>
      </c>
      <c r="CB200" s="456">
        <v>10.980299141975788</v>
      </c>
      <c r="CC200" s="456">
        <v>10.997622349574096</v>
      </c>
      <c r="CD200" s="456">
        <v>10.96339699074074</v>
      </c>
      <c r="CE200" s="456">
        <v>10.955048498961864</v>
      </c>
      <c r="CF200" s="456">
        <v>10.965264628570152</v>
      </c>
      <c r="CG200" s="456">
        <v>10.953737237036895</v>
      </c>
      <c r="CH200" s="456">
        <v>10.934985824841009</v>
      </c>
      <c r="CI200" s="456">
        <v>10.930832393524252</v>
      </c>
      <c r="CJ200" s="456">
        <v>10.920289918708111</v>
      </c>
      <c r="CK200" s="456">
        <v>10.919418838890762</v>
      </c>
      <c r="CL200" s="456">
        <v>10.919092074028949</v>
      </c>
      <c r="CM200" s="456">
        <v>10.944569525495433</v>
      </c>
      <c r="CN200" s="456">
        <v>10.962910105615366</v>
      </c>
      <c r="CO200" s="456">
        <v>10.950101248740996</v>
      </c>
      <c r="CP200" s="456">
        <v>10.94933275568699</v>
      </c>
      <c r="CQ200" s="456">
        <v>10.94737938205027</v>
      </c>
      <c r="CR200" s="456">
        <v>10.958620571916347</v>
      </c>
      <c r="CS200" s="456">
        <v>10.945227544157396</v>
      </c>
      <c r="CT200" s="456">
        <v>10.937375804959261</v>
      </c>
      <c r="CU200" s="456">
        <v>10.929106432187387</v>
      </c>
      <c r="CV200" s="456">
        <v>10.925806105230864</v>
      </c>
      <c r="CW200" s="456">
        <v>10.922578436096233</v>
      </c>
      <c r="CX200" s="456">
        <v>10.926229540403483</v>
      </c>
      <c r="CY200" s="456">
        <v>10.953294077599356</v>
      </c>
      <c r="CZ200" s="456">
        <v>10.95981221853482</v>
      </c>
      <c r="DA200" s="456">
        <v>10.95125195892914</v>
      </c>
      <c r="DB200" s="456">
        <v>10.946543180509302</v>
      </c>
      <c r="DC200" s="456">
        <v>10.940461755616493</v>
      </c>
      <c r="DD200" s="456">
        <v>10.965712764409403</v>
      </c>
      <c r="DE200" s="456">
        <v>10.947801748022769</v>
      </c>
      <c r="DF200" s="456">
        <v>10.93226333619392</v>
      </c>
      <c r="DG200" s="456">
        <v>10.937582326772045</v>
      </c>
      <c r="DH200" s="456">
        <v>10.927202129815576</v>
      </c>
      <c r="DI200" s="456">
        <v>10.926526955019625</v>
      </c>
      <c r="DJ200" s="456">
        <v>10.92704834605598</v>
      </c>
      <c r="DK200" s="456">
        <v>10.960367901071578</v>
      </c>
      <c r="DL200" s="456">
        <v>10.968475024724818</v>
      </c>
      <c r="DM200" s="456">
        <v>10.956734987791226</v>
      </c>
      <c r="DN200" s="456">
        <v>10.948327157358815</v>
      </c>
      <c r="DO200" s="456">
        <v>10.935214100185529</v>
      </c>
      <c r="DP200" s="456">
        <v>10.970225791665836</v>
      </c>
      <c r="DQ200" s="456">
        <v>10.944899285862336</v>
      </c>
      <c r="DR200" s="456">
        <v>10.932036196788173</v>
      </c>
      <c r="DS200" s="456">
        <v>10.939204333208815</v>
      </c>
      <c r="DT200" s="456">
        <v>10.930196114674406</v>
      </c>
      <c r="DU200" s="456">
        <v>10.929712489660787</v>
      </c>
      <c r="DV200" s="456">
        <v>10.933279040818475</v>
      </c>
      <c r="DW200" s="456">
        <v>10.954197059209662</v>
      </c>
      <c r="DX200" s="456">
        <v>10.970953632825589</v>
      </c>
      <c r="DY200" s="456">
        <v>10.966859431370603</v>
      </c>
      <c r="DZ200" s="456">
        <v>10.948662100370697</v>
      </c>
      <c r="EA200" s="456">
        <v>10.942936494570134</v>
      </c>
      <c r="EB200" s="456">
        <v>10.968395260531599</v>
      </c>
      <c r="EC200" s="456">
        <v>10.953832737342877</v>
      </c>
      <c r="ED200" s="456">
        <v>10.939455235400052</v>
      </c>
      <c r="EE200" s="456">
        <v>10.940970933095628</v>
      </c>
      <c r="EF200" s="456">
        <v>10.931820884842205</v>
      </c>
      <c r="EG200" s="456">
        <v>10.929898012967007</v>
      </c>
      <c r="EH200" s="456">
        <v>10.93853722409278</v>
      </c>
      <c r="EI200" s="456">
        <v>10.965652257292307</v>
      </c>
      <c r="EJ200" s="456">
        <v>10.973363820482719</v>
      </c>
      <c r="EK200" s="456">
        <v>10.965328720409214</v>
      </c>
      <c r="EL200" s="456">
        <v>10.945120858101898</v>
      </c>
      <c r="EM200" s="456">
        <v>10.942809235295584</v>
      </c>
      <c r="EN200" s="456">
        <v>10.966450443149922</v>
      </c>
      <c r="EO200" s="456">
        <v>10.954365337647095</v>
      </c>
      <c r="EP200" s="456">
        <v>10.941758624470342</v>
      </c>
      <c r="EQ200" s="456">
        <v>10.937407655644922</v>
      </c>
      <c r="ER200" s="456">
        <v>10.832611932920575</v>
      </c>
      <c r="ES200" s="456">
        <v>10.833699122632719</v>
      </c>
      <c r="ET200" s="456">
        <v>10.842433373123077</v>
      </c>
      <c r="EU200" s="456">
        <v>10.879116440284799</v>
      </c>
      <c r="EV200" s="456">
        <v>10.878132088923456</v>
      </c>
      <c r="EW200" s="456">
        <v>10.871525043605951</v>
      </c>
      <c r="EX200" s="456">
        <v>10.856472291411158</v>
      </c>
      <c r="EY200" s="456">
        <v>10.845815970266923</v>
      </c>
      <c r="EZ200" s="456">
        <v>10.882291255198176</v>
      </c>
      <c r="FA200" s="456">
        <v>10.864383082121082</v>
      </c>
      <c r="FB200" s="456">
        <v>10.83820627110468</v>
      </c>
      <c r="FC200" s="456">
        <v>10.8486509460002</v>
      </c>
      <c r="FD200" s="456">
        <v>10.899712425736316</v>
      </c>
      <c r="FE200" s="456">
        <v>10.895710744204509</v>
      </c>
      <c r="FF200" s="456">
        <v>10.913408354724361</v>
      </c>
      <c r="FG200" s="456">
        <v>10.940248861112156</v>
      </c>
      <c r="FH200" s="456">
        <v>10.943840186700852</v>
      </c>
      <c r="FI200" s="456">
        <v>10.936984284144414</v>
      </c>
      <c r="FJ200" s="456">
        <v>10.909393974145786</v>
      </c>
      <c r="FK200" s="456">
        <v>10.904461687681863</v>
      </c>
      <c r="FL200" s="456">
        <v>10.943077738155885</v>
      </c>
      <c r="FM200" s="456">
        <v>10.922371294549402</v>
      </c>
      <c r="FN200" s="456">
        <v>10.907617099539788</v>
      </c>
      <c r="FO200" s="456">
        <v>10.904098987257001</v>
      </c>
      <c r="FP200" s="456">
        <v>10.954135795002387</v>
      </c>
      <c r="FQ200" s="456">
        <v>10.95360657459703</v>
      </c>
      <c r="FR200" s="456">
        <v>10.977413037843441</v>
      </c>
      <c r="FS200" s="456">
        <v>10.991101293249374</v>
      </c>
      <c r="FT200" s="456">
        <v>10.995404166172575</v>
      </c>
      <c r="FU200" s="456">
        <v>10.98667999676846</v>
      </c>
      <c r="FV200" s="456">
        <v>10.959164390104116</v>
      </c>
      <c r="FW200" s="456">
        <v>10.97282136765889</v>
      </c>
      <c r="FX200" s="456">
        <v>10.996390438626968</v>
      </c>
      <c r="FY200" s="456">
        <v>10.993907934561136</v>
      </c>
      <c r="FZ200" s="456">
        <v>10.962938809488936</v>
      </c>
      <c r="GA200" s="456">
        <v>10.952140803235693</v>
      </c>
    </row>
    <row r="201" spans="2:183">
      <c r="B201" s="96" t="s">
        <v>7</v>
      </c>
      <c r="C201" s="166" t="s">
        <v>37</v>
      </c>
      <c r="D201" s="99">
        <v>3632091.25</v>
      </c>
      <c r="E201" s="87">
        <v>3276635</v>
      </c>
      <c r="F201" s="87">
        <v>3492757.75</v>
      </c>
      <c r="G201" s="87">
        <v>3399952</v>
      </c>
      <c r="H201" s="87">
        <v>3558144</v>
      </c>
      <c r="I201" s="87">
        <v>3387606.5</v>
      </c>
      <c r="J201" s="87">
        <v>3546606.5</v>
      </c>
      <c r="K201" s="87">
        <v>3549505.5</v>
      </c>
      <c r="L201" s="87">
        <v>3354909.75</v>
      </c>
      <c r="M201" s="87">
        <v>3560015.75</v>
      </c>
      <c r="N201" s="87">
        <v>3408947.25</v>
      </c>
      <c r="O201" s="87">
        <v>3560934.25</v>
      </c>
      <c r="P201" s="87">
        <v>3759393</v>
      </c>
      <c r="Q201" s="87">
        <v>3392048.75</v>
      </c>
      <c r="R201" s="87">
        <v>1618148.5</v>
      </c>
      <c r="S201" s="87">
        <v>2672054</v>
      </c>
      <c r="T201" s="87">
        <v>3625515.5</v>
      </c>
      <c r="U201" s="87">
        <v>3485991.75</v>
      </c>
      <c r="V201" s="87">
        <v>3627699</v>
      </c>
      <c r="W201" s="87">
        <v>3639614</v>
      </c>
      <c r="X201" s="87">
        <v>3426070</v>
      </c>
      <c r="Y201" s="87">
        <v>3575576</v>
      </c>
      <c r="Z201" s="87">
        <v>3475206.25</v>
      </c>
      <c r="AA201" s="87">
        <v>3606305.5</v>
      </c>
      <c r="AB201" s="87">
        <v>3839794.25</v>
      </c>
      <c r="AC201" s="87">
        <v>3496428</v>
      </c>
      <c r="AD201" s="87">
        <v>3748811.75</v>
      </c>
      <c r="AE201" s="87">
        <v>3596583</v>
      </c>
      <c r="AF201" s="87">
        <v>3744151.75</v>
      </c>
      <c r="AG201" s="87">
        <v>3667489.25</v>
      </c>
      <c r="AH201" s="87">
        <v>3808909.5</v>
      </c>
      <c r="AI201" s="87">
        <v>3816943</v>
      </c>
      <c r="AJ201" s="87">
        <v>3583022.25</v>
      </c>
      <c r="AK201" s="87">
        <v>3736010.5</v>
      </c>
      <c r="AL201" s="87">
        <v>3643641.25</v>
      </c>
      <c r="AM201" s="87">
        <v>3703737.75</v>
      </c>
      <c r="AN201" s="87">
        <v>4004459.5</v>
      </c>
      <c r="AO201" s="87">
        <v>3818554</v>
      </c>
      <c r="AP201" s="87">
        <v>518090.06</v>
      </c>
      <c r="AQ201" s="87">
        <v>375318.19</v>
      </c>
      <c r="AR201" s="87">
        <v>3960077.75</v>
      </c>
      <c r="AS201" s="87">
        <v>3873380</v>
      </c>
      <c r="AT201" s="87">
        <v>4025458.5</v>
      </c>
      <c r="AU201" s="87">
        <v>4068280.5</v>
      </c>
      <c r="AV201" s="87">
        <v>3798761.75</v>
      </c>
      <c r="AW201" s="87">
        <v>3945085.25</v>
      </c>
      <c r="AX201" s="87">
        <v>3823985</v>
      </c>
      <c r="AY201" s="87">
        <v>3889499.75</v>
      </c>
      <c r="AZ201" s="87">
        <v>4217489</v>
      </c>
      <c r="BA201" s="87">
        <v>3849536</v>
      </c>
      <c r="BB201" s="87">
        <v>4097374.75</v>
      </c>
      <c r="BC201" s="87">
        <v>3898284</v>
      </c>
      <c r="BD201" s="87">
        <v>4126558.5</v>
      </c>
      <c r="BE201" s="87">
        <v>4026369.75</v>
      </c>
      <c r="BF201" s="87">
        <v>4169091</v>
      </c>
      <c r="BG201" s="87">
        <v>4220617.5</v>
      </c>
      <c r="BH201" s="87">
        <v>3911600.75</v>
      </c>
      <c r="BI201" s="87">
        <v>4091839.5</v>
      </c>
      <c r="BJ201" s="87">
        <v>3960724.5</v>
      </c>
      <c r="BK201" s="87">
        <v>4076201</v>
      </c>
      <c r="BL201" s="87">
        <v>4389528.5</v>
      </c>
      <c r="BM201" s="87">
        <v>4020582.25</v>
      </c>
      <c r="BN201" s="87">
        <v>2195538</v>
      </c>
      <c r="BO201" s="87">
        <v>3287408.25</v>
      </c>
      <c r="BP201" s="87">
        <v>4326851</v>
      </c>
      <c r="BQ201" s="87">
        <v>4204922.5</v>
      </c>
      <c r="BR201" s="87">
        <v>4421396</v>
      </c>
      <c r="BS201" s="87">
        <v>4447587</v>
      </c>
      <c r="BT201" s="87">
        <v>4153327.5</v>
      </c>
      <c r="BU201" s="87">
        <v>4402918</v>
      </c>
      <c r="BV201" s="87">
        <v>4317531</v>
      </c>
      <c r="BW201" s="87">
        <v>4481508.5</v>
      </c>
      <c r="BX201" s="87">
        <v>4768936.5</v>
      </c>
      <c r="BY201" s="87">
        <v>4344553.5</v>
      </c>
      <c r="BZ201" s="87">
        <v>4673184.5</v>
      </c>
      <c r="CA201" s="87">
        <v>4506491.5</v>
      </c>
      <c r="CB201" s="87">
        <v>4664534.5</v>
      </c>
      <c r="CC201" s="87">
        <v>4453631.5</v>
      </c>
      <c r="CD201" s="87">
        <v>4746089</v>
      </c>
      <c r="CE201" s="87">
        <v>4778938</v>
      </c>
      <c r="CF201" s="87">
        <v>4566317.5</v>
      </c>
      <c r="CG201" s="87">
        <v>4746160.5</v>
      </c>
      <c r="CH201" s="87">
        <v>4714641.5</v>
      </c>
      <c r="CI201" s="87">
        <v>4883024</v>
      </c>
      <c r="CJ201" s="87">
        <v>5176835</v>
      </c>
      <c r="CK201" s="87">
        <v>4840673</v>
      </c>
      <c r="CL201" s="87">
        <v>4508057</v>
      </c>
      <c r="CM201" s="87">
        <v>2109138.5</v>
      </c>
      <c r="CN201" s="87">
        <v>4963429.5</v>
      </c>
      <c r="CO201" s="87">
        <v>4852214</v>
      </c>
      <c r="CP201" s="87">
        <v>5041514</v>
      </c>
      <c r="CQ201" s="87">
        <v>5052958.5</v>
      </c>
      <c r="CR201" s="87">
        <v>4824910.5</v>
      </c>
      <c r="CS201" s="87">
        <v>5034023.5</v>
      </c>
      <c r="CT201" s="87">
        <v>4939533.5</v>
      </c>
      <c r="CU201" s="87">
        <v>5136656.5</v>
      </c>
      <c r="CV201" s="87">
        <v>5300934.5</v>
      </c>
      <c r="CW201" s="87">
        <v>4807120.5</v>
      </c>
      <c r="CX201" s="87">
        <v>5298115.5</v>
      </c>
      <c r="CY201" s="87">
        <v>4981150.5</v>
      </c>
      <c r="CZ201" s="87">
        <v>5122194</v>
      </c>
      <c r="DA201" s="87">
        <v>5013607</v>
      </c>
      <c r="DB201" s="87">
        <v>5205836</v>
      </c>
      <c r="DC201" s="87">
        <v>5237890</v>
      </c>
      <c r="DD201" s="87">
        <v>4935449.5</v>
      </c>
      <c r="DE201" s="87">
        <v>5175797.5</v>
      </c>
      <c r="DF201" s="87">
        <v>5103783</v>
      </c>
      <c r="DG201" s="87">
        <v>5240517</v>
      </c>
      <c r="DH201" s="87">
        <v>5510441.5</v>
      </c>
      <c r="DI201" s="87">
        <v>4986287.5</v>
      </c>
      <c r="DJ201" s="87">
        <v>5505999</v>
      </c>
      <c r="DK201" s="87">
        <v>1542663.12</v>
      </c>
      <c r="DL201" s="87">
        <v>5289497</v>
      </c>
      <c r="DM201" s="87">
        <v>5183563.5</v>
      </c>
      <c r="DN201" s="87">
        <v>5407777</v>
      </c>
      <c r="DO201" s="87">
        <v>5476178</v>
      </c>
      <c r="DP201" s="87">
        <v>5114454</v>
      </c>
      <c r="DQ201" s="87">
        <v>5396728.5</v>
      </c>
      <c r="DR201" s="87">
        <v>5312753</v>
      </c>
      <c r="DS201" s="87">
        <v>5441588</v>
      </c>
      <c r="DT201" s="87">
        <v>5767274</v>
      </c>
      <c r="DU201" s="87">
        <v>5216429.5</v>
      </c>
      <c r="DV201" s="87">
        <v>5739328.5</v>
      </c>
      <c r="DW201" s="87">
        <v>5425134</v>
      </c>
      <c r="DX201" s="87">
        <v>5535297</v>
      </c>
      <c r="DY201" s="87">
        <v>5385949.5</v>
      </c>
      <c r="DZ201" s="87">
        <v>5674719.5</v>
      </c>
      <c r="EA201" s="87">
        <v>5703343.5</v>
      </c>
      <c r="EB201" s="87">
        <v>5380926</v>
      </c>
      <c r="EC201" s="87">
        <v>5606604</v>
      </c>
      <c r="ED201" s="87">
        <v>5529506</v>
      </c>
      <c r="EE201" s="87">
        <v>5706089</v>
      </c>
      <c r="EF201" s="87">
        <v>5876400.5</v>
      </c>
      <c r="EG201" s="87">
        <v>5507940.5</v>
      </c>
      <c r="EH201" s="87">
        <v>193911.14</v>
      </c>
      <c r="EI201" s="87">
        <v>1099742.1200000001</v>
      </c>
      <c r="EJ201" s="87">
        <v>5641469.5</v>
      </c>
      <c r="EK201" s="87">
        <v>5501931</v>
      </c>
      <c r="EL201" s="87">
        <v>5806352</v>
      </c>
      <c r="EM201" s="87">
        <v>5821345</v>
      </c>
      <c r="EN201" s="87">
        <v>5496275</v>
      </c>
      <c r="EO201" s="87">
        <v>5726036.5</v>
      </c>
      <c r="EP201" s="87">
        <v>5625766</v>
      </c>
      <c r="EQ201" s="87">
        <v>5844149</v>
      </c>
      <c r="ER201" s="87">
        <v>6337567</v>
      </c>
      <c r="ES201" s="87">
        <v>5721826</v>
      </c>
      <c r="ET201" s="87">
        <v>6238738</v>
      </c>
      <c r="EU201" s="87">
        <v>5866093.5</v>
      </c>
      <c r="EV201" s="87">
        <v>6067376</v>
      </c>
      <c r="EW201" s="87">
        <v>5908256.5</v>
      </c>
      <c r="EX201" s="87">
        <v>6208041.5</v>
      </c>
      <c r="EY201" s="87">
        <v>6266248.5</v>
      </c>
      <c r="EZ201" s="87">
        <v>5861943.5</v>
      </c>
      <c r="FA201" s="87">
        <v>6125965.5</v>
      </c>
      <c r="FB201" s="87">
        <v>6091536</v>
      </c>
      <c r="FC201" s="87">
        <v>6251649</v>
      </c>
      <c r="FD201" s="87">
        <v>7168964.5</v>
      </c>
      <c r="FE201" s="87">
        <v>6504278.5</v>
      </c>
      <c r="FF201" s="87">
        <v>2969181.5</v>
      </c>
      <c r="FG201" s="87">
        <v>6039788</v>
      </c>
      <c r="FH201" s="87">
        <v>6920254.5</v>
      </c>
      <c r="FI201" s="87">
        <v>6752880</v>
      </c>
      <c r="FJ201" s="87">
        <v>7118054.5</v>
      </c>
      <c r="FK201" s="87">
        <v>7150470</v>
      </c>
      <c r="FL201" s="87">
        <v>6697320</v>
      </c>
      <c r="FM201" s="87">
        <v>7027314</v>
      </c>
      <c r="FN201" s="87">
        <v>6892721.5</v>
      </c>
      <c r="FO201" s="87">
        <v>7174707</v>
      </c>
      <c r="FP201" s="87">
        <v>7725579</v>
      </c>
      <c r="FQ201" s="87">
        <v>7009099</v>
      </c>
      <c r="FR201" s="87">
        <v>7606205.5</v>
      </c>
      <c r="FS201" s="87">
        <v>7288501</v>
      </c>
      <c r="FT201" s="87">
        <v>7493966</v>
      </c>
      <c r="FU201" s="87">
        <v>7327303</v>
      </c>
      <c r="FV201" s="87">
        <v>7727159</v>
      </c>
      <c r="FW201" s="87">
        <v>7655002</v>
      </c>
      <c r="FX201" s="87">
        <v>7248018.5</v>
      </c>
      <c r="FY201" s="87">
        <v>7485986</v>
      </c>
      <c r="FZ201" s="87">
        <v>7440776</v>
      </c>
      <c r="GA201" s="87">
        <v>7781216</v>
      </c>
    </row>
    <row r="202" spans="2:183">
      <c r="B202" s="171" t="s">
        <v>7</v>
      </c>
      <c r="C202" s="172" t="s">
        <v>270</v>
      </c>
      <c r="D202" s="81">
        <v>2.1669994406871536</v>
      </c>
      <c r="E202" s="82">
        <v>2.1669997595731312</v>
      </c>
      <c r="F202" s="82">
        <v>2.1670007665374009</v>
      </c>
      <c r="G202" s="82">
        <v>2.1670004914316614</v>
      </c>
      <c r="H202" s="82">
        <v>2.1669999304188527</v>
      </c>
      <c r="I202" s="82">
        <v>2.1670002622707529</v>
      </c>
      <c r="J202" s="82">
        <v>2.1670000216907348</v>
      </c>
      <c r="K202" s="82">
        <v>2.1670004108716769</v>
      </c>
      <c r="L202" s="82">
        <v>2.1670002838814439</v>
      </c>
      <c r="M202" s="82">
        <v>2.1669997744504088</v>
      </c>
      <c r="N202" s="82">
        <v>2.1670008692674867</v>
      </c>
      <c r="O202" s="82">
        <v>2.1670004046846048</v>
      </c>
      <c r="P202" s="82">
        <v>2.2100012022936841</v>
      </c>
      <c r="Q202" s="82">
        <v>2.2100011631006415</v>
      </c>
      <c r="R202" s="82">
        <v>2.2100011813816978</v>
      </c>
      <c r="S202" s="82">
        <v>2.2100022083033863</v>
      </c>
      <c r="T202" s="82">
        <v>2.2100013486711019</v>
      </c>
      <c r="U202" s="82">
        <v>2.210002035159301</v>
      </c>
      <c r="V202" s="82">
        <v>2.2100022082361308</v>
      </c>
      <c r="W202" s="82">
        <v>2.2100022314888887</v>
      </c>
      <c r="X202" s="82">
        <v>2.210002906100895</v>
      </c>
      <c r="Y202" s="82">
        <v>2.2100017925635478</v>
      </c>
      <c r="Z202" s="82">
        <v>2.2100024817331878</v>
      </c>
      <c r="AA202" s="82">
        <v>2.2100022934644841</v>
      </c>
      <c r="AB202" s="82">
        <v>2.3370006124304359</v>
      </c>
      <c r="AC202" s="82">
        <v>2.337001327937366</v>
      </c>
      <c r="AD202" s="82">
        <v>2.337001614756578</v>
      </c>
      <c r="AE202" s="82">
        <v>2.3370008747712561</v>
      </c>
      <c r="AF202" s="82">
        <v>2.3369996046236561</v>
      </c>
      <c r="AG202" s="82">
        <v>2.3369994946458754</v>
      </c>
      <c r="AH202" s="82">
        <v>2.3369996364280894</v>
      </c>
      <c r="AI202" s="82">
        <v>2.3370000474876682</v>
      </c>
      <c r="AJ202" s="82">
        <v>2.3369997172137023</v>
      </c>
      <c r="AK202" s="82">
        <v>2.3369997603831338</v>
      </c>
      <c r="AL202" s="82">
        <v>2.3370016861806069</v>
      </c>
      <c r="AM202" s="82">
        <v>2.3370003511427599</v>
      </c>
      <c r="AN202" s="82">
        <v>2.4710006673404492</v>
      </c>
      <c r="AO202" s="82">
        <v>2.4710002119264436</v>
      </c>
      <c r="AP202" s="82">
        <v>2.4710006461640424</v>
      </c>
      <c r="AQ202" s="82">
        <v>2.4710013114172571</v>
      </c>
      <c r="AR202" s="82">
        <v>2.4710007855881084</v>
      </c>
      <c r="AS202" s="82">
        <v>2.471000458350177</v>
      </c>
      <c r="AT202" s="82">
        <v>2.4710007379931098</v>
      </c>
      <c r="AU202" s="82">
        <v>2.4710000938405092</v>
      </c>
      <c r="AV202" s="82">
        <v>2.4710011230327931</v>
      </c>
      <c r="AW202" s="82">
        <v>2.4710017456357538</v>
      </c>
      <c r="AX202" s="82">
        <v>2.4710016416329221</v>
      </c>
      <c r="AY202" s="82">
        <v>2.4710015450510716</v>
      </c>
      <c r="AZ202" s="82">
        <v>2.5949993754756999</v>
      </c>
      <c r="BA202" s="82">
        <v>2.5949998692906169</v>
      </c>
      <c r="BB202" s="82">
        <v>2.5950000942081912</v>
      </c>
      <c r="BC202" s="82">
        <v>2.5950006939689936</v>
      </c>
      <c r="BD202" s="82">
        <v>2.5950011484438784</v>
      </c>
      <c r="BE202" s="82">
        <v>2.5949999201463076</v>
      </c>
      <c r="BF202" s="82">
        <v>2.5949995916185973</v>
      </c>
      <c r="BG202" s="82">
        <v>2.5950001221070194</v>
      </c>
      <c r="BH202" s="82">
        <v>2.5950001675113552</v>
      </c>
      <c r="BI202" s="82">
        <v>2.5950018810696456</v>
      </c>
      <c r="BJ202" s="82">
        <v>2.5950008525573689</v>
      </c>
      <c r="BK202" s="82">
        <v>2.5950004065469927</v>
      </c>
      <c r="BL202" s="82">
        <v>2.6729998479088488</v>
      </c>
      <c r="BM202" s="82">
        <v>2.67299955040941</v>
      </c>
      <c r="BN202" s="82">
        <v>2.6730003320769535</v>
      </c>
      <c r="BO202" s="82">
        <v>2.6730003976072014</v>
      </c>
      <c r="BP202" s="82">
        <v>2.6729998413874871</v>
      </c>
      <c r="BQ202" s="82">
        <v>2.6729992382924208</v>
      </c>
      <c r="BR202" s="82">
        <v>2.6729990373833403</v>
      </c>
      <c r="BS202" s="82">
        <v>2.6729985995203722</v>
      </c>
      <c r="BT202" s="82">
        <v>2.6730002402228261</v>
      </c>
      <c r="BU202" s="82">
        <v>2.6729995006624949</v>
      </c>
      <c r="BV202" s="82">
        <v>2.6729988662603916</v>
      </c>
      <c r="BW202" s="82">
        <v>2.6729986942144319</v>
      </c>
      <c r="BX202" s="82">
        <v>2.7529967886087108</v>
      </c>
      <c r="BY202" s="82">
        <v>2.7529952989912831</v>
      </c>
      <c r="BZ202" s="82">
        <v>2.7529969722116991</v>
      </c>
      <c r="CA202" s="82">
        <v>2.7529969404808758</v>
      </c>
      <c r="CB202" s="82">
        <v>2.7529967279449088</v>
      </c>
      <c r="CC202" s="82">
        <v>2.7529971223730896</v>
      </c>
      <c r="CD202" s="82">
        <v>2.7529961691668761</v>
      </c>
      <c r="CE202" s="82">
        <v>2.7529965191856332</v>
      </c>
      <c r="CF202" s="82">
        <v>2.7529969014358779</v>
      </c>
      <c r="CG202" s="82">
        <v>2.752996922414777</v>
      </c>
      <c r="CH202" s="82">
        <v>2.7529949490525825</v>
      </c>
      <c r="CI202" s="82">
        <v>2.752994962466822</v>
      </c>
      <c r="CJ202" s="82">
        <v>2.8909941839965523</v>
      </c>
      <c r="CK202" s="82">
        <v>2.8909932685772395</v>
      </c>
      <c r="CL202" s="82">
        <v>2.8909946795468469</v>
      </c>
      <c r="CM202" s="82">
        <v>2.8909968645777941</v>
      </c>
      <c r="CN202" s="82">
        <v>2.8909967775426906</v>
      </c>
      <c r="CO202" s="82">
        <v>2.8909974603600181</v>
      </c>
      <c r="CP202" s="82">
        <v>2.8909962178431252</v>
      </c>
      <c r="CQ202" s="82">
        <v>2.8909967140603117</v>
      </c>
      <c r="CR202" s="82">
        <v>2.8909975673706603</v>
      </c>
      <c r="CS202" s="82">
        <v>2.8909964745685817</v>
      </c>
      <c r="CT202" s="82">
        <v>2.8909950157348194</v>
      </c>
      <c r="CU202" s="82">
        <v>2.8909957229200129</v>
      </c>
      <c r="CV202" s="82">
        <v>2.9769939991854022</v>
      </c>
      <c r="CW202" s="82">
        <v>2.9769935936171192</v>
      </c>
      <c r="CX202" s="82">
        <v>2.9769943365069338</v>
      </c>
      <c r="CY202" s="82">
        <v>2.9769950261898619</v>
      </c>
      <c r="CZ202" s="82">
        <v>2.9769953348844123</v>
      </c>
      <c r="DA202" s="82">
        <v>2.9769955684416538</v>
      </c>
      <c r="DB202" s="82">
        <v>2.9769946775765734</v>
      </c>
      <c r="DC202" s="82">
        <v>2.9769940254260407</v>
      </c>
      <c r="DD202" s="82">
        <v>2.9769961285987421</v>
      </c>
      <c r="DE202" s="82">
        <v>2.9769941133619984</v>
      </c>
      <c r="DF202" s="82">
        <v>2.9769939569527852</v>
      </c>
      <c r="DG202" s="82">
        <v>2.9769943361737439</v>
      </c>
      <c r="DH202" s="82">
        <v>3.096993754100132</v>
      </c>
      <c r="DI202" s="82">
        <v>3.0969938829885288</v>
      </c>
      <c r="DJ202" s="82">
        <v>3.0969940579214037</v>
      </c>
      <c r="DK202" s="82">
        <v>3.0969967146597868</v>
      </c>
      <c r="DL202" s="82">
        <v>3.0969947090571619</v>
      </c>
      <c r="DM202" s="82">
        <v>3.0969946775720012</v>
      </c>
      <c r="DN202" s="82">
        <v>3.0969933500378191</v>
      </c>
      <c r="DO202" s="82">
        <v>3.0969931571796452</v>
      </c>
      <c r="DP202" s="82">
        <v>3.096994638956875</v>
      </c>
      <c r="DQ202" s="82">
        <v>3.0969933636821816</v>
      </c>
      <c r="DR202" s="82">
        <v>3.0969932923689658</v>
      </c>
      <c r="DS202" s="82">
        <v>3.0969935488644351</v>
      </c>
      <c r="DT202" s="82">
        <v>3.250993366067652</v>
      </c>
      <c r="DU202" s="82">
        <v>3.2509934547670949</v>
      </c>
      <c r="DV202" s="82">
        <v>3.2509936091242388</v>
      </c>
      <c r="DW202" s="82">
        <v>3.2509925109888926</v>
      </c>
      <c r="DX202" s="82">
        <v>3.2509929297663684</v>
      </c>
      <c r="DY202" s="82">
        <v>3.2509938289570797</v>
      </c>
      <c r="DZ202" s="82">
        <v>3.2509929266641433</v>
      </c>
      <c r="EA202" s="82">
        <v>3.2509932873568461</v>
      </c>
      <c r="EB202" s="82">
        <v>3.2509931419172271</v>
      </c>
      <c r="EC202" s="82">
        <v>3.2509922779102034</v>
      </c>
      <c r="ED202" s="82">
        <v>3.250993537705634</v>
      </c>
      <c r="EE202" s="82">
        <v>3.2509930671745537</v>
      </c>
      <c r="EF202" s="82">
        <v>3.3159993138674113</v>
      </c>
      <c r="EG202" s="82">
        <v>3.315999143851307</v>
      </c>
      <c r="EH202" s="82">
        <v>3.3160002612974377</v>
      </c>
      <c r="EI202" s="82">
        <v>3.3159982147303562</v>
      </c>
      <c r="EJ202" s="82">
        <v>3.3159983729507401</v>
      </c>
      <c r="EK202" s="82">
        <v>3.3159988554778628</v>
      </c>
      <c r="EL202" s="82">
        <v>3.3159990085272892</v>
      </c>
      <c r="EM202" s="82">
        <v>3.3159986169442557</v>
      </c>
      <c r="EN202" s="82">
        <v>3.3159990153858034</v>
      </c>
      <c r="EO202" s="82">
        <v>3.3159978479855514</v>
      </c>
      <c r="EP202" s="82">
        <v>3.3159987680899943</v>
      </c>
      <c r="EQ202" s="82">
        <v>3.3159983216619295</v>
      </c>
      <c r="ER202" s="82">
        <v>3.6150047778877559</v>
      </c>
      <c r="ES202" s="82">
        <v>3.615004811097303</v>
      </c>
      <c r="ET202" s="82">
        <v>3.615003891666734</v>
      </c>
      <c r="EU202" s="82">
        <v>3.6150041851356738</v>
      </c>
      <c r="EV202" s="82">
        <v>3.6150041676919566</v>
      </c>
      <c r="EW202" s="82">
        <v>3.6150043701841166</v>
      </c>
      <c r="EX202" s="82">
        <v>3.6150043221955879</v>
      </c>
      <c r="EY202" s="82">
        <v>3.6150043267566634</v>
      </c>
      <c r="EZ202" s="82">
        <v>3.6150044902463994</v>
      </c>
      <c r="FA202" s="82">
        <v>3.6150050890069307</v>
      </c>
      <c r="FB202" s="82">
        <v>3.6150044604671998</v>
      </c>
      <c r="FC202" s="82">
        <v>3.6150036277834872</v>
      </c>
      <c r="FD202" s="82">
        <v>4.1569998593838111</v>
      </c>
      <c r="FE202" s="82">
        <v>4.1570002494157263</v>
      </c>
      <c r="FF202" s="82">
        <v>4.1569993871285797</v>
      </c>
      <c r="FG202" s="82">
        <v>4.1570004124453535</v>
      </c>
      <c r="FH202" s="82">
        <v>4.1570024669280414</v>
      </c>
      <c r="FI202" s="82">
        <v>4.1570021164952431</v>
      </c>
      <c r="FJ202" s="82">
        <v>4.156999706390053</v>
      </c>
      <c r="FK202" s="82">
        <v>4.1570022716669497</v>
      </c>
      <c r="FL202" s="82">
        <v>4.1569997918558004</v>
      </c>
      <c r="FM202" s="82">
        <v>4.1570000424436353</v>
      </c>
      <c r="FN202" s="82">
        <v>4.1570014337741323</v>
      </c>
      <c r="FO202" s="82">
        <v>4.1570008346208009</v>
      </c>
      <c r="FP202" s="82">
        <v>4.4899949139289772</v>
      </c>
      <c r="FQ202" s="82">
        <v>4.4899936661170896</v>
      </c>
      <c r="FR202" s="82">
        <v>4.4899947662219235</v>
      </c>
      <c r="FS202" s="82">
        <v>4.4899956153475467</v>
      </c>
      <c r="FT202" s="82">
        <v>4.4899955985381217</v>
      </c>
      <c r="FU202" s="82">
        <v>4.4899959709973087</v>
      </c>
      <c r="FV202" s="82">
        <v>4.4899959405507719</v>
      </c>
      <c r="FW202" s="82">
        <v>4.4899950033495175</v>
      </c>
      <c r="FX202" s="82">
        <v>4.4899969343211765</v>
      </c>
      <c r="FY202" s="82">
        <v>4.4899955323081393</v>
      </c>
      <c r="FZ202" s="82">
        <v>4.4899943609379855</v>
      </c>
      <c r="GA202" s="82">
        <v>4.4899954530032105</v>
      </c>
    </row>
    <row r="203" spans="2:183">
      <c r="B203" s="96" t="s">
        <v>7</v>
      </c>
      <c r="C203" s="166" t="s">
        <v>38</v>
      </c>
      <c r="D203" s="173">
        <v>532172</v>
      </c>
      <c r="E203" s="174">
        <v>479949.28</v>
      </c>
      <c r="F203" s="174">
        <v>509461.09</v>
      </c>
      <c r="G203" s="174">
        <v>496248.75</v>
      </c>
      <c r="H203" s="174">
        <v>519985</v>
      </c>
      <c r="I203" s="174">
        <v>493996.28</v>
      </c>
      <c r="J203" s="174">
        <v>517913.62</v>
      </c>
      <c r="K203" s="174">
        <v>518489</v>
      </c>
      <c r="L203" s="174">
        <v>488814.47</v>
      </c>
      <c r="M203" s="174">
        <v>520305.78</v>
      </c>
      <c r="N203" s="174">
        <v>497546</v>
      </c>
      <c r="O203" s="174">
        <v>520476.59</v>
      </c>
      <c r="P203" s="174">
        <v>606154.18999999994</v>
      </c>
      <c r="Q203" s="174">
        <v>546926.93999999994</v>
      </c>
      <c r="R203" s="174">
        <v>259482.53</v>
      </c>
      <c r="S203" s="174">
        <v>428551.12</v>
      </c>
      <c r="T203" s="174">
        <v>582155.25</v>
      </c>
      <c r="U203" s="174">
        <v>559207.43999999994</v>
      </c>
      <c r="V203" s="174">
        <v>582413.12</v>
      </c>
      <c r="W203" s="174">
        <v>584378.93999999994</v>
      </c>
      <c r="X203" s="174">
        <v>548647.93999999994</v>
      </c>
      <c r="Y203" s="174">
        <v>573221.43999999994</v>
      </c>
      <c r="Z203" s="174">
        <v>557343.18999999994</v>
      </c>
      <c r="AA203" s="174">
        <v>578813.68999999994</v>
      </c>
      <c r="AB203" s="174">
        <v>679250.56</v>
      </c>
      <c r="AC203" s="174">
        <v>618761</v>
      </c>
      <c r="AD203" s="174">
        <v>661178.06000000006</v>
      </c>
      <c r="AE203" s="174">
        <v>695409.94</v>
      </c>
      <c r="AF203" s="174">
        <v>724524.25</v>
      </c>
      <c r="AG203" s="174">
        <v>710678.94</v>
      </c>
      <c r="AH203" s="174">
        <v>738345.12</v>
      </c>
      <c r="AI203" s="174">
        <v>740122.44</v>
      </c>
      <c r="AJ203" s="174">
        <v>692164.75</v>
      </c>
      <c r="AK203" s="174">
        <v>722721.62</v>
      </c>
      <c r="AL203" s="174">
        <v>705335.81</v>
      </c>
      <c r="AM203" s="174">
        <v>716130.94</v>
      </c>
      <c r="AN203" s="174">
        <v>783166.06</v>
      </c>
      <c r="AO203" s="174">
        <v>748294.69</v>
      </c>
      <c r="AP203" s="174">
        <v>101357.62</v>
      </c>
      <c r="AQ203" s="174">
        <v>73093.100000000006</v>
      </c>
      <c r="AR203" s="174">
        <v>773605.75</v>
      </c>
      <c r="AS203" s="174">
        <v>757544.19</v>
      </c>
      <c r="AT203" s="174">
        <v>787679.75</v>
      </c>
      <c r="AU203" s="174">
        <v>796781.62</v>
      </c>
      <c r="AV203" s="174">
        <v>741237.44</v>
      </c>
      <c r="AW203" s="174">
        <v>770243.19</v>
      </c>
      <c r="AX203" s="174">
        <v>747104.62</v>
      </c>
      <c r="AY203" s="174">
        <v>758402.06</v>
      </c>
      <c r="AZ203" s="174">
        <v>812606.69</v>
      </c>
      <c r="BA203" s="174">
        <v>742429.31</v>
      </c>
      <c r="BB203" s="174">
        <v>786876</v>
      </c>
      <c r="BC203" s="174">
        <v>747090.88</v>
      </c>
      <c r="BD203" s="174">
        <v>793150.38</v>
      </c>
      <c r="BE203" s="174">
        <v>774632.81</v>
      </c>
      <c r="BF203" s="174">
        <v>802098.56</v>
      </c>
      <c r="BG203" s="174">
        <v>813174.12</v>
      </c>
      <c r="BH203" s="174">
        <v>749955.25</v>
      </c>
      <c r="BI203" s="174">
        <v>785632</v>
      </c>
      <c r="BJ203" s="174">
        <v>760948.94</v>
      </c>
      <c r="BK203" s="174">
        <v>782407.69</v>
      </c>
      <c r="BL203" s="174">
        <v>838630.62</v>
      </c>
      <c r="BM203" s="174">
        <v>769396.75</v>
      </c>
      <c r="BN203" s="174">
        <v>417917.53</v>
      </c>
      <c r="BO203" s="174">
        <v>625471.06000000006</v>
      </c>
      <c r="BP203" s="174">
        <v>825020.06</v>
      </c>
      <c r="BQ203" s="174">
        <v>802314.12</v>
      </c>
      <c r="BR203" s="174">
        <v>845242.75</v>
      </c>
      <c r="BS203" s="174">
        <v>850511.88</v>
      </c>
      <c r="BT203" s="174">
        <v>791439.62</v>
      </c>
      <c r="BU203" s="174">
        <v>840946.62</v>
      </c>
      <c r="BV203" s="174">
        <v>826737.25</v>
      </c>
      <c r="BW203" s="174">
        <v>858522.81</v>
      </c>
      <c r="BX203" s="174">
        <v>908376.94</v>
      </c>
      <c r="BY203" s="174">
        <v>827727.88</v>
      </c>
      <c r="BZ203" s="174">
        <v>888493.62</v>
      </c>
      <c r="CA203" s="174">
        <v>855764.06</v>
      </c>
      <c r="CB203" s="174">
        <v>885727</v>
      </c>
      <c r="CC203" s="174">
        <v>844347.25</v>
      </c>
      <c r="CD203" s="174">
        <v>902602.38</v>
      </c>
      <c r="CE203" s="174">
        <v>909542.12</v>
      </c>
      <c r="CF203" s="174">
        <v>868265.62</v>
      </c>
      <c r="CG203" s="174">
        <v>903411.81</v>
      </c>
      <c r="CH203" s="174">
        <v>898951.94</v>
      </c>
      <c r="CI203" s="174">
        <v>931411.5</v>
      </c>
      <c r="CJ203" s="174">
        <v>966152</v>
      </c>
      <c r="CK203" s="174">
        <v>903486.5</v>
      </c>
      <c r="CL203" s="174">
        <v>841430.25</v>
      </c>
      <c r="CM203" s="174">
        <v>392754.66</v>
      </c>
      <c r="CN203" s="174">
        <v>922721.88</v>
      </c>
      <c r="CO203" s="174">
        <v>903101.38</v>
      </c>
      <c r="CP203" s="174">
        <v>938400.62</v>
      </c>
      <c r="CQ203" s="174">
        <v>940698.25</v>
      </c>
      <c r="CR203" s="174">
        <v>897321.38</v>
      </c>
      <c r="CS203" s="174">
        <v>937357.75</v>
      </c>
      <c r="CT203" s="174">
        <v>920423.75</v>
      </c>
      <c r="CU203" s="174">
        <v>957879.62</v>
      </c>
      <c r="CV203" s="174">
        <v>985997.38</v>
      </c>
      <c r="CW203" s="174">
        <v>894410</v>
      </c>
      <c r="CX203" s="174">
        <v>985434.62</v>
      </c>
      <c r="CY203" s="174">
        <v>924190.75</v>
      </c>
      <c r="CZ203" s="174">
        <v>949794.38</v>
      </c>
      <c r="DA203" s="174">
        <v>930385.81</v>
      </c>
      <c r="DB203" s="174">
        <v>966474.06</v>
      </c>
      <c r="DC203" s="174">
        <v>972965.75</v>
      </c>
      <c r="DD203" s="174">
        <v>914674.12</v>
      </c>
      <c r="DE203" s="174">
        <v>960787.25</v>
      </c>
      <c r="DF203" s="174">
        <v>948765.69</v>
      </c>
      <c r="DG203" s="174">
        <v>973709.94</v>
      </c>
      <c r="DH203" s="174">
        <v>1011833.31</v>
      </c>
      <c r="DI203" s="174">
        <v>915644.25</v>
      </c>
      <c r="DJ203" s="174">
        <v>1011031.75</v>
      </c>
      <c r="DK203" s="174">
        <v>282407.94</v>
      </c>
      <c r="DL203" s="174">
        <v>967608.25</v>
      </c>
      <c r="DM203" s="174">
        <v>949246</v>
      </c>
      <c r="DN203" s="174">
        <v>991066.25</v>
      </c>
      <c r="DO203" s="174">
        <v>1004805.44</v>
      </c>
      <c r="DP203" s="174">
        <v>935438.38</v>
      </c>
      <c r="DQ203" s="174">
        <v>989351.06</v>
      </c>
      <c r="DR203" s="174">
        <v>975102.38</v>
      </c>
      <c r="DS203" s="174">
        <v>998094.25</v>
      </c>
      <c r="DT203" s="174">
        <v>1035979.62</v>
      </c>
      <c r="DU203" s="174">
        <v>937072.56</v>
      </c>
      <c r="DV203" s="174">
        <v>1030669.19</v>
      </c>
      <c r="DW203" s="174">
        <v>972385.94</v>
      </c>
      <c r="DX203" s="174">
        <v>990616</v>
      </c>
      <c r="DY203" s="174">
        <v>964247.88</v>
      </c>
      <c r="DZ203" s="174">
        <v>1017634.88</v>
      </c>
      <c r="EA203" s="174">
        <v>1023303.25</v>
      </c>
      <c r="EB203" s="174">
        <v>963213.69</v>
      </c>
      <c r="EC203" s="174">
        <v>1004945.62</v>
      </c>
      <c r="ED203" s="174">
        <v>992428.69</v>
      </c>
      <c r="EE203" s="174">
        <v>1023979.62</v>
      </c>
      <c r="EF203" s="174">
        <v>1062780.8799999999</v>
      </c>
      <c r="EG203" s="174">
        <v>996318</v>
      </c>
      <c r="EH203" s="174">
        <v>35048.370000000003</v>
      </c>
      <c r="EI203" s="174">
        <v>198281.03</v>
      </c>
      <c r="EJ203" s="174">
        <v>1016430</v>
      </c>
      <c r="EK203" s="174">
        <v>992015.38</v>
      </c>
      <c r="EL203" s="174">
        <v>1048836.3799999999</v>
      </c>
      <c r="EM203" s="174">
        <v>1051766.8799999999</v>
      </c>
      <c r="EN203" s="174">
        <v>990894.31</v>
      </c>
      <c r="EO203" s="174">
        <v>1033455.69</v>
      </c>
      <c r="EP203" s="174">
        <v>1016528</v>
      </c>
      <c r="EQ203" s="174">
        <v>1056408.3799999999</v>
      </c>
      <c r="ER203" s="174">
        <v>1090303.75</v>
      </c>
      <c r="ES203" s="174">
        <v>984273.81</v>
      </c>
      <c r="ET203" s="174">
        <v>1072329.25</v>
      </c>
      <c r="EU203" s="174">
        <v>1004878.12</v>
      </c>
      <c r="EV203" s="174">
        <v>1039452.56</v>
      </c>
      <c r="EW203" s="174">
        <v>1012807.5</v>
      </c>
      <c r="EX203" s="174">
        <v>1065673.1200000001</v>
      </c>
      <c r="EY203" s="174">
        <v>1076721.8799999999</v>
      </c>
      <c r="EZ203" s="174">
        <v>1003874.25</v>
      </c>
      <c r="FA203" s="174">
        <v>1050817.8799999999</v>
      </c>
      <c r="FB203" s="174">
        <v>1047436.19</v>
      </c>
      <c r="FC203" s="174">
        <v>1073932.75</v>
      </c>
      <c r="FD203" s="174">
        <v>1095514</v>
      </c>
      <c r="FE203" s="174">
        <v>994306</v>
      </c>
      <c r="FF203" s="174">
        <v>453161.53</v>
      </c>
      <c r="FG203" s="174">
        <v>919540.88</v>
      </c>
      <c r="FH203" s="174">
        <v>1053243</v>
      </c>
      <c r="FI203" s="174">
        <v>1028413.4399999999</v>
      </c>
      <c r="FJ203" s="174">
        <v>1086769</v>
      </c>
      <c r="FK203" s="174">
        <v>1092211</v>
      </c>
      <c r="FL203" s="174">
        <v>1019384.81</v>
      </c>
      <c r="FM203" s="174">
        <v>1071640.1200000001</v>
      </c>
      <c r="FN203" s="174">
        <v>1052536.5</v>
      </c>
      <c r="FO203" s="174">
        <v>1095950.25</v>
      </c>
      <c r="FP203" s="174">
        <v>1118216.6200000001</v>
      </c>
      <c r="FQ203" s="174">
        <v>1014561</v>
      </c>
      <c r="FR203" s="174">
        <v>1098603.6200000001</v>
      </c>
      <c r="FS203" s="174">
        <v>1051405</v>
      </c>
      <c r="FT203" s="174">
        <v>1080621.25</v>
      </c>
      <c r="FU203" s="174">
        <v>1057427.6200000001</v>
      </c>
      <c r="FV203" s="174">
        <v>1117931.75</v>
      </c>
      <c r="FW203" s="174">
        <v>1106113.8799999999</v>
      </c>
      <c r="FX203" s="174">
        <v>1045062.12</v>
      </c>
      <c r="FY203" s="174">
        <v>1079617.6200000001</v>
      </c>
      <c r="FZ203" s="174">
        <v>1076129</v>
      </c>
      <c r="GA203" s="174">
        <v>1126474.6200000001</v>
      </c>
    </row>
    <row r="204" spans="2:183">
      <c r="B204" s="171" t="s">
        <v>7</v>
      </c>
      <c r="C204" s="172" t="s">
        <v>39</v>
      </c>
      <c r="D204" s="81">
        <v>3.4870000524191433</v>
      </c>
      <c r="E204" s="82">
        <v>3.4870002155629791</v>
      </c>
      <c r="F204" s="82">
        <v>3.486999514041464</v>
      </c>
      <c r="G204" s="82">
        <v>3.4869993095548306</v>
      </c>
      <c r="H204" s="82">
        <v>3.4870004895353439</v>
      </c>
      <c r="I204" s="82">
        <v>3.4869997458847446</v>
      </c>
      <c r="J204" s="82">
        <v>3.4869998047493049</v>
      </c>
      <c r="K204" s="82">
        <v>3.4869999730987544</v>
      </c>
      <c r="L204" s="82">
        <v>3.4869993275883244</v>
      </c>
      <c r="M204" s="82">
        <v>3.4870003283896178</v>
      </c>
      <c r="N204" s="82">
        <v>3.4869994253115233</v>
      </c>
      <c r="O204" s="82">
        <v>3.4869999732014847</v>
      </c>
      <c r="P204" s="82">
        <v>3.9079996260621765</v>
      </c>
      <c r="Q204" s="82">
        <v>3.9080002449435902</v>
      </c>
      <c r="R204" s="82">
        <v>3.9079989096024264</v>
      </c>
      <c r="S204" s="82">
        <v>3.9079985409447384</v>
      </c>
      <c r="T204" s="82">
        <v>3.908000201389588</v>
      </c>
      <c r="U204" s="82">
        <v>3.9080005182644175</v>
      </c>
      <c r="V204" s="82">
        <v>3.907999812119626</v>
      </c>
      <c r="W204" s="82">
        <v>3.9080004547460776</v>
      </c>
      <c r="X204" s="82">
        <v>3.9079999299100261</v>
      </c>
      <c r="Y204" s="82">
        <v>3.907999372780016</v>
      </c>
      <c r="Z204" s="82">
        <v>3.9079990323666345</v>
      </c>
      <c r="AA204" s="82">
        <v>3.9079987171696708</v>
      </c>
      <c r="AB204" s="82">
        <v>4.5499950430716884</v>
      </c>
      <c r="AC204" s="82">
        <v>4.5499945989307138</v>
      </c>
      <c r="AD204" s="82">
        <v>4.5499955957443881</v>
      </c>
      <c r="AE204" s="82">
        <v>4.9929991312276973</v>
      </c>
      <c r="AF204" s="82">
        <v>4.9930000413485125</v>
      </c>
      <c r="AG204" s="82">
        <v>4.9930027039031435</v>
      </c>
      <c r="AH204" s="82">
        <v>4.9930017041304877</v>
      </c>
      <c r="AI204" s="82">
        <v>4.9930004317556262</v>
      </c>
      <c r="AJ204" s="82">
        <v>4.9930010026906739</v>
      </c>
      <c r="AK204" s="82">
        <v>4.992998956800486</v>
      </c>
      <c r="AL204" s="82">
        <v>4.9929983354685641</v>
      </c>
      <c r="AM204" s="82">
        <v>4.9929995049746561</v>
      </c>
      <c r="AN204" s="82">
        <v>5.329001585433069</v>
      </c>
      <c r="AO204" s="82">
        <v>5.3290024703160421</v>
      </c>
      <c r="AP204" s="82">
        <v>5.3290021030494215</v>
      </c>
      <c r="AQ204" s="82">
        <v>5.3290002260117673</v>
      </c>
      <c r="AR204" s="82">
        <v>5.3290010263899319</v>
      </c>
      <c r="AS204" s="82">
        <v>5.3290013717421125</v>
      </c>
      <c r="AT204" s="82">
        <v>5.3290017590149512</v>
      </c>
      <c r="AU204" s="82">
        <v>5.3290013242552732</v>
      </c>
      <c r="AV204" s="82">
        <v>5.3290013300262409</v>
      </c>
      <c r="AW204" s="82">
        <v>5.3290013006960102</v>
      </c>
      <c r="AX204" s="82">
        <v>5.3290009700704726</v>
      </c>
      <c r="AY204" s="82">
        <v>5.3290006745552159</v>
      </c>
      <c r="AZ204" s="82">
        <v>5.4560064590635022</v>
      </c>
      <c r="BA204" s="82">
        <v>5.4560065475372923</v>
      </c>
      <c r="BB204" s="82">
        <v>5.4560053251237672</v>
      </c>
      <c r="BC204" s="82">
        <v>5.4560058424012272</v>
      </c>
      <c r="BD204" s="82">
        <v>5.4560051454200256</v>
      </c>
      <c r="BE204" s="82">
        <v>5.456005930496274</v>
      </c>
      <c r="BF204" s="82">
        <v>5.456007400756401</v>
      </c>
      <c r="BG204" s="82">
        <v>5.4560064948135425</v>
      </c>
      <c r="BH204" s="82">
        <v>5.4560056018333274</v>
      </c>
      <c r="BI204" s="82">
        <v>5.4560051113240826</v>
      </c>
      <c r="BJ204" s="82">
        <v>5.4560044454004437</v>
      </c>
      <c r="BK204" s="82">
        <v>5.4560064294331356</v>
      </c>
      <c r="BL204" s="82">
        <v>5.5940034419274793</v>
      </c>
      <c r="BM204" s="82">
        <v>5.5940020615155248</v>
      </c>
      <c r="BN204" s="82">
        <v>5.5939981153340606</v>
      </c>
      <c r="BO204" s="82">
        <v>5.5940029156344195</v>
      </c>
      <c r="BP204" s="82">
        <v>5.594001071309914</v>
      </c>
      <c r="BQ204" s="82">
        <v>5.5940018406961176</v>
      </c>
      <c r="BR204" s="82">
        <v>5.5940035606030527</v>
      </c>
      <c r="BS204" s="82">
        <v>5.5940007892659827</v>
      </c>
      <c r="BT204" s="82">
        <v>5.5940035340684195</v>
      </c>
      <c r="BU204" s="82">
        <v>5.5940039912193171</v>
      </c>
      <c r="BV204" s="82">
        <v>5.5939999323364233</v>
      </c>
      <c r="BW204" s="82">
        <v>5.5940028800041706</v>
      </c>
      <c r="BX204" s="82">
        <v>5.7399935546652845</v>
      </c>
      <c r="BY204" s="82">
        <v>5.7399949612904919</v>
      </c>
      <c r="BZ204" s="82">
        <v>5.7399936688416568</v>
      </c>
      <c r="CA204" s="82">
        <v>5.7399936601193469</v>
      </c>
      <c r="CB204" s="82">
        <v>5.7399940378982297</v>
      </c>
      <c r="CC204" s="82">
        <v>5.7399931338758252</v>
      </c>
      <c r="CD204" s="82">
        <v>5.7399927503052499</v>
      </c>
      <c r="CE204" s="82">
        <v>5.7399933104880185</v>
      </c>
      <c r="CF204" s="82">
        <v>5.7399926936644974</v>
      </c>
      <c r="CG204" s="82">
        <v>5.7399933286316074</v>
      </c>
      <c r="CH204" s="82">
        <v>5.7399939979056516</v>
      </c>
      <c r="CI204" s="82">
        <v>5.7399933443029081</v>
      </c>
      <c r="CJ204" s="82">
        <v>5.8919970483665391</v>
      </c>
      <c r="CK204" s="82">
        <v>5.8919971331924277</v>
      </c>
      <c r="CL204" s="82">
        <v>5.891997353107997</v>
      </c>
      <c r="CM204" s="82">
        <v>5.8919974797101666</v>
      </c>
      <c r="CN204" s="82">
        <v>5.8919957089766672</v>
      </c>
      <c r="CO204" s="82">
        <v>5.891995471175588</v>
      </c>
      <c r="CP204" s="82">
        <v>5.8919965843520625</v>
      </c>
      <c r="CQ204" s="82">
        <v>5.891995026838786</v>
      </c>
      <c r="CR204" s="82">
        <v>5.891995009685151</v>
      </c>
      <c r="CS204" s="82">
        <v>5.8919966685523919</v>
      </c>
      <c r="CT204" s="82">
        <v>5.8919948522551913</v>
      </c>
      <c r="CU204" s="82">
        <v>5.8919969490628823</v>
      </c>
      <c r="CV204" s="82">
        <v>6.0499915938027309</v>
      </c>
      <c r="CW204" s="82">
        <v>6.0499907363934735</v>
      </c>
      <c r="CX204" s="82">
        <v>6.0499909136675631</v>
      </c>
      <c r="CY204" s="82">
        <v>6.0499921444890319</v>
      </c>
      <c r="CZ204" s="82">
        <v>6.0499925473434786</v>
      </c>
      <c r="DA204" s="82">
        <v>6.0499912864230767</v>
      </c>
      <c r="DB204" s="82">
        <v>6.0499916117885677</v>
      </c>
      <c r="DC204" s="82">
        <v>6.0499919164785689</v>
      </c>
      <c r="DD204" s="82">
        <v>6.0499921950445144</v>
      </c>
      <c r="DE204" s="82">
        <v>6.0499927585512063</v>
      </c>
      <c r="DF204" s="82">
        <v>6.0499920992714102</v>
      </c>
      <c r="DG204" s="82">
        <v>6.0499921711899791</v>
      </c>
      <c r="DH204" s="82">
        <v>6.2140090646130037</v>
      </c>
      <c r="DI204" s="82">
        <v>6.2140099743748953</v>
      </c>
      <c r="DJ204" s="82">
        <v>6.2140093545254516</v>
      </c>
      <c r="DK204" s="82">
        <v>6.2140062050300351</v>
      </c>
      <c r="DL204" s="82">
        <v>6.2140093376318122</v>
      </c>
      <c r="DM204" s="82">
        <v>6.2140103038118868</v>
      </c>
      <c r="DN204" s="82">
        <v>6.2140100571199266</v>
      </c>
      <c r="DO204" s="82">
        <v>6.2140101422387133</v>
      </c>
      <c r="DP204" s="82">
        <v>6.2140097118980719</v>
      </c>
      <c r="DQ204" s="82">
        <v>6.214009283161551</v>
      </c>
      <c r="DR204" s="82">
        <v>6.214009559010961</v>
      </c>
      <c r="DS204" s="82">
        <v>6.2140097746233343</v>
      </c>
      <c r="DT204" s="82">
        <v>6.3829973567956229</v>
      </c>
      <c r="DU204" s="82">
        <v>6.3829980452645536</v>
      </c>
      <c r="DV204" s="82">
        <v>6.3829987428083061</v>
      </c>
      <c r="DW204" s="82">
        <v>6.3829981620060385</v>
      </c>
      <c r="DX204" s="82">
        <v>6.3829995618443771</v>
      </c>
      <c r="DY204" s="82">
        <v>6.3829999007049949</v>
      </c>
      <c r="DZ204" s="82">
        <v>6.3829973216917875</v>
      </c>
      <c r="EA204" s="82">
        <v>6.3829989957396904</v>
      </c>
      <c r="EB204" s="82">
        <v>6.3829989463430143</v>
      </c>
      <c r="EC204" s="82">
        <v>6.3829982025012546</v>
      </c>
      <c r="ED204" s="82">
        <v>6.3829990352456907</v>
      </c>
      <c r="EE204" s="82">
        <v>6.3829975751606689</v>
      </c>
      <c r="EF204" s="82">
        <v>6.5560051323808812</v>
      </c>
      <c r="EG204" s="82">
        <v>6.5560046930222553</v>
      </c>
      <c r="EH204" s="82">
        <v>6.5559988776655445</v>
      </c>
      <c r="EI204" s="82">
        <v>6.5560018119176569</v>
      </c>
      <c r="EJ204" s="82">
        <v>6.5560056244275593</v>
      </c>
      <c r="EK204" s="82">
        <v>6.5560052605839516</v>
      </c>
      <c r="EL204" s="82">
        <v>6.5560059007007077</v>
      </c>
      <c r="EM204" s="82">
        <v>6.5560056847931776</v>
      </c>
      <c r="EN204" s="82">
        <v>6.5560061737567965</v>
      </c>
      <c r="EO204" s="82">
        <v>6.5560039965743648</v>
      </c>
      <c r="EP204" s="82">
        <v>6.5560034310848545</v>
      </c>
      <c r="EQ204" s="82">
        <v>6.5560047413365101</v>
      </c>
      <c r="ER204" s="82">
        <v>6.7370070687971921</v>
      </c>
      <c r="ES204" s="82">
        <v>6.7370059696950557</v>
      </c>
      <c r="ET204" s="82">
        <v>6.7370060312873026</v>
      </c>
      <c r="EU204" s="82">
        <v>6.737004518698293</v>
      </c>
      <c r="EV204" s="82">
        <v>6.7370053794802001</v>
      </c>
      <c r="EW204" s="82">
        <v>6.7370049206112901</v>
      </c>
      <c r="EX204" s="82">
        <v>6.7370062333261691</v>
      </c>
      <c r="EY204" s="82">
        <v>6.7370066699202855</v>
      </c>
      <c r="EZ204" s="82">
        <v>6.7370050449308483</v>
      </c>
      <c r="FA204" s="82">
        <v>6.7370053277085713</v>
      </c>
      <c r="FB204" s="82">
        <v>6.7370071715709914</v>
      </c>
      <c r="FC204" s="82">
        <v>6.7370066119642678</v>
      </c>
      <c r="FD204" s="82">
        <v>6.9239919099987359</v>
      </c>
      <c r="FE204" s="82">
        <v>6.9239918386106138</v>
      </c>
      <c r="FF204" s="82">
        <v>6.9239935521329912</v>
      </c>
      <c r="FG204" s="82">
        <v>6.9239929219532401</v>
      </c>
      <c r="FH204" s="82">
        <v>6.9239917167932159</v>
      </c>
      <c r="FI204" s="82">
        <v>6.9239918028118144</v>
      </c>
      <c r="FJ204" s="82">
        <v>6.923991921354256</v>
      </c>
      <c r="FK204" s="82">
        <v>6.9239902880001019</v>
      </c>
      <c r="FL204" s="82">
        <v>6.9239925963661069</v>
      </c>
      <c r="FM204" s="82">
        <v>6.9239921949706673</v>
      </c>
      <c r="FN204" s="82">
        <v>6.9239909644557978</v>
      </c>
      <c r="FO204" s="82">
        <v>6.9239921532950479</v>
      </c>
      <c r="FP204" s="82">
        <v>7.1189980582524282</v>
      </c>
      <c r="FQ204" s="82">
        <v>7.1189974303683572</v>
      </c>
      <c r="FR204" s="82">
        <v>7.1189970191809238</v>
      </c>
      <c r="FS204" s="82">
        <v>7.1189992551966954</v>
      </c>
      <c r="FT204" s="82">
        <v>7.1189984452613411</v>
      </c>
      <c r="FU204" s="82">
        <v>7.1189988958905595</v>
      </c>
      <c r="FV204" s="82">
        <v>7.1189973572770402</v>
      </c>
      <c r="FW204" s="82">
        <v>7.118995205148833</v>
      </c>
      <c r="FX204" s="82">
        <v>7.1190002656693849</v>
      </c>
      <c r="FY204" s="82">
        <v>7.1189994263219329</v>
      </c>
      <c r="FZ204" s="82">
        <v>7.1189983155928784</v>
      </c>
      <c r="GA204" s="82">
        <v>7.1189978196985502</v>
      </c>
    </row>
    <row r="205" spans="2:183">
      <c r="B205" s="96" t="s">
        <v>7</v>
      </c>
      <c r="C205" s="166" t="s">
        <v>40</v>
      </c>
      <c r="D205" s="175">
        <v>1.25</v>
      </c>
      <c r="E205" s="176">
        <v>1.25</v>
      </c>
      <c r="F205" s="176">
        <v>1.88</v>
      </c>
      <c r="G205" s="176">
        <v>1.25</v>
      </c>
      <c r="H205" s="176">
        <v>1.88</v>
      </c>
      <c r="I205" s="176">
        <v>1.25</v>
      </c>
      <c r="J205" s="176">
        <v>1.25</v>
      </c>
      <c r="K205" s="176">
        <v>1.25</v>
      </c>
      <c r="L205" s="176">
        <v>1.25</v>
      </c>
      <c r="M205" s="176">
        <v>1.88</v>
      </c>
      <c r="N205" s="176">
        <v>1.25</v>
      </c>
      <c r="O205" s="176">
        <v>2.5</v>
      </c>
      <c r="P205" s="176">
        <v>1.88</v>
      </c>
      <c r="Q205" s="176">
        <v>1.25</v>
      </c>
      <c r="R205" s="176">
        <v>0.62</v>
      </c>
      <c r="S205" s="176">
        <v>2.25</v>
      </c>
      <c r="T205" s="176">
        <v>1.25</v>
      </c>
      <c r="U205" s="176">
        <v>1.25</v>
      </c>
      <c r="V205" s="176">
        <v>1.25</v>
      </c>
      <c r="W205" s="176">
        <v>1.25</v>
      </c>
      <c r="X205" s="176">
        <v>1.25</v>
      </c>
      <c r="Y205" s="176">
        <v>1.25</v>
      </c>
      <c r="Z205" s="176">
        <v>1.25</v>
      </c>
      <c r="AA205" s="176">
        <v>1.25</v>
      </c>
      <c r="AB205" s="176">
        <v>1.88</v>
      </c>
      <c r="AC205" s="176">
        <v>1.25</v>
      </c>
      <c r="AD205" s="176">
        <v>1.88</v>
      </c>
      <c r="AE205" s="176">
        <v>1.25</v>
      </c>
      <c r="AF205" s="176">
        <v>1.25</v>
      </c>
      <c r="AG205" s="176">
        <v>1.88</v>
      </c>
      <c r="AH205" s="176">
        <v>1.88</v>
      </c>
      <c r="AI205" s="176">
        <v>1.88</v>
      </c>
      <c r="AJ205" s="176">
        <v>1.25</v>
      </c>
      <c r="AK205" s="176">
        <v>1.25</v>
      </c>
      <c r="AL205" s="176">
        <v>1.25</v>
      </c>
      <c r="AM205" s="176">
        <v>1.88</v>
      </c>
      <c r="AN205" s="176">
        <v>1.88</v>
      </c>
      <c r="AO205" s="176">
        <v>1.25</v>
      </c>
      <c r="AP205" s="176">
        <v>0.62</v>
      </c>
      <c r="AQ205" s="176">
        <v>1.62</v>
      </c>
      <c r="AR205" s="176">
        <v>1.25</v>
      </c>
      <c r="AS205" s="176">
        <v>1.88</v>
      </c>
      <c r="AT205" s="176">
        <v>1.88</v>
      </c>
      <c r="AU205" s="176">
        <v>1.25</v>
      </c>
      <c r="AV205" s="176">
        <v>1.88</v>
      </c>
      <c r="AW205" s="176">
        <v>1.88</v>
      </c>
      <c r="AX205" s="176">
        <v>1.88</v>
      </c>
      <c r="AY205" s="176">
        <v>1.25</v>
      </c>
      <c r="AZ205" s="176">
        <v>1.25</v>
      </c>
      <c r="BA205" s="176">
        <v>1.25</v>
      </c>
      <c r="BB205" s="176">
        <v>1.25</v>
      </c>
      <c r="BC205" s="176">
        <v>1.25</v>
      </c>
      <c r="BD205" s="176">
        <v>1.25</v>
      </c>
      <c r="BE205" s="176">
        <v>1.88</v>
      </c>
      <c r="BF205" s="176">
        <v>1.25</v>
      </c>
      <c r="BG205" s="176">
        <v>1.88</v>
      </c>
      <c r="BH205" s="176">
        <v>1.25</v>
      </c>
      <c r="BI205" s="176">
        <v>1.88</v>
      </c>
      <c r="BJ205" s="176">
        <v>1.88</v>
      </c>
      <c r="BK205" s="176">
        <v>1.88</v>
      </c>
      <c r="BL205" s="176">
        <v>1.88</v>
      </c>
      <c r="BM205" s="176">
        <v>1.25</v>
      </c>
      <c r="BN205" s="176">
        <v>0.62</v>
      </c>
      <c r="BO205" s="176">
        <v>2.25</v>
      </c>
      <c r="BP205" s="176">
        <v>1.88</v>
      </c>
      <c r="BQ205" s="176">
        <v>1.25</v>
      </c>
      <c r="BR205" s="176">
        <v>1.88</v>
      </c>
      <c r="BS205" s="176">
        <v>1.88</v>
      </c>
      <c r="BT205" s="176">
        <v>1.88</v>
      </c>
      <c r="BU205" s="176">
        <v>1.25</v>
      </c>
      <c r="BV205" s="176">
        <v>1.25</v>
      </c>
      <c r="BW205" s="176">
        <v>2.5</v>
      </c>
      <c r="BX205" s="176">
        <v>1.25</v>
      </c>
      <c r="BY205" s="176">
        <v>0.62</v>
      </c>
      <c r="BZ205" s="176">
        <v>1.88</v>
      </c>
      <c r="CA205" s="176">
        <v>2.5</v>
      </c>
      <c r="CB205" s="176">
        <v>1.25</v>
      </c>
      <c r="CC205" s="176">
        <v>1.25</v>
      </c>
      <c r="CD205" s="176">
        <v>1.25</v>
      </c>
      <c r="CE205" s="176">
        <v>1.88</v>
      </c>
      <c r="CF205" s="176">
        <v>1.25</v>
      </c>
      <c r="CG205" s="176">
        <v>1.88</v>
      </c>
      <c r="CH205" s="176">
        <v>1.25</v>
      </c>
      <c r="CI205" s="176">
        <v>1.88</v>
      </c>
      <c r="CJ205" s="176">
        <v>1.25</v>
      </c>
      <c r="CK205" s="176">
        <v>1.25</v>
      </c>
      <c r="CL205" s="176">
        <v>1.25</v>
      </c>
      <c r="CM205" s="176">
        <v>1.62</v>
      </c>
      <c r="CN205" s="176">
        <v>1.25</v>
      </c>
      <c r="CO205" s="176">
        <v>1.25</v>
      </c>
      <c r="CP205" s="176">
        <v>1.25</v>
      </c>
      <c r="CQ205" s="176">
        <v>1.88</v>
      </c>
      <c r="CR205" s="176">
        <v>1.88</v>
      </c>
      <c r="CS205" s="176">
        <v>1.25</v>
      </c>
      <c r="CT205" s="176">
        <v>1.25</v>
      </c>
      <c r="CU205" s="176">
        <v>1.25</v>
      </c>
      <c r="CV205" s="176">
        <v>1.88</v>
      </c>
      <c r="CW205" s="176">
        <v>1.25</v>
      </c>
      <c r="CX205" s="176">
        <v>1.25</v>
      </c>
      <c r="CY205" s="176">
        <v>1.88</v>
      </c>
      <c r="CZ205" s="176">
        <v>1.25</v>
      </c>
      <c r="DA205" s="176">
        <v>1.25</v>
      </c>
      <c r="DB205" s="176">
        <v>1.25</v>
      </c>
      <c r="DC205" s="176">
        <v>1.88</v>
      </c>
      <c r="DD205" s="176">
        <v>1.25</v>
      </c>
      <c r="DE205" s="176">
        <v>1.25</v>
      </c>
      <c r="DF205" s="176">
        <v>1.88</v>
      </c>
      <c r="DG205" s="176">
        <v>1.88</v>
      </c>
      <c r="DH205" s="176">
        <v>1.25</v>
      </c>
      <c r="DI205" s="176">
        <v>1.25</v>
      </c>
      <c r="DJ205" s="176">
        <v>1.25</v>
      </c>
      <c r="DK205" s="176">
        <v>1.62</v>
      </c>
      <c r="DL205" s="176">
        <v>1.88</v>
      </c>
      <c r="DM205" s="176">
        <v>1.25</v>
      </c>
      <c r="DN205" s="176">
        <v>1.88</v>
      </c>
      <c r="DO205" s="176">
        <v>1.25</v>
      </c>
      <c r="DP205" s="176">
        <v>1.25</v>
      </c>
      <c r="DQ205" s="176">
        <v>1.88</v>
      </c>
      <c r="DR205" s="176">
        <v>1.25</v>
      </c>
      <c r="DS205" s="176">
        <v>1.25</v>
      </c>
      <c r="DT205" s="176">
        <v>1.25</v>
      </c>
      <c r="DU205" s="176">
        <v>1.88</v>
      </c>
      <c r="DV205" s="176">
        <v>1.88</v>
      </c>
      <c r="DW205" s="176">
        <v>1.88</v>
      </c>
      <c r="DX205" s="176">
        <v>1.25</v>
      </c>
      <c r="DY205" s="176">
        <v>1.25</v>
      </c>
      <c r="DZ205" s="176">
        <v>1.88</v>
      </c>
      <c r="EA205" s="176">
        <v>1.25</v>
      </c>
      <c r="EB205" s="176">
        <v>1.25</v>
      </c>
      <c r="EC205" s="176">
        <v>1.25</v>
      </c>
      <c r="ED205" s="176">
        <v>1.88</v>
      </c>
      <c r="EE205" s="176">
        <v>1.25</v>
      </c>
      <c r="EF205" s="176">
        <v>1.88</v>
      </c>
      <c r="EG205" s="176">
        <v>1.88</v>
      </c>
      <c r="EH205" s="176">
        <v>0</v>
      </c>
      <c r="EI205" s="176">
        <v>1.62</v>
      </c>
      <c r="EJ205" s="176">
        <v>1.25</v>
      </c>
      <c r="EK205" s="176">
        <v>2.5</v>
      </c>
      <c r="EL205" s="176">
        <v>1.88</v>
      </c>
      <c r="EM205" s="176">
        <v>1.88</v>
      </c>
      <c r="EN205" s="176">
        <v>1.25</v>
      </c>
      <c r="EO205" s="176">
        <v>1.88</v>
      </c>
      <c r="EP205" s="176">
        <v>1.88</v>
      </c>
      <c r="EQ205" s="176">
        <v>1.25</v>
      </c>
      <c r="ER205" s="176">
        <v>1.88</v>
      </c>
      <c r="ES205" s="176">
        <v>1.88</v>
      </c>
      <c r="ET205" s="176">
        <v>1.25</v>
      </c>
      <c r="EU205" s="176">
        <v>1.88</v>
      </c>
      <c r="EV205" s="176">
        <v>1.88</v>
      </c>
      <c r="EW205" s="176">
        <v>1.25</v>
      </c>
      <c r="EX205" s="176">
        <v>1.25</v>
      </c>
      <c r="EY205" s="176">
        <v>1.88</v>
      </c>
      <c r="EZ205" s="176">
        <v>1.25</v>
      </c>
      <c r="FA205" s="176">
        <v>1.88</v>
      </c>
      <c r="FB205" s="176">
        <v>1.25</v>
      </c>
      <c r="FC205" s="176">
        <v>1.25</v>
      </c>
      <c r="FD205" s="176">
        <v>1.88</v>
      </c>
      <c r="FE205" s="176">
        <v>1.88</v>
      </c>
      <c r="FF205" s="176">
        <v>1.25</v>
      </c>
      <c r="FG205" s="176">
        <v>2.88</v>
      </c>
      <c r="FH205" s="176">
        <v>1.25</v>
      </c>
      <c r="FI205" s="176">
        <v>1.25</v>
      </c>
      <c r="FJ205" s="176">
        <v>1.88</v>
      </c>
      <c r="FK205" s="176">
        <v>1.25</v>
      </c>
      <c r="FL205" s="176">
        <v>1.25</v>
      </c>
      <c r="FM205" s="176">
        <v>2.25</v>
      </c>
      <c r="FN205" s="176">
        <v>1.88</v>
      </c>
      <c r="FO205" s="176">
        <v>1.88</v>
      </c>
      <c r="FP205" s="176">
        <v>1.25</v>
      </c>
      <c r="FQ205" s="176">
        <v>1.25</v>
      </c>
      <c r="FR205" s="176">
        <v>1.25</v>
      </c>
      <c r="FS205" s="176">
        <v>1.88</v>
      </c>
      <c r="FT205" s="176">
        <v>1.88</v>
      </c>
      <c r="FU205" s="176">
        <v>1.88</v>
      </c>
      <c r="FV205" s="176">
        <v>1.25</v>
      </c>
      <c r="FW205" s="176">
        <v>1.25</v>
      </c>
      <c r="FX205" s="176">
        <v>1.25</v>
      </c>
      <c r="FY205" s="176">
        <v>1.88</v>
      </c>
      <c r="FZ205" s="176">
        <v>1.25</v>
      </c>
      <c r="GA205" s="176">
        <v>1.25</v>
      </c>
    </row>
    <row r="206" spans="2:183">
      <c r="B206" s="96" t="s">
        <v>7</v>
      </c>
      <c r="C206" s="166" t="s">
        <v>41</v>
      </c>
      <c r="D206" s="175">
        <v>720</v>
      </c>
      <c r="E206" s="176">
        <v>651</v>
      </c>
      <c r="F206" s="176">
        <v>720</v>
      </c>
      <c r="G206" s="176">
        <v>697</v>
      </c>
      <c r="H206" s="176">
        <v>720</v>
      </c>
      <c r="I206" s="176">
        <v>697</v>
      </c>
      <c r="J206" s="176">
        <v>720</v>
      </c>
      <c r="K206" s="176">
        <v>720</v>
      </c>
      <c r="L206" s="176">
        <v>697</v>
      </c>
      <c r="M206" s="176">
        <v>720</v>
      </c>
      <c r="N206" s="176">
        <v>697</v>
      </c>
      <c r="O206" s="176">
        <v>720</v>
      </c>
      <c r="P206" s="176">
        <v>720</v>
      </c>
      <c r="Q206" s="176">
        <v>651</v>
      </c>
      <c r="R206" s="176">
        <v>326</v>
      </c>
      <c r="S206" s="176">
        <v>535</v>
      </c>
      <c r="T206" s="176">
        <v>720</v>
      </c>
      <c r="U206" s="176">
        <v>697</v>
      </c>
      <c r="V206" s="176">
        <v>720</v>
      </c>
      <c r="W206" s="176">
        <v>720</v>
      </c>
      <c r="X206" s="176">
        <v>697</v>
      </c>
      <c r="Y206" s="176">
        <v>720</v>
      </c>
      <c r="Z206" s="176">
        <v>697</v>
      </c>
      <c r="AA206" s="176">
        <v>720</v>
      </c>
      <c r="AB206" s="176">
        <v>720</v>
      </c>
      <c r="AC206" s="176">
        <v>651</v>
      </c>
      <c r="AD206" s="176">
        <v>720</v>
      </c>
      <c r="AE206" s="176">
        <v>697</v>
      </c>
      <c r="AF206" s="176">
        <v>720</v>
      </c>
      <c r="AG206" s="176">
        <v>697</v>
      </c>
      <c r="AH206" s="176">
        <v>720</v>
      </c>
      <c r="AI206" s="176">
        <v>720</v>
      </c>
      <c r="AJ206" s="176">
        <v>697</v>
      </c>
      <c r="AK206" s="176">
        <v>720</v>
      </c>
      <c r="AL206" s="176">
        <v>697</v>
      </c>
      <c r="AM206" s="176">
        <v>720</v>
      </c>
      <c r="AN206" s="176">
        <v>720</v>
      </c>
      <c r="AO206" s="176">
        <v>674</v>
      </c>
      <c r="AP206" s="176">
        <v>93</v>
      </c>
      <c r="AQ206" s="176">
        <v>70</v>
      </c>
      <c r="AR206" s="176">
        <v>720</v>
      </c>
      <c r="AS206" s="176">
        <v>697</v>
      </c>
      <c r="AT206" s="176">
        <v>720</v>
      </c>
      <c r="AU206" s="176">
        <v>720</v>
      </c>
      <c r="AV206" s="176">
        <v>697</v>
      </c>
      <c r="AW206" s="176">
        <v>720</v>
      </c>
      <c r="AX206" s="176">
        <v>697</v>
      </c>
      <c r="AY206" s="176">
        <v>720</v>
      </c>
      <c r="AZ206" s="176">
        <v>720</v>
      </c>
      <c r="BA206" s="176">
        <v>651</v>
      </c>
      <c r="BB206" s="176">
        <v>720</v>
      </c>
      <c r="BC206" s="176">
        <v>697</v>
      </c>
      <c r="BD206" s="176">
        <v>720</v>
      </c>
      <c r="BE206" s="176">
        <v>697</v>
      </c>
      <c r="BF206" s="176">
        <v>720</v>
      </c>
      <c r="BG206" s="176">
        <v>720</v>
      </c>
      <c r="BH206" s="176">
        <v>697</v>
      </c>
      <c r="BI206" s="176">
        <v>720</v>
      </c>
      <c r="BJ206" s="176">
        <v>697</v>
      </c>
      <c r="BK206" s="176">
        <v>720</v>
      </c>
      <c r="BL206" s="176">
        <v>720</v>
      </c>
      <c r="BM206" s="176">
        <v>651</v>
      </c>
      <c r="BN206" s="176">
        <v>372</v>
      </c>
      <c r="BO206" s="176">
        <v>558</v>
      </c>
      <c r="BP206" s="176">
        <v>720</v>
      </c>
      <c r="BQ206" s="176">
        <v>697</v>
      </c>
      <c r="BR206" s="176">
        <v>720</v>
      </c>
      <c r="BS206" s="176">
        <v>720</v>
      </c>
      <c r="BT206" s="176">
        <v>697</v>
      </c>
      <c r="BU206" s="176">
        <v>720</v>
      </c>
      <c r="BV206" s="176">
        <v>697</v>
      </c>
      <c r="BW206" s="176">
        <v>720</v>
      </c>
      <c r="BX206" s="176">
        <v>720</v>
      </c>
      <c r="BY206" s="176">
        <v>651</v>
      </c>
      <c r="BZ206" s="176">
        <v>720</v>
      </c>
      <c r="CA206" s="176">
        <v>697</v>
      </c>
      <c r="CB206" s="176">
        <v>720</v>
      </c>
      <c r="CC206" s="176">
        <v>697</v>
      </c>
      <c r="CD206" s="176">
        <v>720</v>
      </c>
      <c r="CE206" s="176">
        <v>720</v>
      </c>
      <c r="CF206" s="176">
        <v>697</v>
      </c>
      <c r="CG206" s="176">
        <v>720</v>
      </c>
      <c r="CH206" s="176">
        <v>697</v>
      </c>
      <c r="CI206" s="176">
        <v>720</v>
      </c>
      <c r="CJ206" s="176">
        <v>720</v>
      </c>
      <c r="CK206" s="176">
        <v>674</v>
      </c>
      <c r="CL206" s="176">
        <v>627</v>
      </c>
      <c r="CM206" s="176">
        <v>302</v>
      </c>
      <c r="CN206" s="176">
        <v>720</v>
      </c>
      <c r="CO206" s="176">
        <v>697</v>
      </c>
      <c r="CP206" s="176">
        <v>720</v>
      </c>
      <c r="CQ206" s="176">
        <v>720</v>
      </c>
      <c r="CR206" s="176">
        <v>697</v>
      </c>
      <c r="CS206" s="176">
        <v>720</v>
      </c>
      <c r="CT206" s="176">
        <v>697</v>
      </c>
      <c r="CU206" s="176">
        <v>720</v>
      </c>
      <c r="CV206" s="176">
        <v>720</v>
      </c>
      <c r="CW206" s="176">
        <v>651</v>
      </c>
      <c r="CX206" s="176">
        <v>720</v>
      </c>
      <c r="CY206" s="176">
        <v>697</v>
      </c>
      <c r="CZ206" s="176">
        <v>720</v>
      </c>
      <c r="DA206" s="176">
        <v>697</v>
      </c>
      <c r="DB206" s="176">
        <v>720</v>
      </c>
      <c r="DC206" s="176">
        <v>720</v>
      </c>
      <c r="DD206" s="176">
        <v>697</v>
      </c>
      <c r="DE206" s="176">
        <v>720</v>
      </c>
      <c r="DF206" s="176">
        <v>697</v>
      </c>
      <c r="DG206" s="176">
        <v>720</v>
      </c>
      <c r="DH206" s="176">
        <v>720</v>
      </c>
      <c r="DI206" s="176">
        <v>651</v>
      </c>
      <c r="DJ206" s="176">
        <v>720</v>
      </c>
      <c r="DK206" s="176">
        <v>209</v>
      </c>
      <c r="DL206" s="176">
        <v>720</v>
      </c>
      <c r="DM206" s="176">
        <v>697</v>
      </c>
      <c r="DN206" s="176">
        <v>720</v>
      </c>
      <c r="DO206" s="176">
        <v>720</v>
      </c>
      <c r="DP206" s="176">
        <v>697</v>
      </c>
      <c r="DQ206" s="176">
        <v>720</v>
      </c>
      <c r="DR206" s="176">
        <v>697</v>
      </c>
      <c r="DS206" s="176">
        <v>720</v>
      </c>
      <c r="DT206" s="176">
        <v>720</v>
      </c>
      <c r="DU206" s="176">
        <v>651</v>
      </c>
      <c r="DV206" s="176">
        <v>720</v>
      </c>
      <c r="DW206" s="176">
        <v>697</v>
      </c>
      <c r="DX206" s="176">
        <v>720</v>
      </c>
      <c r="DY206" s="176">
        <v>697</v>
      </c>
      <c r="DZ206" s="176">
        <v>720</v>
      </c>
      <c r="EA206" s="176">
        <v>720</v>
      </c>
      <c r="EB206" s="176">
        <v>697</v>
      </c>
      <c r="EC206" s="176">
        <v>720</v>
      </c>
      <c r="ED206" s="176">
        <v>697</v>
      </c>
      <c r="EE206" s="176">
        <v>720</v>
      </c>
      <c r="EF206" s="176">
        <v>720</v>
      </c>
      <c r="EG206" s="176">
        <v>674</v>
      </c>
      <c r="EH206" s="176">
        <v>24</v>
      </c>
      <c r="EI206" s="176">
        <v>140</v>
      </c>
      <c r="EJ206" s="176">
        <v>720</v>
      </c>
      <c r="EK206" s="176">
        <v>697</v>
      </c>
      <c r="EL206" s="176">
        <v>720</v>
      </c>
      <c r="EM206" s="176">
        <v>720</v>
      </c>
      <c r="EN206" s="176">
        <v>697</v>
      </c>
      <c r="EO206" s="176">
        <v>720</v>
      </c>
      <c r="EP206" s="176">
        <v>697</v>
      </c>
      <c r="EQ206" s="176">
        <v>720</v>
      </c>
      <c r="ER206" s="176">
        <v>720</v>
      </c>
      <c r="ES206" s="176">
        <v>651</v>
      </c>
      <c r="ET206" s="176">
        <v>720</v>
      </c>
      <c r="EU206" s="176">
        <v>697</v>
      </c>
      <c r="EV206" s="176">
        <v>720</v>
      </c>
      <c r="EW206" s="176">
        <v>697</v>
      </c>
      <c r="EX206" s="176">
        <v>720</v>
      </c>
      <c r="EY206" s="176">
        <v>720</v>
      </c>
      <c r="EZ206" s="176">
        <v>697</v>
      </c>
      <c r="FA206" s="176">
        <v>720</v>
      </c>
      <c r="FB206" s="176">
        <v>697</v>
      </c>
      <c r="FC206" s="176">
        <v>720</v>
      </c>
      <c r="FD206" s="176">
        <v>720</v>
      </c>
      <c r="FE206" s="176">
        <v>651</v>
      </c>
      <c r="FF206" s="176">
        <v>302</v>
      </c>
      <c r="FG206" s="176">
        <v>627</v>
      </c>
      <c r="FH206" s="176">
        <v>720</v>
      </c>
      <c r="FI206" s="176">
        <v>697</v>
      </c>
      <c r="FJ206" s="176">
        <v>720</v>
      </c>
      <c r="FK206" s="176">
        <v>720</v>
      </c>
      <c r="FL206" s="176">
        <v>697</v>
      </c>
      <c r="FM206" s="176">
        <v>720</v>
      </c>
      <c r="FN206" s="176">
        <v>697</v>
      </c>
      <c r="FO206" s="176">
        <v>720</v>
      </c>
      <c r="FP206" s="176">
        <v>720</v>
      </c>
      <c r="FQ206" s="176">
        <v>651</v>
      </c>
      <c r="FR206" s="176">
        <v>720</v>
      </c>
      <c r="FS206" s="176">
        <v>697</v>
      </c>
      <c r="FT206" s="176">
        <v>720</v>
      </c>
      <c r="FU206" s="176">
        <v>697</v>
      </c>
      <c r="FV206" s="176">
        <v>720</v>
      </c>
      <c r="FW206" s="176">
        <v>720</v>
      </c>
      <c r="FX206" s="176">
        <v>697</v>
      </c>
      <c r="FY206" s="176">
        <v>720</v>
      </c>
      <c r="FZ206" s="176">
        <v>697</v>
      </c>
      <c r="GA206" s="176">
        <v>720</v>
      </c>
    </row>
    <row r="207" spans="2:183">
      <c r="B207" s="96" t="s">
        <v>7</v>
      </c>
      <c r="C207" s="166" t="s">
        <v>271</v>
      </c>
      <c r="D207" s="88">
        <v>2162.5</v>
      </c>
      <c r="E207" s="89">
        <v>2162.5</v>
      </c>
      <c r="F207" s="89">
        <v>3243.75</v>
      </c>
      <c r="G207" s="89">
        <v>2162.5</v>
      </c>
      <c r="H207" s="89">
        <v>3243.75</v>
      </c>
      <c r="I207" s="89">
        <v>2162.5</v>
      </c>
      <c r="J207" s="89">
        <v>2162.5</v>
      </c>
      <c r="K207" s="89">
        <v>2162.5</v>
      </c>
      <c r="L207" s="89">
        <v>2162.5</v>
      </c>
      <c r="M207" s="89">
        <v>3243.75</v>
      </c>
      <c r="N207" s="89">
        <v>2162.5</v>
      </c>
      <c r="O207" s="89">
        <v>4325</v>
      </c>
      <c r="P207" s="89">
        <v>3243.75</v>
      </c>
      <c r="Q207" s="89">
        <v>2162.5</v>
      </c>
      <c r="R207" s="89">
        <v>1081.25</v>
      </c>
      <c r="S207" s="89">
        <v>3892.5</v>
      </c>
      <c r="T207" s="89">
        <v>2162.5</v>
      </c>
      <c r="U207" s="89">
        <v>2162.5</v>
      </c>
      <c r="V207" s="89">
        <v>2162.5</v>
      </c>
      <c r="W207" s="89">
        <v>2162.5</v>
      </c>
      <c r="X207" s="89">
        <v>2162.5</v>
      </c>
      <c r="Y207" s="89">
        <v>2162.5</v>
      </c>
      <c r="Z207" s="89">
        <v>2162.5</v>
      </c>
      <c r="AA207" s="89">
        <v>2162.5</v>
      </c>
      <c r="AB207" s="89">
        <v>3243.75</v>
      </c>
      <c r="AC207" s="89">
        <v>2162.5</v>
      </c>
      <c r="AD207" s="89">
        <v>3243.75</v>
      </c>
      <c r="AE207" s="89">
        <v>2162.5</v>
      </c>
      <c r="AF207" s="89">
        <v>2162.5</v>
      </c>
      <c r="AG207" s="89">
        <v>3243.75</v>
      </c>
      <c r="AH207" s="89">
        <v>3243.75</v>
      </c>
      <c r="AI207" s="89">
        <v>3243.75</v>
      </c>
      <c r="AJ207" s="89">
        <v>2162.5</v>
      </c>
      <c r="AK207" s="89">
        <v>2162.5</v>
      </c>
      <c r="AL207" s="89">
        <v>2162.5</v>
      </c>
      <c r="AM207" s="89">
        <v>3243.75</v>
      </c>
      <c r="AN207" s="89">
        <v>3243.75</v>
      </c>
      <c r="AO207" s="89">
        <v>2162.5</v>
      </c>
      <c r="AP207" s="89">
        <v>1081.25</v>
      </c>
      <c r="AQ207" s="89">
        <v>2811.25</v>
      </c>
      <c r="AR207" s="89">
        <v>2162.5</v>
      </c>
      <c r="AS207" s="89">
        <v>3243.75</v>
      </c>
      <c r="AT207" s="89">
        <v>3243.75</v>
      </c>
      <c r="AU207" s="89">
        <v>2162.5</v>
      </c>
      <c r="AV207" s="89">
        <v>3243.75</v>
      </c>
      <c r="AW207" s="89">
        <v>3243.75</v>
      </c>
      <c r="AX207" s="89">
        <v>3243.75</v>
      </c>
      <c r="AY207" s="89">
        <v>2162.5</v>
      </c>
      <c r="AZ207" s="89">
        <v>2162.5</v>
      </c>
      <c r="BA207" s="89">
        <v>2162.5</v>
      </c>
      <c r="BB207" s="89">
        <v>2162.5</v>
      </c>
      <c r="BC207" s="89">
        <v>2162.5</v>
      </c>
      <c r="BD207" s="89">
        <v>2162.5</v>
      </c>
      <c r="BE207" s="89">
        <v>3243.75</v>
      </c>
      <c r="BF207" s="89">
        <v>2162.5</v>
      </c>
      <c r="BG207" s="89">
        <v>3243.75</v>
      </c>
      <c r="BH207" s="89">
        <v>2162.5</v>
      </c>
      <c r="BI207" s="89">
        <v>3243.75</v>
      </c>
      <c r="BJ207" s="89">
        <v>3243.75</v>
      </c>
      <c r="BK207" s="89">
        <v>3243.75</v>
      </c>
      <c r="BL207" s="89">
        <v>3243.75</v>
      </c>
      <c r="BM207" s="89">
        <v>2162.5</v>
      </c>
      <c r="BN207" s="89">
        <v>1081.25</v>
      </c>
      <c r="BO207" s="89">
        <v>3892.5</v>
      </c>
      <c r="BP207" s="89">
        <v>3243.75</v>
      </c>
      <c r="BQ207" s="89">
        <v>2162.5</v>
      </c>
      <c r="BR207" s="89">
        <v>3243.75</v>
      </c>
      <c r="BS207" s="89">
        <v>3243.75</v>
      </c>
      <c r="BT207" s="89">
        <v>3243.75</v>
      </c>
      <c r="BU207" s="89">
        <v>2162.5</v>
      </c>
      <c r="BV207" s="89">
        <v>2162.5</v>
      </c>
      <c r="BW207" s="89">
        <v>4325</v>
      </c>
      <c r="BX207" s="89">
        <v>2162.5</v>
      </c>
      <c r="BY207" s="89">
        <v>1081.25</v>
      </c>
      <c r="BZ207" s="89">
        <v>3243.75</v>
      </c>
      <c r="CA207" s="89">
        <v>4325</v>
      </c>
      <c r="CB207" s="89">
        <v>2162.5</v>
      </c>
      <c r="CC207" s="89">
        <v>2162.5</v>
      </c>
      <c r="CD207" s="89">
        <v>2162.5</v>
      </c>
      <c r="CE207" s="89">
        <v>3243.75</v>
      </c>
      <c r="CF207" s="89">
        <v>2162.5</v>
      </c>
      <c r="CG207" s="89">
        <v>3243.75</v>
      </c>
      <c r="CH207" s="89">
        <v>2162.5</v>
      </c>
      <c r="CI207" s="89">
        <v>3243.75</v>
      </c>
      <c r="CJ207" s="89">
        <v>2162.5</v>
      </c>
      <c r="CK207" s="89">
        <v>2162.5</v>
      </c>
      <c r="CL207" s="89">
        <v>2162.5</v>
      </c>
      <c r="CM207" s="89">
        <v>2811.25</v>
      </c>
      <c r="CN207" s="89">
        <v>2162.5</v>
      </c>
      <c r="CO207" s="89">
        <v>2162.5</v>
      </c>
      <c r="CP207" s="89">
        <v>2162.5</v>
      </c>
      <c r="CQ207" s="89">
        <v>3243.75</v>
      </c>
      <c r="CR207" s="89">
        <v>3243.75</v>
      </c>
      <c r="CS207" s="89">
        <v>2162.5</v>
      </c>
      <c r="CT207" s="89">
        <v>2162.5</v>
      </c>
      <c r="CU207" s="89">
        <v>2162.5</v>
      </c>
      <c r="CV207" s="89">
        <v>3243.75</v>
      </c>
      <c r="CW207" s="89">
        <v>2162.5</v>
      </c>
      <c r="CX207" s="89">
        <v>2162.5</v>
      </c>
      <c r="CY207" s="89">
        <v>3243.75</v>
      </c>
      <c r="CZ207" s="89">
        <v>2162.5</v>
      </c>
      <c r="DA207" s="89">
        <v>2162.5</v>
      </c>
      <c r="DB207" s="89">
        <v>2162.5</v>
      </c>
      <c r="DC207" s="89">
        <v>3243.75</v>
      </c>
      <c r="DD207" s="89">
        <v>2162.5</v>
      </c>
      <c r="DE207" s="89">
        <v>2162.5</v>
      </c>
      <c r="DF207" s="89">
        <v>3243.75</v>
      </c>
      <c r="DG207" s="89">
        <v>3243.75</v>
      </c>
      <c r="DH207" s="89">
        <v>2162.5</v>
      </c>
      <c r="DI207" s="89">
        <v>2162.5</v>
      </c>
      <c r="DJ207" s="89">
        <v>2162.5</v>
      </c>
      <c r="DK207" s="89">
        <v>2811.25</v>
      </c>
      <c r="DL207" s="89">
        <v>3243.75</v>
      </c>
      <c r="DM207" s="89">
        <v>2162.5</v>
      </c>
      <c r="DN207" s="89">
        <v>3243.75</v>
      </c>
      <c r="DO207" s="89">
        <v>2162.5</v>
      </c>
      <c r="DP207" s="89">
        <v>2162.5</v>
      </c>
      <c r="DQ207" s="89">
        <v>3243.75</v>
      </c>
      <c r="DR207" s="89">
        <v>2162.5</v>
      </c>
      <c r="DS207" s="89">
        <v>2162.5</v>
      </c>
      <c r="DT207" s="89">
        <v>2162.5</v>
      </c>
      <c r="DU207" s="89">
        <v>3243.75</v>
      </c>
      <c r="DV207" s="89">
        <v>3243.75</v>
      </c>
      <c r="DW207" s="89">
        <v>3243.75</v>
      </c>
      <c r="DX207" s="89">
        <v>2162.5</v>
      </c>
      <c r="DY207" s="89">
        <v>2162.5</v>
      </c>
      <c r="DZ207" s="89">
        <v>3243.75</v>
      </c>
      <c r="EA207" s="89">
        <v>2162.5</v>
      </c>
      <c r="EB207" s="89">
        <v>2162.5</v>
      </c>
      <c r="EC207" s="89">
        <v>2162.5</v>
      </c>
      <c r="ED207" s="89">
        <v>3243.75</v>
      </c>
      <c r="EE207" s="89">
        <v>2162.5</v>
      </c>
      <c r="EF207" s="89">
        <v>3243.75</v>
      </c>
      <c r="EG207" s="89">
        <v>3243.75</v>
      </c>
      <c r="EH207" s="89">
        <v>0</v>
      </c>
      <c r="EI207" s="89">
        <v>2811.25</v>
      </c>
      <c r="EJ207" s="89">
        <v>2162.5</v>
      </c>
      <c r="EK207" s="89">
        <v>4325</v>
      </c>
      <c r="EL207" s="89">
        <v>3243.75</v>
      </c>
      <c r="EM207" s="89">
        <v>3243.75</v>
      </c>
      <c r="EN207" s="89">
        <v>2162.5</v>
      </c>
      <c r="EO207" s="89">
        <v>3243.75</v>
      </c>
      <c r="EP207" s="89">
        <v>3243.75</v>
      </c>
      <c r="EQ207" s="89">
        <v>2162.5</v>
      </c>
      <c r="ER207" s="89">
        <v>3243.75</v>
      </c>
      <c r="ES207" s="89">
        <v>3243.75</v>
      </c>
      <c r="ET207" s="89">
        <v>2162.5</v>
      </c>
      <c r="EU207" s="89">
        <v>3243.75</v>
      </c>
      <c r="EV207" s="89">
        <v>3243.75</v>
      </c>
      <c r="EW207" s="89">
        <v>2162.5</v>
      </c>
      <c r="EX207" s="89">
        <v>2162.5</v>
      </c>
      <c r="EY207" s="89">
        <v>3243.75</v>
      </c>
      <c r="EZ207" s="89">
        <v>2162.5</v>
      </c>
      <c r="FA207" s="89">
        <v>3243.75</v>
      </c>
      <c r="FB207" s="89">
        <v>2162.5</v>
      </c>
      <c r="FC207" s="89">
        <v>2162.5</v>
      </c>
      <c r="FD207" s="89">
        <v>3243.75</v>
      </c>
      <c r="FE207" s="89">
        <v>3243.75</v>
      </c>
      <c r="FF207" s="89">
        <v>2162.5</v>
      </c>
      <c r="FG207" s="89">
        <v>4973.75</v>
      </c>
      <c r="FH207" s="89">
        <v>2162.5</v>
      </c>
      <c r="FI207" s="89">
        <v>2162.5</v>
      </c>
      <c r="FJ207" s="89">
        <v>3243.75</v>
      </c>
      <c r="FK207" s="89">
        <v>2162.5</v>
      </c>
      <c r="FL207" s="89">
        <v>2162.5</v>
      </c>
      <c r="FM207" s="89">
        <v>3892.5</v>
      </c>
      <c r="FN207" s="89">
        <v>3243.75</v>
      </c>
      <c r="FO207" s="89">
        <v>3243.75</v>
      </c>
      <c r="FP207" s="89">
        <v>2162.5</v>
      </c>
      <c r="FQ207" s="89">
        <v>2162.5</v>
      </c>
      <c r="FR207" s="89">
        <v>2162.5</v>
      </c>
      <c r="FS207" s="89">
        <v>3243.75</v>
      </c>
      <c r="FT207" s="89">
        <v>3243.75</v>
      </c>
      <c r="FU207" s="89">
        <v>3243.75</v>
      </c>
      <c r="FV207" s="89">
        <v>2162.5</v>
      </c>
      <c r="FW207" s="89">
        <v>2162.5</v>
      </c>
      <c r="FX207" s="89">
        <v>2162.5</v>
      </c>
      <c r="FY207" s="89">
        <v>3243.75</v>
      </c>
      <c r="FZ207" s="89">
        <v>2162.5</v>
      </c>
      <c r="GA207" s="89">
        <v>2162.5</v>
      </c>
    </row>
    <row r="208" spans="2:183">
      <c r="B208" s="171" t="s">
        <v>7</v>
      </c>
      <c r="C208" s="177" t="s">
        <v>96</v>
      </c>
      <c r="D208" s="83">
        <v>0.91760461760461765</v>
      </c>
      <c r="E208" s="84">
        <v>0.91527247458123029</v>
      </c>
      <c r="F208" s="84">
        <v>0.87844516594516597</v>
      </c>
      <c r="G208" s="84">
        <v>0.88389933356934802</v>
      </c>
      <c r="H208" s="84">
        <v>0.89659090909090911</v>
      </c>
      <c r="I208" s="84">
        <v>0.87988720987286262</v>
      </c>
      <c r="J208" s="84">
        <v>0.89301948051948055</v>
      </c>
      <c r="K208" s="84">
        <v>0.89401154401154403</v>
      </c>
      <c r="L208" s="84">
        <v>0.87065767326886412</v>
      </c>
      <c r="M208" s="84">
        <v>0.89714405964405963</v>
      </c>
      <c r="N208" s="84">
        <v>0.88620991633904111</v>
      </c>
      <c r="O208" s="84">
        <v>0.89743867243867248</v>
      </c>
      <c r="P208" s="84">
        <v>0.93257575757575761</v>
      </c>
      <c r="Q208" s="84">
        <v>0.93064010746038395</v>
      </c>
      <c r="R208" s="84">
        <v>0.88170663692136086</v>
      </c>
      <c r="S208" s="84">
        <v>0.88732451349273778</v>
      </c>
      <c r="T208" s="84">
        <v>0.8956529581529582</v>
      </c>
      <c r="U208" s="84">
        <v>0.88873763252529403</v>
      </c>
      <c r="V208" s="84">
        <v>0.8960497835497836</v>
      </c>
      <c r="W208" s="84">
        <v>0.89907407407407403</v>
      </c>
      <c r="X208" s="84">
        <v>0.87195575347655696</v>
      </c>
      <c r="Y208" s="84">
        <v>0.88190836940836936</v>
      </c>
      <c r="Z208" s="84">
        <v>0.88577515263311535</v>
      </c>
      <c r="AA208" s="84">
        <v>0.89051226551226548</v>
      </c>
      <c r="AB208" s="84">
        <v>0.89758297258297259</v>
      </c>
      <c r="AC208" s="84">
        <v>0.90431364334590136</v>
      </c>
      <c r="AD208" s="84">
        <v>0.87370129870129876</v>
      </c>
      <c r="AE208" s="84">
        <v>0.86503692386045328</v>
      </c>
      <c r="AF208" s="84">
        <v>0.8724627224627225</v>
      </c>
      <c r="AG208" s="84">
        <v>0.88402976268112576</v>
      </c>
      <c r="AH208" s="84">
        <v>0.88910533910533907</v>
      </c>
      <c r="AI208" s="84">
        <v>0.89124579124579129</v>
      </c>
      <c r="AJ208" s="84">
        <v>0.86099983230542776</v>
      </c>
      <c r="AK208" s="84">
        <v>0.87029220779220784</v>
      </c>
      <c r="AL208" s="84">
        <v>0.8773840888905452</v>
      </c>
      <c r="AM208" s="84">
        <v>0.86235569985569982</v>
      </c>
      <c r="AN208" s="84">
        <v>0.88361592111592113</v>
      </c>
      <c r="AO208" s="84">
        <v>0.90189268693719726</v>
      </c>
      <c r="AP208" s="84">
        <v>0.88535120793185307</v>
      </c>
      <c r="AQ208" s="84">
        <v>0.84824366110080396</v>
      </c>
      <c r="AR208" s="84">
        <v>0.87282948532948534</v>
      </c>
      <c r="AS208" s="84">
        <v>0.8829119230840895</v>
      </c>
      <c r="AT208" s="84">
        <v>0.88870851370851367</v>
      </c>
      <c r="AU208" s="84">
        <v>0.89897787397787399</v>
      </c>
      <c r="AV208" s="84">
        <v>0.86390653822504615</v>
      </c>
      <c r="AW208" s="84">
        <v>0.86903559403559405</v>
      </c>
      <c r="AX208" s="84">
        <v>0.87074475022825093</v>
      </c>
      <c r="AY208" s="84">
        <v>0.8556758056758057</v>
      </c>
      <c r="AZ208" s="84">
        <v>0.89549062049062045</v>
      </c>
      <c r="BA208" s="84">
        <v>0.90487222454964389</v>
      </c>
      <c r="BB208" s="84">
        <v>0.86713564213564209</v>
      </c>
      <c r="BC208" s="84">
        <v>0.85045991789176867</v>
      </c>
      <c r="BD208" s="84">
        <v>0.87405002405002408</v>
      </c>
      <c r="BE208" s="84">
        <v>0.88181259199910567</v>
      </c>
      <c r="BF208" s="84">
        <v>0.88391053391053387</v>
      </c>
      <c r="BG208" s="84">
        <v>0.89611592111592109</v>
      </c>
      <c r="BH208" s="84">
        <v>0.85372064568621242</v>
      </c>
      <c r="BI208" s="84">
        <v>0.86576479076479074</v>
      </c>
      <c r="BJ208" s="84">
        <v>0.86623562950679167</v>
      </c>
      <c r="BK208" s="84">
        <v>0.86221139971139971</v>
      </c>
      <c r="BL208" s="84">
        <v>0.90137085137085138</v>
      </c>
      <c r="BM208" s="84">
        <v>0.91460749695772736</v>
      </c>
      <c r="BN208" s="84">
        <v>0.86938742261322899</v>
      </c>
      <c r="BO208" s="84">
        <v>0.86743781905072226</v>
      </c>
      <c r="BP208" s="84">
        <v>0.88674242424242422</v>
      </c>
      <c r="BQ208" s="84">
        <v>0.89079356798151632</v>
      </c>
      <c r="BR208" s="84">
        <v>0.90847763347763344</v>
      </c>
      <c r="BS208" s="84">
        <v>0.91414141414141414</v>
      </c>
      <c r="BT208" s="84">
        <v>0.87871955877694763</v>
      </c>
      <c r="BU208" s="84">
        <v>0.90386002886002881</v>
      </c>
      <c r="BV208" s="84">
        <v>0.91791040141111879</v>
      </c>
      <c r="BW208" s="84">
        <v>0.92275132275132277</v>
      </c>
      <c r="BX208" s="84">
        <v>0.95150312650312652</v>
      </c>
      <c r="BY208" s="84">
        <v>0.95892160578796526</v>
      </c>
      <c r="BZ208" s="84">
        <v>0.93067580567580566</v>
      </c>
      <c r="CA208" s="84">
        <v>0.92597203848279896</v>
      </c>
      <c r="CB208" s="84">
        <v>0.92777777777777781</v>
      </c>
      <c r="CC208" s="84">
        <v>0.91361866254262236</v>
      </c>
      <c r="CD208" s="84">
        <v>0.94545454545454544</v>
      </c>
      <c r="CE208" s="84">
        <v>0.95272366522366525</v>
      </c>
      <c r="CF208" s="84">
        <v>0.93949940064717685</v>
      </c>
      <c r="CG208" s="84">
        <v>0.94630230880230881</v>
      </c>
      <c r="CH208" s="84">
        <v>0.97270305017794256</v>
      </c>
      <c r="CI208" s="84">
        <v>0.97563131313131313</v>
      </c>
      <c r="CJ208" s="84">
        <v>0.98591269841269846</v>
      </c>
      <c r="CK208" s="84">
        <v>0.98488894883553635</v>
      </c>
      <c r="CL208" s="84">
        <v>0.98599805298369891</v>
      </c>
      <c r="CM208" s="84">
        <v>0.95552019724205151</v>
      </c>
      <c r="CN208" s="84">
        <v>0.94159451659451654</v>
      </c>
      <c r="CO208" s="84">
        <v>0.95198332991733281</v>
      </c>
      <c r="CP208" s="84">
        <v>0.95759379509379505</v>
      </c>
      <c r="CQ208" s="84">
        <v>0.95993867243867248</v>
      </c>
      <c r="CR208" s="84">
        <v>0.94589055134248823</v>
      </c>
      <c r="CS208" s="84">
        <v>0.95652958152958156</v>
      </c>
      <c r="CT208" s="84">
        <v>0.97024340556621769</v>
      </c>
      <c r="CU208" s="84">
        <v>0.97747113997113999</v>
      </c>
      <c r="CV208" s="84">
        <v>0.97988816738816742</v>
      </c>
      <c r="CW208" s="84">
        <v>0.98308024284982809</v>
      </c>
      <c r="CX208" s="84">
        <v>0.97932900432900438</v>
      </c>
      <c r="CY208" s="84">
        <v>0.94877241362176801</v>
      </c>
      <c r="CZ208" s="84">
        <v>0.94390933140933142</v>
      </c>
      <c r="DA208" s="84">
        <v>0.95513238554845437</v>
      </c>
      <c r="DB208" s="84">
        <v>0.9604858104858105</v>
      </c>
      <c r="DC208" s="84">
        <v>0.96693722943722948</v>
      </c>
      <c r="DD208" s="84">
        <v>0.93900265205860611</v>
      </c>
      <c r="DE208" s="84">
        <v>0.95483405483405481</v>
      </c>
      <c r="DF208" s="84">
        <v>0.97400100616743379</v>
      </c>
      <c r="DG208" s="84">
        <v>0.96767676767676769</v>
      </c>
      <c r="DH208" s="84">
        <v>0.97902236652236652</v>
      </c>
      <c r="DI208" s="84">
        <v>0.97985510137583864</v>
      </c>
      <c r="DJ208" s="84">
        <v>0.97824675324675325</v>
      </c>
      <c r="DK208" s="84">
        <v>0.94134095569502263</v>
      </c>
      <c r="DL208" s="84">
        <v>0.93623136123136119</v>
      </c>
      <c r="DM208" s="84">
        <v>0.94877241362176801</v>
      </c>
      <c r="DN208" s="84">
        <v>0.95892857142857146</v>
      </c>
      <c r="DO208" s="84">
        <v>0.97222222222222221</v>
      </c>
      <c r="DP208" s="84">
        <v>0.93497177141366528</v>
      </c>
      <c r="DQ208" s="84">
        <v>0.95726911976911977</v>
      </c>
      <c r="DR208" s="84">
        <v>0.97461601048401625</v>
      </c>
      <c r="DS208" s="84">
        <v>0.96572871572871577</v>
      </c>
      <c r="DT208" s="84">
        <v>0.97584776334776335</v>
      </c>
      <c r="DU208" s="84">
        <v>0.97623762310398254</v>
      </c>
      <c r="DV208" s="84">
        <v>0.97084535834535834</v>
      </c>
      <c r="DW208" s="84">
        <v>0.94617004229629764</v>
      </c>
      <c r="DX208" s="84">
        <v>0.93311688311688312</v>
      </c>
      <c r="DY208" s="84">
        <v>0.93825113193836296</v>
      </c>
      <c r="DZ208" s="84">
        <v>0.95856782106782101</v>
      </c>
      <c r="EA208" s="84">
        <v>0.96390692640692643</v>
      </c>
      <c r="EB208" s="84">
        <v>0.93724496450464889</v>
      </c>
      <c r="EC208" s="84">
        <v>0.94661495911495908</v>
      </c>
      <c r="ED208" s="84">
        <v>0.96567229996211346</v>
      </c>
      <c r="EE208" s="84">
        <v>0.96454425204425209</v>
      </c>
      <c r="EF208" s="84">
        <v>0.97467532467532469</v>
      </c>
      <c r="EG208" s="84">
        <v>0.97608321451051416</v>
      </c>
      <c r="EH208" s="84">
        <v>0.9642857142857143</v>
      </c>
      <c r="EI208" s="84">
        <v>0.93519480519480525</v>
      </c>
      <c r="EJ208" s="84">
        <v>0.9321669071669072</v>
      </c>
      <c r="EK208" s="84">
        <v>0.93979764854944192</v>
      </c>
      <c r="EL208" s="84">
        <v>0.9618867243867244</v>
      </c>
      <c r="EM208" s="84">
        <v>0.96457431457431453</v>
      </c>
      <c r="EN208" s="84">
        <v>0.93873545870676434</v>
      </c>
      <c r="EO208" s="84">
        <v>0.94778138528138534</v>
      </c>
      <c r="EP208" s="84">
        <v>0.96302024135596587</v>
      </c>
      <c r="EQ208" s="84">
        <v>0.96883116883116882</v>
      </c>
      <c r="ER208" s="84">
        <v>0.97305194805194806</v>
      </c>
      <c r="ES208" s="84">
        <v>0.97152958152958147</v>
      </c>
      <c r="ET208" s="84">
        <v>0.95701058201058198</v>
      </c>
      <c r="EU208" s="84">
        <v>0.92640692640692646</v>
      </c>
      <c r="EV208" s="84">
        <v>0.92766955266955264</v>
      </c>
      <c r="EW208" s="84">
        <v>0.93371704335836336</v>
      </c>
      <c r="EX208" s="84">
        <v>0.95107022607022607</v>
      </c>
      <c r="EY208" s="84">
        <v>0.96093073593073597</v>
      </c>
      <c r="EZ208" s="84">
        <v>0.92548137658611118</v>
      </c>
      <c r="FA208" s="84">
        <v>0.93781265031265026</v>
      </c>
      <c r="FB208" s="84">
        <v>0.96564124541169016</v>
      </c>
      <c r="FC208" s="84">
        <v>0.95844155844155843</v>
      </c>
      <c r="FD208" s="84">
        <v>0.95129870129870131</v>
      </c>
      <c r="FE208" s="84">
        <v>0.95492781667896875</v>
      </c>
      <c r="FF208" s="84">
        <v>0.93816117657177256</v>
      </c>
      <c r="FG208" s="84">
        <v>0.91692730448711313</v>
      </c>
      <c r="FH208" s="84">
        <v>0.91459235209235212</v>
      </c>
      <c r="FI208" s="84">
        <v>0.92250013974547695</v>
      </c>
      <c r="FJ208" s="84">
        <v>0.94370490620490621</v>
      </c>
      <c r="FK208" s="84">
        <v>0.9484307359307359</v>
      </c>
      <c r="FL208" s="84">
        <v>0.91440123721328881</v>
      </c>
      <c r="FM208" s="84">
        <v>0.9305675805675806</v>
      </c>
      <c r="FN208" s="84">
        <v>0.94413895048041396</v>
      </c>
      <c r="FO208" s="84">
        <v>0.95167748917748918</v>
      </c>
      <c r="FP208" s="84">
        <v>0.94441438191438187</v>
      </c>
      <c r="FQ208" s="84">
        <v>0.94769013372700006</v>
      </c>
      <c r="FR208" s="84">
        <v>0.92784992784992781</v>
      </c>
      <c r="FS208" s="84">
        <v>0.91728931040265327</v>
      </c>
      <c r="FT208" s="84">
        <v>0.91266233766233762</v>
      </c>
      <c r="FU208" s="84">
        <v>0.92254374033427122</v>
      </c>
      <c r="FV208" s="84">
        <v>0.94417388167388172</v>
      </c>
      <c r="FW208" s="84">
        <v>0.93419312169312174</v>
      </c>
      <c r="FX208" s="84">
        <v>0.91175538951722601</v>
      </c>
      <c r="FY208" s="84">
        <v>0.91181457431457436</v>
      </c>
      <c r="FZ208" s="84">
        <v>0.93885967690845751</v>
      </c>
      <c r="GA208" s="84">
        <v>0.95138888888888884</v>
      </c>
    </row>
    <row r="209" spans="2:183">
      <c r="B209" s="96" t="s">
        <v>7</v>
      </c>
      <c r="C209" s="166" t="s">
        <v>42</v>
      </c>
      <c r="D209" s="178">
        <v>50710.62</v>
      </c>
      <c r="E209" s="179">
        <v>50407.88</v>
      </c>
      <c r="F209" s="179">
        <v>74963.05</v>
      </c>
      <c r="G209" s="179">
        <v>49478</v>
      </c>
      <c r="H209" s="179">
        <v>74476.509999999995</v>
      </c>
      <c r="I209" s="179">
        <v>49283.38</v>
      </c>
      <c r="J209" s="179">
        <v>49088.75</v>
      </c>
      <c r="K209" s="179">
        <v>48980.62</v>
      </c>
      <c r="L209" s="179">
        <v>48894.12</v>
      </c>
      <c r="M209" s="179">
        <v>73308.75</v>
      </c>
      <c r="N209" s="179">
        <v>48850.879999999997</v>
      </c>
      <c r="O209" s="179">
        <v>97701.75</v>
      </c>
      <c r="P209" s="179">
        <v>73243.88</v>
      </c>
      <c r="Q209" s="179">
        <v>48721.13</v>
      </c>
      <c r="R209" s="179">
        <v>24209.19</v>
      </c>
      <c r="S209" s="179">
        <v>86413.5</v>
      </c>
      <c r="T209" s="179">
        <v>47661.5</v>
      </c>
      <c r="U209" s="179">
        <v>47445.24</v>
      </c>
      <c r="V209" s="179">
        <v>47423.62</v>
      </c>
      <c r="W209" s="179">
        <v>47402</v>
      </c>
      <c r="X209" s="179">
        <v>47380.38</v>
      </c>
      <c r="Y209" s="179">
        <v>47358.75</v>
      </c>
      <c r="Z209" s="179">
        <v>47358.75</v>
      </c>
      <c r="AA209" s="179">
        <v>47337.120000000003</v>
      </c>
      <c r="AB209" s="179">
        <v>71038.13</v>
      </c>
      <c r="AC209" s="179">
        <v>47272.24</v>
      </c>
      <c r="AD209" s="179">
        <v>70584.009999999995</v>
      </c>
      <c r="AE209" s="179">
        <v>46753.24</v>
      </c>
      <c r="AF209" s="179">
        <v>46601.87</v>
      </c>
      <c r="AG209" s="179">
        <v>70000.13</v>
      </c>
      <c r="AH209" s="179">
        <v>70032.570000000007</v>
      </c>
      <c r="AI209" s="179">
        <v>70097.440000000002</v>
      </c>
      <c r="AJ209" s="179">
        <v>46774.879999999997</v>
      </c>
      <c r="AK209" s="179">
        <v>46839.75</v>
      </c>
      <c r="AL209" s="179">
        <v>46904.62</v>
      </c>
      <c r="AM209" s="179">
        <v>70421.81</v>
      </c>
      <c r="AN209" s="179">
        <v>70454.259999999995</v>
      </c>
      <c r="AO209" s="179">
        <v>48375.12</v>
      </c>
      <c r="AP209" s="179">
        <v>24079.439999999999</v>
      </c>
      <c r="AQ209" s="179">
        <v>62241.07</v>
      </c>
      <c r="AR209" s="179">
        <v>47726.37</v>
      </c>
      <c r="AS209" s="179">
        <v>71686.880000000005</v>
      </c>
      <c r="AT209" s="179">
        <v>71751.75</v>
      </c>
      <c r="AU209" s="179">
        <v>47899.37</v>
      </c>
      <c r="AV209" s="179">
        <v>71946.38</v>
      </c>
      <c r="AW209" s="179">
        <v>72011.25</v>
      </c>
      <c r="AX209" s="179">
        <v>72141</v>
      </c>
      <c r="AY209" s="179">
        <v>48137.25</v>
      </c>
      <c r="AZ209" s="179">
        <v>48158.879999999997</v>
      </c>
      <c r="BA209" s="179">
        <v>49607.74</v>
      </c>
      <c r="BB209" s="179">
        <v>49391.5</v>
      </c>
      <c r="BC209" s="179">
        <v>49110.37</v>
      </c>
      <c r="BD209" s="179">
        <v>48959</v>
      </c>
      <c r="BE209" s="179">
        <v>73568.25</v>
      </c>
      <c r="BF209" s="179">
        <v>49088.75</v>
      </c>
      <c r="BG209" s="179">
        <v>73698.009999999995</v>
      </c>
      <c r="BH209" s="179">
        <v>49196.88</v>
      </c>
      <c r="BI209" s="179">
        <v>73925.06</v>
      </c>
      <c r="BJ209" s="179">
        <v>74022.36</v>
      </c>
      <c r="BK209" s="179">
        <v>74119.69</v>
      </c>
      <c r="BL209" s="179">
        <v>74184.55</v>
      </c>
      <c r="BM209" s="179">
        <v>50948.5</v>
      </c>
      <c r="BN209" s="179">
        <v>25366.13</v>
      </c>
      <c r="BO209" s="179">
        <v>90773.11</v>
      </c>
      <c r="BP209" s="179">
        <v>75417.2</v>
      </c>
      <c r="BQ209" s="179">
        <v>50386.239999999998</v>
      </c>
      <c r="BR209" s="179">
        <v>75644.259999999995</v>
      </c>
      <c r="BS209" s="179">
        <v>75741.55</v>
      </c>
      <c r="BT209" s="179">
        <v>75838.880000000005</v>
      </c>
      <c r="BU209" s="179">
        <v>50645.75</v>
      </c>
      <c r="BV209" s="179">
        <v>50732.25</v>
      </c>
      <c r="BW209" s="179">
        <v>101594.25</v>
      </c>
      <c r="BX209" s="179">
        <v>50818.75</v>
      </c>
      <c r="BY209" s="179">
        <v>26187.87</v>
      </c>
      <c r="BZ209" s="179">
        <v>78206.820000000007</v>
      </c>
      <c r="CA209" s="179">
        <v>103713.48</v>
      </c>
      <c r="CB209" s="179">
        <v>51705.37</v>
      </c>
      <c r="CC209" s="179">
        <v>51791.87</v>
      </c>
      <c r="CD209" s="179">
        <v>51856.74</v>
      </c>
      <c r="CE209" s="179">
        <v>77850.009999999995</v>
      </c>
      <c r="CF209" s="179">
        <v>51986.49</v>
      </c>
      <c r="CG209" s="179">
        <v>78109.5</v>
      </c>
      <c r="CH209" s="179">
        <v>52159.49</v>
      </c>
      <c r="CI209" s="179">
        <v>78336.55</v>
      </c>
      <c r="CJ209" s="179">
        <v>52267.63</v>
      </c>
      <c r="CK209" s="179">
        <v>53846.25</v>
      </c>
      <c r="CL209" s="179">
        <v>53630</v>
      </c>
      <c r="CM209" s="179">
        <v>69325.42</v>
      </c>
      <c r="CN209" s="179">
        <v>53175.88</v>
      </c>
      <c r="CO209" s="179">
        <v>53283.99</v>
      </c>
      <c r="CP209" s="179">
        <v>53327.25</v>
      </c>
      <c r="CQ209" s="179">
        <v>80088.19</v>
      </c>
      <c r="CR209" s="179">
        <v>80217.94</v>
      </c>
      <c r="CS209" s="179">
        <v>53565.120000000003</v>
      </c>
      <c r="CT209" s="179">
        <v>53651.62</v>
      </c>
      <c r="CU209" s="179">
        <v>53716.51</v>
      </c>
      <c r="CV209" s="179">
        <v>80607.17</v>
      </c>
      <c r="CW209" s="179">
        <v>55381.62</v>
      </c>
      <c r="CX209" s="179">
        <v>55143.75</v>
      </c>
      <c r="CY209" s="179">
        <v>82229.070000000007</v>
      </c>
      <c r="CZ209" s="179">
        <v>54646.38</v>
      </c>
      <c r="DA209" s="179">
        <v>54754.49</v>
      </c>
      <c r="DB209" s="179">
        <v>54797.75</v>
      </c>
      <c r="DC209" s="179">
        <v>82293.95</v>
      </c>
      <c r="DD209" s="179">
        <v>54949.120000000003</v>
      </c>
      <c r="DE209" s="179">
        <v>55014</v>
      </c>
      <c r="DF209" s="179">
        <v>82683.17</v>
      </c>
      <c r="DG209" s="179">
        <v>82812.92</v>
      </c>
      <c r="DH209" s="179">
        <v>55251.87</v>
      </c>
      <c r="DI209" s="179">
        <v>56938.62</v>
      </c>
      <c r="DJ209" s="179">
        <v>56700.75</v>
      </c>
      <c r="DK209" s="179">
        <v>73289.3</v>
      </c>
      <c r="DL209" s="179">
        <v>84337.52</v>
      </c>
      <c r="DM209" s="179">
        <v>56333.13</v>
      </c>
      <c r="DN209" s="179">
        <v>84597.02</v>
      </c>
      <c r="DO209" s="179">
        <v>56462.879999999997</v>
      </c>
      <c r="DP209" s="179">
        <v>56570.99</v>
      </c>
      <c r="DQ209" s="179">
        <v>84953.81</v>
      </c>
      <c r="DR209" s="179">
        <v>56744</v>
      </c>
      <c r="DS209" s="179">
        <v>56830.49</v>
      </c>
      <c r="DT209" s="179">
        <v>56873.74</v>
      </c>
      <c r="DU209" s="179">
        <v>87905.63</v>
      </c>
      <c r="DV209" s="179">
        <v>87548.83</v>
      </c>
      <c r="DW209" s="179">
        <v>87029.81</v>
      </c>
      <c r="DX209" s="179">
        <v>57868.5</v>
      </c>
      <c r="DY209" s="179">
        <v>57976.63</v>
      </c>
      <c r="DZ209" s="179">
        <v>87062.27</v>
      </c>
      <c r="EA209" s="179">
        <v>58106.38</v>
      </c>
      <c r="EB209" s="179">
        <v>58192.88</v>
      </c>
      <c r="EC209" s="179">
        <v>58279.38</v>
      </c>
      <c r="ED209" s="179">
        <v>87581.25</v>
      </c>
      <c r="EE209" s="179">
        <v>58473.99</v>
      </c>
      <c r="EF209" s="179">
        <v>87808.3</v>
      </c>
      <c r="EG209" s="179">
        <v>90468.2</v>
      </c>
      <c r="EH209" s="179">
        <v>0</v>
      </c>
      <c r="EI209" s="179">
        <v>77646.73</v>
      </c>
      <c r="EJ209" s="179">
        <v>59555.25</v>
      </c>
      <c r="EK209" s="179">
        <v>119369.98</v>
      </c>
      <c r="EL209" s="179">
        <v>89624.83</v>
      </c>
      <c r="EM209" s="179">
        <v>89722.14</v>
      </c>
      <c r="EN209" s="179">
        <v>59922.87</v>
      </c>
      <c r="EO209" s="179">
        <v>90014.05</v>
      </c>
      <c r="EP209" s="179">
        <v>90143.82</v>
      </c>
      <c r="EQ209" s="179">
        <v>60182.38</v>
      </c>
      <c r="ER209" s="179">
        <v>90338.45</v>
      </c>
      <c r="ES209" s="179">
        <v>93063.17</v>
      </c>
      <c r="ET209" s="179">
        <v>61782.63</v>
      </c>
      <c r="EU209" s="179">
        <v>92122.5</v>
      </c>
      <c r="EV209" s="179">
        <v>91863.02</v>
      </c>
      <c r="EW209" s="179">
        <v>61350.13</v>
      </c>
      <c r="EX209" s="179">
        <v>61393.37</v>
      </c>
      <c r="EY209" s="179">
        <v>92187.38</v>
      </c>
      <c r="EZ209" s="179">
        <v>61544.75</v>
      </c>
      <c r="FA209" s="179">
        <v>92446.88</v>
      </c>
      <c r="FB209" s="179">
        <v>61739.38</v>
      </c>
      <c r="FC209" s="179">
        <v>61825.88</v>
      </c>
      <c r="FD209" s="179">
        <v>92803.7</v>
      </c>
      <c r="FE209" s="179">
        <v>95625.75</v>
      </c>
      <c r="FF209" s="179">
        <v>63469.38</v>
      </c>
      <c r="FG209" s="179">
        <v>145134.01999999999</v>
      </c>
      <c r="FH209" s="179">
        <v>62907.12</v>
      </c>
      <c r="FI209" s="179">
        <v>63015.25</v>
      </c>
      <c r="FJ209" s="179">
        <v>94620.19</v>
      </c>
      <c r="FK209" s="179">
        <v>63144.99</v>
      </c>
      <c r="FL209" s="179">
        <v>63231.51</v>
      </c>
      <c r="FM209" s="179">
        <v>113972.4</v>
      </c>
      <c r="FN209" s="179">
        <v>95171.64</v>
      </c>
      <c r="FO209" s="179">
        <v>95268.94</v>
      </c>
      <c r="FP209" s="179">
        <v>63555.86</v>
      </c>
      <c r="FQ209" s="179">
        <v>65502.12</v>
      </c>
      <c r="FR209" s="179">
        <v>65220.99</v>
      </c>
      <c r="FS209" s="179">
        <v>97247.61</v>
      </c>
      <c r="FT209" s="179">
        <v>96955.69</v>
      </c>
      <c r="FU209" s="179">
        <v>97150.31</v>
      </c>
      <c r="FV209" s="179">
        <v>64831.74</v>
      </c>
      <c r="FW209" s="179">
        <v>64896.62</v>
      </c>
      <c r="FX209" s="179">
        <v>64983.12</v>
      </c>
      <c r="FY209" s="179">
        <v>97604.44</v>
      </c>
      <c r="FZ209" s="179">
        <v>65177.760000000002</v>
      </c>
      <c r="GA209" s="179">
        <v>65264.25</v>
      </c>
    </row>
    <row r="210" spans="2:183">
      <c r="B210" s="96" t="s">
        <v>7</v>
      </c>
      <c r="C210" s="166" t="s">
        <v>318</v>
      </c>
      <c r="D210" s="178">
        <v>0</v>
      </c>
      <c r="E210" s="179">
        <v>0</v>
      </c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</row>
    <row r="211" spans="2:183">
      <c r="B211" s="96" t="s">
        <v>7</v>
      </c>
      <c r="C211" s="166" t="s">
        <v>43</v>
      </c>
      <c r="D211" s="175">
        <v>142.65</v>
      </c>
      <c r="E211" s="176">
        <v>128.71</v>
      </c>
      <c r="F211" s="176">
        <v>137.28</v>
      </c>
      <c r="G211" s="176">
        <v>133.55000000000001</v>
      </c>
      <c r="H211" s="176">
        <v>139.84</v>
      </c>
      <c r="I211" s="176">
        <v>133.06</v>
      </c>
      <c r="J211" s="176">
        <v>139.30000000000001</v>
      </c>
      <c r="K211" s="176">
        <v>139.41</v>
      </c>
      <c r="L211" s="176">
        <v>131.78</v>
      </c>
      <c r="M211" s="176">
        <v>139.91999999999999</v>
      </c>
      <c r="N211" s="176">
        <v>133.9</v>
      </c>
      <c r="O211" s="176">
        <v>140.04</v>
      </c>
      <c r="P211" s="176">
        <v>153.38999999999999</v>
      </c>
      <c r="Q211" s="176">
        <v>138.33000000000001</v>
      </c>
      <c r="R211" s="176">
        <v>65.989999999999995</v>
      </c>
      <c r="S211" s="176">
        <v>109.17</v>
      </c>
      <c r="T211" s="176">
        <v>147.84</v>
      </c>
      <c r="U211" s="176">
        <v>142.16</v>
      </c>
      <c r="V211" s="176">
        <v>147.93</v>
      </c>
      <c r="W211" s="176">
        <v>148.41</v>
      </c>
      <c r="X211" s="176">
        <v>139.72</v>
      </c>
      <c r="Y211" s="176">
        <v>145.81</v>
      </c>
      <c r="Z211" s="176">
        <v>141.72</v>
      </c>
      <c r="AA211" s="176">
        <v>147.06</v>
      </c>
      <c r="AB211" s="176">
        <v>156.4</v>
      </c>
      <c r="AC211" s="176">
        <v>142.34</v>
      </c>
      <c r="AD211" s="176">
        <v>152.69999999999999</v>
      </c>
      <c r="AE211" s="176">
        <v>146.41</v>
      </c>
      <c r="AF211" s="176">
        <v>152.41</v>
      </c>
      <c r="AG211" s="176">
        <v>149.38999999999999</v>
      </c>
      <c r="AH211" s="176">
        <v>155.13999999999999</v>
      </c>
      <c r="AI211" s="176">
        <v>155.47</v>
      </c>
      <c r="AJ211" s="176">
        <v>145.86000000000001</v>
      </c>
      <c r="AK211" s="176">
        <v>152.08000000000001</v>
      </c>
      <c r="AL211" s="176">
        <v>148.32</v>
      </c>
      <c r="AM211" s="176">
        <v>150.87</v>
      </c>
      <c r="AN211" s="176">
        <v>154.26</v>
      </c>
      <c r="AO211" s="176">
        <v>147.01</v>
      </c>
      <c r="AP211" s="176">
        <v>20.02</v>
      </c>
      <c r="AQ211" s="176">
        <v>14.7</v>
      </c>
      <c r="AR211" s="176">
        <v>152.44999999999999</v>
      </c>
      <c r="AS211" s="176">
        <v>149.22</v>
      </c>
      <c r="AT211" s="176">
        <v>155.07</v>
      </c>
      <c r="AU211" s="176">
        <v>156.61000000000001</v>
      </c>
      <c r="AV211" s="176">
        <v>146.36000000000001</v>
      </c>
      <c r="AW211" s="176">
        <v>151.97999999999999</v>
      </c>
      <c r="AX211" s="176">
        <v>147.32</v>
      </c>
      <c r="AY211" s="176">
        <v>149.74</v>
      </c>
      <c r="AZ211" s="176">
        <v>154.6</v>
      </c>
      <c r="BA211" s="176">
        <v>141.13</v>
      </c>
      <c r="BB211" s="176">
        <v>150.21</v>
      </c>
      <c r="BC211" s="176">
        <v>142.91999999999999</v>
      </c>
      <c r="BD211" s="176">
        <v>151.27000000000001</v>
      </c>
      <c r="BE211" s="176">
        <v>147.71</v>
      </c>
      <c r="BF211" s="176">
        <v>152.83000000000001</v>
      </c>
      <c r="BG211" s="176">
        <v>154.82</v>
      </c>
      <c r="BH211" s="176">
        <v>143.4</v>
      </c>
      <c r="BI211" s="176">
        <v>150.11000000000001</v>
      </c>
      <c r="BJ211" s="176">
        <v>145.31</v>
      </c>
      <c r="BK211" s="176">
        <v>149.53</v>
      </c>
      <c r="BL211" s="176">
        <v>156.31</v>
      </c>
      <c r="BM211" s="176">
        <v>143.1</v>
      </c>
      <c r="BN211" s="176">
        <v>78.13</v>
      </c>
      <c r="BO211" s="176">
        <v>117.21</v>
      </c>
      <c r="BP211" s="176">
        <v>154.09</v>
      </c>
      <c r="BQ211" s="176">
        <v>149.65</v>
      </c>
      <c r="BR211" s="176">
        <v>157.44999999999999</v>
      </c>
      <c r="BS211" s="176">
        <v>158.38</v>
      </c>
      <c r="BT211" s="176">
        <v>147.91999999999999</v>
      </c>
      <c r="BU211" s="176">
        <v>156.69</v>
      </c>
      <c r="BV211" s="176">
        <v>153.65</v>
      </c>
      <c r="BW211" s="176">
        <v>159.69</v>
      </c>
      <c r="BX211" s="176">
        <v>164.77</v>
      </c>
      <c r="BY211" s="176">
        <v>150.02000000000001</v>
      </c>
      <c r="BZ211" s="176">
        <v>161.57</v>
      </c>
      <c r="CA211" s="176">
        <v>155.91999999999999</v>
      </c>
      <c r="CB211" s="176">
        <v>161.16999999999999</v>
      </c>
      <c r="CC211" s="176">
        <v>153.88999999999999</v>
      </c>
      <c r="CD211" s="176">
        <v>163.98</v>
      </c>
      <c r="CE211" s="176">
        <v>165.22</v>
      </c>
      <c r="CF211" s="176">
        <v>157.78</v>
      </c>
      <c r="CG211" s="176">
        <v>164.09</v>
      </c>
      <c r="CH211" s="176">
        <v>162.9</v>
      </c>
      <c r="CI211" s="176">
        <v>168.81</v>
      </c>
      <c r="CJ211" s="176">
        <v>170.32</v>
      </c>
      <c r="CK211" s="176">
        <v>159.27000000000001</v>
      </c>
      <c r="CL211" s="176">
        <v>148.34</v>
      </c>
      <c r="CM211" s="176">
        <v>69.569999999999993</v>
      </c>
      <c r="CN211" s="176">
        <v>163.31</v>
      </c>
      <c r="CO211" s="176">
        <v>159.65</v>
      </c>
      <c r="CP211" s="176">
        <v>165.87</v>
      </c>
      <c r="CQ211" s="176">
        <v>166.35</v>
      </c>
      <c r="CR211" s="176">
        <v>158.86000000000001</v>
      </c>
      <c r="CS211" s="176">
        <v>165.63</v>
      </c>
      <c r="CT211" s="176">
        <v>162.52000000000001</v>
      </c>
      <c r="CU211" s="176">
        <v>169</v>
      </c>
      <c r="CV211" s="176">
        <v>169.47</v>
      </c>
      <c r="CW211" s="176">
        <v>153.61000000000001</v>
      </c>
      <c r="CX211" s="176">
        <v>169.28</v>
      </c>
      <c r="CY211" s="176">
        <v>159.26</v>
      </c>
      <c r="CZ211" s="176">
        <v>163.66</v>
      </c>
      <c r="DA211" s="176">
        <v>160.19999999999999</v>
      </c>
      <c r="DB211" s="176">
        <v>166.33</v>
      </c>
      <c r="DC211" s="176">
        <v>167.46</v>
      </c>
      <c r="DD211" s="176">
        <v>157.69999999999999</v>
      </c>
      <c r="DE211" s="176">
        <v>165.37</v>
      </c>
      <c r="DF211" s="176">
        <v>163.18</v>
      </c>
      <c r="DG211" s="176">
        <v>167.54</v>
      </c>
      <c r="DH211" s="176">
        <v>169.24</v>
      </c>
      <c r="DI211" s="176">
        <v>153.16</v>
      </c>
      <c r="DJ211" s="176">
        <v>169.1</v>
      </c>
      <c r="DK211" s="176">
        <v>47.59</v>
      </c>
      <c r="DL211" s="176">
        <v>162.56</v>
      </c>
      <c r="DM211" s="176">
        <v>159.21</v>
      </c>
      <c r="DN211" s="176">
        <v>166.19</v>
      </c>
      <c r="DO211" s="176">
        <v>168.19</v>
      </c>
      <c r="DP211" s="176">
        <v>157.09</v>
      </c>
      <c r="DQ211" s="176">
        <v>165.85</v>
      </c>
      <c r="DR211" s="176">
        <v>163.16999999999999</v>
      </c>
      <c r="DS211" s="176">
        <v>167.13</v>
      </c>
      <c r="DT211" s="176">
        <v>168.74</v>
      </c>
      <c r="DU211" s="176">
        <v>152.74</v>
      </c>
      <c r="DV211" s="176">
        <v>168.02</v>
      </c>
      <c r="DW211" s="176">
        <v>158.84</v>
      </c>
      <c r="DX211" s="176">
        <v>161.96</v>
      </c>
      <c r="DY211" s="176">
        <v>157.59</v>
      </c>
      <c r="DZ211" s="176">
        <v>166.13</v>
      </c>
      <c r="EA211" s="176">
        <v>166.87</v>
      </c>
      <c r="EB211" s="176">
        <v>157.44999999999999</v>
      </c>
      <c r="EC211" s="176">
        <v>164.04</v>
      </c>
      <c r="ED211" s="176">
        <v>161.88999999999999</v>
      </c>
      <c r="EE211" s="176">
        <v>166.95</v>
      </c>
      <c r="EF211" s="176">
        <v>168.66</v>
      </c>
      <c r="EG211" s="176">
        <v>158.1</v>
      </c>
      <c r="EH211" s="176">
        <v>5.56</v>
      </c>
      <c r="EI211" s="176">
        <v>31.77</v>
      </c>
      <c r="EJ211" s="176">
        <v>161.83000000000001</v>
      </c>
      <c r="EK211" s="176">
        <v>158.04</v>
      </c>
      <c r="EL211" s="176">
        <v>166.65</v>
      </c>
      <c r="EM211" s="176">
        <v>167.08</v>
      </c>
      <c r="EN211" s="176">
        <v>157.66999999999999</v>
      </c>
      <c r="EO211" s="176">
        <v>164.35</v>
      </c>
      <c r="EP211" s="176">
        <v>161.47999999999999</v>
      </c>
      <c r="EQ211" s="176">
        <v>167.63</v>
      </c>
      <c r="ER211" s="176">
        <v>166.86</v>
      </c>
      <c r="ES211" s="176">
        <v>150.66999999999999</v>
      </c>
      <c r="ET211" s="176">
        <v>164.16</v>
      </c>
      <c r="EU211" s="176">
        <v>154.47</v>
      </c>
      <c r="EV211" s="176">
        <v>159.76</v>
      </c>
      <c r="EW211" s="176">
        <v>155.47</v>
      </c>
      <c r="EX211" s="176">
        <v>163.35</v>
      </c>
      <c r="EY211" s="176">
        <v>164.98</v>
      </c>
      <c r="EZ211" s="176">
        <v>154.25</v>
      </c>
      <c r="FA211" s="176">
        <v>161.29</v>
      </c>
      <c r="FB211" s="176">
        <v>160.29</v>
      </c>
      <c r="FC211" s="176">
        <v>164.49</v>
      </c>
      <c r="FD211" s="176">
        <v>164.14</v>
      </c>
      <c r="FE211" s="176">
        <v>148.94999999999999</v>
      </c>
      <c r="FF211" s="176">
        <v>68.06</v>
      </c>
      <c r="FG211" s="176">
        <v>138.5</v>
      </c>
      <c r="FH211" s="176">
        <v>158.35</v>
      </c>
      <c r="FI211" s="176">
        <v>154.53</v>
      </c>
      <c r="FJ211" s="176">
        <v>162.97999999999999</v>
      </c>
      <c r="FK211" s="176">
        <v>163.62</v>
      </c>
      <c r="FL211" s="176">
        <v>153.26</v>
      </c>
      <c r="FM211" s="176">
        <v>160.97</v>
      </c>
      <c r="FN211" s="176">
        <v>157.83000000000001</v>
      </c>
      <c r="FO211" s="176">
        <v>164.27</v>
      </c>
      <c r="FP211" s="176">
        <v>163.66</v>
      </c>
      <c r="FQ211" s="176">
        <v>148.5</v>
      </c>
      <c r="FR211" s="176">
        <v>161.13999999999999</v>
      </c>
      <c r="FS211" s="176">
        <v>154.52000000000001</v>
      </c>
      <c r="FT211" s="176">
        <v>158.87</v>
      </c>
      <c r="FU211" s="176">
        <v>155.34</v>
      </c>
      <c r="FV211" s="176">
        <v>163.69999999999999</v>
      </c>
      <c r="FW211" s="176">
        <v>162.16999999999999</v>
      </c>
      <c r="FX211" s="176">
        <v>153.56</v>
      </c>
      <c r="FY211" s="176">
        <v>158.69999999999999</v>
      </c>
      <c r="FZ211" s="176">
        <v>157.63999999999999</v>
      </c>
      <c r="GA211" s="176">
        <v>164.84</v>
      </c>
    </row>
    <row r="212" spans="2:183">
      <c r="B212" s="96" t="s">
        <v>7</v>
      </c>
      <c r="C212" s="166" t="s">
        <v>44</v>
      </c>
      <c r="D212" s="178">
        <v>196.22</v>
      </c>
      <c r="E212" s="179">
        <v>177.04</v>
      </c>
      <c r="F212" s="179">
        <v>188.83</v>
      </c>
      <c r="G212" s="179">
        <v>183.69</v>
      </c>
      <c r="H212" s="179">
        <v>192.35</v>
      </c>
      <c r="I212" s="179">
        <v>183.03</v>
      </c>
      <c r="J212" s="179">
        <v>191.61</v>
      </c>
      <c r="K212" s="179">
        <v>191.76</v>
      </c>
      <c r="L212" s="179">
        <v>181.26</v>
      </c>
      <c r="M212" s="179">
        <v>192.46</v>
      </c>
      <c r="N212" s="179">
        <v>184.18</v>
      </c>
      <c r="O212" s="179">
        <v>192.63</v>
      </c>
      <c r="P212" s="179">
        <v>210.99</v>
      </c>
      <c r="Q212" s="179">
        <v>190.28</v>
      </c>
      <c r="R212" s="179">
        <v>90.78</v>
      </c>
      <c r="S212" s="179">
        <v>150.16</v>
      </c>
      <c r="T212" s="179">
        <v>203.35</v>
      </c>
      <c r="U212" s="179">
        <v>195.54</v>
      </c>
      <c r="V212" s="179">
        <v>203.48</v>
      </c>
      <c r="W212" s="179">
        <v>204.14</v>
      </c>
      <c r="X212" s="179">
        <v>192.18</v>
      </c>
      <c r="Y212" s="179">
        <v>200.56</v>
      </c>
      <c r="Z212" s="179">
        <v>194.93</v>
      </c>
      <c r="AA212" s="179">
        <v>202.28</v>
      </c>
      <c r="AB212" s="179">
        <v>307.63</v>
      </c>
      <c r="AC212" s="179">
        <v>279.98</v>
      </c>
      <c r="AD212" s="179">
        <v>300.36</v>
      </c>
      <c r="AE212" s="179">
        <v>287.98</v>
      </c>
      <c r="AF212" s="179">
        <v>299.77999999999997</v>
      </c>
      <c r="AG212" s="179">
        <v>293.86</v>
      </c>
      <c r="AH212" s="179">
        <v>305.16000000000003</v>
      </c>
      <c r="AI212" s="179">
        <v>305.81</v>
      </c>
      <c r="AJ212" s="179">
        <v>286.89999999999998</v>
      </c>
      <c r="AK212" s="179">
        <v>299.13</v>
      </c>
      <c r="AL212" s="179">
        <v>291.75</v>
      </c>
      <c r="AM212" s="179">
        <v>296.75</v>
      </c>
      <c r="AN212" s="179">
        <v>303.44</v>
      </c>
      <c r="AO212" s="179">
        <v>289.18</v>
      </c>
      <c r="AP212" s="179">
        <v>39.380000000000003</v>
      </c>
      <c r="AQ212" s="179">
        <v>28.91</v>
      </c>
      <c r="AR212" s="179">
        <v>299.88</v>
      </c>
      <c r="AS212" s="179">
        <v>293.52</v>
      </c>
      <c r="AT212" s="179">
        <v>305.02</v>
      </c>
      <c r="AU212" s="179">
        <v>308.06</v>
      </c>
      <c r="AV212" s="179">
        <v>287.88</v>
      </c>
      <c r="AW212" s="179">
        <v>298.95</v>
      </c>
      <c r="AX212" s="179">
        <v>289.79000000000002</v>
      </c>
      <c r="AY212" s="179">
        <v>294.54000000000002</v>
      </c>
      <c r="AZ212" s="179">
        <v>310.75</v>
      </c>
      <c r="BA212" s="179">
        <v>283.68</v>
      </c>
      <c r="BB212" s="179">
        <v>301.91000000000003</v>
      </c>
      <c r="BC212" s="179">
        <v>287.26</v>
      </c>
      <c r="BD212" s="179">
        <v>304.06</v>
      </c>
      <c r="BE212" s="179">
        <v>296.89999999999998</v>
      </c>
      <c r="BF212" s="179">
        <v>307.19</v>
      </c>
      <c r="BG212" s="179">
        <v>311.19</v>
      </c>
      <c r="BH212" s="179">
        <v>288.24</v>
      </c>
      <c r="BI212" s="179">
        <v>301.70999999999998</v>
      </c>
      <c r="BJ212" s="179">
        <v>292.06</v>
      </c>
      <c r="BK212" s="179">
        <v>300.56</v>
      </c>
      <c r="BL212" s="179">
        <v>322.01</v>
      </c>
      <c r="BM212" s="179">
        <v>294.77999999999997</v>
      </c>
      <c r="BN212" s="179">
        <v>160.94999999999999</v>
      </c>
      <c r="BO212" s="179">
        <v>241.44</v>
      </c>
      <c r="BP212" s="179">
        <v>317.42</v>
      </c>
      <c r="BQ212" s="179">
        <v>308.27999999999997</v>
      </c>
      <c r="BR212" s="179">
        <v>324.33999999999997</v>
      </c>
      <c r="BS212" s="179">
        <v>326.26</v>
      </c>
      <c r="BT212" s="179">
        <v>304.72000000000003</v>
      </c>
      <c r="BU212" s="179">
        <v>322.77999999999997</v>
      </c>
      <c r="BV212" s="179">
        <v>316.52999999999997</v>
      </c>
      <c r="BW212" s="179">
        <v>328.95</v>
      </c>
      <c r="BX212" s="179">
        <v>349.31</v>
      </c>
      <c r="BY212" s="179">
        <v>318.05</v>
      </c>
      <c r="BZ212" s="179">
        <v>342.53</v>
      </c>
      <c r="CA212" s="179">
        <v>330.55</v>
      </c>
      <c r="CB212" s="179">
        <v>341.68</v>
      </c>
      <c r="CC212" s="179">
        <v>326.25</v>
      </c>
      <c r="CD212" s="179">
        <v>347.64</v>
      </c>
      <c r="CE212" s="179">
        <v>350.26</v>
      </c>
      <c r="CF212" s="179">
        <v>334.49</v>
      </c>
      <c r="CG212" s="179">
        <v>347.87</v>
      </c>
      <c r="CH212" s="179">
        <v>345.34</v>
      </c>
      <c r="CI212" s="179">
        <v>357.88</v>
      </c>
      <c r="CJ212" s="179">
        <v>369.59</v>
      </c>
      <c r="CK212" s="179">
        <v>345.62</v>
      </c>
      <c r="CL212" s="179">
        <v>321.89999999999998</v>
      </c>
      <c r="CM212" s="179">
        <v>150.97999999999999</v>
      </c>
      <c r="CN212" s="179">
        <v>354.38</v>
      </c>
      <c r="CO212" s="179">
        <v>346.45</v>
      </c>
      <c r="CP212" s="179">
        <v>359.94</v>
      </c>
      <c r="CQ212" s="179">
        <v>360.98</v>
      </c>
      <c r="CR212" s="179">
        <v>344.72</v>
      </c>
      <c r="CS212" s="179">
        <v>359.41</v>
      </c>
      <c r="CT212" s="179">
        <v>352.67</v>
      </c>
      <c r="CU212" s="179">
        <v>366.73</v>
      </c>
      <c r="CV212" s="179">
        <v>377.91</v>
      </c>
      <c r="CW212" s="179">
        <v>342.54</v>
      </c>
      <c r="CX212" s="179">
        <v>377.48</v>
      </c>
      <c r="CY212" s="179">
        <v>355.16</v>
      </c>
      <c r="CZ212" s="179">
        <v>364.96</v>
      </c>
      <c r="DA212" s="179">
        <v>357.24</v>
      </c>
      <c r="DB212" s="179">
        <v>370.92</v>
      </c>
      <c r="DC212" s="179">
        <v>373.43</v>
      </c>
      <c r="DD212" s="179">
        <v>351.68</v>
      </c>
      <c r="DE212" s="179">
        <v>368.78</v>
      </c>
      <c r="DF212" s="179">
        <v>363.88</v>
      </c>
      <c r="DG212" s="179">
        <v>373.61</v>
      </c>
      <c r="DH212" s="179">
        <v>387.55</v>
      </c>
      <c r="DI212" s="179">
        <v>350.73</v>
      </c>
      <c r="DJ212" s="179">
        <v>387.24</v>
      </c>
      <c r="DK212" s="179">
        <v>108.98</v>
      </c>
      <c r="DL212" s="179">
        <v>372.27</v>
      </c>
      <c r="DM212" s="179">
        <v>364.59</v>
      </c>
      <c r="DN212" s="179">
        <v>380.58</v>
      </c>
      <c r="DO212" s="179">
        <v>385.15</v>
      </c>
      <c r="DP212" s="179">
        <v>359.74</v>
      </c>
      <c r="DQ212" s="179">
        <v>379.8</v>
      </c>
      <c r="DR212" s="179">
        <v>373.67</v>
      </c>
      <c r="DS212" s="179">
        <v>382.72</v>
      </c>
      <c r="DT212" s="179">
        <v>398.22</v>
      </c>
      <c r="DU212" s="179">
        <v>360.47</v>
      </c>
      <c r="DV212" s="179">
        <v>396.53</v>
      </c>
      <c r="DW212" s="179">
        <v>374.86</v>
      </c>
      <c r="DX212" s="179">
        <v>382.22</v>
      </c>
      <c r="DY212" s="179">
        <v>371.92</v>
      </c>
      <c r="DZ212" s="179">
        <v>392.08</v>
      </c>
      <c r="EA212" s="179">
        <v>393.81</v>
      </c>
      <c r="EB212" s="179">
        <v>371.57</v>
      </c>
      <c r="EC212" s="179">
        <v>387.14</v>
      </c>
      <c r="ED212" s="179">
        <v>382.06</v>
      </c>
      <c r="EE212" s="179">
        <v>394</v>
      </c>
      <c r="EF212" s="179">
        <v>408.16</v>
      </c>
      <c r="EG212" s="179">
        <v>382.61</v>
      </c>
      <c r="EH212" s="179">
        <v>13.44</v>
      </c>
      <c r="EI212" s="179">
        <v>76.89</v>
      </c>
      <c r="EJ212" s="179">
        <v>391.62</v>
      </c>
      <c r="EK212" s="179">
        <v>382.45</v>
      </c>
      <c r="EL212" s="179">
        <v>403.3</v>
      </c>
      <c r="EM212" s="179">
        <v>404.34</v>
      </c>
      <c r="EN212" s="179">
        <v>381.56</v>
      </c>
      <c r="EO212" s="179">
        <v>397.73</v>
      </c>
      <c r="EP212" s="179">
        <v>390.78</v>
      </c>
      <c r="EQ212" s="179">
        <v>405.67</v>
      </c>
      <c r="ER212" s="179">
        <v>415.47</v>
      </c>
      <c r="ES212" s="179">
        <v>375.18</v>
      </c>
      <c r="ET212" s="179">
        <v>408.75</v>
      </c>
      <c r="EU212" s="179">
        <v>384.62</v>
      </c>
      <c r="EV212" s="179">
        <v>397.79</v>
      </c>
      <c r="EW212" s="179">
        <v>387.12</v>
      </c>
      <c r="EX212" s="179">
        <v>406.74</v>
      </c>
      <c r="EY212" s="179">
        <v>410.8</v>
      </c>
      <c r="EZ212" s="179">
        <v>384.09</v>
      </c>
      <c r="FA212" s="179">
        <v>401.62</v>
      </c>
      <c r="FB212" s="179">
        <v>399.11</v>
      </c>
      <c r="FC212" s="179">
        <v>409.59</v>
      </c>
      <c r="FD212" s="179">
        <v>420.2</v>
      </c>
      <c r="FE212" s="179">
        <v>381.31</v>
      </c>
      <c r="FF212" s="179">
        <v>174.23</v>
      </c>
      <c r="FG212" s="179">
        <v>354.56</v>
      </c>
      <c r="FH212" s="179">
        <v>405.39</v>
      </c>
      <c r="FI212" s="179">
        <v>395.59</v>
      </c>
      <c r="FJ212" s="179">
        <v>417.22</v>
      </c>
      <c r="FK212" s="179">
        <v>418.85</v>
      </c>
      <c r="FL212" s="179">
        <v>392.34</v>
      </c>
      <c r="FM212" s="179">
        <v>412.07</v>
      </c>
      <c r="FN212" s="179">
        <v>404.04</v>
      </c>
      <c r="FO212" s="179">
        <v>420.54</v>
      </c>
      <c r="FP212" s="179">
        <v>430.44</v>
      </c>
      <c r="FQ212" s="179">
        <v>390.57</v>
      </c>
      <c r="FR212" s="179">
        <v>423.79</v>
      </c>
      <c r="FS212" s="179">
        <v>406.39</v>
      </c>
      <c r="FT212" s="179">
        <v>417.82</v>
      </c>
      <c r="FU212" s="179">
        <v>408.54</v>
      </c>
      <c r="FV212" s="179">
        <v>430.53</v>
      </c>
      <c r="FW212" s="179">
        <v>426.51</v>
      </c>
      <c r="FX212" s="179">
        <v>403.86</v>
      </c>
      <c r="FY212" s="179">
        <v>417.38</v>
      </c>
      <c r="FZ212" s="179">
        <v>414.59</v>
      </c>
      <c r="GA212" s="179">
        <v>433.53</v>
      </c>
    </row>
    <row r="213" spans="2:183">
      <c r="B213" s="171" t="s">
        <v>7</v>
      </c>
      <c r="C213" s="172" t="s">
        <v>45</v>
      </c>
      <c r="D213" s="92">
        <v>0.17021734804378744</v>
      </c>
      <c r="E213" s="93">
        <v>0.17024449720805507</v>
      </c>
      <c r="F213" s="93">
        <v>0.17034440205894863</v>
      </c>
      <c r="G213" s="93">
        <v>0.17023941257447067</v>
      </c>
      <c r="H213" s="93">
        <v>0.17033221267591889</v>
      </c>
      <c r="I213" s="93">
        <v>0.17023290922233522</v>
      </c>
      <c r="J213" s="93">
        <v>0.17022644210544324</v>
      </c>
      <c r="K213" s="93">
        <v>0.17022175470899845</v>
      </c>
      <c r="L213" s="93">
        <v>0.17023843780590325</v>
      </c>
      <c r="M213" s="93">
        <v>0.17034003764792399</v>
      </c>
      <c r="N213" s="93">
        <v>0.17023520466320882</v>
      </c>
      <c r="O213" s="93">
        <v>0.17044220160595891</v>
      </c>
      <c r="P213" s="93">
        <v>0.18034405257435346</v>
      </c>
      <c r="Q213" s="93">
        <v>0.18025062929399924</v>
      </c>
      <c r="R213" s="93">
        <v>0.18025289762883717</v>
      </c>
      <c r="S213" s="93">
        <v>0.18058462971218445</v>
      </c>
      <c r="T213" s="93">
        <v>0.18023732039625023</v>
      </c>
      <c r="U213" s="93">
        <v>0.18024935906302489</v>
      </c>
      <c r="V213" s="93">
        <v>0.18023856260641846</v>
      </c>
      <c r="W213" s="93">
        <v>0.18023143727618698</v>
      </c>
      <c r="X213" s="93">
        <v>0.18025411392085802</v>
      </c>
      <c r="Y213" s="93">
        <v>0.18024528712223759</v>
      </c>
      <c r="Z213" s="93">
        <v>0.18024918763381448</v>
      </c>
      <c r="AA213" s="93">
        <v>0.18024148940065507</v>
      </c>
      <c r="AB213" s="93">
        <v>0.19037837549973943</v>
      </c>
      <c r="AC213" s="93">
        <v>0.19027920438722298</v>
      </c>
      <c r="AD213" s="93">
        <v>0.19038573840008341</v>
      </c>
      <c r="AE213" s="93">
        <v>0.19026965209770472</v>
      </c>
      <c r="AF213" s="93">
        <v>0.19026050946823478</v>
      </c>
      <c r="AG213" s="93">
        <v>0.19038875410753958</v>
      </c>
      <c r="AH213" s="93">
        <v>0.19037581417749821</v>
      </c>
      <c r="AI213" s="93">
        <v>0.19037926287236032</v>
      </c>
      <c r="AJ213" s="93">
        <v>0.19027220874935433</v>
      </c>
      <c r="AK213" s="93">
        <v>0.19026227231377804</v>
      </c>
      <c r="AL213" s="93">
        <v>0.19026246894877896</v>
      </c>
      <c r="AM213" s="93">
        <v>0.19039320101803006</v>
      </c>
      <c r="AN213" s="93">
        <v>0.19037603598884578</v>
      </c>
      <c r="AO213" s="93">
        <v>0.19026141369497798</v>
      </c>
      <c r="AP213" s="93">
        <v>0.19096846959852551</v>
      </c>
      <c r="AQ213" s="93">
        <v>0.1935622639437416</v>
      </c>
      <c r="AR213" s="93">
        <v>0.19025084533398726</v>
      </c>
      <c r="AS213" s="93">
        <v>0.19038807883296419</v>
      </c>
      <c r="AT213" s="93">
        <v>0.19037736170455691</v>
      </c>
      <c r="AU213" s="93">
        <v>0.19024417057592866</v>
      </c>
      <c r="AV213" s="93">
        <v>0.19040716326422924</v>
      </c>
      <c r="AW213" s="93">
        <v>0.1903851610312968</v>
      </c>
      <c r="AX213" s="93">
        <v>0.19039194026407641</v>
      </c>
      <c r="AY213" s="93">
        <v>0.19025982524150953</v>
      </c>
      <c r="AZ213" s="93">
        <v>0.19024917596633598</v>
      </c>
      <c r="BA213" s="93">
        <v>0.19027349350830061</v>
      </c>
      <c r="BB213" s="93">
        <v>0.19026571301588288</v>
      </c>
      <c r="BC213" s="93">
        <v>0.19027731134111756</v>
      </c>
      <c r="BD213" s="93">
        <v>0.19025336668563184</v>
      </c>
      <c r="BE213" s="93">
        <v>0.19039852870184668</v>
      </c>
      <c r="BF213" s="93">
        <v>0.19025432046797261</v>
      </c>
      <c r="BG213" s="93">
        <v>0.19037873908479447</v>
      </c>
      <c r="BH213" s="93">
        <v>0.19026636295697014</v>
      </c>
      <c r="BI213" s="93">
        <v>0.19039638889421959</v>
      </c>
      <c r="BJ213" s="93">
        <v>0.19040939297096343</v>
      </c>
      <c r="BK213" s="93">
        <v>0.19038826141840004</v>
      </c>
      <c r="BL213" s="93">
        <v>0.19036969744091292</v>
      </c>
      <c r="BM213" s="93">
        <v>0.19027405081121598</v>
      </c>
      <c r="BN213" s="93">
        <v>0.19024176848241514</v>
      </c>
      <c r="BO213" s="93">
        <v>0.19060752591561458</v>
      </c>
      <c r="BP213" s="93">
        <v>0.19038443688465256</v>
      </c>
      <c r="BQ213" s="93">
        <v>0.19026002786517981</v>
      </c>
      <c r="BR213" s="93">
        <v>0.1903759348567769</v>
      </c>
      <c r="BS213" s="93">
        <v>0.19037267542693895</v>
      </c>
      <c r="BT213" s="93">
        <v>0.190396830268627</v>
      </c>
      <c r="BU213" s="93">
        <v>0.19025214267392956</v>
      </c>
      <c r="BV213" s="93">
        <v>0.19025052781365517</v>
      </c>
      <c r="BW213" s="93">
        <v>0.19049441119172378</v>
      </c>
      <c r="BX213" s="93">
        <v>0.19023582337867459</v>
      </c>
      <c r="BY213" s="93">
        <v>0.19012510940637389</v>
      </c>
      <c r="BZ213" s="93">
        <v>0.19036343238759104</v>
      </c>
      <c r="CA213" s="93">
        <v>0.19050176083091611</v>
      </c>
      <c r="CB213" s="93">
        <v>0.19024427095260241</v>
      </c>
      <c r="CC213" s="93">
        <v>0.19025315729960807</v>
      </c>
      <c r="CD213" s="93">
        <v>0.19023508064007411</v>
      </c>
      <c r="CE213" s="93">
        <v>0.19035613556813263</v>
      </c>
      <c r="CF213" s="93">
        <v>0.19024864175938394</v>
      </c>
      <c r="CG213" s="93">
        <v>0.19035987720981654</v>
      </c>
      <c r="CH213" s="93">
        <v>0.19024262065341158</v>
      </c>
      <c r="CI213" s="93">
        <v>0.19034642451645711</v>
      </c>
      <c r="CJ213" s="93">
        <v>0.19022979462095771</v>
      </c>
      <c r="CK213" s="93">
        <v>0.19024152132825206</v>
      </c>
      <c r="CL213" s="93">
        <v>0.19025941808809393</v>
      </c>
      <c r="CM213" s="93">
        <v>0.19071924567180121</v>
      </c>
      <c r="CN213" s="93">
        <v>0.19024292930543157</v>
      </c>
      <c r="CO213" s="93">
        <v>0.19024212227510034</v>
      </c>
      <c r="CP213" s="93">
        <v>0.19023235585724416</v>
      </c>
      <c r="CQ213" s="93">
        <v>0.19035078296563601</v>
      </c>
      <c r="CR213" s="93">
        <v>0.1903719762480581</v>
      </c>
      <c r="CS213" s="93">
        <v>0.19023977384404112</v>
      </c>
      <c r="CT213" s="93">
        <v>0.19023841419730136</v>
      </c>
      <c r="CU213" s="93">
        <v>0.19023202239568954</v>
      </c>
      <c r="CV213" s="93">
        <v>0.19034801242760124</v>
      </c>
      <c r="CW213" s="93">
        <v>0.19025775863764</v>
      </c>
      <c r="CX213" s="93">
        <v>0.19023579281497122</v>
      </c>
      <c r="CY213" s="93">
        <v>0.19036414493840223</v>
      </c>
      <c r="CZ213" s="93">
        <v>0.19023686198030879</v>
      </c>
      <c r="DA213" s="93">
        <v>0.19024813475182756</v>
      </c>
      <c r="DB213" s="93">
        <v>0.19023400841721155</v>
      </c>
      <c r="DC213" s="93">
        <v>0.19035429132640999</v>
      </c>
      <c r="DD213" s="93">
        <v>0.19024499773729694</v>
      </c>
      <c r="DE213" s="93">
        <v>0.19023368535058555</v>
      </c>
      <c r="DF213" s="93">
        <v>0.19036305967379707</v>
      </c>
      <c r="DG213" s="93">
        <v>0.19034978078786846</v>
      </c>
      <c r="DH213" s="93">
        <v>0.19023347691610784</v>
      </c>
      <c r="DI213" s="93">
        <v>0.19025601035581002</v>
      </c>
      <c r="DJ213" s="93">
        <v>0.19022949157619148</v>
      </c>
      <c r="DK213" s="93">
        <v>0.19108005077694376</v>
      </c>
      <c r="DL213" s="93">
        <v>0.19035740445805424</v>
      </c>
      <c r="DM213" s="93">
        <v>0.19024461554922142</v>
      </c>
      <c r="DN213" s="93">
        <v>0.19035153440786673</v>
      </c>
      <c r="DO213" s="93">
        <v>0.19023606577654872</v>
      </c>
      <c r="DP213" s="93">
        <v>0.1902478301041462</v>
      </c>
      <c r="DQ213" s="93">
        <v>0.19035100593505483</v>
      </c>
      <c r="DR213" s="93">
        <v>0.19023523040346282</v>
      </c>
      <c r="DS213" s="93">
        <v>0.19023878023169452</v>
      </c>
      <c r="DT213" s="93">
        <v>0.19023636490662854</v>
      </c>
      <c r="DU213" s="93">
        <v>0.19038184654125051</v>
      </c>
      <c r="DV213" s="93">
        <v>0.19034698787673668</v>
      </c>
      <c r="DW213" s="93">
        <v>0.19036862516040182</v>
      </c>
      <c r="DX213" s="93">
        <v>0.19024482874359264</v>
      </c>
      <c r="DY213" s="93">
        <v>0.19024467923635235</v>
      </c>
      <c r="DZ213" s="93">
        <v>0.19034859957631883</v>
      </c>
      <c r="EA213" s="93">
        <v>0.1902369197511028</v>
      </c>
      <c r="EB213" s="93">
        <v>0.19025307918929471</v>
      </c>
      <c r="EC213" s="93">
        <v>0.19023736053710583</v>
      </c>
      <c r="ED213" s="93">
        <v>0.1903617950027236</v>
      </c>
      <c r="EE213" s="93">
        <v>0.19023653243571623</v>
      </c>
      <c r="EF213" s="93">
        <v>0.19034660563958417</v>
      </c>
      <c r="EG213" s="93">
        <v>0.19036497022540153</v>
      </c>
      <c r="EH213" s="93">
        <v>0.19015886815800015</v>
      </c>
      <c r="EI213" s="93">
        <v>0.19158903049377324</v>
      </c>
      <c r="EJ213" s="93">
        <v>0.19024405492030694</v>
      </c>
      <c r="EK213" s="93">
        <v>0.19050055666627641</v>
      </c>
      <c r="EL213" s="93">
        <v>0.19034713526533451</v>
      </c>
      <c r="EM213" s="93">
        <v>0.19034674939178017</v>
      </c>
      <c r="EN213" s="93">
        <v>0.19025014751113423</v>
      </c>
      <c r="EO213" s="93">
        <v>0.19035304658516422</v>
      </c>
      <c r="EP213" s="93">
        <v>0.19036251456998826</v>
      </c>
      <c r="EQ213" s="93">
        <v>0.19022814054199824</v>
      </c>
      <c r="ER213" s="93">
        <v>0.19035686636160246</v>
      </c>
      <c r="ES213" s="93">
        <v>0.19038424967415318</v>
      </c>
      <c r="ET213" s="93">
        <v>0.1902432956331909</v>
      </c>
      <c r="EU213" s="93">
        <v>0.19038554243225325</v>
      </c>
      <c r="EV213" s="93">
        <v>0.1903732571808528</v>
      </c>
      <c r="EW213" s="93">
        <v>0.19025061942809174</v>
      </c>
      <c r="EX213" s="93">
        <v>0.19024065996680251</v>
      </c>
      <c r="EY213" s="93">
        <v>0.19035421714549441</v>
      </c>
      <c r="EZ213" s="93">
        <v>0.19024899937043305</v>
      </c>
      <c r="FA213" s="93">
        <v>0.19035829398840978</v>
      </c>
      <c r="FB213" s="93">
        <v>0.1902472758819081</v>
      </c>
      <c r="FC213" s="93">
        <v>0.1902320321355552</v>
      </c>
      <c r="FD213" s="93">
        <v>0.19035662874861739</v>
      </c>
      <c r="FE213" s="93">
        <v>0.19039319646305811</v>
      </c>
      <c r="FF213" s="93">
        <v>0.19057466058438743</v>
      </c>
      <c r="FG213" s="93">
        <v>0.19065058479657945</v>
      </c>
      <c r="FH213" s="93">
        <v>0.19024194576602793</v>
      </c>
      <c r="FI213" s="93">
        <v>0.19025409515999392</v>
      </c>
      <c r="FJ213" s="93">
        <v>0.19036319886211911</v>
      </c>
      <c r="FK213" s="93">
        <v>0.1902444767099635</v>
      </c>
      <c r="FL213" s="93">
        <v>0.19025574053496622</v>
      </c>
      <c r="FM213" s="93">
        <v>0.19044326091936464</v>
      </c>
      <c r="FN213" s="93">
        <v>0.19037459624404421</v>
      </c>
      <c r="FO213" s="93">
        <v>0.19035495863542831</v>
      </c>
      <c r="FP213" s="93">
        <v>0.19023365565574213</v>
      </c>
      <c r="FQ213" s="93">
        <v>0.19025671043264986</v>
      </c>
      <c r="FR213" s="93">
        <v>0.19024407285051678</v>
      </c>
      <c r="FS213" s="93">
        <v>0.19038046986163626</v>
      </c>
      <c r="FT213" s="93">
        <v>0.1903733218804973</v>
      </c>
      <c r="FU213" s="93">
        <v>0.19037727090983458</v>
      </c>
      <c r="FV213" s="93">
        <v>0.19024128673116766</v>
      </c>
      <c r="FW213" s="93">
        <v>0.19023966020993627</v>
      </c>
      <c r="FX213" s="93">
        <v>0.19025446174961055</v>
      </c>
      <c r="FY213" s="93">
        <v>0.1903723279678326</v>
      </c>
      <c r="FZ213" s="93">
        <v>0.19024970273483949</v>
      </c>
      <c r="GA213" s="93">
        <v>0.19023526669174823</v>
      </c>
    </row>
    <row r="214" spans="2:183">
      <c r="B214" s="96" t="s">
        <v>7</v>
      </c>
      <c r="C214" s="166" t="s">
        <v>46</v>
      </c>
      <c r="D214" s="96">
        <v>187.18</v>
      </c>
      <c r="E214" s="17">
        <v>168.81</v>
      </c>
      <c r="F214" s="17">
        <v>179.2</v>
      </c>
      <c r="G214" s="17">
        <v>174.55</v>
      </c>
      <c r="H214" s="17">
        <v>170.67</v>
      </c>
      <c r="I214" s="17">
        <v>162.13999999999999</v>
      </c>
      <c r="J214" s="17">
        <v>169.99</v>
      </c>
      <c r="K214" s="17">
        <v>170.18</v>
      </c>
      <c r="L214" s="17">
        <v>160.44</v>
      </c>
      <c r="M214" s="17">
        <v>183.01</v>
      </c>
      <c r="N214" s="17">
        <v>175</v>
      </c>
      <c r="O214" s="17">
        <v>183.07</v>
      </c>
      <c r="P214" s="17">
        <v>190.24</v>
      </c>
      <c r="Q214" s="17">
        <v>171.65</v>
      </c>
      <c r="R214" s="17">
        <v>81.44</v>
      </c>
      <c r="S214" s="17">
        <v>134.5</v>
      </c>
      <c r="T214" s="17">
        <v>170.49</v>
      </c>
      <c r="U214" s="17">
        <v>163.77000000000001</v>
      </c>
      <c r="V214" s="17">
        <v>170.57</v>
      </c>
      <c r="W214" s="17">
        <v>171.14</v>
      </c>
      <c r="X214" s="17">
        <v>160.68</v>
      </c>
      <c r="Y214" s="17">
        <v>179.9</v>
      </c>
      <c r="Z214" s="17">
        <v>174.92</v>
      </c>
      <c r="AA214" s="17">
        <v>181.66</v>
      </c>
      <c r="AB214" s="17">
        <v>183.1</v>
      </c>
      <c r="AC214" s="17">
        <v>166.79</v>
      </c>
      <c r="AD214" s="17">
        <v>178.23</v>
      </c>
      <c r="AE214" s="17">
        <v>170.82</v>
      </c>
      <c r="AF214" s="17">
        <v>166.08</v>
      </c>
      <c r="AG214" s="17">
        <v>162.9</v>
      </c>
      <c r="AH214" s="17">
        <v>169.24</v>
      </c>
      <c r="AI214" s="17">
        <v>169.65</v>
      </c>
      <c r="AJ214" s="17">
        <v>158.66</v>
      </c>
      <c r="AK214" s="17">
        <v>177.53</v>
      </c>
      <c r="AL214" s="17">
        <v>173.26</v>
      </c>
      <c r="AM214" s="17">
        <v>175.91</v>
      </c>
      <c r="AN214" s="17">
        <v>180.25</v>
      </c>
      <c r="AO214" s="17">
        <v>172.22</v>
      </c>
      <c r="AP214" s="17">
        <v>23.33</v>
      </c>
      <c r="AQ214" s="17">
        <v>16.82</v>
      </c>
      <c r="AR214" s="17">
        <v>166.15</v>
      </c>
      <c r="AS214" s="17">
        <v>162.69999999999999</v>
      </c>
      <c r="AT214" s="17">
        <v>169.17</v>
      </c>
      <c r="AU214" s="17">
        <v>171.12</v>
      </c>
      <c r="AV214" s="17">
        <v>159.19</v>
      </c>
      <c r="AW214" s="17">
        <v>177.28</v>
      </c>
      <c r="AX214" s="17">
        <v>171.95</v>
      </c>
      <c r="AY214" s="17">
        <v>174.55</v>
      </c>
      <c r="AZ214" s="17">
        <v>180.96</v>
      </c>
      <c r="BA214" s="17">
        <v>165.33</v>
      </c>
      <c r="BB214" s="17">
        <v>175.23</v>
      </c>
      <c r="BC214" s="17">
        <v>166.37</v>
      </c>
      <c r="BD214" s="17">
        <v>164.85</v>
      </c>
      <c r="BE214" s="17">
        <v>161</v>
      </c>
      <c r="BF214" s="17">
        <v>166.71</v>
      </c>
      <c r="BG214" s="17">
        <v>169.01</v>
      </c>
      <c r="BH214" s="17">
        <v>155.87</v>
      </c>
      <c r="BI214" s="17">
        <v>174.95</v>
      </c>
      <c r="BJ214" s="17">
        <v>169.46</v>
      </c>
      <c r="BK214" s="17">
        <v>174.23</v>
      </c>
      <c r="BL214" s="17">
        <v>183.05</v>
      </c>
      <c r="BM214" s="17">
        <v>167.94</v>
      </c>
      <c r="BN214" s="17">
        <v>91.22</v>
      </c>
      <c r="BO214" s="17">
        <v>136.52000000000001</v>
      </c>
      <c r="BP214" s="17">
        <v>168.06</v>
      </c>
      <c r="BQ214" s="17">
        <v>163.43</v>
      </c>
      <c r="BR214" s="17">
        <v>172.18</v>
      </c>
      <c r="BS214" s="17">
        <v>173.25</v>
      </c>
      <c r="BT214" s="17">
        <v>161.22</v>
      </c>
      <c r="BU214" s="17">
        <v>183.55</v>
      </c>
      <c r="BV214" s="17">
        <v>180.45</v>
      </c>
      <c r="BW214" s="17">
        <v>187.39</v>
      </c>
      <c r="BX214" s="17">
        <v>194.1</v>
      </c>
      <c r="BY214" s="17">
        <v>176.87</v>
      </c>
      <c r="BZ214" s="17">
        <v>189.85</v>
      </c>
      <c r="CA214" s="17">
        <v>182.86</v>
      </c>
      <c r="CB214" s="17">
        <v>176.61</v>
      </c>
      <c r="CC214" s="17">
        <v>168.36</v>
      </c>
      <c r="CD214" s="17">
        <v>179.97</v>
      </c>
      <c r="CE214" s="17">
        <v>181.35</v>
      </c>
      <c r="CF214" s="17">
        <v>173.12</v>
      </c>
      <c r="CG214" s="17">
        <v>193.04</v>
      </c>
      <c r="CH214" s="17">
        <v>192.08</v>
      </c>
      <c r="CI214" s="17">
        <v>199.02</v>
      </c>
      <c r="CJ214" s="17">
        <v>201.12</v>
      </c>
      <c r="CK214" s="17">
        <v>188.07</v>
      </c>
      <c r="CL214" s="17">
        <v>175.16</v>
      </c>
      <c r="CM214" s="17">
        <v>81.760000000000005</v>
      </c>
      <c r="CN214" s="17">
        <v>179.24</v>
      </c>
      <c r="CO214" s="17">
        <v>175.42</v>
      </c>
      <c r="CP214" s="17">
        <v>182.28</v>
      </c>
      <c r="CQ214" s="17">
        <v>182.73</v>
      </c>
      <c r="CR214" s="17">
        <v>174.3</v>
      </c>
      <c r="CS214" s="17">
        <v>195.12</v>
      </c>
      <c r="CT214" s="17">
        <v>191.6</v>
      </c>
      <c r="CU214" s="17">
        <v>199.4</v>
      </c>
      <c r="CV214" s="17">
        <v>199.89</v>
      </c>
      <c r="CW214" s="17">
        <v>181.32</v>
      </c>
      <c r="CX214" s="17">
        <v>199.77</v>
      </c>
      <c r="CY214" s="17">
        <v>187.36</v>
      </c>
      <c r="CZ214" s="17">
        <v>179.68</v>
      </c>
      <c r="DA214" s="17">
        <v>176</v>
      </c>
      <c r="DB214" s="17">
        <v>182.83</v>
      </c>
      <c r="DC214" s="17">
        <v>184.06</v>
      </c>
      <c r="DD214" s="17">
        <v>173.03</v>
      </c>
      <c r="DE214" s="17">
        <v>194.78</v>
      </c>
      <c r="DF214" s="17">
        <v>192.34</v>
      </c>
      <c r="DG214" s="17">
        <v>197.4</v>
      </c>
      <c r="DH214" s="17">
        <v>199.71</v>
      </c>
      <c r="DI214" s="17">
        <v>180.73</v>
      </c>
      <c r="DJ214" s="17">
        <v>199.55</v>
      </c>
      <c r="DK214" s="17">
        <v>55.74</v>
      </c>
      <c r="DL214" s="17">
        <v>178.21</v>
      </c>
      <c r="DM214" s="17">
        <v>174.83</v>
      </c>
      <c r="DN214" s="17">
        <v>182.54</v>
      </c>
      <c r="DO214" s="17">
        <v>185.07</v>
      </c>
      <c r="DP214" s="17">
        <v>172.29</v>
      </c>
      <c r="DQ214" s="17">
        <v>195.27</v>
      </c>
      <c r="DR214" s="17">
        <v>192.46</v>
      </c>
      <c r="DS214" s="17">
        <v>197</v>
      </c>
      <c r="DT214" s="17">
        <v>199.06</v>
      </c>
      <c r="DU214" s="17">
        <v>180.06</v>
      </c>
      <c r="DV214" s="17">
        <v>198.04</v>
      </c>
      <c r="DW214" s="17">
        <v>186.84</v>
      </c>
      <c r="DX214" s="17">
        <v>177.62</v>
      </c>
      <c r="DY214" s="17">
        <v>172.89</v>
      </c>
      <c r="DZ214" s="17">
        <v>182.47</v>
      </c>
      <c r="EA214" s="17">
        <v>183.48</v>
      </c>
      <c r="EB214" s="17">
        <v>172.71</v>
      </c>
      <c r="EC214" s="17">
        <v>193.1</v>
      </c>
      <c r="ED214" s="17">
        <v>190.7</v>
      </c>
      <c r="EE214" s="17">
        <v>196.76</v>
      </c>
      <c r="EF214" s="17">
        <v>198.83</v>
      </c>
      <c r="EG214" s="17">
        <v>186.39</v>
      </c>
      <c r="EH214" s="17">
        <v>6.56</v>
      </c>
      <c r="EI214" s="17">
        <v>37.090000000000003</v>
      </c>
      <c r="EJ214" s="17">
        <v>177.44</v>
      </c>
      <c r="EK214" s="17">
        <v>173.18</v>
      </c>
      <c r="EL214" s="17">
        <v>183.1</v>
      </c>
      <c r="EM214" s="17">
        <v>183.61</v>
      </c>
      <c r="EN214" s="17">
        <v>172.98</v>
      </c>
      <c r="EO214" s="17">
        <v>193.34</v>
      </c>
      <c r="EP214" s="17">
        <v>190.17</v>
      </c>
      <c r="EQ214" s="17">
        <v>197.63</v>
      </c>
      <c r="ER214" s="17">
        <v>196.63</v>
      </c>
      <c r="ES214" s="17">
        <v>177.51</v>
      </c>
      <c r="ET214" s="17">
        <v>193.39</v>
      </c>
      <c r="EU214" s="17">
        <v>181.23</v>
      </c>
      <c r="EV214" s="17">
        <v>174.96</v>
      </c>
      <c r="EW214" s="17">
        <v>170.48</v>
      </c>
      <c r="EX214" s="17">
        <v>179.38</v>
      </c>
      <c r="EY214" s="17">
        <v>181.24</v>
      </c>
      <c r="EZ214" s="17">
        <v>168.98</v>
      </c>
      <c r="FA214" s="17">
        <v>189.51</v>
      </c>
      <c r="FB214" s="17">
        <v>188.9</v>
      </c>
      <c r="FC214" s="17">
        <v>193.68</v>
      </c>
      <c r="FD214" s="17">
        <v>193.19</v>
      </c>
      <c r="FE214" s="17">
        <v>175.34</v>
      </c>
      <c r="FF214" s="17">
        <v>79.91</v>
      </c>
      <c r="FG214" s="17">
        <v>162.15</v>
      </c>
      <c r="FH214" s="17">
        <v>173.34</v>
      </c>
      <c r="FI214" s="17">
        <v>169.25</v>
      </c>
      <c r="FJ214" s="17">
        <v>178.85</v>
      </c>
      <c r="FK214" s="17">
        <v>179.75</v>
      </c>
      <c r="FL214" s="17">
        <v>167.76</v>
      </c>
      <c r="FM214" s="17">
        <v>188.98</v>
      </c>
      <c r="FN214" s="17">
        <v>185.61</v>
      </c>
      <c r="FO214" s="17">
        <v>193.26</v>
      </c>
      <c r="FP214" s="17">
        <v>192.65</v>
      </c>
      <c r="FQ214" s="17">
        <v>174.79</v>
      </c>
      <c r="FR214" s="17">
        <v>189.27</v>
      </c>
      <c r="FS214" s="17">
        <v>181.14</v>
      </c>
      <c r="FT214" s="17">
        <v>173.73</v>
      </c>
      <c r="FU214" s="17">
        <v>170</v>
      </c>
      <c r="FV214" s="17">
        <v>179.73</v>
      </c>
      <c r="FW214" s="17">
        <v>177.83</v>
      </c>
      <c r="FX214" s="17">
        <v>168.01</v>
      </c>
      <c r="FY214" s="17">
        <v>186</v>
      </c>
      <c r="FZ214" s="17">
        <v>185.4</v>
      </c>
      <c r="GA214" s="17">
        <v>194.08</v>
      </c>
    </row>
    <row r="215" spans="2:183">
      <c r="B215" s="96" t="s">
        <v>7</v>
      </c>
      <c r="C215" s="166" t="s">
        <v>47</v>
      </c>
      <c r="D215" s="178">
        <v>6965.1</v>
      </c>
      <c r="E215" s="179">
        <v>6281.6</v>
      </c>
      <c r="F215" s="179">
        <v>6667.85</v>
      </c>
      <c r="G215" s="179">
        <v>6494.93</v>
      </c>
      <c r="H215" s="179">
        <v>8552.2199999999993</v>
      </c>
      <c r="I215" s="179">
        <v>8124.79</v>
      </c>
      <c r="J215" s="179">
        <v>8518.16</v>
      </c>
      <c r="K215" s="179">
        <v>8527.6200000000008</v>
      </c>
      <c r="L215" s="179">
        <v>8039.57</v>
      </c>
      <c r="M215" s="179">
        <v>6809.79</v>
      </c>
      <c r="N215" s="179">
        <v>6511.91</v>
      </c>
      <c r="O215" s="179">
        <v>6812.02</v>
      </c>
      <c r="P215" s="179">
        <v>7078.74</v>
      </c>
      <c r="Q215" s="179">
        <v>6387.07</v>
      </c>
      <c r="R215" s="179">
        <v>3030.27</v>
      </c>
      <c r="S215" s="179">
        <v>5004.67</v>
      </c>
      <c r="T215" s="179">
        <v>8543.2800000000007</v>
      </c>
      <c r="U215" s="179">
        <v>8206.51</v>
      </c>
      <c r="V215" s="179">
        <v>8547.06</v>
      </c>
      <c r="W215" s="179">
        <v>8575.91</v>
      </c>
      <c r="X215" s="179">
        <v>8051.55</v>
      </c>
      <c r="Y215" s="179">
        <v>6694.14</v>
      </c>
      <c r="Z215" s="179">
        <v>6508.71</v>
      </c>
      <c r="AA215" s="179">
        <v>6759.45</v>
      </c>
      <c r="AB215" s="179">
        <v>6813.12</v>
      </c>
      <c r="AC215" s="179">
        <v>6206.39</v>
      </c>
      <c r="AD215" s="179">
        <v>6631.84</v>
      </c>
      <c r="AE215" s="179">
        <v>6356.33</v>
      </c>
      <c r="AF215" s="179">
        <v>8322.08</v>
      </c>
      <c r="AG215" s="179">
        <v>8163.04</v>
      </c>
      <c r="AH215" s="179">
        <v>8480.82</v>
      </c>
      <c r="AI215" s="179">
        <v>8501.24</v>
      </c>
      <c r="AJ215" s="179">
        <v>7950.39</v>
      </c>
      <c r="AK215" s="179">
        <v>6605.97</v>
      </c>
      <c r="AL215" s="179">
        <v>6447.06</v>
      </c>
      <c r="AM215" s="179">
        <v>6545.73</v>
      </c>
      <c r="AN215" s="179">
        <v>6707.1</v>
      </c>
      <c r="AO215" s="179">
        <v>6408.46</v>
      </c>
      <c r="AP215" s="179">
        <v>868.04</v>
      </c>
      <c r="AQ215" s="179">
        <v>625.98</v>
      </c>
      <c r="AR215" s="179">
        <v>8325.58</v>
      </c>
      <c r="AS215" s="179">
        <v>8152.72</v>
      </c>
      <c r="AT215" s="179">
        <v>8477.0400000000009</v>
      </c>
      <c r="AU215" s="179">
        <v>8574.99</v>
      </c>
      <c r="AV215" s="179">
        <v>7977.22</v>
      </c>
      <c r="AW215" s="179">
        <v>6596.43</v>
      </c>
      <c r="AX215" s="179">
        <v>6398.27</v>
      </c>
      <c r="AY215" s="179">
        <v>6495.02</v>
      </c>
      <c r="AZ215" s="179">
        <v>6894.57</v>
      </c>
      <c r="BA215" s="179">
        <v>6299.15</v>
      </c>
      <c r="BB215" s="179">
        <v>6676.26</v>
      </c>
      <c r="BC215" s="179">
        <v>6338.7</v>
      </c>
      <c r="BD215" s="179">
        <v>8458.5499999999993</v>
      </c>
      <c r="BE215" s="179">
        <v>8261.07</v>
      </c>
      <c r="BF215" s="179">
        <v>8553.98</v>
      </c>
      <c r="BG215" s="179">
        <v>8672.1</v>
      </c>
      <c r="BH215" s="179">
        <v>7997.9</v>
      </c>
      <c r="BI215" s="179">
        <v>6665.7</v>
      </c>
      <c r="BJ215" s="179">
        <v>6456.28</v>
      </c>
      <c r="BK215" s="179">
        <v>6638.35</v>
      </c>
      <c r="BL215" s="179">
        <v>7149.84</v>
      </c>
      <c r="BM215" s="179">
        <v>6559.58</v>
      </c>
      <c r="BN215" s="179">
        <v>3563</v>
      </c>
      <c r="BO215" s="179">
        <v>5332.53</v>
      </c>
      <c r="BP215" s="179">
        <v>8839.7900000000009</v>
      </c>
      <c r="BQ215" s="179">
        <v>8596.5</v>
      </c>
      <c r="BR215" s="179">
        <v>9056.4599999999991</v>
      </c>
      <c r="BS215" s="179">
        <v>9112.92</v>
      </c>
      <c r="BT215" s="179">
        <v>8479.98</v>
      </c>
      <c r="BU215" s="179">
        <v>7169.59</v>
      </c>
      <c r="BV215" s="179">
        <v>7048.45</v>
      </c>
      <c r="BW215" s="179">
        <v>7319.44</v>
      </c>
      <c r="BX215" s="179">
        <v>7779.48</v>
      </c>
      <c r="BY215" s="179">
        <v>7088.79</v>
      </c>
      <c r="BZ215" s="179">
        <v>7609.2</v>
      </c>
      <c r="CA215" s="179">
        <v>7328.9</v>
      </c>
      <c r="CB215" s="179">
        <v>9531.39</v>
      </c>
      <c r="CC215" s="179">
        <v>9086.1</v>
      </c>
      <c r="CD215" s="179">
        <v>9712.99</v>
      </c>
      <c r="CE215" s="179">
        <v>9787.67</v>
      </c>
      <c r="CF215" s="179">
        <v>9343.49</v>
      </c>
      <c r="CG215" s="179">
        <v>7736.96</v>
      </c>
      <c r="CH215" s="179">
        <v>7698.77</v>
      </c>
      <c r="CI215" s="179">
        <v>7976.76</v>
      </c>
      <c r="CJ215" s="179">
        <v>8273.99</v>
      </c>
      <c r="CK215" s="179">
        <v>7737.33</v>
      </c>
      <c r="CL215" s="179">
        <v>7205.89</v>
      </c>
      <c r="CM215" s="179">
        <v>3363.49</v>
      </c>
      <c r="CN215" s="179">
        <v>9929.65</v>
      </c>
      <c r="CO215" s="179">
        <v>9718.51</v>
      </c>
      <c r="CP215" s="179">
        <v>10098.370000000001</v>
      </c>
      <c r="CQ215" s="179">
        <v>10123.1</v>
      </c>
      <c r="CR215" s="179">
        <v>9656.2999999999993</v>
      </c>
      <c r="CS215" s="179">
        <v>8027.4</v>
      </c>
      <c r="CT215" s="179">
        <v>7882.38</v>
      </c>
      <c r="CU215" s="179">
        <v>8203.15</v>
      </c>
      <c r="CV215" s="179">
        <v>8443.32</v>
      </c>
      <c r="CW215" s="179">
        <v>7659.04</v>
      </c>
      <c r="CX215" s="179">
        <v>8438.5</v>
      </c>
      <c r="CY215" s="179">
        <v>7914.05</v>
      </c>
      <c r="CZ215" s="179">
        <v>10221.780000000001</v>
      </c>
      <c r="DA215" s="179">
        <v>10012.9</v>
      </c>
      <c r="DB215" s="179">
        <v>10401.280000000001</v>
      </c>
      <c r="DC215" s="179">
        <v>10471.15</v>
      </c>
      <c r="DD215" s="179">
        <v>9843.81</v>
      </c>
      <c r="DE215" s="179">
        <v>8227.44</v>
      </c>
      <c r="DF215" s="179">
        <v>8124.49</v>
      </c>
      <c r="DG215" s="179">
        <v>8338.1</v>
      </c>
      <c r="DH215" s="179">
        <v>8665.52</v>
      </c>
      <c r="DI215" s="179">
        <v>7841.74</v>
      </c>
      <c r="DJ215" s="179">
        <v>8658.66</v>
      </c>
      <c r="DK215" s="179">
        <v>2418.59</v>
      </c>
      <c r="DL215" s="179">
        <v>10413.1</v>
      </c>
      <c r="DM215" s="179">
        <v>10215.49</v>
      </c>
      <c r="DN215" s="179">
        <v>10665.55</v>
      </c>
      <c r="DO215" s="179">
        <v>10813.41</v>
      </c>
      <c r="DP215" s="179">
        <v>10066.9</v>
      </c>
      <c r="DQ215" s="179">
        <v>8472.98</v>
      </c>
      <c r="DR215" s="179">
        <v>8350.9500000000007</v>
      </c>
      <c r="DS215" s="179">
        <v>8547.86</v>
      </c>
      <c r="DT215" s="179">
        <v>8872.32</v>
      </c>
      <c r="DU215" s="179">
        <v>8025.26</v>
      </c>
      <c r="DV215" s="179">
        <v>8826.84</v>
      </c>
      <c r="DW215" s="179">
        <v>8327.69</v>
      </c>
      <c r="DX215" s="179">
        <v>10660.87</v>
      </c>
      <c r="DY215" s="179">
        <v>10377.1</v>
      </c>
      <c r="DZ215" s="179">
        <v>10951.65</v>
      </c>
      <c r="EA215" s="179">
        <v>11012.64</v>
      </c>
      <c r="EB215" s="179">
        <v>10365.969999999999</v>
      </c>
      <c r="EC215" s="179">
        <v>8606.5400000000009</v>
      </c>
      <c r="ED215" s="179">
        <v>8499.34</v>
      </c>
      <c r="EE215" s="179">
        <v>8769.5499999999993</v>
      </c>
      <c r="EF215" s="179">
        <v>9104.2099999999991</v>
      </c>
      <c r="EG215" s="179">
        <v>8534.86</v>
      </c>
      <c r="EH215" s="179">
        <v>300.24</v>
      </c>
      <c r="EI215" s="179">
        <v>1698.56</v>
      </c>
      <c r="EJ215" s="179">
        <v>10942.79</v>
      </c>
      <c r="EK215" s="179">
        <v>10679.94</v>
      </c>
      <c r="EL215" s="179">
        <v>11291.67</v>
      </c>
      <c r="EM215" s="179">
        <v>11323.22</v>
      </c>
      <c r="EN215" s="179">
        <v>10667.87</v>
      </c>
      <c r="EO215" s="179">
        <v>8853</v>
      </c>
      <c r="EP215" s="179">
        <v>8707.99</v>
      </c>
      <c r="EQ215" s="179">
        <v>9049.6200000000008</v>
      </c>
      <c r="ER215" s="179">
        <v>9255.5300000000007</v>
      </c>
      <c r="ES215" s="179">
        <v>8355.4500000000007</v>
      </c>
      <c r="ET215" s="179">
        <v>9102.9500000000007</v>
      </c>
      <c r="EU215" s="179">
        <v>8530.36</v>
      </c>
      <c r="EV215" s="179">
        <v>11089.27</v>
      </c>
      <c r="EW215" s="179">
        <v>10805.01</v>
      </c>
      <c r="EX215" s="179">
        <v>11369</v>
      </c>
      <c r="EY215" s="179">
        <v>11486.87</v>
      </c>
      <c r="EZ215" s="179">
        <v>10709.71</v>
      </c>
      <c r="FA215" s="179">
        <v>8920.34</v>
      </c>
      <c r="FB215" s="179">
        <v>8891.6299999999992</v>
      </c>
      <c r="FC215" s="179">
        <v>9116.56</v>
      </c>
      <c r="FD215" s="179">
        <v>9348.2999999999993</v>
      </c>
      <c r="FE215" s="179">
        <v>8484.67</v>
      </c>
      <c r="FF215" s="179">
        <v>3866.94</v>
      </c>
      <c r="FG215" s="179">
        <v>7846.68</v>
      </c>
      <c r="FH215" s="179">
        <v>11296.23</v>
      </c>
      <c r="FI215" s="179">
        <v>11029.93</v>
      </c>
      <c r="FJ215" s="179">
        <v>11655.81</v>
      </c>
      <c r="FK215" s="179">
        <v>11714.18</v>
      </c>
      <c r="FL215" s="179">
        <v>10933.1</v>
      </c>
      <c r="FM215" s="179">
        <v>9144.58</v>
      </c>
      <c r="FN215" s="179">
        <v>8981.56</v>
      </c>
      <c r="FO215" s="179">
        <v>9352.02</v>
      </c>
      <c r="FP215" s="179">
        <v>9586.3799999999992</v>
      </c>
      <c r="FQ215" s="179">
        <v>8697.75</v>
      </c>
      <c r="FR215" s="179">
        <v>9418.24</v>
      </c>
      <c r="FS215" s="179">
        <v>9013.61</v>
      </c>
      <c r="FT215" s="179">
        <v>11643.28</v>
      </c>
      <c r="FU215" s="179">
        <v>11393.38</v>
      </c>
      <c r="FV215" s="179">
        <v>12045.29</v>
      </c>
      <c r="FW215" s="179">
        <v>11917.96</v>
      </c>
      <c r="FX215" s="179">
        <v>11260.14</v>
      </c>
      <c r="FY215" s="179">
        <v>9255.4699999999993</v>
      </c>
      <c r="FZ215" s="179">
        <v>9225.57</v>
      </c>
      <c r="GA215" s="179">
        <v>9657.17</v>
      </c>
    </row>
    <row r="216" spans="2:183">
      <c r="B216" s="180" t="s">
        <v>7</v>
      </c>
      <c r="C216" s="181" t="s">
        <v>48</v>
      </c>
      <c r="D216" s="94">
        <v>0.22335284407175696</v>
      </c>
      <c r="E216" s="95">
        <v>0.22328469873119239</v>
      </c>
      <c r="F216" s="95">
        <v>0.22236099103266019</v>
      </c>
      <c r="G216" s="95">
        <v>0.22250310344345831</v>
      </c>
      <c r="H216" s="95">
        <v>0.20788471637156089</v>
      </c>
      <c r="I216" s="95">
        <v>0.20743697505869108</v>
      </c>
      <c r="J216" s="95">
        <v>0.20773002795049747</v>
      </c>
      <c r="K216" s="95">
        <v>0.2077923980803196</v>
      </c>
      <c r="L216" s="95">
        <v>0.20726252057656031</v>
      </c>
      <c r="M216" s="95">
        <v>0.2227982439247182</v>
      </c>
      <c r="N216" s="95">
        <v>0.22248813156132596</v>
      </c>
      <c r="O216" s="95">
        <v>0.22281386638105469</v>
      </c>
      <c r="P216" s="95">
        <v>0.22366942148604865</v>
      </c>
      <c r="Q216" s="95">
        <v>0.22366818852248224</v>
      </c>
      <c r="R216" s="95">
        <v>0.22245485653724051</v>
      </c>
      <c r="S216" s="95">
        <v>0.22248449845460117</v>
      </c>
      <c r="T216" s="95">
        <v>0.20785078973455562</v>
      </c>
      <c r="U216" s="95">
        <v>0.20764939176808939</v>
      </c>
      <c r="V216" s="95">
        <v>0.20782323817871154</v>
      </c>
      <c r="W216" s="95">
        <v>0.20783510663329047</v>
      </c>
      <c r="X216" s="95">
        <v>0.20729481122819546</v>
      </c>
      <c r="Y216" s="95">
        <v>0.22238616798086921</v>
      </c>
      <c r="Z216" s="95">
        <v>0.2224752180419618</v>
      </c>
      <c r="AA216" s="95">
        <v>0.22264836777181424</v>
      </c>
      <c r="AB216" s="95">
        <v>0.22287903167520645</v>
      </c>
      <c r="AC216" s="95">
        <v>0.22296380848492992</v>
      </c>
      <c r="AD216" s="95">
        <v>0.2222164384744392</v>
      </c>
      <c r="AE216" s="95">
        <v>0.22199209050836638</v>
      </c>
      <c r="AF216" s="95">
        <v>0.20732540786355511</v>
      </c>
      <c r="AG216" s="95">
        <v>0.20760645320381682</v>
      </c>
      <c r="AH216" s="95">
        <v>0.20767824411112412</v>
      </c>
      <c r="AI216" s="95">
        <v>0.20774324272397199</v>
      </c>
      <c r="AJ216" s="95">
        <v>0.20696961908797859</v>
      </c>
      <c r="AK216" s="95">
        <v>0.22210192795808137</v>
      </c>
      <c r="AL216" s="95">
        <v>0.22225509284024705</v>
      </c>
      <c r="AM216" s="95">
        <v>0.22199289448585979</v>
      </c>
      <c r="AN216" s="95">
        <v>0.22245093016329218</v>
      </c>
      <c r="AO216" s="95">
        <v>0.22288837947451948</v>
      </c>
      <c r="AP216" s="95">
        <v>0.22254217760907094</v>
      </c>
      <c r="AQ216" s="95">
        <v>0.22147736595467576</v>
      </c>
      <c r="AR216" s="95">
        <v>0.20734783832234821</v>
      </c>
      <c r="AS216" s="95">
        <v>0.20758705552957563</v>
      </c>
      <c r="AT216" s="95">
        <v>0.20768774282298247</v>
      </c>
      <c r="AU216" s="95">
        <v>0.20787039441257207</v>
      </c>
      <c r="AV216" s="95">
        <v>0.20709836239431983</v>
      </c>
      <c r="AW216" s="95">
        <v>0.22207844023969139</v>
      </c>
      <c r="AX216" s="95">
        <v>0.22222301200385514</v>
      </c>
      <c r="AY216" s="95">
        <v>0.22178344127090616</v>
      </c>
      <c r="AZ216" s="95">
        <v>0.22268752188142407</v>
      </c>
      <c r="BA216" s="95">
        <v>0.22290028117145427</v>
      </c>
      <c r="BB216" s="95">
        <v>0.22195766521385496</v>
      </c>
      <c r="BC216" s="95">
        <v>0.22149759507291999</v>
      </c>
      <c r="BD216" s="95">
        <v>0.20733303033070938</v>
      </c>
      <c r="BE216" s="95">
        <v>0.20752936917607009</v>
      </c>
      <c r="BF216" s="95">
        <v>0.20753319220843888</v>
      </c>
      <c r="BG216" s="95">
        <v>0.20782786909133907</v>
      </c>
      <c r="BH216" s="95">
        <v>0.20681184096306093</v>
      </c>
      <c r="BI216" s="95">
        <v>0.22190292610115062</v>
      </c>
      <c r="BJ216" s="95">
        <v>0.22205475007129213</v>
      </c>
      <c r="BK216" s="95">
        <v>0.22183740244049915</v>
      </c>
      <c r="BL216" s="95">
        <v>0.22293630040662216</v>
      </c>
      <c r="BM216" s="95">
        <v>0.22330275397089877</v>
      </c>
      <c r="BN216" s="95">
        <v>0.22211511738085127</v>
      </c>
      <c r="BO216" s="95">
        <v>0.22200955070386233</v>
      </c>
      <c r="BP216" s="95">
        <v>0.20764493778204107</v>
      </c>
      <c r="BQ216" s="95">
        <v>0.20777946110261503</v>
      </c>
      <c r="BR216" s="95">
        <v>0.20818627160139627</v>
      </c>
      <c r="BS216" s="95">
        <v>0.20824640748653347</v>
      </c>
      <c r="BT216" s="95">
        <v>0.2075160693341539</v>
      </c>
      <c r="BU216" s="95">
        <v>0.22286540805284175</v>
      </c>
      <c r="BV216" s="95">
        <v>0.22343447929693508</v>
      </c>
      <c r="BW216" s="95">
        <v>0.22353777765180738</v>
      </c>
      <c r="BX216" s="95">
        <v>0.22409888522061502</v>
      </c>
      <c r="BY216" s="95">
        <v>0.22415296694244333</v>
      </c>
      <c r="BZ216" s="95">
        <v>0.22368321865930654</v>
      </c>
      <c r="CA216" s="95">
        <v>0.2234168290504189</v>
      </c>
      <c r="CB216" s="95">
        <v>0.20846957059588703</v>
      </c>
      <c r="CC216" s="95">
        <v>0.20814231959816762</v>
      </c>
      <c r="CD216" s="95">
        <v>0.20878526321986912</v>
      </c>
      <c r="CE216" s="95">
        <v>0.20894011127757448</v>
      </c>
      <c r="CF216" s="95">
        <v>0.20874537242606508</v>
      </c>
      <c r="CG216" s="95">
        <v>0.22394460781633851</v>
      </c>
      <c r="CH216" s="95">
        <v>0.22432045779685264</v>
      </c>
      <c r="CI216" s="95">
        <v>0.22441055273541435</v>
      </c>
      <c r="CJ216" s="95">
        <v>0.22463020369990028</v>
      </c>
      <c r="CK216" s="95">
        <v>0.22464194710996649</v>
      </c>
      <c r="CL216" s="95">
        <v>0.22465848504995642</v>
      </c>
      <c r="CM216" s="95">
        <v>0.22413692002481625</v>
      </c>
      <c r="CN216" s="95">
        <v>0.20880008969876648</v>
      </c>
      <c r="CO216" s="95">
        <v>0.20903396861571003</v>
      </c>
      <c r="CP216" s="95">
        <v>0.20905259435496754</v>
      </c>
      <c r="CQ216" s="95">
        <v>0.20909407016117024</v>
      </c>
      <c r="CR216" s="95">
        <v>0.20887470389044774</v>
      </c>
      <c r="CS216" s="95">
        <v>0.22411148144931053</v>
      </c>
      <c r="CT216" s="95">
        <v>0.2242781206017902</v>
      </c>
      <c r="CU216" s="95">
        <v>0.22445127376154139</v>
      </c>
      <c r="CV216" s="95">
        <v>0.22451563228980476</v>
      </c>
      <c r="CW216" s="95">
        <v>0.22457871750652228</v>
      </c>
      <c r="CX216" s="95">
        <v>0.22450026187763938</v>
      </c>
      <c r="CY216" s="95">
        <v>0.22395219261370741</v>
      </c>
      <c r="CZ216" s="95">
        <v>0.20885836099610097</v>
      </c>
      <c r="DA216" s="95">
        <v>0.20901168362248221</v>
      </c>
      <c r="DB216" s="95">
        <v>0.20910529524991756</v>
      </c>
      <c r="DC216" s="95">
        <v>0.20922376007129476</v>
      </c>
      <c r="DD216" s="95">
        <v>0.2087386934590012</v>
      </c>
      <c r="DE216" s="95">
        <v>0.2240655332441619</v>
      </c>
      <c r="DF216" s="95">
        <v>0.22438062812635204</v>
      </c>
      <c r="DG216" s="95">
        <v>0.22427507895144583</v>
      </c>
      <c r="DH216" s="95">
        <v>0.22448314627107005</v>
      </c>
      <c r="DI216" s="95">
        <v>0.22450358286501401</v>
      </c>
      <c r="DJ216" s="95">
        <v>0.22448429949159676</v>
      </c>
      <c r="DK216" s="95">
        <v>0.22380336268768325</v>
      </c>
      <c r="DL216" s="95">
        <v>0.20868352022926825</v>
      </c>
      <c r="DM216" s="95">
        <v>0.20890940353288351</v>
      </c>
      <c r="DN216" s="95">
        <v>0.20907857928161738</v>
      </c>
      <c r="DO216" s="95">
        <v>0.20932866813286088</v>
      </c>
      <c r="DP216" s="95">
        <v>0.20865617575048284</v>
      </c>
      <c r="DQ216" s="95">
        <v>0.22411721995139078</v>
      </c>
      <c r="DR216" s="95">
        <v>0.22438360264417759</v>
      </c>
      <c r="DS216" s="95">
        <v>0.22423885421913373</v>
      </c>
      <c r="DT216" s="95">
        <v>0.22441893326012491</v>
      </c>
      <c r="DU216" s="95">
        <v>0.22443469482923639</v>
      </c>
      <c r="DV216" s="95">
        <v>0.22435613307409197</v>
      </c>
      <c r="DW216" s="95">
        <v>0.22392642863868972</v>
      </c>
      <c r="DX216" s="95">
        <v>0.20863970413334729</v>
      </c>
      <c r="DY216" s="95">
        <v>0.20871503644376521</v>
      </c>
      <c r="DZ216" s="95">
        <v>0.209070661317588</v>
      </c>
      <c r="EA216" s="95">
        <v>0.20917282936377024</v>
      </c>
      <c r="EB216" s="95">
        <v>0.2086923423739796</v>
      </c>
      <c r="EC216" s="95">
        <v>0.22393827310238437</v>
      </c>
      <c r="ED216" s="95">
        <v>0.22423864541984923</v>
      </c>
      <c r="EE216" s="95">
        <v>0.22420449309404925</v>
      </c>
      <c r="EF216" s="95">
        <v>0.22439591841170711</v>
      </c>
      <c r="EG216" s="95">
        <v>0.22442837950861855</v>
      </c>
      <c r="EH216" s="95">
        <v>0.224360103438216</v>
      </c>
      <c r="EI216" s="95">
        <v>0.22367129811186809</v>
      </c>
      <c r="EJ216" s="95">
        <v>0.20859485327231825</v>
      </c>
      <c r="EK216" s="95">
        <v>0.20875023034336718</v>
      </c>
      <c r="EL216" s="95">
        <v>0.20913627643013949</v>
      </c>
      <c r="EM216" s="95">
        <v>0.20917863691539834</v>
      </c>
      <c r="EN216" s="95">
        <v>0.20872373004678124</v>
      </c>
      <c r="EO216" s="95">
        <v>0.22392977199133343</v>
      </c>
      <c r="EP216" s="95">
        <v>0.22418404381827264</v>
      </c>
      <c r="EQ216" s="95">
        <v>0.22427242984737286</v>
      </c>
      <c r="ER216" s="95">
        <v>0.22431901374015278</v>
      </c>
      <c r="ES216" s="95">
        <v>0.224298852854974</v>
      </c>
      <c r="ET216" s="95">
        <v>0.22411763488366707</v>
      </c>
      <c r="EU216" s="95">
        <v>0.22336746199907592</v>
      </c>
      <c r="EV216" s="95">
        <v>0.20848588555559594</v>
      </c>
      <c r="EW216" s="95">
        <v>0.20861854763041796</v>
      </c>
      <c r="EX216" s="95">
        <v>0.20890951689528642</v>
      </c>
      <c r="EY216" s="95">
        <v>0.20911503403715243</v>
      </c>
      <c r="EZ216" s="95">
        <v>0.20841669960204717</v>
      </c>
      <c r="FA216" s="95">
        <v>0.22366420914962826</v>
      </c>
      <c r="FB216" s="95">
        <v>0.22420431975851543</v>
      </c>
      <c r="FC216" s="95">
        <v>0.22399015127980018</v>
      </c>
      <c r="FD216" s="95">
        <v>0.22404652801233943</v>
      </c>
      <c r="FE216" s="95">
        <v>0.22412583462794636</v>
      </c>
      <c r="FF216" s="95">
        <v>0.22375582026591828</v>
      </c>
      <c r="FG216" s="95">
        <v>0.22320572075642856</v>
      </c>
      <c r="FH216" s="95">
        <v>0.2082509559777915</v>
      </c>
      <c r="FI216" s="95">
        <v>0.20837705044864407</v>
      </c>
      <c r="FJ216" s="95">
        <v>0.20889960802853111</v>
      </c>
      <c r="FK216" s="95">
        <v>0.20899917301439885</v>
      </c>
      <c r="FL216" s="95">
        <v>0.20825592478236937</v>
      </c>
      <c r="FM216" s="95">
        <v>0.22358183169871113</v>
      </c>
      <c r="FN216" s="95">
        <v>0.2238828410876072</v>
      </c>
      <c r="FO216" s="95">
        <v>0.22394837344544272</v>
      </c>
      <c r="FP216" s="95">
        <v>0.22393079409800026</v>
      </c>
      <c r="FQ216" s="95">
        <v>0.22393919472405971</v>
      </c>
      <c r="FR216" s="95">
        <v>0.22345473295530166</v>
      </c>
      <c r="FS216" s="95">
        <v>0.2231783478561791</v>
      </c>
      <c r="FT216" s="95">
        <v>0.20818000384149807</v>
      </c>
      <c r="FU216" s="95">
        <v>0.20834386542211847</v>
      </c>
      <c r="FV216" s="95">
        <v>0.20887028994619891</v>
      </c>
      <c r="FW216" s="95">
        <v>0.20861021628619947</v>
      </c>
      <c r="FX216" s="95">
        <v>0.20815741155608275</v>
      </c>
      <c r="FY216" s="95">
        <v>0.22312068684320646</v>
      </c>
      <c r="FZ216" s="95">
        <v>0.22375218781425552</v>
      </c>
      <c r="GA216" s="95">
        <v>0.22397998398164584</v>
      </c>
    </row>
    <row r="217" spans="2:183">
      <c r="B217" s="44" t="s">
        <v>7</v>
      </c>
      <c r="C217" s="651" t="s">
        <v>94</v>
      </c>
      <c r="D217" s="182">
        <v>149751.68597285068</v>
      </c>
      <c r="E217" s="182">
        <v>135512.10950226244</v>
      </c>
      <c r="F217" s="182">
        <v>144550.87104072399</v>
      </c>
      <c r="G217" s="182">
        <v>140446.72533936653</v>
      </c>
      <c r="H217" s="182">
        <v>146649.01040723984</v>
      </c>
      <c r="I217" s="182">
        <v>139950.14705882352</v>
      </c>
      <c r="J217" s="182">
        <v>146763.69909502263</v>
      </c>
      <c r="K217" s="182">
        <v>146888.0371040724</v>
      </c>
      <c r="L217" s="182">
        <v>138991.49864253393</v>
      </c>
      <c r="M217" s="182">
        <v>147147.66380090499</v>
      </c>
      <c r="N217" s="182">
        <v>141166.0063348416</v>
      </c>
      <c r="O217" s="182">
        <v>147257.73755656107</v>
      </c>
      <c r="P217" s="182">
        <v>152341.61221719458</v>
      </c>
      <c r="Q217" s="182">
        <v>137167.02533936652</v>
      </c>
      <c r="R217" s="182">
        <v>105246.3520361991</v>
      </c>
      <c r="S217" s="182">
        <v>125045.06787330317</v>
      </c>
      <c r="T217" s="182">
        <v>146863.66515837103</v>
      </c>
      <c r="U217" s="182">
        <v>141024.64389140269</v>
      </c>
      <c r="V217" s="182">
        <v>147355.84796380089</v>
      </c>
      <c r="W217" s="182">
        <v>147411.69140271493</v>
      </c>
      <c r="X217" s="182">
        <v>139008.5294117647</v>
      </c>
      <c r="Y217" s="182">
        <v>145375.26063348417</v>
      </c>
      <c r="Z217" s="182">
        <v>141200.09049773758</v>
      </c>
      <c r="AA217" s="182">
        <v>146140.76923076925</v>
      </c>
      <c r="AB217" s="182">
        <v>147013.26923076925</v>
      </c>
      <c r="AC217" s="182">
        <v>133577.09819004525</v>
      </c>
      <c r="AD217" s="182">
        <v>143938.75565610858</v>
      </c>
      <c r="AE217" s="182">
        <v>92723.204072398192</v>
      </c>
      <c r="AF217" s="182">
        <v>141572.5447963801</v>
      </c>
      <c r="AG217" s="182">
        <v>140865.22081447963</v>
      </c>
      <c r="AH217" s="182">
        <v>146407.0479638009</v>
      </c>
      <c r="AI217" s="182">
        <v>146544.35475113121</v>
      </c>
      <c r="AJ217" s="182">
        <v>137328.47330316741</v>
      </c>
      <c r="AK217" s="182">
        <v>143353.50678733032</v>
      </c>
      <c r="AL217" s="182">
        <v>139507.76018099548</v>
      </c>
      <c r="AM217" s="182">
        <v>142161.51583710406</v>
      </c>
      <c r="AN217" s="182">
        <v>145343.41040723983</v>
      </c>
      <c r="AO217" s="182">
        <v>138074.021719457</v>
      </c>
      <c r="AP217" s="182">
        <v>80435.209049773752</v>
      </c>
      <c r="AQ217" s="182">
        <v>74697.561538461538</v>
      </c>
      <c r="AR217" s="182">
        <v>143879.69457013573</v>
      </c>
      <c r="AS217" s="182">
        <v>140770.68959276017</v>
      </c>
      <c r="AT217" s="182">
        <v>146144.40045248868</v>
      </c>
      <c r="AU217" s="182">
        <v>147484.15746606333</v>
      </c>
      <c r="AV217" s="182">
        <v>138107.17194570135</v>
      </c>
      <c r="AW217" s="182">
        <v>143267.78280542986</v>
      </c>
      <c r="AX217" s="182">
        <v>138963.63710407238</v>
      </c>
      <c r="AY217" s="182">
        <v>141553.0262443439</v>
      </c>
      <c r="AZ217" s="182">
        <v>145903.82352941175</v>
      </c>
      <c r="BA217" s="182">
        <v>133129.64886877828</v>
      </c>
      <c r="BB217" s="182">
        <v>110432.59049773755</v>
      </c>
      <c r="BC217" s="182">
        <v>119616.45927601808</v>
      </c>
      <c r="BD217" s="182">
        <v>142953.01493212668</v>
      </c>
      <c r="BE217" s="182">
        <v>139498.72714932126</v>
      </c>
      <c r="BF217" s="182">
        <v>144997.63031674208</v>
      </c>
      <c r="BG217" s="182">
        <v>146536.63438914026</v>
      </c>
      <c r="BH217" s="182">
        <v>135912.7036199095</v>
      </c>
      <c r="BI217" s="182">
        <v>142267.53936651582</v>
      </c>
      <c r="BJ217" s="182">
        <v>137209.39502262443</v>
      </c>
      <c r="BK217" s="182">
        <v>141175.88778280542</v>
      </c>
      <c r="BL217" s="182">
        <v>147079.29864253395</v>
      </c>
      <c r="BM217" s="182">
        <v>134633.3597285068</v>
      </c>
      <c r="BN217" s="182">
        <v>108134.06696832579</v>
      </c>
      <c r="BO217" s="182">
        <v>124243.46153846153</v>
      </c>
      <c r="BP217" s="182">
        <v>145393.4104072398</v>
      </c>
      <c r="BQ217" s="182">
        <v>141489.19140271493</v>
      </c>
      <c r="BR217" s="182">
        <v>148671.13122171946</v>
      </c>
      <c r="BS217" s="182">
        <v>149572.27375565609</v>
      </c>
      <c r="BT217" s="182">
        <v>139766.75384615385</v>
      </c>
      <c r="BU217" s="182">
        <v>147839.54751131224</v>
      </c>
      <c r="BV217" s="182">
        <v>144405.0108597285</v>
      </c>
      <c r="BW217" s="182">
        <v>149923.17828054301</v>
      </c>
      <c r="BX217" s="182">
        <v>154673.69321266969</v>
      </c>
      <c r="BY217" s="182">
        <v>126286.84389140271</v>
      </c>
      <c r="BZ217" s="182">
        <v>76809.496832579185</v>
      </c>
      <c r="CA217" s="182">
        <v>105512.62443438914</v>
      </c>
      <c r="CB217" s="182">
        <v>151382.74886877829</v>
      </c>
      <c r="CC217" s="182">
        <v>145183.67104072397</v>
      </c>
      <c r="CD217" s="182">
        <v>154610.88235294115</v>
      </c>
      <c r="CE217" s="182">
        <v>155557.79954751133</v>
      </c>
      <c r="CF217" s="182">
        <v>148415.96742081447</v>
      </c>
      <c r="CG217" s="182">
        <v>154248.60859728506</v>
      </c>
      <c r="CH217" s="182">
        <v>153385.13031674206</v>
      </c>
      <c r="CI217" s="182">
        <v>158974.47420814479</v>
      </c>
      <c r="CJ217" s="182">
        <v>159587.51719457016</v>
      </c>
      <c r="CK217" s="182">
        <v>149295.02262443441</v>
      </c>
      <c r="CL217" s="182">
        <v>148817.35837104073</v>
      </c>
      <c r="CM217" s="182">
        <v>107037.05610859729</v>
      </c>
      <c r="CN217" s="182">
        <v>153072.1665158371</v>
      </c>
      <c r="CO217" s="182">
        <v>149725.76923076925</v>
      </c>
      <c r="CP217" s="182">
        <v>155920.90497737558</v>
      </c>
      <c r="CQ217" s="182">
        <v>156115.36199095024</v>
      </c>
      <c r="CR217" s="182">
        <v>149003.86289592762</v>
      </c>
      <c r="CS217" s="182">
        <v>155255.02262443438</v>
      </c>
      <c r="CT217" s="182">
        <v>152404.36108597287</v>
      </c>
      <c r="CU217" s="182">
        <v>158597.60723981902</v>
      </c>
      <c r="CV217" s="182">
        <v>159084.76787330315</v>
      </c>
      <c r="CW217" s="182">
        <v>121465.92171945702</v>
      </c>
      <c r="CX217" s="182">
        <v>128651.8886877828</v>
      </c>
      <c r="CY217" s="182">
        <v>149461.04660633483</v>
      </c>
      <c r="CZ217" s="182">
        <v>153595.48687782805</v>
      </c>
      <c r="DA217" s="182">
        <v>150307.20633484161</v>
      </c>
      <c r="DB217" s="182">
        <v>156166.02398190045</v>
      </c>
      <c r="DC217" s="182">
        <v>157316.36289592762</v>
      </c>
      <c r="DD217" s="182">
        <v>148343.25203619912</v>
      </c>
      <c r="DE217" s="182">
        <v>155165.03981900454</v>
      </c>
      <c r="DF217" s="182">
        <v>153438.81764705881</v>
      </c>
      <c r="DG217" s="182">
        <v>157276.99095022626</v>
      </c>
      <c r="DH217" s="182">
        <v>159103.80678733031</v>
      </c>
      <c r="DI217" s="182">
        <v>144027.23981900452</v>
      </c>
      <c r="DJ217" s="182">
        <v>158809.29864253395</v>
      </c>
      <c r="DK217" s="182">
        <v>96279.342081447961</v>
      </c>
      <c r="DL217" s="182">
        <v>153003.84615384613</v>
      </c>
      <c r="DM217" s="182">
        <v>149888.46153846153</v>
      </c>
      <c r="DN217" s="182">
        <v>156518.65384615387</v>
      </c>
      <c r="DO217" s="182">
        <v>157955.76334841631</v>
      </c>
      <c r="DP217" s="182">
        <v>147968.06018099547</v>
      </c>
      <c r="DQ217" s="182">
        <v>155844.58144796378</v>
      </c>
      <c r="DR217" s="182">
        <v>153593.6253393665</v>
      </c>
      <c r="DS217" s="182">
        <v>157296.17104072397</v>
      </c>
      <c r="DT217" s="182">
        <v>158759.28144796379</v>
      </c>
      <c r="DU217" s="182">
        <v>143628.09954751132</v>
      </c>
      <c r="DV217" s="182">
        <v>139946.8778280543</v>
      </c>
      <c r="DW217" s="182">
        <v>114922.29366515839</v>
      </c>
      <c r="DX217" s="182">
        <v>152665.72941176471</v>
      </c>
      <c r="DY217" s="182">
        <v>148486.34570135747</v>
      </c>
      <c r="DZ217" s="182">
        <v>156371.6402714932</v>
      </c>
      <c r="EA217" s="182">
        <v>156607.92986425338</v>
      </c>
      <c r="EB217" s="182">
        <v>148137.7886877828</v>
      </c>
      <c r="EC217" s="182">
        <v>154365.33393665159</v>
      </c>
      <c r="ED217" s="182">
        <v>152146.45339366514</v>
      </c>
      <c r="EE217" s="182">
        <v>156967.27420814481</v>
      </c>
      <c r="EF217" s="182">
        <v>158698.43891402715</v>
      </c>
      <c r="EG217" s="182">
        <v>148811.521719457</v>
      </c>
      <c r="EH217" s="182">
        <v>80226.715837104071</v>
      </c>
      <c r="EI217" s="182">
        <v>88989.140271493205</v>
      </c>
      <c r="EJ217" s="182">
        <v>152530.43574660632</v>
      </c>
      <c r="EK217" s="182">
        <v>148702.75429864251</v>
      </c>
      <c r="EL217" s="182">
        <v>156858.36561085974</v>
      </c>
      <c r="EM217" s="182">
        <v>156904.84705882354</v>
      </c>
      <c r="EN217" s="182">
        <v>148601.27828054299</v>
      </c>
      <c r="EO217" s="182">
        <v>154253.98190045246</v>
      </c>
      <c r="EP217" s="182">
        <v>151964.14570135745</v>
      </c>
      <c r="EQ217" s="182">
        <v>157606.58914027148</v>
      </c>
      <c r="ER217" s="182">
        <v>157332.49457013578</v>
      </c>
      <c r="ES217" s="182">
        <v>142220.39592760181</v>
      </c>
      <c r="ET217" s="182">
        <v>130176.40271493213</v>
      </c>
      <c r="EU217" s="182">
        <v>119388.8886877828</v>
      </c>
      <c r="EV217" s="182">
        <v>150954.53031674208</v>
      </c>
      <c r="EW217" s="182">
        <v>147035.71855203621</v>
      </c>
      <c r="EX217" s="182">
        <v>154822.74298642535</v>
      </c>
      <c r="EY217" s="182">
        <v>155352.99773755655</v>
      </c>
      <c r="EZ217" s="182">
        <v>145812.93529411766</v>
      </c>
      <c r="FA217" s="182">
        <v>151972.6588235294</v>
      </c>
      <c r="FB217" s="182">
        <v>150790.5371040724</v>
      </c>
      <c r="FC217" s="182">
        <v>155532.36425339367</v>
      </c>
      <c r="FD217" s="182">
        <v>154452.1665158371</v>
      </c>
      <c r="FE217" s="182">
        <v>139971.928959276</v>
      </c>
      <c r="FF217" s="182">
        <v>107719.20226244343</v>
      </c>
      <c r="FG217" s="182">
        <v>137751.83257918552</v>
      </c>
      <c r="FH217" s="182">
        <v>149449.76787330318</v>
      </c>
      <c r="FI217" s="182">
        <v>146060.82533936651</v>
      </c>
      <c r="FJ217" s="182">
        <v>153854.81900452488</v>
      </c>
      <c r="FK217" s="182">
        <v>154252.5511312217</v>
      </c>
      <c r="FL217" s="182">
        <v>145024.87511312217</v>
      </c>
      <c r="FM217" s="182">
        <v>151297.88461538462</v>
      </c>
      <c r="FN217" s="182">
        <v>148548.0601809955</v>
      </c>
      <c r="FO217" s="182">
        <v>154608.06561085975</v>
      </c>
      <c r="FP217" s="182">
        <v>153850.75248868778</v>
      </c>
      <c r="FQ217" s="182">
        <v>139668.12805429864</v>
      </c>
      <c r="FR217" s="182">
        <v>151574.12941176468</v>
      </c>
      <c r="FS217" s="182">
        <v>145629.14027149323</v>
      </c>
      <c r="FT217" s="182">
        <v>149098.60904977378</v>
      </c>
      <c r="FU217" s="182">
        <v>145566.21040723979</v>
      </c>
      <c r="FV217" s="182">
        <v>154021.48235294118</v>
      </c>
      <c r="FW217" s="182">
        <v>152466.20995475113</v>
      </c>
      <c r="FX217" s="182">
        <v>130273.95927601808</v>
      </c>
      <c r="FY217" s="182">
        <v>75441.589140271506</v>
      </c>
      <c r="FZ217" s="182">
        <v>106478.11357466065</v>
      </c>
      <c r="GA217" s="182">
        <v>155078.02036199096</v>
      </c>
    </row>
    <row r="218" spans="2:183">
      <c r="B218" s="43" t="s">
        <v>7</v>
      </c>
      <c r="C218" s="652" t="s">
        <v>49</v>
      </c>
      <c r="D218" s="17">
        <v>744</v>
      </c>
      <c r="E218" s="17">
        <v>672</v>
      </c>
      <c r="F218" s="17">
        <v>744</v>
      </c>
      <c r="G218" s="17">
        <v>720</v>
      </c>
      <c r="H218" s="17">
        <v>744</v>
      </c>
      <c r="I218" s="17">
        <v>720</v>
      </c>
      <c r="J218" s="17">
        <v>744</v>
      </c>
      <c r="K218" s="17">
        <v>744</v>
      </c>
      <c r="L218" s="17">
        <v>720</v>
      </c>
      <c r="M218" s="17">
        <v>744</v>
      </c>
      <c r="N218" s="17">
        <v>720</v>
      </c>
      <c r="O218" s="17">
        <v>744</v>
      </c>
      <c r="P218" s="17">
        <v>744</v>
      </c>
      <c r="Q218" s="17">
        <v>672</v>
      </c>
      <c r="R218" s="17">
        <v>744</v>
      </c>
      <c r="S218" s="17">
        <v>720</v>
      </c>
      <c r="T218" s="17">
        <v>744</v>
      </c>
      <c r="U218" s="17">
        <v>720</v>
      </c>
      <c r="V218" s="17">
        <v>744</v>
      </c>
      <c r="W218" s="17">
        <v>744</v>
      </c>
      <c r="X218" s="17">
        <v>720</v>
      </c>
      <c r="Y218" s="17">
        <v>744</v>
      </c>
      <c r="Z218" s="17">
        <v>720</v>
      </c>
      <c r="AA218" s="17">
        <v>744</v>
      </c>
      <c r="AB218" s="17">
        <v>744</v>
      </c>
      <c r="AC218" s="17">
        <v>672</v>
      </c>
      <c r="AD218" s="17">
        <v>744</v>
      </c>
      <c r="AE218" s="17">
        <v>720</v>
      </c>
      <c r="AF218" s="17">
        <v>744</v>
      </c>
      <c r="AG218" s="17">
        <v>720</v>
      </c>
      <c r="AH218" s="17">
        <v>744</v>
      </c>
      <c r="AI218" s="17">
        <v>744</v>
      </c>
      <c r="AJ218" s="17">
        <v>720</v>
      </c>
      <c r="AK218" s="17">
        <v>744</v>
      </c>
      <c r="AL218" s="17">
        <v>720</v>
      </c>
      <c r="AM218" s="17">
        <v>744</v>
      </c>
      <c r="AN218" s="17">
        <v>744</v>
      </c>
      <c r="AO218" s="17">
        <v>696</v>
      </c>
      <c r="AP218" s="17">
        <v>744</v>
      </c>
      <c r="AQ218" s="17">
        <v>720</v>
      </c>
      <c r="AR218" s="17">
        <v>744</v>
      </c>
      <c r="AS218" s="17">
        <v>720</v>
      </c>
      <c r="AT218" s="17">
        <v>744</v>
      </c>
      <c r="AU218" s="17">
        <v>744</v>
      </c>
      <c r="AV218" s="17">
        <v>720</v>
      </c>
      <c r="AW218" s="17">
        <v>744</v>
      </c>
      <c r="AX218" s="17">
        <v>720</v>
      </c>
      <c r="AY218" s="17">
        <v>744</v>
      </c>
      <c r="AZ218" s="17">
        <v>744</v>
      </c>
      <c r="BA218" s="17">
        <v>672</v>
      </c>
      <c r="BB218" s="17">
        <v>744</v>
      </c>
      <c r="BC218" s="17">
        <v>720</v>
      </c>
      <c r="BD218" s="17">
        <v>744</v>
      </c>
      <c r="BE218" s="17">
        <v>720</v>
      </c>
      <c r="BF218" s="17">
        <v>744</v>
      </c>
      <c r="BG218" s="17">
        <v>744</v>
      </c>
      <c r="BH218" s="17">
        <v>720</v>
      </c>
      <c r="BI218" s="17">
        <v>744</v>
      </c>
      <c r="BJ218" s="17">
        <v>720</v>
      </c>
      <c r="BK218" s="17">
        <v>744</v>
      </c>
      <c r="BL218" s="17">
        <v>744</v>
      </c>
      <c r="BM218" s="17">
        <v>672</v>
      </c>
      <c r="BN218" s="17">
        <v>744</v>
      </c>
      <c r="BO218" s="17">
        <v>720</v>
      </c>
      <c r="BP218" s="17">
        <v>744</v>
      </c>
      <c r="BQ218" s="17">
        <v>720</v>
      </c>
      <c r="BR218" s="17">
        <v>744</v>
      </c>
      <c r="BS218" s="17">
        <v>744</v>
      </c>
      <c r="BT218" s="17">
        <v>720</v>
      </c>
      <c r="BU218" s="17">
        <v>744</v>
      </c>
      <c r="BV218" s="17">
        <v>720</v>
      </c>
      <c r="BW218" s="17">
        <v>744</v>
      </c>
      <c r="BX218" s="17">
        <v>744</v>
      </c>
      <c r="BY218" s="17">
        <v>672</v>
      </c>
      <c r="BZ218" s="17">
        <v>744</v>
      </c>
      <c r="CA218" s="17">
        <v>720</v>
      </c>
      <c r="CB218" s="17">
        <v>744</v>
      </c>
      <c r="CC218" s="17">
        <v>720</v>
      </c>
      <c r="CD218" s="17">
        <v>744</v>
      </c>
      <c r="CE218" s="17">
        <v>744</v>
      </c>
      <c r="CF218" s="17">
        <v>720</v>
      </c>
      <c r="CG218" s="17">
        <v>744</v>
      </c>
      <c r="CH218" s="17">
        <v>720</v>
      </c>
      <c r="CI218" s="17">
        <v>744</v>
      </c>
      <c r="CJ218" s="17">
        <v>744</v>
      </c>
      <c r="CK218" s="17">
        <v>696</v>
      </c>
      <c r="CL218" s="17">
        <v>744</v>
      </c>
      <c r="CM218" s="17">
        <v>720</v>
      </c>
      <c r="CN218" s="17">
        <v>744</v>
      </c>
      <c r="CO218" s="17">
        <v>720</v>
      </c>
      <c r="CP218" s="17">
        <v>744</v>
      </c>
      <c r="CQ218" s="17">
        <v>744</v>
      </c>
      <c r="CR218" s="17">
        <v>720</v>
      </c>
      <c r="CS218" s="17">
        <v>744</v>
      </c>
      <c r="CT218" s="17">
        <v>720</v>
      </c>
      <c r="CU218" s="17">
        <v>744</v>
      </c>
      <c r="CV218" s="17">
        <v>744</v>
      </c>
      <c r="CW218" s="17">
        <v>672</v>
      </c>
      <c r="CX218" s="17">
        <v>744</v>
      </c>
      <c r="CY218" s="17">
        <v>720</v>
      </c>
      <c r="CZ218" s="17">
        <v>744</v>
      </c>
      <c r="DA218" s="17">
        <v>720</v>
      </c>
      <c r="DB218" s="17">
        <v>744</v>
      </c>
      <c r="DC218" s="17">
        <v>744</v>
      </c>
      <c r="DD218" s="17">
        <v>720</v>
      </c>
      <c r="DE218" s="17">
        <v>744</v>
      </c>
      <c r="DF218" s="17">
        <v>720</v>
      </c>
      <c r="DG218" s="17">
        <v>744</v>
      </c>
      <c r="DH218" s="17">
        <v>744</v>
      </c>
      <c r="DI218" s="17">
        <v>672</v>
      </c>
      <c r="DJ218" s="17">
        <v>744</v>
      </c>
      <c r="DK218" s="17">
        <v>720</v>
      </c>
      <c r="DL218" s="17">
        <v>744</v>
      </c>
      <c r="DM218" s="17">
        <v>720</v>
      </c>
      <c r="DN218" s="17">
        <v>744</v>
      </c>
      <c r="DO218" s="17">
        <v>744</v>
      </c>
      <c r="DP218" s="17">
        <v>720</v>
      </c>
      <c r="DQ218" s="17">
        <v>744</v>
      </c>
      <c r="DR218" s="17">
        <v>720</v>
      </c>
      <c r="DS218" s="17">
        <v>744</v>
      </c>
      <c r="DT218" s="17">
        <v>744</v>
      </c>
      <c r="DU218" s="17">
        <v>672</v>
      </c>
      <c r="DV218" s="17">
        <v>744</v>
      </c>
      <c r="DW218" s="17">
        <v>720</v>
      </c>
      <c r="DX218" s="17">
        <v>744</v>
      </c>
      <c r="DY218" s="17">
        <v>720</v>
      </c>
      <c r="DZ218" s="17">
        <v>744</v>
      </c>
      <c r="EA218" s="17">
        <v>744</v>
      </c>
      <c r="EB218" s="17">
        <v>720</v>
      </c>
      <c r="EC218" s="17">
        <v>744</v>
      </c>
      <c r="ED218" s="17">
        <v>720</v>
      </c>
      <c r="EE218" s="17">
        <v>744</v>
      </c>
      <c r="EF218" s="17">
        <v>744</v>
      </c>
      <c r="EG218" s="17">
        <v>696</v>
      </c>
      <c r="EH218" s="17">
        <v>744</v>
      </c>
      <c r="EI218" s="17">
        <v>720</v>
      </c>
      <c r="EJ218" s="17">
        <v>744</v>
      </c>
      <c r="EK218" s="17">
        <v>720</v>
      </c>
      <c r="EL218" s="17">
        <v>744</v>
      </c>
      <c r="EM218" s="17">
        <v>744</v>
      </c>
      <c r="EN218" s="17">
        <v>720</v>
      </c>
      <c r="EO218" s="17">
        <v>744</v>
      </c>
      <c r="EP218" s="17">
        <v>720</v>
      </c>
      <c r="EQ218" s="17">
        <v>744</v>
      </c>
      <c r="ER218" s="17">
        <v>744</v>
      </c>
      <c r="ES218" s="17">
        <v>672</v>
      </c>
      <c r="ET218" s="17">
        <v>744</v>
      </c>
      <c r="EU218" s="17">
        <v>720</v>
      </c>
      <c r="EV218" s="17">
        <v>744</v>
      </c>
      <c r="EW218" s="17">
        <v>720</v>
      </c>
      <c r="EX218" s="17">
        <v>744</v>
      </c>
      <c r="EY218" s="17">
        <v>744</v>
      </c>
      <c r="EZ218" s="17">
        <v>720</v>
      </c>
      <c r="FA218" s="17">
        <v>744</v>
      </c>
      <c r="FB218" s="17">
        <v>720</v>
      </c>
      <c r="FC218" s="17">
        <v>744</v>
      </c>
      <c r="FD218" s="17">
        <v>744</v>
      </c>
      <c r="FE218" s="17">
        <v>672</v>
      </c>
      <c r="FF218" s="17">
        <v>744</v>
      </c>
      <c r="FG218" s="17">
        <v>720</v>
      </c>
      <c r="FH218" s="17">
        <v>744</v>
      </c>
      <c r="FI218" s="17">
        <v>720</v>
      </c>
      <c r="FJ218" s="17">
        <v>744</v>
      </c>
      <c r="FK218" s="17">
        <v>744</v>
      </c>
      <c r="FL218" s="17">
        <v>720</v>
      </c>
      <c r="FM218" s="17">
        <v>744</v>
      </c>
      <c r="FN218" s="17">
        <v>720</v>
      </c>
      <c r="FO218" s="17">
        <v>744</v>
      </c>
      <c r="FP218" s="17">
        <v>744</v>
      </c>
      <c r="FQ218" s="17">
        <v>672</v>
      </c>
      <c r="FR218" s="17">
        <v>744</v>
      </c>
      <c r="FS218" s="17">
        <v>720</v>
      </c>
      <c r="FT218" s="17">
        <v>744</v>
      </c>
      <c r="FU218" s="17">
        <v>720</v>
      </c>
      <c r="FV218" s="17">
        <v>744</v>
      </c>
      <c r="FW218" s="17">
        <v>744</v>
      </c>
      <c r="FX218" s="17">
        <v>720</v>
      </c>
      <c r="FY218" s="17">
        <v>744</v>
      </c>
      <c r="FZ218" s="17">
        <v>720</v>
      </c>
      <c r="GA218" s="17">
        <v>744</v>
      </c>
    </row>
    <row r="219" spans="2:183">
      <c r="B219" s="43" t="s">
        <v>7</v>
      </c>
      <c r="C219" s="653" t="s">
        <v>50</v>
      </c>
      <c r="D219" s="85">
        <v>4214973.87</v>
      </c>
      <c r="E219" s="85">
        <v>3806992.16</v>
      </c>
      <c r="F219" s="85">
        <v>4077181.8899999997</v>
      </c>
      <c r="G219" s="85">
        <v>3945678.75</v>
      </c>
      <c r="H219" s="85">
        <v>4152605.51</v>
      </c>
      <c r="I219" s="85">
        <v>3930886.16</v>
      </c>
      <c r="J219" s="85">
        <v>4113608.87</v>
      </c>
      <c r="K219" s="85">
        <v>4116975.12</v>
      </c>
      <c r="L219" s="85">
        <v>3892618.34</v>
      </c>
      <c r="M219" s="85">
        <v>4153630.2800000003</v>
      </c>
      <c r="N219" s="85">
        <v>3955344.13</v>
      </c>
      <c r="O219" s="85">
        <v>4179112.59</v>
      </c>
      <c r="P219" s="85">
        <v>4438791.0699999994</v>
      </c>
      <c r="Q219" s="85">
        <v>3987696.82</v>
      </c>
      <c r="R219" s="85">
        <v>1901840.22</v>
      </c>
      <c r="S219" s="85">
        <v>3187018.62</v>
      </c>
      <c r="T219" s="85">
        <v>4255332.25</v>
      </c>
      <c r="U219" s="85">
        <v>4092644.43</v>
      </c>
      <c r="V219" s="85">
        <v>4257535.74</v>
      </c>
      <c r="W219" s="85">
        <v>4271394.9399999995</v>
      </c>
      <c r="X219" s="85">
        <v>4022098.32</v>
      </c>
      <c r="Y219" s="85">
        <v>4196156.1899999995</v>
      </c>
      <c r="Z219" s="85">
        <v>4079908.19</v>
      </c>
      <c r="AA219" s="85">
        <v>4232456.3099999996</v>
      </c>
      <c r="AB219" s="85">
        <v>4590082.9400000004</v>
      </c>
      <c r="AC219" s="85">
        <v>4162461.24</v>
      </c>
      <c r="AD219" s="85">
        <v>4480573.82</v>
      </c>
      <c r="AE219" s="85">
        <v>4338746.18</v>
      </c>
      <c r="AF219" s="85">
        <v>4515277.87</v>
      </c>
      <c r="AG219" s="85">
        <v>4448168.3199999994</v>
      </c>
      <c r="AH219" s="85">
        <v>4617287.1900000004</v>
      </c>
      <c r="AI219" s="85">
        <v>4627162.88</v>
      </c>
      <c r="AJ219" s="85">
        <v>4321961.88</v>
      </c>
      <c r="AK219" s="85">
        <v>4505571.87</v>
      </c>
      <c r="AL219" s="85">
        <v>4395881.6800000006</v>
      </c>
      <c r="AM219" s="85">
        <v>4490290.4999999991</v>
      </c>
      <c r="AN219" s="85">
        <v>4858079.82</v>
      </c>
      <c r="AO219" s="85">
        <v>4615223.8099999996</v>
      </c>
      <c r="AP219" s="85">
        <v>643527.11999999988</v>
      </c>
      <c r="AQ219" s="85">
        <v>510652.36000000004</v>
      </c>
      <c r="AR219" s="85">
        <v>4781409.87</v>
      </c>
      <c r="AS219" s="85">
        <v>4702611.0699999994</v>
      </c>
      <c r="AT219" s="85">
        <v>4884890</v>
      </c>
      <c r="AU219" s="85">
        <v>4912961.49</v>
      </c>
      <c r="AV219" s="85">
        <v>4611945.5699999994</v>
      </c>
      <c r="AW219" s="85">
        <v>4787339.6899999995</v>
      </c>
      <c r="AX219" s="85">
        <v>4643230.62</v>
      </c>
      <c r="AY219" s="85">
        <v>4696039.0600000005</v>
      </c>
      <c r="AZ219" s="85">
        <v>5078254.5699999994</v>
      </c>
      <c r="BA219" s="85">
        <v>4641573.0500000007</v>
      </c>
      <c r="BB219" s="85">
        <v>4933642.25</v>
      </c>
      <c r="BC219" s="85">
        <v>4694485.25</v>
      </c>
      <c r="BD219" s="85">
        <v>4968667.88</v>
      </c>
      <c r="BE219" s="85">
        <v>4874570.8100000005</v>
      </c>
      <c r="BF219" s="85">
        <v>5020278.3100000005</v>
      </c>
      <c r="BG219" s="85">
        <v>5107489.63</v>
      </c>
      <c r="BH219" s="85">
        <v>4710752.88</v>
      </c>
      <c r="BI219" s="85">
        <v>4951396.5599999996</v>
      </c>
      <c r="BJ219" s="85">
        <v>4795695.8</v>
      </c>
      <c r="BK219" s="85">
        <v>4932728.38</v>
      </c>
      <c r="BL219" s="85">
        <v>5302343.67</v>
      </c>
      <c r="BM219" s="85">
        <v>4840927.5</v>
      </c>
      <c r="BN219" s="85">
        <v>2638821.66</v>
      </c>
      <c r="BO219" s="85">
        <v>4003652.42</v>
      </c>
      <c r="BP219" s="85">
        <v>5227288.2600000007</v>
      </c>
      <c r="BQ219" s="85">
        <v>5057622.8600000003</v>
      </c>
      <c r="BR219" s="85">
        <v>5342283.01</v>
      </c>
      <c r="BS219" s="85">
        <v>5373840.4299999997</v>
      </c>
      <c r="BT219" s="85">
        <v>5020606</v>
      </c>
      <c r="BU219" s="85">
        <v>5294510.37</v>
      </c>
      <c r="BV219" s="85">
        <v>5195000.5</v>
      </c>
      <c r="BW219" s="85">
        <v>5441625.5600000005</v>
      </c>
      <c r="BX219" s="85">
        <v>5728132.1899999995</v>
      </c>
      <c r="BY219" s="85">
        <v>5198469.25</v>
      </c>
      <c r="BZ219" s="85">
        <v>5639884.9400000004</v>
      </c>
      <c r="CA219" s="85">
        <v>5465969.040000001</v>
      </c>
      <c r="CB219" s="85">
        <v>5601966.8700000001</v>
      </c>
      <c r="CC219" s="85">
        <v>5349770.62</v>
      </c>
      <c r="CD219" s="85">
        <v>5700548.1200000001</v>
      </c>
      <c r="CE219" s="85">
        <v>5766330.1299999999</v>
      </c>
      <c r="CF219" s="85">
        <v>5486569.6100000003</v>
      </c>
      <c r="CG219" s="85">
        <v>5727681.8100000005</v>
      </c>
      <c r="CH219" s="85">
        <v>5665752.9299999997</v>
      </c>
      <c r="CI219" s="85">
        <v>5892772.0499999998</v>
      </c>
      <c r="CJ219" s="85">
        <v>6195254.6299999999</v>
      </c>
      <c r="CK219" s="85">
        <v>5798005.75</v>
      </c>
      <c r="CL219" s="85">
        <v>5403117.25</v>
      </c>
      <c r="CM219" s="85">
        <v>2571218.58</v>
      </c>
      <c r="CN219" s="85">
        <v>5939327.2599999998</v>
      </c>
      <c r="CO219" s="85">
        <v>5808599.3700000001</v>
      </c>
      <c r="CP219" s="85">
        <v>6033241.8700000001</v>
      </c>
      <c r="CQ219" s="85">
        <v>6073744.9400000004</v>
      </c>
      <c r="CR219" s="85">
        <v>5802449.8200000003</v>
      </c>
      <c r="CS219" s="85">
        <v>6024946.3700000001</v>
      </c>
      <c r="CT219" s="85">
        <v>5913608.8700000001</v>
      </c>
      <c r="CU219" s="85">
        <v>6148252.6299999999</v>
      </c>
      <c r="CV219" s="85">
        <v>6367539.0499999998</v>
      </c>
      <c r="CW219" s="85">
        <v>5756912.1200000001</v>
      </c>
      <c r="CX219" s="85">
        <v>6338693.8700000001</v>
      </c>
      <c r="CY219" s="85">
        <v>5987570.3200000003</v>
      </c>
      <c r="CZ219" s="85">
        <v>6126634.7599999998</v>
      </c>
      <c r="DA219" s="85">
        <v>5998747.3000000007</v>
      </c>
      <c r="DB219" s="85">
        <v>6227107.8100000005</v>
      </c>
      <c r="DC219" s="85">
        <v>6293149.7000000002</v>
      </c>
      <c r="DD219" s="85">
        <v>5905072.7400000002</v>
      </c>
      <c r="DE219" s="85">
        <v>6191598.75</v>
      </c>
      <c r="DF219" s="85">
        <v>6135231.8599999994</v>
      </c>
      <c r="DG219" s="85">
        <v>6297039.8599999994</v>
      </c>
      <c r="DH219" s="85">
        <v>6577526.6800000006</v>
      </c>
      <c r="DI219" s="85">
        <v>5958870.3700000001</v>
      </c>
      <c r="DJ219" s="85">
        <v>6573731.5</v>
      </c>
      <c r="DK219" s="85">
        <v>1898360.36</v>
      </c>
      <c r="DL219" s="85">
        <v>6341442.7699999996</v>
      </c>
      <c r="DM219" s="85">
        <v>6189142.6299999999</v>
      </c>
      <c r="DN219" s="85">
        <v>6483440.2699999996</v>
      </c>
      <c r="DO219" s="85">
        <v>6537446.3199999994</v>
      </c>
      <c r="DP219" s="85">
        <v>6106463.3700000001</v>
      </c>
      <c r="DQ219" s="85">
        <v>6471033.3700000001</v>
      </c>
      <c r="DR219" s="85">
        <v>6344599.3799999999</v>
      </c>
      <c r="DS219" s="85">
        <v>6496512.7400000002</v>
      </c>
      <c r="DT219" s="85">
        <v>6860127.3600000003</v>
      </c>
      <c r="DU219" s="85">
        <v>6241407.6900000004</v>
      </c>
      <c r="DV219" s="85">
        <v>6857546.5199999996</v>
      </c>
      <c r="DW219" s="85">
        <v>6484549.7499999991</v>
      </c>
      <c r="DX219" s="85">
        <v>6583781.5</v>
      </c>
      <c r="DY219" s="85">
        <v>6408174.0099999998</v>
      </c>
      <c r="DZ219" s="85">
        <v>6779416.6499999994</v>
      </c>
      <c r="EA219" s="85">
        <v>6784753.1299999999</v>
      </c>
      <c r="EB219" s="85">
        <v>6402332.5699999994</v>
      </c>
      <c r="EC219" s="85">
        <v>6669829</v>
      </c>
      <c r="ED219" s="85">
        <v>6609515.9399999995</v>
      </c>
      <c r="EE219" s="85">
        <v>6788542.6100000003</v>
      </c>
      <c r="EF219" s="85">
        <v>7026989.6799999997</v>
      </c>
      <c r="EG219" s="85">
        <v>6594726.7000000002</v>
      </c>
      <c r="EH219" s="85">
        <v>228959.51</v>
      </c>
      <c r="EI219" s="85">
        <v>1375669.8800000001</v>
      </c>
      <c r="EJ219" s="85">
        <v>6717454.75</v>
      </c>
      <c r="EK219" s="85">
        <v>6613316.3600000003</v>
      </c>
      <c r="EL219" s="85">
        <v>6944813.21</v>
      </c>
      <c r="EM219" s="85">
        <v>6962834.0199999996</v>
      </c>
      <c r="EN219" s="85">
        <v>6547092.1800000006</v>
      </c>
      <c r="EO219" s="85">
        <v>6849506.2399999993</v>
      </c>
      <c r="EP219" s="85">
        <v>6732437.8200000003</v>
      </c>
      <c r="EQ219" s="85">
        <v>6960739.7599999998</v>
      </c>
      <c r="ER219" s="85">
        <v>7518209.2000000002</v>
      </c>
      <c r="ES219" s="85">
        <v>6799162.9800000004</v>
      </c>
      <c r="ET219" s="85">
        <v>7372849.8799999999</v>
      </c>
      <c r="EU219" s="85">
        <v>6963094.1200000001</v>
      </c>
      <c r="EV219" s="85">
        <v>7198691.5800000001</v>
      </c>
      <c r="EW219" s="85">
        <v>6982414.1299999999</v>
      </c>
      <c r="EX219" s="85">
        <v>7335107.9900000002</v>
      </c>
      <c r="EY219" s="85">
        <v>7435157.7599999998</v>
      </c>
      <c r="EZ219" s="85">
        <v>6927362.5</v>
      </c>
      <c r="FA219" s="85">
        <v>7269230.2599999998</v>
      </c>
      <c r="FB219" s="85">
        <v>7200711.5699999994</v>
      </c>
      <c r="FC219" s="85">
        <v>7387407.6299999999</v>
      </c>
      <c r="FD219" s="85">
        <v>8357282.2000000002</v>
      </c>
      <c r="FE219" s="85">
        <v>7594210.25</v>
      </c>
      <c r="FF219" s="85">
        <v>3485812.41</v>
      </c>
      <c r="FG219" s="85">
        <v>7104462.8999999994</v>
      </c>
      <c r="FH219" s="85">
        <v>8036404.6200000001</v>
      </c>
      <c r="FI219" s="85">
        <v>7844308.6899999995</v>
      </c>
      <c r="FJ219" s="85">
        <v>8299443.6900000004</v>
      </c>
      <c r="FK219" s="85">
        <v>8305825.9900000002</v>
      </c>
      <c r="FL219" s="85">
        <v>7779936.3200000003</v>
      </c>
      <c r="FM219" s="85">
        <v>8212926.5200000005</v>
      </c>
      <c r="FN219" s="85">
        <v>8040429.6399999997</v>
      </c>
      <c r="FO219" s="85">
        <v>8365926.1900000004</v>
      </c>
      <c r="FP219" s="85">
        <v>8907351.4800000004</v>
      </c>
      <c r="FQ219" s="85">
        <v>8089162.1200000001</v>
      </c>
      <c r="FR219" s="85">
        <v>8770030.1100000013</v>
      </c>
      <c r="FS219" s="85">
        <v>8437153.6099999994</v>
      </c>
      <c r="FT219" s="85">
        <v>8671542.9399999995</v>
      </c>
      <c r="FU219" s="85">
        <v>8481880.9299999997</v>
      </c>
      <c r="FV219" s="85">
        <v>8909922.4900000002</v>
      </c>
      <c r="FW219" s="85">
        <v>8826012.4999999981</v>
      </c>
      <c r="FX219" s="85">
        <v>8358063.7400000002</v>
      </c>
      <c r="FY219" s="85">
        <v>8663208.0600000005</v>
      </c>
      <c r="FZ219" s="85">
        <v>8582082.7599999998</v>
      </c>
      <c r="GA219" s="85">
        <v>8972954.870000001</v>
      </c>
    </row>
    <row r="220" spans="2:183" s="41" customFormat="1">
      <c r="B220" s="43" t="s">
        <v>7</v>
      </c>
      <c r="C220" s="653" t="s">
        <v>51</v>
      </c>
      <c r="D220" s="86">
        <v>27.618165002358861</v>
      </c>
      <c r="E220" s="86">
        <v>27.659136154067301</v>
      </c>
      <c r="F220" s="86">
        <v>27.906216094125377</v>
      </c>
      <c r="G220" s="86">
        <v>27.725166213466871</v>
      </c>
      <c r="H220" s="86">
        <v>27.847221451036404</v>
      </c>
      <c r="I220" s="86">
        <v>27.747170567806421</v>
      </c>
      <c r="J220" s="86">
        <v>27.696034189070001</v>
      </c>
      <c r="K220" s="86">
        <v>27.687939633605037</v>
      </c>
      <c r="L220" s="86">
        <v>27.768321862767237</v>
      </c>
      <c r="M220" s="86">
        <v>27.836919571351025</v>
      </c>
      <c r="N220" s="86">
        <v>27.720618210616319</v>
      </c>
      <c r="O220" s="86">
        <v>27.99850323592073</v>
      </c>
      <c r="P220" s="86">
        <v>28.617790865601584</v>
      </c>
      <c r="Q220" s="86">
        <v>28.493604921565531</v>
      </c>
      <c r="R220" s="86">
        <v>28.643121007021314</v>
      </c>
      <c r="S220" s="86">
        <v>29.062726791902243</v>
      </c>
      <c r="T220" s="86">
        <v>28.565986976806631</v>
      </c>
      <c r="U220" s="86">
        <v>28.601294277329327</v>
      </c>
      <c r="V220" s="86">
        <v>28.568121665962117</v>
      </c>
      <c r="W220" s="86">
        <v>28.564707290649615</v>
      </c>
      <c r="X220" s="86">
        <v>28.6492645040301</v>
      </c>
      <c r="Y220" s="86">
        <v>28.607750189188632</v>
      </c>
      <c r="Z220" s="86">
        <v>28.607647038200483</v>
      </c>
      <c r="AA220" s="86">
        <v>28.576438525420294</v>
      </c>
      <c r="AB220" s="86">
        <v>30.746908216443607</v>
      </c>
      <c r="AC220" s="86">
        <v>30.608225405703401</v>
      </c>
      <c r="AD220" s="86">
        <v>30.833738111950673</v>
      </c>
      <c r="AE220" s="86">
        <v>31.15192156637492</v>
      </c>
      <c r="AF220" s="86">
        <v>31.116670824489347</v>
      </c>
      <c r="AG220" s="86">
        <v>31.251406505976249</v>
      </c>
      <c r="AH220" s="86">
        <v>31.224047107035627</v>
      </c>
      <c r="AI220" s="86">
        <v>31.215681364347777</v>
      </c>
      <c r="AJ220" s="86">
        <v>31.17691272262979</v>
      </c>
      <c r="AK220" s="86">
        <v>31.127221082302224</v>
      </c>
      <c r="AL220" s="86">
        <v>31.117986071282495</v>
      </c>
      <c r="AM220" s="86">
        <v>31.307149281516025</v>
      </c>
      <c r="AN220" s="86">
        <v>33.056482379918755</v>
      </c>
      <c r="AO220" s="86">
        <v>32.867451036638272</v>
      </c>
      <c r="AP220" s="86">
        <v>33.834233438485796</v>
      </c>
      <c r="AQ220" s="86">
        <v>37.230142679041421</v>
      </c>
      <c r="AR220" s="86">
        <v>32.936852013859706</v>
      </c>
      <c r="AS220" s="86">
        <v>33.080869965882307</v>
      </c>
      <c r="AT220" s="86">
        <v>33.048440565590958</v>
      </c>
      <c r="AU220" s="86">
        <v>32.858662435292075</v>
      </c>
      <c r="AV220" s="86">
        <v>33.156803407742906</v>
      </c>
      <c r="AW220" s="86">
        <v>33.121668281005682</v>
      </c>
      <c r="AX220" s="86">
        <v>33.119565608148591</v>
      </c>
      <c r="AY220" s="86">
        <v>32.997267067652274</v>
      </c>
      <c r="AZ220" s="86">
        <v>34.096433213820511</v>
      </c>
      <c r="BA220" s="86">
        <v>34.110254822338092</v>
      </c>
      <c r="BB220" s="86">
        <v>34.208666153568807</v>
      </c>
      <c r="BC220" s="86">
        <v>34.283832980354923</v>
      </c>
      <c r="BD220" s="86">
        <v>34.178988250832347</v>
      </c>
      <c r="BE220" s="86">
        <v>34.33328269168463</v>
      </c>
      <c r="BF220" s="86">
        <v>34.148765474927224</v>
      </c>
      <c r="BG220" s="86">
        <v>34.268794232498223</v>
      </c>
      <c r="BH220" s="86">
        <v>34.271236986650173</v>
      </c>
      <c r="BI220" s="86">
        <v>34.386131088795366</v>
      </c>
      <c r="BJ220" s="86">
        <v>34.385142324514234</v>
      </c>
      <c r="BK220" s="86">
        <v>34.397665181342092</v>
      </c>
      <c r="BL220" s="86">
        <v>35.368764308012487</v>
      </c>
      <c r="BM220" s="86">
        <v>35.196611390218628</v>
      </c>
      <c r="BN220" s="86">
        <v>35.321713814547806</v>
      </c>
      <c r="BO220" s="86">
        <v>35.807321462110167</v>
      </c>
      <c r="BP220" s="86">
        <v>35.443327434348369</v>
      </c>
      <c r="BQ220" s="86">
        <v>35.263434711066488</v>
      </c>
      <c r="BR220" s="86">
        <v>35.356411137142779</v>
      </c>
      <c r="BS220" s="86">
        <v>35.344912062615101</v>
      </c>
      <c r="BT220" s="86">
        <v>35.486330223353121</v>
      </c>
      <c r="BU220" s="86">
        <v>35.219253442426663</v>
      </c>
      <c r="BV220" s="86">
        <v>35.151231477095877</v>
      </c>
      <c r="BW220" s="86">
        <v>35.456797070475396</v>
      </c>
      <c r="BX220" s="86">
        <v>36.195812996827883</v>
      </c>
      <c r="BY220" s="86">
        <v>36.049513399770426</v>
      </c>
      <c r="BZ220" s="86">
        <v>36.435718974093938</v>
      </c>
      <c r="CA220" s="86">
        <v>36.662707751490096</v>
      </c>
      <c r="CB220" s="86">
        <v>36.303800645462324</v>
      </c>
      <c r="CC220" s="86">
        <v>36.368504340614145</v>
      </c>
      <c r="CD220" s="86">
        <v>36.251959452584451</v>
      </c>
      <c r="CE220" s="86">
        <v>36.390504237742732</v>
      </c>
      <c r="CF220" s="86">
        <v>36.271008259755433</v>
      </c>
      <c r="CG220" s="86">
        <v>36.391881325886821</v>
      </c>
      <c r="CH220" s="86">
        <v>36.177003869435289</v>
      </c>
      <c r="CI220" s="86">
        <v>36.315283144447115</v>
      </c>
      <c r="CJ220" s="86">
        <v>37.781241454594245</v>
      </c>
      <c r="CK220" s="86">
        <v>37.811116444167361</v>
      </c>
      <c r="CL220" s="86">
        <v>37.834571000427147</v>
      </c>
      <c r="CM220" s="86">
        <v>38.572714562174653</v>
      </c>
      <c r="CN220" s="86">
        <v>37.92528549353154</v>
      </c>
      <c r="CO220" s="86">
        <v>37.896344684927151</v>
      </c>
      <c r="CP220" s="86">
        <v>37.881305417945967</v>
      </c>
      <c r="CQ220" s="86">
        <v>38.042459397333033</v>
      </c>
      <c r="CR220" s="86">
        <v>38.100067763222697</v>
      </c>
      <c r="CS220" s="86">
        <v>37.871307876045009</v>
      </c>
      <c r="CT220" s="86">
        <v>37.855338935235686</v>
      </c>
      <c r="CU220" s="86">
        <v>37.818411605863211</v>
      </c>
      <c r="CV220" s="86">
        <v>39.070649179321983</v>
      </c>
      <c r="CW220" s="86">
        <v>38.941050520713446</v>
      </c>
      <c r="CX220" s="86">
        <v>38.915864675040829</v>
      </c>
      <c r="CY220" s="86">
        <v>39.196186934976012</v>
      </c>
      <c r="CZ220" s="86">
        <v>39.025388461758951</v>
      </c>
      <c r="DA220" s="86">
        <v>39.007870180709183</v>
      </c>
      <c r="DB220" s="86">
        <v>38.980818601797836</v>
      </c>
      <c r="DC220" s="86">
        <v>39.131392666380634</v>
      </c>
      <c r="DD220" s="86">
        <v>39.058330400963051</v>
      </c>
      <c r="DE220" s="86">
        <v>38.987952433126793</v>
      </c>
      <c r="DF220" s="86">
        <v>39.122519576143439</v>
      </c>
      <c r="DG220" s="86">
        <v>39.125657744308576</v>
      </c>
      <c r="DH220" s="86">
        <v>40.39480614870633</v>
      </c>
      <c r="DI220" s="86">
        <v>40.43981045606634</v>
      </c>
      <c r="DJ220" s="86">
        <v>40.403507639733995</v>
      </c>
      <c r="DK220" s="86">
        <v>41.770861883072591</v>
      </c>
      <c r="DL220" s="86">
        <v>40.724936550342292</v>
      </c>
      <c r="DM220" s="86">
        <v>40.515731511727623</v>
      </c>
      <c r="DN220" s="86">
        <v>40.651331878687557</v>
      </c>
      <c r="DO220" s="86">
        <v>40.429476314162024</v>
      </c>
      <c r="DP220" s="86">
        <v>40.564534765539371</v>
      </c>
      <c r="DQ220" s="86">
        <v>40.643875625734083</v>
      </c>
      <c r="DR220" s="86">
        <v>40.432063344379301</v>
      </c>
      <c r="DS220" s="86">
        <v>40.446474536172332</v>
      </c>
      <c r="DT220" s="86">
        <v>42.26740947487108</v>
      </c>
      <c r="DU220" s="86">
        <v>42.514203046313888</v>
      </c>
      <c r="DV220" s="86">
        <v>42.469214410017898</v>
      </c>
      <c r="DW220" s="86">
        <v>42.566297426808447</v>
      </c>
      <c r="DX220" s="86">
        <v>42.422365911492562</v>
      </c>
      <c r="DY220" s="86">
        <v>42.419978221295466</v>
      </c>
      <c r="DZ220" s="86">
        <v>42.523108405622565</v>
      </c>
      <c r="EA220" s="86">
        <v>42.320858860881877</v>
      </c>
      <c r="EB220" s="86">
        <v>42.426807750674271</v>
      </c>
      <c r="EC220" s="86">
        <v>42.363990320183433</v>
      </c>
      <c r="ED220" s="86">
        <v>42.510393233856441</v>
      </c>
      <c r="EE220" s="86">
        <v>42.316517020626719</v>
      </c>
      <c r="EF220" s="86">
        <v>43.347581118760331</v>
      </c>
      <c r="EG220" s="86">
        <v>43.394838991566118</v>
      </c>
      <c r="EH220" s="86">
        <v>42.82819117096895</v>
      </c>
      <c r="EI220" s="86">
        <v>45.485411417726375</v>
      </c>
      <c r="EJ220" s="86">
        <v>43.327795443697674</v>
      </c>
      <c r="EK220" s="86">
        <v>43.705911944697782</v>
      </c>
      <c r="EL220" s="86">
        <v>43.410237528206473</v>
      </c>
      <c r="EM220" s="86">
        <v>43.401613309397362</v>
      </c>
      <c r="EN220" s="86">
        <v>43.317209836672532</v>
      </c>
      <c r="EO220" s="86">
        <v>43.451684207187483</v>
      </c>
      <c r="EP220" s="86">
        <v>43.420235790342659</v>
      </c>
      <c r="EQ220" s="86">
        <v>43.197918280210502</v>
      </c>
      <c r="ER220" s="86">
        <v>46.455153919351453</v>
      </c>
      <c r="ES220" s="86">
        <v>46.537864890654383</v>
      </c>
      <c r="ET220" s="86">
        <v>46.320599861783002</v>
      </c>
      <c r="EU220" s="86">
        <v>46.682672870379065</v>
      </c>
      <c r="EV220" s="86">
        <v>46.656890141940501</v>
      </c>
      <c r="EW220" s="86">
        <v>46.445704984960912</v>
      </c>
      <c r="EX220" s="86">
        <v>46.371319050207987</v>
      </c>
      <c r="EY220" s="86">
        <v>46.521491158914287</v>
      </c>
      <c r="EZ220" s="86">
        <v>46.489563917557177</v>
      </c>
      <c r="FA220" s="86">
        <v>46.604501048231469</v>
      </c>
      <c r="FB220" s="86">
        <v>46.314272841292805</v>
      </c>
      <c r="FC220" s="86">
        <v>46.34276592140921</v>
      </c>
      <c r="FD220" s="86">
        <v>52.820643407913032</v>
      </c>
      <c r="FE220" s="86">
        <v>52.883367687304585</v>
      </c>
      <c r="FF220" s="86">
        <v>53.260793454345439</v>
      </c>
      <c r="FG220" s="86">
        <v>53.495447460562474</v>
      </c>
      <c r="FH220" s="86">
        <v>52.831112119120405</v>
      </c>
      <c r="FI220" s="86">
        <v>52.813320942485426</v>
      </c>
      <c r="FJ220" s="86">
        <v>52.877180947648085</v>
      </c>
      <c r="FK220" s="86">
        <v>52.654165256144488</v>
      </c>
      <c r="FL220" s="86">
        <v>52.843853421633554</v>
      </c>
      <c r="FM220" s="86">
        <v>53.06467914092989</v>
      </c>
      <c r="FN220" s="86">
        <v>52.893046633254599</v>
      </c>
      <c r="FO220" s="86">
        <v>52.854230650164581</v>
      </c>
      <c r="FP220" s="86">
        <v>56.707633168868377</v>
      </c>
      <c r="FQ220" s="86">
        <v>56.760238513123468</v>
      </c>
      <c r="FR220" s="86">
        <v>56.830158825816497</v>
      </c>
      <c r="FS220" s="86">
        <v>57.127453517502872</v>
      </c>
      <c r="FT220" s="86">
        <v>57.127046787093029</v>
      </c>
      <c r="FU220" s="86">
        <v>57.103200099639146</v>
      </c>
      <c r="FV220" s="86">
        <v>56.738449963383964</v>
      </c>
      <c r="FW220" s="86">
        <v>56.804585679806905</v>
      </c>
      <c r="FX220" s="86">
        <v>56.935426944325236</v>
      </c>
      <c r="FY220" s="86">
        <v>57.125200688413685</v>
      </c>
      <c r="FZ220" s="86">
        <v>56.773707160311332</v>
      </c>
      <c r="GA220" s="86">
        <v>56.706511644073693</v>
      </c>
    </row>
    <row r="221" spans="2:183">
      <c r="B221" s="43" t="s">
        <v>7</v>
      </c>
      <c r="C221" s="653" t="s">
        <v>52</v>
      </c>
      <c r="D221" s="87">
        <v>7161.3200000000006</v>
      </c>
      <c r="E221" s="87">
        <v>6458.64</v>
      </c>
      <c r="F221" s="87">
        <v>6856.68</v>
      </c>
      <c r="G221" s="87">
        <v>6678.62</v>
      </c>
      <c r="H221" s="87">
        <v>8744.57</v>
      </c>
      <c r="I221" s="87">
        <v>8307.82</v>
      </c>
      <c r="J221" s="87">
        <v>8709.77</v>
      </c>
      <c r="K221" s="87">
        <v>8719.380000000001</v>
      </c>
      <c r="L221" s="87">
        <v>8220.83</v>
      </c>
      <c r="M221" s="87">
        <v>7002.25</v>
      </c>
      <c r="N221" s="87">
        <v>6696.09</v>
      </c>
      <c r="O221" s="87">
        <v>7004.6500000000005</v>
      </c>
      <c r="P221" s="87">
        <v>7289.73</v>
      </c>
      <c r="Q221" s="87">
        <v>6577.3499999999995</v>
      </c>
      <c r="R221" s="87">
        <v>3121.05</v>
      </c>
      <c r="S221" s="87">
        <v>5154.83</v>
      </c>
      <c r="T221" s="87">
        <v>8746.630000000001</v>
      </c>
      <c r="U221" s="87">
        <v>8402.0500000000011</v>
      </c>
      <c r="V221" s="87">
        <v>8750.5399999999991</v>
      </c>
      <c r="W221" s="87">
        <v>8780.0499999999993</v>
      </c>
      <c r="X221" s="87">
        <v>8243.73</v>
      </c>
      <c r="Y221" s="87">
        <v>6894.7000000000007</v>
      </c>
      <c r="Z221" s="87">
        <v>6703.64</v>
      </c>
      <c r="AA221" s="87">
        <v>6961.73</v>
      </c>
      <c r="AB221" s="87">
        <v>7120.75</v>
      </c>
      <c r="AC221" s="87">
        <v>6486.3700000000008</v>
      </c>
      <c r="AD221" s="87">
        <v>6932.2</v>
      </c>
      <c r="AE221" s="87">
        <v>6644.3099999999995</v>
      </c>
      <c r="AF221" s="87">
        <v>8621.86</v>
      </c>
      <c r="AG221" s="87">
        <v>8456.9</v>
      </c>
      <c r="AH221" s="87">
        <v>8785.98</v>
      </c>
      <c r="AI221" s="87">
        <v>8807.0499999999993</v>
      </c>
      <c r="AJ221" s="87">
        <v>8237.2900000000009</v>
      </c>
      <c r="AK221" s="87">
        <v>6905.1</v>
      </c>
      <c r="AL221" s="87">
        <v>6738.81</v>
      </c>
      <c r="AM221" s="87">
        <v>6842.48</v>
      </c>
      <c r="AN221" s="87">
        <v>7010.54</v>
      </c>
      <c r="AO221" s="87">
        <v>6697.64</v>
      </c>
      <c r="AP221" s="87">
        <v>907.42</v>
      </c>
      <c r="AQ221" s="87">
        <v>654.89</v>
      </c>
      <c r="AR221" s="87">
        <v>8625.4599999999991</v>
      </c>
      <c r="AS221" s="87">
        <v>8446.24</v>
      </c>
      <c r="AT221" s="87">
        <v>8782.0600000000013</v>
      </c>
      <c r="AU221" s="87">
        <v>8883.0499999999993</v>
      </c>
      <c r="AV221" s="87">
        <v>8265.1</v>
      </c>
      <c r="AW221" s="87">
        <v>6895.38</v>
      </c>
      <c r="AX221" s="87">
        <v>6688.06</v>
      </c>
      <c r="AY221" s="87">
        <v>6789.56</v>
      </c>
      <c r="AZ221" s="87">
        <v>7205.32</v>
      </c>
      <c r="BA221" s="87">
        <v>6582.83</v>
      </c>
      <c r="BB221" s="87">
        <v>6978.17</v>
      </c>
      <c r="BC221" s="87">
        <v>6625.96</v>
      </c>
      <c r="BD221" s="87">
        <v>8762.6099999999988</v>
      </c>
      <c r="BE221" s="87">
        <v>8557.9699999999993</v>
      </c>
      <c r="BF221" s="87">
        <v>8861.17</v>
      </c>
      <c r="BG221" s="87">
        <v>8983.2900000000009</v>
      </c>
      <c r="BH221" s="87">
        <v>8286.14</v>
      </c>
      <c r="BI221" s="87">
        <v>6967.41</v>
      </c>
      <c r="BJ221" s="87">
        <v>6748.34</v>
      </c>
      <c r="BK221" s="87">
        <v>6938.9100000000008</v>
      </c>
      <c r="BL221" s="87">
        <v>7471.85</v>
      </c>
      <c r="BM221" s="87">
        <v>6854.36</v>
      </c>
      <c r="BN221" s="87">
        <v>3723.95</v>
      </c>
      <c r="BO221" s="87">
        <v>5573.9699999999993</v>
      </c>
      <c r="BP221" s="87">
        <v>9157.2100000000009</v>
      </c>
      <c r="BQ221" s="87">
        <v>8904.7800000000007</v>
      </c>
      <c r="BR221" s="87">
        <v>9380.7999999999993</v>
      </c>
      <c r="BS221" s="87">
        <v>9439.18</v>
      </c>
      <c r="BT221" s="87">
        <v>8784.6999999999989</v>
      </c>
      <c r="BU221" s="87">
        <v>7492.37</v>
      </c>
      <c r="BV221" s="87">
        <v>7364.98</v>
      </c>
      <c r="BW221" s="87">
        <v>7648.3899999999994</v>
      </c>
      <c r="BX221" s="87">
        <v>8128.79</v>
      </c>
      <c r="BY221" s="87">
        <v>7406.84</v>
      </c>
      <c r="BZ221" s="87">
        <v>7951.73</v>
      </c>
      <c r="CA221" s="87">
        <v>7659.45</v>
      </c>
      <c r="CB221" s="87">
        <v>9873.07</v>
      </c>
      <c r="CC221" s="87">
        <v>9412.35</v>
      </c>
      <c r="CD221" s="87">
        <v>10060.629999999999</v>
      </c>
      <c r="CE221" s="87">
        <v>10137.93</v>
      </c>
      <c r="CF221" s="87">
        <v>9677.98</v>
      </c>
      <c r="CG221" s="87">
        <v>8084.83</v>
      </c>
      <c r="CH221" s="87">
        <v>8044.1100000000006</v>
      </c>
      <c r="CI221" s="87">
        <v>8334.64</v>
      </c>
      <c r="CJ221" s="87">
        <v>8643.58</v>
      </c>
      <c r="CK221" s="87">
        <v>8082.95</v>
      </c>
      <c r="CL221" s="87">
        <v>7527.79</v>
      </c>
      <c r="CM221" s="87">
        <v>3514.47</v>
      </c>
      <c r="CN221" s="87">
        <v>10284.029999999999</v>
      </c>
      <c r="CO221" s="87">
        <v>10064.960000000001</v>
      </c>
      <c r="CP221" s="87">
        <v>10458.310000000001</v>
      </c>
      <c r="CQ221" s="87">
        <v>10484.08</v>
      </c>
      <c r="CR221" s="87">
        <v>10001.019999999999</v>
      </c>
      <c r="CS221" s="87">
        <v>8386.81</v>
      </c>
      <c r="CT221" s="87">
        <v>8235.0499999999993</v>
      </c>
      <c r="CU221" s="87">
        <v>8569.8799999999992</v>
      </c>
      <c r="CV221" s="87">
        <v>8821.23</v>
      </c>
      <c r="CW221" s="87">
        <v>8001.58</v>
      </c>
      <c r="CX221" s="87">
        <v>8815.98</v>
      </c>
      <c r="CY221" s="87">
        <v>8269.2100000000009</v>
      </c>
      <c r="CZ221" s="87">
        <v>10586.74</v>
      </c>
      <c r="DA221" s="87">
        <v>10370.14</v>
      </c>
      <c r="DB221" s="87">
        <v>10772.2</v>
      </c>
      <c r="DC221" s="87">
        <v>10844.58</v>
      </c>
      <c r="DD221" s="87">
        <v>10195.49</v>
      </c>
      <c r="DE221" s="87">
        <v>8596.2200000000012</v>
      </c>
      <c r="DF221" s="87">
        <v>8488.369999999999</v>
      </c>
      <c r="DG221" s="87">
        <v>8711.7100000000009</v>
      </c>
      <c r="DH221" s="87">
        <v>9053.07</v>
      </c>
      <c r="DI221" s="87">
        <v>8192.4699999999993</v>
      </c>
      <c r="DJ221" s="87">
        <v>9045.9</v>
      </c>
      <c r="DK221" s="87">
        <v>2527.5700000000002</v>
      </c>
      <c r="DL221" s="87">
        <v>10785.37</v>
      </c>
      <c r="DM221" s="87">
        <v>10580.08</v>
      </c>
      <c r="DN221" s="87">
        <v>11046.13</v>
      </c>
      <c r="DO221" s="87">
        <v>11198.56</v>
      </c>
      <c r="DP221" s="87">
        <v>10426.64</v>
      </c>
      <c r="DQ221" s="87">
        <v>8852.7799999999988</v>
      </c>
      <c r="DR221" s="87">
        <v>8724.6200000000008</v>
      </c>
      <c r="DS221" s="87">
        <v>8930.58</v>
      </c>
      <c r="DT221" s="87">
        <v>9270.5399999999991</v>
      </c>
      <c r="DU221" s="87">
        <v>8385.73</v>
      </c>
      <c r="DV221" s="87">
        <v>9223.3700000000008</v>
      </c>
      <c r="DW221" s="87">
        <v>8702.5500000000011</v>
      </c>
      <c r="DX221" s="87">
        <v>11043.09</v>
      </c>
      <c r="DY221" s="87">
        <v>10749.02</v>
      </c>
      <c r="DZ221" s="87">
        <v>11343.73</v>
      </c>
      <c r="EA221" s="87">
        <v>11406.449999999999</v>
      </c>
      <c r="EB221" s="87">
        <v>10737.539999999999</v>
      </c>
      <c r="EC221" s="87">
        <v>8993.68</v>
      </c>
      <c r="ED221" s="87">
        <v>8881.4</v>
      </c>
      <c r="EE221" s="87">
        <v>9163.5499999999993</v>
      </c>
      <c r="EF221" s="87">
        <v>9512.369999999999</v>
      </c>
      <c r="EG221" s="87">
        <v>8917.4700000000012</v>
      </c>
      <c r="EH221" s="87">
        <v>313.68</v>
      </c>
      <c r="EI221" s="87">
        <v>1775.45</v>
      </c>
      <c r="EJ221" s="87">
        <v>11334.410000000002</v>
      </c>
      <c r="EK221" s="87">
        <v>11062.390000000001</v>
      </c>
      <c r="EL221" s="87">
        <v>11694.97</v>
      </c>
      <c r="EM221" s="87">
        <v>11727.56</v>
      </c>
      <c r="EN221" s="87">
        <v>11049.43</v>
      </c>
      <c r="EO221" s="87">
        <v>9250.73</v>
      </c>
      <c r="EP221" s="87">
        <v>9098.77</v>
      </c>
      <c r="EQ221" s="87">
        <v>9455.2900000000009</v>
      </c>
      <c r="ER221" s="87">
        <v>9671</v>
      </c>
      <c r="ES221" s="87">
        <v>8730.630000000001</v>
      </c>
      <c r="ET221" s="87">
        <v>9511.7000000000007</v>
      </c>
      <c r="EU221" s="87">
        <v>8914.9800000000014</v>
      </c>
      <c r="EV221" s="87">
        <v>11487.060000000001</v>
      </c>
      <c r="EW221" s="87">
        <v>11192.130000000001</v>
      </c>
      <c r="EX221" s="87">
        <v>11775.74</v>
      </c>
      <c r="EY221" s="87">
        <v>11897.67</v>
      </c>
      <c r="EZ221" s="87">
        <v>11093.8</v>
      </c>
      <c r="FA221" s="87">
        <v>9321.9600000000009</v>
      </c>
      <c r="FB221" s="87">
        <v>9290.74</v>
      </c>
      <c r="FC221" s="87">
        <v>9526.15</v>
      </c>
      <c r="FD221" s="87">
        <v>9768.5</v>
      </c>
      <c r="FE221" s="87">
        <v>8865.98</v>
      </c>
      <c r="FF221" s="87">
        <v>4041.17</v>
      </c>
      <c r="FG221" s="87">
        <v>8201.24</v>
      </c>
      <c r="FH221" s="87">
        <v>11701.619999999999</v>
      </c>
      <c r="FI221" s="87">
        <v>11425.52</v>
      </c>
      <c r="FJ221" s="87">
        <v>12073.029999999999</v>
      </c>
      <c r="FK221" s="87">
        <v>12133.03</v>
      </c>
      <c r="FL221" s="87">
        <v>11325.44</v>
      </c>
      <c r="FM221" s="87">
        <v>9556.65</v>
      </c>
      <c r="FN221" s="87">
        <v>9385.6</v>
      </c>
      <c r="FO221" s="87">
        <v>9772.5600000000013</v>
      </c>
      <c r="FP221" s="87">
        <v>10016.82</v>
      </c>
      <c r="FQ221" s="87">
        <v>9088.32</v>
      </c>
      <c r="FR221" s="87">
        <v>9842.0300000000007</v>
      </c>
      <c r="FS221" s="87">
        <v>9420</v>
      </c>
      <c r="FT221" s="87">
        <v>12061.1</v>
      </c>
      <c r="FU221" s="87">
        <v>11801.92</v>
      </c>
      <c r="FV221" s="87">
        <v>12475.820000000002</v>
      </c>
      <c r="FW221" s="87">
        <v>12344.47</v>
      </c>
      <c r="FX221" s="87">
        <v>11664</v>
      </c>
      <c r="FY221" s="87">
        <v>9672.8499999999985</v>
      </c>
      <c r="FZ221" s="87">
        <v>9640.16</v>
      </c>
      <c r="GA221" s="87">
        <v>10090.700000000001</v>
      </c>
    </row>
    <row r="222" spans="2:183">
      <c r="B222" s="43" t="s">
        <v>7</v>
      </c>
      <c r="C222" s="653" t="s">
        <v>53</v>
      </c>
      <c r="D222" s="86">
        <v>4.6923782565392883E-2</v>
      </c>
      <c r="E222" s="86">
        <v>4.692428973378953E-2</v>
      </c>
      <c r="F222" s="86">
        <v>4.6930453173446129E-2</v>
      </c>
      <c r="G222" s="86">
        <v>4.6928769752627247E-2</v>
      </c>
      <c r="H222" s="86">
        <v>5.8640768235191557E-2</v>
      </c>
      <c r="I222" s="86">
        <v>5.8642883361097776E-2</v>
      </c>
      <c r="J222" s="86">
        <v>5.864098783386186E-2</v>
      </c>
      <c r="K222" s="86">
        <v>5.864054555725931E-2</v>
      </c>
      <c r="L222" s="86">
        <v>5.8643985482299502E-2</v>
      </c>
      <c r="M222" s="86">
        <v>4.6927881618893795E-2</v>
      </c>
      <c r="N222" s="86">
        <v>4.6928850763214333E-2</v>
      </c>
      <c r="O222" s="86">
        <v>4.6928555158044248E-2</v>
      </c>
      <c r="P222" s="86">
        <v>4.6998375304630378E-2</v>
      </c>
      <c r="Q222" s="86">
        <v>4.699765824495631E-2</v>
      </c>
      <c r="R222" s="86">
        <v>4.7005322465503374E-2</v>
      </c>
      <c r="S222" s="86">
        <v>4.7007386467262449E-2</v>
      </c>
      <c r="T222" s="86">
        <v>5.8716007115765453E-2</v>
      </c>
      <c r="U222" s="86">
        <v>5.8717415767006884E-2</v>
      </c>
      <c r="V222" s="86">
        <v>5.8716240245318081E-2</v>
      </c>
      <c r="W222" s="86">
        <v>5.8716077948827688E-2</v>
      </c>
      <c r="X222" s="86">
        <v>5.871979809529073E-2</v>
      </c>
      <c r="Y222" s="86">
        <v>4.700536545790468E-2</v>
      </c>
      <c r="Z222" s="86">
        <v>4.7004824143153642E-2</v>
      </c>
      <c r="AA222" s="86">
        <v>4.7003780973600702E-2</v>
      </c>
      <c r="AB222" s="86">
        <v>4.769871253834921E-2</v>
      </c>
      <c r="AC222" s="86">
        <v>4.769684654764314E-2</v>
      </c>
      <c r="AD222" s="86">
        <v>4.7704969927192149E-2</v>
      </c>
      <c r="AE222" s="86">
        <v>4.7705723127293091E-2</v>
      </c>
      <c r="AF222" s="86">
        <v>5.9416848140695214E-2</v>
      </c>
      <c r="AG222" s="86">
        <v>5.9415471867843024E-2</v>
      </c>
      <c r="AH222" s="86">
        <v>5.9414509453866747E-2</v>
      </c>
      <c r="AI222" s="86">
        <v>5.9413959199093307E-2</v>
      </c>
      <c r="AJ222" s="86">
        <v>5.9420531353920961E-2</v>
      </c>
      <c r="AK222" s="86">
        <v>4.770461563970238E-2</v>
      </c>
      <c r="AL222" s="86">
        <v>4.7703330294599555E-2</v>
      </c>
      <c r="AM222" s="86">
        <v>4.7707056551416396E-2</v>
      </c>
      <c r="AN222" s="86">
        <v>4.7702755115233086E-2</v>
      </c>
      <c r="AO222" s="86">
        <v>4.7697438699301126E-2</v>
      </c>
      <c r="AP222" s="86">
        <v>4.770872765509989E-2</v>
      </c>
      <c r="AQ222" s="86">
        <v>4.774607942490941E-2</v>
      </c>
      <c r="AR222" s="86">
        <v>5.9416679869669135E-2</v>
      </c>
      <c r="AS222" s="86">
        <v>5.9415708205831662E-2</v>
      </c>
      <c r="AT222" s="86">
        <v>5.9414518638793053E-2</v>
      </c>
      <c r="AU222" s="86">
        <v>5.9411241455878214E-2</v>
      </c>
      <c r="AV222" s="86">
        <v>5.9420539918760562E-2</v>
      </c>
      <c r="AW222" s="86">
        <v>4.7706347119788571E-2</v>
      </c>
      <c r="AX222" s="86">
        <v>4.7705070044794434E-2</v>
      </c>
      <c r="AY222" s="86">
        <v>4.7707636527164907E-2</v>
      </c>
      <c r="AZ222" s="86">
        <v>4.8377982784782926E-2</v>
      </c>
      <c r="BA222" s="86">
        <v>4.8376273804875657E-2</v>
      </c>
      <c r="BB222" s="86">
        <v>4.8384920469831234E-2</v>
      </c>
      <c r="BC222" s="86">
        <v>4.8389396041773169E-2</v>
      </c>
      <c r="BD222" s="86">
        <v>6.0277151033211337E-2</v>
      </c>
      <c r="BE222" s="86">
        <v>6.0276733014974146E-2</v>
      </c>
      <c r="BF222" s="86">
        <v>6.0275147606998071E-2</v>
      </c>
      <c r="BG222" s="86">
        <v>6.0273547053850601E-2</v>
      </c>
      <c r="BH222" s="86">
        <v>6.028256520315739E-2</v>
      </c>
      <c r="BI222" s="86">
        <v>4.838680778365765E-2</v>
      </c>
      <c r="BJ222" s="86">
        <v>4.8385602638560267E-2</v>
      </c>
      <c r="BK222" s="86">
        <v>4.8387481433442819E-2</v>
      </c>
      <c r="BL222" s="86">
        <v>4.9840243869900477E-2</v>
      </c>
      <c r="BM222" s="86">
        <v>4.9835541897427497E-2</v>
      </c>
      <c r="BN222" s="86">
        <v>4.9846603184121686E-2</v>
      </c>
      <c r="BO222" s="86">
        <v>4.9851714053179022E-2</v>
      </c>
      <c r="BP222" s="86">
        <v>6.2089935789209613E-2</v>
      </c>
      <c r="BQ222" s="86">
        <v>6.2087098393574298E-2</v>
      </c>
      <c r="BR222" s="86">
        <v>6.2084210247653836E-2</v>
      </c>
      <c r="BS222" s="86">
        <v>6.2083530649828994E-2</v>
      </c>
      <c r="BT222" s="86">
        <v>6.2091461690698325E-2</v>
      </c>
      <c r="BU222" s="86">
        <v>4.983948646311448E-2</v>
      </c>
      <c r="BV222" s="86">
        <v>4.9834088909939775E-2</v>
      </c>
      <c r="BW222" s="86">
        <v>4.9835735508757292E-2</v>
      </c>
      <c r="BX222" s="86">
        <v>5.1365463116256144E-2</v>
      </c>
      <c r="BY222" s="86">
        <v>5.1363769792416407E-2</v>
      </c>
      <c r="BZ222" s="86">
        <v>5.1371083403320625E-2</v>
      </c>
      <c r="CA222" s="86">
        <v>5.1375369094141587E-2</v>
      </c>
      <c r="CB222" s="86">
        <v>6.3982878399046067E-2</v>
      </c>
      <c r="CC222" s="86">
        <v>6.3986498888503662E-2</v>
      </c>
      <c r="CD222" s="86">
        <v>6.3979382885632874E-2</v>
      </c>
      <c r="CE222" s="86">
        <v>6.3979060565326873E-2</v>
      </c>
      <c r="CF222" s="86">
        <v>6.397988496818649E-2</v>
      </c>
      <c r="CG222" s="86">
        <v>5.1368456499501232E-2</v>
      </c>
      <c r="CH222" s="86">
        <v>5.1363305493831897E-2</v>
      </c>
      <c r="CI222" s="86">
        <v>5.1363740008751005E-2</v>
      </c>
      <c r="CJ222" s="86">
        <v>5.2712148654994295E-2</v>
      </c>
      <c r="CK222" s="86">
        <v>5.271215256424721E-2</v>
      </c>
      <c r="CL222" s="86">
        <v>5.2712294043092522E-2</v>
      </c>
      <c r="CM222" s="86">
        <v>5.2723113158013167E-2</v>
      </c>
      <c r="CN222" s="86">
        <v>6.5668173633194118E-2</v>
      </c>
      <c r="CO222" s="86">
        <v>6.5665605269658034E-2</v>
      </c>
      <c r="CP222" s="86">
        <v>6.5665266502163047E-2</v>
      </c>
      <c r="CQ222" s="86">
        <v>6.566627207075168E-2</v>
      </c>
      <c r="CR222" s="86">
        <v>6.5668735020847691E-2</v>
      </c>
      <c r="CS222" s="86">
        <v>5.2717392670815259E-2</v>
      </c>
      <c r="CT222" s="86">
        <v>5.2715797705202752E-2</v>
      </c>
      <c r="CU222" s="86">
        <v>5.2714042307148171E-2</v>
      </c>
      <c r="CV222" s="86">
        <v>5.4126277036355266E-2</v>
      </c>
      <c r="CW222" s="86">
        <v>5.4124489749120971E-2</v>
      </c>
      <c r="CX222" s="86">
        <v>5.4124949349836075E-2</v>
      </c>
      <c r="CY222" s="86">
        <v>5.41323915448517E-2</v>
      </c>
      <c r="CZ222" s="86">
        <v>6.7435330687746431E-2</v>
      </c>
      <c r="DA222" s="86">
        <v>6.743359148930636E-2</v>
      </c>
      <c r="DB222" s="86">
        <v>6.7432456118386469E-2</v>
      </c>
      <c r="DC222" s="86">
        <v>6.7432611412688637E-2</v>
      </c>
      <c r="DD222" s="86">
        <v>6.7436733559985709E-2</v>
      </c>
      <c r="DE222" s="86">
        <v>5.4129640824139846E-2</v>
      </c>
      <c r="DF222" s="86">
        <v>5.4127770404189535E-2</v>
      </c>
      <c r="DG222" s="86">
        <v>5.4128827418232432E-2</v>
      </c>
      <c r="DH222" s="86">
        <v>5.559795125006909E-2</v>
      </c>
      <c r="DI222" s="86">
        <v>5.5598110614211896E-2</v>
      </c>
      <c r="DJ222" s="86">
        <v>5.5597964376590328E-2</v>
      </c>
      <c r="DK222" s="86">
        <v>5.5615772218188225E-2</v>
      </c>
      <c r="DL222" s="86">
        <v>6.9263971126552526E-2</v>
      </c>
      <c r="DM222" s="86">
        <v>6.9259945404198775E-2</v>
      </c>
      <c r="DN222" s="86">
        <v>6.9259510060254936E-2</v>
      </c>
      <c r="DO222" s="86">
        <v>6.9255163883735316E-2</v>
      </c>
      <c r="DP222" s="86">
        <v>6.9262971893952974E-2</v>
      </c>
      <c r="DQ222" s="86">
        <v>5.5603374096336346E-2</v>
      </c>
      <c r="DR222" s="86">
        <v>5.5599158807035434E-2</v>
      </c>
      <c r="DS222" s="86">
        <v>5.5600672394471425E-2</v>
      </c>
      <c r="DT222" s="86">
        <v>5.7118722389604623E-2</v>
      </c>
      <c r="DU222" s="86">
        <v>5.7120548058857176E-2</v>
      </c>
      <c r="DV222" s="86">
        <v>5.7120907159799596E-2</v>
      </c>
      <c r="DW222" s="86">
        <v>5.7125836943678621E-2</v>
      </c>
      <c r="DX222" s="86">
        <v>7.1155764323822784E-2</v>
      </c>
      <c r="DY222" s="86">
        <v>7.115493330685467E-2</v>
      </c>
      <c r="DZ222" s="86">
        <v>7.1152237045957759E-2</v>
      </c>
      <c r="EA222" s="86">
        <v>7.1149347854563144E-2</v>
      </c>
      <c r="EB222" s="86">
        <v>7.1155245422556204E-2</v>
      </c>
      <c r="EC222" s="86">
        <v>5.7124129038814545E-2</v>
      </c>
      <c r="ED222" s="86">
        <v>5.7122459480319007E-2</v>
      </c>
      <c r="EE222" s="86">
        <v>5.7121173397829482E-2</v>
      </c>
      <c r="EF222" s="86">
        <v>5.8679213857428372E-2</v>
      </c>
      <c r="EG222" s="86">
        <v>5.8679031363365088E-2</v>
      </c>
      <c r="EH222" s="86">
        <v>5.8675645342312011E-2</v>
      </c>
      <c r="EI222" s="86">
        <v>5.8703817591472085E-2</v>
      </c>
      <c r="EJ222" s="86">
        <v>7.3107302725783363E-2</v>
      </c>
      <c r="EK222" s="86">
        <v>7.310883328707192E-2</v>
      </c>
      <c r="EL222" s="86">
        <v>7.3102243391402727E-2</v>
      </c>
      <c r="EM222" s="86">
        <v>7.3101702944623134E-2</v>
      </c>
      <c r="EN222" s="86">
        <v>7.3105810140834851E-2</v>
      </c>
      <c r="EO222" s="86">
        <v>5.868449265708757E-2</v>
      </c>
      <c r="EP222" s="86">
        <v>5.8681676588005396E-2</v>
      </c>
      <c r="EQ222" s="86">
        <v>5.8678942011716813E-2</v>
      </c>
      <c r="ER222" s="86">
        <v>5.9757288152349881E-2</v>
      </c>
      <c r="ES222" s="86">
        <v>5.9758073243052913E-2</v>
      </c>
      <c r="ET222" s="86">
        <v>5.9758120248790604E-2</v>
      </c>
      <c r="EU222" s="86">
        <v>5.9768701645235262E-2</v>
      </c>
      <c r="EV222" s="86">
        <v>7.4451098580594996E-2</v>
      </c>
      <c r="EW222" s="86">
        <v>7.4447942854018415E-2</v>
      </c>
      <c r="EX222" s="86">
        <v>7.4444247765232452E-2</v>
      </c>
      <c r="EY222" s="86">
        <v>7.444325562187934E-2</v>
      </c>
      <c r="EZ222" s="86">
        <v>7.4450546537530818E-2</v>
      </c>
      <c r="FA222" s="86">
        <v>5.9764965347455082E-2</v>
      </c>
      <c r="FB222" s="86">
        <v>5.9757131371603149E-2</v>
      </c>
      <c r="FC222" s="86">
        <v>5.9759547826959747E-2</v>
      </c>
      <c r="FD222" s="86">
        <v>6.1739982303122234E-2</v>
      </c>
      <c r="FE222" s="86">
        <v>6.173951797664394E-2</v>
      </c>
      <c r="FF222" s="86">
        <v>6.1746271849407161E-2</v>
      </c>
      <c r="FG222" s="86">
        <v>6.1754000225895105E-2</v>
      </c>
      <c r="FH222" s="86">
        <v>7.692614140617296E-2</v>
      </c>
      <c r="FI222" s="86">
        <v>7.6924516683545524E-2</v>
      </c>
      <c r="FJ222" s="86">
        <v>7.6919347337168778E-2</v>
      </c>
      <c r="FK222" s="86">
        <v>7.6916440032204283E-2</v>
      </c>
      <c r="FL222" s="86">
        <v>7.6926065545933092E-2</v>
      </c>
      <c r="FM222" s="86">
        <v>6.1746633758044088E-2</v>
      </c>
      <c r="FN222" s="86">
        <v>6.1742095971015105E-2</v>
      </c>
      <c r="FO222" s="86">
        <v>6.1741058736566788E-2</v>
      </c>
      <c r="FP222" s="86">
        <v>6.3770937450262605E-2</v>
      </c>
      <c r="FQ222" s="86">
        <v>6.3771154939294292E-2</v>
      </c>
      <c r="FR222" s="86">
        <v>6.3776762571280454E-2</v>
      </c>
      <c r="FS222" s="86">
        <v>6.3782246597603093E-2</v>
      </c>
      <c r="FT222" s="86">
        <v>7.9457027286981036E-2</v>
      </c>
      <c r="FU222" s="86">
        <v>7.9454946948887814E-2</v>
      </c>
      <c r="FV222" s="86">
        <v>7.9446110739644041E-2</v>
      </c>
      <c r="FW222" s="86">
        <v>7.9449525341914712E-2</v>
      </c>
      <c r="FX222" s="86">
        <v>7.9455582122494026E-2</v>
      </c>
      <c r="FY222" s="86">
        <v>6.3782780426368077E-2</v>
      </c>
      <c r="FZ222" s="86">
        <v>6.3773286290069162E-2</v>
      </c>
      <c r="GA222" s="86">
        <v>6.3770341580560566E-2</v>
      </c>
    </row>
    <row r="223" spans="2:183">
      <c r="B223" s="43" t="s">
        <v>7</v>
      </c>
      <c r="C223" s="653" t="s">
        <v>228</v>
      </c>
      <c r="D223" s="85">
        <v>4222135.1900000004</v>
      </c>
      <c r="E223" s="85">
        <v>3813450.8000000003</v>
      </c>
      <c r="F223" s="85">
        <v>4084038.57</v>
      </c>
      <c r="G223" s="85">
        <v>3952357.37</v>
      </c>
      <c r="H223" s="85">
        <v>4161350.0799999996</v>
      </c>
      <c r="I223" s="85">
        <v>3939193.98</v>
      </c>
      <c r="J223" s="85">
        <v>4122318.64</v>
      </c>
      <c r="K223" s="85">
        <v>4125694.5</v>
      </c>
      <c r="L223" s="85">
        <v>3900839.17</v>
      </c>
      <c r="M223" s="85">
        <v>4160632.5300000003</v>
      </c>
      <c r="N223" s="85">
        <v>3962040.2199999997</v>
      </c>
      <c r="O223" s="85">
        <v>4186117.2399999998</v>
      </c>
      <c r="P223" s="85">
        <v>4446080.8</v>
      </c>
      <c r="Q223" s="85">
        <v>3994274.17</v>
      </c>
      <c r="R223" s="85">
        <v>1904961.27</v>
      </c>
      <c r="S223" s="85">
        <v>3192173.45</v>
      </c>
      <c r="T223" s="85">
        <v>4264078.88</v>
      </c>
      <c r="U223" s="85">
        <v>4101046.48</v>
      </c>
      <c r="V223" s="85">
        <v>4266286.28</v>
      </c>
      <c r="W223" s="85">
        <v>4280174.9899999993</v>
      </c>
      <c r="X223" s="85">
        <v>4030342.05</v>
      </c>
      <c r="Y223" s="85">
        <v>4203050.8899999997</v>
      </c>
      <c r="Z223" s="85">
        <v>4086611.83</v>
      </c>
      <c r="AA223" s="85">
        <v>4239418.04</v>
      </c>
      <c r="AB223" s="85">
        <v>4597203.6900000004</v>
      </c>
      <c r="AC223" s="85">
        <v>4168947.6100000003</v>
      </c>
      <c r="AD223" s="85">
        <v>4487506.0200000005</v>
      </c>
      <c r="AE223" s="85">
        <v>4345390.4899999993</v>
      </c>
      <c r="AF223" s="85">
        <v>4523899.7300000004</v>
      </c>
      <c r="AG223" s="85">
        <v>4456625.22</v>
      </c>
      <c r="AH223" s="85">
        <v>4626073.1700000009</v>
      </c>
      <c r="AI223" s="85">
        <v>4635969.93</v>
      </c>
      <c r="AJ223" s="85">
        <v>4330199.17</v>
      </c>
      <c r="AK223" s="85">
        <v>4512476.97</v>
      </c>
      <c r="AL223" s="85">
        <v>4402620.49</v>
      </c>
      <c r="AM223" s="85">
        <v>4497132.9799999995</v>
      </c>
      <c r="AN223" s="85">
        <v>4865090.3600000003</v>
      </c>
      <c r="AO223" s="85">
        <v>4621921.4499999993</v>
      </c>
      <c r="AP223" s="85">
        <v>644434.53999999992</v>
      </c>
      <c r="AQ223" s="85">
        <v>511307.25000000006</v>
      </c>
      <c r="AR223" s="85">
        <v>4790035.33</v>
      </c>
      <c r="AS223" s="85">
        <v>4711057.3099999996</v>
      </c>
      <c r="AT223" s="85">
        <v>4893672.0599999996</v>
      </c>
      <c r="AU223" s="85">
        <v>4921844.54</v>
      </c>
      <c r="AV223" s="85">
        <v>4620210.669999999</v>
      </c>
      <c r="AW223" s="85">
        <v>4794235.0699999994</v>
      </c>
      <c r="AX223" s="85">
        <v>4649918.68</v>
      </c>
      <c r="AY223" s="85">
        <v>4702828.62</v>
      </c>
      <c r="AZ223" s="85">
        <v>5085459.8899999997</v>
      </c>
      <c r="BA223" s="85">
        <v>4648155.8800000008</v>
      </c>
      <c r="BB223" s="85">
        <v>4940620.42</v>
      </c>
      <c r="BC223" s="85">
        <v>4701111.21</v>
      </c>
      <c r="BD223" s="85">
        <v>4977430.49</v>
      </c>
      <c r="BE223" s="85">
        <v>4883128.78</v>
      </c>
      <c r="BF223" s="85">
        <v>5029139.4800000004</v>
      </c>
      <c r="BG223" s="85">
        <v>5116472.92</v>
      </c>
      <c r="BH223" s="85">
        <v>4719039.0199999996</v>
      </c>
      <c r="BI223" s="85">
        <v>4958363.97</v>
      </c>
      <c r="BJ223" s="85">
        <v>4802444.1399999997</v>
      </c>
      <c r="BK223" s="85">
        <v>4939667.29</v>
      </c>
      <c r="BL223" s="85">
        <v>5309815.5199999996</v>
      </c>
      <c r="BM223" s="85">
        <v>4847781.8600000003</v>
      </c>
      <c r="BN223" s="85">
        <v>2642545.6100000003</v>
      </c>
      <c r="BO223" s="85">
        <v>4009226.39</v>
      </c>
      <c r="BP223" s="85">
        <v>5236445.4700000007</v>
      </c>
      <c r="BQ223" s="85">
        <v>5066527.6400000006</v>
      </c>
      <c r="BR223" s="85">
        <v>5351663.8099999996</v>
      </c>
      <c r="BS223" s="85">
        <v>5383279.6099999994</v>
      </c>
      <c r="BT223" s="85">
        <v>5029390.7</v>
      </c>
      <c r="BU223" s="85">
        <v>5302002.74</v>
      </c>
      <c r="BV223" s="85">
        <v>5202365.4800000004</v>
      </c>
      <c r="BW223" s="85">
        <v>5449273.9500000002</v>
      </c>
      <c r="BX223" s="85">
        <v>5736260.9799999995</v>
      </c>
      <c r="BY223" s="85">
        <v>5205876.09</v>
      </c>
      <c r="BZ223" s="85">
        <v>5647836.6700000009</v>
      </c>
      <c r="CA223" s="85">
        <v>5473628.4900000012</v>
      </c>
      <c r="CB223" s="85">
        <v>5611839.9400000004</v>
      </c>
      <c r="CC223" s="85">
        <v>5359182.97</v>
      </c>
      <c r="CD223" s="85">
        <v>5710608.75</v>
      </c>
      <c r="CE223" s="85">
        <v>5776468.0599999996</v>
      </c>
      <c r="CF223" s="85">
        <v>5496247.5900000008</v>
      </c>
      <c r="CG223" s="85">
        <v>5735766.6400000006</v>
      </c>
      <c r="CH223" s="85">
        <v>5673797.04</v>
      </c>
      <c r="CI223" s="85">
        <v>5901106.6899999995</v>
      </c>
      <c r="CJ223" s="85">
        <v>6203898.21</v>
      </c>
      <c r="CK223" s="85">
        <v>5806088.7000000002</v>
      </c>
      <c r="CL223" s="85">
        <v>5410645.04</v>
      </c>
      <c r="CM223" s="85">
        <v>2574733.0500000003</v>
      </c>
      <c r="CN223" s="85">
        <v>5949611.29</v>
      </c>
      <c r="CO223" s="85">
        <v>5818664.3300000001</v>
      </c>
      <c r="CP223" s="85">
        <v>6043700.1799999997</v>
      </c>
      <c r="CQ223" s="85">
        <v>6084229.0200000005</v>
      </c>
      <c r="CR223" s="85">
        <v>5812450.8399999999</v>
      </c>
      <c r="CS223" s="85">
        <v>6033333.1799999997</v>
      </c>
      <c r="CT223" s="85">
        <v>5921843.9199999999</v>
      </c>
      <c r="CU223" s="85">
        <v>6156822.5099999998</v>
      </c>
      <c r="CV223" s="85">
        <v>6376360.2800000003</v>
      </c>
      <c r="CW223" s="85">
        <v>5764913.7000000002</v>
      </c>
      <c r="CX223" s="85">
        <v>6347509.8500000006</v>
      </c>
      <c r="CY223" s="85">
        <v>5995839.5300000003</v>
      </c>
      <c r="CZ223" s="85">
        <v>6137221.5</v>
      </c>
      <c r="DA223" s="85">
        <v>6009117.4400000004</v>
      </c>
      <c r="DB223" s="85">
        <v>6237880.0100000007</v>
      </c>
      <c r="DC223" s="85">
        <v>6303994.2800000003</v>
      </c>
      <c r="DD223" s="85">
        <v>5915268.2300000004</v>
      </c>
      <c r="DE223" s="85">
        <v>6200194.9699999997</v>
      </c>
      <c r="DF223" s="85">
        <v>6143720.2299999995</v>
      </c>
      <c r="DG223" s="85">
        <v>6305751.5699999994</v>
      </c>
      <c r="DH223" s="85">
        <v>6586579.7500000009</v>
      </c>
      <c r="DI223" s="85">
        <v>5967062.8399999999</v>
      </c>
      <c r="DJ223" s="85">
        <v>6582777.4000000004</v>
      </c>
      <c r="DK223" s="85">
        <v>1900887.9300000002</v>
      </c>
      <c r="DL223" s="85">
        <v>6352228.1399999997</v>
      </c>
      <c r="DM223" s="85">
        <v>6199722.71</v>
      </c>
      <c r="DN223" s="85">
        <v>6494486.3999999994</v>
      </c>
      <c r="DO223" s="85">
        <v>6548644.879999999</v>
      </c>
      <c r="DP223" s="85">
        <v>6116890.0099999998</v>
      </c>
      <c r="DQ223" s="85">
        <v>6479886.1500000004</v>
      </c>
      <c r="DR223" s="85">
        <v>6353324</v>
      </c>
      <c r="DS223" s="85">
        <v>6505443.3200000003</v>
      </c>
      <c r="DT223" s="85">
        <v>6869397.9000000004</v>
      </c>
      <c r="DU223" s="85">
        <v>6249793.4200000009</v>
      </c>
      <c r="DV223" s="85">
        <v>6866769.8899999997</v>
      </c>
      <c r="DW223" s="85">
        <v>6493252.2999999989</v>
      </c>
      <c r="DX223" s="85">
        <v>6594824.5899999999</v>
      </c>
      <c r="DY223" s="85">
        <v>6418923.0299999993</v>
      </c>
      <c r="DZ223" s="85">
        <v>6790760.3799999999</v>
      </c>
      <c r="EA223" s="85">
        <v>6796159.5800000001</v>
      </c>
      <c r="EB223" s="85">
        <v>6413070.1099999994</v>
      </c>
      <c r="EC223" s="85">
        <v>6678822.6799999997</v>
      </c>
      <c r="ED223" s="85">
        <v>6618397.3399999999</v>
      </c>
      <c r="EE223" s="85">
        <v>6797706.1600000001</v>
      </c>
      <c r="EF223" s="85">
        <v>7036502.0499999998</v>
      </c>
      <c r="EG223" s="85">
        <v>6603644.1699999999</v>
      </c>
      <c r="EH223" s="85">
        <v>229273.19</v>
      </c>
      <c r="EI223" s="85">
        <v>1377445.33</v>
      </c>
      <c r="EJ223" s="85">
        <v>6728789.1600000001</v>
      </c>
      <c r="EK223" s="85">
        <v>6624378.75</v>
      </c>
      <c r="EL223" s="85">
        <v>6956508.1799999997</v>
      </c>
      <c r="EM223" s="85">
        <v>6974561.5799999991</v>
      </c>
      <c r="EN223" s="85">
        <v>6558141.6100000003</v>
      </c>
      <c r="EO223" s="85">
        <v>6858756.9699999997</v>
      </c>
      <c r="EP223" s="85">
        <v>6741536.5899999999</v>
      </c>
      <c r="EQ223" s="85">
        <v>6970195.0499999998</v>
      </c>
      <c r="ER223" s="85">
        <v>7527880.2000000002</v>
      </c>
      <c r="ES223" s="85">
        <v>6807893.6100000003</v>
      </c>
      <c r="ET223" s="85">
        <v>7382361.5800000001</v>
      </c>
      <c r="EU223" s="85">
        <v>6972009.1000000006</v>
      </c>
      <c r="EV223" s="85">
        <v>7210178.6399999997</v>
      </c>
      <c r="EW223" s="85">
        <v>6993606.2599999998</v>
      </c>
      <c r="EX223" s="85">
        <v>7346883.7300000004</v>
      </c>
      <c r="EY223" s="85">
        <v>7447055.4299999997</v>
      </c>
      <c r="EZ223" s="85">
        <v>6938456.2999999998</v>
      </c>
      <c r="FA223" s="85">
        <v>7278552.2199999997</v>
      </c>
      <c r="FB223" s="85">
        <v>7210002.3099999996</v>
      </c>
      <c r="FC223" s="85">
        <v>7396933.7800000003</v>
      </c>
      <c r="FD223" s="85">
        <v>8367050.7000000002</v>
      </c>
      <c r="FE223" s="85">
        <v>7603076.2300000004</v>
      </c>
      <c r="FF223" s="85">
        <v>3489853.58</v>
      </c>
      <c r="FG223" s="85">
        <v>7112664.1399999997</v>
      </c>
      <c r="FH223" s="85">
        <v>8048106.2400000002</v>
      </c>
      <c r="FI223" s="85">
        <v>7855734.209999999</v>
      </c>
      <c r="FJ223" s="85">
        <v>8311516.7200000007</v>
      </c>
      <c r="FK223" s="85">
        <v>8317959.0200000005</v>
      </c>
      <c r="FL223" s="85">
        <v>7791261.7600000007</v>
      </c>
      <c r="FM223" s="85">
        <v>8222483.1700000009</v>
      </c>
      <c r="FN223" s="85">
        <v>8049815.2399999993</v>
      </c>
      <c r="FO223" s="85">
        <v>8375698.75</v>
      </c>
      <c r="FP223" s="85">
        <v>8917368.3000000007</v>
      </c>
      <c r="FQ223" s="85">
        <v>8098250.4400000004</v>
      </c>
      <c r="FR223" s="85">
        <v>8779872.1400000006</v>
      </c>
      <c r="FS223" s="85">
        <v>8446573.6099999994</v>
      </c>
      <c r="FT223" s="85">
        <v>8683604.0399999991</v>
      </c>
      <c r="FU223" s="85">
        <v>8493682.8499999996</v>
      </c>
      <c r="FV223" s="85">
        <v>8922398.3100000005</v>
      </c>
      <c r="FW223" s="85">
        <v>8838356.9699999988</v>
      </c>
      <c r="FX223" s="85">
        <v>8369727.7400000002</v>
      </c>
      <c r="FY223" s="85">
        <v>8672880.9100000001</v>
      </c>
      <c r="FZ223" s="85">
        <v>8591722.9199999999</v>
      </c>
      <c r="GA223" s="85">
        <v>8983045.5700000003</v>
      </c>
    </row>
    <row r="224" spans="2:183">
      <c r="B224" s="183" t="s">
        <v>7</v>
      </c>
      <c r="C224" s="654" t="s">
        <v>229</v>
      </c>
      <c r="D224" s="184">
        <v>27.665088784924258</v>
      </c>
      <c r="E224" s="184">
        <v>27.706060443801093</v>
      </c>
      <c r="F224" s="184">
        <v>27.953146547298822</v>
      </c>
      <c r="G224" s="184">
        <v>27.772094983219496</v>
      </c>
      <c r="H224" s="184">
        <v>27.905862219271597</v>
      </c>
      <c r="I224" s="184">
        <v>27.80581345116752</v>
      </c>
      <c r="J224" s="184">
        <v>27.754675176903863</v>
      </c>
      <c r="K224" s="184">
        <v>27.746580179162294</v>
      </c>
      <c r="L224" s="184">
        <v>27.826965848249536</v>
      </c>
      <c r="M224" s="184">
        <v>27.883847452969917</v>
      </c>
      <c r="N224" s="184">
        <v>27.767547061379531</v>
      </c>
      <c r="O224" s="184">
        <v>28.045431791078773</v>
      </c>
      <c r="P224" s="184">
        <v>28.664789240906217</v>
      </c>
      <c r="Q224" s="184">
        <v>28.540602579810489</v>
      </c>
      <c r="R224" s="184">
        <v>28.690126329486819</v>
      </c>
      <c r="S224" s="184">
        <v>29.109734178369507</v>
      </c>
      <c r="T224" s="184">
        <v>28.624702983922397</v>
      </c>
      <c r="U224" s="184">
        <v>28.660011693096333</v>
      </c>
      <c r="V224" s="184">
        <v>28.626837906207435</v>
      </c>
      <c r="W224" s="184">
        <v>28.623423368598441</v>
      </c>
      <c r="X224" s="184">
        <v>28.707984302125389</v>
      </c>
      <c r="Y224" s="184">
        <v>28.654755554646538</v>
      </c>
      <c r="Z224" s="184">
        <v>28.654651862343638</v>
      </c>
      <c r="AA224" s="184">
        <v>28.623442306393898</v>
      </c>
      <c r="AB224" s="184">
        <v>30.794606928981956</v>
      </c>
      <c r="AC224" s="184">
        <v>30.655922252251042</v>
      </c>
      <c r="AD224" s="184">
        <v>30.881443081877869</v>
      </c>
      <c r="AE224" s="184">
        <v>31.19962728950221</v>
      </c>
      <c r="AF224" s="184">
        <v>31.176087672630043</v>
      </c>
      <c r="AG224" s="184">
        <v>31.310821977844093</v>
      </c>
      <c r="AH224" s="184">
        <v>31.283461616489497</v>
      </c>
      <c r="AI224" s="184">
        <v>31.275095323546871</v>
      </c>
      <c r="AJ224" s="184">
        <v>31.236333253983712</v>
      </c>
      <c r="AK224" s="184">
        <v>31.174925697941923</v>
      </c>
      <c r="AL224" s="184">
        <v>31.165689401577094</v>
      </c>
      <c r="AM224" s="184">
        <v>31.354856338067446</v>
      </c>
      <c r="AN224" s="184">
        <v>33.104185135033994</v>
      </c>
      <c r="AO224" s="184">
        <v>32.915148475337567</v>
      </c>
      <c r="AP224" s="184">
        <v>33.881942166140902</v>
      </c>
      <c r="AQ224" s="184">
        <v>37.277888758466332</v>
      </c>
      <c r="AR224" s="184">
        <v>32.996268693729377</v>
      </c>
      <c r="AS224" s="184">
        <v>33.14028567408814</v>
      </c>
      <c r="AT224" s="184">
        <v>33.107855084229755</v>
      </c>
      <c r="AU224" s="184">
        <v>32.918073676747952</v>
      </c>
      <c r="AV224" s="184">
        <v>33.216223947661661</v>
      </c>
      <c r="AW224" s="184">
        <v>33.169374628125475</v>
      </c>
      <c r="AX224" s="184">
        <v>33.167270678193383</v>
      </c>
      <c r="AY224" s="184">
        <v>33.044974704179431</v>
      </c>
      <c r="AZ224" s="184">
        <v>34.144811196605296</v>
      </c>
      <c r="BA224" s="184">
        <v>34.158631096142969</v>
      </c>
      <c r="BB224" s="184">
        <v>34.257051074038635</v>
      </c>
      <c r="BC224" s="184">
        <v>34.3322223763967</v>
      </c>
      <c r="BD224" s="184">
        <v>34.239265401865559</v>
      </c>
      <c r="BE224" s="184">
        <v>34.393559424699603</v>
      </c>
      <c r="BF224" s="184">
        <v>34.209040622534218</v>
      </c>
      <c r="BG224" s="184">
        <v>34.329067779552069</v>
      </c>
      <c r="BH224" s="184">
        <v>34.331519551853333</v>
      </c>
      <c r="BI224" s="184">
        <v>34.434517896579024</v>
      </c>
      <c r="BJ224" s="184">
        <v>34.433527927152788</v>
      </c>
      <c r="BK224" s="184">
        <v>34.446052662775536</v>
      </c>
      <c r="BL224" s="184">
        <v>35.418604551882382</v>
      </c>
      <c r="BM224" s="184">
        <v>35.246446932116058</v>
      </c>
      <c r="BN224" s="184">
        <v>35.371560417731928</v>
      </c>
      <c r="BO224" s="184">
        <v>35.85717317616335</v>
      </c>
      <c r="BP224" s="184">
        <v>35.505417370137579</v>
      </c>
      <c r="BQ224" s="184">
        <v>35.325521809460064</v>
      </c>
      <c r="BR224" s="184">
        <v>35.418495347390433</v>
      </c>
      <c r="BS224" s="184">
        <v>35.406995593264924</v>
      </c>
      <c r="BT224" s="184">
        <v>35.548421685043827</v>
      </c>
      <c r="BU224" s="184">
        <v>35.269092928889776</v>
      </c>
      <c r="BV224" s="184">
        <v>35.201065566005823</v>
      </c>
      <c r="BW224" s="184">
        <v>35.506632805984154</v>
      </c>
      <c r="BX224" s="184">
        <v>36.247178459944138</v>
      </c>
      <c r="BY224" s="184">
        <v>36.100877169562835</v>
      </c>
      <c r="BZ224" s="184">
        <v>36.487090057497262</v>
      </c>
      <c r="CA224" s="184">
        <v>36.714083120584242</v>
      </c>
      <c r="CB224" s="184">
        <v>36.36778352386137</v>
      </c>
      <c r="CC224" s="184">
        <v>36.432490839502648</v>
      </c>
      <c r="CD224" s="184">
        <v>36.315938835470085</v>
      </c>
      <c r="CE224" s="184">
        <v>36.454483298308055</v>
      </c>
      <c r="CF224" s="184">
        <v>36.334988144723624</v>
      </c>
      <c r="CG224" s="184">
        <v>36.443249782386317</v>
      </c>
      <c r="CH224" s="184">
        <v>36.228367174929126</v>
      </c>
      <c r="CI224" s="184">
        <v>36.366646884455861</v>
      </c>
      <c r="CJ224" s="184">
        <v>37.833953603249235</v>
      </c>
      <c r="CK224" s="184">
        <v>37.863828596731608</v>
      </c>
      <c r="CL224" s="184">
        <v>37.887283294470237</v>
      </c>
      <c r="CM224" s="184">
        <v>38.62543767533267</v>
      </c>
      <c r="CN224" s="184">
        <v>37.990953667164732</v>
      </c>
      <c r="CO224" s="184">
        <v>37.962010290196808</v>
      </c>
      <c r="CP224" s="184">
        <v>37.946970684448125</v>
      </c>
      <c r="CQ224" s="184">
        <v>38.10812566940379</v>
      </c>
      <c r="CR224" s="184">
        <v>38.16573649824354</v>
      </c>
      <c r="CS224" s="184">
        <v>37.924025268715816</v>
      </c>
      <c r="CT224" s="184">
        <v>37.90805473294089</v>
      </c>
      <c r="CU224" s="184">
        <v>37.871125648170356</v>
      </c>
      <c r="CV224" s="184">
        <v>39.124775456358336</v>
      </c>
      <c r="CW224" s="184">
        <v>38.995175010462567</v>
      </c>
      <c r="CX224" s="184">
        <v>38.969989624390664</v>
      </c>
      <c r="CY224" s="184">
        <v>39.250319326520859</v>
      </c>
      <c r="CZ224" s="184">
        <v>39.092823792446701</v>
      </c>
      <c r="DA224" s="184">
        <v>39.075303772198488</v>
      </c>
      <c r="DB224" s="184">
        <v>39.048251057916225</v>
      </c>
      <c r="DC224" s="184">
        <v>39.198825277793325</v>
      </c>
      <c r="DD224" s="184">
        <v>39.125767134523038</v>
      </c>
      <c r="DE224" s="184">
        <v>39.04208207395093</v>
      </c>
      <c r="DF224" s="184">
        <v>39.176647346547632</v>
      </c>
      <c r="DG224" s="184">
        <v>39.179786571726808</v>
      </c>
      <c r="DH224" s="184">
        <v>40.450404099956401</v>
      </c>
      <c r="DI224" s="184">
        <v>40.495408566680553</v>
      </c>
      <c r="DJ224" s="184">
        <v>40.459105604110583</v>
      </c>
      <c r="DK224" s="184">
        <v>41.82647765529078</v>
      </c>
      <c r="DL224" s="184">
        <v>40.794200521468845</v>
      </c>
      <c r="DM224" s="184">
        <v>40.584991457131821</v>
      </c>
      <c r="DN224" s="184">
        <v>40.720591388747813</v>
      </c>
      <c r="DO224" s="184">
        <v>40.498731478045755</v>
      </c>
      <c r="DP224" s="184">
        <v>40.633797737433319</v>
      </c>
      <c r="DQ224" s="184">
        <v>40.699478999830419</v>
      </c>
      <c r="DR224" s="184">
        <v>40.487662503186336</v>
      </c>
      <c r="DS224" s="184">
        <v>40.502075208566808</v>
      </c>
      <c r="DT224" s="184">
        <v>42.324528197260683</v>
      </c>
      <c r="DU224" s="184">
        <v>42.57132359437275</v>
      </c>
      <c r="DV224" s="184">
        <v>42.526335317177697</v>
      </c>
      <c r="DW224" s="184">
        <v>42.623423263752123</v>
      </c>
      <c r="DX224" s="184">
        <v>42.493521675816389</v>
      </c>
      <c r="DY224" s="184">
        <v>42.491133154602316</v>
      </c>
      <c r="DZ224" s="184">
        <v>42.594260642668523</v>
      </c>
      <c r="EA224" s="184">
        <v>42.392008208736442</v>
      </c>
      <c r="EB224" s="184">
        <v>42.497962996096824</v>
      </c>
      <c r="EC224" s="184">
        <v>42.421114449222245</v>
      </c>
      <c r="ED224" s="184">
        <v>42.567515693336766</v>
      </c>
      <c r="EE224" s="184">
        <v>42.373638194024551</v>
      </c>
      <c r="EF224" s="184">
        <v>43.406260332617762</v>
      </c>
      <c r="EG224" s="184">
        <v>43.453518022929487</v>
      </c>
      <c r="EH224" s="184">
        <v>42.886866816311262</v>
      </c>
      <c r="EI224" s="184">
        <v>45.544115235317847</v>
      </c>
      <c r="EJ224" s="184">
        <v>43.400902746423455</v>
      </c>
      <c r="EK224" s="184">
        <v>43.779020777984854</v>
      </c>
      <c r="EL224" s="184">
        <v>43.483339771597876</v>
      </c>
      <c r="EM224" s="184">
        <v>43.474715012341981</v>
      </c>
      <c r="EN224" s="184">
        <v>43.39031564681337</v>
      </c>
      <c r="EO224" s="184">
        <v>43.510368699844577</v>
      </c>
      <c r="EP224" s="184">
        <v>43.47891746693066</v>
      </c>
      <c r="EQ224" s="184">
        <v>43.256597222222219</v>
      </c>
      <c r="ER224" s="184">
        <v>46.5149112075038</v>
      </c>
      <c r="ES224" s="184">
        <v>46.597622963897436</v>
      </c>
      <c r="ET224" s="184">
        <v>46.380357982031789</v>
      </c>
      <c r="EU224" s="184">
        <v>46.742441572024298</v>
      </c>
      <c r="EV224" s="184">
        <v>46.731341240521097</v>
      </c>
      <c r="EW224" s="184">
        <v>46.520152927814934</v>
      </c>
      <c r="EX224" s="184">
        <v>46.445763297973222</v>
      </c>
      <c r="EY224" s="184">
        <v>46.595934414536167</v>
      </c>
      <c r="EZ224" s="184">
        <v>46.564014464094711</v>
      </c>
      <c r="FA224" s="184">
        <v>46.664266013578924</v>
      </c>
      <c r="FB224" s="184">
        <v>46.37402997266441</v>
      </c>
      <c r="FC224" s="184">
        <v>46.402525469236174</v>
      </c>
      <c r="FD224" s="184">
        <v>52.882383390216155</v>
      </c>
      <c r="FE224" s="184">
        <v>52.945107205281232</v>
      </c>
      <c r="FF224" s="184">
        <v>53.32253972619484</v>
      </c>
      <c r="FG224" s="184">
        <v>53.55720146078837</v>
      </c>
      <c r="FH224" s="184">
        <v>52.908038260526574</v>
      </c>
      <c r="FI224" s="184">
        <v>52.890245459168966</v>
      </c>
      <c r="FJ224" s="184">
        <v>52.954100294985253</v>
      </c>
      <c r="FK224" s="184">
        <v>52.731081696176695</v>
      </c>
      <c r="FL224" s="184">
        <v>52.920779487179495</v>
      </c>
      <c r="FM224" s="184">
        <v>53.126425774687931</v>
      </c>
      <c r="FN224" s="184">
        <v>52.954788729225612</v>
      </c>
      <c r="FO224" s="184">
        <v>52.915971708901147</v>
      </c>
      <c r="FP224" s="184">
        <v>56.771404106318641</v>
      </c>
      <c r="FQ224" s="184">
        <v>56.824009668062764</v>
      </c>
      <c r="FR224" s="184">
        <v>56.89393558838777</v>
      </c>
      <c r="FS224" s="184">
        <v>57.191235764100476</v>
      </c>
      <c r="FT224" s="184">
        <v>57.206503814380007</v>
      </c>
      <c r="FU224" s="184">
        <v>57.182655046588032</v>
      </c>
      <c r="FV224" s="184">
        <v>56.81789607412361</v>
      </c>
      <c r="FW224" s="184">
        <v>56.884035205148827</v>
      </c>
      <c r="FX224" s="184">
        <v>57.014882526447728</v>
      </c>
      <c r="FY224" s="184">
        <v>57.18898346884005</v>
      </c>
      <c r="FZ224" s="184">
        <v>56.837480446601404</v>
      </c>
      <c r="GA224" s="184">
        <v>56.77028198565425</v>
      </c>
    </row>
    <row r="225" spans="2:183">
      <c r="B225" s="42"/>
      <c r="C225" s="185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  <c r="BI225" s="187"/>
      <c r="BJ225" s="187"/>
      <c r="BK225" s="187"/>
      <c r="BL225" s="187"/>
      <c r="BM225" s="187"/>
      <c r="BN225" s="187"/>
      <c r="BO225" s="187"/>
      <c r="BP225" s="187"/>
      <c r="BQ225" s="187"/>
      <c r="BR225" s="187"/>
      <c r="BS225" s="187"/>
      <c r="BT225" s="187"/>
      <c r="BU225" s="187"/>
      <c r="BV225" s="187"/>
      <c r="BW225" s="187"/>
      <c r="BX225" s="18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</row>
    <row r="226" spans="2:183">
      <c r="B226" s="188" t="s">
        <v>32</v>
      </c>
      <c r="C226" s="189" t="s">
        <v>33</v>
      </c>
      <c r="D226" s="162">
        <v>41275</v>
      </c>
      <c r="E226" s="162">
        <v>41306</v>
      </c>
      <c r="F226" s="162">
        <v>41334</v>
      </c>
      <c r="G226" s="162">
        <v>41365</v>
      </c>
      <c r="H226" s="162">
        <v>41395</v>
      </c>
      <c r="I226" s="162">
        <v>41426</v>
      </c>
      <c r="J226" s="162">
        <v>41456</v>
      </c>
      <c r="K226" s="162">
        <v>41487</v>
      </c>
      <c r="L226" s="162">
        <v>41518</v>
      </c>
      <c r="M226" s="162">
        <v>41548</v>
      </c>
      <c r="N226" s="162">
        <v>41579</v>
      </c>
      <c r="O226" s="162">
        <v>41609</v>
      </c>
      <c r="P226" s="162">
        <v>41640</v>
      </c>
      <c r="Q226" s="162">
        <v>41671</v>
      </c>
      <c r="R226" s="162">
        <v>41699</v>
      </c>
      <c r="S226" s="162">
        <v>41730</v>
      </c>
      <c r="T226" s="162">
        <v>41760</v>
      </c>
      <c r="U226" s="162">
        <v>41791</v>
      </c>
      <c r="V226" s="162">
        <v>41821</v>
      </c>
      <c r="W226" s="162">
        <v>41852</v>
      </c>
      <c r="X226" s="162">
        <v>41883</v>
      </c>
      <c r="Y226" s="162">
        <v>41913</v>
      </c>
      <c r="Z226" s="162">
        <v>41944</v>
      </c>
      <c r="AA226" s="162">
        <v>41974</v>
      </c>
      <c r="AB226" s="162">
        <v>42005</v>
      </c>
      <c r="AC226" s="162">
        <v>42036</v>
      </c>
      <c r="AD226" s="162">
        <v>42064</v>
      </c>
      <c r="AE226" s="162">
        <v>42095</v>
      </c>
      <c r="AF226" s="162">
        <v>42125</v>
      </c>
      <c r="AG226" s="162">
        <v>42156</v>
      </c>
      <c r="AH226" s="162">
        <v>42186</v>
      </c>
      <c r="AI226" s="162">
        <v>42217</v>
      </c>
      <c r="AJ226" s="162">
        <v>42248</v>
      </c>
      <c r="AK226" s="162">
        <v>42278</v>
      </c>
      <c r="AL226" s="162">
        <v>42309</v>
      </c>
      <c r="AM226" s="162">
        <v>42339</v>
      </c>
      <c r="AN226" s="162">
        <v>42370</v>
      </c>
      <c r="AO226" s="162">
        <v>42401</v>
      </c>
      <c r="AP226" s="162">
        <v>42430</v>
      </c>
      <c r="AQ226" s="162">
        <v>42461</v>
      </c>
      <c r="AR226" s="162">
        <v>42491</v>
      </c>
      <c r="AS226" s="162">
        <v>42522</v>
      </c>
      <c r="AT226" s="162">
        <v>42552</v>
      </c>
      <c r="AU226" s="162">
        <v>42583</v>
      </c>
      <c r="AV226" s="162">
        <v>42614</v>
      </c>
      <c r="AW226" s="162">
        <v>42644</v>
      </c>
      <c r="AX226" s="162">
        <v>42675</v>
      </c>
      <c r="AY226" s="162">
        <v>42705</v>
      </c>
      <c r="AZ226" s="162">
        <v>42736</v>
      </c>
      <c r="BA226" s="162">
        <v>42767</v>
      </c>
      <c r="BB226" s="162">
        <v>42795</v>
      </c>
      <c r="BC226" s="162">
        <v>42826</v>
      </c>
      <c r="BD226" s="162">
        <v>42856</v>
      </c>
      <c r="BE226" s="162">
        <v>42887</v>
      </c>
      <c r="BF226" s="162">
        <v>42917</v>
      </c>
      <c r="BG226" s="162">
        <v>42948</v>
      </c>
      <c r="BH226" s="162">
        <v>42979</v>
      </c>
      <c r="BI226" s="162">
        <v>43009</v>
      </c>
      <c r="BJ226" s="162">
        <v>43040</v>
      </c>
      <c r="BK226" s="162">
        <v>43070</v>
      </c>
      <c r="BL226" s="162">
        <v>43101</v>
      </c>
      <c r="BM226" s="162">
        <v>43132</v>
      </c>
      <c r="BN226" s="162">
        <v>43160</v>
      </c>
      <c r="BO226" s="162">
        <v>43191</v>
      </c>
      <c r="BP226" s="162">
        <v>43221</v>
      </c>
      <c r="BQ226" s="162">
        <v>43252</v>
      </c>
      <c r="BR226" s="162">
        <v>43282</v>
      </c>
      <c r="BS226" s="162">
        <v>43313</v>
      </c>
      <c r="BT226" s="162">
        <v>43344</v>
      </c>
      <c r="BU226" s="162">
        <v>43374</v>
      </c>
      <c r="BV226" s="162">
        <v>43405</v>
      </c>
      <c r="BW226" s="162">
        <v>43435</v>
      </c>
      <c r="BX226" s="162">
        <v>43466</v>
      </c>
      <c r="BY226" s="162">
        <v>43497</v>
      </c>
      <c r="BZ226" s="162">
        <v>43525</v>
      </c>
      <c r="CA226" s="162">
        <v>43556</v>
      </c>
      <c r="CB226" s="162">
        <v>43586</v>
      </c>
      <c r="CC226" s="162">
        <v>43617</v>
      </c>
      <c r="CD226" s="162">
        <v>43647</v>
      </c>
      <c r="CE226" s="162">
        <v>43678</v>
      </c>
      <c r="CF226" s="162">
        <v>43709</v>
      </c>
      <c r="CG226" s="162">
        <v>43739</v>
      </c>
      <c r="CH226" s="162">
        <v>43770</v>
      </c>
      <c r="CI226" s="162">
        <v>43800</v>
      </c>
      <c r="CJ226" s="162">
        <v>43831</v>
      </c>
      <c r="CK226" s="162">
        <v>43862</v>
      </c>
      <c r="CL226" s="162">
        <v>43891</v>
      </c>
      <c r="CM226" s="162">
        <v>43922</v>
      </c>
      <c r="CN226" s="162">
        <v>43952</v>
      </c>
      <c r="CO226" s="162">
        <v>43983</v>
      </c>
      <c r="CP226" s="162">
        <v>44013</v>
      </c>
      <c r="CQ226" s="162">
        <v>44044</v>
      </c>
      <c r="CR226" s="162">
        <v>44075</v>
      </c>
      <c r="CS226" s="162">
        <v>44105</v>
      </c>
      <c r="CT226" s="162">
        <v>44136</v>
      </c>
      <c r="CU226" s="162">
        <v>44166</v>
      </c>
      <c r="CV226" s="162">
        <v>44197</v>
      </c>
      <c r="CW226" s="162">
        <v>44228</v>
      </c>
      <c r="CX226" s="162">
        <v>44256</v>
      </c>
      <c r="CY226" s="162">
        <v>44287</v>
      </c>
      <c r="CZ226" s="162">
        <v>44317</v>
      </c>
      <c r="DA226" s="162">
        <v>44348</v>
      </c>
      <c r="DB226" s="162">
        <v>44378</v>
      </c>
      <c r="DC226" s="162">
        <v>44409</v>
      </c>
      <c r="DD226" s="162">
        <v>44440</v>
      </c>
      <c r="DE226" s="162">
        <v>44470</v>
      </c>
      <c r="DF226" s="162">
        <v>44501</v>
      </c>
      <c r="DG226" s="162">
        <v>44531</v>
      </c>
      <c r="DH226" s="162">
        <v>44562</v>
      </c>
      <c r="DI226" s="162">
        <v>44593</v>
      </c>
      <c r="DJ226" s="162">
        <v>44621</v>
      </c>
      <c r="DK226" s="162">
        <v>44652</v>
      </c>
      <c r="DL226" s="162">
        <v>44682</v>
      </c>
      <c r="DM226" s="162">
        <v>44713</v>
      </c>
      <c r="DN226" s="162">
        <v>44743</v>
      </c>
      <c r="DO226" s="162">
        <v>44774</v>
      </c>
      <c r="DP226" s="162">
        <v>44805</v>
      </c>
      <c r="DQ226" s="162">
        <v>44835</v>
      </c>
      <c r="DR226" s="162">
        <v>44866</v>
      </c>
      <c r="DS226" s="162">
        <v>44896</v>
      </c>
      <c r="DT226" s="162">
        <v>44927</v>
      </c>
      <c r="DU226" s="162">
        <v>44958</v>
      </c>
      <c r="DV226" s="162">
        <v>44986</v>
      </c>
      <c r="DW226" s="162">
        <v>45017</v>
      </c>
      <c r="DX226" s="162">
        <v>45047</v>
      </c>
      <c r="DY226" s="162">
        <v>45078</v>
      </c>
      <c r="DZ226" s="162">
        <v>45108</v>
      </c>
      <c r="EA226" s="162">
        <v>45139</v>
      </c>
      <c r="EB226" s="162">
        <v>45170</v>
      </c>
      <c r="EC226" s="162">
        <v>45200</v>
      </c>
      <c r="ED226" s="162">
        <v>45231</v>
      </c>
      <c r="EE226" s="162">
        <v>45261</v>
      </c>
      <c r="EF226" s="162">
        <v>45292</v>
      </c>
      <c r="EG226" s="162">
        <v>45323</v>
      </c>
      <c r="EH226" s="162">
        <v>45352</v>
      </c>
      <c r="EI226" s="162">
        <v>45383</v>
      </c>
      <c r="EJ226" s="162">
        <v>45413</v>
      </c>
      <c r="EK226" s="162">
        <v>45444</v>
      </c>
      <c r="EL226" s="162">
        <v>45474</v>
      </c>
      <c r="EM226" s="162">
        <v>45505</v>
      </c>
      <c r="EN226" s="162">
        <v>45536</v>
      </c>
      <c r="EO226" s="162">
        <v>45566</v>
      </c>
      <c r="EP226" s="162">
        <v>45597</v>
      </c>
      <c r="EQ226" s="162">
        <v>45627</v>
      </c>
      <c r="ER226" s="162">
        <v>45658</v>
      </c>
      <c r="ES226" s="162">
        <v>45689</v>
      </c>
      <c r="ET226" s="162">
        <v>45717</v>
      </c>
      <c r="EU226" s="162">
        <v>45748</v>
      </c>
      <c r="EV226" s="162">
        <v>45778</v>
      </c>
      <c r="EW226" s="162">
        <v>45809</v>
      </c>
      <c r="EX226" s="162">
        <v>45839</v>
      </c>
      <c r="EY226" s="162">
        <v>45870</v>
      </c>
      <c r="EZ226" s="162">
        <v>45901</v>
      </c>
      <c r="FA226" s="162">
        <v>45931</v>
      </c>
      <c r="FB226" s="162">
        <v>45962</v>
      </c>
      <c r="FC226" s="162">
        <v>45992</v>
      </c>
      <c r="FD226" s="162">
        <v>46023</v>
      </c>
      <c r="FE226" s="162">
        <v>46054</v>
      </c>
      <c r="FF226" s="162">
        <v>46082</v>
      </c>
      <c r="FG226" s="162">
        <v>46113</v>
      </c>
      <c r="FH226" s="162">
        <v>46143</v>
      </c>
      <c r="FI226" s="162">
        <v>46174</v>
      </c>
      <c r="FJ226" s="162">
        <v>46204</v>
      </c>
      <c r="FK226" s="162">
        <v>46235</v>
      </c>
      <c r="FL226" s="162">
        <v>46266</v>
      </c>
      <c r="FM226" s="162">
        <v>46296</v>
      </c>
      <c r="FN226" s="162">
        <v>46327</v>
      </c>
      <c r="FO226" s="162">
        <v>46357</v>
      </c>
      <c r="FP226" s="162">
        <v>46388</v>
      </c>
      <c r="FQ226" s="162">
        <v>46419</v>
      </c>
      <c r="FR226" s="162">
        <v>46447</v>
      </c>
      <c r="FS226" s="162">
        <v>46478</v>
      </c>
      <c r="FT226" s="162">
        <v>46508</v>
      </c>
      <c r="FU226" s="162">
        <v>46539</v>
      </c>
      <c r="FV226" s="162">
        <v>46569</v>
      </c>
      <c r="FW226" s="162">
        <v>46600</v>
      </c>
      <c r="FX226" s="162">
        <v>46631</v>
      </c>
      <c r="FY226" s="162">
        <v>46661</v>
      </c>
      <c r="FZ226" s="162">
        <v>46692</v>
      </c>
      <c r="GA226" s="162">
        <v>46722</v>
      </c>
    </row>
    <row r="227" spans="2:183">
      <c r="B227" s="75" t="s">
        <v>8</v>
      </c>
      <c r="C227" s="163" t="s">
        <v>34</v>
      </c>
      <c r="D227" s="164">
        <v>223</v>
      </c>
      <c r="E227" s="165">
        <v>223</v>
      </c>
      <c r="F227" s="165">
        <v>223</v>
      </c>
      <c r="G227" s="165">
        <v>223</v>
      </c>
      <c r="H227" s="165">
        <v>223</v>
      </c>
      <c r="I227" s="165">
        <v>223</v>
      </c>
      <c r="J227" s="165">
        <v>223</v>
      </c>
      <c r="K227" s="165">
        <v>223</v>
      </c>
      <c r="L227" s="165">
        <v>223</v>
      </c>
      <c r="M227" s="165">
        <v>223</v>
      </c>
      <c r="N227" s="165">
        <v>223</v>
      </c>
      <c r="O227" s="165">
        <v>223</v>
      </c>
      <c r="P227" s="165">
        <v>223</v>
      </c>
      <c r="Q227" s="165">
        <v>223</v>
      </c>
      <c r="R227" s="165">
        <v>223</v>
      </c>
      <c r="S227" s="165">
        <v>223</v>
      </c>
      <c r="T227" s="165">
        <v>223</v>
      </c>
      <c r="U227" s="165">
        <v>223</v>
      </c>
      <c r="V227" s="165">
        <v>223</v>
      </c>
      <c r="W227" s="165">
        <v>223</v>
      </c>
      <c r="X227" s="165">
        <v>223</v>
      </c>
      <c r="Y227" s="165">
        <v>223</v>
      </c>
      <c r="Z227" s="165">
        <v>223</v>
      </c>
      <c r="AA227" s="165">
        <v>223</v>
      </c>
      <c r="AB227" s="165">
        <v>223</v>
      </c>
      <c r="AC227" s="165">
        <v>223</v>
      </c>
      <c r="AD227" s="165">
        <v>223</v>
      </c>
      <c r="AE227" s="165">
        <v>223</v>
      </c>
      <c r="AF227" s="165">
        <v>223</v>
      </c>
      <c r="AG227" s="165">
        <v>223</v>
      </c>
      <c r="AH227" s="165">
        <v>223</v>
      </c>
      <c r="AI227" s="165">
        <v>223</v>
      </c>
      <c r="AJ227" s="165">
        <v>223</v>
      </c>
      <c r="AK227" s="165">
        <v>223</v>
      </c>
      <c r="AL227" s="165">
        <v>223</v>
      </c>
      <c r="AM227" s="165">
        <v>223</v>
      </c>
      <c r="AN227" s="165">
        <v>223</v>
      </c>
      <c r="AO227" s="165">
        <v>223</v>
      </c>
      <c r="AP227" s="165">
        <v>223</v>
      </c>
      <c r="AQ227" s="165">
        <v>223</v>
      </c>
      <c r="AR227" s="165">
        <v>223</v>
      </c>
      <c r="AS227" s="165">
        <v>223</v>
      </c>
      <c r="AT227" s="165">
        <v>223</v>
      </c>
      <c r="AU227" s="165">
        <v>223</v>
      </c>
      <c r="AV227" s="165">
        <v>223</v>
      </c>
      <c r="AW227" s="165">
        <v>223</v>
      </c>
      <c r="AX227" s="165">
        <v>223</v>
      </c>
      <c r="AY227" s="165">
        <v>223</v>
      </c>
      <c r="AZ227" s="165">
        <v>223</v>
      </c>
      <c r="BA227" s="165">
        <v>223</v>
      </c>
      <c r="BB227" s="165">
        <v>223</v>
      </c>
      <c r="BC227" s="165">
        <v>223</v>
      </c>
      <c r="BD227" s="165">
        <v>223</v>
      </c>
      <c r="BE227" s="165">
        <v>223</v>
      </c>
      <c r="BF227" s="165">
        <v>223</v>
      </c>
      <c r="BG227" s="165">
        <v>223</v>
      </c>
      <c r="BH227" s="165">
        <v>223</v>
      </c>
      <c r="BI227" s="165">
        <v>223</v>
      </c>
      <c r="BJ227" s="165">
        <v>223</v>
      </c>
      <c r="BK227" s="165">
        <v>223</v>
      </c>
      <c r="BL227" s="165">
        <v>223</v>
      </c>
      <c r="BM227" s="165">
        <v>223</v>
      </c>
      <c r="BN227" s="165">
        <v>223</v>
      </c>
      <c r="BO227" s="165">
        <v>223</v>
      </c>
      <c r="BP227" s="165">
        <v>223</v>
      </c>
      <c r="BQ227" s="165">
        <v>223</v>
      </c>
      <c r="BR227" s="165">
        <v>223</v>
      </c>
      <c r="BS227" s="165">
        <v>223</v>
      </c>
      <c r="BT227" s="165">
        <v>223</v>
      </c>
      <c r="BU227" s="165">
        <v>223</v>
      </c>
      <c r="BV227" s="165">
        <v>223</v>
      </c>
      <c r="BW227" s="165">
        <v>223</v>
      </c>
      <c r="BX227" s="165">
        <v>223</v>
      </c>
      <c r="BY227" s="165">
        <v>223</v>
      </c>
      <c r="BZ227" s="165">
        <v>223</v>
      </c>
      <c r="CA227" s="165">
        <v>223</v>
      </c>
      <c r="CB227" s="165">
        <v>223</v>
      </c>
      <c r="CC227" s="165">
        <v>223</v>
      </c>
      <c r="CD227" s="165">
        <v>223</v>
      </c>
      <c r="CE227" s="165">
        <v>223</v>
      </c>
      <c r="CF227" s="165">
        <v>223</v>
      </c>
      <c r="CG227" s="165">
        <v>223</v>
      </c>
      <c r="CH227" s="165">
        <v>223</v>
      </c>
      <c r="CI227" s="165">
        <v>223</v>
      </c>
      <c r="CJ227" s="165">
        <v>223</v>
      </c>
      <c r="CK227" s="165">
        <v>223</v>
      </c>
      <c r="CL227" s="165">
        <v>223</v>
      </c>
      <c r="CM227" s="165">
        <v>223</v>
      </c>
      <c r="CN227" s="165">
        <v>223</v>
      </c>
      <c r="CO227" s="165">
        <v>223</v>
      </c>
      <c r="CP227" s="165">
        <v>223</v>
      </c>
      <c r="CQ227" s="165">
        <v>223</v>
      </c>
      <c r="CR227" s="165">
        <v>223</v>
      </c>
      <c r="CS227" s="165">
        <v>223</v>
      </c>
      <c r="CT227" s="165">
        <v>223</v>
      </c>
      <c r="CU227" s="165">
        <v>223</v>
      </c>
      <c r="CV227" s="165">
        <v>223</v>
      </c>
      <c r="CW227" s="165">
        <v>223</v>
      </c>
      <c r="CX227" s="165">
        <v>223</v>
      </c>
      <c r="CY227" s="165">
        <v>223</v>
      </c>
      <c r="CZ227" s="165">
        <v>223</v>
      </c>
      <c r="DA227" s="165">
        <v>223</v>
      </c>
      <c r="DB227" s="165">
        <v>223</v>
      </c>
      <c r="DC227" s="165">
        <v>223</v>
      </c>
      <c r="DD227" s="165">
        <v>223</v>
      </c>
      <c r="DE227" s="165">
        <v>223</v>
      </c>
      <c r="DF227" s="165">
        <v>223</v>
      </c>
      <c r="DG227" s="165">
        <v>223</v>
      </c>
      <c r="DH227" s="165">
        <v>223</v>
      </c>
      <c r="DI227" s="165">
        <v>223</v>
      </c>
      <c r="DJ227" s="165">
        <v>223</v>
      </c>
      <c r="DK227" s="165">
        <v>223</v>
      </c>
      <c r="DL227" s="165">
        <v>223</v>
      </c>
      <c r="DM227" s="165">
        <v>223</v>
      </c>
      <c r="DN227" s="165">
        <v>223</v>
      </c>
      <c r="DO227" s="165">
        <v>223</v>
      </c>
      <c r="DP227" s="165">
        <v>223</v>
      </c>
      <c r="DQ227" s="165">
        <v>223</v>
      </c>
      <c r="DR227" s="165">
        <v>223</v>
      </c>
      <c r="DS227" s="165">
        <v>223</v>
      </c>
      <c r="DT227" s="165">
        <v>223</v>
      </c>
      <c r="DU227" s="165">
        <v>223</v>
      </c>
      <c r="DV227" s="165">
        <v>223</v>
      </c>
      <c r="DW227" s="165">
        <v>223</v>
      </c>
      <c r="DX227" s="165">
        <v>223</v>
      </c>
      <c r="DY227" s="165">
        <v>223</v>
      </c>
      <c r="DZ227" s="165">
        <v>223</v>
      </c>
      <c r="EA227" s="165">
        <v>223</v>
      </c>
      <c r="EB227" s="165">
        <v>223</v>
      </c>
      <c r="EC227" s="165">
        <v>223</v>
      </c>
      <c r="ED227" s="165">
        <v>223</v>
      </c>
      <c r="EE227" s="165">
        <v>223</v>
      </c>
      <c r="EF227" s="165">
        <v>223</v>
      </c>
      <c r="EG227" s="165">
        <v>223</v>
      </c>
      <c r="EH227" s="165">
        <v>223</v>
      </c>
      <c r="EI227" s="165">
        <v>223</v>
      </c>
      <c r="EJ227" s="165">
        <v>223</v>
      </c>
      <c r="EK227" s="165">
        <v>223</v>
      </c>
      <c r="EL227" s="165">
        <v>223</v>
      </c>
      <c r="EM227" s="165">
        <v>223</v>
      </c>
      <c r="EN227" s="165">
        <v>223</v>
      </c>
      <c r="EO227" s="165">
        <v>223</v>
      </c>
      <c r="EP227" s="165">
        <v>223</v>
      </c>
      <c r="EQ227" s="165">
        <v>223</v>
      </c>
      <c r="ER227" s="165">
        <v>223</v>
      </c>
      <c r="ES227" s="165">
        <v>223</v>
      </c>
      <c r="ET227" s="165">
        <v>223</v>
      </c>
      <c r="EU227" s="165">
        <v>223</v>
      </c>
      <c r="EV227" s="165">
        <v>223</v>
      </c>
      <c r="EW227" s="165">
        <v>223</v>
      </c>
      <c r="EX227" s="165">
        <v>223</v>
      </c>
      <c r="EY227" s="165">
        <v>223</v>
      </c>
      <c r="EZ227" s="165">
        <v>223</v>
      </c>
      <c r="FA227" s="165">
        <v>223</v>
      </c>
      <c r="FB227" s="165">
        <v>223</v>
      </c>
      <c r="FC227" s="165">
        <v>223</v>
      </c>
      <c r="FD227" s="165">
        <v>223</v>
      </c>
      <c r="FE227" s="165">
        <v>223</v>
      </c>
      <c r="FF227" s="165">
        <v>223</v>
      </c>
      <c r="FG227" s="165">
        <v>223</v>
      </c>
      <c r="FH227" s="165">
        <v>223</v>
      </c>
      <c r="FI227" s="165">
        <v>223</v>
      </c>
      <c r="FJ227" s="165">
        <v>223</v>
      </c>
      <c r="FK227" s="165">
        <v>223</v>
      </c>
      <c r="FL227" s="165">
        <v>223</v>
      </c>
      <c r="FM227" s="165">
        <v>223</v>
      </c>
      <c r="FN227" s="165">
        <v>223</v>
      </c>
      <c r="FO227" s="165">
        <v>223</v>
      </c>
      <c r="FP227" s="165">
        <v>223</v>
      </c>
      <c r="FQ227" s="165">
        <v>223</v>
      </c>
      <c r="FR227" s="165">
        <v>223</v>
      </c>
      <c r="FS227" s="165">
        <v>223</v>
      </c>
      <c r="FT227" s="165">
        <v>223</v>
      </c>
      <c r="FU227" s="165">
        <v>223</v>
      </c>
      <c r="FV227" s="165">
        <v>223</v>
      </c>
      <c r="FW227" s="165">
        <v>223</v>
      </c>
      <c r="FX227" s="165">
        <v>223</v>
      </c>
      <c r="FY227" s="165">
        <v>223</v>
      </c>
      <c r="FZ227" s="165">
        <v>223</v>
      </c>
      <c r="GA227" s="165">
        <v>223</v>
      </c>
    </row>
    <row r="228" spans="2:183">
      <c r="B228" s="96" t="s">
        <v>8</v>
      </c>
      <c r="C228" s="166" t="s">
        <v>35</v>
      </c>
      <c r="D228" s="167">
        <v>73910.401809954754</v>
      </c>
      <c r="E228" s="168">
        <v>67093.076923076922</v>
      </c>
      <c r="F228" s="168">
        <v>71619.038461538468</v>
      </c>
      <c r="G228" s="168">
        <v>69452.748868778275</v>
      </c>
      <c r="H228" s="168">
        <v>72351.827149321267</v>
      </c>
      <c r="I228" s="168">
        <v>69213.947963800907</v>
      </c>
      <c r="J228" s="168">
        <v>72707.432126696833</v>
      </c>
      <c r="K228" s="168">
        <v>72771.249773755655</v>
      </c>
      <c r="L228" s="168">
        <v>68938.037104072399</v>
      </c>
      <c r="M228" s="168">
        <v>72811.391402714944</v>
      </c>
      <c r="N228" s="168">
        <v>69984.213574660622</v>
      </c>
      <c r="O228" s="168">
        <v>72902.307692307702</v>
      </c>
      <c r="P228" s="168">
        <v>75369.581447963807</v>
      </c>
      <c r="Q228" s="168">
        <v>67716.216289592761</v>
      </c>
      <c r="R228" s="168">
        <v>72115.424434389148</v>
      </c>
      <c r="S228" s="168">
        <v>70335.882352941175</v>
      </c>
      <c r="T228" s="168">
        <v>72632.726244343896</v>
      </c>
      <c r="U228" s="168">
        <v>69650.418552036193</v>
      </c>
      <c r="V228" s="168">
        <v>73080.231674208146</v>
      </c>
      <c r="W228" s="168">
        <v>72892.12126696833</v>
      </c>
      <c r="X228" s="168">
        <v>68861.204524886882</v>
      </c>
      <c r="Y228" s="168">
        <v>72166.827149321267</v>
      </c>
      <c r="Z228" s="168">
        <v>70046.708144796386</v>
      </c>
      <c r="AA228" s="168">
        <v>72303.178733031673</v>
      </c>
      <c r="AB228" s="168">
        <v>72667.398190045249</v>
      </c>
      <c r="AC228" s="168">
        <v>65879.485067873306</v>
      </c>
      <c r="AD228" s="168">
        <v>71354.513574660625</v>
      </c>
      <c r="AE228" s="168">
        <v>23086.382805429865</v>
      </c>
      <c r="AF228" s="168">
        <v>69078.466968325796</v>
      </c>
      <c r="AG228" s="168">
        <v>69855.475113122171</v>
      </c>
      <c r="AH228" s="168">
        <v>72659.134841628955</v>
      </c>
      <c r="AI228" s="168">
        <v>72640.910407239819</v>
      </c>
      <c r="AJ228" s="168">
        <v>67954.180090497728</v>
      </c>
      <c r="AK228" s="168">
        <v>71017.064253393663</v>
      </c>
      <c r="AL228" s="168">
        <v>68959.824434389142</v>
      </c>
      <c r="AM228" s="168">
        <v>70449.954751131227</v>
      </c>
      <c r="AN228" s="168">
        <v>72013.902714932134</v>
      </c>
      <c r="AO228" s="168">
        <v>68148.795475113118</v>
      </c>
      <c r="AP228" s="168">
        <v>70947.963800904981</v>
      </c>
      <c r="AQ228" s="168">
        <v>67824.751131221725</v>
      </c>
      <c r="AR228" s="168">
        <v>71362.907239819004</v>
      </c>
      <c r="AS228" s="168">
        <v>69841.498642533945</v>
      </c>
      <c r="AT228" s="168">
        <v>72430.36199095023</v>
      </c>
      <c r="AU228" s="168">
        <v>72985.944796380092</v>
      </c>
      <c r="AV228" s="168">
        <v>68544.406334841624</v>
      </c>
      <c r="AW228" s="168">
        <v>71025.565610859718</v>
      </c>
      <c r="AX228" s="168">
        <v>68938.99909502262</v>
      </c>
      <c r="AY228" s="168">
        <v>70328.682352941163</v>
      </c>
      <c r="AZ228" s="168">
        <v>72363.687782805428</v>
      </c>
      <c r="BA228" s="168">
        <v>66005.503167420815</v>
      </c>
      <c r="BB228" s="168">
        <v>38986.900452488691</v>
      </c>
      <c r="BC228" s="168">
        <v>51642.319004524885</v>
      </c>
      <c r="BD228" s="168">
        <v>70998.478733031676</v>
      </c>
      <c r="BE228" s="168">
        <v>69291.142533936654</v>
      </c>
      <c r="BF228" s="168">
        <v>72301.414027149323</v>
      </c>
      <c r="BG228" s="168">
        <v>72941.968325791851</v>
      </c>
      <c r="BH228" s="168">
        <v>67706.346153846156</v>
      </c>
      <c r="BI228" s="168">
        <v>70918.416289592758</v>
      </c>
      <c r="BJ228" s="168">
        <v>68146.48778280543</v>
      </c>
      <c r="BK228" s="168">
        <v>70099.411764705888</v>
      </c>
      <c r="BL228" s="168">
        <v>72772.822624434382</v>
      </c>
      <c r="BM228" s="168">
        <v>66572.443438914037</v>
      </c>
      <c r="BN228" s="168">
        <v>70967.737556561086</v>
      </c>
      <c r="BO228" s="168">
        <v>68593.823529411762</v>
      </c>
      <c r="BP228" s="168">
        <v>72147.946606334837</v>
      </c>
      <c r="BQ228" s="168">
        <v>70307.732126696836</v>
      </c>
      <c r="BR228" s="168">
        <v>73825.175565610858</v>
      </c>
      <c r="BS228" s="168">
        <v>74282.941176470587</v>
      </c>
      <c r="BT228" s="168">
        <v>69458.727601809951</v>
      </c>
      <c r="BU228" s="168">
        <v>73306.402714932134</v>
      </c>
      <c r="BV228" s="168">
        <v>71317.290497737558</v>
      </c>
      <c r="BW228" s="168">
        <v>74059.62081447964</v>
      </c>
      <c r="BX228" s="168">
        <v>76290.39004524886</v>
      </c>
      <c r="BY228" s="168">
        <v>54878.755656108595</v>
      </c>
      <c r="BZ228" s="168">
        <v>0</v>
      </c>
      <c r="CA228" s="168">
        <v>31442.929864253394</v>
      </c>
      <c r="CB228" s="168">
        <v>74715.418552036193</v>
      </c>
      <c r="CC228" s="168">
        <v>71982.8</v>
      </c>
      <c r="CD228" s="168">
        <v>76603.088235294112</v>
      </c>
      <c r="CE228" s="168">
        <v>77010.101809954751</v>
      </c>
      <c r="CF228" s="168">
        <v>73362.958371040717</v>
      </c>
      <c r="CG228" s="168">
        <v>76239.660633484164</v>
      </c>
      <c r="CH228" s="168">
        <v>75894.180090497728</v>
      </c>
      <c r="CI228" s="168">
        <v>78715.950226244342</v>
      </c>
      <c r="CJ228" s="168">
        <v>78561.436651583717</v>
      </c>
      <c r="CK228" s="168">
        <v>73530.412669683268</v>
      </c>
      <c r="CL228" s="168">
        <v>78258.778280542989</v>
      </c>
      <c r="CM228" s="168">
        <v>74025.560180995482</v>
      </c>
      <c r="CN228" s="168">
        <v>75386.306787330308</v>
      </c>
      <c r="CO228" s="168">
        <v>73780.6334841629</v>
      </c>
      <c r="CP228" s="168">
        <v>77012.87873303167</v>
      </c>
      <c r="CQ228" s="168">
        <v>77028.223981900461</v>
      </c>
      <c r="CR228" s="168">
        <v>73486.074660633487</v>
      </c>
      <c r="CS228" s="168">
        <v>76464.242081447956</v>
      </c>
      <c r="CT228" s="168">
        <v>75092.466063348416</v>
      </c>
      <c r="CU228" s="168">
        <v>78200.429864253383</v>
      </c>
      <c r="CV228" s="168">
        <v>78513.127601809945</v>
      </c>
      <c r="CW228" s="168">
        <v>48400.005429864257</v>
      </c>
      <c r="CX228" s="168">
        <v>48123.104977375573</v>
      </c>
      <c r="CY228" s="168">
        <v>73749.994570135736</v>
      </c>
      <c r="CZ228" s="168">
        <v>75740.650678733029</v>
      </c>
      <c r="DA228" s="168">
        <v>74102.845248868776</v>
      </c>
      <c r="DB228" s="168">
        <v>77039.852941176476</v>
      </c>
      <c r="DC228" s="168">
        <v>77702.969230769231</v>
      </c>
      <c r="DD228" s="168">
        <v>73326.860633484175</v>
      </c>
      <c r="DE228" s="168">
        <v>76495.424434389148</v>
      </c>
      <c r="DF228" s="168">
        <v>75863.783710407239</v>
      </c>
      <c r="DG228" s="168">
        <v>77623.676470588238</v>
      </c>
      <c r="DH228" s="168">
        <v>78593.071493212672</v>
      </c>
      <c r="DI228" s="168">
        <v>71174.700452488687</v>
      </c>
      <c r="DJ228" s="168">
        <v>78363.478733031676</v>
      </c>
      <c r="DK228" s="168">
        <v>73740.163800904978</v>
      </c>
      <c r="DL228" s="168">
        <v>75721.261538461535</v>
      </c>
      <c r="DM228" s="168">
        <v>74153.62533936651</v>
      </c>
      <c r="DN228" s="168">
        <v>77507.895927601814</v>
      </c>
      <c r="DO228" s="168">
        <v>77945.62217194571</v>
      </c>
      <c r="DP228" s="168">
        <v>73242.952488687777</v>
      </c>
      <c r="DQ228" s="168">
        <v>76995.248868778275</v>
      </c>
      <c r="DR228" s="168">
        <v>75971.221719457011</v>
      </c>
      <c r="DS228" s="168">
        <v>77791.419909502263</v>
      </c>
      <c r="DT228" s="168">
        <v>78487.624434389145</v>
      </c>
      <c r="DU228" s="168">
        <v>71023.359728506795</v>
      </c>
      <c r="DV228" s="168">
        <v>60064.185520361993</v>
      </c>
      <c r="DW228" s="168">
        <v>39412.68371040724</v>
      </c>
      <c r="DX228" s="168">
        <v>75622.828054298632</v>
      </c>
      <c r="DY228" s="168">
        <v>73522.154751131224</v>
      </c>
      <c r="DZ228" s="168">
        <v>77388.190045248863</v>
      </c>
      <c r="EA228" s="168">
        <v>77226.085972850677</v>
      </c>
      <c r="EB228" s="168">
        <v>73243.501357466055</v>
      </c>
      <c r="EC228" s="168">
        <v>76329.932126696833</v>
      </c>
      <c r="ED228" s="168">
        <v>75184.168325791848</v>
      </c>
      <c r="EE228" s="168">
        <v>77547.211764705877</v>
      </c>
      <c r="EF228" s="168">
        <v>78511.306787330308</v>
      </c>
      <c r="EG228" s="168">
        <v>73652.251131221725</v>
      </c>
      <c r="EH228" s="168">
        <v>77580.678733031673</v>
      </c>
      <c r="EI228" s="168">
        <v>73982.471493212666</v>
      </c>
      <c r="EJ228" s="168">
        <v>75549.061085972848</v>
      </c>
      <c r="EK228" s="168">
        <v>73625.480542986421</v>
      </c>
      <c r="EL228" s="168">
        <v>77627.081447963807</v>
      </c>
      <c r="EM228" s="168">
        <v>77468.964705882361</v>
      </c>
      <c r="EN228" s="168">
        <v>73601.187782805428</v>
      </c>
      <c r="EO228" s="168">
        <v>76118.62533936651</v>
      </c>
      <c r="EP228" s="168">
        <v>75197.064253393663</v>
      </c>
      <c r="EQ228" s="168">
        <v>77859.524886877829</v>
      </c>
      <c r="ER228" s="168">
        <v>78005.424434389148</v>
      </c>
      <c r="ES228" s="168">
        <v>70600.531674208149</v>
      </c>
      <c r="ET228" s="168">
        <v>52086.352036199096</v>
      </c>
      <c r="EU228" s="168">
        <v>45963.221266968321</v>
      </c>
      <c r="EV228" s="168">
        <v>75009.417194570138</v>
      </c>
      <c r="EW228" s="168">
        <v>73082.302262443438</v>
      </c>
      <c r="EX228" s="168">
        <v>77116.928506787328</v>
      </c>
      <c r="EY228" s="168">
        <v>76918.608597285056</v>
      </c>
      <c r="EZ228" s="168">
        <v>72439.219457013576</v>
      </c>
      <c r="FA228" s="168">
        <v>75294.202714932122</v>
      </c>
      <c r="FB228" s="168">
        <v>74543.020361990944</v>
      </c>
      <c r="FC228" s="168">
        <v>77280.701357466052</v>
      </c>
      <c r="FD228" s="168">
        <v>76418.116742081445</v>
      </c>
      <c r="FE228" s="168">
        <v>69172.980995475111</v>
      </c>
      <c r="FF228" s="168">
        <v>75399.711312217187</v>
      </c>
      <c r="FG228" s="168">
        <v>72008.857466063346</v>
      </c>
      <c r="FH228" s="168">
        <v>74122.969230769231</v>
      </c>
      <c r="FI228" s="168">
        <v>72555.887782805425</v>
      </c>
      <c r="FJ228" s="168">
        <v>76374.920814479628</v>
      </c>
      <c r="FK228" s="168">
        <v>76419.858823529401</v>
      </c>
      <c r="FL228" s="168">
        <v>72124.666063348413</v>
      </c>
      <c r="FM228" s="168">
        <v>74805.701357466052</v>
      </c>
      <c r="FN228" s="168">
        <v>73520.938914027152</v>
      </c>
      <c r="FO228" s="168">
        <v>76511.527149321279</v>
      </c>
      <c r="FP228" s="168">
        <v>75994.604072398186</v>
      </c>
      <c r="FQ228" s="168">
        <v>69032.438009049773</v>
      </c>
      <c r="FR228" s="168">
        <v>74920.990045248865</v>
      </c>
      <c r="FS228" s="168">
        <v>72177.748868778275</v>
      </c>
      <c r="FT228" s="168">
        <v>73576.600904977386</v>
      </c>
      <c r="FU228" s="168">
        <v>71723.789592760178</v>
      </c>
      <c r="FV228" s="168">
        <v>76149.428959276018</v>
      </c>
      <c r="FW228" s="168">
        <v>75321.317647058837</v>
      </c>
      <c r="FX228" s="168">
        <v>57230.560180995475</v>
      </c>
      <c r="FY228" s="168">
        <v>0</v>
      </c>
      <c r="FZ228" s="168">
        <v>31492.118099547512</v>
      </c>
      <c r="GA228" s="168">
        <v>76661.187782805428</v>
      </c>
    </row>
    <row r="229" spans="2:183">
      <c r="B229" s="96" t="s">
        <v>8</v>
      </c>
      <c r="C229" s="166" t="s">
        <v>36</v>
      </c>
      <c r="D229" s="169">
        <v>146781</v>
      </c>
      <c r="E229" s="170">
        <v>133265</v>
      </c>
      <c r="F229" s="170">
        <v>141706</v>
      </c>
      <c r="G229" s="170">
        <v>137432.98000000001</v>
      </c>
      <c r="H229" s="170">
        <v>143300</v>
      </c>
      <c r="I229" s="170">
        <v>136914</v>
      </c>
      <c r="J229" s="170">
        <v>144003</v>
      </c>
      <c r="K229" s="170">
        <v>144196</v>
      </c>
      <c r="L229" s="170">
        <v>136287.98000000001</v>
      </c>
      <c r="M229" s="170">
        <v>144319</v>
      </c>
      <c r="N229" s="170">
        <v>138584</v>
      </c>
      <c r="O229" s="170">
        <v>144518</v>
      </c>
      <c r="P229" s="170">
        <v>149918</v>
      </c>
      <c r="Q229" s="170">
        <v>134674</v>
      </c>
      <c r="R229" s="170">
        <v>142823</v>
      </c>
      <c r="S229" s="170">
        <v>139331</v>
      </c>
      <c r="T229" s="170">
        <v>143934</v>
      </c>
      <c r="U229" s="170">
        <v>137871.98000000001</v>
      </c>
      <c r="V229" s="170">
        <v>144843</v>
      </c>
      <c r="W229" s="170">
        <v>144444</v>
      </c>
      <c r="X229" s="170">
        <v>136119.98000000001</v>
      </c>
      <c r="Y229" s="170">
        <v>142869</v>
      </c>
      <c r="Z229" s="170">
        <v>138712</v>
      </c>
      <c r="AA229" s="170">
        <v>143222</v>
      </c>
      <c r="AB229" s="170">
        <v>144057</v>
      </c>
      <c r="AC229" s="170">
        <v>130590</v>
      </c>
      <c r="AD229" s="170">
        <v>141118</v>
      </c>
      <c r="AE229" s="170">
        <v>45653</v>
      </c>
      <c r="AF229" s="170">
        <v>136635</v>
      </c>
      <c r="AG229" s="170">
        <v>138321.98000000001</v>
      </c>
      <c r="AH229" s="170">
        <v>143931</v>
      </c>
      <c r="AI229" s="170">
        <v>143910</v>
      </c>
      <c r="AJ229" s="170">
        <v>134140</v>
      </c>
      <c r="AK229" s="170">
        <v>140378</v>
      </c>
      <c r="AL229" s="170">
        <v>136382.98000000001</v>
      </c>
      <c r="AM229" s="170">
        <v>139231</v>
      </c>
      <c r="AN229" s="170">
        <v>142569</v>
      </c>
      <c r="AO229" s="170">
        <v>135055.48000000001</v>
      </c>
      <c r="AP229" s="170">
        <v>140221</v>
      </c>
      <c r="AQ229" s="170">
        <v>133876</v>
      </c>
      <c r="AR229" s="170">
        <v>141156</v>
      </c>
      <c r="AS229" s="170">
        <v>138290</v>
      </c>
      <c r="AT229" s="170">
        <v>143450</v>
      </c>
      <c r="AU229" s="170">
        <v>144661</v>
      </c>
      <c r="AV229" s="170">
        <v>135430</v>
      </c>
      <c r="AW229" s="170">
        <v>140398</v>
      </c>
      <c r="AX229" s="170">
        <v>136378</v>
      </c>
      <c r="AY229" s="170">
        <v>138919</v>
      </c>
      <c r="AZ229" s="170">
        <v>143337</v>
      </c>
      <c r="BA229" s="170">
        <v>130859</v>
      </c>
      <c r="BB229" s="170">
        <v>77062.5</v>
      </c>
      <c r="BC229" s="170">
        <v>101848.5</v>
      </c>
      <c r="BD229" s="170">
        <v>140367</v>
      </c>
      <c r="BE229" s="170">
        <v>137086</v>
      </c>
      <c r="BF229" s="170">
        <v>143143</v>
      </c>
      <c r="BG229" s="170">
        <v>144568</v>
      </c>
      <c r="BH229" s="170">
        <v>133600</v>
      </c>
      <c r="BI229" s="170">
        <v>140137</v>
      </c>
      <c r="BJ229" s="170">
        <v>134659</v>
      </c>
      <c r="BK229" s="170">
        <v>138404</v>
      </c>
      <c r="BL229" s="170">
        <v>144230</v>
      </c>
      <c r="BM229" s="170">
        <v>132097</v>
      </c>
      <c r="BN229" s="170">
        <v>140258</v>
      </c>
      <c r="BO229" s="170">
        <v>135521.98000000001</v>
      </c>
      <c r="BP229" s="170">
        <v>142822</v>
      </c>
      <c r="BQ229" s="170">
        <v>139278</v>
      </c>
      <c r="BR229" s="170">
        <v>146491</v>
      </c>
      <c r="BS229" s="170">
        <v>147447</v>
      </c>
      <c r="BT229" s="170">
        <v>137448</v>
      </c>
      <c r="BU229" s="170">
        <v>145364</v>
      </c>
      <c r="BV229" s="170">
        <v>141660</v>
      </c>
      <c r="BW229" s="170">
        <v>147123</v>
      </c>
      <c r="BX229" s="170">
        <v>152002</v>
      </c>
      <c r="BY229" s="170">
        <v>109381</v>
      </c>
      <c r="BZ229" s="170">
        <v>0</v>
      </c>
      <c r="CA229" s="170">
        <v>62481</v>
      </c>
      <c r="CB229" s="170">
        <v>148422</v>
      </c>
      <c r="CC229" s="170">
        <v>142850</v>
      </c>
      <c r="CD229" s="170">
        <v>152456</v>
      </c>
      <c r="CE229" s="170">
        <v>153352</v>
      </c>
      <c r="CF229" s="170">
        <v>145921.98000000001</v>
      </c>
      <c r="CG229" s="170">
        <v>151843</v>
      </c>
      <c r="CH229" s="170">
        <v>151370</v>
      </c>
      <c r="CI229" s="170">
        <v>157089</v>
      </c>
      <c r="CJ229" s="170">
        <v>158314</v>
      </c>
      <c r="CK229" s="170">
        <v>148221.5</v>
      </c>
      <c r="CL229" s="170">
        <v>157712</v>
      </c>
      <c r="CM229" s="170">
        <v>148920</v>
      </c>
      <c r="CN229" s="170">
        <v>151400</v>
      </c>
      <c r="CO229" s="170">
        <v>148336.98000000001</v>
      </c>
      <c r="CP229" s="170">
        <v>154920</v>
      </c>
      <c r="CQ229" s="170">
        <v>154924</v>
      </c>
      <c r="CR229" s="170">
        <v>147685</v>
      </c>
      <c r="CS229" s="170">
        <v>153791</v>
      </c>
      <c r="CT229" s="170">
        <v>151119.98000000001</v>
      </c>
      <c r="CU229" s="170">
        <v>157516</v>
      </c>
      <c r="CV229" s="170">
        <v>157438</v>
      </c>
      <c r="CW229" s="170">
        <v>97089.5</v>
      </c>
      <c r="CX229" s="170">
        <v>96475.49</v>
      </c>
      <c r="CY229" s="170">
        <v>147534</v>
      </c>
      <c r="CZ229" s="170">
        <v>151429</v>
      </c>
      <c r="DA229" s="170">
        <v>148257</v>
      </c>
      <c r="DB229" s="170">
        <v>154182</v>
      </c>
      <c r="DC229" s="170">
        <v>155632</v>
      </c>
      <c r="DD229" s="170">
        <v>146568</v>
      </c>
      <c r="DE229" s="170">
        <v>153098</v>
      </c>
      <c r="DF229" s="170">
        <v>152088.98000000001</v>
      </c>
      <c r="DG229" s="170">
        <v>155493</v>
      </c>
      <c r="DH229" s="170">
        <v>156837</v>
      </c>
      <c r="DI229" s="170">
        <v>142043</v>
      </c>
      <c r="DJ229" s="170">
        <v>156376</v>
      </c>
      <c r="DK229" s="170">
        <v>146828</v>
      </c>
      <c r="DL229" s="170">
        <v>150619</v>
      </c>
      <c r="DM229" s="170">
        <v>147665</v>
      </c>
      <c r="DN229" s="170">
        <v>154454</v>
      </c>
      <c r="DO229" s="170">
        <v>155410</v>
      </c>
      <c r="DP229" s="170">
        <v>145654</v>
      </c>
      <c r="DQ229" s="170">
        <v>153439</v>
      </c>
      <c r="DR229" s="170">
        <v>151565</v>
      </c>
      <c r="DS229" s="170">
        <v>155097</v>
      </c>
      <c r="DT229" s="170">
        <v>156592</v>
      </c>
      <c r="DU229" s="170">
        <v>141718</v>
      </c>
      <c r="DV229" s="170">
        <v>119779</v>
      </c>
      <c r="DW229" s="170">
        <v>78493</v>
      </c>
      <c r="DX229" s="170">
        <v>150403</v>
      </c>
      <c r="DY229" s="170">
        <v>146258</v>
      </c>
      <c r="DZ229" s="170">
        <v>154184</v>
      </c>
      <c r="EA229" s="170">
        <v>153895</v>
      </c>
      <c r="EB229" s="170">
        <v>145654</v>
      </c>
      <c r="EC229" s="170">
        <v>152022</v>
      </c>
      <c r="ED229" s="170">
        <v>149886</v>
      </c>
      <c r="EE229" s="170">
        <v>154550</v>
      </c>
      <c r="EF229" s="170">
        <v>156652</v>
      </c>
      <c r="EG229" s="170">
        <v>146980.5</v>
      </c>
      <c r="EH229" s="170">
        <v>154714</v>
      </c>
      <c r="EI229" s="170">
        <v>147356.98000000001</v>
      </c>
      <c r="EJ229" s="170">
        <v>150237</v>
      </c>
      <c r="EK229" s="170">
        <v>146508</v>
      </c>
      <c r="EL229" s="170">
        <v>154705</v>
      </c>
      <c r="EM229" s="170">
        <v>154379</v>
      </c>
      <c r="EN229" s="170">
        <v>146439.98000000001</v>
      </c>
      <c r="EO229" s="170">
        <v>151544</v>
      </c>
      <c r="EP229" s="170">
        <v>149922</v>
      </c>
      <c r="EQ229" s="170">
        <v>155236</v>
      </c>
      <c r="ER229" s="170">
        <v>155569</v>
      </c>
      <c r="ES229" s="170">
        <v>140828</v>
      </c>
      <c r="ET229" s="170">
        <v>103797.49</v>
      </c>
      <c r="EU229" s="170">
        <v>91315.5</v>
      </c>
      <c r="EV229" s="170">
        <v>149069</v>
      </c>
      <c r="EW229" s="170">
        <v>145307.98000000001</v>
      </c>
      <c r="EX229" s="170">
        <v>153588</v>
      </c>
      <c r="EY229" s="170">
        <v>153239</v>
      </c>
      <c r="EZ229" s="170">
        <v>143895.98000000001</v>
      </c>
      <c r="FA229" s="170">
        <v>149712</v>
      </c>
      <c r="FB229" s="170">
        <v>148546</v>
      </c>
      <c r="FC229" s="170">
        <v>153947</v>
      </c>
      <c r="FD229" s="170">
        <v>152215</v>
      </c>
      <c r="FE229" s="170">
        <v>137767</v>
      </c>
      <c r="FF229" s="170">
        <v>149958</v>
      </c>
      <c r="FG229" s="170">
        <v>142964</v>
      </c>
      <c r="FH229" s="170">
        <v>147107</v>
      </c>
      <c r="FI229" s="170">
        <v>144119.98000000001</v>
      </c>
      <c r="FJ229" s="170">
        <v>152048</v>
      </c>
      <c r="FK229" s="170">
        <v>152158</v>
      </c>
      <c r="FL229" s="170">
        <v>143224</v>
      </c>
      <c r="FM229" s="170">
        <v>148656</v>
      </c>
      <c r="FN229" s="170">
        <v>146349.98000000001</v>
      </c>
      <c r="FO229" s="170">
        <v>152329</v>
      </c>
      <c r="FP229" s="170">
        <v>151330</v>
      </c>
      <c r="FQ229" s="170">
        <v>137472</v>
      </c>
      <c r="FR229" s="170">
        <v>148899</v>
      </c>
      <c r="FS229" s="170">
        <v>143314</v>
      </c>
      <c r="FT229" s="170">
        <v>145975</v>
      </c>
      <c r="FU229" s="170">
        <v>142381</v>
      </c>
      <c r="FV229" s="170">
        <v>151567</v>
      </c>
      <c r="FW229" s="170">
        <v>149717</v>
      </c>
      <c r="FX229" s="170">
        <v>113562</v>
      </c>
      <c r="FY229" s="170">
        <v>0</v>
      </c>
      <c r="FZ229" s="170">
        <v>62632</v>
      </c>
      <c r="GA229" s="170">
        <v>152672</v>
      </c>
    </row>
    <row r="230" spans="2:183">
      <c r="B230" s="171" t="s">
        <v>8</v>
      </c>
      <c r="C230" s="172" t="s">
        <v>95</v>
      </c>
      <c r="D230" s="83">
        <v>0.88469188485462169</v>
      </c>
      <c r="E230" s="84">
        <v>0.88928704890027765</v>
      </c>
      <c r="F230" s="84">
        <v>0.85410338010511599</v>
      </c>
      <c r="G230" s="84">
        <v>0.855960264075735</v>
      </c>
      <c r="H230" s="84">
        <v>0.86371088287767006</v>
      </c>
      <c r="I230" s="84">
        <v>0.85272795216741404</v>
      </c>
      <c r="J230" s="84">
        <v>0.86794806885577902</v>
      </c>
      <c r="K230" s="84">
        <v>0.86911133612999658</v>
      </c>
      <c r="L230" s="84">
        <v>0.84882897359242659</v>
      </c>
      <c r="M230" s="84">
        <v>0.86985269299387624</v>
      </c>
      <c r="N230" s="84">
        <v>0.86312904833084203</v>
      </c>
      <c r="O230" s="84">
        <v>0.8710521240175515</v>
      </c>
      <c r="P230" s="84">
        <v>0.90359949852934085</v>
      </c>
      <c r="Q230" s="84">
        <v>0.8986894084988255</v>
      </c>
      <c r="R230" s="84">
        <v>0.86083586479579532</v>
      </c>
      <c r="S230" s="84">
        <v>0.86778151469855502</v>
      </c>
      <c r="T230" s="84">
        <v>0.86753218573701718</v>
      </c>
      <c r="U230" s="84">
        <v>0.85869444444444454</v>
      </c>
      <c r="V230" s="84">
        <v>0.87301099377983504</v>
      </c>
      <c r="W230" s="84">
        <v>0.87060610444090847</v>
      </c>
      <c r="X230" s="84">
        <v>0.8477826357747883</v>
      </c>
      <c r="Y230" s="84">
        <v>0.86111312020830322</v>
      </c>
      <c r="Z230" s="84">
        <v>0.86392625809666168</v>
      </c>
      <c r="AA230" s="84">
        <v>0.86324075413472201</v>
      </c>
      <c r="AB230" s="84">
        <v>0.86827354260089684</v>
      </c>
      <c r="AC230" s="84">
        <v>0.87143657911595129</v>
      </c>
      <c r="AD230" s="84">
        <v>0.85055933265827666</v>
      </c>
      <c r="AE230" s="84">
        <v>0.28433607374190334</v>
      </c>
      <c r="AF230" s="84">
        <v>0.82353898452191521</v>
      </c>
      <c r="AG230" s="84">
        <v>0.8614971350274041</v>
      </c>
      <c r="AH230" s="84">
        <v>0.86751410386228844</v>
      </c>
      <c r="AI230" s="84">
        <v>0.86738753073918706</v>
      </c>
      <c r="AJ230" s="84">
        <v>0.83545092177379177</v>
      </c>
      <c r="AK230" s="84">
        <v>0.84609913689184624</v>
      </c>
      <c r="AL230" s="84">
        <v>0.84942065271549583</v>
      </c>
      <c r="AM230" s="84">
        <v>0.8391858334538792</v>
      </c>
      <c r="AN230" s="84">
        <v>0.85930493273542596</v>
      </c>
      <c r="AO230" s="84">
        <v>0.87015798154734303</v>
      </c>
      <c r="AP230" s="84">
        <v>0.84515285211437385</v>
      </c>
      <c r="AQ230" s="84">
        <v>0.83380667663178876</v>
      </c>
      <c r="AR230" s="84">
        <v>0.8507883697381744</v>
      </c>
      <c r="AS230" s="84">
        <v>0.86129795714997504</v>
      </c>
      <c r="AT230" s="84">
        <v>0.86461497661410869</v>
      </c>
      <c r="AU230" s="84">
        <v>0.87191402671295626</v>
      </c>
      <c r="AV230" s="84">
        <v>0.84348530144494271</v>
      </c>
      <c r="AW230" s="84">
        <v>0.84621968272337145</v>
      </c>
      <c r="AX230" s="84">
        <v>0.84938963627304431</v>
      </c>
      <c r="AY230" s="84">
        <v>0.83730531848208689</v>
      </c>
      <c r="AZ230" s="84">
        <v>0.86393389266599163</v>
      </c>
      <c r="BA230" s="84">
        <v>0.87323163570360884</v>
      </c>
      <c r="BB230" s="84">
        <v>0.46447815709532764</v>
      </c>
      <c r="BC230" s="84">
        <v>0.63433295964125558</v>
      </c>
      <c r="BD230" s="84">
        <v>0.84603283668450746</v>
      </c>
      <c r="BE230" s="84">
        <v>0.85379920279023414</v>
      </c>
      <c r="BF230" s="84">
        <v>0.86276459810019768</v>
      </c>
      <c r="BG230" s="84">
        <v>0.8713534885963643</v>
      </c>
      <c r="BH230" s="84">
        <v>0.83208769307424013</v>
      </c>
      <c r="BI230" s="84">
        <v>0.84464655962196822</v>
      </c>
      <c r="BJ230" s="84">
        <v>0.83868335824613849</v>
      </c>
      <c r="BK230" s="84">
        <v>0.83420126332031441</v>
      </c>
      <c r="BL230" s="84">
        <v>0.86931626404358942</v>
      </c>
      <c r="BM230" s="84">
        <v>0.88149289985052315</v>
      </c>
      <c r="BN230" s="84">
        <v>0.84537586190269542</v>
      </c>
      <c r="BO230" s="84">
        <v>0.84405817140009975</v>
      </c>
      <c r="BP230" s="84">
        <v>0.86082983750421915</v>
      </c>
      <c r="BQ230" s="84">
        <v>0.86745142002989539</v>
      </c>
      <c r="BR230" s="84">
        <v>0.88294397029750715</v>
      </c>
      <c r="BS230" s="84">
        <v>0.88870606104440908</v>
      </c>
      <c r="BT230" s="84">
        <v>0.85605381165919281</v>
      </c>
      <c r="BU230" s="84">
        <v>0.87615121269106511</v>
      </c>
      <c r="BV230" s="84">
        <v>0.88228699551569512</v>
      </c>
      <c r="BW230" s="84">
        <v>0.88675321857370171</v>
      </c>
      <c r="BX230" s="84">
        <v>0.91616037417426111</v>
      </c>
      <c r="BY230" s="84">
        <v>0.72990737774930603</v>
      </c>
      <c r="BZ230" s="84">
        <v>0</v>
      </c>
      <c r="CA230" s="84">
        <v>0.38914424514200296</v>
      </c>
      <c r="CB230" s="84">
        <v>0.89458267033125993</v>
      </c>
      <c r="CC230" s="84">
        <v>0.88969855505729945</v>
      </c>
      <c r="CD230" s="84">
        <v>0.91889676454988189</v>
      </c>
      <c r="CE230" s="84">
        <v>0.92429721780220842</v>
      </c>
      <c r="CF230" s="84">
        <v>0.90883146487294475</v>
      </c>
      <c r="CG230" s="84">
        <v>0.91520203481363616</v>
      </c>
      <c r="CH230" s="84">
        <v>0.94276283009466866</v>
      </c>
      <c r="CI230" s="84">
        <v>0.94682120642268186</v>
      </c>
      <c r="CJ230" s="84">
        <v>0.95420463860359706</v>
      </c>
      <c r="CK230" s="84">
        <v>0.95498621205092526</v>
      </c>
      <c r="CL230" s="84">
        <v>0.9505762090746902</v>
      </c>
      <c r="CM230" s="84">
        <v>0.92750373692077726</v>
      </c>
      <c r="CN230" s="84">
        <v>0.91253194464535414</v>
      </c>
      <c r="CO230" s="84">
        <v>0.92387257100149478</v>
      </c>
      <c r="CP230" s="84">
        <v>0.9337480109937798</v>
      </c>
      <c r="CQ230" s="84">
        <v>0.93377212016008482</v>
      </c>
      <c r="CR230" s="84">
        <v>0.91981190832087689</v>
      </c>
      <c r="CS230" s="84">
        <v>0.9269431988041853</v>
      </c>
      <c r="CT230" s="84">
        <v>0.94120565520677635</v>
      </c>
      <c r="CU230" s="84">
        <v>0.94939485992574379</v>
      </c>
      <c r="CV230" s="84">
        <v>0.94892473118279574</v>
      </c>
      <c r="CW230" s="84">
        <v>0.64788530322442883</v>
      </c>
      <c r="CX230" s="84">
        <v>0.58148590819229473</v>
      </c>
      <c r="CY230" s="84">
        <v>0.9188714499252616</v>
      </c>
      <c r="CZ230" s="84">
        <v>0.91270673610106567</v>
      </c>
      <c r="DA230" s="84">
        <v>0.92337443946188336</v>
      </c>
      <c r="DB230" s="84">
        <v>0.92929986981050194</v>
      </c>
      <c r="DC230" s="84">
        <v>0.93803944259607508</v>
      </c>
      <c r="DD230" s="84">
        <v>0.91285500747384152</v>
      </c>
      <c r="DE230" s="84">
        <v>0.92276628574183905</v>
      </c>
      <c r="DF230" s="84">
        <v>0.94724078226208275</v>
      </c>
      <c r="DG230" s="84">
        <v>0.93720164906697523</v>
      </c>
      <c r="DH230" s="84">
        <v>0.94530232894546506</v>
      </c>
      <c r="DI230" s="84">
        <v>0.94786328208413406</v>
      </c>
      <c r="DJ230" s="84">
        <v>0.94252374752881041</v>
      </c>
      <c r="DK230" s="84">
        <v>0.91447433981066273</v>
      </c>
      <c r="DL230" s="84">
        <v>0.90782462992429724</v>
      </c>
      <c r="DM230" s="84">
        <v>0.91968734429496757</v>
      </c>
      <c r="DN230" s="84">
        <v>0.93093929311924395</v>
      </c>
      <c r="DO230" s="84">
        <v>0.93670138386614588</v>
      </c>
      <c r="DP230" s="84">
        <v>0.9071624314897857</v>
      </c>
      <c r="DQ230" s="84">
        <v>0.92482159216934279</v>
      </c>
      <c r="DR230" s="84">
        <v>0.94397732934728451</v>
      </c>
      <c r="DS230" s="84">
        <v>0.93481484160277739</v>
      </c>
      <c r="DT230" s="84">
        <v>0.94382564250928203</v>
      </c>
      <c r="DU230" s="84">
        <v>0.94569453341874865</v>
      </c>
      <c r="DV230" s="84">
        <v>0.72194295771252226</v>
      </c>
      <c r="DW230" s="84">
        <v>0.4888702042850025</v>
      </c>
      <c r="DX230" s="84">
        <v>0.90652273494382563</v>
      </c>
      <c r="DY230" s="84">
        <v>0.91092426507224711</v>
      </c>
      <c r="DZ230" s="84">
        <v>0.92931192439365451</v>
      </c>
      <c r="EA230" s="84">
        <v>0.92757003712811614</v>
      </c>
      <c r="EB230" s="84">
        <v>0.9071624314897857</v>
      </c>
      <c r="EC230" s="84">
        <v>0.9162809200057862</v>
      </c>
      <c r="ED230" s="84">
        <v>0.93352017937219733</v>
      </c>
      <c r="EE230" s="84">
        <v>0.93151791311056464</v>
      </c>
      <c r="EF230" s="84">
        <v>0.94418728000385743</v>
      </c>
      <c r="EG230" s="84">
        <v>0.94699049018091852</v>
      </c>
      <c r="EH230" s="84">
        <v>0.93250638892907078</v>
      </c>
      <c r="EI230" s="84">
        <v>0.91776893373193824</v>
      </c>
      <c r="EJ230" s="84">
        <v>0.90552220454216692</v>
      </c>
      <c r="EK230" s="84">
        <v>0.91248131539611366</v>
      </c>
      <c r="EL230" s="84">
        <v>0.93245214330488446</v>
      </c>
      <c r="EM230" s="84">
        <v>0.93048724625102464</v>
      </c>
      <c r="EN230" s="84">
        <v>0.91205767314399611</v>
      </c>
      <c r="EO230" s="84">
        <v>0.91339987463233518</v>
      </c>
      <c r="EP230" s="84">
        <v>0.93374439461883407</v>
      </c>
      <c r="EQ230" s="84">
        <v>0.93565263513187713</v>
      </c>
      <c r="ER230" s="84">
        <v>0.93765972322677082</v>
      </c>
      <c r="ES230" s="84">
        <v>0.93975549861200081</v>
      </c>
      <c r="ET230" s="84">
        <v>0.62561773711365065</v>
      </c>
      <c r="EU230" s="84">
        <v>0.56873131539611366</v>
      </c>
      <c r="EV230" s="84">
        <v>0.89848232798109839</v>
      </c>
      <c r="EW230" s="84">
        <v>0.90500734927752868</v>
      </c>
      <c r="EX230" s="84">
        <v>0.92571965861420513</v>
      </c>
      <c r="EY230" s="84">
        <v>0.92361613385409136</v>
      </c>
      <c r="EZ230" s="84">
        <v>0.89621312904833095</v>
      </c>
      <c r="FA230" s="84">
        <v>0.90235787646463184</v>
      </c>
      <c r="FB230" s="84">
        <v>0.92517438963627308</v>
      </c>
      <c r="FC230" s="84">
        <v>0.92788345629008151</v>
      </c>
      <c r="FD230" s="84">
        <v>0.91744418728000388</v>
      </c>
      <c r="FE230" s="84">
        <v>0.91932922272047835</v>
      </c>
      <c r="FF230" s="84">
        <v>0.90384059019239116</v>
      </c>
      <c r="FG230" s="84">
        <v>0.89040857000498252</v>
      </c>
      <c r="FH230" s="84">
        <v>0.88665678190848163</v>
      </c>
      <c r="FI230" s="84">
        <v>0.89760824613851531</v>
      </c>
      <c r="FJ230" s="84">
        <v>0.91643762958676889</v>
      </c>
      <c r="FK230" s="84">
        <v>0.91710063166015721</v>
      </c>
      <c r="FL230" s="84">
        <v>0.89202790234180374</v>
      </c>
      <c r="FM230" s="84">
        <v>0.8959930565601042</v>
      </c>
      <c r="FN230" s="84">
        <v>0.91149713502740415</v>
      </c>
      <c r="FO230" s="84">
        <v>0.91813129851969721</v>
      </c>
      <c r="FP230" s="84">
        <v>0.91211003423501613</v>
      </c>
      <c r="FQ230" s="84">
        <v>0.91736066623959001</v>
      </c>
      <c r="FR230" s="84">
        <v>0.89745768841313467</v>
      </c>
      <c r="FS230" s="84">
        <v>0.89258844045839558</v>
      </c>
      <c r="FT230" s="84">
        <v>0.87983388784415839</v>
      </c>
      <c r="FU230" s="84">
        <v>0.88677752864972592</v>
      </c>
      <c r="FV230" s="84">
        <v>0.91353850233858913</v>
      </c>
      <c r="FW230" s="84">
        <v>0.90238801292251314</v>
      </c>
      <c r="FX230" s="84">
        <v>0.70728699551569507</v>
      </c>
      <c r="FY230" s="84">
        <v>0</v>
      </c>
      <c r="FZ230" s="84">
        <v>0.39008470353761832</v>
      </c>
      <c r="GA230" s="84">
        <v>0.9201986595303534</v>
      </c>
    </row>
    <row r="231" spans="2:183">
      <c r="B231" s="96" t="s">
        <v>8</v>
      </c>
      <c r="C231" s="166" t="s">
        <v>268</v>
      </c>
      <c r="D231" s="169">
        <v>1633419.88</v>
      </c>
      <c r="E231" s="170">
        <v>1482757</v>
      </c>
      <c r="F231" s="170">
        <v>1582780.75</v>
      </c>
      <c r="G231" s="170">
        <v>1534905.75</v>
      </c>
      <c r="H231" s="170">
        <v>1598975.38</v>
      </c>
      <c r="I231" s="170">
        <v>1529628.25</v>
      </c>
      <c r="J231" s="170">
        <v>1606834.25</v>
      </c>
      <c r="K231" s="170">
        <v>1608244.62</v>
      </c>
      <c r="L231" s="170">
        <v>1523530.62</v>
      </c>
      <c r="M231" s="170">
        <v>1609131.75</v>
      </c>
      <c r="N231" s="170">
        <v>1546651.12</v>
      </c>
      <c r="O231" s="170">
        <v>1611141</v>
      </c>
      <c r="P231" s="170">
        <v>1665667.75</v>
      </c>
      <c r="Q231" s="170">
        <v>1496528.38</v>
      </c>
      <c r="R231" s="170">
        <v>1593750.88</v>
      </c>
      <c r="S231" s="170">
        <v>1554423</v>
      </c>
      <c r="T231" s="170">
        <v>1605183.25</v>
      </c>
      <c r="U231" s="170">
        <v>1539274.25</v>
      </c>
      <c r="V231" s="170">
        <v>1615073.12</v>
      </c>
      <c r="W231" s="170">
        <v>1610915.88</v>
      </c>
      <c r="X231" s="170">
        <v>1521832.62</v>
      </c>
      <c r="Y231" s="170">
        <v>1594886.88</v>
      </c>
      <c r="Z231" s="170">
        <v>1548032.25</v>
      </c>
      <c r="AA231" s="170">
        <v>1597900.25</v>
      </c>
      <c r="AB231" s="170">
        <v>1605949.5</v>
      </c>
      <c r="AC231" s="170">
        <v>1455936.62</v>
      </c>
      <c r="AD231" s="170">
        <v>1576934.75</v>
      </c>
      <c r="AE231" s="170">
        <v>510209.06</v>
      </c>
      <c r="AF231" s="170">
        <v>1526634.12</v>
      </c>
      <c r="AG231" s="170">
        <v>1543806</v>
      </c>
      <c r="AH231" s="170">
        <v>1605766.88</v>
      </c>
      <c r="AI231" s="170">
        <v>1605364.12</v>
      </c>
      <c r="AJ231" s="170">
        <v>1501787.38</v>
      </c>
      <c r="AK231" s="170">
        <v>1569477.12</v>
      </c>
      <c r="AL231" s="170">
        <v>1524012.12</v>
      </c>
      <c r="AM231" s="170">
        <v>1556944</v>
      </c>
      <c r="AN231" s="170">
        <v>1591507.25</v>
      </c>
      <c r="AO231" s="170">
        <v>1506088.38</v>
      </c>
      <c r="AP231" s="170">
        <v>1567950</v>
      </c>
      <c r="AQ231" s="170">
        <v>1498927</v>
      </c>
      <c r="AR231" s="170">
        <v>1577120.25</v>
      </c>
      <c r="AS231" s="170">
        <v>1543497.12</v>
      </c>
      <c r="AT231" s="170">
        <v>1600711</v>
      </c>
      <c r="AU231" s="170">
        <v>1612989.38</v>
      </c>
      <c r="AV231" s="170">
        <v>1514831.38</v>
      </c>
      <c r="AW231" s="170">
        <v>1569665</v>
      </c>
      <c r="AX231" s="170">
        <v>1523551.88</v>
      </c>
      <c r="AY231" s="170">
        <v>1554263.88</v>
      </c>
      <c r="AZ231" s="170">
        <v>1599237.5</v>
      </c>
      <c r="BA231" s="170">
        <v>1458721.62</v>
      </c>
      <c r="BB231" s="170">
        <v>861610.5</v>
      </c>
      <c r="BC231" s="170">
        <v>1141295.25</v>
      </c>
      <c r="BD231" s="170">
        <v>1569066.38</v>
      </c>
      <c r="BE231" s="170">
        <v>1531334.25</v>
      </c>
      <c r="BF231" s="170">
        <v>1597861.25</v>
      </c>
      <c r="BG231" s="170">
        <v>1612017.5</v>
      </c>
      <c r="BH231" s="170">
        <v>1496310.25</v>
      </c>
      <c r="BI231" s="170">
        <v>1567297</v>
      </c>
      <c r="BJ231" s="170">
        <v>1506037.38</v>
      </c>
      <c r="BK231" s="170">
        <v>1549197</v>
      </c>
      <c r="BL231" s="170">
        <v>1608279.38</v>
      </c>
      <c r="BM231" s="170">
        <v>1471251</v>
      </c>
      <c r="BN231" s="170">
        <v>1568387</v>
      </c>
      <c r="BO231" s="170">
        <v>1515923.5</v>
      </c>
      <c r="BP231" s="170">
        <v>1594469.62</v>
      </c>
      <c r="BQ231" s="170">
        <v>1553800.88</v>
      </c>
      <c r="BR231" s="170">
        <v>1631536.38</v>
      </c>
      <c r="BS231" s="170">
        <v>1641653</v>
      </c>
      <c r="BT231" s="170">
        <v>1535037.88</v>
      </c>
      <c r="BU231" s="170">
        <v>1620071.5</v>
      </c>
      <c r="BV231" s="170">
        <v>1576112.12</v>
      </c>
      <c r="BW231" s="170">
        <v>1636717.62</v>
      </c>
      <c r="BX231" s="170">
        <v>1686017.62</v>
      </c>
      <c r="BY231" s="170">
        <v>1212820.5</v>
      </c>
      <c r="BZ231" s="170">
        <v>0</v>
      </c>
      <c r="CA231" s="170">
        <v>694888.75</v>
      </c>
      <c r="CB231" s="170">
        <v>1651210.75</v>
      </c>
      <c r="CC231" s="170">
        <v>1590819.88</v>
      </c>
      <c r="CD231" s="170">
        <v>1692928.25</v>
      </c>
      <c r="CE231" s="170">
        <v>1701923.25</v>
      </c>
      <c r="CF231" s="170">
        <v>1621321.38</v>
      </c>
      <c r="CG231" s="170">
        <v>1684896.5</v>
      </c>
      <c r="CH231" s="170">
        <v>1677261.38</v>
      </c>
      <c r="CI231" s="170">
        <v>1739622.5</v>
      </c>
      <c r="CJ231" s="170">
        <v>1736207.75</v>
      </c>
      <c r="CK231" s="170">
        <v>1625022.12</v>
      </c>
      <c r="CL231" s="170">
        <v>1729519</v>
      </c>
      <c r="CM231" s="170">
        <v>1635964.88</v>
      </c>
      <c r="CN231" s="170">
        <v>1666037.38</v>
      </c>
      <c r="CO231" s="170">
        <v>1630552</v>
      </c>
      <c r="CP231" s="170">
        <v>1701984.62</v>
      </c>
      <c r="CQ231" s="170">
        <v>1702323.75</v>
      </c>
      <c r="CR231" s="170">
        <v>1624042.25</v>
      </c>
      <c r="CS231" s="170">
        <v>1689859.75</v>
      </c>
      <c r="CT231" s="170">
        <v>1659543.5</v>
      </c>
      <c r="CU231" s="170">
        <v>1728229.5</v>
      </c>
      <c r="CV231" s="170">
        <v>1735140.12</v>
      </c>
      <c r="CW231" s="170">
        <v>1069640.1200000001</v>
      </c>
      <c r="CX231" s="170">
        <v>1063520.6200000001</v>
      </c>
      <c r="CY231" s="170">
        <v>1629874.88</v>
      </c>
      <c r="CZ231" s="170">
        <v>1673868.38</v>
      </c>
      <c r="DA231" s="170">
        <v>1637672.88</v>
      </c>
      <c r="DB231" s="170">
        <v>1702580.75</v>
      </c>
      <c r="DC231" s="170">
        <v>1717235.62</v>
      </c>
      <c r="DD231" s="170">
        <v>1620523.62</v>
      </c>
      <c r="DE231" s="170">
        <v>1690548.88</v>
      </c>
      <c r="DF231" s="170">
        <v>1676589.62</v>
      </c>
      <c r="DG231" s="170">
        <v>1715483.25</v>
      </c>
      <c r="DH231" s="170">
        <v>1736906.88</v>
      </c>
      <c r="DI231" s="170">
        <v>1572960.88</v>
      </c>
      <c r="DJ231" s="170">
        <v>1731832.88</v>
      </c>
      <c r="DK231" s="170">
        <v>1629657.62</v>
      </c>
      <c r="DL231" s="170">
        <v>1673439.88</v>
      </c>
      <c r="DM231" s="170">
        <v>1638795.12</v>
      </c>
      <c r="DN231" s="170">
        <v>1712924.5</v>
      </c>
      <c r="DO231" s="170">
        <v>1722598.25</v>
      </c>
      <c r="DP231" s="170">
        <v>1618669.25</v>
      </c>
      <c r="DQ231" s="170">
        <v>1701595</v>
      </c>
      <c r="DR231" s="170">
        <v>1678964</v>
      </c>
      <c r="DS231" s="170">
        <v>1719190.38</v>
      </c>
      <c r="DT231" s="170">
        <v>1734576.5</v>
      </c>
      <c r="DU231" s="170">
        <v>1569616.25</v>
      </c>
      <c r="DV231" s="170">
        <v>1327418.5</v>
      </c>
      <c r="DW231" s="170">
        <v>871020.31</v>
      </c>
      <c r="DX231" s="170">
        <v>1671264.5</v>
      </c>
      <c r="DY231" s="170">
        <v>1624839.62</v>
      </c>
      <c r="DZ231" s="170">
        <v>1710279</v>
      </c>
      <c r="EA231" s="170">
        <v>1706696.5</v>
      </c>
      <c r="EB231" s="170">
        <v>1618681.38</v>
      </c>
      <c r="EC231" s="170">
        <v>1686891.5</v>
      </c>
      <c r="ED231" s="170">
        <v>1661570.12</v>
      </c>
      <c r="EE231" s="170">
        <v>1713793.38</v>
      </c>
      <c r="EF231" s="170">
        <v>1735099.88</v>
      </c>
      <c r="EG231" s="170">
        <v>1627714.75</v>
      </c>
      <c r="EH231" s="170">
        <v>1714533</v>
      </c>
      <c r="EI231" s="170">
        <v>1635012.62</v>
      </c>
      <c r="EJ231" s="170">
        <v>1669634.25</v>
      </c>
      <c r="EK231" s="170">
        <v>1627123.12</v>
      </c>
      <c r="EL231" s="170">
        <v>1715558.5</v>
      </c>
      <c r="EM231" s="170">
        <v>1712064.12</v>
      </c>
      <c r="EN231" s="170">
        <v>1626586.25</v>
      </c>
      <c r="EO231" s="170">
        <v>1682221.62</v>
      </c>
      <c r="EP231" s="170">
        <v>1661855.12</v>
      </c>
      <c r="EQ231" s="170">
        <v>1720695.5</v>
      </c>
      <c r="ER231" s="170">
        <v>1723919.88</v>
      </c>
      <c r="ES231" s="170">
        <v>1560271.75</v>
      </c>
      <c r="ET231" s="170">
        <v>1151108.3799999999</v>
      </c>
      <c r="EU231" s="170">
        <v>1015787.19</v>
      </c>
      <c r="EV231" s="170">
        <v>1657708.12</v>
      </c>
      <c r="EW231" s="170">
        <v>1615118.88</v>
      </c>
      <c r="EX231" s="170">
        <v>1704284.12</v>
      </c>
      <c r="EY231" s="170">
        <v>1699901.25</v>
      </c>
      <c r="EZ231" s="170">
        <v>1600906.75</v>
      </c>
      <c r="FA231" s="170">
        <v>1664001.88</v>
      </c>
      <c r="FB231" s="170">
        <v>1647400.75</v>
      </c>
      <c r="FC231" s="170">
        <v>1707903.5</v>
      </c>
      <c r="FD231" s="170">
        <v>1688840.38</v>
      </c>
      <c r="FE231" s="170">
        <v>1528722.88</v>
      </c>
      <c r="FF231" s="170">
        <v>1666333.62</v>
      </c>
      <c r="FG231" s="170">
        <v>1591395.75</v>
      </c>
      <c r="FH231" s="170">
        <v>1638117.62</v>
      </c>
      <c r="FI231" s="170">
        <v>1603485.12</v>
      </c>
      <c r="FJ231" s="170">
        <v>1687885.75</v>
      </c>
      <c r="FK231" s="170">
        <v>1688878.88</v>
      </c>
      <c r="FL231" s="170">
        <v>1593955.12</v>
      </c>
      <c r="FM231" s="170">
        <v>1653206</v>
      </c>
      <c r="FN231" s="170">
        <v>1624812.75</v>
      </c>
      <c r="FO231" s="170">
        <v>1690904.75</v>
      </c>
      <c r="FP231" s="170">
        <v>1679480.75</v>
      </c>
      <c r="FQ231" s="170">
        <v>1525616.88</v>
      </c>
      <c r="FR231" s="170">
        <v>1655753.88</v>
      </c>
      <c r="FS231" s="170">
        <v>1595128.25</v>
      </c>
      <c r="FT231" s="170">
        <v>1626042.88</v>
      </c>
      <c r="FU231" s="170">
        <v>1585095.75</v>
      </c>
      <c r="FV231" s="170">
        <v>1682902.38</v>
      </c>
      <c r="FW231" s="170">
        <v>1664601.12</v>
      </c>
      <c r="FX231" s="170">
        <v>1264795.3799999999</v>
      </c>
      <c r="FY231" s="170">
        <v>0</v>
      </c>
      <c r="FZ231" s="170">
        <v>695975.81</v>
      </c>
      <c r="GA231" s="170">
        <v>1694212.25</v>
      </c>
    </row>
    <row r="232" spans="2:183">
      <c r="B232" s="171" t="s">
        <v>8</v>
      </c>
      <c r="C232" s="172" t="s">
        <v>269</v>
      </c>
      <c r="D232" s="455">
        <v>11.128278728173264</v>
      </c>
      <c r="E232" s="456">
        <v>11.126379769631937</v>
      </c>
      <c r="F232" s="456">
        <v>11.169468829830777</v>
      </c>
      <c r="G232" s="456">
        <v>11.16839458767466</v>
      </c>
      <c r="H232" s="456">
        <v>11.15823712491277</v>
      </c>
      <c r="I232" s="456">
        <v>11.172182903136274</v>
      </c>
      <c r="J232" s="456">
        <v>11.158338715165657</v>
      </c>
      <c r="K232" s="456">
        <v>11.153184693056673</v>
      </c>
      <c r="L232" s="456">
        <v>11.178760005100964</v>
      </c>
      <c r="M232" s="456">
        <v>11.149826079726163</v>
      </c>
      <c r="N232" s="456">
        <v>11.160387346302604</v>
      </c>
      <c r="O232" s="456">
        <v>11.148375980846676</v>
      </c>
      <c r="P232" s="456">
        <v>11.110525420563242</v>
      </c>
      <c r="Q232" s="456">
        <v>11.112229383548419</v>
      </c>
      <c r="R232" s="456">
        <v>11.158923142631089</v>
      </c>
      <c r="S232" s="456">
        <v>11.156332761553424</v>
      </c>
      <c r="T232" s="456">
        <v>11.152217335723318</v>
      </c>
      <c r="U232" s="456">
        <v>11.164518345206908</v>
      </c>
      <c r="V232" s="456">
        <v>11.15050861967786</v>
      </c>
      <c r="W232" s="456">
        <v>11.152528869319598</v>
      </c>
      <c r="X232" s="456">
        <v>11.180082600658626</v>
      </c>
      <c r="Y232" s="456">
        <v>11.163281607626566</v>
      </c>
      <c r="Z232" s="456">
        <v>11.160045634119614</v>
      </c>
      <c r="AA232" s="456">
        <v>11.156807264247114</v>
      </c>
      <c r="AB232" s="456">
        <v>11.148014327661967</v>
      </c>
      <c r="AC232" s="456">
        <v>11.14891354621334</v>
      </c>
      <c r="AD232" s="456">
        <v>11.174582618801287</v>
      </c>
      <c r="AE232" s="456">
        <v>11.17580575208639</v>
      </c>
      <c r="AF232" s="456">
        <v>11.173082445932595</v>
      </c>
      <c r="AG232" s="456">
        <v>11.160959378979392</v>
      </c>
      <c r="AH232" s="456">
        <v>11.156504714064377</v>
      </c>
      <c r="AI232" s="456">
        <v>11.155334028212078</v>
      </c>
      <c r="AJ232" s="456">
        <v>11.195671537199939</v>
      </c>
      <c r="AK232" s="456">
        <v>11.180363874681218</v>
      </c>
      <c r="AL232" s="456">
        <v>11.17450373939622</v>
      </c>
      <c r="AM232" s="456">
        <v>11.18245218378091</v>
      </c>
      <c r="AN232" s="456">
        <v>11.16306665544403</v>
      </c>
      <c r="AO232" s="456">
        <v>11.151627316418406</v>
      </c>
      <c r="AP232" s="456">
        <v>11.181991285185529</v>
      </c>
      <c r="AQ232" s="456">
        <v>11.196383220293406</v>
      </c>
      <c r="AR232" s="456">
        <v>11.172888506333418</v>
      </c>
      <c r="AS232" s="456">
        <v>11.161306819003544</v>
      </c>
      <c r="AT232" s="456">
        <v>11.158668525618683</v>
      </c>
      <c r="AU232" s="456">
        <v>11.150132931474273</v>
      </c>
      <c r="AV232" s="456">
        <v>11.185345787491693</v>
      </c>
      <c r="AW232" s="456">
        <v>11.180109403267853</v>
      </c>
      <c r="AX232" s="456">
        <v>11.171537051430581</v>
      </c>
      <c r="AY232" s="456">
        <v>11.18827431812783</v>
      </c>
      <c r="AZ232" s="456">
        <v>11.157185513858948</v>
      </c>
      <c r="BA232" s="456">
        <v>11.147277756975065</v>
      </c>
      <c r="BB232" s="456">
        <v>11.180671532846715</v>
      </c>
      <c r="BC232" s="456">
        <v>11.205813045847508</v>
      </c>
      <c r="BD232" s="456">
        <v>11.17831384869663</v>
      </c>
      <c r="BE232" s="456">
        <v>11.170610055001969</v>
      </c>
      <c r="BF232" s="456">
        <v>11.162692202901994</v>
      </c>
      <c r="BG232" s="456">
        <v>11.15058311659565</v>
      </c>
      <c r="BH232" s="456">
        <v>11.199927020958084</v>
      </c>
      <c r="BI232" s="456">
        <v>11.184034195109072</v>
      </c>
      <c r="BJ232" s="456">
        <v>11.184082608663363</v>
      </c>
      <c r="BK232" s="456">
        <v>11.193296436519176</v>
      </c>
      <c r="BL232" s="456">
        <v>11.150796505581363</v>
      </c>
      <c r="BM232" s="456">
        <v>11.137656419146536</v>
      </c>
      <c r="BN232" s="456">
        <v>11.182157167505597</v>
      </c>
      <c r="BO232" s="456">
        <v>11.18581281058615</v>
      </c>
      <c r="BP232" s="456">
        <v>11.164033692288303</v>
      </c>
      <c r="BQ232" s="456">
        <v>11.156111374373554</v>
      </c>
      <c r="BR232" s="456">
        <v>11.137451311002041</v>
      </c>
      <c r="BS232" s="456">
        <v>11.13385148561856</v>
      </c>
      <c r="BT232" s="456">
        <v>11.168135440311971</v>
      </c>
      <c r="BU232" s="456">
        <v>11.144929280977408</v>
      </c>
      <c r="BV232" s="456">
        <v>11.126020895100947</v>
      </c>
      <c r="BW232" s="456">
        <v>11.12482494239514</v>
      </c>
      <c r="BX232" s="456">
        <v>11.09207523585216</v>
      </c>
      <c r="BY232" s="456">
        <v>11.08803631343652</v>
      </c>
      <c r="BZ232" s="456" t="e">
        <v>#DIV/0!</v>
      </c>
      <c r="CA232" s="456">
        <v>11.121600966693874</v>
      </c>
      <c r="CB232" s="456">
        <v>11.125107800730349</v>
      </c>
      <c r="CC232" s="456">
        <v>11.13629597479874</v>
      </c>
      <c r="CD232" s="456">
        <v>11.104372737052001</v>
      </c>
      <c r="CE232" s="456">
        <v>11.098148377588815</v>
      </c>
      <c r="CF232" s="456">
        <v>11.11087842969236</v>
      </c>
      <c r="CG232" s="456">
        <v>11.096306711537576</v>
      </c>
      <c r="CH232" s="456">
        <v>11.08054026557442</v>
      </c>
      <c r="CI232" s="456">
        <v>11.074120403083603</v>
      </c>
      <c r="CJ232" s="456">
        <v>10.966861743118107</v>
      </c>
      <c r="CK232" s="456">
        <v>10.963471021410525</v>
      </c>
      <c r="CL232" s="456">
        <v>10.966312011768286</v>
      </c>
      <c r="CM232" s="456">
        <v>10.985528337362341</v>
      </c>
      <c r="CN232" s="456">
        <v>11.004209907529722</v>
      </c>
      <c r="CO232" s="456">
        <v>10.992215157676798</v>
      </c>
      <c r="CP232" s="456">
        <v>10.986216240640331</v>
      </c>
      <c r="CQ232" s="456">
        <v>10.988121595104696</v>
      </c>
      <c r="CR232" s="456">
        <v>10.996663506788096</v>
      </c>
      <c r="CS232" s="456">
        <v>10.988027582888465</v>
      </c>
      <c r="CT232" s="456">
        <v>10.981628637060433</v>
      </c>
      <c r="CU232" s="456">
        <v>10.971771121663831</v>
      </c>
      <c r="CV232" s="456">
        <v>11.021101131874135</v>
      </c>
      <c r="CW232" s="456">
        <v>11.017052513402584</v>
      </c>
      <c r="CX232" s="456">
        <v>11.023738982823513</v>
      </c>
      <c r="CY232" s="456">
        <v>11.047452654981225</v>
      </c>
      <c r="CZ232" s="456">
        <v>11.053816508066486</v>
      </c>
      <c r="DA232" s="456">
        <v>11.046175762358606</v>
      </c>
      <c r="DB232" s="456">
        <v>11.042668729164234</v>
      </c>
      <c r="DC232" s="456">
        <v>11.033949444844248</v>
      </c>
      <c r="DD232" s="456">
        <v>11.056462665793353</v>
      </c>
      <c r="DE232" s="456">
        <v>11.042266260826398</v>
      </c>
      <c r="DF232" s="456">
        <v>11.02374162809166</v>
      </c>
      <c r="DG232" s="456">
        <v>11.032543265613244</v>
      </c>
      <c r="DH232" s="456">
        <v>11.074598978557354</v>
      </c>
      <c r="DI232" s="456">
        <v>11.073835951085234</v>
      </c>
      <c r="DJ232" s="456">
        <v>11.074799713511023</v>
      </c>
      <c r="DK232" s="456">
        <v>11.099092952297928</v>
      </c>
      <c r="DL232" s="456">
        <v>11.110416879676533</v>
      </c>
      <c r="DM232" s="456">
        <v>11.0980606101649</v>
      </c>
      <c r="DN232" s="456">
        <v>11.090191901796004</v>
      </c>
      <c r="DO232" s="456">
        <v>11.084217553567981</v>
      </c>
      <c r="DP232" s="456">
        <v>11.11311223859283</v>
      </c>
      <c r="DQ232" s="456">
        <v>11.089716434544021</v>
      </c>
      <c r="DR232" s="456">
        <v>11.077517896612015</v>
      </c>
      <c r="DS232" s="456">
        <v>11.084614015744984</v>
      </c>
      <c r="DT232" s="456">
        <v>11.077044165730051</v>
      </c>
      <c r="DU232" s="456">
        <v>11.075630830240337</v>
      </c>
      <c r="DV232" s="456">
        <v>11.082230608036467</v>
      </c>
      <c r="DW232" s="456">
        <v>11.096789650032488</v>
      </c>
      <c r="DX232" s="456">
        <v>11.111909336914822</v>
      </c>
      <c r="DY232" s="456">
        <v>11.109406801679226</v>
      </c>
      <c r="DZ232" s="456">
        <v>11.092454469983915</v>
      </c>
      <c r="EA232" s="456">
        <v>11.090006173040059</v>
      </c>
      <c r="EB232" s="456">
        <v>11.113195518145742</v>
      </c>
      <c r="EC232" s="456">
        <v>11.096364342003131</v>
      </c>
      <c r="ED232" s="456">
        <v>11.085559158293638</v>
      </c>
      <c r="EE232" s="456">
        <v>11.088925137495956</v>
      </c>
      <c r="EF232" s="456">
        <v>11.076142532492403</v>
      </c>
      <c r="EG232" s="456">
        <v>11.074358503338878</v>
      </c>
      <c r="EH232" s="456">
        <v>11.081951213206302</v>
      </c>
      <c r="EI232" s="456">
        <v>11.095589906904987</v>
      </c>
      <c r="EJ232" s="456">
        <v>11.113335929231814</v>
      </c>
      <c r="EK232" s="456">
        <v>11.106035984383107</v>
      </c>
      <c r="EL232" s="456">
        <v>11.089224653372547</v>
      </c>
      <c r="EM232" s="456">
        <v>11.090006542340603</v>
      </c>
      <c r="EN232" s="456">
        <v>11.107528490511948</v>
      </c>
      <c r="EO232" s="456">
        <v>11.100549147442328</v>
      </c>
      <c r="EP232" s="456">
        <v>11.084798228412108</v>
      </c>
      <c r="EQ232" s="456">
        <v>11.084384421139426</v>
      </c>
      <c r="ER232" s="456">
        <v>11.081384337496544</v>
      </c>
      <c r="ES232" s="456">
        <v>11.079272232794615</v>
      </c>
      <c r="ET232" s="456">
        <v>11.089944275145765</v>
      </c>
      <c r="EU232" s="456">
        <v>11.123929562889103</v>
      </c>
      <c r="EV232" s="456">
        <v>11.120408133146396</v>
      </c>
      <c r="EW232" s="456">
        <v>11.115142334233809</v>
      </c>
      <c r="EX232" s="456">
        <v>11.096466651040446</v>
      </c>
      <c r="EY232" s="456">
        <v>11.093137190923981</v>
      </c>
      <c r="EZ232" s="456">
        <v>11.125444574615635</v>
      </c>
      <c r="FA232" s="456">
        <v>11.114686063909373</v>
      </c>
      <c r="FB232" s="456">
        <v>11.090172404507694</v>
      </c>
      <c r="FC232" s="456">
        <v>11.09410056707828</v>
      </c>
      <c r="FD232" s="456">
        <v>11.095098249187004</v>
      </c>
      <c r="FE232" s="456">
        <v>11.096437318080527</v>
      </c>
      <c r="FF232" s="456">
        <v>11.11200216060497</v>
      </c>
      <c r="FG232" s="456">
        <v>11.131443929940405</v>
      </c>
      <c r="FH232" s="456">
        <v>11.135551809227298</v>
      </c>
      <c r="FI232" s="456">
        <v>11.126043175970466</v>
      </c>
      <c r="FJ232" s="456">
        <v>11.101005932337157</v>
      </c>
      <c r="FK232" s="456">
        <v>11.099507617082242</v>
      </c>
      <c r="FL232" s="456">
        <v>11.129106295034353</v>
      </c>
      <c r="FM232" s="456">
        <v>11.121017651490689</v>
      </c>
      <c r="FN232" s="456">
        <v>11.102241011580595</v>
      </c>
      <c r="FO232" s="456">
        <v>11.100346946412042</v>
      </c>
      <c r="FP232" s="456">
        <v>11.098134870812132</v>
      </c>
      <c r="FQ232" s="456">
        <v>11.097655377094972</v>
      </c>
      <c r="FR232" s="456">
        <v>11.11997985211452</v>
      </c>
      <c r="FS232" s="456">
        <v>11.130303040875281</v>
      </c>
      <c r="FT232" s="456">
        <v>11.139187395101899</v>
      </c>
      <c r="FU232" s="456">
        <v>11.132775791713781</v>
      </c>
      <c r="FV232" s="456">
        <v>11.103356139529053</v>
      </c>
      <c r="FW232" s="456">
        <v>11.118317358750176</v>
      </c>
      <c r="FX232" s="456">
        <v>11.137487715961324</v>
      </c>
      <c r="FY232" s="456" t="e">
        <v>#DIV/0!</v>
      </c>
      <c r="FZ232" s="456">
        <v>11.112144111636225</v>
      </c>
      <c r="GA232" s="456">
        <v>11.097072482184029</v>
      </c>
    </row>
    <row r="233" spans="2:183">
      <c r="B233" s="96" t="s">
        <v>8</v>
      </c>
      <c r="C233" s="166" t="s">
        <v>37</v>
      </c>
      <c r="D233" s="99">
        <v>3539622</v>
      </c>
      <c r="E233" s="87">
        <v>3213136</v>
      </c>
      <c r="F233" s="87">
        <v>3429887</v>
      </c>
      <c r="G233" s="87">
        <v>3326141.75</v>
      </c>
      <c r="H233" s="87">
        <v>3464981.75</v>
      </c>
      <c r="I233" s="87">
        <v>3314705</v>
      </c>
      <c r="J233" s="87">
        <v>3482010.5</v>
      </c>
      <c r="K233" s="87">
        <v>3485067.5</v>
      </c>
      <c r="L233" s="87">
        <v>3301491</v>
      </c>
      <c r="M233" s="87">
        <v>3486990.5</v>
      </c>
      <c r="N233" s="87">
        <v>3351593.75</v>
      </c>
      <c r="O233" s="87">
        <v>3491343.25</v>
      </c>
      <c r="P233" s="87">
        <v>3681123</v>
      </c>
      <c r="Q233" s="87">
        <v>3307324.75</v>
      </c>
      <c r="R233" s="87">
        <v>3522184.5</v>
      </c>
      <c r="S233" s="87">
        <v>3435271</v>
      </c>
      <c r="T233" s="87">
        <v>3547451.25</v>
      </c>
      <c r="U233" s="87">
        <v>3401791.5</v>
      </c>
      <c r="V233" s="87">
        <v>3569307.25</v>
      </c>
      <c r="W233" s="87">
        <v>3560119.25</v>
      </c>
      <c r="X233" s="87">
        <v>3363245</v>
      </c>
      <c r="Y233" s="87">
        <v>3524696.75</v>
      </c>
      <c r="Z233" s="87">
        <v>3421147</v>
      </c>
      <c r="AA233" s="87">
        <v>3531354.75</v>
      </c>
      <c r="AB233" s="87">
        <v>3753101.5</v>
      </c>
      <c r="AC233" s="87">
        <v>3402522.25</v>
      </c>
      <c r="AD233" s="87">
        <v>3685293.75</v>
      </c>
      <c r="AE233" s="87">
        <v>1192358</v>
      </c>
      <c r="AF233" s="87">
        <v>3567742</v>
      </c>
      <c r="AG233" s="87">
        <v>3607870.5</v>
      </c>
      <c r="AH233" s="87">
        <v>3752674.25</v>
      </c>
      <c r="AI233" s="87">
        <v>3751732</v>
      </c>
      <c r="AJ233" s="87">
        <v>3509675</v>
      </c>
      <c r="AK233" s="87">
        <v>3667866</v>
      </c>
      <c r="AL233" s="87">
        <v>3561614.75</v>
      </c>
      <c r="AM233" s="87">
        <v>3638575.25</v>
      </c>
      <c r="AN233" s="87">
        <v>3932613</v>
      </c>
      <c r="AO233" s="87">
        <v>3721543.75</v>
      </c>
      <c r="AP233" s="87">
        <v>3874403.5</v>
      </c>
      <c r="AQ233" s="87">
        <v>3703846.25</v>
      </c>
      <c r="AR233" s="87">
        <v>3897062.25</v>
      </c>
      <c r="AS233" s="87">
        <v>3813981.25</v>
      </c>
      <c r="AT233" s="87">
        <v>3955355.5</v>
      </c>
      <c r="AU233" s="87">
        <v>3985695.75</v>
      </c>
      <c r="AV233" s="87">
        <v>3743148.25</v>
      </c>
      <c r="AW233" s="87">
        <v>3878640</v>
      </c>
      <c r="AX233" s="87">
        <v>3764693.25</v>
      </c>
      <c r="AY233" s="87">
        <v>3840584.5</v>
      </c>
      <c r="AZ233" s="87">
        <v>4150016.5</v>
      </c>
      <c r="BA233" s="87">
        <v>3785379</v>
      </c>
      <c r="BB233" s="87">
        <v>2235879.25</v>
      </c>
      <c r="BC233" s="87">
        <v>2961656.5</v>
      </c>
      <c r="BD233" s="87">
        <v>4071722.75</v>
      </c>
      <c r="BE233" s="87">
        <v>3973807.75</v>
      </c>
      <c r="BF233" s="87">
        <v>4146442.75</v>
      </c>
      <c r="BG233" s="87">
        <v>4183180.5</v>
      </c>
      <c r="BH233" s="87">
        <v>3882920.75</v>
      </c>
      <c r="BI233" s="87">
        <v>4067130.5</v>
      </c>
      <c r="BJ233" s="87">
        <v>3908164.25</v>
      </c>
      <c r="BK233" s="87">
        <v>4020161.5</v>
      </c>
      <c r="BL233" s="87">
        <v>4298924.5</v>
      </c>
      <c r="BM233" s="87">
        <v>3932648.5</v>
      </c>
      <c r="BN233" s="87">
        <v>4192291</v>
      </c>
      <c r="BO233" s="87">
        <v>4052057</v>
      </c>
      <c r="BP233" s="87">
        <v>4262009</v>
      </c>
      <c r="BQ233" s="87">
        <v>4153301</v>
      </c>
      <c r="BR233" s="87">
        <v>4361088.5</v>
      </c>
      <c r="BS233" s="87">
        <v>4388130.5</v>
      </c>
      <c r="BT233" s="87">
        <v>4103147.5</v>
      </c>
      <c r="BU233" s="87">
        <v>4330442.5</v>
      </c>
      <c r="BV233" s="87">
        <v>4212941</v>
      </c>
      <c r="BW233" s="87">
        <v>4374939</v>
      </c>
      <c r="BX233" s="87">
        <v>4641602</v>
      </c>
      <c r="BY233" s="87">
        <v>3338893.5</v>
      </c>
      <c r="BZ233" s="87">
        <v>0</v>
      </c>
      <c r="CA233" s="87">
        <v>1913027.5</v>
      </c>
      <c r="CB233" s="87">
        <v>4545781</v>
      </c>
      <c r="CC233" s="87">
        <v>4379525</v>
      </c>
      <c r="CD233" s="87">
        <v>4660629.5</v>
      </c>
      <c r="CE233" s="87">
        <v>4685393</v>
      </c>
      <c r="CF233" s="87">
        <v>4463495.5</v>
      </c>
      <c r="CG233" s="87">
        <v>4638517</v>
      </c>
      <c r="CH233" s="87">
        <v>4617499</v>
      </c>
      <c r="CI233" s="87">
        <v>4789179</v>
      </c>
      <c r="CJ233" s="87">
        <v>5019383.5</v>
      </c>
      <c r="CK233" s="87">
        <v>4697946</v>
      </c>
      <c r="CL233" s="87">
        <v>5000045.5</v>
      </c>
      <c r="CM233" s="87">
        <v>4729578</v>
      </c>
      <c r="CN233" s="87">
        <v>4816516</v>
      </c>
      <c r="CO233" s="87">
        <v>4713927.5</v>
      </c>
      <c r="CP233" s="87">
        <v>4920442</v>
      </c>
      <c r="CQ233" s="87">
        <v>4921420.5</v>
      </c>
      <c r="CR233" s="87">
        <v>4695107.5</v>
      </c>
      <c r="CS233" s="87">
        <v>4885388</v>
      </c>
      <c r="CT233" s="87">
        <v>4797744</v>
      </c>
      <c r="CU233" s="87">
        <v>4996317.5</v>
      </c>
      <c r="CV233" s="87">
        <v>5165506</v>
      </c>
      <c r="CW233" s="87">
        <v>3184316</v>
      </c>
      <c r="CX233" s="87">
        <v>3166098</v>
      </c>
      <c r="CY233" s="87">
        <v>4852135</v>
      </c>
      <c r="CZ233" s="87">
        <v>4983104</v>
      </c>
      <c r="DA233" s="87">
        <v>4875349</v>
      </c>
      <c r="DB233" s="87">
        <v>5068579</v>
      </c>
      <c r="DC233" s="87">
        <v>5112205</v>
      </c>
      <c r="DD233" s="87">
        <v>4824297</v>
      </c>
      <c r="DE233" s="87">
        <v>5032760.5</v>
      </c>
      <c r="DF233" s="87">
        <v>4991202</v>
      </c>
      <c r="DG233" s="87">
        <v>5106990</v>
      </c>
      <c r="DH233" s="87">
        <v>5379189</v>
      </c>
      <c r="DI233" s="87">
        <v>4871449</v>
      </c>
      <c r="DJ233" s="87">
        <v>5363476</v>
      </c>
      <c r="DK233" s="87">
        <v>5047041.5</v>
      </c>
      <c r="DL233" s="87">
        <v>5182633.5</v>
      </c>
      <c r="DM233" s="87">
        <v>5075341</v>
      </c>
      <c r="DN233" s="87">
        <v>5304915</v>
      </c>
      <c r="DO233" s="87">
        <v>5334875</v>
      </c>
      <c r="DP233" s="87">
        <v>5013011</v>
      </c>
      <c r="DQ233" s="87">
        <v>5269829</v>
      </c>
      <c r="DR233" s="87">
        <v>5199740.5</v>
      </c>
      <c r="DS233" s="87">
        <v>5324322.5</v>
      </c>
      <c r="DT233" s="87">
        <v>5639109</v>
      </c>
      <c r="DU233" s="87">
        <v>5102823.5</v>
      </c>
      <c r="DV233" s="87">
        <v>4315438</v>
      </c>
      <c r="DW233" s="87">
        <v>2831686</v>
      </c>
      <c r="DX233" s="87">
        <v>5433279</v>
      </c>
      <c r="DY233" s="87">
        <v>5282352</v>
      </c>
      <c r="DZ233" s="87">
        <v>5560117</v>
      </c>
      <c r="EA233" s="87">
        <v>5548470</v>
      </c>
      <c r="EB233" s="87">
        <v>5262332</v>
      </c>
      <c r="EC233" s="87">
        <v>5484082</v>
      </c>
      <c r="ED233" s="87">
        <v>5401764</v>
      </c>
      <c r="EE233" s="87">
        <v>5571543</v>
      </c>
      <c r="EF233" s="87">
        <v>5753592</v>
      </c>
      <c r="EG233" s="87">
        <v>5397504</v>
      </c>
      <c r="EH233" s="87">
        <v>5685391</v>
      </c>
      <c r="EI233" s="87">
        <v>5421701</v>
      </c>
      <c r="EJ233" s="87">
        <v>5536508.5</v>
      </c>
      <c r="EK233" s="87">
        <v>5395541</v>
      </c>
      <c r="EL233" s="87">
        <v>5688792</v>
      </c>
      <c r="EM233" s="87">
        <v>5677205.5</v>
      </c>
      <c r="EN233" s="87">
        <v>5393759.5</v>
      </c>
      <c r="EO233" s="87">
        <v>5578246.5</v>
      </c>
      <c r="EP233" s="87">
        <v>5510711.5</v>
      </c>
      <c r="EQ233" s="87">
        <v>5705825.5</v>
      </c>
      <c r="ER233" s="87">
        <v>6231970</v>
      </c>
      <c r="ES233" s="87">
        <v>5640380.5</v>
      </c>
      <c r="ET233" s="87">
        <v>4161256.25</v>
      </c>
      <c r="EU233" s="87">
        <v>3672070.5</v>
      </c>
      <c r="EV233" s="87">
        <v>5992614.5</v>
      </c>
      <c r="EW233" s="87">
        <v>5838653</v>
      </c>
      <c r="EX233" s="87">
        <v>6160984.5</v>
      </c>
      <c r="EY233" s="87">
        <v>6145141</v>
      </c>
      <c r="EZ233" s="87">
        <v>5787277</v>
      </c>
      <c r="FA233" s="87">
        <v>6015368.5</v>
      </c>
      <c r="FB233" s="87">
        <v>5955352.5</v>
      </c>
      <c r="FC233" s="87">
        <v>6174069.5</v>
      </c>
      <c r="FD233" s="87">
        <v>7020508</v>
      </c>
      <c r="FE233" s="87">
        <v>6354899.5</v>
      </c>
      <c r="FF233" s="87">
        <v>6926946.5</v>
      </c>
      <c r="FG233" s="87">
        <v>6615430.5</v>
      </c>
      <c r="FH233" s="87">
        <v>6809651</v>
      </c>
      <c r="FI233" s="87">
        <v>6665683.5</v>
      </c>
      <c r="FJ233" s="87">
        <v>7016540</v>
      </c>
      <c r="FK233" s="87">
        <v>7020665.5</v>
      </c>
      <c r="FL233" s="87">
        <v>6626069</v>
      </c>
      <c r="FM233" s="87">
        <v>6872376</v>
      </c>
      <c r="FN233" s="87">
        <v>6754347</v>
      </c>
      <c r="FO233" s="87">
        <v>7029089.5</v>
      </c>
      <c r="FP233" s="87">
        <v>7540864</v>
      </c>
      <c r="FQ233" s="87">
        <v>6850016.5</v>
      </c>
      <c r="FR233" s="87">
        <v>7434331.5</v>
      </c>
      <c r="FS233" s="87">
        <v>7162120</v>
      </c>
      <c r="FT233" s="87">
        <v>7300928</v>
      </c>
      <c r="FU233" s="87">
        <v>7117075.5</v>
      </c>
      <c r="FV233" s="87">
        <v>7556227</v>
      </c>
      <c r="FW233" s="87">
        <v>7474057.5</v>
      </c>
      <c r="FX233" s="87">
        <v>5678926</v>
      </c>
      <c r="FY233" s="87">
        <v>0</v>
      </c>
      <c r="FZ233" s="87">
        <v>3124930.25</v>
      </c>
      <c r="GA233" s="87">
        <v>7607007.5</v>
      </c>
    </row>
    <row r="234" spans="2:183">
      <c r="B234" s="171" t="s">
        <v>8</v>
      </c>
      <c r="C234" s="172" t="s">
        <v>270</v>
      </c>
      <c r="D234" s="81">
        <v>2.1670006857024418</v>
      </c>
      <c r="E234" s="82">
        <v>2.1670010662569794</v>
      </c>
      <c r="F234" s="82">
        <v>2.1670007042984318</v>
      </c>
      <c r="G234" s="82">
        <v>2.1670006448278665</v>
      </c>
      <c r="H234" s="82">
        <v>2.167001314304164</v>
      </c>
      <c r="I234" s="82">
        <v>2.1670003806480431</v>
      </c>
      <c r="J234" s="82">
        <v>2.1670004233479587</v>
      </c>
      <c r="K234" s="82">
        <v>2.1670008757747312</v>
      </c>
      <c r="L234" s="82">
        <v>2.1670000961319698</v>
      </c>
      <c r="M234" s="82">
        <v>2.1670012415080371</v>
      </c>
      <c r="N234" s="82">
        <v>2.1670004997636441</v>
      </c>
      <c r="O234" s="82">
        <v>2.1670004363367328</v>
      </c>
      <c r="P234" s="82">
        <v>2.2099983625185753</v>
      </c>
      <c r="Q234" s="82">
        <v>2.2099980155404739</v>
      </c>
      <c r="R234" s="82">
        <v>2.2099968973821054</v>
      </c>
      <c r="S234" s="82">
        <v>2.2099975360632209</v>
      </c>
      <c r="T234" s="82">
        <v>2.2099976747203161</v>
      </c>
      <c r="U234" s="82">
        <v>2.2099970164510969</v>
      </c>
      <c r="V234" s="82">
        <v>2.2099973095954937</v>
      </c>
      <c r="W234" s="82">
        <v>2.2099969925183185</v>
      </c>
      <c r="X234" s="82">
        <v>2.2099966552169183</v>
      </c>
      <c r="Y234" s="82">
        <v>2.2099979592283061</v>
      </c>
      <c r="Z234" s="82">
        <v>2.2099972400445793</v>
      </c>
      <c r="AA234" s="82">
        <v>2.2099969944932418</v>
      </c>
      <c r="AB234" s="82">
        <v>2.336998454808199</v>
      </c>
      <c r="AC234" s="82">
        <v>2.3369988798001384</v>
      </c>
      <c r="AD234" s="82">
        <v>2.3369982492934471</v>
      </c>
      <c r="AE234" s="82">
        <v>2.3369988764997625</v>
      </c>
      <c r="AF234" s="82">
        <v>2.3369987302524065</v>
      </c>
      <c r="AG234" s="82">
        <v>2.3369973299753983</v>
      </c>
      <c r="AH234" s="82">
        <v>2.3369981637683299</v>
      </c>
      <c r="AI234" s="82">
        <v>2.3369975404707559</v>
      </c>
      <c r="AJ234" s="82">
        <v>2.336998596965171</v>
      </c>
      <c r="AK234" s="82">
        <v>2.3369987069324081</v>
      </c>
      <c r="AL234" s="82">
        <v>2.3369989669111031</v>
      </c>
      <c r="AM234" s="82">
        <v>2.3369981515070548</v>
      </c>
      <c r="AN234" s="82">
        <v>2.4709991110627989</v>
      </c>
      <c r="AO234" s="82">
        <v>2.4709995770633331</v>
      </c>
      <c r="AP234" s="82">
        <v>2.4709993941133326</v>
      </c>
      <c r="AQ234" s="82">
        <v>2.4709984208703961</v>
      </c>
      <c r="AR234" s="82">
        <v>2.4709988030399077</v>
      </c>
      <c r="AS234" s="82">
        <v>2.4709999134951413</v>
      </c>
      <c r="AT234" s="82">
        <v>2.4709991372583806</v>
      </c>
      <c r="AU234" s="82">
        <v>2.4709993750857802</v>
      </c>
      <c r="AV234" s="82">
        <v>2.4709999406006498</v>
      </c>
      <c r="AW234" s="82">
        <v>2.4709985888708736</v>
      </c>
      <c r="AX234" s="82">
        <v>2.4709977385213824</v>
      </c>
      <c r="AY234" s="82">
        <v>2.4709990043646903</v>
      </c>
      <c r="AZ234" s="82">
        <v>2.5949969907534061</v>
      </c>
      <c r="BA234" s="82">
        <v>2.5949975294120886</v>
      </c>
      <c r="BB234" s="82">
        <v>2.5950000029015432</v>
      </c>
      <c r="BC234" s="82">
        <v>2.5949959048721181</v>
      </c>
      <c r="BD234" s="82">
        <v>2.5949971281648394</v>
      </c>
      <c r="BE234" s="82">
        <v>2.594996977309167</v>
      </c>
      <c r="BF234" s="82">
        <v>2.5949954978881928</v>
      </c>
      <c r="BG234" s="82">
        <v>2.5949969525765075</v>
      </c>
      <c r="BH234" s="82">
        <v>2.594997093684281</v>
      </c>
      <c r="BI234" s="82">
        <v>2.5949966726153373</v>
      </c>
      <c r="BJ234" s="82">
        <v>2.5949981732857124</v>
      </c>
      <c r="BK234" s="82">
        <v>2.5949969564877806</v>
      </c>
      <c r="BL234" s="82">
        <v>2.6729960935021131</v>
      </c>
      <c r="BM234" s="82">
        <v>2.672996314021197</v>
      </c>
      <c r="BN234" s="82">
        <v>2.6729952492592708</v>
      </c>
      <c r="BO234" s="82">
        <v>2.6729957019598944</v>
      </c>
      <c r="BP234" s="82">
        <v>2.6729947981072226</v>
      </c>
      <c r="BQ234" s="82">
        <v>2.6729943672061767</v>
      </c>
      <c r="BR234" s="82">
        <v>2.6729949472533368</v>
      </c>
      <c r="BS234" s="82">
        <v>2.6729951457463912</v>
      </c>
      <c r="BT234" s="82">
        <v>2.6729942977042365</v>
      </c>
      <c r="BU234" s="82">
        <v>2.6729946795558099</v>
      </c>
      <c r="BV234" s="82">
        <v>2.6729957510890783</v>
      </c>
      <c r="BW234" s="82">
        <v>2.6729956020147201</v>
      </c>
      <c r="BX234" s="82">
        <v>2.7529973263268741</v>
      </c>
      <c r="BY234" s="82">
        <v>2.752998898023244</v>
      </c>
      <c r="BZ234" s="82" t="e">
        <v>#DIV/0!</v>
      </c>
      <c r="CA234" s="82">
        <v>2.7529982317313384</v>
      </c>
      <c r="CB234" s="82">
        <v>2.7529986708238181</v>
      </c>
      <c r="CC234" s="82">
        <v>2.7529986612940744</v>
      </c>
      <c r="CD234" s="82">
        <v>2.7529988350067405</v>
      </c>
      <c r="CE234" s="82">
        <v>2.7529989968701587</v>
      </c>
      <c r="CF234" s="82">
        <v>2.7529986066056811</v>
      </c>
      <c r="CG234" s="82">
        <v>2.7529981811939188</v>
      </c>
      <c r="CH234" s="82">
        <v>2.7529990585009476</v>
      </c>
      <c r="CI234" s="82">
        <v>2.7529989983459053</v>
      </c>
      <c r="CJ234" s="82">
        <v>2.8910039711549498</v>
      </c>
      <c r="CK234" s="82">
        <v>2.8910043390670888</v>
      </c>
      <c r="CL234" s="82">
        <v>2.8910035102245191</v>
      </c>
      <c r="CM234" s="82">
        <v>2.8910021589216512</v>
      </c>
      <c r="CN234" s="82">
        <v>2.8910011610903954</v>
      </c>
      <c r="CO234" s="82">
        <v>2.8910010229664556</v>
      </c>
      <c r="CP234" s="82">
        <v>2.8910026225736396</v>
      </c>
      <c r="CQ234" s="82">
        <v>2.8910014913438173</v>
      </c>
      <c r="CR234" s="82">
        <v>2.8910008344918365</v>
      </c>
      <c r="CS234" s="82">
        <v>2.8910020491345509</v>
      </c>
      <c r="CT234" s="82">
        <v>2.89100225453566</v>
      </c>
      <c r="CU234" s="82">
        <v>2.8910034807298453</v>
      </c>
      <c r="CV234" s="82">
        <v>2.976996462971532</v>
      </c>
      <c r="CW234" s="82">
        <v>2.9769975344604687</v>
      </c>
      <c r="CX234" s="82">
        <v>2.9769972866158434</v>
      </c>
      <c r="CY234" s="82">
        <v>2.9769984552433866</v>
      </c>
      <c r="CZ234" s="82">
        <v>2.9769987052386999</v>
      </c>
      <c r="DA234" s="82">
        <v>2.976998068136782</v>
      </c>
      <c r="DB234" s="82">
        <v>2.9769977136179886</v>
      </c>
      <c r="DC234" s="82">
        <v>2.9769968316869644</v>
      </c>
      <c r="DD234" s="82">
        <v>2.976998878917914</v>
      </c>
      <c r="DE234" s="82">
        <v>2.976997920344072</v>
      </c>
      <c r="DF234" s="82">
        <v>2.9769968395724646</v>
      </c>
      <c r="DG234" s="82">
        <v>2.9769978809178115</v>
      </c>
      <c r="DH234" s="82">
        <v>3.0969933172237769</v>
      </c>
      <c r="DI234" s="82">
        <v>3.096993105130498</v>
      </c>
      <c r="DJ234" s="82">
        <v>3.0969939778484865</v>
      </c>
      <c r="DK234" s="82">
        <v>3.0969949994772521</v>
      </c>
      <c r="DL234" s="82">
        <v>3.0969941388034807</v>
      </c>
      <c r="DM234" s="82">
        <v>3.0969954316192982</v>
      </c>
      <c r="DN234" s="82">
        <v>3.0969928913971398</v>
      </c>
      <c r="DO234" s="82">
        <v>3.0969931613479811</v>
      </c>
      <c r="DP234" s="82">
        <v>3.0969952632386142</v>
      </c>
      <c r="DQ234" s="82">
        <v>3.0969937029669223</v>
      </c>
      <c r="DR234" s="82">
        <v>3.0969934435759194</v>
      </c>
      <c r="DS234" s="82">
        <v>3.0969941211513761</v>
      </c>
      <c r="DT234" s="82">
        <v>3.2510004603429135</v>
      </c>
      <c r="DU234" s="82">
        <v>3.25100068249166</v>
      </c>
      <c r="DV234" s="82">
        <v>3.2510003439005861</v>
      </c>
      <c r="DW234" s="82">
        <v>3.2509988199930722</v>
      </c>
      <c r="DX234" s="82">
        <v>3.2509988694189338</v>
      </c>
      <c r="DY234" s="82">
        <v>3.2509990124440709</v>
      </c>
      <c r="DZ234" s="82">
        <v>3.2509999830437022</v>
      </c>
      <c r="EA234" s="82">
        <v>3.2509998116243866</v>
      </c>
      <c r="EB234" s="82">
        <v>3.2509992794258253</v>
      </c>
      <c r="EC234" s="82">
        <v>3.2509986564043984</v>
      </c>
      <c r="ED234" s="82">
        <v>3.2509997230812022</v>
      </c>
      <c r="EE234" s="82">
        <v>3.2510004210659282</v>
      </c>
      <c r="EF234" s="82">
        <v>3.3160004598697803</v>
      </c>
      <c r="EG234" s="82">
        <v>3.3160011605227515</v>
      </c>
      <c r="EH234" s="82">
        <v>3.3159997503693424</v>
      </c>
      <c r="EI234" s="82">
        <v>3.3159994813984981</v>
      </c>
      <c r="EJ234" s="82">
        <v>3.3160007947848458</v>
      </c>
      <c r="EK234" s="82">
        <v>3.316000451152092</v>
      </c>
      <c r="EL234" s="82">
        <v>3.3160000081606076</v>
      </c>
      <c r="EM234" s="82">
        <v>3.316000512877987</v>
      </c>
      <c r="EN234" s="82">
        <v>3.315999689533832</v>
      </c>
      <c r="EO234" s="82">
        <v>3.3159997670223733</v>
      </c>
      <c r="EP234" s="82">
        <v>3.3159999531126392</v>
      </c>
      <c r="EQ234" s="82">
        <v>3.3159995478572473</v>
      </c>
      <c r="ER234" s="82">
        <v>3.6149997875771351</v>
      </c>
      <c r="ES234" s="82">
        <v>3.6149987974851174</v>
      </c>
      <c r="ET234" s="82">
        <v>3.6149995276726248</v>
      </c>
      <c r="EU234" s="82">
        <v>3.6149998111317001</v>
      </c>
      <c r="EV234" s="82">
        <v>3.6149997865728012</v>
      </c>
      <c r="EW234" s="82">
        <v>3.614998915745447</v>
      </c>
      <c r="EX234" s="82">
        <v>3.6149984780706634</v>
      </c>
      <c r="EY234" s="82">
        <v>3.6149988124310162</v>
      </c>
      <c r="EZ234" s="82">
        <v>3.6149994370377914</v>
      </c>
      <c r="FA234" s="82">
        <v>3.6150010239171126</v>
      </c>
      <c r="FB234" s="82">
        <v>3.6149992647508506</v>
      </c>
      <c r="FC234" s="82">
        <v>3.6149990324394792</v>
      </c>
      <c r="FD234" s="82">
        <v>4.1569991357028071</v>
      </c>
      <c r="FE234" s="82">
        <v>4.1569990108344559</v>
      </c>
      <c r="FF234" s="82">
        <v>4.1569985847131861</v>
      </c>
      <c r="FG234" s="82">
        <v>4.1569989740138489</v>
      </c>
      <c r="FH234" s="82">
        <v>4.1569975909300085</v>
      </c>
      <c r="FI234" s="82">
        <v>4.1569974157290588</v>
      </c>
      <c r="FJ234" s="82">
        <v>4.1569993703661519</v>
      </c>
      <c r="FK234" s="82">
        <v>4.1569976291017392</v>
      </c>
      <c r="FL234" s="82">
        <v>4.1569984730812246</v>
      </c>
      <c r="FM234" s="82">
        <v>4.1569991882439332</v>
      </c>
      <c r="FN234" s="82">
        <v>4.1570002451051664</v>
      </c>
      <c r="FO234" s="82">
        <v>4.1569990858444275</v>
      </c>
      <c r="FP234" s="82">
        <v>4.4899972804094359</v>
      </c>
      <c r="FQ234" s="82">
        <v>4.489997842708715</v>
      </c>
      <c r="FR234" s="82">
        <v>4.4899979337508791</v>
      </c>
      <c r="FS234" s="82">
        <v>4.4899963372851053</v>
      </c>
      <c r="FT234" s="82">
        <v>4.4899972133576211</v>
      </c>
      <c r="FU234" s="82">
        <v>4.4899972131021109</v>
      </c>
      <c r="FV234" s="82">
        <v>4.4899972154059231</v>
      </c>
      <c r="FW234" s="82">
        <v>4.4899990815817779</v>
      </c>
      <c r="FX234" s="82">
        <v>4.4899958442289698</v>
      </c>
      <c r="FY234" s="82" t="e">
        <v>#DIV/0!</v>
      </c>
      <c r="FZ234" s="82">
        <v>4.4899983664662138</v>
      </c>
      <c r="GA234" s="82">
        <v>4.489996752177893</v>
      </c>
    </row>
    <row r="235" spans="2:183">
      <c r="B235" s="96" t="s">
        <v>8</v>
      </c>
      <c r="C235" s="166" t="s">
        <v>38</v>
      </c>
      <c r="D235" s="173">
        <v>511825.56</v>
      </c>
      <c r="E235" s="174">
        <v>464695.22</v>
      </c>
      <c r="F235" s="174">
        <v>494128.88</v>
      </c>
      <c r="G235" s="174">
        <v>479228.94</v>
      </c>
      <c r="H235" s="174">
        <v>499687.16</v>
      </c>
      <c r="I235" s="174">
        <v>477419.12</v>
      </c>
      <c r="J235" s="174">
        <v>502138.5</v>
      </c>
      <c r="K235" s="174">
        <v>502811.5</v>
      </c>
      <c r="L235" s="174">
        <v>475236.22</v>
      </c>
      <c r="M235" s="174">
        <v>503240.41</v>
      </c>
      <c r="N235" s="174">
        <v>483242.5</v>
      </c>
      <c r="O235" s="174">
        <v>503934.38</v>
      </c>
      <c r="P235" s="174">
        <v>585879.68999999994</v>
      </c>
      <c r="Q235" s="174">
        <v>526306</v>
      </c>
      <c r="R235" s="174">
        <v>558152.31000000006</v>
      </c>
      <c r="S235" s="174">
        <v>544505.56000000006</v>
      </c>
      <c r="T235" s="174">
        <v>562494</v>
      </c>
      <c r="U235" s="174">
        <v>538803.68999999994</v>
      </c>
      <c r="V235" s="174">
        <v>566046.5</v>
      </c>
      <c r="W235" s="174">
        <v>564487.12</v>
      </c>
      <c r="X235" s="174">
        <v>531956.88</v>
      </c>
      <c r="Y235" s="174">
        <v>558332.06000000006</v>
      </c>
      <c r="Z235" s="174">
        <v>542086.5</v>
      </c>
      <c r="AA235" s="174">
        <v>559711.56000000006</v>
      </c>
      <c r="AB235" s="174">
        <v>655458.81000000006</v>
      </c>
      <c r="AC235" s="174">
        <v>594184</v>
      </c>
      <c r="AD235" s="174">
        <v>642086.18999999994</v>
      </c>
      <c r="AE235" s="174">
        <v>227945.38</v>
      </c>
      <c r="AF235" s="174">
        <v>682218.56</v>
      </c>
      <c r="AG235" s="174">
        <v>690641.5</v>
      </c>
      <c r="AH235" s="174">
        <v>718647.19</v>
      </c>
      <c r="AI235" s="174">
        <v>718542.44</v>
      </c>
      <c r="AJ235" s="174">
        <v>669760.93999999994</v>
      </c>
      <c r="AK235" s="174">
        <v>700907.44</v>
      </c>
      <c r="AL235" s="174">
        <v>680960.19</v>
      </c>
      <c r="AM235" s="174">
        <v>695180.38</v>
      </c>
      <c r="AN235" s="174">
        <v>759749.75</v>
      </c>
      <c r="AO235" s="174">
        <v>719710.19</v>
      </c>
      <c r="AP235" s="174">
        <v>747237.5</v>
      </c>
      <c r="AQ235" s="174">
        <v>713424.94</v>
      </c>
      <c r="AR235" s="174">
        <v>752220.06</v>
      </c>
      <c r="AS235" s="174">
        <v>736947</v>
      </c>
      <c r="AT235" s="174">
        <v>764444.44</v>
      </c>
      <c r="AU235" s="174">
        <v>770897.94</v>
      </c>
      <c r="AV235" s="174">
        <v>721706.12</v>
      </c>
      <c r="AW235" s="174">
        <v>748180.69</v>
      </c>
      <c r="AX235" s="174">
        <v>726758.19</v>
      </c>
      <c r="AY235" s="174">
        <v>740299.12</v>
      </c>
      <c r="AZ235" s="174">
        <v>782046.94</v>
      </c>
      <c r="BA235" s="174">
        <v>713966.88</v>
      </c>
      <c r="BB235" s="174">
        <v>420452.88</v>
      </c>
      <c r="BC235" s="174">
        <v>555685.62</v>
      </c>
      <c r="BD235" s="174">
        <v>765842.75</v>
      </c>
      <c r="BE235" s="174">
        <v>747941.25</v>
      </c>
      <c r="BF235" s="174">
        <v>780988.31</v>
      </c>
      <c r="BG235" s="174">
        <v>788763.06</v>
      </c>
      <c r="BH235" s="174">
        <v>728921.62</v>
      </c>
      <c r="BI235" s="174">
        <v>764587.88</v>
      </c>
      <c r="BJ235" s="174">
        <v>734699.69</v>
      </c>
      <c r="BK235" s="174">
        <v>755132.5</v>
      </c>
      <c r="BL235" s="174">
        <v>806823.38</v>
      </c>
      <c r="BM235" s="174">
        <v>738951.19</v>
      </c>
      <c r="BN235" s="174">
        <v>784603.75</v>
      </c>
      <c r="BO235" s="174">
        <v>758110.69</v>
      </c>
      <c r="BP235" s="174">
        <v>798946.81</v>
      </c>
      <c r="BQ235" s="174">
        <v>779121.69</v>
      </c>
      <c r="BR235" s="174">
        <v>819471.44</v>
      </c>
      <c r="BS235" s="174">
        <v>824819</v>
      </c>
      <c r="BT235" s="174">
        <v>768884.81</v>
      </c>
      <c r="BU235" s="174">
        <v>813166.81</v>
      </c>
      <c r="BV235" s="174">
        <v>792446.25</v>
      </c>
      <c r="BW235" s="174">
        <v>823006.69</v>
      </c>
      <c r="BX235" s="174">
        <v>872491.25</v>
      </c>
      <c r="BY235" s="174">
        <v>627847</v>
      </c>
      <c r="BZ235" s="174">
        <v>0</v>
      </c>
      <c r="CA235" s="174">
        <v>358641.03</v>
      </c>
      <c r="CB235" s="174">
        <v>851942.38</v>
      </c>
      <c r="CC235" s="174">
        <v>819958.94</v>
      </c>
      <c r="CD235" s="174">
        <v>875097.44</v>
      </c>
      <c r="CE235" s="174">
        <v>880240.56</v>
      </c>
      <c r="CF235" s="174">
        <v>837592.12</v>
      </c>
      <c r="CG235" s="174">
        <v>871578.88</v>
      </c>
      <c r="CH235" s="174">
        <v>868863.81</v>
      </c>
      <c r="CI235" s="174">
        <v>901690.56</v>
      </c>
      <c r="CJ235" s="174">
        <v>932786.38</v>
      </c>
      <c r="CK235" s="174">
        <v>873321.5</v>
      </c>
      <c r="CL235" s="174">
        <v>929239.62</v>
      </c>
      <c r="CM235" s="174">
        <v>877436.75</v>
      </c>
      <c r="CN235" s="174">
        <v>892049.06</v>
      </c>
      <c r="CO235" s="174">
        <v>874001.62</v>
      </c>
      <c r="CP235" s="174">
        <v>912788.75</v>
      </c>
      <c r="CQ235" s="174">
        <v>912812.5</v>
      </c>
      <c r="CR235" s="174">
        <v>870160.06</v>
      </c>
      <c r="CS235" s="174">
        <v>906136.75</v>
      </c>
      <c r="CT235" s="174">
        <v>890399.31</v>
      </c>
      <c r="CU235" s="174">
        <v>928084.5</v>
      </c>
      <c r="CV235" s="174">
        <v>952500.88</v>
      </c>
      <c r="CW235" s="174">
        <v>587392</v>
      </c>
      <c r="CX235" s="174">
        <v>583677.12</v>
      </c>
      <c r="CY235" s="174">
        <v>892581.12</v>
      </c>
      <c r="CZ235" s="174">
        <v>916146.12</v>
      </c>
      <c r="DA235" s="174">
        <v>896955.44</v>
      </c>
      <c r="DB235" s="174">
        <v>932801.75</v>
      </c>
      <c r="DC235" s="174">
        <v>941574.44</v>
      </c>
      <c r="DD235" s="174">
        <v>886736.69</v>
      </c>
      <c r="DE235" s="174">
        <v>926243.62</v>
      </c>
      <c r="DF235" s="174">
        <v>920139.44</v>
      </c>
      <c r="DG235" s="174">
        <v>940733.25</v>
      </c>
      <c r="DH235" s="174">
        <v>974583.81</v>
      </c>
      <c r="DI235" s="174">
        <v>882653.88</v>
      </c>
      <c r="DJ235" s="174">
        <v>971719.25</v>
      </c>
      <c r="DK235" s="174">
        <v>912388</v>
      </c>
      <c r="DL235" s="174">
        <v>935945.25</v>
      </c>
      <c r="DM235" s="174">
        <v>917589.12</v>
      </c>
      <c r="DN235" s="174">
        <v>959775.88</v>
      </c>
      <c r="DO235" s="174">
        <v>965716.44</v>
      </c>
      <c r="DP235" s="174">
        <v>905092.75</v>
      </c>
      <c r="DQ235" s="174">
        <v>953468.75</v>
      </c>
      <c r="DR235" s="174">
        <v>941823.62</v>
      </c>
      <c r="DS235" s="174">
        <v>963771.38</v>
      </c>
      <c r="DT235" s="174">
        <v>999525.56</v>
      </c>
      <c r="DU235" s="174">
        <v>904585</v>
      </c>
      <c r="DV235" s="174">
        <v>764548.62</v>
      </c>
      <c r="DW235" s="174">
        <v>501020.38</v>
      </c>
      <c r="DX235" s="174">
        <v>960021.31</v>
      </c>
      <c r="DY235" s="174">
        <v>933563.75</v>
      </c>
      <c r="DZ235" s="174">
        <v>984155.31</v>
      </c>
      <c r="EA235" s="174">
        <v>982310.75</v>
      </c>
      <c r="EB235" s="174">
        <v>929708.38</v>
      </c>
      <c r="EC235" s="174">
        <v>970355.56</v>
      </c>
      <c r="ED235" s="174">
        <v>956721.44</v>
      </c>
      <c r="EE235" s="174">
        <v>986491.62</v>
      </c>
      <c r="EF235" s="174">
        <v>1027009.06</v>
      </c>
      <c r="EG235" s="174">
        <v>963602.75</v>
      </c>
      <c r="EH235" s="174">
        <v>1014303.75</v>
      </c>
      <c r="EI235" s="174">
        <v>966071.38</v>
      </c>
      <c r="EJ235" s="174">
        <v>984952.5</v>
      </c>
      <c r="EK235" s="174">
        <v>960505.25</v>
      </c>
      <c r="EL235" s="174">
        <v>1014244.56</v>
      </c>
      <c r="EM235" s="174">
        <v>1012107.44</v>
      </c>
      <c r="EN235" s="174">
        <v>960059.31</v>
      </c>
      <c r="EO235" s="174">
        <v>993521.38</v>
      </c>
      <c r="EP235" s="174">
        <v>982887.44</v>
      </c>
      <c r="EQ235" s="174">
        <v>1017725.88</v>
      </c>
      <c r="ER235" s="174">
        <v>1048066.81</v>
      </c>
      <c r="ES235" s="174">
        <v>948756.69</v>
      </c>
      <c r="ET235" s="174">
        <v>699282.75</v>
      </c>
      <c r="EU235" s="174">
        <v>615191.75</v>
      </c>
      <c r="EV235" s="174">
        <v>1004276.38</v>
      </c>
      <c r="EW235" s="174">
        <v>978938.38</v>
      </c>
      <c r="EX235" s="174">
        <v>1034720.69</v>
      </c>
      <c r="EY235" s="174">
        <v>1032369.44</v>
      </c>
      <c r="EZ235" s="174">
        <v>969425.81</v>
      </c>
      <c r="FA235" s="174">
        <v>1008608.25</v>
      </c>
      <c r="FB235" s="174">
        <v>1000752.5</v>
      </c>
      <c r="FC235" s="174">
        <v>1037139.06</v>
      </c>
      <c r="FD235" s="174">
        <v>1053935.75</v>
      </c>
      <c r="FE235" s="174">
        <v>953897.81</v>
      </c>
      <c r="FF235" s="174">
        <v>1038308.38</v>
      </c>
      <c r="FG235" s="174">
        <v>989882.38</v>
      </c>
      <c r="FH235" s="174">
        <v>1018568.31</v>
      </c>
      <c r="FI235" s="174">
        <v>997886.12</v>
      </c>
      <c r="FJ235" s="174">
        <v>1052779.5</v>
      </c>
      <c r="FK235" s="174">
        <v>1053541</v>
      </c>
      <c r="FL235" s="174">
        <v>991682.56000000006</v>
      </c>
      <c r="FM235" s="174">
        <v>1029293.69</v>
      </c>
      <c r="FN235" s="174">
        <v>1013326.56</v>
      </c>
      <c r="FO235" s="174">
        <v>1054725.25</v>
      </c>
      <c r="FP235" s="174">
        <v>1077317.3799999999</v>
      </c>
      <c r="FQ235" s="174">
        <v>978662.06</v>
      </c>
      <c r="FR235" s="174">
        <v>1060011</v>
      </c>
      <c r="FS235" s="174">
        <v>1020251.25</v>
      </c>
      <c r="FT235" s="174">
        <v>1039194.94</v>
      </c>
      <c r="FU235" s="174">
        <v>1013609.31</v>
      </c>
      <c r="FV235" s="174">
        <v>1079004.25</v>
      </c>
      <c r="FW235" s="174">
        <v>1065833.8799999999</v>
      </c>
      <c r="FX235" s="174">
        <v>808447.12</v>
      </c>
      <c r="FY235" s="174">
        <v>0</v>
      </c>
      <c r="FZ235" s="174">
        <v>445876.94</v>
      </c>
      <c r="GA235" s="174">
        <v>1086870.75</v>
      </c>
    </row>
    <row r="236" spans="2:183">
      <c r="B236" s="171" t="s">
        <v>8</v>
      </c>
      <c r="C236" s="172" t="s">
        <v>39</v>
      </c>
      <c r="D236" s="81">
        <v>3.4870014511414964</v>
      </c>
      <c r="E236" s="82">
        <v>3.4870012381345439</v>
      </c>
      <c r="F236" s="82">
        <v>3.4870004092981244</v>
      </c>
      <c r="G236" s="82">
        <v>3.4870010095102351</v>
      </c>
      <c r="H236" s="82">
        <v>3.4870004187020234</v>
      </c>
      <c r="I236" s="82">
        <v>3.4870000146077098</v>
      </c>
      <c r="J236" s="82">
        <v>3.487000270827691</v>
      </c>
      <c r="K236" s="82">
        <v>3.4870003328802461</v>
      </c>
      <c r="L236" s="82">
        <v>3.4870002475640178</v>
      </c>
      <c r="M236" s="82">
        <v>3.4870003949583905</v>
      </c>
      <c r="N236" s="82">
        <v>3.4870006638572995</v>
      </c>
      <c r="O236" s="82">
        <v>3.4870007888290733</v>
      </c>
      <c r="P236" s="82">
        <v>3.9080009738657129</v>
      </c>
      <c r="Q236" s="82">
        <v>3.9080000594027058</v>
      </c>
      <c r="R236" s="82">
        <v>3.9080001820435086</v>
      </c>
      <c r="S236" s="82">
        <v>3.9080000861258446</v>
      </c>
      <c r="T236" s="82">
        <v>3.9079994997707281</v>
      </c>
      <c r="U236" s="82">
        <v>3.9079999431356529</v>
      </c>
      <c r="V236" s="82">
        <v>3.9080003866255186</v>
      </c>
      <c r="W236" s="82">
        <v>3.9079997784608569</v>
      </c>
      <c r="X236" s="82">
        <v>3.9079999864825132</v>
      </c>
      <c r="Y236" s="82">
        <v>3.9080000559953527</v>
      </c>
      <c r="Z236" s="82">
        <v>3.9080000288367263</v>
      </c>
      <c r="AA236" s="82">
        <v>3.9079998882853197</v>
      </c>
      <c r="AB236" s="82">
        <v>4.5499962514837877</v>
      </c>
      <c r="AC236" s="82">
        <v>4.5499961712229116</v>
      </c>
      <c r="AD236" s="82">
        <v>4.5499949687495569</v>
      </c>
      <c r="AE236" s="82">
        <v>4.9929989266860888</v>
      </c>
      <c r="AF236" s="82">
        <v>4.9930000365938456</v>
      </c>
      <c r="AG236" s="82">
        <v>4.9929989434795532</v>
      </c>
      <c r="AH236" s="82">
        <v>4.9929979643023392</v>
      </c>
      <c r="AI236" s="82">
        <v>4.9929986797303867</v>
      </c>
      <c r="AJ236" s="82">
        <v>4.9929994036081702</v>
      </c>
      <c r="AK236" s="82">
        <v>4.9930006126316089</v>
      </c>
      <c r="AL236" s="82">
        <v>4.9929997863369744</v>
      </c>
      <c r="AM236" s="82">
        <v>4.9929999784530743</v>
      </c>
      <c r="AN236" s="82">
        <v>5.3289968366194618</v>
      </c>
      <c r="AO236" s="82">
        <v>5.3289965723715902</v>
      </c>
      <c r="AP236" s="82">
        <v>5.3289985094957242</v>
      </c>
      <c r="AQ236" s="82">
        <v>5.3289980280259339</v>
      </c>
      <c r="AR236" s="82">
        <v>5.3289981297288112</v>
      </c>
      <c r="AS236" s="82">
        <v>5.3289970352158509</v>
      </c>
      <c r="AT236" s="82">
        <v>5.3289957476472631</v>
      </c>
      <c r="AU236" s="82">
        <v>5.3289963431747323</v>
      </c>
      <c r="AV236" s="82">
        <v>5.3289974156390754</v>
      </c>
      <c r="AW236" s="82">
        <v>5.3289982051026366</v>
      </c>
      <c r="AX236" s="82">
        <v>5.3289987387995126</v>
      </c>
      <c r="AY236" s="82">
        <v>5.3289983371605034</v>
      </c>
      <c r="AZ236" s="82">
        <v>5.4560018697196115</v>
      </c>
      <c r="BA236" s="82">
        <v>5.4560013449590778</v>
      </c>
      <c r="BB236" s="82">
        <v>5.4559984428223842</v>
      </c>
      <c r="BC236" s="82">
        <v>5.4560020029750067</v>
      </c>
      <c r="BD236" s="82">
        <v>5.4560028354242807</v>
      </c>
      <c r="BE236" s="82">
        <v>5.4560002480194916</v>
      </c>
      <c r="BF236" s="82">
        <v>5.4560007125741397</v>
      </c>
      <c r="BG236" s="82">
        <v>5.4560003596923252</v>
      </c>
      <c r="BH236" s="82">
        <v>5.456000149700599</v>
      </c>
      <c r="BI236" s="82">
        <v>5.4560029114366655</v>
      </c>
      <c r="BJ236" s="82">
        <v>5.4560013812667547</v>
      </c>
      <c r="BK236" s="82">
        <v>5.4560019941620181</v>
      </c>
      <c r="BL236" s="82">
        <v>5.5940052693614364</v>
      </c>
      <c r="BM236" s="82">
        <v>5.5940043301513276</v>
      </c>
      <c r="BN236" s="82">
        <v>5.5940035505996093</v>
      </c>
      <c r="BO236" s="82">
        <v>5.5940054152101366</v>
      </c>
      <c r="BP236" s="82">
        <v>5.5940037949335544</v>
      </c>
      <c r="BQ236" s="82">
        <v>5.5940040063757372</v>
      </c>
      <c r="BR236" s="82">
        <v>5.5940053655173347</v>
      </c>
      <c r="BS236" s="82">
        <v>5.5940032689712238</v>
      </c>
      <c r="BT236" s="82">
        <v>5.5940050782841517</v>
      </c>
      <c r="BU236" s="82">
        <v>5.5940040862937179</v>
      </c>
      <c r="BV236" s="82">
        <v>5.5940014824227022</v>
      </c>
      <c r="BW236" s="82">
        <v>5.5940042685372102</v>
      </c>
      <c r="BX236" s="82">
        <v>5.7399984868620146</v>
      </c>
      <c r="BY236" s="82">
        <v>5.740000548541337</v>
      </c>
      <c r="BZ236" s="82" t="e">
        <v>#DIV/0!</v>
      </c>
      <c r="CA236" s="82">
        <v>5.7400014404378936</v>
      </c>
      <c r="CB236" s="82">
        <v>5.7400006737545644</v>
      </c>
      <c r="CC236" s="82">
        <v>5.7399995799789982</v>
      </c>
      <c r="CD236" s="82">
        <v>5.7399999999999993</v>
      </c>
      <c r="CE236" s="82">
        <v>5.740000521675622</v>
      </c>
      <c r="CF236" s="82">
        <v>5.7399996902454307</v>
      </c>
      <c r="CG236" s="82">
        <v>5.7400003951449854</v>
      </c>
      <c r="CH236" s="82">
        <v>5.7400000660632893</v>
      </c>
      <c r="CI236" s="82">
        <v>5.7399980902545691</v>
      </c>
      <c r="CJ236" s="82">
        <v>5.8920018444357414</v>
      </c>
      <c r="CK236" s="82">
        <v>5.8920028470903345</v>
      </c>
      <c r="CL236" s="82">
        <v>5.8920032717865478</v>
      </c>
      <c r="CM236" s="82">
        <v>5.8920007386516247</v>
      </c>
      <c r="CN236" s="82">
        <v>5.8920017173051527</v>
      </c>
      <c r="CO236" s="82">
        <v>5.8920009022699524</v>
      </c>
      <c r="CP236" s="82">
        <v>5.8920007100438934</v>
      </c>
      <c r="CQ236" s="82">
        <v>5.8920018847951257</v>
      </c>
      <c r="CR236" s="82">
        <v>5.8920002708467347</v>
      </c>
      <c r="CS236" s="82">
        <v>5.8920011574149331</v>
      </c>
      <c r="CT236" s="82">
        <v>5.8920025664376077</v>
      </c>
      <c r="CU236" s="82">
        <v>5.8920014474720031</v>
      </c>
      <c r="CV236" s="82">
        <v>6.0500062246725692</v>
      </c>
      <c r="CW236" s="82">
        <v>6.0500054073818488</v>
      </c>
      <c r="CX236" s="82">
        <v>6.0500042031400927</v>
      </c>
      <c r="CY236" s="82">
        <v>6.0500028468014149</v>
      </c>
      <c r="CZ236" s="82">
        <v>6.0500044245157794</v>
      </c>
      <c r="DA236" s="82">
        <v>6.0500039795760063</v>
      </c>
      <c r="DB236" s="82">
        <v>6.0500042157969149</v>
      </c>
      <c r="DC236" s="82">
        <v>6.0500053973475891</v>
      </c>
      <c r="DD236" s="82">
        <v>6.0500019786037873</v>
      </c>
      <c r="DE236" s="82">
        <v>6.0500047028700568</v>
      </c>
      <c r="DF236" s="82">
        <v>6.0500073049342555</v>
      </c>
      <c r="DG236" s="82">
        <v>6.0500038586946037</v>
      </c>
      <c r="DH236" s="82">
        <v>6.2139916601312191</v>
      </c>
      <c r="DI236" s="82">
        <v>6.2139906929591744</v>
      </c>
      <c r="DJ236" s="82">
        <v>6.2139922366603573</v>
      </c>
      <c r="DK236" s="82">
        <v>6.2139918816574493</v>
      </c>
      <c r="DL236" s="82">
        <v>6.21399192664936</v>
      </c>
      <c r="DM236" s="82">
        <v>6.213991941218298</v>
      </c>
      <c r="DN236" s="82">
        <v>6.2139917386406305</v>
      </c>
      <c r="DO236" s="82">
        <v>6.2139916350299202</v>
      </c>
      <c r="DP236" s="82">
        <v>6.2139917201038077</v>
      </c>
      <c r="DQ236" s="82">
        <v>6.2139922053715155</v>
      </c>
      <c r="DR236" s="82">
        <v>6.2139914888001844</v>
      </c>
      <c r="DS236" s="82">
        <v>6.2139911152375609</v>
      </c>
      <c r="DT236" s="82">
        <v>6.3829924900378057</v>
      </c>
      <c r="DU236" s="82">
        <v>6.3829929860709296</v>
      </c>
      <c r="DV236" s="82">
        <v>6.3829938470015612</v>
      </c>
      <c r="DW236" s="82">
        <v>6.3829944071445865</v>
      </c>
      <c r="DX236" s="82">
        <v>6.3829930918931144</v>
      </c>
      <c r="DY236" s="82">
        <v>6.3829927251842635</v>
      </c>
      <c r="DZ236" s="82">
        <v>6.3829924635500443</v>
      </c>
      <c r="EA236" s="82">
        <v>6.3829932746353029</v>
      </c>
      <c r="EB236" s="82">
        <v>6.3829924341247066</v>
      </c>
      <c r="EC236" s="82">
        <v>6.382994303456079</v>
      </c>
      <c r="ED236" s="82">
        <v>6.3829940087800061</v>
      </c>
      <c r="EE236" s="82">
        <v>6.3829933354901325</v>
      </c>
      <c r="EF236" s="82">
        <v>6.5559907310471619</v>
      </c>
      <c r="EG236" s="82">
        <v>6.5559904204979569</v>
      </c>
      <c r="EH236" s="82">
        <v>6.5559920239926575</v>
      </c>
      <c r="EI236" s="82">
        <v>6.5559933435117896</v>
      </c>
      <c r="EJ236" s="82">
        <v>6.5559915333772638</v>
      </c>
      <c r="EK236" s="82">
        <v>6.5559918229721248</v>
      </c>
      <c r="EL236" s="82">
        <v>6.5559908212404254</v>
      </c>
      <c r="EM236" s="82">
        <v>6.5559916828065994</v>
      </c>
      <c r="EN236" s="82">
        <v>6.5559918131646837</v>
      </c>
      <c r="EO236" s="82">
        <v>6.5559928469619386</v>
      </c>
      <c r="EP236" s="82">
        <v>6.5559920491989168</v>
      </c>
      <c r="EQ236" s="82">
        <v>6.5559913937488723</v>
      </c>
      <c r="ER236" s="82">
        <v>6.7369900815715216</v>
      </c>
      <c r="ES236" s="82">
        <v>6.7369890220694746</v>
      </c>
      <c r="ET236" s="82">
        <v>6.7369909426518886</v>
      </c>
      <c r="EU236" s="82">
        <v>6.7369915293679608</v>
      </c>
      <c r="EV236" s="82">
        <v>6.736990118669878</v>
      </c>
      <c r="EW236" s="82">
        <v>6.7369898060657087</v>
      </c>
      <c r="EX236" s="82">
        <v>6.7369891527983956</v>
      </c>
      <c r="EY236" s="82">
        <v>6.7369888866411287</v>
      </c>
      <c r="EZ236" s="82">
        <v>6.7369902202966339</v>
      </c>
      <c r="FA236" s="82">
        <v>6.7369900208400129</v>
      </c>
      <c r="FB236" s="82">
        <v>6.7369871958854493</v>
      </c>
      <c r="FC236" s="82">
        <v>6.7369877945007053</v>
      </c>
      <c r="FD236" s="82">
        <v>6.9239940216141642</v>
      </c>
      <c r="FE236" s="82">
        <v>6.9239934817481696</v>
      </c>
      <c r="FF236" s="82">
        <v>6.9239945851505089</v>
      </c>
      <c r="FG236" s="82">
        <v>6.9239975098626232</v>
      </c>
      <c r="FH236" s="82">
        <v>6.9239962068426388</v>
      </c>
      <c r="FI236" s="82">
        <v>6.9239956874820541</v>
      </c>
      <c r="FJ236" s="82">
        <v>6.9239943965063668</v>
      </c>
      <c r="FK236" s="82">
        <v>6.9239934804610996</v>
      </c>
      <c r="FL236" s="82">
        <v>6.9239970954588621</v>
      </c>
      <c r="FM236" s="82">
        <v>6.9239969459692174</v>
      </c>
      <c r="FN236" s="82">
        <v>6.9239952065589625</v>
      </c>
      <c r="FO236" s="82">
        <v>6.9239951027053284</v>
      </c>
      <c r="FP236" s="82">
        <v>7.1189941188131893</v>
      </c>
      <c r="FQ236" s="82">
        <v>7.1189919401769091</v>
      </c>
      <c r="FR236" s="82">
        <v>7.1189934116414486</v>
      </c>
      <c r="FS236" s="82">
        <v>7.1189922129031356</v>
      </c>
      <c r="FT236" s="82">
        <v>7.1189925672204142</v>
      </c>
      <c r="FU236" s="82">
        <v>7.1189927729121161</v>
      </c>
      <c r="FV236" s="82">
        <v>7.1189919309612248</v>
      </c>
      <c r="FW236" s="82">
        <v>7.1189903618159587</v>
      </c>
      <c r="FX236" s="82">
        <v>7.1189933252320321</v>
      </c>
      <c r="FY236" s="82" t="e">
        <v>#DIV/0!</v>
      </c>
      <c r="FZ236" s="82">
        <v>7.1189957210371695</v>
      </c>
      <c r="GA236" s="82">
        <v>7.1189920221127645</v>
      </c>
    </row>
    <row r="237" spans="2:183">
      <c r="B237" s="96" t="s">
        <v>8</v>
      </c>
      <c r="C237" s="166" t="s">
        <v>40</v>
      </c>
      <c r="D237" s="175">
        <v>1.62</v>
      </c>
      <c r="E237" s="176">
        <v>1.62</v>
      </c>
      <c r="F237" s="176">
        <v>1.08</v>
      </c>
      <c r="G237" s="176">
        <v>1.62</v>
      </c>
      <c r="H237" s="176">
        <v>1.62</v>
      </c>
      <c r="I237" s="176">
        <v>1.08</v>
      </c>
      <c r="J237" s="176">
        <v>1.62</v>
      </c>
      <c r="K237" s="176">
        <v>1.62</v>
      </c>
      <c r="L237" s="176">
        <v>1.08</v>
      </c>
      <c r="M237" s="176">
        <v>1.62</v>
      </c>
      <c r="N237" s="176">
        <v>1.08</v>
      </c>
      <c r="O237" s="176">
        <v>1.08</v>
      </c>
      <c r="P237" s="176">
        <v>1.62</v>
      </c>
      <c r="Q237" s="176">
        <v>0.54</v>
      </c>
      <c r="R237" s="176">
        <v>1.08</v>
      </c>
      <c r="S237" s="176">
        <v>1.08</v>
      </c>
      <c r="T237" s="176">
        <v>1.08</v>
      </c>
      <c r="U237" s="176">
        <v>1.08</v>
      </c>
      <c r="V237" s="176">
        <v>1.08</v>
      </c>
      <c r="W237" s="176">
        <v>1.08</v>
      </c>
      <c r="X237" s="176">
        <v>1.08</v>
      </c>
      <c r="Y237" s="176">
        <v>1.62</v>
      </c>
      <c r="Z237" s="176">
        <v>1.08</v>
      </c>
      <c r="AA237" s="176">
        <v>2.62</v>
      </c>
      <c r="AB237" s="176">
        <v>1.62</v>
      </c>
      <c r="AC237" s="176">
        <v>1.62</v>
      </c>
      <c r="AD237" s="176">
        <v>2.17</v>
      </c>
      <c r="AE237" s="176">
        <v>0.54</v>
      </c>
      <c r="AF237" s="176">
        <v>2.08</v>
      </c>
      <c r="AG237" s="176">
        <v>1.62</v>
      </c>
      <c r="AH237" s="176">
        <v>1.62</v>
      </c>
      <c r="AI237" s="176">
        <v>1.08</v>
      </c>
      <c r="AJ237" s="176">
        <v>2.17</v>
      </c>
      <c r="AK237" s="176">
        <v>1.62</v>
      </c>
      <c r="AL237" s="176">
        <v>1.62</v>
      </c>
      <c r="AM237" s="176">
        <v>1.62</v>
      </c>
      <c r="AN237" s="176">
        <v>1.62</v>
      </c>
      <c r="AO237" s="176">
        <v>1.62</v>
      </c>
      <c r="AP237" s="176">
        <v>1.08</v>
      </c>
      <c r="AQ237" s="176">
        <v>1.08</v>
      </c>
      <c r="AR237" s="176">
        <v>1.08</v>
      </c>
      <c r="AS237" s="176">
        <v>1.08</v>
      </c>
      <c r="AT237" s="176">
        <v>1.62</v>
      </c>
      <c r="AU237" s="176">
        <v>0.54</v>
      </c>
      <c r="AV237" s="176">
        <v>1.08</v>
      </c>
      <c r="AW237" s="176">
        <v>1.08</v>
      </c>
      <c r="AX237" s="176">
        <v>1.08</v>
      </c>
      <c r="AY237" s="176">
        <v>1.08</v>
      </c>
      <c r="AZ237" s="176">
        <v>2.17</v>
      </c>
      <c r="BA237" s="176">
        <v>1.62</v>
      </c>
      <c r="BB237" s="176">
        <v>1.62</v>
      </c>
      <c r="BC237" s="176">
        <v>2.08</v>
      </c>
      <c r="BD237" s="176">
        <v>1.62</v>
      </c>
      <c r="BE237" s="176">
        <v>1.08</v>
      </c>
      <c r="BF237" s="176">
        <v>1.08</v>
      </c>
      <c r="BG237" s="176">
        <v>1.62</v>
      </c>
      <c r="BH237" s="176">
        <v>1.08</v>
      </c>
      <c r="BI237" s="176">
        <v>1.08</v>
      </c>
      <c r="BJ237" s="176">
        <v>1.08</v>
      </c>
      <c r="BK237" s="176">
        <v>1.62</v>
      </c>
      <c r="BL237" s="176">
        <v>1.62</v>
      </c>
      <c r="BM237" s="176">
        <v>1.08</v>
      </c>
      <c r="BN237" s="176">
        <v>1.08</v>
      </c>
      <c r="BO237" s="176">
        <v>1.08</v>
      </c>
      <c r="BP237" s="176">
        <v>1.08</v>
      </c>
      <c r="BQ237" s="176">
        <v>1.08</v>
      </c>
      <c r="BR237" s="176">
        <v>1.62</v>
      </c>
      <c r="BS237" s="176">
        <v>1.08</v>
      </c>
      <c r="BT237" s="176">
        <v>1.08</v>
      </c>
      <c r="BU237" s="176">
        <v>1.62</v>
      </c>
      <c r="BV237" s="176">
        <v>1.08</v>
      </c>
      <c r="BW237" s="176">
        <v>1.08</v>
      </c>
      <c r="BX237" s="176">
        <v>1.62</v>
      </c>
      <c r="BY237" s="176">
        <v>1.08</v>
      </c>
      <c r="BZ237" s="176">
        <v>0</v>
      </c>
      <c r="CA237" s="176">
        <v>1.54</v>
      </c>
      <c r="CB237" s="176">
        <v>1.08</v>
      </c>
      <c r="CC237" s="176">
        <v>1.08</v>
      </c>
      <c r="CD237" s="176">
        <v>1.08</v>
      </c>
      <c r="CE237" s="176">
        <v>1.08</v>
      </c>
      <c r="CF237" s="176">
        <v>1.08</v>
      </c>
      <c r="CG237" s="176">
        <v>1.08</v>
      </c>
      <c r="CH237" s="176">
        <v>1.08</v>
      </c>
      <c r="CI237" s="176">
        <v>1.62</v>
      </c>
      <c r="CJ237" s="176">
        <v>1.08</v>
      </c>
      <c r="CK237" s="176">
        <v>1.08</v>
      </c>
      <c r="CL237" s="176">
        <v>1.62</v>
      </c>
      <c r="CM237" s="176">
        <v>1.08</v>
      </c>
      <c r="CN237" s="176">
        <v>1.08</v>
      </c>
      <c r="CO237" s="176">
        <v>1.62</v>
      </c>
      <c r="CP237" s="176">
        <v>1.08</v>
      </c>
      <c r="CQ237" s="176">
        <v>1.62</v>
      </c>
      <c r="CR237" s="176">
        <v>1.62</v>
      </c>
      <c r="CS237" s="176">
        <v>1.08</v>
      </c>
      <c r="CT237" s="176">
        <v>1.08</v>
      </c>
      <c r="CU237" s="176">
        <v>1.08</v>
      </c>
      <c r="CV237" s="176">
        <v>1.08</v>
      </c>
      <c r="CW237" s="176">
        <v>0.54</v>
      </c>
      <c r="CX237" s="176">
        <v>2.08</v>
      </c>
      <c r="CY237" s="176">
        <v>1.08</v>
      </c>
      <c r="CZ237" s="176">
        <v>1.08</v>
      </c>
      <c r="DA237" s="176">
        <v>1.62</v>
      </c>
      <c r="DB237" s="176">
        <v>1.08</v>
      </c>
      <c r="DC237" s="176">
        <v>1.08</v>
      </c>
      <c r="DD237" s="176">
        <v>1.08</v>
      </c>
      <c r="DE237" s="176">
        <v>1.08</v>
      </c>
      <c r="DF237" s="176">
        <v>1.62</v>
      </c>
      <c r="DG237" s="176">
        <v>1.62</v>
      </c>
      <c r="DH237" s="176">
        <v>1.62</v>
      </c>
      <c r="DI237" s="176">
        <v>1.08</v>
      </c>
      <c r="DJ237" s="176">
        <v>1.08</v>
      </c>
      <c r="DK237" s="176">
        <v>1.08</v>
      </c>
      <c r="DL237" s="176">
        <v>1.08</v>
      </c>
      <c r="DM237" s="176">
        <v>1.08</v>
      </c>
      <c r="DN237" s="176">
        <v>1.08</v>
      </c>
      <c r="DO237" s="176">
        <v>1.08</v>
      </c>
      <c r="DP237" s="176">
        <v>1.62</v>
      </c>
      <c r="DQ237" s="176">
        <v>1.62</v>
      </c>
      <c r="DR237" s="176">
        <v>1.62</v>
      </c>
      <c r="DS237" s="176">
        <v>1.62</v>
      </c>
      <c r="DT237" s="176">
        <v>1.08</v>
      </c>
      <c r="DU237" s="176">
        <v>1.62</v>
      </c>
      <c r="DV237" s="176">
        <v>1.08</v>
      </c>
      <c r="DW237" s="176">
        <v>1.54</v>
      </c>
      <c r="DX237" s="176">
        <v>1.62</v>
      </c>
      <c r="DY237" s="176">
        <v>1.08</v>
      </c>
      <c r="DZ237" s="176">
        <v>1.08</v>
      </c>
      <c r="EA237" s="176">
        <v>1.62</v>
      </c>
      <c r="EB237" s="176">
        <v>1.08</v>
      </c>
      <c r="EC237" s="176">
        <v>1.62</v>
      </c>
      <c r="ED237" s="176">
        <v>1.08</v>
      </c>
      <c r="EE237" s="176">
        <v>2.17</v>
      </c>
      <c r="EF237" s="176">
        <v>1.08</v>
      </c>
      <c r="EG237" s="176">
        <v>1.08</v>
      </c>
      <c r="EH237" s="176">
        <v>1.08</v>
      </c>
      <c r="EI237" s="176">
        <v>1.62</v>
      </c>
      <c r="EJ237" s="176">
        <v>1.62</v>
      </c>
      <c r="EK237" s="176">
        <v>1.08</v>
      </c>
      <c r="EL237" s="176">
        <v>1.08</v>
      </c>
      <c r="EM237" s="176">
        <v>2.17</v>
      </c>
      <c r="EN237" s="176">
        <v>1.08</v>
      </c>
      <c r="EO237" s="176">
        <v>1.08</v>
      </c>
      <c r="EP237" s="176">
        <v>1.08</v>
      </c>
      <c r="EQ237" s="176">
        <v>1.08</v>
      </c>
      <c r="ER237" s="176">
        <v>1.62</v>
      </c>
      <c r="ES237" s="176">
        <v>1.62</v>
      </c>
      <c r="ET237" s="176">
        <v>1.08</v>
      </c>
      <c r="EU237" s="176">
        <v>2.08</v>
      </c>
      <c r="EV237" s="176">
        <v>1.62</v>
      </c>
      <c r="EW237" s="176">
        <v>1.08</v>
      </c>
      <c r="EX237" s="176">
        <v>1.62</v>
      </c>
      <c r="EY237" s="176">
        <v>1.62</v>
      </c>
      <c r="EZ237" s="176">
        <v>1.08</v>
      </c>
      <c r="FA237" s="176">
        <v>1.08</v>
      </c>
      <c r="FB237" s="176">
        <v>1.08</v>
      </c>
      <c r="FC237" s="176">
        <v>1.62</v>
      </c>
      <c r="FD237" s="176">
        <v>1.62</v>
      </c>
      <c r="FE237" s="176">
        <v>1.08</v>
      </c>
      <c r="FF237" s="176">
        <v>1.08</v>
      </c>
      <c r="FG237" s="176">
        <v>1.08</v>
      </c>
      <c r="FH237" s="176">
        <v>1.62</v>
      </c>
      <c r="FI237" s="176">
        <v>1.62</v>
      </c>
      <c r="FJ237" s="176">
        <v>1.08</v>
      </c>
      <c r="FK237" s="176">
        <v>2.17</v>
      </c>
      <c r="FL237" s="176">
        <v>1.08</v>
      </c>
      <c r="FM237" s="176">
        <v>1.08</v>
      </c>
      <c r="FN237" s="176">
        <v>1.08</v>
      </c>
      <c r="FO237" s="176">
        <v>1.62</v>
      </c>
      <c r="FP237" s="176">
        <v>1.08</v>
      </c>
      <c r="FQ237" s="176">
        <v>1.62</v>
      </c>
      <c r="FR237" s="176">
        <v>1.08</v>
      </c>
      <c r="FS237" s="176">
        <v>1.08</v>
      </c>
      <c r="FT237" s="176">
        <v>1.62</v>
      </c>
      <c r="FU237" s="176">
        <v>1.62</v>
      </c>
      <c r="FV237" s="176">
        <v>2.08</v>
      </c>
      <c r="FW237" s="176">
        <v>1.08</v>
      </c>
      <c r="FX237" s="176">
        <v>0.54</v>
      </c>
      <c r="FY237" s="176">
        <v>0</v>
      </c>
      <c r="FZ237" s="176">
        <v>1.54</v>
      </c>
      <c r="GA237" s="176">
        <v>1.08</v>
      </c>
    </row>
    <row r="238" spans="2:183">
      <c r="B238" s="96" t="s">
        <v>8</v>
      </c>
      <c r="C238" s="166" t="s">
        <v>41</v>
      </c>
      <c r="D238" s="175">
        <v>720</v>
      </c>
      <c r="E238" s="176">
        <v>651</v>
      </c>
      <c r="F238" s="176">
        <v>720</v>
      </c>
      <c r="G238" s="176">
        <v>697</v>
      </c>
      <c r="H238" s="176">
        <v>720</v>
      </c>
      <c r="I238" s="176">
        <v>697</v>
      </c>
      <c r="J238" s="176">
        <v>720</v>
      </c>
      <c r="K238" s="176">
        <v>720</v>
      </c>
      <c r="L238" s="176">
        <v>697</v>
      </c>
      <c r="M238" s="176">
        <v>720</v>
      </c>
      <c r="N238" s="176">
        <v>697</v>
      </c>
      <c r="O238" s="176">
        <v>720</v>
      </c>
      <c r="P238" s="176">
        <v>720</v>
      </c>
      <c r="Q238" s="176">
        <v>651</v>
      </c>
      <c r="R238" s="176">
        <v>720</v>
      </c>
      <c r="S238" s="176">
        <v>697</v>
      </c>
      <c r="T238" s="176">
        <v>720</v>
      </c>
      <c r="U238" s="176">
        <v>697</v>
      </c>
      <c r="V238" s="176">
        <v>720</v>
      </c>
      <c r="W238" s="176">
        <v>720</v>
      </c>
      <c r="X238" s="176">
        <v>697</v>
      </c>
      <c r="Y238" s="176">
        <v>720</v>
      </c>
      <c r="Z238" s="176">
        <v>697</v>
      </c>
      <c r="AA238" s="176">
        <v>720</v>
      </c>
      <c r="AB238" s="176">
        <v>720</v>
      </c>
      <c r="AC238" s="176">
        <v>651</v>
      </c>
      <c r="AD238" s="176">
        <v>720</v>
      </c>
      <c r="AE238" s="176">
        <v>233</v>
      </c>
      <c r="AF238" s="176">
        <v>697</v>
      </c>
      <c r="AG238" s="176">
        <v>697</v>
      </c>
      <c r="AH238" s="176">
        <v>720</v>
      </c>
      <c r="AI238" s="176">
        <v>720</v>
      </c>
      <c r="AJ238" s="176">
        <v>697</v>
      </c>
      <c r="AK238" s="176">
        <v>720</v>
      </c>
      <c r="AL238" s="176">
        <v>697</v>
      </c>
      <c r="AM238" s="176">
        <v>720</v>
      </c>
      <c r="AN238" s="176">
        <v>720</v>
      </c>
      <c r="AO238" s="176">
        <v>674</v>
      </c>
      <c r="AP238" s="176">
        <v>720</v>
      </c>
      <c r="AQ238" s="176">
        <v>697</v>
      </c>
      <c r="AR238" s="176">
        <v>720</v>
      </c>
      <c r="AS238" s="176">
        <v>697</v>
      </c>
      <c r="AT238" s="176">
        <v>720</v>
      </c>
      <c r="AU238" s="176">
        <v>720</v>
      </c>
      <c r="AV238" s="176">
        <v>697</v>
      </c>
      <c r="AW238" s="176">
        <v>720</v>
      </c>
      <c r="AX238" s="176">
        <v>697</v>
      </c>
      <c r="AY238" s="176">
        <v>720</v>
      </c>
      <c r="AZ238" s="176">
        <v>720</v>
      </c>
      <c r="BA238" s="176">
        <v>651</v>
      </c>
      <c r="BB238" s="176">
        <v>395</v>
      </c>
      <c r="BC238" s="176">
        <v>535</v>
      </c>
      <c r="BD238" s="176">
        <v>720</v>
      </c>
      <c r="BE238" s="176">
        <v>697</v>
      </c>
      <c r="BF238" s="176">
        <v>720</v>
      </c>
      <c r="BG238" s="176">
        <v>720</v>
      </c>
      <c r="BH238" s="176">
        <v>697</v>
      </c>
      <c r="BI238" s="176">
        <v>720</v>
      </c>
      <c r="BJ238" s="176">
        <v>697</v>
      </c>
      <c r="BK238" s="176">
        <v>720</v>
      </c>
      <c r="BL238" s="176">
        <v>720</v>
      </c>
      <c r="BM238" s="176">
        <v>651</v>
      </c>
      <c r="BN238" s="176">
        <v>720</v>
      </c>
      <c r="BO238" s="176">
        <v>697</v>
      </c>
      <c r="BP238" s="176">
        <v>720</v>
      </c>
      <c r="BQ238" s="176">
        <v>697</v>
      </c>
      <c r="BR238" s="176">
        <v>720</v>
      </c>
      <c r="BS238" s="176">
        <v>720</v>
      </c>
      <c r="BT238" s="176">
        <v>697</v>
      </c>
      <c r="BU238" s="176">
        <v>720</v>
      </c>
      <c r="BV238" s="176">
        <v>697</v>
      </c>
      <c r="BW238" s="176">
        <v>720</v>
      </c>
      <c r="BX238" s="176">
        <v>720</v>
      </c>
      <c r="BY238" s="176">
        <v>511</v>
      </c>
      <c r="BZ238" s="176">
        <v>0</v>
      </c>
      <c r="CA238" s="176">
        <v>302</v>
      </c>
      <c r="CB238" s="176">
        <v>720</v>
      </c>
      <c r="CC238" s="176">
        <v>697</v>
      </c>
      <c r="CD238" s="176">
        <v>720</v>
      </c>
      <c r="CE238" s="176">
        <v>720</v>
      </c>
      <c r="CF238" s="176">
        <v>697</v>
      </c>
      <c r="CG238" s="176">
        <v>720</v>
      </c>
      <c r="CH238" s="176">
        <v>697</v>
      </c>
      <c r="CI238" s="176">
        <v>720</v>
      </c>
      <c r="CJ238" s="176">
        <v>720</v>
      </c>
      <c r="CK238" s="176">
        <v>674</v>
      </c>
      <c r="CL238" s="176">
        <v>720</v>
      </c>
      <c r="CM238" s="176">
        <v>697</v>
      </c>
      <c r="CN238" s="176">
        <v>720</v>
      </c>
      <c r="CO238" s="176">
        <v>697</v>
      </c>
      <c r="CP238" s="176">
        <v>720</v>
      </c>
      <c r="CQ238" s="176">
        <v>720</v>
      </c>
      <c r="CR238" s="176">
        <v>697</v>
      </c>
      <c r="CS238" s="176">
        <v>720</v>
      </c>
      <c r="CT238" s="176">
        <v>697</v>
      </c>
      <c r="CU238" s="176">
        <v>720</v>
      </c>
      <c r="CV238" s="176">
        <v>720</v>
      </c>
      <c r="CW238" s="176">
        <v>442</v>
      </c>
      <c r="CX238" s="176">
        <v>442</v>
      </c>
      <c r="CY238" s="176">
        <v>697</v>
      </c>
      <c r="CZ238" s="176">
        <v>720</v>
      </c>
      <c r="DA238" s="176">
        <v>697</v>
      </c>
      <c r="DB238" s="176">
        <v>720</v>
      </c>
      <c r="DC238" s="176">
        <v>720</v>
      </c>
      <c r="DD238" s="176">
        <v>697</v>
      </c>
      <c r="DE238" s="176">
        <v>720</v>
      </c>
      <c r="DF238" s="176">
        <v>697</v>
      </c>
      <c r="DG238" s="176">
        <v>720</v>
      </c>
      <c r="DH238" s="176">
        <v>720</v>
      </c>
      <c r="DI238" s="176">
        <v>651</v>
      </c>
      <c r="DJ238" s="176">
        <v>720</v>
      </c>
      <c r="DK238" s="176">
        <v>697</v>
      </c>
      <c r="DL238" s="176">
        <v>720</v>
      </c>
      <c r="DM238" s="176">
        <v>697</v>
      </c>
      <c r="DN238" s="176">
        <v>720</v>
      </c>
      <c r="DO238" s="176">
        <v>720</v>
      </c>
      <c r="DP238" s="176">
        <v>697</v>
      </c>
      <c r="DQ238" s="176">
        <v>720</v>
      </c>
      <c r="DR238" s="176">
        <v>697</v>
      </c>
      <c r="DS238" s="176">
        <v>720</v>
      </c>
      <c r="DT238" s="176">
        <v>720</v>
      </c>
      <c r="DU238" s="176">
        <v>651</v>
      </c>
      <c r="DV238" s="176">
        <v>558</v>
      </c>
      <c r="DW238" s="176">
        <v>372</v>
      </c>
      <c r="DX238" s="176">
        <v>720</v>
      </c>
      <c r="DY238" s="176">
        <v>697</v>
      </c>
      <c r="DZ238" s="176">
        <v>720</v>
      </c>
      <c r="EA238" s="176">
        <v>720</v>
      </c>
      <c r="EB238" s="176">
        <v>697</v>
      </c>
      <c r="EC238" s="176">
        <v>720</v>
      </c>
      <c r="ED238" s="176">
        <v>697</v>
      </c>
      <c r="EE238" s="176">
        <v>720</v>
      </c>
      <c r="EF238" s="176">
        <v>720</v>
      </c>
      <c r="EG238" s="176">
        <v>674</v>
      </c>
      <c r="EH238" s="176">
        <v>720</v>
      </c>
      <c r="EI238" s="176">
        <v>697</v>
      </c>
      <c r="EJ238" s="176">
        <v>720</v>
      </c>
      <c r="EK238" s="176">
        <v>697</v>
      </c>
      <c r="EL238" s="176">
        <v>720</v>
      </c>
      <c r="EM238" s="176">
        <v>720</v>
      </c>
      <c r="EN238" s="176">
        <v>697</v>
      </c>
      <c r="EO238" s="176">
        <v>720</v>
      </c>
      <c r="EP238" s="176">
        <v>697</v>
      </c>
      <c r="EQ238" s="176">
        <v>720</v>
      </c>
      <c r="ER238" s="176">
        <v>720</v>
      </c>
      <c r="ES238" s="176">
        <v>651</v>
      </c>
      <c r="ET238" s="176">
        <v>488</v>
      </c>
      <c r="EU238" s="176">
        <v>442</v>
      </c>
      <c r="EV238" s="176">
        <v>720</v>
      </c>
      <c r="EW238" s="176">
        <v>697</v>
      </c>
      <c r="EX238" s="176">
        <v>720</v>
      </c>
      <c r="EY238" s="176">
        <v>720</v>
      </c>
      <c r="EZ238" s="176">
        <v>697</v>
      </c>
      <c r="FA238" s="176">
        <v>720</v>
      </c>
      <c r="FB238" s="176">
        <v>697</v>
      </c>
      <c r="FC238" s="176">
        <v>720</v>
      </c>
      <c r="FD238" s="176">
        <v>720</v>
      </c>
      <c r="FE238" s="176">
        <v>651</v>
      </c>
      <c r="FF238" s="176">
        <v>720</v>
      </c>
      <c r="FG238" s="176">
        <v>697</v>
      </c>
      <c r="FH238" s="176">
        <v>720</v>
      </c>
      <c r="FI238" s="176">
        <v>697</v>
      </c>
      <c r="FJ238" s="176">
        <v>720</v>
      </c>
      <c r="FK238" s="176">
        <v>720</v>
      </c>
      <c r="FL238" s="176">
        <v>697</v>
      </c>
      <c r="FM238" s="176">
        <v>720</v>
      </c>
      <c r="FN238" s="176">
        <v>697</v>
      </c>
      <c r="FO238" s="176">
        <v>720</v>
      </c>
      <c r="FP238" s="176">
        <v>720</v>
      </c>
      <c r="FQ238" s="176">
        <v>651</v>
      </c>
      <c r="FR238" s="176">
        <v>720</v>
      </c>
      <c r="FS238" s="176">
        <v>697</v>
      </c>
      <c r="FT238" s="176">
        <v>720</v>
      </c>
      <c r="FU238" s="176">
        <v>697</v>
      </c>
      <c r="FV238" s="176">
        <v>720</v>
      </c>
      <c r="FW238" s="176">
        <v>720</v>
      </c>
      <c r="FX238" s="176">
        <v>558</v>
      </c>
      <c r="FY238" s="176">
        <v>0</v>
      </c>
      <c r="FZ238" s="176">
        <v>302</v>
      </c>
      <c r="GA238" s="176">
        <v>720</v>
      </c>
    </row>
    <row r="239" spans="2:183">
      <c r="B239" s="96" t="s">
        <v>8</v>
      </c>
      <c r="C239" s="166" t="s">
        <v>271</v>
      </c>
      <c r="D239" s="88">
        <v>2323.75</v>
      </c>
      <c r="E239" s="89">
        <v>2323.75</v>
      </c>
      <c r="F239" s="89">
        <v>1549.17</v>
      </c>
      <c r="G239" s="89">
        <v>2323.75</v>
      </c>
      <c r="H239" s="89">
        <v>2323.75</v>
      </c>
      <c r="I239" s="89">
        <v>1549.17</v>
      </c>
      <c r="J239" s="89">
        <v>2323.75</v>
      </c>
      <c r="K239" s="89">
        <v>2323.75</v>
      </c>
      <c r="L239" s="89">
        <v>1549.17</v>
      </c>
      <c r="M239" s="89">
        <v>2323.75</v>
      </c>
      <c r="N239" s="89">
        <v>1549.17</v>
      </c>
      <c r="O239" s="89">
        <v>1549.17</v>
      </c>
      <c r="P239" s="89">
        <v>2323.75</v>
      </c>
      <c r="Q239" s="89">
        <v>774.58</v>
      </c>
      <c r="R239" s="89">
        <v>1549.17</v>
      </c>
      <c r="S239" s="89">
        <v>1549.17</v>
      </c>
      <c r="T239" s="89">
        <v>1549.17</v>
      </c>
      <c r="U239" s="89">
        <v>1549.17</v>
      </c>
      <c r="V239" s="89">
        <v>1549.17</v>
      </c>
      <c r="W239" s="89">
        <v>1549.17</v>
      </c>
      <c r="X239" s="89">
        <v>1549.17</v>
      </c>
      <c r="Y239" s="89">
        <v>2323.75</v>
      </c>
      <c r="Z239" s="89">
        <v>1549.17</v>
      </c>
      <c r="AA239" s="89">
        <v>3753.75</v>
      </c>
      <c r="AB239" s="89">
        <v>2323.75</v>
      </c>
      <c r="AC239" s="89">
        <v>2323.75</v>
      </c>
      <c r="AD239" s="89">
        <v>3098.33</v>
      </c>
      <c r="AE239" s="89">
        <v>774.58</v>
      </c>
      <c r="AF239" s="89">
        <v>2979.17</v>
      </c>
      <c r="AG239" s="89">
        <v>2323.75</v>
      </c>
      <c r="AH239" s="89">
        <v>2323.75</v>
      </c>
      <c r="AI239" s="89">
        <v>1549.17</v>
      </c>
      <c r="AJ239" s="89">
        <v>3098.33</v>
      </c>
      <c r="AK239" s="89">
        <v>2323.75</v>
      </c>
      <c r="AL239" s="89">
        <v>2323.75</v>
      </c>
      <c r="AM239" s="89">
        <v>2323.75</v>
      </c>
      <c r="AN239" s="89">
        <v>2323.75</v>
      </c>
      <c r="AO239" s="89">
        <v>2323.75</v>
      </c>
      <c r="AP239" s="89">
        <v>1549.17</v>
      </c>
      <c r="AQ239" s="89">
        <v>1549.17</v>
      </c>
      <c r="AR239" s="89">
        <v>1549.17</v>
      </c>
      <c r="AS239" s="89">
        <v>1549.17</v>
      </c>
      <c r="AT239" s="89">
        <v>2323.75</v>
      </c>
      <c r="AU239" s="89">
        <v>774.58</v>
      </c>
      <c r="AV239" s="89">
        <v>1549.17</v>
      </c>
      <c r="AW239" s="89">
        <v>1549.17</v>
      </c>
      <c r="AX239" s="89">
        <v>1549.17</v>
      </c>
      <c r="AY239" s="89">
        <v>1549.17</v>
      </c>
      <c r="AZ239" s="89">
        <v>3098.33</v>
      </c>
      <c r="BA239" s="89">
        <v>2323.75</v>
      </c>
      <c r="BB239" s="89">
        <v>2323.75</v>
      </c>
      <c r="BC239" s="89">
        <v>2979.17</v>
      </c>
      <c r="BD239" s="89">
        <v>2323.75</v>
      </c>
      <c r="BE239" s="89">
        <v>1549.17</v>
      </c>
      <c r="BF239" s="89">
        <v>1549.17</v>
      </c>
      <c r="BG239" s="89">
        <v>2323.75</v>
      </c>
      <c r="BH239" s="89">
        <v>1549.17</v>
      </c>
      <c r="BI239" s="89">
        <v>1549.17</v>
      </c>
      <c r="BJ239" s="89">
        <v>1549.17</v>
      </c>
      <c r="BK239" s="89">
        <v>2323.75</v>
      </c>
      <c r="BL239" s="89">
        <v>2323.75</v>
      </c>
      <c r="BM239" s="89">
        <v>1549.17</v>
      </c>
      <c r="BN239" s="89">
        <v>1549.17</v>
      </c>
      <c r="BO239" s="89">
        <v>1549.17</v>
      </c>
      <c r="BP239" s="89">
        <v>1549.17</v>
      </c>
      <c r="BQ239" s="89">
        <v>1549.17</v>
      </c>
      <c r="BR239" s="89">
        <v>2323.75</v>
      </c>
      <c r="BS239" s="89">
        <v>1549.17</v>
      </c>
      <c r="BT239" s="89">
        <v>1549.17</v>
      </c>
      <c r="BU239" s="89">
        <v>2323.75</v>
      </c>
      <c r="BV239" s="89">
        <v>1549.17</v>
      </c>
      <c r="BW239" s="89">
        <v>1549.17</v>
      </c>
      <c r="BX239" s="89">
        <v>2323.75</v>
      </c>
      <c r="BY239" s="89">
        <v>1549.17</v>
      </c>
      <c r="BZ239" s="89">
        <v>0</v>
      </c>
      <c r="CA239" s="89">
        <v>2204.58</v>
      </c>
      <c r="CB239" s="89">
        <v>1549.17</v>
      </c>
      <c r="CC239" s="89">
        <v>1549.17</v>
      </c>
      <c r="CD239" s="89">
        <v>1549.17</v>
      </c>
      <c r="CE239" s="89">
        <v>1549.17</v>
      </c>
      <c r="CF239" s="89">
        <v>1549.17</v>
      </c>
      <c r="CG239" s="89">
        <v>1549.17</v>
      </c>
      <c r="CH239" s="89">
        <v>1549.17</v>
      </c>
      <c r="CI239" s="89">
        <v>2323.75</v>
      </c>
      <c r="CJ239" s="89">
        <v>1549.17</v>
      </c>
      <c r="CK239" s="89">
        <v>1549.17</v>
      </c>
      <c r="CL239" s="89">
        <v>2323.75</v>
      </c>
      <c r="CM239" s="89">
        <v>1549.17</v>
      </c>
      <c r="CN239" s="89">
        <v>1549.17</v>
      </c>
      <c r="CO239" s="89">
        <v>2323.75</v>
      </c>
      <c r="CP239" s="89">
        <v>1549.17</v>
      </c>
      <c r="CQ239" s="89">
        <v>2323.75</v>
      </c>
      <c r="CR239" s="89">
        <v>2323.75</v>
      </c>
      <c r="CS239" s="89">
        <v>1549.17</v>
      </c>
      <c r="CT239" s="89">
        <v>1549.17</v>
      </c>
      <c r="CU239" s="89">
        <v>1549.17</v>
      </c>
      <c r="CV239" s="89">
        <v>1549.17</v>
      </c>
      <c r="CW239" s="89">
        <v>774.58</v>
      </c>
      <c r="CX239" s="89">
        <v>2979.17</v>
      </c>
      <c r="CY239" s="89">
        <v>1549.17</v>
      </c>
      <c r="CZ239" s="89">
        <v>1549.17</v>
      </c>
      <c r="DA239" s="89">
        <v>2323.75</v>
      </c>
      <c r="DB239" s="89">
        <v>1549.17</v>
      </c>
      <c r="DC239" s="89">
        <v>1549.17</v>
      </c>
      <c r="DD239" s="89">
        <v>1549.17</v>
      </c>
      <c r="DE239" s="89">
        <v>1549.17</v>
      </c>
      <c r="DF239" s="89">
        <v>2323.75</v>
      </c>
      <c r="DG239" s="89">
        <v>2323.75</v>
      </c>
      <c r="DH239" s="89">
        <v>2323.75</v>
      </c>
      <c r="DI239" s="89">
        <v>1549.17</v>
      </c>
      <c r="DJ239" s="89">
        <v>1549.17</v>
      </c>
      <c r="DK239" s="89">
        <v>1549.17</v>
      </c>
      <c r="DL239" s="89">
        <v>1549.17</v>
      </c>
      <c r="DM239" s="89">
        <v>1549.17</v>
      </c>
      <c r="DN239" s="89">
        <v>1549.17</v>
      </c>
      <c r="DO239" s="89">
        <v>1549.17</v>
      </c>
      <c r="DP239" s="89">
        <v>2323.75</v>
      </c>
      <c r="DQ239" s="89">
        <v>2323.75</v>
      </c>
      <c r="DR239" s="89">
        <v>2323.75</v>
      </c>
      <c r="DS239" s="89">
        <v>2323.75</v>
      </c>
      <c r="DT239" s="89">
        <v>1549.17</v>
      </c>
      <c r="DU239" s="89">
        <v>2323.75</v>
      </c>
      <c r="DV239" s="89">
        <v>1549.17</v>
      </c>
      <c r="DW239" s="89">
        <v>2204.58</v>
      </c>
      <c r="DX239" s="89">
        <v>2323.75</v>
      </c>
      <c r="DY239" s="89">
        <v>1549.17</v>
      </c>
      <c r="DZ239" s="89">
        <v>1549.17</v>
      </c>
      <c r="EA239" s="89">
        <v>2323.75</v>
      </c>
      <c r="EB239" s="89">
        <v>1549.17</v>
      </c>
      <c r="EC239" s="89">
        <v>2323.75</v>
      </c>
      <c r="ED239" s="89">
        <v>1549.17</v>
      </c>
      <c r="EE239" s="89">
        <v>3098.33</v>
      </c>
      <c r="EF239" s="89">
        <v>1549.17</v>
      </c>
      <c r="EG239" s="89">
        <v>1549.17</v>
      </c>
      <c r="EH239" s="89">
        <v>1549.17</v>
      </c>
      <c r="EI239" s="89">
        <v>2323.75</v>
      </c>
      <c r="EJ239" s="89">
        <v>2323.75</v>
      </c>
      <c r="EK239" s="89">
        <v>1549.17</v>
      </c>
      <c r="EL239" s="89">
        <v>1549.17</v>
      </c>
      <c r="EM239" s="89">
        <v>3098.33</v>
      </c>
      <c r="EN239" s="89">
        <v>1549.17</v>
      </c>
      <c r="EO239" s="89">
        <v>1549.17</v>
      </c>
      <c r="EP239" s="89">
        <v>1549.17</v>
      </c>
      <c r="EQ239" s="89">
        <v>1549.17</v>
      </c>
      <c r="ER239" s="89">
        <v>2323.75</v>
      </c>
      <c r="ES239" s="89">
        <v>2323.75</v>
      </c>
      <c r="ET239" s="89">
        <v>1549.17</v>
      </c>
      <c r="EU239" s="89">
        <v>2979.17</v>
      </c>
      <c r="EV239" s="89">
        <v>2323.75</v>
      </c>
      <c r="EW239" s="89">
        <v>1549.17</v>
      </c>
      <c r="EX239" s="89">
        <v>2323.75</v>
      </c>
      <c r="EY239" s="89">
        <v>2323.75</v>
      </c>
      <c r="EZ239" s="89">
        <v>1549.17</v>
      </c>
      <c r="FA239" s="89">
        <v>1549.17</v>
      </c>
      <c r="FB239" s="89">
        <v>1549.17</v>
      </c>
      <c r="FC239" s="89">
        <v>2323.75</v>
      </c>
      <c r="FD239" s="89">
        <v>2323.75</v>
      </c>
      <c r="FE239" s="89">
        <v>1549.17</v>
      </c>
      <c r="FF239" s="89">
        <v>1549.17</v>
      </c>
      <c r="FG239" s="89">
        <v>1549.17</v>
      </c>
      <c r="FH239" s="89">
        <v>2323.75</v>
      </c>
      <c r="FI239" s="89">
        <v>2323.75</v>
      </c>
      <c r="FJ239" s="89">
        <v>1549.17</v>
      </c>
      <c r="FK239" s="89">
        <v>3098.33</v>
      </c>
      <c r="FL239" s="89">
        <v>1549.17</v>
      </c>
      <c r="FM239" s="89">
        <v>1549.17</v>
      </c>
      <c r="FN239" s="89">
        <v>1549.17</v>
      </c>
      <c r="FO239" s="89">
        <v>2323.75</v>
      </c>
      <c r="FP239" s="89">
        <v>1549.17</v>
      </c>
      <c r="FQ239" s="89">
        <v>2323.75</v>
      </c>
      <c r="FR239" s="89">
        <v>1549.17</v>
      </c>
      <c r="FS239" s="89">
        <v>1549.17</v>
      </c>
      <c r="FT239" s="89">
        <v>2323.75</v>
      </c>
      <c r="FU239" s="89">
        <v>2323.75</v>
      </c>
      <c r="FV239" s="89">
        <v>2979.17</v>
      </c>
      <c r="FW239" s="89">
        <v>1549.17</v>
      </c>
      <c r="FX239" s="89">
        <v>774.58</v>
      </c>
      <c r="FY239" s="89">
        <v>0</v>
      </c>
      <c r="FZ239" s="89">
        <v>2204.58</v>
      </c>
      <c r="GA239" s="89">
        <v>1549.17</v>
      </c>
    </row>
    <row r="240" spans="2:183">
      <c r="B240" s="171" t="s">
        <v>8</v>
      </c>
      <c r="C240" s="177" t="s">
        <v>96</v>
      </c>
      <c r="D240" s="83">
        <v>0.91418161434977574</v>
      </c>
      <c r="E240" s="84">
        <v>0.91797372789706078</v>
      </c>
      <c r="F240" s="84">
        <v>0.88257349277528652</v>
      </c>
      <c r="G240" s="84">
        <v>0.88420572472672765</v>
      </c>
      <c r="H240" s="84">
        <v>0.89250124564025912</v>
      </c>
      <c r="I240" s="84">
        <v>0.88086675116289548</v>
      </c>
      <c r="J240" s="84">
        <v>0.89687967115097156</v>
      </c>
      <c r="K240" s="84">
        <v>0.89808171400099657</v>
      </c>
      <c r="L240" s="84">
        <v>0.87683911188887675</v>
      </c>
      <c r="M240" s="84">
        <v>0.89884778276033883</v>
      </c>
      <c r="N240" s="84">
        <v>0.89161106857705352</v>
      </c>
      <c r="O240" s="84">
        <v>0.90008719481813648</v>
      </c>
      <c r="P240" s="84">
        <v>0.93371948181365216</v>
      </c>
      <c r="Q240" s="84">
        <v>0.92767938941814254</v>
      </c>
      <c r="R240" s="84">
        <v>0.88953039362232189</v>
      </c>
      <c r="S240" s="84">
        <v>0.89641705965991336</v>
      </c>
      <c r="T240" s="84">
        <v>0.8964499252615844</v>
      </c>
      <c r="U240" s="84">
        <v>0.88703012912482071</v>
      </c>
      <c r="V240" s="84">
        <v>0.90211136023916294</v>
      </c>
      <c r="W240" s="84">
        <v>0.89962630792227205</v>
      </c>
      <c r="X240" s="84">
        <v>0.87575824642445854</v>
      </c>
      <c r="Y240" s="84">
        <v>0.88981689088191329</v>
      </c>
      <c r="Z240" s="84">
        <v>0.89243458512137219</v>
      </c>
      <c r="AA240" s="84">
        <v>0.89201544593921278</v>
      </c>
      <c r="AB240" s="84">
        <v>0.89721599402092678</v>
      </c>
      <c r="AC240" s="84">
        <v>0.89954743650678848</v>
      </c>
      <c r="AD240" s="84">
        <v>0.87891131041355253</v>
      </c>
      <c r="AE240" s="84">
        <v>0.87863507765738369</v>
      </c>
      <c r="AF240" s="84">
        <v>0.87907174244520081</v>
      </c>
      <c r="AG240" s="84">
        <v>0.8899253044759412</v>
      </c>
      <c r="AH240" s="84">
        <v>0.89643124065769808</v>
      </c>
      <c r="AI240" s="84">
        <v>0.89630044843049328</v>
      </c>
      <c r="AJ240" s="84">
        <v>0.86301960355398855</v>
      </c>
      <c r="AK240" s="84">
        <v>0.87430244145490787</v>
      </c>
      <c r="AL240" s="84">
        <v>0.87745031557411335</v>
      </c>
      <c r="AM240" s="84">
        <v>0.86715869456900851</v>
      </c>
      <c r="AN240" s="84">
        <v>0.88794843049327354</v>
      </c>
      <c r="AO240" s="84">
        <v>0.89856076432782006</v>
      </c>
      <c r="AP240" s="84">
        <v>0.87332461385151972</v>
      </c>
      <c r="AQ240" s="84">
        <v>0.86132110068133128</v>
      </c>
      <c r="AR240" s="84">
        <v>0.87914798206278022</v>
      </c>
      <c r="AS240" s="84">
        <v>0.88971955401432146</v>
      </c>
      <c r="AT240" s="84">
        <v>0.89343547583457894</v>
      </c>
      <c r="AU240" s="84">
        <v>0.90097782760338818</v>
      </c>
      <c r="AV240" s="84">
        <v>0.87131910622720055</v>
      </c>
      <c r="AW240" s="84">
        <v>0.87442700548081709</v>
      </c>
      <c r="AX240" s="84">
        <v>0.8774182756335609</v>
      </c>
      <c r="AY240" s="84">
        <v>0.86521549576482315</v>
      </c>
      <c r="AZ240" s="84">
        <v>0.89273168908819134</v>
      </c>
      <c r="BA240" s="84">
        <v>0.90140039814566064</v>
      </c>
      <c r="BB240" s="84">
        <v>0.87486518703525007</v>
      </c>
      <c r="BC240" s="84">
        <v>0.8536817400779515</v>
      </c>
      <c r="BD240" s="84">
        <v>0.87423393124065774</v>
      </c>
      <c r="BE240" s="84">
        <v>0.88197335151932366</v>
      </c>
      <c r="BF240" s="84">
        <v>0.89152341803687096</v>
      </c>
      <c r="BG240" s="84">
        <v>0.90039860488290979</v>
      </c>
      <c r="BH240" s="84">
        <v>0.85954539313264411</v>
      </c>
      <c r="BI240" s="84">
        <v>0.87280144494270051</v>
      </c>
      <c r="BJ240" s="84">
        <v>0.8663587057922808</v>
      </c>
      <c r="BK240" s="84">
        <v>0.86200797209765823</v>
      </c>
      <c r="BL240" s="84">
        <v>0.89829347284504235</v>
      </c>
      <c r="BM240" s="84">
        <v>0.90992815468441102</v>
      </c>
      <c r="BN240" s="84">
        <v>0.87355505729945193</v>
      </c>
      <c r="BO240" s="84">
        <v>0.87191088006896955</v>
      </c>
      <c r="BP240" s="84">
        <v>0.88952416542102641</v>
      </c>
      <c r="BQ240" s="84">
        <v>0.89607607234078146</v>
      </c>
      <c r="BR240" s="84">
        <v>0.91237543597409065</v>
      </c>
      <c r="BS240" s="84">
        <v>0.91832959641255607</v>
      </c>
      <c r="BT240" s="84">
        <v>0.88430235924622502</v>
      </c>
      <c r="BU240" s="84">
        <v>0.90535625311410062</v>
      </c>
      <c r="BV240" s="84">
        <v>0.91140120053271223</v>
      </c>
      <c r="BW240" s="84">
        <v>0.91631165919282509</v>
      </c>
      <c r="BX240" s="84">
        <v>0.94669905331340309</v>
      </c>
      <c r="BY240" s="84">
        <v>0.95987819539634767</v>
      </c>
      <c r="BZ240" s="84" t="e">
        <v>#DIV/0!</v>
      </c>
      <c r="CA240" s="84">
        <v>0.92776111424583496</v>
      </c>
      <c r="CB240" s="84">
        <v>0.92440209267563522</v>
      </c>
      <c r="CC240" s="84">
        <v>0.91905733090567521</v>
      </c>
      <c r="CD240" s="84">
        <v>0.94952665670154457</v>
      </c>
      <c r="CE240" s="84">
        <v>0.95510712506228201</v>
      </c>
      <c r="CF240" s="84">
        <v>0.93882159929486397</v>
      </c>
      <c r="CG240" s="84">
        <v>0.94570876930742398</v>
      </c>
      <c r="CH240" s="84">
        <v>0.97387265088688868</v>
      </c>
      <c r="CI240" s="84">
        <v>0.97838191330343793</v>
      </c>
      <c r="CJ240" s="84">
        <v>0.98601145989038363</v>
      </c>
      <c r="CK240" s="84">
        <v>0.98615786882410084</v>
      </c>
      <c r="CL240" s="84">
        <v>0.98226208271051318</v>
      </c>
      <c r="CM240" s="84">
        <v>0.95811002953078861</v>
      </c>
      <c r="CN240" s="84">
        <v>0.94294967613353264</v>
      </c>
      <c r="CO240" s="84">
        <v>0.95435904034587704</v>
      </c>
      <c r="CP240" s="84">
        <v>0.96487294469357254</v>
      </c>
      <c r="CQ240" s="84">
        <v>0.96489785749875434</v>
      </c>
      <c r="CR240" s="84">
        <v>0.95016438162271366</v>
      </c>
      <c r="CS240" s="84">
        <v>0.95784130543099155</v>
      </c>
      <c r="CT240" s="84">
        <v>0.97226409146180626</v>
      </c>
      <c r="CU240" s="84">
        <v>0.98104135525660185</v>
      </c>
      <c r="CV240" s="84">
        <v>0.98055555555555551</v>
      </c>
      <c r="CW240" s="84">
        <v>0.98502018951768355</v>
      </c>
      <c r="CX240" s="84">
        <v>0.9787907594911025</v>
      </c>
      <c r="CY240" s="84">
        <v>0.94919288944933766</v>
      </c>
      <c r="CZ240" s="84">
        <v>0.94313029397110115</v>
      </c>
      <c r="DA240" s="84">
        <v>0.95384447118013782</v>
      </c>
      <c r="DB240" s="84">
        <v>0.96027653213751873</v>
      </c>
      <c r="DC240" s="84">
        <v>0.96930742401594416</v>
      </c>
      <c r="DD240" s="84">
        <v>0.94297791302893241</v>
      </c>
      <c r="DE240" s="84">
        <v>0.95352516193323367</v>
      </c>
      <c r="DF240" s="84">
        <v>0.9784983690512189</v>
      </c>
      <c r="DG240" s="84">
        <v>0.96844170403587448</v>
      </c>
      <c r="DH240" s="84">
        <v>0.97681240657698054</v>
      </c>
      <c r="DI240" s="84">
        <v>0.97843951699007392</v>
      </c>
      <c r="DJ240" s="84">
        <v>0.97394120577977084</v>
      </c>
      <c r="DK240" s="84">
        <v>0.94465068100957983</v>
      </c>
      <c r="DL240" s="84">
        <v>0.93808545092177376</v>
      </c>
      <c r="DM240" s="84">
        <v>0.95003570716266383</v>
      </c>
      <c r="DN240" s="84">
        <v>0.96197060288988545</v>
      </c>
      <c r="DO240" s="84">
        <v>0.96792476332835076</v>
      </c>
      <c r="DP240" s="84">
        <v>0.93709749020465671</v>
      </c>
      <c r="DQ240" s="84">
        <v>0.95564897857498754</v>
      </c>
      <c r="DR240" s="84">
        <v>0.97512722687237419</v>
      </c>
      <c r="DS240" s="84">
        <v>0.96597533632286992</v>
      </c>
      <c r="DT240" s="84">
        <v>0.97528649725959138</v>
      </c>
      <c r="DU240" s="84">
        <v>0.97620080869032122</v>
      </c>
      <c r="DV240" s="84">
        <v>0.96259061028336301</v>
      </c>
      <c r="DW240" s="84">
        <v>0.94620039539032741</v>
      </c>
      <c r="DX240" s="84">
        <v>0.93674015944195321</v>
      </c>
      <c r="DY240" s="84">
        <v>0.9409834588981606</v>
      </c>
      <c r="DZ240" s="84">
        <v>0.96028898854010958</v>
      </c>
      <c r="EA240" s="84">
        <v>0.95848903836571997</v>
      </c>
      <c r="EB240" s="84">
        <v>0.93709749020465671</v>
      </c>
      <c r="EC240" s="84">
        <v>0.94682361733931242</v>
      </c>
      <c r="ED240" s="84">
        <v>0.96432500595119375</v>
      </c>
      <c r="EE240" s="84">
        <v>0.96256851021425016</v>
      </c>
      <c r="EF240" s="84">
        <v>0.97566018933731935</v>
      </c>
      <c r="EG240" s="84">
        <v>0.97790115899988028</v>
      </c>
      <c r="EH240" s="84">
        <v>0.96358993522670655</v>
      </c>
      <c r="EI240" s="84">
        <v>0.94805399180343697</v>
      </c>
      <c r="EJ240" s="84">
        <v>0.93570627802690587</v>
      </c>
      <c r="EK240" s="84">
        <v>0.94259188964878304</v>
      </c>
      <c r="EL240" s="84">
        <v>0.96353388141504737</v>
      </c>
      <c r="EM240" s="84">
        <v>0.96150348779272543</v>
      </c>
      <c r="EN240" s="84">
        <v>0.94215426781015377</v>
      </c>
      <c r="EO240" s="84">
        <v>0.94384653712007971</v>
      </c>
      <c r="EP240" s="84">
        <v>0.96455661997928344</v>
      </c>
      <c r="EQ240" s="84">
        <v>0.96684105630293971</v>
      </c>
      <c r="ER240" s="84">
        <v>0.96891504733432987</v>
      </c>
      <c r="ES240" s="84">
        <v>0.97007019211561374</v>
      </c>
      <c r="ET240" s="84">
        <v>0.95381064838638541</v>
      </c>
      <c r="EU240" s="84">
        <v>0.92644015177647465</v>
      </c>
      <c r="EV240" s="84">
        <v>0.92843173891380171</v>
      </c>
      <c r="EW240" s="84">
        <v>0.93487129337133523</v>
      </c>
      <c r="EX240" s="84">
        <v>0.95657698056801199</v>
      </c>
      <c r="EY240" s="84">
        <v>0.95440333831589441</v>
      </c>
      <c r="EZ240" s="84">
        <v>0.92578687649181957</v>
      </c>
      <c r="FA240" s="84">
        <v>0.93243647234678628</v>
      </c>
      <c r="FB240" s="84">
        <v>0.95570381712785735</v>
      </c>
      <c r="FC240" s="84">
        <v>0.95881290483308423</v>
      </c>
      <c r="FD240" s="84">
        <v>0.94802566018933732</v>
      </c>
      <c r="FE240" s="84">
        <v>0.94898500409855824</v>
      </c>
      <c r="FF240" s="84">
        <v>0.93396860986547081</v>
      </c>
      <c r="FG240" s="84">
        <v>0.91979077532795905</v>
      </c>
      <c r="FH240" s="84">
        <v>0.91621200797209768</v>
      </c>
      <c r="FI240" s="84">
        <v>0.92722803044437729</v>
      </c>
      <c r="FJ240" s="84">
        <v>0.94698555057299449</v>
      </c>
      <c r="FK240" s="84">
        <v>0.94767065271549578</v>
      </c>
      <c r="FL240" s="84">
        <v>0.92146354330860636</v>
      </c>
      <c r="FM240" s="84">
        <v>0.92585949177877425</v>
      </c>
      <c r="FN240" s="84">
        <v>0.94157523273992971</v>
      </c>
      <c r="FO240" s="84">
        <v>0.9487356751370204</v>
      </c>
      <c r="FP240" s="84">
        <v>0.94251370204285001</v>
      </c>
      <c r="FQ240" s="84">
        <v>0.94695294579570577</v>
      </c>
      <c r="FR240" s="84">
        <v>0.92737294469357245</v>
      </c>
      <c r="FS240" s="84">
        <v>0.92204257837883052</v>
      </c>
      <c r="FT240" s="84">
        <v>0.90916168410563025</v>
      </c>
      <c r="FU240" s="84">
        <v>0.91603991481750746</v>
      </c>
      <c r="FV240" s="84">
        <v>0.94398978574987547</v>
      </c>
      <c r="FW240" s="84">
        <v>0.93246761335326356</v>
      </c>
      <c r="FX240" s="84">
        <v>0.91262838131057433</v>
      </c>
      <c r="FY240" s="84" t="e">
        <v>#DIV/0!</v>
      </c>
      <c r="FZ240" s="84">
        <v>0.93000326671220268</v>
      </c>
      <c r="GA240" s="84">
        <v>0.95087194818136522</v>
      </c>
    </row>
    <row r="241" spans="2:183" s="41" customFormat="1">
      <c r="B241" s="96" t="s">
        <v>8</v>
      </c>
      <c r="C241" s="166" t="s">
        <v>42</v>
      </c>
      <c r="D241" s="178">
        <v>54491.95</v>
      </c>
      <c r="E241" s="179">
        <v>54166.62</v>
      </c>
      <c r="F241" s="179">
        <v>35801.24</v>
      </c>
      <c r="G241" s="179">
        <v>53167.41</v>
      </c>
      <c r="H241" s="179">
        <v>53353.3</v>
      </c>
      <c r="I241" s="179">
        <v>35305.51</v>
      </c>
      <c r="J241" s="179">
        <v>52749.13</v>
      </c>
      <c r="K241" s="179">
        <v>52632.94</v>
      </c>
      <c r="L241" s="179">
        <v>35026.660000000003</v>
      </c>
      <c r="M241" s="179">
        <v>52516.75</v>
      </c>
      <c r="N241" s="179">
        <v>34995.68</v>
      </c>
      <c r="O241" s="179">
        <v>34995.68</v>
      </c>
      <c r="P241" s="179">
        <v>52470.27</v>
      </c>
      <c r="Q241" s="179">
        <v>17451.37</v>
      </c>
      <c r="R241" s="179">
        <v>34685.85</v>
      </c>
      <c r="S241" s="179">
        <v>34391.5</v>
      </c>
      <c r="T241" s="179">
        <v>34143.629999999997</v>
      </c>
      <c r="U241" s="179">
        <v>33988.71</v>
      </c>
      <c r="V241" s="179">
        <v>33973.230000000003</v>
      </c>
      <c r="W241" s="179">
        <v>33957.730000000003</v>
      </c>
      <c r="X241" s="179">
        <v>33942.25</v>
      </c>
      <c r="Y241" s="179">
        <v>50890.13</v>
      </c>
      <c r="Z241" s="179">
        <v>33926.75</v>
      </c>
      <c r="AA241" s="179">
        <v>82169.59</v>
      </c>
      <c r="AB241" s="179">
        <v>50890.13</v>
      </c>
      <c r="AC241" s="179">
        <v>50797.17</v>
      </c>
      <c r="AD241" s="179">
        <v>67419.740000000005</v>
      </c>
      <c r="AE241" s="179">
        <v>16746.490000000002</v>
      </c>
      <c r="AF241" s="179">
        <v>64201.04</v>
      </c>
      <c r="AG241" s="179">
        <v>50146.54</v>
      </c>
      <c r="AH241" s="179">
        <v>50169.77</v>
      </c>
      <c r="AI241" s="179">
        <v>33477.49</v>
      </c>
      <c r="AJ241" s="179">
        <v>67016.960000000006</v>
      </c>
      <c r="AK241" s="179">
        <v>50332.43</v>
      </c>
      <c r="AL241" s="179">
        <v>50402.13</v>
      </c>
      <c r="AM241" s="179">
        <v>50448.62</v>
      </c>
      <c r="AN241" s="179">
        <v>50471.85</v>
      </c>
      <c r="AO241" s="179">
        <v>51982.29</v>
      </c>
      <c r="AP241" s="179">
        <v>34499.94</v>
      </c>
      <c r="AQ241" s="179">
        <v>34298.550000000003</v>
      </c>
      <c r="AR241" s="179">
        <v>34190.11</v>
      </c>
      <c r="AS241" s="179">
        <v>34236.589999999997</v>
      </c>
      <c r="AT241" s="179">
        <v>51401.35</v>
      </c>
      <c r="AU241" s="179">
        <v>17157.02</v>
      </c>
      <c r="AV241" s="179">
        <v>34360.519999999997</v>
      </c>
      <c r="AW241" s="179">
        <v>34391.5</v>
      </c>
      <c r="AX241" s="179">
        <v>34453.46</v>
      </c>
      <c r="AY241" s="179">
        <v>34484.449999999997</v>
      </c>
      <c r="AZ241" s="179">
        <v>68999.88</v>
      </c>
      <c r="BA241" s="179">
        <v>53306.82</v>
      </c>
      <c r="BB241" s="179">
        <v>53074.45</v>
      </c>
      <c r="BC241" s="179">
        <v>67656.87</v>
      </c>
      <c r="BD241" s="179">
        <v>52609.7</v>
      </c>
      <c r="BE241" s="179">
        <v>35135.1</v>
      </c>
      <c r="BF241" s="179">
        <v>35166.089999999997</v>
      </c>
      <c r="BG241" s="179">
        <v>52795.61</v>
      </c>
      <c r="BH241" s="179">
        <v>35243.54</v>
      </c>
      <c r="BI241" s="179">
        <v>35305.51</v>
      </c>
      <c r="BJ241" s="179">
        <v>35351.980000000003</v>
      </c>
      <c r="BK241" s="179">
        <v>53097.69</v>
      </c>
      <c r="BL241" s="179">
        <v>53144.160000000003</v>
      </c>
      <c r="BM241" s="179">
        <v>36498.370000000003</v>
      </c>
      <c r="BN241" s="179">
        <v>36343.449999999997</v>
      </c>
      <c r="BO241" s="179">
        <v>36126.57</v>
      </c>
      <c r="BP241" s="179">
        <v>36018.129999999997</v>
      </c>
      <c r="BQ241" s="179">
        <v>36095.58</v>
      </c>
      <c r="BR241" s="179">
        <v>54189.86</v>
      </c>
      <c r="BS241" s="179">
        <v>36173.040000000001</v>
      </c>
      <c r="BT241" s="179">
        <v>36219.519999999997</v>
      </c>
      <c r="BU241" s="179">
        <v>54422.23</v>
      </c>
      <c r="BV241" s="179">
        <v>36343.449999999997</v>
      </c>
      <c r="BW241" s="179">
        <v>36389.93</v>
      </c>
      <c r="BX241" s="179">
        <v>54608.13</v>
      </c>
      <c r="BY241" s="179">
        <v>37520.81</v>
      </c>
      <c r="BZ241" s="179">
        <v>0</v>
      </c>
      <c r="CA241" s="179">
        <v>52865.91</v>
      </c>
      <c r="CB241" s="179">
        <v>37040.57</v>
      </c>
      <c r="CC241" s="179">
        <v>37102.54</v>
      </c>
      <c r="CD241" s="179">
        <v>37149.019999999997</v>
      </c>
      <c r="CE241" s="179">
        <v>37180</v>
      </c>
      <c r="CF241" s="179">
        <v>37241.96</v>
      </c>
      <c r="CG241" s="179">
        <v>37303.93</v>
      </c>
      <c r="CH241" s="179">
        <v>37365.9</v>
      </c>
      <c r="CI241" s="179">
        <v>56118.55</v>
      </c>
      <c r="CJ241" s="179">
        <v>37443.360000000001</v>
      </c>
      <c r="CK241" s="179">
        <v>38574.25</v>
      </c>
      <c r="CL241" s="179">
        <v>57629</v>
      </c>
      <c r="CM241" s="179">
        <v>38202.449999999997</v>
      </c>
      <c r="CN241" s="179">
        <v>38094.01</v>
      </c>
      <c r="CO241" s="179">
        <v>57257.2</v>
      </c>
      <c r="CP241" s="179">
        <v>38202.449999999997</v>
      </c>
      <c r="CQ241" s="179">
        <v>57373.39</v>
      </c>
      <c r="CR241" s="179">
        <v>57466.34</v>
      </c>
      <c r="CS241" s="179">
        <v>38372.86</v>
      </c>
      <c r="CT241" s="179">
        <v>38434.82</v>
      </c>
      <c r="CU241" s="179">
        <v>38481.31</v>
      </c>
      <c r="CV241" s="179">
        <v>38496.79</v>
      </c>
      <c r="CW241" s="179">
        <v>19837.080000000002</v>
      </c>
      <c r="CX241" s="179">
        <v>75968.75</v>
      </c>
      <c r="CY241" s="179">
        <v>39271.379999999997</v>
      </c>
      <c r="CZ241" s="179">
        <v>39147.449999999997</v>
      </c>
      <c r="DA241" s="179">
        <v>58837.35</v>
      </c>
      <c r="DB241" s="179">
        <v>39255.879999999997</v>
      </c>
      <c r="DC241" s="179">
        <v>39302.36</v>
      </c>
      <c r="DD241" s="179">
        <v>39364.32</v>
      </c>
      <c r="DE241" s="179">
        <v>39410.800000000003</v>
      </c>
      <c r="DF241" s="179">
        <v>59232.39</v>
      </c>
      <c r="DG241" s="179">
        <v>59325.34</v>
      </c>
      <c r="DH241" s="179">
        <v>59371.81</v>
      </c>
      <c r="DI241" s="179">
        <v>40789.56</v>
      </c>
      <c r="DJ241" s="179">
        <v>40619.15</v>
      </c>
      <c r="DK241" s="179">
        <v>40386.79</v>
      </c>
      <c r="DL241" s="179">
        <v>40278.339999999997</v>
      </c>
      <c r="DM241" s="179">
        <v>40355.800000000003</v>
      </c>
      <c r="DN241" s="179">
        <v>40402.28</v>
      </c>
      <c r="DO241" s="179">
        <v>40448.74</v>
      </c>
      <c r="DP241" s="179">
        <v>60789.29</v>
      </c>
      <c r="DQ241" s="179">
        <v>60859.02</v>
      </c>
      <c r="DR241" s="179">
        <v>60975.199999999997</v>
      </c>
      <c r="DS241" s="179">
        <v>61068.15</v>
      </c>
      <c r="DT241" s="179">
        <v>40743.08</v>
      </c>
      <c r="DU241" s="179">
        <v>62973.64</v>
      </c>
      <c r="DV241" s="179">
        <v>41812.019999999997</v>
      </c>
      <c r="DW241" s="179">
        <v>59148.97</v>
      </c>
      <c r="DX241" s="179">
        <v>62183.55</v>
      </c>
      <c r="DY241" s="179">
        <v>41533.17</v>
      </c>
      <c r="DZ241" s="179">
        <v>41579.64</v>
      </c>
      <c r="EA241" s="179">
        <v>62439.16</v>
      </c>
      <c r="EB241" s="179">
        <v>41688.089999999997</v>
      </c>
      <c r="EC241" s="179">
        <v>62625.06</v>
      </c>
      <c r="ED241" s="179">
        <v>41827.5</v>
      </c>
      <c r="EE241" s="179">
        <v>83778.929999999993</v>
      </c>
      <c r="EF241" s="179">
        <v>41935.94</v>
      </c>
      <c r="EG241" s="179">
        <v>43206.27</v>
      </c>
      <c r="EH241" s="179">
        <v>43035.85</v>
      </c>
      <c r="EI241" s="179">
        <v>64181.98</v>
      </c>
      <c r="EJ241" s="179">
        <v>63996.08</v>
      </c>
      <c r="EK241" s="179">
        <v>42757</v>
      </c>
      <c r="EL241" s="179">
        <v>42803.48</v>
      </c>
      <c r="EM241" s="179">
        <v>85699.92</v>
      </c>
      <c r="EN241" s="179">
        <v>42927.4</v>
      </c>
      <c r="EO241" s="179">
        <v>42989.38</v>
      </c>
      <c r="EP241" s="179">
        <v>43051.35</v>
      </c>
      <c r="EQ241" s="179">
        <v>43113.31</v>
      </c>
      <c r="ER241" s="179">
        <v>64716.45</v>
      </c>
      <c r="ES241" s="179">
        <v>66668.38</v>
      </c>
      <c r="ET241" s="179">
        <v>44259.7</v>
      </c>
      <c r="EU241" s="179">
        <v>84608.34</v>
      </c>
      <c r="EV241" s="179">
        <v>65808.62</v>
      </c>
      <c r="EW241" s="179">
        <v>43949.86</v>
      </c>
      <c r="EX241" s="179">
        <v>65971.259999999995</v>
      </c>
      <c r="EY241" s="179">
        <v>66040.98</v>
      </c>
      <c r="EZ241" s="179">
        <v>44089.29</v>
      </c>
      <c r="FA241" s="179">
        <v>44151.25</v>
      </c>
      <c r="FB241" s="179">
        <v>44228.72</v>
      </c>
      <c r="FC241" s="179">
        <v>66436.02</v>
      </c>
      <c r="FD241" s="179">
        <v>66482.5</v>
      </c>
      <c r="FE241" s="179">
        <v>45669.43</v>
      </c>
      <c r="FF241" s="179">
        <v>45468.04</v>
      </c>
      <c r="FG241" s="179">
        <v>45204.68</v>
      </c>
      <c r="FH241" s="179">
        <v>67597.89</v>
      </c>
      <c r="FI241" s="179">
        <v>67714.080000000002</v>
      </c>
      <c r="FJ241" s="179">
        <v>45189.2</v>
      </c>
      <c r="FK241" s="179">
        <v>90471.33</v>
      </c>
      <c r="FL241" s="179">
        <v>45297.64</v>
      </c>
      <c r="FM241" s="179">
        <v>45359.6</v>
      </c>
      <c r="FN241" s="179">
        <v>45452.56</v>
      </c>
      <c r="FO241" s="179">
        <v>68248.53</v>
      </c>
      <c r="FP241" s="179">
        <v>45530</v>
      </c>
      <c r="FQ241" s="179">
        <v>70386.38</v>
      </c>
      <c r="FR241" s="179">
        <v>46722.86</v>
      </c>
      <c r="FS241" s="179">
        <v>46444.02</v>
      </c>
      <c r="FT241" s="179">
        <v>69456.89</v>
      </c>
      <c r="FU241" s="179">
        <v>69596.31</v>
      </c>
      <c r="FV241" s="179">
        <v>89315.41</v>
      </c>
      <c r="FW241" s="179">
        <v>46490.49</v>
      </c>
      <c r="FX241" s="179">
        <v>23276.23</v>
      </c>
      <c r="FY241" s="179">
        <v>0</v>
      </c>
      <c r="FZ241" s="179">
        <v>66446.149999999994</v>
      </c>
      <c r="GA241" s="179">
        <v>46753.86</v>
      </c>
    </row>
    <row r="242" spans="2:183">
      <c r="B242" s="96" t="s">
        <v>8</v>
      </c>
      <c r="C242" s="166" t="s">
        <v>318</v>
      </c>
      <c r="D242" s="178">
        <v>0</v>
      </c>
      <c r="E242" s="179">
        <v>0</v>
      </c>
      <c r="F242" s="179">
        <v>0</v>
      </c>
      <c r="G242" s="179">
        <v>0</v>
      </c>
      <c r="H242" s="179">
        <v>0</v>
      </c>
      <c r="I242" s="179">
        <v>0</v>
      </c>
      <c r="J242" s="179">
        <v>0</v>
      </c>
      <c r="K242" s="179">
        <v>0</v>
      </c>
      <c r="L242" s="179">
        <v>0</v>
      </c>
      <c r="M242" s="179">
        <v>0</v>
      </c>
      <c r="N242" s="179">
        <v>0</v>
      </c>
      <c r="O242" s="179">
        <v>0</v>
      </c>
      <c r="P242" s="179">
        <v>0</v>
      </c>
      <c r="Q242" s="179">
        <v>0</v>
      </c>
      <c r="R242" s="179">
        <v>0</v>
      </c>
      <c r="S242" s="179">
        <v>0</v>
      </c>
      <c r="T242" s="179">
        <v>0</v>
      </c>
      <c r="U242" s="179">
        <v>0</v>
      </c>
      <c r="V242" s="179">
        <v>0</v>
      </c>
      <c r="W242" s="179">
        <v>0</v>
      </c>
      <c r="X242" s="179">
        <v>0</v>
      </c>
      <c r="Y242" s="179">
        <v>0</v>
      </c>
      <c r="Z242" s="179">
        <v>0</v>
      </c>
      <c r="AA242" s="179">
        <v>0</v>
      </c>
      <c r="AB242" s="179">
        <v>0</v>
      </c>
      <c r="AC242" s="179">
        <v>0</v>
      </c>
      <c r="AD242" s="179">
        <v>0</v>
      </c>
      <c r="AE242" s="179">
        <v>0</v>
      </c>
      <c r="AF242" s="179">
        <v>0</v>
      </c>
      <c r="AG242" s="179">
        <v>0</v>
      </c>
      <c r="AH242" s="179">
        <v>0</v>
      </c>
      <c r="AI242" s="179">
        <v>0</v>
      </c>
      <c r="AJ242" s="179">
        <v>0</v>
      </c>
      <c r="AK242" s="179">
        <v>0</v>
      </c>
      <c r="AL242" s="179">
        <v>0</v>
      </c>
      <c r="AM242" s="179">
        <v>0</v>
      </c>
      <c r="AN242" s="179">
        <v>0</v>
      </c>
      <c r="AO242" s="179">
        <v>0</v>
      </c>
      <c r="AP242" s="179">
        <v>0</v>
      </c>
      <c r="AQ242" s="179">
        <v>0</v>
      </c>
      <c r="AR242" s="179">
        <v>0</v>
      </c>
      <c r="AS242" s="179">
        <v>0</v>
      </c>
      <c r="AT242" s="179">
        <v>0</v>
      </c>
      <c r="AU242" s="179">
        <v>0</v>
      </c>
      <c r="AV242" s="179">
        <v>0</v>
      </c>
      <c r="AW242" s="179">
        <v>0</v>
      </c>
      <c r="AX242" s="179">
        <v>0</v>
      </c>
      <c r="AY242" s="179">
        <v>0</v>
      </c>
      <c r="AZ242" s="179">
        <v>0</v>
      </c>
      <c r="BA242" s="179">
        <v>0</v>
      </c>
      <c r="BB242" s="179">
        <v>0</v>
      </c>
      <c r="BC242" s="179">
        <v>0</v>
      </c>
      <c r="BD242" s="179">
        <v>0</v>
      </c>
      <c r="BE242" s="179">
        <v>0</v>
      </c>
      <c r="BF242" s="179">
        <v>0</v>
      </c>
      <c r="BG242" s="179">
        <v>0</v>
      </c>
      <c r="BH242" s="179">
        <v>0</v>
      </c>
      <c r="BI242" s="179">
        <v>0</v>
      </c>
      <c r="BJ242" s="179">
        <v>0</v>
      </c>
      <c r="BK242" s="179">
        <v>0</v>
      </c>
      <c r="BL242" s="179">
        <v>0</v>
      </c>
      <c r="BM242" s="179">
        <v>0</v>
      </c>
      <c r="BN242" s="179">
        <v>0</v>
      </c>
      <c r="BO242" s="179">
        <v>0</v>
      </c>
      <c r="BP242" s="179">
        <v>0</v>
      </c>
      <c r="BQ242" s="179">
        <v>0</v>
      </c>
      <c r="BR242" s="179">
        <v>0</v>
      </c>
      <c r="BS242" s="179">
        <v>0</v>
      </c>
      <c r="BT242" s="179">
        <v>0</v>
      </c>
      <c r="BU242" s="179">
        <v>0</v>
      </c>
      <c r="BV242" s="179">
        <v>0</v>
      </c>
      <c r="BW242" s="179">
        <v>0</v>
      </c>
      <c r="BX242" s="179">
        <v>0</v>
      </c>
      <c r="BY242" s="179">
        <v>0</v>
      </c>
      <c r="BZ242" s="179">
        <v>0</v>
      </c>
      <c r="CA242" s="179">
        <v>0</v>
      </c>
      <c r="CB242" s="179">
        <v>0</v>
      </c>
      <c r="CC242" s="179">
        <v>0</v>
      </c>
      <c r="CD242" s="179">
        <v>0</v>
      </c>
      <c r="CE242" s="179">
        <v>0</v>
      </c>
      <c r="CF242" s="179">
        <v>0</v>
      </c>
      <c r="CG242" s="179">
        <v>0</v>
      </c>
      <c r="CH242" s="179">
        <v>0</v>
      </c>
      <c r="CI242" s="179">
        <v>0</v>
      </c>
      <c r="CJ242" s="179">
        <v>0</v>
      </c>
      <c r="CK242" s="179">
        <v>0</v>
      </c>
      <c r="CL242" s="179">
        <v>0</v>
      </c>
      <c r="CM242" s="179">
        <v>0</v>
      </c>
      <c r="CN242" s="179">
        <v>0</v>
      </c>
      <c r="CO242" s="179">
        <v>0</v>
      </c>
      <c r="CP242" s="179">
        <v>0</v>
      </c>
      <c r="CQ242" s="179">
        <v>0</v>
      </c>
      <c r="CR242" s="179">
        <v>0</v>
      </c>
      <c r="CS242" s="179">
        <v>0</v>
      </c>
      <c r="CT242" s="179">
        <v>0</v>
      </c>
      <c r="CU242" s="179">
        <v>0</v>
      </c>
      <c r="CV242" s="179">
        <v>0</v>
      </c>
      <c r="CW242" s="179">
        <v>0</v>
      </c>
      <c r="CX242" s="179">
        <v>0</v>
      </c>
      <c r="CY242" s="179">
        <v>0</v>
      </c>
      <c r="CZ242" s="179">
        <v>0</v>
      </c>
      <c r="DA242" s="179">
        <v>0</v>
      </c>
      <c r="DB242" s="179">
        <v>0</v>
      </c>
      <c r="DC242" s="179">
        <v>0</v>
      </c>
      <c r="DD242" s="179">
        <v>0</v>
      </c>
      <c r="DE242" s="179">
        <v>0</v>
      </c>
      <c r="DF242" s="179">
        <v>0</v>
      </c>
      <c r="DG242" s="179">
        <v>0</v>
      </c>
      <c r="DH242" s="179">
        <v>0</v>
      </c>
      <c r="DI242" s="179">
        <v>0</v>
      </c>
      <c r="DJ242" s="179">
        <v>0</v>
      </c>
      <c r="DK242" s="179">
        <v>0</v>
      </c>
      <c r="DL242" s="179">
        <v>0</v>
      </c>
      <c r="DM242" s="179">
        <v>0</v>
      </c>
      <c r="DN242" s="179">
        <v>0</v>
      </c>
      <c r="DO242" s="179">
        <v>0</v>
      </c>
      <c r="DP242" s="179">
        <v>0</v>
      </c>
      <c r="DQ242" s="179">
        <v>0</v>
      </c>
      <c r="DR242" s="179">
        <v>0</v>
      </c>
      <c r="DS242" s="179">
        <v>0</v>
      </c>
      <c r="DT242" s="179">
        <v>0</v>
      </c>
      <c r="DU242" s="179">
        <v>0</v>
      </c>
      <c r="DV242" s="179">
        <v>0</v>
      </c>
      <c r="DW242" s="179">
        <v>0</v>
      </c>
      <c r="DX242" s="179">
        <v>0</v>
      </c>
      <c r="DY242" s="179">
        <v>0</v>
      </c>
      <c r="DZ242" s="179">
        <v>0</v>
      </c>
      <c r="EA242" s="179">
        <v>0</v>
      </c>
      <c r="EB242" s="179">
        <v>0</v>
      </c>
      <c r="EC242" s="179">
        <v>0</v>
      </c>
      <c r="ED242" s="179">
        <v>0</v>
      </c>
      <c r="EE242" s="179">
        <v>0</v>
      </c>
      <c r="EF242" s="179">
        <v>0</v>
      </c>
      <c r="EG242" s="179">
        <v>0</v>
      </c>
      <c r="EH242" s="179">
        <v>0</v>
      </c>
      <c r="EI242" s="179">
        <v>0</v>
      </c>
      <c r="EJ242" s="179">
        <v>0</v>
      </c>
      <c r="EK242" s="179">
        <v>0</v>
      </c>
      <c r="EL242" s="179">
        <v>0</v>
      </c>
      <c r="EM242" s="179">
        <v>0</v>
      </c>
      <c r="EN242" s="179">
        <v>0</v>
      </c>
      <c r="EO242" s="179">
        <v>0</v>
      </c>
      <c r="EP242" s="179">
        <v>0</v>
      </c>
      <c r="EQ242" s="179">
        <v>0</v>
      </c>
      <c r="ER242" s="179">
        <v>0</v>
      </c>
      <c r="ES242" s="179">
        <v>0</v>
      </c>
      <c r="ET242" s="179">
        <v>0</v>
      </c>
      <c r="EU242" s="179">
        <v>0</v>
      </c>
      <c r="EV242" s="179">
        <v>0</v>
      </c>
      <c r="EW242" s="179">
        <v>0</v>
      </c>
      <c r="EX242" s="179">
        <v>0</v>
      </c>
      <c r="EY242" s="179">
        <v>0</v>
      </c>
      <c r="EZ242" s="179">
        <v>0</v>
      </c>
      <c r="FA242" s="179">
        <v>0</v>
      </c>
      <c r="FB242" s="179">
        <v>0</v>
      </c>
      <c r="FC242" s="179">
        <v>0</v>
      </c>
      <c r="FD242" s="179">
        <v>0</v>
      </c>
      <c r="FE242" s="179">
        <v>0</v>
      </c>
      <c r="FF242" s="179">
        <v>0</v>
      </c>
      <c r="FG242" s="179">
        <v>0</v>
      </c>
      <c r="FH242" s="179">
        <v>0</v>
      </c>
      <c r="FI242" s="179">
        <v>0</v>
      </c>
      <c r="FJ242" s="179">
        <v>0</v>
      </c>
      <c r="FK242" s="179">
        <v>0</v>
      </c>
      <c r="FL242" s="179">
        <v>0</v>
      </c>
      <c r="FM242" s="179">
        <v>0</v>
      </c>
      <c r="FN242" s="179">
        <v>0</v>
      </c>
      <c r="FO242" s="179">
        <v>0</v>
      </c>
      <c r="FP242" s="179">
        <v>0</v>
      </c>
      <c r="FQ242" s="179">
        <v>0</v>
      </c>
      <c r="FR242" s="179">
        <v>0</v>
      </c>
      <c r="FS242" s="179">
        <v>0</v>
      </c>
      <c r="FT242" s="179">
        <v>0</v>
      </c>
      <c r="FU242" s="179">
        <v>0</v>
      </c>
      <c r="FV242" s="179">
        <v>0</v>
      </c>
      <c r="FW242" s="179">
        <v>0</v>
      </c>
      <c r="FX242" s="179">
        <v>0</v>
      </c>
      <c r="FY242" s="179">
        <v>0</v>
      </c>
      <c r="FZ242" s="179">
        <v>0</v>
      </c>
      <c r="GA242" s="179">
        <v>0</v>
      </c>
    </row>
    <row r="243" spans="2:183">
      <c r="B243" s="96" t="s">
        <v>8</v>
      </c>
      <c r="C243" s="166" t="s">
        <v>43</v>
      </c>
      <c r="D243" s="175">
        <v>139.04</v>
      </c>
      <c r="E243" s="176">
        <v>126.23</v>
      </c>
      <c r="F243" s="176">
        <v>134.66999999999999</v>
      </c>
      <c r="G243" s="176">
        <v>130.66</v>
      </c>
      <c r="H243" s="176">
        <v>136.11000000000001</v>
      </c>
      <c r="I243" s="176">
        <v>130.15</v>
      </c>
      <c r="J243" s="176">
        <v>136.78</v>
      </c>
      <c r="K243" s="176">
        <v>136.9</v>
      </c>
      <c r="L243" s="176">
        <v>129.63</v>
      </c>
      <c r="M243" s="176">
        <v>136.97</v>
      </c>
      <c r="N243" s="176">
        <v>131.6</v>
      </c>
      <c r="O243" s="176">
        <v>137.08000000000001</v>
      </c>
      <c r="P243" s="176">
        <v>150.12</v>
      </c>
      <c r="Q243" s="176">
        <v>134.76</v>
      </c>
      <c r="R243" s="176">
        <v>143.58000000000001</v>
      </c>
      <c r="S243" s="176">
        <v>140.04</v>
      </c>
      <c r="T243" s="176">
        <v>144.61000000000001</v>
      </c>
      <c r="U243" s="176">
        <v>138.66999999999999</v>
      </c>
      <c r="V243" s="176">
        <v>145.5</v>
      </c>
      <c r="W243" s="176">
        <v>145.12</v>
      </c>
      <c r="X243" s="176">
        <v>137.1</v>
      </c>
      <c r="Y243" s="176">
        <v>143.75</v>
      </c>
      <c r="Z243" s="176">
        <v>139.46</v>
      </c>
      <c r="AA243" s="176">
        <v>144.15</v>
      </c>
      <c r="AB243" s="176">
        <v>152.79</v>
      </c>
      <c r="AC243" s="176">
        <v>138.53</v>
      </c>
      <c r="AD243" s="176">
        <v>150.1</v>
      </c>
      <c r="AE243" s="176">
        <v>48.54</v>
      </c>
      <c r="AF243" s="176">
        <v>145.31</v>
      </c>
      <c r="AG243" s="176">
        <v>146.88</v>
      </c>
      <c r="AH243" s="176">
        <v>152.77000000000001</v>
      </c>
      <c r="AI243" s="176">
        <v>152.66</v>
      </c>
      <c r="AJ243" s="176">
        <v>142.96</v>
      </c>
      <c r="AK243" s="176">
        <v>149.32</v>
      </c>
      <c r="AL243" s="176">
        <v>145</v>
      </c>
      <c r="AM243" s="176">
        <v>148.13</v>
      </c>
      <c r="AN243" s="176">
        <v>151.41</v>
      </c>
      <c r="AO243" s="176">
        <v>143.30000000000001</v>
      </c>
      <c r="AP243" s="176">
        <v>149.1</v>
      </c>
      <c r="AQ243" s="176">
        <v>142.55000000000001</v>
      </c>
      <c r="AR243" s="176">
        <v>149.97</v>
      </c>
      <c r="AS243" s="176">
        <v>146.78</v>
      </c>
      <c r="AT243" s="176">
        <v>152.29</v>
      </c>
      <c r="AU243" s="176">
        <v>153.31</v>
      </c>
      <c r="AV243" s="176">
        <v>144.06</v>
      </c>
      <c r="AW243" s="176">
        <v>149.27000000000001</v>
      </c>
      <c r="AX243" s="176">
        <v>144.88</v>
      </c>
      <c r="AY243" s="176">
        <v>147.80000000000001</v>
      </c>
      <c r="AZ243" s="176">
        <v>152.22</v>
      </c>
      <c r="BA243" s="176">
        <v>138.80000000000001</v>
      </c>
      <c r="BB243" s="176">
        <v>82.07</v>
      </c>
      <c r="BC243" s="176">
        <v>108.71</v>
      </c>
      <c r="BD243" s="176">
        <v>149.28</v>
      </c>
      <c r="BE243" s="176">
        <v>145.62</v>
      </c>
      <c r="BF243" s="176">
        <v>151.94</v>
      </c>
      <c r="BG243" s="176">
        <v>153.36000000000001</v>
      </c>
      <c r="BH243" s="176">
        <v>142.30000000000001</v>
      </c>
      <c r="BI243" s="176">
        <v>149.04</v>
      </c>
      <c r="BJ243" s="176">
        <v>143.22</v>
      </c>
      <c r="BK243" s="176">
        <v>147.38999999999999</v>
      </c>
      <c r="BL243" s="176">
        <v>153.01</v>
      </c>
      <c r="BM243" s="176">
        <v>139.91999999999999</v>
      </c>
      <c r="BN243" s="176">
        <v>149.13999999999999</v>
      </c>
      <c r="BO243" s="176">
        <v>144.16</v>
      </c>
      <c r="BP243" s="176">
        <v>151.62</v>
      </c>
      <c r="BQ243" s="176">
        <v>147.76</v>
      </c>
      <c r="BR243" s="176">
        <v>155.22</v>
      </c>
      <c r="BS243" s="176">
        <v>156.1</v>
      </c>
      <c r="BT243" s="176">
        <v>145.97999999999999</v>
      </c>
      <c r="BU243" s="176">
        <v>154.13</v>
      </c>
      <c r="BV243" s="176">
        <v>149.88</v>
      </c>
      <c r="BW243" s="176">
        <v>155.63999999999999</v>
      </c>
      <c r="BX243" s="176">
        <v>160.38999999999999</v>
      </c>
      <c r="BY243" s="176">
        <v>115.37</v>
      </c>
      <c r="BZ243" s="176">
        <v>0</v>
      </c>
      <c r="CA243" s="176">
        <v>66.22</v>
      </c>
      <c r="CB243" s="176">
        <v>157.01</v>
      </c>
      <c r="CC243" s="176">
        <v>151.28</v>
      </c>
      <c r="CD243" s="176">
        <v>160.97999999999999</v>
      </c>
      <c r="CE243" s="176">
        <v>161.83000000000001</v>
      </c>
      <c r="CF243" s="176">
        <v>154.16999999999999</v>
      </c>
      <c r="CG243" s="176">
        <v>160.21</v>
      </c>
      <c r="CH243" s="176">
        <v>159.49</v>
      </c>
      <c r="CI243" s="176">
        <v>165.48</v>
      </c>
      <c r="CJ243" s="176">
        <v>165.09</v>
      </c>
      <c r="CK243" s="176">
        <v>154.52000000000001</v>
      </c>
      <c r="CL243" s="176">
        <v>164.52</v>
      </c>
      <c r="CM243" s="176">
        <v>155.56</v>
      </c>
      <c r="CN243" s="176">
        <v>158.41999999999999</v>
      </c>
      <c r="CO243" s="176">
        <v>155.12</v>
      </c>
      <c r="CP243" s="176">
        <v>161.84</v>
      </c>
      <c r="CQ243" s="176">
        <v>161.94</v>
      </c>
      <c r="CR243" s="176">
        <v>154.5</v>
      </c>
      <c r="CS243" s="176">
        <v>160.68</v>
      </c>
      <c r="CT243" s="176">
        <v>157.80000000000001</v>
      </c>
      <c r="CU243" s="176">
        <v>164.33</v>
      </c>
      <c r="CV243" s="176">
        <v>164.99</v>
      </c>
      <c r="CW243" s="176">
        <v>101.69</v>
      </c>
      <c r="CX243" s="176">
        <v>101.32</v>
      </c>
      <c r="CY243" s="176">
        <v>154.99</v>
      </c>
      <c r="CZ243" s="176">
        <v>159.16</v>
      </c>
      <c r="DA243" s="176">
        <v>155.80000000000001</v>
      </c>
      <c r="DB243" s="176">
        <v>161.88999999999999</v>
      </c>
      <c r="DC243" s="176">
        <v>163.28</v>
      </c>
      <c r="DD243" s="176">
        <v>154.1</v>
      </c>
      <c r="DE243" s="176">
        <v>160.75</v>
      </c>
      <c r="DF243" s="176">
        <v>159.5</v>
      </c>
      <c r="DG243" s="176">
        <v>163.19</v>
      </c>
      <c r="DH243" s="176">
        <v>165.23</v>
      </c>
      <c r="DI243" s="176">
        <v>149.58000000000001</v>
      </c>
      <c r="DJ243" s="176">
        <v>164.67</v>
      </c>
      <c r="DK243" s="176">
        <v>154.96</v>
      </c>
      <c r="DL243" s="176">
        <v>159.12</v>
      </c>
      <c r="DM243" s="176">
        <v>155.83000000000001</v>
      </c>
      <c r="DN243" s="176">
        <v>162.87</v>
      </c>
      <c r="DO243" s="176">
        <v>163.79</v>
      </c>
      <c r="DP243" s="176">
        <v>153.99</v>
      </c>
      <c r="DQ243" s="176">
        <v>161.87</v>
      </c>
      <c r="DR243" s="176">
        <v>159.72</v>
      </c>
      <c r="DS243" s="176">
        <v>163.54</v>
      </c>
      <c r="DT243" s="176">
        <v>164.93</v>
      </c>
      <c r="DU243" s="176">
        <v>149.33000000000001</v>
      </c>
      <c r="DV243" s="176">
        <v>126.25</v>
      </c>
      <c r="DW243" s="176">
        <v>82.96</v>
      </c>
      <c r="DX243" s="176">
        <v>158.99</v>
      </c>
      <c r="DY243" s="176">
        <v>154.51</v>
      </c>
      <c r="DZ243" s="176">
        <v>162.62</v>
      </c>
      <c r="EA243" s="176">
        <v>162.36000000000001</v>
      </c>
      <c r="EB243" s="176">
        <v>153.91999999999999</v>
      </c>
      <c r="EC243" s="176">
        <v>160.47999999999999</v>
      </c>
      <c r="ED243" s="176">
        <v>158</v>
      </c>
      <c r="EE243" s="176">
        <v>163.1</v>
      </c>
      <c r="EF243" s="176">
        <v>164.98</v>
      </c>
      <c r="EG243" s="176">
        <v>154.78</v>
      </c>
      <c r="EH243" s="176">
        <v>163.03</v>
      </c>
      <c r="EI243" s="176">
        <v>155.55000000000001</v>
      </c>
      <c r="EJ243" s="176">
        <v>158.84</v>
      </c>
      <c r="EK243" s="176">
        <v>154.72</v>
      </c>
      <c r="EL243" s="176">
        <v>163.13</v>
      </c>
      <c r="EM243" s="176">
        <v>162.94</v>
      </c>
      <c r="EN243" s="176">
        <v>154.66999999999999</v>
      </c>
      <c r="EO243" s="176">
        <v>159.96</v>
      </c>
      <c r="EP243" s="176">
        <v>158.02000000000001</v>
      </c>
      <c r="EQ243" s="176">
        <v>163.61000000000001</v>
      </c>
      <c r="ER243" s="176">
        <v>163.99</v>
      </c>
      <c r="ES243" s="176">
        <v>148.44999999999999</v>
      </c>
      <c r="ET243" s="176">
        <v>109.5</v>
      </c>
      <c r="EU243" s="176">
        <v>96.78</v>
      </c>
      <c r="EV243" s="176">
        <v>157.69999999999999</v>
      </c>
      <c r="EW243" s="176">
        <v>153.58000000000001</v>
      </c>
      <c r="EX243" s="176">
        <v>162.13</v>
      </c>
      <c r="EY243" s="176">
        <v>161.71</v>
      </c>
      <c r="EZ243" s="176">
        <v>152.22999999999999</v>
      </c>
      <c r="FA243" s="176">
        <v>158.22999999999999</v>
      </c>
      <c r="FB243" s="176">
        <v>156.65</v>
      </c>
      <c r="FC243" s="176">
        <v>162.47</v>
      </c>
      <c r="FD243" s="176">
        <v>160.66</v>
      </c>
      <c r="FE243" s="176">
        <v>145.38</v>
      </c>
      <c r="FF243" s="176">
        <v>158.44999999999999</v>
      </c>
      <c r="FG243" s="176">
        <v>151.33000000000001</v>
      </c>
      <c r="FH243" s="176">
        <v>155.84</v>
      </c>
      <c r="FI243" s="176">
        <v>152.55000000000001</v>
      </c>
      <c r="FJ243" s="176">
        <v>160.5</v>
      </c>
      <c r="FK243" s="176">
        <v>160.74</v>
      </c>
      <c r="FL243" s="176">
        <v>151.57</v>
      </c>
      <c r="FM243" s="176">
        <v>157.19999999999999</v>
      </c>
      <c r="FN243" s="176">
        <v>154.5</v>
      </c>
      <c r="FO243" s="176">
        <v>160.86000000000001</v>
      </c>
      <c r="FP243" s="176">
        <v>159.69999999999999</v>
      </c>
      <c r="FQ243" s="176">
        <v>145.15</v>
      </c>
      <c r="FR243" s="176">
        <v>157.44</v>
      </c>
      <c r="FS243" s="176">
        <v>151.68</v>
      </c>
      <c r="FT243" s="176">
        <v>154.69</v>
      </c>
      <c r="FU243" s="176">
        <v>150.80000000000001</v>
      </c>
      <c r="FV243" s="176">
        <v>160.16</v>
      </c>
      <c r="FW243" s="176">
        <v>158.28</v>
      </c>
      <c r="FX243" s="176">
        <v>120.23</v>
      </c>
      <c r="FY243" s="176">
        <v>0</v>
      </c>
      <c r="FZ243" s="176">
        <v>66.33</v>
      </c>
      <c r="GA243" s="176">
        <v>161.1</v>
      </c>
    </row>
    <row r="244" spans="2:183">
      <c r="B244" s="96" t="s">
        <v>8</v>
      </c>
      <c r="C244" s="166" t="s">
        <v>44</v>
      </c>
      <c r="D244" s="178">
        <v>191.25</v>
      </c>
      <c r="E244" s="179">
        <v>173.63</v>
      </c>
      <c r="F244" s="179">
        <v>185.24</v>
      </c>
      <c r="G244" s="179">
        <v>179.73</v>
      </c>
      <c r="H244" s="179">
        <v>187.22</v>
      </c>
      <c r="I244" s="179">
        <v>179.02</v>
      </c>
      <c r="J244" s="179">
        <v>188.14</v>
      </c>
      <c r="K244" s="179">
        <v>188.3</v>
      </c>
      <c r="L244" s="179">
        <v>178.31</v>
      </c>
      <c r="M244" s="179">
        <v>188.41</v>
      </c>
      <c r="N244" s="179">
        <v>181.01</v>
      </c>
      <c r="O244" s="179">
        <v>188.55</v>
      </c>
      <c r="P244" s="179">
        <v>206.49</v>
      </c>
      <c r="Q244" s="179">
        <v>185.36</v>
      </c>
      <c r="R244" s="179">
        <v>197.49</v>
      </c>
      <c r="S244" s="179">
        <v>192.62</v>
      </c>
      <c r="T244" s="179">
        <v>198.91</v>
      </c>
      <c r="U244" s="179">
        <v>190.75</v>
      </c>
      <c r="V244" s="179">
        <v>200.13</v>
      </c>
      <c r="W244" s="179">
        <v>199.61</v>
      </c>
      <c r="X244" s="179">
        <v>188.59</v>
      </c>
      <c r="Y244" s="179">
        <v>197.73</v>
      </c>
      <c r="Z244" s="179">
        <v>191.83</v>
      </c>
      <c r="AA244" s="179">
        <v>198.28</v>
      </c>
      <c r="AB244" s="179">
        <v>300.52999999999997</v>
      </c>
      <c r="AC244" s="179">
        <v>272.5</v>
      </c>
      <c r="AD244" s="179">
        <v>295.25</v>
      </c>
      <c r="AE244" s="179">
        <v>95.48</v>
      </c>
      <c r="AF244" s="179">
        <v>285.83</v>
      </c>
      <c r="AG244" s="179">
        <v>288.92</v>
      </c>
      <c r="AH244" s="179">
        <v>300.5</v>
      </c>
      <c r="AI244" s="179">
        <v>300.27999999999997</v>
      </c>
      <c r="AJ244" s="179">
        <v>281.20999999999998</v>
      </c>
      <c r="AK244" s="179">
        <v>293.70999999999998</v>
      </c>
      <c r="AL244" s="179">
        <v>285.22000000000003</v>
      </c>
      <c r="AM244" s="179">
        <v>291.37</v>
      </c>
      <c r="AN244" s="179">
        <v>297.83</v>
      </c>
      <c r="AO244" s="179">
        <v>281.87</v>
      </c>
      <c r="AP244" s="179">
        <v>293.27999999999997</v>
      </c>
      <c r="AQ244" s="179">
        <v>280.39</v>
      </c>
      <c r="AR244" s="179">
        <v>295</v>
      </c>
      <c r="AS244" s="179">
        <v>288.70999999999998</v>
      </c>
      <c r="AT244" s="179">
        <v>299.55</v>
      </c>
      <c r="AU244" s="179">
        <v>301.56</v>
      </c>
      <c r="AV244" s="179">
        <v>283.36</v>
      </c>
      <c r="AW244" s="179">
        <v>293.60000000000002</v>
      </c>
      <c r="AX244" s="179">
        <v>284.99</v>
      </c>
      <c r="AY244" s="179">
        <v>290.73</v>
      </c>
      <c r="AZ244" s="179">
        <v>305.97000000000003</v>
      </c>
      <c r="BA244" s="179">
        <v>278.99</v>
      </c>
      <c r="BB244" s="179">
        <v>164.97</v>
      </c>
      <c r="BC244" s="179">
        <v>218.5</v>
      </c>
      <c r="BD244" s="179">
        <v>300.06</v>
      </c>
      <c r="BE244" s="179">
        <v>292.7</v>
      </c>
      <c r="BF244" s="179">
        <v>305.41000000000003</v>
      </c>
      <c r="BG244" s="179">
        <v>308.26</v>
      </c>
      <c r="BH244" s="179">
        <v>286.02</v>
      </c>
      <c r="BI244" s="179">
        <v>299.57</v>
      </c>
      <c r="BJ244" s="179">
        <v>287.87</v>
      </c>
      <c r="BK244" s="179">
        <v>296.26</v>
      </c>
      <c r="BL244" s="179">
        <v>315.19</v>
      </c>
      <c r="BM244" s="179">
        <v>288.23</v>
      </c>
      <c r="BN244" s="179">
        <v>307.24</v>
      </c>
      <c r="BO244" s="179">
        <v>296.97000000000003</v>
      </c>
      <c r="BP244" s="179">
        <v>312.33999999999997</v>
      </c>
      <c r="BQ244" s="179">
        <v>304.38</v>
      </c>
      <c r="BR244" s="179">
        <v>319.75</v>
      </c>
      <c r="BS244" s="179">
        <v>321.57</v>
      </c>
      <c r="BT244" s="179">
        <v>300.70999999999998</v>
      </c>
      <c r="BU244" s="179">
        <v>317.5</v>
      </c>
      <c r="BV244" s="179">
        <v>308.75</v>
      </c>
      <c r="BW244" s="179">
        <v>320.61</v>
      </c>
      <c r="BX244" s="179">
        <v>340.03</v>
      </c>
      <c r="BY244" s="179">
        <v>244.57</v>
      </c>
      <c r="BZ244" s="179">
        <v>0</v>
      </c>
      <c r="CA244" s="179">
        <v>140.38999999999999</v>
      </c>
      <c r="CB244" s="179">
        <v>332.87</v>
      </c>
      <c r="CC244" s="179">
        <v>320.7</v>
      </c>
      <c r="CD244" s="179">
        <v>341.27</v>
      </c>
      <c r="CE244" s="179">
        <v>343.08</v>
      </c>
      <c r="CF244" s="179">
        <v>326.85000000000002</v>
      </c>
      <c r="CG244" s="179">
        <v>339.65</v>
      </c>
      <c r="CH244" s="179">
        <v>338.11</v>
      </c>
      <c r="CI244" s="179">
        <v>350.83</v>
      </c>
      <c r="CJ244" s="179">
        <v>358.24</v>
      </c>
      <c r="CK244" s="179">
        <v>335.32</v>
      </c>
      <c r="CL244" s="179">
        <v>357.02</v>
      </c>
      <c r="CM244" s="179">
        <v>337.57</v>
      </c>
      <c r="CN244" s="179">
        <v>343.77</v>
      </c>
      <c r="CO244" s="179">
        <v>336.62</v>
      </c>
      <c r="CP244" s="179">
        <v>351.18</v>
      </c>
      <c r="CQ244" s="179">
        <v>351.41</v>
      </c>
      <c r="CR244" s="179">
        <v>335.28</v>
      </c>
      <c r="CS244" s="179">
        <v>348.68</v>
      </c>
      <c r="CT244" s="179">
        <v>342.43</v>
      </c>
      <c r="CU244" s="179">
        <v>356.59</v>
      </c>
      <c r="CV244" s="179">
        <v>367.92</v>
      </c>
      <c r="CW244" s="179">
        <v>226.77</v>
      </c>
      <c r="CX244" s="179">
        <v>225.94</v>
      </c>
      <c r="CY244" s="179">
        <v>345.62</v>
      </c>
      <c r="CZ244" s="179">
        <v>354.94</v>
      </c>
      <c r="DA244" s="179">
        <v>347.43</v>
      </c>
      <c r="DB244" s="179">
        <v>361.02</v>
      </c>
      <c r="DC244" s="179">
        <v>364.12</v>
      </c>
      <c r="DD244" s="179">
        <v>343.64</v>
      </c>
      <c r="DE244" s="179">
        <v>358.47</v>
      </c>
      <c r="DF244" s="179">
        <v>355.68</v>
      </c>
      <c r="DG244" s="179">
        <v>363.92</v>
      </c>
      <c r="DH244" s="179">
        <v>378.37</v>
      </c>
      <c r="DI244" s="179">
        <v>342.53</v>
      </c>
      <c r="DJ244" s="179">
        <v>377.1</v>
      </c>
      <c r="DK244" s="179">
        <v>354.87</v>
      </c>
      <c r="DL244" s="179">
        <v>364.39</v>
      </c>
      <c r="DM244" s="179">
        <v>356.86</v>
      </c>
      <c r="DN244" s="179">
        <v>372.98</v>
      </c>
      <c r="DO244" s="179">
        <v>375.09</v>
      </c>
      <c r="DP244" s="179">
        <v>352.65</v>
      </c>
      <c r="DQ244" s="179">
        <v>370.69</v>
      </c>
      <c r="DR244" s="179">
        <v>365.76</v>
      </c>
      <c r="DS244" s="179">
        <v>374.52</v>
      </c>
      <c r="DT244" s="179">
        <v>389.24</v>
      </c>
      <c r="DU244" s="179">
        <v>352.43</v>
      </c>
      <c r="DV244" s="179">
        <v>297.95</v>
      </c>
      <c r="DW244" s="179">
        <v>195.78</v>
      </c>
      <c r="DX244" s="179">
        <v>375.22</v>
      </c>
      <c r="DY244" s="179">
        <v>364.64</v>
      </c>
      <c r="DZ244" s="179">
        <v>383.79</v>
      </c>
      <c r="EA244" s="179">
        <v>383.16</v>
      </c>
      <c r="EB244" s="179">
        <v>363.26</v>
      </c>
      <c r="EC244" s="179">
        <v>378.72</v>
      </c>
      <c r="ED244" s="179">
        <v>372.87</v>
      </c>
      <c r="EE244" s="179">
        <v>384.93</v>
      </c>
      <c r="EF244" s="179">
        <v>399.26</v>
      </c>
      <c r="EG244" s="179">
        <v>374.57</v>
      </c>
      <c r="EH244" s="179">
        <v>394.53</v>
      </c>
      <c r="EI244" s="179">
        <v>376.42</v>
      </c>
      <c r="EJ244" s="179">
        <v>384.38</v>
      </c>
      <c r="EK244" s="179">
        <v>374.43</v>
      </c>
      <c r="EL244" s="179">
        <v>394.76</v>
      </c>
      <c r="EM244" s="179">
        <v>394.32</v>
      </c>
      <c r="EN244" s="179">
        <v>374.31</v>
      </c>
      <c r="EO244" s="179">
        <v>387.1</v>
      </c>
      <c r="EP244" s="179">
        <v>382.42</v>
      </c>
      <c r="EQ244" s="179">
        <v>395.94</v>
      </c>
      <c r="ER244" s="179">
        <v>408.34</v>
      </c>
      <c r="ES244" s="179">
        <v>369.63</v>
      </c>
      <c r="ET244" s="179">
        <v>272.66000000000003</v>
      </c>
      <c r="EU244" s="179">
        <v>240.99</v>
      </c>
      <c r="EV244" s="179">
        <v>392.68</v>
      </c>
      <c r="EW244" s="179">
        <v>382.42</v>
      </c>
      <c r="EX244" s="179">
        <v>403.7</v>
      </c>
      <c r="EY244" s="179">
        <v>402.66</v>
      </c>
      <c r="EZ244" s="179">
        <v>379.06</v>
      </c>
      <c r="FA244" s="179">
        <v>393.99</v>
      </c>
      <c r="FB244" s="179">
        <v>390.06</v>
      </c>
      <c r="FC244" s="179">
        <v>404.55</v>
      </c>
      <c r="FD244" s="179">
        <v>411.29</v>
      </c>
      <c r="FE244" s="179">
        <v>372.16</v>
      </c>
      <c r="FF244" s="179">
        <v>405.63</v>
      </c>
      <c r="FG244" s="179">
        <v>387.4</v>
      </c>
      <c r="FH244" s="179">
        <v>398.96</v>
      </c>
      <c r="FI244" s="179">
        <v>390.53</v>
      </c>
      <c r="FJ244" s="179">
        <v>410.87</v>
      </c>
      <c r="FK244" s="179">
        <v>411.49</v>
      </c>
      <c r="FL244" s="179">
        <v>388.03</v>
      </c>
      <c r="FM244" s="179">
        <v>402.44</v>
      </c>
      <c r="FN244" s="179">
        <v>395.53</v>
      </c>
      <c r="FO244" s="179">
        <v>411.79</v>
      </c>
      <c r="FP244" s="179">
        <v>420.01</v>
      </c>
      <c r="FQ244" s="179">
        <v>381.76</v>
      </c>
      <c r="FR244" s="179">
        <v>414.08</v>
      </c>
      <c r="FS244" s="179">
        <v>398.93</v>
      </c>
      <c r="FT244" s="179">
        <v>406.85</v>
      </c>
      <c r="FU244" s="179">
        <v>396.62</v>
      </c>
      <c r="FV244" s="179">
        <v>421.22</v>
      </c>
      <c r="FW244" s="179">
        <v>416.29</v>
      </c>
      <c r="FX244" s="179">
        <v>316.2</v>
      </c>
      <c r="FY244" s="179">
        <v>0</v>
      </c>
      <c r="FZ244" s="179">
        <v>174.44</v>
      </c>
      <c r="GA244" s="179">
        <v>423.69</v>
      </c>
    </row>
    <row r="245" spans="2:183">
      <c r="B245" s="171" t="s">
        <v>8</v>
      </c>
      <c r="C245" s="172" t="s">
        <v>45</v>
      </c>
      <c r="D245" s="92">
        <v>0.17024404037497085</v>
      </c>
      <c r="E245" s="93">
        <v>0.17026390703264258</v>
      </c>
      <c r="F245" s="93">
        <v>0.17016886261726394</v>
      </c>
      <c r="G245" s="93">
        <v>0.17025149589803804</v>
      </c>
      <c r="H245" s="93">
        <v>0.17024652374572521</v>
      </c>
      <c r="I245" s="93">
        <v>0.1701720663174206</v>
      </c>
      <c r="J245" s="93">
        <v>0.17024780247247032</v>
      </c>
      <c r="K245" s="93">
        <v>0.17024773258684986</v>
      </c>
      <c r="L245" s="93">
        <v>0.17017052141689148</v>
      </c>
      <c r="M245" s="93">
        <v>0.17024087679582484</v>
      </c>
      <c r="N245" s="93">
        <v>0.17017412433645668</v>
      </c>
      <c r="O245" s="93">
        <v>0.17016511900572329</v>
      </c>
      <c r="P245" s="93">
        <v>0.18025203405661183</v>
      </c>
      <c r="Q245" s="93">
        <v>0.18009681847797634</v>
      </c>
      <c r="R245" s="93">
        <v>0.18017872404249277</v>
      </c>
      <c r="S245" s="93">
        <v>0.1801826143848875</v>
      </c>
      <c r="T245" s="93">
        <v>0.18017880513019308</v>
      </c>
      <c r="U245" s="93">
        <v>0.18017581987095541</v>
      </c>
      <c r="V245" s="93">
        <v>0.1801776008754328</v>
      </c>
      <c r="W245" s="93">
        <v>0.18017079824180515</v>
      </c>
      <c r="X245" s="93">
        <v>0.18017750204355587</v>
      </c>
      <c r="Y245" s="93">
        <v>0.18026356828516893</v>
      </c>
      <c r="Z245" s="93">
        <v>0.18017712486287027</v>
      </c>
      <c r="AA245" s="93">
        <v>0.1804242786744667</v>
      </c>
      <c r="AB245" s="93">
        <v>0.19027995587657021</v>
      </c>
      <c r="AC245" s="93">
        <v>0.19029674519760342</v>
      </c>
      <c r="AD245" s="93">
        <v>0.19036932251001507</v>
      </c>
      <c r="AE245" s="93">
        <v>0.19027494337321255</v>
      </c>
      <c r="AF245" s="93">
        <v>0.19036650379594555</v>
      </c>
      <c r="AG245" s="93">
        <v>0.19028297596977858</v>
      </c>
      <c r="AH245" s="93">
        <v>0.19027668574158163</v>
      </c>
      <c r="AI245" s="93">
        <v>0.19018738253599438</v>
      </c>
      <c r="AJ245" s="93">
        <v>0.19038647135255593</v>
      </c>
      <c r="AK245" s="93">
        <v>0.19027993221079895</v>
      </c>
      <c r="AL245" s="93">
        <v>0.19028720060310281</v>
      </c>
      <c r="AM245" s="93">
        <v>0.19028301595946931</v>
      </c>
      <c r="AN245" s="93">
        <v>0.19027246027311531</v>
      </c>
      <c r="AO245" s="93">
        <v>0.19029427741816854</v>
      </c>
      <c r="AP245" s="93">
        <v>0.19018463598966803</v>
      </c>
      <c r="AQ245" s="93">
        <v>0.19020272501596142</v>
      </c>
      <c r="AR245" s="93">
        <v>0.19018207394141315</v>
      </c>
      <c r="AS245" s="93">
        <v>0.19019147894490401</v>
      </c>
      <c r="AT245" s="93">
        <v>0.19027794523808483</v>
      </c>
      <c r="AU245" s="93">
        <v>0.19009424600179328</v>
      </c>
      <c r="AV245" s="93">
        <v>0.19019938707633585</v>
      </c>
      <c r="AW245" s="93">
        <v>0.19019344892062956</v>
      </c>
      <c r="AX245" s="93">
        <v>0.19018715660670513</v>
      </c>
      <c r="AY245" s="93">
        <v>0.19018649523014072</v>
      </c>
      <c r="AZ245" s="93">
        <v>0.19036572116399222</v>
      </c>
      <c r="BA245" s="93">
        <v>0.19030361666950543</v>
      </c>
      <c r="BB245" s="93">
        <v>0.19050371368501196</v>
      </c>
      <c r="BC245" s="93">
        <v>0.19050285191321001</v>
      </c>
      <c r="BD245" s="93">
        <v>0.19027875672156078</v>
      </c>
      <c r="BE245" s="93">
        <v>0.19018708684926233</v>
      </c>
      <c r="BF245" s="93">
        <v>0.19017921612405334</v>
      </c>
      <c r="BG245" s="93">
        <v>0.19027088725773758</v>
      </c>
      <c r="BH245" s="93">
        <v>0.19020119657671261</v>
      </c>
      <c r="BI245" s="93">
        <v>0.19018730974410084</v>
      </c>
      <c r="BJ245" s="93">
        <v>0.1901944824238028</v>
      </c>
      <c r="BK245" s="93">
        <v>0.1902792220744037</v>
      </c>
      <c r="BL245" s="93">
        <v>0.19027788567431614</v>
      </c>
      <c r="BM245" s="93">
        <v>0.19020547819508704</v>
      </c>
      <c r="BN245" s="93">
        <v>0.19018265262336401</v>
      </c>
      <c r="BO245" s="93">
        <v>0.19019429410521047</v>
      </c>
      <c r="BP245" s="93">
        <v>0.1901823629602927</v>
      </c>
      <c r="BQ245" s="93">
        <v>0.19019168015917201</v>
      </c>
      <c r="BR245" s="93">
        <v>0.1902746416233759</v>
      </c>
      <c r="BS245" s="93">
        <v>0.1901741720083355</v>
      </c>
      <c r="BT245" s="93">
        <v>0.19019726079984425</v>
      </c>
      <c r="BU245" s="93">
        <v>0.19027555265307736</v>
      </c>
      <c r="BV245" s="93">
        <v>0.19018951519768781</v>
      </c>
      <c r="BW245" s="93">
        <v>0.19018552509992528</v>
      </c>
      <c r="BX245" s="93">
        <v>0.19025898436340183</v>
      </c>
      <c r="BY245" s="93">
        <v>0.19025074196882391</v>
      </c>
      <c r="BZ245" s="93" t="e">
        <v>#DIV/0!</v>
      </c>
      <c r="CA245" s="93">
        <v>0.19059165945627987</v>
      </c>
      <c r="CB245" s="93">
        <v>0.19017560296285618</v>
      </c>
      <c r="CC245" s="93">
        <v>0.19019123648366779</v>
      </c>
      <c r="CD245" s="93">
        <v>0.19017935343686301</v>
      </c>
      <c r="CE245" s="93">
        <v>0.19017308800499669</v>
      </c>
      <c r="CF245" s="93">
        <v>0.19017821130564505</v>
      </c>
      <c r="CG245" s="93">
        <v>0.19017191857185292</v>
      </c>
      <c r="CH245" s="93">
        <v>0.19017906439841833</v>
      </c>
      <c r="CI245" s="93">
        <v>0.19024817165793154</v>
      </c>
      <c r="CJ245" s="93">
        <v>0.19017309420488418</v>
      </c>
      <c r="CK245" s="93">
        <v>0.19017587280596523</v>
      </c>
      <c r="CL245" s="93">
        <v>0.19024942773106279</v>
      </c>
      <c r="CM245" s="93">
        <v>0.19017523163455685</v>
      </c>
      <c r="CN245" s="93">
        <v>0.19017580505906778</v>
      </c>
      <c r="CO245" s="93">
        <v>0.19026685441494659</v>
      </c>
      <c r="CP245" s="93">
        <v>0.19017798174932979</v>
      </c>
      <c r="CQ245" s="93">
        <v>0.19025758173202953</v>
      </c>
      <c r="CR245" s="93">
        <v>0.19026598599882485</v>
      </c>
      <c r="CS245" s="93">
        <v>0.19016962798244055</v>
      </c>
      <c r="CT245" s="93">
        <v>0.1901727794420574</v>
      </c>
      <c r="CU245" s="93">
        <v>0.19017150210663572</v>
      </c>
      <c r="CV245" s="93">
        <v>0.19017484305532625</v>
      </c>
      <c r="CW245" s="93">
        <v>0.1901387169359354</v>
      </c>
      <c r="CX245" s="93">
        <v>0.19053697332168321</v>
      </c>
      <c r="CY245" s="93">
        <v>0.19018637798749313</v>
      </c>
      <c r="CZ245" s="93">
        <v>0.19017026894312922</v>
      </c>
      <c r="DA245" s="93">
        <v>0.19026998847291166</v>
      </c>
      <c r="DB245" s="93">
        <v>0.19017012849463968</v>
      </c>
      <c r="DC245" s="93">
        <v>0.19016609962935663</v>
      </c>
      <c r="DD245" s="93">
        <v>0.19018544141923707</v>
      </c>
      <c r="DE245" s="93">
        <v>0.19017492117707949</v>
      </c>
      <c r="DF245" s="93">
        <v>0.19026719251667559</v>
      </c>
      <c r="DG245" s="93">
        <v>0.19025542802589299</v>
      </c>
      <c r="DH245" s="93">
        <v>0.19025775290843458</v>
      </c>
      <c r="DI245" s="93">
        <v>0.1901890910344827</v>
      </c>
      <c r="DJ245" s="93">
        <v>0.19016846475394325</v>
      </c>
      <c r="DK245" s="93">
        <v>0.19017491539112369</v>
      </c>
      <c r="DL245" s="93">
        <v>0.1901711581057815</v>
      </c>
      <c r="DM245" s="93">
        <v>0.19017630464996746</v>
      </c>
      <c r="DN245" s="93">
        <v>0.19016599972736686</v>
      </c>
      <c r="DO245" s="93">
        <v>0.19016622128810359</v>
      </c>
      <c r="DP245" s="93">
        <v>0.19026740638953882</v>
      </c>
      <c r="DQ245" s="93">
        <v>0.19025678848374614</v>
      </c>
      <c r="DR245" s="93">
        <v>0.19026018425648197</v>
      </c>
      <c r="DS245" s="93">
        <v>0.19025234424590023</v>
      </c>
      <c r="DT245" s="93">
        <v>0.19016745586026329</v>
      </c>
      <c r="DU245" s="93">
        <v>0.19027580786067932</v>
      </c>
      <c r="DV245" s="93">
        <v>0.1902188345273175</v>
      </c>
      <c r="DW245" s="93">
        <v>0.19048924358606517</v>
      </c>
      <c r="DX245" s="93">
        <v>0.19026312112774488</v>
      </c>
      <c r="DY245" s="93">
        <v>0.19018492422039782</v>
      </c>
      <c r="DZ245" s="93">
        <v>0.19016780303096747</v>
      </c>
      <c r="EA245" s="93">
        <v>0.19026229912582582</v>
      </c>
      <c r="EB245" s="93">
        <v>0.19017949041954138</v>
      </c>
      <c r="EC245" s="93">
        <v>0.19026712743528557</v>
      </c>
      <c r="ED245" s="93">
        <v>0.19018156152206203</v>
      </c>
      <c r="EE245" s="93">
        <v>0.1903379974545123</v>
      </c>
      <c r="EF245" s="93">
        <v>0.1901677268284982</v>
      </c>
      <c r="EG245" s="93">
        <v>0.19018074266390964</v>
      </c>
      <c r="EH245" s="93">
        <v>0.19017423403340736</v>
      </c>
      <c r="EI245" s="93">
        <v>0.1902737607003914</v>
      </c>
      <c r="EJ245" s="93">
        <v>0.19026921614718911</v>
      </c>
      <c r="EK245" s="93">
        <v>0.19017614352379184</v>
      </c>
      <c r="EL245" s="93">
        <v>0.19017713473483999</v>
      </c>
      <c r="EM245" s="93">
        <v>0.19034333830908154</v>
      </c>
      <c r="EN245" s="93">
        <v>0.19017743448894886</v>
      </c>
      <c r="EO245" s="93">
        <v>0.19017708261293181</v>
      </c>
      <c r="EP245" s="93">
        <v>0.19017301580416948</v>
      </c>
      <c r="EQ245" s="93">
        <v>0.19016728991271262</v>
      </c>
      <c r="ER245" s="93">
        <v>0.19025246115266101</v>
      </c>
      <c r="ES245" s="93">
        <v>0.19028736500548701</v>
      </c>
      <c r="ET245" s="93">
        <v>0.19025141663897888</v>
      </c>
      <c r="EU245" s="93">
        <v>0.19055172373260584</v>
      </c>
      <c r="EV245" s="93">
        <v>0.19026268629244572</v>
      </c>
      <c r="EW245" s="93">
        <v>0.19017795148305122</v>
      </c>
      <c r="EX245" s="93">
        <v>0.19026170354741084</v>
      </c>
      <c r="EY245" s="93">
        <v>0.19025811058142347</v>
      </c>
      <c r="EZ245" s="93">
        <v>0.19017972158590749</v>
      </c>
      <c r="FA245" s="93">
        <v>0.19018007359462841</v>
      </c>
      <c r="FB245" s="93">
        <v>0.19017837645151006</v>
      </c>
      <c r="FC245" s="93">
        <v>0.19025665091733812</v>
      </c>
      <c r="FD245" s="93">
        <v>0.19026072789661747</v>
      </c>
      <c r="FE245" s="93">
        <v>0.19019797754318954</v>
      </c>
      <c r="FF245" s="93">
        <v>0.19017800288996148</v>
      </c>
      <c r="FG245" s="93">
        <v>0.19018525090317728</v>
      </c>
      <c r="FH245" s="93">
        <v>0.19026716775075039</v>
      </c>
      <c r="FI245" s="93">
        <v>0.19027304724848335</v>
      </c>
      <c r="FJ245" s="93">
        <v>0.19017874876898511</v>
      </c>
      <c r="FK245" s="93">
        <v>0.19035112808089591</v>
      </c>
      <c r="FL245" s="93">
        <v>0.19018101337759119</v>
      </c>
      <c r="FM245" s="93">
        <v>0.19017593693707863</v>
      </c>
      <c r="FN245" s="93">
        <v>0.19017576025298916</v>
      </c>
      <c r="FO245" s="93">
        <v>0.19026500457817036</v>
      </c>
      <c r="FP245" s="93">
        <v>0.19017782728381971</v>
      </c>
      <c r="FQ245" s="93">
        <v>0.19028368380402294</v>
      </c>
      <c r="FR245" s="93">
        <v>0.19017319168232902</v>
      </c>
      <c r="FS245" s="93">
        <v>0.19017906553908753</v>
      </c>
      <c r="FT245" s="93">
        <v>0.19026558512405284</v>
      </c>
      <c r="FU245" s="93">
        <v>0.19027241729718852</v>
      </c>
      <c r="FV245" s="93">
        <v>0.19033783765877141</v>
      </c>
      <c r="FW245" s="93">
        <v>0.19017168509414434</v>
      </c>
      <c r="FX245" s="93">
        <v>0.19011770900048672</v>
      </c>
      <c r="FY245" s="93" t="e">
        <v>#DIV/0!</v>
      </c>
      <c r="FZ245" s="93">
        <v>0.19061007307136146</v>
      </c>
      <c r="GA245" s="93">
        <v>0.19017688014001788</v>
      </c>
    </row>
    <row r="246" spans="2:183">
      <c r="B246" s="96" t="s">
        <v>8</v>
      </c>
      <c r="C246" s="166" t="s">
        <v>46</v>
      </c>
      <c r="D246" s="96">
        <v>182.52</v>
      </c>
      <c r="E246" s="17">
        <v>165.72</v>
      </c>
      <c r="F246" s="17">
        <v>176.21</v>
      </c>
      <c r="G246" s="17">
        <v>170.9</v>
      </c>
      <c r="H246" s="17">
        <v>166.3</v>
      </c>
      <c r="I246" s="17">
        <v>158.88999999999999</v>
      </c>
      <c r="J246" s="17">
        <v>167.12</v>
      </c>
      <c r="K246" s="17">
        <v>167.34</v>
      </c>
      <c r="L246" s="17">
        <v>158.16</v>
      </c>
      <c r="M246" s="17">
        <v>179.46</v>
      </c>
      <c r="N246" s="17">
        <v>172.33</v>
      </c>
      <c r="O246" s="17">
        <v>179.71</v>
      </c>
      <c r="P246" s="17">
        <v>186.42</v>
      </c>
      <c r="Q246" s="17">
        <v>167.47</v>
      </c>
      <c r="R246" s="17">
        <v>177.6</v>
      </c>
      <c r="S246" s="17">
        <v>173.26</v>
      </c>
      <c r="T246" s="17">
        <v>167.04</v>
      </c>
      <c r="U246" s="17">
        <v>160</v>
      </c>
      <c r="V246" s="17">
        <v>168.09</v>
      </c>
      <c r="W246" s="17">
        <v>167.63</v>
      </c>
      <c r="X246" s="17">
        <v>157.97</v>
      </c>
      <c r="Y246" s="17">
        <v>177.66</v>
      </c>
      <c r="Z246" s="17">
        <v>172.49</v>
      </c>
      <c r="AA246" s="17">
        <v>178.1</v>
      </c>
      <c r="AB246" s="17">
        <v>179.13</v>
      </c>
      <c r="AC246" s="17">
        <v>162.38999999999999</v>
      </c>
      <c r="AD246" s="17">
        <v>175.48</v>
      </c>
      <c r="AE246" s="17">
        <v>56.77</v>
      </c>
      <c r="AF246" s="17">
        <v>158.56</v>
      </c>
      <c r="AG246" s="17">
        <v>160.52000000000001</v>
      </c>
      <c r="AH246" s="17">
        <v>167.03</v>
      </c>
      <c r="AI246" s="17">
        <v>167.01</v>
      </c>
      <c r="AJ246" s="17">
        <v>155.66999999999999</v>
      </c>
      <c r="AK246" s="17">
        <v>174.56</v>
      </c>
      <c r="AL246" s="17">
        <v>169.59</v>
      </c>
      <c r="AM246" s="17">
        <v>173.13</v>
      </c>
      <c r="AN246" s="17">
        <v>177.28</v>
      </c>
      <c r="AO246" s="17">
        <v>167.94</v>
      </c>
      <c r="AP246" s="17">
        <v>174.36</v>
      </c>
      <c r="AQ246" s="17">
        <v>166.47</v>
      </c>
      <c r="AR246" s="17">
        <v>163.81</v>
      </c>
      <c r="AS246" s="17">
        <v>160.49</v>
      </c>
      <c r="AT246" s="17">
        <v>166.47</v>
      </c>
      <c r="AU246" s="17">
        <v>167.88</v>
      </c>
      <c r="AV246" s="17">
        <v>157.16999999999999</v>
      </c>
      <c r="AW246" s="17">
        <v>174.58</v>
      </c>
      <c r="AX246" s="17">
        <v>169.59</v>
      </c>
      <c r="AY246" s="17">
        <v>172.75</v>
      </c>
      <c r="AZ246" s="17">
        <v>178.24</v>
      </c>
      <c r="BA246" s="17">
        <v>162.72</v>
      </c>
      <c r="BB246" s="17">
        <v>95.83</v>
      </c>
      <c r="BC246" s="17">
        <v>126.65</v>
      </c>
      <c r="BD246" s="17">
        <v>162.9</v>
      </c>
      <c r="BE246" s="17">
        <v>159.09</v>
      </c>
      <c r="BF246" s="17">
        <v>166.12</v>
      </c>
      <c r="BG246" s="17">
        <v>167.77</v>
      </c>
      <c r="BH246" s="17">
        <v>155.04</v>
      </c>
      <c r="BI246" s="17">
        <v>174.26</v>
      </c>
      <c r="BJ246" s="17">
        <v>167.45</v>
      </c>
      <c r="BK246" s="17">
        <v>172.11</v>
      </c>
      <c r="BL246" s="17">
        <v>179.35</v>
      </c>
      <c r="BM246" s="17">
        <v>164.26</v>
      </c>
      <c r="BN246" s="17">
        <v>174.41</v>
      </c>
      <c r="BO246" s="17">
        <v>168.52</v>
      </c>
      <c r="BP246" s="17">
        <v>165.74</v>
      </c>
      <c r="BQ246" s="17">
        <v>161.63</v>
      </c>
      <c r="BR246" s="17">
        <v>170</v>
      </c>
      <c r="BS246" s="17">
        <v>171.11</v>
      </c>
      <c r="BT246" s="17">
        <v>159.51</v>
      </c>
      <c r="BU246" s="17">
        <v>180.76</v>
      </c>
      <c r="BV246" s="17">
        <v>176.15</v>
      </c>
      <c r="BW246" s="17">
        <v>182.95</v>
      </c>
      <c r="BX246" s="17">
        <v>189.01</v>
      </c>
      <c r="BY246" s="17">
        <v>136.02000000000001</v>
      </c>
      <c r="BZ246" s="17">
        <v>0</v>
      </c>
      <c r="CA246" s="17">
        <v>77.7</v>
      </c>
      <c r="CB246" s="17">
        <v>172.24</v>
      </c>
      <c r="CC246" s="17">
        <v>165.78</v>
      </c>
      <c r="CD246" s="17">
        <v>176.93</v>
      </c>
      <c r="CE246" s="17">
        <v>177.96</v>
      </c>
      <c r="CF246" s="17">
        <v>169.34</v>
      </c>
      <c r="CG246" s="17">
        <v>188.82</v>
      </c>
      <c r="CH246" s="17">
        <v>188.23</v>
      </c>
      <c r="CI246" s="17">
        <v>195.34</v>
      </c>
      <c r="CJ246" s="17">
        <v>195.04</v>
      </c>
      <c r="CK246" s="17">
        <v>182.61</v>
      </c>
      <c r="CL246" s="17">
        <v>194.3</v>
      </c>
      <c r="CM246" s="17">
        <v>183.47</v>
      </c>
      <c r="CN246" s="17">
        <v>174.11</v>
      </c>
      <c r="CO246" s="17">
        <v>170.59</v>
      </c>
      <c r="CP246" s="17">
        <v>178.16</v>
      </c>
      <c r="CQ246" s="17">
        <v>178.16</v>
      </c>
      <c r="CR246" s="17">
        <v>169.84</v>
      </c>
      <c r="CS246" s="17">
        <v>189.47</v>
      </c>
      <c r="CT246" s="17">
        <v>186.18</v>
      </c>
      <c r="CU246" s="17">
        <v>194.06</v>
      </c>
      <c r="CV246" s="17">
        <v>194.91</v>
      </c>
      <c r="CW246" s="17">
        <v>120.2</v>
      </c>
      <c r="CX246" s="17">
        <v>119.44</v>
      </c>
      <c r="CY246" s="17">
        <v>182.65</v>
      </c>
      <c r="CZ246" s="17">
        <v>174.98</v>
      </c>
      <c r="DA246" s="17">
        <v>171.31</v>
      </c>
      <c r="DB246" s="17">
        <v>178.16</v>
      </c>
      <c r="DC246" s="17">
        <v>179.83</v>
      </c>
      <c r="DD246" s="17">
        <v>169.36</v>
      </c>
      <c r="DE246" s="17">
        <v>189.54</v>
      </c>
      <c r="DF246" s="17">
        <v>188.29</v>
      </c>
      <c r="DG246" s="17">
        <v>192.5</v>
      </c>
      <c r="DH246" s="17">
        <v>195.03</v>
      </c>
      <c r="DI246" s="17">
        <v>176.63</v>
      </c>
      <c r="DJ246" s="17">
        <v>194.45</v>
      </c>
      <c r="DK246" s="17">
        <v>182.58</v>
      </c>
      <c r="DL246" s="17">
        <v>174.79</v>
      </c>
      <c r="DM246" s="17">
        <v>171.37</v>
      </c>
      <c r="DN246" s="17">
        <v>179.24</v>
      </c>
      <c r="DO246" s="17">
        <v>180.35</v>
      </c>
      <c r="DP246" s="17">
        <v>169.03</v>
      </c>
      <c r="DQ246" s="17">
        <v>190.8</v>
      </c>
      <c r="DR246" s="17">
        <v>188.47</v>
      </c>
      <c r="DS246" s="17">
        <v>192.86</v>
      </c>
      <c r="DT246" s="17">
        <v>194.72</v>
      </c>
      <c r="DU246" s="17">
        <v>176.23</v>
      </c>
      <c r="DV246" s="17">
        <v>148.94999999999999</v>
      </c>
      <c r="DW246" s="17">
        <v>97.61</v>
      </c>
      <c r="DX246" s="17">
        <v>174.54</v>
      </c>
      <c r="DY246" s="17">
        <v>169.73</v>
      </c>
      <c r="DZ246" s="17">
        <v>178.93</v>
      </c>
      <c r="EA246" s="17">
        <v>178.6</v>
      </c>
      <c r="EB246" s="17">
        <v>169.03</v>
      </c>
      <c r="EC246" s="17">
        <v>189.04</v>
      </c>
      <c r="ED246" s="17">
        <v>186.38</v>
      </c>
      <c r="EE246" s="17">
        <v>192.18</v>
      </c>
      <c r="EF246" s="17">
        <v>194.8</v>
      </c>
      <c r="EG246" s="17">
        <v>182.77</v>
      </c>
      <c r="EH246" s="17">
        <v>192.39</v>
      </c>
      <c r="EI246" s="17">
        <v>183.24</v>
      </c>
      <c r="EJ246" s="17">
        <v>174.35</v>
      </c>
      <c r="EK246" s="17">
        <v>170.02</v>
      </c>
      <c r="EL246" s="17">
        <v>179.54</v>
      </c>
      <c r="EM246" s="17">
        <v>179.16</v>
      </c>
      <c r="EN246" s="17">
        <v>169.94</v>
      </c>
      <c r="EO246" s="17">
        <v>188.44</v>
      </c>
      <c r="EP246" s="17">
        <v>186.43</v>
      </c>
      <c r="EQ246" s="17">
        <v>193.04</v>
      </c>
      <c r="ER246" s="17">
        <v>193.45</v>
      </c>
      <c r="ES246" s="17">
        <v>175.12</v>
      </c>
      <c r="ET246" s="17">
        <v>129.07</v>
      </c>
      <c r="EU246" s="17">
        <v>113.55</v>
      </c>
      <c r="EV246" s="17">
        <v>172.99</v>
      </c>
      <c r="EW246" s="17">
        <v>168.63</v>
      </c>
      <c r="EX246" s="17">
        <v>178.24</v>
      </c>
      <c r="EY246" s="17">
        <v>177.83</v>
      </c>
      <c r="EZ246" s="17">
        <v>166.99</v>
      </c>
      <c r="FA246" s="17">
        <v>186.17</v>
      </c>
      <c r="FB246" s="17">
        <v>184.72</v>
      </c>
      <c r="FC246" s="17">
        <v>191.43</v>
      </c>
      <c r="FD246" s="17">
        <v>189.28</v>
      </c>
      <c r="FE246" s="17">
        <v>171.31</v>
      </c>
      <c r="FF246" s="17">
        <v>186.47</v>
      </c>
      <c r="FG246" s="17">
        <v>177.78</v>
      </c>
      <c r="FH246" s="17">
        <v>170.72</v>
      </c>
      <c r="FI246" s="17">
        <v>167.25</v>
      </c>
      <c r="FJ246" s="17">
        <v>176.45</v>
      </c>
      <c r="FK246" s="17">
        <v>176.58</v>
      </c>
      <c r="FL246" s="17">
        <v>166.21</v>
      </c>
      <c r="FM246" s="17">
        <v>184.85</v>
      </c>
      <c r="FN246" s="17">
        <v>181.99</v>
      </c>
      <c r="FO246" s="17">
        <v>189.42</v>
      </c>
      <c r="FP246" s="17">
        <v>188.18</v>
      </c>
      <c r="FQ246" s="17">
        <v>170.95</v>
      </c>
      <c r="FR246" s="17">
        <v>185.16</v>
      </c>
      <c r="FS246" s="17">
        <v>178.21</v>
      </c>
      <c r="FT246" s="17">
        <v>169.4</v>
      </c>
      <c r="FU246" s="17">
        <v>165.23</v>
      </c>
      <c r="FV246" s="17">
        <v>175.89</v>
      </c>
      <c r="FW246" s="17">
        <v>173.75</v>
      </c>
      <c r="FX246" s="17">
        <v>131.79</v>
      </c>
      <c r="FY246" s="17">
        <v>0</v>
      </c>
      <c r="FZ246" s="17">
        <v>77.88</v>
      </c>
      <c r="GA246" s="17">
        <v>189.85</v>
      </c>
    </row>
    <row r="247" spans="2:183">
      <c r="B247" s="96" t="s">
        <v>8</v>
      </c>
      <c r="C247" s="166" t="s">
        <v>47</v>
      </c>
      <c r="D247" s="178">
        <v>6791.65</v>
      </c>
      <c r="E247" s="179">
        <v>6166.26</v>
      </c>
      <c r="F247" s="179">
        <v>6556.83</v>
      </c>
      <c r="G247" s="179">
        <v>6359.12</v>
      </c>
      <c r="H247" s="179">
        <v>8333.27</v>
      </c>
      <c r="I247" s="179">
        <v>7961.9</v>
      </c>
      <c r="J247" s="179">
        <v>8374.14</v>
      </c>
      <c r="K247" s="179">
        <v>8385.3700000000008</v>
      </c>
      <c r="L247" s="179">
        <v>7925.5</v>
      </c>
      <c r="M247" s="179">
        <v>6677.73</v>
      </c>
      <c r="N247" s="179">
        <v>6412.37</v>
      </c>
      <c r="O247" s="179">
        <v>6686.94</v>
      </c>
      <c r="P247" s="179">
        <v>6936.81</v>
      </c>
      <c r="Q247" s="179">
        <v>6231.45</v>
      </c>
      <c r="R247" s="179">
        <v>6608.51</v>
      </c>
      <c r="S247" s="179">
        <v>6446.94</v>
      </c>
      <c r="T247" s="179">
        <v>8370.1299999999992</v>
      </c>
      <c r="U247" s="179">
        <v>8017.61</v>
      </c>
      <c r="V247" s="179">
        <v>8422.99</v>
      </c>
      <c r="W247" s="179">
        <v>8399.7900000000009</v>
      </c>
      <c r="X247" s="179">
        <v>7915.73</v>
      </c>
      <c r="Y247" s="179">
        <v>6610.64</v>
      </c>
      <c r="Z247" s="179">
        <v>6418.3</v>
      </c>
      <c r="AA247" s="179">
        <v>6626.98</v>
      </c>
      <c r="AB247" s="179">
        <v>6665.61</v>
      </c>
      <c r="AC247" s="179">
        <v>6042.49</v>
      </c>
      <c r="AD247" s="179">
        <v>6529.62</v>
      </c>
      <c r="AE247" s="179">
        <v>2112.39</v>
      </c>
      <c r="AF247" s="179">
        <v>7945.68</v>
      </c>
      <c r="AG247" s="179">
        <v>8043.78</v>
      </c>
      <c r="AH247" s="179">
        <v>8369.9599999999991</v>
      </c>
      <c r="AI247" s="179">
        <v>8368.74</v>
      </c>
      <c r="AJ247" s="179">
        <v>7800.59</v>
      </c>
      <c r="AK247" s="179">
        <v>6495.38</v>
      </c>
      <c r="AL247" s="179">
        <v>6310.53</v>
      </c>
      <c r="AM247" s="179">
        <v>6442.31</v>
      </c>
      <c r="AN247" s="179">
        <v>6596.76</v>
      </c>
      <c r="AO247" s="179">
        <v>6249.11</v>
      </c>
      <c r="AP247" s="179">
        <v>6488.12</v>
      </c>
      <c r="AQ247" s="179">
        <v>6194.53</v>
      </c>
      <c r="AR247" s="179">
        <v>8208.59</v>
      </c>
      <c r="AS247" s="179">
        <v>8041.92</v>
      </c>
      <c r="AT247" s="179">
        <v>8341.99</v>
      </c>
      <c r="AU247" s="179">
        <v>8412.41</v>
      </c>
      <c r="AV247" s="179">
        <v>7875.6</v>
      </c>
      <c r="AW247" s="179">
        <v>6496.31</v>
      </c>
      <c r="AX247" s="179">
        <v>6310.3</v>
      </c>
      <c r="AY247" s="179">
        <v>6427.87</v>
      </c>
      <c r="AZ247" s="179">
        <v>6790.93</v>
      </c>
      <c r="BA247" s="179">
        <v>6199.76</v>
      </c>
      <c r="BB247" s="179">
        <v>3651.02</v>
      </c>
      <c r="BC247" s="179">
        <v>4825.3100000000004</v>
      </c>
      <c r="BD247" s="179">
        <v>8358.19</v>
      </c>
      <c r="BE247" s="179">
        <v>8162.82</v>
      </c>
      <c r="BF247" s="179">
        <v>8523.49</v>
      </c>
      <c r="BG247" s="179">
        <v>8608.34</v>
      </c>
      <c r="BH247" s="179">
        <v>7955.25</v>
      </c>
      <c r="BI247" s="179">
        <v>6639.32</v>
      </c>
      <c r="BJ247" s="179">
        <v>6379.79</v>
      </c>
      <c r="BK247" s="179">
        <v>6557.22</v>
      </c>
      <c r="BL247" s="179">
        <v>7005.41</v>
      </c>
      <c r="BM247" s="179">
        <v>6416.09</v>
      </c>
      <c r="BN247" s="179">
        <v>6812.48</v>
      </c>
      <c r="BO247" s="179">
        <v>6582.45</v>
      </c>
      <c r="BP247" s="179">
        <v>8718.18</v>
      </c>
      <c r="BQ247" s="179">
        <v>8501.84</v>
      </c>
      <c r="BR247" s="179">
        <v>8942.14</v>
      </c>
      <c r="BS247" s="179">
        <v>9000.5</v>
      </c>
      <c r="BT247" s="179">
        <v>8390.1299999999992</v>
      </c>
      <c r="BU247" s="179">
        <v>7060.49</v>
      </c>
      <c r="BV247" s="179">
        <v>6880.58</v>
      </c>
      <c r="BW247" s="179">
        <v>7145.92</v>
      </c>
      <c r="BX247" s="179">
        <v>7575.71</v>
      </c>
      <c r="BY247" s="179">
        <v>5451.5</v>
      </c>
      <c r="BZ247" s="179">
        <v>0</v>
      </c>
      <c r="CA247" s="179">
        <v>3114.02</v>
      </c>
      <c r="CB247" s="179">
        <v>9295.98</v>
      </c>
      <c r="CC247" s="179">
        <v>8946.99</v>
      </c>
      <c r="CD247" s="179">
        <v>9548.64</v>
      </c>
      <c r="CE247" s="179">
        <v>9604.76</v>
      </c>
      <c r="CF247" s="179">
        <v>9139.4</v>
      </c>
      <c r="CG247" s="179">
        <v>7567.78</v>
      </c>
      <c r="CH247" s="179">
        <v>7544.21</v>
      </c>
      <c r="CI247" s="179">
        <v>7829.25</v>
      </c>
      <c r="CJ247" s="179">
        <v>8024.05</v>
      </c>
      <c r="CK247" s="179">
        <v>7512.52</v>
      </c>
      <c r="CL247" s="179">
        <v>7993.54</v>
      </c>
      <c r="CM247" s="179">
        <v>7547.92</v>
      </c>
      <c r="CN247" s="179">
        <v>9645.68</v>
      </c>
      <c r="CO247" s="179">
        <v>9450.5400000000009</v>
      </c>
      <c r="CP247" s="179">
        <v>9869.94</v>
      </c>
      <c r="CQ247" s="179">
        <v>9870.2000000000007</v>
      </c>
      <c r="CR247" s="179">
        <v>9409</v>
      </c>
      <c r="CS247" s="179">
        <v>7794.81</v>
      </c>
      <c r="CT247" s="179">
        <v>7659.43</v>
      </c>
      <c r="CU247" s="179">
        <v>7983.61</v>
      </c>
      <c r="CV247" s="179">
        <v>8232.93</v>
      </c>
      <c r="CW247" s="179">
        <v>5077.12</v>
      </c>
      <c r="CX247" s="179">
        <v>5045.01</v>
      </c>
      <c r="CY247" s="179">
        <v>7715.02</v>
      </c>
      <c r="CZ247" s="179">
        <v>9954.4</v>
      </c>
      <c r="DA247" s="179">
        <v>9745.8799999999992</v>
      </c>
      <c r="DB247" s="179">
        <v>10135.370000000001</v>
      </c>
      <c r="DC247" s="179">
        <v>10230.68</v>
      </c>
      <c r="DD247" s="179">
        <v>9634.85</v>
      </c>
      <c r="DE247" s="179">
        <v>8005.98</v>
      </c>
      <c r="DF247" s="179">
        <v>7953.21</v>
      </c>
      <c r="DG247" s="179">
        <v>8131.22</v>
      </c>
      <c r="DH247" s="179">
        <v>8462.2199999999993</v>
      </c>
      <c r="DI247" s="179">
        <v>7664</v>
      </c>
      <c r="DJ247" s="179">
        <v>8437.35</v>
      </c>
      <c r="DK247" s="179">
        <v>7922.18</v>
      </c>
      <c r="DL247" s="179">
        <v>10213.18</v>
      </c>
      <c r="DM247" s="179">
        <v>10012.879999999999</v>
      </c>
      <c r="DN247" s="179">
        <v>10473.219999999999</v>
      </c>
      <c r="DO247" s="179">
        <v>10538.05</v>
      </c>
      <c r="DP247" s="179">
        <v>9876.52</v>
      </c>
      <c r="DQ247" s="179">
        <v>8278.8799999999992</v>
      </c>
      <c r="DR247" s="179">
        <v>8177.77</v>
      </c>
      <c r="DS247" s="179">
        <v>8368.34</v>
      </c>
      <c r="DT247" s="179">
        <v>8678.76</v>
      </c>
      <c r="DU247" s="179">
        <v>7854.41</v>
      </c>
      <c r="DV247" s="179">
        <v>6638.49</v>
      </c>
      <c r="DW247" s="179">
        <v>4350.3</v>
      </c>
      <c r="DX247" s="179">
        <v>10476.06</v>
      </c>
      <c r="DY247" s="179">
        <v>10187.34</v>
      </c>
      <c r="DZ247" s="179">
        <v>10739.42</v>
      </c>
      <c r="EA247" s="179">
        <v>10719.29</v>
      </c>
      <c r="EB247" s="179">
        <v>10145.27</v>
      </c>
      <c r="EC247" s="179">
        <v>8425.49</v>
      </c>
      <c r="ED247" s="179">
        <v>8307.1</v>
      </c>
      <c r="EE247" s="179">
        <v>8565.59</v>
      </c>
      <c r="EF247" s="179">
        <v>8919.75</v>
      </c>
      <c r="EG247" s="179">
        <v>8369.06</v>
      </c>
      <c r="EH247" s="179">
        <v>8809.4</v>
      </c>
      <c r="EI247" s="179">
        <v>8390.49</v>
      </c>
      <c r="EJ247" s="179">
        <v>10752.18</v>
      </c>
      <c r="EK247" s="179">
        <v>10485.299999999999</v>
      </c>
      <c r="EL247" s="179">
        <v>11071.95</v>
      </c>
      <c r="EM247" s="179">
        <v>11048.61</v>
      </c>
      <c r="EN247" s="179">
        <v>10480.43</v>
      </c>
      <c r="EO247" s="179">
        <v>8628.9</v>
      </c>
      <c r="EP247" s="179">
        <v>8536.5400000000009</v>
      </c>
      <c r="EQ247" s="179">
        <v>8839.1299999999992</v>
      </c>
      <c r="ER247" s="179">
        <v>9105.68</v>
      </c>
      <c r="ES247" s="179">
        <v>8242.8700000000008</v>
      </c>
      <c r="ET247" s="179">
        <v>6075.42</v>
      </c>
      <c r="EU247" s="179">
        <v>5344.83</v>
      </c>
      <c r="EV247" s="179">
        <v>10964.4</v>
      </c>
      <c r="EW247" s="179">
        <v>10687.76</v>
      </c>
      <c r="EX247" s="179">
        <v>11296.78</v>
      </c>
      <c r="EY247" s="179">
        <v>11271.11</v>
      </c>
      <c r="EZ247" s="179">
        <v>10583.91</v>
      </c>
      <c r="FA247" s="179">
        <v>8762.8700000000008</v>
      </c>
      <c r="FB247" s="179">
        <v>8694.6200000000008</v>
      </c>
      <c r="FC247" s="179">
        <v>9010.75</v>
      </c>
      <c r="FD247" s="179">
        <v>9159.23</v>
      </c>
      <c r="FE247" s="179">
        <v>8289.85</v>
      </c>
      <c r="FF247" s="179">
        <v>9023.42</v>
      </c>
      <c r="FG247" s="179">
        <v>8602.57</v>
      </c>
      <c r="FH247" s="179">
        <v>11125.68</v>
      </c>
      <c r="FI247" s="179">
        <v>10899.77</v>
      </c>
      <c r="FJ247" s="179">
        <v>11499.37</v>
      </c>
      <c r="FK247" s="179">
        <v>11507.69</v>
      </c>
      <c r="FL247" s="179">
        <v>10832.01</v>
      </c>
      <c r="FM247" s="179">
        <v>8945.08</v>
      </c>
      <c r="FN247" s="179">
        <v>8806.32</v>
      </c>
      <c r="FO247" s="179">
        <v>9166.09</v>
      </c>
      <c r="FP247" s="179">
        <v>9363.7800000000007</v>
      </c>
      <c r="FQ247" s="179">
        <v>8506.2900000000009</v>
      </c>
      <c r="FR247" s="179">
        <v>9213.36</v>
      </c>
      <c r="FS247" s="179">
        <v>8867.7800000000007</v>
      </c>
      <c r="FT247" s="179">
        <v>11353.47</v>
      </c>
      <c r="FU247" s="179">
        <v>11073.94</v>
      </c>
      <c r="FV247" s="179">
        <v>11788.4</v>
      </c>
      <c r="FW247" s="179">
        <v>11644.5</v>
      </c>
      <c r="FX247" s="179">
        <v>8832.49</v>
      </c>
      <c r="FY247" s="179">
        <v>0</v>
      </c>
      <c r="FZ247" s="179">
        <v>3875.45</v>
      </c>
      <c r="GA247" s="179">
        <v>9446.82</v>
      </c>
    </row>
    <row r="248" spans="2:183">
      <c r="B248" s="180" t="s">
        <v>8</v>
      </c>
      <c r="C248" s="181" t="s">
        <v>48</v>
      </c>
      <c r="D248" s="94">
        <v>0.22348203573964096</v>
      </c>
      <c r="E248" s="95">
        <v>0.22352954664857425</v>
      </c>
      <c r="F248" s="95">
        <v>0.22265876053900707</v>
      </c>
      <c r="G248" s="95">
        <v>0.22268468275657968</v>
      </c>
      <c r="H248" s="95">
        <v>0.20800820585492694</v>
      </c>
      <c r="I248" s="95">
        <v>0.20774982418113683</v>
      </c>
      <c r="J248" s="95">
        <v>0.20801149838572336</v>
      </c>
      <c r="K248" s="95">
        <v>0.20810267035123051</v>
      </c>
      <c r="L248" s="95">
        <v>0.2076230013677047</v>
      </c>
      <c r="M248" s="95">
        <v>0.22305196575730982</v>
      </c>
      <c r="N248" s="95">
        <v>0.22284275719530075</v>
      </c>
      <c r="O248" s="95">
        <v>0.22308413726669485</v>
      </c>
      <c r="P248" s="95">
        <v>0.22383815739963747</v>
      </c>
      <c r="Q248" s="95">
        <v>0.22381132524863981</v>
      </c>
      <c r="R248" s="95">
        <v>0.22287046517583728</v>
      </c>
      <c r="S248" s="95">
        <v>0.22292516258444453</v>
      </c>
      <c r="T248" s="95">
        <v>0.20812577006394753</v>
      </c>
      <c r="U248" s="95">
        <v>0.20789017941409726</v>
      </c>
      <c r="V248" s="95">
        <v>0.20815156653712372</v>
      </c>
      <c r="W248" s="95">
        <v>0.20811763305728914</v>
      </c>
      <c r="X248" s="95">
        <v>0.20760495986739985</v>
      </c>
      <c r="Y248" s="95">
        <v>0.22278696028899556</v>
      </c>
      <c r="Z248" s="95">
        <v>0.22285065443565533</v>
      </c>
      <c r="AA248" s="95">
        <v>0.22291754444621933</v>
      </c>
      <c r="AB248" s="95">
        <v>0.22308297988199505</v>
      </c>
      <c r="AC248" s="95">
        <v>0.22307289722543003</v>
      </c>
      <c r="AD248" s="95">
        <v>0.22255835252536607</v>
      </c>
      <c r="AE248" s="95">
        <v>0.22253622858049601</v>
      </c>
      <c r="AF248" s="95">
        <v>0.20772495245946682</v>
      </c>
      <c r="AG248" s="95">
        <v>0.20795359002361696</v>
      </c>
      <c r="AH248" s="95">
        <v>0.20803766982664385</v>
      </c>
      <c r="AI248" s="95">
        <v>0.20806494666144648</v>
      </c>
      <c r="AJ248" s="95">
        <v>0.20731296863075252</v>
      </c>
      <c r="AK248" s="95">
        <v>0.22244351035840521</v>
      </c>
      <c r="AL248" s="95">
        <v>0.22255728517434623</v>
      </c>
      <c r="AM248" s="95">
        <v>0.22239720889126391</v>
      </c>
      <c r="AN248" s="95">
        <v>0.22278252266836987</v>
      </c>
      <c r="AO248" s="95">
        <v>0.22301480076487942</v>
      </c>
      <c r="AP248" s="95">
        <v>0.22240505118147899</v>
      </c>
      <c r="AQ248" s="95">
        <v>0.22211888904529706</v>
      </c>
      <c r="AR248" s="95">
        <v>0.20773305015898438</v>
      </c>
      <c r="AS248" s="95">
        <v>0.20795633230595206</v>
      </c>
      <c r="AT248" s="95">
        <v>0.20799507218979565</v>
      </c>
      <c r="AU248" s="95">
        <v>0.20816008100437711</v>
      </c>
      <c r="AV248" s="95">
        <v>0.20750824425092121</v>
      </c>
      <c r="AW248" s="95">
        <v>0.22244236827603342</v>
      </c>
      <c r="AX248" s="95">
        <v>0.22262451607489731</v>
      </c>
      <c r="AY248" s="95">
        <v>0.22229172564957247</v>
      </c>
      <c r="AZ248" s="95">
        <v>0.2229062287496385</v>
      </c>
      <c r="BA248" s="95">
        <v>0.22309945608401963</v>
      </c>
      <c r="BB248" s="95">
        <v>0.22244390011495913</v>
      </c>
      <c r="BC248" s="95">
        <v>0.22194081680441585</v>
      </c>
      <c r="BD248" s="95">
        <v>0.20763939891440414</v>
      </c>
      <c r="BE248" s="95">
        <v>0.20777958829040752</v>
      </c>
      <c r="BF248" s="95">
        <v>0.20792794117762103</v>
      </c>
      <c r="BG248" s="95">
        <v>0.20814910508105527</v>
      </c>
      <c r="BH248" s="95">
        <v>0.20722975064830304</v>
      </c>
      <c r="BI248" s="95">
        <v>0.22237010598501752</v>
      </c>
      <c r="BJ248" s="95">
        <v>0.22237163861098855</v>
      </c>
      <c r="BK248" s="95">
        <v>0.22219252942008022</v>
      </c>
      <c r="BL248" s="95">
        <v>0.22303338863923008</v>
      </c>
      <c r="BM248" s="95">
        <v>0.22329296632593623</v>
      </c>
      <c r="BN248" s="95">
        <v>0.22240684218882201</v>
      </c>
      <c r="BO248" s="95">
        <v>0.22233311905251155</v>
      </c>
      <c r="BP248" s="95">
        <v>0.20789358156601315</v>
      </c>
      <c r="BQ248" s="95">
        <v>0.20804467558288423</v>
      </c>
      <c r="BR248" s="95">
        <v>0.20839253366817356</v>
      </c>
      <c r="BS248" s="95">
        <v>0.20846061865692689</v>
      </c>
      <c r="BT248" s="95">
        <v>0.20782549027389474</v>
      </c>
      <c r="BU248" s="95">
        <v>0.22315064489437658</v>
      </c>
      <c r="BV248" s="95">
        <v>0.22352470711284167</v>
      </c>
      <c r="BW248" s="95">
        <v>0.22355719491796025</v>
      </c>
      <c r="BX248" s="95">
        <v>0.22420880749751593</v>
      </c>
      <c r="BY248" s="95">
        <v>0.22430359645141223</v>
      </c>
      <c r="BZ248" s="95" t="e">
        <v>#DIV/0!</v>
      </c>
      <c r="CA248" s="95">
        <v>0.2236329196580028</v>
      </c>
      <c r="CB248" s="95">
        <v>0.20862267278722599</v>
      </c>
      <c r="CC248" s="95">
        <v>0.20842083014451643</v>
      </c>
      <c r="CD248" s="95">
        <v>0.20902244380410098</v>
      </c>
      <c r="CE248" s="95">
        <v>0.20912811432595446</v>
      </c>
      <c r="CF248" s="95">
        <v>0.20889134268987436</v>
      </c>
      <c r="CG248" s="95">
        <v>0.2241324615488251</v>
      </c>
      <c r="CH248" s="95">
        <v>0.22444921494585418</v>
      </c>
      <c r="CI248" s="95">
        <v>0.22457745861530304</v>
      </c>
      <c r="CJ248" s="95">
        <v>0.22467357377018965</v>
      </c>
      <c r="CK248" s="95">
        <v>0.22474770989578896</v>
      </c>
      <c r="CL248" s="95">
        <v>0.22468674816524131</v>
      </c>
      <c r="CM248" s="95">
        <v>0.22429576850084951</v>
      </c>
      <c r="CN248" s="95">
        <v>0.20901091666982888</v>
      </c>
      <c r="CO248" s="95">
        <v>0.20924202356011951</v>
      </c>
      <c r="CP248" s="95">
        <v>0.2093555933543042</v>
      </c>
      <c r="CQ248" s="95">
        <v>0.20931388638618242</v>
      </c>
      <c r="CR248" s="95">
        <v>0.20915712014265639</v>
      </c>
      <c r="CS248" s="95">
        <v>0.22424346162455197</v>
      </c>
      <c r="CT248" s="95">
        <v>0.22437495612498257</v>
      </c>
      <c r="CU248" s="95">
        <v>0.22457665489450329</v>
      </c>
      <c r="CV248" s="95">
        <v>0.22466197139168217</v>
      </c>
      <c r="CW248" s="95">
        <v>0.22474848830464583</v>
      </c>
      <c r="CX248" s="95">
        <v>0.22461247624893252</v>
      </c>
      <c r="CY248" s="95">
        <v>0.2241276336500137</v>
      </c>
      <c r="CZ248" s="95">
        <v>0.20907259147819018</v>
      </c>
      <c r="DA248" s="95">
        <v>0.20921150016235235</v>
      </c>
      <c r="DB248" s="95">
        <v>0.20928229101615298</v>
      </c>
      <c r="DC248" s="95">
        <v>0.20944126467630572</v>
      </c>
      <c r="DD248" s="95">
        <v>0.20901886021260213</v>
      </c>
      <c r="DE248" s="95">
        <v>0.22423486506938506</v>
      </c>
      <c r="DF248" s="95">
        <v>0.22461071899037521</v>
      </c>
      <c r="DG248" s="95">
        <v>0.22442655735636008</v>
      </c>
      <c r="DH248" s="95">
        <v>0.22457162470333472</v>
      </c>
      <c r="DI248" s="95">
        <v>0.22458282624295145</v>
      </c>
      <c r="DJ248" s="95">
        <v>0.22455977391998702</v>
      </c>
      <c r="DK248" s="95">
        <v>0.22407160591192155</v>
      </c>
      <c r="DL248" s="95">
        <v>0.20889904930435865</v>
      </c>
      <c r="DM248" s="95">
        <v>0.20914145753619279</v>
      </c>
      <c r="DN248" s="95">
        <v>0.20927950998424041</v>
      </c>
      <c r="DO248" s="95">
        <v>0.20939299108193102</v>
      </c>
      <c r="DP248" s="95">
        <v>0.2088505727776073</v>
      </c>
      <c r="DQ248" s="95">
        <v>0.2242601794198972</v>
      </c>
      <c r="DR248" s="95">
        <v>0.2245074939069569</v>
      </c>
      <c r="DS248" s="95">
        <v>0.22436142296235978</v>
      </c>
      <c r="DT248" s="95">
        <v>0.22451589768453567</v>
      </c>
      <c r="DU248" s="95">
        <v>0.22455170172964251</v>
      </c>
      <c r="DV248" s="95">
        <v>0.22442055764628865</v>
      </c>
      <c r="DW248" s="95">
        <v>0.22412795403129002</v>
      </c>
      <c r="DX248" s="95">
        <v>0.20887178540560156</v>
      </c>
      <c r="DY248" s="95">
        <v>0.20891908088750322</v>
      </c>
      <c r="DZ248" s="95">
        <v>0.20924071452669418</v>
      </c>
      <c r="EA248" s="95">
        <v>0.20929321645647014</v>
      </c>
      <c r="EB248" s="95">
        <v>0.20884900770280068</v>
      </c>
      <c r="EC248" s="95">
        <v>0.22412822638563298</v>
      </c>
      <c r="ED248" s="95">
        <v>0.22434202174988557</v>
      </c>
      <c r="EE248" s="95">
        <v>0.22427441048932051</v>
      </c>
      <c r="EF248" s="95">
        <v>0.22454038784211086</v>
      </c>
      <c r="EG248" s="95">
        <v>0.22457251800415276</v>
      </c>
      <c r="EH248" s="95">
        <v>0.22442262703605004</v>
      </c>
      <c r="EI248" s="95">
        <v>0.22414505889257294</v>
      </c>
      <c r="EJ248" s="95">
        <v>0.2088481354524202</v>
      </c>
      <c r="EK248" s="95">
        <v>0.20898234179107478</v>
      </c>
      <c r="EL248" s="95">
        <v>0.20930793091579214</v>
      </c>
      <c r="EM248" s="95">
        <v>0.20929122677952036</v>
      </c>
      <c r="EN248" s="95">
        <v>0.20895295284833498</v>
      </c>
      <c r="EO248" s="95">
        <v>0.22403706831445905</v>
      </c>
      <c r="EP248" s="95">
        <v>0.22436372191096898</v>
      </c>
      <c r="EQ248" s="95">
        <v>0.22437438814711841</v>
      </c>
      <c r="ER248" s="95">
        <v>0.22443038362084439</v>
      </c>
      <c r="ES248" s="95">
        <v>0.22447371747902248</v>
      </c>
      <c r="ET248" s="95">
        <v>0.22425342781363475</v>
      </c>
      <c r="EU248" s="95">
        <v>0.22357045081460419</v>
      </c>
      <c r="EV248" s="95">
        <v>0.20870984211623453</v>
      </c>
      <c r="EW248" s="95">
        <v>0.20881435055727912</v>
      </c>
      <c r="EX248" s="95">
        <v>0.20916700203719552</v>
      </c>
      <c r="EY248" s="95">
        <v>0.20922391815406924</v>
      </c>
      <c r="EZ248" s="95">
        <v>0.20861927154720286</v>
      </c>
      <c r="FA248" s="95">
        <v>0.2237617664230043</v>
      </c>
      <c r="FB248" s="95">
        <v>0.22425630193503313</v>
      </c>
      <c r="FC248" s="95">
        <v>0.22416957398354181</v>
      </c>
      <c r="FD248" s="95">
        <v>0.2241538066492702</v>
      </c>
      <c r="FE248" s="95">
        <v>0.22412171916992571</v>
      </c>
      <c r="FF248" s="95">
        <v>0.22380872324954951</v>
      </c>
      <c r="FG248" s="95">
        <v>0.22342651097315044</v>
      </c>
      <c r="FH248" s="95">
        <v>0.20843436138608898</v>
      </c>
      <c r="FI248" s="95">
        <v>0.2086081098152005</v>
      </c>
      <c r="FJ248" s="95">
        <v>0.20907813221362881</v>
      </c>
      <c r="FK248" s="95">
        <v>0.20910913398360456</v>
      </c>
      <c r="FL248" s="95">
        <v>0.20855041389120163</v>
      </c>
      <c r="FM248" s="95">
        <v>0.22362609378383577</v>
      </c>
      <c r="FN248" s="95">
        <v>0.22401350555625563</v>
      </c>
      <c r="FO248" s="95">
        <v>0.22404573646150086</v>
      </c>
      <c r="FP248" s="95">
        <v>0.22409307162347647</v>
      </c>
      <c r="FQ248" s="95">
        <v>0.22410606783532705</v>
      </c>
      <c r="FR248" s="95">
        <v>0.22365642893737325</v>
      </c>
      <c r="FS248" s="95">
        <v>0.22344284856092292</v>
      </c>
      <c r="FT248" s="95">
        <v>0.20835858891986908</v>
      </c>
      <c r="FU248" s="95">
        <v>0.20847951929717812</v>
      </c>
      <c r="FV248" s="95">
        <v>0.2090317324288293</v>
      </c>
      <c r="FW248" s="95">
        <v>0.208758720527594</v>
      </c>
      <c r="FX248" s="95">
        <v>0.20839734566392867</v>
      </c>
      <c r="FY248" s="95" t="e">
        <v>#DIV/0!</v>
      </c>
      <c r="FZ248" s="95">
        <v>0.22380088181513089</v>
      </c>
      <c r="GA248" s="95">
        <v>0.22411595713583113</v>
      </c>
    </row>
    <row r="249" spans="2:183">
      <c r="B249" s="44" t="s">
        <v>8</v>
      </c>
      <c r="C249" s="651" t="s">
        <v>94</v>
      </c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</row>
    <row r="250" spans="2:183">
      <c r="B250" s="43" t="s">
        <v>8</v>
      </c>
      <c r="C250" s="652" t="s">
        <v>49</v>
      </c>
      <c r="D250" s="17">
        <v>744</v>
      </c>
      <c r="E250" s="17">
        <v>672</v>
      </c>
      <c r="F250" s="17">
        <v>744</v>
      </c>
      <c r="G250" s="17">
        <v>720</v>
      </c>
      <c r="H250" s="17">
        <v>744</v>
      </c>
      <c r="I250" s="17">
        <v>720</v>
      </c>
      <c r="J250" s="17">
        <v>744</v>
      </c>
      <c r="K250" s="17">
        <v>744</v>
      </c>
      <c r="L250" s="17">
        <v>720</v>
      </c>
      <c r="M250" s="17">
        <v>744</v>
      </c>
      <c r="N250" s="17">
        <v>720</v>
      </c>
      <c r="O250" s="17">
        <v>744</v>
      </c>
      <c r="P250" s="17">
        <v>744</v>
      </c>
      <c r="Q250" s="17">
        <v>672</v>
      </c>
      <c r="R250" s="17">
        <v>744</v>
      </c>
      <c r="S250" s="17">
        <v>720</v>
      </c>
      <c r="T250" s="17">
        <v>744</v>
      </c>
      <c r="U250" s="17">
        <v>720</v>
      </c>
      <c r="V250" s="17">
        <v>744</v>
      </c>
      <c r="W250" s="17">
        <v>744</v>
      </c>
      <c r="X250" s="17">
        <v>720</v>
      </c>
      <c r="Y250" s="17">
        <v>744</v>
      </c>
      <c r="Z250" s="17">
        <v>720</v>
      </c>
      <c r="AA250" s="17">
        <v>744</v>
      </c>
      <c r="AB250" s="17">
        <v>744</v>
      </c>
      <c r="AC250" s="17">
        <v>672</v>
      </c>
      <c r="AD250" s="17">
        <v>744</v>
      </c>
      <c r="AE250" s="17">
        <v>720</v>
      </c>
      <c r="AF250" s="17">
        <v>744</v>
      </c>
      <c r="AG250" s="17">
        <v>720</v>
      </c>
      <c r="AH250" s="17">
        <v>744</v>
      </c>
      <c r="AI250" s="17">
        <v>744</v>
      </c>
      <c r="AJ250" s="17">
        <v>720</v>
      </c>
      <c r="AK250" s="17">
        <v>744</v>
      </c>
      <c r="AL250" s="17">
        <v>720</v>
      </c>
      <c r="AM250" s="17">
        <v>744</v>
      </c>
      <c r="AN250" s="17">
        <v>744</v>
      </c>
      <c r="AO250" s="17">
        <v>696</v>
      </c>
      <c r="AP250" s="17">
        <v>744</v>
      </c>
      <c r="AQ250" s="17">
        <v>720</v>
      </c>
      <c r="AR250" s="17">
        <v>744</v>
      </c>
      <c r="AS250" s="17">
        <v>720</v>
      </c>
      <c r="AT250" s="17">
        <v>744</v>
      </c>
      <c r="AU250" s="17">
        <v>744</v>
      </c>
      <c r="AV250" s="17">
        <v>720</v>
      </c>
      <c r="AW250" s="17">
        <v>744</v>
      </c>
      <c r="AX250" s="17">
        <v>720</v>
      </c>
      <c r="AY250" s="17">
        <v>744</v>
      </c>
      <c r="AZ250" s="17">
        <v>744</v>
      </c>
      <c r="BA250" s="17">
        <v>672</v>
      </c>
      <c r="BB250" s="17">
        <v>744</v>
      </c>
      <c r="BC250" s="17">
        <v>720</v>
      </c>
      <c r="BD250" s="17">
        <v>744</v>
      </c>
      <c r="BE250" s="17">
        <v>720</v>
      </c>
      <c r="BF250" s="17">
        <v>744</v>
      </c>
      <c r="BG250" s="17">
        <v>744</v>
      </c>
      <c r="BH250" s="17">
        <v>720</v>
      </c>
      <c r="BI250" s="17">
        <v>744</v>
      </c>
      <c r="BJ250" s="17">
        <v>720</v>
      </c>
      <c r="BK250" s="17">
        <v>744</v>
      </c>
      <c r="BL250" s="17">
        <v>744</v>
      </c>
      <c r="BM250" s="17">
        <v>672</v>
      </c>
      <c r="BN250" s="17">
        <v>744</v>
      </c>
      <c r="BO250" s="17">
        <v>720</v>
      </c>
      <c r="BP250" s="17">
        <v>744</v>
      </c>
      <c r="BQ250" s="17">
        <v>720</v>
      </c>
      <c r="BR250" s="17">
        <v>744</v>
      </c>
      <c r="BS250" s="17">
        <v>744</v>
      </c>
      <c r="BT250" s="17">
        <v>720</v>
      </c>
      <c r="BU250" s="17">
        <v>744</v>
      </c>
      <c r="BV250" s="17">
        <v>720</v>
      </c>
      <c r="BW250" s="17">
        <v>744</v>
      </c>
      <c r="BX250" s="17">
        <v>744</v>
      </c>
      <c r="BY250" s="17">
        <v>672</v>
      </c>
      <c r="BZ250" s="17">
        <v>744</v>
      </c>
      <c r="CA250" s="17">
        <v>720</v>
      </c>
      <c r="CB250" s="17">
        <v>744</v>
      </c>
      <c r="CC250" s="17">
        <v>720</v>
      </c>
      <c r="CD250" s="17">
        <v>744</v>
      </c>
      <c r="CE250" s="17">
        <v>744</v>
      </c>
      <c r="CF250" s="17">
        <v>720</v>
      </c>
      <c r="CG250" s="17">
        <v>744</v>
      </c>
      <c r="CH250" s="17">
        <v>720</v>
      </c>
      <c r="CI250" s="17">
        <v>744</v>
      </c>
      <c r="CJ250" s="17">
        <v>744</v>
      </c>
      <c r="CK250" s="17">
        <v>696</v>
      </c>
      <c r="CL250" s="17">
        <v>744</v>
      </c>
      <c r="CM250" s="17">
        <v>720</v>
      </c>
      <c r="CN250" s="17">
        <v>744</v>
      </c>
      <c r="CO250" s="17">
        <v>720</v>
      </c>
      <c r="CP250" s="17">
        <v>744</v>
      </c>
      <c r="CQ250" s="17">
        <v>744</v>
      </c>
      <c r="CR250" s="17">
        <v>720</v>
      </c>
      <c r="CS250" s="17">
        <v>744</v>
      </c>
      <c r="CT250" s="17">
        <v>720</v>
      </c>
      <c r="CU250" s="17">
        <v>744</v>
      </c>
      <c r="CV250" s="17">
        <v>744</v>
      </c>
      <c r="CW250" s="17">
        <v>672</v>
      </c>
      <c r="CX250" s="17">
        <v>744</v>
      </c>
      <c r="CY250" s="17">
        <v>720</v>
      </c>
      <c r="CZ250" s="17">
        <v>744</v>
      </c>
      <c r="DA250" s="17">
        <v>720</v>
      </c>
      <c r="DB250" s="17">
        <v>744</v>
      </c>
      <c r="DC250" s="17">
        <v>744</v>
      </c>
      <c r="DD250" s="17">
        <v>720</v>
      </c>
      <c r="DE250" s="17">
        <v>744</v>
      </c>
      <c r="DF250" s="17">
        <v>720</v>
      </c>
      <c r="DG250" s="17">
        <v>744</v>
      </c>
      <c r="DH250" s="17">
        <v>744</v>
      </c>
      <c r="DI250" s="17">
        <v>672</v>
      </c>
      <c r="DJ250" s="17">
        <v>744</v>
      </c>
      <c r="DK250" s="17">
        <v>720</v>
      </c>
      <c r="DL250" s="17">
        <v>744</v>
      </c>
      <c r="DM250" s="17">
        <v>720</v>
      </c>
      <c r="DN250" s="17">
        <v>744</v>
      </c>
      <c r="DO250" s="17">
        <v>744</v>
      </c>
      <c r="DP250" s="17">
        <v>720</v>
      </c>
      <c r="DQ250" s="17">
        <v>744</v>
      </c>
      <c r="DR250" s="17">
        <v>720</v>
      </c>
      <c r="DS250" s="17">
        <v>744</v>
      </c>
      <c r="DT250" s="17">
        <v>744</v>
      </c>
      <c r="DU250" s="17">
        <v>672</v>
      </c>
      <c r="DV250" s="17">
        <v>744</v>
      </c>
      <c r="DW250" s="17">
        <v>720</v>
      </c>
      <c r="DX250" s="17">
        <v>744</v>
      </c>
      <c r="DY250" s="17">
        <v>720</v>
      </c>
      <c r="DZ250" s="17">
        <v>744</v>
      </c>
      <c r="EA250" s="17">
        <v>744</v>
      </c>
      <c r="EB250" s="17">
        <v>720</v>
      </c>
      <c r="EC250" s="17">
        <v>744</v>
      </c>
      <c r="ED250" s="17">
        <v>720</v>
      </c>
      <c r="EE250" s="17">
        <v>744</v>
      </c>
      <c r="EF250" s="17">
        <v>744</v>
      </c>
      <c r="EG250" s="17">
        <v>696</v>
      </c>
      <c r="EH250" s="17">
        <v>744</v>
      </c>
      <c r="EI250" s="17">
        <v>720</v>
      </c>
      <c r="EJ250" s="17">
        <v>744</v>
      </c>
      <c r="EK250" s="17">
        <v>720</v>
      </c>
      <c r="EL250" s="17">
        <v>744</v>
      </c>
      <c r="EM250" s="17">
        <v>744</v>
      </c>
      <c r="EN250" s="17">
        <v>720</v>
      </c>
      <c r="EO250" s="17">
        <v>744</v>
      </c>
      <c r="EP250" s="17">
        <v>720</v>
      </c>
      <c r="EQ250" s="17">
        <v>744</v>
      </c>
      <c r="ER250" s="17">
        <v>744</v>
      </c>
      <c r="ES250" s="17">
        <v>672</v>
      </c>
      <c r="ET250" s="17">
        <v>744</v>
      </c>
      <c r="EU250" s="17">
        <v>720</v>
      </c>
      <c r="EV250" s="17">
        <v>744</v>
      </c>
      <c r="EW250" s="17">
        <v>720</v>
      </c>
      <c r="EX250" s="17">
        <v>744</v>
      </c>
      <c r="EY250" s="17">
        <v>744</v>
      </c>
      <c r="EZ250" s="17">
        <v>720</v>
      </c>
      <c r="FA250" s="17">
        <v>744</v>
      </c>
      <c r="FB250" s="17">
        <v>720</v>
      </c>
      <c r="FC250" s="17">
        <v>744</v>
      </c>
      <c r="FD250" s="17">
        <v>744</v>
      </c>
      <c r="FE250" s="17">
        <v>672</v>
      </c>
      <c r="FF250" s="17">
        <v>744</v>
      </c>
      <c r="FG250" s="17">
        <v>720</v>
      </c>
      <c r="FH250" s="17">
        <v>744</v>
      </c>
      <c r="FI250" s="17">
        <v>720</v>
      </c>
      <c r="FJ250" s="17">
        <v>744</v>
      </c>
      <c r="FK250" s="17">
        <v>744</v>
      </c>
      <c r="FL250" s="17">
        <v>720</v>
      </c>
      <c r="FM250" s="17">
        <v>744</v>
      </c>
      <c r="FN250" s="17">
        <v>720</v>
      </c>
      <c r="FO250" s="17">
        <v>744</v>
      </c>
      <c r="FP250" s="17">
        <v>744</v>
      </c>
      <c r="FQ250" s="17">
        <v>672</v>
      </c>
      <c r="FR250" s="17">
        <v>744</v>
      </c>
      <c r="FS250" s="17">
        <v>720</v>
      </c>
      <c r="FT250" s="17">
        <v>744</v>
      </c>
      <c r="FU250" s="17">
        <v>720</v>
      </c>
      <c r="FV250" s="17">
        <v>744</v>
      </c>
      <c r="FW250" s="17">
        <v>744</v>
      </c>
      <c r="FX250" s="17">
        <v>720</v>
      </c>
      <c r="FY250" s="17">
        <v>744</v>
      </c>
      <c r="FZ250" s="17">
        <v>720</v>
      </c>
      <c r="GA250" s="17">
        <v>744</v>
      </c>
    </row>
    <row r="251" spans="2:183">
      <c r="B251" s="43" t="s">
        <v>8</v>
      </c>
      <c r="C251" s="653" t="s">
        <v>50</v>
      </c>
      <c r="D251" s="85">
        <v>4105939.5100000002</v>
      </c>
      <c r="E251" s="85">
        <v>3731997.84</v>
      </c>
      <c r="F251" s="85">
        <v>3959817.12</v>
      </c>
      <c r="G251" s="85">
        <v>3858538.1</v>
      </c>
      <c r="H251" s="85">
        <v>4018022.21</v>
      </c>
      <c r="I251" s="85">
        <v>3827429.63</v>
      </c>
      <c r="J251" s="85">
        <v>4036898.13</v>
      </c>
      <c r="K251" s="85">
        <v>4040511.94</v>
      </c>
      <c r="L251" s="85">
        <v>3811753.88</v>
      </c>
      <c r="M251" s="85">
        <v>4042747.66</v>
      </c>
      <c r="N251" s="85">
        <v>3869831.93</v>
      </c>
      <c r="O251" s="85">
        <v>4030273.31</v>
      </c>
      <c r="P251" s="85">
        <v>4319472.959999999</v>
      </c>
      <c r="Q251" s="85">
        <v>3851082.12</v>
      </c>
      <c r="R251" s="85">
        <v>4115022.66</v>
      </c>
      <c r="S251" s="85">
        <v>4014168.06</v>
      </c>
      <c r="T251" s="85">
        <v>4144088.88</v>
      </c>
      <c r="U251" s="85">
        <v>3974583.9</v>
      </c>
      <c r="V251" s="85">
        <v>4169326.98</v>
      </c>
      <c r="W251" s="85">
        <v>4158564.1</v>
      </c>
      <c r="X251" s="85">
        <v>3929144.13</v>
      </c>
      <c r="Y251" s="85">
        <v>4133918.94</v>
      </c>
      <c r="Z251" s="85">
        <v>3997160.25</v>
      </c>
      <c r="AA251" s="85">
        <v>4173235.9</v>
      </c>
      <c r="AB251" s="85">
        <v>4459450.4400000004</v>
      </c>
      <c r="AC251" s="85">
        <v>4047503.42</v>
      </c>
      <c r="AD251" s="85">
        <v>4394799.68</v>
      </c>
      <c r="AE251" s="85">
        <v>1437049.8699999999</v>
      </c>
      <c r="AF251" s="85">
        <v>4314161.6000000006</v>
      </c>
      <c r="AG251" s="85">
        <v>4348658.54</v>
      </c>
      <c r="AH251" s="85">
        <v>4521491.209999999</v>
      </c>
      <c r="AI251" s="85">
        <v>4503751.93</v>
      </c>
      <c r="AJ251" s="85">
        <v>4246452.9000000004</v>
      </c>
      <c r="AK251" s="85">
        <v>4419105.8699999992</v>
      </c>
      <c r="AL251" s="85">
        <v>4292977.0699999994</v>
      </c>
      <c r="AM251" s="85">
        <v>4384204.25</v>
      </c>
      <c r="AN251" s="85">
        <v>4742834.5999999996</v>
      </c>
      <c r="AO251" s="85">
        <v>4493236.2299999995</v>
      </c>
      <c r="AP251" s="85">
        <v>4656140.9400000004</v>
      </c>
      <c r="AQ251" s="85">
        <v>4451569.7399999993</v>
      </c>
      <c r="AR251" s="85">
        <v>4683472.4200000009</v>
      </c>
      <c r="AS251" s="85">
        <v>4585164.84</v>
      </c>
      <c r="AT251" s="85">
        <v>4771201.2899999991</v>
      </c>
      <c r="AU251" s="85">
        <v>4773750.709999999</v>
      </c>
      <c r="AV251" s="85">
        <v>4499214.8899999997</v>
      </c>
      <c r="AW251" s="85">
        <v>4661212.1899999995</v>
      </c>
      <c r="AX251" s="85">
        <v>4525904.8999999994</v>
      </c>
      <c r="AY251" s="85">
        <v>4615368.07</v>
      </c>
      <c r="AZ251" s="85">
        <v>5001063.3199999994</v>
      </c>
      <c r="BA251" s="85">
        <v>4552652.7</v>
      </c>
      <c r="BB251" s="85">
        <v>2709406.58</v>
      </c>
      <c r="BC251" s="85">
        <v>3584998.99</v>
      </c>
      <c r="BD251" s="85">
        <v>4890175.2</v>
      </c>
      <c r="BE251" s="85">
        <v>4756884.0999999996</v>
      </c>
      <c r="BF251" s="85">
        <v>4962597.1500000004</v>
      </c>
      <c r="BG251" s="85">
        <v>5024739.1700000009</v>
      </c>
      <c r="BH251" s="85">
        <v>4647085.91</v>
      </c>
      <c r="BI251" s="85">
        <v>4867023.8899999997</v>
      </c>
      <c r="BJ251" s="85">
        <v>4678215.92</v>
      </c>
      <c r="BK251" s="85">
        <v>4828391.6900000004</v>
      </c>
      <c r="BL251" s="85">
        <v>5158892.04</v>
      </c>
      <c r="BM251" s="85">
        <v>4708098.0599999996</v>
      </c>
      <c r="BN251" s="85">
        <v>5013238.2</v>
      </c>
      <c r="BO251" s="85">
        <v>4846294.26</v>
      </c>
      <c r="BP251" s="85">
        <v>5096973.9400000004</v>
      </c>
      <c r="BQ251" s="85">
        <v>4968518.2699999996</v>
      </c>
      <c r="BR251" s="85">
        <v>5234749.8</v>
      </c>
      <c r="BS251" s="85">
        <v>5249122.54</v>
      </c>
      <c r="BT251" s="85">
        <v>4908251.83</v>
      </c>
      <c r="BU251" s="85">
        <v>5198031.540000001</v>
      </c>
      <c r="BV251" s="85">
        <v>5041730.7</v>
      </c>
      <c r="BW251" s="85">
        <v>5234335.6199999992</v>
      </c>
      <c r="BX251" s="85">
        <v>5568701.3799999999</v>
      </c>
      <c r="BY251" s="85">
        <v>4004261.31</v>
      </c>
      <c r="BZ251" s="85">
        <v>0</v>
      </c>
      <c r="CA251" s="85">
        <v>2324534.4400000004</v>
      </c>
      <c r="CB251" s="85">
        <v>5434763.9500000002</v>
      </c>
      <c r="CC251" s="85">
        <v>5236586.4799999995</v>
      </c>
      <c r="CD251" s="85">
        <v>5572875.959999999</v>
      </c>
      <c r="CE251" s="85">
        <v>5602813.5600000005</v>
      </c>
      <c r="CF251" s="85">
        <v>5338329.58</v>
      </c>
      <c r="CG251" s="85">
        <v>5547399.8099999996</v>
      </c>
      <c r="CH251" s="85">
        <v>5523728.7100000009</v>
      </c>
      <c r="CI251" s="85">
        <v>5746988.1100000003</v>
      </c>
      <c r="CJ251" s="85">
        <v>5989613.2400000002</v>
      </c>
      <c r="CK251" s="85">
        <v>5609841.75</v>
      </c>
      <c r="CL251" s="85">
        <v>5986914.1200000001</v>
      </c>
      <c r="CM251" s="85">
        <v>5645217.2000000002</v>
      </c>
      <c r="CN251" s="85">
        <v>5746659.0700000003</v>
      </c>
      <c r="CO251" s="85">
        <v>5645186.3200000003</v>
      </c>
      <c r="CP251" s="85">
        <v>5871433.2000000002</v>
      </c>
      <c r="CQ251" s="85">
        <v>5891606.3899999997</v>
      </c>
      <c r="CR251" s="85">
        <v>5622733.9000000004</v>
      </c>
      <c r="CS251" s="85">
        <v>5829897.6100000003</v>
      </c>
      <c r="CT251" s="85">
        <v>5726578.1300000008</v>
      </c>
      <c r="CU251" s="85">
        <v>5962883.3099999996</v>
      </c>
      <c r="CV251" s="85">
        <v>6156503.6699999999</v>
      </c>
      <c r="CW251" s="85">
        <v>3791545.08</v>
      </c>
      <c r="CX251" s="85">
        <v>3825743.87</v>
      </c>
      <c r="CY251" s="85">
        <v>5783987.5</v>
      </c>
      <c r="CZ251" s="85">
        <v>5938397.5700000003</v>
      </c>
      <c r="DA251" s="85">
        <v>5831141.7899999991</v>
      </c>
      <c r="DB251" s="85">
        <v>6040636.6299999999</v>
      </c>
      <c r="DC251" s="85">
        <v>6093081.7999999998</v>
      </c>
      <c r="DD251" s="85">
        <v>5750398.0099999998</v>
      </c>
      <c r="DE251" s="85">
        <v>5998414.9199999999</v>
      </c>
      <c r="DF251" s="85">
        <v>5970573.8299999991</v>
      </c>
      <c r="DG251" s="85">
        <v>6107048.5899999999</v>
      </c>
      <c r="DH251" s="85">
        <v>6413144.6200000001</v>
      </c>
      <c r="DI251" s="85">
        <v>5794892.4399999995</v>
      </c>
      <c r="DJ251" s="85">
        <v>6375814.4000000004</v>
      </c>
      <c r="DK251" s="85">
        <v>5999816.29</v>
      </c>
      <c r="DL251" s="85">
        <v>6158857.0899999999</v>
      </c>
      <c r="DM251" s="85">
        <v>6033285.9199999999</v>
      </c>
      <c r="DN251" s="85">
        <v>6305093.1600000001</v>
      </c>
      <c r="DO251" s="85">
        <v>6341040.1799999997</v>
      </c>
      <c r="DP251" s="85">
        <v>5978893.04</v>
      </c>
      <c r="DQ251" s="85">
        <v>6284156.7699999996</v>
      </c>
      <c r="DR251" s="85">
        <v>6202539.3200000003</v>
      </c>
      <c r="DS251" s="85">
        <v>6349162.0300000003</v>
      </c>
      <c r="DT251" s="85">
        <v>6679377.6400000006</v>
      </c>
      <c r="DU251" s="85">
        <v>6070382.1399999997</v>
      </c>
      <c r="DV251" s="85">
        <v>5121798.6399999997</v>
      </c>
      <c r="DW251" s="85">
        <v>3391855.35</v>
      </c>
      <c r="DX251" s="85">
        <v>6455483.8600000003</v>
      </c>
      <c r="DY251" s="85">
        <v>6257448.9199999999</v>
      </c>
      <c r="DZ251" s="85">
        <v>6585851.9500000002</v>
      </c>
      <c r="EA251" s="85">
        <v>6593219.9100000001</v>
      </c>
      <c r="EB251" s="85">
        <v>6233728.4699999997</v>
      </c>
      <c r="EC251" s="85">
        <v>6517062.6200000001</v>
      </c>
      <c r="ED251" s="85">
        <v>6400312.9399999995</v>
      </c>
      <c r="EE251" s="85">
        <v>6641813.5499999998</v>
      </c>
      <c r="EF251" s="85">
        <v>6822537.0000000009</v>
      </c>
      <c r="EG251" s="85">
        <v>6404313.0199999996</v>
      </c>
      <c r="EH251" s="85">
        <v>6742730.5999999996</v>
      </c>
      <c r="EI251" s="85">
        <v>6451954.3600000003</v>
      </c>
      <c r="EJ251" s="85">
        <v>6585457.0800000001</v>
      </c>
      <c r="EK251" s="85">
        <v>6398803.25</v>
      </c>
      <c r="EL251" s="85">
        <v>6745840.040000001</v>
      </c>
      <c r="EM251" s="85">
        <v>6775012.8599999994</v>
      </c>
      <c r="EN251" s="85">
        <v>6396746.2100000009</v>
      </c>
      <c r="EO251" s="85">
        <v>6614757.2599999998</v>
      </c>
      <c r="EP251" s="85">
        <v>6536650.2899999991</v>
      </c>
      <c r="EQ251" s="85">
        <v>6766664.6899999995</v>
      </c>
      <c r="ER251" s="85">
        <v>7344753.2600000007</v>
      </c>
      <c r="ES251" s="85">
        <v>6655805.5699999994</v>
      </c>
      <c r="ET251" s="85">
        <v>4904798.7</v>
      </c>
      <c r="EU251" s="85">
        <v>4371870.59</v>
      </c>
      <c r="EV251" s="85">
        <v>7062699.5</v>
      </c>
      <c r="EW251" s="85">
        <v>6861541.2400000002</v>
      </c>
      <c r="EX251" s="85">
        <v>7261676.4499999993</v>
      </c>
      <c r="EY251" s="85">
        <v>7243551.4199999999</v>
      </c>
      <c r="EZ251" s="85">
        <v>6800792.1000000006</v>
      </c>
      <c r="FA251" s="85">
        <v>7068128</v>
      </c>
      <c r="FB251" s="85">
        <v>7000333.7199999997</v>
      </c>
      <c r="FC251" s="85">
        <v>7277644.5800000001</v>
      </c>
      <c r="FD251" s="85">
        <v>8140926.25</v>
      </c>
      <c r="FE251" s="85">
        <v>7354466.7400000002</v>
      </c>
      <c r="FF251" s="85">
        <v>8010722.9199999999</v>
      </c>
      <c r="FG251" s="85">
        <v>7650517.5599999996</v>
      </c>
      <c r="FH251" s="85">
        <v>7895817.2000000002</v>
      </c>
      <c r="FI251" s="85">
        <v>7731283.7000000002</v>
      </c>
      <c r="FJ251" s="85">
        <v>8114508.7000000002</v>
      </c>
      <c r="FK251" s="85">
        <v>8164677.8300000001</v>
      </c>
      <c r="FL251" s="85">
        <v>7663049.2000000002</v>
      </c>
      <c r="FM251" s="85">
        <v>7947029.2899999991</v>
      </c>
      <c r="FN251" s="85">
        <v>7813126.1200000001</v>
      </c>
      <c r="FO251" s="85">
        <v>8152063.2800000003</v>
      </c>
      <c r="FP251" s="85">
        <v>8663711.379999999</v>
      </c>
      <c r="FQ251" s="85">
        <v>7899064.9400000004</v>
      </c>
      <c r="FR251" s="85">
        <v>8541065.3599999994</v>
      </c>
      <c r="FS251" s="85">
        <v>8228815.2699999996</v>
      </c>
      <c r="FT251" s="85">
        <v>8409579.8300000001</v>
      </c>
      <c r="FU251" s="85">
        <v>8200281.1200000001</v>
      </c>
      <c r="FV251" s="85">
        <v>8724546.6600000001</v>
      </c>
      <c r="FW251" s="85">
        <v>8586381.8699999992</v>
      </c>
      <c r="FX251" s="85">
        <v>6510649.3500000006</v>
      </c>
      <c r="FY251" s="85">
        <v>0</v>
      </c>
      <c r="FZ251" s="85">
        <v>3637253.34</v>
      </c>
      <c r="GA251" s="85">
        <v>8740632.1099999994</v>
      </c>
    </row>
    <row r="252" spans="2:183">
      <c r="B252" s="43" t="s">
        <v>8</v>
      </c>
      <c r="C252" s="653" t="s">
        <v>51</v>
      </c>
      <c r="D252" s="86">
        <v>27.973235704893685</v>
      </c>
      <c r="E252" s="86">
        <v>28.004336022211383</v>
      </c>
      <c r="F252" s="86">
        <v>27.943891719475534</v>
      </c>
      <c r="G252" s="86">
        <v>28.075779918328191</v>
      </c>
      <c r="H252" s="86">
        <v>28.039233845080251</v>
      </c>
      <c r="I252" s="86">
        <v>27.95499094321983</v>
      </c>
      <c r="J252" s="86">
        <v>28.033430761859126</v>
      </c>
      <c r="K252" s="86">
        <v>28.020971039418569</v>
      </c>
      <c r="L252" s="86">
        <v>27.968379016256602</v>
      </c>
      <c r="M252" s="86">
        <v>28.012580879856429</v>
      </c>
      <c r="N252" s="86">
        <v>27.924088855856379</v>
      </c>
      <c r="O252" s="86">
        <v>27.887690875877055</v>
      </c>
      <c r="P252" s="86">
        <v>28.812237089608981</v>
      </c>
      <c r="Q252" s="86">
        <v>28.595587270000149</v>
      </c>
      <c r="R252" s="86">
        <v>28.812044698682985</v>
      </c>
      <c r="S252" s="86">
        <v>28.810301081597061</v>
      </c>
      <c r="T252" s="86">
        <v>28.79159114594189</v>
      </c>
      <c r="U252" s="86">
        <v>28.828075871544019</v>
      </c>
      <c r="V252" s="86">
        <v>28.785146537975599</v>
      </c>
      <c r="W252" s="86">
        <v>28.790147738916119</v>
      </c>
      <c r="X252" s="86">
        <v>28.865300523846681</v>
      </c>
      <c r="Y252" s="86">
        <v>28.935030972429288</v>
      </c>
      <c r="Z252" s="86">
        <v>28.816254181325338</v>
      </c>
      <c r="AA252" s="86">
        <v>29.138232254821187</v>
      </c>
      <c r="AB252" s="86">
        <v>30.956152356358945</v>
      </c>
      <c r="AC252" s="86">
        <v>30.993976721035299</v>
      </c>
      <c r="AD252" s="86">
        <v>31.142729347071242</v>
      </c>
      <c r="AE252" s="86">
        <v>31.477665651764394</v>
      </c>
      <c r="AF252" s="86">
        <v>31.57435210597578</v>
      </c>
      <c r="AG252" s="86">
        <v>31.438666074618073</v>
      </c>
      <c r="AH252" s="86">
        <v>31.414297197962906</v>
      </c>
      <c r="AI252" s="86">
        <v>31.295614828712388</v>
      </c>
      <c r="AJ252" s="86">
        <v>31.65687267034442</v>
      </c>
      <c r="AK252" s="86">
        <v>31.480045804898197</v>
      </c>
      <c r="AL252" s="86">
        <v>31.477366677278933</v>
      </c>
      <c r="AM252" s="86">
        <v>31.488707615401744</v>
      </c>
      <c r="AN252" s="86">
        <v>33.266941621250062</v>
      </c>
      <c r="AO252" s="86">
        <v>33.269558776881908</v>
      </c>
      <c r="AP252" s="86">
        <v>33.205731951704813</v>
      </c>
      <c r="AQ252" s="86">
        <v>33.251439690459826</v>
      </c>
      <c r="AR252" s="86">
        <v>33.179407322395086</v>
      </c>
      <c r="AS252" s="86">
        <v>33.156156193506398</v>
      </c>
      <c r="AT252" s="86">
        <v>33.260378459393507</v>
      </c>
      <c r="AU252" s="86">
        <v>32.999569407096587</v>
      </c>
      <c r="AV252" s="86">
        <v>33.22170043564941</v>
      </c>
      <c r="AW252" s="86">
        <v>33.199989957121893</v>
      </c>
      <c r="AX252" s="86">
        <v>33.186473624778188</v>
      </c>
      <c r="AY252" s="86">
        <v>33.223447260633897</v>
      </c>
      <c r="AZ252" s="86">
        <v>34.890246900660678</v>
      </c>
      <c r="BA252" s="86">
        <v>34.790520331043339</v>
      </c>
      <c r="BB252" s="86">
        <v>35.158560648824007</v>
      </c>
      <c r="BC252" s="86">
        <v>35.199330279778302</v>
      </c>
      <c r="BD252" s="86">
        <v>34.838496227745836</v>
      </c>
      <c r="BE252" s="86">
        <v>34.699999270530903</v>
      </c>
      <c r="BF252" s="86">
        <v>34.668807765660915</v>
      </c>
      <c r="BG252" s="86">
        <v>34.756925253168063</v>
      </c>
      <c r="BH252" s="86">
        <v>34.783577170658681</v>
      </c>
      <c r="BI252" s="86">
        <v>34.730470111390993</v>
      </c>
      <c r="BJ252" s="86">
        <v>34.741204969589852</v>
      </c>
      <c r="BK252" s="86">
        <v>34.886214921534062</v>
      </c>
      <c r="BL252" s="86">
        <v>35.768508909380849</v>
      </c>
      <c r="BM252" s="86">
        <v>35.641218649931488</v>
      </c>
      <c r="BN252" s="86">
        <v>35.742975088764993</v>
      </c>
      <c r="BO252" s="86">
        <v>35.760208491640981</v>
      </c>
      <c r="BP252" s="86">
        <v>35.687596728795285</v>
      </c>
      <c r="BQ252" s="86">
        <v>35.673388977440801</v>
      </c>
      <c r="BR252" s="86">
        <v>35.734275825818649</v>
      </c>
      <c r="BS252" s="86">
        <v>35.600063344795082</v>
      </c>
      <c r="BT252" s="86">
        <v>35.709881773470698</v>
      </c>
      <c r="BU252" s="86">
        <v>35.758726644836415</v>
      </c>
      <c r="BV252" s="86">
        <v>35.590362134688689</v>
      </c>
      <c r="BW252" s="86">
        <v>35.57795599600334</v>
      </c>
      <c r="BX252" s="86">
        <v>36.635711240641569</v>
      </c>
      <c r="BY252" s="86">
        <v>36.608380888819816</v>
      </c>
      <c r="BZ252" s="86" t="e">
        <v>#DIV/0!</v>
      </c>
      <c r="CA252" s="86">
        <v>37.203861013748188</v>
      </c>
      <c r="CB252" s="86">
        <v>36.616970193098062</v>
      </c>
      <c r="CC252" s="86">
        <v>36.657938256912843</v>
      </c>
      <c r="CD252" s="86">
        <v>36.553995644645006</v>
      </c>
      <c r="CE252" s="86">
        <v>36.535640617663937</v>
      </c>
      <c r="CF252" s="86">
        <v>36.583450827627203</v>
      </c>
      <c r="CG252" s="86">
        <v>36.533786937823933</v>
      </c>
      <c r="CH252" s="86">
        <v>36.491568408535386</v>
      </c>
      <c r="CI252" s="86">
        <v>36.584280949016168</v>
      </c>
      <c r="CJ252" s="86">
        <v>37.833755953358519</v>
      </c>
      <c r="CK252" s="86">
        <v>37.847692473763928</v>
      </c>
      <c r="CL252" s="86">
        <v>37.96105635588922</v>
      </c>
      <c r="CM252" s="86">
        <v>37.90771689497717</v>
      </c>
      <c r="CN252" s="86">
        <v>37.956797027741082</v>
      </c>
      <c r="CO252" s="86">
        <v>38.056500273903374</v>
      </c>
      <c r="CP252" s="86">
        <v>37.899775367931838</v>
      </c>
      <c r="CQ252" s="86">
        <v>38.029010288915856</v>
      </c>
      <c r="CR252" s="86">
        <v>38.07247790906321</v>
      </c>
      <c r="CS252" s="86">
        <v>37.907924455917446</v>
      </c>
      <c r="CT252" s="86">
        <v>37.894248861070523</v>
      </c>
      <c r="CU252" s="86">
        <v>37.855730909875817</v>
      </c>
      <c r="CV252" s="86">
        <v>39.104305631423166</v>
      </c>
      <c r="CW252" s="86">
        <v>39.052061036466355</v>
      </c>
      <c r="CX252" s="86">
        <v>39.655086177846826</v>
      </c>
      <c r="CY252" s="86">
        <v>39.204437621158512</v>
      </c>
      <c r="CZ252" s="86">
        <v>39.215722021541453</v>
      </c>
      <c r="DA252" s="86">
        <v>39.331308403650411</v>
      </c>
      <c r="DB252" s="86">
        <v>39.178611186779257</v>
      </c>
      <c r="DC252" s="86">
        <v>39.150571861827899</v>
      </c>
      <c r="DD252" s="86">
        <v>39.233652707275802</v>
      </c>
      <c r="DE252" s="86">
        <v>39.180230440632798</v>
      </c>
      <c r="DF252" s="86">
        <v>39.257110081216922</v>
      </c>
      <c r="DG252" s="86">
        <v>39.275392397085398</v>
      </c>
      <c r="DH252" s="86">
        <v>40.890508107143084</v>
      </c>
      <c r="DI252" s="86">
        <v>40.796747745401035</v>
      </c>
      <c r="DJ252" s="86">
        <v>40.772333350386248</v>
      </c>
      <c r="DK252" s="86">
        <v>40.86288916282998</v>
      </c>
      <c r="DL252" s="86">
        <v>40.890306601424783</v>
      </c>
      <c r="DM252" s="86">
        <v>40.857927877289811</v>
      </c>
      <c r="DN252" s="86">
        <v>40.821818534968344</v>
      </c>
      <c r="DO252" s="86">
        <v>40.802008751045619</v>
      </c>
      <c r="DP252" s="86">
        <v>41.048601754843673</v>
      </c>
      <c r="DQ252" s="86">
        <v>40.955407490924728</v>
      </c>
      <c r="DR252" s="86">
        <v>40.923295747699008</v>
      </c>
      <c r="DS252" s="86">
        <v>40.93671721567793</v>
      </c>
      <c r="DT252" s="86">
        <v>42.654654388474512</v>
      </c>
      <c r="DU252" s="86">
        <v>42.834235171255592</v>
      </c>
      <c r="DV252" s="86">
        <v>42.760405747251184</v>
      </c>
      <c r="DW252" s="86">
        <v>43.212201724994586</v>
      </c>
      <c r="DX252" s="86">
        <v>42.921243991143797</v>
      </c>
      <c r="DY252" s="86">
        <v>42.78363521995378</v>
      </c>
      <c r="DZ252" s="86">
        <v>42.714237210086651</v>
      </c>
      <c r="EA252" s="86">
        <v>42.842326976185063</v>
      </c>
      <c r="EB252" s="86">
        <v>42.798196204704297</v>
      </c>
      <c r="EC252" s="86">
        <v>42.869207220007631</v>
      </c>
      <c r="ED252" s="86">
        <v>42.701205849779164</v>
      </c>
      <c r="EE252" s="86">
        <v>42.97517664186347</v>
      </c>
      <c r="EF252" s="86">
        <v>43.552185736537041</v>
      </c>
      <c r="EG252" s="86">
        <v>43.572535268283886</v>
      </c>
      <c r="EH252" s="86">
        <v>43.581903383016403</v>
      </c>
      <c r="EI252" s="86">
        <v>43.784518113766985</v>
      </c>
      <c r="EJ252" s="86">
        <v>43.833789812096889</v>
      </c>
      <c r="EK252" s="86">
        <v>43.675452876293441</v>
      </c>
      <c r="EL252" s="86">
        <v>43.604537927022406</v>
      </c>
      <c r="EM252" s="86">
        <v>43.885585863362238</v>
      </c>
      <c r="EN252" s="86">
        <v>43.681692731725313</v>
      </c>
      <c r="EO252" s="86">
        <v>43.649087129810482</v>
      </c>
      <c r="EP252" s="86">
        <v>43.600340777204138</v>
      </c>
      <c r="EQ252" s="86">
        <v>43.589532647066399</v>
      </c>
      <c r="ER252" s="86">
        <v>47.2121904749661</v>
      </c>
      <c r="ES252" s="86">
        <v>47.261947695060634</v>
      </c>
      <c r="ET252" s="86">
        <v>47.253538597127928</v>
      </c>
      <c r="EU252" s="86">
        <v>47.876544398267541</v>
      </c>
      <c r="EV252" s="86">
        <v>47.378727300780177</v>
      </c>
      <c r="EW252" s="86">
        <v>47.220677350273533</v>
      </c>
      <c r="EX252" s="86">
        <v>47.280233156236157</v>
      </c>
      <c r="EY252" s="86">
        <v>47.269633839949357</v>
      </c>
      <c r="EZ252" s="86">
        <v>47.261863048571612</v>
      </c>
      <c r="FA252" s="86">
        <v>47.211499412204766</v>
      </c>
      <c r="FB252" s="86">
        <v>47.125696551909847</v>
      </c>
      <c r="FC252" s="86">
        <v>47.273701858431799</v>
      </c>
      <c r="FD252" s="86">
        <v>53.483074926912593</v>
      </c>
      <c r="FE252" s="86">
        <v>53.383370037817478</v>
      </c>
      <c r="FF252" s="86">
        <v>53.419777004227853</v>
      </c>
      <c r="FG252" s="86">
        <v>53.513594751126156</v>
      </c>
      <c r="FH252" s="86">
        <v>53.673973366325193</v>
      </c>
      <c r="FI252" s="86">
        <v>53.64477361154227</v>
      </c>
      <c r="FJ252" s="86">
        <v>53.368072582342421</v>
      </c>
      <c r="FK252" s="86">
        <v>53.659208388648644</v>
      </c>
      <c r="FL252" s="86">
        <v>53.503946265988944</v>
      </c>
      <c r="FM252" s="86">
        <v>53.459189605532231</v>
      </c>
      <c r="FN252" s="86">
        <v>53.38658823185353</v>
      </c>
      <c r="FO252" s="86">
        <v>53.516160941120866</v>
      </c>
      <c r="FP252" s="86">
        <v>57.250455164210656</v>
      </c>
      <c r="FQ252" s="86">
        <v>57.45944585079144</v>
      </c>
      <c r="FR252" s="86">
        <v>57.361468915170683</v>
      </c>
      <c r="FS252" s="86">
        <v>57.41808385782268</v>
      </c>
      <c r="FT252" s="86">
        <v>57.609726528515161</v>
      </c>
      <c r="FU252" s="86">
        <v>57.59392840336843</v>
      </c>
      <c r="FV252" s="86">
        <v>57.56231013347233</v>
      </c>
      <c r="FW252" s="86">
        <v>57.350747543699107</v>
      </c>
      <c r="FX252" s="86">
        <v>57.331231838114867</v>
      </c>
      <c r="FY252" s="86" t="e">
        <v>#DIV/0!</v>
      </c>
      <c r="FZ252" s="86">
        <v>58.073402414101416</v>
      </c>
      <c r="GA252" s="86">
        <v>57.251048718822048</v>
      </c>
    </row>
    <row r="253" spans="2:183">
      <c r="B253" s="43" t="s">
        <v>8</v>
      </c>
      <c r="C253" s="653" t="s">
        <v>52</v>
      </c>
      <c r="D253" s="87">
        <v>6982.9</v>
      </c>
      <c r="E253" s="87">
        <v>6339.89</v>
      </c>
      <c r="F253" s="87">
        <v>6742.07</v>
      </c>
      <c r="G253" s="87">
        <v>6538.8499999999995</v>
      </c>
      <c r="H253" s="87">
        <v>8520.49</v>
      </c>
      <c r="I253" s="87">
        <v>8140.92</v>
      </c>
      <c r="J253" s="87">
        <v>8562.2799999999988</v>
      </c>
      <c r="K253" s="87">
        <v>8573.67</v>
      </c>
      <c r="L253" s="87">
        <v>8103.81</v>
      </c>
      <c r="M253" s="87">
        <v>6866.1399999999994</v>
      </c>
      <c r="N253" s="87">
        <v>6593.38</v>
      </c>
      <c r="O253" s="87">
        <v>6875.49</v>
      </c>
      <c r="P253" s="87">
        <v>7143.3</v>
      </c>
      <c r="Q253" s="87">
        <v>6416.8099999999995</v>
      </c>
      <c r="R253" s="87">
        <v>6806</v>
      </c>
      <c r="S253" s="87">
        <v>6639.5599999999995</v>
      </c>
      <c r="T253" s="87">
        <v>8569.0399999999991</v>
      </c>
      <c r="U253" s="87">
        <v>8208.36</v>
      </c>
      <c r="V253" s="87">
        <v>8623.119999999999</v>
      </c>
      <c r="W253" s="87">
        <v>8599.4000000000015</v>
      </c>
      <c r="X253" s="87">
        <v>8104.32</v>
      </c>
      <c r="Y253" s="87">
        <v>6808.37</v>
      </c>
      <c r="Z253" s="87">
        <v>6610.13</v>
      </c>
      <c r="AA253" s="87">
        <v>6825.2599999999993</v>
      </c>
      <c r="AB253" s="87">
        <v>6966.1399999999994</v>
      </c>
      <c r="AC253" s="87">
        <v>6314.99</v>
      </c>
      <c r="AD253" s="87">
        <v>6824.87</v>
      </c>
      <c r="AE253" s="87">
        <v>2207.87</v>
      </c>
      <c r="AF253" s="87">
        <v>8231.51</v>
      </c>
      <c r="AG253" s="87">
        <v>8332.6999999999989</v>
      </c>
      <c r="AH253" s="87">
        <v>8670.4599999999991</v>
      </c>
      <c r="AI253" s="87">
        <v>8669.02</v>
      </c>
      <c r="AJ253" s="87">
        <v>8081.8</v>
      </c>
      <c r="AK253" s="87">
        <v>6789.09</v>
      </c>
      <c r="AL253" s="87">
        <v>6595.75</v>
      </c>
      <c r="AM253" s="87">
        <v>6733.68</v>
      </c>
      <c r="AN253" s="87">
        <v>6894.59</v>
      </c>
      <c r="AO253" s="87">
        <v>6530.98</v>
      </c>
      <c r="AP253" s="87">
        <v>6781.4</v>
      </c>
      <c r="AQ253" s="87">
        <v>6474.92</v>
      </c>
      <c r="AR253" s="87">
        <v>8503.59</v>
      </c>
      <c r="AS253" s="87">
        <v>8330.6299999999992</v>
      </c>
      <c r="AT253" s="87">
        <v>8641.5399999999991</v>
      </c>
      <c r="AU253" s="87">
        <v>8713.9699999999993</v>
      </c>
      <c r="AV253" s="87">
        <v>8158.96</v>
      </c>
      <c r="AW253" s="87">
        <v>6789.9100000000008</v>
      </c>
      <c r="AX253" s="87">
        <v>6595.29</v>
      </c>
      <c r="AY253" s="87">
        <v>6718.6</v>
      </c>
      <c r="AZ253" s="87">
        <v>7096.9000000000005</v>
      </c>
      <c r="BA253" s="87">
        <v>6478.75</v>
      </c>
      <c r="BB253" s="87">
        <v>3815.99</v>
      </c>
      <c r="BC253" s="87">
        <v>5043.8100000000004</v>
      </c>
      <c r="BD253" s="87">
        <v>8658.25</v>
      </c>
      <c r="BE253" s="87">
        <v>8455.52</v>
      </c>
      <c r="BF253" s="87">
        <v>8828.9</v>
      </c>
      <c r="BG253" s="87">
        <v>8916.6</v>
      </c>
      <c r="BH253" s="87">
        <v>8241.27</v>
      </c>
      <c r="BI253" s="87">
        <v>6938.8899999999994</v>
      </c>
      <c r="BJ253" s="87">
        <v>6667.66</v>
      </c>
      <c r="BK253" s="87">
        <v>6853.4800000000005</v>
      </c>
      <c r="BL253" s="87">
        <v>7320.5999999999995</v>
      </c>
      <c r="BM253" s="87">
        <v>6704.32</v>
      </c>
      <c r="BN253" s="87">
        <v>7119.7199999999993</v>
      </c>
      <c r="BO253" s="87">
        <v>6879.42</v>
      </c>
      <c r="BP253" s="87">
        <v>9030.52</v>
      </c>
      <c r="BQ253" s="87">
        <v>8806.2199999999993</v>
      </c>
      <c r="BR253" s="87">
        <v>9261.89</v>
      </c>
      <c r="BS253" s="87">
        <v>9322.07</v>
      </c>
      <c r="BT253" s="87">
        <v>8690.8399999999983</v>
      </c>
      <c r="BU253" s="87">
        <v>7377.99</v>
      </c>
      <c r="BV253" s="87">
        <v>7189.33</v>
      </c>
      <c r="BW253" s="87">
        <v>7466.53</v>
      </c>
      <c r="BX253" s="87">
        <v>7915.74</v>
      </c>
      <c r="BY253" s="87">
        <v>5696.07</v>
      </c>
      <c r="BZ253" s="87">
        <v>0</v>
      </c>
      <c r="CA253" s="87">
        <v>3254.41</v>
      </c>
      <c r="CB253" s="87">
        <v>9628.85</v>
      </c>
      <c r="CC253" s="87">
        <v>9267.69</v>
      </c>
      <c r="CD253" s="87">
        <v>9889.91</v>
      </c>
      <c r="CE253" s="87">
        <v>9947.84</v>
      </c>
      <c r="CF253" s="87">
        <v>9466.25</v>
      </c>
      <c r="CG253" s="87">
        <v>7907.4299999999994</v>
      </c>
      <c r="CH253" s="87">
        <v>7882.32</v>
      </c>
      <c r="CI253" s="87">
        <v>8180.08</v>
      </c>
      <c r="CJ253" s="87">
        <v>8382.2900000000009</v>
      </c>
      <c r="CK253" s="87">
        <v>7847.84</v>
      </c>
      <c r="CL253" s="87">
        <v>8350.56</v>
      </c>
      <c r="CM253" s="87">
        <v>7885.49</v>
      </c>
      <c r="CN253" s="87">
        <v>9989.4500000000007</v>
      </c>
      <c r="CO253" s="87">
        <v>9787.1600000000017</v>
      </c>
      <c r="CP253" s="87">
        <v>10221.120000000001</v>
      </c>
      <c r="CQ253" s="87">
        <v>10221.61</v>
      </c>
      <c r="CR253" s="87">
        <v>9744.2800000000007</v>
      </c>
      <c r="CS253" s="87">
        <v>8143.4900000000007</v>
      </c>
      <c r="CT253" s="87">
        <v>8001.8600000000006</v>
      </c>
      <c r="CU253" s="87">
        <v>8340.1999999999989</v>
      </c>
      <c r="CV253" s="87">
        <v>8600.85</v>
      </c>
      <c r="CW253" s="87">
        <v>5303.89</v>
      </c>
      <c r="CX253" s="87">
        <v>5270.95</v>
      </c>
      <c r="CY253" s="87">
        <v>8060.64</v>
      </c>
      <c r="CZ253" s="87">
        <v>10309.34</v>
      </c>
      <c r="DA253" s="87">
        <v>10093.31</v>
      </c>
      <c r="DB253" s="87">
        <v>10496.390000000001</v>
      </c>
      <c r="DC253" s="87">
        <v>10594.800000000001</v>
      </c>
      <c r="DD253" s="87">
        <v>9978.49</v>
      </c>
      <c r="DE253" s="87">
        <v>8364.4499999999989</v>
      </c>
      <c r="DF253" s="87">
        <v>8308.89</v>
      </c>
      <c r="DG253" s="87">
        <v>8495.14</v>
      </c>
      <c r="DH253" s="87">
        <v>8840.59</v>
      </c>
      <c r="DI253" s="87">
        <v>8006.53</v>
      </c>
      <c r="DJ253" s="87">
        <v>8814.4500000000007</v>
      </c>
      <c r="DK253" s="87">
        <v>8277.0500000000011</v>
      </c>
      <c r="DL253" s="87">
        <v>10577.57</v>
      </c>
      <c r="DM253" s="87">
        <v>10369.74</v>
      </c>
      <c r="DN253" s="87">
        <v>10846.199999999999</v>
      </c>
      <c r="DO253" s="87">
        <v>10913.14</v>
      </c>
      <c r="DP253" s="87">
        <v>10229.17</v>
      </c>
      <c r="DQ253" s="87">
        <v>8649.57</v>
      </c>
      <c r="DR253" s="87">
        <v>8543.5300000000007</v>
      </c>
      <c r="DS253" s="87">
        <v>8742.86</v>
      </c>
      <c r="DT253" s="87">
        <v>9068</v>
      </c>
      <c r="DU253" s="87">
        <v>8206.84</v>
      </c>
      <c r="DV253" s="87">
        <v>6936.44</v>
      </c>
      <c r="DW253" s="87">
        <v>4546.08</v>
      </c>
      <c r="DX253" s="87">
        <v>10851.279999999999</v>
      </c>
      <c r="DY253" s="87">
        <v>10551.98</v>
      </c>
      <c r="DZ253" s="87">
        <v>11123.210000000001</v>
      </c>
      <c r="EA253" s="87">
        <v>11102.45</v>
      </c>
      <c r="EB253" s="87">
        <v>10508.53</v>
      </c>
      <c r="EC253" s="87">
        <v>8804.2099999999991</v>
      </c>
      <c r="ED253" s="87">
        <v>8679.9700000000012</v>
      </c>
      <c r="EE253" s="87">
        <v>8950.52</v>
      </c>
      <c r="EF253" s="87">
        <v>9319.01</v>
      </c>
      <c r="EG253" s="87">
        <v>8743.6299999999992</v>
      </c>
      <c r="EH253" s="87">
        <v>9203.93</v>
      </c>
      <c r="EI253" s="87">
        <v>8766.91</v>
      </c>
      <c r="EJ253" s="87">
        <v>11136.56</v>
      </c>
      <c r="EK253" s="87">
        <v>10859.73</v>
      </c>
      <c r="EL253" s="87">
        <v>11466.710000000001</v>
      </c>
      <c r="EM253" s="87">
        <v>11442.93</v>
      </c>
      <c r="EN253" s="87">
        <v>10854.74</v>
      </c>
      <c r="EO253" s="87">
        <v>9016</v>
      </c>
      <c r="EP253" s="87">
        <v>8918.9600000000009</v>
      </c>
      <c r="EQ253" s="87">
        <v>9235.07</v>
      </c>
      <c r="ER253" s="87">
        <v>9514.02</v>
      </c>
      <c r="ES253" s="87">
        <v>8612.5</v>
      </c>
      <c r="ET253" s="87">
        <v>6348.08</v>
      </c>
      <c r="EU253" s="87">
        <v>5585.82</v>
      </c>
      <c r="EV253" s="87">
        <v>11357.08</v>
      </c>
      <c r="EW253" s="87">
        <v>11070.18</v>
      </c>
      <c r="EX253" s="87">
        <v>11700.480000000001</v>
      </c>
      <c r="EY253" s="87">
        <v>11673.77</v>
      </c>
      <c r="EZ253" s="87">
        <v>10962.97</v>
      </c>
      <c r="FA253" s="87">
        <v>9156.86</v>
      </c>
      <c r="FB253" s="87">
        <v>9084.68</v>
      </c>
      <c r="FC253" s="87">
        <v>9415.2999999999993</v>
      </c>
      <c r="FD253" s="87">
        <v>9570.52</v>
      </c>
      <c r="FE253" s="87">
        <v>8662.01</v>
      </c>
      <c r="FF253" s="87">
        <v>9429.0499999999993</v>
      </c>
      <c r="FG253" s="87">
        <v>8989.9699999999993</v>
      </c>
      <c r="FH253" s="87">
        <v>11524.64</v>
      </c>
      <c r="FI253" s="87">
        <v>11290.300000000001</v>
      </c>
      <c r="FJ253" s="87">
        <v>11910.240000000002</v>
      </c>
      <c r="FK253" s="87">
        <v>11919.18</v>
      </c>
      <c r="FL253" s="87">
        <v>11220.04</v>
      </c>
      <c r="FM253" s="87">
        <v>9347.52</v>
      </c>
      <c r="FN253" s="87">
        <v>9201.85</v>
      </c>
      <c r="FO253" s="87">
        <v>9577.880000000001</v>
      </c>
      <c r="FP253" s="87">
        <v>9783.7900000000009</v>
      </c>
      <c r="FQ253" s="87">
        <v>8888.0500000000011</v>
      </c>
      <c r="FR253" s="87">
        <v>9627.44</v>
      </c>
      <c r="FS253" s="87">
        <v>9266.7100000000009</v>
      </c>
      <c r="FT253" s="87">
        <v>11760.32</v>
      </c>
      <c r="FU253" s="87">
        <v>11470.560000000001</v>
      </c>
      <c r="FV253" s="87">
        <v>12209.619999999999</v>
      </c>
      <c r="FW253" s="87">
        <v>12060.79</v>
      </c>
      <c r="FX253" s="87">
        <v>9148.69</v>
      </c>
      <c r="FY253" s="87">
        <v>0</v>
      </c>
      <c r="FZ253" s="87">
        <v>4049.89</v>
      </c>
      <c r="GA253" s="87">
        <v>9870.51</v>
      </c>
    </row>
    <row r="254" spans="2:183">
      <c r="B254" s="43" t="s">
        <v>8</v>
      </c>
      <c r="C254" s="653" t="s">
        <v>53</v>
      </c>
      <c r="D254" s="86">
        <v>4.7573596037634294E-2</v>
      </c>
      <c r="E254" s="86">
        <v>4.7573556447679438E-2</v>
      </c>
      <c r="F254" s="86">
        <v>4.7577872496577418E-2</v>
      </c>
      <c r="G254" s="86">
        <v>4.7578463335365348E-2</v>
      </c>
      <c r="H254" s="86">
        <v>5.945910676901605E-2</v>
      </c>
      <c r="I254" s="86">
        <v>5.9460099040273454E-2</v>
      </c>
      <c r="J254" s="86">
        <v>5.9459039047797604E-2</v>
      </c>
      <c r="K254" s="86">
        <v>5.9458445449249636E-2</v>
      </c>
      <c r="L254" s="86">
        <v>5.9460929716619176E-2</v>
      </c>
      <c r="M254" s="86">
        <v>4.7576133426645136E-2</v>
      </c>
      <c r="N254" s="86">
        <v>4.7576776539860303E-2</v>
      </c>
      <c r="O254" s="86">
        <v>4.7575319337383577E-2</v>
      </c>
      <c r="P254" s="86">
        <v>4.7648047599354315E-2</v>
      </c>
      <c r="Q254" s="86">
        <v>4.7646984570147169E-2</v>
      </c>
      <c r="R254" s="86">
        <v>4.7653389160009239E-2</v>
      </c>
      <c r="S254" s="86">
        <v>4.7653142516740708E-2</v>
      </c>
      <c r="T254" s="86">
        <v>5.9534508872121937E-2</v>
      </c>
      <c r="U254" s="86">
        <v>5.9536100083570277E-2</v>
      </c>
      <c r="V254" s="86">
        <v>5.9534254330551005E-2</v>
      </c>
      <c r="W254" s="86">
        <v>5.9534490875356547E-2</v>
      </c>
      <c r="X254" s="86">
        <v>5.9538063405533845E-2</v>
      </c>
      <c r="Y254" s="86">
        <v>4.7654634665322777E-2</v>
      </c>
      <c r="Z254" s="86">
        <v>4.7653627660188019E-2</v>
      </c>
      <c r="AA254" s="86">
        <v>4.7655108851992006E-2</v>
      </c>
      <c r="AB254" s="86">
        <v>4.8356830976627303E-2</v>
      </c>
      <c r="AC254" s="86">
        <v>4.8357378053449723E-2</v>
      </c>
      <c r="AD254" s="86">
        <v>4.8362859450955933E-2</v>
      </c>
      <c r="AE254" s="86">
        <v>4.8361991544914898E-2</v>
      </c>
      <c r="AF254" s="86">
        <v>6.0244520071723935E-2</v>
      </c>
      <c r="AG254" s="86">
        <v>6.0241329685997831E-2</v>
      </c>
      <c r="AH254" s="86">
        <v>6.0240392966074016E-2</v>
      </c>
      <c r="AI254" s="86">
        <v>6.0239177263567513E-2</v>
      </c>
      <c r="AJ254" s="86">
        <v>6.0248993588787832E-2</v>
      </c>
      <c r="AK254" s="86">
        <v>4.8362920115687644E-2</v>
      </c>
      <c r="AL254" s="86">
        <v>4.8361973026252982E-2</v>
      </c>
      <c r="AM254" s="86">
        <v>4.8363367353534775E-2</v>
      </c>
      <c r="AN254" s="86">
        <v>4.8359671457329431E-2</v>
      </c>
      <c r="AO254" s="86">
        <v>4.8357756382784313E-2</v>
      </c>
      <c r="AP254" s="86">
        <v>4.8362228196917718E-2</v>
      </c>
      <c r="AQ254" s="86">
        <v>4.8365054229286802E-2</v>
      </c>
      <c r="AR254" s="86">
        <v>6.0242497662161013E-2</v>
      </c>
      <c r="AS254" s="86">
        <v>6.0240292139706407E-2</v>
      </c>
      <c r="AT254" s="86">
        <v>6.0240780759846631E-2</v>
      </c>
      <c r="AU254" s="86">
        <v>6.023717518888988E-2</v>
      </c>
      <c r="AV254" s="86">
        <v>6.0244849737871961E-2</v>
      </c>
      <c r="AW254" s="86">
        <v>4.8361871251727237E-2</v>
      </c>
      <c r="AX254" s="86">
        <v>4.8360366041443635E-2</v>
      </c>
      <c r="AY254" s="86">
        <v>4.8363434807333773E-2</v>
      </c>
      <c r="AZ254" s="86">
        <v>4.9511989228182542E-2</v>
      </c>
      <c r="BA254" s="86">
        <v>4.9509395609014281E-2</v>
      </c>
      <c r="BB254" s="86">
        <v>4.951811841038118E-2</v>
      </c>
      <c r="BC254" s="86">
        <v>4.952267338252405E-2</v>
      </c>
      <c r="BD254" s="86">
        <v>6.1682945421644687E-2</v>
      </c>
      <c r="BE254" s="86">
        <v>6.1680405001240099E-2</v>
      </c>
      <c r="BF254" s="86">
        <v>6.1678880559999441E-2</v>
      </c>
      <c r="BG254" s="86">
        <v>6.1677549665209455E-2</v>
      </c>
      <c r="BH254" s="86">
        <v>6.168615269461078E-2</v>
      </c>
      <c r="BI254" s="86">
        <v>4.9515045990709085E-2</v>
      </c>
      <c r="BJ254" s="86">
        <v>4.9515145664233359E-2</v>
      </c>
      <c r="BK254" s="86">
        <v>4.9517933007716543E-2</v>
      </c>
      <c r="BL254" s="86">
        <v>5.0756430700963737E-2</v>
      </c>
      <c r="BM254" s="86">
        <v>5.075300725981665E-2</v>
      </c>
      <c r="BN254" s="86">
        <v>5.0761596486474922E-2</v>
      </c>
      <c r="BO254" s="86">
        <v>5.0762392934341719E-2</v>
      </c>
      <c r="BP254" s="86">
        <v>6.3229194381817927E-2</v>
      </c>
      <c r="BQ254" s="86">
        <v>6.322764542856732E-2</v>
      </c>
      <c r="BR254" s="86">
        <v>6.3224976278406175E-2</v>
      </c>
      <c r="BS254" s="86">
        <v>6.3223192062232522E-2</v>
      </c>
      <c r="BT254" s="86">
        <v>6.3230021535417014E-2</v>
      </c>
      <c r="BU254" s="86">
        <v>5.0755276409564953E-2</v>
      </c>
      <c r="BV254" s="86">
        <v>5.0750600028236621E-2</v>
      </c>
      <c r="BW254" s="86">
        <v>5.0750256588024983E-2</v>
      </c>
      <c r="BX254" s="86">
        <v>5.2076551624320733E-2</v>
      </c>
      <c r="BY254" s="86">
        <v>5.2075497572704584E-2</v>
      </c>
      <c r="BZ254" s="86" t="e">
        <v>#DIV/0!</v>
      </c>
      <c r="CA254" s="86">
        <v>5.2086394263856209E-2</v>
      </c>
      <c r="CB254" s="86">
        <v>6.4874816401881127E-2</v>
      </c>
      <c r="CC254" s="86">
        <v>6.4877073853692693E-2</v>
      </c>
      <c r="CD254" s="86">
        <v>6.487058561158629E-2</v>
      </c>
      <c r="CE254" s="86">
        <v>6.4869320256664406E-2</v>
      </c>
      <c r="CF254" s="86">
        <v>6.4871995295019982E-2</v>
      </c>
      <c r="CG254" s="86">
        <v>5.2076355182655763E-2</v>
      </c>
      <c r="CH254" s="86">
        <v>5.2073198123802601E-2</v>
      </c>
      <c r="CI254" s="86">
        <v>5.2072901348916859E-2</v>
      </c>
      <c r="CJ254" s="86">
        <v>5.2947244084540858E-2</v>
      </c>
      <c r="CK254" s="86">
        <v>5.2946704762804317E-2</v>
      </c>
      <c r="CL254" s="86">
        <v>5.2948158668966211E-2</v>
      </c>
      <c r="CM254" s="86">
        <v>5.2951181842600052E-2</v>
      </c>
      <c r="CN254" s="86">
        <v>6.5980515191545575E-2</v>
      </c>
      <c r="CO254" s="86">
        <v>6.5979231881355557E-2</v>
      </c>
      <c r="CP254" s="86">
        <v>6.5976762199845093E-2</v>
      </c>
      <c r="CQ254" s="86">
        <v>6.5978221579613236E-2</v>
      </c>
      <c r="CR254" s="86">
        <v>6.5980160476690253E-2</v>
      </c>
      <c r="CS254" s="86">
        <v>5.2951668173040041E-2</v>
      </c>
      <c r="CT254" s="86">
        <v>5.2950377574163258E-2</v>
      </c>
      <c r="CU254" s="86">
        <v>5.2948271921582565E-2</v>
      </c>
      <c r="CV254" s="86">
        <v>5.4630076601582846E-2</v>
      </c>
      <c r="CW254" s="86">
        <v>5.4628873359117106E-2</v>
      </c>
      <c r="CX254" s="86">
        <v>5.4635120277699546E-2</v>
      </c>
      <c r="CY254" s="86">
        <v>5.4635812761804063E-2</v>
      </c>
      <c r="CZ254" s="86">
        <v>6.8080354489562761E-2</v>
      </c>
      <c r="DA254" s="86">
        <v>6.8079820851629266E-2</v>
      </c>
      <c r="DB254" s="86">
        <v>6.8077920898678188E-2</v>
      </c>
      <c r="DC254" s="86">
        <v>6.8075974092731584E-2</v>
      </c>
      <c r="DD254" s="86">
        <v>6.8080959008787731E-2</v>
      </c>
      <c r="DE254" s="86">
        <v>5.4634613123620154E-2</v>
      </c>
      <c r="DF254" s="86">
        <v>5.4631768850050798E-2</v>
      </c>
      <c r="DG254" s="86">
        <v>5.4633584791598334E-2</v>
      </c>
      <c r="DH254" s="86">
        <v>5.6368012650076196E-2</v>
      </c>
      <c r="DI254" s="86">
        <v>5.6366945220813411E-2</v>
      </c>
      <c r="DJ254" s="86">
        <v>5.6367025630531545E-2</v>
      </c>
      <c r="DK254" s="86">
        <v>5.6372422153812635E-2</v>
      </c>
      <c r="DL254" s="86">
        <v>7.0227328557486104E-2</v>
      </c>
      <c r="DM254" s="86">
        <v>7.0224765516540819E-2</v>
      </c>
      <c r="DN254" s="86">
        <v>7.0222849521540384E-2</v>
      </c>
      <c r="DO254" s="86">
        <v>7.0221607361173666E-2</v>
      </c>
      <c r="DP254" s="86">
        <v>7.0229241902041828E-2</v>
      </c>
      <c r="DQ254" s="86">
        <v>5.6371391888633264E-2</v>
      </c>
      <c r="DR254" s="86">
        <v>5.6368752680368166E-2</v>
      </c>
      <c r="DS254" s="86">
        <v>5.6370271507508209E-2</v>
      </c>
      <c r="DT254" s="86">
        <v>5.7908449984673545E-2</v>
      </c>
      <c r="DU254" s="86">
        <v>5.7909651561551818E-2</v>
      </c>
      <c r="DV254" s="86">
        <v>5.7910318169295115E-2</v>
      </c>
      <c r="DW254" s="86">
        <v>5.79170117080504E-2</v>
      </c>
      <c r="DX254" s="86">
        <v>7.2148028962188249E-2</v>
      </c>
      <c r="DY254" s="86">
        <v>7.2146344131603049E-2</v>
      </c>
      <c r="DZ254" s="86">
        <v>7.2142440201317909E-2</v>
      </c>
      <c r="EA254" s="86">
        <v>7.2143019591279778E-2</v>
      </c>
      <c r="EB254" s="86">
        <v>7.2147211885701737E-2</v>
      </c>
      <c r="EC254" s="86">
        <v>5.7914051913538822E-2</v>
      </c>
      <c r="ED254" s="86">
        <v>5.7910478630425796E-2</v>
      </c>
      <c r="EE254" s="86">
        <v>5.7913426075703656E-2</v>
      </c>
      <c r="EF254" s="86">
        <v>5.9488611699818707E-2</v>
      </c>
      <c r="EG254" s="86">
        <v>5.9488367504532909E-2</v>
      </c>
      <c r="EH254" s="86">
        <v>5.9489962123660436E-2</v>
      </c>
      <c r="EI254" s="86">
        <v>5.9494365316118715E-2</v>
      </c>
      <c r="EJ254" s="86">
        <v>7.412661328434407E-2</v>
      </c>
      <c r="EK254" s="86">
        <v>7.4123802113195178E-2</v>
      </c>
      <c r="EL254" s="86">
        <v>7.4119840987686245E-2</v>
      </c>
      <c r="EM254" s="86">
        <v>7.4122322336587235E-2</v>
      </c>
      <c r="EN254" s="86">
        <v>7.4124156531570132E-2</v>
      </c>
      <c r="EO254" s="86">
        <v>5.9494272290555879E-2</v>
      </c>
      <c r="EP254" s="86">
        <v>5.9490668480943427E-2</v>
      </c>
      <c r="EQ254" s="86">
        <v>5.9490517663428583E-2</v>
      </c>
      <c r="ER254" s="86">
        <v>6.1156271493678048E-2</v>
      </c>
      <c r="ES254" s="86">
        <v>6.1156162126849774E-2</v>
      </c>
      <c r="ET254" s="86">
        <v>6.1158318953570066E-2</v>
      </c>
      <c r="EU254" s="86">
        <v>6.1170557024820535E-2</v>
      </c>
      <c r="EV254" s="86">
        <v>7.6186732318590716E-2</v>
      </c>
      <c r="EW254" s="86">
        <v>7.6184253610847796E-2</v>
      </c>
      <c r="EX254" s="86">
        <v>7.6180951636846642E-2</v>
      </c>
      <c r="EY254" s="86">
        <v>7.6180149961824345E-2</v>
      </c>
      <c r="EZ254" s="86">
        <v>7.6186770471280696E-2</v>
      </c>
      <c r="FA254" s="86">
        <v>6.1163166613230742E-2</v>
      </c>
      <c r="FB254" s="86">
        <v>6.1157351931388257E-2</v>
      </c>
      <c r="FC254" s="86">
        <v>6.1159360039494105E-2</v>
      </c>
      <c r="FD254" s="86">
        <v>6.2875012318102691E-2</v>
      </c>
      <c r="FE254" s="86">
        <v>6.2874345815761401E-2</v>
      </c>
      <c r="FF254" s="86">
        <v>6.2877939156297094E-2</v>
      </c>
      <c r="FG254" s="86">
        <v>6.2882753700232219E-2</v>
      </c>
      <c r="FH254" s="86">
        <v>7.8341887197754007E-2</v>
      </c>
      <c r="FI254" s="86">
        <v>7.8339589000775603E-2</v>
      </c>
      <c r="FJ254" s="86">
        <v>7.8332105650847111E-2</v>
      </c>
      <c r="FK254" s="86">
        <v>7.8334231522496356E-2</v>
      </c>
      <c r="FL254" s="86">
        <v>7.8339105177903157E-2</v>
      </c>
      <c r="FM254" s="86">
        <v>6.2880206651598325E-2</v>
      </c>
      <c r="FN254" s="86">
        <v>6.287564918013655E-2</v>
      </c>
      <c r="FO254" s="86">
        <v>6.2876274379796371E-2</v>
      </c>
      <c r="FP254" s="86">
        <v>6.4652018766933203E-2</v>
      </c>
      <c r="FQ254" s="86">
        <v>6.4653529445996283E-2</v>
      </c>
      <c r="FR254" s="86">
        <v>6.4657519526659019E-2</v>
      </c>
      <c r="FS254" s="86">
        <v>6.4660186722860294E-2</v>
      </c>
      <c r="FT254" s="86">
        <v>8.056393218016783E-2</v>
      </c>
      <c r="FU254" s="86">
        <v>8.056243459450349E-2</v>
      </c>
      <c r="FV254" s="86">
        <v>8.0555925762204161E-2</v>
      </c>
      <c r="FW254" s="86">
        <v>8.0557251347542366E-2</v>
      </c>
      <c r="FX254" s="86">
        <v>8.0561191243549782E-2</v>
      </c>
      <c r="FY254" s="86" t="e">
        <v>#DIV/0!</v>
      </c>
      <c r="FZ254" s="86">
        <v>6.4661674543364411E-2</v>
      </c>
      <c r="GA254" s="86">
        <v>6.4651737057220715E-2</v>
      </c>
    </row>
    <row r="255" spans="2:183">
      <c r="B255" s="43" t="s">
        <v>8</v>
      </c>
      <c r="C255" s="653" t="s">
        <v>228</v>
      </c>
      <c r="D255" s="85">
        <v>4112922.41</v>
      </c>
      <c r="E255" s="85">
        <v>3738337.73</v>
      </c>
      <c r="F255" s="85">
        <v>3966559.19</v>
      </c>
      <c r="G255" s="85">
        <v>3865076.95</v>
      </c>
      <c r="H255" s="85">
        <v>4026542.7</v>
      </c>
      <c r="I255" s="85">
        <v>3835570.55</v>
      </c>
      <c r="J255" s="85">
        <v>4045460.4099999997</v>
      </c>
      <c r="K255" s="85">
        <v>4049085.61</v>
      </c>
      <c r="L255" s="85">
        <v>3819857.69</v>
      </c>
      <c r="M255" s="85">
        <v>4049613.8000000003</v>
      </c>
      <c r="N255" s="85">
        <v>3876425.31</v>
      </c>
      <c r="O255" s="85">
        <v>4037148.8000000003</v>
      </c>
      <c r="P255" s="85">
        <v>4326616.2599999988</v>
      </c>
      <c r="Q255" s="85">
        <v>3857498.93</v>
      </c>
      <c r="R255" s="85">
        <v>4121828.66</v>
      </c>
      <c r="S255" s="85">
        <v>4020807.62</v>
      </c>
      <c r="T255" s="85">
        <v>4152657.9199999999</v>
      </c>
      <c r="U255" s="85">
        <v>3982792.26</v>
      </c>
      <c r="V255" s="85">
        <v>4177950.1</v>
      </c>
      <c r="W255" s="85">
        <v>4167163.5</v>
      </c>
      <c r="X255" s="85">
        <v>3937248.4499999997</v>
      </c>
      <c r="Y255" s="85">
        <v>4140727.31</v>
      </c>
      <c r="Z255" s="85">
        <v>4003770.38</v>
      </c>
      <c r="AA255" s="85">
        <v>4180061.1599999997</v>
      </c>
      <c r="AB255" s="85">
        <v>4466416.58</v>
      </c>
      <c r="AC255" s="85">
        <v>4053818.41</v>
      </c>
      <c r="AD255" s="85">
        <v>4401624.55</v>
      </c>
      <c r="AE255" s="85">
        <v>1439257.74</v>
      </c>
      <c r="AF255" s="85">
        <v>4322393.1100000003</v>
      </c>
      <c r="AG255" s="85">
        <v>4356991.24</v>
      </c>
      <c r="AH255" s="85">
        <v>4530161.669999999</v>
      </c>
      <c r="AI255" s="85">
        <v>4512420.9499999993</v>
      </c>
      <c r="AJ255" s="85">
        <v>4254534.7</v>
      </c>
      <c r="AK255" s="85">
        <v>4425894.959999999</v>
      </c>
      <c r="AL255" s="85">
        <v>4299572.8199999994</v>
      </c>
      <c r="AM255" s="85">
        <v>4390937.93</v>
      </c>
      <c r="AN255" s="85">
        <v>4749729.1899999995</v>
      </c>
      <c r="AO255" s="85">
        <v>4499767.21</v>
      </c>
      <c r="AP255" s="85">
        <v>4662922.3400000008</v>
      </c>
      <c r="AQ255" s="85">
        <v>4458044.6599999992</v>
      </c>
      <c r="AR255" s="85">
        <v>4691976.0100000007</v>
      </c>
      <c r="AS255" s="85">
        <v>4593495.47</v>
      </c>
      <c r="AT255" s="85">
        <v>4779842.8299999991</v>
      </c>
      <c r="AU255" s="85">
        <v>4782464.6799999988</v>
      </c>
      <c r="AV255" s="85">
        <v>4507373.8499999996</v>
      </c>
      <c r="AW255" s="85">
        <v>4668002.0999999996</v>
      </c>
      <c r="AX255" s="85">
        <v>4532500.1899999995</v>
      </c>
      <c r="AY255" s="85">
        <v>4622086.67</v>
      </c>
      <c r="AZ255" s="85">
        <v>5008160.22</v>
      </c>
      <c r="BA255" s="85">
        <v>4559131.45</v>
      </c>
      <c r="BB255" s="85">
        <v>2713222.5700000003</v>
      </c>
      <c r="BC255" s="85">
        <v>3590042.8000000003</v>
      </c>
      <c r="BD255" s="85">
        <v>4898833.45</v>
      </c>
      <c r="BE255" s="85">
        <v>4765339.6199999992</v>
      </c>
      <c r="BF255" s="85">
        <v>4971426.0500000007</v>
      </c>
      <c r="BG255" s="85">
        <v>5033655.7700000005</v>
      </c>
      <c r="BH255" s="85">
        <v>4655327.18</v>
      </c>
      <c r="BI255" s="85">
        <v>4873962.7799999993</v>
      </c>
      <c r="BJ255" s="85">
        <v>4684883.58</v>
      </c>
      <c r="BK255" s="85">
        <v>4835245.1700000009</v>
      </c>
      <c r="BL255" s="85">
        <v>5166212.6399999997</v>
      </c>
      <c r="BM255" s="85">
        <v>4714802.38</v>
      </c>
      <c r="BN255" s="85">
        <v>5020357.92</v>
      </c>
      <c r="BO255" s="85">
        <v>4853173.68</v>
      </c>
      <c r="BP255" s="85">
        <v>5106004.46</v>
      </c>
      <c r="BQ255" s="85">
        <v>4977324.4899999993</v>
      </c>
      <c r="BR255" s="85">
        <v>5244011.6899999995</v>
      </c>
      <c r="BS255" s="85">
        <v>5258444.6100000003</v>
      </c>
      <c r="BT255" s="85">
        <v>4916942.67</v>
      </c>
      <c r="BU255" s="85">
        <v>5205409.5300000012</v>
      </c>
      <c r="BV255" s="85">
        <v>5048920.03</v>
      </c>
      <c r="BW255" s="85">
        <v>5241802.1499999994</v>
      </c>
      <c r="BX255" s="85">
        <v>5576617.1200000001</v>
      </c>
      <c r="BY255" s="85">
        <v>4009957.38</v>
      </c>
      <c r="BZ255" s="85">
        <v>0</v>
      </c>
      <c r="CA255" s="85">
        <v>2327788.8500000006</v>
      </c>
      <c r="CB255" s="85">
        <v>5444392.7999999998</v>
      </c>
      <c r="CC255" s="85">
        <v>5245854.17</v>
      </c>
      <c r="CD255" s="85">
        <v>5582765.8699999992</v>
      </c>
      <c r="CE255" s="85">
        <v>5612761.4000000004</v>
      </c>
      <c r="CF255" s="85">
        <v>5347795.83</v>
      </c>
      <c r="CG255" s="85">
        <v>5555307.2399999993</v>
      </c>
      <c r="CH255" s="85">
        <v>5531611.0300000012</v>
      </c>
      <c r="CI255" s="85">
        <v>5755168.1900000004</v>
      </c>
      <c r="CJ255" s="85">
        <v>5997995.5300000003</v>
      </c>
      <c r="CK255" s="85">
        <v>5617689.5899999999</v>
      </c>
      <c r="CL255" s="85">
        <v>5995264.6799999997</v>
      </c>
      <c r="CM255" s="85">
        <v>5653102.6900000004</v>
      </c>
      <c r="CN255" s="85">
        <v>5756648.5200000005</v>
      </c>
      <c r="CO255" s="85">
        <v>5654973.4800000004</v>
      </c>
      <c r="CP255" s="85">
        <v>5881654.3200000003</v>
      </c>
      <c r="CQ255" s="85">
        <v>5901828</v>
      </c>
      <c r="CR255" s="85">
        <v>5632478.1800000006</v>
      </c>
      <c r="CS255" s="85">
        <v>5838041.1000000006</v>
      </c>
      <c r="CT255" s="85">
        <v>5734579.9900000012</v>
      </c>
      <c r="CU255" s="85">
        <v>5971223.5099999998</v>
      </c>
      <c r="CV255" s="85">
        <v>6165104.5199999996</v>
      </c>
      <c r="CW255" s="85">
        <v>3796848.97</v>
      </c>
      <c r="CX255" s="85">
        <v>3831014.8200000003</v>
      </c>
      <c r="CY255" s="85">
        <v>5792048.1399999997</v>
      </c>
      <c r="CZ255" s="85">
        <v>5948706.9100000001</v>
      </c>
      <c r="DA255" s="85">
        <v>5841235.0999999987</v>
      </c>
      <c r="DB255" s="85">
        <v>6051133.0199999996</v>
      </c>
      <c r="DC255" s="85">
        <v>6103676.5999999996</v>
      </c>
      <c r="DD255" s="85">
        <v>5760376.5</v>
      </c>
      <c r="DE255" s="85">
        <v>6006779.3700000001</v>
      </c>
      <c r="DF255" s="85">
        <v>5978882.7199999988</v>
      </c>
      <c r="DG255" s="85">
        <v>6115543.7299999995</v>
      </c>
      <c r="DH255" s="85">
        <v>6421985.21</v>
      </c>
      <c r="DI255" s="85">
        <v>5802898.9699999997</v>
      </c>
      <c r="DJ255" s="85">
        <v>6384628.8500000006</v>
      </c>
      <c r="DK255" s="85">
        <v>6008093.3399999999</v>
      </c>
      <c r="DL255" s="85">
        <v>6169434.6600000001</v>
      </c>
      <c r="DM255" s="85">
        <v>6043655.6600000001</v>
      </c>
      <c r="DN255" s="85">
        <v>6315939.3600000003</v>
      </c>
      <c r="DO255" s="85">
        <v>6351953.3199999994</v>
      </c>
      <c r="DP255" s="85">
        <v>5989122.21</v>
      </c>
      <c r="DQ255" s="85">
        <v>6292806.3399999999</v>
      </c>
      <c r="DR255" s="85">
        <v>6211082.8500000006</v>
      </c>
      <c r="DS255" s="85">
        <v>6357904.8900000006</v>
      </c>
      <c r="DT255" s="85">
        <v>6688445.6400000006</v>
      </c>
      <c r="DU255" s="85">
        <v>6078588.9799999995</v>
      </c>
      <c r="DV255" s="85">
        <v>5128735.08</v>
      </c>
      <c r="DW255" s="85">
        <v>3396401.43</v>
      </c>
      <c r="DX255" s="85">
        <v>6466335.1400000006</v>
      </c>
      <c r="DY255" s="85">
        <v>6268000.9000000004</v>
      </c>
      <c r="DZ255" s="85">
        <v>6596975.1600000001</v>
      </c>
      <c r="EA255" s="85">
        <v>6604322.3600000003</v>
      </c>
      <c r="EB255" s="85">
        <v>6244237</v>
      </c>
      <c r="EC255" s="85">
        <v>6525866.8300000001</v>
      </c>
      <c r="ED255" s="85">
        <v>6408992.9099999992</v>
      </c>
      <c r="EE255" s="85">
        <v>6650764.0699999994</v>
      </c>
      <c r="EF255" s="85">
        <v>6831856.0100000007</v>
      </c>
      <c r="EG255" s="85">
        <v>6413056.6499999994</v>
      </c>
      <c r="EH255" s="85">
        <v>6751934.5299999993</v>
      </c>
      <c r="EI255" s="85">
        <v>6460721.2700000005</v>
      </c>
      <c r="EJ255" s="85">
        <v>6596593.6399999997</v>
      </c>
      <c r="EK255" s="85">
        <v>6409662.9800000004</v>
      </c>
      <c r="EL255" s="85">
        <v>6757306.7500000009</v>
      </c>
      <c r="EM255" s="85">
        <v>6786455.7899999991</v>
      </c>
      <c r="EN255" s="85">
        <v>6407600.9500000011</v>
      </c>
      <c r="EO255" s="85">
        <v>6623773.2599999998</v>
      </c>
      <c r="EP255" s="85">
        <v>6545569.2499999991</v>
      </c>
      <c r="EQ255" s="85">
        <v>6775899.7599999998</v>
      </c>
      <c r="ER255" s="85">
        <v>7354267.2800000003</v>
      </c>
      <c r="ES255" s="85">
        <v>6664418.0699999994</v>
      </c>
      <c r="ET255" s="85">
        <v>4911146.78</v>
      </c>
      <c r="EU255" s="85">
        <v>4377456.41</v>
      </c>
      <c r="EV255" s="85">
        <v>7074056.5800000001</v>
      </c>
      <c r="EW255" s="85">
        <v>6872611.4199999999</v>
      </c>
      <c r="EX255" s="85">
        <v>7273376.9299999997</v>
      </c>
      <c r="EY255" s="85">
        <v>7255225.1899999995</v>
      </c>
      <c r="EZ255" s="85">
        <v>6811755.0700000003</v>
      </c>
      <c r="FA255" s="85">
        <v>7077284.8600000003</v>
      </c>
      <c r="FB255" s="85">
        <v>7009418.3999999994</v>
      </c>
      <c r="FC255" s="85">
        <v>7287059.8799999999</v>
      </c>
      <c r="FD255" s="85">
        <v>8150496.7699999996</v>
      </c>
      <c r="FE255" s="85">
        <v>7363128.75</v>
      </c>
      <c r="FF255" s="85">
        <v>8020151.9699999997</v>
      </c>
      <c r="FG255" s="85">
        <v>7659507.5299999993</v>
      </c>
      <c r="FH255" s="85">
        <v>7907341.8399999999</v>
      </c>
      <c r="FI255" s="85">
        <v>7742574</v>
      </c>
      <c r="FJ255" s="85">
        <v>8126418.9400000004</v>
      </c>
      <c r="FK255" s="85">
        <v>8176597.0099999998</v>
      </c>
      <c r="FL255" s="85">
        <v>7674269.2400000002</v>
      </c>
      <c r="FM255" s="85">
        <v>7956376.8099999987</v>
      </c>
      <c r="FN255" s="85">
        <v>7822327.9699999997</v>
      </c>
      <c r="FO255" s="85">
        <v>8161641.1600000001</v>
      </c>
      <c r="FP255" s="85">
        <v>8673495.1699999981</v>
      </c>
      <c r="FQ255" s="85">
        <v>7907952.9900000002</v>
      </c>
      <c r="FR255" s="85">
        <v>8550692.7999999989</v>
      </c>
      <c r="FS255" s="85">
        <v>8238081.9799999995</v>
      </c>
      <c r="FT255" s="85">
        <v>8421340.1500000004</v>
      </c>
      <c r="FU255" s="85">
        <v>8211751.6799999997</v>
      </c>
      <c r="FV255" s="85">
        <v>8736756.2799999993</v>
      </c>
      <c r="FW255" s="85">
        <v>8598442.6599999983</v>
      </c>
      <c r="FX255" s="85">
        <v>6519798.040000001</v>
      </c>
      <c r="FY255" s="85">
        <v>0</v>
      </c>
      <c r="FZ255" s="85">
        <v>3641303.23</v>
      </c>
      <c r="GA255" s="85">
        <v>8750502.6199999992</v>
      </c>
    </row>
    <row r="256" spans="2:183">
      <c r="B256" s="183" t="s">
        <v>8</v>
      </c>
      <c r="C256" s="654" t="s">
        <v>229</v>
      </c>
      <c r="D256" s="184">
        <v>28.020809300931319</v>
      </c>
      <c r="E256" s="184">
        <v>28.051909578659064</v>
      </c>
      <c r="F256" s="184">
        <v>27.991469591972113</v>
      </c>
      <c r="G256" s="184">
        <v>28.123358381663557</v>
      </c>
      <c r="H256" s="184">
        <v>28.098692951849269</v>
      </c>
      <c r="I256" s="184">
        <v>28.014451042260102</v>
      </c>
      <c r="J256" s="184">
        <v>28.092889800906924</v>
      </c>
      <c r="K256" s="184">
        <v>28.080429484867818</v>
      </c>
      <c r="L256" s="184">
        <v>28.027839945973223</v>
      </c>
      <c r="M256" s="184">
        <v>28.060157013283078</v>
      </c>
      <c r="N256" s="184">
        <v>27.971665632396238</v>
      </c>
      <c r="O256" s="184">
        <v>27.935266195214439</v>
      </c>
      <c r="P256" s="184">
        <v>28.859885137208334</v>
      </c>
      <c r="Q256" s="184">
        <v>28.643234254570295</v>
      </c>
      <c r="R256" s="184">
        <v>28.859698087842997</v>
      </c>
      <c r="S256" s="184">
        <v>28.857954224113801</v>
      </c>
      <c r="T256" s="184">
        <v>28.851125654814012</v>
      </c>
      <c r="U256" s="184">
        <v>28.887611971627589</v>
      </c>
      <c r="V256" s="184">
        <v>28.844680792306153</v>
      </c>
      <c r="W256" s="184">
        <v>28.849682229791476</v>
      </c>
      <c r="X256" s="184">
        <v>28.924838587252214</v>
      </c>
      <c r="Y256" s="184">
        <v>28.982685607094613</v>
      </c>
      <c r="Z256" s="184">
        <v>28.863907808985523</v>
      </c>
      <c r="AA256" s="184">
        <v>29.185887363673178</v>
      </c>
      <c r="AB256" s="184">
        <v>31.004509187335568</v>
      </c>
      <c r="AC256" s="184">
        <v>31.042334099088752</v>
      </c>
      <c r="AD256" s="184">
        <v>31.1910922065222</v>
      </c>
      <c r="AE256" s="184">
        <v>31.526027643309313</v>
      </c>
      <c r="AF256" s="184">
        <v>31.6345966260475</v>
      </c>
      <c r="AG256" s="184">
        <v>31.498907404304074</v>
      </c>
      <c r="AH256" s="184">
        <v>31.474537590928978</v>
      </c>
      <c r="AI256" s="184">
        <v>31.355854005975953</v>
      </c>
      <c r="AJ256" s="184">
        <v>31.717121663933206</v>
      </c>
      <c r="AK256" s="184">
        <v>31.528408725013882</v>
      </c>
      <c r="AL256" s="184">
        <v>31.525728650305187</v>
      </c>
      <c r="AM256" s="184">
        <v>31.537070982755274</v>
      </c>
      <c r="AN256" s="184">
        <v>33.315301292707389</v>
      </c>
      <c r="AO256" s="184">
        <v>33.3179165332647</v>
      </c>
      <c r="AP256" s="184">
        <v>33.254094179901735</v>
      </c>
      <c r="AQ256" s="184">
        <v>33.299804744689112</v>
      </c>
      <c r="AR256" s="184">
        <v>33.239649820057245</v>
      </c>
      <c r="AS256" s="184">
        <v>33.216396485646101</v>
      </c>
      <c r="AT256" s="184">
        <v>33.320619240153356</v>
      </c>
      <c r="AU256" s="184">
        <v>33.059806582285475</v>
      </c>
      <c r="AV256" s="184">
        <v>33.28194528538728</v>
      </c>
      <c r="AW256" s="184">
        <v>33.248351828373622</v>
      </c>
      <c r="AX256" s="184">
        <v>33.234833990819631</v>
      </c>
      <c r="AY256" s="184">
        <v>33.271810695441225</v>
      </c>
      <c r="AZ256" s="184">
        <v>34.939758889888864</v>
      </c>
      <c r="BA256" s="184">
        <v>34.840029726652354</v>
      </c>
      <c r="BB256" s="184">
        <v>35.20807876723439</v>
      </c>
      <c r="BC256" s="184">
        <v>35.248852953160828</v>
      </c>
      <c r="BD256" s="184">
        <v>34.900179173167487</v>
      </c>
      <c r="BE256" s="184">
        <v>34.761679675532143</v>
      </c>
      <c r="BF256" s="184">
        <v>34.730486646220918</v>
      </c>
      <c r="BG256" s="184">
        <v>34.818602802833269</v>
      </c>
      <c r="BH256" s="184">
        <v>34.845263323353294</v>
      </c>
      <c r="BI256" s="184">
        <v>34.779985157381702</v>
      </c>
      <c r="BJ256" s="184">
        <v>34.790720115254089</v>
      </c>
      <c r="BK256" s="184">
        <v>34.935732854541783</v>
      </c>
      <c r="BL256" s="184">
        <v>35.819265340081813</v>
      </c>
      <c r="BM256" s="184">
        <v>35.691971657191303</v>
      </c>
      <c r="BN256" s="184">
        <v>35.793736685251467</v>
      </c>
      <c r="BO256" s="184">
        <v>35.810970884575326</v>
      </c>
      <c r="BP256" s="184">
        <v>35.750825923177104</v>
      </c>
      <c r="BQ256" s="184">
        <v>35.736616622869363</v>
      </c>
      <c r="BR256" s="184">
        <v>35.797500802097055</v>
      </c>
      <c r="BS256" s="184">
        <v>35.663286536857314</v>
      </c>
      <c r="BT256" s="184">
        <v>35.773111795006109</v>
      </c>
      <c r="BU256" s="184">
        <v>35.809481921245983</v>
      </c>
      <c r="BV256" s="184">
        <v>35.641112734716927</v>
      </c>
      <c r="BW256" s="184">
        <v>35.628706252591364</v>
      </c>
      <c r="BX256" s="184">
        <v>36.687787792265894</v>
      </c>
      <c r="BY256" s="184">
        <v>36.660456386392518</v>
      </c>
      <c r="BZ256" s="184" t="e">
        <v>#DIV/0!</v>
      </c>
      <c r="CA256" s="184">
        <v>37.255947408012048</v>
      </c>
      <c r="CB256" s="184">
        <v>36.681845009499938</v>
      </c>
      <c r="CC256" s="184">
        <v>36.722815330766537</v>
      </c>
      <c r="CD256" s="184">
        <v>36.618866230256593</v>
      </c>
      <c r="CE256" s="184">
        <v>36.600509937920606</v>
      </c>
      <c r="CF256" s="184">
        <v>36.648322822922218</v>
      </c>
      <c r="CG256" s="184">
        <v>36.585863293006589</v>
      </c>
      <c r="CH256" s="184">
        <v>36.543641606659186</v>
      </c>
      <c r="CI256" s="184">
        <v>36.636353850365083</v>
      </c>
      <c r="CJ256" s="184">
        <v>37.886703197443055</v>
      </c>
      <c r="CK256" s="184">
        <v>37.900639178526731</v>
      </c>
      <c r="CL256" s="184">
        <v>38.014004514558181</v>
      </c>
      <c r="CM256" s="184">
        <v>37.960668076819772</v>
      </c>
      <c r="CN256" s="184">
        <v>38.02277754293263</v>
      </c>
      <c r="CO256" s="184">
        <v>38.122479505784732</v>
      </c>
      <c r="CP256" s="184">
        <v>37.965752130131683</v>
      </c>
      <c r="CQ256" s="184">
        <v>38.094988510495469</v>
      </c>
      <c r="CR256" s="184">
        <v>38.138458069539901</v>
      </c>
      <c r="CS256" s="184">
        <v>37.96087612409049</v>
      </c>
      <c r="CT256" s="184">
        <v>37.947199238644693</v>
      </c>
      <c r="CU256" s="184">
        <v>37.908679181797403</v>
      </c>
      <c r="CV256" s="184">
        <v>39.158935708024742</v>
      </c>
      <c r="CW256" s="184">
        <v>39.106689909825469</v>
      </c>
      <c r="CX256" s="184">
        <v>39.709721298124528</v>
      </c>
      <c r="CY256" s="184">
        <v>39.259073433920314</v>
      </c>
      <c r="CZ256" s="184">
        <v>39.283802376031012</v>
      </c>
      <c r="DA256" s="184">
        <v>39.39938822450204</v>
      </c>
      <c r="DB256" s="184">
        <v>39.246689107677938</v>
      </c>
      <c r="DC256" s="184">
        <v>39.218647835920628</v>
      </c>
      <c r="DD256" s="184">
        <v>39.301733666284591</v>
      </c>
      <c r="DE256" s="184">
        <v>39.234865053756415</v>
      </c>
      <c r="DF256" s="184">
        <v>39.311741850066973</v>
      </c>
      <c r="DG256" s="184">
        <v>39.330025981876993</v>
      </c>
      <c r="DH256" s="184">
        <v>40.94687611979316</v>
      </c>
      <c r="DI256" s="184">
        <v>40.853114690621851</v>
      </c>
      <c r="DJ256" s="184">
        <v>40.828700376016783</v>
      </c>
      <c r="DK256" s="184">
        <v>40.919261584983786</v>
      </c>
      <c r="DL256" s="184">
        <v>40.960533929982276</v>
      </c>
      <c r="DM256" s="184">
        <v>40.928152642806353</v>
      </c>
      <c r="DN256" s="184">
        <v>40.892041384489886</v>
      </c>
      <c r="DO256" s="184">
        <v>40.872230358406789</v>
      </c>
      <c r="DP256" s="184">
        <v>41.118830996745714</v>
      </c>
      <c r="DQ256" s="184">
        <v>41.011778882813367</v>
      </c>
      <c r="DR256" s="184">
        <v>40.979664500379378</v>
      </c>
      <c r="DS256" s="184">
        <v>40.993087487185441</v>
      </c>
      <c r="DT256" s="184">
        <v>42.712562838459185</v>
      </c>
      <c r="DU256" s="184">
        <v>42.892144822817137</v>
      </c>
      <c r="DV256" s="184">
        <v>42.818316065420483</v>
      </c>
      <c r="DW256" s="184">
        <v>43.270118736702635</v>
      </c>
      <c r="DX256" s="184">
        <v>42.993392020105986</v>
      </c>
      <c r="DY256" s="184">
        <v>42.855781564085383</v>
      </c>
      <c r="DZ256" s="184">
        <v>42.786379650287969</v>
      </c>
      <c r="EA256" s="184">
        <v>42.914469995776344</v>
      </c>
      <c r="EB256" s="184">
        <v>42.870343416590003</v>
      </c>
      <c r="EC256" s="184">
        <v>42.927121271921173</v>
      </c>
      <c r="ED256" s="184">
        <v>42.759116328409583</v>
      </c>
      <c r="EE256" s="184">
        <v>43.033090067939177</v>
      </c>
      <c r="EF256" s="184">
        <v>43.611674348236861</v>
      </c>
      <c r="EG256" s="184">
        <v>43.632023635788414</v>
      </c>
      <c r="EH256" s="184">
        <v>43.64139334514006</v>
      </c>
      <c r="EI256" s="184">
        <v>43.844012479083105</v>
      </c>
      <c r="EJ256" s="184">
        <v>43.907916425381231</v>
      </c>
      <c r="EK256" s="184">
        <v>43.74957667840664</v>
      </c>
      <c r="EL256" s="184">
        <v>43.67865776801009</v>
      </c>
      <c r="EM256" s="184">
        <v>43.95970818569883</v>
      </c>
      <c r="EN256" s="184">
        <v>43.755816888256888</v>
      </c>
      <c r="EO256" s="184">
        <v>43.708581402101039</v>
      </c>
      <c r="EP256" s="184">
        <v>43.659831445685086</v>
      </c>
      <c r="EQ256" s="184">
        <v>43.649023164729826</v>
      </c>
      <c r="ER256" s="184">
        <v>47.273346746459772</v>
      </c>
      <c r="ES256" s="184">
        <v>47.323103857187483</v>
      </c>
      <c r="ET256" s="184">
        <v>47.314696916081495</v>
      </c>
      <c r="EU256" s="184">
        <v>47.937714955292364</v>
      </c>
      <c r="EV256" s="184">
        <v>47.454914033098767</v>
      </c>
      <c r="EW256" s="184">
        <v>47.296861603884381</v>
      </c>
      <c r="EX256" s="184">
        <v>47.356414107873007</v>
      </c>
      <c r="EY256" s="184">
        <v>47.345813989911179</v>
      </c>
      <c r="EZ256" s="184">
        <v>47.338049819042894</v>
      </c>
      <c r="FA256" s="184">
        <v>47.272662578818</v>
      </c>
      <c r="FB256" s="184">
        <v>47.186853903841232</v>
      </c>
      <c r="FC256" s="184">
        <v>47.334861218471289</v>
      </c>
      <c r="FD256" s="184">
        <v>53.545949939230688</v>
      </c>
      <c r="FE256" s="184">
        <v>53.446244383633235</v>
      </c>
      <c r="FF256" s="184">
        <v>53.482654943384148</v>
      </c>
      <c r="FG256" s="184">
        <v>53.576477504826386</v>
      </c>
      <c r="FH256" s="184">
        <v>53.752315253522944</v>
      </c>
      <c r="FI256" s="184">
        <v>53.723113200543047</v>
      </c>
      <c r="FJ256" s="184">
        <v>53.446404687993265</v>
      </c>
      <c r="FK256" s="184">
        <v>53.737542620171133</v>
      </c>
      <c r="FL256" s="184">
        <v>53.582285371166847</v>
      </c>
      <c r="FM256" s="184">
        <v>53.522069812183823</v>
      </c>
      <c r="FN256" s="184">
        <v>53.449463881033665</v>
      </c>
      <c r="FO256" s="184">
        <v>53.579037215500662</v>
      </c>
      <c r="FP256" s="184">
        <v>57.315107182977584</v>
      </c>
      <c r="FQ256" s="184">
        <v>57.524099380237431</v>
      </c>
      <c r="FR256" s="184">
        <v>57.426126434697338</v>
      </c>
      <c r="FS256" s="184">
        <v>57.482744044545541</v>
      </c>
      <c r="FT256" s="184">
        <v>57.69029046069533</v>
      </c>
      <c r="FU256" s="184">
        <v>57.674490837962928</v>
      </c>
      <c r="FV256" s="184">
        <v>57.642866059234528</v>
      </c>
      <c r="FW256" s="184">
        <v>57.431304795046643</v>
      </c>
      <c r="FX256" s="184">
        <v>57.411793029358421</v>
      </c>
      <c r="FY256" s="184" t="e">
        <v>#DIV/0!</v>
      </c>
      <c r="FZ256" s="184">
        <v>58.138064088644782</v>
      </c>
      <c r="GA256" s="184">
        <v>57.315700455879266</v>
      </c>
    </row>
    <row r="257" spans="2:183">
      <c r="B257" s="42"/>
      <c r="C257" s="185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</row>
    <row r="258" spans="2:183">
      <c r="B258" s="188" t="s">
        <v>32</v>
      </c>
      <c r="C258" s="189" t="s">
        <v>33</v>
      </c>
      <c r="D258" s="162">
        <v>41275</v>
      </c>
      <c r="E258" s="162">
        <v>41306</v>
      </c>
      <c r="F258" s="162">
        <v>41334</v>
      </c>
      <c r="G258" s="162">
        <v>41365</v>
      </c>
      <c r="H258" s="162">
        <v>41395</v>
      </c>
      <c r="I258" s="162">
        <v>41426</v>
      </c>
      <c r="J258" s="162">
        <v>41456</v>
      </c>
      <c r="K258" s="162">
        <v>41487</v>
      </c>
      <c r="L258" s="162">
        <v>41518</v>
      </c>
      <c r="M258" s="162">
        <v>41548</v>
      </c>
      <c r="N258" s="162">
        <v>41579</v>
      </c>
      <c r="O258" s="162">
        <v>41609</v>
      </c>
      <c r="P258" s="162">
        <v>41640</v>
      </c>
      <c r="Q258" s="162">
        <v>41671</v>
      </c>
      <c r="R258" s="162">
        <v>41699</v>
      </c>
      <c r="S258" s="162">
        <v>41730</v>
      </c>
      <c r="T258" s="162">
        <v>41760</v>
      </c>
      <c r="U258" s="162">
        <v>41791</v>
      </c>
      <c r="V258" s="162">
        <v>41821</v>
      </c>
      <c r="W258" s="162">
        <v>41852</v>
      </c>
      <c r="X258" s="162">
        <v>41883</v>
      </c>
      <c r="Y258" s="162">
        <v>41913</v>
      </c>
      <c r="Z258" s="162">
        <v>41944</v>
      </c>
      <c r="AA258" s="162">
        <v>41974</v>
      </c>
      <c r="AB258" s="162">
        <v>42005</v>
      </c>
      <c r="AC258" s="162">
        <v>42036</v>
      </c>
      <c r="AD258" s="162">
        <v>42064</v>
      </c>
      <c r="AE258" s="162">
        <v>42095</v>
      </c>
      <c r="AF258" s="162">
        <v>42125</v>
      </c>
      <c r="AG258" s="162">
        <v>42156</v>
      </c>
      <c r="AH258" s="162">
        <v>42186</v>
      </c>
      <c r="AI258" s="162">
        <v>42217</v>
      </c>
      <c r="AJ258" s="162">
        <v>42248</v>
      </c>
      <c r="AK258" s="162">
        <v>42278</v>
      </c>
      <c r="AL258" s="162">
        <v>42309</v>
      </c>
      <c r="AM258" s="162">
        <v>42339</v>
      </c>
      <c r="AN258" s="162">
        <v>42370</v>
      </c>
      <c r="AO258" s="162">
        <v>42401</v>
      </c>
      <c r="AP258" s="162">
        <v>42430</v>
      </c>
      <c r="AQ258" s="162">
        <v>42461</v>
      </c>
      <c r="AR258" s="162">
        <v>42491</v>
      </c>
      <c r="AS258" s="162">
        <v>42522</v>
      </c>
      <c r="AT258" s="162">
        <v>42552</v>
      </c>
      <c r="AU258" s="162">
        <v>42583</v>
      </c>
      <c r="AV258" s="162">
        <v>42614</v>
      </c>
      <c r="AW258" s="162">
        <v>42644</v>
      </c>
      <c r="AX258" s="162">
        <v>42675</v>
      </c>
      <c r="AY258" s="162">
        <v>42705</v>
      </c>
      <c r="AZ258" s="162">
        <v>42736</v>
      </c>
      <c r="BA258" s="162">
        <v>42767</v>
      </c>
      <c r="BB258" s="162">
        <v>42795</v>
      </c>
      <c r="BC258" s="162">
        <v>42826</v>
      </c>
      <c r="BD258" s="162">
        <v>42856</v>
      </c>
      <c r="BE258" s="162">
        <v>42887</v>
      </c>
      <c r="BF258" s="162">
        <v>42917</v>
      </c>
      <c r="BG258" s="162">
        <v>42948</v>
      </c>
      <c r="BH258" s="162">
        <v>42979</v>
      </c>
      <c r="BI258" s="162">
        <v>43009</v>
      </c>
      <c r="BJ258" s="162">
        <v>43040</v>
      </c>
      <c r="BK258" s="162">
        <v>43070</v>
      </c>
      <c r="BL258" s="162">
        <v>43101</v>
      </c>
      <c r="BM258" s="162">
        <v>43132</v>
      </c>
      <c r="BN258" s="162">
        <v>43160</v>
      </c>
      <c r="BO258" s="162">
        <v>43191</v>
      </c>
      <c r="BP258" s="162">
        <v>43221</v>
      </c>
      <c r="BQ258" s="162">
        <v>43252</v>
      </c>
      <c r="BR258" s="162">
        <v>43282</v>
      </c>
      <c r="BS258" s="162">
        <v>43313</v>
      </c>
      <c r="BT258" s="162">
        <v>43344</v>
      </c>
      <c r="BU258" s="162">
        <v>43374</v>
      </c>
      <c r="BV258" s="162">
        <v>43405</v>
      </c>
      <c r="BW258" s="162">
        <v>43435</v>
      </c>
      <c r="BX258" s="162">
        <v>43466</v>
      </c>
      <c r="BY258" s="162">
        <v>43497</v>
      </c>
      <c r="BZ258" s="162">
        <v>43525</v>
      </c>
      <c r="CA258" s="162">
        <v>43556</v>
      </c>
      <c r="CB258" s="162">
        <v>43586</v>
      </c>
      <c r="CC258" s="162">
        <v>43617</v>
      </c>
      <c r="CD258" s="162">
        <v>43647</v>
      </c>
      <c r="CE258" s="162">
        <v>43678</v>
      </c>
      <c r="CF258" s="162">
        <v>43709</v>
      </c>
      <c r="CG258" s="162">
        <v>43739</v>
      </c>
      <c r="CH258" s="162">
        <v>43770</v>
      </c>
      <c r="CI258" s="162">
        <v>43800</v>
      </c>
      <c r="CJ258" s="162">
        <v>43831</v>
      </c>
      <c r="CK258" s="162">
        <v>43862</v>
      </c>
      <c r="CL258" s="162">
        <v>43891</v>
      </c>
      <c r="CM258" s="162">
        <v>43922</v>
      </c>
      <c r="CN258" s="162">
        <v>43952</v>
      </c>
      <c r="CO258" s="162">
        <v>43983</v>
      </c>
      <c r="CP258" s="162">
        <v>44013</v>
      </c>
      <c r="CQ258" s="162">
        <v>44044</v>
      </c>
      <c r="CR258" s="162">
        <v>44075</v>
      </c>
      <c r="CS258" s="162">
        <v>44105</v>
      </c>
      <c r="CT258" s="162">
        <v>44136</v>
      </c>
      <c r="CU258" s="162">
        <v>44166</v>
      </c>
      <c r="CV258" s="162">
        <v>44197</v>
      </c>
      <c r="CW258" s="162">
        <v>44228</v>
      </c>
      <c r="CX258" s="162">
        <v>44256</v>
      </c>
      <c r="CY258" s="162">
        <v>44287</v>
      </c>
      <c r="CZ258" s="162">
        <v>44317</v>
      </c>
      <c r="DA258" s="162">
        <v>44348</v>
      </c>
      <c r="DB258" s="162">
        <v>44378</v>
      </c>
      <c r="DC258" s="162">
        <v>44409</v>
      </c>
      <c r="DD258" s="162">
        <v>44440</v>
      </c>
      <c r="DE258" s="162">
        <v>44470</v>
      </c>
      <c r="DF258" s="162">
        <v>44501</v>
      </c>
      <c r="DG258" s="162">
        <v>44531</v>
      </c>
      <c r="DH258" s="162">
        <v>44562</v>
      </c>
      <c r="DI258" s="162">
        <v>44593</v>
      </c>
      <c r="DJ258" s="162">
        <v>44621</v>
      </c>
      <c r="DK258" s="162">
        <v>44652</v>
      </c>
      <c r="DL258" s="162">
        <v>44682</v>
      </c>
      <c r="DM258" s="162">
        <v>44713</v>
      </c>
      <c r="DN258" s="162">
        <v>44743</v>
      </c>
      <c r="DO258" s="162">
        <v>44774</v>
      </c>
      <c r="DP258" s="162">
        <v>44805</v>
      </c>
      <c r="DQ258" s="162">
        <v>44835</v>
      </c>
      <c r="DR258" s="162">
        <v>44866</v>
      </c>
      <c r="DS258" s="162">
        <v>44896</v>
      </c>
      <c r="DT258" s="162">
        <v>44927</v>
      </c>
      <c r="DU258" s="162">
        <v>44958</v>
      </c>
      <c r="DV258" s="162">
        <v>44986</v>
      </c>
      <c r="DW258" s="162">
        <v>45017</v>
      </c>
      <c r="DX258" s="162">
        <v>45047</v>
      </c>
      <c r="DY258" s="162">
        <v>45078</v>
      </c>
      <c r="DZ258" s="162">
        <v>45108</v>
      </c>
      <c r="EA258" s="162">
        <v>45139</v>
      </c>
      <c r="EB258" s="162">
        <v>45170</v>
      </c>
      <c r="EC258" s="162">
        <v>45200</v>
      </c>
      <c r="ED258" s="162">
        <v>45231</v>
      </c>
      <c r="EE258" s="162">
        <v>45261</v>
      </c>
      <c r="EF258" s="162">
        <v>45292</v>
      </c>
      <c r="EG258" s="162">
        <v>45323</v>
      </c>
      <c r="EH258" s="162">
        <v>45352</v>
      </c>
      <c r="EI258" s="162">
        <v>45383</v>
      </c>
      <c r="EJ258" s="162">
        <v>45413</v>
      </c>
      <c r="EK258" s="162">
        <v>45444</v>
      </c>
      <c r="EL258" s="162">
        <v>45474</v>
      </c>
      <c r="EM258" s="162">
        <v>45505</v>
      </c>
      <c r="EN258" s="162">
        <v>45536</v>
      </c>
      <c r="EO258" s="162">
        <v>45566</v>
      </c>
      <c r="EP258" s="162">
        <v>45597</v>
      </c>
      <c r="EQ258" s="162">
        <v>45627</v>
      </c>
      <c r="ER258" s="162">
        <v>45658</v>
      </c>
      <c r="ES258" s="162">
        <v>45689</v>
      </c>
      <c r="ET258" s="162">
        <v>45717</v>
      </c>
      <c r="EU258" s="162">
        <v>45748</v>
      </c>
      <c r="EV258" s="162">
        <v>45778</v>
      </c>
      <c r="EW258" s="162">
        <v>45809</v>
      </c>
      <c r="EX258" s="162">
        <v>45839</v>
      </c>
      <c r="EY258" s="162">
        <v>45870</v>
      </c>
      <c r="EZ258" s="162">
        <v>45901</v>
      </c>
      <c r="FA258" s="162">
        <v>45931</v>
      </c>
      <c r="FB258" s="162">
        <v>45962</v>
      </c>
      <c r="FC258" s="162">
        <v>45992</v>
      </c>
      <c r="FD258" s="162">
        <v>46023</v>
      </c>
      <c r="FE258" s="162">
        <v>46054</v>
      </c>
      <c r="FF258" s="162">
        <v>46082</v>
      </c>
      <c r="FG258" s="162">
        <v>46113</v>
      </c>
      <c r="FH258" s="162">
        <v>46143</v>
      </c>
      <c r="FI258" s="162">
        <v>46174</v>
      </c>
      <c r="FJ258" s="162">
        <v>46204</v>
      </c>
      <c r="FK258" s="162">
        <v>46235</v>
      </c>
      <c r="FL258" s="162">
        <v>46266</v>
      </c>
      <c r="FM258" s="162">
        <v>46296</v>
      </c>
      <c r="FN258" s="162">
        <v>46327</v>
      </c>
      <c r="FO258" s="162">
        <v>46357</v>
      </c>
      <c r="FP258" s="162">
        <v>46388</v>
      </c>
      <c r="FQ258" s="162">
        <v>46419</v>
      </c>
      <c r="FR258" s="162">
        <v>46447</v>
      </c>
      <c r="FS258" s="162">
        <v>46478</v>
      </c>
      <c r="FT258" s="162">
        <v>46508</v>
      </c>
      <c r="FU258" s="162">
        <v>46539</v>
      </c>
      <c r="FV258" s="162">
        <v>46569</v>
      </c>
      <c r="FW258" s="162">
        <v>46600</v>
      </c>
      <c r="FX258" s="162">
        <v>46631</v>
      </c>
      <c r="FY258" s="162">
        <v>46661</v>
      </c>
      <c r="FZ258" s="162">
        <v>46692</v>
      </c>
      <c r="GA258" s="162">
        <v>46722</v>
      </c>
    </row>
    <row r="259" spans="2:183">
      <c r="B259" s="75" t="s">
        <v>9</v>
      </c>
      <c r="C259" s="163" t="s">
        <v>34</v>
      </c>
      <c r="D259" s="164">
        <v>65</v>
      </c>
      <c r="E259" s="165">
        <v>65</v>
      </c>
      <c r="F259" s="165">
        <v>65</v>
      </c>
      <c r="G259" s="165">
        <v>65</v>
      </c>
      <c r="H259" s="165">
        <v>60</v>
      </c>
      <c r="I259" s="165">
        <v>60</v>
      </c>
      <c r="J259" s="165">
        <v>58</v>
      </c>
      <c r="K259" s="165">
        <v>58</v>
      </c>
      <c r="L259" s="165">
        <v>58</v>
      </c>
      <c r="M259" s="165">
        <v>60</v>
      </c>
      <c r="N259" s="165">
        <v>60</v>
      </c>
      <c r="O259" s="165">
        <v>65</v>
      </c>
      <c r="P259" s="165">
        <v>65</v>
      </c>
      <c r="Q259" s="165">
        <v>65</v>
      </c>
      <c r="R259" s="165">
        <v>65</v>
      </c>
      <c r="S259" s="165">
        <v>65</v>
      </c>
      <c r="T259" s="165">
        <v>60</v>
      </c>
      <c r="U259" s="165">
        <v>60</v>
      </c>
      <c r="V259" s="165">
        <v>58</v>
      </c>
      <c r="W259" s="165">
        <v>58</v>
      </c>
      <c r="X259" s="165">
        <v>58</v>
      </c>
      <c r="Y259" s="165">
        <v>60</v>
      </c>
      <c r="Z259" s="165">
        <v>60</v>
      </c>
      <c r="AA259" s="165">
        <v>65</v>
      </c>
      <c r="AB259" s="165">
        <v>65</v>
      </c>
      <c r="AC259" s="165">
        <v>65</v>
      </c>
      <c r="AD259" s="165">
        <v>65</v>
      </c>
      <c r="AE259" s="165">
        <v>65</v>
      </c>
      <c r="AF259" s="165">
        <v>60</v>
      </c>
      <c r="AG259" s="165">
        <v>60</v>
      </c>
      <c r="AH259" s="165">
        <v>58</v>
      </c>
      <c r="AI259" s="165">
        <v>58</v>
      </c>
      <c r="AJ259" s="165">
        <v>58</v>
      </c>
      <c r="AK259" s="165">
        <v>60</v>
      </c>
      <c r="AL259" s="165">
        <v>60</v>
      </c>
      <c r="AM259" s="165">
        <v>65</v>
      </c>
      <c r="AN259" s="165">
        <v>65</v>
      </c>
      <c r="AO259" s="165">
        <v>65</v>
      </c>
      <c r="AP259" s="165">
        <v>65</v>
      </c>
      <c r="AQ259" s="165">
        <v>65</v>
      </c>
      <c r="AR259" s="165">
        <v>60</v>
      </c>
      <c r="AS259" s="165">
        <v>60</v>
      </c>
      <c r="AT259" s="165">
        <v>58</v>
      </c>
      <c r="AU259" s="165">
        <v>58</v>
      </c>
      <c r="AV259" s="165">
        <v>58</v>
      </c>
      <c r="AW259" s="165">
        <v>60</v>
      </c>
      <c r="AX259" s="165">
        <v>60</v>
      </c>
      <c r="AY259" s="165">
        <v>65</v>
      </c>
      <c r="AZ259" s="165">
        <v>65</v>
      </c>
      <c r="BA259" s="165">
        <v>65</v>
      </c>
      <c r="BB259" s="165">
        <v>65</v>
      </c>
      <c r="BC259" s="165">
        <v>65</v>
      </c>
      <c r="BD259" s="165">
        <v>60</v>
      </c>
      <c r="BE259" s="165">
        <v>60</v>
      </c>
      <c r="BF259" s="165">
        <v>58</v>
      </c>
      <c r="BG259" s="165">
        <v>58</v>
      </c>
      <c r="BH259" s="165">
        <v>58</v>
      </c>
      <c r="BI259" s="165">
        <v>60</v>
      </c>
      <c r="BJ259" s="165">
        <v>60</v>
      </c>
      <c r="BK259" s="165">
        <v>65</v>
      </c>
      <c r="BL259" s="165">
        <v>65</v>
      </c>
      <c r="BM259" s="165">
        <v>65</v>
      </c>
      <c r="BN259" s="165">
        <v>65</v>
      </c>
      <c r="BO259" s="165">
        <v>65</v>
      </c>
      <c r="BP259" s="165">
        <v>60</v>
      </c>
      <c r="BQ259" s="165">
        <v>60</v>
      </c>
      <c r="BR259" s="165">
        <v>58</v>
      </c>
      <c r="BS259" s="165">
        <v>58</v>
      </c>
      <c r="BT259" s="165">
        <v>58</v>
      </c>
      <c r="BU259" s="165">
        <v>60</v>
      </c>
      <c r="BV259" s="165">
        <v>60</v>
      </c>
      <c r="BW259" s="165">
        <v>65</v>
      </c>
      <c r="BX259" s="165">
        <v>65</v>
      </c>
      <c r="BY259" s="165">
        <v>65</v>
      </c>
      <c r="BZ259" s="165">
        <v>65</v>
      </c>
      <c r="CA259" s="165">
        <v>65</v>
      </c>
      <c r="CB259" s="165">
        <v>60</v>
      </c>
      <c r="CC259" s="165">
        <v>60</v>
      </c>
      <c r="CD259" s="165">
        <v>58</v>
      </c>
      <c r="CE259" s="165">
        <v>58</v>
      </c>
      <c r="CF259" s="165">
        <v>58</v>
      </c>
      <c r="CG259" s="165">
        <v>60</v>
      </c>
      <c r="CH259" s="165">
        <v>60</v>
      </c>
      <c r="CI259" s="165">
        <v>65</v>
      </c>
      <c r="CJ259" s="165">
        <v>65</v>
      </c>
      <c r="CK259" s="165">
        <v>65</v>
      </c>
      <c r="CL259" s="165">
        <v>65</v>
      </c>
      <c r="CM259" s="165">
        <v>65</v>
      </c>
      <c r="CN259" s="165">
        <v>60</v>
      </c>
      <c r="CO259" s="165">
        <v>60</v>
      </c>
      <c r="CP259" s="165">
        <v>58</v>
      </c>
      <c r="CQ259" s="165">
        <v>58</v>
      </c>
      <c r="CR259" s="165">
        <v>58</v>
      </c>
      <c r="CS259" s="165">
        <v>60</v>
      </c>
      <c r="CT259" s="165">
        <v>60</v>
      </c>
      <c r="CU259" s="165">
        <v>65</v>
      </c>
      <c r="CV259" s="165">
        <v>65</v>
      </c>
      <c r="CW259" s="165">
        <v>65</v>
      </c>
      <c r="CX259" s="165">
        <v>65</v>
      </c>
      <c r="CY259" s="165">
        <v>65</v>
      </c>
      <c r="CZ259" s="165">
        <v>60</v>
      </c>
      <c r="DA259" s="165">
        <v>60</v>
      </c>
      <c r="DB259" s="165">
        <v>58</v>
      </c>
      <c r="DC259" s="165">
        <v>58</v>
      </c>
      <c r="DD259" s="165">
        <v>58</v>
      </c>
      <c r="DE259" s="165">
        <v>60</v>
      </c>
      <c r="DF259" s="165">
        <v>60</v>
      </c>
      <c r="DG259" s="165">
        <v>65</v>
      </c>
      <c r="DH259" s="165">
        <v>65</v>
      </c>
      <c r="DI259" s="165">
        <v>65</v>
      </c>
      <c r="DJ259" s="165">
        <v>65</v>
      </c>
      <c r="DK259" s="165">
        <v>65</v>
      </c>
      <c r="DL259" s="165">
        <v>60</v>
      </c>
      <c r="DM259" s="165">
        <v>60</v>
      </c>
      <c r="DN259" s="165">
        <v>58</v>
      </c>
      <c r="DO259" s="165">
        <v>58</v>
      </c>
      <c r="DP259" s="165">
        <v>58</v>
      </c>
      <c r="DQ259" s="165">
        <v>60</v>
      </c>
      <c r="DR259" s="165">
        <v>60</v>
      </c>
      <c r="DS259" s="165">
        <v>65</v>
      </c>
      <c r="DT259" s="165">
        <v>65</v>
      </c>
      <c r="DU259" s="165">
        <v>65</v>
      </c>
      <c r="DV259" s="165">
        <v>65</v>
      </c>
      <c r="DW259" s="165">
        <v>65</v>
      </c>
      <c r="DX259" s="165">
        <v>60</v>
      </c>
      <c r="DY259" s="165">
        <v>60</v>
      </c>
      <c r="DZ259" s="165">
        <v>58</v>
      </c>
      <c r="EA259" s="165">
        <v>58</v>
      </c>
      <c r="EB259" s="165">
        <v>58</v>
      </c>
      <c r="EC259" s="165">
        <v>60</v>
      </c>
      <c r="ED259" s="165">
        <v>60</v>
      </c>
      <c r="EE259" s="165">
        <v>65</v>
      </c>
      <c r="EF259" s="165">
        <v>65</v>
      </c>
      <c r="EG259" s="165">
        <v>65</v>
      </c>
      <c r="EH259" s="165">
        <v>65</v>
      </c>
      <c r="EI259" s="165">
        <v>65</v>
      </c>
      <c r="EJ259" s="165">
        <v>60</v>
      </c>
      <c r="EK259" s="165">
        <v>60</v>
      </c>
      <c r="EL259" s="165">
        <v>58</v>
      </c>
      <c r="EM259" s="165">
        <v>58</v>
      </c>
      <c r="EN259" s="165">
        <v>58</v>
      </c>
      <c r="EO259" s="165">
        <v>60</v>
      </c>
      <c r="EP259" s="165">
        <v>60</v>
      </c>
      <c r="EQ259" s="165">
        <v>65</v>
      </c>
      <c r="ER259" s="165">
        <v>65</v>
      </c>
      <c r="ES259" s="165">
        <v>65</v>
      </c>
      <c r="ET259" s="165">
        <v>65</v>
      </c>
      <c r="EU259" s="165">
        <v>65</v>
      </c>
      <c r="EV259" s="165">
        <v>60</v>
      </c>
      <c r="EW259" s="165">
        <v>60</v>
      </c>
      <c r="EX259" s="165">
        <v>58</v>
      </c>
      <c r="EY259" s="165">
        <v>58</v>
      </c>
      <c r="EZ259" s="165">
        <v>58</v>
      </c>
      <c r="FA259" s="165">
        <v>60</v>
      </c>
      <c r="FB259" s="165">
        <v>60</v>
      </c>
      <c r="FC259" s="165">
        <v>65</v>
      </c>
      <c r="FD259" s="165">
        <v>65</v>
      </c>
      <c r="FE259" s="165">
        <v>65</v>
      </c>
      <c r="FF259" s="165">
        <v>65</v>
      </c>
      <c r="FG259" s="165">
        <v>65</v>
      </c>
      <c r="FH259" s="165">
        <v>60</v>
      </c>
      <c r="FI259" s="165">
        <v>60</v>
      </c>
      <c r="FJ259" s="165">
        <v>58</v>
      </c>
      <c r="FK259" s="165">
        <v>58</v>
      </c>
      <c r="FL259" s="165">
        <v>58</v>
      </c>
      <c r="FM259" s="165">
        <v>60</v>
      </c>
      <c r="FN259" s="165">
        <v>60</v>
      </c>
      <c r="FO259" s="165">
        <v>65</v>
      </c>
      <c r="FP259" s="165">
        <v>65</v>
      </c>
      <c r="FQ259" s="165">
        <v>65</v>
      </c>
      <c r="FR259" s="165">
        <v>65</v>
      </c>
      <c r="FS259" s="165">
        <v>65</v>
      </c>
      <c r="FT259" s="165">
        <v>60</v>
      </c>
      <c r="FU259" s="165">
        <v>60</v>
      </c>
      <c r="FV259" s="165">
        <v>58</v>
      </c>
      <c r="FW259" s="165">
        <v>58</v>
      </c>
      <c r="FX259" s="165">
        <v>58</v>
      </c>
      <c r="FY259" s="165">
        <v>60</v>
      </c>
      <c r="FZ259" s="165">
        <v>60</v>
      </c>
      <c r="GA259" s="165">
        <v>65</v>
      </c>
    </row>
    <row r="260" spans="2:183">
      <c r="B260" s="96" t="s">
        <v>9</v>
      </c>
      <c r="C260" s="166" t="s">
        <v>272</v>
      </c>
      <c r="D260" s="167">
        <v>0</v>
      </c>
      <c r="E260" s="168">
        <v>0</v>
      </c>
      <c r="F260" s="168">
        <v>0</v>
      </c>
      <c r="G260" s="168">
        <v>0</v>
      </c>
      <c r="H260" s="168">
        <v>0</v>
      </c>
      <c r="I260" s="168">
        <v>0</v>
      </c>
      <c r="J260" s="168">
        <v>97604.44</v>
      </c>
      <c r="K260" s="168">
        <v>0</v>
      </c>
      <c r="L260" s="168">
        <v>0</v>
      </c>
      <c r="M260" s="168">
        <v>0</v>
      </c>
      <c r="N260" s="168">
        <v>0</v>
      </c>
      <c r="O260" s="168">
        <v>0</v>
      </c>
      <c r="P260" s="168">
        <v>0</v>
      </c>
      <c r="Q260" s="168">
        <v>0</v>
      </c>
      <c r="R260" s="168">
        <v>0</v>
      </c>
      <c r="S260" s="168"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68">
        <v>0</v>
      </c>
      <c r="AG260" s="168">
        <v>0</v>
      </c>
      <c r="AH260" s="168">
        <v>0</v>
      </c>
      <c r="AI260" s="168">
        <v>0</v>
      </c>
      <c r="AJ260" s="168">
        <v>0</v>
      </c>
      <c r="AK260" s="168">
        <v>0</v>
      </c>
      <c r="AL260" s="168">
        <v>0</v>
      </c>
      <c r="AM260" s="168">
        <v>0</v>
      </c>
      <c r="AN260" s="168">
        <v>0</v>
      </c>
      <c r="AO260" s="168">
        <v>0</v>
      </c>
      <c r="AP260" s="168">
        <v>0</v>
      </c>
      <c r="AQ260" s="168">
        <v>0</v>
      </c>
      <c r="AR260" s="168">
        <v>0</v>
      </c>
      <c r="AS260" s="168">
        <v>0</v>
      </c>
      <c r="AT260" s="168">
        <v>0</v>
      </c>
      <c r="AU260" s="168">
        <v>0</v>
      </c>
      <c r="AV260" s="168">
        <v>0</v>
      </c>
      <c r="AW260" s="168">
        <v>0</v>
      </c>
      <c r="AX260" s="168">
        <v>0</v>
      </c>
      <c r="AY260" s="168">
        <v>0</v>
      </c>
      <c r="AZ260" s="168">
        <v>0</v>
      </c>
      <c r="BA260" s="168">
        <v>0</v>
      </c>
      <c r="BB260" s="168">
        <v>0</v>
      </c>
      <c r="BC260" s="168">
        <v>0</v>
      </c>
      <c r="BD260" s="168">
        <v>0</v>
      </c>
      <c r="BE260" s="168">
        <v>0</v>
      </c>
      <c r="BF260" s="168">
        <v>0</v>
      </c>
      <c r="BG260" s="168">
        <v>0</v>
      </c>
      <c r="BH260" s="168">
        <v>0</v>
      </c>
      <c r="BI260" s="168">
        <v>0</v>
      </c>
      <c r="BJ260" s="168">
        <v>0</v>
      </c>
      <c r="BK260" s="168">
        <v>0</v>
      </c>
      <c r="BL260" s="168">
        <v>0</v>
      </c>
      <c r="BM260" s="168">
        <v>0</v>
      </c>
      <c r="BN260" s="168">
        <v>0</v>
      </c>
      <c r="BO260" s="168">
        <v>0</v>
      </c>
      <c r="BP260" s="168">
        <v>0</v>
      </c>
      <c r="BQ260" s="168">
        <v>0</v>
      </c>
      <c r="BR260" s="168">
        <v>0</v>
      </c>
      <c r="BS260" s="168">
        <v>0</v>
      </c>
      <c r="BT260" s="168">
        <v>0</v>
      </c>
      <c r="BU260" s="168">
        <v>0</v>
      </c>
      <c r="BV260" s="168">
        <v>0</v>
      </c>
      <c r="BW260" s="168">
        <v>0</v>
      </c>
      <c r="BX260" s="168">
        <v>0</v>
      </c>
      <c r="BY260" s="168">
        <v>0</v>
      </c>
      <c r="BZ260" s="168">
        <v>0</v>
      </c>
      <c r="CA260" s="168">
        <v>0</v>
      </c>
      <c r="CB260" s="168">
        <v>0</v>
      </c>
      <c r="CC260" s="168">
        <v>0</v>
      </c>
      <c r="CD260" s="168">
        <v>127582.93</v>
      </c>
      <c r="CE260" s="168">
        <v>112942.27</v>
      </c>
      <c r="CF260" s="168">
        <v>0</v>
      </c>
      <c r="CG260" s="168">
        <v>0</v>
      </c>
      <c r="CH260" s="168">
        <v>0</v>
      </c>
      <c r="CI260" s="168">
        <v>0</v>
      </c>
      <c r="CJ260" s="168">
        <v>30179.96</v>
      </c>
      <c r="CK260" s="168">
        <v>42890.92</v>
      </c>
      <c r="CL260" s="168">
        <v>0</v>
      </c>
      <c r="CM260" s="168">
        <v>0</v>
      </c>
      <c r="CN260" s="168">
        <v>0</v>
      </c>
      <c r="CO260" s="168">
        <v>120490.45</v>
      </c>
      <c r="CP260" s="168">
        <v>227976.11</v>
      </c>
      <c r="CQ260" s="168">
        <v>197997.61</v>
      </c>
      <c r="CR260" s="168">
        <v>124655.52</v>
      </c>
      <c r="CS260" s="168">
        <v>24345.41</v>
      </c>
      <c r="CT260" s="168">
        <v>36367.550000000003</v>
      </c>
      <c r="CU260" s="168">
        <v>101018.69</v>
      </c>
      <c r="CV260" s="168">
        <v>169341.98</v>
      </c>
      <c r="CW260" s="168">
        <v>155876.16</v>
      </c>
      <c r="CX260" s="168">
        <v>127219.53</v>
      </c>
      <c r="CY260" s="168">
        <v>153461.34</v>
      </c>
      <c r="CZ260" s="168">
        <v>138867.47</v>
      </c>
      <c r="DA260" s="168">
        <v>174035.66</v>
      </c>
      <c r="DB260" s="168">
        <v>192420.2</v>
      </c>
      <c r="DC260" s="168">
        <v>165801.81</v>
      </c>
      <c r="DD260" s="168">
        <v>141026.54999999999</v>
      </c>
      <c r="DE260" s="168">
        <v>83210.149999999994</v>
      </c>
      <c r="DF260" s="168">
        <v>43528.59</v>
      </c>
      <c r="DG260" s="168">
        <v>86422.34</v>
      </c>
      <c r="DH260" s="168">
        <v>138110.14000000001</v>
      </c>
      <c r="DI260" s="168">
        <v>139326.56</v>
      </c>
      <c r="DJ260" s="168">
        <v>108710.36</v>
      </c>
      <c r="DK260" s="168">
        <v>90983.72</v>
      </c>
      <c r="DL260" s="168">
        <v>117632.23</v>
      </c>
      <c r="DM260" s="168">
        <v>176448.89</v>
      </c>
      <c r="DN260" s="168">
        <v>172899.31</v>
      </c>
      <c r="DO260" s="168">
        <v>180568.22</v>
      </c>
      <c r="DP260" s="168">
        <v>132832.66</v>
      </c>
      <c r="DQ260" s="168">
        <v>68332.399999999994</v>
      </c>
      <c r="DR260" s="168">
        <v>47586.16</v>
      </c>
      <c r="DS260" s="168">
        <v>78855.88</v>
      </c>
      <c r="DT260" s="168">
        <v>138110.16</v>
      </c>
      <c r="DU260" s="168">
        <v>116916.93</v>
      </c>
      <c r="DV260" s="168">
        <v>110842.56</v>
      </c>
      <c r="DW260" s="168">
        <v>81617.75</v>
      </c>
      <c r="DX260" s="168">
        <v>111343.78</v>
      </c>
      <c r="DY260" s="168">
        <v>154861.82999999999</v>
      </c>
      <c r="DZ260" s="168">
        <v>156864.28</v>
      </c>
      <c r="EA260" s="168">
        <v>174990.8</v>
      </c>
      <c r="EB260" s="168">
        <v>111581.41</v>
      </c>
      <c r="EC260" s="168">
        <v>59545.66</v>
      </c>
      <c r="ED260" s="168">
        <v>43042.21</v>
      </c>
      <c r="EE260" s="168">
        <v>52389.33</v>
      </c>
      <c r="EF260" s="168">
        <v>121474.7</v>
      </c>
      <c r="EG260" s="168">
        <v>122394.12</v>
      </c>
      <c r="EH260" s="168">
        <v>91652.73</v>
      </c>
      <c r="EI260" s="168">
        <v>42815.87</v>
      </c>
      <c r="EJ260" s="168">
        <v>65561.84</v>
      </c>
      <c r="EK260" s="168">
        <v>127165.11</v>
      </c>
      <c r="EL260" s="168">
        <v>165927.53</v>
      </c>
      <c r="EM260" s="168">
        <v>151984.04999999999</v>
      </c>
      <c r="EN260" s="168">
        <v>118905.92</v>
      </c>
      <c r="EO260" s="168">
        <v>21640.37</v>
      </c>
      <c r="EP260" s="168">
        <v>19616.25</v>
      </c>
      <c r="EQ260" s="168">
        <v>55734.31</v>
      </c>
      <c r="ER260" s="168">
        <v>120136.69</v>
      </c>
      <c r="ES260" s="168">
        <v>105046.73</v>
      </c>
      <c r="ET260" s="168">
        <v>104696.37</v>
      </c>
      <c r="EU260" s="168">
        <v>39470.879999999997</v>
      </c>
      <c r="EV260" s="168">
        <v>68658.880000000005</v>
      </c>
      <c r="EW260" s="168">
        <v>125184.96000000001</v>
      </c>
      <c r="EX260" s="168">
        <v>163138.82999999999</v>
      </c>
      <c r="EY260" s="168">
        <v>146978.07999999999</v>
      </c>
      <c r="EZ260" s="168">
        <v>109989.74</v>
      </c>
      <c r="FA260" s="168">
        <v>16230.28</v>
      </c>
      <c r="FB260" s="168">
        <v>18891.349999999999</v>
      </c>
      <c r="FC260" s="168">
        <v>59873.52</v>
      </c>
      <c r="FD260" s="168">
        <v>120457.71</v>
      </c>
      <c r="FE260" s="168">
        <v>108900.84</v>
      </c>
      <c r="FF260" s="168">
        <v>101018.69</v>
      </c>
      <c r="FG260" s="168">
        <v>33449.9</v>
      </c>
      <c r="FH260" s="168">
        <v>68658.880000000005</v>
      </c>
      <c r="FI260" s="168">
        <v>132964.31</v>
      </c>
      <c r="FJ260" s="168">
        <v>164533.16</v>
      </c>
      <c r="FK260" s="168">
        <v>143492.20000000001</v>
      </c>
      <c r="FL260" s="168">
        <v>102484.66</v>
      </c>
      <c r="FM260" s="168">
        <v>18935.32</v>
      </c>
      <c r="FN260" s="168">
        <v>16813.93</v>
      </c>
      <c r="FO260" s="168">
        <v>53183.54</v>
      </c>
      <c r="FP260" s="168">
        <v>110395.09</v>
      </c>
      <c r="FQ260" s="168">
        <v>112112.34</v>
      </c>
      <c r="FR260" s="168">
        <v>112305.77</v>
      </c>
      <c r="FS260" s="168">
        <v>35456.89</v>
      </c>
      <c r="FT260" s="168">
        <v>55186.95</v>
      </c>
      <c r="FU260" s="168">
        <v>142971.64000000001</v>
      </c>
      <c r="FV260" s="168">
        <v>147103.81</v>
      </c>
      <c r="FW260" s="168">
        <v>154772.73000000001</v>
      </c>
      <c r="FX260" s="168">
        <v>97612.83</v>
      </c>
      <c r="FY260" s="168">
        <v>41539.11</v>
      </c>
      <c r="FZ260" s="168">
        <v>43475.29</v>
      </c>
      <c r="GA260" s="168">
        <v>58535.519999999997</v>
      </c>
    </row>
    <row r="261" spans="2:183">
      <c r="B261" s="96" t="s">
        <v>9</v>
      </c>
      <c r="C261" s="166" t="s">
        <v>36</v>
      </c>
      <c r="D261" s="169">
        <v>0</v>
      </c>
      <c r="E261" s="170">
        <v>0</v>
      </c>
      <c r="F261" s="170">
        <v>0</v>
      </c>
      <c r="G261" s="170">
        <v>0</v>
      </c>
      <c r="H261" s="170">
        <v>0</v>
      </c>
      <c r="I261" s="170">
        <v>0</v>
      </c>
      <c r="J261" s="170">
        <v>8120</v>
      </c>
      <c r="K261" s="170">
        <v>0</v>
      </c>
      <c r="L261" s="170">
        <v>0</v>
      </c>
      <c r="M261" s="170">
        <v>0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170">
        <v>0</v>
      </c>
      <c r="V261" s="170">
        <v>0</v>
      </c>
      <c r="W261" s="170">
        <v>0</v>
      </c>
      <c r="X261" s="170">
        <v>0</v>
      </c>
      <c r="Y261" s="170">
        <v>0</v>
      </c>
      <c r="Z261" s="170">
        <v>0</v>
      </c>
      <c r="AA261" s="170">
        <v>0</v>
      </c>
      <c r="AB261" s="170">
        <v>0</v>
      </c>
      <c r="AC261" s="170">
        <v>0</v>
      </c>
      <c r="AD261" s="170">
        <v>0</v>
      </c>
      <c r="AE261" s="170">
        <v>0</v>
      </c>
      <c r="AF261" s="170">
        <v>0</v>
      </c>
      <c r="AG261" s="170">
        <v>0</v>
      </c>
      <c r="AH261" s="170">
        <v>0</v>
      </c>
      <c r="AI261" s="170">
        <v>0</v>
      </c>
      <c r="AJ261" s="170">
        <v>0</v>
      </c>
      <c r="AK261" s="170">
        <v>0</v>
      </c>
      <c r="AL261" s="170">
        <v>0</v>
      </c>
      <c r="AM261" s="170">
        <v>0</v>
      </c>
      <c r="AN261" s="170">
        <v>0</v>
      </c>
      <c r="AO261" s="170">
        <v>0</v>
      </c>
      <c r="AP261" s="170">
        <v>0</v>
      </c>
      <c r="AQ261" s="170">
        <v>0</v>
      </c>
      <c r="AR261" s="170">
        <v>0</v>
      </c>
      <c r="AS261" s="170">
        <v>0</v>
      </c>
      <c r="AT261" s="170">
        <v>0</v>
      </c>
      <c r="AU261" s="170">
        <v>0</v>
      </c>
      <c r="AV261" s="170">
        <v>0</v>
      </c>
      <c r="AW261" s="170">
        <v>0</v>
      </c>
      <c r="AX261" s="170">
        <v>0</v>
      </c>
      <c r="AY261" s="170">
        <v>0</v>
      </c>
      <c r="AZ261" s="170">
        <v>0</v>
      </c>
      <c r="BA261" s="170">
        <v>0</v>
      </c>
      <c r="BB261" s="170">
        <v>0</v>
      </c>
      <c r="BC261" s="170">
        <v>0</v>
      </c>
      <c r="BD261" s="170">
        <v>0</v>
      </c>
      <c r="BE261" s="170">
        <v>0</v>
      </c>
      <c r="BF261" s="170">
        <v>0</v>
      </c>
      <c r="BG261" s="170">
        <v>0</v>
      </c>
      <c r="BH261" s="170">
        <v>0</v>
      </c>
      <c r="BI261" s="170">
        <v>0</v>
      </c>
      <c r="BJ261" s="170">
        <v>0</v>
      </c>
      <c r="BK261" s="170">
        <v>0</v>
      </c>
      <c r="BL261" s="170">
        <v>0</v>
      </c>
      <c r="BM261" s="170">
        <v>0</v>
      </c>
      <c r="BN261" s="170">
        <v>0</v>
      </c>
      <c r="BO261" s="170">
        <v>0</v>
      </c>
      <c r="BP261" s="170">
        <v>0</v>
      </c>
      <c r="BQ261" s="170">
        <v>0</v>
      </c>
      <c r="BR261" s="170">
        <v>0</v>
      </c>
      <c r="BS261" s="170">
        <v>0</v>
      </c>
      <c r="BT261" s="170">
        <v>0</v>
      </c>
      <c r="BU261" s="170">
        <v>0</v>
      </c>
      <c r="BV261" s="170">
        <v>0</v>
      </c>
      <c r="BW261" s="170">
        <v>0</v>
      </c>
      <c r="BX261" s="170">
        <v>0</v>
      </c>
      <c r="BY261" s="170">
        <v>0</v>
      </c>
      <c r="BZ261" s="170">
        <v>0</v>
      </c>
      <c r="CA261" s="170">
        <v>0</v>
      </c>
      <c r="CB261" s="170">
        <v>0</v>
      </c>
      <c r="CC261" s="170">
        <v>0</v>
      </c>
      <c r="CD261" s="170">
        <v>10614</v>
      </c>
      <c r="CE261" s="170">
        <v>9396</v>
      </c>
      <c r="CF261" s="170">
        <v>0</v>
      </c>
      <c r="CG261" s="170">
        <v>0</v>
      </c>
      <c r="CH261" s="170">
        <v>0</v>
      </c>
      <c r="CI261" s="170">
        <v>0</v>
      </c>
      <c r="CJ261" s="170">
        <v>2470</v>
      </c>
      <c r="CK261" s="170">
        <v>3515</v>
      </c>
      <c r="CL261" s="170">
        <v>0</v>
      </c>
      <c r="CM261" s="170">
        <v>0</v>
      </c>
      <c r="CN261" s="170">
        <v>0</v>
      </c>
      <c r="CO261" s="170">
        <v>9860</v>
      </c>
      <c r="CP261" s="170">
        <v>18966</v>
      </c>
      <c r="CQ261" s="170">
        <v>16472</v>
      </c>
      <c r="CR261" s="170">
        <v>10274</v>
      </c>
      <c r="CS261" s="170">
        <v>1980</v>
      </c>
      <c r="CT261" s="170">
        <v>2940</v>
      </c>
      <c r="CU261" s="170">
        <v>8305</v>
      </c>
      <c r="CV261" s="170">
        <v>13870</v>
      </c>
      <c r="CW261" s="170">
        <v>12760</v>
      </c>
      <c r="CX261" s="170">
        <v>10452</v>
      </c>
      <c r="CY261" s="170">
        <v>12560</v>
      </c>
      <c r="CZ261" s="170">
        <v>11270</v>
      </c>
      <c r="DA261" s="170">
        <v>14290</v>
      </c>
      <c r="DB261" s="170">
        <v>16008</v>
      </c>
      <c r="DC261" s="170">
        <v>13788</v>
      </c>
      <c r="DD261" s="170">
        <v>11670</v>
      </c>
      <c r="DE261" s="170">
        <v>6710</v>
      </c>
      <c r="DF261" s="170">
        <v>3560</v>
      </c>
      <c r="DG261" s="170">
        <v>7100</v>
      </c>
      <c r="DH261" s="170">
        <v>11305</v>
      </c>
      <c r="DI261" s="170">
        <v>11410</v>
      </c>
      <c r="DJ261" s="170">
        <v>8935</v>
      </c>
      <c r="DK261" s="170">
        <v>7480</v>
      </c>
      <c r="DL261" s="170">
        <v>9450</v>
      </c>
      <c r="DM261" s="170">
        <v>14480</v>
      </c>
      <c r="DN261" s="170">
        <v>14384</v>
      </c>
      <c r="DO261" s="170">
        <v>15022</v>
      </c>
      <c r="DP261" s="170">
        <v>10994</v>
      </c>
      <c r="DQ261" s="170">
        <v>5500</v>
      </c>
      <c r="DR261" s="170">
        <v>3890</v>
      </c>
      <c r="DS261" s="170">
        <v>6480</v>
      </c>
      <c r="DT261" s="170">
        <v>11305</v>
      </c>
      <c r="DU261" s="170">
        <v>9570</v>
      </c>
      <c r="DV261" s="170">
        <v>9110</v>
      </c>
      <c r="DW261" s="170">
        <v>6710</v>
      </c>
      <c r="DX261" s="170">
        <v>8932</v>
      </c>
      <c r="DY261" s="170">
        <v>12740</v>
      </c>
      <c r="DZ261" s="170">
        <v>13050</v>
      </c>
      <c r="EA261" s="170">
        <v>14558</v>
      </c>
      <c r="EB261" s="170">
        <v>9192</v>
      </c>
      <c r="EC261" s="170">
        <v>4800</v>
      </c>
      <c r="ED261" s="170">
        <v>3510</v>
      </c>
      <c r="EE261" s="170">
        <v>4305</v>
      </c>
      <c r="EF261" s="170">
        <v>9945</v>
      </c>
      <c r="EG261" s="170">
        <v>10020</v>
      </c>
      <c r="EH261" s="170">
        <v>7535</v>
      </c>
      <c r="EI261" s="170">
        <v>3520</v>
      </c>
      <c r="EJ261" s="170">
        <v>5242</v>
      </c>
      <c r="EK261" s="170">
        <v>10430</v>
      </c>
      <c r="EL261" s="170">
        <v>13804</v>
      </c>
      <c r="EM261" s="170">
        <v>12644</v>
      </c>
      <c r="EN261" s="170">
        <v>9790</v>
      </c>
      <c r="EO261" s="170">
        <v>1760</v>
      </c>
      <c r="EP261" s="170">
        <v>1610</v>
      </c>
      <c r="EQ261" s="170">
        <v>4580</v>
      </c>
      <c r="ER261" s="170">
        <v>9835</v>
      </c>
      <c r="ES261" s="170">
        <v>8600</v>
      </c>
      <c r="ET261" s="170">
        <v>8605</v>
      </c>
      <c r="EU261" s="170">
        <v>3245</v>
      </c>
      <c r="EV261" s="170">
        <v>5490</v>
      </c>
      <c r="EW261" s="170">
        <v>10270</v>
      </c>
      <c r="EX261" s="170">
        <v>13572</v>
      </c>
      <c r="EY261" s="170">
        <v>12222</v>
      </c>
      <c r="EZ261" s="170">
        <v>9122</v>
      </c>
      <c r="FA261" s="170">
        <v>1320</v>
      </c>
      <c r="FB261" s="170">
        <v>1550</v>
      </c>
      <c r="FC261" s="170">
        <v>4920</v>
      </c>
      <c r="FD261" s="170">
        <v>9857</v>
      </c>
      <c r="FE261" s="170">
        <v>8916</v>
      </c>
      <c r="FF261" s="170">
        <v>8305</v>
      </c>
      <c r="FG261" s="170">
        <v>2750</v>
      </c>
      <c r="FH261" s="170">
        <v>5490</v>
      </c>
      <c r="FI261" s="170">
        <v>10910</v>
      </c>
      <c r="FJ261" s="170">
        <v>13688</v>
      </c>
      <c r="FK261" s="170">
        <v>11932</v>
      </c>
      <c r="FL261" s="170">
        <v>8526</v>
      </c>
      <c r="FM261" s="170">
        <v>1540</v>
      </c>
      <c r="FN261" s="170">
        <v>1380</v>
      </c>
      <c r="FO261" s="170">
        <v>4370</v>
      </c>
      <c r="FP261" s="170">
        <v>9035</v>
      </c>
      <c r="FQ261" s="170">
        <v>9180</v>
      </c>
      <c r="FR261" s="170">
        <v>9230</v>
      </c>
      <c r="FS261" s="170">
        <v>2915</v>
      </c>
      <c r="FT261" s="170">
        <v>4410</v>
      </c>
      <c r="FU261" s="170">
        <v>11750</v>
      </c>
      <c r="FV261" s="170">
        <v>12238</v>
      </c>
      <c r="FW261" s="170">
        <v>12876</v>
      </c>
      <c r="FX261" s="170">
        <v>8098</v>
      </c>
      <c r="FY261" s="170">
        <v>3370</v>
      </c>
      <c r="FZ261" s="170">
        <v>3540</v>
      </c>
      <c r="GA261" s="170">
        <v>4810</v>
      </c>
    </row>
    <row r="262" spans="2:183" s="41" customFormat="1">
      <c r="B262" s="171" t="s">
        <v>9</v>
      </c>
      <c r="C262" s="172" t="s">
        <v>95</v>
      </c>
      <c r="D262" s="83">
        <v>0</v>
      </c>
      <c r="E262" s="84">
        <v>0</v>
      </c>
      <c r="F262" s="84">
        <v>0</v>
      </c>
      <c r="G262" s="84">
        <v>0</v>
      </c>
      <c r="H262" s="84">
        <v>0</v>
      </c>
      <c r="I262" s="84">
        <v>0</v>
      </c>
      <c r="J262" s="84">
        <v>0.18817204301075269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  <c r="V262" s="84">
        <v>0</v>
      </c>
      <c r="W262" s="84">
        <v>0</v>
      </c>
      <c r="X262" s="84">
        <v>0</v>
      </c>
      <c r="Y262" s="84">
        <v>0</v>
      </c>
      <c r="Z262" s="84">
        <v>0</v>
      </c>
      <c r="AA262" s="84">
        <v>0</v>
      </c>
      <c r="AB262" s="84">
        <v>0</v>
      </c>
      <c r="AC262" s="84">
        <v>0</v>
      </c>
      <c r="AD262" s="84">
        <v>0</v>
      </c>
      <c r="AE262" s="84">
        <v>0</v>
      </c>
      <c r="AF262" s="84">
        <v>0</v>
      </c>
      <c r="AG262" s="84">
        <v>0</v>
      </c>
      <c r="AH262" s="84">
        <v>0</v>
      </c>
      <c r="AI262" s="84">
        <v>0</v>
      </c>
      <c r="AJ262" s="84">
        <v>0</v>
      </c>
      <c r="AK262" s="84">
        <v>0</v>
      </c>
      <c r="AL262" s="84">
        <v>0</v>
      </c>
      <c r="AM262" s="84">
        <v>0</v>
      </c>
      <c r="AN262" s="84">
        <v>0</v>
      </c>
      <c r="AO262" s="84">
        <v>0</v>
      </c>
      <c r="AP262" s="84">
        <v>0</v>
      </c>
      <c r="AQ262" s="84">
        <v>0</v>
      </c>
      <c r="AR262" s="84">
        <v>0</v>
      </c>
      <c r="AS262" s="84">
        <v>0</v>
      </c>
      <c r="AT262" s="84">
        <v>0</v>
      </c>
      <c r="AU262" s="84">
        <v>0</v>
      </c>
      <c r="AV262" s="84">
        <v>0</v>
      </c>
      <c r="AW262" s="84">
        <v>0</v>
      </c>
      <c r="AX262" s="84">
        <v>0</v>
      </c>
      <c r="AY262" s="84">
        <v>0</v>
      </c>
      <c r="AZ262" s="84">
        <v>0</v>
      </c>
      <c r="BA262" s="84">
        <v>0</v>
      </c>
      <c r="BB262" s="84">
        <v>0</v>
      </c>
      <c r="BC262" s="84">
        <v>0</v>
      </c>
      <c r="BD262" s="84">
        <v>0</v>
      </c>
      <c r="BE262" s="84">
        <v>0</v>
      </c>
      <c r="BF262" s="84">
        <v>0</v>
      </c>
      <c r="BG262" s="84">
        <v>0</v>
      </c>
      <c r="BH262" s="84">
        <v>0</v>
      </c>
      <c r="BI262" s="84">
        <v>0</v>
      </c>
      <c r="BJ262" s="84">
        <v>0</v>
      </c>
      <c r="BK262" s="84">
        <v>0</v>
      </c>
      <c r="BL262" s="84">
        <v>0</v>
      </c>
      <c r="BM262" s="84">
        <v>0</v>
      </c>
      <c r="BN262" s="84">
        <v>0</v>
      </c>
      <c r="BO262" s="84">
        <v>0</v>
      </c>
      <c r="BP262" s="84">
        <v>0</v>
      </c>
      <c r="BQ262" s="84">
        <v>0</v>
      </c>
      <c r="BR262" s="84">
        <v>0</v>
      </c>
      <c r="BS262" s="84">
        <v>0</v>
      </c>
      <c r="BT262" s="84">
        <v>0</v>
      </c>
      <c r="BU262" s="84">
        <v>0</v>
      </c>
      <c r="BV262" s="84">
        <v>0</v>
      </c>
      <c r="BW262" s="84">
        <v>0</v>
      </c>
      <c r="BX262" s="84">
        <v>0</v>
      </c>
      <c r="BY262" s="84">
        <v>0</v>
      </c>
      <c r="BZ262" s="84">
        <v>0</v>
      </c>
      <c r="CA262" s="84">
        <v>0</v>
      </c>
      <c r="CB262" s="84">
        <v>0</v>
      </c>
      <c r="CC262" s="84">
        <v>0</v>
      </c>
      <c r="CD262" s="84">
        <v>0.24596774193548387</v>
      </c>
      <c r="CE262" s="84">
        <v>0.21774193548387097</v>
      </c>
      <c r="CF262" s="84">
        <v>0</v>
      </c>
      <c r="CG262" s="84">
        <v>0</v>
      </c>
      <c r="CH262" s="84">
        <v>0</v>
      </c>
      <c r="CI262" s="84">
        <v>0</v>
      </c>
      <c r="CJ262" s="84">
        <v>5.1075268817204304E-2</v>
      </c>
      <c r="CK262" s="84">
        <v>7.7696728558797529E-2</v>
      </c>
      <c r="CL262" s="84">
        <v>0</v>
      </c>
      <c r="CM262" s="84">
        <v>0</v>
      </c>
      <c r="CN262" s="84">
        <v>0</v>
      </c>
      <c r="CO262" s="84">
        <v>0.22824074074074074</v>
      </c>
      <c r="CP262" s="84">
        <v>0.43951612903225806</v>
      </c>
      <c r="CQ262" s="84">
        <v>0.38172043010752688</v>
      </c>
      <c r="CR262" s="84">
        <v>0.24602490421455939</v>
      </c>
      <c r="CS262" s="84">
        <v>4.4354838709677422E-2</v>
      </c>
      <c r="CT262" s="84">
        <v>6.805555555555555E-2</v>
      </c>
      <c r="CU262" s="84">
        <v>0.1717328370554177</v>
      </c>
      <c r="CV262" s="84">
        <v>0.28680727874276263</v>
      </c>
      <c r="CW262" s="84">
        <v>0.29212454212454214</v>
      </c>
      <c r="CX262" s="84">
        <v>0.21612903225806451</v>
      </c>
      <c r="CY262" s="84">
        <v>0.26837606837606837</v>
      </c>
      <c r="CZ262" s="84">
        <v>0.25246415770609321</v>
      </c>
      <c r="DA262" s="84">
        <v>0.33078703703703705</v>
      </c>
      <c r="DB262" s="84">
        <v>0.37096774193548387</v>
      </c>
      <c r="DC262" s="84">
        <v>0.31952169076751946</v>
      </c>
      <c r="DD262" s="84">
        <v>0.27945402298850575</v>
      </c>
      <c r="DE262" s="84">
        <v>0.15031362007168458</v>
      </c>
      <c r="DF262" s="84">
        <v>8.2407407407407401E-2</v>
      </c>
      <c r="DG262" s="84">
        <v>0.14681555004135649</v>
      </c>
      <c r="DH262" s="84">
        <v>0.23376757650951199</v>
      </c>
      <c r="DI262" s="84">
        <v>0.26121794871794873</v>
      </c>
      <c r="DJ262" s="84">
        <v>0.18476013234077751</v>
      </c>
      <c r="DK262" s="84">
        <v>0.15982905982905982</v>
      </c>
      <c r="DL262" s="84">
        <v>0.21169354838709678</v>
      </c>
      <c r="DM262" s="84">
        <v>0.3351851851851852</v>
      </c>
      <c r="DN262" s="84">
        <v>0.33333333333333331</v>
      </c>
      <c r="DO262" s="84">
        <v>0.3481182795698925</v>
      </c>
      <c r="DP262" s="84">
        <v>0.26326628352490422</v>
      </c>
      <c r="DQ262" s="84">
        <v>0.1232078853046595</v>
      </c>
      <c r="DR262" s="84">
        <v>9.0046296296296291E-2</v>
      </c>
      <c r="DS262" s="84">
        <v>0.13399503722084366</v>
      </c>
      <c r="DT262" s="84">
        <v>0.23376757650951199</v>
      </c>
      <c r="DU262" s="84">
        <v>0.21909340659340659</v>
      </c>
      <c r="DV262" s="84">
        <v>0.18837882547559967</v>
      </c>
      <c r="DW262" s="84">
        <v>0.14337606837606837</v>
      </c>
      <c r="DX262" s="84">
        <v>0.20008960573476703</v>
      </c>
      <c r="DY262" s="84">
        <v>0.2949074074074074</v>
      </c>
      <c r="DZ262" s="84">
        <v>0.30241935483870969</v>
      </c>
      <c r="EA262" s="84">
        <v>0.33736559139784944</v>
      </c>
      <c r="EB262" s="84">
        <v>0.22011494252873562</v>
      </c>
      <c r="EC262" s="84">
        <v>0.10752688172043011</v>
      </c>
      <c r="ED262" s="84">
        <v>8.1250000000000003E-2</v>
      </c>
      <c r="EE262" s="84">
        <v>8.9019851116625304E-2</v>
      </c>
      <c r="EF262" s="84">
        <v>0.20564516129032259</v>
      </c>
      <c r="EG262" s="84">
        <v>0.22148541114058357</v>
      </c>
      <c r="EH262" s="84">
        <v>0.15581058726220018</v>
      </c>
      <c r="EI262" s="84">
        <v>7.521367521367521E-2</v>
      </c>
      <c r="EJ262" s="84">
        <v>0.11742831541218637</v>
      </c>
      <c r="EK262" s="84">
        <v>0.2414351851851852</v>
      </c>
      <c r="EL262" s="84">
        <v>0.31989247311827956</v>
      </c>
      <c r="EM262" s="84">
        <v>0.29301075268817206</v>
      </c>
      <c r="EN262" s="84">
        <v>0.23443486590038315</v>
      </c>
      <c r="EO262" s="84">
        <v>3.9426523297491037E-2</v>
      </c>
      <c r="EP262" s="84">
        <v>3.726851851851852E-2</v>
      </c>
      <c r="EQ262" s="84">
        <v>9.4706368899917293E-2</v>
      </c>
      <c r="ER262" s="84">
        <v>0.20337055417700578</v>
      </c>
      <c r="ES262" s="84">
        <v>0.19688644688644688</v>
      </c>
      <c r="ET262" s="84">
        <v>0.17793631100082713</v>
      </c>
      <c r="EU262" s="84">
        <v>6.9337606837606841E-2</v>
      </c>
      <c r="EV262" s="84">
        <v>0.12298387096774194</v>
      </c>
      <c r="EW262" s="84">
        <v>0.23773148148148149</v>
      </c>
      <c r="EX262" s="84">
        <v>0.31451612903225806</v>
      </c>
      <c r="EY262" s="84">
        <v>0.28323136818687428</v>
      </c>
      <c r="EZ262" s="84">
        <v>0.21843869731800766</v>
      </c>
      <c r="FA262" s="84">
        <v>2.9569892473118281E-2</v>
      </c>
      <c r="FB262" s="84">
        <v>3.5879629629629629E-2</v>
      </c>
      <c r="FC262" s="84">
        <v>0.10173697270471464</v>
      </c>
      <c r="FD262" s="84">
        <v>0.20382547559966915</v>
      </c>
      <c r="FE262" s="84">
        <v>0.20412087912087912</v>
      </c>
      <c r="FF262" s="84">
        <v>0.1717328370554177</v>
      </c>
      <c r="FG262" s="84">
        <v>5.876068376068376E-2</v>
      </c>
      <c r="FH262" s="84">
        <v>0.12298387096774194</v>
      </c>
      <c r="FI262" s="84">
        <v>0.25254629629629627</v>
      </c>
      <c r="FJ262" s="84">
        <v>0.31720430107526881</v>
      </c>
      <c r="FK262" s="84">
        <v>0.2765109380793474</v>
      </c>
      <c r="FL262" s="84">
        <v>0.20416666666666666</v>
      </c>
      <c r="FM262" s="84">
        <v>3.4498207885304659E-2</v>
      </c>
      <c r="FN262" s="84">
        <v>3.1944444444444442E-2</v>
      </c>
      <c r="FO262" s="84">
        <v>9.0363937138130693E-2</v>
      </c>
      <c r="FP262" s="84">
        <v>0.18682795698924731</v>
      </c>
      <c r="FQ262" s="84">
        <v>0.21016483516483517</v>
      </c>
      <c r="FR262" s="84">
        <v>0.19086021505376344</v>
      </c>
      <c r="FS262" s="84">
        <v>6.2286324786324787E-2</v>
      </c>
      <c r="FT262" s="84">
        <v>9.8790322580645157E-2</v>
      </c>
      <c r="FU262" s="84">
        <v>0.27199074074074076</v>
      </c>
      <c r="FV262" s="84">
        <v>0.28360215053763443</v>
      </c>
      <c r="FW262" s="84">
        <v>0.29838709677419356</v>
      </c>
      <c r="FX262" s="84">
        <v>0.19391762452107281</v>
      </c>
      <c r="FY262" s="84">
        <v>7.5492831541218636E-2</v>
      </c>
      <c r="FZ262" s="84">
        <v>8.1944444444444445E-2</v>
      </c>
      <c r="GA262" s="84">
        <v>9.9462365591397844E-2</v>
      </c>
    </row>
    <row r="263" spans="2:183">
      <c r="B263" s="96" t="s">
        <v>9</v>
      </c>
      <c r="C263" s="166" t="s">
        <v>268</v>
      </c>
      <c r="D263" s="169">
        <v>0</v>
      </c>
      <c r="E263" s="170">
        <v>0</v>
      </c>
      <c r="F263" s="170">
        <v>0</v>
      </c>
      <c r="G263" s="170">
        <v>0</v>
      </c>
      <c r="H263" s="170">
        <v>0</v>
      </c>
      <c r="I263" s="170">
        <v>0</v>
      </c>
      <c r="J263" s="170">
        <v>97604.44</v>
      </c>
      <c r="K263" s="170">
        <v>0</v>
      </c>
      <c r="L263" s="170">
        <v>0</v>
      </c>
      <c r="M263" s="170">
        <v>0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170">
        <v>0</v>
      </c>
      <c r="V263" s="170">
        <v>0</v>
      </c>
      <c r="W263" s="170">
        <v>0</v>
      </c>
      <c r="X263" s="170">
        <v>0</v>
      </c>
      <c r="Y263" s="170">
        <v>0</v>
      </c>
      <c r="Z263" s="170">
        <v>0</v>
      </c>
      <c r="AA263" s="170">
        <v>0</v>
      </c>
      <c r="AB263" s="170">
        <v>0</v>
      </c>
      <c r="AC263" s="170">
        <v>0</v>
      </c>
      <c r="AD263" s="170">
        <v>0</v>
      </c>
      <c r="AE263" s="170">
        <v>0</v>
      </c>
      <c r="AF263" s="170">
        <v>0</v>
      </c>
      <c r="AG263" s="170">
        <v>0</v>
      </c>
      <c r="AH263" s="170">
        <v>0</v>
      </c>
      <c r="AI263" s="170">
        <v>0</v>
      </c>
      <c r="AJ263" s="170">
        <v>0</v>
      </c>
      <c r="AK263" s="170">
        <v>0</v>
      </c>
      <c r="AL263" s="170">
        <v>0</v>
      </c>
      <c r="AM263" s="170">
        <v>0</v>
      </c>
      <c r="AN263" s="170">
        <v>0</v>
      </c>
      <c r="AO263" s="170">
        <v>0</v>
      </c>
      <c r="AP263" s="170">
        <v>0</v>
      </c>
      <c r="AQ263" s="170">
        <v>0</v>
      </c>
      <c r="AR263" s="170">
        <v>0</v>
      </c>
      <c r="AS263" s="170">
        <v>0</v>
      </c>
      <c r="AT263" s="170">
        <v>0</v>
      </c>
      <c r="AU263" s="170">
        <v>0</v>
      </c>
      <c r="AV263" s="170">
        <v>0</v>
      </c>
      <c r="AW263" s="170">
        <v>0</v>
      </c>
      <c r="AX263" s="170">
        <v>0</v>
      </c>
      <c r="AY263" s="170">
        <v>0</v>
      </c>
      <c r="AZ263" s="170">
        <v>0</v>
      </c>
      <c r="BA263" s="170">
        <v>0</v>
      </c>
      <c r="BB263" s="170">
        <v>0</v>
      </c>
      <c r="BC263" s="170">
        <v>0</v>
      </c>
      <c r="BD263" s="170">
        <v>0</v>
      </c>
      <c r="BE263" s="170">
        <v>0</v>
      </c>
      <c r="BF263" s="170">
        <v>0</v>
      </c>
      <c r="BG263" s="170">
        <v>0</v>
      </c>
      <c r="BH263" s="170">
        <v>0</v>
      </c>
      <c r="BI263" s="170">
        <v>0</v>
      </c>
      <c r="BJ263" s="170">
        <v>0</v>
      </c>
      <c r="BK263" s="170">
        <v>0</v>
      </c>
      <c r="BL263" s="170">
        <v>0</v>
      </c>
      <c r="BM263" s="170">
        <v>0</v>
      </c>
      <c r="BN263" s="170">
        <v>0</v>
      </c>
      <c r="BO263" s="170">
        <v>0</v>
      </c>
      <c r="BP263" s="170">
        <v>0</v>
      </c>
      <c r="BQ263" s="170">
        <v>0</v>
      </c>
      <c r="BR263" s="170">
        <v>0</v>
      </c>
      <c r="BS263" s="170">
        <v>0</v>
      </c>
      <c r="BT263" s="170">
        <v>0</v>
      </c>
      <c r="BU263" s="170">
        <v>0</v>
      </c>
      <c r="BV263" s="170">
        <v>0</v>
      </c>
      <c r="BW263" s="170">
        <v>0</v>
      </c>
      <c r="BX263" s="170">
        <v>0</v>
      </c>
      <c r="BY263" s="170">
        <v>0</v>
      </c>
      <c r="BZ263" s="170">
        <v>0</v>
      </c>
      <c r="CA263" s="170">
        <v>0</v>
      </c>
      <c r="CB263" s="170">
        <v>0</v>
      </c>
      <c r="CC263" s="170">
        <v>0</v>
      </c>
      <c r="CD263" s="170">
        <v>127582.93</v>
      </c>
      <c r="CE263" s="170">
        <v>112942.27</v>
      </c>
      <c r="CF263" s="170">
        <v>0</v>
      </c>
      <c r="CG263" s="170">
        <v>0</v>
      </c>
      <c r="CH263" s="170">
        <v>0</v>
      </c>
      <c r="CI263" s="170">
        <v>0</v>
      </c>
      <c r="CJ263" s="170">
        <v>30179.96</v>
      </c>
      <c r="CK263" s="170">
        <v>42890.92</v>
      </c>
      <c r="CL263" s="170">
        <v>0</v>
      </c>
      <c r="CM263" s="170">
        <v>0</v>
      </c>
      <c r="CN263" s="170">
        <v>0</v>
      </c>
      <c r="CO263" s="170">
        <v>120490.45</v>
      </c>
      <c r="CP263" s="170">
        <v>227976.11</v>
      </c>
      <c r="CQ263" s="170">
        <v>197997.61</v>
      </c>
      <c r="CR263" s="170">
        <v>124655.52</v>
      </c>
      <c r="CS263" s="170">
        <v>24345.41</v>
      </c>
      <c r="CT263" s="170">
        <v>36367.550000000003</v>
      </c>
      <c r="CU263" s="170">
        <v>101018.69</v>
      </c>
      <c r="CV263" s="170">
        <v>169341.98</v>
      </c>
      <c r="CW263" s="170">
        <v>155876.16</v>
      </c>
      <c r="CX263" s="170">
        <v>127219.53</v>
      </c>
      <c r="CY263" s="170">
        <v>153461.34</v>
      </c>
      <c r="CZ263" s="170">
        <v>138867.47</v>
      </c>
      <c r="DA263" s="170">
        <v>174035.66</v>
      </c>
      <c r="DB263" s="170">
        <v>192420.2</v>
      </c>
      <c r="DC263" s="170">
        <v>165801.81</v>
      </c>
      <c r="DD263" s="170">
        <v>141026.54999999999</v>
      </c>
      <c r="DE263" s="170">
        <v>83210.149999999994</v>
      </c>
      <c r="DF263" s="170">
        <v>43528.59</v>
      </c>
      <c r="DG263" s="170">
        <v>86422.34</v>
      </c>
      <c r="DH263" s="170">
        <v>138110.14000000001</v>
      </c>
      <c r="DI263" s="170">
        <v>139326.56</v>
      </c>
      <c r="DJ263" s="170">
        <v>108710.36</v>
      </c>
      <c r="DK263" s="170">
        <v>90983.72</v>
      </c>
      <c r="DL263" s="170">
        <v>117632.23</v>
      </c>
      <c r="DM263" s="170">
        <v>176448.89</v>
      </c>
      <c r="DN263" s="170">
        <v>172899.31</v>
      </c>
      <c r="DO263" s="170">
        <v>180568.22</v>
      </c>
      <c r="DP263" s="170">
        <v>132832.66</v>
      </c>
      <c r="DQ263" s="170">
        <v>68332.399999999994</v>
      </c>
      <c r="DR263" s="170">
        <v>47586.16</v>
      </c>
      <c r="DS263" s="170">
        <v>78855.88</v>
      </c>
      <c r="DT263" s="170">
        <v>138110.16</v>
      </c>
      <c r="DU263" s="170">
        <v>116916.93</v>
      </c>
      <c r="DV263" s="170">
        <v>110842.56</v>
      </c>
      <c r="DW263" s="170">
        <v>81617.75</v>
      </c>
      <c r="DX263" s="170">
        <v>111343.78</v>
      </c>
      <c r="DY263" s="170">
        <v>154861.82999999999</v>
      </c>
      <c r="DZ263" s="170">
        <v>156864.28</v>
      </c>
      <c r="EA263" s="170">
        <v>174990.8</v>
      </c>
      <c r="EB263" s="170">
        <v>111581.41</v>
      </c>
      <c r="EC263" s="170">
        <v>59545.66</v>
      </c>
      <c r="ED263" s="170">
        <v>43042.21</v>
      </c>
      <c r="EE263" s="170">
        <v>52389.33</v>
      </c>
      <c r="EF263" s="170">
        <v>121474.7</v>
      </c>
      <c r="EG263" s="170">
        <v>122394.12</v>
      </c>
      <c r="EH263" s="170">
        <v>91652.73</v>
      </c>
      <c r="EI263" s="170">
        <v>42815.87</v>
      </c>
      <c r="EJ263" s="170">
        <v>65561.84</v>
      </c>
      <c r="EK263" s="170">
        <v>127165.11</v>
      </c>
      <c r="EL263" s="170">
        <v>165927.53</v>
      </c>
      <c r="EM263" s="170">
        <v>151984.04999999999</v>
      </c>
      <c r="EN263" s="170">
        <v>118905.92</v>
      </c>
      <c r="EO263" s="170">
        <v>21640.37</v>
      </c>
      <c r="EP263" s="170">
        <v>19616.25</v>
      </c>
      <c r="EQ263" s="170">
        <v>55734.31</v>
      </c>
      <c r="ER263" s="170">
        <v>120136.69</v>
      </c>
      <c r="ES263" s="170">
        <v>105046.73</v>
      </c>
      <c r="ET263" s="170">
        <v>104696.37</v>
      </c>
      <c r="EU263" s="170">
        <v>39470.879999999997</v>
      </c>
      <c r="EV263" s="170">
        <v>68658.880000000005</v>
      </c>
      <c r="EW263" s="170">
        <v>125184.96000000001</v>
      </c>
      <c r="EX263" s="170">
        <v>163138.82999999999</v>
      </c>
      <c r="EY263" s="170">
        <v>146978.07999999999</v>
      </c>
      <c r="EZ263" s="170">
        <v>109989.74</v>
      </c>
      <c r="FA263" s="170">
        <v>16230.28</v>
      </c>
      <c r="FB263" s="170">
        <v>18891.349999999999</v>
      </c>
      <c r="FC263" s="170">
        <v>59873.52</v>
      </c>
      <c r="FD263" s="170">
        <v>120457.71</v>
      </c>
      <c r="FE263" s="170">
        <v>108900.84</v>
      </c>
      <c r="FF263" s="170">
        <v>101018.69</v>
      </c>
      <c r="FG263" s="170">
        <v>33449.9</v>
      </c>
      <c r="FH263" s="170">
        <v>68658.880000000005</v>
      </c>
      <c r="FI263" s="170">
        <v>132964.31</v>
      </c>
      <c r="FJ263" s="170">
        <v>164533.16</v>
      </c>
      <c r="FK263" s="170">
        <v>143492.20000000001</v>
      </c>
      <c r="FL263" s="170">
        <v>102484.66</v>
      </c>
      <c r="FM263" s="170">
        <v>18935.32</v>
      </c>
      <c r="FN263" s="170">
        <v>16813.93</v>
      </c>
      <c r="FO263" s="170">
        <v>53183.54</v>
      </c>
      <c r="FP263" s="170">
        <v>110395.09</v>
      </c>
      <c r="FQ263" s="170">
        <v>112112.34</v>
      </c>
      <c r="FR263" s="170">
        <v>112305.77</v>
      </c>
      <c r="FS263" s="170">
        <v>35456.89</v>
      </c>
      <c r="FT263" s="170">
        <v>55186.95</v>
      </c>
      <c r="FU263" s="170">
        <v>142971.64000000001</v>
      </c>
      <c r="FV263" s="170">
        <v>147103.81</v>
      </c>
      <c r="FW263" s="170">
        <v>154772.73000000001</v>
      </c>
      <c r="FX263" s="170">
        <v>97612.83</v>
      </c>
      <c r="FY263" s="170">
        <v>41539.11</v>
      </c>
      <c r="FZ263" s="170">
        <v>43475.29</v>
      </c>
      <c r="GA263" s="170">
        <v>58535.519999999997</v>
      </c>
    </row>
    <row r="264" spans="2:183">
      <c r="B264" s="171" t="s">
        <v>9</v>
      </c>
      <c r="C264" s="172" t="s">
        <v>269</v>
      </c>
      <c r="D264" s="455">
        <v>0</v>
      </c>
      <c r="E264" s="456">
        <v>0</v>
      </c>
      <c r="F264" s="456">
        <v>0</v>
      </c>
      <c r="G264" s="456">
        <v>0</v>
      </c>
      <c r="H264" s="456">
        <v>0</v>
      </c>
      <c r="I264" s="456">
        <v>0</v>
      </c>
      <c r="J264" s="456">
        <v>12.020251231527094</v>
      </c>
      <c r="K264" s="456">
        <v>0</v>
      </c>
      <c r="L264" s="456">
        <v>0</v>
      </c>
      <c r="M264" s="456">
        <v>0</v>
      </c>
      <c r="N264" s="456">
        <v>0</v>
      </c>
      <c r="O264" s="456">
        <v>0</v>
      </c>
      <c r="P264" s="456">
        <v>0</v>
      </c>
      <c r="Q264" s="456">
        <v>0</v>
      </c>
      <c r="R264" s="456">
        <v>0</v>
      </c>
      <c r="S264" s="456">
        <v>0</v>
      </c>
      <c r="T264" s="456">
        <v>0</v>
      </c>
      <c r="U264" s="456">
        <v>0</v>
      </c>
      <c r="V264" s="456">
        <v>0</v>
      </c>
      <c r="W264" s="456">
        <v>0</v>
      </c>
      <c r="X264" s="456">
        <v>0</v>
      </c>
      <c r="Y264" s="456">
        <v>0</v>
      </c>
      <c r="Z264" s="456">
        <v>0</v>
      </c>
      <c r="AA264" s="456">
        <v>0</v>
      </c>
      <c r="AB264" s="456">
        <v>0</v>
      </c>
      <c r="AC264" s="456">
        <v>0</v>
      </c>
      <c r="AD264" s="456">
        <v>0</v>
      </c>
      <c r="AE264" s="456">
        <v>0</v>
      </c>
      <c r="AF264" s="456">
        <v>0</v>
      </c>
      <c r="AG264" s="456">
        <v>0</v>
      </c>
      <c r="AH264" s="456">
        <v>0</v>
      </c>
      <c r="AI264" s="456">
        <v>0</v>
      </c>
      <c r="AJ264" s="456">
        <v>0</v>
      </c>
      <c r="AK264" s="456">
        <v>0</v>
      </c>
      <c r="AL264" s="456">
        <v>0</v>
      </c>
      <c r="AM264" s="456">
        <v>0</v>
      </c>
      <c r="AN264" s="456">
        <v>0</v>
      </c>
      <c r="AO264" s="456">
        <v>0</v>
      </c>
      <c r="AP264" s="456">
        <v>0</v>
      </c>
      <c r="AQ264" s="456">
        <v>0</v>
      </c>
      <c r="AR264" s="456">
        <v>0</v>
      </c>
      <c r="AS264" s="456">
        <v>0</v>
      </c>
      <c r="AT264" s="456">
        <v>0</v>
      </c>
      <c r="AU264" s="456">
        <v>0</v>
      </c>
      <c r="AV264" s="456">
        <v>0</v>
      </c>
      <c r="AW264" s="456">
        <v>0</v>
      </c>
      <c r="AX264" s="456">
        <v>0</v>
      </c>
      <c r="AY264" s="456">
        <v>0</v>
      </c>
      <c r="AZ264" s="456">
        <v>0</v>
      </c>
      <c r="BA264" s="456">
        <v>0</v>
      </c>
      <c r="BB264" s="456">
        <v>0</v>
      </c>
      <c r="BC264" s="456">
        <v>0</v>
      </c>
      <c r="BD264" s="456">
        <v>0</v>
      </c>
      <c r="BE264" s="456">
        <v>0</v>
      </c>
      <c r="BF264" s="456">
        <v>0</v>
      </c>
      <c r="BG264" s="456">
        <v>0</v>
      </c>
      <c r="BH264" s="456">
        <v>0</v>
      </c>
      <c r="BI264" s="456">
        <v>0</v>
      </c>
      <c r="BJ264" s="456">
        <v>0</v>
      </c>
      <c r="BK264" s="456">
        <v>0</v>
      </c>
      <c r="BL264" s="456">
        <v>0</v>
      </c>
      <c r="BM264" s="456">
        <v>0</v>
      </c>
      <c r="BN264" s="456">
        <v>0</v>
      </c>
      <c r="BO264" s="456">
        <v>0</v>
      </c>
      <c r="BP264" s="456">
        <v>0</v>
      </c>
      <c r="BQ264" s="456">
        <v>0</v>
      </c>
      <c r="BR264" s="456">
        <v>0</v>
      </c>
      <c r="BS264" s="456">
        <v>0</v>
      </c>
      <c r="BT264" s="456">
        <v>0</v>
      </c>
      <c r="BU264" s="456">
        <v>0</v>
      </c>
      <c r="BV264" s="456">
        <v>0</v>
      </c>
      <c r="BW264" s="456">
        <v>0</v>
      </c>
      <c r="BX264" s="456">
        <v>0</v>
      </c>
      <c r="BY264" s="456">
        <v>0</v>
      </c>
      <c r="BZ264" s="456">
        <v>0</v>
      </c>
      <c r="CA264" s="456">
        <v>0</v>
      </c>
      <c r="CB264" s="456">
        <v>0</v>
      </c>
      <c r="CC264" s="456">
        <v>0</v>
      </c>
      <c r="CD264" s="456">
        <v>12.020249670246843</v>
      </c>
      <c r="CE264" s="456">
        <v>12.020250106428268</v>
      </c>
      <c r="CF264" s="456">
        <v>0</v>
      </c>
      <c r="CG264" s="456">
        <v>0</v>
      </c>
      <c r="CH264" s="456">
        <v>0</v>
      </c>
      <c r="CI264" s="456">
        <v>0</v>
      </c>
      <c r="CJ264" s="456">
        <v>12.218607287449393</v>
      </c>
      <c r="CK264" s="456">
        <v>12.20225320056899</v>
      </c>
      <c r="CL264" s="456">
        <v>0</v>
      </c>
      <c r="CM264" s="456">
        <v>0</v>
      </c>
      <c r="CN264" s="456">
        <v>0</v>
      </c>
      <c r="CO264" s="456">
        <v>12.22012677484787</v>
      </c>
      <c r="CP264" s="456">
        <v>12.020252557207634</v>
      </c>
      <c r="CQ264" s="456">
        <v>12.020253156872267</v>
      </c>
      <c r="CR264" s="456">
        <v>12.133104925053534</v>
      </c>
      <c r="CS264" s="456">
        <v>12.295661616161617</v>
      </c>
      <c r="CT264" s="456">
        <v>12.369914965986396</v>
      </c>
      <c r="CU264" s="456">
        <v>12.163599036724865</v>
      </c>
      <c r="CV264" s="456">
        <v>12.209227108868062</v>
      </c>
      <c r="CW264" s="456">
        <v>12.216000000000001</v>
      </c>
      <c r="CX264" s="456">
        <v>12.171788174512056</v>
      </c>
      <c r="CY264" s="456">
        <v>12.218259554140127</v>
      </c>
      <c r="CZ264" s="456">
        <v>12.321869565217391</v>
      </c>
      <c r="DA264" s="456">
        <v>12.178842547235829</v>
      </c>
      <c r="DB264" s="456">
        <v>12.020252373813094</v>
      </c>
      <c r="DC264" s="456">
        <v>12.025080504786771</v>
      </c>
      <c r="DD264" s="456">
        <v>12.084537275064266</v>
      </c>
      <c r="DE264" s="456">
        <v>12.400916542473919</v>
      </c>
      <c r="DF264" s="456">
        <v>12.22713202247191</v>
      </c>
      <c r="DG264" s="456">
        <v>12.172160563380281</v>
      </c>
      <c r="DH264" s="456">
        <v>12.216730650154799</v>
      </c>
      <c r="DI264" s="456">
        <v>12.210916739702016</v>
      </c>
      <c r="DJ264" s="456">
        <v>12.166800223838836</v>
      </c>
      <c r="DK264" s="456">
        <v>12.163598930481283</v>
      </c>
      <c r="DL264" s="456">
        <v>12.447855026455025</v>
      </c>
      <c r="DM264" s="456">
        <v>12.18569682320442</v>
      </c>
      <c r="DN264" s="456">
        <v>12.020252363737486</v>
      </c>
      <c r="DO264" s="456">
        <v>12.020251630941287</v>
      </c>
      <c r="DP264" s="456">
        <v>12.082286701837367</v>
      </c>
      <c r="DQ264" s="456">
        <v>12.424072727272726</v>
      </c>
      <c r="DR264" s="456">
        <v>12.232946015424165</v>
      </c>
      <c r="DS264" s="456">
        <v>12.169117283950618</v>
      </c>
      <c r="DT264" s="456">
        <v>12.216732419283503</v>
      </c>
      <c r="DU264" s="456">
        <v>12.217025078369906</v>
      </c>
      <c r="DV264" s="456">
        <v>12.16713062568606</v>
      </c>
      <c r="DW264" s="456">
        <v>12.163599105812221</v>
      </c>
      <c r="DX264" s="456">
        <v>12.465716524854455</v>
      </c>
      <c r="DY264" s="456">
        <v>12.155559654631082</v>
      </c>
      <c r="DZ264" s="456">
        <v>12.020251340996168</v>
      </c>
      <c r="EA264" s="456">
        <v>12.020250034345377</v>
      </c>
      <c r="EB264" s="456">
        <v>12.138969756309836</v>
      </c>
      <c r="EC264" s="456">
        <v>12.405345833333334</v>
      </c>
      <c r="ED264" s="456">
        <v>12.262737891737892</v>
      </c>
      <c r="EE264" s="456">
        <v>12.169414634146342</v>
      </c>
      <c r="EF264" s="456">
        <v>12.21465057817999</v>
      </c>
      <c r="EG264" s="456">
        <v>12.214982035928143</v>
      </c>
      <c r="EH264" s="456">
        <v>12.163600530856005</v>
      </c>
      <c r="EI264" s="456">
        <v>12.163599431818183</v>
      </c>
      <c r="EJ264" s="456">
        <v>12.507027851964898</v>
      </c>
      <c r="EK264" s="456">
        <v>12.192244487056568</v>
      </c>
      <c r="EL264" s="456">
        <v>12.020249927557229</v>
      </c>
      <c r="EM264" s="456">
        <v>12.020250711800063</v>
      </c>
      <c r="EN264" s="456">
        <v>12.145650663942799</v>
      </c>
      <c r="EO264" s="456">
        <v>12.295664772727273</v>
      </c>
      <c r="EP264" s="456">
        <v>12.184006211180124</v>
      </c>
      <c r="EQ264" s="456">
        <v>12.169063318777292</v>
      </c>
      <c r="ER264" s="456">
        <v>12.215220132180987</v>
      </c>
      <c r="ES264" s="456">
        <v>12.214736046511627</v>
      </c>
      <c r="ET264" s="456">
        <v>12.166922719349214</v>
      </c>
      <c r="EU264" s="456">
        <v>12.163599383667179</v>
      </c>
      <c r="EV264" s="456">
        <v>12.506171220400729</v>
      </c>
      <c r="EW264" s="456">
        <v>12.189382667964948</v>
      </c>
      <c r="EX264" s="456">
        <v>12.020249778956675</v>
      </c>
      <c r="EY264" s="456">
        <v>12.025697921780395</v>
      </c>
      <c r="EZ264" s="456">
        <v>12.057634290725719</v>
      </c>
      <c r="FA264" s="456">
        <v>12.295666666666667</v>
      </c>
      <c r="FB264" s="456">
        <v>12.187967741935482</v>
      </c>
      <c r="FC264" s="456">
        <v>12.169414634146341</v>
      </c>
      <c r="FD264" s="456">
        <v>12.220524500355078</v>
      </c>
      <c r="FE264" s="456">
        <v>12.214091520861372</v>
      </c>
      <c r="FF264" s="456">
        <v>12.163599036724865</v>
      </c>
      <c r="FG264" s="456">
        <v>12.163600000000001</v>
      </c>
      <c r="FH264" s="456">
        <v>12.506171220400729</v>
      </c>
      <c r="FI264" s="456">
        <v>12.187379468377635</v>
      </c>
      <c r="FJ264" s="456">
        <v>12.020248392752777</v>
      </c>
      <c r="FK264" s="456">
        <v>12.025829701642643</v>
      </c>
      <c r="FL264" s="456">
        <v>12.020250996950505</v>
      </c>
      <c r="FM264" s="456">
        <v>12.295662337662337</v>
      </c>
      <c r="FN264" s="456">
        <v>12.184007246376812</v>
      </c>
      <c r="FO264" s="456">
        <v>12.170146453089245</v>
      </c>
      <c r="FP264" s="456">
        <v>12.218604316546763</v>
      </c>
      <c r="FQ264" s="456">
        <v>12.212673202614379</v>
      </c>
      <c r="FR264" s="456">
        <v>12.167472372697725</v>
      </c>
      <c r="FS264" s="456">
        <v>12.163598627787307</v>
      </c>
      <c r="FT264" s="456">
        <v>12.514047619047618</v>
      </c>
      <c r="FU264" s="456">
        <v>12.167799148936171</v>
      </c>
      <c r="FV264" s="456">
        <v>12.020249223729367</v>
      </c>
      <c r="FW264" s="456">
        <v>12.020249301025164</v>
      </c>
      <c r="FX264" s="456">
        <v>12.053942948876266</v>
      </c>
      <c r="FY264" s="456">
        <v>12.326145400593472</v>
      </c>
      <c r="FZ264" s="456">
        <v>12.281155367231639</v>
      </c>
      <c r="GA264" s="456">
        <v>12.169546777546778</v>
      </c>
    </row>
    <row r="265" spans="2:183">
      <c r="B265" s="96" t="s">
        <v>9</v>
      </c>
      <c r="C265" s="166" t="s">
        <v>37</v>
      </c>
      <c r="D265" s="99">
        <v>0</v>
      </c>
      <c r="E265" s="87">
        <v>0</v>
      </c>
      <c r="F265" s="87">
        <v>0</v>
      </c>
      <c r="G265" s="87">
        <v>0</v>
      </c>
      <c r="H265" s="87">
        <v>0</v>
      </c>
      <c r="I265" s="87">
        <v>0</v>
      </c>
      <c r="J265" s="87">
        <v>402618.38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  <c r="Q265" s="87">
        <v>0</v>
      </c>
      <c r="R265" s="87">
        <v>0</v>
      </c>
      <c r="S265" s="87">
        <v>0</v>
      </c>
      <c r="T265" s="87">
        <v>0</v>
      </c>
      <c r="U265" s="87">
        <v>0</v>
      </c>
      <c r="V265" s="87">
        <v>0</v>
      </c>
      <c r="W265" s="87">
        <v>0</v>
      </c>
      <c r="X265" s="87">
        <v>0</v>
      </c>
      <c r="Y265" s="87">
        <v>0</v>
      </c>
      <c r="Z265" s="87">
        <v>0</v>
      </c>
      <c r="AA265" s="87">
        <v>0</v>
      </c>
      <c r="AB265" s="87">
        <v>0</v>
      </c>
      <c r="AC265" s="87">
        <v>0</v>
      </c>
      <c r="AD265" s="87">
        <v>0</v>
      </c>
      <c r="AE265" s="87">
        <v>0</v>
      </c>
      <c r="AF265" s="87">
        <v>0</v>
      </c>
      <c r="AG265" s="87">
        <v>0</v>
      </c>
      <c r="AH265" s="87">
        <v>0</v>
      </c>
      <c r="AI265" s="87">
        <v>0</v>
      </c>
      <c r="AJ265" s="87">
        <v>0</v>
      </c>
      <c r="AK265" s="87">
        <v>0</v>
      </c>
      <c r="AL265" s="87">
        <v>0</v>
      </c>
      <c r="AM265" s="87">
        <v>0</v>
      </c>
      <c r="AN265" s="87">
        <v>0</v>
      </c>
      <c r="AO265" s="87">
        <v>0</v>
      </c>
      <c r="AP265" s="87">
        <v>0</v>
      </c>
      <c r="AQ265" s="87">
        <v>0</v>
      </c>
      <c r="AR265" s="87">
        <v>0</v>
      </c>
      <c r="AS265" s="87">
        <v>0</v>
      </c>
      <c r="AT265" s="87">
        <v>0</v>
      </c>
      <c r="AU265" s="87">
        <v>0</v>
      </c>
      <c r="AV265" s="87">
        <v>0</v>
      </c>
      <c r="AW265" s="87">
        <v>0</v>
      </c>
      <c r="AX265" s="87">
        <v>0</v>
      </c>
      <c r="AY265" s="87">
        <v>0</v>
      </c>
      <c r="AZ265" s="87">
        <v>0</v>
      </c>
      <c r="BA265" s="87">
        <v>0</v>
      </c>
      <c r="BB265" s="87">
        <v>0</v>
      </c>
      <c r="BC265" s="87">
        <v>0</v>
      </c>
      <c r="BD265" s="87">
        <v>0</v>
      </c>
      <c r="BE265" s="87">
        <v>0</v>
      </c>
      <c r="BF265" s="87">
        <v>0</v>
      </c>
      <c r="BG265" s="87">
        <v>0</v>
      </c>
      <c r="BH265" s="87">
        <v>0</v>
      </c>
      <c r="BI265" s="87">
        <v>0</v>
      </c>
      <c r="BJ265" s="87">
        <v>0</v>
      </c>
      <c r="BK265" s="87">
        <v>0</v>
      </c>
      <c r="BL265" s="87">
        <v>0</v>
      </c>
      <c r="BM265" s="87">
        <v>0</v>
      </c>
      <c r="BN265" s="87">
        <v>0</v>
      </c>
      <c r="BO265" s="87">
        <v>0</v>
      </c>
      <c r="BP265" s="87">
        <v>0</v>
      </c>
      <c r="BQ265" s="87">
        <v>0</v>
      </c>
      <c r="BR265" s="87">
        <v>0</v>
      </c>
      <c r="BS265" s="87">
        <v>0</v>
      </c>
      <c r="BT265" s="87">
        <v>0</v>
      </c>
      <c r="BU265" s="87">
        <v>0</v>
      </c>
      <c r="BV265" s="87">
        <v>0</v>
      </c>
      <c r="BW265" s="87">
        <v>0</v>
      </c>
      <c r="BX265" s="87">
        <v>0</v>
      </c>
      <c r="BY265" s="87">
        <v>0</v>
      </c>
      <c r="BZ265" s="87">
        <v>0</v>
      </c>
      <c r="CA265" s="87">
        <v>0</v>
      </c>
      <c r="CB265" s="87">
        <v>0</v>
      </c>
      <c r="CC265" s="87">
        <v>0</v>
      </c>
      <c r="CD265" s="87">
        <v>717781.38</v>
      </c>
      <c r="CE265" s="87">
        <v>637897.93999999994</v>
      </c>
      <c r="CF265" s="87">
        <v>0</v>
      </c>
      <c r="CG265" s="87">
        <v>0</v>
      </c>
      <c r="CH265" s="87">
        <v>0</v>
      </c>
      <c r="CI265" s="87">
        <v>0</v>
      </c>
      <c r="CJ265" s="87">
        <v>185636.91</v>
      </c>
      <c r="CK265" s="87">
        <v>262921.31</v>
      </c>
      <c r="CL265" s="87">
        <v>0</v>
      </c>
      <c r="CM265" s="87">
        <v>0</v>
      </c>
      <c r="CN265" s="87">
        <v>0</v>
      </c>
      <c r="CO265" s="87">
        <v>716195.56</v>
      </c>
      <c r="CP265" s="87">
        <v>1367401.12</v>
      </c>
      <c r="CQ265" s="87">
        <v>1193332.25</v>
      </c>
      <c r="CR265" s="87">
        <v>751797.62</v>
      </c>
      <c r="CS265" s="87">
        <v>147849.67000000001</v>
      </c>
      <c r="CT265" s="87">
        <v>224896.89</v>
      </c>
      <c r="CU265" s="87">
        <v>648135.81000000006</v>
      </c>
      <c r="CV265" s="87">
        <v>1109698.5</v>
      </c>
      <c r="CW265" s="87">
        <v>1019118.12</v>
      </c>
      <c r="CX265" s="87">
        <v>822219.69</v>
      </c>
      <c r="CY265" s="87">
        <v>966193</v>
      </c>
      <c r="CZ265" s="87">
        <v>878614.75</v>
      </c>
      <c r="DA265" s="87">
        <v>1109129.5</v>
      </c>
      <c r="DB265" s="87">
        <v>1238031.25</v>
      </c>
      <c r="DC265" s="87">
        <v>1072240</v>
      </c>
      <c r="DD265" s="87">
        <v>908210.94</v>
      </c>
      <c r="DE265" s="87">
        <v>538952.06000000006</v>
      </c>
      <c r="DF265" s="87">
        <v>286592.21999999997</v>
      </c>
      <c r="DG265" s="87">
        <v>588190.5</v>
      </c>
      <c r="DH265" s="87">
        <v>958207.88</v>
      </c>
      <c r="DI265" s="87">
        <v>963303.62</v>
      </c>
      <c r="DJ265" s="87">
        <v>741622</v>
      </c>
      <c r="DK265" s="87">
        <v>606042.62</v>
      </c>
      <c r="DL265" s="87">
        <v>784724.38</v>
      </c>
      <c r="DM265" s="87">
        <v>1186442.5</v>
      </c>
      <c r="DN265" s="87">
        <v>1174159.75</v>
      </c>
      <c r="DO265" s="87">
        <v>1232016.5</v>
      </c>
      <c r="DP265" s="87">
        <v>903129.81</v>
      </c>
      <c r="DQ265" s="87">
        <v>467462</v>
      </c>
      <c r="DR265" s="87">
        <v>331342.40999999997</v>
      </c>
      <c r="DS265" s="87">
        <v>565554.31000000006</v>
      </c>
      <c r="DT265" s="87">
        <v>1009033.5</v>
      </c>
      <c r="DU265" s="87">
        <v>849518.44</v>
      </c>
      <c r="DV265" s="87">
        <v>795517.25</v>
      </c>
      <c r="DW265" s="87">
        <v>571814</v>
      </c>
      <c r="DX265" s="87">
        <v>780742.31</v>
      </c>
      <c r="DY265" s="87">
        <v>1093634.8799999999</v>
      </c>
      <c r="DZ265" s="87">
        <v>1116873.25</v>
      </c>
      <c r="EA265" s="87">
        <v>1252059.5</v>
      </c>
      <c r="EB265" s="87">
        <v>795687.06</v>
      </c>
      <c r="EC265" s="87">
        <v>426763.69</v>
      </c>
      <c r="ED265" s="87">
        <v>312443.40999999997</v>
      </c>
      <c r="EE265" s="87">
        <v>389933.66</v>
      </c>
      <c r="EF265" s="87">
        <v>921507.25</v>
      </c>
      <c r="EG265" s="87">
        <v>925666.94</v>
      </c>
      <c r="EH265" s="87">
        <v>680704.94</v>
      </c>
      <c r="EI265" s="87">
        <v>312341.75</v>
      </c>
      <c r="EJ265" s="87">
        <v>479978.31</v>
      </c>
      <c r="EK265" s="87">
        <v>943056.56</v>
      </c>
      <c r="EL265" s="87">
        <v>1251591.1200000001</v>
      </c>
      <c r="EM265" s="87">
        <v>1156295</v>
      </c>
      <c r="EN265" s="87">
        <v>889297.5</v>
      </c>
      <c r="EO265" s="87">
        <v>161891.57999999999</v>
      </c>
      <c r="EP265" s="87">
        <v>148141.85999999999</v>
      </c>
      <c r="EQ265" s="87">
        <v>428764.06</v>
      </c>
      <c r="ER265" s="87">
        <v>953164.88</v>
      </c>
      <c r="ES265" s="87">
        <v>828083.5</v>
      </c>
      <c r="ET265" s="87">
        <v>796634.88</v>
      </c>
      <c r="EU265" s="87">
        <v>301004.94</v>
      </c>
      <c r="EV265" s="87">
        <v>527437.62</v>
      </c>
      <c r="EW265" s="87">
        <v>978320.31</v>
      </c>
      <c r="EX265" s="87">
        <v>1302337.5</v>
      </c>
      <c r="EY265" s="87">
        <v>1179793.25</v>
      </c>
      <c r="EZ265" s="87">
        <v>855610.31</v>
      </c>
      <c r="FA265" s="87">
        <v>125573.64</v>
      </c>
      <c r="FB265" s="87">
        <v>147144.72</v>
      </c>
      <c r="FC265" s="87">
        <v>474557.53</v>
      </c>
      <c r="FD265" s="87">
        <v>981730.62</v>
      </c>
      <c r="FE265" s="87">
        <v>895709.5</v>
      </c>
      <c r="FF265" s="87">
        <v>801987.75</v>
      </c>
      <c r="FG265" s="87">
        <v>266127.38</v>
      </c>
      <c r="FH265" s="87">
        <v>550300.88</v>
      </c>
      <c r="FI265" s="87">
        <v>1084191</v>
      </c>
      <c r="FJ265" s="87">
        <v>1370561</v>
      </c>
      <c r="FK265" s="87">
        <v>1201891.1200000001</v>
      </c>
      <c r="FL265" s="87">
        <v>831765.88</v>
      </c>
      <c r="FM265" s="87">
        <v>152827</v>
      </c>
      <c r="FN265" s="87">
        <v>136646.78</v>
      </c>
      <c r="FO265" s="87">
        <v>439827.84</v>
      </c>
      <c r="FP265" s="87">
        <v>935156.69</v>
      </c>
      <c r="FQ265" s="87">
        <v>954860.88</v>
      </c>
      <c r="FR265" s="87">
        <v>923153.25</v>
      </c>
      <c r="FS265" s="87">
        <v>292058.38</v>
      </c>
      <c r="FT265" s="87">
        <v>457941.22</v>
      </c>
      <c r="FU265" s="87">
        <v>1207109.25</v>
      </c>
      <c r="FV265" s="87">
        <v>1268771.25</v>
      </c>
      <c r="FW265" s="87">
        <v>1342344.88</v>
      </c>
      <c r="FX265" s="87">
        <v>820240.69</v>
      </c>
      <c r="FY265" s="87">
        <v>347142.38</v>
      </c>
      <c r="FZ265" s="87">
        <v>365844.5</v>
      </c>
      <c r="GA265" s="87">
        <v>501298.25</v>
      </c>
    </row>
    <row r="266" spans="2:183">
      <c r="B266" s="171" t="s">
        <v>9</v>
      </c>
      <c r="C266" s="172" t="s">
        <v>270</v>
      </c>
      <c r="D266" s="81">
        <v>0</v>
      </c>
      <c r="E266" s="82">
        <v>0</v>
      </c>
      <c r="F266" s="82">
        <v>0</v>
      </c>
      <c r="G266" s="82">
        <v>0</v>
      </c>
      <c r="H266" s="82">
        <v>0</v>
      </c>
      <c r="I266" s="82">
        <v>0</v>
      </c>
      <c r="J266" s="82">
        <v>4.1250006659533112</v>
      </c>
      <c r="K266" s="82">
        <v>0</v>
      </c>
      <c r="L266" s="82">
        <v>0</v>
      </c>
      <c r="M266" s="82">
        <v>0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82">
        <v>0</v>
      </c>
      <c r="V266" s="82">
        <v>0</v>
      </c>
      <c r="W266" s="82">
        <v>0</v>
      </c>
      <c r="X266" s="82">
        <v>0</v>
      </c>
      <c r="Y266" s="82">
        <v>0</v>
      </c>
      <c r="Z266" s="82">
        <v>0</v>
      </c>
      <c r="AA266" s="82">
        <v>0</v>
      </c>
      <c r="AB266" s="82">
        <v>0</v>
      </c>
      <c r="AC266" s="82">
        <v>0</v>
      </c>
      <c r="AD266" s="82">
        <v>0</v>
      </c>
      <c r="AE266" s="82">
        <v>0</v>
      </c>
      <c r="AF266" s="82">
        <v>0</v>
      </c>
      <c r="AG266" s="82">
        <v>0</v>
      </c>
      <c r="AH266" s="82">
        <v>0</v>
      </c>
      <c r="AI266" s="82">
        <v>0</v>
      </c>
      <c r="AJ266" s="82">
        <v>0</v>
      </c>
      <c r="AK266" s="82">
        <v>0</v>
      </c>
      <c r="AL266" s="82">
        <v>0</v>
      </c>
      <c r="AM266" s="82">
        <v>0</v>
      </c>
      <c r="AN266" s="82">
        <v>0</v>
      </c>
      <c r="AO266" s="82">
        <v>0</v>
      </c>
      <c r="AP266" s="82">
        <v>0</v>
      </c>
      <c r="AQ266" s="82">
        <v>0</v>
      </c>
      <c r="AR266" s="82">
        <v>0</v>
      </c>
      <c r="AS266" s="82">
        <v>0</v>
      </c>
      <c r="AT266" s="82">
        <v>0</v>
      </c>
      <c r="AU266" s="82">
        <v>0</v>
      </c>
      <c r="AV266" s="82">
        <v>0</v>
      </c>
      <c r="AW266" s="82">
        <v>0</v>
      </c>
      <c r="AX266" s="82">
        <v>0</v>
      </c>
      <c r="AY266" s="82">
        <v>0</v>
      </c>
      <c r="AZ266" s="82">
        <v>0</v>
      </c>
      <c r="BA266" s="82">
        <v>0</v>
      </c>
      <c r="BB266" s="82">
        <v>0</v>
      </c>
      <c r="BC266" s="82">
        <v>0</v>
      </c>
      <c r="BD266" s="82">
        <v>0</v>
      </c>
      <c r="BE266" s="82">
        <v>0</v>
      </c>
      <c r="BF266" s="82">
        <v>0</v>
      </c>
      <c r="BG266" s="82">
        <v>0</v>
      </c>
      <c r="BH266" s="82">
        <v>0</v>
      </c>
      <c r="BI266" s="82">
        <v>0</v>
      </c>
      <c r="BJ266" s="82">
        <v>0</v>
      </c>
      <c r="BK266" s="82">
        <v>0</v>
      </c>
      <c r="BL266" s="82">
        <v>0</v>
      </c>
      <c r="BM266" s="82">
        <v>0</v>
      </c>
      <c r="BN266" s="82">
        <v>0</v>
      </c>
      <c r="BO266" s="82">
        <v>0</v>
      </c>
      <c r="BP266" s="82">
        <v>0</v>
      </c>
      <c r="BQ266" s="82">
        <v>0</v>
      </c>
      <c r="BR266" s="82">
        <v>0</v>
      </c>
      <c r="BS266" s="82">
        <v>0</v>
      </c>
      <c r="BT266" s="82">
        <v>0</v>
      </c>
      <c r="BU266" s="82">
        <v>0</v>
      </c>
      <c r="BV266" s="82">
        <v>0</v>
      </c>
      <c r="BW266" s="82">
        <v>0</v>
      </c>
      <c r="BX266" s="82">
        <v>0</v>
      </c>
      <c r="BY266" s="82">
        <v>0</v>
      </c>
      <c r="BZ266" s="82">
        <v>0</v>
      </c>
      <c r="CA266" s="82">
        <v>0</v>
      </c>
      <c r="CB266" s="82">
        <v>0</v>
      </c>
      <c r="CC266" s="82">
        <v>0</v>
      </c>
      <c r="CD266" s="82">
        <v>5.6259985563899502</v>
      </c>
      <c r="CE266" s="82">
        <v>5.6479999915000816</v>
      </c>
      <c r="CF266" s="82">
        <v>0</v>
      </c>
      <c r="CG266" s="82">
        <v>0</v>
      </c>
      <c r="CH266" s="82">
        <v>0</v>
      </c>
      <c r="CI266" s="82">
        <v>0</v>
      </c>
      <c r="CJ266" s="82">
        <v>6.1509992060957011</v>
      </c>
      <c r="CK266" s="82">
        <v>6.1299993098772418</v>
      </c>
      <c r="CL266" s="82">
        <v>0</v>
      </c>
      <c r="CM266" s="82">
        <v>0</v>
      </c>
      <c r="CN266" s="82">
        <v>0</v>
      </c>
      <c r="CO266" s="82">
        <v>5.9440026989690891</v>
      </c>
      <c r="CP266" s="82">
        <v>5.9980018081719182</v>
      </c>
      <c r="CQ266" s="82">
        <v>6.0270033057469741</v>
      </c>
      <c r="CR266" s="82">
        <v>6.0310014349946153</v>
      </c>
      <c r="CS266" s="82">
        <v>6.0729997974977632</v>
      </c>
      <c r="CT266" s="82">
        <v>6.1839989221160074</v>
      </c>
      <c r="CU266" s="82">
        <v>6.4159989601924163</v>
      </c>
      <c r="CV266" s="82">
        <v>6.5530029824855003</v>
      </c>
      <c r="CW266" s="82">
        <v>6.5379986266020405</v>
      </c>
      <c r="CX266" s="82">
        <v>6.4629989593578907</v>
      </c>
      <c r="CY266" s="82">
        <v>6.2960026284144268</v>
      </c>
      <c r="CZ266" s="82">
        <v>6.3270019249288545</v>
      </c>
      <c r="DA266" s="82">
        <v>6.3730013722475034</v>
      </c>
      <c r="DB266" s="82">
        <v>6.4339983536032079</v>
      </c>
      <c r="DC266" s="82">
        <v>6.4669981588258896</v>
      </c>
      <c r="DD266" s="82">
        <v>6.4399997021837381</v>
      </c>
      <c r="DE266" s="82">
        <v>6.4769990199512932</v>
      </c>
      <c r="DF266" s="82">
        <v>6.5839996195603856</v>
      </c>
      <c r="DG266" s="82">
        <v>6.8060006243755957</v>
      </c>
      <c r="DH266" s="82">
        <v>6.9379980354809572</v>
      </c>
      <c r="DI266" s="82">
        <v>6.9139984508337822</v>
      </c>
      <c r="DJ266" s="82">
        <v>6.8219993016304974</v>
      </c>
      <c r="DK266" s="82">
        <v>6.6610006713288925</v>
      </c>
      <c r="DL266" s="82">
        <v>6.6709980759524834</v>
      </c>
      <c r="DM266" s="82">
        <v>6.7240009274073635</v>
      </c>
      <c r="DN266" s="82">
        <v>6.7910030988556285</v>
      </c>
      <c r="DO266" s="82">
        <v>6.822997424463729</v>
      </c>
      <c r="DP266" s="82">
        <v>6.7990041756296984</v>
      </c>
      <c r="DQ266" s="82">
        <v>6.8410007551322662</v>
      </c>
      <c r="DR266" s="82">
        <v>6.9629995359995416</v>
      </c>
      <c r="DS266" s="82">
        <v>7.1719992218715971</v>
      </c>
      <c r="DT266" s="82">
        <v>7.3060048587301614</v>
      </c>
      <c r="DU266" s="82">
        <v>7.2660002276830227</v>
      </c>
      <c r="DV266" s="82">
        <v>7.1770017762130358</v>
      </c>
      <c r="DW266" s="82">
        <v>7.0060005329723012</v>
      </c>
      <c r="DX266" s="82">
        <v>7.0119975269386403</v>
      </c>
      <c r="DY266" s="82">
        <v>7.0620041103737439</v>
      </c>
      <c r="DZ266" s="82">
        <v>7.1199972995764238</v>
      </c>
      <c r="EA266" s="82">
        <v>7.1550018629550811</v>
      </c>
      <c r="EB266" s="82">
        <v>7.1310002266506585</v>
      </c>
      <c r="EC266" s="82">
        <v>7.1669990726444208</v>
      </c>
      <c r="ED266" s="82">
        <v>7.2590001768031884</v>
      </c>
      <c r="EE266" s="82">
        <v>7.4429976485669878</v>
      </c>
      <c r="EF266" s="82">
        <v>7.5860014472149349</v>
      </c>
      <c r="EG266" s="82">
        <v>7.5630017193636423</v>
      </c>
      <c r="EH266" s="82">
        <v>7.4270012469895876</v>
      </c>
      <c r="EI266" s="82">
        <v>7.2949994943463716</v>
      </c>
      <c r="EJ266" s="82">
        <v>7.3210012104602313</v>
      </c>
      <c r="EK266" s="82">
        <v>7.4160008197216989</v>
      </c>
      <c r="EL266" s="82">
        <v>7.542998560877753</v>
      </c>
      <c r="EM266" s="82">
        <v>7.6080022870820994</v>
      </c>
      <c r="EN266" s="82">
        <v>7.4790010455324678</v>
      </c>
      <c r="EO266" s="82">
        <v>7.4809987075082356</v>
      </c>
      <c r="EP266" s="82">
        <v>7.5519969413114119</v>
      </c>
      <c r="EQ266" s="82">
        <v>7.693000236299687</v>
      </c>
      <c r="ER266" s="82">
        <v>7.9340031758824052</v>
      </c>
      <c r="ES266" s="82">
        <v>7.8830012128887788</v>
      </c>
      <c r="ET266" s="82">
        <v>7.6090019166853642</v>
      </c>
      <c r="EU266" s="82">
        <v>7.6260002310564152</v>
      </c>
      <c r="EV266" s="82">
        <v>7.6820015124045131</v>
      </c>
      <c r="EW266" s="82">
        <v>7.8149987826013607</v>
      </c>
      <c r="EX266" s="82">
        <v>7.9830013492189451</v>
      </c>
      <c r="EY266" s="82">
        <v>8.0270013732660015</v>
      </c>
      <c r="EZ266" s="82">
        <v>7.7790011141039157</v>
      </c>
      <c r="FA266" s="82">
        <v>7.7369977597429003</v>
      </c>
      <c r="FB266" s="82">
        <v>7.7889997273884619</v>
      </c>
      <c r="FC266" s="82">
        <v>7.926000175035643</v>
      </c>
      <c r="FD266" s="82">
        <v>8.1500023535230746</v>
      </c>
      <c r="FE266" s="82">
        <v>8.2250008356225717</v>
      </c>
      <c r="FF266" s="82">
        <v>7.9390036635794816</v>
      </c>
      <c r="FG266" s="82">
        <v>7.9559992705508833</v>
      </c>
      <c r="FH266" s="82">
        <v>8.0149993708024354</v>
      </c>
      <c r="FI266" s="82">
        <v>8.1540001222884548</v>
      </c>
      <c r="FJ266" s="82">
        <v>8.3299986458656718</v>
      </c>
      <c r="FK266" s="82">
        <v>8.376003155572219</v>
      </c>
      <c r="FL266" s="82">
        <v>8.116003702407756</v>
      </c>
      <c r="FM266" s="82">
        <v>8.0710017047506994</v>
      </c>
      <c r="FN266" s="82">
        <v>8.1269982686974434</v>
      </c>
      <c r="FO266" s="82">
        <v>8.2699993268594003</v>
      </c>
      <c r="FP266" s="82">
        <v>8.4709989366374892</v>
      </c>
      <c r="FQ266" s="82">
        <v>8.517000715532296</v>
      </c>
      <c r="FR266" s="82">
        <v>8.2199984025753974</v>
      </c>
      <c r="FS266" s="82">
        <v>8.2369993532991757</v>
      </c>
      <c r="FT266" s="82">
        <v>8.2979983492474219</v>
      </c>
      <c r="FU266" s="82">
        <v>8.4429978560783088</v>
      </c>
      <c r="FV266" s="82">
        <v>8.62500604165181</v>
      </c>
      <c r="FW266" s="82">
        <v>8.6730064139852008</v>
      </c>
      <c r="FX266" s="82">
        <v>8.403000814544562</v>
      </c>
      <c r="FY266" s="82">
        <v>8.3570009083006358</v>
      </c>
      <c r="FZ266" s="82">
        <v>8.4149984968472893</v>
      </c>
      <c r="GA266" s="82">
        <v>8.5640009689843026</v>
      </c>
    </row>
    <row r="267" spans="2:183">
      <c r="B267" s="96" t="s">
        <v>9</v>
      </c>
      <c r="C267" s="166" t="s">
        <v>38</v>
      </c>
      <c r="D267" s="173">
        <v>0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0</v>
      </c>
      <c r="AQ267" s="174">
        <v>0</v>
      </c>
      <c r="AR267" s="174">
        <v>0</v>
      </c>
      <c r="AS267" s="174">
        <v>0</v>
      </c>
      <c r="AT267" s="174">
        <v>0</v>
      </c>
      <c r="AU267" s="174">
        <v>0</v>
      </c>
      <c r="AV267" s="174">
        <v>0</v>
      </c>
      <c r="AW267" s="174">
        <v>0</v>
      </c>
      <c r="AX267" s="174">
        <v>0</v>
      </c>
      <c r="AY267" s="174">
        <v>0</v>
      </c>
      <c r="AZ267" s="174">
        <v>0</v>
      </c>
      <c r="BA267" s="174">
        <v>0</v>
      </c>
      <c r="BB267" s="174">
        <v>0</v>
      </c>
      <c r="BC267" s="174">
        <v>0</v>
      </c>
      <c r="BD267" s="174">
        <v>0</v>
      </c>
      <c r="BE267" s="174">
        <v>0</v>
      </c>
      <c r="BF267" s="174">
        <v>0</v>
      </c>
      <c r="BG267" s="174">
        <v>0</v>
      </c>
      <c r="BH267" s="174">
        <v>0</v>
      </c>
      <c r="BI267" s="174">
        <v>0</v>
      </c>
      <c r="BJ267" s="174">
        <v>0</v>
      </c>
      <c r="BK267" s="174">
        <v>0</v>
      </c>
      <c r="BL267" s="174">
        <v>0</v>
      </c>
      <c r="BM267" s="174">
        <v>0</v>
      </c>
      <c r="BN267" s="174">
        <v>0</v>
      </c>
      <c r="BO267" s="174">
        <v>0</v>
      </c>
      <c r="BP267" s="174">
        <v>0</v>
      </c>
      <c r="BQ267" s="174">
        <v>0</v>
      </c>
      <c r="BR267" s="174">
        <v>0</v>
      </c>
      <c r="BS267" s="174">
        <v>0</v>
      </c>
      <c r="BT267" s="174">
        <v>0</v>
      </c>
      <c r="BU267" s="174">
        <v>0</v>
      </c>
      <c r="BV267" s="174">
        <v>0</v>
      </c>
      <c r="BW267" s="174">
        <v>0</v>
      </c>
      <c r="BX267" s="174">
        <v>0</v>
      </c>
      <c r="BY267" s="174">
        <v>0</v>
      </c>
      <c r="BZ267" s="174">
        <v>0</v>
      </c>
      <c r="CA267" s="174">
        <v>0</v>
      </c>
      <c r="CB267" s="174">
        <v>0</v>
      </c>
      <c r="CC267" s="174">
        <v>0</v>
      </c>
      <c r="CD267" s="174">
        <v>0</v>
      </c>
      <c r="CE267" s="174">
        <v>0</v>
      </c>
      <c r="CF267" s="174">
        <v>0</v>
      </c>
      <c r="CG267" s="174">
        <v>0</v>
      </c>
      <c r="CH267" s="174">
        <v>0</v>
      </c>
      <c r="CI267" s="174">
        <v>0</v>
      </c>
      <c r="CJ267" s="174">
        <v>0</v>
      </c>
      <c r="CK267" s="174">
        <v>0</v>
      </c>
      <c r="CL267" s="174">
        <v>0</v>
      </c>
      <c r="CM267" s="174">
        <v>0</v>
      </c>
      <c r="CN267" s="174">
        <v>0</v>
      </c>
      <c r="CO267" s="174">
        <v>0</v>
      </c>
      <c r="CP267" s="174">
        <v>0</v>
      </c>
      <c r="CQ267" s="174">
        <v>0</v>
      </c>
      <c r="CR267" s="174">
        <v>0</v>
      </c>
      <c r="CS267" s="174">
        <v>0</v>
      </c>
      <c r="CT267" s="174">
        <v>0</v>
      </c>
      <c r="CU267" s="174">
        <v>0</v>
      </c>
      <c r="CV267" s="174">
        <v>0</v>
      </c>
      <c r="CW267" s="174">
        <v>0</v>
      </c>
      <c r="CX267" s="174">
        <v>0</v>
      </c>
      <c r="CY267" s="174">
        <v>0</v>
      </c>
      <c r="CZ267" s="174">
        <v>0</v>
      </c>
      <c r="DA267" s="174">
        <v>0</v>
      </c>
      <c r="DB267" s="174">
        <v>0</v>
      </c>
      <c r="DC267" s="174">
        <v>0</v>
      </c>
      <c r="DD267" s="174">
        <v>0</v>
      </c>
      <c r="DE267" s="174">
        <v>0</v>
      </c>
      <c r="DF267" s="174">
        <v>0</v>
      </c>
      <c r="DG267" s="174">
        <v>0</v>
      </c>
      <c r="DH267" s="174">
        <v>0</v>
      </c>
      <c r="DI267" s="174">
        <v>0</v>
      </c>
      <c r="DJ267" s="174">
        <v>0</v>
      </c>
      <c r="DK267" s="174">
        <v>0</v>
      </c>
      <c r="DL267" s="174">
        <v>0</v>
      </c>
      <c r="DM267" s="174">
        <v>0</v>
      </c>
      <c r="DN267" s="174">
        <v>0</v>
      </c>
      <c r="DO267" s="174">
        <v>0</v>
      </c>
      <c r="DP267" s="174">
        <v>0</v>
      </c>
      <c r="DQ267" s="174">
        <v>0</v>
      </c>
      <c r="DR267" s="174">
        <v>0</v>
      </c>
      <c r="DS267" s="174">
        <v>0</v>
      </c>
      <c r="DT267" s="174">
        <v>0</v>
      </c>
      <c r="DU267" s="174">
        <v>0</v>
      </c>
      <c r="DV267" s="174">
        <v>0</v>
      </c>
      <c r="DW267" s="174">
        <v>0</v>
      </c>
      <c r="DX267" s="174">
        <v>0</v>
      </c>
      <c r="DY267" s="174">
        <v>0</v>
      </c>
      <c r="DZ267" s="174">
        <v>0</v>
      </c>
      <c r="EA267" s="174">
        <v>0</v>
      </c>
      <c r="EB267" s="174">
        <v>0</v>
      </c>
      <c r="EC267" s="174">
        <v>0</v>
      </c>
      <c r="ED267" s="174">
        <v>0</v>
      </c>
      <c r="EE267" s="174">
        <v>0</v>
      </c>
      <c r="EF267" s="174">
        <v>0</v>
      </c>
      <c r="EG267" s="174">
        <v>0</v>
      </c>
      <c r="EH267" s="174">
        <v>0</v>
      </c>
      <c r="EI267" s="174">
        <v>0</v>
      </c>
      <c r="EJ267" s="174">
        <v>0</v>
      </c>
      <c r="EK267" s="174">
        <v>0</v>
      </c>
      <c r="EL267" s="174">
        <v>0</v>
      </c>
      <c r="EM267" s="174">
        <v>0</v>
      </c>
      <c r="EN267" s="174">
        <v>0</v>
      </c>
      <c r="EO267" s="174">
        <v>0</v>
      </c>
      <c r="EP267" s="174">
        <v>0</v>
      </c>
      <c r="EQ267" s="174">
        <v>0</v>
      </c>
      <c r="ER267" s="174">
        <v>0</v>
      </c>
      <c r="ES267" s="174">
        <v>0</v>
      </c>
      <c r="ET267" s="174">
        <v>0</v>
      </c>
      <c r="EU267" s="174">
        <v>0</v>
      </c>
      <c r="EV267" s="174">
        <v>0</v>
      </c>
      <c r="EW267" s="174">
        <v>0</v>
      </c>
      <c r="EX267" s="174">
        <v>0</v>
      </c>
      <c r="EY267" s="174">
        <v>0</v>
      </c>
      <c r="EZ267" s="174">
        <v>0</v>
      </c>
      <c r="FA267" s="174">
        <v>0</v>
      </c>
      <c r="FB267" s="174">
        <v>0</v>
      </c>
      <c r="FC267" s="174">
        <v>0</v>
      </c>
      <c r="FD267" s="174">
        <v>0</v>
      </c>
      <c r="FE267" s="174">
        <v>0</v>
      </c>
      <c r="FF267" s="174">
        <v>0</v>
      </c>
      <c r="FG267" s="174">
        <v>0</v>
      </c>
      <c r="FH267" s="174">
        <v>0</v>
      </c>
      <c r="FI267" s="174">
        <v>0</v>
      </c>
      <c r="FJ267" s="174">
        <v>0</v>
      </c>
      <c r="FK267" s="174">
        <v>0</v>
      </c>
      <c r="FL267" s="174">
        <v>0</v>
      </c>
      <c r="FM267" s="174">
        <v>0</v>
      </c>
      <c r="FN267" s="174">
        <v>0</v>
      </c>
      <c r="FO267" s="174">
        <v>0</v>
      </c>
      <c r="FP267" s="174">
        <v>0</v>
      </c>
      <c r="FQ267" s="174">
        <v>0</v>
      </c>
      <c r="FR267" s="174">
        <v>0</v>
      </c>
      <c r="FS267" s="174">
        <v>0</v>
      </c>
      <c r="FT267" s="174">
        <v>0</v>
      </c>
      <c r="FU267" s="174">
        <v>0</v>
      </c>
      <c r="FV267" s="174">
        <v>0</v>
      </c>
      <c r="FW267" s="174">
        <v>0</v>
      </c>
      <c r="FX267" s="174">
        <v>0</v>
      </c>
      <c r="FY267" s="174">
        <v>0</v>
      </c>
      <c r="FZ267" s="174">
        <v>0</v>
      </c>
      <c r="GA267" s="174">
        <v>0</v>
      </c>
    </row>
    <row r="268" spans="2:183">
      <c r="B268" s="171" t="s">
        <v>9</v>
      </c>
      <c r="C268" s="172" t="s">
        <v>39</v>
      </c>
      <c r="D268" s="81">
        <v>0</v>
      </c>
      <c r="E268" s="82">
        <v>0</v>
      </c>
      <c r="F268" s="82">
        <v>0</v>
      </c>
      <c r="G268" s="82">
        <v>0</v>
      </c>
      <c r="H268" s="82">
        <v>0</v>
      </c>
      <c r="I268" s="82">
        <v>0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2">
        <v>0</v>
      </c>
      <c r="P268" s="82">
        <v>0</v>
      </c>
      <c r="Q268" s="82">
        <v>0</v>
      </c>
      <c r="R268" s="82">
        <v>0</v>
      </c>
      <c r="S268" s="82">
        <v>0</v>
      </c>
      <c r="T268" s="82">
        <v>0</v>
      </c>
      <c r="U268" s="82">
        <v>0</v>
      </c>
      <c r="V268" s="82">
        <v>0</v>
      </c>
      <c r="W268" s="82">
        <v>0</v>
      </c>
      <c r="X268" s="82">
        <v>0</v>
      </c>
      <c r="Y268" s="82">
        <v>0</v>
      </c>
      <c r="Z268" s="82">
        <v>0</v>
      </c>
      <c r="AA268" s="82">
        <v>0</v>
      </c>
      <c r="AB268" s="82">
        <v>0</v>
      </c>
      <c r="AC268" s="82">
        <v>0</v>
      </c>
      <c r="AD268" s="82">
        <v>0</v>
      </c>
      <c r="AE268" s="82">
        <v>0</v>
      </c>
      <c r="AF268" s="82">
        <v>0</v>
      </c>
      <c r="AG268" s="82">
        <v>0</v>
      </c>
      <c r="AH268" s="82">
        <v>0</v>
      </c>
      <c r="AI268" s="82">
        <v>0</v>
      </c>
      <c r="AJ268" s="82">
        <v>0</v>
      </c>
      <c r="AK268" s="82">
        <v>0</v>
      </c>
      <c r="AL268" s="82">
        <v>0</v>
      </c>
      <c r="AM268" s="82">
        <v>0</v>
      </c>
      <c r="AN268" s="82">
        <v>0</v>
      </c>
      <c r="AO268" s="82">
        <v>0</v>
      </c>
      <c r="AP268" s="82">
        <v>0</v>
      </c>
      <c r="AQ268" s="82">
        <v>0</v>
      </c>
      <c r="AR268" s="82">
        <v>0</v>
      </c>
      <c r="AS268" s="82">
        <v>0</v>
      </c>
      <c r="AT268" s="82">
        <v>0</v>
      </c>
      <c r="AU268" s="82">
        <v>0</v>
      </c>
      <c r="AV268" s="82">
        <v>0</v>
      </c>
      <c r="AW268" s="82">
        <v>0</v>
      </c>
      <c r="AX268" s="82">
        <v>0</v>
      </c>
      <c r="AY268" s="82">
        <v>0</v>
      </c>
      <c r="AZ268" s="82">
        <v>0</v>
      </c>
      <c r="BA268" s="82">
        <v>0</v>
      </c>
      <c r="BB268" s="82">
        <v>0</v>
      </c>
      <c r="BC268" s="82">
        <v>0</v>
      </c>
      <c r="BD268" s="82">
        <v>0</v>
      </c>
      <c r="BE268" s="82">
        <v>0</v>
      </c>
      <c r="BF268" s="82">
        <v>0</v>
      </c>
      <c r="BG268" s="82">
        <v>0</v>
      </c>
      <c r="BH268" s="82">
        <v>0</v>
      </c>
      <c r="BI268" s="82">
        <v>0</v>
      </c>
      <c r="BJ268" s="82">
        <v>0</v>
      </c>
      <c r="BK268" s="82">
        <v>0</v>
      </c>
      <c r="BL268" s="82">
        <v>0</v>
      </c>
      <c r="BM268" s="82">
        <v>0</v>
      </c>
      <c r="BN268" s="82">
        <v>0</v>
      </c>
      <c r="BO268" s="82">
        <v>0</v>
      </c>
      <c r="BP268" s="82">
        <v>0</v>
      </c>
      <c r="BQ268" s="82">
        <v>0</v>
      </c>
      <c r="BR268" s="82">
        <v>0</v>
      </c>
      <c r="BS268" s="82">
        <v>0</v>
      </c>
      <c r="BT268" s="82">
        <v>0</v>
      </c>
      <c r="BU268" s="82">
        <v>0</v>
      </c>
      <c r="BV268" s="82">
        <v>0</v>
      </c>
      <c r="BW268" s="82">
        <v>0</v>
      </c>
      <c r="BX268" s="82">
        <v>0</v>
      </c>
      <c r="BY268" s="82">
        <v>0</v>
      </c>
      <c r="BZ268" s="82">
        <v>0</v>
      </c>
      <c r="CA268" s="82">
        <v>0</v>
      </c>
      <c r="CB268" s="82">
        <v>0</v>
      </c>
      <c r="CC268" s="82">
        <v>0</v>
      </c>
      <c r="CD268" s="82">
        <v>0</v>
      </c>
      <c r="CE268" s="82">
        <v>0</v>
      </c>
      <c r="CF268" s="82">
        <v>0</v>
      </c>
      <c r="CG268" s="82">
        <v>0</v>
      </c>
      <c r="CH268" s="82">
        <v>0</v>
      </c>
      <c r="CI268" s="82">
        <v>0</v>
      </c>
      <c r="CJ268" s="82">
        <v>0</v>
      </c>
      <c r="CK268" s="82">
        <v>0</v>
      </c>
      <c r="CL268" s="82">
        <v>0</v>
      </c>
      <c r="CM268" s="82">
        <v>0</v>
      </c>
      <c r="CN268" s="82">
        <v>0</v>
      </c>
      <c r="CO268" s="82">
        <v>0</v>
      </c>
      <c r="CP268" s="82">
        <v>0</v>
      </c>
      <c r="CQ268" s="82">
        <v>0</v>
      </c>
      <c r="CR268" s="82">
        <v>0</v>
      </c>
      <c r="CS268" s="82">
        <v>0</v>
      </c>
      <c r="CT268" s="82">
        <v>0</v>
      </c>
      <c r="CU268" s="82">
        <v>0</v>
      </c>
      <c r="CV268" s="82">
        <v>0</v>
      </c>
      <c r="CW268" s="82">
        <v>0</v>
      </c>
      <c r="CX268" s="82">
        <v>0</v>
      </c>
      <c r="CY268" s="82">
        <v>0</v>
      </c>
      <c r="CZ268" s="82">
        <v>0</v>
      </c>
      <c r="DA268" s="82">
        <v>0</v>
      </c>
      <c r="DB268" s="82">
        <v>0</v>
      </c>
      <c r="DC268" s="82">
        <v>0</v>
      </c>
      <c r="DD268" s="82">
        <v>0</v>
      </c>
      <c r="DE268" s="82">
        <v>0</v>
      </c>
      <c r="DF268" s="82">
        <v>0</v>
      </c>
      <c r="DG268" s="82">
        <v>0</v>
      </c>
      <c r="DH268" s="82">
        <v>0</v>
      </c>
      <c r="DI268" s="82">
        <v>0</v>
      </c>
      <c r="DJ268" s="82">
        <v>0</v>
      </c>
      <c r="DK268" s="82">
        <v>0</v>
      </c>
      <c r="DL268" s="82">
        <v>0</v>
      </c>
      <c r="DM268" s="82">
        <v>0</v>
      </c>
      <c r="DN268" s="82">
        <v>0</v>
      </c>
      <c r="DO268" s="82">
        <v>0</v>
      </c>
      <c r="DP268" s="82">
        <v>0</v>
      </c>
      <c r="DQ268" s="82">
        <v>0</v>
      </c>
      <c r="DR268" s="82">
        <v>0</v>
      </c>
      <c r="DS268" s="82">
        <v>0</v>
      </c>
      <c r="DT268" s="82">
        <v>0</v>
      </c>
      <c r="DU268" s="82">
        <v>0</v>
      </c>
      <c r="DV268" s="82">
        <v>0</v>
      </c>
      <c r="DW268" s="82">
        <v>0</v>
      </c>
      <c r="DX268" s="82">
        <v>0</v>
      </c>
      <c r="DY268" s="82">
        <v>0</v>
      </c>
      <c r="DZ268" s="82">
        <v>0</v>
      </c>
      <c r="EA268" s="82">
        <v>0</v>
      </c>
      <c r="EB268" s="82">
        <v>0</v>
      </c>
      <c r="EC268" s="82">
        <v>0</v>
      </c>
      <c r="ED268" s="82">
        <v>0</v>
      </c>
      <c r="EE268" s="82">
        <v>0</v>
      </c>
      <c r="EF268" s="82">
        <v>0</v>
      </c>
      <c r="EG268" s="82">
        <v>0</v>
      </c>
      <c r="EH268" s="82">
        <v>0</v>
      </c>
      <c r="EI268" s="82">
        <v>0</v>
      </c>
      <c r="EJ268" s="82">
        <v>0</v>
      </c>
      <c r="EK268" s="82">
        <v>0</v>
      </c>
      <c r="EL268" s="82">
        <v>0</v>
      </c>
      <c r="EM268" s="82">
        <v>0</v>
      </c>
      <c r="EN268" s="82">
        <v>0</v>
      </c>
      <c r="EO268" s="82">
        <v>0</v>
      </c>
      <c r="EP268" s="82">
        <v>0</v>
      </c>
      <c r="EQ268" s="82">
        <v>0</v>
      </c>
      <c r="ER268" s="82">
        <v>0</v>
      </c>
      <c r="ES268" s="82">
        <v>0</v>
      </c>
      <c r="ET268" s="82">
        <v>0</v>
      </c>
      <c r="EU268" s="82">
        <v>0</v>
      </c>
      <c r="EV268" s="82">
        <v>0</v>
      </c>
      <c r="EW268" s="82">
        <v>0</v>
      </c>
      <c r="EX268" s="82">
        <v>0</v>
      </c>
      <c r="EY268" s="82">
        <v>0</v>
      </c>
      <c r="EZ268" s="82">
        <v>0</v>
      </c>
      <c r="FA268" s="82">
        <v>0</v>
      </c>
      <c r="FB268" s="82">
        <v>0</v>
      </c>
      <c r="FC268" s="82">
        <v>0</v>
      </c>
      <c r="FD268" s="82">
        <v>0</v>
      </c>
      <c r="FE268" s="82">
        <v>0</v>
      </c>
      <c r="FF268" s="82">
        <v>0</v>
      </c>
      <c r="FG268" s="82">
        <v>0</v>
      </c>
      <c r="FH268" s="82">
        <v>0</v>
      </c>
      <c r="FI268" s="82">
        <v>0</v>
      </c>
      <c r="FJ268" s="82">
        <v>0</v>
      </c>
      <c r="FK268" s="82">
        <v>0</v>
      </c>
      <c r="FL268" s="82">
        <v>0</v>
      </c>
      <c r="FM268" s="82">
        <v>0</v>
      </c>
      <c r="FN268" s="82">
        <v>0</v>
      </c>
      <c r="FO268" s="82">
        <v>0</v>
      </c>
      <c r="FP268" s="82">
        <v>0</v>
      </c>
      <c r="FQ268" s="82">
        <v>0</v>
      </c>
      <c r="FR268" s="82">
        <v>0</v>
      </c>
      <c r="FS268" s="82">
        <v>0</v>
      </c>
      <c r="FT268" s="82">
        <v>0</v>
      </c>
      <c r="FU268" s="82">
        <v>0</v>
      </c>
      <c r="FV268" s="82">
        <v>0</v>
      </c>
      <c r="FW268" s="82">
        <v>0</v>
      </c>
      <c r="FX268" s="82">
        <v>0</v>
      </c>
      <c r="FY268" s="82">
        <v>0</v>
      </c>
      <c r="FZ268" s="82">
        <v>0</v>
      </c>
      <c r="GA268" s="82">
        <v>0</v>
      </c>
    </row>
    <row r="269" spans="2:183">
      <c r="B269" s="96" t="s">
        <v>9</v>
      </c>
      <c r="C269" s="166" t="s">
        <v>40</v>
      </c>
      <c r="D269" s="175">
        <v>0</v>
      </c>
      <c r="E269" s="176">
        <v>0</v>
      </c>
      <c r="F269" s="176">
        <v>0</v>
      </c>
      <c r="G269" s="176">
        <v>0</v>
      </c>
      <c r="H269" s="176">
        <v>0</v>
      </c>
      <c r="I269" s="176">
        <v>0</v>
      </c>
      <c r="J269" s="176">
        <v>19.260000000000002</v>
      </c>
      <c r="K269" s="176">
        <v>0</v>
      </c>
      <c r="L269" s="176">
        <v>0</v>
      </c>
      <c r="M269" s="176">
        <v>0</v>
      </c>
      <c r="N269" s="176">
        <v>0</v>
      </c>
      <c r="O269" s="176">
        <v>0</v>
      </c>
      <c r="P269" s="176">
        <v>0</v>
      </c>
      <c r="Q269" s="176">
        <v>0</v>
      </c>
      <c r="R269" s="176">
        <v>0</v>
      </c>
      <c r="S269" s="176">
        <v>0</v>
      </c>
      <c r="T269" s="176">
        <v>0</v>
      </c>
      <c r="U269" s="176">
        <v>0</v>
      </c>
      <c r="V269" s="176">
        <v>0</v>
      </c>
      <c r="W269" s="176">
        <v>0</v>
      </c>
      <c r="X269" s="176">
        <v>0</v>
      </c>
      <c r="Y269" s="176">
        <v>0</v>
      </c>
      <c r="Z269" s="176">
        <v>0</v>
      </c>
      <c r="AA269" s="176">
        <v>0</v>
      </c>
      <c r="AB269" s="176">
        <v>0</v>
      </c>
      <c r="AC269" s="176">
        <v>0</v>
      </c>
      <c r="AD269" s="176">
        <v>0</v>
      </c>
      <c r="AE269" s="176">
        <v>0</v>
      </c>
      <c r="AF269" s="176">
        <v>0</v>
      </c>
      <c r="AG269" s="176">
        <v>0</v>
      </c>
      <c r="AH269" s="176">
        <v>0</v>
      </c>
      <c r="AI269" s="176">
        <v>0</v>
      </c>
      <c r="AJ269" s="176">
        <v>0</v>
      </c>
      <c r="AK269" s="176">
        <v>0</v>
      </c>
      <c r="AL269" s="176">
        <v>0</v>
      </c>
      <c r="AM269" s="176">
        <v>0</v>
      </c>
      <c r="AN269" s="176">
        <v>0</v>
      </c>
      <c r="AO269" s="176">
        <v>0</v>
      </c>
      <c r="AP269" s="176">
        <v>0</v>
      </c>
      <c r="AQ269" s="176">
        <v>0</v>
      </c>
      <c r="AR269" s="176">
        <v>0</v>
      </c>
      <c r="AS269" s="176">
        <v>0</v>
      </c>
      <c r="AT269" s="176">
        <v>0</v>
      </c>
      <c r="AU269" s="176">
        <v>0</v>
      </c>
      <c r="AV269" s="176">
        <v>0</v>
      </c>
      <c r="AW269" s="176">
        <v>0</v>
      </c>
      <c r="AX269" s="176">
        <v>0</v>
      </c>
      <c r="AY269" s="176">
        <v>0</v>
      </c>
      <c r="AZ269" s="176">
        <v>0</v>
      </c>
      <c r="BA269" s="176">
        <v>0</v>
      </c>
      <c r="BB269" s="176">
        <v>0</v>
      </c>
      <c r="BC269" s="176">
        <v>0</v>
      </c>
      <c r="BD269" s="176">
        <v>0</v>
      </c>
      <c r="BE269" s="176">
        <v>0</v>
      </c>
      <c r="BF269" s="176">
        <v>0</v>
      </c>
      <c r="BG269" s="176">
        <v>0</v>
      </c>
      <c r="BH269" s="176">
        <v>0</v>
      </c>
      <c r="BI269" s="176">
        <v>0</v>
      </c>
      <c r="BJ269" s="176">
        <v>0</v>
      </c>
      <c r="BK269" s="176">
        <v>0</v>
      </c>
      <c r="BL269" s="176">
        <v>0</v>
      </c>
      <c r="BM269" s="176">
        <v>0</v>
      </c>
      <c r="BN269" s="176">
        <v>0</v>
      </c>
      <c r="BO269" s="176">
        <v>0</v>
      </c>
      <c r="BP269" s="176">
        <v>0</v>
      </c>
      <c r="BQ269" s="176">
        <v>0</v>
      </c>
      <c r="BR269" s="176">
        <v>0</v>
      </c>
      <c r="BS269" s="176">
        <v>0</v>
      </c>
      <c r="BT269" s="176">
        <v>0</v>
      </c>
      <c r="BU269" s="176">
        <v>0</v>
      </c>
      <c r="BV269" s="176">
        <v>0</v>
      </c>
      <c r="BW269" s="176">
        <v>0</v>
      </c>
      <c r="BX269" s="176">
        <v>0</v>
      </c>
      <c r="BY269" s="176">
        <v>0</v>
      </c>
      <c r="BZ269" s="176">
        <v>0</v>
      </c>
      <c r="CA269" s="176">
        <v>0</v>
      </c>
      <c r="CB269" s="176">
        <v>0</v>
      </c>
      <c r="CC269" s="176">
        <v>0</v>
      </c>
      <c r="CD269" s="176">
        <v>29.35</v>
      </c>
      <c r="CE269" s="176">
        <v>27.17</v>
      </c>
      <c r="CF269" s="176">
        <v>0</v>
      </c>
      <c r="CG269" s="176">
        <v>0</v>
      </c>
      <c r="CH269" s="176">
        <v>0</v>
      </c>
      <c r="CI269" s="176">
        <v>0</v>
      </c>
      <c r="CJ269" s="176">
        <v>18.440000000000001</v>
      </c>
      <c r="CK269" s="176">
        <v>18.440000000000001</v>
      </c>
      <c r="CL269" s="176">
        <v>0</v>
      </c>
      <c r="CM269" s="176">
        <v>0</v>
      </c>
      <c r="CN269" s="176">
        <v>0</v>
      </c>
      <c r="CO269" s="176">
        <v>20.170000000000002</v>
      </c>
      <c r="CP269" s="176">
        <v>27.17</v>
      </c>
      <c r="CQ269" s="176">
        <v>28.72</v>
      </c>
      <c r="CR269" s="176">
        <v>18.07</v>
      </c>
      <c r="CS269" s="176">
        <v>16.98</v>
      </c>
      <c r="CT269" s="176">
        <v>18.440000000000001</v>
      </c>
      <c r="CU269" s="176">
        <v>38.44</v>
      </c>
      <c r="CV269" s="176">
        <v>30.35</v>
      </c>
      <c r="CW269" s="176">
        <v>37.35</v>
      </c>
      <c r="CX269" s="176">
        <v>41.17</v>
      </c>
      <c r="CY269" s="176">
        <v>30.63</v>
      </c>
      <c r="CZ269" s="176">
        <v>19.350000000000001</v>
      </c>
      <c r="DA269" s="176">
        <v>20.350000000000001</v>
      </c>
      <c r="DB269" s="176">
        <v>21.35</v>
      </c>
      <c r="DC269" s="176">
        <v>20.170000000000002</v>
      </c>
      <c r="DD269" s="176">
        <v>19.350000000000001</v>
      </c>
      <c r="DE269" s="176">
        <v>17.350000000000001</v>
      </c>
      <c r="DF269" s="176">
        <v>18.63</v>
      </c>
      <c r="DG269" s="176">
        <v>29.26</v>
      </c>
      <c r="DH269" s="176">
        <v>37.799999999999997</v>
      </c>
      <c r="DI269" s="176">
        <v>35.44</v>
      </c>
      <c r="DJ269" s="176">
        <v>39.35</v>
      </c>
      <c r="DK269" s="176">
        <v>25.44</v>
      </c>
      <c r="DL269" s="176">
        <v>18.440000000000001</v>
      </c>
      <c r="DM269" s="176">
        <v>21.07</v>
      </c>
      <c r="DN269" s="176">
        <v>19.260000000000002</v>
      </c>
      <c r="DO269" s="176">
        <v>21.26</v>
      </c>
      <c r="DP269" s="176">
        <v>19.350000000000001</v>
      </c>
      <c r="DQ269" s="176">
        <v>17.54</v>
      </c>
      <c r="DR269" s="176">
        <v>19.89</v>
      </c>
      <c r="DS269" s="176">
        <v>28.07</v>
      </c>
      <c r="DT269" s="176">
        <v>38.35</v>
      </c>
      <c r="DU269" s="176">
        <v>35.26</v>
      </c>
      <c r="DV269" s="176">
        <v>41.26</v>
      </c>
      <c r="DW269" s="176">
        <v>24.35</v>
      </c>
      <c r="DX269" s="176">
        <v>19.54</v>
      </c>
      <c r="DY269" s="176">
        <v>20.350000000000001</v>
      </c>
      <c r="DZ269" s="176">
        <v>20.63</v>
      </c>
      <c r="EA269" s="176">
        <v>22.35</v>
      </c>
      <c r="EB269" s="176">
        <v>18.260000000000002</v>
      </c>
      <c r="EC269" s="176">
        <v>18.440000000000001</v>
      </c>
      <c r="ED269" s="176">
        <v>17.350000000000001</v>
      </c>
      <c r="EE269" s="176">
        <v>17.440000000000001</v>
      </c>
      <c r="EF269" s="176">
        <v>38.54</v>
      </c>
      <c r="EG269" s="176">
        <v>37.26</v>
      </c>
      <c r="EH269" s="176">
        <v>36.35</v>
      </c>
      <c r="EI269" s="176">
        <v>15.63</v>
      </c>
      <c r="EJ269" s="176">
        <v>10.17</v>
      </c>
      <c r="EK269" s="176">
        <v>19.350000000000001</v>
      </c>
      <c r="EL269" s="176">
        <v>21.26</v>
      </c>
      <c r="EM269" s="176">
        <v>18.54</v>
      </c>
      <c r="EN269" s="176">
        <v>19.350000000000001</v>
      </c>
      <c r="EO269" s="176">
        <v>7.44</v>
      </c>
      <c r="EP269" s="176">
        <v>6.44</v>
      </c>
      <c r="EQ269" s="176">
        <v>18.260000000000002</v>
      </c>
      <c r="ER269" s="176">
        <v>38.35</v>
      </c>
      <c r="ES269" s="176">
        <v>35.35</v>
      </c>
      <c r="ET269" s="176">
        <v>38.54</v>
      </c>
      <c r="EU269" s="176">
        <v>16.440000000000001</v>
      </c>
      <c r="EV269" s="176">
        <v>8.6300000000000008</v>
      </c>
      <c r="EW269" s="176">
        <v>20.440000000000001</v>
      </c>
      <c r="EX269" s="176">
        <v>22.35</v>
      </c>
      <c r="EY269" s="176">
        <v>19.63</v>
      </c>
      <c r="EZ269" s="176">
        <v>20.350000000000001</v>
      </c>
      <c r="FA269" s="176">
        <v>5.72</v>
      </c>
      <c r="FB269" s="176">
        <v>6.54</v>
      </c>
      <c r="FC269" s="176">
        <v>20.350000000000001</v>
      </c>
      <c r="FD269" s="176">
        <v>39.630000000000003</v>
      </c>
      <c r="FE269" s="176">
        <v>36.35</v>
      </c>
      <c r="FF269" s="176">
        <v>40.44</v>
      </c>
      <c r="FG269" s="176">
        <v>16.260000000000002</v>
      </c>
      <c r="FH269" s="176">
        <v>8.5399999999999991</v>
      </c>
      <c r="FI269" s="176">
        <v>19.350000000000001</v>
      </c>
      <c r="FJ269" s="176">
        <v>22.17</v>
      </c>
      <c r="FK269" s="176">
        <v>20.260000000000002</v>
      </c>
      <c r="FL269" s="176">
        <v>19.350000000000001</v>
      </c>
      <c r="FM269" s="176">
        <v>6.63</v>
      </c>
      <c r="FN269" s="176">
        <v>5.81</v>
      </c>
      <c r="FO269" s="176">
        <v>17.260000000000002</v>
      </c>
      <c r="FP269" s="176">
        <v>34.35</v>
      </c>
      <c r="FQ269" s="176">
        <v>35.44</v>
      </c>
      <c r="FR269" s="176">
        <v>40.630000000000003</v>
      </c>
      <c r="FS269" s="176">
        <v>12.44</v>
      </c>
      <c r="FT269" s="176">
        <v>7.44</v>
      </c>
      <c r="FU269" s="176">
        <v>21.26</v>
      </c>
      <c r="FV269" s="176">
        <v>19.350000000000001</v>
      </c>
      <c r="FW269" s="176">
        <v>21.07</v>
      </c>
      <c r="FX269" s="176">
        <v>19.54</v>
      </c>
      <c r="FY269" s="176">
        <v>18.260000000000002</v>
      </c>
      <c r="FZ269" s="176">
        <v>18.350000000000001</v>
      </c>
      <c r="GA269" s="176">
        <v>19.260000000000002</v>
      </c>
    </row>
    <row r="270" spans="2:183">
      <c r="B270" s="96" t="s">
        <v>9</v>
      </c>
      <c r="C270" s="166" t="s">
        <v>41</v>
      </c>
      <c r="D270" s="175">
        <v>0</v>
      </c>
      <c r="E270" s="176">
        <v>0</v>
      </c>
      <c r="F270" s="176">
        <v>0</v>
      </c>
      <c r="G270" s="176">
        <v>0</v>
      </c>
      <c r="H270" s="176">
        <v>0</v>
      </c>
      <c r="I270" s="176">
        <v>0</v>
      </c>
      <c r="J270" s="176">
        <v>140</v>
      </c>
      <c r="K270" s="176">
        <v>0</v>
      </c>
      <c r="L270" s="176">
        <v>0</v>
      </c>
      <c r="M270" s="176">
        <v>0</v>
      </c>
      <c r="N270" s="176">
        <v>0</v>
      </c>
      <c r="O270" s="176">
        <v>0</v>
      </c>
      <c r="P270" s="176">
        <v>0</v>
      </c>
      <c r="Q270" s="176">
        <v>0</v>
      </c>
      <c r="R270" s="176">
        <v>0</v>
      </c>
      <c r="S270" s="176">
        <v>0</v>
      </c>
      <c r="T270" s="176">
        <v>0</v>
      </c>
      <c r="U270" s="176">
        <v>0</v>
      </c>
      <c r="V270" s="176">
        <v>0</v>
      </c>
      <c r="W270" s="176">
        <v>0</v>
      </c>
      <c r="X270" s="176">
        <v>0</v>
      </c>
      <c r="Y270" s="176">
        <v>0</v>
      </c>
      <c r="Z270" s="176">
        <v>0</v>
      </c>
      <c r="AA270" s="176">
        <v>0</v>
      </c>
      <c r="AB270" s="176">
        <v>0</v>
      </c>
      <c r="AC270" s="176">
        <v>0</v>
      </c>
      <c r="AD270" s="176">
        <v>0</v>
      </c>
      <c r="AE270" s="176">
        <v>0</v>
      </c>
      <c r="AF270" s="176">
        <v>0</v>
      </c>
      <c r="AG270" s="176">
        <v>0</v>
      </c>
      <c r="AH270" s="176">
        <v>0</v>
      </c>
      <c r="AI270" s="176">
        <v>0</v>
      </c>
      <c r="AJ270" s="176">
        <v>0</v>
      </c>
      <c r="AK270" s="176">
        <v>0</v>
      </c>
      <c r="AL270" s="176">
        <v>0</v>
      </c>
      <c r="AM270" s="176">
        <v>0</v>
      </c>
      <c r="AN270" s="176">
        <v>0</v>
      </c>
      <c r="AO270" s="176">
        <v>0</v>
      </c>
      <c r="AP270" s="176">
        <v>0</v>
      </c>
      <c r="AQ270" s="176">
        <v>0</v>
      </c>
      <c r="AR270" s="176">
        <v>0</v>
      </c>
      <c r="AS270" s="176">
        <v>0</v>
      </c>
      <c r="AT270" s="176">
        <v>0</v>
      </c>
      <c r="AU270" s="176">
        <v>0</v>
      </c>
      <c r="AV270" s="176">
        <v>0</v>
      </c>
      <c r="AW270" s="176">
        <v>0</v>
      </c>
      <c r="AX270" s="176">
        <v>0</v>
      </c>
      <c r="AY270" s="176">
        <v>0</v>
      </c>
      <c r="AZ270" s="176">
        <v>0</v>
      </c>
      <c r="BA270" s="176">
        <v>0</v>
      </c>
      <c r="BB270" s="176">
        <v>0</v>
      </c>
      <c r="BC270" s="176">
        <v>0</v>
      </c>
      <c r="BD270" s="176">
        <v>0</v>
      </c>
      <c r="BE270" s="176">
        <v>0</v>
      </c>
      <c r="BF270" s="176">
        <v>0</v>
      </c>
      <c r="BG270" s="176">
        <v>0</v>
      </c>
      <c r="BH270" s="176">
        <v>0</v>
      </c>
      <c r="BI270" s="176">
        <v>0</v>
      </c>
      <c r="BJ270" s="176">
        <v>0</v>
      </c>
      <c r="BK270" s="176">
        <v>0</v>
      </c>
      <c r="BL270" s="176">
        <v>0</v>
      </c>
      <c r="BM270" s="176">
        <v>0</v>
      </c>
      <c r="BN270" s="176">
        <v>0</v>
      </c>
      <c r="BO270" s="176">
        <v>0</v>
      </c>
      <c r="BP270" s="176">
        <v>0</v>
      </c>
      <c r="BQ270" s="176">
        <v>0</v>
      </c>
      <c r="BR270" s="176">
        <v>0</v>
      </c>
      <c r="BS270" s="176">
        <v>0</v>
      </c>
      <c r="BT270" s="176">
        <v>0</v>
      </c>
      <c r="BU270" s="176">
        <v>0</v>
      </c>
      <c r="BV270" s="176">
        <v>0</v>
      </c>
      <c r="BW270" s="176">
        <v>0</v>
      </c>
      <c r="BX270" s="176">
        <v>0</v>
      </c>
      <c r="BY270" s="176">
        <v>0</v>
      </c>
      <c r="BZ270" s="176">
        <v>0</v>
      </c>
      <c r="CA270" s="176">
        <v>0</v>
      </c>
      <c r="CB270" s="176">
        <v>0</v>
      </c>
      <c r="CC270" s="176">
        <v>0</v>
      </c>
      <c r="CD270" s="176">
        <v>183</v>
      </c>
      <c r="CE270" s="176">
        <v>162</v>
      </c>
      <c r="CF270" s="176">
        <v>0</v>
      </c>
      <c r="CG270" s="176">
        <v>0</v>
      </c>
      <c r="CH270" s="176">
        <v>0</v>
      </c>
      <c r="CI270" s="176">
        <v>0</v>
      </c>
      <c r="CJ270" s="176">
        <v>38</v>
      </c>
      <c r="CK270" s="176">
        <v>57</v>
      </c>
      <c r="CL270" s="176">
        <v>0</v>
      </c>
      <c r="CM270" s="176">
        <v>0</v>
      </c>
      <c r="CN270" s="176">
        <v>0</v>
      </c>
      <c r="CO270" s="176">
        <v>174</v>
      </c>
      <c r="CP270" s="176">
        <v>327</v>
      </c>
      <c r="CQ270" s="176">
        <v>284</v>
      </c>
      <c r="CR270" s="176">
        <v>183</v>
      </c>
      <c r="CS270" s="176">
        <v>36</v>
      </c>
      <c r="CT270" s="176">
        <v>55</v>
      </c>
      <c r="CU270" s="176">
        <v>151</v>
      </c>
      <c r="CV270" s="176">
        <v>220</v>
      </c>
      <c r="CW270" s="176">
        <v>198</v>
      </c>
      <c r="CX270" s="176">
        <v>189</v>
      </c>
      <c r="CY270" s="176">
        <v>228</v>
      </c>
      <c r="CZ270" s="176">
        <v>207</v>
      </c>
      <c r="DA270" s="176">
        <v>248</v>
      </c>
      <c r="DB270" s="176">
        <v>276</v>
      </c>
      <c r="DC270" s="176">
        <v>238</v>
      </c>
      <c r="DD270" s="176">
        <v>205</v>
      </c>
      <c r="DE270" s="176">
        <v>127</v>
      </c>
      <c r="DF270" s="176">
        <v>63</v>
      </c>
      <c r="DG270" s="176">
        <v>126</v>
      </c>
      <c r="DH270" s="176">
        <v>175</v>
      </c>
      <c r="DI270" s="176">
        <v>180</v>
      </c>
      <c r="DJ270" s="176">
        <v>161</v>
      </c>
      <c r="DK270" s="176">
        <v>136</v>
      </c>
      <c r="DL270" s="176">
        <v>182</v>
      </c>
      <c r="DM270" s="176">
        <v>252</v>
      </c>
      <c r="DN270" s="176">
        <v>248</v>
      </c>
      <c r="DO270" s="176">
        <v>259</v>
      </c>
      <c r="DP270" s="176">
        <v>193</v>
      </c>
      <c r="DQ270" s="176">
        <v>105</v>
      </c>
      <c r="DR270" s="176">
        <v>69</v>
      </c>
      <c r="DS270" s="176">
        <v>116</v>
      </c>
      <c r="DT270" s="176">
        <v>175</v>
      </c>
      <c r="DU270" s="176">
        <v>148</v>
      </c>
      <c r="DV270" s="176">
        <v>164</v>
      </c>
      <c r="DW270" s="176">
        <v>122</v>
      </c>
      <c r="DX270" s="176">
        <v>173</v>
      </c>
      <c r="DY270" s="176">
        <v>219</v>
      </c>
      <c r="DZ270" s="176">
        <v>225</v>
      </c>
      <c r="EA270" s="176">
        <v>251</v>
      </c>
      <c r="EB270" s="176">
        <v>164</v>
      </c>
      <c r="EC270" s="176">
        <v>91</v>
      </c>
      <c r="ED270" s="176">
        <v>63</v>
      </c>
      <c r="EE270" s="176">
        <v>77</v>
      </c>
      <c r="EF270" s="176">
        <v>155</v>
      </c>
      <c r="EG270" s="176">
        <v>156</v>
      </c>
      <c r="EH270" s="176">
        <v>137</v>
      </c>
      <c r="EI270" s="176">
        <v>64</v>
      </c>
      <c r="EJ270" s="176">
        <v>103</v>
      </c>
      <c r="EK270" s="176">
        <v>182</v>
      </c>
      <c r="EL270" s="176">
        <v>238</v>
      </c>
      <c r="EM270" s="176">
        <v>218</v>
      </c>
      <c r="EN270" s="176">
        <v>175</v>
      </c>
      <c r="EO270" s="176">
        <v>32</v>
      </c>
      <c r="EP270" s="176">
        <v>28</v>
      </c>
      <c r="EQ270" s="176">
        <v>82</v>
      </c>
      <c r="ER270" s="176">
        <v>153</v>
      </c>
      <c r="ES270" s="176">
        <v>134</v>
      </c>
      <c r="ET270" s="176">
        <v>155</v>
      </c>
      <c r="EU270" s="176">
        <v>59</v>
      </c>
      <c r="EV270" s="176">
        <v>108</v>
      </c>
      <c r="EW270" s="176">
        <v>179</v>
      </c>
      <c r="EX270" s="176">
        <v>234</v>
      </c>
      <c r="EY270" s="176">
        <v>211</v>
      </c>
      <c r="EZ270" s="176">
        <v>159</v>
      </c>
      <c r="FA270" s="176">
        <v>24</v>
      </c>
      <c r="FB270" s="176">
        <v>27</v>
      </c>
      <c r="FC270" s="176">
        <v>88</v>
      </c>
      <c r="FD270" s="176">
        <v>154</v>
      </c>
      <c r="FE270" s="176">
        <v>139</v>
      </c>
      <c r="FF270" s="176">
        <v>151</v>
      </c>
      <c r="FG270" s="176">
        <v>50</v>
      </c>
      <c r="FH270" s="176">
        <v>108</v>
      </c>
      <c r="FI270" s="176">
        <v>190</v>
      </c>
      <c r="FJ270" s="176">
        <v>236</v>
      </c>
      <c r="FK270" s="176">
        <v>206</v>
      </c>
      <c r="FL270" s="176">
        <v>147</v>
      </c>
      <c r="FM270" s="176">
        <v>28</v>
      </c>
      <c r="FN270" s="176">
        <v>24</v>
      </c>
      <c r="FO270" s="176">
        <v>78</v>
      </c>
      <c r="FP270" s="176">
        <v>139</v>
      </c>
      <c r="FQ270" s="176">
        <v>144</v>
      </c>
      <c r="FR270" s="176">
        <v>166</v>
      </c>
      <c r="FS270" s="176">
        <v>53</v>
      </c>
      <c r="FT270" s="176">
        <v>87</v>
      </c>
      <c r="FU270" s="176">
        <v>203</v>
      </c>
      <c r="FV270" s="176">
        <v>211</v>
      </c>
      <c r="FW270" s="176">
        <v>222</v>
      </c>
      <c r="FX270" s="176">
        <v>141</v>
      </c>
      <c r="FY270" s="176">
        <v>62</v>
      </c>
      <c r="FZ270" s="176">
        <v>64</v>
      </c>
      <c r="GA270" s="176">
        <v>86</v>
      </c>
    </row>
    <row r="271" spans="2:183">
      <c r="B271" s="96" t="s">
        <v>9</v>
      </c>
      <c r="C271" s="166" t="s">
        <v>271</v>
      </c>
      <c r="D271" s="88">
        <v>0</v>
      </c>
      <c r="E271" s="89">
        <v>0</v>
      </c>
      <c r="F271" s="89">
        <v>0</v>
      </c>
      <c r="G271" s="89">
        <v>0</v>
      </c>
      <c r="H271" s="89">
        <v>0</v>
      </c>
      <c r="I271" s="89">
        <v>0</v>
      </c>
      <c r="J271" s="89">
        <v>861.08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0</v>
      </c>
      <c r="AH271" s="89">
        <v>0</v>
      </c>
      <c r="AI271" s="89">
        <v>0</v>
      </c>
      <c r="AJ271" s="89">
        <v>0</v>
      </c>
      <c r="AK271" s="89">
        <v>0</v>
      </c>
      <c r="AL271" s="89">
        <v>0</v>
      </c>
      <c r="AM271" s="89">
        <v>0</v>
      </c>
      <c r="AN271" s="89">
        <v>0</v>
      </c>
      <c r="AO271" s="89">
        <v>0</v>
      </c>
      <c r="AP271" s="89">
        <v>0</v>
      </c>
      <c r="AQ271" s="89">
        <v>0</v>
      </c>
      <c r="AR271" s="89">
        <v>0</v>
      </c>
      <c r="AS271" s="89">
        <v>0</v>
      </c>
      <c r="AT271" s="89">
        <v>0</v>
      </c>
      <c r="AU271" s="89">
        <v>0</v>
      </c>
      <c r="AV271" s="89">
        <v>0</v>
      </c>
      <c r="AW271" s="89">
        <v>0</v>
      </c>
      <c r="AX271" s="89">
        <v>0</v>
      </c>
      <c r="AY271" s="89">
        <v>0</v>
      </c>
      <c r="AZ271" s="89">
        <v>0</v>
      </c>
      <c r="BA271" s="89">
        <v>0</v>
      </c>
      <c r="BB271" s="89">
        <v>0</v>
      </c>
      <c r="BC271" s="89">
        <v>0</v>
      </c>
      <c r="BD271" s="89">
        <v>0</v>
      </c>
      <c r="BE271" s="89">
        <v>0</v>
      </c>
      <c r="BF271" s="89">
        <v>0</v>
      </c>
      <c r="BG271" s="89">
        <v>0</v>
      </c>
      <c r="BH271" s="89">
        <v>0</v>
      </c>
      <c r="BI271" s="89">
        <v>0</v>
      </c>
      <c r="BJ271" s="89">
        <v>0</v>
      </c>
      <c r="BK271" s="89">
        <v>0</v>
      </c>
      <c r="BL271" s="89">
        <v>0</v>
      </c>
      <c r="BM271" s="89">
        <v>0</v>
      </c>
      <c r="BN271" s="89">
        <v>0</v>
      </c>
      <c r="BO271" s="89">
        <v>0</v>
      </c>
      <c r="BP271" s="89">
        <v>0</v>
      </c>
      <c r="BQ271" s="89">
        <v>0</v>
      </c>
      <c r="BR271" s="89">
        <v>0</v>
      </c>
      <c r="BS271" s="89">
        <v>0</v>
      </c>
      <c r="BT271" s="89">
        <v>0</v>
      </c>
      <c r="BU271" s="89">
        <v>0</v>
      </c>
      <c r="BV271" s="89">
        <v>0</v>
      </c>
      <c r="BW271" s="89">
        <v>0</v>
      </c>
      <c r="BX271" s="89">
        <v>0</v>
      </c>
      <c r="BY271" s="89">
        <v>0</v>
      </c>
      <c r="BZ271" s="89">
        <v>0</v>
      </c>
      <c r="CA271" s="89">
        <v>0</v>
      </c>
      <c r="CB271" s="89">
        <v>0</v>
      </c>
      <c r="CC271" s="89">
        <v>0</v>
      </c>
      <c r="CD271" s="89">
        <v>1312.32</v>
      </c>
      <c r="CE271" s="89">
        <v>1214.6199999999999</v>
      </c>
      <c r="CF271" s="89">
        <v>0</v>
      </c>
      <c r="CG271" s="89">
        <v>0</v>
      </c>
      <c r="CH271" s="89">
        <v>0</v>
      </c>
      <c r="CI271" s="89">
        <v>0</v>
      </c>
      <c r="CJ271" s="89">
        <v>824.65</v>
      </c>
      <c r="CK271" s="89">
        <v>824.65</v>
      </c>
      <c r="CL271" s="89">
        <v>0</v>
      </c>
      <c r="CM271" s="89">
        <v>0</v>
      </c>
      <c r="CN271" s="89">
        <v>0</v>
      </c>
      <c r="CO271" s="89">
        <v>901.65</v>
      </c>
      <c r="CP271" s="89">
        <v>1214.6199999999999</v>
      </c>
      <c r="CQ271" s="89">
        <v>1284.17</v>
      </c>
      <c r="CR271" s="89">
        <v>808.09</v>
      </c>
      <c r="CS271" s="89">
        <v>759.24</v>
      </c>
      <c r="CT271" s="89">
        <v>824.65</v>
      </c>
      <c r="CU271" s="89">
        <v>1718.85</v>
      </c>
      <c r="CV271" s="89">
        <v>1357.03</v>
      </c>
      <c r="CW271" s="89">
        <v>1670</v>
      </c>
      <c r="CX271" s="89">
        <v>1840.56</v>
      </c>
      <c r="CY271" s="89">
        <v>1369.45</v>
      </c>
      <c r="CZ271" s="89">
        <v>865.22</v>
      </c>
      <c r="DA271" s="89">
        <v>909.93</v>
      </c>
      <c r="DB271" s="89">
        <v>954.64</v>
      </c>
      <c r="DC271" s="89">
        <v>901.65</v>
      </c>
      <c r="DD271" s="89">
        <v>865.22</v>
      </c>
      <c r="DE271" s="89">
        <v>775.8</v>
      </c>
      <c r="DF271" s="89">
        <v>832.93</v>
      </c>
      <c r="DG271" s="89">
        <v>1308.18</v>
      </c>
      <c r="DH271" s="89">
        <v>1689.87</v>
      </c>
      <c r="DI271" s="89">
        <v>1584.72</v>
      </c>
      <c r="DJ271" s="89">
        <v>1759.42</v>
      </c>
      <c r="DK271" s="89">
        <v>1137.6199999999999</v>
      </c>
      <c r="DL271" s="89">
        <v>824.65</v>
      </c>
      <c r="DM271" s="89">
        <v>942.22</v>
      </c>
      <c r="DN271" s="89">
        <v>861.08</v>
      </c>
      <c r="DO271" s="89">
        <v>950.5</v>
      </c>
      <c r="DP271" s="89">
        <v>865.22</v>
      </c>
      <c r="DQ271" s="89">
        <v>784.08</v>
      </c>
      <c r="DR271" s="89">
        <v>889.23</v>
      </c>
      <c r="DS271" s="89">
        <v>1255.19</v>
      </c>
      <c r="DT271" s="89">
        <v>1714.71</v>
      </c>
      <c r="DU271" s="89">
        <v>1576.44</v>
      </c>
      <c r="DV271" s="89">
        <v>1844.7</v>
      </c>
      <c r="DW271" s="89">
        <v>1088.77</v>
      </c>
      <c r="DX271" s="89">
        <v>873.5</v>
      </c>
      <c r="DY271" s="89">
        <v>909.93</v>
      </c>
      <c r="DZ271" s="89">
        <v>922.35</v>
      </c>
      <c r="EA271" s="89">
        <v>999.35</v>
      </c>
      <c r="EB271" s="89">
        <v>816.37</v>
      </c>
      <c r="EC271" s="89">
        <v>824.65</v>
      </c>
      <c r="ED271" s="89">
        <v>775.8</v>
      </c>
      <c r="EE271" s="89">
        <v>779.94</v>
      </c>
      <c r="EF271" s="89">
        <v>1722.99</v>
      </c>
      <c r="EG271" s="89">
        <v>1665.86</v>
      </c>
      <c r="EH271" s="89">
        <v>1625.29</v>
      </c>
      <c r="EI271" s="89">
        <v>698.8</v>
      </c>
      <c r="EJ271" s="89">
        <v>454.55</v>
      </c>
      <c r="EK271" s="89">
        <v>865.22</v>
      </c>
      <c r="EL271" s="89">
        <v>950.5</v>
      </c>
      <c r="EM271" s="89">
        <v>828.79</v>
      </c>
      <c r="EN271" s="89">
        <v>865.22</v>
      </c>
      <c r="EO271" s="89">
        <v>332.84</v>
      </c>
      <c r="EP271" s="89">
        <v>288.13</v>
      </c>
      <c r="EQ271" s="89">
        <v>816.37</v>
      </c>
      <c r="ER271" s="89">
        <v>1714.71</v>
      </c>
      <c r="ES271" s="89">
        <v>1580.58</v>
      </c>
      <c r="ET271" s="89">
        <v>1722.99</v>
      </c>
      <c r="EU271" s="89">
        <v>735.23</v>
      </c>
      <c r="EV271" s="89">
        <v>385.83</v>
      </c>
      <c r="EW271" s="89">
        <v>914.07</v>
      </c>
      <c r="EX271" s="89">
        <v>999.35</v>
      </c>
      <c r="EY271" s="89">
        <v>877.64</v>
      </c>
      <c r="EZ271" s="89">
        <v>909.93</v>
      </c>
      <c r="FA271" s="89">
        <v>255.84</v>
      </c>
      <c r="FB271" s="89">
        <v>292.27</v>
      </c>
      <c r="FC271" s="89">
        <v>909.93</v>
      </c>
      <c r="FD271" s="89">
        <v>1771.84</v>
      </c>
      <c r="FE271" s="89">
        <v>1625.29</v>
      </c>
      <c r="FF271" s="89">
        <v>1808.27</v>
      </c>
      <c r="FG271" s="89">
        <v>726.95</v>
      </c>
      <c r="FH271" s="89">
        <v>381.69</v>
      </c>
      <c r="FI271" s="89">
        <v>865.22</v>
      </c>
      <c r="FJ271" s="89">
        <v>991.07</v>
      </c>
      <c r="FK271" s="89">
        <v>905.79</v>
      </c>
      <c r="FL271" s="89">
        <v>865.22</v>
      </c>
      <c r="FM271" s="89">
        <v>296.41000000000003</v>
      </c>
      <c r="FN271" s="89">
        <v>259.98</v>
      </c>
      <c r="FO271" s="89">
        <v>771.66</v>
      </c>
      <c r="FP271" s="89">
        <v>1535.87</v>
      </c>
      <c r="FQ271" s="89">
        <v>1584.72</v>
      </c>
      <c r="FR271" s="89">
        <v>1816.55</v>
      </c>
      <c r="FS271" s="89">
        <v>556.39</v>
      </c>
      <c r="FT271" s="89">
        <v>332.84</v>
      </c>
      <c r="FU271" s="89">
        <v>950.5</v>
      </c>
      <c r="FV271" s="89">
        <v>865.22</v>
      </c>
      <c r="FW271" s="89">
        <v>942.22</v>
      </c>
      <c r="FX271" s="89">
        <v>873.5</v>
      </c>
      <c r="FY271" s="89">
        <v>816.37</v>
      </c>
      <c r="FZ271" s="89">
        <v>820.51</v>
      </c>
      <c r="GA271" s="89">
        <v>861.08</v>
      </c>
    </row>
    <row r="272" spans="2:183">
      <c r="B272" s="171" t="s">
        <v>9</v>
      </c>
      <c r="C272" s="177" t="s">
        <v>96</v>
      </c>
      <c r="D272" s="83">
        <v>0</v>
      </c>
      <c r="E272" s="84">
        <v>0</v>
      </c>
      <c r="F272" s="84">
        <v>0</v>
      </c>
      <c r="G272" s="84">
        <v>0</v>
      </c>
      <c r="H272" s="84">
        <v>0</v>
      </c>
      <c r="I272" s="84">
        <v>0</v>
      </c>
      <c r="J272" s="84">
        <v>1</v>
      </c>
      <c r="K272" s="84">
        <v>0</v>
      </c>
      <c r="L272" s="84">
        <v>0</v>
      </c>
      <c r="M272" s="84">
        <v>0</v>
      </c>
      <c r="N272" s="84">
        <v>0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  <c r="V272" s="84">
        <v>0</v>
      </c>
      <c r="W272" s="84">
        <v>0</v>
      </c>
      <c r="X272" s="84">
        <v>0</v>
      </c>
      <c r="Y272" s="84">
        <v>0</v>
      </c>
      <c r="Z272" s="84">
        <v>0</v>
      </c>
      <c r="AA272" s="84">
        <v>0</v>
      </c>
      <c r="AB272" s="84">
        <v>0</v>
      </c>
      <c r="AC272" s="84">
        <v>0</v>
      </c>
      <c r="AD272" s="84">
        <v>0</v>
      </c>
      <c r="AE272" s="84">
        <v>0</v>
      </c>
      <c r="AF272" s="84">
        <v>0</v>
      </c>
      <c r="AG272" s="84">
        <v>0</v>
      </c>
      <c r="AH272" s="84">
        <v>0</v>
      </c>
      <c r="AI272" s="84">
        <v>0</v>
      </c>
      <c r="AJ272" s="84">
        <v>0</v>
      </c>
      <c r="AK272" s="84">
        <v>0</v>
      </c>
      <c r="AL272" s="84">
        <v>0</v>
      </c>
      <c r="AM272" s="84">
        <v>0</v>
      </c>
      <c r="AN272" s="84">
        <v>0</v>
      </c>
      <c r="AO272" s="84">
        <v>0</v>
      </c>
      <c r="AP272" s="84">
        <v>0</v>
      </c>
      <c r="AQ272" s="84">
        <v>0</v>
      </c>
      <c r="AR272" s="84">
        <v>0</v>
      </c>
      <c r="AS272" s="84">
        <v>0</v>
      </c>
      <c r="AT272" s="84">
        <v>0</v>
      </c>
      <c r="AU272" s="84">
        <v>0</v>
      </c>
      <c r="AV272" s="84">
        <v>0</v>
      </c>
      <c r="AW272" s="84">
        <v>0</v>
      </c>
      <c r="AX272" s="84">
        <v>0</v>
      </c>
      <c r="AY272" s="84">
        <v>0</v>
      </c>
      <c r="AZ272" s="84">
        <v>0</v>
      </c>
      <c r="BA272" s="84">
        <v>0</v>
      </c>
      <c r="BB272" s="84">
        <v>0</v>
      </c>
      <c r="BC272" s="84">
        <v>0</v>
      </c>
      <c r="BD272" s="84">
        <v>0</v>
      </c>
      <c r="BE272" s="84">
        <v>0</v>
      </c>
      <c r="BF272" s="84">
        <v>0</v>
      </c>
      <c r="BG272" s="84">
        <v>0</v>
      </c>
      <c r="BH272" s="84">
        <v>0</v>
      </c>
      <c r="BI272" s="84">
        <v>0</v>
      </c>
      <c r="BJ272" s="84">
        <v>0</v>
      </c>
      <c r="BK272" s="84">
        <v>0</v>
      </c>
      <c r="BL272" s="84">
        <v>0</v>
      </c>
      <c r="BM272" s="84">
        <v>0</v>
      </c>
      <c r="BN272" s="84">
        <v>0</v>
      </c>
      <c r="BO272" s="84">
        <v>0</v>
      </c>
      <c r="BP272" s="84">
        <v>0</v>
      </c>
      <c r="BQ272" s="84">
        <v>0</v>
      </c>
      <c r="BR272" s="84">
        <v>0</v>
      </c>
      <c r="BS272" s="84">
        <v>0</v>
      </c>
      <c r="BT272" s="84">
        <v>0</v>
      </c>
      <c r="BU272" s="84">
        <v>0</v>
      </c>
      <c r="BV272" s="84">
        <v>0</v>
      </c>
      <c r="BW272" s="84">
        <v>0</v>
      </c>
      <c r="BX272" s="84">
        <v>0</v>
      </c>
      <c r="BY272" s="84">
        <v>0</v>
      </c>
      <c r="BZ272" s="84">
        <v>0</v>
      </c>
      <c r="CA272" s="84">
        <v>0</v>
      </c>
      <c r="CB272" s="84">
        <v>0</v>
      </c>
      <c r="CC272" s="84">
        <v>0</v>
      </c>
      <c r="CD272" s="84">
        <v>1</v>
      </c>
      <c r="CE272" s="84">
        <v>1</v>
      </c>
      <c r="CF272" s="84">
        <v>0</v>
      </c>
      <c r="CG272" s="84">
        <v>0</v>
      </c>
      <c r="CH272" s="84">
        <v>0</v>
      </c>
      <c r="CI272" s="84">
        <v>0</v>
      </c>
      <c r="CJ272" s="84">
        <v>1</v>
      </c>
      <c r="CK272" s="84">
        <v>0.94871794871794868</v>
      </c>
      <c r="CL272" s="84">
        <v>0</v>
      </c>
      <c r="CM272" s="84">
        <v>0</v>
      </c>
      <c r="CN272" s="84">
        <v>0</v>
      </c>
      <c r="CO272" s="84">
        <v>0.94444444444444442</v>
      </c>
      <c r="CP272" s="84">
        <v>1</v>
      </c>
      <c r="CQ272" s="84">
        <v>1</v>
      </c>
      <c r="CR272" s="84">
        <v>0.96796683625400415</v>
      </c>
      <c r="CS272" s="84">
        <v>0.91666666666666663</v>
      </c>
      <c r="CT272" s="84">
        <v>0.89090909090909087</v>
      </c>
      <c r="CU272" s="84">
        <v>0.84615384615384615</v>
      </c>
      <c r="CV272" s="84">
        <v>0.96993006993006992</v>
      </c>
      <c r="CW272" s="84">
        <v>0.99145299145299148</v>
      </c>
      <c r="CX272" s="84">
        <v>0.85079365079365077</v>
      </c>
      <c r="CY272" s="84">
        <v>0.8475033738191633</v>
      </c>
      <c r="CZ272" s="84">
        <v>0.90740740740740744</v>
      </c>
      <c r="DA272" s="84">
        <v>0.96034946236559138</v>
      </c>
      <c r="DB272" s="84">
        <v>1</v>
      </c>
      <c r="DC272" s="84">
        <v>0.99884091567661548</v>
      </c>
      <c r="DD272" s="84">
        <v>0.98149705634987383</v>
      </c>
      <c r="DE272" s="84">
        <v>0.88057742782152226</v>
      </c>
      <c r="DF272" s="84">
        <v>0.94179894179894175</v>
      </c>
      <c r="DG272" s="84">
        <v>0.86691086691086694</v>
      </c>
      <c r="DH272" s="84">
        <v>0.99384615384615382</v>
      </c>
      <c r="DI272" s="84">
        <v>0.97521367521367519</v>
      </c>
      <c r="DJ272" s="84">
        <v>0.85379837553750593</v>
      </c>
      <c r="DK272" s="84">
        <v>0.84615384615384615</v>
      </c>
      <c r="DL272" s="84">
        <v>0.86538461538461542</v>
      </c>
      <c r="DM272" s="84">
        <v>0.95767195767195767</v>
      </c>
      <c r="DN272" s="84">
        <v>1</v>
      </c>
      <c r="DO272" s="84">
        <v>1</v>
      </c>
      <c r="DP272" s="84">
        <v>0.98213328568876179</v>
      </c>
      <c r="DQ272" s="84">
        <v>0.87301587301587302</v>
      </c>
      <c r="DR272" s="84">
        <v>0.93961352657004826</v>
      </c>
      <c r="DS272" s="84">
        <v>0.85941644562334218</v>
      </c>
      <c r="DT272" s="84">
        <v>0.99384615384615382</v>
      </c>
      <c r="DU272" s="84">
        <v>0.99480249480249483</v>
      </c>
      <c r="DV272" s="84">
        <v>0.85459662288930582</v>
      </c>
      <c r="DW272" s="84">
        <v>0.84615384615384615</v>
      </c>
      <c r="DX272" s="84">
        <v>0.8605009633911368</v>
      </c>
      <c r="DY272" s="84">
        <v>0.969558599695586</v>
      </c>
      <c r="DZ272" s="84">
        <v>1</v>
      </c>
      <c r="EA272" s="84">
        <v>1</v>
      </c>
      <c r="EB272" s="84">
        <v>0.96635828427249792</v>
      </c>
      <c r="EC272" s="84">
        <v>0.87912087912087911</v>
      </c>
      <c r="ED272" s="84">
        <v>0.9285714285714286</v>
      </c>
      <c r="EE272" s="84">
        <v>0.8601398601398601</v>
      </c>
      <c r="EF272" s="84">
        <v>0.98709677419354835</v>
      </c>
      <c r="EG272" s="84">
        <v>0.98816568047337283</v>
      </c>
      <c r="EH272" s="84">
        <v>0.84615384615384615</v>
      </c>
      <c r="EI272" s="84">
        <v>0.84615384615384615</v>
      </c>
      <c r="EJ272" s="84">
        <v>0.84822006472491907</v>
      </c>
      <c r="EK272" s="84">
        <v>0.95512820512820518</v>
      </c>
      <c r="EL272" s="84">
        <v>1</v>
      </c>
      <c r="EM272" s="84">
        <v>1</v>
      </c>
      <c r="EN272" s="84">
        <v>0.96453201970443347</v>
      </c>
      <c r="EO272" s="84">
        <v>0.91666666666666663</v>
      </c>
      <c r="EP272" s="84">
        <v>0.95833333333333337</v>
      </c>
      <c r="EQ272" s="84">
        <v>0.85928705440900566</v>
      </c>
      <c r="ER272" s="84">
        <v>0.98893916540975368</v>
      </c>
      <c r="ES272" s="84">
        <v>0.9873708381171068</v>
      </c>
      <c r="ET272" s="84">
        <v>0.8540942928039702</v>
      </c>
      <c r="EU272" s="84">
        <v>0.84615384615384615</v>
      </c>
      <c r="EV272" s="84">
        <v>0.84722222222222221</v>
      </c>
      <c r="EW272" s="84">
        <v>0.95623836126629425</v>
      </c>
      <c r="EX272" s="84">
        <v>1</v>
      </c>
      <c r="EY272" s="84">
        <v>0.99869259682954736</v>
      </c>
      <c r="EZ272" s="84">
        <v>0.9891563652136196</v>
      </c>
      <c r="FA272" s="84">
        <v>0.91666666666666663</v>
      </c>
      <c r="FB272" s="84">
        <v>0.95679012345679015</v>
      </c>
      <c r="FC272" s="84">
        <v>0.8601398601398601</v>
      </c>
      <c r="FD272" s="84">
        <v>0.98471528471528469</v>
      </c>
      <c r="FE272" s="84">
        <v>0.98682899833978965</v>
      </c>
      <c r="FF272" s="84">
        <v>0.84615384615384615</v>
      </c>
      <c r="FG272" s="84">
        <v>0.84615384615384615</v>
      </c>
      <c r="FH272" s="84">
        <v>0.84722222222222221</v>
      </c>
      <c r="FI272" s="84">
        <v>0.9570175438596491</v>
      </c>
      <c r="FJ272" s="84">
        <v>1</v>
      </c>
      <c r="FK272" s="84">
        <v>0.99866086374288587</v>
      </c>
      <c r="FL272" s="84">
        <v>1</v>
      </c>
      <c r="FM272" s="84">
        <v>0.91666666666666663</v>
      </c>
      <c r="FN272" s="84">
        <v>0.95833333333333337</v>
      </c>
      <c r="FO272" s="84">
        <v>0.86193293885601574</v>
      </c>
      <c r="FP272" s="84">
        <v>1</v>
      </c>
      <c r="FQ272" s="84">
        <v>0.98076923076923073</v>
      </c>
      <c r="FR272" s="84">
        <v>0.85542168674698793</v>
      </c>
      <c r="FS272" s="84">
        <v>0.84615384615384615</v>
      </c>
      <c r="FT272" s="84">
        <v>0.84482758620689657</v>
      </c>
      <c r="FU272" s="84">
        <v>0.96469622331691296</v>
      </c>
      <c r="FV272" s="84">
        <v>1</v>
      </c>
      <c r="FW272" s="84">
        <v>1</v>
      </c>
      <c r="FX272" s="84">
        <v>0.99021765712888232</v>
      </c>
      <c r="FY272" s="84">
        <v>0.90591397849462363</v>
      </c>
      <c r="FZ272" s="84">
        <v>0.921875</v>
      </c>
      <c r="GA272" s="84">
        <v>0.86046511627906974</v>
      </c>
    </row>
    <row r="273" spans="2:183">
      <c r="B273" s="96" t="s">
        <v>9</v>
      </c>
      <c r="C273" s="166" t="s">
        <v>42</v>
      </c>
      <c r="D273" s="178">
        <v>0</v>
      </c>
      <c r="E273" s="179">
        <v>0</v>
      </c>
      <c r="F273" s="179">
        <v>0</v>
      </c>
      <c r="G273" s="179">
        <v>0</v>
      </c>
      <c r="H273" s="179">
        <v>0</v>
      </c>
      <c r="I273" s="179">
        <v>0</v>
      </c>
      <c r="J273" s="179">
        <v>22811.22</v>
      </c>
      <c r="K273" s="179">
        <v>0</v>
      </c>
      <c r="L273" s="179">
        <v>0</v>
      </c>
      <c r="M273" s="179">
        <v>0</v>
      </c>
      <c r="N273" s="179">
        <v>0</v>
      </c>
      <c r="O273" s="179">
        <v>0</v>
      </c>
      <c r="P273" s="179">
        <v>0</v>
      </c>
      <c r="Q273" s="179">
        <v>0</v>
      </c>
      <c r="R273" s="179">
        <v>0</v>
      </c>
      <c r="S273" s="179">
        <v>0</v>
      </c>
      <c r="T273" s="179">
        <v>0</v>
      </c>
      <c r="U273" s="179">
        <v>0</v>
      </c>
      <c r="V273" s="179">
        <v>0</v>
      </c>
      <c r="W273" s="179">
        <v>0</v>
      </c>
      <c r="X273" s="179">
        <v>0</v>
      </c>
      <c r="Y273" s="179">
        <v>0</v>
      </c>
      <c r="Z273" s="179">
        <v>0</v>
      </c>
      <c r="AA273" s="179">
        <v>0</v>
      </c>
      <c r="AB273" s="179">
        <v>0</v>
      </c>
      <c r="AC273" s="179">
        <v>0</v>
      </c>
      <c r="AD273" s="179">
        <v>0</v>
      </c>
      <c r="AE273" s="179">
        <v>0</v>
      </c>
      <c r="AF273" s="179">
        <v>0</v>
      </c>
      <c r="AG273" s="179">
        <v>0</v>
      </c>
      <c r="AH273" s="179">
        <v>0</v>
      </c>
      <c r="AI273" s="179">
        <v>0</v>
      </c>
      <c r="AJ273" s="179">
        <v>0</v>
      </c>
      <c r="AK273" s="179">
        <v>0</v>
      </c>
      <c r="AL273" s="179">
        <v>0</v>
      </c>
      <c r="AM273" s="179">
        <v>0</v>
      </c>
      <c r="AN273" s="179">
        <v>0</v>
      </c>
      <c r="AO273" s="179">
        <v>0</v>
      </c>
      <c r="AP273" s="179">
        <v>0</v>
      </c>
      <c r="AQ273" s="179">
        <v>0</v>
      </c>
      <c r="AR273" s="179">
        <v>0</v>
      </c>
      <c r="AS273" s="179">
        <v>0</v>
      </c>
      <c r="AT273" s="179">
        <v>0</v>
      </c>
      <c r="AU273" s="179">
        <v>0</v>
      </c>
      <c r="AV273" s="179">
        <v>0</v>
      </c>
      <c r="AW273" s="179">
        <v>0</v>
      </c>
      <c r="AX273" s="179">
        <v>0</v>
      </c>
      <c r="AY273" s="179">
        <v>0</v>
      </c>
      <c r="AZ273" s="179">
        <v>0</v>
      </c>
      <c r="BA273" s="179">
        <v>0</v>
      </c>
      <c r="BB273" s="179">
        <v>0</v>
      </c>
      <c r="BC273" s="179">
        <v>0</v>
      </c>
      <c r="BD273" s="179">
        <v>0</v>
      </c>
      <c r="BE273" s="179">
        <v>0</v>
      </c>
      <c r="BF273" s="179">
        <v>0</v>
      </c>
      <c r="BG273" s="179">
        <v>0</v>
      </c>
      <c r="BH273" s="179">
        <v>0</v>
      </c>
      <c r="BI273" s="179">
        <v>0</v>
      </c>
      <c r="BJ273" s="179">
        <v>0</v>
      </c>
      <c r="BK273" s="179">
        <v>0</v>
      </c>
      <c r="BL273" s="179">
        <v>0</v>
      </c>
      <c r="BM273" s="179">
        <v>0</v>
      </c>
      <c r="BN273" s="179">
        <v>0</v>
      </c>
      <c r="BO273" s="179">
        <v>0</v>
      </c>
      <c r="BP273" s="179">
        <v>0</v>
      </c>
      <c r="BQ273" s="179">
        <v>0</v>
      </c>
      <c r="BR273" s="179">
        <v>0</v>
      </c>
      <c r="BS273" s="179">
        <v>0</v>
      </c>
      <c r="BT273" s="179">
        <v>0</v>
      </c>
      <c r="BU273" s="179">
        <v>0</v>
      </c>
      <c r="BV273" s="179">
        <v>0</v>
      </c>
      <c r="BW273" s="179">
        <v>0</v>
      </c>
      <c r="BX273" s="179">
        <v>0</v>
      </c>
      <c r="BY273" s="179">
        <v>0</v>
      </c>
      <c r="BZ273" s="179">
        <v>0</v>
      </c>
      <c r="CA273" s="179">
        <v>0</v>
      </c>
      <c r="CB273" s="179">
        <v>0</v>
      </c>
      <c r="CC273" s="179">
        <v>0</v>
      </c>
      <c r="CD273" s="179">
        <v>36734.97</v>
      </c>
      <c r="CE273" s="179">
        <v>34026.85</v>
      </c>
      <c r="CF273" s="179">
        <v>0</v>
      </c>
      <c r="CG273" s="179">
        <v>0</v>
      </c>
      <c r="CH273" s="179">
        <v>0</v>
      </c>
      <c r="CI273" s="179">
        <v>0</v>
      </c>
      <c r="CJ273" s="179">
        <v>23516.880000000001</v>
      </c>
      <c r="CK273" s="179">
        <v>23499.55</v>
      </c>
      <c r="CL273" s="179">
        <v>0</v>
      </c>
      <c r="CM273" s="179">
        <v>0</v>
      </c>
      <c r="CN273" s="179">
        <v>0</v>
      </c>
      <c r="CO273" s="179">
        <v>25526.09</v>
      </c>
      <c r="CP273" s="179">
        <v>34451.96</v>
      </c>
      <c r="CQ273" s="179">
        <v>36461.919999999998</v>
      </c>
      <c r="CR273" s="179">
        <v>22947.68</v>
      </c>
      <c r="CS273" s="179">
        <v>21592.36</v>
      </c>
      <c r="CT273" s="179">
        <v>23544.09</v>
      </c>
      <c r="CU273" s="179">
        <v>49472.59</v>
      </c>
      <c r="CV273" s="179">
        <v>39244.47</v>
      </c>
      <c r="CW273" s="179">
        <v>48270.34</v>
      </c>
      <c r="CX273" s="179">
        <v>53062.22</v>
      </c>
      <c r="CY273" s="179">
        <v>39251.69</v>
      </c>
      <c r="CZ273" s="179">
        <v>24826.1</v>
      </c>
      <c r="DA273" s="179">
        <v>26150.85</v>
      </c>
      <c r="DB273" s="179">
        <v>27494.01</v>
      </c>
      <c r="DC273" s="179">
        <v>25997.65</v>
      </c>
      <c r="DD273" s="179">
        <v>24923.88</v>
      </c>
      <c r="DE273" s="179">
        <v>22376.71</v>
      </c>
      <c r="DF273" s="179">
        <v>24113.64</v>
      </c>
      <c r="DG273" s="179">
        <v>38162.74</v>
      </c>
      <c r="DH273" s="179">
        <v>49520.63</v>
      </c>
      <c r="DI273" s="179">
        <v>46401.21</v>
      </c>
      <c r="DJ273" s="179">
        <v>51354.62</v>
      </c>
      <c r="DK273" s="179">
        <v>33022.14</v>
      </c>
      <c r="DL273" s="179">
        <v>23945.69</v>
      </c>
      <c r="DM273" s="179">
        <v>27409.57</v>
      </c>
      <c r="DN273" s="179">
        <v>25106.86</v>
      </c>
      <c r="DO273" s="179">
        <v>27744.53</v>
      </c>
      <c r="DP273" s="179">
        <v>25234.49</v>
      </c>
      <c r="DQ273" s="179">
        <v>22900.94</v>
      </c>
      <c r="DR273" s="179">
        <v>26080.62</v>
      </c>
      <c r="DS273" s="179">
        <v>37076.31</v>
      </c>
      <c r="DT273" s="179">
        <v>50879.54</v>
      </c>
      <c r="DU273" s="179">
        <v>46713.69</v>
      </c>
      <c r="DV273" s="179">
        <v>54498.69</v>
      </c>
      <c r="DW273" s="179">
        <v>31979.79</v>
      </c>
      <c r="DX273" s="179">
        <v>25662.02</v>
      </c>
      <c r="DY273" s="179">
        <v>26777.79</v>
      </c>
      <c r="DZ273" s="179">
        <v>27196.76</v>
      </c>
      <c r="EA273" s="179">
        <v>29502.21</v>
      </c>
      <c r="EB273" s="179">
        <v>24080.81</v>
      </c>
      <c r="EC273" s="179">
        <v>24354.720000000001</v>
      </c>
      <c r="ED273" s="179">
        <v>22983.39</v>
      </c>
      <c r="EE273" s="179">
        <v>23249.54</v>
      </c>
      <c r="EF273" s="179">
        <v>51607.64</v>
      </c>
      <c r="EG273" s="179">
        <v>49858.16</v>
      </c>
      <c r="EH273" s="179">
        <v>48422.9</v>
      </c>
      <c r="EI273" s="179">
        <v>20727.38</v>
      </c>
      <c r="EJ273" s="179">
        <v>13494.44</v>
      </c>
      <c r="EK273" s="179">
        <v>25768.33</v>
      </c>
      <c r="EL273" s="179">
        <v>28428.89</v>
      </c>
      <c r="EM273" s="179">
        <v>24842.48</v>
      </c>
      <c r="EN273" s="179">
        <v>25822.84</v>
      </c>
      <c r="EO273" s="179">
        <v>9934.43</v>
      </c>
      <c r="EP273" s="179">
        <v>8620.41</v>
      </c>
      <c r="EQ273" s="179">
        <v>24539.61</v>
      </c>
      <c r="ER273" s="179">
        <v>51956.38</v>
      </c>
      <c r="ES273" s="179">
        <v>47811.58</v>
      </c>
      <c r="ET273" s="179">
        <v>51647.27</v>
      </c>
      <c r="EU273" s="179">
        <v>22051.32</v>
      </c>
      <c r="EV273" s="179">
        <v>11593.58</v>
      </c>
      <c r="EW273" s="179">
        <v>27587.91</v>
      </c>
      <c r="EX273" s="179">
        <v>30329.67</v>
      </c>
      <c r="EY273" s="179">
        <v>26674.45</v>
      </c>
      <c r="EZ273" s="179">
        <v>27430.2</v>
      </c>
      <c r="FA273" s="179">
        <v>7701.66</v>
      </c>
      <c r="FB273" s="179">
        <v>8813.5400000000009</v>
      </c>
      <c r="FC273" s="179">
        <v>27563.97</v>
      </c>
      <c r="FD273" s="179">
        <v>54070.14</v>
      </c>
      <c r="FE273" s="179">
        <v>49719.88</v>
      </c>
      <c r="FF273" s="179">
        <v>54800.32</v>
      </c>
      <c r="FG273" s="179">
        <v>22042.89</v>
      </c>
      <c r="FH273" s="179">
        <v>11596.29</v>
      </c>
      <c r="FI273" s="179">
        <v>26406.87</v>
      </c>
      <c r="FJ273" s="179">
        <v>30422.29</v>
      </c>
      <c r="FK273" s="179">
        <v>27846.16</v>
      </c>
      <c r="FL273" s="179">
        <v>26373.99</v>
      </c>
      <c r="FM273" s="179">
        <v>9021.9599999999991</v>
      </c>
      <c r="FN273" s="179">
        <v>7927.68</v>
      </c>
      <c r="FO273" s="179">
        <v>23640.9</v>
      </c>
      <c r="FP273" s="179">
        <v>47362.21</v>
      </c>
      <c r="FQ273" s="179">
        <v>48941.51</v>
      </c>
      <c r="FR273" s="179">
        <v>55561.69</v>
      </c>
      <c r="FS273" s="179">
        <v>17027.439999999999</v>
      </c>
      <c r="FT273" s="179">
        <v>10206.36</v>
      </c>
      <c r="FU273" s="179">
        <v>29284.34</v>
      </c>
      <c r="FV273" s="179">
        <v>26814.38</v>
      </c>
      <c r="FW273" s="179">
        <v>29245.97</v>
      </c>
      <c r="FX273" s="179">
        <v>26877.07</v>
      </c>
      <c r="FY273" s="179">
        <v>25081.68</v>
      </c>
      <c r="FZ273" s="179">
        <v>25256.45</v>
      </c>
      <c r="GA273" s="179">
        <v>26633.56</v>
      </c>
    </row>
    <row r="274" spans="2:183">
      <c r="B274" s="96" t="s">
        <v>9</v>
      </c>
      <c r="C274" s="166" t="s">
        <v>318</v>
      </c>
      <c r="D274" s="178">
        <v>0</v>
      </c>
      <c r="E274" s="179">
        <v>0</v>
      </c>
      <c r="F274" s="179">
        <v>0</v>
      </c>
      <c r="G274" s="179">
        <v>0</v>
      </c>
      <c r="H274" s="179">
        <v>0</v>
      </c>
      <c r="I274" s="179">
        <v>0</v>
      </c>
      <c r="J274" s="179">
        <v>19260</v>
      </c>
      <c r="K274" s="179">
        <v>0</v>
      </c>
      <c r="L274" s="179">
        <v>0</v>
      </c>
      <c r="M274" s="179">
        <v>0</v>
      </c>
      <c r="N274" s="179">
        <v>0</v>
      </c>
      <c r="O274" s="179">
        <v>0</v>
      </c>
      <c r="P274" s="179">
        <v>0</v>
      </c>
      <c r="Q274" s="179">
        <v>0</v>
      </c>
      <c r="R274" s="179">
        <v>0</v>
      </c>
      <c r="S274" s="179">
        <v>0</v>
      </c>
      <c r="T274" s="179">
        <v>0</v>
      </c>
      <c r="U274" s="179">
        <v>0</v>
      </c>
      <c r="V274" s="179">
        <v>0</v>
      </c>
      <c r="W274" s="179">
        <v>0</v>
      </c>
      <c r="X274" s="179">
        <v>0</v>
      </c>
      <c r="Y274" s="179">
        <v>0</v>
      </c>
      <c r="Z274" s="179">
        <v>0</v>
      </c>
      <c r="AA274" s="179">
        <v>0</v>
      </c>
      <c r="AB274" s="179">
        <v>0</v>
      </c>
      <c r="AC274" s="179">
        <v>0</v>
      </c>
      <c r="AD274" s="179">
        <v>0</v>
      </c>
      <c r="AE274" s="179">
        <v>0</v>
      </c>
      <c r="AF274" s="179">
        <v>0</v>
      </c>
      <c r="AG274" s="179">
        <v>0</v>
      </c>
      <c r="AH274" s="179">
        <v>0</v>
      </c>
      <c r="AI274" s="179">
        <v>0</v>
      </c>
      <c r="AJ274" s="179">
        <v>0</v>
      </c>
      <c r="AK274" s="179">
        <v>0</v>
      </c>
      <c r="AL274" s="179">
        <v>0</v>
      </c>
      <c r="AM274" s="179">
        <v>0</v>
      </c>
      <c r="AN274" s="179">
        <v>0</v>
      </c>
      <c r="AO274" s="179">
        <v>0</v>
      </c>
      <c r="AP274" s="179">
        <v>0</v>
      </c>
      <c r="AQ274" s="179">
        <v>0</v>
      </c>
      <c r="AR274" s="179">
        <v>0</v>
      </c>
      <c r="AS274" s="179">
        <v>0</v>
      </c>
      <c r="AT274" s="179">
        <v>0</v>
      </c>
      <c r="AU274" s="179">
        <v>0</v>
      </c>
      <c r="AV274" s="179">
        <v>0</v>
      </c>
      <c r="AW274" s="179">
        <v>0</v>
      </c>
      <c r="AX274" s="179">
        <v>0</v>
      </c>
      <c r="AY274" s="179">
        <v>0</v>
      </c>
      <c r="AZ274" s="179">
        <v>0</v>
      </c>
      <c r="BA274" s="179">
        <v>0</v>
      </c>
      <c r="BB274" s="179">
        <v>0</v>
      </c>
      <c r="BC274" s="179">
        <v>0</v>
      </c>
      <c r="BD274" s="179">
        <v>0</v>
      </c>
      <c r="BE274" s="179">
        <v>0</v>
      </c>
      <c r="BF274" s="179">
        <v>0</v>
      </c>
      <c r="BG274" s="179">
        <v>0</v>
      </c>
      <c r="BH274" s="179">
        <v>0</v>
      </c>
      <c r="BI274" s="179">
        <v>0</v>
      </c>
      <c r="BJ274" s="179">
        <v>0</v>
      </c>
      <c r="BK274" s="179">
        <v>0</v>
      </c>
      <c r="BL274" s="179">
        <v>0</v>
      </c>
      <c r="BM274" s="179">
        <v>0</v>
      </c>
      <c r="BN274" s="179">
        <v>0</v>
      </c>
      <c r="BO274" s="179">
        <v>0</v>
      </c>
      <c r="BP274" s="179">
        <v>0</v>
      </c>
      <c r="BQ274" s="179">
        <v>0</v>
      </c>
      <c r="BR274" s="179">
        <v>0</v>
      </c>
      <c r="BS274" s="179">
        <v>0</v>
      </c>
      <c r="BT274" s="179">
        <v>0</v>
      </c>
      <c r="BU274" s="179">
        <v>0</v>
      </c>
      <c r="BV274" s="179">
        <v>0</v>
      </c>
      <c r="BW274" s="179">
        <v>0</v>
      </c>
      <c r="BX274" s="179">
        <v>0</v>
      </c>
      <c r="BY274" s="179">
        <v>0</v>
      </c>
      <c r="BZ274" s="179">
        <v>0</v>
      </c>
      <c r="CA274" s="179">
        <v>0</v>
      </c>
      <c r="CB274" s="179">
        <v>0</v>
      </c>
      <c r="CC274" s="179">
        <v>0</v>
      </c>
      <c r="CD274" s="179">
        <v>29350</v>
      </c>
      <c r="CE274" s="179">
        <v>27170</v>
      </c>
      <c r="CF274" s="179">
        <v>0</v>
      </c>
      <c r="CG274" s="179">
        <v>0</v>
      </c>
      <c r="CH274" s="179">
        <v>0</v>
      </c>
      <c r="CI274" s="179">
        <v>0</v>
      </c>
      <c r="CJ274" s="179">
        <v>18440</v>
      </c>
      <c r="CK274" s="179">
        <v>18440</v>
      </c>
      <c r="CL274" s="179">
        <v>0</v>
      </c>
      <c r="CM274" s="179">
        <v>0</v>
      </c>
      <c r="CN274" s="179">
        <v>0</v>
      </c>
      <c r="CO274" s="179">
        <v>20170</v>
      </c>
      <c r="CP274" s="179">
        <v>27170</v>
      </c>
      <c r="CQ274" s="179">
        <v>28720</v>
      </c>
      <c r="CR274" s="179">
        <v>18070</v>
      </c>
      <c r="CS274" s="179">
        <v>16980</v>
      </c>
      <c r="CT274" s="179">
        <v>18440</v>
      </c>
      <c r="CU274" s="179">
        <v>38440</v>
      </c>
      <c r="CV274" s="179">
        <v>30350</v>
      </c>
      <c r="CW274" s="179">
        <v>37350</v>
      </c>
      <c r="CX274" s="179">
        <v>41170</v>
      </c>
      <c r="CY274" s="179">
        <v>30630</v>
      </c>
      <c r="CZ274" s="179">
        <v>19350</v>
      </c>
      <c r="DA274" s="179">
        <v>20350</v>
      </c>
      <c r="DB274" s="179">
        <v>21350</v>
      </c>
      <c r="DC274" s="179">
        <v>20170</v>
      </c>
      <c r="DD274" s="179">
        <v>19350</v>
      </c>
      <c r="DE274" s="179">
        <v>17350</v>
      </c>
      <c r="DF274" s="179">
        <v>18630</v>
      </c>
      <c r="DG274" s="179">
        <v>29260</v>
      </c>
      <c r="DH274" s="179">
        <v>37800</v>
      </c>
      <c r="DI274" s="179">
        <v>35440</v>
      </c>
      <c r="DJ274" s="179">
        <v>39350</v>
      </c>
      <c r="DK274" s="179">
        <v>25440</v>
      </c>
      <c r="DL274" s="179">
        <v>18440</v>
      </c>
      <c r="DM274" s="179">
        <v>21070</v>
      </c>
      <c r="DN274" s="179">
        <v>19260</v>
      </c>
      <c r="DO274" s="179">
        <v>21260</v>
      </c>
      <c r="DP274" s="179">
        <v>19350</v>
      </c>
      <c r="DQ274" s="179">
        <v>17540</v>
      </c>
      <c r="DR274" s="179">
        <v>19890</v>
      </c>
      <c r="DS274" s="179">
        <v>28070</v>
      </c>
      <c r="DT274" s="179">
        <v>38350</v>
      </c>
      <c r="DU274" s="179">
        <v>35260</v>
      </c>
      <c r="DV274" s="179">
        <v>41260</v>
      </c>
      <c r="DW274" s="179">
        <v>24350</v>
      </c>
      <c r="DX274" s="179">
        <v>19540</v>
      </c>
      <c r="DY274" s="179">
        <v>20350</v>
      </c>
      <c r="DZ274" s="179">
        <v>20630</v>
      </c>
      <c r="EA274" s="179">
        <v>22350</v>
      </c>
      <c r="EB274" s="179">
        <v>18260</v>
      </c>
      <c r="EC274" s="179">
        <v>18440</v>
      </c>
      <c r="ED274" s="179">
        <v>17350</v>
      </c>
      <c r="EE274" s="179">
        <v>17440</v>
      </c>
      <c r="EF274" s="179">
        <v>38540</v>
      </c>
      <c r="EG274" s="179">
        <v>37260</v>
      </c>
      <c r="EH274" s="179">
        <v>36350</v>
      </c>
      <c r="EI274" s="179">
        <v>15630</v>
      </c>
      <c r="EJ274" s="179">
        <v>10170</v>
      </c>
      <c r="EK274" s="179">
        <v>19350</v>
      </c>
      <c r="EL274" s="179">
        <v>21260</v>
      </c>
      <c r="EM274" s="179">
        <v>18540</v>
      </c>
      <c r="EN274" s="179">
        <v>19350</v>
      </c>
      <c r="EO274" s="179">
        <v>7440</v>
      </c>
      <c r="EP274" s="179">
        <v>6440</v>
      </c>
      <c r="EQ274" s="179">
        <v>18260</v>
      </c>
      <c r="ER274" s="179">
        <v>38350</v>
      </c>
      <c r="ES274" s="179">
        <v>35350</v>
      </c>
      <c r="ET274" s="179">
        <v>38540</v>
      </c>
      <c r="EU274" s="179">
        <v>16440</v>
      </c>
      <c r="EV274" s="179">
        <v>8630</v>
      </c>
      <c r="EW274" s="179">
        <v>20440</v>
      </c>
      <c r="EX274" s="179">
        <v>22350</v>
      </c>
      <c r="EY274" s="179">
        <v>19630</v>
      </c>
      <c r="EZ274" s="179">
        <v>20350</v>
      </c>
      <c r="FA274" s="179">
        <v>5720</v>
      </c>
      <c r="FB274" s="179">
        <v>6540</v>
      </c>
      <c r="FC274" s="179">
        <v>20350</v>
      </c>
      <c r="FD274" s="179">
        <v>39630</v>
      </c>
      <c r="FE274" s="179">
        <v>36350</v>
      </c>
      <c r="FF274" s="179">
        <v>40440</v>
      </c>
      <c r="FG274" s="179">
        <v>16260.000000000002</v>
      </c>
      <c r="FH274" s="179">
        <v>8540</v>
      </c>
      <c r="FI274" s="179">
        <v>19350</v>
      </c>
      <c r="FJ274" s="179">
        <v>22170</v>
      </c>
      <c r="FK274" s="179">
        <v>20260</v>
      </c>
      <c r="FL274" s="179">
        <v>19350</v>
      </c>
      <c r="FM274" s="179">
        <v>6630</v>
      </c>
      <c r="FN274" s="179">
        <v>5810</v>
      </c>
      <c r="FO274" s="179">
        <v>17260</v>
      </c>
      <c r="FP274" s="179">
        <v>34350</v>
      </c>
      <c r="FQ274" s="179">
        <v>35440</v>
      </c>
      <c r="FR274" s="179">
        <v>40630</v>
      </c>
      <c r="FS274" s="179">
        <v>12440</v>
      </c>
      <c r="FT274" s="179">
        <v>7440</v>
      </c>
      <c r="FU274" s="179">
        <v>21260</v>
      </c>
      <c r="FV274" s="179">
        <v>19350</v>
      </c>
      <c r="FW274" s="179">
        <v>21070</v>
      </c>
      <c r="FX274" s="179">
        <v>19540</v>
      </c>
      <c r="FY274" s="179">
        <v>18260</v>
      </c>
      <c r="FZ274" s="179">
        <v>18350</v>
      </c>
      <c r="GA274" s="179">
        <v>19260</v>
      </c>
    </row>
    <row r="275" spans="2:183">
      <c r="B275" s="96" t="s">
        <v>9</v>
      </c>
      <c r="C275" s="166" t="s">
        <v>43</v>
      </c>
      <c r="D275" s="175">
        <v>0</v>
      </c>
      <c r="E275" s="176">
        <v>0</v>
      </c>
      <c r="F275" s="176">
        <v>0</v>
      </c>
      <c r="G275" s="176">
        <v>0</v>
      </c>
      <c r="H275" s="176">
        <v>0</v>
      </c>
      <c r="I275" s="176">
        <v>0</v>
      </c>
      <c r="J275" s="176">
        <v>2.95</v>
      </c>
      <c r="K275" s="176">
        <v>0</v>
      </c>
      <c r="L275" s="176">
        <v>0</v>
      </c>
      <c r="M275" s="176">
        <v>0</v>
      </c>
      <c r="N275" s="176">
        <v>0</v>
      </c>
      <c r="O275" s="176">
        <v>0</v>
      </c>
      <c r="P275" s="176">
        <v>0</v>
      </c>
      <c r="Q275" s="176">
        <v>0</v>
      </c>
      <c r="R275" s="176">
        <v>0</v>
      </c>
      <c r="S275" s="176">
        <v>0</v>
      </c>
      <c r="T275" s="176">
        <v>0</v>
      </c>
      <c r="U275" s="176">
        <v>0</v>
      </c>
      <c r="V275" s="176">
        <v>0</v>
      </c>
      <c r="W275" s="176">
        <v>0</v>
      </c>
      <c r="X275" s="176">
        <v>0</v>
      </c>
      <c r="Y275" s="176">
        <v>0</v>
      </c>
      <c r="Z275" s="176">
        <v>0</v>
      </c>
      <c r="AA275" s="176">
        <v>0</v>
      </c>
      <c r="AB275" s="176">
        <v>0</v>
      </c>
      <c r="AC275" s="176">
        <v>0</v>
      </c>
      <c r="AD275" s="176">
        <v>0</v>
      </c>
      <c r="AE275" s="176">
        <v>0</v>
      </c>
      <c r="AF275" s="176">
        <v>0</v>
      </c>
      <c r="AG275" s="176">
        <v>0</v>
      </c>
      <c r="AH275" s="176">
        <v>0</v>
      </c>
      <c r="AI275" s="176">
        <v>0</v>
      </c>
      <c r="AJ275" s="176">
        <v>0</v>
      </c>
      <c r="AK275" s="176">
        <v>0</v>
      </c>
      <c r="AL275" s="176">
        <v>0</v>
      </c>
      <c r="AM275" s="176">
        <v>0</v>
      </c>
      <c r="AN275" s="176">
        <v>0</v>
      </c>
      <c r="AO275" s="176">
        <v>0</v>
      </c>
      <c r="AP275" s="176">
        <v>0</v>
      </c>
      <c r="AQ275" s="176">
        <v>0</v>
      </c>
      <c r="AR275" s="176">
        <v>0</v>
      </c>
      <c r="AS275" s="176">
        <v>0</v>
      </c>
      <c r="AT275" s="176">
        <v>0</v>
      </c>
      <c r="AU275" s="176">
        <v>0</v>
      </c>
      <c r="AV275" s="176">
        <v>0</v>
      </c>
      <c r="AW275" s="176">
        <v>0</v>
      </c>
      <c r="AX275" s="176">
        <v>0</v>
      </c>
      <c r="AY275" s="176">
        <v>0</v>
      </c>
      <c r="AZ275" s="176">
        <v>0</v>
      </c>
      <c r="BA275" s="176">
        <v>0</v>
      </c>
      <c r="BB275" s="176">
        <v>0</v>
      </c>
      <c r="BC275" s="176">
        <v>0</v>
      </c>
      <c r="BD275" s="176">
        <v>0</v>
      </c>
      <c r="BE275" s="176">
        <v>0</v>
      </c>
      <c r="BF275" s="176">
        <v>0</v>
      </c>
      <c r="BG275" s="176">
        <v>0</v>
      </c>
      <c r="BH275" s="176">
        <v>0</v>
      </c>
      <c r="BI275" s="176">
        <v>0</v>
      </c>
      <c r="BJ275" s="176">
        <v>0</v>
      </c>
      <c r="BK275" s="176">
        <v>0</v>
      </c>
      <c r="BL275" s="176">
        <v>0</v>
      </c>
      <c r="BM275" s="176">
        <v>0</v>
      </c>
      <c r="BN275" s="176">
        <v>0</v>
      </c>
      <c r="BO275" s="176">
        <v>0</v>
      </c>
      <c r="BP275" s="176">
        <v>0</v>
      </c>
      <c r="BQ275" s="176">
        <v>0</v>
      </c>
      <c r="BR275" s="176">
        <v>0</v>
      </c>
      <c r="BS275" s="176">
        <v>0</v>
      </c>
      <c r="BT275" s="176">
        <v>0</v>
      </c>
      <c r="BU275" s="176">
        <v>0</v>
      </c>
      <c r="BV275" s="176">
        <v>0</v>
      </c>
      <c r="BW275" s="176">
        <v>0</v>
      </c>
      <c r="BX275" s="176">
        <v>0</v>
      </c>
      <c r="BY275" s="176">
        <v>0</v>
      </c>
      <c r="BZ275" s="176">
        <v>0</v>
      </c>
      <c r="CA275" s="176">
        <v>0</v>
      </c>
      <c r="CB275" s="176">
        <v>0</v>
      </c>
      <c r="CC275" s="176">
        <v>0</v>
      </c>
      <c r="CD275" s="176">
        <v>3.87</v>
      </c>
      <c r="CE275" s="176">
        <v>3.42</v>
      </c>
      <c r="CF275" s="176">
        <v>0</v>
      </c>
      <c r="CG275" s="176">
        <v>0</v>
      </c>
      <c r="CH275" s="176">
        <v>0</v>
      </c>
      <c r="CI275" s="176">
        <v>0</v>
      </c>
      <c r="CJ275" s="176">
        <v>0.93</v>
      </c>
      <c r="CK275" s="176">
        <v>1.31</v>
      </c>
      <c r="CL275" s="176">
        <v>0</v>
      </c>
      <c r="CM275" s="176">
        <v>0</v>
      </c>
      <c r="CN275" s="176">
        <v>0</v>
      </c>
      <c r="CO275" s="176">
        <v>3.64</v>
      </c>
      <c r="CP275" s="176">
        <v>6.88</v>
      </c>
      <c r="CQ275" s="176">
        <v>5.98</v>
      </c>
      <c r="CR275" s="176">
        <v>3.76</v>
      </c>
      <c r="CS275" s="176">
        <v>0.75</v>
      </c>
      <c r="CT275" s="176">
        <v>1.1200000000000001</v>
      </c>
      <c r="CU275" s="176">
        <v>3.08</v>
      </c>
      <c r="CV275" s="176">
        <v>5.12</v>
      </c>
      <c r="CW275" s="176">
        <v>4.7300000000000004</v>
      </c>
      <c r="CX275" s="176">
        <v>3.87</v>
      </c>
      <c r="CY275" s="176">
        <v>4.6399999999999997</v>
      </c>
      <c r="CZ275" s="176">
        <v>4.1900000000000004</v>
      </c>
      <c r="DA275" s="176">
        <v>5.25</v>
      </c>
      <c r="DB275" s="176">
        <v>5.8</v>
      </c>
      <c r="DC275" s="176">
        <v>5</v>
      </c>
      <c r="DD275" s="176">
        <v>4.26</v>
      </c>
      <c r="DE275" s="176">
        <v>2.52</v>
      </c>
      <c r="DF275" s="176">
        <v>1.33</v>
      </c>
      <c r="DG275" s="176">
        <v>2.63</v>
      </c>
      <c r="DH275" s="176">
        <v>4.1900000000000004</v>
      </c>
      <c r="DI275" s="176">
        <v>4.2300000000000004</v>
      </c>
      <c r="DJ275" s="176">
        <v>3.31</v>
      </c>
      <c r="DK275" s="176">
        <v>2.76</v>
      </c>
      <c r="DL275" s="176">
        <v>3.55</v>
      </c>
      <c r="DM275" s="176">
        <v>5.32</v>
      </c>
      <c r="DN275" s="176">
        <v>5.21</v>
      </c>
      <c r="DO275" s="176">
        <v>5.45</v>
      </c>
      <c r="DP275" s="176">
        <v>4.01</v>
      </c>
      <c r="DQ275" s="176">
        <v>2.0699999999999998</v>
      </c>
      <c r="DR275" s="176">
        <v>1.45</v>
      </c>
      <c r="DS275" s="176">
        <v>2.4</v>
      </c>
      <c r="DT275" s="176">
        <v>4.1900000000000004</v>
      </c>
      <c r="DU275" s="176">
        <v>3.55</v>
      </c>
      <c r="DV275" s="176">
        <v>3.38</v>
      </c>
      <c r="DW275" s="176">
        <v>2.48</v>
      </c>
      <c r="DX275" s="176">
        <v>3.37</v>
      </c>
      <c r="DY275" s="176">
        <v>4.67</v>
      </c>
      <c r="DZ275" s="176">
        <v>4.7300000000000004</v>
      </c>
      <c r="EA275" s="176">
        <v>5.28</v>
      </c>
      <c r="EB275" s="176">
        <v>3.37</v>
      </c>
      <c r="EC275" s="176">
        <v>1.81</v>
      </c>
      <c r="ED275" s="176">
        <v>1.31</v>
      </c>
      <c r="EE275" s="176">
        <v>1.6</v>
      </c>
      <c r="EF275" s="176">
        <v>3.7</v>
      </c>
      <c r="EG275" s="176">
        <v>3.72</v>
      </c>
      <c r="EH275" s="176">
        <v>2.8</v>
      </c>
      <c r="EI275" s="176">
        <v>1.31</v>
      </c>
      <c r="EJ275" s="176">
        <v>1.98</v>
      </c>
      <c r="EK275" s="176">
        <v>3.84</v>
      </c>
      <c r="EL275" s="176">
        <v>5.01</v>
      </c>
      <c r="EM275" s="176">
        <v>4.58</v>
      </c>
      <c r="EN275" s="176">
        <v>3.59</v>
      </c>
      <c r="EO275" s="176">
        <v>0.66</v>
      </c>
      <c r="EP275" s="176">
        <v>0.6</v>
      </c>
      <c r="EQ275" s="176">
        <v>1.7</v>
      </c>
      <c r="ER275" s="176">
        <v>3.66</v>
      </c>
      <c r="ES275" s="176">
        <v>3.2</v>
      </c>
      <c r="ET275" s="176">
        <v>3.19</v>
      </c>
      <c r="EU275" s="176">
        <v>1.21</v>
      </c>
      <c r="EV275" s="176">
        <v>2.0699999999999998</v>
      </c>
      <c r="EW275" s="176">
        <v>3.78</v>
      </c>
      <c r="EX275" s="176">
        <v>4.92</v>
      </c>
      <c r="EY275" s="176">
        <v>4.4400000000000004</v>
      </c>
      <c r="EZ275" s="176">
        <v>3.33</v>
      </c>
      <c r="FA275" s="176">
        <v>0.49</v>
      </c>
      <c r="FB275" s="176">
        <v>0.57999999999999996</v>
      </c>
      <c r="FC275" s="176">
        <v>1.82</v>
      </c>
      <c r="FD275" s="176">
        <v>3.67</v>
      </c>
      <c r="FE275" s="176">
        <v>3.32</v>
      </c>
      <c r="FF275" s="176">
        <v>3.08</v>
      </c>
      <c r="FG275" s="176">
        <v>1.03</v>
      </c>
      <c r="FH275" s="176">
        <v>2.0699999999999998</v>
      </c>
      <c r="FI275" s="176">
        <v>4.01</v>
      </c>
      <c r="FJ275" s="176">
        <v>4.97</v>
      </c>
      <c r="FK275" s="176">
        <v>4.33</v>
      </c>
      <c r="FL275" s="176">
        <v>3.1</v>
      </c>
      <c r="FM275" s="176">
        <v>0.57999999999999996</v>
      </c>
      <c r="FN275" s="176">
        <v>0.51</v>
      </c>
      <c r="FO275" s="176">
        <v>1.62</v>
      </c>
      <c r="FP275" s="176">
        <v>3.36</v>
      </c>
      <c r="FQ275" s="176">
        <v>3.41</v>
      </c>
      <c r="FR275" s="176">
        <v>3.42</v>
      </c>
      <c r="FS275" s="176">
        <v>1.08</v>
      </c>
      <c r="FT275" s="176">
        <v>1.67</v>
      </c>
      <c r="FU275" s="176">
        <v>4.32</v>
      </c>
      <c r="FV275" s="176">
        <v>4.4400000000000004</v>
      </c>
      <c r="FW275" s="176">
        <v>4.67</v>
      </c>
      <c r="FX275" s="176">
        <v>2.95</v>
      </c>
      <c r="FY275" s="176">
        <v>1.27</v>
      </c>
      <c r="FZ275" s="176">
        <v>1.33</v>
      </c>
      <c r="GA275" s="176">
        <v>1.78</v>
      </c>
    </row>
    <row r="276" spans="2:183">
      <c r="B276" s="96" t="s">
        <v>9</v>
      </c>
      <c r="C276" s="166" t="s">
        <v>44</v>
      </c>
      <c r="D276" s="178">
        <v>0</v>
      </c>
      <c r="E276" s="179">
        <v>0</v>
      </c>
      <c r="F276" s="179">
        <v>0</v>
      </c>
      <c r="G276" s="179">
        <v>0</v>
      </c>
      <c r="H276" s="179">
        <v>0</v>
      </c>
      <c r="I276" s="179">
        <v>0</v>
      </c>
      <c r="J276" s="179">
        <v>4.0599999999999996</v>
      </c>
      <c r="K276" s="179">
        <v>0</v>
      </c>
      <c r="L276" s="179">
        <v>0</v>
      </c>
      <c r="M276" s="179">
        <v>0</v>
      </c>
      <c r="N276" s="179">
        <v>0</v>
      </c>
      <c r="O276" s="179">
        <v>0</v>
      </c>
      <c r="P276" s="179">
        <v>0</v>
      </c>
      <c r="Q276" s="179">
        <v>0</v>
      </c>
      <c r="R276" s="179">
        <v>0</v>
      </c>
      <c r="S276" s="179">
        <v>0</v>
      </c>
      <c r="T276" s="179">
        <v>0</v>
      </c>
      <c r="U276" s="179">
        <v>0</v>
      </c>
      <c r="V276" s="179">
        <v>0</v>
      </c>
      <c r="W276" s="179">
        <v>0</v>
      </c>
      <c r="X276" s="179">
        <v>0</v>
      </c>
      <c r="Y276" s="179">
        <v>0</v>
      </c>
      <c r="Z276" s="179">
        <v>0</v>
      </c>
      <c r="AA276" s="179">
        <v>0</v>
      </c>
      <c r="AB276" s="179">
        <v>0</v>
      </c>
      <c r="AC276" s="179">
        <v>0</v>
      </c>
      <c r="AD276" s="179">
        <v>0</v>
      </c>
      <c r="AE276" s="179">
        <v>0</v>
      </c>
      <c r="AF276" s="179">
        <v>0</v>
      </c>
      <c r="AG276" s="179">
        <v>0</v>
      </c>
      <c r="AH276" s="179">
        <v>0</v>
      </c>
      <c r="AI276" s="179">
        <v>0</v>
      </c>
      <c r="AJ276" s="179">
        <v>0</v>
      </c>
      <c r="AK276" s="179">
        <v>0</v>
      </c>
      <c r="AL276" s="179">
        <v>0</v>
      </c>
      <c r="AM276" s="179">
        <v>0</v>
      </c>
      <c r="AN276" s="179">
        <v>0</v>
      </c>
      <c r="AO276" s="179">
        <v>0</v>
      </c>
      <c r="AP276" s="179">
        <v>0</v>
      </c>
      <c r="AQ276" s="179">
        <v>0</v>
      </c>
      <c r="AR276" s="179">
        <v>0</v>
      </c>
      <c r="AS276" s="179">
        <v>0</v>
      </c>
      <c r="AT276" s="179">
        <v>0</v>
      </c>
      <c r="AU276" s="179">
        <v>0</v>
      </c>
      <c r="AV276" s="179">
        <v>0</v>
      </c>
      <c r="AW276" s="179">
        <v>0</v>
      </c>
      <c r="AX276" s="179">
        <v>0</v>
      </c>
      <c r="AY276" s="179">
        <v>0</v>
      </c>
      <c r="AZ276" s="179">
        <v>0</v>
      </c>
      <c r="BA276" s="179">
        <v>0</v>
      </c>
      <c r="BB276" s="179">
        <v>0</v>
      </c>
      <c r="BC276" s="179">
        <v>0</v>
      </c>
      <c r="BD276" s="179">
        <v>0</v>
      </c>
      <c r="BE276" s="179">
        <v>0</v>
      </c>
      <c r="BF276" s="179">
        <v>0</v>
      </c>
      <c r="BG276" s="179">
        <v>0</v>
      </c>
      <c r="BH276" s="179">
        <v>0</v>
      </c>
      <c r="BI276" s="179">
        <v>0</v>
      </c>
      <c r="BJ276" s="179">
        <v>0</v>
      </c>
      <c r="BK276" s="179">
        <v>0</v>
      </c>
      <c r="BL276" s="179">
        <v>0</v>
      </c>
      <c r="BM276" s="179">
        <v>0</v>
      </c>
      <c r="BN276" s="179">
        <v>0</v>
      </c>
      <c r="BO276" s="179">
        <v>0</v>
      </c>
      <c r="BP276" s="179">
        <v>0</v>
      </c>
      <c r="BQ276" s="179">
        <v>0</v>
      </c>
      <c r="BR276" s="179">
        <v>0</v>
      </c>
      <c r="BS276" s="179">
        <v>0</v>
      </c>
      <c r="BT276" s="179">
        <v>0</v>
      </c>
      <c r="BU276" s="179">
        <v>0</v>
      </c>
      <c r="BV276" s="179">
        <v>0</v>
      </c>
      <c r="BW276" s="179">
        <v>0</v>
      </c>
      <c r="BX276" s="179">
        <v>0</v>
      </c>
      <c r="BY276" s="179">
        <v>0</v>
      </c>
      <c r="BZ276" s="179">
        <v>0</v>
      </c>
      <c r="CA276" s="179">
        <v>0</v>
      </c>
      <c r="CB276" s="179">
        <v>0</v>
      </c>
      <c r="CC276" s="179">
        <v>0</v>
      </c>
      <c r="CD276" s="179">
        <v>8.1999999999999993</v>
      </c>
      <c r="CE276" s="179">
        <v>7.26</v>
      </c>
      <c r="CF276" s="179">
        <v>0</v>
      </c>
      <c r="CG276" s="179">
        <v>0</v>
      </c>
      <c r="CH276" s="179">
        <v>0</v>
      </c>
      <c r="CI276" s="179">
        <v>0</v>
      </c>
      <c r="CJ276" s="179">
        <v>2.02</v>
      </c>
      <c r="CK276" s="179">
        <v>2.85</v>
      </c>
      <c r="CL276" s="179">
        <v>0</v>
      </c>
      <c r="CM276" s="179">
        <v>0</v>
      </c>
      <c r="CN276" s="179">
        <v>0</v>
      </c>
      <c r="CO276" s="179">
        <v>7.9</v>
      </c>
      <c r="CP276" s="179">
        <v>14.92</v>
      </c>
      <c r="CQ276" s="179">
        <v>12.97</v>
      </c>
      <c r="CR276" s="179">
        <v>8.17</v>
      </c>
      <c r="CS276" s="179">
        <v>1.63</v>
      </c>
      <c r="CT276" s="179">
        <v>2.42</v>
      </c>
      <c r="CU276" s="179">
        <v>6.69</v>
      </c>
      <c r="CV276" s="179">
        <v>11.42</v>
      </c>
      <c r="CW276" s="179">
        <v>10.54</v>
      </c>
      <c r="CX276" s="179">
        <v>8.6300000000000008</v>
      </c>
      <c r="CY276" s="179">
        <v>10.36</v>
      </c>
      <c r="CZ276" s="179">
        <v>9.35</v>
      </c>
      <c r="DA276" s="179">
        <v>11.7</v>
      </c>
      <c r="DB276" s="179">
        <v>12.94</v>
      </c>
      <c r="DC276" s="179">
        <v>11.15</v>
      </c>
      <c r="DD276" s="179">
        <v>9.49</v>
      </c>
      <c r="DE276" s="179">
        <v>5.62</v>
      </c>
      <c r="DF276" s="179">
        <v>2.97</v>
      </c>
      <c r="DG276" s="179">
        <v>5.87</v>
      </c>
      <c r="DH276" s="179">
        <v>9.6</v>
      </c>
      <c r="DI276" s="179">
        <v>9.68</v>
      </c>
      <c r="DJ276" s="179">
        <v>7.59</v>
      </c>
      <c r="DK276" s="179">
        <v>6.33</v>
      </c>
      <c r="DL276" s="179">
        <v>8.14</v>
      </c>
      <c r="DM276" s="179">
        <v>12.19</v>
      </c>
      <c r="DN276" s="179">
        <v>11.94</v>
      </c>
      <c r="DO276" s="179">
        <v>12.47</v>
      </c>
      <c r="DP276" s="179">
        <v>9.19</v>
      </c>
      <c r="DQ276" s="179">
        <v>4.75</v>
      </c>
      <c r="DR276" s="179">
        <v>3.33</v>
      </c>
      <c r="DS276" s="179">
        <v>5.5</v>
      </c>
      <c r="DT276" s="179">
        <v>9.9</v>
      </c>
      <c r="DU276" s="179">
        <v>8.39</v>
      </c>
      <c r="DV276" s="179">
        <v>7.98</v>
      </c>
      <c r="DW276" s="179">
        <v>5.86</v>
      </c>
      <c r="DX276" s="179">
        <v>7.94</v>
      </c>
      <c r="DY276" s="179">
        <v>11.03</v>
      </c>
      <c r="DZ276" s="179">
        <v>11.17</v>
      </c>
      <c r="EA276" s="179">
        <v>12.46</v>
      </c>
      <c r="EB276" s="179">
        <v>7.96</v>
      </c>
      <c r="EC276" s="179">
        <v>4.2699999999999996</v>
      </c>
      <c r="ED276" s="179">
        <v>3.1</v>
      </c>
      <c r="EE276" s="179">
        <v>3.76</v>
      </c>
      <c r="EF276" s="179">
        <v>8.94</v>
      </c>
      <c r="EG276" s="179">
        <v>9.01</v>
      </c>
      <c r="EH276" s="179">
        <v>6.77</v>
      </c>
      <c r="EI276" s="179">
        <v>3.16</v>
      </c>
      <c r="EJ276" s="179">
        <v>4.79</v>
      </c>
      <c r="EK276" s="179">
        <v>9.3000000000000007</v>
      </c>
      <c r="EL276" s="179">
        <v>12.12</v>
      </c>
      <c r="EM276" s="179">
        <v>11.09</v>
      </c>
      <c r="EN276" s="179">
        <v>8.6999999999999993</v>
      </c>
      <c r="EO276" s="179">
        <v>1.6</v>
      </c>
      <c r="EP276" s="179">
        <v>1.45</v>
      </c>
      <c r="EQ276" s="179">
        <v>4.1100000000000003</v>
      </c>
      <c r="ER276" s="179">
        <v>9.1</v>
      </c>
      <c r="ES276" s="179">
        <v>7.97</v>
      </c>
      <c r="ET276" s="179">
        <v>7.95</v>
      </c>
      <c r="EU276" s="179">
        <v>3</v>
      </c>
      <c r="EV276" s="179">
        <v>5.16</v>
      </c>
      <c r="EW276" s="179">
        <v>9.42</v>
      </c>
      <c r="EX276" s="179">
        <v>12.26</v>
      </c>
      <c r="EY276" s="179">
        <v>11.04</v>
      </c>
      <c r="EZ276" s="179">
        <v>8.2799999999999994</v>
      </c>
      <c r="FA276" s="179">
        <v>1.23</v>
      </c>
      <c r="FB276" s="179">
        <v>1.43</v>
      </c>
      <c r="FC276" s="179">
        <v>4.54</v>
      </c>
      <c r="FD276" s="179">
        <v>9.39</v>
      </c>
      <c r="FE276" s="179">
        <v>8.49</v>
      </c>
      <c r="FF276" s="179">
        <v>7.9</v>
      </c>
      <c r="FG276" s="179">
        <v>2.62</v>
      </c>
      <c r="FH276" s="179">
        <v>5.3</v>
      </c>
      <c r="FI276" s="179">
        <v>10.28</v>
      </c>
      <c r="FJ276" s="179">
        <v>12.71</v>
      </c>
      <c r="FK276" s="179">
        <v>11.09</v>
      </c>
      <c r="FL276" s="179">
        <v>7.94</v>
      </c>
      <c r="FM276" s="179">
        <v>1.48</v>
      </c>
      <c r="FN276" s="179">
        <v>1.31</v>
      </c>
      <c r="FO276" s="179">
        <v>4.1399999999999997</v>
      </c>
      <c r="FP276" s="179">
        <v>8.83</v>
      </c>
      <c r="FQ276" s="179">
        <v>8.9700000000000006</v>
      </c>
      <c r="FR276" s="179">
        <v>9</v>
      </c>
      <c r="FS276" s="179">
        <v>2.84</v>
      </c>
      <c r="FT276" s="179">
        <v>4.38</v>
      </c>
      <c r="FU276" s="179">
        <v>11.36</v>
      </c>
      <c r="FV276" s="179">
        <v>11.67</v>
      </c>
      <c r="FW276" s="179">
        <v>12.29</v>
      </c>
      <c r="FX276" s="179">
        <v>7.77</v>
      </c>
      <c r="FY276" s="179">
        <v>3.34</v>
      </c>
      <c r="FZ276" s="179">
        <v>3.49</v>
      </c>
      <c r="GA276" s="179">
        <v>4.6900000000000004</v>
      </c>
    </row>
    <row r="277" spans="2:183">
      <c r="B277" s="171" t="s">
        <v>9</v>
      </c>
      <c r="C277" s="172" t="s">
        <v>45</v>
      </c>
      <c r="D277" s="92">
        <v>0</v>
      </c>
      <c r="E277" s="93">
        <v>0</v>
      </c>
      <c r="F277" s="93">
        <v>0</v>
      </c>
      <c r="G277" s="93">
        <v>0</v>
      </c>
      <c r="H277" s="93">
        <v>0</v>
      </c>
      <c r="I277" s="93">
        <v>0</v>
      </c>
      <c r="J277" s="93">
        <v>6.0448069780432115E-2</v>
      </c>
      <c r="K277" s="93">
        <v>0</v>
      </c>
      <c r="L277" s="93">
        <v>0</v>
      </c>
      <c r="M277" s="93">
        <v>0</v>
      </c>
      <c r="N277" s="93">
        <v>0</v>
      </c>
      <c r="O277" s="93">
        <v>0</v>
      </c>
      <c r="P277" s="93">
        <v>0</v>
      </c>
      <c r="Q277" s="93">
        <v>0</v>
      </c>
      <c r="R277" s="93">
        <v>0</v>
      </c>
      <c r="S277" s="93">
        <v>0</v>
      </c>
      <c r="T277" s="93">
        <v>0</v>
      </c>
      <c r="U277" s="93">
        <v>0</v>
      </c>
      <c r="V277" s="93">
        <v>0</v>
      </c>
      <c r="W277" s="93">
        <v>0</v>
      </c>
      <c r="X277" s="93">
        <v>0</v>
      </c>
      <c r="Y277" s="93">
        <v>0</v>
      </c>
      <c r="Z277" s="93">
        <v>0</v>
      </c>
      <c r="AA277" s="93">
        <v>0</v>
      </c>
      <c r="AB277" s="93">
        <v>0</v>
      </c>
      <c r="AC277" s="93">
        <v>0</v>
      </c>
      <c r="AD277" s="93">
        <v>0</v>
      </c>
      <c r="AE277" s="93">
        <v>0</v>
      </c>
      <c r="AF277" s="93">
        <v>0</v>
      </c>
      <c r="AG277" s="93">
        <v>0</v>
      </c>
      <c r="AH277" s="93">
        <v>0</v>
      </c>
      <c r="AI277" s="93">
        <v>0</v>
      </c>
      <c r="AJ277" s="93">
        <v>0</v>
      </c>
      <c r="AK277" s="93">
        <v>0</v>
      </c>
      <c r="AL277" s="93">
        <v>0</v>
      </c>
      <c r="AM277" s="93">
        <v>0</v>
      </c>
      <c r="AN277" s="93">
        <v>0</v>
      </c>
      <c r="AO277" s="93">
        <v>0</v>
      </c>
      <c r="AP277" s="93">
        <v>0</v>
      </c>
      <c r="AQ277" s="93">
        <v>0</v>
      </c>
      <c r="AR277" s="93">
        <v>0</v>
      </c>
      <c r="AS277" s="93">
        <v>0</v>
      </c>
      <c r="AT277" s="93">
        <v>0</v>
      </c>
      <c r="AU277" s="93">
        <v>0</v>
      </c>
      <c r="AV277" s="93">
        <v>0</v>
      </c>
      <c r="AW277" s="93">
        <v>0</v>
      </c>
      <c r="AX277" s="93">
        <v>0</v>
      </c>
      <c r="AY277" s="93">
        <v>0</v>
      </c>
      <c r="AZ277" s="93">
        <v>0</v>
      </c>
      <c r="BA277" s="93">
        <v>0</v>
      </c>
      <c r="BB277" s="93">
        <v>0</v>
      </c>
      <c r="BC277" s="93">
        <v>0</v>
      </c>
      <c r="BD277" s="93">
        <v>0</v>
      </c>
      <c r="BE277" s="93">
        <v>0</v>
      </c>
      <c r="BF277" s="93">
        <v>0</v>
      </c>
      <c r="BG277" s="93">
        <v>0</v>
      </c>
      <c r="BH277" s="93">
        <v>0</v>
      </c>
      <c r="BI277" s="93">
        <v>0</v>
      </c>
      <c r="BJ277" s="93">
        <v>0</v>
      </c>
      <c r="BK277" s="93">
        <v>0</v>
      </c>
      <c r="BL277" s="93">
        <v>0</v>
      </c>
      <c r="BM277" s="93">
        <v>0</v>
      </c>
      <c r="BN277" s="93">
        <v>0</v>
      </c>
      <c r="BO277" s="93">
        <v>0</v>
      </c>
      <c r="BP277" s="93">
        <v>0</v>
      </c>
      <c r="BQ277" s="93">
        <v>0</v>
      </c>
      <c r="BR277" s="93">
        <v>0</v>
      </c>
      <c r="BS277" s="93">
        <v>0</v>
      </c>
      <c r="BT277" s="93">
        <v>0</v>
      </c>
      <c r="BU277" s="93">
        <v>0</v>
      </c>
      <c r="BV277" s="93">
        <v>0</v>
      </c>
      <c r="BW277" s="93">
        <v>0</v>
      </c>
      <c r="BX277" s="93">
        <v>0</v>
      </c>
      <c r="BY277" s="93">
        <v>0</v>
      </c>
      <c r="BZ277" s="93">
        <v>0</v>
      </c>
      <c r="CA277" s="93">
        <v>0</v>
      </c>
      <c r="CB277" s="93">
        <v>0</v>
      </c>
      <c r="CC277" s="93">
        <v>0</v>
      </c>
      <c r="CD277" s="93">
        <v>6.0666423008156348E-2</v>
      </c>
      <c r="CE277" s="93">
        <v>6.0561913621888418E-2</v>
      </c>
      <c r="CF277" s="93">
        <v>0</v>
      </c>
      <c r="CG277" s="93">
        <v>0</v>
      </c>
      <c r="CH277" s="93">
        <v>0</v>
      </c>
      <c r="CI277" s="93">
        <v>0</v>
      </c>
      <c r="CJ277" s="93">
        <v>6.1630300371504805E-2</v>
      </c>
      <c r="CK277" s="93">
        <v>6.1085190058874937E-2</v>
      </c>
      <c r="CL277" s="93">
        <v>0</v>
      </c>
      <c r="CM277" s="93">
        <v>0</v>
      </c>
      <c r="CN277" s="93">
        <v>0</v>
      </c>
      <c r="CO277" s="93">
        <v>6.0419726210666491E-2</v>
      </c>
      <c r="CP277" s="93">
        <v>6.0357201462907677E-2</v>
      </c>
      <c r="CQ277" s="93">
        <v>6.0404769532319109E-2</v>
      </c>
      <c r="CR277" s="93">
        <v>6.0326249491398372E-2</v>
      </c>
      <c r="CS277" s="93">
        <v>6.1613256872650742E-2</v>
      </c>
      <c r="CT277" s="93">
        <v>6.159337101344467E-2</v>
      </c>
      <c r="CU277" s="93">
        <v>6.0978814910389353E-2</v>
      </c>
      <c r="CV277" s="93">
        <v>6.0469353198775631E-2</v>
      </c>
      <c r="CW277" s="93">
        <v>6.0689203531829369E-2</v>
      </c>
      <c r="CX277" s="93">
        <v>6.0839715411619581E-2</v>
      </c>
      <c r="CY277" s="93">
        <v>6.0471256148291158E-2</v>
      </c>
      <c r="CZ277" s="93">
        <v>6.034530621174275E-2</v>
      </c>
      <c r="DA277" s="93">
        <v>6.0332462898695587E-2</v>
      </c>
      <c r="DB277" s="93">
        <v>6.0284731020963489E-2</v>
      </c>
      <c r="DC277" s="93">
        <v>6.0312972457900189E-2</v>
      </c>
      <c r="DD277" s="93">
        <v>6.0414156057848688E-2</v>
      </c>
      <c r="DE277" s="93">
        <v>6.0569533884988792E-2</v>
      </c>
      <c r="DF277" s="93">
        <v>6.1109261751873888E-2</v>
      </c>
      <c r="DG277" s="93">
        <v>6.0863892368570441E-2</v>
      </c>
      <c r="DH277" s="93">
        <v>6.0676211029834587E-2</v>
      </c>
      <c r="DI277" s="93">
        <v>6.0720655128498113E-2</v>
      </c>
      <c r="DJ277" s="93">
        <v>6.0895760072913016E-2</v>
      </c>
      <c r="DK277" s="93">
        <v>6.0670194623829408E-2</v>
      </c>
      <c r="DL277" s="93">
        <v>6.0357607774671959E-2</v>
      </c>
      <c r="DM277" s="93">
        <v>6.0300747712269537E-2</v>
      </c>
      <c r="DN277" s="93">
        <v>6.0266290247196479E-2</v>
      </c>
      <c r="DO277" s="93">
        <v>6.0364996675494727E-2</v>
      </c>
      <c r="DP277" s="93">
        <v>6.037671759339909E-2</v>
      </c>
      <c r="DQ277" s="93">
        <v>6.058619337239729E-2</v>
      </c>
      <c r="DR277" s="93">
        <v>6.0942089044377604E-2</v>
      </c>
      <c r="DS277" s="93">
        <v>6.0870540028213495E-2</v>
      </c>
      <c r="DT277" s="93">
        <v>6.0676202243194852E-2</v>
      </c>
      <c r="DU277" s="93">
        <v>6.0726876766264738E-2</v>
      </c>
      <c r="DV277" s="93">
        <v>6.0987404116252822E-2</v>
      </c>
      <c r="DW277" s="93">
        <v>6.0771094522943846E-2</v>
      </c>
      <c r="DX277" s="93">
        <v>6.0533242180209799E-2</v>
      </c>
      <c r="DY277" s="93">
        <v>6.031182764661893E-2</v>
      </c>
      <c r="DZ277" s="93">
        <v>6.0306909896886661E-2</v>
      </c>
      <c r="EA277" s="93">
        <v>6.0346029619842874E-2</v>
      </c>
      <c r="EB277" s="93">
        <v>6.0404327208268833E-2</v>
      </c>
      <c r="EC277" s="93">
        <v>6.079368336835967E-2</v>
      </c>
      <c r="ED277" s="93">
        <v>6.0870480395871868E-2</v>
      </c>
      <c r="EE277" s="93">
        <v>6.1081139995491446E-2</v>
      </c>
      <c r="EF277" s="93">
        <v>6.0918034784197862E-2</v>
      </c>
      <c r="EG277" s="93">
        <v>6.0787233896530325E-2</v>
      </c>
      <c r="EH277" s="93">
        <v>6.1100198542913015E-2</v>
      </c>
      <c r="EI277" s="93">
        <v>6.1192263522847949E-2</v>
      </c>
      <c r="EJ277" s="93">
        <v>6.0400989356003437E-2</v>
      </c>
      <c r="EK277" s="93">
        <v>6.0393924088140212E-2</v>
      </c>
      <c r="EL277" s="93">
        <v>6.0387809063390509E-2</v>
      </c>
      <c r="EM277" s="93">
        <v>6.0269482225272987E-2</v>
      </c>
      <c r="EN277" s="93">
        <v>6.0383873233561459E-2</v>
      </c>
      <c r="EO277" s="93">
        <v>6.0997108644630385E-2</v>
      </c>
      <c r="EP277" s="93">
        <v>6.1173771745364175E-2</v>
      </c>
      <c r="EQ277" s="93">
        <v>6.1003715664552052E-2</v>
      </c>
      <c r="ER277" s="93">
        <v>6.0930594974774148E-2</v>
      </c>
      <c r="ES277" s="93">
        <v>6.0925266307670881E-2</v>
      </c>
      <c r="ET277" s="93">
        <v>6.0938120395196131E-2</v>
      </c>
      <c r="EU277" s="93">
        <v>6.1311022201683878E-2</v>
      </c>
      <c r="EV277" s="93">
        <v>6.0298099823358604E-2</v>
      </c>
      <c r="EW277" s="93">
        <v>6.0390641176064595E-2</v>
      </c>
      <c r="EX277" s="93">
        <v>6.0316725331424778E-2</v>
      </c>
      <c r="EY277" s="93">
        <v>6.041717241101531E-2</v>
      </c>
      <c r="EZ277" s="93">
        <v>6.0551102311906545E-2</v>
      </c>
      <c r="FA277" s="93">
        <v>6.0380966933410885E-2</v>
      </c>
      <c r="FB277" s="93">
        <v>6.1403764156611362E-2</v>
      </c>
      <c r="FC277" s="93">
        <v>6.0794822151762587E-2</v>
      </c>
      <c r="FD277" s="93">
        <v>6.0934248210430031E-2</v>
      </c>
      <c r="FE277" s="93">
        <v>6.0972899749900923E-2</v>
      </c>
      <c r="FF277" s="93">
        <v>6.0978814910389353E-2</v>
      </c>
      <c r="FG277" s="93">
        <v>6.1584638519098713E-2</v>
      </c>
      <c r="FH277" s="93">
        <v>6.0298099823358604E-2</v>
      </c>
      <c r="FI277" s="93">
        <v>6.0316937680494863E-2</v>
      </c>
      <c r="FJ277" s="93">
        <v>6.0413353757990181E-2</v>
      </c>
      <c r="FK277" s="93">
        <v>6.0351712497264655E-2</v>
      </c>
      <c r="FL277" s="93">
        <v>6.0496858749397225E-2</v>
      </c>
      <c r="FM277" s="93">
        <v>6.1261177524330197E-2</v>
      </c>
      <c r="FN277" s="93">
        <v>6.0663985159923946E-2</v>
      </c>
      <c r="FO277" s="93">
        <v>6.0921104537230882E-2</v>
      </c>
      <c r="FP277" s="93">
        <v>6.0872272489655113E-2</v>
      </c>
      <c r="FQ277" s="93">
        <v>6.0831840634135367E-2</v>
      </c>
      <c r="FR277" s="93">
        <v>6.0905152068322047E-2</v>
      </c>
      <c r="FS277" s="93">
        <v>6.0919048455744425E-2</v>
      </c>
      <c r="FT277" s="93">
        <v>6.0521554461697921E-2</v>
      </c>
      <c r="FU277" s="93">
        <v>6.0431565309036109E-2</v>
      </c>
      <c r="FV277" s="93">
        <v>6.0365533700316804E-2</v>
      </c>
      <c r="FW277" s="93">
        <v>6.0346548128988868E-2</v>
      </c>
      <c r="FX277" s="93">
        <v>6.0442874159062902E-2</v>
      </c>
      <c r="FY277" s="93">
        <v>6.1147193572515156E-2</v>
      </c>
      <c r="FZ277" s="93">
        <v>6.1184180715068259E-2</v>
      </c>
      <c r="GA277" s="93">
        <v>6.0817773550145282E-2</v>
      </c>
    </row>
    <row r="278" spans="2:183">
      <c r="B278" s="96" t="s">
        <v>9</v>
      </c>
      <c r="C278" s="166" t="s">
        <v>46</v>
      </c>
      <c r="D278" s="96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35.06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  <c r="AZ278" s="17">
        <v>0</v>
      </c>
      <c r="BA278" s="17">
        <v>0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0</v>
      </c>
      <c r="BW278" s="17">
        <v>0</v>
      </c>
      <c r="BX278" s="17">
        <v>0</v>
      </c>
      <c r="BY278" s="17">
        <v>0</v>
      </c>
      <c r="BZ278" s="17">
        <v>0</v>
      </c>
      <c r="CA278" s="17">
        <v>0</v>
      </c>
      <c r="CB278" s="17">
        <v>0</v>
      </c>
      <c r="CC278" s="17">
        <v>0</v>
      </c>
      <c r="CD278" s="17">
        <v>45.83</v>
      </c>
      <c r="CE278" s="17">
        <v>40.57</v>
      </c>
      <c r="CF278" s="17">
        <v>0</v>
      </c>
      <c r="CG278" s="17">
        <v>0</v>
      </c>
      <c r="CH278" s="17">
        <v>0</v>
      </c>
      <c r="CI278" s="17">
        <v>0</v>
      </c>
      <c r="CJ278" s="17">
        <v>10.66</v>
      </c>
      <c r="CK278" s="17">
        <v>15.18</v>
      </c>
      <c r="CL278" s="17">
        <v>0</v>
      </c>
      <c r="CM278" s="17">
        <v>0</v>
      </c>
      <c r="CN278" s="17">
        <v>0</v>
      </c>
      <c r="CO278" s="17">
        <v>42.57</v>
      </c>
      <c r="CP278" s="17">
        <v>81.89</v>
      </c>
      <c r="CQ278" s="17">
        <v>71.12</v>
      </c>
      <c r="CR278" s="17">
        <v>44.36</v>
      </c>
      <c r="CS278" s="17">
        <v>8.5500000000000007</v>
      </c>
      <c r="CT278" s="17">
        <v>12.69</v>
      </c>
      <c r="CU278" s="17">
        <v>35.86</v>
      </c>
      <c r="CV278" s="17">
        <v>59.88</v>
      </c>
      <c r="CW278" s="17">
        <v>55.09</v>
      </c>
      <c r="CX278" s="17">
        <v>45.13</v>
      </c>
      <c r="CY278" s="17">
        <v>54.23</v>
      </c>
      <c r="CZ278" s="17">
        <v>48.66</v>
      </c>
      <c r="DA278" s="17">
        <v>61.7</v>
      </c>
      <c r="DB278" s="17">
        <v>69.11</v>
      </c>
      <c r="DC278" s="17">
        <v>59.53</v>
      </c>
      <c r="DD278" s="17">
        <v>50.39</v>
      </c>
      <c r="DE278" s="17">
        <v>28.97</v>
      </c>
      <c r="DF278" s="17">
        <v>15.37</v>
      </c>
      <c r="DG278" s="17">
        <v>30.65</v>
      </c>
      <c r="DH278" s="17">
        <v>48.81</v>
      </c>
      <c r="DI278" s="17">
        <v>49.26</v>
      </c>
      <c r="DJ278" s="17">
        <v>38.58</v>
      </c>
      <c r="DK278" s="17">
        <v>32.29</v>
      </c>
      <c r="DL278" s="17">
        <v>40.799999999999997</v>
      </c>
      <c r="DM278" s="17">
        <v>62.52</v>
      </c>
      <c r="DN278" s="17">
        <v>62.1</v>
      </c>
      <c r="DO278" s="17">
        <v>64.86</v>
      </c>
      <c r="DP278" s="17">
        <v>47.47</v>
      </c>
      <c r="DQ278" s="17">
        <v>23.75</v>
      </c>
      <c r="DR278" s="17">
        <v>16.8</v>
      </c>
      <c r="DS278" s="17">
        <v>27.98</v>
      </c>
      <c r="DT278" s="17">
        <v>48.81</v>
      </c>
      <c r="DU278" s="17">
        <v>41.32</v>
      </c>
      <c r="DV278" s="17">
        <v>39.33</v>
      </c>
      <c r="DW278" s="17">
        <v>28.97</v>
      </c>
      <c r="DX278" s="17">
        <v>38.56</v>
      </c>
      <c r="DY278" s="17">
        <v>55</v>
      </c>
      <c r="DZ278" s="17">
        <v>56.34</v>
      </c>
      <c r="EA278" s="17">
        <v>62.85</v>
      </c>
      <c r="EB278" s="17">
        <v>39.69</v>
      </c>
      <c r="EC278" s="17">
        <v>20.72</v>
      </c>
      <c r="ED278" s="17">
        <v>15.15</v>
      </c>
      <c r="EE278" s="17">
        <v>18.59</v>
      </c>
      <c r="EF278" s="17">
        <v>42.94</v>
      </c>
      <c r="EG278" s="17">
        <v>43.26</v>
      </c>
      <c r="EH278" s="17">
        <v>32.53</v>
      </c>
      <c r="EI278" s="17">
        <v>15.2</v>
      </c>
      <c r="EJ278" s="17">
        <v>22.63</v>
      </c>
      <c r="EK278" s="17">
        <v>45.03</v>
      </c>
      <c r="EL278" s="17">
        <v>59.6</v>
      </c>
      <c r="EM278" s="17">
        <v>54.59</v>
      </c>
      <c r="EN278" s="17">
        <v>42.27</v>
      </c>
      <c r="EO278" s="17">
        <v>7.6</v>
      </c>
      <c r="EP278" s="17">
        <v>6.95</v>
      </c>
      <c r="EQ278" s="17">
        <v>19.77</v>
      </c>
      <c r="ER278" s="17">
        <v>42.46</v>
      </c>
      <c r="ES278" s="17">
        <v>37.130000000000003</v>
      </c>
      <c r="ET278" s="17">
        <v>37.15</v>
      </c>
      <c r="EU278" s="17">
        <v>14.01</v>
      </c>
      <c r="EV278" s="17">
        <v>23.7</v>
      </c>
      <c r="EW278" s="17">
        <v>44.34</v>
      </c>
      <c r="EX278" s="17">
        <v>58.6</v>
      </c>
      <c r="EY278" s="17">
        <v>52.77</v>
      </c>
      <c r="EZ278" s="17">
        <v>39.380000000000003</v>
      </c>
      <c r="FA278" s="17">
        <v>5.7</v>
      </c>
      <c r="FB278" s="17">
        <v>6.69</v>
      </c>
      <c r="FC278" s="17">
        <v>21.24</v>
      </c>
      <c r="FD278" s="17">
        <v>42.56</v>
      </c>
      <c r="FE278" s="17">
        <v>38.49</v>
      </c>
      <c r="FF278" s="17">
        <v>35.86</v>
      </c>
      <c r="FG278" s="17">
        <v>11.87</v>
      </c>
      <c r="FH278" s="17">
        <v>23.7</v>
      </c>
      <c r="FI278" s="17">
        <v>47.1</v>
      </c>
      <c r="FJ278" s="17">
        <v>59.1</v>
      </c>
      <c r="FK278" s="17">
        <v>51.52</v>
      </c>
      <c r="FL278" s="17">
        <v>36.81</v>
      </c>
      <c r="FM278" s="17">
        <v>6.65</v>
      </c>
      <c r="FN278" s="17">
        <v>5.96</v>
      </c>
      <c r="FO278" s="17">
        <v>18.87</v>
      </c>
      <c r="FP278" s="17">
        <v>39.01</v>
      </c>
      <c r="FQ278" s="17">
        <v>39.630000000000003</v>
      </c>
      <c r="FR278" s="17">
        <v>39.85</v>
      </c>
      <c r="FS278" s="17">
        <v>12.59</v>
      </c>
      <c r="FT278" s="17">
        <v>19.04</v>
      </c>
      <c r="FU278" s="17">
        <v>50.73</v>
      </c>
      <c r="FV278" s="17">
        <v>52.84</v>
      </c>
      <c r="FW278" s="17">
        <v>55.59</v>
      </c>
      <c r="FX278" s="17">
        <v>34.96</v>
      </c>
      <c r="FY278" s="17">
        <v>14.55</v>
      </c>
      <c r="FZ278" s="17">
        <v>15.28</v>
      </c>
      <c r="GA278" s="17">
        <v>20.77</v>
      </c>
    </row>
    <row r="279" spans="2:183">
      <c r="B279" s="96" t="s">
        <v>9</v>
      </c>
      <c r="C279" s="166" t="s">
        <v>47</v>
      </c>
      <c r="D279" s="178">
        <v>0</v>
      </c>
      <c r="E279" s="179">
        <v>0</v>
      </c>
      <c r="F279" s="179">
        <v>0</v>
      </c>
      <c r="G279" s="179">
        <v>0</v>
      </c>
      <c r="H279" s="179">
        <v>0</v>
      </c>
      <c r="I279" s="179">
        <v>0</v>
      </c>
      <c r="J279" s="179">
        <v>1756.76</v>
      </c>
      <c r="K279" s="179">
        <v>0</v>
      </c>
      <c r="L279" s="179">
        <v>0</v>
      </c>
      <c r="M279" s="179">
        <v>0</v>
      </c>
      <c r="N279" s="179">
        <v>0</v>
      </c>
      <c r="O279" s="179">
        <v>0</v>
      </c>
      <c r="P279" s="179">
        <v>0</v>
      </c>
      <c r="Q279" s="179">
        <v>0</v>
      </c>
      <c r="R279" s="179">
        <v>0</v>
      </c>
      <c r="S279" s="179">
        <v>0</v>
      </c>
      <c r="T279" s="179">
        <v>0</v>
      </c>
      <c r="U279" s="179">
        <v>0</v>
      </c>
      <c r="V279" s="179">
        <v>0</v>
      </c>
      <c r="W279" s="179">
        <v>0</v>
      </c>
      <c r="X279" s="179">
        <v>0</v>
      </c>
      <c r="Y279" s="179">
        <v>0</v>
      </c>
      <c r="Z279" s="179">
        <v>0</v>
      </c>
      <c r="AA279" s="179">
        <v>0</v>
      </c>
      <c r="AB279" s="179">
        <v>0</v>
      </c>
      <c r="AC279" s="179">
        <v>0</v>
      </c>
      <c r="AD279" s="179">
        <v>0</v>
      </c>
      <c r="AE279" s="179">
        <v>0</v>
      </c>
      <c r="AF279" s="179">
        <v>0</v>
      </c>
      <c r="AG279" s="179">
        <v>0</v>
      </c>
      <c r="AH279" s="179">
        <v>0</v>
      </c>
      <c r="AI279" s="179">
        <v>0</v>
      </c>
      <c r="AJ279" s="179">
        <v>0</v>
      </c>
      <c r="AK279" s="179">
        <v>0</v>
      </c>
      <c r="AL279" s="179">
        <v>0</v>
      </c>
      <c r="AM279" s="179">
        <v>0</v>
      </c>
      <c r="AN279" s="179">
        <v>0</v>
      </c>
      <c r="AO279" s="179">
        <v>0</v>
      </c>
      <c r="AP279" s="179">
        <v>0</v>
      </c>
      <c r="AQ279" s="179">
        <v>0</v>
      </c>
      <c r="AR279" s="179">
        <v>0</v>
      </c>
      <c r="AS279" s="179">
        <v>0</v>
      </c>
      <c r="AT279" s="179">
        <v>0</v>
      </c>
      <c r="AU279" s="179">
        <v>0</v>
      </c>
      <c r="AV279" s="179">
        <v>0</v>
      </c>
      <c r="AW279" s="179">
        <v>0</v>
      </c>
      <c r="AX279" s="179">
        <v>0</v>
      </c>
      <c r="AY279" s="179">
        <v>0</v>
      </c>
      <c r="AZ279" s="179">
        <v>0</v>
      </c>
      <c r="BA279" s="179">
        <v>0</v>
      </c>
      <c r="BB279" s="179">
        <v>0</v>
      </c>
      <c r="BC279" s="179">
        <v>0</v>
      </c>
      <c r="BD279" s="179">
        <v>0</v>
      </c>
      <c r="BE279" s="179">
        <v>0</v>
      </c>
      <c r="BF279" s="179">
        <v>0</v>
      </c>
      <c r="BG279" s="179">
        <v>0</v>
      </c>
      <c r="BH279" s="179">
        <v>0</v>
      </c>
      <c r="BI279" s="179">
        <v>0</v>
      </c>
      <c r="BJ279" s="179">
        <v>0</v>
      </c>
      <c r="BK279" s="179">
        <v>0</v>
      </c>
      <c r="BL279" s="179">
        <v>0</v>
      </c>
      <c r="BM279" s="179">
        <v>0</v>
      </c>
      <c r="BN279" s="179">
        <v>0</v>
      </c>
      <c r="BO279" s="179">
        <v>0</v>
      </c>
      <c r="BP279" s="179">
        <v>0</v>
      </c>
      <c r="BQ279" s="179">
        <v>0</v>
      </c>
      <c r="BR279" s="179">
        <v>0</v>
      </c>
      <c r="BS279" s="179">
        <v>0</v>
      </c>
      <c r="BT279" s="179">
        <v>0</v>
      </c>
      <c r="BU279" s="179">
        <v>0</v>
      </c>
      <c r="BV279" s="179">
        <v>0</v>
      </c>
      <c r="BW279" s="179">
        <v>0</v>
      </c>
      <c r="BX279" s="179">
        <v>0</v>
      </c>
      <c r="BY279" s="179">
        <v>0</v>
      </c>
      <c r="BZ279" s="179">
        <v>0</v>
      </c>
      <c r="CA279" s="179">
        <v>0</v>
      </c>
      <c r="CB279" s="179">
        <v>0</v>
      </c>
      <c r="CC279" s="179">
        <v>0</v>
      </c>
      <c r="CD279" s="179">
        <v>2473.23</v>
      </c>
      <c r="CE279" s="179">
        <v>2189.41</v>
      </c>
      <c r="CF279" s="179">
        <v>0</v>
      </c>
      <c r="CG279" s="179">
        <v>0</v>
      </c>
      <c r="CH279" s="179">
        <v>0</v>
      </c>
      <c r="CI279" s="179">
        <v>0</v>
      </c>
      <c r="CJ279" s="179">
        <v>438.73</v>
      </c>
      <c r="CK279" s="179">
        <v>624.34</v>
      </c>
      <c r="CL279" s="179">
        <v>0</v>
      </c>
      <c r="CM279" s="179">
        <v>0</v>
      </c>
      <c r="CN279" s="179">
        <v>0</v>
      </c>
      <c r="CO279" s="179">
        <v>2358.41</v>
      </c>
      <c r="CP279" s="179">
        <v>4536.47</v>
      </c>
      <c r="CQ279" s="179">
        <v>3939.93</v>
      </c>
      <c r="CR279" s="179">
        <v>2457.4299999999998</v>
      </c>
      <c r="CS279" s="179">
        <v>351.69</v>
      </c>
      <c r="CT279" s="179">
        <v>522.21</v>
      </c>
      <c r="CU279" s="179">
        <v>1475.15</v>
      </c>
      <c r="CV279" s="179">
        <v>2529.4899999999998</v>
      </c>
      <c r="CW279" s="179">
        <v>2327.06</v>
      </c>
      <c r="CX279" s="179">
        <v>1906.14</v>
      </c>
      <c r="CY279" s="179">
        <v>2290.58</v>
      </c>
      <c r="CZ279" s="179">
        <v>2768.17</v>
      </c>
      <c r="DA279" s="179">
        <v>3509.95</v>
      </c>
      <c r="DB279" s="179">
        <v>3931.93</v>
      </c>
      <c r="DC279" s="179">
        <v>3386.64</v>
      </c>
      <c r="DD279" s="179">
        <v>2866.42</v>
      </c>
      <c r="DE279" s="179">
        <v>1223.71</v>
      </c>
      <c r="DF279" s="179">
        <v>649.24</v>
      </c>
      <c r="DG279" s="179">
        <v>1294.8399999999999</v>
      </c>
      <c r="DH279" s="179">
        <v>2117.84</v>
      </c>
      <c r="DI279" s="179">
        <v>2137.5100000000002</v>
      </c>
      <c r="DJ279" s="179">
        <v>1673.85</v>
      </c>
      <c r="DK279" s="179">
        <v>1401.28</v>
      </c>
      <c r="DL279" s="179">
        <v>2383.9699999999998</v>
      </c>
      <c r="DM279" s="179">
        <v>3652.89</v>
      </c>
      <c r="DN279" s="179">
        <v>3628.68</v>
      </c>
      <c r="DO279" s="179">
        <v>3789.63</v>
      </c>
      <c r="DP279" s="179">
        <v>2773.47</v>
      </c>
      <c r="DQ279" s="179">
        <v>1030.3499999999999</v>
      </c>
      <c r="DR279" s="179">
        <v>728.74</v>
      </c>
      <c r="DS279" s="179">
        <v>1213.94</v>
      </c>
      <c r="DT279" s="179">
        <v>2175.4299999999998</v>
      </c>
      <c r="DU279" s="179">
        <v>1841.57</v>
      </c>
      <c r="DV279" s="179">
        <v>1753.05</v>
      </c>
      <c r="DW279" s="179">
        <v>1291.21</v>
      </c>
      <c r="DX279" s="179">
        <v>2314.61</v>
      </c>
      <c r="DY279" s="179">
        <v>3301.4</v>
      </c>
      <c r="DZ279" s="179">
        <v>3381.73</v>
      </c>
      <c r="EA279" s="179">
        <v>3772.51</v>
      </c>
      <c r="EB279" s="179">
        <v>2381.98</v>
      </c>
      <c r="EC279" s="179">
        <v>923.67</v>
      </c>
      <c r="ED279" s="179">
        <v>675.43</v>
      </c>
      <c r="EE279" s="179">
        <v>828.42</v>
      </c>
      <c r="EF279" s="179">
        <v>1966.11</v>
      </c>
      <c r="EG279" s="179">
        <v>1980.94</v>
      </c>
      <c r="EH279" s="179">
        <v>1489.66</v>
      </c>
      <c r="EI279" s="179">
        <v>695.9</v>
      </c>
      <c r="EJ279" s="179">
        <v>1395.74</v>
      </c>
      <c r="EK279" s="179">
        <v>2777.09</v>
      </c>
      <c r="EL279" s="179">
        <v>3675.46</v>
      </c>
      <c r="EM279" s="179">
        <v>3366.6</v>
      </c>
      <c r="EN279" s="179">
        <v>2606.69</v>
      </c>
      <c r="EO279" s="179">
        <v>347.95</v>
      </c>
      <c r="EP279" s="179">
        <v>318.29000000000002</v>
      </c>
      <c r="EQ279" s="179">
        <v>905.46</v>
      </c>
      <c r="ER279" s="179">
        <v>1998.71</v>
      </c>
      <c r="ES279" s="179">
        <v>1747.73</v>
      </c>
      <c r="ET279" s="179">
        <v>1748.75</v>
      </c>
      <c r="EU279" s="179">
        <v>659.46</v>
      </c>
      <c r="EV279" s="179">
        <v>1502.3</v>
      </c>
      <c r="EW279" s="179">
        <v>2810.31</v>
      </c>
      <c r="EX279" s="179">
        <v>3713.88</v>
      </c>
      <c r="EY279" s="179">
        <v>3344.47</v>
      </c>
      <c r="EZ279" s="179">
        <v>2496.17</v>
      </c>
      <c r="FA279" s="179">
        <v>268.26</v>
      </c>
      <c r="FB279" s="179">
        <v>315</v>
      </c>
      <c r="FC279" s="179">
        <v>999.87</v>
      </c>
      <c r="FD279" s="179">
        <v>2059.36</v>
      </c>
      <c r="FE279" s="179">
        <v>1862.76</v>
      </c>
      <c r="FF279" s="179">
        <v>1735.11</v>
      </c>
      <c r="FG279" s="179">
        <v>574.54</v>
      </c>
      <c r="FH279" s="179">
        <v>1544.73</v>
      </c>
      <c r="FI279" s="179">
        <v>3069.76</v>
      </c>
      <c r="FJ279" s="179">
        <v>3851.42</v>
      </c>
      <c r="FK279" s="179">
        <v>3357.33</v>
      </c>
      <c r="FL279" s="179">
        <v>2398.9699999999998</v>
      </c>
      <c r="FM279" s="179">
        <v>321.74</v>
      </c>
      <c r="FN279" s="179">
        <v>288.32</v>
      </c>
      <c r="FO279" s="179">
        <v>913</v>
      </c>
      <c r="FP279" s="179">
        <v>1941.07</v>
      </c>
      <c r="FQ279" s="179">
        <v>1972.22</v>
      </c>
      <c r="FR279" s="179">
        <v>1982.96</v>
      </c>
      <c r="FS279" s="179">
        <v>626.26</v>
      </c>
      <c r="FT279" s="179">
        <v>1276.07</v>
      </c>
      <c r="FU279" s="179">
        <v>3399.97</v>
      </c>
      <c r="FV279" s="179">
        <v>3541.18</v>
      </c>
      <c r="FW279" s="179">
        <v>3725.79</v>
      </c>
      <c r="FX279" s="179">
        <v>2343.23</v>
      </c>
      <c r="FY279" s="179">
        <v>724.01</v>
      </c>
      <c r="FZ279" s="179">
        <v>760.53</v>
      </c>
      <c r="GA279" s="179">
        <v>1033.3699999999999</v>
      </c>
    </row>
    <row r="280" spans="2:183">
      <c r="B280" s="180" t="s">
        <v>9</v>
      </c>
      <c r="C280" s="181" t="s">
        <v>48</v>
      </c>
      <c r="D280" s="94">
        <v>0</v>
      </c>
      <c r="E280" s="95">
        <v>0</v>
      </c>
      <c r="F280" s="95">
        <v>0</v>
      </c>
      <c r="G280" s="95">
        <v>0</v>
      </c>
      <c r="H280" s="95">
        <v>0</v>
      </c>
      <c r="I280" s="95">
        <v>0</v>
      </c>
      <c r="J280" s="95">
        <v>0.71840994118710166</v>
      </c>
      <c r="K280" s="95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95">
        <v>0</v>
      </c>
      <c r="T280" s="95">
        <v>0</v>
      </c>
      <c r="U280" s="95">
        <v>0</v>
      </c>
      <c r="V280" s="95">
        <v>0</v>
      </c>
      <c r="W280" s="95">
        <v>0</v>
      </c>
      <c r="X280" s="95">
        <v>0</v>
      </c>
      <c r="Y280" s="95">
        <v>0</v>
      </c>
      <c r="Z280" s="95">
        <v>0</v>
      </c>
      <c r="AA280" s="95">
        <v>0</v>
      </c>
      <c r="AB280" s="95">
        <v>0</v>
      </c>
      <c r="AC280" s="95">
        <v>0</v>
      </c>
      <c r="AD280" s="95">
        <v>0</v>
      </c>
      <c r="AE280" s="95">
        <v>0</v>
      </c>
      <c r="AF280" s="95">
        <v>0</v>
      </c>
      <c r="AG280" s="95">
        <v>0</v>
      </c>
      <c r="AH280" s="95">
        <v>0</v>
      </c>
      <c r="AI280" s="95">
        <v>0</v>
      </c>
      <c r="AJ280" s="95">
        <v>0</v>
      </c>
      <c r="AK280" s="95">
        <v>0</v>
      </c>
      <c r="AL280" s="95">
        <v>0</v>
      </c>
      <c r="AM280" s="95">
        <v>0</v>
      </c>
      <c r="AN280" s="95">
        <v>0</v>
      </c>
      <c r="AO280" s="95">
        <v>0</v>
      </c>
      <c r="AP280" s="95">
        <v>0</v>
      </c>
      <c r="AQ280" s="95">
        <v>0</v>
      </c>
      <c r="AR280" s="95">
        <v>0</v>
      </c>
      <c r="AS280" s="95">
        <v>0</v>
      </c>
      <c r="AT280" s="95">
        <v>0</v>
      </c>
      <c r="AU280" s="95">
        <v>0</v>
      </c>
      <c r="AV280" s="95">
        <v>0</v>
      </c>
      <c r="AW280" s="95">
        <v>0</v>
      </c>
      <c r="AX280" s="95">
        <v>0</v>
      </c>
      <c r="AY280" s="95">
        <v>0</v>
      </c>
      <c r="AZ280" s="95">
        <v>0</v>
      </c>
      <c r="BA280" s="95">
        <v>0</v>
      </c>
      <c r="BB280" s="95">
        <v>0</v>
      </c>
      <c r="BC280" s="95">
        <v>0</v>
      </c>
      <c r="BD280" s="95">
        <v>0</v>
      </c>
      <c r="BE280" s="95">
        <v>0</v>
      </c>
      <c r="BF280" s="95">
        <v>0</v>
      </c>
      <c r="BG280" s="95">
        <v>0</v>
      </c>
      <c r="BH280" s="95">
        <v>0</v>
      </c>
      <c r="BI280" s="95">
        <v>0</v>
      </c>
      <c r="BJ280" s="95">
        <v>0</v>
      </c>
      <c r="BK280" s="95">
        <v>0</v>
      </c>
      <c r="BL280" s="95">
        <v>0</v>
      </c>
      <c r="BM280" s="95">
        <v>0</v>
      </c>
      <c r="BN280" s="95">
        <v>0</v>
      </c>
      <c r="BO280" s="95">
        <v>0</v>
      </c>
      <c r="BP280" s="95">
        <v>0</v>
      </c>
      <c r="BQ280" s="95">
        <v>0</v>
      </c>
      <c r="BR280" s="95">
        <v>0</v>
      </c>
      <c r="BS280" s="95">
        <v>0</v>
      </c>
      <c r="BT280" s="95">
        <v>0</v>
      </c>
      <c r="BU280" s="95">
        <v>0</v>
      </c>
      <c r="BV280" s="95">
        <v>0</v>
      </c>
      <c r="BW280" s="95">
        <v>0</v>
      </c>
      <c r="BX280" s="95">
        <v>0</v>
      </c>
      <c r="BY280" s="95">
        <v>0</v>
      </c>
      <c r="BZ280" s="95">
        <v>0</v>
      </c>
      <c r="CA280" s="95">
        <v>0</v>
      </c>
      <c r="CB280" s="95">
        <v>0</v>
      </c>
      <c r="CC280" s="95">
        <v>0</v>
      </c>
      <c r="CD280" s="95">
        <v>0.71843466833690062</v>
      </c>
      <c r="CE280" s="95">
        <v>0.71842012738012084</v>
      </c>
      <c r="CF280" s="95">
        <v>0</v>
      </c>
      <c r="CG280" s="95">
        <v>0</v>
      </c>
      <c r="CH280" s="95">
        <v>0</v>
      </c>
      <c r="CI280" s="95">
        <v>0</v>
      </c>
      <c r="CJ280" s="95">
        <v>0.70642903436585069</v>
      </c>
      <c r="CK280" s="95">
        <v>0.70784212602574159</v>
      </c>
      <c r="CL280" s="95">
        <v>0</v>
      </c>
      <c r="CM280" s="95">
        <v>0</v>
      </c>
      <c r="CN280" s="95">
        <v>0</v>
      </c>
      <c r="CO280" s="95">
        <v>0.70661201779892102</v>
      </c>
      <c r="CP280" s="95">
        <v>0.71840860869149847</v>
      </c>
      <c r="CQ280" s="95">
        <v>0.71839250988938708</v>
      </c>
      <c r="CR280" s="95">
        <v>0.71172139027617864</v>
      </c>
      <c r="CS280" s="95">
        <v>0.70239112834821837</v>
      </c>
      <c r="CT280" s="95">
        <v>0.69787489121483293</v>
      </c>
      <c r="CU280" s="95">
        <v>0.70996763074239033</v>
      </c>
      <c r="CV280" s="95">
        <v>0.70720798233255566</v>
      </c>
      <c r="CW280" s="95">
        <v>0.70684317601870617</v>
      </c>
      <c r="CX280" s="95">
        <v>0.70948226266831826</v>
      </c>
      <c r="CY280" s="95">
        <v>0.70675780623315299</v>
      </c>
      <c r="CZ280" s="95">
        <v>0.70081207643517951</v>
      </c>
      <c r="DA280" s="95">
        <v>0.70905008778086054</v>
      </c>
      <c r="DB280" s="95">
        <v>0.71832375187220465</v>
      </c>
      <c r="DC280" s="95">
        <v>0.7180862500837597</v>
      </c>
      <c r="DD280" s="95">
        <v>0.71461721214905993</v>
      </c>
      <c r="DE280" s="95">
        <v>0.69630928438417672</v>
      </c>
      <c r="DF280" s="95">
        <v>0.70620252114759519</v>
      </c>
      <c r="DG280" s="95">
        <v>0.70930733882003194</v>
      </c>
      <c r="DH280" s="95">
        <v>0.70682717431174846</v>
      </c>
      <c r="DI280" s="95">
        <v>0.70711571433329012</v>
      </c>
      <c r="DJ280" s="95">
        <v>0.70977595879546351</v>
      </c>
      <c r="DK280" s="95">
        <v>0.70979731318965633</v>
      </c>
      <c r="DL280" s="95">
        <v>0.69368743583284953</v>
      </c>
      <c r="DM280" s="95">
        <v>0.70864713288930292</v>
      </c>
      <c r="DN280" s="95">
        <v>0.71833716398289849</v>
      </c>
      <c r="DO280" s="95">
        <v>0.71839884116928221</v>
      </c>
      <c r="DP280" s="95">
        <v>0.71473386138619821</v>
      </c>
      <c r="DQ280" s="95">
        <v>0.69513144569779495</v>
      </c>
      <c r="DR280" s="95">
        <v>0.70608765237623705</v>
      </c>
      <c r="DS280" s="95">
        <v>0.7096490458289223</v>
      </c>
      <c r="DT280" s="95">
        <v>0.70682707195473526</v>
      </c>
      <c r="DU280" s="95">
        <v>0.70682663323438277</v>
      </c>
      <c r="DV280" s="95">
        <v>0.70965520825213713</v>
      </c>
      <c r="DW280" s="95">
        <v>0.70989460013293681</v>
      </c>
      <c r="DX280" s="95">
        <v>0.69262961972370618</v>
      </c>
      <c r="DY280" s="95">
        <v>0.71031060397516943</v>
      </c>
      <c r="DZ280" s="95">
        <v>0.71832797116080216</v>
      </c>
      <c r="EA280" s="95">
        <v>0.71832347757710691</v>
      </c>
      <c r="EB280" s="95">
        <v>0.71140882697216312</v>
      </c>
      <c r="EC280" s="95">
        <v>0.6959365300510566</v>
      </c>
      <c r="ED280" s="95">
        <v>0.70396013587592277</v>
      </c>
      <c r="EE280" s="95">
        <v>0.7096864953226163</v>
      </c>
      <c r="EF280" s="95">
        <v>0.7069784901712044</v>
      </c>
      <c r="EG280" s="95">
        <v>0.70689670386126391</v>
      </c>
      <c r="EH280" s="95">
        <v>0.70985337807177162</v>
      </c>
      <c r="EI280" s="95">
        <v>0.71001710347121283</v>
      </c>
      <c r="EJ280" s="95">
        <v>0.69034060056886759</v>
      </c>
      <c r="EK280" s="95">
        <v>0.70821312543983173</v>
      </c>
      <c r="EL280" s="95">
        <v>0.71838591221119241</v>
      </c>
      <c r="EM280" s="95">
        <v>0.71836485473311185</v>
      </c>
      <c r="EN280" s="95">
        <v>0.71098226227928774</v>
      </c>
      <c r="EO280" s="95">
        <v>0.7023909480290772</v>
      </c>
      <c r="EP280" s="95">
        <v>0.70859618938380164</v>
      </c>
      <c r="EQ280" s="95">
        <v>0.70943732864011422</v>
      </c>
      <c r="ER280" s="95">
        <v>0.70686149252156016</v>
      </c>
      <c r="ES280" s="95">
        <v>0.7069234806261937</v>
      </c>
      <c r="ET280" s="95">
        <v>0.70967121400675115</v>
      </c>
      <c r="EU280" s="95">
        <v>0.70989043061619106</v>
      </c>
      <c r="EV280" s="95">
        <v>0.69036954870222167</v>
      </c>
      <c r="EW280" s="95">
        <v>0.70839180681129743</v>
      </c>
      <c r="EX280" s="95">
        <v>0.71840652528892113</v>
      </c>
      <c r="EY280" s="95">
        <v>0.71806625858767514</v>
      </c>
      <c r="EZ280" s="95">
        <v>0.71606678950236624</v>
      </c>
      <c r="FA280" s="95">
        <v>0.70239083983763684</v>
      </c>
      <c r="FB280" s="95">
        <v>0.70826065897884483</v>
      </c>
      <c r="FC280" s="95">
        <v>0.7094956167601304</v>
      </c>
      <c r="FD280" s="95">
        <v>0.70663803919234391</v>
      </c>
      <c r="FE280" s="95">
        <v>0.70688159981135135</v>
      </c>
      <c r="FF280" s="95">
        <v>0.70996763074239033</v>
      </c>
      <c r="FG280" s="95">
        <v>0.70971811574922494</v>
      </c>
      <c r="FH280" s="95">
        <v>0.69036954870222167</v>
      </c>
      <c r="FI280" s="95">
        <v>0.70846078921479005</v>
      </c>
      <c r="FJ280" s="95">
        <v>0.7183962187318349</v>
      </c>
      <c r="FK280" s="95">
        <v>0.71808781243858544</v>
      </c>
      <c r="FL280" s="95">
        <v>0.71835140985977797</v>
      </c>
      <c r="FM280" s="95">
        <v>0.7023910871324065</v>
      </c>
      <c r="FN280" s="95">
        <v>0.70893598343754249</v>
      </c>
      <c r="FO280" s="95">
        <v>0.70961805099848563</v>
      </c>
      <c r="FP280" s="95">
        <v>0.70673433030400179</v>
      </c>
      <c r="FQ280" s="95">
        <v>0.70696945581547943</v>
      </c>
      <c r="FR280" s="95">
        <v>0.70966968126392793</v>
      </c>
      <c r="FS280" s="95">
        <v>0.71015816672020582</v>
      </c>
      <c r="FT280" s="95">
        <v>0.69001820176690332</v>
      </c>
      <c r="FU280" s="95">
        <v>0.70965122873319486</v>
      </c>
      <c r="FV280" s="95">
        <v>0.71840423439746393</v>
      </c>
      <c r="FW280" s="95">
        <v>0.71834359967676475</v>
      </c>
      <c r="FX280" s="95">
        <v>0.71629928155960643</v>
      </c>
      <c r="FY280" s="95">
        <v>0.70054461927566569</v>
      </c>
      <c r="FZ280" s="95">
        <v>0.70292803107236312</v>
      </c>
      <c r="GA280" s="95">
        <v>0.70965458238006607</v>
      </c>
    </row>
    <row r="281" spans="2:183">
      <c r="B281" s="44" t="s">
        <v>9</v>
      </c>
      <c r="C281" s="655" t="s">
        <v>273</v>
      </c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2"/>
      <c r="DX281" s="182"/>
      <c r="DY281" s="182"/>
      <c r="DZ281" s="182"/>
      <c r="EA281" s="182"/>
      <c r="EB281" s="182"/>
      <c r="EC281" s="182"/>
      <c r="ED281" s="182"/>
      <c r="EE281" s="182"/>
      <c r="EF281" s="182"/>
      <c r="EG281" s="182"/>
      <c r="EH281" s="182"/>
      <c r="EI281" s="182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82"/>
      <c r="FA281" s="182"/>
      <c r="FB281" s="182"/>
      <c r="FC281" s="182"/>
      <c r="FD281" s="182"/>
      <c r="FE281" s="182"/>
      <c r="FF281" s="182"/>
      <c r="FG281" s="182"/>
      <c r="FH281" s="182"/>
      <c r="FI281" s="182"/>
      <c r="FJ281" s="182"/>
      <c r="FK281" s="182"/>
      <c r="FL281" s="182"/>
      <c r="FM281" s="182"/>
      <c r="FN281" s="182"/>
      <c r="FO281" s="182"/>
      <c r="FP281" s="182"/>
      <c r="FQ281" s="182"/>
      <c r="FR281" s="182"/>
      <c r="FS281" s="182"/>
      <c r="FT281" s="182"/>
      <c r="FU281" s="182"/>
      <c r="FV281" s="182"/>
      <c r="FW281" s="182"/>
      <c r="FX281" s="182"/>
      <c r="FY281" s="182"/>
      <c r="FZ281" s="182"/>
      <c r="GA281" s="182"/>
    </row>
    <row r="282" spans="2:183">
      <c r="B282" s="43" t="s">
        <v>9</v>
      </c>
      <c r="C282" s="652" t="s">
        <v>49</v>
      </c>
      <c r="D282" s="17">
        <v>744</v>
      </c>
      <c r="E282" s="17">
        <v>672</v>
      </c>
      <c r="F282" s="17">
        <v>744</v>
      </c>
      <c r="G282" s="17">
        <v>720</v>
      </c>
      <c r="H282" s="17">
        <v>744</v>
      </c>
      <c r="I282" s="17">
        <v>720</v>
      </c>
      <c r="J282" s="17">
        <v>744</v>
      </c>
      <c r="K282" s="17">
        <v>744</v>
      </c>
      <c r="L282" s="17">
        <v>720</v>
      </c>
      <c r="M282" s="17">
        <v>744</v>
      </c>
      <c r="N282" s="17">
        <v>720</v>
      </c>
      <c r="O282" s="17">
        <v>744</v>
      </c>
      <c r="P282" s="17">
        <v>744</v>
      </c>
      <c r="Q282" s="17">
        <v>672</v>
      </c>
      <c r="R282" s="17">
        <v>744</v>
      </c>
      <c r="S282" s="17">
        <v>720</v>
      </c>
      <c r="T282" s="17">
        <v>744</v>
      </c>
      <c r="U282" s="17">
        <v>720</v>
      </c>
      <c r="V282" s="17">
        <v>744</v>
      </c>
      <c r="W282" s="17">
        <v>744</v>
      </c>
      <c r="X282" s="17">
        <v>720</v>
      </c>
      <c r="Y282" s="17">
        <v>744</v>
      </c>
      <c r="Z282" s="17">
        <v>720</v>
      </c>
      <c r="AA282" s="17">
        <v>744</v>
      </c>
      <c r="AB282" s="17">
        <v>744</v>
      </c>
      <c r="AC282" s="17">
        <v>672</v>
      </c>
      <c r="AD282" s="17">
        <v>744</v>
      </c>
      <c r="AE282" s="17">
        <v>720</v>
      </c>
      <c r="AF282" s="17">
        <v>744</v>
      </c>
      <c r="AG282" s="17">
        <v>720</v>
      </c>
      <c r="AH282" s="17">
        <v>744</v>
      </c>
      <c r="AI282" s="17">
        <v>744</v>
      </c>
      <c r="AJ282" s="17">
        <v>720</v>
      </c>
      <c r="AK282" s="17">
        <v>744</v>
      </c>
      <c r="AL282" s="17">
        <v>720</v>
      </c>
      <c r="AM282" s="17">
        <v>744</v>
      </c>
      <c r="AN282" s="17">
        <v>744</v>
      </c>
      <c r="AO282" s="17">
        <v>696</v>
      </c>
      <c r="AP282" s="17">
        <v>744</v>
      </c>
      <c r="AQ282" s="17">
        <v>720</v>
      </c>
      <c r="AR282" s="17">
        <v>744</v>
      </c>
      <c r="AS282" s="17">
        <v>720</v>
      </c>
      <c r="AT282" s="17">
        <v>744</v>
      </c>
      <c r="AU282" s="17">
        <v>744</v>
      </c>
      <c r="AV282" s="17">
        <v>720</v>
      </c>
      <c r="AW282" s="17">
        <v>744</v>
      </c>
      <c r="AX282" s="17">
        <v>720</v>
      </c>
      <c r="AY282" s="17">
        <v>744</v>
      </c>
      <c r="AZ282" s="17">
        <v>744</v>
      </c>
      <c r="BA282" s="17">
        <v>672</v>
      </c>
      <c r="BB282" s="17">
        <v>744</v>
      </c>
      <c r="BC282" s="17">
        <v>720</v>
      </c>
      <c r="BD282" s="17">
        <v>744</v>
      </c>
      <c r="BE282" s="17">
        <v>720</v>
      </c>
      <c r="BF282" s="17">
        <v>744</v>
      </c>
      <c r="BG282" s="17">
        <v>744</v>
      </c>
      <c r="BH282" s="17">
        <v>720</v>
      </c>
      <c r="BI282" s="17">
        <v>744</v>
      </c>
      <c r="BJ282" s="17">
        <v>720</v>
      </c>
      <c r="BK282" s="17">
        <v>744</v>
      </c>
      <c r="BL282" s="17">
        <v>744</v>
      </c>
      <c r="BM282" s="17">
        <v>672</v>
      </c>
      <c r="BN282" s="17">
        <v>744</v>
      </c>
      <c r="BO282" s="17">
        <v>720</v>
      </c>
      <c r="BP282" s="17">
        <v>744</v>
      </c>
      <c r="BQ282" s="17">
        <v>720</v>
      </c>
      <c r="BR282" s="17">
        <v>744</v>
      </c>
      <c r="BS282" s="17">
        <v>744</v>
      </c>
      <c r="BT282" s="17">
        <v>720</v>
      </c>
      <c r="BU282" s="17">
        <v>744</v>
      </c>
      <c r="BV282" s="17">
        <v>720</v>
      </c>
      <c r="BW282" s="17">
        <v>744</v>
      </c>
      <c r="BX282" s="17">
        <v>744</v>
      </c>
      <c r="BY282" s="17">
        <v>672</v>
      </c>
      <c r="BZ282" s="17">
        <v>744</v>
      </c>
      <c r="CA282" s="17">
        <v>720</v>
      </c>
      <c r="CB282" s="17">
        <v>744</v>
      </c>
      <c r="CC282" s="17">
        <v>720</v>
      </c>
      <c r="CD282" s="17">
        <v>744</v>
      </c>
      <c r="CE282" s="17">
        <v>744</v>
      </c>
      <c r="CF282" s="17">
        <v>720</v>
      </c>
      <c r="CG282" s="17">
        <v>744</v>
      </c>
      <c r="CH282" s="17">
        <v>720</v>
      </c>
      <c r="CI282" s="17">
        <v>744</v>
      </c>
      <c r="CJ282" s="17">
        <v>744</v>
      </c>
      <c r="CK282" s="17">
        <v>696</v>
      </c>
      <c r="CL282" s="17">
        <v>744</v>
      </c>
      <c r="CM282" s="17">
        <v>720</v>
      </c>
      <c r="CN282" s="17">
        <v>744</v>
      </c>
      <c r="CO282" s="17">
        <v>720</v>
      </c>
      <c r="CP282" s="17">
        <v>744</v>
      </c>
      <c r="CQ282" s="17">
        <v>744</v>
      </c>
      <c r="CR282" s="17">
        <v>720</v>
      </c>
      <c r="CS282" s="17">
        <v>744</v>
      </c>
      <c r="CT282" s="17">
        <v>720</v>
      </c>
      <c r="CU282" s="17">
        <v>744</v>
      </c>
      <c r="CV282" s="17">
        <v>744</v>
      </c>
      <c r="CW282" s="17">
        <v>672</v>
      </c>
      <c r="CX282" s="17">
        <v>744</v>
      </c>
      <c r="CY282" s="17">
        <v>720</v>
      </c>
      <c r="CZ282" s="17">
        <v>744</v>
      </c>
      <c r="DA282" s="17">
        <v>720</v>
      </c>
      <c r="DB282" s="17">
        <v>744</v>
      </c>
      <c r="DC282" s="17">
        <v>744</v>
      </c>
      <c r="DD282" s="17">
        <v>720</v>
      </c>
      <c r="DE282" s="17">
        <v>744</v>
      </c>
      <c r="DF282" s="17">
        <v>720</v>
      </c>
      <c r="DG282" s="17">
        <v>744</v>
      </c>
      <c r="DH282" s="17">
        <v>744</v>
      </c>
      <c r="DI282" s="17">
        <v>672</v>
      </c>
      <c r="DJ282" s="17">
        <v>744</v>
      </c>
      <c r="DK282" s="17">
        <v>720</v>
      </c>
      <c r="DL282" s="17">
        <v>744</v>
      </c>
      <c r="DM282" s="17">
        <v>720</v>
      </c>
      <c r="DN282" s="17">
        <v>744</v>
      </c>
      <c r="DO282" s="17">
        <v>744</v>
      </c>
      <c r="DP282" s="17">
        <v>720</v>
      </c>
      <c r="DQ282" s="17">
        <v>744</v>
      </c>
      <c r="DR282" s="17">
        <v>720</v>
      </c>
      <c r="DS282" s="17">
        <v>744</v>
      </c>
      <c r="DT282" s="17">
        <v>744</v>
      </c>
      <c r="DU282" s="17">
        <v>672</v>
      </c>
      <c r="DV282" s="17">
        <v>744</v>
      </c>
      <c r="DW282" s="17">
        <v>720</v>
      </c>
      <c r="DX282" s="17">
        <v>744</v>
      </c>
      <c r="DY282" s="17">
        <v>720</v>
      </c>
      <c r="DZ282" s="17">
        <v>744</v>
      </c>
      <c r="EA282" s="17">
        <v>744</v>
      </c>
      <c r="EB282" s="17">
        <v>720</v>
      </c>
      <c r="EC282" s="17">
        <v>744</v>
      </c>
      <c r="ED282" s="17">
        <v>720</v>
      </c>
      <c r="EE282" s="17">
        <v>744</v>
      </c>
      <c r="EF282" s="17">
        <v>744</v>
      </c>
      <c r="EG282" s="17">
        <v>696</v>
      </c>
      <c r="EH282" s="17">
        <v>744</v>
      </c>
      <c r="EI282" s="17">
        <v>720</v>
      </c>
      <c r="EJ282" s="17">
        <v>744</v>
      </c>
      <c r="EK282" s="17">
        <v>720</v>
      </c>
      <c r="EL282" s="17">
        <v>744</v>
      </c>
      <c r="EM282" s="17">
        <v>744</v>
      </c>
      <c r="EN282" s="17">
        <v>720</v>
      </c>
      <c r="EO282" s="17">
        <v>744</v>
      </c>
      <c r="EP282" s="17">
        <v>720</v>
      </c>
      <c r="EQ282" s="17">
        <v>744</v>
      </c>
      <c r="ER282" s="17">
        <v>744</v>
      </c>
      <c r="ES282" s="17">
        <v>672</v>
      </c>
      <c r="ET282" s="17">
        <v>744</v>
      </c>
      <c r="EU282" s="17">
        <v>720</v>
      </c>
      <c r="EV282" s="17">
        <v>744</v>
      </c>
      <c r="EW282" s="17">
        <v>720</v>
      </c>
      <c r="EX282" s="17">
        <v>744</v>
      </c>
      <c r="EY282" s="17">
        <v>744</v>
      </c>
      <c r="EZ282" s="17">
        <v>720</v>
      </c>
      <c r="FA282" s="17">
        <v>744</v>
      </c>
      <c r="FB282" s="17">
        <v>720</v>
      </c>
      <c r="FC282" s="17">
        <v>744</v>
      </c>
      <c r="FD282" s="17">
        <v>744</v>
      </c>
      <c r="FE282" s="17">
        <v>672</v>
      </c>
      <c r="FF282" s="17">
        <v>744</v>
      </c>
      <c r="FG282" s="17">
        <v>720</v>
      </c>
      <c r="FH282" s="17">
        <v>744</v>
      </c>
      <c r="FI282" s="17">
        <v>720</v>
      </c>
      <c r="FJ282" s="17">
        <v>744</v>
      </c>
      <c r="FK282" s="17">
        <v>744</v>
      </c>
      <c r="FL282" s="17">
        <v>720</v>
      </c>
      <c r="FM282" s="17">
        <v>744</v>
      </c>
      <c r="FN282" s="17">
        <v>720</v>
      </c>
      <c r="FO282" s="17">
        <v>744</v>
      </c>
      <c r="FP282" s="17">
        <v>744</v>
      </c>
      <c r="FQ282" s="17">
        <v>672</v>
      </c>
      <c r="FR282" s="17">
        <v>744</v>
      </c>
      <c r="FS282" s="17">
        <v>720</v>
      </c>
      <c r="FT282" s="17">
        <v>744</v>
      </c>
      <c r="FU282" s="17">
        <v>720</v>
      </c>
      <c r="FV282" s="17">
        <v>744</v>
      </c>
      <c r="FW282" s="17">
        <v>744</v>
      </c>
      <c r="FX282" s="17">
        <v>720</v>
      </c>
      <c r="FY282" s="17">
        <v>744</v>
      </c>
      <c r="FZ282" s="17">
        <v>720</v>
      </c>
      <c r="GA282" s="17">
        <v>744</v>
      </c>
    </row>
    <row r="283" spans="2:183">
      <c r="B283" s="43" t="s">
        <v>9</v>
      </c>
      <c r="C283" s="653" t="s">
        <v>50</v>
      </c>
      <c r="D283" s="85"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425429.6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85">
        <v>0</v>
      </c>
      <c r="AI283" s="85">
        <v>0</v>
      </c>
      <c r="AJ283" s="8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85">
        <v>0</v>
      </c>
      <c r="AV283" s="85">
        <v>0</v>
      </c>
      <c r="AW283" s="85">
        <v>0</v>
      </c>
      <c r="AX283" s="85">
        <v>0</v>
      </c>
      <c r="AY283" s="85">
        <v>0</v>
      </c>
      <c r="AZ283" s="85">
        <v>0</v>
      </c>
      <c r="BA283" s="85">
        <v>0</v>
      </c>
      <c r="BB283" s="85">
        <v>0</v>
      </c>
      <c r="BC283" s="85">
        <v>0</v>
      </c>
      <c r="BD283" s="85">
        <v>0</v>
      </c>
      <c r="BE283" s="85">
        <v>0</v>
      </c>
      <c r="BF283" s="85">
        <v>0</v>
      </c>
      <c r="BG283" s="85">
        <v>0</v>
      </c>
      <c r="BH283" s="85">
        <v>0</v>
      </c>
      <c r="BI283" s="85">
        <v>0</v>
      </c>
      <c r="BJ283" s="85">
        <v>0</v>
      </c>
      <c r="BK283" s="85">
        <v>0</v>
      </c>
      <c r="BL283" s="85">
        <v>0</v>
      </c>
      <c r="BM283" s="85">
        <v>0</v>
      </c>
      <c r="BN283" s="85">
        <v>0</v>
      </c>
      <c r="BO283" s="85">
        <v>0</v>
      </c>
      <c r="BP283" s="85">
        <v>0</v>
      </c>
      <c r="BQ283" s="85">
        <v>0</v>
      </c>
      <c r="BR283" s="85">
        <v>0</v>
      </c>
      <c r="BS283" s="85">
        <v>0</v>
      </c>
      <c r="BT283" s="85">
        <v>0</v>
      </c>
      <c r="BU283" s="85">
        <v>0</v>
      </c>
      <c r="BV283" s="85">
        <v>0</v>
      </c>
      <c r="BW283" s="85">
        <v>0</v>
      </c>
      <c r="BX283" s="85">
        <v>0</v>
      </c>
      <c r="BY283" s="85">
        <v>0</v>
      </c>
      <c r="BZ283" s="85">
        <v>0</v>
      </c>
      <c r="CA283" s="85">
        <v>0</v>
      </c>
      <c r="CB283" s="85">
        <v>0</v>
      </c>
      <c r="CC283" s="85">
        <v>0</v>
      </c>
      <c r="CD283" s="85">
        <v>754516.35</v>
      </c>
      <c r="CE283" s="85">
        <v>671924.78999999992</v>
      </c>
      <c r="CF283" s="85">
        <v>0</v>
      </c>
      <c r="CG283" s="85">
        <v>0</v>
      </c>
      <c r="CH283" s="85">
        <v>0</v>
      </c>
      <c r="CI283" s="85">
        <v>0</v>
      </c>
      <c r="CJ283" s="85">
        <v>209153.79</v>
      </c>
      <c r="CK283" s="85">
        <v>286420.86</v>
      </c>
      <c r="CL283" s="85">
        <v>0</v>
      </c>
      <c r="CM283" s="85">
        <v>0</v>
      </c>
      <c r="CN283" s="85">
        <v>0</v>
      </c>
      <c r="CO283" s="85">
        <v>741721.65</v>
      </c>
      <c r="CP283" s="85">
        <v>1401853.08</v>
      </c>
      <c r="CQ283" s="85">
        <v>1229794.17</v>
      </c>
      <c r="CR283" s="85">
        <v>774745.3</v>
      </c>
      <c r="CS283" s="85">
        <v>169442.03000000003</v>
      </c>
      <c r="CT283" s="85">
        <v>248440.98</v>
      </c>
      <c r="CU283" s="85">
        <v>697608.4</v>
      </c>
      <c r="CV283" s="85">
        <v>1148942.97</v>
      </c>
      <c r="CW283" s="85">
        <v>1067388.46</v>
      </c>
      <c r="CX283" s="85">
        <v>875281.90999999992</v>
      </c>
      <c r="CY283" s="85">
        <v>1005444.69</v>
      </c>
      <c r="CZ283" s="85">
        <v>903440.85</v>
      </c>
      <c r="DA283" s="85">
        <v>1135280.3500000001</v>
      </c>
      <c r="DB283" s="85">
        <v>1265525.26</v>
      </c>
      <c r="DC283" s="85">
        <v>1098237.6499999999</v>
      </c>
      <c r="DD283" s="85">
        <v>933134.82</v>
      </c>
      <c r="DE283" s="85">
        <v>561328.77</v>
      </c>
      <c r="DF283" s="85">
        <v>310705.86</v>
      </c>
      <c r="DG283" s="85">
        <v>626353.24</v>
      </c>
      <c r="DH283" s="85">
        <v>1007728.51</v>
      </c>
      <c r="DI283" s="85">
        <v>1009704.83</v>
      </c>
      <c r="DJ283" s="85">
        <v>792976.62</v>
      </c>
      <c r="DK283" s="85">
        <v>639064.76</v>
      </c>
      <c r="DL283" s="85">
        <v>808670.07</v>
      </c>
      <c r="DM283" s="85">
        <v>1213852.07</v>
      </c>
      <c r="DN283" s="85">
        <v>1199266.6100000001</v>
      </c>
      <c r="DO283" s="85">
        <v>1259761.03</v>
      </c>
      <c r="DP283" s="85">
        <v>928364.3</v>
      </c>
      <c r="DQ283" s="85">
        <v>490362.94</v>
      </c>
      <c r="DR283" s="85">
        <v>357423.02999999997</v>
      </c>
      <c r="DS283" s="85">
        <v>602630.62000000011</v>
      </c>
      <c r="DT283" s="85">
        <v>1059913.04</v>
      </c>
      <c r="DU283" s="85">
        <v>896232.12999999989</v>
      </c>
      <c r="DV283" s="85">
        <v>850015.94</v>
      </c>
      <c r="DW283" s="85">
        <v>603793.79</v>
      </c>
      <c r="DX283" s="85">
        <v>806404.33000000007</v>
      </c>
      <c r="DY283" s="85">
        <v>1120412.67</v>
      </c>
      <c r="DZ283" s="85">
        <v>1144070.01</v>
      </c>
      <c r="EA283" s="85">
        <v>1281561.71</v>
      </c>
      <c r="EB283" s="85">
        <v>819767.87000000011</v>
      </c>
      <c r="EC283" s="85">
        <v>451118.41000000003</v>
      </c>
      <c r="ED283" s="85">
        <v>335426.8</v>
      </c>
      <c r="EE283" s="85">
        <v>413183.19999999995</v>
      </c>
      <c r="EF283" s="85">
        <v>973114.89</v>
      </c>
      <c r="EG283" s="85">
        <v>975525.1</v>
      </c>
      <c r="EH283" s="85">
        <v>729127.84</v>
      </c>
      <c r="EI283" s="85">
        <v>333069.13</v>
      </c>
      <c r="EJ283" s="85">
        <v>493472.75</v>
      </c>
      <c r="EK283" s="85">
        <v>968824.89</v>
      </c>
      <c r="EL283" s="85">
        <v>1280020.01</v>
      </c>
      <c r="EM283" s="85">
        <v>1181137.48</v>
      </c>
      <c r="EN283" s="85">
        <v>915120.34</v>
      </c>
      <c r="EO283" s="85">
        <v>171826.00999999998</v>
      </c>
      <c r="EP283" s="85">
        <v>156762.26999999999</v>
      </c>
      <c r="EQ283" s="85">
        <v>453303.67</v>
      </c>
      <c r="ER283" s="85">
        <v>1005121.26</v>
      </c>
      <c r="ES283" s="85">
        <v>875895.08</v>
      </c>
      <c r="ET283" s="85">
        <v>848282.15</v>
      </c>
      <c r="EU283" s="85">
        <v>323056.26</v>
      </c>
      <c r="EV283" s="85">
        <v>539031.19999999995</v>
      </c>
      <c r="EW283" s="85">
        <v>1005908.2200000001</v>
      </c>
      <c r="EX283" s="85">
        <v>1332667.17</v>
      </c>
      <c r="EY283" s="85">
        <v>1206467.7</v>
      </c>
      <c r="EZ283" s="85">
        <v>883040.51</v>
      </c>
      <c r="FA283" s="85">
        <v>133275.29999999999</v>
      </c>
      <c r="FB283" s="85">
        <v>155958.26</v>
      </c>
      <c r="FC283" s="85">
        <v>502121.5</v>
      </c>
      <c r="FD283" s="85">
        <v>1035800.76</v>
      </c>
      <c r="FE283" s="85">
        <v>945429.38</v>
      </c>
      <c r="FF283" s="85">
        <v>856788.07</v>
      </c>
      <c r="FG283" s="85">
        <v>288170.27</v>
      </c>
      <c r="FH283" s="85">
        <v>561897.17000000004</v>
      </c>
      <c r="FI283" s="85">
        <v>1110597.8700000001</v>
      </c>
      <c r="FJ283" s="85">
        <v>1400983.29</v>
      </c>
      <c r="FK283" s="85">
        <v>1229737.28</v>
      </c>
      <c r="FL283" s="85">
        <v>858139.87</v>
      </c>
      <c r="FM283" s="85">
        <v>161848.95999999999</v>
      </c>
      <c r="FN283" s="85">
        <v>144574.46</v>
      </c>
      <c r="FO283" s="85">
        <v>463468.74000000005</v>
      </c>
      <c r="FP283" s="85">
        <v>982518.89999999991</v>
      </c>
      <c r="FQ283" s="85">
        <v>1003802.39</v>
      </c>
      <c r="FR283" s="85">
        <v>978714.94</v>
      </c>
      <c r="FS283" s="85">
        <v>309085.82</v>
      </c>
      <c r="FT283" s="85">
        <v>468147.57999999996</v>
      </c>
      <c r="FU283" s="85">
        <v>1236393.5900000001</v>
      </c>
      <c r="FV283" s="85">
        <v>1295585.6299999999</v>
      </c>
      <c r="FW283" s="85">
        <v>1371590.8499999999</v>
      </c>
      <c r="FX283" s="85">
        <v>847117.75999999989</v>
      </c>
      <c r="FY283" s="85">
        <v>372224.06</v>
      </c>
      <c r="FZ283" s="85">
        <v>391100.95</v>
      </c>
      <c r="GA283" s="85">
        <v>527931.81000000006</v>
      </c>
    </row>
    <row r="284" spans="2:183">
      <c r="B284" s="43" t="s">
        <v>9</v>
      </c>
      <c r="C284" s="653" t="s">
        <v>51</v>
      </c>
      <c r="D284" s="86">
        <v>0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52.392807881773393</v>
      </c>
      <c r="K284" s="86">
        <v>0</v>
      </c>
      <c r="L284" s="86">
        <v>0</v>
      </c>
      <c r="M284" s="86">
        <v>0</v>
      </c>
      <c r="N284" s="86">
        <v>0</v>
      </c>
      <c r="O284" s="86">
        <v>0</v>
      </c>
      <c r="P284" s="86">
        <v>0</v>
      </c>
      <c r="Q284" s="86">
        <v>0</v>
      </c>
      <c r="R284" s="86">
        <v>0</v>
      </c>
      <c r="S284" s="86">
        <v>0</v>
      </c>
      <c r="T284" s="86">
        <v>0</v>
      </c>
      <c r="U284" s="86">
        <v>0</v>
      </c>
      <c r="V284" s="86">
        <v>0</v>
      </c>
      <c r="W284" s="86">
        <v>0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  <c r="AC284" s="86">
        <v>0</v>
      </c>
      <c r="AD284" s="86">
        <v>0</v>
      </c>
      <c r="AE284" s="86">
        <v>0</v>
      </c>
      <c r="AF284" s="86">
        <v>0</v>
      </c>
      <c r="AG284" s="86">
        <v>0</v>
      </c>
      <c r="AH284" s="86">
        <v>0</v>
      </c>
      <c r="AI284" s="86">
        <v>0</v>
      </c>
      <c r="AJ284" s="86">
        <v>0</v>
      </c>
      <c r="AK284" s="86">
        <v>0</v>
      </c>
      <c r="AL284" s="86">
        <v>0</v>
      </c>
      <c r="AM284" s="86">
        <v>0</v>
      </c>
      <c r="AN284" s="86">
        <v>0</v>
      </c>
      <c r="AO284" s="86">
        <v>0</v>
      </c>
      <c r="AP284" s="86">
        <v>0</v>
      </c>
      <c r="AQ284" s="86">
        <v>0</v>
      </c>
      <c r="AR284" s="86">
        <v>0</v>
      </c>
      <c r="AS284" s="86">
        <v>0</v>
      </c>
      <c r="AT284" s="86">
        <v>0</v>
      </c>
      <c r="AU284" s="86">
        <v>0</v>
      </c>
      <c r="AV284" s="86">
        <v>0</v>
      </c>
      <c r="AW284" s="86">
        <v>0</v>
      </c>
      <c r="AX284" s="86">
        <v>0</v>
      </c>
      <c r="AY284" s="86">
        <v>0</v>
      </c>
      <c r="AZ284" s="86">
        <v>0</v>
      </c>
      <c r="BA284" s="86">
        <v>0</v>
      </c>
      <c r="BB284" s="86">
        <v>0</v>
      </c>
      <c r="BC284" s="86">
        <v>0</v>
      </c>
      <c r="BD284" s="86">
        <v>0</v>
      </c>
      <c r="BE284" s="86">
        <v>0</v>
      </c>
      <c r="BF284" s="86">
        <v>0</v>
      </c>
      <c r="BG284" s="86">
        <v>0</v>
      </c>
      <c r="BH284" s="86">
        <v>0</v>
      </c>
      <c r="BI284" s="86">
        <v>0</v>
      </c>
      <c r="BJ284" s="86">
        <v>0</v>
      </c>
      <c r="BK284" s="86">
        <v>0</v>
      </c>
      <c r="BL284" s="86">
        <v>0</v>
      </c>
      <c r="BM284" s="86">
        <v>0</v>
      </c>
      <c r="BN284" s="86">
        <v>0</v>
      </c>
      <c r="BO284" s="86">
        <v>0</v>
      </c>
      <c r="BP284" s="86">
        <v>0</v>
      </c>
      <c r="BQ284" s="86">
        <v>0</v>
      </c>
      <c r="BR284" s="86">
        <v>0</v>
      </c>
      <c r="BS284" s="86">
        <v>0</v>
      </c>
      <c r="BT284" s="86">
        <v>0</v>
      </c>
      <c r="BU284" s="86">
        <v>0</v>
      </c>
      <c r="BV284" s="86">
        <v>0</v>
      </c>
      <c r="BW284" s="86">
        <v>0</v>
      </c>
      <c r="BX284" s="86">
        <v>0</v>
      </c>
      <c r="BY284" s="86">
        <v>0</v>
      </c>
      <c r="BZ284" s="86">
        <v>0</v>
      </c>
      <c r="CA284" s="86">
        <v>0</v>
      </c>
      <c r="CB284" s="86">
        <v>0</v>
      </c>
      <c r="CC284" s="86">
        <v>0</v>
      </c>
      <c r="CD284" s="86">
        <v>71.086899378179766</v>
      </c>
      <c r="CE284" s="86">
        <v>71.511791187739462</v>
      </c>
      <c r="CF284" s="86">
        <v>0</v>
      </c>
      <c r="CG284" s="86">
        <v>0</v>
      </c>
      <c r="CH284" s="86">
        <v>0</v>
      </c>
      <c r="CI284" s="86">
        <v>0</v>
      </c>
      <c r="CJ284" s="86">
        <v>84.677647773279361</v>
      </c>
      <c r="CK284" s="86">
        <v>81.485308677098146</v>
      </c>
      <c r="CL284" s="86">
        <v>0</v>
      </c>
      <c r="CM284" s="86">
        <v>0</v>
      </c>
      <c r="CN284" s="86">
        <v>0</v>
      </c>
      <c r="CO284" s="86">
        <v>75.225319472616633</v>
      </c>
      <c r="CP284" s="86">
        <v>73.914008225245183</v>
      </c>
      <c r="CQ284" s="86">
        <v>74.659675206410881</v>
      </c>
      <c r="CR284" s="86">
        <v>75.408341444422817</v>
      </c>
      <c r="CS284" s="86">
        <v>85.576782828282845</v>
      </c>
      <c r="CT284" s="86">
        <v>84.503734693877561</v>
      </c>
      <c r="CU284" s="86">
        <v>83.998603251053581</v>
      </c>
      <c r="CV284" s="86">
        <v>82.83655155010814</v>
      </c>
      <c r="CW284" s="86">
        <v>83.651133228840123</v>
      </c>
      <c r="CX284" s="86">
        <v>83.743007079984679</v>
      </c>
      <c r="CY284" s="86">
        <v>80.051328821656043</v>
      </c>
      <c r="CZ284" s="86">
        <v>80.163340727595383</v>
      </c>
      <c r="DA284" s="86">
        <v>79.445790762771182</v>
      </c>
      <c r="DB284" s="86">
        <v>79.055800849575206</v>
      </c>
      <c r="DC284" s="86">
        <v>79.651700754279076</v>
      </c>
      <c r="DD284" s="86">
        <v>79.960138817480711</v>
      </c>
      <c r="DE284" s="86">
        <v>83.655554396423256</v>
      </c>
      <c r="DF284" s="86">
        <v>87.276926966292137</v>
      </c>
      <c r="DG284" s="86">
        <v>88.218766197183101</v>
      </c>
      <c r="DH284" s="86">
        <v>89.140071649712525</v>
      </c>
      <c r="DI284" s="86">
        <v>88.492973707274317</v>
      </c>
      <c r="DJ284" s="86">
        <v>88.749481813094576</v>
      </c>
      <c r="DK284" s="86">
        <v>85.436465240641709</v>
      </c>
      <c r="DL284" s="86">
        <v>85.573552380952378</v>
      </c>
      <c r="DM284" s="86">
        <v>83.829562845303869</v>
      </c>
      <c r="DN284" s="86">
        <v>83.37504240823138</v>
      </c>
      <c r="DO284" s="86">
        <v>83.861072427106919</v>
      </c>
      <c r="DP284" s="86">
        <v>84.442814262324916</v>
      </c>
      <c r="DQ284" s="86">
        <v>89.156898181818178</v>
      </c>
      <c r="DR284" s="86">
        <v>91.882526992287907</v>
      </c>
      <c r="DS284" s="86">
        <v>92.998552469135817</v>
      </c>
      <c r="DT284" s="86">
        <v>93.756129146395409</v>
      </c>
      <c r="DU284" s="86">
        <v>93.650170323928933</v>
      </c>
      <c r="DV284" s="86">
        <v>93.305811196487369</v>
      </c>
      <c r="DW284" s="86">
        <v>89.984171385991061</v>
      </c>
      <c r="DX284" s="86">
        <v>90.282616435288858</v>
      </c>
      <c r="DY284" s="86">
        <v>87.944479591836725</v>
      </c>
      <c r="DZ284" s="86">
        <v>87.668199999999999</v>
      </c>
      <c r="EA284" s="86">
        <v>88.03144044511609</v>
      </c>
      <c r="EB284" s="86">
        <v>89.182753481288088</v>
      </c>
      <c r="EC284" s="86">
        <v>93.983002083333346</v>
      </c>
      <c r="ED284" s="86">
        <v>95.563190883190885</v>
      </c>
      <c r="EE284" s="86">
        <v>95.977514518002309</v>
      </c>
      <c r="EF284" s="86">
        <v>97.849662141779788</v>
      </c>
      <c r="EG284" s="86">
        <v>97.357794411177636</v>
      </c>
      <c r="EH284" s="86">
        <v>96.765473125414729</v>
      </c>
      <c r="EI284" s="86">
        <v>94.62191193181819</v>
      </c>
      <c r="EJ284" s="86">
        <v>94.138258298359403</v>
      </c>
      <c r="EK284" s="86">
        <v>92.888292425695113</v>
      </c>
      <c r="EL284" s="86">
        <v>92.728195450594029</v>
      </c>
      <c r="EM284" s="86">
        <v>93.414859221765269</v>
      </c>
      <c r="EN284" s="86">
        <v>93.475009193054134</v>
      </c>
      <c r="EO284" s="86">
        <v>97.628414772727268</v>
      </c>
      <c r="EP284" s="86">
        <v>97.36786956521739</v>
      </c>
      <c r="EQ284" s="86">
        <v>98.974600436681214</v>
      </c>
      <c r="ER284" s="86">
        <v>102.19839959328928</v>
      </c>
      <c r="ES284" s="86">
        <v>101.84826511627907</v>
      </c>
      <c r="ET284" s="86">
        <v>98.580145264381173</v>
      </c>
      <c r="EU284" s="86">
        <v>99.555087827426817</v>
      </c>
      <c r="EV284" s="86">
        <v>98.184189435336961</v>
      </c>
      <c r="EW284" s="86">
        <v>97.946272638753655</v>
      </c>
      <c r="EX284" s="86">
        <v>98.192393899204234</v>
      </c>
      <c r="EY284" s="86">
        <v>98.712788414334796</v>
      </c>
      <c r="EZ284" s="86">
        <v>96.803388511291388</v>
      </c>
      <c r="FA284" s="86">
        <v>100.96613636363635</v>
      </c>
      <c r="FB284" s="86">
        <v>100.61823225806452</v>
      </c>
      <c r="FC284" s="86">
        <v>102.05721544715448</v>
      </c>
      <c r="FD284" s="86">
        <v>105.08275946028203</v>
      </c>
      <c r="FE284" s="86">
        <v>106.03739120681921</v>
      </c>
      <c r="FF284" s="86">
        <v>103.16533052378085</v>
      </c>
      <c r="FG284" s="86">
        <v>104.7891890909091</v>
      </c>
      <c r="FH284" s="86">
        <v>102.34921129326048</v>
      </c>
      <c r="FI284" s="86">
        <v>101.79632172318975</v>
      </c>
      <c r="FJ284" s="86">
        <v>102.35120470485097</v>
      </c>
      <c r="FK284" s="86">
        <v>103.06212537713711</v>
      </c>
      <c r="FL284" s="86">
        <v>100.6497619047619</v>
      </c>
      <c r="FM284" s="86">
        <v>105.09672727272726</v>
      </c>
      <c r="FN284" s="86">
        <v>104.76410144927536</v>
      </c>
      <c r="FO284" s="86">
        <v>106.05691990846682</v>
      </c>
      <c r="FP284" s="86">
        <v>108.74586607636967</v>
      </c>
      <c r="FQ284" s="86">
        <v>109.34666557734205</v>
      </c>
      <c r="FR284" s="86">
        <v>106.03628819068255</v>
      </c>
      <c r="FS284" s="86">
        <v>106.03287135506004</v>
      </c>
      <c r="FT284" s="86">
        <v>106.15591383219953</v>
      </c>
      <c r="FU284" s="86">
        <v>105.22498638297873</v>
      </c>
      <c r="FV284" s="86">
        <v>105.86579751593396</v>
      </c>
      <c r="FW284" s="86">
        <v>106.52305452003726</v>
      </c>
      <c r="FX284" s="86">
        <v>104.60826870832302</v>
      </c>
      <c r="FY284" s="86">
        <v>110.45224332344213</v>
      </c>
      <c r="FZ284" s="86">
        <v>110.48049435028248</v>
      </c>
      <c r="GA284" s="86">
        <v>109.75713305613307</v>
      </c>
    </row>
    <row r="285" spans="2:183">
      <c r="B285" s="43" t="s">
        <v>9</v>
      </c>
      <c r="C285" s="653" t="s">
        <v>52</v>
      </c>
      <c r="D285" s="87">
        <v>0</v>
      </c>
      <c r="E285" s="87">
        <v>0</v>
      </c>
      <c r="F285" s="87">
        <v>0</v>
      </c>
      <c r="G285" s="87">
        <v>0</v>
      </c>
      <c r="H285" s="87">
        <v>0</v>
      </c>
      <c r="I285" s="87">
        <v>0</v>
      </c>
      <c r="J285" s="87">
        <v>1760.82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  <c r="Q285" s="87">
        <v>0</v>
      </c>
      <c r="R285" s="87">
        <v>0</v>
      </c>
      <c r="S285" s="87">
        <v>0</v>
      </c>
      <c r="T285" s="87">
        <v>0</v>
      </c>
      <c r="U285" s="87">
        <v>0</v>
      </c>
      <c r="V285" s="87">
        <v>0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87">
        <v>0</v>
      </c>
      <c r="AI285" s="87">
        <v>0</v>
      </c>
      <c r="AJ285" s="87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87">
        <v>0</v>
      </c>
      <c r="AV285" s="87">
        <v>0</v>
      </c>
      <c r="AW285" s="87">
        <v>0</v>
      </c>
      <c r="AX285" s="87">
        <v>0</v>
      </c>
      <c r="AY285" s="87">
        <v>0</v>
      </c>
      <c r="AZ285" s="87">
        <v>0</v>
      </c>
      <c r="BA285" s="87">
        <v>0</v>
      </c>
      <c r="BB285" s="87">
        <v>0</v>
      </c>
      <c r="BC285" s="87">
        <v>0</v>
      </c>
      <c r="BD285" s="87">
        <v>0</v>
      </c>
      <c r="BE285" s="87">
        <v>0</v>
      </c>
      <c r="BF285" s="87">
        <v>0</v>
      </c>
      <c r="BG285" s="87">
        <v>0</v>
      </c>
      <c r="BH285" s="87">
        <v>0</v>
      </c>
      <c r="BI285" s="87">
        <v>0</v>
      </c>
      <c r="BJ285" s="87">
        <v>0</v>
      </c>
      <c r="BK285" s="87">
        <v>0</v>
      </c>
      <c r="BL285" s="87">
        <v>0</v>
      </c>
      <c r="BM285" s="87">
        <v>0</v>
      </c>
      <c r="BN285" s="87">
        <v>0</v>
      </c>
      <c r="BO285" s="87">
        <v>0</v>
      </c>
      <c r="BP285" s="87">
        <v>0</v>
      </c>
      <c r="BQ285" s="87">
        <v>0</v>
      </c>
      <c r="BR285" s="87">
        <v>0</v>
      </c>
      <c r="BS285" s="87">
        <v>0</v>
      </c>
      <c r="BT285" s="87">
        <v>0</v>
      </c>
      <c r="BU285" s="87">
        <v>0</v>
      </c>
      <c r="BV285" s="87">
        <v>0</v>
      </c>
      <c r="BW285" s="87">
        <v>0</v>
      </c>
      <c r="BX285" s="87">
        <v>0</v>
      </c>
      <c r="BY285" s="87">
        <v>0</v>
      </c>
      <c r="BZ285" s="87">
        <v>0</v>
      </c>
      <c r="CA285" s="87">
        <v>0</v>
      </c>
      <c r="CB285" s="87">
        <v>0</v>
      </c>
      <c r="CC285" s="87">
        <v>0</v>
      </c>
      <c r="CD285" s="87">
        <v>2481.4299999999998</v>
      </c>
      <c r="CE285" s="87">
        <v>2196.67</v>
      </c>
      <c r="CF285" s="87">
        <v>0</v>
      </c>
      <c r="CG285" s="87">
        <v>0</v>
      </c>
      <c r="CH285" s="87">
        <v>0</v>
      </c>
      <c r="CI285" s="87">
        <v>0</v>
      </c>
      <c r="CJ285" s="87">
        <v>440.75</v>
      </c>
      <c r="CK285" s="87">
        <v>627.19000000000005</v>
      </c>
      <c r="CL285" s="87">
        <v>0</v>
      </c>
      <c r="CM285" s="87">
        <v>0</v>
      </c>
      <c r="CN285" s="87">
        <v>0</v>
      </c>
      <c r="CO285" s="87">
        <v>2366.31</v>
      </c>
      <c r="CP285" s="87">
        <v>4551.3900000000003</v>
      </c>
      <c r="CQ285" s="87">
        <v>3952.8999999999996</v>
      </c>
      <c r="CR285" s="87">
        <v>2465.6</v>
      </c>
      <c r="CS285" s="87">
        <v>353.32</v>
      </c>
      <c r="CT285" s="87">
        <v>524.63</v>
      </c>
      <c r="CU285" s="87">
        <v>1481.8400000000001</v>
      </c>
      <c r="CV285" s="87">
        <v>2540.91</v>
      </c>
      <c r="CW285" s="87">
        <v>2337.6</v>
      </c>
      <c r="CX285" s="87">
        <v>1914.7700000000002</v>
      </c>
      <c r="CY285" s="87">
        <v>2300.94</v>
      </c>
      <c r="CZ285" s="87">
        <v>2777.52</v>
      </c>
      <c r="DA285" s="87">
        <v>3521.6499999999996</v>
      </c>
      <c r="DB285" s="87">
        <v>3944.87</v>
      </c>
      <c r="DC285" s="87">
        <v>3397.79</v>
      </c>
      <c r="DD285" s="87">
        <v>2875.91</v>
      </c>
      <c r="DE285" s="87">
        <v>1229.33</v>
      </c>
      <c r="DF285" s="87">
        <v>652.21</v>
      </c>
      <c r="DG285" s="87">
        <v>1300.7099999999998</v>
      </c>
      <c r="DH285" s="87">
        <v>2127.44</v>
      </c>
      <c r="DI285" s="87">
        <v>2147.19</v>
      </c>
      <c r="DJ285" s="87">
        <v>1681.4399999999998</v>
      </c>
      <c r="DK285" s="87">
        <v>1407.61</v>
      </c>
      <c r="DL285" s="87">
        <v>2392.1099999999997</v>
      </c>
      <c r="DM285" s="87">
        <v>3665.08</v>
      </c>
      <c r="DN285" s="87">
        <v>3640.62</v>
      </c>
      <c r="DO285" s="87">
        <v>3802.1</v>
      </c>
      <c r="DP285" s="87">
        <v>2782.66</v>
      </c>
      <c r="DQ285" s="87">
        <v>1035.0999999999999</v>
      </c>
      <c r="DR285" s="87">
        <v>732.07</v>
      </c>
      <c r="DS285" s="87">
        <v>1219.44</v>
      </c>
      <c r="DT285" s="87">
        <v>2185.33</v>
      </c>
      <c r="DU285" s="87">
        <v>1849.96</v>
      </c>
      <c r="DV285" s="87">
        <v>1761.03</v>
      </c>
      <c r="DW285" s="87">
        <v>1297.07</v>
      </c>
      <c r="DX285" s="87">
        <v>2322.5500000000002</v>
      </c>
      <c r="DY285" s="87">
        <v>3312.4300000000003</v>
      </c>
      <c r="DZ285" s="87">
        <v>3392.9</v>
      </c>
      <c r="EA285" s="87">
        <v>3784.9700000000003</v>
      </c>
      <c r="EB285" s="87">
        <v>2389.94</v>
      </c>
      <c r="EC285" s="87">
        <v>927.93999999999994</v>
      </c>
      <c r="ED285" s="87">
        <v>678.53</v>
      </c>
      <c r="EE285" s="87">
        <v>832.18</v>
      </c>
      <c r="EF285" s="87">
        <v>1975.05</v>
      </c>
      <c r="EG285" s="87">
        <v>1989.95</v>
      </c>
      <c r="EH285" s="87">
        <v>1496.43</v>
      </c>
      <c r="EI285" s="87">
        <v>699.06</v>
      </c>
      <c r="EJ285" s="87">
        <v>1400.53</v>
      </c>
      <c r="EK285" s="87">
        <v>2786.3900000000003</v>
      </c>
      <c r="EL285" s="87">
        <v>3687.58</v>
      </c>
      <c r="EM285" s="87">
        <v>3377.69</v>
      </c>
      <c r="EN285" s="87">
        <v>2615.39</v>
      </c>
      <c r="EO285" s="87">
        <v>349.55</v>
      </c>
      <c r="EP285" s="87">
        <v>319.74</v>
      </c>
      <c r="EQ285" s="87">
        <v>909.57</v>
      </c>
      <c r="ER285" s="87">
        <v>2007.81</v>
      </c>
      <c r="ES285" s="87">
        <v>1755.7</v>
      </c>
      <c r="ET285" s="87">
        <v>1756.7</v>
      </c>
      <c r="EU285" s="87">
        <v>662.46</v>
      </c>
      <c r="EV285" s="87">
        <v>1507.46</v>
      </c>
      <c r="EW285" s="87">
        <v>2819.73</v>
      </c>
      <c r="EX285" s="87">
        <v>3726.1400000000003</v>
      </c>
      <c r="EY285" s="87">
        <v>3355.5099999999998</v>
      </c>
      <c r="EZ285" s="87">
        <v>2504.4500000000003</v>
      </c>
      <c r="FA285" s="87">
        <v>269.49</v>
      </c>
      <c r="FB285" s="87">
        <v>316.43</v>
      </c>
      <c r="FC285" s="87">
        <v>1004.41</v>
      </c>
      <c r="FD285" s="87">
        <v>2068.75</v>
      </c>
      <c r="FE285" s="87">
        <v>1871.25</v>
      </c>
      <c r="FF285" s="87">
        <v>1743.01</v>
      </c>
      <c r="FG285" s="87">
        <v>577.16</v>
      </c>
      <c r="FH285" s="87">
        <v>1550.03</v>
      </c>
      <c r="FI285" s="87">
        <v>3080.0400000000004</v>
      </c>
      <c r="FJ285" s="87">
        <v>3864.13</v>
      </c>
      <c r="FK285" s="87">
        <v>3368.42</v>
      </c>
      <c r="FL285" s="87">
        <v>2406.91</v>
      </c>
      <c r="FM285" s="87">
        <v>323.22000000000003</v>
      </c>
      <c r="FN285" s="87">
        <v>289.63</v>
      </c>
      <c r="FO285" s="87">
        <v>917.14</v>
      </c>
      <c r="FP285" s="87">
        <v>1949.8999999999999</v>
      </c>
      <c r="FQ285" s="87">
        <v>1981.19</v>
      </c>
      <c r="FR285" s="87">
        <v>1991.96</v>
      </c>
      <c r="FS285" s="87">
        <v>629.1</v>
      </c>
      <c r="FT285" s="87">
        <v>1280.45</v>
      </c>
      <c r="FU285" s="87">
        <v>3411.33</v>
      </c>
      <c r="FV285" s="87">
        <v>3552.85</v>
      </c>
      <c r="FW285" s="87">
        <v>3738.08</v>
      </c>
      <c r="FX285" s="87">
        <v>2351</v>
      </c>
      <c r="FY285" s="87">
        <v>727.35</v>
      </c>
      <c r="FZ285" s="87">
        <v>764.02</v>
      </c>
      <c r="GA285" s="87">
        <v>1038.06</v>
      </c>
    </row>
    <row r="286" spans="2:183">
      <c r="B286" s="43" t="s">
        <v>9</v>
      </c>
      <c r="C286" s="653" t="s">
        <v>53</v>
      </c>
      <c r="D286" s="86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0.21684975369458126</v>
      </c>
      <c r="K286" s="86">
        <v>0</v>
      </c>
      <c r="L286" s="86">
        <v>0</v>
      </c>
      <c r="M286" s="86">
        <v>0</v>
      </c>
      <c r="N286" s="86">
        <v>0</v>
      </c>
      <c r="O286" s="86">
        <v>0</v>
      </c>
      <c r="P286" s="86">
        <v>0</v>
      </c>
      <c r="Q286" s="86">
        <v>0</v>
      </c>
      <c r="R286" s="86">
        <v>0</v>
      </c>
      <c r="S286" s="86">
        <v>0</v>
      </c>
      <c r="T286" s="86">
        <v>0</v>
      </c>
      <c r="U286" s="86">
        <v>0</v>
      </c>
      <c r="V286" s="86">
        <v>0</v>
      </c>
      <c r="W286" s="86">
        <v>0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  <c r="AC286" s="86">
        <v>0</v>
      </c>
      <c r="AD286" s="86">
        <v>0</v>
      </c>
      <c r="AE286" s="86">
        <v>0</v>
      </c>
      <c r="AF286" s="86">
        <v>0</v>
      </c>
      <c r="AG286" s="86">
        <v>0</v>
      </c>
      <c r="AH286" s="86">
        <v>0</v>
      </c>
      <c r="AI286" s="86">
        <v>0</v>
      </c>
      <c r="AJ286" s="86">
        <v>0</v>
      </c>
      <c r="AK286" s="86">
        <v>0</v>
      </c>
      <c r="AL286" s="86">
        <v>0</v>
      </c>
      <c r="AM286" s="86">
        <v>0</v>
      </c>
      <c r="AN286" s="86">
        <v>0</v>
      </c>
      <c r="AO286" s="86">
        <v>0</v>
      </c>
      <c r="AP286" s="86">
        <v>0</v>
      </c>
      <c r="AQ286" s="86">
        <v>0</v>
      </c>
      <c r="AR286" s="86">
        <v>0</v>
      </c>
      <c r="AS286" s="86">
        <v>0</v>
      </c>
      <c r="AT286" s="86">
        <v>0</v>
      </c>
      <c r="AU286" s="86">
        <v>0</v>
      </c>
      <c r="AV286" s="86">
        <v>0</v>
      </c>
      <c r="AW286" s="86">
        <v>0</v>
      </c>
      <c r="AX286" s="86">
        <v>0</v>
      </c>
      <c r="AY286" s="86">
        <v>0</v>
      </c>
      <c r="AZ286" s="86">
        <v>0</v>
      </c>
      <c r="BA286" s="86">
        <v>0</v>
      </c>
      <c r="BB286" s="86">
        <v>0</v>
      </c>
      <c r="BC286" s="86">
        <v>0</v>
      </c>
      <c r="BD286" s="86">
        <v>0</v>
      </c>
      <c r="BE286" s="86">
        <v>0</v>
      </c>
      <c r="BF286" s="86">
        <v>0</v>
      </c>
      <c r="BG286" s="86">
        <v>0</v>
      </c>
      <c r="BH286" s="86">
        <v>0</v>
      </c>
      <c r="BI286" s="86">
        <v>0</v>
      </c>
      <c r="BJ286" s="86">
        <v>0</v>
      </c>
      <c r="BK286" s="86">
        <v>0</v>
      </c>
      <c r="BL286" s="86">
        <v>0</v>
      </c>
      <c r="BM286" s="86">
        <v>0</v>
      </c>
      <c r="BN286" s="86">
        <v>0</v>
      </c>
      <c r="BO286" s="86">
        <v>0</v>
      </c>
      <c r="BP286" s="86">
        <v>0</v>
      </c>
      <c r="BQ286" s="86">
        <v>0</v>
      </c>
      <c r="BR286" s="86">
        <v>0</v>
      </c>
      <c r="BS286" s="86">
        <v>0</v>
      </c>
      <c r="BT286" s="86">
        <v>0</v>
      </c>
      <c r="BU286" s="86">
        <v>0</v>
      </c>
      <c r="BV286" s="86">
        <v>0</v>
      </c>
      <c r="BW286" s="86">
        <v>0</v>
      </c>
      <c r="BX286" s="86">
        <v>0</v>
      </c>
      <c r="BY286" s="86">
        <v>0</v>
      </c>
      <c r="BZ286" s="86">
        <v>0</v>
      </c>
      <c r="CA286" s="86">
        <v>0</v>
      </c>
      <c r="CB286" s="86">
        <v>0</v>
      </c>
      <c r="CC286" s="86">
        <v>0</v>
      </c>
      <c r="CD286" s="86">
        <v>0.23378839268890145</v>
      </c>
      <c r="CE286" s="86">
        <v>0.23378778203490849</v>
      </c>
      <c r="CF286" s="86">
        <v>0</v>
      </c>
      <c r="CG286" s="86">
        <v>0</v>
      </c>
      <c r="CH286" s="86">
        <v>0</v>
      </c>
      <c r="CI286" s="86">
        <v>0</v>
      </c>
      <c r="CJ286" s="86">
        <v>0.17844129554655871</v>
      </c>
      <c r="CK286" s="86">
        <v>0.17843243243243245</v>
      </c>
      <c r="CL286" s="86">
        <v>0</v>
      </c>
      <c r="CM286" s="86">
        <v>0</v>
      </c>
      <c r="CN286" s="86">
        <v>0</v>
      </c>
      <c r="CO286" s="86">
        <v>0.23999087221095333</v>
      </c>
      <c r="CP286" s="86">
        <v>0.23997627333122432</v>
      </c>
      <c r="CQ286" s="86">
        <v>0.23997693054881009</v>
      </c>
      <c r="CR286" s="86">
        <v>0.23998442670819545</v>
      </c>
      <c r="CS286" s="86">
        <v>0.17844444444444443</v>
      </c>
      <c r="CT286" s="86">
        <v>0.17844557823129251</v>
      </c>
      <c r="CU286" s="86">
        <v>0.17842745334136065</v>
      </c>
      <c r="CV286" s="86">
        <v>0.18319466474405191</v>
      </c>
      <c r="CW286" s="86">
        <v>0.1831974921630094</v>
      </c>
      <c r="CX286" s="86">
        <v>0.18319651741293536</v>
      </c>
      <c r="CY286" s="86">
        <v>0.18319585987261147</v>
      </c>
      <c r="CZ286" s="86">
        <v>0.246452528837622</v>
      </c>
      <c r="DA286" s="86">
        <v>0.24644156752974106</v>
      </c>
      <c r="DB286" s="86">
        <v>0.24643115942028984</v>
      </c>
      <c r="DC286" s="86">
        <v>0.24643095445314767</v>
      </c>
      <c r="DD286" s="86">
        <v>0.24643616109682948</v>
      </c>
      <c r="DE286" s="86">
        <v>0.18320864381520119</v>
      </c>
      <c r="DF286" s="86">
        <v>0.18320505617977528</v>
      </c>
      <c r="DG286" s="86">
        <v>0.18319859154929574</v>
      </c>
      <c r="DH286" s="86">
        <v>0.18818575851393191</v>
      </c>
      <c r="DI286" s="86">
        <v>0.18818492550394392</v>
      </c>
      <c r="DJ286" s="86">
        <v>0.18818578623391155</v>
      </c>
      <c r="DK286" s="86">
        <v>0.18818315508021388</v>
      </c>
      <c r="DL286" s="86">
        <v>0.25313333333333332</v>
      </c>
      <c r="DM286" s="86">
        <v>0.25311325966850828</v>
      </c>
      <c r="DN286" s="86">
        <v>0.2531020578420467</v>
      </c>
      <c r="DO286" s="86">
        <v>0.25310211689522033</v>
      </c>
      <c r="DP286" s="86">
        <v>0.25310714935419321</v>
      </c>
      <c r="DQ286" s="86">
        <v>0.18819999999999998</v>
      </c>
      <c r="DR286" s="86">
        <v>0.18819280205655528</v>
      </c>
      <c r="DS286" s="86">
        <v>0.18818518518518521</v>
      </c>
      <c r="DT286" s="86">
        <v>0.19330650154798762</v>
      </c>
      <c r="DU286" s="86">
        <v>0.19330825496342738</v>
      </c>
      <c r="DV286" s="86">
        <v>0.19330735455543357</v>
      </c>
      <c r="DW286" s="86">
        <v>0.19330402384500744</v>
      </c>
      <c r="DX286" s="86">
        <v>0.26002575011195705</v>
      </c>
      <c r="DY286" s="86">
        <v>0.2600023547880691</v>
      </c>
      <c r="DZ286" s="86">
        <v>0.25999233716475095</v>
      </c>
      <c r="EA286" s="86">
        <v>0.25999244401703531</v>
      </c>
      <c r="EB286" s="86">
        <v>0.26000217580504786</v>
      </c>
      <c r="EC286" s="86">
        <v>0.19332083333333333</v>
      </c>
      <c r="ED286" s="86">
        <v>0.19331339031339032</v>
      </c>
      <c r="EE286" s="86">
        <v>0.19330545876887339</v>
      </c>
      <c r="EF286" s="86">
        <v>0.1985972850678733</v>
      </c>
      <c r="EG286" s="86">
        <v>0.19859780439121758</v>
      </c>
      <c r="EH286" s="86">
        <v>0.19859721300597213</v>
      </c>
      <c r="EI286" s="86">
        <v>0.1985965909090909</v>
      </c>
      <c r="EJ286" s="86">
        <v>0.26717474246470813</v>
      </c>
      <c r="EK286" s="86">
        <v>0.26715148609779488</v>
      </c>
      <c r="EL286" s="86">
        <v>0.26713851057664445</v>
      </c>
      <c r="EM286" s="86">
        <v>0.26713777285669094</v>
      </c>
      <c r="EN286" s="86">
        <v>0.2671491317671093</v>
      </c>
      <c r="EO286" s="86">
        <v>0.19860795454545455</v>
      </c>
      <c r="EP286" s="86">
        <v>0.19859627329192547</v>
      </c>
      <c r="EQ286" s="86">
        <v>0.19859606986899564</v>
      </c>
      <c r="ER286" s="86">
        <v>0.20414946619217081</v>
      </c>
      <c r="ES286" s="86">
        <v>0.20415116279069767</v>
      </c>
      <c r="ET286" s="86">
        <v>0.20414875072632191</v>
      </c>
      <c r="EU286" s="86">
        <v>0.20414791987673345</v>
      </c>
      <c r="EV286" s="86">
        <v>0.27458287795992714</v>
      </c>
      <c r="EW286" s="86">
        <v>0.27455988315481988</v>
      </c>
      <c r="EX286" s="86">
        <v>0.27454612437371062</v>
      </c>
      <c r="EY286" s="86">
        <v>0.2745467190312551</v>
      </c>
      <c r="EZ286" s="86">
        <v>0.2745505371629029</v>
      </c>
      <c r="FA286" s="86">
        <v>0.20415909090909093</v>
      </c>
      <c r="FB286" s="86">
        <v>0.20414838709677419</v>
      </c>
      <c r="FC286" s="86">
        <v>0.20414837398373983</v>
      </c>
      <c r="FD286" s="86">
        <v>0.20987623009029116</v>
      </c>
      <c r="FE286" s="86">
        <v>0.20987550471063257</v>
      </c>
      <c r="FF286" s="86">
        <v>0.20987477423239012</v>
      </c>
      <c r="FG286" s="86">
        <v>0.20987636363636361</v>
      </c>
      <c r="FH286" s="86">
        <v>0.28233697632058286</v>
      </c>
      <c r="FI286" s="86">
        <v>0.28231347387717692</v>
      </c>
      <c r="FJ286" s="86">
        <v>0.28230055523085917</v>
      </c>
      <c r="FK286" s="86">
        <v>0.28230137445524639</v>
      </c>
      <c r="FL286" s="86">
        <v>0.28230236922355145</v>
      </c>
      <c r="FM286" s="86">
        <v>0.20988311688311689</v>
      </c>
      <c r="FN286" s="86">
        <v>0.20987681159420291</v>
      </c>
      <c r="FO286" s="86">
        <v>0.20987185354691076</v>
      </c>
      <c r="FP286" s="86">
        <v>0.21581627006087437</v>
      </c>
      <c r="FQ286" s="86">
        <v>0.21581590413943355</v>
      </c>
      <c r="FR286" s="86">
        <v>0.21581365113759479</v>
      </c>
      <c r="FS286" s="86">
        <v>0.21581475128644942</v>
      </c>
      <c r="FT286" s="86">
        <v>0.2903514739229025</v>
      </c>
      <c r="FU286" s="86">
        <v>0.2903259574468085</v>
      </c>
      <c r="FV286" s="86">
        <v>0.29031295963392711</v>
      </c>
      <c r="FW286" s="86">
        <v>0.29031376203789994</v>
      </c>
      <c r="FX286" s="86">
        <v>0.29031859718448999</v>
      </c>
      <c r="FY286" s="86">
        <v>0.21583086053412465</v>
      </c>
      <c r="FZ286" s="86">
        <v>0.21582485875706214</v>
      </c>
      <c r="GA286" s="86">
        <v>0.21581288981288979</v>
      </c>
    </row>
    <row r="287" spans="2:183">
      <c r="B287" s="43" t="s">
        <v>9</v>
      </c>
      <c r="C287" s="653" t="s">
        <v>228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427190.42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85">
        <v>0</v>
      </c>
      <c r="AV287" s="85">
        <v>0</v>
      </c>
      <c r="AW287" s="85">
        <v>0</v>
      </c>
      <c r="AX287" s="85">
        <v>0</v>
      </c>
      <c r="AY287" s="85">
        <v>0</v>
      </c>
      <c r="AZ287" s="85">
        <v>0</v>
      </c>
      <c r="BA287" s="85">
        <v>0</v>
      </c>
      <c r="BB287" s="85">
        <v>0</v>
      </c>
      <c r="BC287" s="85">
        <v>0</v>
      </c>
      <c r="BD287" s="85">
        <v>0</v>
      </c>
      <c r="BE287" s="85">
        <v>0</v>
      </c>
      <c r="BF287" s="85">
        <v>0</v>
      </c>
      <c r="BG287" s="85">
        <v>0</v>
      </c>
      <c r="BH287" s="85">
        <v>0</v>
      </c>
      <c r="BI287" s="85">
        <v>0</v>
      </c>
      <c r="BJ287" s="85">
        <v>0</v>
      </c>
      <c r="BK287" s="85">
        <v>0</v>
      </c>
      <c r="BL287" s="85">
        <v>0</v>
      </c>
      <c r="BM287" s="85">
        <v>0</v>
      </c>
      <c r="BN287" s="85">
        <v>0</v>
      </c>
      <c r="BO287" s="85">
        <v>0</v>
      </c>
      <c r="BP287" s="85">
        <v>0</v>
      </c>
      <c r="BQ287" s="85">
        <v>0</v>
      </c>
      <c r="BR287" s="85">
        <v>0</v>
      </c>
      <c r="BS287" s="85">
        <v>0</v>
      </c>
      <c r="BT287" s="85">
        <v>0</v>
      </c>
      <c r="BU287" s="85">
        <v>0</v>
      </c>
      <c r="BV287" s="85">
        <v>0</v>
      </c>
      <c r="BW287" s="85">
        <v>0</v>
      </c>
      <c r="BX287" s="85">
        <v>0</v>
      </c>
      <c r="BY287" s="85">
        <v>0</v>
      </c>
      <c r="BZ287" s="85">
        <v>0</v>
      </c>
      <c r="CA287" s="85">
        <v>0</v>
      </c>
      <c r="CB287" s="85">
        <v>0</v>
      </c>
      <c r="CC287" s="85">
        <v>0</v>
      </c>
      <c r="CD287" s="85">
        <v>756997.78</v>
      </c>
      <c r="CE287" s="85">
        <v>674121.46</v>
      </c>
      <c r="CF287" s="85">
        <v>0</v>
      </c>
      <c r="CG287" s="85">
        <v>0</v>
      </c>
      <c r="CH287" s="85">
        <v>0</v>
      </c>
      <c r="CI287" s="85">
        <v>0</v>
      </c>
      <c r="CJ287" s="85">
        <v>209594.54</v>
      </c>
      <c r="CK287" s="85">
        <v>287048.05</v>
      </c>
      <c r="CL287" s="85">
        <v>0</v>
      </c>
      <c r="CM287" s="85">
        <v>0</v>
      </c>
      <c r="CN287" s="85">
        <v>0</v>
      </c>
      <c r="CO287" s="85">
        <v>744087.96000000008</v>
      </c>
      <c r="CP287" s="85">
        <v>1406404.47</v>
      </c>
      <c r="CQ287" s="85">
        <v>1233747.0699999998</v>
      </c>
      <c r="CR287" s="85">
        <v>777210.9</v>
      </c>
      <c r="CS287" s="85">
        <v>169795.35000000003</v>
      </c>
      <c r="CT287" s="85">
        <v>248965.61000000002</v>
      </c>
      <c r="CU287" s="85">
        <v>699090.24</v>
      </c>
      <c r="CV287" s="85">
        <v>1151483.8799999999</v>
      </c>
      <c r="CW287" s="85">
        <v>1069726.06</v>
      </c>
      <c r="CX287" s="85">
        <v>877196.67999999993</v>
      </c>
      <c r="CY287" s="85">
        <v>1007745.6299999999</v>
      </c>
      <c r="CZ287" s="85">
        <v>906218.37</v>
      </c>
      <c r="DA287" s="85">
        <v>1138802</v>
      </c>
      <c r="DB287" s="85">
        <v>1269470.1300000001</v>
      </c>
      <c r="DC287" s="85">
        <v>1101635.44</v>
      </c>
      <c r="DD287" s="85">
        <v>936010.73</v>
      </c>
      <c r="DE287" s="85">
        <v>562558.1</v>
      </c>
      <c r="DF287" s="85">
        <v>311358.07</v>
      </c>
      <c r="DG287" s="85">
        <v>627653.94999999995</v>
      </c>
      <c r="DH287" s="85">
        <v>1009855.95</v>
      </c>
      <c r="DI287" s="85">
        <v>1011852.0199999999</v>
      </c>
      <c r="DJ287" s="85">
        <v>794658.05999999994</v>
      </c>
      <c r="DK287" s="85">
        <v>640472.37</v>
      </c>
      <c r="DL287" s="85">
        <v>811062.17999999993</v>
      </c>
      <c r="DM287" s="85">
        <v>1217517.1500000001</v>
      </c>
      <c r="DN287" s="85">
        <v>1202907.2300000002</v>
      </c>
      <c r="DO287" s="85">
        <v>1263563.1300000001</v>
      </c>
      <c r="DP287" s="85">
        <v>931146.96000000008</v>
      </c>
      <c r="DQ287" s="85">
        <v>491398.04</v>
      </c>
      <c r="DR287" s="85">
        <v>358155.1</v>
      </c>
      <c r="DS287" s="85">
        <v>603850.06000000006</v>
      </c>
      <c r="DT287" s="85">
        <v>1062098.3700000001</v>
      </c>
      <c r="DU287" s="85">
        <v>898082.08999999985</v>
      </c>
      <c r="DV287" s="85">
        <v>851776.97</v>
      </c>
      <c r="DW287" s="85">
        <v>605090.86</v>
      </c>
      <c r="DX287" s="85">
        <v>808726.88000000012</v>
      </c>
      <c r="DY287" s="85">
        <v>1123725.0999999999</v>
      </c>
      <c r="DZ287" s="85">
        <v>1147462.9099999999</v>
      </c>
      <c r="EA287" s="85">
        <v>1285346.68</v>
      </c>
      <c r="EB287" s="85">
        <v>822157.81</v>
      </c>
      <c r="EC287" s="85">
        <v>452046.35000000003</v>
      </c>
      <c r="ED287" s="85">
        <v>336105.33</v>
      </c>
      <c r="EE287" s="85">
        <v>414015.37999999995</v>
      </c>
      <c r="EF287" s="85">
        <v>975089.94000000006</v>
      </c>
      <c r="EG287" s="85">
        <v>977515.04999999993</v>
      </c>
      <c r="EH287" s="85">
        <v>730624.27</v>
      </c>
      <c r="EI287" s="85">
        <v>333768.19</v>
      </c>
      <c r="EJ287" s="85">
        <v>494873.28</v>
      </c>
      <c r="EK287" s="85">
        <v>971611.28</v>
      </c>
      <c r="EL287" s="85">
        <v>1283707.5900000001</v>
      </c>
      <c r="EM287" s="85">
        <v>1184515.17</v>
      </c>
      <c r="EN287" s="85">
        <v>917735.73</v>
      </c>
      <c r="EO287" s="85">
        <v>172175.55999999997</v>
      </c>
      <c r="EP287" s="85">
        <v>157082.00999999998</v>
      </c>
      <c r="EQ287" s="85">
        <v>454213.24</v>
      </c>
      <c r="ER287" s="85">
        <v>1007129.0700000001</v>
      </c>
      <c r="ES287" s="85">
        <v>877650.77999999991</v>
      </c>
      <c r="ET287" s="85">
        <v>850038.85</v>
      </c>
      <c r="EU287" s="85">
        <v>323718.72000000003</v>
      </c>
      <c r="EV287" s="85">
        <v>540538.65999999992</v>
      </c>
      <c r="EW287" s="85">
        <v>1008727.9500000001</v>
      </c>
      <c r="EX287" s="85">
        <v>1336393.3099999998</v>
      </c>
      <c r="EY287" s="85">
        <v>1209823.21</v>
      </c>
      <c r="EZ287" s="85">
        <v>885544.95999999996</v>
      </c>
      <c r="FA287" s="85">
        <v>133544.78999999998</v>
      </c>
      <c r="FB287" s="85">
        <v>156274.69</v>
      </c>
      <c r="FC287" s="85">
        <v>503125.91</v>
      </c>
      <c r="FD287" s="85">
        <v>1037869.51</v>
      </c>
      <c r="FE287" s="85">
        <v>947300.63</v>
      </c>
      <c r="FF287" s="85">
        <v>858531.08</v>
      </c>
      <c r="FG287" s="85">
        <v>288747.43</v>
      </c>
      <c r="FH287" s="85">
        <v>563447.20000000007</v>
      </c>
      <c r="FI287" s="85">
        <v>1113677.9100000001</v>
      </c>
      <c r="FJ287" s="85">
        <v>1404847.42</v>
      </c>
      <c r="FK287" s="85">
        <v>1233105.7</v>
      </c>
      <c r="FL287" s="85">
        <v>860546.78</v>
      </c>
      <c r="FM287" s="85">
        <v>162172.18</v>
      </c>
      <c r="FN287" s="85">
        <v>144864.09</v>
      </c>
      <c r="FO287" s="85">
        <v>464385.88000000006</v>
      </c>
      <c r="FP287" s="85">
        <v>984468.79999999993</v>
      </c>
      <c r="FQ287" s="85">
        <v>1005783.58</v>
      </c>
      <c r="FR287" s="85">
        <v>980706.89999999991</v>
      </c>
      <c r="FS287" s="85">
        <v>309714.92</v>
      </c>
      <c r="FT287" s="85">
        <v>469428.02999999997</v>
      </c>
      <c r="FU287" s="85">
        <v>1239804.9200000002</v>
      </c>
      <c r="FV287" s="85">
        <v>1299138.48</v>
      </c>
      <c r="FW287" s="85">
        <v>1375328.93</v>
      </c>
      <c r="FX287" s="85">
        <v>849468.75999999989</v>
      </c>
      <c r="FY287" s="85">
        <v>372951.41</v>
      </c>
      <c r="FZ287" s="85">
        <v>391864.97000000003</v>
      </c>
      <c r="GA287" s="85">
        <v>528969.87000000011</v>
      </c>
    </row>
    <row r="288" spans="2:183">
      <c r="B288" s="183" t="s">
        <v>9</v>
      </c>
      <c r="C288" s="654" t="s">
        <v>229</v>
      </c>
      <c r="D288" s="184">
        <v>0</v>
      </c>
      <c r="E288" s="184">
        <v>0</v>
      </c>
      <c r="F288" s="184">
        <v>0</v>
      </c>
      <c r="G288" s="184">
        <v>0</v>
      </c>
      <c r="H288" s="184">
        <v>0</v>
      </c>
      <c r="I288" s="184">
        <v>0</v>
      </c>
      <c r="J288" s="184">
        <v>2270211.9462857144</v>
      </c>
      <c r="K288" s="184">
        <v>0</v>
      </c>
      <c r="L288" s="184">
        <v>0</v>
      </c>
      <c r="M288" s="184">
        <v>0</v>
      </c>
      <c r="N288" s="184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184">
        <v>0</v>
      </c>
      <c r="V288" s="184">
        <v>0</v>
      </c>
      <c r="W288" s="184">
        <v>0</v>
      </c>
      <c r="X288" s="184">
        <v>0</v>
      </c>
      <c r="Y288" s="184">
        <v>0</v>
      </c>
      <c r="Z288" s="184">
        <v>0</v>
      </c>
      <c r="AA288" s="184">
        <v>0</v>
      </c>
      <c r="AB288" s="184">
        <v>0</v>
      </c>
      <c r="AC288" s="184">
        <v>0</v>
      </c>
      <c r="AD288" s="184">
        <v>0</v>
      </c>
      <c r="AE288" s="184">
        <v>0</v>
      </c>
      <c r="AF288" s="184">
        <v>0</v>
      </c>
      <c r="AG288" s="184">
        <v>0</v>
      </c>
      <c r="AH288" s="184">
        <v>0</v>
      </c>
      <c r="AI288" s="184">
        <v>0</v>
      </c>
      <c r="AJ288" s="184">
        <v>0</v>
      </c>
      <c r="AK288" s="184">
        <v>0</v>
      </c>
      <c r="AL288" s="184">
        <v>0</v>
      </c>
      <c r="AM288" s="184">
        <v>0</v>
      </c>
      <c r="AN288" s="184">
        <v>0</v>
      </c>
      <c r="AO288" s="184">
        <v>0</v>
      </c>
      <c r="AP288" s="184">
        <v>0</v>
      </c>
      <c r="AQ288" s="184">
        <v>0</v>
      </c>
      <c r="AR288" s="184">
        <v>0</v>
      </c>
      <c r="AS288" s="184">
        <v>0</v>
      </c>
      <c r="AT288" s="184">
        <v>0</v>
      </c>
      <c r="AU288" s="184">
        <v>0</v>
      </c>
      <c r="AV288" s="184">
        <v>0</v>
      </c>
      <c r="AW288" s="184">
        <v>0</v>
      </c>
      <c r="AX288" s="184">
        <v>0</v>
      </c>
      <c r="AY288" s="184">
        <v>0</v>
      </c>
      <c r="AZ288" s="184">
        <v>0</v>
      </c>
      <c r="BA288" s="184">
        <v>0</v>
      </c>
      <c r="BB288" s="184">
        <v>0</v>
      </c>
      <c r="BC288" s="184">
        <v>0</v>
      </c>
      <c r="BD288" s="184">
        <v>0</v>
      </c>
      <c r="BE288" s="184">
        <v>0</v>
      </c>
      <c r="BF288" s="184">
        <v>0</v>
      </c>
      <c r="BG288" s="184">
        <v>0</v>
      </c>
      <c r="BH288" s="184">
        <v>0</v>
      </c>
      <c r="BI288" s="184">
        <v>0</v>
      </c>
      <c r="BJ288" s="184">
        <v>0</v>
      </c>
      <c r="BK288" s="184">
        <v>0</v>
      </c>
      <c r="BL288" s="184">
        <v>0</v>
      </c>
      <c r="BM288" s="184">
        <v>0</v>
      </c>
      <c r="BN288" s="184">
        <v>0</v>
      </c>
      <c r="BO288" s="184">
        <v>0</v>
      </c>
      <c r="BP288" s="184">
        <v>0</v>
      </c>
      <c r="BQ288" s="184">
        <v>0</v>
      </c>
      <c r="BR288" s="184">
        <v>0</v>
      </c>
      <c r="BS288" s="184">
        <v>0</v>
      </c>
      <c r="BT288" s="184">
        <v>0</v>
      </c>
      <c r="BU288" s="184">
        <v>0</v>
      </c>
      <c r="BV288" s="184">
        <v>0</v>
      </c>
      <c r="BW288" s="184">
        <v>0</v>
      </c>
      <c r="BX288" s="184">
        <v>0</v>
      </c>
      <c r="BY288" s="184">
        <v>0</v>
      </c>
      <c r="BZ288" s="184">
        <v>0</v>
      </c>
      <c r="CA288" s="184">
        <v>0</v>
      </c>
      <c r="CB288" s="184">
        <v>0</v>
      </c>
      <c r="CC288" s="184">
        <v>0</v>
      </c>
      <c r="CD288" s="184">
        <v>3077630.3186885249</v>
      </c>
      <c r="CE288" s="184">
        <v>3095965.2237037034</v>
      </c>
      <c r="CF288" s="184">
        <v>0</v>
      </c>
      <c r="CG288" s="184">
        <v>0</v>
      </c>
      <c r="CH288" s="184">
        <v>0</v>
      </c>
      <c r="CI288" s="184">
        <v>0</v>
      </c>
      <c r="CJ288" s="184">
        <v>4103640.4673684211</v>
      </c>
      <c r="CK288" s="184">
        <v>3694467.6477951631</v>
      </c>
      <c r="CL288" s="184">
        <v>0</v>
      </c>
      <c r="CM288" s="184">
        <v>0</v>
      </c>
      <c r="CN288" s="184">
        <v>0</v>
      </c>
      <c r="CO288" s="184">
        <v>3260101.4068965521</v>
      </c>
      <c r="CP288" s="184">
        <v>3199892.7390825688</v>
      </c>
      <c r="CQ288" s="184">
        <v>3232069.7890140843</v>
      </c>
      <c r="CR288" s="184">
        <v>3159074.0883784313</v>
      </c>
      <c r="CS288" s="184">
        <v>3828113.3454545462</v>
      </c>
      <c r="CT288" s="184">
        <v>3658270.1877551028</v>
      </c>
      <c r="CU288" s="184">
        <v>4070801.2048645397</v>
      </c>
      <c r="CV288" s="184">
        <v>4014834.9269502517</v>
      </c>
      <c r="CW288" s="184">
        <v>3661883.5658934168</v>
      </c>
      <c r="CX288" s="184">
        <v>4058671.205970149</v>
      </c>
      <c r="CY288" s="184">
        <v>3754975.755095541</v>
      </c>
      <c r="CZ288" s="184">
        <v>3589493.1709671691</v>
      </c>
      <c r="DA288" s="184">
        <v>3442704.436668999</v>
      </c>
      <c r="DB288" s="184">
        <v>3422049.915652174</v>
      </c>
      <c r="DC288" s="184">
        <v>3447764.1794952131</v>
      </c>
      <c r="DD288" s="184">
        <v>3349426.5711053982</v>
      </c>
      <c r="DE288" s="184">
        <v>3742562.3821162442</v>
      </c>
      <c r="DF288" s="184">
        <v>3778277.7033707867</v>
      </c>
      <c r="DG288" s="184">
        <v>4275119.017183098</v>
      </c>
      <c r="DH288" s="184">
        <v>4319914.528261831</v>
      </c>
      <c r="DI288" s="184">
        <v>3873593.0090797539</v>
      </c>
      <c r="DJ288" s="184">
        <v>4301025.6051035253</v>
      </c>
      <c r="DK288" s="184">
        <v>4007233.5449197865</v>
      </c>
      <c r="DL288" s="184">
        <v>3831303.2502857139</v>
      </c>
      <c r="DM288" s="184">
        <v>3632371.6077348068</v>
      </c>
      <c r="DN288" s="184">
        <v>3608721.6900000009</v>
      </c>
      <c r="DO288" s="184">
        <v>3629694.8599227802</v>
      </c>
      <c r="DP288" s="184">
        <v>3536901.6781517193</v>
      </c>
      <c r="DQ288" s="184">
        <v>3988365.1828363636</v>
      </c>
      <c r="DR288" s="184">
        <v>3977455.0951156812</v>
      </c>
      <c r="DS288" s="184">
        <v>4506510.6329629635</v>
      </c>
      <c r="DT288" s="184">
        <v>4543394.7079345426</v>
      </c>
      <c r="DU288" s="184">
        <v>4099083.1443260182</v>
      </c>
      <c r="DV288" s="184">
        <v>4521617.37312843</v>
      </c>
      <c r="DW288" s="184">
        <v>4220305.8491803277</v>
      </c>
      <c r="DX288" s="184">
        <v>4041823.5471562925</v>
      </c>
      <c r="DY288" s="184">
        <v>3810433.6200941913</v>
      </c>
      <c r="DZ288" s="184">
        <v>3794277.3557333332</v>
      </c>
      <c r="EA288" s="184">
        <v>3809951.9120318727</v>
      </c>
      <c r="EB288" s="184">
        <v>3735129.4762402093</v>
      </c>
      <c r="EC288" s="184">
        <v>4204031.0550000006</v>
      </c>
      <c r="ED288" s="184">
        <v>4136680.9846153846</v>
      </c>
      <c r="EE288" s="184">
        <v>4650820.8540766547</v>
      </c>
      <c r="EF288" s="184">
        <v>4741613.8258823529</v>
      </c>
      <c r="EG288" s="184">
        <v>4413451.1838323344</v>
      </c>
      <c r="EH288" s="184">
        <v>4689182.4415660249</v>
      </c>
      <c r="EI288" s="184">
        <v>4437599.7988636363</v>
      </c>
      <c r="EJ288" s="184">
        <v>4214258.5309423888</v>
      </c>
      <c r="EK288" s="184">
        <v>4024315.1769894534</v>
      </c>
      <c r="EL288" s="184">
        <v>4012934.6510924371</v>
      </c>
      <c r="EM288" s="184">
        <v>4042565.534311926</v>
      </c>
      <c r="EN288" s="184">
        <v>3914672.5316445353</v>
      </c>
      <c r="EO288" s="184">
        <v>4366998.294545454</v>
      </c>
      <c r="EP288" s="184">
        <v>4214871.3242236022</v>
      </c>
      <c r="EQ288" s="184">
        <v>4796015.7830567686</v>
      </c>
      <c r="ER288" s="184">
        <v>4952187.2725165235</v>
      </c>
      <c r="ES288" s="184">
        <v>4457649.5430697668</v>
      </c>
      <c r="ET288" s="184">
        <v>4777208.4585705986</v>
      </c>
      <c r="EU288" s="184">
        <v>4668732.2329738056</v>
      </c>
      <c r="EV288" s="184">
        <v>4395199.5960655734</v>
      </c>
      <c r="EW288" s="184">
        <v>4243139.964946446</v>
      </c>
      <c r="EX288" s="184">
        <v>4249045.395897435</v>
      </c>
      <c r="EY288" s="184">
        <v>4271501.4856750127</v>
      </c>
      <c r="EZ288" s="184">
        <v>4053974.7346634506</v>
      </c>
      <c r="FA288" s="184">
        <v>4516241.9890909083</v>
      </c>
      <c r="FB288" s="184">
        <v>4355526.8438709676</v>
      </c>
      <c r="FC288" s="184">
        <v>4945359.5543902433</v>
      </c>
      <c r="FD288" s="184">
        <v>5091951.8619864052</v>
      </c>
      <c r="FE288" s="184">
        <v>4640880.6099596228</v>
      </c>
      <c r="FF288" s="184">
        <v>4999224.92821192</v>
      </c>
      <c r="FG288" s="184">
        <v>4913956.2632727269</v>
      </c>
      <c r="FH288" s="184">
        <v>4581472.3147540987</v>
      </c>
      <c r="FI288" s="184">
        <v>4409797.040513292</v>
      </c>
      <c r="FJ288" s="184">
        <v>4428841.0189830502</v>
      </c>
      <c r="FK288" s="184">
        <v>4459518.7031847136</v>
      </c>
      <c r="FL288" s="184">
        <v>4214923.0040816329</v>
      </c>
      <c r="FM288" s="184">
        <v>4700887.0877922075</v>
      </c>
      <c r="FN288" s="184">
        <v>4534875.860869565</v>
      </c>
      <c r="FO288" s="184">
        <v>5139062.0496109845</v>
      </c>
      <c r="FP288" s="184">
        <v>5269386.958273381</v>
      </c>
      <c r="FQ288" s="184">
        <v>4785689.1911111111</v>
      </c>
      <c r="FR288" s="184">
        <v>5138351.6450704224</v>
      </c>
      <c r="FS288" s="184">
        <v>4972438.5097770151</v>
      </c>
      <c r="FT288" s="184">
        <v>4751761.2832653057</v>
      </c>
      <c r="FU288" s="184">
        <v>4558261.4931063829</v>
      </c>
      <c r="FV288" s="184">
        <v>4580848.4792417055</v>
      </c>
      <c r="FW288" s="184">
        <v>4609210.4681081073</v>
      </c>
      <c r="FX288" s="184">
        <v>4380565.005877994</v>
      </c>
      <c r="FY288" s="184">
        <v>4940222.8315727003</v>
      </c>
      <c r="FZ288" s="184">
        <v>4782080.9898305088</v>
      </c>
      <c r="GA288" s="184">
        <v>5318291.6659459472</v>
      </c>
    </row>
    <row r="289" spans="2:183">
      <c r="B289" s="42"/>
      <c r="C289" s="185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  <c r="BN289" s="187"/>
      <c r="BO289" s="187"/>
      <c r="BP289" s="187"/>
      <c r="BQ289" s="187"/>
      <c r="BR289" s="187"/>
      <c r="BS289" s="187"/>
      <c r="BT289" s="187"/>
      <c r="BU289" s="187"/>
      <c r="BV289" s="187"/>
      <c r="BW289" s="187"/>
      <c r="BX289" s="18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</row>
    <row r="290" spans="2:183">
      <c r="B290" s="188" t="s">
        <v>32</v>
      </c>
      <c r="C290" s="189" t="s">
        <v>33</v>
      </c>
      <c r="D290" s="162">
        <v>41275</v>
      </c>
      <c r="E290" s="162">
        <v>41306</v>
      </c>
      <c r="F290" s="162">
        <v>41334</v>
      </c>
      <c r="G290" s="162">
        <v>41365</v>
      </c>
      <c r="H290" s="162">
        <v>41395</v>
      </c>
      <c r="I290" s="162">
        <v>41426</v>
      </c>
      <c r="J290" s="162">
        <v>41456</v>
      </c>
      <c r="K290" s="162">
        <v>41487</v>
      </c>
      <c r="L290" s="162">
        <v>41518</v>
      </c>
      <c r="M290" s="162">
        <v>41548</v>
      </c>
      <c r="N290" s="162">
        <v>41579</v>
      </c>
      <c r="O290" s="162">
        <v>41609</v>
      </c>
      <c r="P290" s="162">
        <v>41640</v>
      </c>
      <c r="Q290" s="162">
        <v>41671</v>
      </c>
      <c r="R290" s="162">
        <v>41699</v>
      </c>
      <c r="S290" s="162">
        <v>41730</v>
      </c>
      <c r="T290" s="162">
        <v>41760</v>
      </c>
      <c r="U290" s="162">
        <v>41791</v>
      </c>
      <c r="V290" s="162">
        <v>41821</v>
      </c>
      <c r="W290" s="162">
        <v>41852</v>
      </c>
      <c r="X290" s="162">
        <v>41883</v>
      </c>
      <c r="Y290" s="162">
        <v>41913</v>
      </c>
      <c r="Z290" s="162">
        <v>41944</v>
      </c>
      <c r="AA290" s="162">
        <v>41974</v>
      </c>
      <c r="AB290" s="162">
        <v>42005</v>
      </c>
      <c r="AC290" s="162">
        <v>42036</v>
      </c>
      <c r="AD290" s="162">
        <v>42064</v>
      </c>
      <c r="AE290" s="162">
        <v>42095</v>
      </c>
      <c r="AF290" s="162">
        <v>42125</v>
      </c>
      <c r="AG290" s="162">
        <v>42156</v>
      </c>
      <c r="AH290" s="162">
        <v>42186</v>
      </c>
      <c r="AI290" s="162">
        <v>42217</v>
      </c>
      <c r="AJ290" s="162">
        <v>42248</v>
      </c>
      <c r="AK290" s="162">
        <v>42278</v>
      </c>
      <c r="AL290" s="162">
        <v>42309</v>
      </c>
      <c r="AM290" s="162">
        <v>42339</v>
      </c>
      <c r="AN290" s="162">
        <v>42370</v>
      </c>
      <c r="AO290" s="162">
        <v>42401</v>
      </c>
      <c r="AP290" s="162">
        <v>42430</v>
      </c>
      <c r="AQ290" s="162">
        <v>42461</v>
      </c>
      <c r="AR290" s="162">
        <v>42491</v>
      </c>
      <c r="AS290" s="162">
        <v>42522</v>
      </c>
      <c r="AT290" s="162">
        <v>42552</v>
      </c>
      <c r="AU290" s="162">
        <v>42583</v>
      </c>
      <c r="AV290" s="162">
        <v>42614</v>
      </c>
      <c r="AW290" s="162">
        <v>42644</v>
      </c>
      <c r="AX290" s="162">
        <v>42675</v>
      </c>
      <c r="AY290" s="162">
        <v>42705</v>
      </c>
      <c r="AZ290" s="162">
        <v>42736</v>
      </c>
      <c r="BA290" s="162">
        <v>42767</v>
      </c>
      <c r="BB290" s="162">
        <v>42795</v>
      </c>
      <c r="BC290" s="162">
        <v>42826</v>
      </c>
      <c r="BD290" s="162">
        <v>42856</v>
      </c>
      <c r="BE290" s="162">
        <v>42887</v>
      </c>
      <c r="BF290" s="162">
        <v>42917</v>
      </c>
      <c r="BG290" s="162">
        <v>42948</v>
      </c>
      <c r="BH290" s="162">
        <v>42979</v>
      </c>
      <c r="BI290" s="162">
        <v>43009</v>
      </c>
      <c r="BJ290" s="162">
        <v>43040</v>
      </c>
      <c r="BK290" s="162">
        <v>43070</v>
      </c>
      <c r="BL290" s="162">
        <v>43101</v>
      </c>
      <c r="BM290" s="162">
        <v>43132</v>
      </c>
      <c r="BN290" s="162">
        <v>43160</v>
      </c>
      <c r="BO290" s="162">
        <v>43191</v>
      </c>
      <c r="BP290" s="162">
        <v>43221</v>
      </c>
      <c r="BQ290" s="162">
        <v>43252</v>
      </c>
      <c r="BR290" s="162">
        <v>43282</v>
      </c>
      <c r="BS290" s="162">
        <v>43313</v>
      </c>
      <c r="BT290" s="162">
        <v>43344</v>
      </c>
      <c r="BU290" s="162">
        <v>43374</v>
      </c>
      <c r="BV290" s="162">
        <v>43405</v>
      </c>
      <c r="BW290" s="162">
        <v>43435</v>
      </c>
      <c r="BX290" s="162">
        <v>43466</v>
      </c>
      <c r="BY290" s="162">
        <v>43497</v>
      </c>
      <c r="BZ290" s="162">
        <v>43525</v>
      </c>
      <c r="CA290" s="162">
        <v>43556</v>
      </c>
      <c r="CB290" s="162">
        <v>43586</v>
      </c>
      <c r="CC290" s="162">
        <v>43617</v>
      </c>
      <c r="CD290" s="162">
        <v>43647</v>
      </c>
      <c r="CE290" s="162">
        <v>43678</v>
      </c>
      <c r="CF290" s="162">
        <v>43709</v>
      </c>
      <c r="CG290" s="162">
        <v>43739</v>
      </c>
      <c r="CH290" s="162">
        <v>43770</v>
      </c>
      <c r="CI290" s="162">
        <v>43800</v>
      </c>
      <c r="CJ290" s="162">
        <v>43831</v>
      </c>
      <c r="CK290" s="162">
        <v>43862</v>
      </c>
      <c r="CL290" s="162">
        <v>43891</v>
      </c>
      <c r="CM290" s="162">
        <v>43922</v>
      </c>
      <c r="CN290" s="162">
        <v>43952</v>
      </c>
      <c r="CO290" s="162">
        <v>43983</v>
      </c>
      <c r="CP290" s="162">
        <v>44013</v>
      </c>
      <c r="CQ290" s="162">
        <v>44044</v>
      </c>
      <c r="CR290" s="162">
        <v>44075</v>
      </c>
      <c r="CS290" s="162">
        <v>44105</v>
      </c>
      <c r="CT290" s="162">
        <v>44136</v>
      </c>
      <c r="CU290" s="162">
        <v>44166</v>
      </c>
      <c r="CV290" s="162">
        <v>44197</v>
      </c>
      <c r="CW290" s="162">
        <v>44228</v>
      </c>
      <c r="CX290" s="162">
        <v>44256</v>
      </c>
      <c r="CY290" s="162">
        <v>44287</v>
      </c>
      <c r="CZ290" s="162">
        <v>44317</v>
      </c>
      <c r="DA290" s="162">
        <v>44348</v>
      </c>
      <c r="DB290" s="162">
        <v>44378</v>
      </c>
      <c r="DC290" s="162">
        <v>44409</v>
      </c>
      <c r="DD290" s="162">
        <v>44440</v>
      </c>
      <c r="DE290" s="162">
        <v>44470</v>
      </c>
      <c r="DF290" s="162">
        <v>44501</v>
      </c>
      <c r="DG290" s="162">
        <v>44531</v>
      </c>
      <c r="DH290" s="162">
        <v>44562</v>
      </c>
      <c r="DI290" s="162">
        <v>44593</v>
      </c>
      <c r="DJ290" s="162">
        <v>44621</v>
      </c>
      <c r="DK290" s="162">
        <v>44652</v>
      </c>
      <c r="DL290" s="162">
        <v>44682</v>
      </c>
      <c r="DM290" s="162">
        <v>44713</v>
      </c>
      <c r="DN290" s="162">
        <v>44743</v>
      </c>
      <c r="DO290" s="162">
        <v>44774</v>
      </c>
      <c r="DP290" s="162">
        <v>44805</v>
      </c>
      <c r="DQ290" s="162">
        <v>44835</v>
      </c>
      <c r="DR290" s="162">
        <v>44866</v>
      </c>
      <c r="DS290" s="162">
        <v>44896</v>
      </c>
      <c r="DT290" s="162">
        <v>44927</v>
      </c>
      <c r="DU290" s="162">
        <v>44958</v>
      </c>
      <c r="DV290" s="162">
        <v>44986</v>
      </c>
      <c r="DW290" s="162">
        <v>45017</v>
      </c>
      <c r="DX290" s="162">
        <v>45047</v>
      </c>
      <c r="DY290" s="162">
        <v>45078</v>
      </c>
      <c r="DZ290" s="162">
        <v>45108</v>
      </c>
      <c r="EA290" s="162">
        <v>45139</v>
      </c>
      <c r="EB290" s="162">
        <v>45170</v>
      </c>
      <c r="EC290" s="162">
        <v>45200</v>
      </c>
      <c r="ED290" s="162">
        <v>45231</v>
      </c>
      <c r="EE290" s="162">
        <v>45261</v>
      </c>
      <c r="EF290" s="162">
        <v>45292</v>
      </c>
      <c r="EG290" s="162">
        <v>45323</v>
      </c>
      <c r="EH290" s="162">
        <v>45352</v>
      </c>
      <c r="EI290" s="162">
        <v>45383</v>
      </c>
      <c r="EJ290" s="162">
        <v>45413</v>
      </c>
      <c r="EK290" s="162">
        <v>45444</v>
      </c>
      <c r="EL290" s="162">
        <v>45474</v>
      </c>
      <c r="EM290" s="162">
        <v>45505</v>
      </c>
      <c r="EN290" s="162">
        <v>45536</v>
      </c>
      <c r="EO290" s="162">
        <v>45566</v>
      </c>
      <c r="EP290" s="162">
        <v>45597</v>
      </c>
      <c r="EQ290" s="162">
        <v>45627</v>
      </c>
      <c r="ER290" s="162">
        <v>45658</v>
      </c>
      <c r="ES290" s="162">
        <v>45689</v>
      </c>
      <c r="ET290" s="162">
        <v>45717</v>
      </c>
      <c r="EU290" s="162">
        <v>45748</v>
      </c>
      <c r="EV290" s="162">
        <v>45778</v>
      </c>
      <c r="EW290" s="162">
        <v>45809</v>
      </c>
      <c r="EX290" s="162">
        <v>45839</v>
      </c>
      <c r="EY290" s="162">
        <v>45870</v>
      </c>
      <c r="EZ290" s="162">
        <v>45901</v>
      </c>
      <c r="FA290" s="162">
        <v>45931</v>
      </c>
      <c r="FB290" s="162">
        <v>45962</v>
      </c>
      <c r="FC290" s="162">
        <v>45992</v>
      </c>
      <c r="FD290" s="162">
        <v>46023</v>
      </c>
      <c r="FE290" s="162">
        <v>46054</v>
      </c>
      <c r="FF290" s="162">
        <v>46082</v>
      </c>
      <c r="FG290" s="162">
        <v>46113</v>
      </c>
      <c r="FH290" s="162">
        <v>46143</v>
      </c>
      <c r="FI290" s="162">
        <v>46174</v>
      </c>
      <c r="FJ290" s="162">
        <v>46204</v>
      </c>
      <c r="FK290" s="162">
        <v>46235</v>
      </c>
      <c r="FL290" s="162">
        <v>46266</v>
      </c>
      <c r="FM290" s="162">
        <v>46296</v>
      </c>
      <c r="FN290" s="162">
        <v>46327</v>
      </c>
      <c r="FO290" s="162">
        <v>46357</v>
      </c>
      <c r="FP290" s="162">
        <v>46388</v>
      </c>
      <c r="FQ290" s="162">
        <v>46419</v>
      </c>
      <c r="FR290" s="162">
        <v>46447</v>
      </c>
      <c r="FS290" s="162">
        <v>46478</v>
      </c>
      <c r="FT290" s="162">
        <v>46508</v>
      </c>
      <c r="FU290" s="162">
        <v>46539</v>
      </c>
      <c r="FV290" s="162">
        <v>46569</v>
      </c>
      <c r="FW290" s="162">
        <v>46600</v>
      </c>
      <c r="FX290" s="162">
        <v>46631</v>
      </c>
      <c r="FY290" s="162">
        <v>46661</v>
      </c>
      <c r="FZ290" s="162">
        <v>46692</v>
      </c>
      <c r="GA290" s="162">
        <v>46722</v>
      </c>
    </row>
    <row r="291" spans="2:183">
      <c r="B291" s="75" t="s">
        <v>10</v>
      </c>
      <c r="C291" s="163" t="s">
        <v>34</v>
      </c>
      <c r="D291" s="164">
        <v>45</v>
      </c>
      <c r="E291" s="165">
        <v>45</v>
      </c>
      <c r="F291" s="165">
        <v>0</v>
      </c>
      <c r="G291" s="165">
        <v>0</v>
      </c>
      <c r="H291" s="165">
        <v>0</v>
      </c>
      <c r="I291" s="165">
        <v>0</v>
      </c>
      <c r="J291" s="165">
        <v>45</v>
      </c>
      <c r="K291" s="165">
        <v>45</v>
      </c>
      <c r="L291" s="165">
        <v>0</v>
      </c>
      <c r="M291" s="165">
        <v>0</v>
      </c>
      <c r="N291" s="165">
        <v>0</v>
      </c>
      <c r="O291" s="165">
        <v>0</v>
      </c>
      <c r="P291" s="165">
        <v>45</v>
      </c>
      <c r="Q291" s="165">
        <v>45</v>
      </c>
      <c r="R291" s="165">
        <v>0</v>
      </c>
      <c r="S291" s="165">
        <v>0</v>
      </c>
      <c r="T291" s="165">
        <v>0</v>
      </c>
      <c r="U291" s="165">
        <v>0</v>
      </c>
      <c r="V291" s="165">
        <v>45</v>
      </c>
      <c r="W291" s="165">
        <v>45</v>
      </c>
      <c r="X291" s="165">
        <v>0</v>
      </c>
      <c r="Y291" s="165">
        <v>0</v>
      </c>
      <c r="Z291" s="165">
        <v>0</v>
      </c>
      <c r="AA291" s="165">
        <v>0</v>
      </c>
      <c r="AB291" s="165">
        <v>45</v>
      </c>
      <c r="AC291" s="165">
        <v>45</v>
      </c>
      <c r="AD291" s="165">
        <v>0</v>
      </c>
      <c r="AE291" s="165">
        <v>0</v>
      </c>
      <c r="AF291" s="165">
        <v>0</v>
      </c>
      <c r="AG291" s="165">
        <v>0</v>
      </c>
      <c r="AH291" s="165">
        <v>45</v>
      </c>
      <c r="AI291" s="165">
        <v>45</v>
      </c>
      <c r="AJ291" s="165">
        <v>0</v>
      </c>
      <c r="AK291" s="165">
        <v>0</v>
      </c>
      <c r="AL291" s="165">
        <v>0</v>
      </c>
      <c r="AM291" s="165">
        <v>0</v>
      </c>
      <c r="AN291" s="165">
        <v>45</v>
      </c>
      <c r="AO291" s="165">
        <v>45</v>
      </c>
      <c r="AP291" s="165">
        <v>0</v>
      </c>
      <c r="AQ291" s="165">
        <v>0</v>
      </c>
      <c r="AR291" s="165">
        <v>0</v>
      </c>
      <c r="AS291" s="165">
        <v>0</v>
      </c>
      <c r="AT291" s="165">
        <v>45</v>
      </c>
      <c r="AU291" s="165">
        <v>45</v>
      </c>
      <c r="AV291" s="165">
        <v>0</v>
      </c>
      <c r="AW291" s="165">
        <v>0</v>
      </c>
      <c r="AX291" s="165">
        <v>0</v>
      </c>
      <c r="AY291" s="165">
        <v>0</v>
      </c>
      <c r="AZ291" s="165">
        <v>45</v>
      </c>
      <c r="BA291" s="165">
        <v>45</v>
      </c>
      <c r="BB291" s="165">
        <v>0</v>
      </c>
      <c r="BC291" s="165">
        <v>0</v>
      </c>
      <c r="BD291" s="165">
        <v>0</v>
      </c>
      <c r="BE291" s="165">
        <v>0</v>
      </c>
      <c r="BF291" s="165">
        <v>45</v>
      </c>
      <c r="BG291" s="165">
        <v>45</v>
      </c>
      <c r="BH291" s="165">
        <v>0</v>
      </c>
      <c r="BI291" s="165">
        <v>0</v>
      </c>
      <c r="BJ291" s="165">
        <v>0</v>
      </c>
      <c r="BK291" s="165">
        <v>0</v>
      </c>
      <c r="BL291" s="165">
        <v>45</v>
      </c>
      <c r="BM291" s="165">
        <v>45</v>
      </c>
      <c r="BN291" s="165">
        <v>0</v>
      </c>
      <c r="BO291" s="165">
        <v>0</v>
      </c>
      <c r="BP291" s="165">
        <v>0</v>
      </c>
      <c r="BQ291" s="165">
        <v>0</v>
      </c>
      <c r="BR291" s="165">
        <v>45</v>
      </c>
      <c r="BS291" s="165">
        <v>45</v>
      </c>
      <c r="BT291" s="165">
        <v>0</v>
      </c>
      <c r="BU291" s="165">
        <v>0</v>
      </c>
      <c r="BV291" s="165">
        <v>0</v>
      </c>
      <c r="BW291" s="165">
        <v>0</v>
      </c>
      <c r="BX291" s="165">
        <v>45</v>
      </c>
      <c r="BY291" s="165">
        <v>45</v>
      </c>
      <c r="BZ291" s="165">
        <v>0</v>
      </c>
      <c r="CA291" s="165">
        <v>0</v>
      </c>
      <c r="CB291" s="165">
        <v>0</v>
      </c>
      <c r="CC291" s="165">
        <v>0</v>
      </c>
      <c r="CD291" s="165">
        <v>45</v>
      </c>
      <c r="CE291" s="165">
        <v>45</v>
      </c>
      <c r="CF291" s="165">
        <v>0</v>
      </c>
      <c r="CG291" s="165">
        <v>0</v>
      </c>
      <c r="CH291" s="165">
        <v>0</v>
      </c>
      <c r="CI291" s="165">
        <v>0</v>
      </c>
      <c r="CJ291" s="165">
        <v>45</v>
      </c>
      <c r="CK291" s="165">
        <v>45</v>
      </c>
      <c r="CL291" s="165">
        <v>0</v>
      </c>
      <c r="CM291" s="165">
        <v>0</v>
      </c>
      <c r="CN291" s="165">
        <v>0</v>
      </c>
      <c r="CO291" s="165">
        <v>0</v>
      </c>
      <c r="CP291" s="165">
        <v>45</v>
      </c>
      <c r="CQ291" s="165">
        <v>45</v>
      </c>
      <c r="CR291" s="165">
        <v>0</v>
      </c>
      <c r="CS291" s="165">
        <v>0</v>
      </c>
      <c r="CT291" s="165">
        <v>0</v>
      </c>
      <c r="CU291" s="165">
        <v>0</v>
      </c>
      <c r="CV291" s="165">
        <v>45</v>
      </c>
      <c r="CW291" s="165">
        <v>45</v>
      </c>
      <c r="CX291" s="165">
        <v>0</v>
      </c>
      <c r="CY291" s="165">
        <v>0</v>
      </c>
      <c r="CZ291" s="165">
        <v>0</v>
      </c>
      <c r="DA291" s="165">
        <v>0</v>
      </c>
      <c r="DB291" s="165">
        <v>45</v>
      </c>
      <c r="DC291" s="165">
        <v>45</v>
      </c>
      <c r="DD291" s="165">
        <v>0</v>
      </c>
      <c r="DE291" s="165">
        <v>0</v>
      </c>
      <c r="DF291" s="165">
        <v>0</v>
      </c>
      <c r="DG291" s="165">
        <v>0</v>
      </c>
      <c r="DH291" s="165">
        <v>45</v>
      </c>
      <c r="DI291" s="165">
        <v>45</v>
      </c>
      <c r="DJ291" s="165">
        <v>0</v>
      </c>
      <c r="DK291" s="165">
        <v>0</v>
      </c>
      <c r="DL291" s="165">
        <v>0</v>
      </c>
      <c r="DM291" s="165">
        <v>0</v>
      </c>
      <c r="DN291" s="165">
        <v>45</v>
      </c>
      <c r="DO291" s="165">
        <v>45</v>
      </c>
      <c r="DP291" s="165">
        <v>0</v>
      </c>
      <c r="DQ291" s="165">
        <v>0</v>
      </c>
      <c r="DR291" s="165">
        <v>0</v>
      </c>
      <c r="DS291" s="165">
        <v>0</v>
      </c>
      <c r="DT291" s="165">
        <v>45</v>
      </c>
      <c r="DU291" s="165">
        <v>45</v>
      </c>
      <c r="DV291" s="165">
        <v>0</v>
      </c>
      <c r="DW291" s="165">
        <v>0</v>
      </c>
      <c r="DX291" s="165">
        <v>0</v>
      </c>
      <c r="DY291" s="165">
        <v>0</v>
      </c>
      <c r="DZ291" s="165">
        <v>45</v>
      </c>
      <c r="EA291" s="165">
        <v>45</v>
      </c>
      <c r="EB291" s="165">
        <v>0</v>
      </c>
      <c r="EC291" s="165">
        <v>0</v>
      </c>
      <c r="ED291" s="165">
        <v>0</v>
      </c>
      <c r="EE291" s="165">
        <v>0</v>
      </c>
      <c r="EF291" s="165">
        <v>45</v>
      </c>
      <c r="EG291" s="165">
        <v>45</v>
      </c>
      <c r="EH291" s="165">
        <v>0</v>
      </c>
      <c r="EI291" s="165">
        <v>0</v>
      </c>
      <c r="EJ291" s="165">
        <v>0</v>
      </c>
      <c r="EK291" s="165">
        <v>0</v>
      </c>
      <c r="EL291" s="165">
        <v>45</v>
      </c>
      <c r="EM291" s="165">
        <v>45</v>
      </c>
      <c r="EN291" s="165">
        <v>0</v>
      </c>
      <c r="EO291" s="165">
        <v>0</v>
      </c>
      <c r="EP291" s="165">
        <v>0</v>
      </c>
      <c r="EQ291" s="165">
        <v>0</v>
      </c>
      <c r="ER291" s="165">
        <v>45</v>
      </c>
      <c r="ES291" s="165">
        <v>45</v>
      </c>
      <c r="ET291" s="165">
        <v>0</v>
      </c>
      <c r="EU291" s="165">
        <v>0</v>
      </c>
      <c r="EV291" s="165">
        <v>0</v>
      </c>
      <c r="EW291" s="165">
        <v>0</v>
      </c>
      <c r="EX291" s="165">
        <v>45</v>
      </c>
      <c r="EY291" s="165">
        <v>45</v>
      </c>
      <c r="EZ291" s="165">
        <v>0</v>
      </c>
      <c r="FA291" s="165">
        <v>0</v>
      </c>
      <c r="FB291" s="165">
        <v>0</v>
      </c>
      <c r="FC291" s="165">
        <v>0</v>
      </c>
      <c r="FD291" s="165">
        <v>45</v>
      </c>
      <c r="FE291" s="165">
        <v>45</v>
      </c>
      <c r="FF291" s="165">
        <v>0</v>
      </c>
      <c r="FG291" s="165">
        <v>0</v>
      </c>
      <c r="FH291" s="165">
        <v>0</v>
      </c>
      <c r="FI291" s="165">
        <v>0</v>
      </c>
      <c r="FJ291" s="165">
        <v>45</v>
      </c>
      <c r="FK291" s="165">
        <v>45</v>
      </c>
      <c r="FL291" s="165">
        <v>0</v>
      </c>
      <c r="FM291" s="165">
        <v>0</v>
      </c>
      <c r="FN291" s="165">
        <v>0</v>
      </c>
      <c r="FO291" s="165">
        <v>0</v>
      </c>
      <c r="FP291" s="165">
        <v>45</v>
      </c>
      <c r="FQ291" s="165">
        <v>45</v>
      </c>
      <c r="FR291" s="165">
        <v>0</v>
      </c>
      <c r="FS291" s="165">
        <v>0</v>
      </c>
      <c r="FT291" s="165">
        <v>0</v>
      </c>
      <c r="FU291" s="165">
        <v>0</v>
      </c>
      <c r="FV291" s="165">
        <v>45</v>
      </c>
      <c r="FW291" s="165">
        <v>45</v>
      </c>
      <c r="FX291" s="165">
        <v>0</v>
      </c>
      <c r="FY291" s="165">
        <v>0</v>
      </c>
      <c r="FZ291" s="165">
        <v>0</v>
      </c>
      <c r="GA291" s="165">
        <v>0</v>
      </c>
    </row>
    <row r="292" spans="2:183">
      <c r="B292" s="96" t="s">
        <v>10</v>
      </c>
      <c r="C292" s="166" t="s">
        <v>35</v>
      </c>
      <c r="D292" s="167">
        <v>0</v>
      </c>
      <c r="E292" s="168">
        <v>0</v>
      </c>
      <c r="F292" s="168">
        <v>0</v>
      </c>
      <c r="G292" s="168">
        <v>0</v>
      </c>
      <c r="H292" s="168">
        <v>0</v>
      </c>
      <c r="I292" s="168">
        <v>0</v>
      </c>
      <c r="J292" s="168">
        <v>5682.5112499999987</v>
      </c>
      <c r="K292" s="168">
        <v>0</v>
      </c>
      <c r="L292" s="168">
        <v>0</v>
      </c>
      <c r="M292" s="168">
        <v>0</v>
      </c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168">
        <v>0</v>
      </c>
      <c r="V292" s="168">
        <v>0</v>
      </c>
      <c r="W292" s="168">
        <v>0</v>
      </c>
      <c r="X292" s="168">
        <v>0</v>
      </c>
      <c r="Y292" s="168">
        <v>0</v>
      </c>
      <c r="Z292" s="168">
        <v>0</v>
      </c>
      <c r="AA292" s="168">
        <v>0</v>
      </c>
      <c r="AB292" s="168">
        <v>0</v>
      </c>
      <c r="AC292" s="168">
        <v>0</v>
      </c>
      <c r="AD292" s="168">
        <v>0</v>
      </c>
      <c r="AE292" s="168">
        <v>0</v>
      </c>
      <c r="AF292" s="168">
        <v>0</v>
      </c>
      <c r="AG292" s="168">
        <v>0</v>
      </c>
      <c r="AH292" s="168">
        <v>0</v>
      </c>
      <c r="AI292" s="168">
        <v>0</v>
      </c>
      <c r="AJ292" s="168">
        <v>0</v>
      </c>
      <c r="AK292" s="168">
        <v>0</v>
      </c>
      <c r="AL292" s="168">
        <v>0</v>
      </c>
      <c r="AM292" s="168">
        <v>0</v>
      </c>
      <c r="AN292" s="168">
        <v>0</v>
      </c>
      <c r="AO292" s="168">
        <v>0</v>
      </c>
      <c r="AP292" s="168">
        <v>0</v>
      </c>
      <c r="AQ292" s="168">
        <v>0</v>
      </c>
      <c r="AR292" s="168">
        <v>0</v>
      </c>
      <c r="AS292" s="168">
        <v>0</v>
      </c>
      <c r="AT292" s="168">
        <v>0</v>
      </c>
      <c r="AU292" s="168">
        <v>0</v>
      </c>
      <c r="AV292" s="168">
        <v>0</v>
      </c>
      <c r="AW292" s="168">
        <v>0</v>
      </c>
      <c r="AX292" s="168">
        <v>0</v>
      </c>
      <c r="AY292" s="168">
        <v>0</v>
      </c>
      <c r="AZ292" s="168">
        <v>0</v>
      </c>
      <c r="BA292" s="168">
        <v>0</v>
      </c>
      <c r="BB292" s="168">
        <v>0</v>
      </c>
      <c r="BC292" s="168">
        <v>0</v>
      </c>
      <c r="BD292" s="168">
        <v>0</v>
      </c>
      <c r="BE292" s="168">
        <v>0</v>
      </c>
      <c r="BF292" s="168">
        <v>0</v>
      </c>
      <c r="BG292" s="168">
        <v>0</v>
      </c>
      <c r="BH292" s="168">
        <v>0</v>
      </c>
      <c r="BI292" s="168">
        <v>0</v>
      </c>
      <c r="BJ292" s="168">
        <v>0</v>
      </c>
      <c r="BK292" s="168">
        <v>0</v>
      </c>
      <c r="BL292" s="168">
        <v>0</v>
      </c>
      <c r="BM292" s="168">
        <v>0</v>
      </c>
      <c r="BN292" s="168">
        <v>0</v>
      </c>
      <c r="BO292" s="168">
        <v>0</v>
      </c>
      <c r="BP292" s="168">
        <v>0</v>
      </c>
      <c r="BQ292" s="168">
        <v>0</v>
      </c>
      <c r="BR292" s="168">
        <v>0</v>
      </c>
      <c r="BS292" s="168">
        <v>0</v>
      </c>
      <c r="BT292" s="168">
        <v>0</v>
      </c>
      <c r="BU292" s="168">
        <v>0</v>
      </c>
      <c r="BV292" s="168">
        <v>0</v>
      </c>
      <c r="BW292" s="168">
        <v>0</v>
      </c>
      <c r="BX292" s="168">
        <v>0</v>
      </c>
      <c r="BY292" s="168">
        <v>0</v>
      </c>
      <c r="BZ292" s="168">
        <v>0</v>
      </c>
      <c r="CA292" s="168">
        <v>0</v>
      </c>
      <c r="CB292" s="168">
        <v>0</v>
      </c>
      <c r="CC292" s="168">
        <v>0</v>
      </c>
      <c r="CD292" s="168">
        <v>0</v>
      </c>
      <c r="CE292" s="168">
        <v>0</v>
      </c>
      <c r="CF292" s="168">
        <v>0</v>
      </c>
      <c r="CG292" s="168">
        <v>0</v>
      </c>
      <c r="CH292" s="168">
        <v>0</v>
      </c>
      <c r="CI292" s="168">
        <v>0</v>
      </c>
      <c r="CJ292" s="168">
        <v>0</v>
      </c>
      <c r="CK292" s="168">
        <v>0</v>
      </c>
      <c r="CL292" s="168">
        <v>0</v>
      </c>
      <c r="CM292" s="168">
        <v>0</v>
      </c>
      <c r="CN292" s="168">
        <v>0</v>
      </c>
      <c r="CO292" s="168">
        <v>0</v>
      </c>
      <c r="CP292" s="168">
        <v>0</v>
      </c>
      <c r="CQ292" s="168">
        <v>0</v>
      </c>
      <c r="CR292" s="168">
        <v>0</v>
      </c>
      <c r="CS292" s="168">
        <v>0</v>
      </c>
      <c r="CT292" s="168">
        <v>0</v>
      </c>
      <c r="CU292" s="168">
        <v>0</v>
      </c>
      <c r="CV292" s="168">
        <v>0</v>
      </c>
      <c r="CW292" s="168">
        <v>0</v>
      </c>
      <c r="CX292" s="168">
        <v>0</v>
      </c>
      <c r="CY292" s="168">
        <v>0</v>
      </c>
      <c r="CZ292" s="168">
        <v>0</v>
      </c>
      <c r="DA292" s="168">
        <v>0</v>
      </c>
      <c r="DB292" s="168">
        <v>0</v>
      </c>
      <c r="DC292" s="168">
        <v>0</v>
      </c>
      <c r="DD292" s="168">
        <v>0</v>
      </c>
      <c r="DE292" s="168">
        <v>0</v>
      </c>
      <c r="DF292" s="168">
        <v>0</v>
      </c>
      <c r="DG292" s="168">
        <v>0</v>
      </c>
      <c r="DH292" s="168">
        <v>0</v>
      </c>
      <c r="DI292" s="168">
        <v>0</v>
      </c>
      <c r="DJ292" s="168">
        <v>0</v>
      </c>
      <c r="DK292" s="168">
        <v>0</v>
      </c>
      <c r="DL292" s="168">
        <v>0</v>
      </c>
      <c r="DM292" s="168">
        <v>0</v>
      </c>
      <c r="DN292" s="168">
        <v>0</v>
      </c>
      <c r="DO292" s="168">
        <v>0</v>
      </c>
      <c r="DP292" s="168">
        <v>0</v>
      </c>
      <c r="DQ292" s="168">
        <v>0</v>
      </c>
      <c r="DR292" s="168">
        <v>0</v>
      </c>
      <c r="DS292" s="168">
        <v>0</v>
      </c>
      <c r="DT292" s="168">
        <v>0</v>
      </c>
      <c r="DU292" s="168">
        <v>0</v>
      </c>
      <c r="DV292" s="168">
        <v>0</v>
      </c>
      <c r="DW292" s="168">
        <v>0</v>
      </c>
      <c r="DX292" s="168">
        <v>0</v>
      </c>
      <c r="DY292" s="168">
        <v>0</v>
      </c>
      <c r="DZ292" s="168">
        <v>0</v>
      </c>
      <c r="EA292" s="168">
        <v>0</v>
      </c>
      <c r="EB292" s="168">
        <v>0</v>
      </c>
      <c r="EC292" s="168">
        <v>0</v>
      </c>
      <c r="ED292" s="168">
        <v>0</v>
      </c>
      <c r="EE292" s="168">
        <v>0</v>
      </c>
      <c r="EF292" s="168">
        <v>0</v>
      </c>
      <c r="EG292" s="168">
        <v>0</v>
      </c>
      <c r="EH292" s="168">
        <v>0</v>
      </c>
      <c r="EI292" s="168">
        <v>0</v>
      </c>
      <c r="EJ292" s="168">
        <v>0</v>
      </c>
      <c r="EK292" s="168">
        <v>0</v>
      </c>
      <c r="EL292" s="168">
        <v>0</v>
      </c>
      <c r="EM292" s="168">
        <v>0</v>
      </c>
      <c r="EN292" s="168">
        <v>0</v>
      </c>
      <c r="EO292" s="168">
        <v>0</v>
      </c>
      <c r="EP292" s="168">
        <v>0</v>
      </c>
      <c r="EQ292" s="168">
        <v>0</v>
      </c>
      <c r="ER292" s="168">
        <v>0</v>
      </c>
      <c r="ES292" s="168">
        <v>0</v>
      </c>
      <c r="ET292" s="168">
        <v>0</v>
      </c>
      <c r="EU292" s="168">
        <v>0</v>
      </c>
      <c r="EV292" s="168">
        <v>0</v>
      </c>
      <c r="EW292" s="168">
        <v>0</v>
      </c>
      <c r="EX292" s="168">
        <v>0</v>
      </c>
      <c r="EY292" s="168">
        <v>0</v>
      </c>
      <c r="EZ292" s="168">
        <v>0</v>
      </c>
      <c r="FA292" s="168">
        <v>0</v>
      </c>
      <c r="FB292" s="168">
        <v>0</v>
      </c>
      <c r="FC292" s="168">
        <v>0</v>
      </c>
      <c r="FD292" s="168">
        <v>0</v>
      </c>
      <c r="FE292" s="168">
        <v>0</v>
      </c>
      <c r="FF292" s="168">
        <v>0</v>
      </c>
      <c r="FG292" s="168">
        <v>0</v>
      </c>
      <c r="FH292" s="168">
        <v>0</v>
      </c>
      <c r="FI292" s="168">
        <v>0</v>
      </c>
      <c r="FJ292" s="168">
        <v>0</v>
      </c>
      <c r="FK292" s="168">
        <v>0</v>
      </c>
      <c r="FL292" s="168">
        <v>0</v>
      </c>
      <c r="FM292" s="168">
        <v>0</v>
      </c>
      <c r="FN292" s="168">
        <v>0</v>
      </c>
      <c r="FO292" s="168">
        <v>0</v>
      </c>
      <c r="FP292" s="168">
        <v>0</v>
      </c>
      <c r="FQ292" s="168">
        <v>0</v>
      </c>
      <c r="FR292" s="168">
        <v>0</v>
      </c>
      <c r="FS292" s="168">
        <v>0</v>
      </c>
      <c r="FT292" s="168">
        <v>0</v>
      </c>
      <c r="FU292" s="168">
        <v>0</v>
      </c>
      <c r="FV292" s="168">
        <v>0</v>
      </c>
      <c r="FW292" s="168">
        <v>0</v>
      </c>
      <c r="FX292" s="168">
        <v>0</v>
      </c>
      <c r="FY292" s="168">
        <v>0</v>
      </c>
      <c r="FZ292" s="168">
        <v>0</v>
      </c>
      <c r="GA292" s="168">
        <v>0</v>
      </c>
    </row>
    <row r="293" spans="2:183">
      <c r="B293" s="96" t="s">
        <v>10</v>
      </c>
      <c r="C293" s="166" t="s">
        <v>36</v>
      </c>
      <c r="D293" s="169">
        <v>0</v>
      </c>
      <c r="E293" s="170">
        <v>0</v>
      </c>
      <c r="F293" s="170">
        <v>0</v>
      </c>
      <c r="G293" s="170">
        <v>0</v>
      </c>
      <c r="H293" s="170">
        <v>0</v>
      </c>
      <c r="I293" s="170">
        <v>0</v>
      </c>
      <c r="J293" s="170">
        <v>9963</v>
      </c>
      <c r="K293" s="170">
        <v>0</v>
      </c>
      <c r="L293" s="170">
        <v>0</v>
      </c>
      <c r="M293" s="170">
        <v>0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170">
        <v>0</v>
      </c>
      <c r="V293" s="170">
        <v>0</v>
      </c>
      <c r="W293" s="170">
        <v>0</v>
      </c>
      <c r="X293" s="170">
        <v>0</v>
      </c>
      <c r="Y293" s="170">
        <v>0</v>
      </c>
      <c r="Z293" s="170">
        <v>0</v>
      </c>
      <c r="AA293" s="170">
        <v>0</v>
      </c>
      <c r="AB293" s="170">
        <v>0</v>
      </c>
      <c r="AC293" s="170">
        <v>0</v>
      </c>
      <c r="AD293" s="170">
        <v>0</v>
      </c>
      <c r="AE293" s="170">
        <v>0</v>
      </c>
      <c r="AF293" s="170">
        <v>0</v>
      </c>
      <c r="AG293" s="170">
        <v>0</v>
      </c>
      <c r="AH293" s="170">
        <v>0</v>
      </c>
      <c r="AI293" s="170">
        <v>0</v>
      </c>
      <c r="AJ293" s="170">
        <v>0</v>
      </c>
      <c r="AK293" s="170">
        <v>0</v>
      </c>
      <c r="AL293" s="170">
        <v>0</v>
      </c>
      <c r="AM293" s="170">
        <v>0</v>
      </c>
      <c r="AN293" s="170">
        <v>0</v>
      </c>
      <c r="AO293" s="170">
        <v>0</v>
      </c>
      <c r="AP293" s="170">
        <v>0</v>
      </c>
      <c r="AQ293" s="170">
        <v>0</v>
      </c>
      <c r="AR293" s="170">
        <v>0</v>
      </c>
      <c r="AS293" s="170">
        <v>0</v>
      </c>
      <c r="AT293" s="170">
        <v>0</v>
      </c>
      <c r="AU293" s="170">
        <v>0</v>
      </c>
      <c r="AV293" s="170">
        <v>0</v>
      </c>
      <c r="AW293" s="170">
        <v>0</v>
      </c>
      <c r="AX293" s="170">
        <v>0</v>
      </c>
      <c r="AY293" s="170">
        <v>0</v>
      </c>
      <c r="AZ293" s="170">
        <v>0</v>
      </c>
      <c r="BA293" s="170">
        <v>0</v>
      </c>
      <c r="BB293" s="170">
        <v>0</v>
      </c>
      <c r="BC293" s="170">
        <v>0</v>
      </c>
      <c r="BD293" s="170">
        <v>0</v>
      </c>
      <c r="BE293" s="170">
        <v>0</v>
      </c>
      <c r="BF293" s="170">
        <v>0</v>
      </c>
      <c r="BG293" s="170">
        <v>0</v>
      </c>
      <c r="BH293" s="170">
        <v>0</v>
      </c>
      <c r="BI293" s="170">
        <v>0</v>
      </c>
      <c r="BJ293" s="170">
        <v>0</v>
      </c>
      <c r="BK293" s="170">
        <v>0</v>
      </c>
      <c r="BL293" s="170">
        <v>0</v>
      </c>
      <c r="BM293" s="170">
        <v>0</v>
      </c>
      <c r="BN293" s="170">
        <v>0</v>
      </c>
      <c r="BO293" s="170">
        <v>0</v>
      </c>
      <c r="BP293" s="170">
        <v>0</v>
      </c>
      <c r="BQ293" s="170">
        <v>0</v>
      </c>
      <c r="BR293" s="170">
        <v>0</v>
      </c>
      <c r="BS293" s="170">
        <v>0</v>
      </c>
      <c r="BT293" s="170">
        <v>0</v>
      </c>
      <c r="BU293" s="170">
        <v>0</v>
      </c>
      <c r="BV293" s="170">
        <v>0</v>
      </c>
      <c r="BW293" s="170">
        <v>0</v>
      </c>
      <c r="BX293" s="170">
        <v>0</v>
      </c>
      <c r="BY293" s="170">
        <v>0</v>
      </c>
      <c r="BZ293" s="170">
        <v>0</v>
      </c>
      <c r="CA293" s="170">
        <v>0</v>
      </c>
      <c r="CB293" s="170">
        <v>0</v>
      </c>
      <c r="CC293" s="170">
        <v>0</v>
      </c>
      <c r="CD293" s="170">
        <v>0</v>
      </c>
      <c r="CE293" s="170">
        <v>0</v>
      </c>
      <c r="CF293" s="170">
        <v>0</v>
      </c>
      <c r="CG293" s="170">
        <v>0</v>
      </c>
      <c r="CH293" s="170">
        <v>0</v>
      </c>
      <c r="CI293" s="170">
        <v>0</v>
      </c>
      <c r="CJ293" s="170">
        <v>0</v>
      </c>
      <c r="CK293" s="170">
        <v>0</v>
      </c>
      <c r="CL293" s="170">
        <v>0</v>
      </c>
      <c r="CM293" s="170">
        <v>0</v>
      </c>
      <c r="CN293" s="170">
        <v>0</v>
      </c>
      <c r="CO293" s="170">
        <v>0</v>
      </c>
      <c r="CP293" s="170">
        <v>1696</v>
      </c>
      <c r="CQ293" s="170">
        <v>1086</v>
      </c>
      <c r="CR293" s="170">
        <v>0</v>
      </c>
      <c r="CS293" s="170">
        <v>0</v>
      </c>
      <c r="CT293" s="170">
        <v>0</v>
      </c>
      <c r="CU293" s="170">
        <v>0</v>
      </c>
      <c r="CV293" s="170">
        <v>0</v>
      </c>
      <c r="CW293" s="170">
        <v>0</v>
      </c>
      <c r="CX293" s="170">
        <v>0</v>
      </c>
      <c r="CY293" s="170">
        <v>0</v>
      </c>
      <c r="CZ293" s="170">
        <v>0</v>
      </c>
      <c r="DA293" s="170">
        <v>0</v>
      </c>
      <c r="DB293" s="170">
        <v>12352</v>
      </c>
      <c r="DC293" s="170">
        <v>14796</v>
      </c>
      <c r="DD293" s="170">
        <v>0</v>
      </c>
      <c r="DE293" s="170">
        <v>0</v>
      </c>
      <c r="DF293" s="170">
        <v>0</v>
      </c>
      <c r="DG293" s="170">
        <v>0</v>
      </c>
      <c r="DH293" s="170">
        <v>0</v>
      </c>
      <c r="DI293" s="170">
        <v>0</v>
      </c>
      <c r="DJ293" s="170">
        <v>0</v>
      </c>
      <c r="DK293" s="170">
        <v>0</v>
      </c>
      <c r="DL293" s="170">
        <v>0</v>
      </c>
      <c r="DM293" s="170">
        <v>0</v>
      </c>
      <c r="DN293" s="170">
        <v>10803</v>
      </c>
      <c r="DO293" s="170">
        <v>10765</v>
      </c>
      <c r="DP293" s="170">
        <v>0</v>
      </c>
      <c r="DQ293" s="170">
        <v>0</v>
      </c>
      <c r="DR293" s="170">
        <v>0</v>
      </c>
      <c r="DS293" s="170">
        <v>0</v>
      </c>
      <c r="DT293" s="170">
        <v>0</v>
      </c>
      <c r="DU293" s="170">
        <v>0</v>
      </c>
      <c r="DV293" s="170">
        <v>0</v>
      </c>
      <c r="DW293" s="170">
        <v>0</v>
      </c>
      <c r="DX293" s="170">
        <v>0</v>
      </c>
      <c r="DY293" s="170">
        <v>0</v>
      </c>
      <c r="DZ293" s="170">
        <v>10919</v>
      </c>
      <c r="EA293" s="170">
        <v>2601</v>
      </c>
      <c r="EB293" s="170">
        <v>0</v>
      </c>
      <c r="EC293" s="170">
        <v>0</v>
      </c>
      <c r="ED293" s="170">
        <v>0</v>
      </c>
      <c r="EE293" s="170">
        <v>0</v>
      </c>
      <c r="EF293" s="170">
        <v>0</v>
      </c>
      <c r="EG293" s="170">
        <v>0</v>
      </c>
      <c r="EH293" s="170">
        <v>0</v>
      </c>
      <c r="EI293" s="170">
        <v>0</v>
      </c>
      <c r="EJ293" s="170">
        <v>0</v>
      </c>
      <c r="EK293" s="170">
        <v>0</v>
      </c>
      <c r="EL293" s="170">
        <v>1496</v>
      </c>
      <c r="EM293" s="170">
        <v>540</v>
      </c>
      <c r="EN293" s="170">
        <v>0</v>
      </c>
      <c r="EO293" s="170">
        <v>0</v>
      </c>
      <c r="EP293" s="170">
        <v>0</v>
      </c>
      <c r="EQ293" s="170">
        <v>0</v>
      </c>
      <c r="ER293" s="170">
        <v>0</v>
      </c>
      <c r="ES293" s="170">
        <v>0</v>
      </c>
      <c r="ET293" s="170">
        <v>0</v>
      </c>
      <c r="EU293" s="170">
        <v>0</v>
      </c>
      <c r="EV293" s="170">
        <v>0</v>
      </c>
      <c r="EW293" s="170">
        <v>0</v>
      </c>
      <c r="EX293" s="170">
        <v>700</v>
      </c>
      <c r="EY293" s="170">
        <v>0</v>
      </c>
      <c r="EZ293" s="170">
        <v>0</v>
      </c>
      <c r="FA293" s="170">
        <v>0</v>
      </c>
      <c r="FB293" s="170">
        <v>0</v>
      </c>
      <c r="FC293" s="170">
        <v>0</v>
      </c>
      <c r="FD293" s="170">
        <v>0</v>
      </c>
      <c r="FE293" s="170">
        <v>0</v>
      </c>
      <c r="FF293" s="170">
        <v>0</v>
      </c>
      <c r="FG293" s="170">
        <v>0</v>
      </c>
      <c r="FH293" s="170">
        <v>0</v>
      </c>
      <c r="FI293" s="170">
        <v>0</v>
      </c>
      <c r="FJ293" s="170">
        <v>0</v>
      </c>
      <c r="FK293" s="170">
        <v>0</v>
      </c>
      <c r="FL293" s="170">
        <v>0</v>
      </c>
      <c r="FM293" s="170">
        <v>0</v>
      </c>
      <c r="FN293" s="170">
        <v>0</v>
      </c>
      <c r="FO293" s="170">
        <v>0</v>
      </c>
      <c r="FP293" s="170">
        <v>0</v>
      </c>
      <c r="FQ293" s="170">
        <v>0</v>
      </c>
      <c r="FR293" s="170">
        <v>0</v>
      </c>
      <c r="FS293" s="170">
        <v>0</v>
      </c>
      <c r="FT293" s="170">
        <v>0</v>
      </c>
      <c r="FU293" s="170">
        <v>0</v>
      </c>
      <c r="FV293" s="170">
        <v>495</v>
      </c>
      <c r="FW293" s="170">
        <v>604</v>
      </c>
      <c r="FX293" s="170">
        <v>0</v>
      </c>
      <c r="FY293" s="170">
        <v>0</v>
      </c>
      <c r="FZ293" s="170">
        <v>0</v>
      </c>
      <c r="GA293" s="170">
        <v>0</v>
      </c>
    </row>
    <row r="294" spans="2:183">
      <c r="B294" s="171" t="s">
        <v>10</v>
      </c>
      <c r="C294" s="172" t="s">
        <v>95</v>
      </c>
      <c r="D294" s="83">
        <v>0</v>
      </c>
      <c r="E294" s="84">
        <v>0</v>
      </c>
      <c r="F294" s="84">
        <v>0</v>
      </c>
      <c r="G294" s="84">
        <v>0</v>
      </c>
      <c r="H294" s="84">
        <v>0</v>
      </c>
      <c r="I294" s="84">
        <v>0</v>
      </c>
      <c r="J294" s="84">
        <v>0.29758064516129035</v>
      </c>
      <c r="K294" s="84">
        <v>0</v>
      </c>
      <c r="L294" s="84">
        <v>0</v>
      </c>
      <c r="M294" s="84">
        <v>0</v>
      </c>
      <c r="N294" s="84">
        <v>0</v>
      </c>
      <c r="O294" s="84">
        <v>0</v>
      </c>
      <c r="P294" s="84">
        <v>0</v>
      </c>
      <c r="Q294" s="84">
        <v>0</v>
      </c>
      <c r="R294" s="84">
        <v>0</v>
      </c>
      <c r="S294" s="84">
        <v>0</v>
      </c>
      <c r="T294" s="84">
        <v>0</v>
      </c>
      <c r="U294" s="84">
        <v>0</v>
      </c>
      <c r="V294" s="84">
        <v>0</v>
      </c>
      <c r="W294" s="84">
        <v>0</v>
      </c>
      <c r="X294" s="84">
        <v>0</v>
      </c>
      <c r="Y294" s="84">
        <v>0</v>
      </c>
      <c r="Z294" s="84">
        <v>0</v>
      </c>
      <c r="AA294" s="84">
        <v>0</v>
      </c>
      <c r="AB294" s="84">
        <v>0</v>
      </c>
      <c r="AC294" s="84">
        <v>0</v>
      </c>
      <c r="AD294" s="84">
        <v>0</v>
      </c>
      <c r="AE294" s="84">
        <v>0</v>
      </c>
      <c r="AF294" s="84">
        <v>0</v>
      </c>
      <c r="AG294" s="84">
        <v>0</v>
      </c>
      <c r="AH294" s="84">
        <v>0</v>
      </c>
      <c r="AI294" s="84">
        <v>0</v>
      </c>
      <c r="AJ294" s="84">
        <v>0</v>
      </c>
      <c r="AK294" s="84">
        <v>0</v>
      </c>
      <c r="AL294" s="84">
        <v>0</v>
      </c>
      <c r="AM294" s="84">
        <v>0</v>
      </c>
      <c r="AN294" s="84">
        <v>0</v>
      </c>
      <c r="AO294" s="84">
        <v>0</v>
      </c>
      <c r="AP294" s="84">
        <v>0</v>
      </c>
      <c r="AQ294" s="84">
        <v>0</v>
      </c>
      <c r="AR294" s="84">
        <v>0</v>
      </c>
      <c r="AS294" s="84">
        <v>0</v>
      </c>
      <c r="AT294" s="84">
        <v>0</v>
      </c>
      <c r="AU294" s="84">
        <v>0</v>
      </c>
      <c r="AV294" s="84">
        <v>0</v>
      </c>
      <c r="AW294" s="84">
        <v>0</v>
      </c>
      <c r="AX294" s="84">
        <v>0</v>
      </c>
      <c r="AY294" s="84">
        <v>0</v>
      </c>
      <c r="AZ294" s="84">
        <v>0</v>
      </c>
      <c r="BA294" s="84">
        <v>0</v>
      </c>
      <c r="BB294" s="84">
        <v>0</v>
      </c>
      <c r="BC294" s="84">
        <v>0</v>
      </c>
      <c r="BD294" s="84">
        <v>0</v>
      </c>
      <c r="BE294" s="84">
        <v>0</v>
      </c>
      <c r="BF294" s="84">
        <v>0</v>
      </c>
      <c r="BG294" s="84">
        <v>0</v>
      </c>
      <c r="BH294" s="84">
        <v>0</v>
      </c>
      <c r="BI294" s="84">
        <v>0</v>
      </c>
      <c r="BJ294" s="84">
        <v>0</v>
      </c>
      <c r="BK294" s="84">
        <v>0</v>
      </c>
      <c r="BL294" s="84">
        <v>0</v>
      </c>
      <c r="BM294" s="84">
        <v>0</v>
      </c>
      <c r="BN294" s="84">
        <v>0</v>
      </c>
      <c r="BO294" s="84">
        <v>0</v>
      </c>
      <c r="BP294" s="84">
        <v>0</v>
      </c>
      <c r="BQ294" s="84">
        <v>0</v>
      </c>
      <c r="BR294" s="84">
        <v>0</v>
      </c>
      <c r="BS294" s="84">
        <v>0</v>
      </c>
      <c r="BT294" s="84">
        <v>0</v>
      </c>
      <c r="BU294" s="84">
        <v>0</v>
      </c>
      <c r="BV294" s="84">
        <v>0</v>
      </c>
      <c r="BW294" s="84">
        <v>0</v>
      </c>
      <c r="BX294" s="84">
        <v>0</v>
      </c>
      <c r="BY294" s="84">
        <v>0</v>
      </c>
      <c r="BZ294" s="84">
        <v>0</v>
      </c>
      <c r="CA294" s="84">
        <v>0</v>
      </c>
      <c r="CB294" s="84">
        <v>0</v>
      </c>
      <c r="CC294" s="84">
        <v>0</v>
      </c>
      <c r="CD294" s="84">
        <v>0</v>
      </c>
      <c r="CE294" s="84">
        <v>0</v>
      </c>
      <c r="CF294" s="84">
        <v>0</v>
      </c>
      <c r="CG294" s="84">
        <v>0</v>
      </c>
      <c r="CH294" s="84">
        <v>0</v>
      </c>
      <c r="CI294" s="84">
        <v>0</v>
      </c>
      <c r="CJ294" s="84">
        <v>0</v>
      </c>
      <c r="CK294" s="84">
        <v>0</v>
      </c>
      <c r="CL294" s="84">
        <v>0</v>
      </c>
      <c r="CM294" s="84">
        <v>0</v>
      </c>
      <c r="CN294" s="84">
        <v>0</v>
      </c>
      <c r="CO294" s="84">
        <v>0</v>
      </c>
      <c r="CP294" s="84">
        <v>5.0657108721624849E-2</v>
      </c>
      <c r="CQ294" s="84">
        <v>3.243727598566308E-2</v>
      </c>
      <c r="CR294" s="84">
        <v>0</v>
      </c>
      <c r="CS294" s="84">
        <v>0</v>
      </c>
      <c r="CT294" s="84">
        <v>0</v>
      </c>
      <c r="CU294" s="84">
        <v>0</v>
      </c>
      <c r="CV294" s="84">
        <v>0</v>
      </c>
      <c r="CW294" s="84">
        <v>0</v>
      </c>
      <c r="CX294" s="84">
        <v>0</v>
      </c>
      <c r="CY294" s="84">
        <v>0</v>
      </c>
      <c r="CZ294" s="84">
        <v>0</v>
      </c>
      <c r="DA294" s="84">
        <v>0</v>
      </c>
      <c r="DB294" s="84">
        <v>0.36893667861409796</v>
      </c>
      <c r="DC294" s="84">
        <v>0.44193548387096776</v>
      </c>
      <c r="DD294" s="84">
        <v>0</v>
      </c>
      <c r="DE294" s="84">
        <v>0</v>
      </c>
      <c r="DF294" s="84">
        <v>0</v>
      </c>
      <c r="DG294" s="84">
        <v>0</v>
      </c>
      <c r="DH294" s="84">
        <v>0</v>
      </c>
      <c r="DI294" s="84">
        <v>0</v>
      </c>
      <c r="DJ294" s="84">
        <v>0</v>
      </c>
      <c r="DK294" s="84">
        <v>0</v>
      </c>
      <c r="DL294" s="84">
        <v>0</v>
      </c>
      <c r="DM294" s="84">
        <v>0</v>
      </c>
      <c r="DN294" s="84">
        <v>0.32267025089605733</v>
      </c>
      <c r="DO294" s="84">
        <v>0.3215352449223417</v>
      </c>
      <c r="DP294" s="84">
        <v>0</v>
      </c>
      <c r="DQ294" s="84">
        <v>0</v>
      </c>
      <c r="DR294" s="84">
        <v>0</v>
      </c>
      <c r="DS294" s="84">
        <v>0</v>
      </c>
      <c r="DT294" s="84">
        <v>0</v>
      </c>
      <c r="DU294" s="84">
        <v>0</v>
      </c>
      <c r="DV294" s="84">
        <v>0</v>
      </c>
      <c r="DW294" s="84">
        <v>0</v>
      </c>
      <c r="DX294" s="84">
        <v>0</v>
      </c>
      <c r="DY294" s="84">
        <v>0</v>
      </c>
      <c r="DZ294" s="84">
        <v>0.32613500597371564</v>
      </c>
      <c r="EA294" s="84">
        <v>7.7688172043010748E-2</v>
      </c>
      <c r="EB294" s="84">
        <v>0</v>
      </c>
      <c r="EC294" s="84">
        <v>0</v>
      </c>
      <c r="ED294" s="84">
        <v>0</v>
      </c>
      <c r="EE294" s="84">
        <v>0</v>
      </c>
      <c r="EF294" s="84">
        <v>0</v>
      </c>
      <c r="EG294" s="84">
        <v>0</v>
      </c>
      <c r="EH294" s="84">
        <v>0</v>
      </c>
      <c r="EI294" s="84">
        <v>0</v>
      </c>
      <c r="EJ294" s="84">
        <v>0</v>
      </c>
      <c r="EK294" s="84">
        <v>0</v>
      </c>
      <c r="EL294" s="84">
        <v>4.4683393070489845E-2</v>
      </c>
      <c r="EM294" s="84">
        <v>1.6129032258064516E-2</v>
      </c>
      <c r="EN294" s="84">
        <v>0</v>
      </c>
      <c r="EO294" s="84">
        <v>0</v>
      </c>
      <c r="EP294" s="84">
        <v>0</v>
      </c>
      <c r="EQ294" s="84">
        <v>0</v>
      </c>
      <c r="ER294" s="84">
        <v>0</v>
      </c>
      <c r="ES294" s="84">
        <v>0</v>
      </c>
      <c r="ET294" s="84">
        <v>0</v>
      </c>
      <c r="EU294" s="84">
        <v>0</v>
      </c>
      <c r="EV294" s="84">
        <v>0</v>
      </c>
      <c r="EW294" s="84">
        <v>0</v>
      </c>
      <c r="EX294" s="84">
        <v>2.0908004778972519E-2</v>
      </c>
      <c r="EY294" s="84">
        <v>0</v>
      </c>
      <c r="EZ294" s="84">
        <v>0</v>
      </c>
      <c r="FA294" s="84">
        <v>0</v>
      </c>
      <c r="FB294" s="84">
        <v>0</v>
      </c>
      <c r="FC294" s="84">
        <v>0</v>
      </c>
      <c r="FD294" s="84">
        <v>0</v>
      </c>
      <c r="FE294" s="84">
        <v>0</v>
      </c>
      <c r="FF294" s="84">
        <v>0</v>
      </c>
      <c r="FG294" s="84">
        <v>0</v>
      </c>
      <c r="FH294" s="84">
        <v>0</v>
      </c>
      <c r="FI294" s="84">
        <v>0</v>
      </c>
      <c r="FJ294" s="84">
        <v>0</v>
      </c>
      <c r="FK294" s="84">
        <v>0</v>
      </c>
      <c r="FL294" s="84">
        <v>0</v>
      </c>
      <c r="FM294" s="84">
        <v>0</v>
      </c>
      <c r="FN294" s="84">
        <v>0</v>
      </c>
      <c r="FO294" s="84">
        <v>0</v>
      </c>
      <c r="FP294" s="84">
        <v>0</v>
      </c>
      <c r="FQ294" s="84">
        <v>0</v>
      </c>
      <c r="FR294" s="84">
        <v>0</v>
      </c>
      <c r="FS294" s="84">
        <v>0</v>
      </c>
      <c r="FT294" s="84">
        <v>0</v>
      </c>
      <c r="FU294" s="84">
        <v>0</v>
      </c>
      <c r="FV294" s="84">
        <v>1.4784946236559141E-2</v>
      </c>
      <c r="FW294" s="84">
        <v>1.8040621266427716E-2</v>
      </c>
      <c r="FX294" s="84">
        <v>0</v>
      </c>
      <c r="FY294" s="84">
        <v>0</v>
      </c>
      <c r="FZ294" s="84">
        <v>0</v>
      </c>
      <c r="GA294" s="84">
        <v>0</v>
      </c>
    </row>
    <row r="295" spans="2:183">
      <c r="B295" s="96" t="s">
        <v>10</v>
      </c>
      <c r="C295" s="166" t="s">
        <v>268</v>
      </c>
      <c r="D295" s="169">
        <v>0</v>
      </c>
      <c r="E295" s="170">
        <v>0</v>
      </c>
      <c r="F295" s="170">
        <v>0</v>
      </c>
      <c r="G295" s="170">
        <v>0</v>
      </c>
      <c r="H295" s="170">
        <v>0</v>
      </c>
      <c r="I295" s="170">
        <v>0</v>
      </c>
      <c r="J295" s="170">
        <v>136380.26999999999</v>
      </c>
      <c r="K295" s="170">
        <v>0</v>
      </c>
      <c r="L295" s="170">
        <v>0</v>
      </c>
      <c r="M295" s="170">
        <v>0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170">
        <v>0</v>
      </c>
      <c r="V295" s="170">
        <v>0</v>
      </c>
      <c r="W295" s="170">
        <v>0</v>
      </c>
      <c r="X295" s="170">
        <v>0</v>
      </c>
      <c r="Y295" s="170">
        <v>0</v>
      </c>
      <c r="Z295" s="170">
        <v>0</v>
      </c>
      <c r="AA295" s="170">
        <v>0</v>
      </c>
      <c r="AB295" s="170">
        <v>0</v>
      </c>
      <c r="AC295" s="170">
        <v>0</v>
      </c>
      <c r="AD295" s="170">
        <v>0</v>
      </c>
      <c r="AE295" s="170">
        <v>0</v>
      </c>
      <c r="AF295" s="170">
        <v>0</v>
      </c>
      <c r="AG295" s="170">
        <v>0</v>
      </c>
      <c r="AH295" s="170">
        <v>0</v>
      </c>
      <c r="AI295" s="170">
        <v>0</v>
      </c>
      <c r="AJ295" s="170">
        <v>0</v>
      </c>
      <c r="AK295" s="170">
        <v>0</v>
      </c>
      <c r="AL295" s="170">
        <v>0</v>
      </c>
      <c r="AM295" s="170">
        <v>0</v>
      </c>
      <c r="AN295" s="170">
        <v>0</v>
      </c>
      <c r="AO295" s="170">
        <v>0</v>
      </c>
      <c r="AP295" s="170">
        <v>0</v>
      </c>
      <c r="AQ295" s="170">
        <v>0</v>
      </c>
      <c r="AR295" s="170">
        <v>0</v>
      </c>
      <c r="AS295" s="170">
        <v>0</v>
      </c>
      <c r="AT295" s="170">
        <v>0</v>
      </c>
      <c r="AU295" s="170">
        <v>0</v>
      </c>
      <c r="AV295" s="170">
        <v>0</v>
      </c>
      <c r="AW295" s="170">
        <v>0</v>
      </c>
      <c r="AX295" s="170">
        <v>0</v>
      </c>
      <c r="AY295" s="170">
        <v>0</v>
      </c>
      <c r="AZ295" s="170">
        <v>0</v>
      </c>
      <c r="BA295" s="170">
        <v>0</v>
      </c>
      <c r="BB295" s="170">
        <v>0</v>
      </c>
      <c r="BC295" s="170">
        <v>0</v>
      </c>
      <c r="BD295" s="170">
        <v>0</v>
      </c>
      <c r="BE295" s="170">
        <v>0</v>
      </c>
      <c r="BF295" s="170">
        <v>0</v>
      </c>
      <c r="BG295" s="170">
        <v>0</v>
      </c>
      <c r="BH295" s="170">
        <v>0</v>
      </c>
      <c r="BI295" s="170">
        <v>0</v>
      </c>
      <c r="BJ295" s="170">
        <v>0</v>
      </c>
      <c r="BK295" s="170">
        <v>0</v>
      </c>
      <c r="BL295" s="170">
        <v>0</v>
      </c>
      <c r="BM295" s="170">
        <v>0</v>
      </c>
      <c r="BN295" s="170">
        <v>0</v>
      </c>
      <c r="BO295" s="170">
        <v>0</v>
      </c>
      <c r="BP295" s="170">
        <v>0</v>
      </c>
      <c r="BQ295" s="170">
        <v>0</v>
      </c>
      <c r="BR295" s="170">
        <v>0</v>
      </c>
      <c r="BS295" s="170">
        <v>0</v>
      </c>
      <c r="BT295" s="170">
        <v>0</v>
      </c>
      <c r="BU295" s="170">
        <v>0</v>
      </c>
      <c r="BV295" s="170">
        <v>0</v>
      </c>
      <c r="BW295" s="170">
        <v>0</v>
      </c>
      <c r="BX295" s="170">
        <v>0</v>
      </c>
      <c r="BY295" s="170">
        <v>0</v>
      </c>
      <c r="BZ295" s="170">
        <v>0</v>
      </c>
      <c r="CA295" s="170">
        <v>0</v>
      </c>
      <c r="CB295" s="170">
        <v>0</v>
      </c>
      <c r="CC295" s="170">
        <v>0</v>
      </c>
      <c r="CD295" s="170">
        <v>0</v>
      </c>
      <c r="CE295" s="170">
        <v>0</v>
      </c>
      <c r="CF295" s="170">
        <v>0</v>
      </c>
      <c r="CG295" s="170">
        <v>0</v>
      </c>
      <c r="CH295" s="170">
        <v>0</v>
      </c>
      <c r="CI295" s="170">
        <v>0</v>
      </c>
      <c r="CJ295" s="170">
        <v>0</v>
      </c>
      <c r="CK295" s="170">
        <v>0</v>
      </c>
      <c r="CL295" s="170">
        <v>0</v>
      </c>
      <c r="CM295" s="170">
        <v>0</v>
      </c>
      <c r="CN295" s="170">
        <v>0</v>
      </c>
      <c r="CO295" s="170">
        <v>0</v>
      </c>
      <c r="CP295" s="170">
        <v>23158.27</v>
      </c>
      <c r="CQ295" s="170">
        <v>14782.21</v>
      </c>
      <c r="CR295" s="170">
        <v>0</v>
      </c>
      <c r="CS295" s="170">
        <v>0</v>
      </c>
      <c r="CT295" s="170">
        <v>0</v>
      </c>
      <c r="CU295" s="170">
        <v>0</v>
      </c>
      <c r="CV295" s="170">
        <v>0</v>
      </c>
      <c r="CW295" s="170">
        <v>0</v>
      </c>
      <c r="CX295" s="170">
        <v>0</v>
      </c>
      <c r="CY295" s="170">
        <v>0</v>
      </c>
      <c r="CZ295" s="170">
        <v>0</v>
      </c>
      <c r="DA295" s="170">
        <v>0</v>
      </c>
      <c r="DB295" s="170">
        <v>169047.5</v>
      </c>
      <c r="DC295" s="170">
        <v>202601.83</v>
      </c>
      <c r="DD295" s="170">
        <v>0</v>
      </c>
      <c r="DE295" s="170">
        <v>0</v>
      </c>
      <c r="DF295" s="170">
        <v>0</v>
      </c>
      <c r="DG295" s="170">
        <v>0</v>
      </c>
      <c r="DH295" s="170">
        <v>0</v>
      </c>
      <c r="DI295" s="170">
        <v>0</v>
      </c>
      <c r="DJ295" s="170">
        <v>0</v>
      </c>
      <c r="DK295" s="170">
        <v>0</v>
      </c>
      <c r="DL295" s="170">
        <v>0</v>
      </c>
      <c r="DM295" s="170">
        <v>0</v>
      </c>
      <c r="DN295" s="170">
        <v>147950.22</v>
      </c>
      <c r="DO295" s="170">
        <v>147428.5</v>
      </c>
      <c r="DP295" s="170">
        <v>0</v>
      </c>
      <c r="DQ295" s="170">
        <v>0</v>
      </c>
      <c r="DR295" s="170">
        <v>0</v>
      </c>
      <c r="DS295" s="170">
        <v>0</v>
      </c>
      <c r="DT295" s="170">
        <v>0</v>
      </c>
      <c r="DU295" s="170">
        <v>0</v>
      </c>
      <c r="DV295" s="170">
        <v>0</v>
      </c>
      <c r="DW295" s="170">
        <v>0</v>
      </c>
      <c r="DX295" s="170">
        <v>0</v>
      </c>
      <c r="DY295" s="170">
        <v>0</v>
      </c>
      <c r="DZ295" s="170">
        <v>149541.59</v>
      </c>
      <c r="EA295" s="170">
        <v>35519.97</v>
      </c>
      <c r="EB295" s="170">
        <v>0</v>
      </c>
      <c r="EC295" s="170">
        <v>0</v>
      </c>
      <c r="ED295" s="170">
        <v>0</v>
      </c>
      <c r="EE295" s="170">
        <v>0</v>
      </c>
      <c r="EF295" s="170">
        <v>0</v>
      </c>
      <c r="EG295" s="170">
        <v>0</v>
      </c>
      <c r="EH295" s="170">
        <v>0</v>
      </c>
      <c r="EI295" s="170">
        <v>0</v>
      </c>
      <c r="EJ295" s="170">
        <v>0</v>
      </c>
      <c r="EK295" s="170">
        <v>0</v>
      </c>
      <c r="EL295" s="170">
        <v>20458.22</v>
      </c>
      <c r="EM295" s="170">
        <v>7334.25</v>
      </c>
      <c r="EN295" s="170">
        <v>0</v>
      </c>
      <c r="EO295" s="170">
        <v>0</v>
      </c>
      <c r="EP295" s="170">
        <v>0</v>
      </c>
      <c r="EQ295" s="170">
        <v>0</v>
      </c>
      <c r="ER295" s="170">
        <v>0</v>
      </c>
      <c r="ES295" s="170">
        <v>0</v>
      </c>
      <c r="ET295" s="170">
        <v>0</v>
      </c>
      <c r="EU295" s="170">
        <v>0</v>
      </c>
      <c r="EV295" s="170">
        <v>0</v>
      </c>
      <c r="EW295" s="170">
        <v>0</v>
      </c>
      <c r="EX295" s="170">
        <v>9561.06</v>
      </c>
      <c r="EY295" s="170">
        <v>0</v>
      </c>
      <c r="EZ295" s="170">
        <v>0</v>
      </c>
      <c r="FA295" s="170">
        <v>0</v>
      </c>
      <c r="FB295" s="170">
        <v>0</v>
      </c>
      <c r="FC295" s="170">
        <v>0</v>
      </c>
      <c r="FD295" s="170">
        <v>0</v>
      </c>
      <c r="FE295" s="170">
        <v>0</v>
      </c>
      <c r="FF295" s="170">
        <v>0</v>
      </c>
      <c r="FG295" s="170">
        <v>0</v>
      </c>
      <c r="FH295" s="170">
        <v>0</v>
      </c>
      <c r="FI295" s="170">
        <v>0</v>
      </c>
      <c r="FJ295" s="170">
        <v>0</v>
      </c>
      <c r="FK295" s="170">
        <v>0</v>
      </c>
      <c r="FL295" s="170">
        <v>0</v>
      </c>
      <c r="FM295" s="170">
        <v>0</v>
      </c>
      <c r="FN295" s="170">
        <v>0</v>
      </c>
      <c r="FO295" s="170">
        <v>0</v>
      </c>
      <c r="FP295" s="170">
        <v>0</v>
      </c>
      <c r="FQ295" s="170">
        <v>0</v>
      </c>
      <c r="FR295" s="170">
        <v>0</v>
      </c>
      <c r="FS295" s="170">
        <v>0</v>
      </c>
      <c r="FT295" s="170">
        <v>0</v>
      </c>
      <c r="FU295" s="170">
        <v>0</v>
      </c>
      <c r="FV295" s="170">
        <v>6723.06</v>
      </c>
      <c r="FW295" s="170">
        <v>8224.98</v>
      </c>
      <c r="FX295" s="170">
        <v>0</v>
      </c>
      <c r="FY295" s="170">
        <v>0</v>
      </c>
      <c r="FZ295" s="170">
        <v>0</v>
      </c>
      <c r="GA295" s="170">
        <v>0</v>
      </c>
    </row>
    <row r="296" spans="2:183">
      <c r="B296" s="171" t="s">
        <v>10</v>
      </c>
      <c r="C296" s="172" t="s">
        <v>269</v>
      </c>
      <c r="D296" s="455">
        <v>0</v>
      </c>
      <c r="E296" s="456">
        <v>0</v>
      </c>
      <c r="F296" s="456">
        <v>0</v>
      </c>
      <c r="G296" s="456">
        <v>0</v>
      </c>
      <c r="H296" s="456">
        <v>0</v>
      </c>
      <c r="I296" s="456">
        <v>0</v>
      </c>
      <c r="J296" s="456">
        <v>13.688675097862088</v>
      </c>
      <c r="K296" s="456">
        <v>0</v>
      </c>
      <c r="L296" s="456">
        <v>0</v>
      </c>
      <c r="M296" s="456">
        <v>0</v>
      </c>
      <c r="N296" s="456">
        <v>0</v>
      </c>
      <c r="O296" s="456">
        <v>0</v>
      </c>
      <c r="P296" s="456">
        <v>0</v>
      </c>
      <c r="Q296" s="456">
        <v>0</v>
      </c>
      <c r="R296" s="456">
        <v>0</v>
      </c>
      <c r="S296" s="456">
        <v>0</v>
      </c>
      <c r="T296" s="456">
        <v>0</v>
      </c>
      <c r="U296" s="456">
        <v>0</v>
      </c>
      <c r="V296" s="456">
        <v>0</v>
      </c>
      <c r="W296" s="456">
        <v>0</v>
      </c>
      <c r="X296" s="456">
        <v>0</v>
      </c>
      <c r="Y296" s="456">
        <v>0</v>
      </c>
      <c r="Z296" s="456">
        <v>0</v>
      </c>
      <c r="AA296" s="456">
        <v>0</v>
      </c>
      <c r="AB296" s="456">
        <v>0</v>
      </c>
      <c r="AC296" s="456">
        <v>0</v>
      </c>
      <c r="AD296" s="456">
        <v>0</v>
      </c>
      <c r="AE296" s="456">
        <v>0</v>
      </c>
      <c r="AF296" s="456">
        <v>0</v>
      </c>
      <c r="AG296" s="456">
        <v>0</v>
      </c>
      <c r="AH296" s="456">
        <v>0</v>
      </c>
      <c r="AI296" s="456">
        <v>0</v>
      </c>
      <c r="AJ296" s="456">
        <v>0</v>
      </c>
      <c r="AK296" s="456">
        <v>0</v>
      </c>
      <c r="AL296" s="456">
        <v>0</v>
      </c>
      <c r="AM296" s="456">
        <v>0</v>
      </c>
      <c r="AN296" s="456">
        <v>0</v>
      </c>
      <c r="AO296" s="456">
        <v>0</v>
      </c>
      <c r="AP296" s="456">
        <v>0</v>
      </c>
      <c r="AQ296" s="456">
        <v>0</v>
      </c>
      <c r="AR296" s="456">
        <v>0</v>
      </c>
      <c r="AS296" s="456">
        <v>0</v>
      </c>
      <c r="AT296" s="456">
        <v>0</v>
      </c>
      <c r="AU296" s="456">
        <v>0</v>
      </c>
      <c r="AV296" s="456">
        <v>0</v>
      </c>
      <c r="AW296" s="456">
        <v>0</v>
      </c>
      <c r="AX296" s="456">
        <v>0</v>
      </c>
      <c r="AY296" s="456">
        <v>0</v>
      </c>
      <c r="AZ296" s="456">
        <v>0</v>
      </c>
      <c r="BA296" s="456">
        <v>0</v>
      </c>
      <c r="BB296" s="456">
        <v>0</v>
      </c>
      <c r="BC296" s="456">
        <v>0</v>
      </c>
      <c r="BD296" s="456">
        <v>0</v>
      </c>
      <c r="BE296" s="456">
        <v>0</v>
      </c>
      <c r="BF296" s="456">
        <v>0</v>
      </c>
      <c r="BG296" s="456">
        <v>0</v>
      </c>
      <c r="BH296" s="456">
        <v>0</v>
      </c>
      <c r="BI296" s="456">
        <v>0</v>
      </c>
      <c r="BJ296" s="456">
        <v>0</v>
      </c>
      <c r="BK296" s="456">
        <v>0</v>
      </c>
      <c r="BL296" s="456">
        <v>0</v>
      </c>
      <c r="BM296" s="456">
        <v>0</v>
      </c>
      <c r="BN296" s="456">
        <v>0</v>
      </c>
      <c r="BO296" s="456">
        <v>0</v>
      </c>
      <c r="BP296" s="456">
        <v>0</v>
      </c>
      <c r="BQ296" s="456">
        <v>0</v>
      </c>
      <c r="BR296" s="456">
        <v>0</v>
      </c>
      <c r="BS296" s="456">
        <v>0</v>
      </c>
      <c r="BT296" s="456">
        <v>0</v>
      </c>
      <c r="BU296" s="456">
        <v>0</v>
      </c>
      <c r="BV296" s="456">
        <v>0</v>
      </c>
      <c r="BW296" s="456">
        <v>0</v>
      </c>
      <c r="BX296" s="456">
        <v>0</v>
      </c>
      <c r="BY296" s="456">
        <v>0</v>
      </c>
      <c r="BZ296" s="456">
        <v>0</v>
      </c>
      <c r="CA296" s="456">
        <v>0</v>
      </c>
      <c r="CB296" s="456">
        <v>0</v>
      </c>
      <c r="CC296" s="456">
        <v>0</v>
      </c>
      <c r="CD296" s="456">
        <v>0</v>
      </c>
      <c r="CE296" s="456">
        <v>0</v>
      </c>
      <c r="CF296" s="456">
        <v>0</v>
      </c>
      <c r="CG296" s="456">
        <v>0</v>
      </c>
      <c r="CH296" s="456">
        <v>0</v>
      </c>
      <c r="CI296" s="456">
        <v>0</v>
      </c>
      <c r="CJ296" s="456">
        <v>0</v>
      </c>
      <c r="CK296" s="456">
        <v>0</v>
      </c>
      <c r="CL296" s="456">
        <v>0</v>
      </c>
      <c r="CM296" s="456">
        <v>0</v>
      </c>
      <c r="CN296" s="456">
        <v>0</v>
      </c>
      <c r="CO296" s="456">
        <v>0</v>
      </c>
      <c r="CP296" s="456">
        <v>13.654640330188679</v>
      </c>
      <c r="CQ296" s="456">
        <v>13.611611418047881</v>
      </c>
      <c r="CR296" s="456">
        <v>0</v>
      </c>
      <c r="CS296" s="456">
        <v>0</v>
      </c>
      <c r="CT296" s="456">
        <v>0</v>
      </c>
      <c r="CU296" s="456">
        <v>0</v>
      </c>
      <c r="CV296" s="456">
        <v>0</v>
      </c>
      <c r="CW296" s="456">
        <v>0</v>
      </c>
      <c r="CX296" s="456">
        <v>0</v>
      </c>
      <c r="CY296" s="456">
        <v>0</v>
      </c>
      <c r="CZ296" s="456">
        <v>0</v>
      </c>
      <c r="DA296" s="456">
        <v>0</v>
      </c>
      <c r="DB296" s="456">
        <v>13.685840349740932</v>
      </c>
      <c r="DC296" s="456">
        <v>13.693013652338468</v>
      </c>
      <c r="DD296" s="456">
        <v>0</v>
      </c>
      <c r="DE296" s="456">
        <v>0</v>
      </c>
      <c r="DF296" s="456">
        <v>0</v>
      </c>
      <c r="DG296" s="456">
        <v>0</v>
      </c>
      <c r="DH296" s="456">
        <v>0</v>
      </c>
      <c r="DI296" s="456">
        <v>0</v>
      </c>
      <c r="DJ296" s="456">
        <v>0</v>
      </c>
      <c r="DK296" s="456">
        <v>0</v>
      </c>
      <c r="DL296" s="456">
        <v>0</v>
      </c>
      <c r="DM296" s="456">
        <v>0</v>
      </c>
      <c r="DN296" s="456">
        <v>13.695290197167454</v>
      </c>
      <c r="DO296" s="456">
        <v>13.695169530887135</v>
      </c>
      <c r="DP296" s="456">
        <v>0</v>
      </c>
      <c r="DQ296" s="456">
        <v>0</v>
      </c>
      <c r="DR296" s="456">
        <v>0</v>
      </c>
      <c r="DS296" s="456">
        <v>0</v>
      </c>
      <c r="DT296" s="456">
        <v>0</v>
      </c>
      <c r="DU296" s="456">
        <v>0</v>
      </c>
      <c r="DV296" s="456">
        <v>0</v>
      </c>
      <c r="DW296" s="456">
        <v>0</v>
      </c>
      <c r="DX296" s="456">
        <v>0</v>
      </c>
      <c r="DY296" s="456">
        <v>0</v>
      </c>
      <c r="DZ296" s="456">
        <v>13.695538968770034</v>
      </c>
      <c r="EA296" s="456">
        <v>13.656274509803922</v>
      </c>
      <c r="EB296" s="456">
        <v>0</v>
      </c>
      <c r="EC296" s="456">
        <v>0</v>
      </c>
      <c r="ED296" s="456">
        <v>0</v>
      </c>
      <c r="EE296" s="456">
        <v>0</v>
      </c>
      <c r="EF296" s="456">
        <v>0</v>
      </c>
      <c r="EG296" s="456">
        <v>0</v>
      </c>
      <c r="EH296" s="456">
        <v>0</v>
      </c>
      <c r="EI296" s="456">
        <v>0</v>
      </c>
      <c r="EJ296" s="456">
        <v>0</v>
      </c>
      <c r="EK296" s="456">
        <v>0</v>
      </c>
      <c r="EL296" s="456">
        <v>13.675280748663102</v>
      </c>
      <c r="EM296" s="456">
        <v>13.581944444444444</v>
      </c>
      <c r="EN296" s="456">
        <v>0</v>
      </c>
      <c r="EO296" s="456">
        <v>0</v>
      </c>
      <c r="EP296" s="456">
        <v>0</v>
      </c>
      <c r="EQ296" s="456">
        <v>0</v>
      </c>
      <c r="ER296" s="456">
        <v>0</v>
      </c>
      <c r="ES296" s="456">
        <v>0</v>
      </c>
      <c r="ET296" s="456">
        <v>0</v>
      </c>
      <c r="EU296" s="456">
        <v>0</v>
      </c>
      <c r="EV296" s="456">
        <v>0</v>
      </c>
      <c r="EW296" s="456">
        <v>0</v>
      </c>
      <c r="EX296" s="456">
        <v>13.658657142857143</v>
      </c>
      <c r="EY296" s="456">
        <v>0</v>
      </c>
      <c r="EZ296" s="456">
        <v>0</v>
      </c>
      <c r="FA296" s="456">
        <v>0</v>
      </c>
      <c r="FB296" s="456">
        <v>0</v>
      </c>
      <c r="FC296" s="456">
        <v>0</v>
      </c>
      <c r="FD296" s="456">
        <v>0</v>
      </c>
      <c r="FE296" s="456">
        <v>0</v>
      </c>
      <c r="FF296" s="456">
        <v>0</v>
      </c>
      <c r="FG296" s="456">
        <v>0</v>
      </c>
      <c r="FH296" s="456">
        <v>0</v>
      </c>
      <c r="FI296" s="456">
        <v>0</v>
      </c>
      <c r="FJ296" s="456">
        <v>0</v>
      </c>
      <c r="FK296" s="456">
        <v>0</v>
      </c>
      <c r="FL296" s="456">
        <v>0</v>
      </c>
      <c r="FM296" s="456">
        <v>0</v>
      </c>
      <c r="FN296" s="456">
        <v>0</v>
      </c>
      <c r="FO296" s="456">
        <v>0</v>
      </c>
      <c r="FP296" s="456">
        <v>0</v>
      </c>
      <c r="FQ296" s="456">
        <v>0</v>
      </c>
      <c r="FR296" s="456">
        <v>0</v>
      </c>
      <c r="FS296" s="456">
        <v>0</v>
      </c>
      <c r="FT296" s="456">
        <v>0</v>
      </c>
      <c r="FU296" s="456">
        <v>0</v>
      </c>
      <c r="FV296" s="456">
        <v>13.581939393939395</v>
      </c>
      <c r="FW296" s="456">
        <v>13.61751655629139</v>
      </c>
      <c r="FX296" s="456">
        <v>0</v>
      </c>
      <c r="FY296" s="456">
        <v>0</v>
      </c>
      <c r="FZ296" s="456">
        <v>0</v>
      </c>
      <c r="GA296" s="456">
        <v>0</v>
      </c>
    </row>
    <row r="297" spans="2:183">
      <c r="B297" s="96" t="s">
        <v>10</v>
      </c>
      <c r="C297" s="166" t="s">
        <v>37</v>
      </c>
      <c r="D297" s="99">
        <v>0</v>
      </c>
      <c r="E297" s="87">
        <v>0</v>
      </c>
      <c r="F297" s="87">
        <v>0</v>
      </c>
      <c r="G297" s="87">
        <v>0</v>
      </c>
      <c r="H297" s="87">
        <v>0</v>
      </c>
      <c r="I297" s="87">
        <v>0</v>
      </c>
      <c r="J297" s="87">
        <v>335904.38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  <c r="Q297" s="87">
        <v>0</v>
      </c>
      <c r="R297" s="87">
        <v>0</v>
      </c>
      <c r="S297" s="87">
        <v>0</v>
      </c>
      <c r="T297" s="87">
        <v>0</v>
      </c>
      <c r="U297" s="87">
        <v>0</v>
      </c>
      <c r="V297" s="87">
        <v>0</v>
      </c>
      <c r="W297" s="87">
        <v>0</v>
      </c>
      <c r="X297" s="87">
        <v>0</v>
      </c>
      <c r="Y297" s="87">
        <v>0</v>
      </c>
      <c r="Z297" s="87">
        <v>0</v>
      </c>
      <c r="AA297" s="87">
        <v>0</v>
      </c>
      <c r="AB297" s="87">
        <v>0</v>
      </c>
      <c r="AC297" s="87">
        <v>0</v>
      </c>
      <c r="AD297" s="87">
        <v>0</v>
      </c>
      <c r="AE297" s="87">
        <v>0</v>
      </c>
      <c r="AF297" s="87">
        <v>0</v>
      </c>
      <c r="AG297" s="87">
        <v>0</v>
      </c>
      <c r="AH297" s="87">
        <v>0</v>
      </c>
      <c r="AI297" s="87">
        <v>0</v>
      </c>
      <c r="AJ297" s="87">
        <v>0</v>
      </c>
      <c r="AK297" s="87">
        <v>0</v>
      </c>
      <c r="AL297" s="87">
        <v>0</v>
      </c>
      <c r="AM297" s="87">
        <v>0</v>
      </c>
      <c r="AN297" s="87">
        <v>0</v>
      </c>
      <c r="AO297" s="87">
        <v>0</v>
      </c>
      <c r="AP297" s="87">
        <v>0</v>
      </c>
      <c r="AQ297" s="87">
        <v>0</v>
      </c>
      <c r="AR297" s="87">
        <v>0</v>
      </c>
      <c r="AS297" s="87">
        <v>0</v>
      </c>
      <c r="AT297" s="87">
        <v>0</v>
      </c>
      <c r="AU297" s="87">
        <v>0</v>
      </c>
      <c r="AV297" s="87">
        <v>0</v>
      </c>
      <c r="AW297" s="87">
        <v>0</v>
      </c>
      <c r="AX297" s="87">
        <v>0</v>
      </c>
      <c r="AY297" s="87">
        <v>0</v>
      </c>
      <c r="AZ297" s="87">
        <v>0</v>
      </c>
      <c r="BA297" s="87">
        <v>0</v>
      </c>
      <c r="BB297" s="87">
        <v>0</v>
      </c>
      <c r="BC297" s="87">
        <v>0</v>
      </c>
      <c r="BD297" s="87">
        <v>0</v>
      </c>
      <c r="BE297" s="87">
        <v>0</v>
      </c>
      <c r="BF297" s="87">
        <v>0</v>
      </c>
      <c r="BG297" s="87">
        <v>0</v>
      </c>
      <c r="BH297" s="87">
        <v>0</v>
      </c>
      <c r="BI297" s="87">
        <v>0</v>
      </c>
      <c r="BJ297" s="87">
        <v>0</v>
      </c>
      <c r="BK297" s="87">
        <v>0</v>
      </c>
      <c r="BL297" s="87">
        <v>0</v>
      </c>
      <c r="BM297" s="87">
        <v>0</v>
      </c>
      <c r="BN297" s="87">
        <v>0</v>
      </c>
      <c r="BO297" s="87">
        <v>0</v>
      </c>
      <c r="BP297" s="87">
        <v>0</v>
      </c>
      <c r="BQ297" s="87">
        <v>0</v>
      </c>
      <c r="BR297" s="87">
        <v>0</v>
      </c>
      <c r="BS297" s="87">
        <v>0</v>
      </c>
      <c r="BT297" s="87">
        <v>0</v>
      </c>
      <c r="BU297" s="87">
        <v>0</v>
      </c>
      <c r="BV297" s="87">
        <v>0</v>
      </c>
      <c r="BW297" s="87">
        <v>0</v>
      </c>
      <c r="BX297" s="87">
        <v>0</v>
      </c>
      <c r="BY297" s="87">
        <v>0</v>
      </c>
      <c r="BZ297" s="87">
        <v>0</v>
      </c>
      <c r="CA297" s="87">
        <v>0</v>
      </c>
      <c r="CB297" s="87">
        <v>0</v>
      </c>
      <c r="CC297" s="87">
        <v>0</v>
      </c>
      <c r="CD297" s="87">
        <v>0</v>
      </c>
      <c r="CE297" s="87">
        <v>0</v>
      </c>
      <c r="CF297" s="87">
        <v>0</v>
      </c>
      <c r="CG297" s="87">
        <v>0</v>
      </c>
      <c r="CH297" s="87">
        <v>0</v>
      </c>
      <c r="CI297" s="87">
        <v>0</v>
      </c>
      <c r="CJ297" s="87">
        <v>0</v>
      </c>
      <c r="CK297" s="87">
        <v>0</v>
      </c>
      <c r="CL297" s="87">
        <v>0</v>
      </c>
      <c r="CM297" s="87">
        <v>0</v>
      </c>
      <c r="CN297" s="87">
        <v>0</v>
      </c>
      <c r="CO297" s="87">
        <v>0</v>
      </c>
      <c r="CP297" s="87">
        <v>138903.23000000001</v>
      </c>
      <c r="CQ297" s="87">
        <v>89092.37</v>
      </c>
      <c r="CR297" s="87">
        <v>0</v>
      </c>
      <c r="CS297" s="87">
        <v>0</v>
      </c>
      <c r="CT297" s="87">
        <v>0</v>
      </c>
      <c r="CU297" s="87">
        <v>0</v>
      </c>
      <c r="CV297" s="87">
        <v>0</v>
      </c>
      <c r="CW297" s="87">
        <v>0</v>
      </c>
      <c r="CX297" s="87">
        <v>0</v>
      </c>
      <c r="CY297" s="87">
        <v>0</v>
      </c>
      <c r="CZ297" s="87">
        <v>0</v>
      </c>
      <c r="DA297" s="87">
        <v>0</v>
      </c>
      <c r="DB297" s="87">
        <v>1087650.5</v>
      </c>
      <c r="DC297" s="87">
        <v>1310224.8799999999</v>
      </c>
      <c r="DD297" s="87">
        <v>0</v>
      </c>
      <c r="DE297" s="87">
        <v>0</v>
      </c>
      <c r="DF297" s="87">
        <v>0</v>
      </c>
      <c r="DG297" s="87">
        <v>0</v>
      </c>
      <c r="DH297" s="87">
        <v>0</v>
      </c>
      <c r="DI297" s="87">
        <v>0</v>
      </c>
      <c r="DJ297" s="87">
        <v>0</v>
      </c>
      <c r="DK297" s="87">
        <v>0</v>
      </c>
      <c r="DL297" s="87">
        <v>0</v>
      </c>
      <c r="DM297" s="87">
        <v>0</v>
      </c>
      <c r="DN297" s="87">
        <v>1004729.62</v>
      </c>
      <c r="DO297" s="87">
        <v>1005904.56</v>
      </c>
      <c r="DP297" s="87">
        <v>0</v>
      </c>
      <c r="DQ297" s="87">
        <v>0</v>
      </c>
      <c r="DR297" s="87">
        <v>0</v>
      </c>
      <c r="DS297" s="87">
        <v>0</v>
      </c>
      <c r="DT297" s="87">
        <v>0</v>
      </c>
      <c r="DU297" s="87">
        <v>0</v>
      </c>
      <c r="DV297" s="87">
        <v>0</v>
      </c>
      <c r="DW297" s="87">
        <v>0</v>
      </c>
      <c r="DX297" s="87">
        <v>0</v>
      </c>
      <c r="DY297" s="87">
        <v>0</v>
      </c>
      <c r="DZ297" s="87">
        <v>1064735.6200000001</v>
      </c>
      <c r="EA297" s="87">
        <v>254145.34</v>
      </c>
      <c r="EB297" s="87">
        <v>0</v>
      </c>
      <c r="EC297" s="87">
        <v>0</v>
      </c>
      <c r="ED297" s="87">
        <v>0</v>
      </c>
      <c r="EE297" s="87">
        <v>0</v>
      </c>
      <c r="EF297" s="87">
        <v>0</v>
      </c>
      <c r="EG297" s="87">
        <v>0</v>
      </c>
      <c r="EH297" s="87">
        <v>0</v>
      </c>
      <c r="EI297" s="87">
        <v>0</v>
      </c>
      <c r="EJ297" s="87">
        <v>0</v>
      </c>
      <c r="EK297" s="87">
        <v>0</v>
      </c>
      <c r="EL297" s="87">
        <v>154316.25</v>
      </c>
      <c r="EM297" s="87">
        <v>55798.97</v>
      </c>
      <c r="EN297" s="87">
        <v>0</v>
      </c>
      <c r="EO297" s="87">
        <v>0</v>
      </c>
      <c r="EP297" s="87">
        <v>0</v>
      </c>
      <c r="EQ297" s="87">
        <v>0</v>
      </c>
      <c r="ER297" s="87">
        <v>0</v>
      </c>
      <c r="ES297" s="87">
        <v>0</v>
      </c>
      <c r="ET297" s="87">
        <v>0</v>
      </c>
      <c r="EU297" s="87">
        <v>0</v>
      </c>
      <c r="EV297" s="87">
        <v>0</v>
      </c>
      <c r="EW297" s="87">
        <v>0</v>
      </c>
      <c r="EX297" s="87">
        <v>76325.98</v>
      </c>
      <c r="EY297" s="87">
        <v>0</v>
      </c>
      <c r="EZ297" s="87">
        <v>0</v>
      </c>
      <c r="FA297" s="87">
        <v>0</v>
      </c>
      <c r="FB297" s="87">
        <v>0</v>
      </c>
      <c r="FC297" s="87">
        <v>0</v>
      </c>
      <c r="FD297" s="87">
        <v>0</v>
      </c>
      <c r="FE297" s="87">
        <v>0</v>
      </c>
      <c r="FF297" s="87">
        <v>0</v>
      </c>
      <c r="FG297" s="87">
        <v>0</v>
      </c>
      <c r="FH297" s="87">
        <v>0</v>
      </c>
      <c r="FI297" s="87">
        <v>0</v>
      </c>
      <c r="FJ297" s="87">
        <v>0</v>
      </c>
      <c r="FK297" s="87">
        <v>0</v>
      </c>
      <c r="FL297" s="87">
        <v>0</v>
      </c>
      <c r="FM297" s="87">
        <v>0</v>
      </c>
      <c r="FN297" s="87">
        <v>0</v>
      </c>
      <c r="FO297" s="87">
        <v>0</v>
      </c>
      <c r="FP297" s="87">
        <v>0</v>
      </c>
      <c r="FQ297" s="87">
        <v>0</v>
      </c>
      <c r="FR297" s="87">
        <v>0</v>
      </c>
      <c r="FS297" s="87">
        <v>0</v>
      </c>
      <c r="FT297" s="87">
        <v>0</v>
      </c>
      <c r="FU297" s="87">
        <v>0</v>
      </c>
      <c r="FV297" s="87">
        <v>57986.39</v>
      </c>
      <c r="FW297" s="87">
        <v>71335.210000000006</v>
      </c>
      <c r="FX297" s="87">
        <v>0</v>
      </c>
      <c r="FY297" s="87">
        <v>0</v>
      </c>
      <c r="FZ297" s="87">
        <v>0</v>
      </c>
      <c r="GA297" s="87">
        <v>0</v>
      </c>
    </row>
    <row r="298" spans="2:183">
      <c r="B298" s="171" t="s">
        <v>10</v>
      </c>
      <c r="C298" s="172" t="s">
        <v>270</v>
      </c>
      <c r="D298" s="81">
        <v>0</v>
      </c>
      <c r="E298" s="82">
        <v>0</v>
      </c>
      <c r="F298" s="82">
        <v>0</v>
      </c>
      <c r="G298" s="82">
        <v>0</v>
      </c>
      <c r="H298" s="82">
        <v>0</v>
      </c>
      <c r="I298" s="82">
        <v>0</v>
      </c>
      <c r="J298" s="82">
        <v>2.4629983501279185</v>
      </c>
      <c r="K298" s="82">
        <v>0</v>
      </c>
      <c r="L298" s="82">
        <v>0</v>
      </c>
      <c r="M298" s="82">
        <v>0</v>
      </c>
      <c r="N298" s="82">
        <v>0</v>
      </c>
      <c r="O298" s="82">
        <v>0</v>
      </c>
      <c r="P298" s="82">
        <v>0</v>
      </c>
      <c r="Q298" s="82">
        <v>0</v>
      </c>
      <c r="R298" s="82">
        <v>0</v>
      </c>
      <c r="S298" s="82">
        <v>0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0</v>
      </c>
      <c r="AE298" s="82">
        <v>0</v>
      </c>
      <c r="AF298" s="82">
        <v>0</v>
      </c>
      <c r="AG298" s="82">
        <v>0</v>
      </c>
      <c r="AH298" s="82">
        <v>0</v>
      </c>
      <c r="AI298" s="82">
        <v>0</v>
      </c>
      <c r="AJ298" s="82">
        <v>0</v>
      </c>
      <c r="AK298" s="82">
        <v>0</v>
      </c>
      <c r="AL298" s="82">
        <v>0</v>
      </c>
      <c r="AM298" s="82">
        <v>0</v>
      </c>
      <c r="AN298" s="82">
        <v>0</v>
      </c>
      <c r="AO298" s="82">
        <v>0</v>
      </c>
      <c r="AP298" s="82">
        <v>0</v>
      </c>
      <c r="AQ298" s="82">
        <v>0</v>
      </c>
      <c r="AR298" s="82">
        <v>0</v>
      </c>
      <c r="AS298" s="82">
        <v>0</v>
      </c>
      <c r="AT298" s="82">
        <v>0</v>
      </c>
      <c r="AU298" s="82">
        <v>0</v>
      </c>
      <c r="AV298" s="82">
        <v>0</v>
      </c>
      <c r="AW298" s="82">
        <v>0</v>
      </c>
      <c r="AX298" s="82">
        <v>0</v>
      </c>
      <c r="AY298" s="82">
        <v>0</v>
      </c>
      <c r="AZ298" s="82">
        <v>0</v>
      </c>
      <c r="BA298" s="82">
        <v>0</v>
      </c>
      <c r="BB298" s="82">
        <v>0</v>
      </c>
      <c r="BC298" s="82">
        <v>0</v>
      </c>
      <c r="BD298" s="82">
        <v>0</v>
      </c>
      <c r="BE298" s="82">
        <v>0</v>
      </c>
      <c r="BF298" s="82">
        <v>0</v>
      </c>
      <c r="BG298" s="82">
        <v>0</v>
      </c>
      <c r="BH298" s="82">
        <v>0</v>
      </c>
      <c r="BI298" s="82">
        <v>0</v>
      </c>
      <c r="BJ298" s="82">
        <v>0</v>
      </c>
      <c r="BK298" s="82">
        <v>0</v>
      </c>
      <c r="BL298" s="82">
        <v>0</v>
      </c>
      <c r="BM298" s="82">
        <v>0</v>
      </c>
      <c r="BN298" s="82">
        <v>0</v>
      </c>
      <c r="BO298" s="82">
        <v>0</v>
      </c>
      <c r="BP298" s="82">
        <v>0</v>
      </c>
      <c r="BQ298" s="82">
        <v>0</v>
      </c>
      <c r="BR298" s="82">
        <v>0</v>
      </c>
      <c r="BS298" s="82">
        <v>0</v>
      </c>
      <c r="BT298" s="82">
        <v>0</v>
      </c>
      <c r="BU298" s="82">
        <v>0</v>
      </c>
      <c r="BV298" s="82">
        <v>0</v>
      </c>
      <c r="BW298" s="82">
        <v>0</v>
      </c>
      <c r="BX298" s="82">
        <v>0</v>
      </c>
      <c r="BY298" s="82">
        <v>0</v>
      </c>
      <c r="BZ298" s="82">
        <v>0</v>
      </c>
      <c r="CA298" s="82">
        <v>0</v>
      </c>
      <c r="CB298" s="82">
        <v>0</v>
      </c>
      <c r="CC298" s="82">
        <v>0</v>
      </c>
      <c r="CD298" s="82">
        <v>0</v>
      </c>
      <c r="CE298" s="82">
        <v>0</v>
      </c>
      <c r="CF298" s="82">
        <v>0</v>
      </c>
      <c r="CG298" s="82">
        <v>0</v>
      </c>
      <c r="CH298" s="82">
        <v>0</v>
      </c>
      <c r="CI298" s="82">
        <v>0</v>
      </c>
      <c r="CJ298" s="82">
        <v>0</v>
      </c>
      <c r="CK298" s="82">
        <v>0</v>
      </c>
      <c r="CL298" s="82">
        <v>0</v>
      </c>
      <c r="CM298" s="82">
        <v>0</v>
      </c>
      <c r="CN298" s="82">
        <v>0</v>
      </c>
      <c r="CO298" s="82">
        <v>0</v>
      </c>
      <c r="CP298" s="82">
        <v>5.9979968279150393</v>
      </c>
      <c r="CQ298" s="82">
        <v>6.0269993458352982</v>
      </c>
      <c r="CR298" s="82">
        <v>0</v>
      </c>
      <c r="CS298" s="82">
        <v>0</v>
      </c>
      <c r="CT298" s="82">
        <v>0</v>
      </c>
      <c r="CU298" s="82">
        <v>0</v>
      </c>
      <c r="CV298" s="82">
        <v>0</v>
      </c>
      <c r="CW298" s="82">
        <v>0</v>
      </c>
      <c r="CX298" s="82">
        <v>0</v>
      </c>
      <c r="CY298" s="82">
        <v>0</v>
      </c>
      <c r="CZ298" s="82">
        <v>0</v>
      </c>
      <c r="DA298" s="82">
        <v>0</v>
      </c>
      <c r="DB298" s="82">
        <v>6.4339934042207068</v>
      </c>
      <c r="DC298" s="82">
        <v>6.4669943010880013</v>
      </c>
      <c r="DD298" s="82">
        <v>0</v>
      </c>
      <c r="DE298" s="82">
        <v>0</v>
      </c>
      <c r="DF298" s="82">
        <v>0</v>
      </c>
      <c r="DG298" s="82">
        <v>0</v>
      </c>
      <c r="DH298" s="82">
        <v>0</v>
      </c>
      <c r="DI298" s="82">
        <v>0</v>
      </c>
      <c r="DJ298" s="82">
        <v>0</v>
      </c>
      <c r="DK298" s="82">
        <v>0</v>
      </c>
      <c r="DL298" s="82">
        <v>0</v>
      </c>
      <c r="DM298" s="82">
        <v>0</v>
      </c>
      <c r="DN298" s="82">
        <v>6.7909978099390456</v>
      </c>
      <c r="DO298" s="82">
        <v>6.8229993522283685</v>
      </c>
      <c r="DP298" s="82">
        <v>0</v>
      </c>
      <c r="DQ298" s="82">
        <v>0</v>
      </c>
      <c r="DR298" s="82">
        <v>0</v>
      </c>
      <c r="DS298" s="82">
        <v>0</v>
      </c>
      <c r="DT298" s="82">
        <v>0</v>
      </c>
      <c r="DU298" s="82">
        <v>0</v>
      </c>
      <c r="DV298" s="82">
        <v>0</v>
      </c>
      <c r="DW298" s="82">
        <v>0</v>
      </c>
      <c r="DX298" s="82">
        <v>0</v>
      </c>
      <c r="DY298" s="82">
        <v>0</v>
      </c>
      <c r="DZ298" s="82">
        <v>7.1199966510988695</v>
      </c>
      <c r="EA298" s="82">
        <v>7.154998723253426</v>
      </c>
      <c r="EB298" s="82">
        <v>0</v>
      </c>
      <c r="EC298" s="82">
        <v>0</v>
      </c>
      <c r="ED298" s="82">
        <v>0</v>
      </c>
      <c r="EE298" s="82">
        <v>0</v>
      </c>
      <c r="EF298" s="82">
        <v>0</v>
      </c>
      <c r="EG298" s="82">
        <v>0</v>
      </c>
      <c r="EH298" s="82">
        <v>0</v>
      </c>
      <c r="EI298" s="82">
        <v>0</v>
      </c>
      <c r="EJ298" s="82">
        <v>0</v>
      </c>
      <c r="EK298" s="82">
        <v>0</v>
      </c>
      <c r="EL298" s="82">
        <v>7.5429949428640413</v>
      </c>
      <c r="EM298" s="82">
        <v>7.607999454613628</v>
      </c>
      <c r="EN298" s="82">
        <v>0</v>
      </c>
      <c r="EO298" s="82">
        <v>0</v>
      </c>
      <c r="EP298" s="82">
        <v>0</v>
      </c>
      <c r="EQ298" s="82">
        <v>0</v>
      </c>
      <c r="ER298" s="82">
        <v>0</v>
      </c>
      <c r="ES298" s="82">
        <v>0</v>
      </c>
      <c r="ET298" s="82">
        <v>0</v>
      </c>
      <c r="EU298" s="82">
        <v>0</v>
      </c>
      <c r="EV298" s="82">
        <v>0</v>
      </c>
      <c r="EW298" s="82">
        <v>0</v>
      </c>
      <c r="EX298" s="82">
        <v>7.9830039765465335</v>
      </c>
      <c r="EY298" s="82">
        <v>0</v>
      </c>
      <c r="EZ298" s="82">
        <v>0</v>
      </c>
      <c r="FA298" s="82">
        <v>0</v>
      </c>
      <c r="FB298" s="82">
        <v>0</v>
      </c>
      <c r="FC298" s="82">
        <v>0</v>
      </c>
      <c r="FD298" s="82">
        <v>0</v>
      </c>
      <c r="FE298" s="82">
        <v>0</v>
      </c>
      <c r="FF298" s="82">
        <v>0</v>
      </c>
      <c r="FG298" s="82">
        <v>0</v>
      </c>
      <c r="FH298" s="82">
        <v>0</v>
      </c>
      <c r="FI298" s="82">
        <v>0</v>
      </c>
      <c r="FJ298" s="82">
        <v>0</v>
      </c>
      <c r="FK298" s="82">
        <v>0</v>
      </c>
      <c r="FL298" s="82">
        <v>0</v>
      </c>
      <c r="FM298" s="82">
        <v>0</v>
      </c>
      <c r="FN298" s="82">
        <v>0</v>
      </c>
      <c r="FO298" s="82">
        <v>0</v>
      </c>
      <c r="FP298" s="82">
        <v>0</v>
      </c>
      <c r="FQ298" s="82">
        <v>0</v>
      </c>
      <c r="FR298" s="82">
        <v>0</v>
      </c>
      <c r="FS298" s="82">
        <v>0</v>
      </c>
      <c r="FT298" s="82">
        <v>0</v>
      </c>
      <c r="FU298" s="82">
        <v>0</v>
      </c>
      <c r="FV298" s="82">
        <v>8.6249996281455168</v>
      </c>
      <c r="FW298" s="82">
        <v>8.6729949495317928</v>
      </c>
      <c r="FX298" s="82">
        <v>0</v>
      </c>
      <c r="FY298" s="82">
        <v>0</v>
      </c>
      <c r="FZ298" s="82">
        <v>0</v>
      </c>
      <c r="GA298" s="82">
        <v>0</v>
      </c>
    </row>
    <row r="299" spans="2:183">
      <c r="B299" s="96" t="s">
        <v>10</v>
      </c>
      <c r="C299" s="166" t="s">
        <v>38</v>
      </c>
      <c r="D299" s="173">
        <v>0</v>
      </c>
      <c r="E299" s="174">
        <v>0</v>
      </c>
      <c r="F299" s="174">
        <v>0</v>
      </c>
      <c r="G299" s="174">
        <v>0</v>
      </c>
      <c r="H299" s="174">
        <v>0</v>
      </c>
      <c r="I299" s="174">
        <v>0</v>
      </c>
      <c r="J299" s="174">
        <v>4981.5</v>
      </c>
      <c r="K299" s="174">
        <v>0</v>
      </c>
      <c r="L299" s="174">
        <v>0</v>
      </c>
      <c r="M299" s="174">
        <v>0</v>
      </c>
      <c r="N299" s="174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174">
        <v>0</v>
      </c>
      <c r="V299" s="174">
        <v>0</v>
      </c>
      <c r="W299" s="174">
        <v>0</v>
      </c>
      <c r="X299" s="174">
        <v>0</v>
      </c>
      <c r="Y299" s="174">
        <v>0</v>
      </c>
      <c r="Z299" s="174">
        <v>0</v>
      </c>
      <c r="AA299" s="174">
        <v>0</v>
      </c>
      <c r="AB299" s="174">
        <v>0</v>
      </c>
      <c r="AC299" s="174">
        <v>0</v>
      </c>
      <c r="AD299" s="174">
        <v>0</v>
      </c>
      <c r="AE299" s="174">
        <v>0</v>
      </c>
      <c r="AF299" s="174">
        <v>0</v>
      </c>
      <c r="AG299" s="174">
        <v>0</v>
      </c>
      <c r="AH299" s="174">
        <v>0</v>
      </c>
      <c r="AI299" s="174">
        <v>0</v>
      </c>
      <c r="AJ299" s="174">
        <v>0</v>
      </c>
      <c r="AK299" s="174">
        <v>0</v>
      </c>
      <c r="AL299" s="174">
        <v>0</v>
      </c>
      <c r="AM299" s="174">
        <v>0</v>
      </c>
      <c r="AN299" s="174">
        <v>0</v>
      </c>
      <c r="AO299" s="174">
        <v>0</v>
      </c>
      <c r="AP299" s="174">
        <v>0</v>
      </c>
      <c r="AQ299" s="174">
        <v>0</v>
      </c>
      <c r="AR299" s="174">
        <v>0</v>
      </c>
      <c r="AS299" s="174">
        <v>0</v>
      </c>
      <c r="AT299" s="174">
        <v>0</v>
      </c>
      <c r="AU299" s="174">
        <v>0</v>
      </c>
      <c r="AV299" s="174">
        <v>0</v>
      </c>
      <c r="AW299" s="174">
        <v>0</v>
      </c>
      <c r="AX299" s="174">
        <v>0</v>
      </c>
      <c r="AY299" s="174">
        <v>0</v>
      </c>
      <c r="AZ299" s="174">
        <v>0</v>
      </c>
      <c r="BA299" s="174">
        <v>0</v>
      </c>
      <c r="BB299" s="174">
        <v>0</v>
      </c>
      <c r="BC299" s="174">
        <v>0</v>
      </c>
      <c r="BD299" s="174">
        <v>0</v>
      </c>
      <c r="BE299" s="174">
        <v>0</v>
      </c>
      <c r="BF299" s="174">
        <v>0</v>
      </c>
      <c r="BG299" s="174">
        <v>0</v>
      </c>
      <c r="BH299" s="174">
        <v>0</v>
      </c>
      <c r="BI299" s="174">
        <v>0</v>
      </c>
      <c r="BJ299" s="174">
        <v>0</v>
      </c>
      <c r="BK299" s="174">
        <v>0</v>
      </c>
      <c r="BL299" s="174">
        <v>0</v>
      </c>
      <c r="BM299" s="174">
        <v>0</v>
      </c>
      <c r="BN299" s="174">
        <v>0</v>
      </c>
      <c r="BO299" s="174">
        <v>0</v>
      </c>
      <c r="BP299" s="174">
        <v>0</v>
      </c>
      <c r="BQ299" s="174">
        <v>0</v>
      </c>
      <c r="BR299" s="174">
        <v>0</v>
      </c>
      <c r="BS299" s="174">
        <v>0</v>
      </c>
      <c r="BT299" s="174">
        <v>0</v>
      </c>
      <c r="BU299" s="174">
        <v>0</v>
      </c>
      <c r="BV299" s="174">
        <v>0</v>
      </c>
      <c r="BW299" s="174">
        <v>0</v>
      </c>
      <c r="BX299" s="174">
        <v>0</v>
      </c>
      <c r="BY299" s="174">
        <v>0</v>
      </c>
      <c r="BZ299" s="174">
        <v>0</v>
      </c>
      <c r="CA299" s="174">
        <v>0</v>
      </c>
      <c r="CB299" s="174">
        <v>0</v>
      </c>
      <c r="CC299" s="174">
        <v>0</v>
      </c>
      <c r="CD299" s="174">
        <v>0</v>
      </c>
      <c r="CE299" s="174">
        <v>0</v>
      </c>
      <c r="CF299" s="174">
        <v>0</v>
      </c>
      <c r="CG299" s="174">
        <v>0</v>
      </c>
      <c r="CH299" s="174">
        <v>0</v>
      </c>
      <c r="CI299" s="174">
        <v>0</v>
      </c>
      <c r="CJ299" s="174">
        <v>0</v>
      </c>
      <c r="CK299" s="174">
        <v>0</v>
      </c>
      <c r="CL299" s="174">
        <v>0</v>
      </c>
      <c r="CM299" s="174">
        <v>0</v>
      </c>
      <c r="CN299" s="174">
        <v>0</v>
      </c>
      <c r="CO299" s="174">
        <v>0</v>
      </c>
      <c r="CP299" s="174">
        <v>0</v>
      </c>
      <c r="CQ299" s="174">
        <v>0</v>
      </c>
      <c r="CR299" s="174">
        <v>0</v>
      </c>
      <c r="CS299" s="174">
        <v>0</v>
      </c>
      <c r="CT299" s="174">
        <v>0</v>
      </c>
      <c r="CU299" s="174">
        <v>0</v>
      </c>
      <c r="CV299" s="174">
        <v>0</v>
      </c>
      <c r="CW299" s="174">
        <v>0</v>
      </c>
      <c r="CX299" s="174">
        <v>0</v>
      </c>
      <c r="CY299" s="174">
        <v>0</v>
      </c>
      <c r="CZ299" s="174">
        <v>0</v>
      </c>
      <c r="DA299" s="174">
        <v>0</v>
      </c>
      <c r="DB299" s="174">
        <v>0</v>
      </c>
      <c r="DC299" s="174">
        <v>0</v>
      </c>
      <c r="DD299" s="174">
        <v>0</v>
      </c>
      <c r="DE299" s="174">
        <v>0</v>
      </c>
      <c r="DF299" s="174">
        <v>0</v>
      </c>
      <c r="DG299" s="174">
        <v>0</v>
      </c>
      <c r="DH299" s="174">
        <v>0</v>
      </c>
      <c r="DI299" s="174">
        <v>0</v>
      </c>
      <c r="DJ299" s="174">
        <v>0</v>
      </c>
      <c r="DK299" s="174">
        <v>0</v>
      </c>
      <c r="DL299" s="174">
        <v>0</v>
      </c>
      <c r="DM299" s="174">
        <v>0</v>
      </c>
      <c r="DN299" s="174">
        <v>0</v>
      </c>
      <c r="DO299" s="174">
        <v>0</v>
      </c>
      <c r="DP299" s="174">
        <v>0</v>
      </c>
      <c r="DQ299" s="174">
        <v>0</v>
      </c>
      <c r="DR299" s="174">
        <v>0</v>
      </c>
      <c r="DS299" s="174">
        <v>0</v>
      </c>
      <c r="DT299" s="174">
        <v>0</v>
      </c>
      <c r="DU299" s="174">
        <v>0</v>
      </c>
      <c r="DV299" s="174">
        <v>0</v>
      </c>
      <c r="DW299" s="174">
        <v>0</v>
      </c>
      <c r="DX299" s="174">
        <v>0</v>
      </c>
      <c r="DY299" s="174">
        <v>0</v>
      </c>
      <c r="DZ299" s="174">
        <v>0</v>
      </c>
      <c r="EA299" s="174">
        <v>0</v>
      </c>
      <c r="EB299" s="174">
        <v>0</v>
      </c>
      <c r="EC299" s="174">
        <v>0</v>
      </c>
      <c r="ED299" s="174">
        <v>0</v>
      </c>
      <c r="EE299" s="174">
        <v>0</v>
      </c>
      <c r="EF299" s="174">
        <v>0</v>
      </c>
      <c r="EG299" s="174">
        <v>0</v>
      </c>
      <c r="EH299" s="174">
        <v>0</v>
      </c>
      <c r="EI299" s="174">
        <v>0</v>
      </c>
      <c r="EJ299" s="174">
        <v>0</v>
      </c>
      <c r="EK299" s="174">
        <v>0</v>
      </c>
      <c r="EL299" s="174">
        <v>0</v>
      </c>
      <c r="EM299" s="174">
        <v>0</v>
      </c>
      <c r="EN299" s="174">
        <v>0</v>
      </c>
      <c r="EO299" s="174">
        <v>0</v>
      </c>
      <c r="EP299" s="174">
        <v>0</v>
      </c>
      <c r="EQ299" s="174">
        <v>0</v>
      </c>
      <c r="ER299" s="174">
        <v>0</v>
      </c>
      <c r="ES299" s="174">
        <v>0</v>
      </c>
      <c r="ET299" s="174">
        <v>0</v>
      </c>
      <c r="EU299" s="174">
        <v>0</v>
      </c>
      <c r="EV299" s="174">
        <v>0</v>
      </c>
      <c r="EW299" s="174">
        <v>0</v>
      </c>
      <c r="EX299" s="174">
        <v>0</v>
      </c>
      <c r="EY299" s="174">
        <v>0</v>
      </c>
      <c r="EZ299" s="174">
        <v>0</v>
      </c>
      <c r="FA299" s="174">
        <v>0</v>
      </c>
      <c r="FB299" s="174">
        <v>0</v>
      </c>
      <c r="FC299" s="174">
        <v>0</v>
      </c>
      <c r="FD299" s="174">
        <v>0</v>
      </c>
      <c r="FE299" s="174">
        <v>0</v>
      </c>
      <c r="FF299" s="174">
        <v>0</v>
      </c>
      <c r="FG299" s="174">
        <v>0</v>
      </c>
      <c r="FH299" s="174">
        <v>0</v>
      </c>
      <c r="FI299" s="174">
        <v>0</v>
      </c>
      <c r="FJ299" s="174">
        <v>0</v>
      </c>
      <c r="FK299" s="174">
        <v>0</v>
      </c>
      <c r="FL299" s="174">
        <v>0</v>
      </c>
      <c r="FM299" s="174">
        <v>0</v>
      </c>
      <c r="FN299" s="174">
        <v>0</v>
      </c>
      <c r="FO299" s="174">
        <v>0</v>
      </c>
      <c r="FP299" s="174">
        <v>0</v>
      </c>
      <c r="FQ299" s="174">
        <v>0</v>
      </c>
      <c r="FR299" s="174">
        <v>0</v>
      </c>
      <c r="FS299" s="174">
        <v>0</v>
      </c>
      <c r="FT299" s="174">
        <v>0</v>
      </c>
      <c r="FU299" s="174">
        <v>0</v>
      </c>
      <c r="FV299" s="174">
        <v>0</v>
      </c>
      <c r="FW299" s="174">
        <v>0</v>
      </c>
      <c r="FX299" s="174">
        <v>0</v>
      </c>
      <c r="FY299" s="174">
        <v>0</v>
      </c>
      <c r="FZ299" s="174">
        <v>0</v>
      </c>
      <c r="GA299" s="174">
        <v>0</v>
      </c>
    </row>
    <row r="300" spans="2:183">
      <c r="B300" s="171" t="s">
        <v>10</v>
      </c>
      <c r="C300" s="172" t="s">
        <v>39</v>
      </c>
      <c r="D300" s="81">
        <v>0</v>
      </c>
      <c r="E300" s="82">
        <v>0</v>
      </c>
      <c r="F300" s="82">
        <v>0</v>
      </c>
      <c r="G300" s="82">
        <v>0</v>
      </c>
      <c r="H300" s="82">
        <v>0</v>
      </c>
      <c r="I300" s="82">
        <v>0</v>
      </c>
      <c r="J300" s="82">
        <v>0.5</v>
      </c>
      <c r="K300" s="82">
        <v>0</v>
      </c>
      <c r="L300" s="82">
        <v>0</v>
      </c>
      <c r="M300" s="82">
        <v>0</v>
      </c>
      <c r="N300" s="82">
        <v>0</v>
      </c>
      <c r="O300" s="82">
        <v>0</v>
      </c>
      <c r="P300" s="82">
        <v>0</v>
      </c>
      <c r="Q300" s="82">
        <v>0</v>
      </c>
      <c r="R300" s="82">
        <v>0</v>
      </c>
      <c r="S300" s="82">
        <v>0</v>
      </c>
      <c r="T300" s="82">
        <v>0</v>
      </c>
      <c r="U300" s="82">
        <v>0</v>
      </c>
      <c r="V300" s="82">
        <v>0</v>
      </c>
      <c r="W300" s="82">
        <v>0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0</v>
      </c>
      <c r="AE300" s="82">
        <v>0</v>
      </c>
      <c r="AF300" s="82">
        <v>0</v>
      </c>
      <c r="AG300" s="82">
        <v>0</v>
      </c>
      <c r="AH300" s="82">
        <v>0</v>
      </c>
      <c r="AI300" s="82">
        <v>0</v>
      </c>
      <c r="AJ300" s="82">
        <v>0</v>
      </c>
      <c r="AK300" s="82">
        <v>0</v>
      </c>
      <c r="AL300" s="82">
        <v>0</v>
      </c>
      <c r="AM300" s="82">
        <v>0</v>
      </c>
      <c r="AN300" s="82">
        <v>0</v>
      </c>
      <c r="AO300" s="82">
        <v>0</v>
      </c>
      <c r="AP300" s="82">
        <v>0</v>
      </c>
      <c r="AQ300" s="82">
        <v>0</v>
      </c>
      <c r="AR300" s="82">
        <v>0</v>
      </c>
      <c r="AS300" s="82">
        <v>0</v>
      </c>
      <c r="AT300" s="82">
        <v>0</v>
      </c>
      <c r="AU300" s="82">
        <v>0</v>
      </c>
      <c r="AV300" s="82">
        <v>0</v>
      </c>
      <c r="AW300" s="82">
        <v>0</v>
      </c>
      <c r="AX300" s="82">
        <v>0</v>
      </c>
      <c r="AY300" s="82">
        <v>0</v>
      </c>
      <c r="AZ300" s="82">
        <v>0</v>
      </c>
      <c r="BA300" s="82">
        <v>0</v>
      </c>
      <c r="BB300" s="82">
        <v>0</v>
      </c>
      <c r="BC300" s="82">
        <v>0</v>
      </c>
      <c r="BD300" s="82">
        <v>0</v>
      </c>
      <c r="BE300" s="82">
        <v>0</v>
      </c>
      <c r="BF300" s="82">
        <v>0</v>
      </c>
      <c r="BG300" s="82">
        <v>0</v>
      </c>
      <c r="BH300" s="82">
        <v>0</v>
      </c>
      <c r="BI300" s="82">
        <v>0</v>
      </c>
      <c r="BJ300" s="82">
        <v>0</v>
      </c>
      <c r="BK300" s="82">
        <v>0</v>
      </c>
      <c r="BL300" s="82">
        <v>0</v>
      </c>
      <c r="BM300" s="82">
        <v>0</v>
      </c>
      <c r="BN300" s="82">
        <v>0</v>
      </c>
      <c r="BO300" s="82">
        <v>0</v>
      </c>
      <c r="BP300" s="82">
        <v>0</v>
      </c>
      <c r="BQ300" s="82">
        <v>0</v>
      </c>
      <c r="BR300" s="82">
        <v>0</v>
      </c>
      <c r="BS300" s="82">
        <v>0</v>
      </c>
      <c r="BT300" s="82">
        <v>0</v>
      </c>
      <c r="BU300" s="82">
        <v>0</v>
      </c>
      <c r="BV300" s="82">
        <v>0</v>
      </c>
      <c r="BW300" s="82">
        <v>0</v>
      </c>
      <c r="BX300" s="82">
        <v>0</v>
      </c>
      <c r="BY300" s="82">
        <v>0</v>
      </c>
      <c r="BZ300" s="82">
        <v>0</v>
      </c>
      <c r="CA300" s="82">
        <v>0</v>
      </c>
      <c r="CB300" s="82">
        <v>0</v>
      </c>
      <c r="CC300" s="82">
        <v>0</v>
      </c>
      <c r="CD300" s="82">
        <v>0</v>
      </c>
      <c r="CE300" s="82">
        <v>0</v>
      </c>
      <c r="CF300" s="82">
        <v>0</v>
      </c>
      <c r="CG300" s="82">
        <v>0</v>
      </c>
      <c r="CH300" s="82">
        <v>0</v>
      </c>
      <c r="CI300" s="82">
        <v>0</v>
      </c>
      <c r="CJ300" s="82">
        <v>0</v>
      </c>
      <c r="CK300" s="82">
        <v>0</v>
      </c>
      <c r="CL300" s="82">
        <v>0</v>
      </c>
      <c r="CM300" s="82">
        <v>0</v>
      </c>
      <c r="CN300" s="82">
        <v>0</v>
      </c>
      <c r="CO300" s="82">
        <v>0</v>
      </c>
      <c r="CP300" s="82">
        <v>0</v>
      </c>
      <c r="CQ300" s="82">
        <v>0</v>
      </c>
      <c r="CR300" s="82">
        <v>0</v>
      </c>
      <c r="CS300" s="82">
        <v>0</v>
      </c>
      <c r="CT300" s="82">
        <v>0</v>
      </c>
      <c r="CU300" s="82">
        <v>0</v>
      </c>
      <c r="CV300" s="82">
        <v>0</v>
      </c>
      <c r="CW300" s="82">
        <v>0</v>
      </c>
      <c r="CX300" s="82">
        <v>0</v>
      </c>
      <c r="CY300" s="82">
        <v>0</v>
      </c>
      <c r="CZ300" s="82">
        <v>0</v>
      </c>
      <c r="DA300" s="82">
        <v>0</v>
      </c>
      <c r="DB300" s="82">
        <v>0</v>
      </c>
      <c r="DC300" s="82">
        <v>0</v>
      </c>
      <c r="DD300" s="82">
        <v>0</v>
      </c>
      <c r="DE300" s="82">
        <v>0</v>
      </c>
      <c r="DF300" s="82">
        <v>0</v>
      </c>
      <c r="DG300" s="82">
        <v>0</v>
      </c>
      <c r="DH300" s="82">
        <v>0</v>
      </c>
      <c r="DI300" s="82">
        <v>0</v>
      </c>
      <c r="DJ300" s="82">
        <v>0</v>
      </c>
      <c r="DK300" s="82">
        <v>0</v>
      </c>
      <c r="DL300" s="82">
        <v>0</v>
      </c>
      <c r="DM300" s="82">
        <v>0</v>
      </c>
      <c r="DN300" s="82">
        <v>0</v>
      </c>
      <c r="DO300" s="82">
        <v>0</v>
      </c>
      <c r="DP300" s="82">
        <v>0</v>
      </c>
      <c r="DQ300" s="82">
        <v>0</v>
      </c>
      <c r="DR300" s="82">
        <v>0</v>
      </c>
      <c r="DS300" s="82">
        <v>0</v>
      </c>
      <c r="DT300" s="82">
        <v>0</v>
      </c>
      <c r="DU300" s="82">
        <v>0</v>
      </c>
      <c r="DV300" s="82">
        <v>0</v>
      </c>
      <c r="DW300" s="82">
        <v>0</v>
      </c>
      <c r="DX300" s="82">
        <v>0</v>
      </c>
      <c r="DY300" s="82">
        <v>0</v>
      </c>
      <c r="DZ300" s="82">
        <v>0</v>
      </c>
      <c r="EA300" s="82">
        <v>0</v>
      </c>
      <c r="EB300" s="82">
        <v>0</v>
      </c>
      <c r="EC300" s="82">
        <v>0</v>
      </c>
      <c r="ED300" s="82">
        <v>0</v>
      </c>
      <c r="EE300" s="82">
        <v>0</v>
      </c>
      <c r="EF300" s="82">
        <v>0</v>
      </c>
      <c r="EG300" s="82">
        <v>0</v>
      </c>
      <c r="EH300" s="82">
        <v>0</v>
      </c>
      <c r="EI300" s="82">
        <v>0</v>
      </c>
      <c r="EJ300" s="82">
        <v>0</v>
      </c>
      <c r="EK300" s="82">
        <v>0</v>
      </c>
      <c r="EL300" s="82">
        <v>0</v>
      </c>
      <c r="EM300" s="82">
        <v>0</v>
      </c>
      <c r="EN300" s="82">
        <v>0</v>
      </c>
      <c r="EO300" s="82">
        <v>0</v>
      </c>
      <c r="EP300" s="82">
        <v>0</v>
      </c>
      <c r="EQ300" s="82">
        <v>0</v>
      </c>
      <c r="ER300" s="82">
        <v>0</v>
      </c>
      <c r="ES300" s="82">
        <v>0</v>
      </c>
      <c r="ET300" s="82">
        <v>0</v>
      </c>
      <c r="EU300" s="82">
        <v>0</v>
      </c>
      <c r="EV300" s="82">
        <v>0</v>
      </c>
      <c r="EW300" s="82">
        <v>0</v>
      </c>
      <c r="EX300" s="82">
        <v>0</v>
      </c>
      <c r="EY300" s="82">
        <v>0</v>
      </c>
      <c r="EZ300" s="82">
        <v>0</v>
      </c>
      <c r="FA300" s="82">
        <v>0</v>
      </c>
      <c r="FB300" s="82">
        <v>0</v>
      </c>
      <c r="FC300" s="82">
        <v>0</v>
      </c>
      <c r="FD300" s="82">
        <v>0</v>
      </c>
      <c r="FE300" s="82">
        <v>0</v>
      </c>
      <c r="FF300" s="82">
        <v>0</v>
      </c>
      <c r="FG300" s="82">
        <v>0</v>
      </c>
      <c r="FH300" s="82">
        <v>0</v>
      </c>
      <c r="FI300" s="82">
        <v>0</v>
      </c>
      <c r="FJ300" s="82">
        <v>0</v>
      </c>
      <c r="FK300" s="82">
        <v>0</v>
      </c>
      <c r="FL300" s="82">
        <v>0</v>
      </c>
      <c r="FM300" s="82">
        <v>0</v>
      </c>
      <c r="FN300" s="82">
        <v>0</v>
      </c>
      <c r="FO300" s="82">
        <v>0</v>
      </c>
      <c r="FP300" s="82">
        <v>0</v>
      </c>
      <c r="FQ300" s="82">
        <v>0</v>
      </c>
      <c r="FR300" s="82">
        <v>0</v>
      </c>
      <c r="FS300" s="82">
        <v>0</v>
      </c>
      <c r="FT300" s="82">
        <v>0</v>
      </c>
      <c r="FU300" s="82">
        <v>0</v>
      </c>
      <c r="FV300" s="82">
        <v>0</v>
      </c>
      <c r="FW300" s="82">
        <v>0</v>
      </c>
      <c r="FX300" s="82">
        <v>0</v>
      </c>
      <c r="FY300" s="82">
        <v>0</v>
      </c>
      <c r="FZ300" s="82">
        <v>0</v>
      </c>
      <c r="GA300" s="82">
        <v>0</v>
      </c>
    </row>
    <row r="301" spans="2:183">
      <c r="B301" s="96" t="s">
        <v>10</v>
      </c>
      <c r="C301" s="166" t="s">
        <v>40</v>
      </c>
      <c r="D301" s="175">
        <v>0</v>
      </c>
      <c r="E301" s="176">
        <v>0</v>
      </c>
      <c r="F301" s="176">
        <v>0</v>
      </c>
      <c r="G301" s="176">
        <v>0</v>
      </c>
      <c r="H301" s="176">
        <v>0</v>
      </c>
      <c r="I301" s="176">
        <v>0</v>
      </c>
      <c r="J301" s="176">
        <v>3</v>
      </c>
      <c r="K301" s="176">
        <v>0</v>
      </c>
      <c r="L301" s="176">
        <v>0</v>
      </c>
      <c r="M301" s="176">
        <v>0</v>
      </c>
      <c r="N301" s="176">
        <v>0</v>
      </c>
      <c r="O301" s="176">
        <v>0</v>
      </c>
      <c r="P301" s="176">
        <v>0</v>
      </c>
      <c r="Q301" s="176">
        <v>0</v>
      </c>
      <c r="R301" s="176">
        <v>0</v>
      </c>
      <c r="S301" s="176">
        <v>0</v>
      </c>
      <c r="T301" s="176">
        <v>0</v>
      </c>
      <c r="U301" s="176">
        <v>0</v>
      </c>
      <c r="V301" s="176">
        <v>0</v>
      </c>
      <c r="W301" s="176">
        <v>0</v>
      </c>
      <c r="X301" s="176">
        <v>0</v>
      </c>
      <c r="Y301" s="176">
        <v>0</v>
      </c>
      <c r="Z301" s="176">
        <v>0</v>
      </c>
      <c r="AA301" s="176">
        <v>0</v>
      </c>
      <c r="AB301" s="176">
        <v>0</v>
      </c>
      <c r="AC301" s="176">
        <v>0</v>
      </c>
      <c r="AD301" s="176">
        <v>0</v>
      </c>
      <c r="AE301" s="176">
        <v>0</v>
      </c>
      <c r="AF301" s="176">
        <v>0</v>
      </c>
      <c r="AG301" s="176">
        <v>0</v>
      </c>
      <c r="AH301" s="176">
        <v>0</v>
      </c>
      <c r="AI301" s="176">
        <v>0</v>
      </c>
      <c r="AJ301" s="176">
        <v>0</v>
      </c>
      <c r="AK301" s="176">
        <v>0</v>
      </c>
      <c r="AL301" s="176">
        <v>0</v>
      </c>
      <c r="AM301" s="176">
        <v>0</v>
      </c>
      <c r="AN301" s="176">
        <v>0</v>
      </c>
      <c r="AO301" s="176">
        <v>0</v>
      </c>
      <c r="AP301" s="176">
        <v>0</v>
      </c>
      <c r="AQ301" s="176">
        <v>0</v>
      </c>
      <c r="AR301" s="176">
        <v>0</v>
      </c>
      <c r="AS301" s="176">
        <v>0</v>
      </c>
      <c r="AT301" s="176">
        <v>0</v>
      </c>
      <c r="AU301" s="176">
        <v>0</v>
      </c>
      <c r="AV301" s="176">
        <v>0</v>
      </c>
      <c r="AW301" s="176">
        <v>0</v>
      </c>
      <c r="AX301" s="176">
        <v>0</v>
      </c>
      <c r="AY301" s="176">
        <v>0</v>
      </c>
      <c r="AZ301" s="176">
        <v>0</v>
      </c>
      <c r="BA301" s="176">
        <v>0</v>
      </c>
      <c r="BB301" s="176">
        <v>0</v>
      </c>
      <c r="BC301" s="176">
        <v>0</v>
      </c>
      <c r="BD301" s="176">
        <v>0</v>
      </c>
      <c r="BE301" s="176">
        <v>0</v>
      </c>
      <c r="BF301" s="176">
        <v>0</v>
      </c>
      <c r="BG301" s="176">
        <v>0</v>
      </c>
      <c r="BH301" s="176">
        <v>0</v>
      </c>
      <c r="BI301" s="176">
        <v>0</v>
      </c>
      <c r="BJ301" s="176">
        <v>0</v>
      </c>
      <c r="BK301" s="176">
        <v>0</v>
      </c>
      <c r="BL301" s="176">
        <v>0</v>
      </c>
      <c r="BM301" s="176">
        <v>0</v>
      </c>
      <c r="BN301" s="176">
        <v>0</v>
      </c>
      <c r="BO301" s="176">
        <v>0</v>
      </c>
      <c r="BP301" s="176">
        <v>0</v>
      </c>
      <c r="BQ301" s="176">
        <v>0</v>
      </c>
      <c r="BR301" s="176">
        <v>0</v>
      </c>
      <c r="BS301" s="176">
        <v>0</v>
      </c>
      <c r="BT301" s="176">
        <v>0</v>
      </c>
      <c r="BU301" s="176">
        <v>0</v>
      </c>
      <c r="BV301" s="176">
        <v>0</v>
      </c>
      <c r="BW301" s="176">
        <v>0</v>
      </c>
      <c r="BX301" s="176">
        <v>0</v>
      </c>
      <c r="BY301" s="176">
        <v>0</v>
      </c>
      <c r="BZ301" s="176">
        <v>0</v>
      </c>
      <c r="CA301" s="176">
        <v>0</v>
      </c>
      <c r="CB301" s="176">
        <v>0</v>
      </c>
      <c r="CC301" s="176">
        <v>0</v>
      </c>
      <c r="CD301" s="176">
        <v>0</v>
      </c>
      <c r="CE301" s="176">
        <v>0</v>
      </c>
      <c r="CF301" s="176">
        <v>0</v>
      </c>
      <c r="CG301" s="176">
        <v>0</v>
      </c>
      <c r="CH301" s="176">
        <v>0</v>
      </c>
      <c r="CI301" s="176">
        <v>0</v>
      </c>
      <c r="CJ301" s="176">
        <v>0</v>
      </c>
      <c r="CK301" s="176">
        <v>0</v>
      </c>
      <c r="CL301" s="176">
        <v>0</v>
      </c>
      <c r="CM301" s="176">
        <v>0</v>
      </c>
      <c r="CN301" s="176">
        <v>0</v>
      </c>
      <c r="CO301" s="176">
        <v>0</v>
      </c>
      <c r="CP301" s="176">
        <v>2</v>
      </c>
      <c r="CQ301" s="176">
        <v>2</v>
      </c>
      <c r="CR301" s="176">
        <v>0</v>
      </c>
      <c r="CS301" s="176">
        <v>0</v>
      </c>
      <c r="CT301" s="176">
        <v>0</v>
      </c>
      <c r="CU301" s="176">
        <v>0</v>
      </c>
      <c r="CV301" s="176">
        <v>0</v>
      </c>
      <c r="CW301" s="176">
        <v>0</v>
      </c>
      <c r="CX301" s="176">
        <v>0</v>
      </c>
      <c r="CY301" s="176">
        <v>0</v>
      </c>
      <c r="CZ301" s="176">
        <v>0</v>
      </c>
      <c r="DA301" s="176">
        <v>0</v>
      </c>
      <c r="DB301" s="176">
        <v>6</v>
      </c>
      <c r="DC301" s="176">
        <v>6</v>
      </c>
      <c r="DD301" s="176">
        <v>0</v>
      </c>
      <c r="DE301" s="176">
        <v>0</v>
      </c>
      <c r="DF301" s="176">
        <v>0</v>
      </c>
      <c r="DG301" s="176">
        <v>0</v>
      </c>
      <c r="DH301" s="176">
        <v>0</v>
      </c>
      <c r="DI301" s="176">
        <v>0</v>
      </c>
      <c r="DJ301" s="176">
        <v>0</v>
      </c>
      <c r="DK301" s="176">
        <v>0</v>
      </c>
      <c r="DL301" s="176">
        <v>0</v>
      </c>
      <c r="DM301" s="176">
        <v>0</v>
      </c>
      <c r="DN301" s="176">
        <v>6</v>
      </c>
      <c r="DO301" s="176">
        <v>5</v>
      </c>
      <c r="DP301" s="176">
        <v>0</v>
      </c>
      <c r="DQ301" s="176">
        <v>0</v>
      </c>
      <c r="DR301" s="176">
        <v>0</v>
      </c>
      <c r="DS301" s="176">
        <v>0</v>
      </c>
      <c r="DT301" s="176">
        <v>0</v>
      </c>
      <c r="DU301" s="176">
        <v>0</v>
      </c>
      <c r="DV301" s="176">
        <v>0</v>
      </c>
      <c r="DW301" s="176">
        <v>0</v>
      </c>
      <c r="DX301" s="176">
        <v>0</v>
      </c>
      <c r="DY301" s="176">
        <v>0</v>
      </c>
      <c r="DZ301" s="176">
        <v>6</v>
      </c>
      <c r="EA301" s="176">
        <v>3</v>
      </c>
      <c r="EB301" s="176">
        <v>0</v>
      </c>
      <c r="EC301" s="176">
        <v>0</v>
      </c>
      <c r="ED301" s="176">
        <v>0</v>
      </c>
      <c r="EE301" s="176">
        <v>0</v>
      </c>
      <c r="EF301" s="176">
        <v>0</v>
      </c>
      <c r="EG301" s="176">
        <v>0</v>
      </c>
      <c r="EH301" s="176">
        <v>0</v>
      </c>
      <c r="EI301" s="176">
        <v>0</v>
      </c>
      <c r="EJ301" s="176">
        <v>0</v>
      </c>
      <c r="EK301" s="176">
        <v>0</v>
      </c>
      <c r="EL301" s="176">
        <v>2</v>
      </c>
      <c r="EM301" s="176">
        <v>1</v>
      </c>
      <c r="EN301" s="176">
        <v>0</v>
      </c>
      <c r="EO301" s="176">
        <v>0</v>
      </c>
      <c r="EP301" s="176">
        <v>0</v>
      </c>
      <c r="EQ301" s="176">
        <v>0</v>
      </c>
      <c r="ER301" s="176">
        <v>0</v>
      </c>
      <c r="ES301" s="176">
        <v>0</v>
      </c>
      <c r="ET301" s="176">
        <v>0</v>
      </c>
      <c r="EU301" s="176">
        <v>0</v>
      </c>
      <c r="EV301" s="176">
        <v>0</v>
      </c>
      <c r="EW301" s="176">
        <v>0</v>
      </c>
      <c r="EX301" s="176">
        <v>1</v>
      </c>
      <c r="EY301" s="176">
        <v>0</v>
      </c>
      <c r="EZ301" s="176">
        <v>0</v>
      </c>
      <c r="FA301" s="176">
        <v>0</v>
      </c>
      <c r="FB301" s="176">
        <v>0</v>
      </c>
      <c r="FC301" s="176">
        <v>0</v>
      </c>
      <c r="FD301" s="176">
        <v>0</v>
      </c>
      <c r="FE301" s="176">
        <v>0</v>
      </c>
      <c r="FF301" s="176">
        <v>0</v>
      </c>
      <c r="FG301" s="176">
        <v>0</v>
      </c>
      <c r="FH301" s="176">
        <v>0</v>
      </c>
      <c r="FI301" s="176">
        <v>0</v>
      </c>
      <c r="FJ301" s="176">
        <v>0</v>
      </c>
      <c r="FK301" s="176">
        <v>0</v>
      </c>
      <c r="FL301" s="176">
        <v>0</v>
      </c>
      <c r="FM301" s="176">
        <v>0</v>
      </c>
      <c r="FN301" s="176">
        <v>0</v>
      </c>
      <c r="FO301" s="176">
        <v>0</v>
      </c>
      <c r="FP301" s="176">
        <v>0</v>
      </c>
      <c r="FQ301" s="176">
        <v>0</v>
      </c>
      <c r="FR301" s="176">
        <v>0</v>
      </c>
      <c r="FS301" s="176">
        <v>0</v>
      </c>
      <c r="FT301" s="176">
        <v>0</v>
      </c>
      <c r="FU301" s="176">
        <v>0</v>
      </c>
      <c r="FV301" s="176">
        <v>1</v>
      </c>
      <c r="FW301" s="176">
        <v>1</v>
      </c>
      <c r="FX301" s="176">
        <v>0</v>
      </c>
      <c r="FY301" s="176">
        <v>0</v>
      </c>
      <c r="FZ301" s="176">
        <v>0</v>
      </c>
      <c r="GA301" s="176">
        <v>0</v>
      </c>
    </row>
    <row r="302" spans="2:183">
      <c r="B302" s="96" t="s">
        <v>10</v>
      </c>
      <c r="C302" s="166" t="s">
        <v>41</v>
      </c>
      <c r="D302" s="175">
        <v>0</v>
      </c>
      <c r="E302" s="176">
        <v>0</v>
      </c>
      <c r="F302" s="176">
        <v>0</v>
      </c>
      <c r="G302" s="176">
        <v>0</v>
      </c>
      <c r="H302" s="176">
        <v>0</v>
      </c>
      <c r="I302" s="176">
        <v>0</v>
      </c>
      <c r="J302" s="176">
        <v>250</v>
      </c>
      <c r="K302" s="176">
        <v>0</v>
      </c>
      <c r="L302" s="176">
        <v>0</v>
      </c>
      <c r="M302" s="176">
        <v>0</v>
      </c>
      <c r="N302" s="176">
        <v>0</v>
      </c>
      <c r="O302" s="176">
        <v>0</v>
      </c>
      <c r="P302" s="176">
        <v>0</v>
      </c>
      <c r="Q302" s="176">
        <v>0</v>
      </c>
      <c r="R302" s="176">
        <v>0</v>
      </c>
      <c r="S302" s="176">
        <v>0</v>
      </c>
      <c r="T302" s="176">
        <v>0</v>
      </c>
      <c r="U302" s="176">
        <v>0</v>
      </c>
      <c r="V302" s="176">
        <v>0</v>
      </c>
      <c r="W302" s="176">
        <v>0</v>
      </c>
      <c r="X302" s="176">
        <v>0</v>
      </c>
      <c r="Y302" s="176">
        <v>0</v>
      </c>
      <c r="Z302" s="176">
        <v>0</v>
      </c>
      <c r="AA302" s="176">
        <v>0</v>
      </c>
      <c r="AB302" s="176">
        <v>0</v>
      </c>
      <c r="AC302" s="176">
        <v>0</v>
      </c>
      <c r="AD302" s="176">
        <v>0</v>
      </c>
      <c r="AE302" s="176">
        <v>0</v>
      </c>
      <c r="AF302" s="176">
        <v>0</v>
      </c>
      <c r="AG302" s="176">
        <v>0</v>
      </c>
      <c r="AH302" s="176">
        <v>0</v>
      </c>
      <c r="AI302" s="176">
        <v>0</v>
      </c>
      <c r="AJ302" s="176">
        <v>0</v>
      </c>
      <c r="AK302" s="176">
        <v>0</v>
      </c>
      <c r="AL302" s="176">
        <v>0</v>
      </c>
      <c r="AM302" s="176">
        <v>0</v>
      </c>
      <c r="AN302" s="176">
        <v>0</v>
      </c>
      <c r="AO302" s="176">
        <v>0</v>
      </c>
      <c r="AP302" s="176">
        <v>0</v>
      </c>
      <c r="AQ302" s="176">
        <v>0</v>
      </c>
      <c r="AR302" s="176">
        <v>0</v>
      </c>
      <c r="AS302" s="176">
        <v>0</v>
      </c>
      <c r="AT302" s="176">
        <v>0</v>
      </c>
      <c r="AU302" s="176">
        <v>0</v>
      </c>
      <c r="AV302" s="176">
        <v>0</v>
      </c>
      <c r="AW302" s="176">
        <v>0</v>
      </c>
      <c r="AX302" s="176">
        <v>0</v>
      </c>
      <c r="AY302" s="176">
        <v>0</v>
      </c>
      <c r="AZ302" s="176">
        <v>0</v>
      </c>
      <c r="BA302" s="176">
        <v>0</v>
      </c>
      <c r="BB302" s="176">
        <v>0</v>
      </c>
      <c r="BC302" s="176">
        <v>0</v>
      </c>
      <c r="BD302" s="176">
        <v>0</v>
      </c>
      <c r="BE302" s="176">
        <v>0</v>
      </c>
      <c r="BF302" s="176">
        <v>0</v>
      </c>
      <c r="BG302" s="176">
        <v>0</v>
      </c>
      <c r="BH302" s="176">
        <v>0</v>
      </c>
      <c r="BI302" s="176">
        <v>0</v>
      </c>
      <c r="BJ302" s="176">
        <v>0</v>
      </c>
      <c r="BK302" s="176">
        <v>0</v>
      </c>
      <c r="BL302" s="176">
        <v>0</v>
      </c>
      <c r="BM302" s="176">
        <v>0</v>
      </c>
      <c r="BN302" s="176">
        <v>0</v>
      </c>
      <c r="BO302" s="176">
        <v>0</v>
      </c>
      <c r="BP302" s="176">
        <v>0</v>
      </c>
      <c r="BQ302" s="176">
        <v>0</v>
      </c>
      <c r="BR302" s="176">
        <v>0</v>
      </c>
      <c r="BS302" s="176">
        <v>0</v>
      </c>
      <c r="BT302" s="176">
        <v>0</v>
      </c>
      <c r="BU302" s="176">
        <v>0</v>
      </c>
      <c r="BV302" s="176">
        <v>0</v>
      </c>
      <c r="BW302" s="176">
        <v>0</v>
      </c>
      <c r="BX302" s="176">
        <v>0</v>
      </c>
      <c r="BY302" s="176">
        <v>0</v>
      </c>
      <c r="BZ302" s="176">
        <v>0</v>
      </c>
      <c r="CA302" s="176">
        <v>0</v>
      </c>
      <c r="CB302" s="176">
        <v>0</v>
      </c>
      <c r="CC302" s="176">
        <v>0</v>
      </c>
      <c r="CD302" s="176">
        <v>0</v>
      </c>
      <c r="CE302" s="176">
        <v>0</v>
      </c>
      <c r="CF302" s="176">
        <v>0</v>
      </c>
      <c r="CG302" s="176">
        <v>0</v>
      </c>
      <c r="CH302" s="176">
        <v>0</v>
      </c>
      <c r="CI302" s="176">
        <v>0</v>
      </c>
      <c r="CJ302" s="176">
        <v>0</v>
      </c>
      <c r="CK302" s="176">
        <v>0</v>
      </c>
      <c r="CL302" s="176">
        <v>0</v>
      </c>
      <c r="CM302" s="176">
        <v>0</v>
      </c>
      <c r="CN302" s="176">
        <v>0</v>
      </c>
      <c r="CO302" s="176">
        <v>0</v>
      </c>
      <c r="CP302" s="176">
        <v>41</v>
      </c>
      <c r="CQ302" s="176">
        <v>25</v>
      </c>
      <c r="CR302" s="176">
        <v>0</v>
      </c>
      <c r="CS302" s="176">
        <v>0</v>
      </c>
      <c r="CT302" s="176">
        <v>0</v>
      </c>
      <c r="CU302" s="176">
        <v>0</v>
      </c>
      <c r="CV302" s="176">
        <v>0</v>
      </c>
      <c r="CW302" s="176">
        <v>0</v>
      </c>
      <c r="CX302" s="176">
        <v>0</v>
      </c>
      <c r="CY302" s="176">
        <v>0</v>
      </c>
      <c r="CZ302" s="176">
        <v>0</v>
      </c>
      <c r="DA302" s="176">
        <v>0</v>
      </c>
      <c r="DB302" s="176">
        <v>309</v>
      </c>
      <c r="DC302" s="176">
        <v>373</v>
      </c>
      <c r="DD302" s="176">
        <v>0</v>
      </c>
      <c r="DE302" s="176">
        <v>0</v>
      </c>
      <c r="DF302" s="176">
        <v>0</v>
      </c>
      <c r="DG302" s="176">
        <v>0</v>
      </c>
      <c r="DH302" s="176">
        <v>0</v>
      </c>
      <c r="DI302" s="176">
        <v>0</v>
      </c>
      <c r="DJ302" s="176">
        <v>0</v>
      </c>
      <c r="DK302" s="176">
        <v>0</v>
      </c>
      <c r="DL302" s="176">
        <v>0</v>
      </c>
      <c r="DM302" s="176">
        <v>0</v>
      </c>
      <c r="DN302" s="176">
        <v>273</v>
      </c>
      <c r="DO302" s="176">
        <v>272</v>
      </c>
      <c r="DP302" s="176">
        <v>0</v>
      </c>
      <c r="DQ302" s="176">
        <v>0</v>
      </c>
      <c r="DR302" s="176">
        <v>0</v>
      </c>
      <c r="DS302" s="176">
        <v>0</v>
      </c>
      <c r="DT302" s="176">
        <v>0</v>
      </c>
      <c r="DU302" s="176">
        <v>0</v>
      </c>
      <c r="DV302" s="176">
        <v>0</v>
      </c>
      <c r="DW302" s="176">
        <v>0</v>
      </c>
      <c r="DX302" s="176">
        <v>0</v>
      </c>
      <c r="DY302" s="176">
        <v>0</v>
      </c>
      <c r="DZ302" s="176">
        <v>276</v>
      </c>
      <c r="EA302" s="176">
        <v>63</v>
      </c>
      <c r="EB302" s="176">
        <v>0</v>
      </c>
      <c r="EC302" s="176">
        <v>0</v>
      </c>
      <c r="ED302" s="176">
        <v>0</v>
      </c>
      <c r="EE302" s="176">
        <v>0</v>
      </c>
      <c r="EF302" s="176">
        <v>0</v>
      </c>
      <c r="EG302" s="176">
        <v>0</v>
      </c>
      <c r="EH302" s="176">
        <v>0</v>
      </c>
      <c r="EI302" s="176">
        <v>0</v>
      </c>
      <c r="EJ302" s="176">
        <v>0</v>
      </c>
      <c r="EK302" s="176">
        <v>0</v>
      </c>
      <c r="EL302" s="176">
        <v>37</v>
      </c>
      <c r="EM302" s="176">
        <v>12</v>
      </c>
      <c r="EN302" s="176">
        <v>0</v>
      </c>
      <c r="EO302" s="176">
        <v>0</v>
      </c>
      <c r="EP302" s="176">
        <v>0</v>
      </c>
      <c r="EQ302" s="176">
        <v>0</v>
      </c>
      <c r="ER302" s="176">
        <v>0</v>
      </c>
      <c r="ES302" s="176">
        <v>0</v>
      </c>
      <c r="ET302" s="176">
        <v>0</v>
      </c>
      <c r="EU302" s="176">
        <v>0</v>
      </c>
      <c r="EV302" s="176">
        <v>0</v>
      </c>
      <c r="EW302" s="176">
        <v>0</v>
      </c>
      <c r="EX302" s="176">
        <v>17</v>
      </c>
      <c r="EY302" s="176">
        <v>0</v>
      </c>
      <c r="EZ302" s="176">
        <v>0</v>
      </c>
      <c r="FA302" s="176">
        <v>0</v>
      </c>
      <c r="FB302" s="176">
        <v>0</v>
      </c>
      <c r="FC302" s="176">
        <v>0</v>
      </c>
      <c r="FD302" s="176">
        <v>0</v>
      </c>
      <c r="FE302" s="176">
        <v>0</v>
      </c>
      <c r="FF302" s="176">
        <v>0</v>
      </c>
      <c r="FG302" s="176">
        <v>0</v>
      </c>
      <c r="FH302" s="176">
        <v>0</v>
      </c>
      <c r="FI302" s="176">
        <v>0</v>
      </c>
      <c r="FJ302" s="176">
        <v>0</v>
      </c>
      <c r="FK302" s="176">
        <v>0</v>
      </c>
      <c r="FL302" s="176">
        <v>0</v>
      </c>
      <c r="FM302" s="176">
        <v>0</v>
      </c>
      <c r="FN302" s="176">
        <v>0</v>
      </c>
      <c r="FO302" s="176">
        <v>0</v>
      </c>
      <c r="FP302" s="176">
        <v>0</v>
      </c>
      <c r="FQ302" s="176">
        <v>0</v>
      </c>
      <c r="FR302" s="176">
        <v>0</v>
      </c>
      <c r="FS302" s="176">
        <v>0</v>
      </c>
      <c r="FT302" s="176">
        <v>0</v>
      </c>
      <c r="FU302" s="176">
        <v>0</v>
      </c>
      <c r="FV302" s="176">
        <v>11</v>
      </c>
      <c r="FW302" s="176">
        <v>14</v>
      </c>
      <c r="FX302" s="176">
        <v>0</v>
      </c>
      <c r="FY302" s="176">
        <v>0</v>
      </c>
      <c r="FZ302" s="176">
        <v>0</v>
      </c>
      <c r="GA302" s="176">
        <v>0</v>
      </c>
    </row>
    <row r="303" spans="2:183">
      <c r="B303" s="96" t="s">
        <v>10</v>
      </c>
      <c r="C303" s="166" t="s">
        <v>271</v>
      </c>
      <c r="D303" s="88">
        <v>0</v>
      </c>
      <c r="E303" s="89">
        <v>0</v>
      </c>
      <c r="F303" s="89">
        <v>0</v>
      </c>
      <c r="G303" s="89">
        <v>0</v>
      </c>
      <c r="H303" s="89">
        <v>0</v>
      </c>
      <c r="I303" s="89">
        <v>0</v>
      </c>
      <c r="J303" s="89">
        <v>3528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89">
        <v>0</v>
      </c>
      <c r="AI303" s="89">
        <v>0</v>
      </c>
      <c r="AJ303" s="89">
        <v>0</v>
      </c>
      <c r="AK303" s="89">
        <v>0</v>
      </c>
      <c r="AL303" s="89">
        <v>0</v>
      </c>
      <c r="AM303" s="89">
        <v>0</v>
      </c>
      <c r="AN303" s="89">
        <v>0</v>
      </c>
      <c r="AO303" s="89">
        <v>0</v>
      </c>
      <c r="AP303" s="89">
        <v>0</v>
      </c>
      <c r="AQ303" s="89">
        <v>0</v>
      </c>
      <c r="AR303" s="89">
        <v>0</v>
      </c>
      <c r="AS303" s="89">
        <v>0</v>
      </c>
      <c r="AT303" s="89">
        <v>0</v>
      </c>
      <c r="AU303" s="89">
        <v>0</v>
      </c>
      <c r="AV303" s="89">
        <v>0</v>
      </c>
      <c r="AW303" s="89">
        <v>0</v>
      </c>
      <c r="AX303" s="89">
        <v>0</v>
      </c>
      <c r="AY303" s="89">
        <v>0</v>
      </c>
      <c r="AZ303" s="89">
        <v>0</v>
      </c>
      <c r="BA303" s="89">
        <v>0</v>
      </c>
      <c r="BB303" s="89">
        <v>0</v>
      </c>
      <c r="BC303" s="89">
        <v>0</v>
      </c>
      <c r="BD303" s="89">
        <v>0</v>
      </c>
      <c r="BE303" s="89">
        <v>0</v>
      </c>
      <c r="BF303" s="89">
        <v>0</v>
      </c>
      <c r="BG303" s="89">
        <v>0</v>
      </c>
      <c r="BH303" s="89">
        <v>0</v>
      </c>
      <c r="BI303" s="89">
        <v>0</v>
      </c>
      <c r="BJ303" s="89">
        <v>0</v>
      </c>
      <c r="BK303" s="89">
        <v>0</v>
      </c>
      <c r="BL303" s="89">
        <v>0</v>
      </c>
      <c r="BM303" s="89">
        <v>0</v>
      </c>
      <c r="BN303" s="89">
        <v>0</v>
      </c>
      <c r="BO303" s="89">
        <v>0</v>
      </c>
      <c r="BP303" s="89">
        <v>0</v>
      </c>
      <c r="BQ303" s="89">
        <v>0</v>
      </c>
      <c r="BR303" s="89">
        <v>0</v>
      </c>
      <c r="BS303" s="89">
        <v>0</v>
      </c>
      <c r="BT303" s="89">
        <v>0</v>
      </c>
      <c r="BU303" s="89">
        <v>0</v>
      </c>
      <c r="BV303" s="89">
        <v>0</v>
      </c>
      <c r="BW303" s="89">
        <v>0</v>
      </c>
      <c r="BX303" s="89">
        <v>0</v>
      </c>
      <c r="BY303" s="89">
        <v>0</v>
      </c>
      <c r="BZ303" s="89">
        <v>0</v>
      </c>
      <c r="CA303" s="89">
        <v>0</v>
      </c>
      <c r="CB303" s="89">
        <v>0</v>
      </c>
      <c r="CC303" s="89">
        <v>0</v>
      </c>
      <c r="CD303" s="89">
        <v>0</v>
      </c>
      <c r="CE303" s="89">
        <v>0</v>
      </c>
      <c r="CF303" s="89">
        <v>0</v>
      </c>
      <c r="CG303" s="89">
        <v>0</v>
      </c>
      <c r="CH303" s="89">
        <v>0</v>
      </c>
      <c r="CI303" s="89">
        <v>0</v>
      </c>
      <c r="CJ303" s="89">
        <v>0</v>
      </c>
      <c r="CK303" s="89">
        <v>0</v>
      </c>
      <c r="CL303" s="89">
        <v>0</v>
      </c>
      <c r="CM303" s="89">
        <v>0</v>
      </c>
      <c r="CN303" s="89">
        <v>0</v>
      </c>
      <c r="CO303" s="89">
        <v>0</v>
      </c>
      <c r="CP303" s="89">
        <v>2352</v>
      </c>
      <c r="CQ303" s="89">
        <v>2352</v>
      </c>
      <c r="CR303" s="89">
        <v>0</v>
      </c>
      <c r="CS303" s="89">
        <v>0</v>
      </c>
      <c r="CT303" s="89">
        <v>0</v>
      </c>
      <c r="CU303" s="89">
        <v>0</v>
      </c>
      <c r="CV303" s="89">
        <v>0</v>
      </c>
      <c r="CW303" s="89">
        <v>0</v>
      </c>
      <c r="CX303" s="89">
        <v>0</v>
      </c>
      <c r="CY303" s="89">
        <v>0</v>
      </c>
      <c r="CZ303" s="89">
        <v>0</v>
      </c>
      <c r="DA303" s="89">
        <v>0</v>
      </c>
      <c r="DB303" s="89">
        <v>7056</v>
      </c>
      <c r="DC303" s="89">
        <v>7056</v>
      </c>
      <c r="DD303" s="89">
        <v>0</v>
      </c>
      <c r="DE303" s="89">
        <v>0</v>
      </c>
      <c r="DF303" s="89">
        <v>0</v>
      </c>
      <c r="DG303" s="89">
        <v>0</v>
      </c>
      <c r="DH303" s="89">
        <v>0</v>
      </c>
      <c r="DI303" s="89">
        <v>0</v>
      </c>
      <c r="DJ303" s="89">
        <v>0</v>
      </c>
      <c r="DK303" s="89">
        <v>0</v>
      </c>
      <c r="DL303" s="89">
        <v>0</v>
      </c>
      <c r="DM303" s="89">
        <v>0</v>
      </c>
      <c r="DN303" s="89">
        <v>7056</v>
      </c>
      <c r="DO303" s="89">
        <v>5880</v>
      </c>
      <c r="DP303" s="89">
        <v>0</v>
      </c>
      <c r="DQ303" s="89">
        <v>0</v>
      </c>
      <c r="DR303" s="89">
        <v>0</v>
      </c>
      <c r="DS303" s="89">
        <v>0</v>
      </c>
      <c r="DT303" s="89">
        <v>0</v>
      </c>
      <c r="DU303" s="89">
        <v>0</v>
      </c>
      <c r="DV303" s="89">
        <v>0</v>
      </c>
      <c r="DW303" s="89">
        <v>0</v>
      </c>
      <c r="DX303" s="89">
        <v>0</v>
      </c>
      <c r="DY303" s="89">
        <v>0</v>
      </c>
      <c r="DZ303" s="89">
        <v>7056</v>
      </c>
      <c r="EA303" s="89">
        <v>3528</v>
      </c>
      <c r="EB303" s="89">
        <v>0</v>
      </c>
      <c r="EC303" s="89">
        <v>0</v>
      </c>
      <c r="ED303" s="89">
        <v>0</v>
      </c>
      <c r="EE303" s="89">
        <v>0</v>
      </c>
      <c r="EF303" s="89">
        <v>0</v>
      </c>
      <c r="EG303" s="89">
        <v>0</v>
      </c>
      <c r="EH303" s="89">
        <v>0</v>
      </c>
      <c r="EI303" s="89">
        <v>0</v>
      </c>
      <c r="EJ303" s="89">
        <v>0</v>
      </c>
      <c r="EK303" s="89">
        <v>0</v>
      </c>
      <c r="EL303" s="89">
        <v>2352</v>
      </c>
      <c r="EM303" s="89">
        <v>1176</v>
      </c>
      <c r="EN303" s="89">
        <v>0</v>
      </c>
      <c r="EO303" s="89">
        <v>0</v>
      </c>
      <c r="EP303" s="89">
        <v>0</v>
      </c>
      <c r="EQ303" s="89">
        <v>0</v>
      </c>
      <c r="ER303" s="89">
        <v>0</v>
      </c>
      <c r="ES303" s="89">
        <v>0</v>
      </c>
      <c r="ET303" s="89">
        <v>0</v>
      </c>
      <c r="EU303" s="89">
        <v>0</v>
      </c>
      <c r="EV303" s="89">
        <v>0</v>
      </c>
      <c r="EW303" s="89">
        <v>0</v>
      </c>
      <c r="EX303" s="89">
        <v>1176</v>
      </c>
      <c r="EY303" s="89">
        <v>0</v>
      </c>
      <c r="EZ303" s="89">
        <v>0</v>
      </c>
      <c r="FA303" s="89">
        <v>0</v>
      </c>
      <c r="FB303" s="89">
        <v>0</v>
      </c>
      <c r="FC303" s="89">
        <v>0</v>
      </c>
      <c r="FD303" s="89">
        <v>0</v>
      </c>
      <c r="FE303" s="89">
        <v>0</v>
      </c>
      <c r="FF303" s="89">
        <v>0</v>
      </c>
      <c r="FG303" s="89">
        <v>0</v>
      </c>
      <c r="FH303" s="89">
        <v>0</v>
      </c>
      <c r="FI303" s="89">
        <v>0</v>
      </c>
      <c r="FJ303" s="89">
        <v>0</v>
      </c>
      <c r="FK303" s="89">
        <v>0</v>
      </c>
      <c r="FL303" s="89">
        <v>0</v>
      </c>
      <c r="FM303" s="89">
        <v>0</v>
      </c>
      <c r="FN303" s="89">
        <v>0</v>
      </c>
      <c r="FO303" s="89">
        <v>0</v>
      </c>
      <c r="FP303" s="89">
        <v>0</v>
      </c>
      <c r="FQ303" s="89">
        <v>0</v>
      </c>
      <c r="FR303" s="89">
        <v>0</v>
      </c>
      <c r="FS303" s="89">
        <v>0</v>
      </c>
      <c r="FT303" s="89">
        <v>0</v>
      </c>
      <c r="FU303" s="89">
        <v>0</v>
      </c>
      <c r="FV303" s="89">
        <v>1176</v>
      </c>
      <c r="FW303" s="89">
        <v>1176</v>
      </c>
      <c r="FX303" s="89">
        <v>0</v>
      </c>
      <c r="FY303" s="89">
        <v>0</v>
      </c>
      <c r="FZ303" s="89">
        <v>0</v>
      </c>
      <c r="GA303" s="89">
        <v>0</v>
      </c>
    </row>
    <row r="304" spans="2:183">
      <c r="B304" s="171" t="s">
        <v>10</v>
      </c>
      <c r="C304" s="177" t="s">
        <v>96</v>
      </c>
      <c r="D304" s="83">
        <v>0</v>
      </c>
      <c r="E304" s="84">
        <v>0</v>
      </c>
      <c r="F304" s="84">
        <v>0</v>
      </c>
      <c r="G304" s="84">
        <v>0</v>
      </c>
      <c r="H304" s="84">
        <v>0</v>
      </c>
      <c r="I304" s="84">
        <v>0</v>
      </c>
      <c r="J304" s="84">
        <v>0.88560000000000005</v>
      </c>
      <c r="K304" s="84">
        <v>0</v>
      </c>
      <c r="L304" s="84">
        <v>0</v>
      </c>
      <c r="M304" s="84">
        <v>0</v>
      </c>
      <c r="N304" s="84">
        <v>0</v>
      </c>
      <c r="O304" s="84">
        <v>0</v>
      </c>
      <c r="P304" s="84">
        <v>0</v>
      </c>
      <c r="Q304" s="84">
        <v>0</v>
      </c>
      <c r="R304" s="84">
        <v>0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0</v>
      </c>
      <c r="Y304" s="84">
        <v>0</v>
      </c>
      <c r="Z304" s="84">
        <v>0</v>
      </c>
      <c r="AA304" s="84">
        <v>0</v>
      </c>
      <c r="AB304" s="84">
        <v>0</v>
      </c>
      <c r="AC304" s="84">
        <v>0</v>
      </c>
      <c r="AD304" s="84">
        <v>0</v>
      </c>
      <c r="AE304" s="84">
        <v>0</v>
      </c>
      <c r="AF304" s="84">
        <v>0</v>
      </c>
      <c r="AG304" s="84">
        <v>0</v>
      </c>
      <c r="AH304" s="84">
        <v>0</v>
      </c>
      <c r="AI304" s="84">
        <v>0</v>
      </c>
      <c r="AJ304" s="84">
        <v>0</v>
      </c>
      <c r="AK304" s="84">
        <v>0</v>
      </c>
      <c r="AL304" s="84">
        <v>0</v>
      </c>
      <c r="AM304" s="84">
        <v>0</v>
      </c>
      <c r="AN304" s="84">
        <v>0</v>
      </c>
      <c r="AO304" s="84">
        <v>0</v>
      </c>
      <c r="AP304" s="84">
        <v>0</v>
      </c>
      <c r="AQ304" s="84">
        <v>0</v>
      </c>
      <c r="AR304" s="84">
        <v>0</v>
      </c>
      <c r="AS304" s="84">
        <v>0</v>
      </c>
      <c r="AT304" s="84">
        <v>0</v>
      </c>
      <c r="AU304" s="84">
        <v>0</v>
      </c>
      <c r="AV304" s="84">
        <v>0</v>
      </c>
      <c r="AW304" s="84">
        <v>0</v>
      </c>
      <c r="AX304" s="84">
        <v>0</v>
      </c>
      <c r="AY304" s="84">
        <v>0</v>
      </c>
      <c r="AZ304" s="84">
        <v>0</v>
      </c>
      <c r="BA304" s="84">
        <v>0</v>
      </c>
      <c r="BB304" s="84">
        <v>0</v>
      </c>
      <c r="BC304" s="84">
        <v>0</v>
      </c>
      <c r="BD304" s="84">
        <v>0</v>
      </c>
      <c r="BE304" s="84">
        <v>0</v>
      </c>
      <c r="BF304" s="84">
        <v>0</v>
      </c>
      <c r="BG304" s="84">
        <v>0</v>
      </c>
      <c r="BH304" s="84">
        <v>0</v>
      </c>
      <c r="BI304" s="84">
        <v>0</v>
      </c>
      <c r="BJ304" s="84">
        <v>0</v>
      </c>
      <c r="BK304" s="84">
        <v>0</v>
      </c>
      <c r="BL304" s="84">
        <v>0</v>
      </c>
      <c r="BM304" s="84">
        <v>0</v>
      </c>
      <c r="BN304" s="84">
        <v>0</v>
      </c>
      <c r="BO304" s="84">
        <v>0</v>
      </c>
      <c r="BP304" s="84">
        <v>0</v>
      </c>
      <c r="BQ304" s="84">
        <v>0</v>
      </c>
      <c r="BR304" s="84">
        <v>0</v>
      </c>
      <c r="BS304" s="84">
        <v>0</v>
      </c>
      <c r="BT304" s="84">
        <v>0</v>
      </c>
      <c r="BU304" s="84">
        <v>0</v>
      </c>
      <c r="BV304" s="84">
        <v>0</v>
      </c>
      <c r="BW304" s="84">
        <v>0</v>
      </c>
      <c r="BX304" s="84">
        <v>0</v>
      </c>
      <c r="BY304" s="84">
        <v>0</v>
      </c>
      <c r="BZ304" s="84">
        <v>0</v>
      </c>
      <c r="CA304" s="84">
        <v>0</v>
      </c>
      <c r="CB304" s="84">
        <v>0</v>
      </c>
      <c r="CC304" s="84">
        <v>0</v>
      </c>
      <c r="CD304" s="84">
        <v>0</v>
      </c>
      <c r="CE304" s="84">
        <v>0</v>
      </c>
      <c r="CF304" s="84">
        <v>0</v>
      </c>
      <c r="CG304" s="84">
        <v>0</v>
      </c>
      <c r="CH304" s="84">
        <v>0</v>
      </c>
      <c r="CI304" s="84">
        <v>0</v>
      </c>
      <c r="CJ304" s="84">
        <v>0</v>
      </c>
      <c r="CK304" s="84">
        <v>0</v>
      </c>
      <c r="CL304" s="84">
        <v>0</v>
      </c>
      <c r="CM304" s="84">
        <v>0</v>
      </c>
      <c r="CN304" s="84">
        <v>0</v>
      </c>
      <c r="CO304" s="84">
        <v>0</v>
      </c>
      <c r="CP304" s="84">
        <v>0.91924119241192415</v>
      </c>
      <c r="CQ304" s="84">
        <v>0.96533333333333338</v>
      </c>
      <c r="CR304" s="84">
        <v>0</v>
      </c>
      <c r="CS304" s="84">
        <v>0</v>
      </c>
      <c r="CT304" s="84">
        <v>0</v>
      </c>
      <c r="CU304" s="84">
        <v>0</v>
      </c>
      <c r="CV304" s="84">
        <v>0</v>
      </c>
      <c r="CW304" s="84">
        <v>0</v>
      </c>
      <c r="CX304" s="84">
        <v>0</v>
      </c>
      <c r="CY304" s="84">
        <v>0</v>
      </c>
      <c r="CZ304" s="84">
        <v>0</v>
      </c>
      <c r="DA304" s="84">
        <v>0</v>
      </c>
      <c r="DB304" s="84">
        <v>0.88831355627472131</v>
      </c>
      <c r="DC304" s="84">
        <v>0.88150134048257378</v>
      </c>
      <c r="DD304" s="84">
        <v>0</v>
      </c>
      <c r="DE304" s="84">
        <v>0</v>
      </c>
      <c r="DF304" s="84">
        <v>0</v>
      </c>
      <c r="DG304" s="84">
        <v>0</v>
      </c>
      <c r="DH304" s="84">
        <v>0</v>
      </c>
      <c r="DI304" s="84">
        <v>0</v>
      </c>
      <c r="DJ304" s="84">
        <v>0</v>
      </c>
      <c r="DK304" s="84">
        <v>0</v>
      </c>
      <c r="DL304" s="84">
        <v>0</v>
      </c>
      <c r="DM304" s="84">
        <v>0</v>
      </c>
      <c r="DN304" s="84">
        <v>0.87936507936507935</v>
      </c>
      <c r="DO304" s="84">
        <v>0.87949346405228757</v>
      </c>
      <c r="DP304" s="84">
        <v>0</v>
      </c>
      <c r="DQ304" s="84">
        <v>0</v>
      </c>
      <c r="DR304" s="84">
        <v>0</v>
      </c>
      <c r="DS304" s="84">
        <v>0</v>
      </c>
      <c r="DT304" s="84">
        <v>0</v>
      </c>
      <c r="DU304" s="84">
        <v>0</v>
      </c>
      <c r="DV304" s="84">
        <v>0</v>
      </c>
      <c r="DW304" s="84">
        <v>0</v>
      </c>
      <c r="DX304" s="84">
        <v>0</v>
      </c>
      <c r="DY304" s="84">
        <v>0</v>
      </c>
      <c r="DZ304" s="84">
        <v>0.87914653784218999</v>
      </c>
      <c r="EA304" s="84">
        <v>0.91746031746031742</v>
      </c>
      <c r="EB304" s="84">
        <v>0</v>
      </c>
      <c r="EC304" s="84">
        <v>0</v>
      </c>
      <c r="ED304" s="84">
        <v>0</v>
      </c>
      <c r="EE304" s="84">
        <v>0</v>
      </c>
      <c r="EF304" s="84">
        <v>0</v>
      </c>
      <c r="EG304" s="84">
        <v>0</v>
      </c>
      <c r="EH304" s="84">
        <v>0</v>
      </c>
      <c r="EI304" s="84">
        <v>0</v>
      </c>
      <c r="EJ304" s="84">
        <v>0</v>
      </c>
      <c r="EK304" s="84">
        <v>0</v>
      </c>
      <c r="EL304" s="84">
        <v>0.8984984984984985</v>
      </c>
      <c r="EM304" s="84">
        <v>1</v>
      </c>
      <c r="EN304" s="84">
        <v>0</v>
      </c>
      <c r="EO304" s="84">
        <v>0</v>
      </c>
      <c r="EP304" s="84">
        <v>0</v>
      </c>
      <c r="EQ304" s="84">
        <v>0</v>
      </c>
      <c r="ER304" s="84">
        <v>0</v>
      </c>
      <c r="ES304" s="84">
        <v>0</v>
      </c>
      <c r="ET304" s="84">
        <v>0</v>
      </c>
      <c r="EU304" s="84">
        <v>0</v>
      </c>
      <c r="EV304" s="84">
        <v>0</v>
      </c>
      <c r="EW304" s="84">
        <v>0</v>
      </c>
      <c r="EX304" s="84">
        <v>0.91503267973856206</v>
      </c>
      <c r="EY304" s="84">
        <v>0</v>
      </c>
      <c r="EZ304" s="84">
        <v>0</v>
      </c>
      <c r="FA304" s="84">
        <v>0</v>
      </c>
      <c r="FB304" s="84">
        <v>0</v>
      </c>
      <c r="FC304" s="84">
        <v>0</v>
      </c>
      <c r="FD304" s="84">
        <v>0</v>
      </c>
      <c r="FE304" s="84">
        <v>0</v>
      </c>
      <c r="FF304" s="84">
        <v>0</v>
      </c>
      <c r="FG304" s="84">
        <v>0</v>
      </c>
      <c r="FH304" s="84">
        <v>0</v>
      </c>
      <c r="FI304" s="84">
        <v>0</v>
      </c>
      <c r="FJ304" s="84">
        <v>0</v>
      </c>
      <c r="FK304" s="84">
        <v>0</v>
      </c>
      <c r="FL304" s="84">
        <v>0</v>
      </c>
      <c r="FM304" s="84">
        <v>0</v>
      </c>
      <c r="FN304" s="84">
        <v>0</v>
      </c>
      <c r="FO304" s="84">
        <v>0</v>
      </c>
      <c r="FP304" s="84">
        <v>0</v>
      </c>
      <c r="FQ304" s="84">
        <v>0</v>
      </c>
      <c r="FR304" s="84">
        <v>0</v>
      </c>
      <c r="FS304" s="84">
        <v>0</v>
      </c>
      <c r="FT304" s="84">
        <v>0</v>
      </c>
      <c r="FU304" s="84">
        <v>0</v>
      </c>
      <c r="FV304" s="84">
        <v>1</v>
      </c>
      <c r="FW304" s="84">
        <v>0.95873015873015877</v>
      </c>
      <c r="FX304" s="84">
        <v>0</v>
      </c>
      <c r="FY304" s="84">
        <v>0</v>
      </c>
      <c r="FZ304" s="84">
        <v>0</v>
      </c>
      <c r="GA304" s="84">
        <v>0</v>
      </c>
    </row>
    <row r="305" spans="2:183">
      <c r="B305" s="96" t="s">
        <v>10</v>
      </c>
      <c r="C305" s="166" t="s">
        <v>42</v>
      </c>
      <c r="D305" s="178">
        <v>0</v>
      </c>
      <c r="E305" s="179">
        <v>0</v>
      </c>
      <c r="F305" s="179">
        <v>0</v>
      </c>
      <c r="G305" s="179">
        <v>0</v>
      </c>
      <c r="H305" s="179">
        <v>0</v>
      </c>
      <c r="I305" s="179">
        <v>0</v>
      </c>
      <c r="J305" s="179">
        <v>80085.600000000006</v>
      </c>
      <c r="K305" s="179">
        <v>0</v>
      </c>
      <c r="L305" s="179">
        <v>0</v>
      </c>
      <c r="M305" s="179">
        <v>0</v>
      </c>
      <c r="N305" s="179">
        <v>0</v>
      </c>
      <c r="O305" s="179">
        <v>0</v>
      </c>
      <c r="P305" s="179">
        <v>0</v>
      </c>
      <c r="Q305" s="179">
        <v>0</v>
      </c>
      <c r="R305" s="179">
        <v>0</v>
      </c>
      <c r="S305" s="179">
        <v>0</v>
      </c>
      <c r="T305" s="179">
        <v>0</v>
      </c>
      <c r="U305" s="179">
        <v>0</v>
      </c>
      <c r="V305" s="179">
        <v>0</v>
      </c>
      <c r="W305" s="179">
        <v>0</v>
      </c>
      <c r="X305" s="179">
        <v>0</v>
      </c>
      <c r="Y305" s="179">
        <v>0</v>
      </c>
      <c r="Z305" s="179">
        <v>0</v>
      </c>
      <c r="AA305" s="179">
        <v>0</v>
      </c>
      <c r="AB305" s="179">
        <v>0</v>
      </c>
      <c r="AC305" s="179">
        <v>0</v>
      </c>
      <c r="AD305" s="179">
        <v>0</v>
      </c>
      <c r="AE305" s="179">
        <v>0</v>
      </c>
      <c r="AF305" s="179">
        <v>0</v>
      </c>
      <c r="AG305" s="179">
        <v>0</v>
      </c>
      <c r="AH305" s="179">
        <v>0</v>
      </c>
      <c r="AI305" s="179">
        <v>0</v>
      </c>
      <c r="AJ305" s="179">
        <v>0</v>
      </c>
      <c r="AK305" s="179">
        <v>0</v>
      </c>
      <c r="AL305" s="179">
        <v>0</v>
      </c>
      <c r="AM305" s="179">
        <v>0</v>
      </c>
      <c r="AN305" s="179">
        <v>0</v>
      </c>
      <c r="AO305" s="179">
        <v>0</v>
      </c>
      <c r="AP305" s="179">
        <v>0</v>
      </c>
      <c r="AQ305" s="179">
        <v>0</v>
      </c>
      <c r="AR305" s="179">
        <v>0</v>
      </c>
      <c r="AS305" s="179">
        <v>0</v>
      </c>
      <c r="AT305" s="179">
        <v>0</v>
      </c>
      <c r="AU305" s="179">
        <v>0</v>
      </c>
      <c r="AV305" s="179">
        <v>0</v>
      </c>
      <c r="AW305" s="179">
        <v>0</v>
      </c>
      <c r="AX305" s="179">
        <v>0</v>
      </c>
      <c r="AY305" s="179">
        <v>0</v>
      </c>
      <c r="AZ305" s="179">
        <v>0</v>
      </c>
      <c r="BA305" s="179">
        <v>0</v>
      </c>
      <c r="BB305" s="179">
        <v>0</v>
      </c>
      <c r="BC305" s="179">
        <v>0</v>
      </c>
      <c r="BD305" s="179">
        <v>0</v>
      </c>
      <c r="BE305" s="179">
        <v>0</v>
      </c>
      <c r="BF305" s="179">
        <v>0</v>
      </c>
      <c r="BG305" s="179">
        <v>0</v>
      </c>
      <c r="BH305" s="179">
        <v>0</v>
      </c>
      <c r="BI305" s="179">
        <v>0</v>
      </c>
      <c r="BJ305" s="179">
        <v>0</v>
      </c>
      <c r="BK305" s="179">
        <v>0</v>
      </c>
      <c r="BL305" s="179">
        <v>0</v>
      </c>
      <c r="BM305" s="179">
        <v>0</v>
      </c>
      <c r="BN305" s="179">
        <v>0</v>
      </c>
      <c r="BO305" s="179">
        <v>0</v>
      </c>
      <c r="BP305" s="179">
        <v>0</v>
      </c>
      <c r="BQ305" s="179">
        <v>0</v>
      </c>
      <c r="BR305" s="179">
        <v>0</v>
      </c>
      <c r="BS305" s="179">
        <v>0</v>
      </c>
      <c r="BT305" s="179">
        <v>0</v>
      </c>
      <c r="BU305" s="179">
        <v>0</v>
      </c>
      <c r="BV305" s="179">
        <v>0</v>
      </c>
      <c r="BW305" s="179">
        <v>0</v>
      </c>
      <c r="BX305" s="179">
        <v>0</v>
      </c>
      <c r="BY305" s="179">
        <v>0</v>
      </c>
      <c r="BZ305" s="179">
        <v>0</v>
      </c>
      <c r="CA305" s="179">
        <v>0</v>
      </c>
      <c r="CB305" s="179">
        <v>0</v>
      </c>
      <c r="CC305" s="179">
        <v>0</v>
      </c>
      <c r="CD305" s="179">
        <v>0</v>
      </c>
      <c r="CE305" s="179">
        <v>0</v>
      </c>
      <c r="CF305" s="179">
        <v>0</v>
      </c>
      <c r="CG305" s="179">
        <v>0</v>
      </c>
      <c r="CH305" s="179">
        <v>0</v>
      </c>
      <c r="CI305" s="179">
        <v>0</v>
      </c>
      <c r="CJ305" s="179">
        <v>0</v>
      </c>
      <c r="CK305" s="179">
        <v>0</v>
      </c>
      <c r="CL305" s="179">
        <v>0</v>
      </c>
      <c r="CM305" s="179">
        <v>0</v>
      </c>
      <c r="CN305" s="179">
        <v>0</v>
      </c>
      <c r="CO305" s="179">
        <v>0</v>
      </c>
      <c r="CP305" s="179">
        <v>14107.3</v>
      </c>
      <c r="CQ305" s="179">
        <v>14175.5</v>
      </c>
      <c r="CR305" s="179">
        <v>0</v>
      </c>
      <c r="CS305" s="179">
        <v>0</v>
      </c>
      <c r="CT305" s="179">
        <v>0</v>
      </c>
      <c r="CU305" s="179">
        <v>0</v>
      </c>
      <c r="CV305" s="179">
        <v>0</v>
      </c>
      <c r="CW305" s="179">
        <v>0</v>
      </c>
      <c r="CX305" s="179">
        <v>0</v>
      </c>
      <c r="CY305" s="179">
        <v>0</v>
      </c>
      <c r="CZ305" s="179">
        <v>0</v>
      </c>
      <c r="DA305" s="179">
        <v>0</v>
      </c>
      <c r="DB305" s="179">
        <v>45398.3</v>
      </c>
      <c r="DC305" s="179">
        <v>45631.15</v>
      </c>
      <c r="DD305" s="179">
        <v>0</v>
      </c>
      <c r="DE305" s="179">
        <v>0</v>
      </c>
      <c r="DF305" s="179">
        <v>0</v>
      </c>
      <c r="DG305" s="179">
        <v>0</v>
      </c>
      <c r="DH305" s="179">
        <v>0</v>
      </c>
      <c r="DI305" s="179">
        <v>0</v>
      </c>
      <c r="DJ305" s="179">
        <v>0</v>
      </c>
      <c r="DK305" s="179">
        <v>0</v>
      </c>
      <c r="DL305" s="179">
        <v>0</v>
      </c>
      <c r="DM305" s="179">
        <v>0</v>
      </c>
      <c r="DN305" s="179">
        <v>47917.29</v>
      </c>
      <c r="DO305" s="179">
        <v>40119.230000000003</v>
      </c>
      <c r="DP305" s="179">
        <v>0</v>
      </c>
      <c r="DQ305" s="179">
        <v>0</v>
      </c>
      <c r="DR305" s="179">
        <v>0</v>
      </c>
      <c r="DS305" s="179">
        <v>0</v>
      </c>
      <c r="DT305" s="179">
        <v>0</v>
      </c>
      <c r="DU305" s="179">
        <v>0</v>
      </c>
      <c r="DV305" s="179">
        <v>0</v>
      </c>
      <c r="DW305" s="179">
        <v>0</v>
      </c>
      <c r="DX305" s="179">
        <v>0</v>
      </c>
      <c r="DY305" s="179">
        <v>0</v>
      </c>
      <c r="DZ305" s="179">
        <v>50238.71</v>
      </c>
      <c r="EA305" s="179">
        <v>25242.84</v>
      </c>
      <c r="EB305" s="179">
        <v>0</v>
      </c>
      <c r="EC305" s="179">
        <v>0</v>
      </c>
      <c r="ED305" s="179">
        <v>0</v>
      </c>
      <c r="EE305" s="179">
        <v>0</v>
      </c>
      <c r="EF305" s="179">
        <v>0</v>
      </c>
      <c r="EG305" s="179">
        <v>0</v>
      </c>
      <c r="EH305" s="179">
        <v>0</v>
      </c>
      <c r="EI305" s="179">
        <v>0</v>
      </c>
      <c r="EJ305" s="179">
        <v>0</v>
      </c>
      <c r="EK305" s="179">
        <v>0</v>
      </c>
      <c r="EL305" s="179">
        <v>17741.14</v>
      </c>
      <c r="EM305" s="179">
        <v>8947.01</v>
      </c>
      <c r="EN305" s="179">
        <v>0</v>
      </c>
      <c r="EO305" s="179">
        <v>0</v>
      </c>
      <c r="EP305" s="179">
        <v>0</v>
      </c>
      <c r="EQ305" s="179">
        <v>0</v>
      </c>
      <c r="ER305" s="179">
        <v>0</v>
      </c>
      <c r="ES305" s="179">
        <v>0</v>
      </c>
      <c r="ET305" s="179">
        <v>0</v>
      </c>
      <c r="EU305" s="179">
        <v>0</v>
      </c>
      <c r="EV305" s="179">
        <v>0</v>
      </c>
      <c r="EW305" s="179">
        <v>0</v>
      </c>
      <c r="EX305" s="179">
        <v>9388.01</v>
      </c>
      <c r="EY305" s="179">
        <v>0</v>
      </c>
      <c r="EZ305" s="179">
        <v>0</v>
      </c>
      <c r="FA305" s="179">
        <v>0</v>
      </c>
      <c r="FB305" s="179">
        <v>0</v>
      </c>
      <c r="FC305" s="179">
        <v>0</v>
      </c>
      <c r="FD305" s="179">
        <v>0</v>
      </c>
      <c r="FE305" s="179">
        <v>0</v>
      </c>
      <c r="FF305" s="179">
        <v>0</v>
      </c>
      <c r="FG305" s="179">
        <v>0</v>
      </c>
      <c r="FH305" s="179">
        <v>0</v>
      </c>
      <c r="FI305" s="179">
        <v>0</v>
      </c>
      <c r="FJ305" s="179">
        <v>0</v>
      </c>
      <c r="FK305" s="179">
        <v>0</v>
      </c>
      <c r="FL305" s="179">
        <v>0</v>
      </c>
      <c r="FM305" s="179">
        <v>0</v>
      </c>
      <c r="FN305" s="179">
        <v>0</v>
      </c>
      <c r="FO305" s="179">
        <v>0</v>
      </c>
      <c r="FP305" s="179">
        <v>0</v>
      </c>
      <c r="FQ305" s="179">
        <v>0</v>
      </c>
      <c r="FR305" s="179">
        <v>0</v>
      </c>
      <c r="FS305" s="179">
        <v>0</v>
      </c>
      <c r="FT305" s="179">
        <v>0</v>
      </c>
      <c r="FU305" s="179">
        <v>0</v>
      </c>
      <c r="FV305" s="179">
        <v>10143</v>
      </c>
      <c r="FW305" s="179">
        <v>10199.450000000001</v>
      </c>
      <c r="FX305" s="179">
        <v>0</v>
      </c>
      <c r="FY305" s="179">
        <v>0</v>
      </c>
      <c r="FZ305" s="179">
        <v>0</v>
      </c>
      <c r="GA305" s="179">
        <v>0</v>
      </c>
    </row>
    <row r="306" spans="2:183">
      <c r="B306" s="96" t="s">
        <v>10</v>
      </c>
      <c r="C306" s="166" t="s">
        <v>318</v>
      </c>
      <c r="D306" s="178">
        <v>0</v>
      </c>
      <c r="E306" s="179">
        <v>0</v>
      </c>
      <c r="F306" s="179">
        <v>0</v>
      </c>
      <c r="G306" s="179">
        <v>0</v>
      </c>
      <c r="H306" s="179">
        <v>0</v>
      </c>
      <c r="I306" s="179">
        <v>0</v>
      </c>
      <c r="J306" s="179">
        <v>0</v>
      </c>
      <c r="K306" s="179">
        <v>0</v>
      </c>
      <c r="L306" s="179">
        <v>0</v>
      </c>
      <c r="M306" s="179">
        <v>0</v>
      </c>
      <c r="N306" s="179">
        <v>0</v>
      </c>
      <c r="O306" s="179">
        <v>0</v>
      </c>
      <c r="P306" s="179">
        <v>0</v>
      </c>
      <c r="Q306" s="179">
        <v>0</v>
      </c>
      <c r="R306" s="179">
        <v>0</v>
      </c>
      <c r="S306" s="179">
        <v>0</v>
      </c>
      <c r="T306" s="179">
        <v>0</v>
      </c>
      <c r="U306" s="179">
        <v>0</v>
      </c>
      <c r="V306" s="179">
        <v>0</v>
      </c>
      <c r="W306" s="179">
        <v>0</v>
      </c>
      <c r="X306" s="179">
        <v>0</v>
      </c>
      <c r="Y306" s="179">
        <v>0</v>
      </c>
      <c r="Z306" s="179">
        <v>0</v>
      </c>
      <c r="AA306" s="179">
        <v>0</v>
      </c>
      <c r="AB306" s="179">
        <v>0</v>
      </c>
      <c r="AC306" s="179">
        <v>0</v>
      </c>
      <c r="AD306" s="179">
        <v>0</v>
      </c>
      <c r="AE306" s="179">
        <v>0</v>
      </c>
      <c r="AF306" s="179">
        <v>0</v>
      </c>
      <c r="AG306" s="179">
        <v>0</v>
      </c>
      <c r="AH306" s="179">
        <v>0</v>
      </c>
      <c r="AI306" s="179">
        <v>0</v>
      </c>
      <c r="AJ306" s="179">
        <v>0</v>
      </c>
      <c r="AK306" s="179">
        <v>0</v>
      </c>
      <c r="AL306" s="179">
        <v>0</v>
      </c>
      <c r="AM306" s="179">
        <v>0</v>
      </c>
      <c r="AN306" s="179">
        <v>0</v>
      </c>
      <c r="AO306" s="179">
        <v>0</v>
      </c>
      <c r="AP306" s="179">
        <v>0</v>
      </c>
      <c r="AQ306" s="179">
        <v>0</v>
      </c>
      <c r="AR306" s="179">
        <v>0</v>
      </c>
      <c r="AS306" s="179">
        <v>0</v>
      </c>
      <c r="AT306" s="179">
        <v>0</v>
      </c>
      <c r="AU306" s="179">
        <v>0</v>
      </c>
      <c r="AV306" s="179">
        <v>0</v>
      </c>
      <c r="AW306" s="179">
        <v>0</v>
      </c>
      <c r="AX306" s="179">
        <v>0</v>
      </c>
      <c r="AY306" s="179">
        <v>0</v>
      </c>
      <c r="AZ306" s="179">
        <v>0</v>
      </c>
      <c r="BA306" s="179">
        <v>0</v>
      </c>
      <c r="BB306" s="179">
        <v>0</v>
      </c>
      <c r="BC306" s="179">
        <v>0</v>
      </c>
      <c r="BD306" s="179">
        <v>0</v>
      </c>
      <c r="BE306" s="179">
        <v>0</v>
      </c>
      <c r="BF306" s="179">
        <v>0</v>
      </c>
      <c r="BG306" s="179">
        <v>0</v>
      </c>
      <c r="BH306" s="179">
        <v>0</v>
      </c>
      <c r="BI306" s="179">
        <v>0</v>
      </c>
      <c r="BJ306" s="179">
        <v>0</v>
      </c>
      <c r="BK306" s="179">
        <v>0</v>
      </c>
      <c r="BL306" s="179">
        <v>0</v>
      </c>
      <c r="BM306" s="179">
        <v>0</v>
      </c>
      <c r="BN306" s="179">
        <v>0</v>
      </c>
      <c r="BO306" s="179">
        <v>0</v>
      </c>
      <c r="BP306" s="179">
        <v>0</v>
      </c>
      <c r="BQ306" s="179">
        <v>0</v>
      </c>
      <c r="BR306" s="179">
        <v>0</v>
      </c>
      <c r="BS306" s="179">
        <v>0</v>
      </c>
      <c r="BT306" s="179">
        <v>0</v>
      </c>
      <c r="BU306" s="179">
        <v>0</v>
      </c>
      <c r="BV306" s="179">
        <v>0</v>
      </c>
      <c r="BW306" s="179">
        <v>0</v>
      </c>
      <c r="BX306" s="179">
        <v>0</v>
      </c>
      <c r="BY306" s="179">
        <v>0</v>
      </c>
      <c r="BZ306" s="179">
        <v>0</v>
      </c>
      <c r="CA306" s="179">
        <v>0</v>
      </c>
      <c r="CB306" s="179">
        <v>0</v>
      </c>
      <c r="CC306" s="179">
        <v>0</v>
      </c>
      <c r="CD306" s="179">
        <v>0</v>
      </c>
      <c r="CE306" s="179">
        <v>0</v>
      </c>
      <c r="CF306" s="179">
        <v>0</v>
      </c>
      <c r="CG306" s="179">
        <v>0</v>
      </c>
      <c r="CH306" s="179">
        <v>0</v>
      </c>
      <c r="CI306" s="179">
        <v>0</v>
      </c>
      <c r="CJ306" s="179">
        <v>0</v>
      </c>
      <c r="CK306" s="179">
        <v>0</v>
      </c>
      <c r="CL306" s="179">
        <v>0</v>
      </c>
      <c r="CM306" s="179">
        <v>0</v>
      </c>
      <c r="CN306" s="179">
        <v>0</v>
      </c>
      <c r="CO306" s="179">
        <v>0</v>
      </c>
      <c r="CP306" s="179">
        <v>0</v>
      </c>
      <c r="CQ306" s="179">
        <v>0</v>
      </c>
      <c r="CR306" s="179">
        <v>0</v>
      </c>
      <c r="CS306" s="179">
        <v>0</v>
      </c>
      <c r="CT306" s="179">
        <v>0</v>
      </c>
      <c r="CU306" s="179">
        <v>0</v>
      </c>
      <c r="CV306" s="179">
        <v>0</v>
      </c>
      <c r="CW306" s="179">
        <v>0</v>
      </c>
      <c r="CX306" s="179">
        <v>0</v>
      </c>
      <c r="CY306" s="179">
        <v>0</v>
      </c>
      <c r="CZ306" s="179">
        <v>0</v>
      </c>
      <c r="DA306" s="179">
        <v>0</v>
      </c>
      <c r="DB306" s="179">
        <v>0</v>
      </c>
      <c r="DC306" s="179">
        <v>0</v>
      </c>
      <c r="DD306" s="179">
        <v>0</v>
      </c>
      <c r="DE306" s="179">
        <v>0</v>
      </c>
      <c r="DF306" s="179">
        <v>0</v>
      </c>
      <c r="DG306" s="179">
        <v>0</v>
      </c>
      <c r="DH306" s="179">
        <v>0</v>
      </c>
      <c r="DI306" s="179">
        <v>0</v>
      </c>
      <c r="DJ306" s="179">
        <v>0</v>
      </c>
      <c r="DK306" s="179">
        <v>0</v>
      </c>
      <c r="DL306" s="179">
        <v>0</v>
      </c>
      <c r="DM306" s="179">
        <v>0</v>
      </c>
      <c r="DN306" s="179">
        <v>0</v>
      </c>
      <c r="DO306" s="179">
        <v>0</v>
      </c>
      <c r="DP306" s="179">
        <v>0</v>
      </c>
      <c r="DQ306" s="179">
        <v>0</v>
      </c>
      <c r="DR306" s="179">
        <v>0</v>
      </c>
      <c r="DS306" s="179">
        <v>0</v>
      </c>
      <c r="DT306" s="179">
        <v>0</v>
      </c>
      <c r="DU306" s="179">
        <v>0</v>
      </c>
      <c r="DV306" s="179">
        <v>0</v>
      </c>
      <c r="DW306" s="179">
        <v>0</v>
      </c>
      <c r="DX306" s="179">
        <v>0</v>
      </c>
      <c r="DY306" s="179">
        <v>0</v>
      </c>
      <c r="DZ306" s="179">
        <v>0</v>
      </c>
      <c r="EA306" s="179">
        <v>0</v>
      </c>
      <c r="EB306" s="179">
        <v>0</v>
      </c>
      <c r="EC306" s="179">
        <v>0</v>
      </c>
      <c r="ED306" s="179">
        <v>0</v>
      </c>
      <c r="EE306" s="179">
        <v>0</v>
      </c>
      <c r="EF306" s="179">
        <v>0</v>
      </c>
      <c r="EG306" s="179">
        <v>0</v>
      </c>
      <c r="EH306" s="179">
        <v>0</v>
      </c>
      <c r="EI306" s="179">
        <v>0</v>
      </c>
      <c r="EJ306" s="179">
        <v>0</v>
      </c>
      <c r="EK306" s="179">
        <v>0</v>
      </c>
      <c r="EL306" s="179">
        <v>0</v>
      </c>
      <c r="EM306" s="179">
        <v>0</v>
      </c>
      <c r="EN306" s="179">
        <v>0</v>
      </c>
      <c r="EO306" s="179">
        <v>0</v>
      </c>
      <c r="EP306" s="179">
        <v>0</v>
      </c>
      <c r="EQ306" s="179">
        <v>0</v>
      </c>
      <c r="ER306" s="179">
        <v>0</v>
      </c>
      <c r="ES306" s="179">
        <v>0</v>
      </c>
      <c r="ET306" s="179">
        <v>0</v>
      </c>
      <c r="EU306" s="179">
        <v>0</v>
      </c>
      <c r="EV306" s="179">
        <v>0</v>
      </c>
      <c r="EW306" s="179">
        <v>0</v>
      </c>
      <c r="EX306" s="179">
        <v>0</v>
      </c>
      <c r="EY306" s="179">
        <v>0</v>
      </c>
      <c r="EZ306" s="179">
        <v>0</v>
      </c>
      <c r="FA306" s="179">
        <v>0</v>
      </c>
      <c r="FB306" s="179">
        <v>0</v>
      </c>
      <c r="FC306" s="179">
        <v>0</v>
      </c>
      <c r="FD306" s="179">
        <v>0</v>
      </c>
      <c r="FE306" s="179">
        <v>0</v>
      </c>
      <c r="FF306" s="179">
        <v>0</v>
      </c>
      <c r="FG306" s="179">
        <v>0</v>
      </c>
      <c r="FH306" s="179">
        <v>0</v>
      </c>
      <c r="FI306" s="179">
        <v>0</v>
      </c>
      <c r="FJ306" s="179">
        <v>0</v>
      </c>
      <c r="FK306" s="179">
        <v>0</v>
      </c>
      <c r="FL306" s="179">
        <v>0</v>
      </c>
      <c r="FM306" s="179">
        <v>0</v>
      </c>
      <c r="FN306" s="179">
        <v>0</v>
      </c>
      <c r="FO306" s="179">
        <v>0</v>
      </c>
      <c r="FP306" s="179">
        <v>0</v>
      </c>
      <c r="FQ306" s="179">
        <v>0</v>
      </c>
      <c r="FR306" s="179">
        <v>0</v>
      </c>
      <c r="FS306" s="179">
        <v>0</v>
      </c>
      <c r="FT306" s="179">
        <v>0</v>
      </c>
      <c r="FU306" s="179">
        <v>0</v>
      </c>
      <c r="FV306" s="179">
        <v>0</v>
      </c>
      <c r="FW306" s="179">
        <v>0</v>
      </c>
      <c r="FX306" s="179">
        <v>0</v>
      </c>
      <c r="FY306" s="179">
        <v>0</v>
      </c>
      <c r="FZ306" s="179">
        <v>0</v>
      </c>
      <c r="GA306" s="179">
        <v>0</v>
      </c>
    </row>
    <row r="307" spans="2:183">
      <c r="B307" s="96" t="s">
        <v>10</v>
      </c>
      <c r="C307" s="166" t="s">
        <v>43</v>
      </c>
      <c r="D307" s="175">
        <v>0</v>
      </c>
      <c r="E307" s="176">
        <v>0</v>
      </c>
      <c r="F307" s="176">
        <v>0</v>
      </c>
      <c r="G307" s="176">
        <v>0</v>
      </c>
      <c r="H307" s="176">
        <v>0</v>
      </c>
      <c r="I307" s="176">
        <v>0</v>
      </c>
      <c r="J307" s="176">
        <v>354.67</v>
      </c>
      <c r="K307" s="176">
        <v>0</v>
      </c>
      <c r="L307" s="176">
        <v>0</v>
      </c>
      <c r="M307" s="176">
        <v>0</v>
      </c>
      <c r="N307" s="176">
        <v>0</v>
      </c>
      <c r="O307" s="176">
        <v>0</v>
      </c>
      <c r="P307" s="176">
        <v>0</v>
      </c>
      <c r="Q307" s="176">
        <v>0</v>
      </c>
      <c r="R307" s="176">
        <v>0</v>
      </c>
      <c r="S307" s="176">
        <v>0</v>
      </c>
      <c r="T307" s="176">
        <v>0</v>
      </c>
      <c r="U307" s="176">
        <v>0</v>
      </c>
      <c r="V307" s="176">
        <v>0</v>
      </c>
      <c r="W307" s="176">
        <v>0</v>
      </c>
      <c r="X307" s="176">
        <v>0</v>
      </c>
      <c r="Y307" s="176">
        <v>0</v>
      </c>
      <c r="Z307" s="176">
        <v>0</v>
      </c>
      <c r="AA307" s="176">
        <v>0</v>
      </c>
      <c r="AB307" s="176">
        <v>0</v>
      </c>
      <c r="AC307" s="176">
        <v>0</v>
      </c>
      <c r="AD307" s="176">
        <v>0</v>
      </c>
      <c r="AE307" s="176">
        <v>0</v>
      </c>
      <c r="AF307" s="176">
        <v>0</v>
      </c>
      <c r="AG307" s="176">
        <v>0</v>
      </c>
      <c r="AH307" s="176">
        <v>0</v>
      </c>
      <c r="AI307" s="176">
        <v>0</v>
      </c>
      <c r="AJ307" s="176">
        <v>0</v>
      </c>
      <c r="AK307" s="176">
        <v>0</v>
      </c>
      <c r="AL307" s="176">
        <v>0</v>
      </c>
      <c r="AM307" s="176">
        <v>0</v>
      </c>
      <c r="AN307" s="176">
        <v>0</v>
      </c>
      <c r="AO307" s="176">
        <v>0</v>
      </c>
      <c r="AP307" s="176">
        <v>0</v>
      </c>
      <c r="AQ307" s="176">
        <v>0</v>
      </c>
      <c r="AR307" s="176">
        <v>0</v>
      </c>
      <c r="AS307" s="176">
        <v>0</v>
      </c>
      <c r="AT307" s="176">
        <v>0</v>
      </c>
      <c r="AU307" s="176">
        <v>0</v>
      </c>
      <c r="AV307" s="176">
        <v>0</v>
      </c>
      <c r="AW307" s="176">
        <v>0</v>
      </c>
      <c r="AX307" s="176">
        <v>0</v>
      </c>
      <c r="AY307" s="176">
        <v>0</v>
      </c>
      <c r="AZ307" s="176">
        <v>0</v>
      </c>
      <c r="BA307" s="176">
        <v>0</v>
      </c>
      <c r="BB307" s="176">
        <v>0</v>
      </c>
      <c r="BC307" s="176">
        <v>0</v>
      </c>
      <c r="BD307" s="176">
        <v>0</v>
      </c>
      <c r="BE307" s="176">
        <v>0</v>
      </c>
      <c r="BF307" s="176">
        <v>0</v>
      </c>
      <c r="BG307" s="176">
        <v>0</v>
      </c>
      <c r="BH307" s="176">
        <v>0</v>
      </c>
      <c r="BI307" s="176">
        <v>0</v>
      </c>
      <c r="BJ307" s="176">
        <v>0</v>
      </c>
      <c r="BK307" s="176">
        <v>0</v>
      </c>
      <c r="BL307" s="176">
        <v>0</v>
      </c>
      <c r="BM307" s="176">
        <v>0</v>
      </c>
      <c r="BN307" s="176">
        <v>0</v>
      </c>
      <c r="BO307" s="176">
        <v>0</v>
      </c>
      <c r="BP307" s="176">
        <v>0</v>
      </c>
      <c r="BQ307" s="176">
        <v>0</v>
      </c>
      <c r="BR307" s="176">
        <v>0</v>
      </c>
      <c r="BS307" s="176">
        <v>0</v>
      </c>
      <c r="BT307" s="176">
        <v>0</v>
      </c>
      <c r="BU307" s="176">
        <v>0</v>
      </c>
      <c r="BV307" s="176">
        <v>0</v>
      </c>
      <c r="BW307" s="176">
        <v>0</v>
      </c>
      <c r="BX307" s="176">
        <v>0</v>
      </c>
      <c r="BY307" s="176">
        <v>0</v>
      </c>
      <c r="BZ307" s="176">
        <v>0</v>
      </c>
      <c r="CA307" s="176">
        <v>0</v>
      </c>
      <c r="CB307" s="176">
        <v>0</v>
      </c>
      <c r="CC307" s="176">
        <v>0</v>
      </c>
      <c r="CD307" s="176">
        <v>0</v>
      </c>
      <c r="CE307" s="176">
        <v>0</v>
      </c>
      <c r="CF307" s="176">
        <v>0</v>
      </c>
      <c r="CG307" s="176">
        <v>0</v>
      </c>
      <c r="CH307" s="176">
        <v>0</v>
      </c>
      <c r="CI307" s="176">
        <v>0</v>
      </c>
      <c r="CJ307" s="176">
        <v>0</v>
      </c>
      <c r="CK307" s="176">
        <v>0</v>
      </c>
      <c r="CL307" s="176">
        <v>0</v>
      </c>
      <c r="CM307" s="176">
        <v>0</v>
      </c>
      <c r="CN307" s="176">
        <v>0</v>
      </c>
      <c r="CO307" s="176">
        <v>0</v>
      </c>
      <c r="CP307" s="176">
        <v>0.77</v>
      </c>
      <c r="CQ307" s="176">
        <v>0.51</v>
      </c>
      <c r="CR307" s="176">
        <v>0</v>
      </c>
      <c r="CS307" s="176">
        <v>0</v>
      </c>
      <c r="CT307" s="176">
        <v>0</v>
      </c>
      <c r="CU307" s="176">
        <v>0</v>
      </c>
      <c r="CV307" s="176">
        <v>0</v>
      </c>
      <c r="CW307" s="176">
        <v>0</v>
      </c>
      <c r="CX307" s="176">
        <v>0</v>
      </c>
      <c r="CY307" s="176">
        <v>0</v>
      </c>
      <c r="CZ307" s="176">
        <v>0</v>
      </c>
      <c r="DA307" s="176">
        <v>0</v>
      </c>
      <c r="DB307" s="176">
        <v>5.28</v>
      </c>
      <c r="DC307" s="176">
        <v>6.29</v>
      </c>
      <c r="DD307" s="176">
        <v>0</v>
      </c>
      <c r="DE307" s="176">
        <v>0</v>
      </c>
      <c r="DF307" s="176">
        <v>0</v>
      </c>
      <c r="DG307" s="176">
        <v>0</v>
      </c>
      <c r="DH307" s="176">
        <v>0</v>
      </c>
      <c r="DI307" s="176">
        <v>0</v>
      </c>
      <c r="DJ307" s="176">
        <v>0</v>
      </c>
      <c r="DK307" s="176">
        <v>0</v>
      </c>
      <c r="DL307" s="176">
        <v>0</v>
      </c>
      <c r="DM307" s="176">
        <v>0</v>
      </c>
      <c r="DN307" s="176">
        <v>4.6500000000000004</v>
      </c>
      <c r="DO307" s="176">
        <v>4.5999999999999996</v>
      </c>
      <c r="DP307" s="176">
        <v>0</v>
      </c>
      <c r="DQ307" s="176">
        <v>0</v>
      </c>
      <c r="DR307" s="176">
        <v>0</v>
      </c>
      <c r="DS307" s="176">
        <v>0</v>
      </c>
      <c r="DT307" s="176">
        <v>0</v>
      </c>
      <c r="DU307" s="176">
        <v>0</v>
      </c>
      <c r="DV307" s="176">
        <v>0</v>
      </c>
      <c r="DW307" s="176">
        <v>0</v>
      </c>
      <c r="DX307" s="176">
        <v>0</v>
      </c>
      <c r="DY307" s="176">
        <v>0</v>
      </c>
      <c r="DZ307" s="176">
        <v>4.7</v>
      </c>
      <c r="EA307" s="176">
        <v>1.17</v>
      </c>
      <c r="EB307" s="176">
        <v>0</v>
      </c>
      <c r="EC307" s="176">
        <v>0</v>
      </c>
      <c r="ED307" s="176">
        <v>0</v>
      </c>
      <c r="EE307" s="176">
        <v>0</v>
      </c>
      <c r="EF307" s="176">
        <v>0</v>
      </c>
      <c r="EG307" s="176">
        <v>0</v>
      </c>
      <c r="EH307" s="176">
        <v>0</v>
      </c>
      <c r="EI307" s="176">
        <v>0</v>
      </c>
      <c r="EJ307" s="176">
        <v>0</v>
      </c>
      <c r="EK307" s="176">
        <v>0</v>
      </c>
      <c r="EL307" s="176">
        <v>0.68</v>
      </c>
      <c r="EM307" s="176">
        <v>0.26</v>
      </c>
      <c r="EN307" s="176">
        <v>0</v>
      </c>
      <c r="EO307" s="176">
        <v>0</v>
      </c>
      <c r="EP307" s="176">
        <v>0</v>
      </c>
      <c r="EQ307" s="176">
        <v>0</v>
      </c>
      <c r="ER307" s="176">
        <v>0</v>
      </c>
      <c r="ES307" s="176">
        <v>0</v>
      </c>
      <c r="ET307" s="176">
        <v>0</v>
      </c>
      <c r="EU307" s="176">
        <v>0</v>
      </c>
      <c r="EV307" s="176">
        <v>0</v>
      </c>
      <c r="EW307" s="176">
        <v>0</v>
      </c>
      <c r="EX307" s="176">
        <v>0.32</v>
      </c>
      <c r="EY307" s="176">
        <v>0</v>
      </c>
      <c r="EZ307" s="176">
        <v>0</v>
      </c>
      <c r="FA307" s="176">
        <v>0</v>
      </c>
      <c r="FB307" s="176">
        <v>0</v>
      </c>
      <c r="FC307" s="176">
        <v>0</v>
      </c>
      <c r="FD307" s="176">
        <v>0</v>
      </c>
      <c r="FE307" s="176">
        <v>0</v>
      </c>
      <c r="FF307" s="176">
        <v>0</v>
      </c>
      <c r="FG307" s="176">
        <v>0</v>
      </c>
      <c r="FH307" s="176">
        <v>0</v>
      </c>
      <c r="FI307" s="176">
        <v>0</v>
      </c>
      <c r="FJ307" s="176">
        <v>0</v>
      </c>
      <c r="FK307" s="176">
        <v>0</v>
      </c>
      <c r="FL307" s="176">
        <v>0</v>
      </c>
      <c r="FM307" s="176">
        <v>0</v>
      </c>
      <c r="FN307" s="176">
        <v>0</v>
      </c>
      <c r="FO307" s="176">
        <v>0</v>
      </c>
      <c r="FP307" s="176">
        <v>0</v>
      </c>
      <c r="FQ307" s="176">
        <v>0</v>
      </c>
      <c r="FR307" s="176">
        <v>0</v>
      </c>
      <c r="FS307" s="176">
        <v>0</v>
      </c>
      <c r="FT307" s="176">
        <v>0</v>
      </c>
      <c r="FU307" s="176">
        <v>0</v>
      </c>
      <c r="FV307" s="176">
        <v>0.24</v>
      </c>
      <c r="FW307" s="176">
        <v>0.28000000000000003</v>
      </c>
      <c r="FX307" s="176">
        <v>0</v>
      </c>
      <c r="FY307" s="176">
        <v>0</v>
      </c>
      <c r="FZ307" s="176">
        <v>0</v>
      </c>
      <c r="GA307" s="176">
        <v>0</v>
      </c>
    </row>
    <row r="308" spans="2:183">
      <c r="B308" s="96" t="s">
        <v>10</v>
      </c>
      <c r="C308" s="166" t="s">
        <v>44</v>
      </c>
      <c r="D308" s="178">
        <v>0</v>
      </c>
      <c r="E308" s="179">
        <v>0</v>
      </c>
      <c r="F308" s="179">
        <v>0</v>
      </c>
      <c r="G308" s="179">
        <v>0</v>
      </c>
      <c r="H308" s="179">
        <v>0</v>
      </c>
      <c r="I308" s="179">
        <v>0</v>
      </c>
      <c r="J308" s="179">
        <v>487.84</v>
      </c>
      <c r="K308" s="179">
        <v>0</v>
      </c>
      <c r="L308" s="179">
        <v>0</v>
      </c>
      <c r="M308" s="179">
        <v>0</v>
      </c>
      <c r="N308" s="179">
        <v>0</v>
      </c>
      <c r="O308" s="179">
        <v>0</v>
      </c>
      <c r="P308" s="179">
        <v>0</v>
      </c>
      <c r="Q308" s="179">
        <v>0</v>
      </c>
      <c r="R308" s="179">
        <v>0</v>
      </c>
      <c r="S308" s="179">
        <v>0</v>
      </c>
      <c r="T308" s="179">
        <v>0</v>
      </c>
      <c r="U308" s="179">
        <v>0</v>
      </c>
      <c r="V308" s="179">
        <v>0</v>
      </c>
      <c r="W308" s="179">
        <v>0</v>
      </c>
      <c r="X308" s="179">
        <v>0</v>
      </c>
      <c r="Y308" s="179">
        <v>0</v>
      </c>
      <c r="Z308" s="179">
        <v>0</v>
      </c>
      <c r="AA308" s="179">
        <v>0</v>
      </c>
      <c r="AB308" s="179">
        <v>0</v>
      </c>
      <c r="AC308" s="179">
        <v>0</v>
      </c>
      <c r="AD308" s="179">
        <v>0</v>
      </c>
      <c r="AE308" s="179">
        <v>0</v>
      </c>
      <c r="AF308" s="179">
        <v>0</v>
      </c>
      <c r="AG308" s="179">
        <v>0</v>
      </c>
      <c r="AH308" s="179">
        <v>0</v>
      </c>
      <c r="AI308" s="179">
        <v>0</v>
      </c>
      <c r="AJ308" s="179">
        <v>0</v>
      </c>
      <c r="AK308" s="179">
        <v>0</v>
      </c>
      <c r="AL308" s="179">
        <v>0</v>
      </c>
      <c r="AM308" s="179">
        <v>0</v>
      </c>
      <c r="AN308" s="179">
        <v>0</v>
      </c>
      <c r="AO308" s="179">
        <v>0</v>
      </c>
      <c r="AP308" s="179">
        <v>0</v>
      </c>
      <c r="AQ308" s="179">
        <v>0</v>
      </c>
      <c r="AR308" s="179">
        <v>0</v>
      </c>
      <c r="AS308" s="179">
        <v>0</v>
      </c>
      <c r="AT308" s="179">
        <v>0</v>
      </c>
      <c r="AU308" s="179">
        <v>0</v>
      </c>
      <c r="AV308" s="179">
        <v>0</v>
      </c>
      <c r="AW308" s="179">
        <v>0</v>
      </c>
      <c r="AX308" s="179">
        <v>0</v>
      </c>
      <c r="AY308" s="179">
        <v>0</v>
      </c>
      <c r="AZ308" s="179">
        <v>0</v>
      </c>
      <c r="BA308" s="179">
        <v>0</v>
      </c>
      <c r="BB308" s="179">
        <v>0</v>
      </c>
      <c r="BC308" s="179">
        <v>0</v>
      </c>
      <c r="BD308" s="179">
        <v>0</v>
      </c>
      <c r="BE308" s="179">
        <v>0</v>
      </c>
      <c r="BF308" s="179">
        <v>0</v>
      </c>
      <c r="BG308" s="179">
        <v>0</v>
      </c>
      <c r="BH308" s="179">
        <v>0</v>
      </c>
      <c r="BI308" s="179">
        <v>0</v>
      </c>
      <c r="BJ308" s="179">
        <v>0</v>
      </c>
      <c r="BK308" s="179">
        <v>0</v>
      </c>
      <c r="BL308" s="179">
        <v>0</v>
      </c>
      <c r="BM308" s="179">
        <v>0</v>
      </c>
      <c r="BN308" s="179">
        <v>0</v>
      </c>
      <c r="BO308" s="179">
        <v>0</v>
      </c>
      <c r="BP308" s="179">
        <v>0</v>
      </c>
      <c r="BQ308" s="179">
        <v>0</v>
      </c>
      <c r="BR308" s="179">
        <v>0</v>
      </c>
      <c r="BS308" s="179">
        <v>0</v>
      </c>
      <c r="BT308" s="179">
        <v>0</v>
      </c>
      <c r="BU308" s="179">
        <v>0</v>
      </c>
      <c r="BV308" s="179">
        <v>0</v>
      </c>
      <c r="BW308" s="179">
        <v>0</v>
      </c>
      <c r="BX308" s="179">
        <v>0</v>
      </c>
      <c r="BY308" s="179">
        <v>0</v>
      </c>
      <c r="BZ308" s="179">
        <v>0</v>
      </c>
      <c r="CA308" s="179">
        <v>0</v>
      </c>
      <c r="CB308" s="179">
        <v>0</v>
      </c>
      <c r="CC308" s="179">
        <v>0</v>
      </c>
      <c r="CD308" s="179">
        <v>0</v>
      </c>
      <c r="CE308" s="179">
        <v>0</v>
      </c>
      <c r="CF308" s="179">
        <v>0</v>
      </c>
      <c r="CG308" s="179">
        <v>0</v>
      </c>
      <c r="CH308" s="179">
        <v>0</v>
      </c>
      <c r="CI308" s="179">
        <v>0</v>
      </c>
      <c r="CJ308" s="179">
        <v>0</v>
      </c>
      <c r="CK308" s="179">
        <v>0</v>
      </c>
      <c r="CL308" s="179">
        <v>0</v>
      </c>
      <c r="CM308" s="179">
        <v>0</v>
      </c>
      <c r="CN308" s="179">
        <v>0</v>
      </c>
      <c r="CO308" s="179">
        <v>0</v>
      </c>
      <c r="CP308" s="179">
        <v>1.66</v>
      </c>
      <c r="CQ308" s="179">
        <v>1.1200000000000001</v>
      </c>
      <c r="CR308" s="179">
        <v>0</v>
      </c>
      <c r="CS308" s="179">
        <v>0</v>
      </c>
      <c r="CT308" s="179">
        <v>0</v>
      </c>
      <c r="CU308" s="179">
        <v>0</v>
      </c>
      <c r="CV308" s="179">
        <v>0</v>
      </c>
      <c r="CW308" s="179">
        <v>0</v>
      </c>
      <c r="CX308" s="179">
        <v>0</v>
      </c>
      <c r="CY308" s="179">
        <v>0</v>
      </c>
      <c r="CZ308" s="179">
        <v>0</v>
      </c>
      <c r="DA308" s="179">
        <v>0</v>
      </c>
      <c r="DB308" s="179">
        <v>11.78</v>
      </c>
      <c r="DC308" s="179">
        <v>14.03</v>
      </c>
      <c r="DD308" s="179">
        <v>0</v>
      </c>
      <c r="DE308" s="179">
        <v>0</v>
      </c>
      <c r="DF308" s="179">
        <v>0</v>
      </c>
      <c r="DG308" s="179">
        <v>0</v>
      </c>
      <c r="DH308" s="179">
        <v>0</v>
      </c>
      <c r="DI308" s="179">
        <v>0</v>
      </c>
      <c r="DJ308" s="179">
        <v>0</v>
      </c>
      <c r="DK308" s="179">
        <v>0</v>
      </c>
      <c r="DL308" s="179">
        <v>0</v>
      </c>
      <c r="DM308" s="179">
        <v>0</v>
      </c>
      <c r="DN308" s="179">
        <v>10.65</v>
      </c>
      <c r="DO308" s="179">
        <v>10.53</v>
      </c>
      <c r="DP308" s="179">
        <v>0</v>
      </c>
      <c r="DQ308" s="179">
        <v>0</v>
      </c>
      <c r="DR308" s="179">
        <v>0</v>
      </c>
      <c r="DS308" s="179">
        <v>0</v>
      </c>
      <c r="DT308" s="179">
        <v>0</v>
      </c>
      <c r="DU308" s="179">
        <v>0</v>
      </c>
      <c r="DV308" s="179">
        <v>0</v>
      </c>
      <c r="DW308" s="179">
        <v>0</v>
      </c>
      <c r="DX308" s="179">
        <v>0</v>
      </c>
      <c r="DY308" s="179">
        <v>0</v>
      </c>
      <c r="DZ308" s="179">
        <v>11.09</v>
      </c>
      <c r="EA308" s="179">
        <v>2.76</v>
      </c>
      <c r="EB308" s="179">
        <v>0</v>
      </c>
      <c r="EC308" s="179">
        <v>0</v>
      </c>
      <c r="ED308" s="179">
        <v>0</v>
      </c>
      <c r="EE308" s="179">
        <v>0</v>
      </c>
      <c r="EF308" s="179">
        <v>0</v>
      </c>
      <c r="EG308" s="179">
        <v>0</v>
      </c>
      <c r="EH308" s="179">
        <v>0</v>
      </c>
      <c r="EI308" s="179">
        <v>0</v>
      </c>
      <c r="EJ308" s="179">
        <v>0</v>
      </c>
      <c r="EK308" s="179">
        <v>0</v>
      </c>
      <c r="EL308" s="179">
        <v>1.66</v>
      </c>
      <c r="EM308" s="179">
        <v>0.62</v>
      </c>
      <c r="EN308" s="179">
        <v>0</v>
      </c>
      <c r="EO308" s="179">
        <v>0</v>
      </c>
      <c r="EP308" s="179">
        <v>0</v>
      </c>
      <c r="EQ308" s="179">
        <v>0</v>
      </c>
      <c r="ER308" s="179">
        <v>0</v>
      </c>
      <c r="ES308" s="179">
        <v>0</v>
      </c>
      <c r="ET308" s="179">
        <v>0</v>
      </c>
      <c r="EU308" s="179">
        <v>0</v>
      </c>
      <c r="EV308" s="179">
        <v>0</v>
      </c>
      <c r="EW308" s="179">
        <v>0</v>
      </c>
      <c r="EX308" s="179">
        <v>0.8</v>
      </c>
      <c r="EY308" s="179">
        <v>0</v>
      </c>
      <c r="EZ308" s="179">
        <v>0</v>
      </c>
      <c r="FA308" s="179">
        <v>0</v>
      </c>
      <c r="FB308" s="179">
        <v>0</v>
      </c>
      <c r="FC308" s="179">
        <v>0</v>
      </c>
      <c r="FD308" s="179">
        <v>0</v>
      </c>
      <c r="FE308" s="179">
        <v>0</v>
      </c>
      <c r="FF308" s="179">
        <v>0</v>
      </c>
      <c r="FG308" s="179">
        <v>0</v>
      </c>
      <c r="FH308" s="179">
        <v>0</v>
      </c>
      <c r="FI308" s="179">
        <v>0</v>
      </c>
      <c r="FJ308" s="179">
        <v>0</v>
      </c>
      <c r="FK308" s="179">
        <v>0</v>
      </c>
      <c r="FL308" s="179">
        <v>0</v>
      </c>
      <c r="FM308" s="179">
        <v>0</v>
      </c>
      <c r="FN308" s="179">
        <v>0</v>
      </c>
      <c r="FO308" s="179">
        <v>0</v>
      </c>
      <c r="FP308" s="179">
        <v>0</v>
      </c>
      <c r="FQ308" s="179">
        <v>0</v>
      </c>
      <c r="FR308" s="179">
        <v>0</v>
      </c>
      <c r="FS308" s="179">
        <v>0</v>
      </c>
      <c r="FT308" s="179">
        <v>0</v>
      </c>
      <c r="FU308" s="179">
        <v>0</v>
      </c>
      <c r="FV308" s="179">
        <v>0.62</v>
      </c>
      <c r="FW308" s="179">
        <v>0.74</v>
      </c>
      <c r="FX308" s="179">
        <v>0</v>
      </c>
      <c r="FY308" s="179">
        <v>0</v>
      </c>
      <c r="FZ308" s="179">
        <v>0</v>
      </c>
      <c r="GA308" s="179">
        <v>0</v>
      </c>
    </row>
    <row r="309" spans="2:183">
      <c r="B309" s="171" t="s">
        <v>10</v>
      </c>
      <c r="C309" s="172" t="s">
        <v>45</v>
      </c>
      <c r="D309" s="92">
        <v>0</v>
      </c>
      <c r="E309" s="93">
        <v>0</v>
      </c>
      <c r="F309" s="93">
        <v>0</v>
      </c>
      <c r="G309" s="93">
        <v>0</v>
      </c>
      <c r="H309" s="93">
        <v>0</v>
      </c>
      <c r="I309" s="93">
        <v>0</v>
      </c>
      <c r="J309" s="93">
        <v>5.2011922252390326</v>
      </c>
      <c r="K309" s="93">
        <v>0</v>
      </c>
      <c r="L309" s="93">
        <v>0</v>
      </c>
      <c r="M309" s="93">
        <v>0</v>
      </c>
      <c r="N309" s="93">
        <v>0</v>
      </c>
      <c r="O309" s="93">
        <v>0</v>
      </c>
      <c r="P309" s="93">
        <v>0</v>
      </c>
      <c r="Q309" s="93">
        <v>0</v>
      </c>
      <c r="R309" s="93">
        <v>0</v>
      </c>
      <c r="S309" s="93">
        <v>0</v>
      </c>
      <c r="T309" s="93">
        <v>0</v>
      </c>
      <c r="U309" s="93">
        <v>0</v>
      </c>
      <c r="V309" s="93">
        <v>0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93">
        <v>0</v>
      </c>
      <c r="AI309" s="93">
        <v>0</v>
      </c>
      <c r="AJ309" s="93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93">
        <v>0</v>
      </c>
      <c r="AV309" s="93">
        <v>0</v>
      </c>
      <c r="AW309" s="93">
        <v>0</v>
      </c>
      <c r="AX309" s="93">
        <v>0</v>
      </c>
      <c r="AY309" s="93">
        <v>0</v>
      </c>
      <c r="AZ309" s="93">
        <v>0</v>
      </c>
      <c r="BA309" s="93">
        <v>0</v>
      </c>
      <c r="BB309" s="93">
        <v>0</v>
      </c>
      <c r="BC309" s="93">
        <v>0</v>
      </c>
      <c r="BD309" s="93">
        <v>0</v>
      </c>
      <c r="BE309" s="93">
        <v>0</v>
      </c>
      <c r="BF309" s="93">
        <v>0</v>
      </c>
      <c r="BG309" s="93">
        <v>0</v>
      </c>
      <c r="BH309" s="93">
        <v>0</v>
      </c>
      <c r="BI309" s="93">
        <v>0</v>
      </c>
      <c r="BJ309" s="93">
        <v>0</v>
      </c>
      <c r="BK309" s="93">
        <v>0</v>
      </c>
      <c r="BL309" s="93">
        <v>0</v>
      </c>
      <c r="BM309" s="93">
        <v>0</v>
      </c>
      <c r="BN309" s="93">
        <v>0</v>
      </c>
      <c r="BO309" s="93">
        <v>0</v>
      </c>
      <c r="BP309" s="93">
        <v>0</v>
      </c>
      <c r="BQ309" s="93">
        <v>0</v>
      </c>
      <c r="BR309" s="93">
        <v>0</v>
      </c>
      <c r="BS309" s="93">
        <v>0</v>
      </c>
      <c r="BT309" s="93">
        <v>0</v>
      </c>
      <c r="BU309" s="93">
        <v>0</v>
      </c>
      <c r="BV309" s="93">
        <v>0</v>
      </c>
      <c r="BW309" s="93">
        <v>0</v>
      </c>
      <c r="BX309" s="93">
        <v>0</v>
      </c>
      <c r="BY309" s="93">
        <v>0</v>
      </c>
      <c r="BZ309" s="93">
        <v>0</v>
      </c>
      <c r="CA309" s="93">
        <v>0</v>
      </c>
      <c r="CB309" s="93">
        <v>0</v>
      </c>
      <c r="CC309" s="93">
        <v>0</v>
      </c>
      <c r="CD309" s="93">
        <v>0</v>
      </c>
      <c r="CE309" s="93">
        <v>0</v>
      </c>
      <c r="CF309" s="93">
        <v>0</v>
      </c>
      <c r="CG309" s="93">
        <v>0</v>
      </c>
      <c r="CH309" s="93">
        <v>0</v>
      </c>
      <c r="CI309" s="93">
        <v>0</v>
      </c>
      <c r="CJ309" s="93">
        <v>0</v>
      </c>
      <c r="CK309" s="93">
        <v>0</v>
      </c>
      <c r="CL309" s="93">
        <v>0</v>
      </c>
      <c r="CM309" s="93">
        <v>0</v>
      </c>
      <c r="CN309" s="93">
        <v>0</v>
      </c>
      <c r="CO309" s="93">
        <v>0</v>
      </c>
      <c r="CP309" s="93">
        <v>6.6498922415189038E-2</v>
      </c>
      <c r="CQ309" s="93">
        <v>6.9001861020781069E-2</v>
      </c>
      <c r="CR309" s="93">
        <v>0</v>
      </c>
      <c r="CS309" s="93">
        <v>0</v>
      </c>
      <c r="CT309" s="93">
        <v>0</v>
      </c>
      <c r="CU309" s="93">
        <v>0</v>
      </c>
      <c r="CV309" s="93">
        <v>0</v>
      </c>
      <c r="CW309" s="93">
        <v>0</v>
      </c>
      <c r="CX309" s="93">
        <v>0</v>
      </c>
      <c r="CY309" s="93">
        <v>0</v>
      </c>
      <c r="CZ309" s="93">
        <v>0</v>
      </c>
      <c r="DA309" s="93">
        <v>0</v>
      </c>
      <c r="DB309" s="93">
        <v>6.246764962510537E-2</v>
      </c>
      <c r="DC309" s="93">
        <v>6.2092232829288864E-2</v>
      </c>
      <c r="DD309" s="93">
        <v>0</v>
      </c>
      <c r="DE309" s="93">
        <v>0</v>
      </c>
      <c r="DF309" s="93">
        <v>0</v>
      </c>
      <c r="DG309" s="93">
        <v>0</v>
      </c>
      <c r="DH309" s="93">
        <v>0</v>
      </c>
      <c r="DI309" s="93">
        <v>0</v>
      </c>
      <c r="DJ309" s="93">
        <v>0</v>
      </c>
      <c r="DK309" s="93">
        <v>0</v>
      </c>
      <c r="DL309" s="93">
        <v>0</v>
      </c>
      <c r="DM309" s="93">
        <v>0</v>
      </c>
      <c r="DN309" s="93">
        <v>6.285898054088733E-2</v>
      </c>
      <c r="DO309" s="93">
        <v>6.2403131009268899E-2</v>
      </c>
      <c r="DP309" s="93">
        <v>0</v>
      </c>
      <c r="DQ309" s="93">
        <v>0</v>
      </c>
      <c r="DR309" s="93">
        <v>0</v>
      </c>
      <c r="DS309" s="93">
        <v>0</v>
      </c>
      <c r="DT309" s="93">
        <v>0</v>
      </c>
      <c r="DU309" s="93">
        <v>0</v>
      </c>
      <c r="DV309" s="93">
        <v>0</v>
      </c>
      <c r="DW309" s="93">
        <v>0</v>
      </c>
      <c r="DX309" s="93">
        <v>0</v>
      </c>
      <c r="DY309" s="93">
        <v>0</v>
      </c>
      <c r="DZ309" s="93">
        <v>6.2858767249967057E-2</v>
      </c>
      <c r="EA309" s="93">
        <v>6.5878434018947649E-2</v>
      </c>
      <c r="EB309" s="93">
        <v>0</v>
      </c>
      <c r="EC309" s="93">
        <v>0</v>
      </c>
      <c r="ED309" s="93">
        <v>0</v>
      </c>
      <c r="EE309" s="93">
        <v>0</v>
      </c>
      <c r="EF309" s="93">
        <v>0</v>
      </c>
      <c r="EG309" s="93">
        <v>0</v>
      </c>
      <c r="EH309" s="93">
        <v>0</v>
      </c>
      <c r="EI309" s="93">
        <v>0</v>
      </c>
      <c r="EJ309" s="93">
        <v>0</v>
      </c>
      <c r="EK309" s="93">
        <v>0</v>
      </c>
      <c r="EL309" s="93">
        <v>6.6476946674735138E-2</v>
      </c>
      <c r="EM309" s="93">
        <v>7.0900228380543343E-2</v>
      </c>
      <c r="EN309" s="93">
        <v>0</v>
      </c>
      <c r="EO309" s="93">
        <v>0</v>
      </c>
      <c r="EP309" s="93">
        <v>0</v>
      </c>
      <c r="EQ309" s="93">
        <v>0</v>
      </c>
      <c r="ER309" s="93">
        <v>0</v>
      </c>
      <c r="ES309" s="93">
        <v>0</v>
      </c>
      <c r="ET309" s="93">
        <v>0</v>
      </c>
      <c r="EU309" s="93">
        <v>0</v>
      </c>
      <c r="EV309" s="93">
        <v>0</v>
      </c>
      <c r="EW309" s="93">
        <v>0</v>
      </c>
      <c r="EX309" s="93">
        <v>6.6938184678267898E-2</v>
      </c>
      <c r="EY309" s="93">
        <v>0</v>
      </c>
      <c r="EZ309" s="93">
        <v>0</v>
      </c>
      <c r="FA309" s="93">
        <v>0</v>
      </c>
      <c r="FB309" s="93">
        <v>0</v>
      </c>
      <c r="FC309" s="93">
        <v>0</v>
      </c>
      <c r="FD309" s="93">
        <v>0</v>
      </c>
      <c r="FE309" s="93">
        <v>0</v>
      </c>
      <c r="FF309" s="93">
        <v>0</v>
      </c>
      <c r="FG309" s="93">
        <v>0</v>
      </c>
      <c r="FH309" s="93">
        <v>0</v>
      </c>
      <c r="FI309" s="93">
        <v>0</v>
      </c>
      <c r="FJ309" s="93">
        <v>0</v>
      </c>
      <c r="FK309" s="93">
        <v>0</v>
      </c>
      <c r="FL309" s="93">
        <v>0</v>
      </c>
      <c r="FM309" s="93">
        <v>0</v>
      </c>
      <c r="FN309" s="93">
        <v>0</v>
      </c>
      <c r="FO309" s="93">
        <v>0</v>
      </c>
      <c r="FP309" s="93">
        <v>0</v>
      </c>
      <c r="FQ309" s="93">
        <v>0</v>
      </c>
      <c r="FR309" s="93">
        <v>0</v>
      </c>
      <c r="FS309" s="93">
        <v>0</v>
      </c>
      <c r="FT309" s="93">
        <v>0</v>
      </c>
      <c r="FU309" s="93">
        <v>0</v>
      </c>
      <c r="FV309" s="93">
        <v>7.1396060722349636E-2</v>
      </c>
      <c r="FW309" s="93">
        <v>6.8085271939870975E-2</v>
      </c>
      <c r="FX309" s="93">
        <v>0</v>
      </c>
      <c r="FY309" s="93">
        <v>0</v>
      </c>
      <c r="FZ309" s="93">
        <v>0</v>
      </c>
      <c r="GA309" s="93">
        <v>0</v>
      </c>
    </row>
    <row r="310" spans="2:183">
      <c r="B310" s="96" t="s">
        <v>10</v>
      </c>
      <c r="C310" s="166" t="s">
        <v>46</v>
      </c>
      <c r="D310" s="96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33.44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0</v>
      </c>
      <c r="CB310" s="17">
        <v>0</v>
      </c>
      <c r="CC310" s="17">
        <v>0</v>
      </c>
      <c r="CD310" s="17">
        <v>0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  <c r="CM310" s="17">
        <v>0</v>
      </c>
      <c r="CN310" s="17">
        <v>0</v>
      </c>
      <c r="CO310" s="17">
        <v>0</v>
      </c>
      <c r="CP310" s="17">
        <v>3.42</v>
      </c>
      <c r="CQ310" s="17">
        <v>2.19</v>
      </c>
      <c r="CR310" s="17">
        <v>0</v>
      </c>
      <c r="CS310" s="17">
        <v>0</v>
      </c>
      <c r="CT310" s="17">
        <v>0</v>
      </c>
      <c r="CU310" s="17">
        <v>0</v>
      </c>
      <c r="CV310" s="17">
        <v>0</v>
      </c>
      <c r="CW310" s="17">
        <v>0</v>
      </c>
      <c r="CX310" s="17">
        <v>0</v>
      </c>
      <c r="CY310" s="17">
        <v>0</v>
      </c>
      <c r="CZ310" s="17">
        <v>0</v>
      </c>
      <c r="DA310" s="17">
        <v>0</v>
      </c>
      <c r="DB310" s="17">
        <v>24.88</v>
      </c>
      <c r="DC310" s="17">
        <v>29.8</v>
      </c>
      <c r="DD310" s="17">
        <v>0</v>
      </c>
      <c r="DE310" s="17">
        <v>0</v>
      </c>
      <c r="DF310" s="17">
        <v>0</v>
      </c>
      <c r="DG310" s="17">
        <v>0</v>
      </c>
      <c r="DH310" s="17">
        <v>0</v>
      </c>
      <c r="DI310" s="17">
        <v>0</v>
      </c>
      <c r="DJ310" s="17">
        <v>0</v>
      </c>
      <c r="DK310" s="17">
        <v>0</v>
      </c>
      <c r="DL310" s="17">
        <v>0</v>
      </c>
      <c r="DM310" s="17">
        <v>0</v>
      </c>
      <c r="DN310" s="17">
        <v>21.76</v>
      </c>
      <c r="DO310" s="17">
        <v>21.68</v>
      </c>
      <c r="DP310" s="17">
        <v>0</v>
      </c>
      <c r="DQ310" s="17">
        <v>0</v>
      </c>
      <c r="DR310" s="17">
        <v>0</v>
      </c>
      <c r="DS310" s="17">
        <v>0</v>
      </c>
      <c r="DT310" s="17">
        <v>0</v>
      </c>
      <c r="DU310" s="17">
        <v>0</v>
      </c>
      <c r="DV310" s="17">
        <v>0</v>
      </c>
      <c r="DW310" s="17">
        <v>0</v>
      </c>
      <c r="DX310" s="17">
        <v>0</v>
      </c>
      <c r="DY310" s="17">
        <v>0</v>
      </c>
      <c r="DZ310" s="17">
        <v>21.99</v>
      </c>
      <c r="EA310" s="17">
        <v>5.24</v>
      </c>
      <c r="EB310" s="17">
        <v>0</v>
      </c>
      <c r="EC310" s="17">
        <v>0</v>
      </c>
      <c r="ED310" s="17">
        <v>0</v>
      </c>
      <c r="EE310" s="17">
        <v>0</v>
      </c>
      <c r="EF310" s="17">
        <v>0</v>
      </c>
      <c r="EG310" s="17">
        <v>0</v>
      </c>
      <c r="EH310" s="17">
        <v>0</v>
      </c>
      <c r="EI310" s="17">
        <v>0</v>
      </c>
      <c r="EJ310" s="17">
        <v>0</v>
      </c>
      <c r="EK310" s="17">
        <v>0</v>
      </c>
      <c r="EL310" s="17">
        <v>3.01</v>
      </c>
      <c r="EM310" s="17">
        <v>1.0900000000000001</v>
      </c>
      <c r="EN310" s="17">
        <v>0</v>
      </c>
      <c r="EO310" s="17">
        <v>0</v>
      </c>
      <c r="EP310" s="17">
        <v>0</v>
      </c>
      <c r="EQ310" s="17">
        <v>0</v>
      </c>
      <c r="ER310" s="17">
        <v>0</v>
      </c>
      <c r="ES310" s="17">
        <v>0</v>
      </c>
      <c r="ET310" s="17">
        <v>0</v>
      </c>
      <c r="EU310" s="17">
        <v>0</v>
      </c>
      <c r="EV310" s="17">
        <v>0</v>
      </c>
      <c r="EW310" s="17">
        <v>0</v>
      </c>
      <c r="EX310" s="17">
        <v>1.41</v>
      </c>
      <c r="EY310" s="17">
        <v>0</v>
      </c>
      <c r="EZ310" s="17">
        <v>0</v>
      </c>
      <c r="FA310" s="17">
        <v>0</v>
      </c>
      <c r="FB310" s="17">
        <v>0</v>
      </c>
      <c r="FC310" s="17">
        <v>0</v>
      </c>
      <c r="FD310" s="17">
        <v>0</v>
      </c>
      <c r="FE310" s="17">
        <v>0</v>
      </c>
      <c r="FF310" s="17">
        <v>0</v>
      </c>
      <c r="FG310" s="17">
        <v>0</v>
      </c>
      <c r="FH310" s="17">
        <v>0</v>
      </c>
      <c r="FI310" s="17">
        <v>0</v>
      </c>
      <c r="FJ310" s="17">
        <v>0</v>
      </c>
      <c r="FK310" s="17">
        <v>0</v>
      </c>
      <c r="FL310" s="17">
        <v>0</v>
      </c>
      <c r="FM310" s="17">
        <v>0</v>
      </c>
      <c r="FN310" s="17">
        <v>0</v>
      </c>
      <c r="FO310" s="17">
        <v>0</v>
      </c>
      <c r="FP310" s="17">
        <v>0</v>
      </c>
      <c r="FQ310" s="17">
        <v>0</v>
      </c>
      <c r="FR310" s="17">
        <v>0</v>
      </c>
      <c r="FS310" s="17">
        <v>0</v>
      </c>
      <c r="FT310" s="17">
        <v>0</v>
      </c>
      <c r="FU310" s="17">
        <v>0</v>
      </c>
      <c r="FV310" s="17">
        <v>1</v>
      </c>
      <c r="FW310" s="17">
        <v>1.22</v>
      </c>
      <c r="FX310" s="17">
        <v>0</v>
      </c>
      <c r="FY310" s="17">
        <v>0</v>
      </c>
      <c r="FZ310" s="17">
        <v>0</v>
      </c>
      <c r="GA310" s="17">
        <v>0</v>
      </c>
    </row>
    <row r="311" spans="2:183">
      <c r="B311" s="96" t="s">
        <v>10</v>
      </c>
      <c r="C311" s="166" t="s">
        <v>47</v>
      </c>
      <c r="D311" s="178">
        <v>0</v>
      </c>
      <c r="E311" s="179">
        <v>0</v>
      </c>
      <c r="F311" s="179">
        <v>0</v>
      </c>
      <c r="G311" s="179">
        <v>0</v>
      </c>
      <c r="H311" s="179">
        <v>0</v>
      </c>
      <c r="I311" s="179">
        <v>0</v>
      </c>
      <c r="J311" s="179">
        <v>1675.72</v>
      </c>
      <c r="K311" s="179">
        <v>0</v>
      </c>
      <c r="L311" s="179">
        <v>0</v>
      </c>
      <c r="M311" s="179">
        <v>0</v>
      </c>
      <c r="N311" s="179">
        <v>0</v>
      </c>
      <c r="O311" s="179">
        <v>0</v>
      </c>
      <c r="P311" s="179">
        <v>0</v>
      </c>
      <c r="Q311" s="179">
        <v>0</v>
      </c>
      <c r="R311" s="179">
        <v>0</v>
      </c>
      <c r="S311" s="179">
        <v>0</v>
      </c>
      <c r="T311" s="179">
        <v>0</v>
      </c>
      <c r="U311" s="179">
        <v>0</v>
      </c>
      <c r="V311" s="179">
        <v>0</v>
      </c>
      <c r="W311" s="179">
        <v>0</v>
      </c>
      <c r="X311" s="179">
        <v>0</v>
      </c>
      <c r="Y311" s="179">
        <v>0</v>
      </c>
      <c r="Z311" s="179">
        <v>0</v>
      </c>
      <c r="AA311" s="179">
        <v>0</v>
      </c>
      <c r="AB311" s="179">
        <v>0</v>
      </c>
      <c r="AC311" s="179">
        <v>0</v>
      </c>
      <c r="AD311" s="179">
        <v>0</v>
      </c>
      <c r="AE311" s="179">
        <v>0</v>
      </c>
      <c r="AF311" s="179">
        <v>0</v>
      </c>
      <c r="AG311" s="179">
        <v>0</v>
      </c>
      <c r="AH311" s="179">
        <v>0</v>
      </c>
      <c r="AI311" s="179">
        <v>0</v>
      </c>
      <c r="AJ311" s="179">
        <v>0</v>
      </c>
      <c r="AK311" s="179">
        <v>0</v>
      </c>
      <c r="AL311" s="179">
        <v>0</v>
      </c>
      <c r="AM311" s="179">
        <v>0</v>
      </c>
      <c r="AN311" s="179">
        <v>0</v>
      </c>
      <c r="AO311" s="179">
        <v>0</v>
      </c>
      <c r="AP311" s="179">
        <v>0</v>
      </c>
      <c r="AQ311" s="179">
        <v>0</v>
      </c>
      <c r="AR311" s="179">
        <v>0</v>
      </c>
      <c r="AS311" s="179">
        <v>0</v>
      </c>
      <c r="AT311" s="179">
        <v>0</v>
      </c>
      <c r="AU311" s="179">
        <v>0</v>
      </c>
      <c r="AV311" s="179">
        <v>0</v>
      </c>
      <c r="AW311" s="179">
        <v>0</v>
      </c>
      <c r="AX311" s="179">
        <v>0</v>
      </c>
      <c r="AY311" s="179">
        <v>0</v>
      </c>
      <c r="AZ311" s="179">
        <v>0</v>
      </c>
      <c r="BA311" s="179">
        <v>0</v>
      </c>
      <c r="BB311" s="179">
        <v>0</v>
      </c>
      <c r="BC311" s="179">
        <v>0</v>
      </c>
      <c r="BD311" s="179">
        <v>0</v>
      </c>
      <c r="BE311" s="179">
        <v>0</v>
      </c>
      <c r="BF311" s="179">
        <v>0</v>
      </c>
      <c r="BG311" s="179">
        <v>0</v>
      </c>
      <c r="BH311" s="179">
        <v>0</v>
      </c>
      <c r="BI311" s="179">
        <v>0</v>
      </c>
      <c r="BJ311" s="179">
        <v>0</v>
      </c>
      <c r="BK311" s="179">
        <v>0</v>
      </c>
      <c r="BL311" s="179">
        <v>0</v>
      </c>
      <c r="BM311" s="179">
        <v>0</v>
      </c>
      <c r="BN311" s="179">
        <v>0</v>
      </c>
      <c r="BO311" s="179">
        <v>0</v>
      </c>
      <c r="BP311" s="179">
        <v>0</v>
      </c>
      <c r="BQ311" s="179">
        <v>0</v>
      </c>
      <c r="BR311" s="179">
        <v>0</v>
      </c>
      <c r="BS311" s="179">
        <v>0</v>
      </c>
      <c r="BT311" s="179">
        <v>0</v>
      </c>
      <c r="BU311" s="179">
        <v>0</v>
      </c>
      <c r="BV311" s="179">
        <v>0</v>
      </c>
      <c r="BW311" s="179">
        <v>0</v>
      </c>
      <c r="BX311" s="179">
        <v>0</v>
      </c>
      <c r="BY311" s="179">
        <v>0</v>
      </c>
      <c r="BZ311" s="179">
        <v>0</v>
      </c>
      <c r="CA311" s="179">
        <v>0</v>
      </c>
      <c r="CB311" s="179">
        <v>0</v>
      </c>
      <c r="CC311" s="179">
        <v>0</v>
      </c>
      <c r="CD311" s="179">
        <v>0</v>
      </c>
      <c r="CE311" s="179">
        <v>0</v>
      </c>
      <c r="CF311" s="179">
        <v>0</v>
      </c>
      <c r="CG311" s="179">
        <v>0</v>
      </c>
      <c r="CH311" s="179">
        <v>0</v>
      </c>
      <c r="CI311" s="179">
        <v>0</v>
      </c>
      <c r="CJ311" s="179">
        <v>0</v>
      </c>
      <c r="CK311" s="179">
        <v>0</v>
      </c>
      <c r="CL311" s="179">
        <v>0</v>
      </c>
      <c r="CM311" s="179">
        <v>0</v>
      </c>
      <c r="CN311" s="179">
        <v>0</v>
      </c>
      <c r="CO311" s="179">
        <v>0</v>
      </c>
      <c r="CP311" s="179">
        <v>189.23</v>
      </c>
      <c r="CQ311" s="179">
        <v>121.17</v>
      </c>
      <c r="CR311" s="179">
        <v>0</v>
      </c>
      <c r="CS311" s="179">
        <v>0</v>
      </c>
      <c r="CT311" s="179">
        <v>0</v>
      </c>
      <c r="CU311" s="179">
        <v>0</v>
      </c>
      <c r="CV311" s="179">
        <v>0</v>
      </c>
      <c r="CW311" s="179">
        <v>0</v>
      </c>
      <c r="CX311" s="179">
        <v>0</v>
      </c>
      <c r="CY311" s="179">
        <v>0</v>
      </c>
      <c r="CZ311" s="179">
        <v>0</v>
      </c>
      <c r="DA311" s="179">
        <v>0</v>
      </c>
      <c r="DB311" s="179">
        <v>1415.25</v>
      </c>
      <c r="DC311" s="179">
        <v>1695.27</v>
      </c>
      <c r="DD311" s="179">
        <v>0</v>
      </c>
      <c r="DE311" s="179">
        <v>0</v>
      </c>
      <c r="DF311" s="179">
        <v>0</v>
      </c>
      <c r="DG311" s="179">
        <v>0</v>
      </c>
      <c r="DH311" s="179">
        <v>0</v>
      </c>
      <c r="DI311" s="179">
        <v>0</v>
      </c>
      <c r="DJ311" s="179">
        <v>0</v>
      </c>
      <c r="DK311" s="179">
        <v>0</v>
      </c>
      <c r="DL311" s="179">
        <v>0</v>
      </c>
      <c r="DM311" s="179">
        <v>0</v>
      </c>
      <c r="DN311" s="179">
        <v>1271.28</v>
      </c>
      <c r="DO311" s="179">
        <v>1266.8</v>
      </c>
      <c r="DP311" s="179">
        <v>0</v>
      </c>
      <c r="DQ311" s="179">
        <v>0</v>
      </c>
      <c r="DR311" s="179">
        <v>0</v>
      </c>
      <c r="DS311" s="179">
        <v>0</v>
      </c>
      <c r="DT311" s="179">
        <v>0</v>
      </c>
      <c r="DU311" s="179">
        <v>0</v>
      </c>
      <c r="DV311" s="179">
        <v>0</v>
      </c>
      <c r="DW311" s="179">
        <v>0</v>
      </c>
      <c r="DX311" s="179">
        <v>0</v>
      </c>
      <c r="DY311" s="179">
        <v>0</v>
      </c>
      <c r="DZ311" s="179">
        <v>1319.89</v>
      </c>
      <c r="EA311" s="179">
        <v>314.41000000000003</v>
      </c>
      <c r="EB311" s="179">
        <v>0</v>
      </c>
      <c r="EC311" s="179">
        <v>0</v>
      </c>
      <c r="ED311" s="179">
        <v>0</v>
      </c>
      <c r="EE311" s="179">
        <v>0</v>
      </c>
      <c r="EF311" s="179">
        <v>0</v>
      </c>
      <c r="EG311" s="179">
        <v>0</v>
      </c>
      <c r="EH311" s="179">
        <v>0</v>
      </c>
      <c r="EI311" s="179">
        <v>0</v>
      </c>
      <c r="EJ311" s="179">
        <v>0</v>
      </c>
      <c r="EK311" s="179">
        <v>0</v>
      </c>
      <c r="EL311" s="179">
        <v>185.81</v>
      </c>
      <c r="EM311" s="179">
        <v>67.069999999999993</v>
      </c>
      <c r="EN311" s="179">
        <v>0</v>
      </c>
      <c r="EO311" s="179">
        <v>0</v>
      </c>
      <c r="EP311" s="179">
        <v>0</v>
      </c>
      <c r="EQ311" s="179">
        <v>0</v>
      </c>
      <c r="ER311" s="179">
        <v>0</v>
      </c>
      <c r="ES311" s="179">
        <v>0</v>
      </c>
      <c r="ET311" s="179">
        <v>0</v>
      </c>
      <c r="EU311" s="179">
        <v>0</v>
      </c>
      <c r="EV311" s="179">
        <v>0</v>
      </c>
      <c r="EW311" s="179">
        <v>0</v>
      </c>
      <c r="EX311" s="179">
        <v>89.35</v>
      </c>
      <c r="EY311" s="179">
        <v>0</v>
      </c>
      <c r="EZ311" s="179">
        <v>0</v>
      </c>
      <c r="FA311" s="179">
        <v>0</v>
      </c>
      <c r="FB311" s="179">
        <v>0</v>
      </c>
      <c r="FC311" s="179">
        <v>0</v>
      </c>
      <c r="FD311" s="179">
        <v>0</v>
      </c>
      <c r="FE311" s="179">
        <v>0</v>
      </c>
      <c r="FF311" s="179">
        <v>0</v>
      </c>
      <c r="FG311" s="179">
        <v>0</v>
      </c>
      <c r="FH311" s="179">
        <v>0</v>
      </c>
      <c r="FI311" s="179">
        <v>0</v>
      </c>
      <c r="FJ311" s="179">
        <v>0</v>
      </c>
      <c r="FK311" s="179">
        <v>0</v>
      </c>
      <c r="FL311" s="179">
        <v>0</v>
      </c>
      <c r="FM311" s="179">
        <v>0</v>
      </c>
      <c r="FN311" s="179">
        <v>0</v>
      </c>
      <c r="FO311" s="179">
        <v>0</v>
      </c>
      <c r="FP311" s="179">
        <v>0</v>
      </c>
      <c r="FQ311" s="179">
        <v>0</v>
      </c>
      <c r="FR311" s="179">
        <v>0</v>
      </c>
      <c r="FS311" s="179">
        <v>0</v>
      </c>
      <c r="FT311" s="179">
        <v>0</v>
      </c>
      <c r="FU311" s="179">
        <v>0</v>
      </c>
      <c r="FV311" s="179">
        <v>66.81</v>
      </c>
      <c r="FW311" s="179">
        <v>81.53</v>
      </c>
      <c r="FX311" s="179">
        <v>0</v>
      </c>
      <c r="FY311" s="179">
        <v>0</v>
      </c>
      <c r="FZ311" s="179">
        <v>0</v>
      </c>
      <c r="GA311" s="179">
        <v>0</v>
      </c>
    </row>
    <row r="312" spans="2:183">
      <c r="B312" s="180" t="s">
        <v>10</v>
      </c>
      <c r="C312" s="181" t="s">
        <v>48</v>
      </c>
      <c r="D312" s="94">
        <v>0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0.49039351513235752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  <c r="Q312" s="95">
        <v>0</v>
      </c>
      <c r="R312" s="95">
        <v>0</v>
      </c>
      <c r="S312" s="95">
        <v>0</v>
      </c>
      <c r="T312" s="95">
        <v>0</v>
      </c>
      <c r="U312" s="95">
        <v>0</v>
      </c>
      <c r="V312" s="95">
        <v>0</v>
      </c>
      <c r="W312" s="95">
        <v>0</v>
      </c>
      <c r="X312" s="95">
        <v>0</v>
      </c>
      <c r="Y312" s="95">
        <v>0</v>
      </c>
      <c r="Z312" s="95">
        <v>0</v>
      </c>
      <c r="AA312" s="95">
        <v>0</v>
      </c>
      <c r="AB312" s="95">
        <v>0</v>
      </c>
      <c r="AC312" s="95">
        <v>0</v>
      </c>
      <c r="AD312" s="95">
        <v>0</v>
      </c>
      <c r="AE312" s="95">
        <v>0</v>
      </c>
      <c r="AF312" s="95">
        <v>0</v>
      </c>
      <c r="AG312" s="95">
        <v>0</v>
      </c>
      <c r="AH312" s="95">
        <v>0</v>
      </c>
      <c r="AI312" s="95">
        <v>0</v>
      </c>
      <c r="AJ312" s="95">
        <v>0</v>
      </c>
      <c r="AK312" s="95">
        <v>0</v>
      </c>
      <c r="AL312" s="95">
        <v>0</v>
      </c>
      <c r="AM312" s="95">
        <v>0</v>
      </c>
      <c r="AN312" s="95">
        <v>0</v>
      </c>
      <c r="AO312" s="95">
        <v>0</v>
      </c>
      <c r="AP312" s="95">
        <v>0</v>
      </c>
      <c r="AQ312" s="95">
        <v>0</v>
      </c>
      <c r="AR312" s="95">
        <v>0</v>
      </c>
      <c r="AS312" s="95">
        <v>0</v>
      </c>
      <c r="AT312" s="95">
        <v>0</v>
      </c>
      <c r="AU312" s="95">
        <v>0</v>
      </c>
      <c r="AV312" s="95">
        <v>0</v>
      </c>
      <c r="AW312" s="95">
        <v>0</v>
      </c>
      <c r="AX312" s="95">
        <v>0</v>
      </c>
      <c r="AY312" s="95">
        <v>0</v>
      </c>
      <c r="AZ312" s="95">
        <v>0</v>
      </c>
      <c r="BA312" s="95">
        <v>0</v>
      </c>
      <c r="BB312" s="95">
        <v>0</v>
      </c>
      <c r="BC312" s="95">
        <v>0</v>
      </c>
      <c r="BD312" s="95">
        <v>0</v>
      </c>
      <c r="BE312" s="95">
        <v>0</v>
      </c>
      <c r="BF312" s="95">
        <v>0</v>
      </c>
      <c r="BG312" s="95">
        <v>0</v>
      </c>
      <c r="BH312" s="95">
        <v>0</v>
      </c>
      <c r="BI312" s="95">
        <v>0</v>
      </c>
      <c r="BJ312" s="95">
        <v>0</v>
      </c>
      <c r="BK312" s="95">
        <v>0</v>
      </c>
      <c r="BL312" s="95">
        <v>0</v>
      </c>
      <c r="BM312" s="95">
        <v>0</v>
      </c>
      <c r="BN312" s="95">
        <v>0</v>
      </c>
      <c r="BO312" s="95">
        <v>0</v>
      </c>
      <c r="BP312" s="95">
        <v>0</v>
      </c>
      <c r="BQ312" s="95">
        <v>0</v>
      </c>
      <c r="BR312" s="95">
        <v>0</v>
      </c>
      <c r="BS312" s="95">
        <v>0</v>
      </c>
      <c r="BT312" s="95">
        <v>0</v>
      </c>
      <c r="BU312" s="95">
        <v>0</v>
      </c>
      <c r="BV312" s="95">
        <v>0</v>
      </c>
      <c r="BW312" s="95">
        <v>0</v>
      </c>
      <c r="BX312" s="95">
        <v>0</v>
      </c>
      <c r="BY312" s="95">
        <v>0</v>
      </c>
      <c r="BZ312" s="95">
        <v>0</v>
      </c>
      <c r="CA312" s="95">
        <v>0</v>
      </c>
      <c r="CB312" s="95">
        <v>0</v>
      </c>
      <c r="CC312" s="95">
        <v>0</v>
      </c>
      <c r="CD312" s="95">
        <v>0</v>
      </c>
      <c r="CE312" s="95">
        <v>0</v>
      </c>
      <c r="CF312" s="95">
        <v>0</v>
      </c>
      <c r="CG312" s="95">
        <v>0</v>
      </c>
      <c r="CH312" s="95">
        <v>0</v>
      </c>
      <c r="CI312" s="95">
        <v>0</v>
      </c>
      <c r="CJ312" s="95">
        <v>0</v>
      </c>
      <c r="CK312" s="95">
        <v>0</v>
      </c>
      <c r="CL312" s="95">
        <v>0</v>
      </c>
      <c r="CM312" s="95">
        <v>0</v>
      </c>
      <c r="CN312" s="95">
        <v>0</v>
      </c>
      <c r="CO312" s="95">
        <v>0</v>
      </c>
      <c r="CP312" s="95">
        <v>0.29535885020772279</v>
      </c>
      <c r="CQ312" s="95">
        <v>0.29630210908923632</v>
      </c>
      <c r="CR312" s="95">
        <v>0</v>
      </c>
      <c r="CS312" s="95">
        <v>0</v>
      </c>
      <c r="CT312" s="95">
        <v>0</v>
      </c>
      <c r="CU312" s="95">
        <v>0</v>
      </c>
      <c r="CV312" s="95">
        <v>0</v>
      </c>
      <c r="CW312" s="95">
        <v>0</v>
      </c>
      <c r="CX312" s="95">
        <v>0</v>
      </c>
      <c r="CY312" s="95">
        <v>0</v>
      </c>
      <c r="CZ312" s="95">
        <v>0</v>
      </c>
      <c r="DA312" s="95">
        <v>0</v>
      </c>
      <c r="DB312" s="95">
        <v>0.29435513686981468</v>
      </c>
      <c r="DC312" s="95">
        <v>0.29417305855529541</v>
      </c>
      <c r="DD312" s="95">
        <v>0</v>
      </c>
      <c r="DE312" s="95">
        <v>0</v>
      </c>
      <c r="DF312" s="95">
        <v>0</v>
      </c>
      <c r="DG312" s="95">
        <v>0</v>
      </c>
      <c r="DH312" s="95">
        <v>0</v>
      </c>
      <c r="DI312" s="95">
        <v>0</v>
      </c>
      <c r="DJ312" s="95">
        <v>0</v>
      </c>
      <c r="DK312" s="95">
        <v>0</v>
      </c>
      <c r="DL312" s="95">
        <v>0</v>
      </c>
      <c r="DM312" s="95">
        <v>0</v>
      </c>
      <c r="DN312" s="95">
        <v>0.29415299281068996</v>
      </c>
      <c r="DO312" s="95">
        <v>0.29410866962629345</v>
      </c>
      <c r="DP312" s="95">
        <v>0</v>
      </c>
      <c r="DQ312" s="95">
        <v>0</v>
      </c>
      <c r="DR312" s="95">
        <v>0</v>
      </c>
      <c r="DS312" s="95">
        <v>0</v>
      </c>
      <c r="DT312" s="95">
        <v>0</v>
      </c>
      <c r="DU312" s="95">
        <v>0</v>
      </c>
      <c r="DV312" s="95">
        <v>0</v>
      </c>
      <c r="DW312" s="95">
        <v>0</v>
      </c>
      <c r="DX312" s="95">
        <v>0</v>
      </c>
      <c r="DY312" s="95">
        <v>0</v>
      </c>
      <c r="DZ312" s="95">
        <v>0.29409878549505858</v>
      </c>
      <c r="EA312" s="95">
        <v>0.29504529423870574</v>
      </c>
      <c r="EB312" s="95">
        <v>0</v>
      </c>
      <c r="EC312" s="95">
        <v>0</v>
      </c>
      <c r="ED312" s="95">
        <v>0</v>
      </c>
      <c r="EE312" s="95">
        <v>0</v>
      </c>
      <c r="EF312" s="95">
        <v>0</v>
      </c>
      <c r="EG312" s="95">
        <v>0</v>
      </c>
      <c r="EH312" s="95">
        <v>0</v>
      </c>
      <c r="EI312" s="95">
        <v>0</v>
      </c>
      <c r="EJ312" s="95">
        <v>0</v>
      </c>
      <c r="EK312" s="95">
        <v>0</v>
      </c>
      <c r="EL312" s="95">
        <v>0.29425824925140115</v>
      </c>
      <c r="EM312" s="95">
        <v>0.29723557282612401</v>
      </c>
      <c r="EN312" s="95">
        <v>0</v>
      </c>
      <c r="EO312" s="95">
        <v>0</v>
      </c>
      <c r="EP312" s="95">
        <v>0</v>
      </c>
      <c r="EQ312" s="95">
        <v>0</v>
      </c>
      <c r="ER312" s="95">
        <v>0</v>
      </c>
      <c r="ES312" s="95">
        <v>0</v>
      </c>
      <c r="ET312" s="95">
        <v>0</v>
      </c>
      <c r="EU312" s="95">
        <v>0</v>
      </c>
      <c r="EV312" s="95">
        <v>0</v>
      </c>
      <c r="EW312" s="95">
        <v>0</v>
      </c>
      <c r="EX312" s="95">
        <v>0.29494637623861791</v>
      </c>
      <c r="EY312" s="95">
        <v>0</v>
      </c>
      <c r="EZ312" s="95">
        <v>0</v>
      </c>
      <c r="FA312" s="95">
        <v>0</v>
      </c>
      <c r="FB312" s="95">
        <v>0</v>
      </c>
      <c r="FC312" s="95">
        <v>0</v>
      </c>
      <c r="FD312" s="95">
        <v>0</v>
      </c>
      <c r="FE312" s="95">
        <v>0</v>
      </c>
      <c r="FF312" s="95">
        <v>0</v>
      </c>
      <c r="FG312" s="95">
        <v>0</v>
      </c>
      <c r="FH312" s="95">
        <v>0</v>
      </c>
      <c r="FI312" s="95">
        <v>0</v>
      </c>
      <c r="FJ312" s="95">
        <v>0</v>
      </c>
      <c r="FK312" s="95">
        <v>0</v>
      </c>
      <c r="FL312" s="95">
        <v>0</v>
      </c>
      <c r="FM312" s="95">
        <v>0</v>
      </c>
      <c r="FN312" s="95">
        <v>0</v>
      </c>
      <c r="FO312" s="95">
        <v>0</v>
      </c>
      <c r="FP312" s="95">
        <v>0</v>
      </c>
      <c r="FQ312" s="95">
        <v>0</v>
      </c>
      <c r="FR312" s="95">
        <v>0</v>
      </c>
      <c r="FS312" s="95">
        <v>0</v>
      </c>
      <c r="FT312" s="95">
        <v>0</v>
      </c>
      <c r="FU312" s="95">
        <v>0</v>
      </c>
      <c r="FV312" s="95">
        <v>0.2974835863431235</v>
      </c>
      <c r="FW312" s="95">
        <v>0.29665725630943784</v>
      </c>
      <c r="FX312" s="95">
        <v>0</v>
      </c>
      <c r="FY312" s="95">
        <v>0</v>
      </c>
      <c r="FZ312" s="95">
        <v>0</v>
      </c>
      <c r="GA312" s="95">
        <v>0</v>
      </c>
    </row>
    <row r="313" spans="2:183">
      <c r="B313" s="44" t="s">
        <v>10</v>
      </c>
      <c r="C313" s="655" t="s">
        <v>273</v>
      </c>
      <c r="D313" s="182">
        <v>0</v>
      </c>
      <c r="E313" s="182">
        <v>0</v>
      </c>
      <c r="F313" s="182">
        <v>0</v>
      </c>
      <c r="G313" s="182">
        <v>0</v>
      </c>
      <c r="H313" s="182">
        <v>0</v>
      </c>
      <c r="I313" s="182">
        <v>0</v>
      </c>
      <c r="J313" s="182">
        <v>5682.5112499999987</v>
      </c>
      <c r="K313" s="182">
        <v>0</v>
      </c>
      <c r="L313" s="182">
        <v>0</v>
      </c>
      <c r="M313" s="182">
        <v>0</v>
      </c>
      <c r="N313" s="182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182">
        <v>0</v>
      </c>
      <c r="V313" s="182">
        <v>0</v>
      </c>
      <c r="W313" s="182">
        <v>0</v>
      </c>
      <c r="X313" s="182">
        <v>0</v>
      </c>
      <c r="Y313" s="182">
        <v>0</v>
      </c>
      <c r="Z313" s="182">
        <v>0</v>
      </c>
      <c r="AA313" s="182">
        <v>0</v>
      </c>
      <c r="AB313" s="182">
        <v>0</v>
      </c>
      <c r="AC313" s="182">
        <v>0</v>
      </c>
      <c r="AD313" s="182">
        <v>0</v>
      </c>
      <c r="AE313" s="182">
        <v>0</v>
      </c>
      <c r="AF313" s="182">
        <v>0</v>
      </c>
      <c r="AG313" s="182">
        <v>0</v>
      </c>
      <c r="AH313" s="182">
        <v>0</v>
      </c>
      <c r="AI313" s="182">
        <v>0</v>
      </c>
      <c r="AJ313" s="182">
        <v>0</v>
      </c>
      <c r="AK313" s="182">
        <v>0</v>
      </c>
      <c r="AL313" s="182">
        <v>0</v>
      </c>
      <c r="AM313" s="182">
        <v>0</v>
      </c>
      <c r="AN313" s="182">
        <v>0</v>
      </c>
      <c r="AO313" s="182">
        <v>0</v>
      </c>
      <c r="AP313" s="182">
        <v>0</v>
      </c>
      <c r="AQ313" s="182">
        <v>0</v>
      </c>
      <c r="AR313" s="182">
        <v>0</v>
      </c>
      <c r="AS313" s="182">
        <v>0</v>
      </c>
      <c r="AT313" s="182">
        <v>0</v>
      </c>
      <c r="AU313" s="182">
        <v>0</v>
      </c>
      <c r="AV313" s="182">
        <v>0</v>
      </c>
      <c r="AW313" s="182">
        <v>0</v>
      </c>
      <c r="AX313" s="182">
        <v>0</v>
      </c>
      <c r="AY313" s="182">
        <v>0</v>
      </c>
      <c r="AZ313" s="182">
        <v>0</v>
      </c>
      <c r="BA313" s="182">
        <v>0</v>
      </c>
      <c r="BB313" s="182">
        <v>0</v>
      </c>
      <c r="BC313" s="182">
        <v>0</v>
      </c>
      <c r="BD313" s="182">
        <v>0</v>
      </c>
      <c r="BE313" s="182">
        <v>0</v>
      </c>
      <c r="BF313" s="182">
        <v>0</v>
      </c>
      <c r="BG313" s="182">
        <v>0</v>
      </c>
      <c r="BH313" s="182">
        <v>0</v>
      </c>
      <c r="BI313" s="182">
        <v>0</v>
      </c>
      <c r="BJ313" s="182">
        <v>0</v>
      </c>
      <c r="BK313" s="182">
        <v>0</v>
      </c>
      <c r="BL313" s="182">
        <v>0</v>
      </c>
      <c r="BM313" s="182">
        <v>0</v>
      </c>
      <c r="BN313" s="182">
        <v>0</v>
      </c>
      <c r="BO313" s="182">
        <v>0</v>
      </c>
      <c r="BP313" s="182">
        <v>0</v>
      </c>
      <c r="BQ313" s="182">
        <v>0</v>
      </c>
      <c r="BR313" s="182">
        <v>0</v>
      </c>
      <c r="BS313" s="182">
        <v>0</v>
      </c>
      <c r="BT313" s="182">
        <v>0</v>
      </c>
      <c r="BU313" s="182">
        <v>0</v>
      </c>
      <c r="BV313" s="182">
        <v>0</v>
      </c>
      <c r="BW313" s="182">
        <v>0</v>
      </c>
      <c r="BX313" s="182">
        <v>0</v>
      </c>
      <c r="BY313" s="182">
        <v>0</v>
      </c>
      <c r="BZ313" s="182">
        <v>0</v>
      </c>
      <c r="CA313" s="182">
        <v>0</v>
      </c>
      <c r="CB313" s="182">
        <v>0</v>
      </c>
      <c r="CC313" s="182">
        <v>0</v>
      </c>
      <c r="CD313" s="182">
        <v>0</v>
      </c>
      <c r="CE313" s="182">
        <v>0</v>
      </c>
      <c r="CF313" s="182">
        <v>0</v>
      </c>
      <c r="CG313" s="182">
        <v>0</v>
      </c>
      <c r="CH313" s="182">
        <v>0</v>
      </c>
      <c r="CI313" s="182">
        <v>0</v>
      </c>
      <c r="CJ313" s="182">
        <v>0</v>
      </c>
      <c r="CK313" s="182">
        <v>0</v>
      </c>
      <c r="CL313" s="182">
        <v>0</v>
      </c>
      <c r="CM313" s="182">
        <v>0</v>
      </c>
      <c r="CN313" s="182">
        <v>0</v>
      </c>
      <c r="CO313" s="182">
        <v>0</v>
      </c>
      <c r="CP313" s="182">
        <v>0</v>
      </c>
      <c r="CQ313" s="182">
        <v>0</v>
      </c>
      <c r="CR313" s="182">
        <v>0</v>
      </c>
      <c r="CS313" s="182">
        <v>0</v>
      </c>
      <c r="CT313" s="182">
        <v>0</v>
      </c>
      <c r="CU313" s="182">
        <v>0</v>
      </c>
      <c r="CV313" s="182">
        <v>0</v>
      </c>
      <c r="CW313" s="182">
        <v>0</v>
      </c>
      <c r="CX313" s="182">
        <v>0</v>
      </c>
      <c r="CY313" s="182">
        <v>0</v>
      </c>
      <c r="CZ313" s="182">
        <v>0</v>
      </c>
      <c r="DA313" s="182">
        <v>0</v>
      </c>
      <c r="DB313" s="182">
        <v>0</v>
      </c>
      <c r="DC313" s="182">
        <v>0</v>
      </c>
      <c r="DD313" s="182">
        <v>0</v>
      </c>
      <c r="DE313" s="182">
        <v>0</v>
      </c>
      <c r="DF313" s="182">
        <v>0</v>
      </c>
      <c r="DG313" s="182">
        <v>0</v>
      </c>
      <c r="DH313" s="182">
        <v>0</v>
      </c>
      <c r="DI313" s="182">
        <v>0</v>
      </c>
      <c r="DJ313" s="182">
        <v>0</v>
      </c>
      <c r="DK313" s="182">
        <v>0</v>
      </c>
      <c r="DL313" s="182">
        <v>0</v>
      </c>
      <c r="DM313" s="182">
        <v>0</v>
      </c>
      <c r="DN313" s="182">
        <v>0</v>
      </c>
      <c r="DO313" s="182">
        <v>0</v>
      </c>
      <c r="DP313" s="182">
        <v>0</v>
      </c>
      <c r="DQ313" s="182">
        <v>0</v>
      </c>
      <c r="DR313" s="182">
        <v>0</v>
      </c>
      <c r="DS313" s="182">
        <v>0</v>
      </c>
      <c r="DT313" s="182">
        <v>0</v>
      </c>
      <c r="DU313" s="182">
        <v>0</v>
      </c>
      <c r="DV313" s="182">
        <v>0</v>
      </c>
      <c r="DW313" s="182">
        <v>0</v>
      </c>
      <c r="DX313" s="182">
        <v>0</v>
      </c>
      <c r="DY313" s="182">
        <v>0</v>
      </c>
      <c r="DZ313" s="182">
        <v>0</v>
      </c>
      <c r="EA313" s="182">
        <v>0</v>
      </c>
      <c r="EB313" s="182">
        <v>0</v>
      </c>
      <c r="EC313" s="182">
        <v>0</v>
      </c>
      <c r="ED313" s="182">
        <v>0</v>
      </c>
      <c r="EE313" s="182">
        <v>0</v>
      </c>
      <c r="EF313" s="182">
        <v>0</v>
      </c>
      <c r="EG313" s="182">
        <v>0</v>
      </c>
      <c r="EH313" s="182">
        <v>0</v>
      </c>
      <c r="EI313" s="182">
        <v>0</v>
      </c>
      <c r="EJ313" s="182">
        <v>0</v>
      </c>
      <c r="EK313" s="182">
        <v>0</v>
      </c>
      <c r="EL313" s="182">
        <v>0</v>
      </c>
      <c r="EM313" s="182">
        <v>0</v>
      </c>
      <c r="EN313" s="182">
        <v>0</v>
      </c>
      <c r="EO313" s="182">
        <v>0</v>
      </c>
      <c r="EP313" s="182">
        <v>0</v>
      </c>
      <c r="EQ313" s="182">
        <v>0</v>
      </c>
      <c r="ER313" s="182">
        <v>0</v>
      </c>
      <c r="ES313" s="182">
        <v>0</v>
      </c>
      <c r="ET313" s="182">
        <v>0</v>
      </c>
      <c r="EU313" s="182">
        <v>0</v>
      </c>
      <c r="EV313" s="182">
        <v>0</v>
      </c>
      <c r="EW313" s="182">
        <v>0</v>
      </c>
      <c r="EX313" s="182">
        <v>0</v>
      </c>
      <c r="EY313" s="182">
        <v>0</v>
      </c>
      <c r="EZ313" s="182">
        <v>0</v>
      </c>
      <c r="FA313" s="182">
        <v>0</v>
      </c>
      <c r="FB313" s="182">
        <v>0</v>
      </c>
      <c r="FC313" s="182">
        <v>0</v>
      </c>
      <c r="FD313" s="182">
        <v>0</v>
      </c>
      <c r="FE313" s="182">
        <v>0</v>
      </c>
      <c r="FF313" s="182">
        <v>0</v>
      </c>
      <c r="FG313" s="182">
        <v>0</v>
      </c>
      <c r="FH313" s="182">
        <v>0</v>
      </c>
      <c r="FI313" s="182">
        <v>0</v>
      </c>
      <c r="FJ313" s="182">
        <v>0</v>
      </c>
      <c r="FK313" s="182">
        <v>0</v>
      </c>
      <c r="FL313" s="182">
        <v>0</v>
      </c>
      <c r="FM313" s="182">
        <v>0</v>
      </c>
      <c r="FN313" s="182">
        <v>0</v>
      </c>
      <c r="FO313" s="182">
        <v>0</v>
      </c>
      <c r="FP313" s="182">
        <v>0</v>
      </c>
      <c r="FQ313" s="182">
        <v>0</v>
      </c>
      <c r="FR313" s="182">
        <v>0</v>
      </c>
      <c r="FS313" s="182">
        <v>0</v>
      </c>
      <c r="FT313" s="182">
        <v>0</v>
      </c>
      <c r="FU313" s="182">
        <v>0</v>
      </c>
      <c r="FV313" s="182">
        <v>0</v>
      </c>
      <c r="FW313" s="182">
        <v>0</v>
      </c>
      <c r="FX313" s="182">
        <v>0</v>
      </c>
      <c r="FY313" s="182">
        <v>0</v>
      </c>
      <c r="FZ313" s="182">
        <v>0</v>
      </c>
      <c r="GA313" s="182">
        <v>0</v>
      </c>
    </row>
    <row r="314" spans="2:183">
      <c r="B314" s="43" t="s">
        <v>10</v>
      </c>
      <c r="C314" s="652" t="s">
        <v>49</v>
      </c>
      <c r="D314" s="17">
        <v>744</v>
      </c>
      <c r="E314" s="17">
        <v>672</v>
      </c>
      <c r="F314" s="17">
        <v>744</v>
      </c>
      <c r="G314" s="17">
        <v>720</v>
      </c>
      <c r="H314" s="17">
        <v>744</v>
      </c>
      <c r="I314" s="17">
        <v>720</v>
      </c>
      <c r="J314" s="17">
        <v>744</v>
      </c>
      <c r="K314" s="17">
        <v>744</v>
      </c>
      <c r="L314" s="17">
        <v>720</v>
      </c>
      <c r="M314" s="17">
        <v>744</v>
      </c>
      <c r="N314" s="17">
        <v>720</v>
      </c>
      <c r="O314" s="17">
        <v>744</v>
      </c>
      <c r="P314" s="17">
        <v>744</v>
      </c>
      <c r="Q314" s="17">
        <v>672</v>
      </c>
      <c r="R314" s="17">
        <v>744</v>
      </c>
      <c r="S314" s="17">
        <v>720</v>
      </c>
      <c r="T314" s="17">
        <v>744</v>
      </c>
      <c r="U314" s="17">
        <v>720</v>
      </c>
      <c r="V314" s="17">
        <v>744</v>
      </c>
      <c r="W314" s="17">
        <v>744</v>
      </c>
      <c r="X314" s="17">
        <v>720</v>
      </c>
      <c r="Y314" s="17">
        <v>744</v>
      </c>
      <c r="Z314" s="17">
        <v>720</v>
      </c>
      <c r="AA314" s="17">
        <v>744</v>
      </c>
      <c r="AB314" s="17">
        <v>744</v>
      </c>
      <c r="AC314" s="17">
        <v>672</v>
      </c>
      <c r="AD314" s="17">
        <v>744</v>
      </c>
      <c r="AE314" s="17">
        <v>720</v>
      </c>
      <c r="AF314" s="17">
        <v>744</v>
      </c>
      <c r="AG314" s="17">
        <v>720</v>
      </c>
      <c r="AH314" s="17">
        <v>744</v>
      </c>
      <c r="AI314" s="17">
        <v>744</v>
      </c>
      <c r="AJ314" s="17">
        <v>720</v>
      </c>
      <c r="AK314" s="17">
        <v>744</v>
      </c>
      <c r="AL314" s="17">
        <v>720</v>
      </c>
      <c r="AM314" s="17">
        <v>744</v>
      </c>
      <c r="AN314" s="17">
        <v>744</v>
      </c>
      <c r="AO314" s="17">
        <v>696</v>
      </c>
      <c r="AP314" s="17">
        <v>744</v>
      </c>
      <c r="AQ314" s="17">
        <v>720</v>
      </c>
      <c r="AR314" s="17">
        <v>744</v>
      </c>
      <c r="AS314" s="17">
        <v>720</v>
      </c>
      <c r="AT314" s="17">
        <v>744</v>
      </c>
      <c r="AU314" s="17">
        <v>744</v>
      </c>
      <c r="AV314" s="17">
        <v>720</v>
      </c>
      <c r="AW314" s="17">
        <v>744</v>
      </c>
      <c r="AX314" s="17">
        <v>720</v>
      </c>
      <c r="AY314" s="17">
        <v>744</v>
      </c>
      <c r="AZ314" s="17">
        <v>744</v>
      </c>
      <c r="BA314" s="17">
        <v>672</v>
      </c>
      <c r="BB314" s="17">
        <v>744</v>
      </c>
      <c r="BC314" s="17">
        <v>720</v>
      </c>
      <c r="BD314" s="17">
        <v>744</v>
      </c>
      <c r="BE314" s="17">
        <v>720</v>
      </c>
      <c r="BF314" s="17">
        <v>744</v>
      </c>
      <c r="BG314" s="17">
        <v>744</v>
      </c>
      <c r="BH314" s="17">
        <v>720</v>
      </c>
      <c r="BI314" s="17">
        <v>744</v>
      </c>
      <c r="BJ314" s="17">
        <v>720</v>
      </c>
      <c r="BK314" s="17">
        <v>744</v>
      </c>
      <c r="BL314" s="17">
        <v>744</v>
      </c>
      <c r="BM314" s="17">
        <v>672</v>
      </c>
      <c r="BN314" s="17">
        <v>744</v>
      </c>
      <c r="BO314" s="17">
        <v>720</v>
      </c>
      <c r="BP314" s="17">
        <v>744</v>
      </c>
      <c r="BQ314" s="17">
        <v>720</v>
      </c>
      <c r="BR314" s="17">
        <v>744</v>
      </c>
      <c r="BS314" s="17">
        <v>744</v>
      </c>
      <c r="BT314" s="17">
        <v>720</v>
      </c>
      <c r="BU314" s="17">
        <v>744</v>
      </c>
      <c r="BV314" s="17">
        <v>720</v>
      </c>
      <c r="BW314" s="17">
        <v>744</v>
      </c>
      <c r="BX314" s="17">
        <v>744</v>
      </c>
      <c r="BY314" s="17">
        <v>672</v>
      </c>
      <c r="BZ314" s="17">
        <v>744</v>
      </c>
      <c r="CA314" s="17">
        <v>720</v>
      </c>
      <c r="CB314" s="17">
        <v>744</v>
      </c>
      <c r="CC314" s="17">
        <v>720</v>
      </c>
      <c r="CD314" s="17">
        <v>744</v>
      </c>
      <c r="CE314" s="17">
        <v>744</v>
      </c>
      <c r="CF314" s="17">
        <v>720</v>
      </c>
      <c r="CG314" s="17">
        <v>744</v>
      </c>
      <c r="CH314" s="17">
        <v>720</v>
      </c>
      <c r="CI314" s="17">
        <v>744</v>
      </c>
      <c r="CJ314" s="17">
        <v>744</v>
      </c>
      <c r="CK314" s="17">
        <v>696</v>
      </c>
      <c r="CL314" s="17">
        <v>744</v>
      </c>
      <c r="CM314" s="17">
        <v>720</v>
      </c>
      <c r="CN314" s="17">
        <v>744</v>
      </c>
      <c r="CO314" s="17">
        <v>720</v>
      </c>
      <c r="CP314" s="17">
        <v>744</v>
      </c>
      <c r="CQ314" s="17">
        <v>744</v>
      </c>
      <c r="CR314" s="17">
        <v>720</v>
      </c>
      <c r="CS314" s="17">
        <v>744</v>
      </c>
      <c r="CT314" s="17">
        <v>720</v>
      </c>
      <c r="CU314" s="17">
        <v>744</v>
      </c>
      <c r="CV314" s="17">
        <v>744</v>
      </c>
      <c r="CW314" s="17">
        <v>672</v>
      </c>
      <c r="CX314" s="17">
        <v>744</v>
      </c>
      <c r="CY314" s="17">
        <v>720</v>
      </c>
      <c r="CZ314" s="17">
        <v>744</v>
      </c>
      <c r="DA314" s="17">
        <v>720</v>
      </c>
      <c r="DB314" s="17">
        <v>744</v>
      </c>
      <c r="DC314" s="17">
        <v>744</v>
      </c>
      <c r="DD314" s="17">
        <v>720</v>
      </c>
      <c r="DE314" s="17">
        <v>744</v>
      </c>
      <c r="DF314" s="17">
        <v>720</v>
      </c>
      <c r="DG314" s="17">
        <v>744</v>
      </c>
      <c r="DH314" s="17">
        <v>744</v>
      </c>
      <c r="DI314" s="17">
        <v>672</v>
      </c>
      <c r="DJ314" s="17">
        <v>744</v>
      </c>
      <c r="DK314" s="17">
        <v>720</v>
      </c>
      <c r="DL314" s="17">
        <v>744</v>
      </c>
      <c r="DM314" s="17">
        <v>720</v>
      </c>
      <c r="DN314" s="17">
        <v>744</v>
      </c>
      <c r="DO314" s="17">
        <v>744</v>
      </c>
      <c r="DP314" s="17">
        <v>720</v>
      </c>
      <c r="DQ314" s="17">
        <v>744</v>
      </c>
      <c r="DR314" s="17">
        <v>720</v>
      </c>
      <c r="DS314" s="17">
        <v>744</v>
      </c>
      <c r="DT314" s="17">
        <v>744</v>
      </c>
      <c r="DU314" s="17">
        <v>672</v>
      </c>
      <c r="DV314" s="17">
        <v>744</v>
      </c>
      <c r="DW314" s="17">
        <v>720</v>
      </c>
      <c r="DX314" s="17">
        <v>744</v>
      </c>
      <c r="DY314" s="17">
        <v>720</v>
      </c>
      <c r="DZ314" s="17">
        <v>744</v>
      </c>
      <c r="EA314" s="17">
        <v>744</v>
      </c>
      <c r="EB314" s="17">
        <v>720</v>
      </c>
      <c r="EC314" s="17">
        <v>744</v>
      </c>
      <c r="ED314" s="17">
        <v>720</v>
      </c>
      <c r="EE314" s="17">
        <v>744</v>
      </c>
      <c r="EF314" s="17">
        <v>744</v>
      </c>
      <c r="EG314" s="17">
        <v>696</v>
      </c>
      <c r="EH314" s="17">
        <v>744</v>
      </c>
      <c r="EI314" s="17">
        <v>720</v>
      </c>
      <c r="EJ314" s="17">
        <v>744</v>
      </c>
      <c r="EK314" s="17">
        <v>720</v>
      </c>
      <c r="EL314" s="17">
        <v>744</v>
      </c>
      <c r="EM314" s="17">
        <v>744</v>
      </c>
      <c r="EN314" s="17">
        <v>720</v>
      </c>
      <c r="EO314" s="17">
        <v>744</v>
      </c>
      <c r="EP314" s="17">
        <v>720</v>
      </c>
      <c r="EQ314" s="17">
        <v>744</v>
      </c>
      <c r="ER314" s="17">
        <v>744</v>
      </c>
      <c r="ES314" s="17">
        <v>672</v>
      </c>
      <c r="ET314" s="17">
        <v>744</v>
      </c>
      <c r="EU314" s="17">
        <v>720</v>
      </c>
      <c r="EV314" s="17">
        <v>744</v>
      </c>
      <c r="EW314" s="17">
        <v>720</v>
      </c>
      <c r="EX314" s="17">
        <v>744</v>
      </c>
      <c r="EY314" s="17">
        <v>744</v>
      </c>
      <c r="EZ314" s="17">
        <v>720</v>
      </c>
      <c r="FA314" s="17">
        <v>744</v>
      </c>
      <c r="FB314" s="17">
        <v>720</v>
      </c>
      <c r="FC314" s="17">
        <v>744</v>
      </c>
      <c r="FD314" s="17">
        <v>744</v>
      </c>
      <c r="FE314" s="17">
        <v>672</v>
      </c>
      <c r="FF314" s="17">
        <v>744</v>
      </c>
      <c r="FG314" s="17">
        <v>720</v>
      </c>
      <c r="FH314" s="17">
        <v>744</v>
      </c>
      <c r="FI314" s="17">
        <v>720</v>
      </c>
      <c r="FJ314" s="17">
        <v>744</v>
      </c>
      <c r="FK314" s="17">
        <v>744</v>
      </c>
      <c r="FL314" s="17">
        <v>720</v>
      </c>
      <c r="FM314" s="17">
        <v>744</v>
      </c>
      <c r="FN314" s="17">
        <v>720</v>
      </c>
      <c r="FO314" s="17">
        <v>744</v>
      </c>
      <c r="FP314" s="17">
        <v>744</v>
      </c>
      <c r="FQ314" s="17">
        <v>672</v>
      </c>
      <c r="FR314" s="17">
        <v>744</v>
      </c>
      <c r="FS314" s="17">
        <v>720</v>
      </c>
      <c r="FT314" s="17">
        <v>744</v>
      </c>
      <c r="FU314" s="17">
        <v>720</v>
      </c>
      <c r="FV314" s="17">
        <v>744</v>
      </c>
      <c r="FW314" s="17">
        <v>744</v>
      </c>
      <c r="FX314" s="17">
        <v>720</v>
      </c>
      <c r="FY314" s="17">
        <v>744</v>
      </c>
      <c r="FZ314" s="17">
        <v>720</v>
      </c>
      <c r="GA314" s="17">
        <v>744</v>
      </c>
    </row>
    <row r="315" spans="2:183">
      <c r="B315" s="43" t="s">
        <v>10</v>
      </c>
      <c r="C315" s="653" t="s">
        <v>50</v>
      </c>
      <c r="D315" s="85">
        <v>0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420971.48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0</v>
      </c>
      <c r="AD315" s="85">
        <v>0</v>
      </c>
      <c r="AE315" s="85">
        <v>0</v>
      </c>
      <c r="AF315" s="85">
        <v>0</v>
      </c>
      <c r="AG315" s="85">
        <v>0</v>
      </c>
      <c r="AH315" s="85">
        <v>0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0</v>
      </c>
      <c r="AR315" s="85">
        <v>0</v>
      </c>
      <c r="AS315" s="85">
        <v>0</v>
      </c>
      <c r="AT315" s="85">
        <v>0</v>
      </c>
      <c r="AU315" s="85">
        <v>0</v>
      </c>
      <c r="AV315" s="85">
        <v>0</v>
      </c>
      <c r="AW315" s="85">
        <v>0</v>
      </c>
      <c r="AX315" s="85">
        <v>0</v>
      </c>
      <c r="AY315" s="85">
        <v>0</v>
      </c>
      <c r="AZ315" s="85">
        <v>0</v>
      </c>
      <c r="BA315" s="85">
        <v>0</v>
      </c>
      <c r="BB315" s="85">
        <v>0</v>
      </c>
      <c r="BC315" s="85">
        <v>0</v>
      </c>
      <c r="BD315" s="85">
        <v>0</v>
      </c>
      <c r="BE315" s="85">
        <v>0</v>
      </c>
      <c r="BF315" s="85">
        <v>0</v>
      </c>
      <c r="BG315" s="85">
        <v>0</v>
      </c>
      <c r="BH315" s="85">
        <v>0</v>
      </c>
      <c r="BI315" s="85">
        <v>0</v>
      </c>
      <c r="BJ315" s="85">
        <v>0</v>
      </c>
      <c r="BK315" s="85">
        <v>0</v>
      </c>
      <c r="BL315" s="85">
        <v>0</v>
      </c>
      <c r="BM315" s="85">
        <v>0</v>
      </c>
      <c r="BN315" s="85">
        <v>0</v>
      </c>
      <c r="BO315" s="85">
        <v>0</v>
      </c>
      <c r="BP315" s="85">
        <v>0</v>
      </c>
      <c r="BQ315" s="85">
        <v>0</v>
      </c>
      <c r="BR315" s="85">
        <v>0</v>
      </c>
      <c r="BS315" s="85">
        <v>0</v>
      </c>
      <c r="BT315" s="85">
        <v>0</v>
      </c>
      <c r="BU315" s="85">
        <v>0</v>
      </c>
      <c r="BV315" s="85">
        <v>0</v>
      </c>
      <c r="BW315" s="85">
        <v>0</v>
      </c>
      <c r="BX315" s="85">
        <v>0</v>
      </c>
      <c r="BY315" s="85">
        <v>0</v>
      </c>
      <c r="BZ315" s="85">
        <v>0</v>
      </c>
      <c r="CA315" s="85">
        <v>0</v>
      </c>
      <c r="CB315" s="85">
        <v>0</v>
      </c>
      <c r="CC315" s="85">
        <v>0</v>
      </c>
      <c r="CD315" s="85">
        <v>0</v>
      </c>
      <c r="CE315" s="85">
        <v>0</v>
      </c>
      <c r="CF315" s="85">
        <v>0</v>
      </c>
      <c r="CG315" s="85">
        <v>0</v>
      </c>
      <c r="CH315" s="85">
        <v>0</v>
      </c>
      <c r="CI315" s="85">
        <v>0</v>
      </c>
      <c r="CJ315" s="85">
        <v>0</v>
      </c>
      <c r="CK315" s="85">
        <v>0</v>
      </c>
      <c r="CL315" s="85">
        <v>0</v>
      </c>
      <c r="CM315" s="85">
        <v>0</v>
      </c>
      <c r="CN315" s="85">
        <v>0</v>
      </c>
      <c r="CO315" s="85">
        <v>0</v>
      </c>
      <c r="CP315" s="85">
        <v>153010.53</v>
      </c>
      <c r="CQ315" s="85">
        <v>103267.87</v>
      </c>
      <c r="CR315" s="85">
        <v>0</v>
      </c>
      <c r="CS315" s="85">
        <v>0</v>
      </c>
      <c r="CT315" s="85">
        <v>0</v>
      </c>
      <c r="CU315" s="85">
        <v>0</v>
      </c>
      <c r="CV315" s="85">
        <v>0</v>
      </c>
      <c r="CW315" s="85">
        <v>0</v>
      </c>
      <c r="CX315" s="85">
        <v>0</v>
      </c>
      <c r="CY315" s="85">
        <v>0</v>
      </c>
      <c r="CZ315" s="85">
        <v>0</v>
      </c>
      <c r="DA315" s="85">
        <v>0</v>
      </c>
      <c r="DB315" s="85">
        <v>1133048.8</v>
      </c>
      <c r="DC315" s="85">
        <v>1355856.0299999998</v>
      </c>
      <c r="DD315" s="85">
        <v>0</v>
      </c>
      <c r="DE315" s="85">
        <v>0</v>
      </c>
      <c r="DF315" s="85">
        <v>0</v>
      </c>
      <c r="DG315" s="85">
        <v>0</v>
      </c>
      <c r="DH315" s="85">
        <v>0</v>
      </c>
      <c r="DI315" s="85">
        <v>0</v>
      </c>
      <c r="DJ315" s="85">
        <v>0</v>
      </c>
      <c r="DK315" s="85">
        <v>0</v>
      </c>
      <c r="DL315" s="85">
        <v>0</v>
      </c>
      <c r="DM315" s="85">
        <v>0</v>
      </c>
      <c r="DN315" s="85">
        <v>1052646.9099999999</v>
      </c>
      <c r="DO315" s="85">
        <v>1046023.79</v>
      </c>
      <c r="DP315" s="85">
        <v>0</v>
      </c>
      <c r="DQ315" s="85">
        <v>0</v>
      </c>
      <c r="DR315" s="85">
        <v>0</v>
      </c>
      <c r="DS315" s="85">
        <v>0</v>
      </c>
      <c r="DT315" s="85">
        <v>0</v>
      </c>
      <c r="DU315" s="85">
        <v>0</v>
      </c>
      <c r="DV315" s="85">
        <v>0</v>
      </c>
      <c r="DW315" s="85">
        <v>0</v>
      </c>
      <c r="DX315" s="85">
        <v>0</v>
      </c>
      <c r="DY315" s="85">
        <v>0</v>
      </c>
      <c r="DZ315" s="85">
        <v>1114974.33</v>
      </c>
      <c r="EA315" s="85">
        <v>279388.18</v>
      </c>
      <c r="EB315" s="85">
        <v>0</v>
      </c>
      <c r="EC315" s="85">
        <v>0</v>
      </c>
      <c r="ED315" s="85">
        <v>0</v>
      </c>
      <c r="EE315" s="85">
        <v>0</v>
      </c>
      <c r="EF315" s="85">
        <v>0</v>
      </c>
      <c r="EG315" s="85">
        <v>0</v>
      </c>
      <c r="EH315" s="85">
        <v>0</v>
      </c>
      <c r="EI315" s="85">
        <v>0</v>
      </c>
      <c r="EJ315" s="85">
        <v>0</v>
      </c>
      <c r="EK315" s="85">
        <v>0</v>
      </c>
      <c r="EL315" s="85">
        <v>172057.39</v>
      </c>
      <c r="EM315" s="85">
        <v>64745.98</v>
      </c>
      <c r="EN315" s="85">
        <v>0</v>
      </c>
      <c r="EO315" s="85">
        <v>0</v>
      </c>
      <c r="EP315" s="85">
        <v>0</v>
      </c>
      <c r="EQ315" s="85">
        <v>0</v>
      </c>
      <c r="ER315" s="85">
        <v>0</v>
      </c>
      <c r="ES315" s="85">
        <v>0</v>
      </c>
      <c r="ET315" s="85">
        <v>0</v>
      </c>
      <c r="EU315" s="85">
        <v>0</v>
      </c>
      <c r="EV315" s="85">
        <v>0</v>
      </c>
      <c r="EW315" s="85">
        <v>0</v>
      </c>
      <c r="EX315" s="85">
        <v>85713.989999999991</v>
      </c>
      <c r="EY315" s="85">
        <v>0</v>
      </c>
      <c r="EZ315" s="85">
        <v>0</v>
      </c>
      <c r="FA315" s="85">
        <v>0</v>
      </c>
      <c r="FB315" s="85">
        <v>0</v>
      </c>
      <c r="FC315" s="85">
        <v>0</v>
      </c>
      <c r="FD315" s="85">
        <v>0</v>
      </c>
      <c r="FE315" s="85">
        <v>0</v>
      </c>
      <c r="FF315" s="85">
        <v>0</v>
      </c>
      <c r="FG315" s="85">
        <v>0</v>
      </c>
      <c r="FH315" s="85">
        <v>0</v>
      </c>
      <c r="FI315" s="85">
        <v>0</v>
      </c>
      <c r="FJ315" s="85">
        <v>0</v>
      </c>
      <c r="FK315" s="85">
        <v>0</v>
      </c>
      <c r="FL315" s="85">
        <v>0</v>
      </c>
      <c r="FM315" s="85">
        <v>0</v>
      </c>
      <c r="FN315" s="85">
        <v>0</v>
      </c>
      <c r="FO315" s="85">
        <v>0</v>
      </c>
      <c r="FP315" s="85">
        <v>0</v>
      </c>
      <c r="FQ315" s="85">
        <v>0</v>
      </c>
      <c r="FR315" s="85">
        <v>0</v>
      </c>
      <c r="FS315" s="85">
        <v>0</v>
      </c>
      <c r="FT315" s="85">
        <v>0</v>
      </c>
      <c r="FU315" s="85">
        <v>0</v>
      </c>
      <c r="FV315" s="85">
        <v>68129.39</v>
      </c>
      <c r="FW315" s="85">
        <v>81534.66</v>
      </c>
      <c r="FX315" s="85">
        <v>0</v>
      </c>
      <c r="FY315" s="85">
        <v>0</v>
      </c>
      <c r="FZ315" s="85">
        <v>0</v>
      </c>
      <c r="GA315" s="85">
        <v>0</v>
      </c>
    </row>
    <row r="316" spans="2:183">
      <c r="B316" s="43" t="s">
        <v>10</v>
      </c>
      <c r="C316" s="653" t="s">
        <v>51</v>
      </c>
      <c r="D316" s="86">
        <v>0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42.253485897821939</v>
      </c>
      <c r="K316" s="86">
        <v>0</v>
      </c>
      <c r="L316" s="86">
        <v>0</v>
      </c>
      <c r="M316" s="86">
        <v>0</v>
      </c>
      <c r="N316" s="86">
        <v>0</v>
      </c>
      <c r="O316" s="86">
        <v>0</v>
      </c>
      <c r="P316" s="86">
        <v>0</v>
      </c>
      <c r="Q316" s="86">
        <v>0</v>
      </c>
      <c r="R316" s="86">
        <v>0</v>
      </c>
      <c r="S316" s="86">
        <v>0</v>
      </c>
      <c r="T316" s="86">
        <v>0</v>
      </c>
      <c r="U316" s="86">
        <v>0</v>
      </c>
      <c r="V316" s="86">
        <v>0</v>
      </c>
      <c r="W316" s="86">
        <v>0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  <c r="AG316" s="86">
        <v>0</v>
      </c>
      <c r="AH316" s="86">
        <v>0</v>
      </c>
      <c r="AI316" s="86">
        <v>0</v>
      </c>
      <c r="AJ316" s="86">
        <v>0</v>
      </c>
      <c r="AK316" s="86">
        <v>0</v>
      </c>
      <c r="AL316" s="86">
        <v>0</v>
      </c>
      <c r="AM316" s="86">
        <v>0</v>
      </c>
      <c r="AN316" s="86">
        <v>0</v>
      </c>
      <c r="AO316" s="86">
        <v>0</v>
      </c>
      <c r="AP316" s="86">
        <v>0</v>
      </c>
      <c r="AQ316" s="86">
        <v>0</v>
      </c>
      <c r="AR316" s="86">
        <v>0</v>
      </c>
      <c r="AS316" s="86">
        <v>0</v>
      </c>
      <c r="AT316" s="86">
        <v>0</v>
      </c>
      <c r="AU316" s="86">
        <v>0</v>
      </c>
      <c r="AV316" s="86">
        <v>0</v>
      </c>
      <c r="AW316" s="86">
        <v>0</v>
      </c>
      <c r="AX316" s="86">
        <v>0</v>
      </c>
      <c r="AY316" s="86">
        <v>0</v>
      </c>
      <c r="AZ316" s="86">
        <v>0</v>
      </c>
      <c r="BA316" s="86">
        <v>0</v>
      </c>
      <c r="BB316" s="86">
        <v>0</v>
      </c>
      <c r="BC316" s="86">
        <v>0</v>
      </c>
      <c r="BD316" s="86">
        <v>0</v>
      </c>
      <c r="BE316" s="86">
        <v>0</v>
      </c>
      <c r="BF316" s="86">
        <v>0</v>
      </c>
      <c r="BG316" s="86">
        <v>0</v>
      </c>
      <c r="BH316" s="86">
        <v>0</v>
      </c>
      <c r="BI316" s="86">
        <v>0</v>
      </c>
      <c r="BJ316" s="86">
        <v>0</v>
      </c>
      <c r="BK316" s="86">
        <v>0</v>
      </c>
      <c r="BL316" s="86">
        <v>0</v>
      </c>
      <c r="BM316" s="86">
        <v>0</v>
      </c>
      <c r="BN316" s="86">
        <v>0</v>
      </c>
      <c r="BO316" s="86">
        <v>0</v>
      </c>
      <c r="BP316" s="86">
        <v>0</v>
      </c>
      <c r="BQ316" s="86">
        <v>0</v>
      </c>
      <c r="BR316" s="86">
        <v>0</v>
      </c>
      <c r="BS316" s="86">
        <v>0</v>
      </c>
      <c r="BT316" s="86">
        <v>0</v>
      </c>
      <c r="BU316" s="86">
        <v>0</v>
      </c>
      <c r="BV316" s="86">
        <v>0</v>
      </c>
      <c r="BW316" s="86">
        <v>0</v>
      </c>
      <c r="BX316" s="86">
        <v>0</v>
      </c>
      <c r="BY316" s="86">
        <v>0</v>
      </c>
      <c r="BZ316" s="86">
        <v>0</v>
      </c>
      <c r="CA316" s="86">
        <v>0</v>
      </c>
      <c r="CB316" s="86">
        <v>0</v>
      </c>
      <c r="CC316" s="86">
        <v>0</v>
      </c>
      <c r="CD316" s="86">
        <v>0</v>
      </c>
      <c r="CE316" s="86">
        <v>0</v>
      </c>
      <c r="CF316" s="86">
        <v>0</v>
      </c>
      <c r="CG316" s="86">
        <v>0</v>
      </c>
      <c r="CH316" s="86">
        <v>0</v>
      </c>
      <c r="CI316" s="86">
        <v>0</v>
      </c>
      <c r="CJ316" s="86">
        <v>0</v>
      </c>
      <c r="CK316" s="86">
        <v>0</v>
      </c>
      <c r="CL316" s="86">
        <v>0</v>
      </c>
      <c r="CM316" s="86">
        <v>0</v>
      </c>
      <c r="CN316" s="86">
        <v>0</v>
      </c>
      <c r="CO316" s="86">
        <v>0</v>
      </c>
      <c r="CP316" s="86">
        <v>90.218472877358494</v>
      </c>
      <c r="CQ316" s="86">
        <v>95.090119705340697</v>
      </c>
      <c r="CR316" s="86">
        <v>0</v>
      </c>
      <c r="CS316" s="86">
        <v>0</v>
      </c>
      <c r="CT316" s="86">
        <v>0</v>
      </c>
      <c r="CU316" s="86">
        <v>0</v>
      </c>
      <c r="CV316" s="86">
        <v>0</v>
      </c>
      <c r="CW316" s="86">
        <v>0</v>
      </c>
      <c r="CX316" s="86">
        <v>0</v>
      </c>
      <c r="CY316" s="86">
        <v>0</v>
      </c>
      <c r="CZ316" s="86">
        <v>0</v>
      </c>
      <c r="DA316" s="86">
        <v>0</v>
      </c>
      <c r="DB316" s="86">
        <v>91.729987046632132</v>
      </c>
      <c r="DC316" s="86">
        <v>91.636660583941591</v>
      </c>
      <c r="DD316" s="86">
        <v>0</v>
      </c>
      <c r="DE316" s="86">
        <v>0</v>
      </c>
      <c r="DF316" s="86">
        <v>0</v>
      </c>
      <c r="DG316" s="86">
        <v>0</v>
      </c>
      <c r="DH316" s="86">
        <v>0</v>
      </c>
      <c r="DI316" s="86">
        <v>0</v>
      </c>
      <c r="DJ316" s="86">
        <v>0</v>
      </c>
      <c r="DK316" s="86">
        <v>0</v>
      </c>
      <c r="DL316" s="86">
        <v>0</v>
      </c>
      <c r="DM316" s="86">
        <v>0</v>
      </c>
      <c r="DN316" s="86">
        <v>97.440239748218076</v>
      </c>
      <c r="DO316" s="86">
        <v>97.168954017649796</v>
      </c>
      <c r="DP316" s="86">
        <v>0</v>
      </c>
      <c r="DQ316" s="86">
        <v>0</v>
      </c>
      <c r="DR316" s="86">
        <v>0</v>
      </c>
      <c r="DS316" s="86">
        <v>0</v>
      </c>
      <c r="DT316" s="86">
        <v>0</v>
      </c>
      <c r="DU316" s="86">
        <v>0</v>
      </c>
      <c r="DV316" s="86">
        <v>0</v>
      </c>
      <c r="DW316" s="86">
        <v>0</v>
      </c>
      <c r="DX316" s="86">
        <v>0</v>
      </c>
      <c r="DY316" s="86">
        <v>0</v>
      </c>
      <c r="DZ316" s="86">
        <v>102.11322740177673</v>
      </c>
      <c r="EA316" s="86">
        <v>107.41567858515955</v>
      </c>
      <c r="EB316" s="86">
        <v>0</v>
      </c>
      <c r="EC316" s="86">
        <v>0</v>
      </c>
      <c r="ED316" s="86">
        <v>0</v>
      </c>
      <c r="EE316" s="86">
        <v>0</v>
      </c>
      <c r="EF316" s="86">
        <v>0</v>
      </c>
      <c r="EG316" s="86">
        <v>0</v>
      </c>
      <c r="EH316" s="86">
        <v>0</v>
      </c>
      <c r="EI316" s="86">
        <v>0</v>
      </c>
      <c r="EJ316" s="86">
        <v>0</v>
      </c>
      <c r="EK316" s="86">
        <v>0</v>
      </c>
      <c r="EL316" s="86">
        <v>115.01162433155081</v>
      </c>
      <c r="EM316" s="86">
        <v>119.89996296296297</v>
      </c>
      <c r="EN316" s="86">
        <v>0</v>
      </c>
      <c r="EO316" s="86">
        <v>0</v>
      </c>
      <c r="EP316" s="86">
        <v>0</v>
      </c>
      <c r="EQ316" s="86">
        <v>0</v>
      </c>
      <c r="ER316" s="86">
        <v>0</v>
      </c>
      <c r="ES316" s="86">
        <v>0</v>
      </c>
      <c r="ET316" s="86">
        <v>0</v>
      </c>
      <c r="EU316" s="86">
        <v>0</v>
      </c>
      <c r="EV316" s="86">
        <v>0</v>
      </c>
      <c r="EW316" s="86">
        <v>0</v>
      </c>
      <c r="EX316" s="86">
        <v>122.44855714285713</v>
      </c>
      <c r="EY316" s="86">
        <v>0</v>
      </c>
      <c r="EZ316" s="86">
        <v>0</v>
      </c>
      <c r="FA316" s="86">
        <v>0</v>
      </c>
      <c r="FB316" s="86">
        <v>0</v>
      </c>
      <c r="FC316" s="86">
        <v>0</v>
      </c>
      <c r="FD316" s="86">
        <v>0</v>
      </c>
      <c r="FE316" s="86">
        <v>0</v>
      </c>
      <c r="FF316" s="86">
        <v>0</v>
      </c>
      <c r="FG316" s="86">
        <v>0</v>
      </c>
      <c r="FH316" s="86">
        <v>0</v>
      </c>
      <c r="FI316" s="86">
        <v>0</v>
      </c>
      <c r="FJ316" s="86">
        <v>0</v>
      </c>
      <c r="FK316" s="86">
        <v>0</v>
      </c>
      <c r="FL316" s="86">
        <v>0</v>
      </c>
      <c r="FM316" s="86">
        <v>0</v>
      </c>
      <c r="FN316" s="86">
        <v>0</v>
      </c>
      <c r="FO316" s="86">
        <v>0</v>
      </c>
      <c r="FP316" s="86">
        <v>0</v>
      </c>
      <c r="FQ316" s="86">
        <v>0</v>
      </c>
      <c r="FR316" s="86">
        <v>0</v>
      </c>
      <c r="FS316" s="86">
        <v>0</v>
      </c>
      <c r="FT316" s="86">
        <v>0</v>
      </c>
      <c r="FU316" s="86">
        <v>0</v>
      </c>
      <c r="FV316" s="86">
        <v>137.63513131313132</v>
      </c>
      <c r="FW316" s="86">
        <v>134.99115894039736</v>
      </c>
      <c r="FX316" s="86">
        <v>0</v>
      </c>
      <c r="FY316" s="86">
        <v>0</v>
      </c>
      <c r="FZ316" s="86">
        <v>0</v>
      </c>
      <c r="GA316" s="86">
        <v>0</v>
      </c>
    </row>
    <row r="317" spans="2:183">
      <c r="B317" s="43" t="s">
        <v>10</v>
      </c>
      <c r="C317" s="653" t="s">
        <v>52</v>
      </c>
      <c r="D317" s="87">
        <v>0</v>
      </c>
      <c r="E317" s="87">
        <v>0</v>
      </c>
      <c r="F317" s="87">
        <v>0</v>
      </c>
      <c r="G317" s="87">
        <v>0</v>
      </c>
      <c r="H317" s="87">
        <v>0</v>
      </c>
      <c r="I317" s="87">
        <v>0</v>
      </c>
      <c r="J317" s="87">
        <v>2163.56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  <c r="Q317" s="87">
        <v>0</v>
      </c>
      <c r="R317" s="87">
        <v>0</v>
      </c>
      <c r="S317" s="87">
        <v>0</v>
      </c>
      <c r="T317" s="87">
        <v>0</v>
      </c>
      <c r="U317" s="87">
        <v>0</v>
      </c>
      <c r="V317" s="87">
        <v>0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87">
        <v>0</v>
      </c>
      <c r="AI317" s="87">
        <v>0</v>
      </c>
      <c r="AJ317" s="87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87">
        <v>0</v>
      </c>
      <c r="AV317" s="87">
        <v>0</v>
      </c>
      <c r="AW317" s="87">
        <v>0</v>
      </c>
      <c r="AX317" s="87">
        <v>0</v>
      </c>
      <c r="AY317" s="87">
        <v>0</v>
      </c>
      <c r="AZ317" s="87">
        <v>0</v>
      </c>
      <c r="BA317" s="87">
        <v>0</v>
      </c>
      <c r="BB317" s="87">
        <v>0</v>
      </c>
      <c r="BC317" s="87">
        <v>0</v>
      </c>
      <c r="BD317" s="87">
        <v>0</v>
      </c>
      <c r="BE317" s="87">
        <v>0</v>
      </c>
      <c r="BF317" s="87">
        <v>0</v>
      </c>
      <c r="BG317" s="87">
        <v>0</v>
      </c>
      <c r="BH317" s="87">
        <v>0</v>
      </c>
      <c r="BI317" s="87">
        <v>0</v>
      </c>
      <c r="BJ317" s="87">
        <v>0</v>
      </c>
      <c r="BK317" s="87">
        <v>0</v>
      </c>
      <c r="BL317" s="87">
        <v>0</v>
      </c>
      <c r="BM317" s="87">
        <v>0</v>
      </c>
      <c r="BN317" s="87">
        <v>0</v>
      </c>
      <c r="BO317" s="87">
        <v>0</v>
      </c>
      <c r="BP317" s="87">
        <v>0</v>
      </c>
      <c r="BQ317" s="87">
        <v>0</v>
      </c>
      <c r="BR317" s="87">
        <v>0</v>
      </c>
      <c r="BS317" s="87">
        <v>0</v>
      </c>
      <c r="BT317" s="87">
        <v>0</v>
      </c>
      <c r="BU317" s="87">
        <v>0</v>
      </c>
      <c r="BV317" s="87">
        <v>0</v>
      </c>
      <c r="BW317" s="87">
        <v>0</v>
      </c>
      <c r="BX317" s="87">
        <v>0</v>
      </c>
      <c r="BY317" s="87">
        <v>0</v>
      </c>
      <c r="BZ317" s="87">
        <v>0</v>
      </c>
      <c r="CA317" s="87">
        <v>0</v>
      </c>
      <c r="CB317" s="87">
        <v>0</v>
      </c>
      <c r="CC317" s="87">
        <v>0</v>
      </c>
      <c r="CD317" s="87">
        <v>0</v>
      </c>
      <c r="CE317" s="87">
        <v>0</v>
      </c>
      <c r="CF317" s="87">
        <v>0</v>
      </c>
      <c r="CG317" s="87">
        <v>0</v>
      </c>
      <c r="CH317" s="87">
        <v>0</v>
      </c>
      <c r="CI317" s="87">
        <v>0</v>
      </c>
      <c r="CJ317" s="87">
        <v>0</v>
      </c>
      <c r="CK317" s="87">
        <v>0</v>
      </c>
      <c r="CL317" s="87">
        <v>0</v>
      </c>
      <c r="CM317" s="87">
        <v>0</v>
      </c>
      <c r="CN317" s="87">
        <v>0</v>
      </c>
      <c r="CO317" s="87">
        <v>0</v>
      </c>
      <c r="CP317" s="87">
        <v>190.89</v>
      </c>
      <c r="CQ317" s="87">
        <v>122.29</v>
      </c>
      <c r="CR317" s="87">
        <v>0</v>
      </c>
      <c r="CS317" s="87">
        <v>0</v>
      </c>
      <c r="CT317" s="87">
        <v>0</v>
      </c>
      <c r="CU317" s="87">
        <v>0</v>
      </c>
      <c r="CV317" s="87">
        <v>0</v>
      </c>
      <c r="CW317" s="87">
        <v>0</v>
      </c>
      <c r="CX317" s="87">
        <v>0</v>
      </c>
      <c r="CY317" s="87">
        <v>0</v>
      </c>
      <c r="CZ317" s="87">
        <v>0</v>
      </c>
      <c r="DA317" s="87">
        <v>0</v>
      </c>
      <c r="DB317" s="87">
        <v>1427.03</v>
      </c>
      <c r="DC317" s="87">
        <v>1709.3</v>
      </c>
      <c r="DD317" s="87">
        <v>0</v>
      </c>
      <c r="DE317" s="87">
        <v>0</v>
      </c>
      <c r="DF317" s="87">
        <v>0</v>
      </c>
      <c r="DG317" s="87">
        <v>0</v>
      </c>
      <c r="DH317" s="87">
        <v>0</v>
      </c>
      <c r="DI317" s="87">
        <v>0</v>
      </c>
      <c r="DJ317" s="87">
        <v>0</v>
      </c>
      <c r="DK317" s="87">
        <v>0</v>
      </c>
      <c r="DL317" s="87">
        <v>0</v>
      </c>
      <c r="DM317" s="87">
        <v>0</v>
      </c>
      <c r="DN317" s="87">
        <v>1281.93</v>
      </c>
      <c r="DO317" s="87">
        <v>1277.33</v>
      </c>
      <c r="DP317" s="87">
        <v>0</v>
      </c>
      <c r="DQ317" s="87">
        <v>0</v>
      </c>
      <c r="DR317" s="87">
        <v>0</v>
      </c>
      <c r="DS317" s="87">
        <v>0</v>
      </c>
      <c r="DT317" s="87">
        <v>0</v>
      </c>
      <c r="DU317" s="87">
        <v>0</v>
      </c>
      <c r="DV317" s="87">
        <v>0</v>
      </c>
      <c r="DW317" s="87">
        <v>0</v>
      </c>
      <c r="DX317" s="87">
        <v>0</v>
      </c>
      <c r="DY317" s="87">
        <v>0</v>
      </c>
      <c r="DZ317" s="87">
        <v>1330.98</v>
      </c>
      <c r="EA317" s="87">
        <v>317.17</v>
      </c>
      <c r="EB317" s="87">
        <v>0</v>
      </c>
      <c r="EC317" s="87">
        <v>0</v>
      </c>
      <c r="ED317" s="87">
        <v>0</v>
      </c>
      <c r="EE317" s="87">
        <v>0</v>
      </c>
      <c r="EF317" s="87">
        <v>0</v>
      </c>
      <c r="EG317" s="87">
        <v>0</v>
      </c>
      <c r="EH317" s="87">
        <v>0</v>
      </c>
      <c r="EI317" s="87">
        <v>0</v>
      </c>
      <c r="EJ317" s="87">
        <v>0</v>
      </c>
      <c r="EK317" s="87">
        <v>0</v>
      </c>
      <c r="EL317" s="87">
        <v>187.47</v>
      </c>
      <c r="EM317" s="87">
        <v>67.69</v>
      </c>
      <c r="EN317" s="87">
        <v>0</v>
      </c>
      <c r="EO317" s="87">
        <v>0</v>
      </c>
      <c r="EP317" s="87">
        <v>0</v>
      </c>
      <c r="EQ317" s="87">
        <v>0</v>
      </c>
      <c r="ER317" s="87">
        <v>0</v>
      </c>
      <c r="ES317" s="87">
        <v>0</v>
      </c>
      <c r="ET317" s="87">
        <v>0</v>
      </c>
      <c r="EU317" s="87">
        <v>0</v>
      </c>
      <c r="EV317" s="87">
        <v>0</v>
      </c>
      <c r="EW317" s="87">
        <v>0</v>
      </c>
      <c r="EX317" s="87">
        <v>90.149999999999991</v>
      </c>
      <c r="EY317" s="87">
        <v>0</v>
      </c>
      <c r="EZ317" s="87">
        <v>0</v>
      </c>
      <c r="FA317" s="87">
        <v>0</v>
      </c>
      <c r="FB317" s="87">
        <v>0</v>
      </c>
      <c r="FC317" s="87">
        <v>0</v>
      </c>
      <c r="FD317" s="87">
        <v>0</v>
      </c>
      <c r="FE317" s="87">
        <v>0</v>
      </c>
      <c r="FF317" s="87">
        <v>0</v>
      </c>
      <c r="FG317" s="87">
        <v>0</v>
      </c>
      <c r="FH317" s="87">
        <v>0</v>
      </c>
      <c r="FI317" s="87">
        <v>0</v>
      </c>
      <c r="FJ317" s="87">
        <v>0</v>
      </c>
      <c r="FK317" s="87">
        <v>0</v>
      </c>
      <c r="FL317" s="87">
        <v>0</v>
      </c>
      <c r="FM317" s="87">
        <v>0</v>
      </c>
      <c r="FN317" s="87">
        <v>0</v>
      </c>
      <c r="FO317" s="87">
        <v>0</v>
      </c>
      <c r="FP317" s="87">
        <v>0</v>
      </c>
      <c r="FQ317" s="87">
        <v>0</v>
      </c>
      <c r="FR317" s="87">
        <v>0</v>
      </c>
      <c r="FS317" s="87">
        <v>0</v>
      </c>
      <c r="FT317" s="87">
        <v>0</v>
      </c>
      <c r="FU317" s="87">
        <v>0</v>
      </c>
      <c r="FV317" s="87">
        <v>67.430000000000007</v>
      </c>
      <c r="FW317" s="87">
        <v>82.27</v>
      </c>
      <c r="FX317" s="87">
        <v>0</v>
      </c>
      <c r="FY317" s="87">
        <v>0</v>
      </c>
      <c r="FZ317" s="87">
        <v>0</v>
      </c>
      <c r="GA317" s="87">
        <v>0</v>
      </c>
    </row>
    <row r="318" spans="2:183">
      <c r="B318" s="43" t="s">
        <v>10</v>
      </c>
      <c r="C318" s="653" t="s">
        <v>53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0.21715949011341965</v>
      </c>
      <c r="K318" s="86">
        <v>0</v>
      </c>
      <c r="L318" s="86">
        <v>0</v>
      </c>
      <c r="M318" s="86">
        <v>0</v>
      </c>
      <c r="N318" s="86">
        <v>0</v>
      </c>
      <c r="O318" s="86">
        <v>0</v>
      </c>
      <c r="P318" s="86">
        <v>0</v>
      </c>
      <c r="Q318" s="86">
        <v>0</v>
      </c>
      <c r="R318" s="86">
        <v>0</v>
      </c>
      <c r="S318" s="86">
        <v>0</v>
      </c>
      <c r="T318" s="86">
        <v>0</v>
      </c>
      <c r="U318" s="86">
        <v>0</v>
      </c>
      <c r="V318" s="86">
        <v>0</v>
      </c>
      <c r="W318" s="86">
        <v>0</v>
      </c>
      <c r="X318" s="86">
        <v>0</v>
      </c>
      <c r="Y318" s="86">
        <v>0</v>
      </c>
      <c r="Z318" s="86">
        <v>0</v>
      </c>
      <c r="AA318" s="86">
        <v>0</v>
      </c>
      <c r="AB318" s="86">
        <v>0</v>
      </c>
      <c r="AC318" s="86">
        <v>0</v>
      </c>
      <c r="AD318" s="86">
        <v>0</v>
      </c>
      <c r="AE318" s="86">
        <v>0</v>
      </c>
      <c r="AF318" s="86">
        <v>0</v>
      </c>
      <c r="AG318" s="86">
        <v>0</v>
      </c>
      <c r="AH318" s="86">
        <v>0</v>
      </c>
      <c r="AI318" s="86">
        <v>0</v>
      </c>
      <c r="AJ318" s="86">
        <v>0</v>
      </c>
      <c r="AK318" s="86">
        <v>0</v>
      </c>
      <c r="AL318" s="86">
        <v>0</v>
      </c>
      <c r="AM318" s="86">
        <v>0</v>
      </c>
      <c r="AN318" s="86">
        <v>0</v>
      </c>
      <c r="AO318" s="86">
        <v>0</v>
      </c>
      <c r="AP318" s="86">
        <v>0</v>
      </c>
      <c r="AQ318" s="86">
        <v>0</v>
      </c>
      <c r="AR318" s="86">
        <v>0</v>
      </c>
      <c r="AS318" s="86">
        <v>0</v>
      </c>
      <c r="AT318" s="86">
        <v>0</v>
      </c>
      <c r="AU318" s="86">
        <v>0</v>
      </c>
      <c r="AV318" s="86">
        <v>0</v>
      </c>
      <c r="AW318" s="86">
        <v>0</v>
      </c>
      <c r="AX318" s="86">
        <v>0</v>
      </c>
      <c r="AY318" s="86">
        <v>0</v>
      </c>
      <c r="AZ318" s="86">
        <v>0</v>
      </c>
      <c r="BA318" s="86">
        <v>0</v>
      </c>
      <c r="BB318" s="86">
        <v>0</v>
      </c>
      <c r="BC318" s="86">
        <v>0</v>
      </c>
      <c r="BD318" s="86">
        <v>0</v>
      </c>
      <c r="BE318" s="86">
        <v>0</v>
      </c>
      <c r="BF318" s="86">
        <v>0</v>
      </c>
      <c r="BG318" s="86">
        <v>0</v>
      </c>
      <c r="BH318" s="86">
        <v>0</v>
      </c>
      <c r="BI318" s="86">
        <v>0</v>
      </c>
      <c r="BJ318" s="86">
        <v>0</v>
      </c>
      <c r="BK318" s="86">
        <v>0</v>
      </c>
      <c r="BL318" s="86">
        <v>0</v>
      </c>
      <c r="BM318" s="86">
        <v>0</v>
      </c>
      <c r="BN318" s="86">
        <v>0</v>
      </c>
      <c r="BO318" s="86">
        <v>0</v>
      </c>
      <c r="BP318" s="86">
        <v>0</v>
      </c>
      <c r="BQ318" s="86">
        <v>0</v>
      </c>
      <c r="BR318" s="86">
        <v>0</v>
      </c>
      <c r="BS318" s="86">
        <v>0</v>
      </c>
      <c r="BT318" s="86">
        <v>0</v>
      </c>
      <c r="BU318" s="86">
        <v>0</v>
      </c>
      <c r="BV318" s="86">
        <v>0</v>
      </c>
      <c r="BW318" s="86">
        <v>0</v>
      </c>
      <c r="BX318" s="86">
        <v>0</v>
      </c>
      <c r="BY318" s="86">
        <v>0</v>
      </c>
      <c r="BZ318" s="86">
        <v>0</v>
      </c>
      <c r="CA318" s="86">
        <v>0</v>
      </c>
      <c r="CB318" s="86">
        <v>0</v>
      </c>
      <c r="CC318" s="86">
        <v>0</v>
      </c>
      <c r="CD318" s="86">
        <v>0</v>
      </c>
      <c r="CE318" s="86">
        <v>0</v>
      </c>
      <c r="CF318" s="86">
        <v>0</v>
      </c>
      <c r="CG318" s="86">
        <v>0</v>
      </c>
      <c r="CH318" s="86">
        <v>0</v>
      </c>
      <c r="CI318" s="86">
        <v>0</v>
      </c>
      <c r="CJ318" s="86">
        <v>0</v>
      </c>
      <c r="CK318" s="86">
        <v>0</v>
      </c>
      <c r="CL318" s="86">
        <v>0</v>
      </c>
      <c r="CM318" s="86">
        <v>0</v>
      </c>
      <c r="CN318" s="86">
        <v>0</v>
      </c>
      <c r="CO318" s="86">
        <v>0</v>
      </c>
      <c r="CP318" s="86">
        <v>0.11255306603773584</v>
      </c>
      <c r="CQ318" s="86">
        <v>0.11260589318600368</v>
      </c>
      <c r="CR318" s="86">
        <v>0</v>
      </c>
      <c r="CS318" s="86">
        <v>0</v>
      </c>
      <c r="CT318" s="86">
        <v>0</v>
      </c>
      <c r="CU318" s="86">
        <v>0</v>
      </c>
      <c r="CV318" s="86">
        <v>0</v>
      </c>
      <c r="CW318" s="86">
        <v>0</v>
      </c>
      <c r="CX318" s="86">
        <v>0</v>
      </c>
      <c r="CY318" s="86">
        <v>0</v>
      </c>
      <c r="CZ318" s="86">
        <v>0</v>
      </c>
      <c r="DA318" s="86">
        <v>0</v>
      </c>
      <c r="DB318" s="86">
        <v>0.11553027849740932</v>
      </c>
      <c r="DC318" s="86">
        <v>0.11552446607191133</v>
      </c>
      <c r="DD318" s="86">
        <v>0</v>
      </c>
      <c r="DE318" s="86">
        <v>0</v>
      </c>
      <c r="DF318" s="86">
        <v>0</v>
      </c>
      <c r="DG318" s="86">
        <v>0</v>
      </c>
      <c r="DH318" s="86">
        <v>0</v>
      </c>
      <c r="DI318" s="86">
        <v>0</v>
      </c>
      <c r="DJ318" s="86">
        <v>0</v>
      </c>
      <c r="DK318" s="86">
        <v>0</v>
      </c>
      <c r="DL318" s="86">
        <v>0</v>
      </c>
      <c r="DM318" s="86">
        <v>0</v>
      </c>
      <c r="DN318" s="86">
        <v>0.11866425992779785</v>
      </c>
      <c r="DO318" s="86">
        <v>0.11865582907570831</v>
      </c>
      <c r="DP318" s="86">
        <v>0</v>
      </c>
      <c r="DQ318" s="86">
        <v>0</v>
      </c>
      <c r="DR318" s="86">
        <v>0</v>
      </c>
      <c r="DS318" s="86">
        <v>0</v>
      </c>
      <c r="DT318" s="86">
        <v>0</v>
      </c>
      <c r="DU318" s="86">
        <v>0</v>
      </c>
      <c r="DV318" s="86">
        <v>0</v>
      </c>
      <c r="DW318" s="86">
        <v>0</v>
      </c>
      <c r="DX318" s="86">
        <v>0</v>
      </c>
      <c r="DY318" s="86">
        <v>0</v>
      </c>
      <c r="DZ318" s="86">
        <v>0.12189577800164851</v>
      </c>
      <c r="EA318" s="86">
        <v>0.12194156093810074</v>
      </c>
      <c r="EB318" s="86">
        <v>0</v>
      </c>
      <c r="EC318" s="86">
        <v>0</v>
      </c>
      <c r="ED318" s="86">
        <v>0</v>
      </c>
      <c r="EE318" s="86">
        <v>0</v>
      </c>
      <c r="EF318" s="86">
        <v>0</v>
      </c>
      <c r="EG318" s="86">
        <v>0</v>
      </c>
      <c r="EH318" s="86">
        <v>0</v>
      </c>
      <c r="EI318" s="86">
        <v>0</v>
      </c>
      <c r="EJ318" s="86">
        <v>0</v>
      </c>
      <c r="EK318" s="86">
        <v>0</v>
      </c>
      <c r="EL318" s="86">
        <v>0.12531417112299464</v>
      </c>
      <c r="EM318" s="86">
        <v>0.12535185185185185</v>
      </c>
      <c r="EN318" s="86">
        <v>0</v>
      </c>
      <c r="EO318" s="86">
        <v>0</v>
      </c>
      <c r="EP318" s="86">
        <v>0</v>
      </c>
      <c r="EQ318" s="86">
        <v>0</v>
      </c>
      <c r="ER318" s="86">
        <v>0</v>
      </c>
      <c r="ES318" s="86">
        <v>0</v>
      </c>
      <c r="ET318" s="86">
        <v>0</v>
      </c>
      <c r="EU318" s="86">
        <v>0</v>
      </c>
      <c r="EV318" s="86">
        <v>0</v>
      </c>
      <c r="EW318" s="86">
        <v>0</v>
      </c>
      <c r="EX318" s="86">
        <v>0.12878571428571428</v>
      </c>
      <c r="EY318" s="86">
        <v>0</v>
      </c>
      <c r="EZ318" s="86">
        <v>0</v>
      </c>
      <c r="FA318" s="86">
        <v>0</v>
      </c>
      <c r="FB318" s="86">
        <v>0</v>
      </c>
      <c r="FC318" s="86">
        <v>0</v>
      </c>
      <c r="FD318" s="86">
        <v>0</v>
      </c>
      <c r="FE318" s="86">
        <v>0</v>
      </c>
      <c r="FF318" s="86">
        <v>0</v>
      </c>
      <c r="FG318" s="86">
        <v>0</v>
      </c>
      <c r="FH318" s="86">
        <v>0</v>
      </c>
      <c r="FI318" s="86">
        <v>0</v>
      </c>
      <c r="FJ318" s="86">
        <v>0</v>
      </c>
      <c r="FK318" s="86">
        <v>0</v>
      </c>
      <c r="FL318" s="86">
        <v>0</v>
      </c>
      <c r="FM318" s="86">
        <v>0</v>
      </c>
      <c r="FN318" s="86">
        <v>0</v>
      </c>
      <c r="FO318" s="86">
        <v>0</v>
      </c>
      <c r="FP318" s="86">
        <v>0</v>
      </c>
      <c r="FQ318" s="86">
        <v>0</v>
      </c>
      <c r="FR318" s="86">
        <v>0</v>
      </c>
      <c r="FS318" s="86">
        <v>0</v>
      </c>
      <c r="FT318" s="86">
        <v>0</v>
      </c>
      <c r="FU318" s="86">
        <v>0</v>
      </c>
      <c r="FV318" s="86">
        <v>0.13622222222222224</v>
      </c>
      <c r="FW318" s="86">
        <v>0.13620860927152317</v>
      </c>
      <c r="FX318" s="86">
        <v>0</v>
      </c>
      <c r="FY318" s="86">
        <v>0</v>
      </c>
      <c r="FZ318" s="86">
        <v>0</v>
      </c>
      <c r="GA318" s="86">
        <v>0</v>
      </c>
    </row>
    <row r="319" spans="2:183">
      <c r="B319" s="43" t="s">
        <v>10</v>
      </c>
      <c r="C319" s="653" t="s">
        <v>228</v>
      </c>
      <c r="D319" s="85">
        <v>0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423135.04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85">
        <v>0</v>
      </c>
      <c r="AI319" s="85">
        <v>0</v>
      </c>
      <c r="AJ319" s="8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85">
        <v>0</v>
      </c>
      <c r="AV319" s="85">
        <v>0</v>
      </c>
      <c r="AW319" s="85">
        <v>0</v>
      </c>
      <c r="AX319" s="85">
        <v>0</v>
      </c>
      <c r="AY319" s="85">
        <v>0</v>
      </c>
      <c r="AZ319" s="85">
        <v>0</v>
      </c>
      <c r="BA319" s="85">
        <v>0</v>
      </c>
      <c r="BB319" s="85">
        <v>0</v>
      </c>
      <c r="BC319" s="85">
        <v>0</v>
      </c>
      <c r="BD319" s="85">
        <v>0</v>
      </c>
      <c r="BE319" s="85">
        <v>0</v>
      </c>
      <c r="BF319" s="85">
        <v>0</v>
      </c>
      <c r="BG319" s="85">
        <v>0</v>
      </c>
      <c r="BH319" s="85">
        <v>0</v>
      </c>
      <c r="BI319" s="85">
        <v>0</v>
      </c>
      <c r="BJ319" s="85">
        <v>0</v>
      </c>
      <c r="BK319" s="85">
        <v>0</v>
      </c>
      <c r="BL319" s="85">
        <v>0</v>
      </c>
      <c r="BM319" s="85">
        <v>0</v>
      </c>
      <c r="BN319" s="85">
        <v>0</v>
      </c>
      <c r="BO319" s="85">
        <v>0</v>
      </c>
      <c r="BP319" s="85">
        <v>0</v>
      </c>
      <c r="BQ319" s="85">
        <v>0</v>
      </c>
      <c r="BR319" s="85">
        <v>0</v>
      </c>
      <c r="BS319" s="85">
        <v>0</v>
      </c>
      <c r="BT319" s="85">
        <v>0</v>
      </c>
      <c r="BU319" s="85">
        <v>0</v>
      </c>
      <c r="BV319" s="85">
        <v>0</v>
      </c>
      <c r="BW319" s="85">
        <v>0</v>
      </c>
      <c r="BX319" s="85">
        <v>0</v>
      </c>
      <c r="BY319" s="85">
        <v>0</v>
      </c>
      <c r="BZ319" s="85">
        <v>0</v>
      </c>
      <c r="CA319" s="85">
        <v>0</v>
      </c>
      <c r="CB319" s="85">
        <v>0</v>
      </c>
      <c r="CC319" s="85">
        <v>0</v>
      </c>
      <c r="CD319" s="85">
        <v>0</v>
      </c>
      <c r="CE319" s="85">
        <v>0</v>
      </c>
      <c r="CF319" s="85">
        <v>0</v>
      </c>
      <c r="CG319" s="85">
        <v>0</v>
      </c>
      <c r="CH319" s="85">
        <v>0</v>
      </c>
      <c r="CI319" s="85">
        <v>0</v>
      </c>
      <c r="CJ319" s="85">
        <v>0</v>
      </c>
      <c r="CK319" s="85">
        <v>0</v>
      </c>
      <c r="CL319" s="85">
        <v>0</v>
      </c>
      <c r="CM319" s="85">
        <v>0</v>
      </c>
      <c r="CN319" s="85">
        <v>0</v>
      </c>
      <c r="CO319" s="85">
        <v>0</v>
      </c>
      <c r="CP319" s="85">
        <v>153201.42000000001</v>
      </c>
      <c r="CQ319" s="85">
        <v>103390.15999999999</v>
      </c>
      <c r="CR319" s="85">
        <v>0</v>
      </c>
      <c r="CS319" s="85">
        <v>0</v>
      </c>
      <c r="CT319" s="85">
        <v>0</v>
      </c>
      <c r="CU319" s="85">
        <v>0</v>
      </c>
      <c r="CV319" s="85">
        <v>0</v>
      </c>
      <c r="CW319" s="85">
        <v>0</v>
      </c>
      <c r="CX319" s="85">
        <v>0</v>
      </c>
      <c r="CY319" s="85">
        <v>0</v>
      </c>
      <c r="CZ319" s="85">
        <v>0</v>
      </c>
      <c r="DA319" s="85">
        <v>0</v>
      </c>
      <c r="DB319" s="85">
        <v>1134475.83</v>
      </c>
      <c r="DC319" s="85">
        <v>1357565.3299999998</v>
      </c>
      <c r="DD319" s="85">
        <v>0</v>
      </c>
      <c r="DE319" s="85">
        <v>0</v>
      </c>
      <c r="DF319" s="85">
        <v>0</v>
      </c>
      <c r="DG319" s="85">
        <v>0</v>
      </c>
      <c r="DH319" s="85">
        <v>0</v>
      </c>
      <c r="DI319" s="85">
        <v>0</v>
      </c>
      <c r="DJ319" s="85">
        <v>0</v>
      </c>
      <c r="DK319" s="85">
        <v>0</v>
      </c>
      <c r="DL319" s="85">
        <v>0</v>
      </c>
      <c r="DM319" s="85">
        <v>0</v>
      </c>
      <c r="DN319" s="85">
        <v>1053928.8399999999</v>
      </c>
      <c r="DO319" s="85">
        <v>1047301.12</v>
      </c>
      <c r="DP319" s="85">
        <v>0</v>
      </c>
      <c r="DQ319" s="85">
        <v>0</v>
      </c>
      <c r="DR319" s="85">
        <v>0</v>
      </c>
      <c r="DS319" s="85">
        <v>0</v>
      </c>
      <c r="DT319" s="85">
        <v>0</v>
      </c>
      <c r="DU319" s="85">
        <v>0</v>
      </c>
      <c r="DV319" s="85">
        <v>0</v>
      </c>
      <c r="DW319" s="85">
        <v>0</v>
      </c>
      <c r="DX319" s="85">
        <v>0</v>
      </c>
      <c r="DY319" s="85">
        <v>0</v>
      </c>
      <c r="DZ319" s="85">
        <v>1116305.31</v>
      </c>
      <c r="EA319" s="85">
        <v>279705.34999999998</v>
      </c>
      <c r="EB319" s="85">
        <v>0</v>
      </c>
      <c r="EC319" s="85">
        <v>0</v>
      </c>
      <c r="ED319" s="85">
        <v>0</v>
      </c>
      <c r="EE319" s="85">
        <v>0</v>
      </c>
      <c r="EF319" s="85">
        <v>0</v>
      </c>
      <c r="EG319" s="85">
        <v>0</v>
      </c>
      <c r="EH319" s="85">
        <v>0</v>
      </c>
      <c r="EI319" s="85">
        <v>0</v>
      </c>
      <c r="EJ319" s="85">
        <v>0</v>
      </c>
      <c r="EK319" s="85">
        <v>0</v>
      </c>
      <c r="EL319" s="85">
        <v>172244.86000000002</v>
      </c>
      <c r="EM319" s="85">
        <v>64813.670000000006</v>
      </c>
      <c r="EN319" s="85">
        <v>0</v>
      </c>
      <c r="EO319" s="85">
        <v>0</v>
      </c>
      <c r="EP319" s="85">
        <v>0</v>
      </c>
      <c r="EQ319" s="85">
        <v>0</v>
      </c>
      <c r="ER319" s="85">
        <v>0</v>
      </c>
      <c r="ES319" s="85">
        <v>0</v>
      </c>
      <c r="ET319" s="85">
        <v>0</v>
      </c>
      <c r="EU319" s="85">
        <v>0</v>
      </c>
      <c r="EV319" s="85">
        <v>0</v>
      </c>
      <c r="EW319" s="85">
        <v>0</v>
      </c>
      <c r="EX319" s="85">
        <v>85804.139999999985</v>
      </c>
      <c r="EY319" s="85">
        <v>0</v>
      </c>
      <c r="EZ319" s="85">
        <v>0</v>
      </c>
      <c r="FA319" s="85">
        <v>0</v>
      </c>
      <c r="FB319" s="85">
        <v>0</v>
      </c>
      <c r="FC319" s="85">
        <v>0</v>
      </c>
      <c r="FD319" s="85">
        <v>0</v>
      </c>
      <c r="FE319" s="85">
        <v>0</v>
      </c>
      <c r="FF319" s="85">
        <v>0</v>
      </c>
      <c r="FG319" s="85">
        <v>0</v>
      </c>
      <c r="FH319" s="85">
        <v>0</v>
      </c>
      <c r="FI319" s="85">
        <v>0</v>
      </c>
      <c r="FJ319" s="85">
        <v>0</v>
      </c>
      <c r="FK319" s="85">
        <v>0</v>
      </c>
      <c r="FL319" s="85">
        <v>0</v>
      </c>
      <c r="FM319" s="85">
        <v>0</v>
      </c>
      <c r="FN319" s="85">
        <v>0</v>
      </c>
      <c r="FO319" s="85">
        <v>0</v>
      </c>
      <c r="FP319" s="85">
        <v>0</v>
      </c>
      <c r="FQ319" s="85">
        <v>0</v>
      </c>
      <c r="FR319" s="85">
        <v>0</v>
      </c>
      <c r="FS319" s="85">
        <v>0</v>
      </c>
      <c r="FT319" s="85">
        <v>0</v>
      </c>
      <c r="FU319" s="85">
        <v>0</v>
      </c>
      <c r="FV319" s="85">
        <v>68196.819999999992</v>
      </c>
      <c r="FW319" s="85">
        <v>81616.930000000008</v>
      </c>
      <c r="FX319" s="85">
        <v>0</v>
      </c>
      <c r="FY319" s="85">
        <v>0</v>
      </c>
      <c r="FZ319" s="85">
        <v>0</v>
      </c>
      <c r="GA319" s="85">
        <v>0</v>
      </c>
    </row>
    <row r="320" spans="2:183">
      <c r="B320" s="183" t="s">
        <v>10</v>
      </c>
      <c r="C320" s="654" t="s">
        <v>229</v>
      </c>
      <c r="D320" s="184">
        <v>0</v>
      </c>
      <c r="E320" s="184">
        <v>0</v>
      </c>
      <c r="F320" s="184">
        <v>0</v>
      </c>
      <c r="G320" s="184">
        <v>0</v>
      </c>
      <c r="H320" s="184">
        <v>0</v>
      </c>
      <c r="I320" s="184">
        <v>0</v>
      </c>
      <c r="J320" s="184">
        <v>1421917.2075880757</v>
      </c>
      <c r="K320" s="184">
        <v>0</v>
      </c>
      <c r="L320" s="184">
        <v>0</v>
      </c>
      <c r="M320" s="184">
        <v>0</v>
      </c>
      <c r="N320" s="184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184">
        <v>0</v>
      </c>
      <c r="V320" s="184">
        <v>0</v>
      </c>
      <c r="W320" s="184">
        <v>0</v>
      </c>
      <c r="X320" s="184">
        <v>0</v>
      </c>
      <c r="Y320" s="184">
        <v>0</v>
      </c>
      <c r="Z320" s="184">
        <v>0</v>
      </c>
      <c r="AA320" s="184">
        <v>0</v>
      </c>
      <c r="AB320" s="184">
        <v>0</v>
      </c>
      <c r="AC320" s="184">
        <v>0</v>
      </c>
      <c r="AD320" s="184">
        <v>0</v>
      </c>
      <c r="AE320" s="184">
        <v>0</v>
      </c>
      <c r="AF320" s="184">
        <v>0</v>
      </c>
      <c r="AG320" s="184">
        <v>0</v>
      </c>
      <c r="AH320" s="184">
        <v>0</v>
      </c>
      <c r="AI320" s="184">
        <v>0</v>
      </c>
      <c r="AJ320" s="184">
        <v>0</v>
      </c>
      <c r="AK320" s="184">
        <v>0</v>
      </c>
      <c r="AL320" s="184">
        <v>0</v>
      </c>
      <c r="AM320" s="184">
        <v>0</v>
      </c>
      <c r="AN320" s="184">
        <v>0</v>
      </c>
      <c r="AO320" s="184">
        <v>0</v>
      </c>
      <c r="AP320" s="184">
        <v>0</v>
      </c>
      <c r="AQ320" s="184">
        <v>0</v>
      </c>
      <c r="AR320" s="184">
        <v>0</v>
      </c>
      <c r="AS320" s="184">
        <v>0</v>
      </c>
      <c r="AT320" s="184">
        <v>0</v>
      </c>
      <c r="AU320" s="184">
        <v>0</v>
      </c>
      <c r="AV320" s="184">
        <v>0</v>
      </c>
      <c r="AW320" s="184">
        <v>0</v>
      </c>
      <c r="AX320" s="184">
        <v>0</v>
      </c>
      <c r="AY320" s="184">
        <v>0</v>
      </c>
      <c r="AZ320" s="184">
        <v>0</v>
      </c>
      <c r="BA320" s="184">
        <v>0</v>
      </c>
      <c r="BB320" s="184">
        <v>0</v>
      </c>
      <c r="BC320" s="184">
        <v>0</v>
      </c>
      <c r="BD320" s="184">
        <v>0</v>
      </c>
      <c r="BE320" s="184">
        <v>0</v>
      </c>
      <c r="BF320" s="184">
        <v>0</v>
      </c>
      <c r="BG320" s="184">
        <v>0</v>
      </c>
      <c r="BH320" s="184">
        <v>0</v>
      </c>
      <c r="BI320" s="184">
        <v>0</v>
      </c>
      <c r="BJ320" s="184">
        <v>0</v>
      </c>
      <c r="BK320" s="184">
        <v>0</v>
      </c>
      <c r="BL320" s="184">
        <v>0</v>
      </c>
      <c r="BM320" s="184">
        <v>0</v>
      </c>
      <c r="BN320" s="184">
        <v>0</v>
      </c>
      <c r="BO320" s="184">
        <v>0</v>
      </c>
      <c r="BP320" s="184">
        <v>0</v>
      </c>
      <c r="BQ320" s="184">
        <v>0</v>
      </c>
      <c r="BR320" s="184">
        <v>0</v>
      </c>
      <c r="BS320" s="184">
        <v>0</v>
      </c>
      <c r="BT320" s="184">
        <v>0</v>
      </c>
      <c r="BU320" s="184">
        <v>0</v>
      </c>
      <c r="BV320" s="184">
        <v>0</v>
      </c>
      <c r="BW320" s="184">
        <v>0</v>
      </c>
      <c r="BX320" s="184">
        <v>0</v>
      </c>
      <c r="BY320" s="184">
        <v>0</v>
      </c>
      <c r="BZ320" s="184">
        <v>0</v>
      </c>
      <c r="CA320" s="184">
        <v>0</v>
      </c>
      <c r="CB320" s="184">
        <v>0</v>
      </c>
      <c r="CC320" s="184">
        <v>0</v>
      </c>
      <c r="CD320" s="184">
        <v>0</v>
      </c>
      <c r="CE320" s="184">
        <v>0</v>
      </c>
      <c r="CF320" s="184">
        <v>0</v>
      </c>
      <c r="CG320" s="184">
        <v>0</v>
      </c>
      <c r="CH320" s="184">
        <v>0</v>
      </c>
      <c r="CI320" s="184">
        <v>0</v>
      </c>
      <c r="CJ320" s="184">
        <v>0</v>
      </c>
      <c r="CK320" s="184">
        <v>0</v>
      </c>
      <c r="CL320" s="184">
        <v>0</v>
      </c>
      <c r="CM320" s="184">
        <v>0</v>
      </c>
      <c r="CN320" s="184">
        <v>0</v>
      </c>
      <c r="CO320" s="184">
        <v>0</v>
      </c>
      <c r="CP320" s="184">
        <v>3024282.7485849061</v>
      </c>
      <c r="CQ320" s="184">
        <v>3187387.2530386737</v>
      </c>
      <c r="CR320" s="184">
        <v>0</v>
      </c>
      <c r="CS320" s="184">
        <v>0</v>
      </c>
      <c r="CT320" s="184">
        <v>0</v>
      </c>
      <c r="CU320" s="184">
        <v>0</v>
      </c>
      <c r="CV320" s="184">
        <v>0</v>
      </c>
      <c r="CW320" s="184">
        <v>0</v>
      </c>
      <c r="CX320" s="184">
        <v>0</v>
      </c>
      <c r="CY320" s="184">
        <v>0</v>
      </c>
      <c r="CZ320" s="184">
        <v>0</v>
      </c>
      <c r="DA320" s="184">
        <v>0</v>
      </c>
      <c r="DB320" s="184">
        <v>3074987.9200453372</v>
      </c>
      <c r="DC320" s="184">
        <v>3071863.1554744523</v>
      </c>
      <c r="DD320" s="184">
        <v>0</v>
      </c>
      <c r="DE320" s="184">
        <v>0</v>
      </c>
      <c r="DF320" s="184">
        <v>0</v>
      </c>
      <c r="DG320" s="184">
        <v>0</v>
      </c>
      <c r="DH320" s="184">
        <v>0</v>
      </c>
      <c r="DI320" s="184">
        <v>0</v>
      </c>
      <c r="DJ320" s="184">
        <v>0</v>
      </c>
      <c r="DK320" s="184">
        <v>0</v>
      </c>
      <c r="DL320" s="184">
        <v>0</v>
      </c>
      <c r="DM320" s="184">
        <v>0</v>
      </c>
      <c r="DN320" s="184">
        <v>3266272.1061927238</v>
      </c>
      <c r="DO320" s="184">
        <v>3257189.1776683698</v>
      </c>
      <c r="DP320" s="184">
        <v>0</v>
      </c>
      <c r="DQ320" s="184">
        <v>0</v>
      </c>
      <c r="DR320" s="184">
        <v>0</v>
      </c>
      <c r="DS320" s="184">
        <v>0</v>
      </c>
      <c r="DT320" s="184">
        <v>0</v>
      </c>
      <c r="DU320" s="184">
        <v>0</v>
      </c>
      <c r="DV320" s="184">
        <v>0</v>
      </c>
      <c r="DW320" s="184">
        <v>0</v>
      </c>
      <c r="DX320" s="184">
        <v>0</v>
      </c>
      <c r="DY320" s="184">
        <v>0</v>
      </c>
      <c r="DZ320" s="184">
        <v>3422831.9240589798</v>
      </c>
      <c r="EA320" s="184">
        <v>3600359.5224913494</v>
      </c>
      <c r="EB320" s="184">
        <v>0</v>
      </c>
      <c r="EC320" s="184">
        <v>0</v>
      </c>
      <c r="ED320" s="184">
        <v>0</v>
      </c>
      <c r="EE320" s="184">
        <v>0</v>
      </c>
      <c r="EF320" s="184">
        <v>0</v>
      </c>
      <c r="EG320" s="184">
        <v>0</v>
      </c>
      <c r="EH320" s="184">
        <v>0</v>
      </c>
      <c r="EI320" s="184">
        <v>0</v>
      </c>
      <c r="EJ320" s="184">
        <v>0</v>
      </c>
      <c r="EK320" s="184">
        <v>0</v>
      </c>
      <c r="EL320" s="184">
        <v>3854784.7010695189</v>
      </c>
      <c r="EM320" s="184">
        <v>4018447.5400000005</v>
      </c>
      <c r="EN320" s="184">
        <v>0</v>
      </c>
      <c r="EO320" s="184">
        <v>0</v>
      </c>
      <c r="EP320" s="184">
        <v>0</v>
      </c>
      <c r="EQ320" s="184">
        <v>0</v>
      </c>
      <c r="ER320" s="184">
        <v>0</v>
      </c>
      <c r="ES320" s="184">
        <v>0</v>
      </c>
      <c r="ET320" s="184">
        <v>0</v>
      </c>
      <c r="EU320" s="184">
        <v>0</v>
      </c>
      <c r="EV320" s="184">
        <v>0</v>
      </c>
      <c r="EW320" s="184">
        <v>0</v>
      </c>
      <c r="EX320" s="184">
        <v>4103889.4388571423</v>
      </c>
      <c r="EY320" s="184">
        <v>0</v>
      </c>
      <c r="EZ320" s="184">
        <v>0</v>
      </c>
      <c r="FA320" s="184">
        <v>0</v>
      </c>
      <c r="FB320" s="184">
        <v>0</v>
      </c>
      <c r="FC320" s="184">
        <v>0</v>
      </c>
      <c r="FD320" s="184">
        <v>0</v>
      </c>
      <c r="FE320" s="184">
        <v>0</v>
      </c>
      <c r="FF320" s="184">
        <v>0</v>
      </c>
      <c r="FG320" s="184">
        <v>0</v>
      </c>
      <c r="FH320" s="184">
        <v>0</v>
      </c>
      <c r="FI320" s="184">
        <v>0</v>
      </c>
      <c r="FJ320" s="184">
        <v>0</v>
      </c>
      <c r="FK320" s="184">
        <v>0</v>
      </c>
      <c r="FL320" s="184">
        <v>0</v>
      </c>
      <c r="FM320" s="184">
        <v>0</v>
      </c>
      <c r="FN320" s="184">
        <v>0</v>
      </c>
      <c r="FO320" s="184">
        <v>0</v>
      </c>
      <c r="FP320" s="184">
        <v>0</v>
      </c>
      <c r="FQ320" s="184">
        <v>0</v>
      </c>
      <c r="FR320" s="184">
        <v>0</v>
      </c>
      <c r="FS320" s="184">
        <v>0</v>
      </c>
      <c r="FT320" s="184">
        <v>0</v>
      </c>
      <c r="FU320" s="184">
        <v>0</v>
      </c>
      <c r="FV320" s="184">
        <v>4612584.916363636</v>
      </c>
      <c r="FW320" s="184">
        <v>4524064.2655629143</v>
      </c>
      <c r="FX320" s="184">
        <v>0</v>
      </c>
      <c r="FY320" s="184">
        <v>0</v>
      </c>
      <c r="FZ320" s="184">
        <v>0</v>
      </c>
      <c r="GA320" s="184">
        <v>0</v>
      </c>
    </row>
    <row r="321" spans="2:183">
      <c r="B321" s="42"/>
      <c r="C321" s="185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  <c r="BE321" s="187"/>
      <c r="BF321" s="187"/>
      <c r="BG321" s="187"/>
      <c r="BH321" s="187"/>
      <c r="BI321" s="187"/>
      <c r="BJ321" s="187"/>
      <c r="BK321" s="187"/>
      <c r="BL321" s="187"/>
      <c r="BM321" s="187"/>
      <c r="BN321" s="187"/>
      <c r="BO321" s="187"/>
      <c r="BP321" s="187"/>
      <c r="BQ321" s="187"/>
      <c r="BR321" s="187"/>
      <c r="BS321" s="187"/>
      <c r="BT321" s="187"/>
      <c r="BU321" s="187"/>
      <c r="BV321" s="187"/>
      <c r="BW321" s="187"/>
      <c r="BX321" s="187"/>
      <c r="BY321" s="187"/>
      <c r="BZ321" s="187"/>
      <c r="CA321" s="187"/>
      <c r="CB321" s="187"/>
      <c r="CC321" s="187"/>
      <c r="CD321" s="187"/>
      <c r="CE321" s="187"/>
      <c r="CF321" s="187"/>
      <c r="CG321" s="187"/>
      <c r="CH321" s="187"/>
      <c r="CI321" s="187"/>
      <c r="CJ321" s="187"/>
      <c r="CK321" s="187"/>
      <c r="CL321" s="187"/>
      <c r="CM321" s="187"/>
      <c r="CN321" s="187"/>
      <c r="CO321" s="187"/>
      <c r="CP321" s="187"/>
      <c r="CQ321" s="187"/>
      <c r="CR321" s="187"/>
      <c r="CS321" s="187"/>
      <c r="CT321" s="187"/>
      <c r="CU321" s="187"/>
      <c r="CV321" s="187"/>
      <c r="CW321" s="187"/>
      <c r="CX321" s="187"/>
      <c r="CY321" s="187"/>
      <c r="CZ321" s="187"/>
      <c r="DA321" s="187"/>
      <c r="DB321" s="187"/>
      <c r="DC321" s="187"/>
      <c r="DD321" s="187"/>
      <c r="DE321" s="187"/>
      <c r="DF321" s="187"/>
      <c r="DG321" s="187"/>
      <c r="DH321" s="187"/>
      <c r="DI321" s="187"/>
      <c r="DJ321" s="187"/>
      <c r="DK321" s="187"/>
      <c r="DL321" s="187"/>
      <c r="DM321" s="187"/>
      <c r="DN321" s="187"/>
      <c r="DO321" s="187"/>
      <c r="DP321" s="187"/>
      <c r="DQ321" s="187"/>
      <c r="DR321" s="187"/>
      <c r="DS321" s="187"/>
      <c r="DT321" s="187"/>
      <c r="DU321" s="187"/>
      <c r="DV321" s="187"/>
      <c r="DW321" s="187"/>
      <c r="DX321" s="187"/>
      <c r="DY321" s="187"/>
      <c r="DZ321" s="187"/>
      <c r="EA321" s="187"/>
      <c r="EB321" s="187"/>
      <c r="EC321" s="187"/>
      <c r="ED321" s="187"/>
      <c r="EE321" s="187"/>
      <c r="EF321" s="187"/>
      <c r="EG321" s="187"/>
      <c r="EH321" s="187"/>
      <c r="EI321" s="187"/>
      <c r="EJ321" s="187"/>
      <c r="EK321" s="187"/>
      <c r="EL321" s="187"/>
      <c r="EM321" s="187"/>
      <c r="EN321" s="187"/>
      <c r="EO321" s="187"/>
      <c r="EP321" s="187"/>
      <c r="EQ321" s="187"/>
      <c r="ER321" s="187"/>
      <c r="ES321" s="187"/>
      <c r="ET321" s="187"/>
      <c r="EU321" s="187"/>
      <c r="EV321" s="187"/>
      <c r="EW321" s="187"/>
      <c r="EX321" s="187"/>
      <c r="EY321" s="187"/>
      <c r="EZ321" s="187"/>
      <c r="FA321" s="187"/>
      <c r="FB321" s="187"/>
      <c r="FC321" s="187"/>
      <c r="FD321" s="187"/>
      <c r="FE321" s="187"/>
      <c r="FF321" s="187"/>
      <c r="FG321" s="187"/>
      <c r="FH321" s="187"/>
      <c r="FI321" s="187"/>
      <c r="FJ321" s="187"/>
      <c r="FK321" s="187"/>
      <c r="FL321" s="187"/>
      <c r="FM321" s="187"/>
      <c r="FN321" s="187"/>
      <c r="FO321" s="187"/>
      <c r="FP321" s="187"/>
      <c r="FQ321" s="187"/>
      <c r="FR321" s="187"/>
      <c r="FS321" s="187"/>
      <c r="FT321" s="187"/>
      <c r="FU321" s="187"/>
      <c r="FV321" s="187"/>
      <c r="FW321" s="187"/>
      <c r="FX321" s="187"/>
      <c r="FY321" s="187"/>
      <c r="FZ321" s="187"/>
      <c r="GA321" s="187"/>
    </row>
    <row r="322" spans="2:183">
      <c r="B322" s="188" t="s">
        <v>32</v>
      </c>
      <c r="C322" s="189" t="s">
        <v>33</v>
      </c>
      <c r="D322" s="162">
        <v>41275</v>
      </c>
      <c r="E322" s="162">
        <v>41306</v>
      </c>
      <c r="F322" s="162">
        <v>41334</v>
      </c>
      <c r="G322" s="162">
        <v>41365</v>
      </c>
      <c r="H322" s="162">
        <v>41395</v>
      </c>
      <c r="I322" s="162">
        <v>41426</v>
      </c>
      <c r="J322" s="162">
        <v>41456</v>
      </c>
      <c r="K322" s="162">
        <v>41487</v>
      </c>
      <c r="L322" s="162">
        <v>41518</v>
      </c>
      <c r="M322" s="162">
        <v>41548</v>
      </c>
      <c r="N322" s="162">
        <v>41579</v>
      </c>
      <c r="O322" s="162">
        <v>41609</v>
      </c>
      <c r="P322" s="162">
        <v>41640</v>
      </c>
      <c r="Q322" s="162">
        <v>41671</v>
      </c>
      <c r="R322" s="162">
        <v>41699</v>
      </c>
      <c r="S322" s="162">
        <v>41730</v>
      </c>
      <c r="T322" s="162">
        <v>41760</v>
      </c>
      <c r="U322" s="162">
        <v>41791</v>
      </c>
      <c r="V322" s="162">
        <v>41821</v>
      </c>
      <c r="W322" s="162">
        <v>41852</v>
      </c>
      <c r="X322" s="162">
        <v>41883</v>
      </c>
      <c r="Y322" s="162">
        <v>41913</v>
      </c>
      <c r="Z322" s="162">
        <v>41944</v>
      </c>
      <c r="AA322" s="162">
        <v>41974</v>
      </c>
      <c r="AB322" s="162">
        <v>42005</v>
      </c>
      <c r="AC322" s="162">
        <v>42036</v>
      </c>
      <c r="AD322" s="162">
        <v>42064</v>
      </c>
      <c r="AE322" s="162">
        <v>42095</v>
      </c>
      <c r="AF322" s="162">
        <v>42125</v>
      </c>
      <c r="AG322" s="162">
        <v>42156</v>
      </c>
      <c r="AH322" s="162">
        <v>42186</v>
      </c>
      <c r="AI322" s="162">
        <v>42217</v>
      </c>
      <c r="AJ322" s="162">
        <v>42248</v>
      </c>
      <c r="AK322" s="162">
        <v>42278</v>
      </c>
      <c r="AL322" s="162">
        <v>42309</v>
      </c>
      <c r="AM322" s="162">
        <v>42339</v>
      </c>
      <c r="AN322" s="162">
        <v>42370</v>
      </c>
      <c r="AO322" s="162">
        <v>42401</v>
      </c>
      <c r="AP322" s="162">
        <v>42430</v>
      </c>
      <c r="AQ322" s="162">
        <v>42461</v>
      </c>
      <c r="AR322" s="162">
        <v>42491</v>
      </c>
      <c r="AS322" s="162">
        <v>42522</v>
      </c>
      <c r="AT322" s="162">
        <v>42552</v>
      </c>
      <c r="AU322" s="162">
        <v>42583</v>
      </c>
      <c r="AV322" s="162">
        <v>42614</v>
      </c>
      <c r="AW322" s="162">
        <v>42644</v>
      </c>
      <c r="AX322" s="162">
        <v>42675</v>
      </c>
      <c r="AY322" s="162">
        <v>42705</v>
      </c>
      <c r="AZ322" s="162">
        <v>42736</v>
      </c>
      <c r="BA322" s="162">
        <v>42767</v>
      </c>
      <c r="BB322" s="162">
        <v>42795</v>
      </c>
      <c r="BC322" s="162">
        <v>42826</v>
      </c>
      <c r="BD322" s="162">
        <v>42856</v>
      </c>
      <c r="BE322" s="162">
        <v>42887</v>
      </c>
      <c r="BF322" s="162">
        <v>42917</v>
      </c>
      <c r="BG322" s="162">
        <v>42948</v>
      </c>
      <c r="BH322" s="162">
        <v>42979</v>
      </c>
      <c r="BI322" s="162">
        <v>43009</v>
      </c>
      <c r="BJ322" s="162">
        <v>43040</v>
      </c>
      <c r="BK322" s="162">
        <v>43070</v>
      </c>
      <c r="BL322" s="162">
        <v>43101</v>
      </c>
      <c r="BM322" s="162">
        <v>43132</v>
      </c>
      <c r="BN322" s="162">
        <v>43160</v>
      </c>
      <c r="BO322" s="162">
        <v>43191</v>
      </c>
      <c r="BP322" s="162">
        <v>43221</v>
      </c>
      <c r="BQ322" s="162">
        <v>43252</v>
      </c>
      <c r="BR322" s="162">
        <v>43282</v>
      </c>
      <c r="BS322" s="162">
        <v>43313</v>
      </c>
      <c r="BT322" s="162">
        <v>43344</v>
      </c>
      <c r="BU322" s="162">
        <v>43374</v>
      </c>
      <c r="BV322" s="162">
        <v>43405</v>
      </c>
      <c r="BW322" s="162">
        <v>43435</v>
      </c>
      <c r="BX322" s="162">
        <v>43466</v>
      </c>
      <c r="BY322" s="162">
        <v>43497</v>
      </c>
      <c r="BZ322" s="162">
        <v>43525</v>
      </c>
      <c r="CA322" s="162">
        <v>43556</v>
      </c>
      <c r="CB322" s="162">
        <v>43586</v>
      </c>
      <c r="CC322" s="162">
        <v>43617</v>
      </c>
      <c r="CD322" s="162">
        <v>43647</v>
      </c>
      <c r="CE322" s="162">
        <v>43678</v>
      </c>
      <c r="CF322" s="162">
        <v>43709</v>
      </c>
      <c r="CG322" s="162">
        <v>43739</v>
      </c>
      <c r="CH322" s="162">
        <v>43770</v>
      </c>
      <c r="CI322" s="162">
        <v>43800</v>
      </c>
      <c r="CJ322" s="162">
        <v>43831</v>
      </c>
      <c r="CK322" s="162">
        <v>43862</v>
      </c>
      <c r="CL322" s="162">
        <v>43891</v>
      </c>
      <c r="CM322" s="162">
        <v>43922</v>
      </c>
      <c r="CN322" s="162">
        <v>43952</v>
      </c>
      <c r="CO322" s="162">
        <v>43983</v>
      </c>
      <c r="CP322" s="162">
        <v>44013</v>
      </c>
      <c r="CQ322" s="162">
        <v>44044</v>
      </c>
      <c r="CR322" s="162">
        <v>44075</v>
      </c>
      <c r="CS322" s="162">
        <v>44105</v>
      </c>
      <c r="CT322" s="162">
        <v>44136</v>
      </c>
      <c r="CU322" s="162">
        <v>44166</v>
      </c>
      <c r="CV322" s="162">
        <v>44197</v>
      </c>
      <c r="CW322" s="162">
        <v>44228</v>
      </c>
      <c r="CX322" s="162">
        <v>44256</v>
      </c>
      <c r="CY322" s="162">
        <v>44287</v>
      </c>
      <c r="CZ322" s="162">
        <v>44317</v>
      </c>
      <c r="DA322" s="162">
        <v>44348</v>
      </c>
      <c r="DB322" s="162">
        <v>44378</v>
      </c>
      <c r="DC322" s="162">
        <v>44409</v>
      </c>
      <c r="DD322" s="162">
        <v>44440</v>
      </c>
      <c r="DE322" s="162">
        <v>44470</v>
      </c>
      <c r="DF322" s="162">
        <v>44501</v>
      </c>
      <c r="DG322" s="162">
        <v>44531</v>
      </c>
      <c r="DH322" s="162">
        <v>44562</v>
      </c>
      <c r="DI322" s="162">
        <v>44593</v>
      </c>
      <c r="DJ322" s="162">
        <v>44621</v>
      </c>
      <c r="DK322" s="162">
        <v>44652</v>
      </c>
      <c r="DL322" s="162">
        <v>44682</v>
      </c>
      <c r="DM322" s="162">
        <v>44713</v>
      </c>
      <c r="DN322" s="162">
        <v>44743</v>
      </c>
      <c r="DO322" s="162">
        <v>44774</v>
      </c>
      <c r="DP322" s="162">
        <v>44805</v>
      </c>
      <c r="DQ322" s="162">
        <v>44835</v>
      </c>
      <c r="DR322" s="162">
        <v>44866</v>
      </c>
      <c r="DS322" s="162">
        <v>44896</v>
      </c>
      <c r="DT322" s="162">
        <v>44927</v>
      </c>
      <c r="DU322" s="162">
        <v>44958</v>
      </c>
      <c r="DV322" s="162">
        <v>44986</v>
      </c>
      <c r="DW322" s="162">
        <v>45017</v>
      </c>
      <c r="DX322" s="162">
        <v>45047</v>
      </c>
      <c r="DY322" s="162">
        <v>45078</v>
      </c>
      <c r="DZ322" s="162">
        <v>45108</v>
      </c>
      <c r="EA322" s="162">
        <v>45139</v>
      </c>
      <c r="EB322" s="162">
        <v>45170</v>
      </c>
      <c r="EC322" s="162">
        <v>45200</v>
      </c>
      <c r="ED322" s="162">
        <v>45231</v>
      </c>
      <c r="EE322" s="162">
        <v>45261</v>
      </c>
      <c r="EF322" s="162">
        <v>45292</v>
      </c>
      <c r="EG322" s="162">
        <v>45323</v>
      </c>
      <c r="EH322" s="162">
        <v>45352</v>
      </c>
      <c r="EI322" s="162">
        <v>45383</v>
      </c>
      <c r="EJ322" s="162">
        <v>45413</v>
      </c>
      <c r="EK322" s="162">
        <v>45444</v>
      </c>
      <c r="EL322" s="162">
        <v>45474</v>
      </c>
      <c r="EM322" s="162">
        <v>45505</v>
      </c>
      <c r="EN322" s="162">
        <v>45536</v>
      </c>
      <c r="EO322" s="162">
        <v>45566</v>
      </c>
      <c r="EP322" s="162">
        <v>45597</v>
      </c>
      <c r="EQ322" s="162">
        <v>45627</v>
      </c>
      <c r="ER322" s="162">
        <v>45658</v>
      </c>
      <c r="ES322" s="162">
        <v>45689</v>
      </c>
      <c r="ET322" s="162">
        <v>45717</v>
      </c>
      <c r="EU322" s="162">
        <v>45748</v>
      </c>
      <c r="EV322" s="162">
        <v>45778</v>
      </c>
      <c r="EW322" s="162">
        <v>45809</v>
      </c>
      <c r="EX322" s="162">
        <v>45839</v>
      </c>
      <c r="EY322" s="162">
        <v>45870</v>
      </c>
      <c r="EZ322" s="162">
        <v>45901</v>
      </c>
      <c r="FA322" s="162">
        <v>45931</v>
      </c>
      <c r="FB322" s="162">
        <v>45962</v>
      </c>
      <c r="FC322" s="162">
        <v>45992</v>
      </c>
      <c r="FD322" s="162">
        <v>46023</v>
      </c>
      <c r="FE322" s="162">
        <v>46054</v>
      </c>
      <c r="FF322" s="162">
        <v>46082</v>
      </c>
      <c r="FG322" s="162">
        <v>46113</v>
      </c>
      <c r="FH322" s="162">
        <v>46143</v>
      </c>
      <c r="FI322" s="162">
        <v>46174</v>
      </c>
      <c r="FJ322" s="162">
        <v>46204</v>
      </c>
      <c r="FK322" s="162">
        <v>46235</v>
      </c>
      <c r="FL322" s="162">
        <v>46266</v>
      </c>
      <c r="FM322" s="162">
        <v>46296</v>
      </c>
      <c r="FN322" s="162">
        <v>46327</v>
      </c>
      <c r="FO322" s="162">
        <v>46357</v>
      </c>
      <c r="FP322" s="162">
        <v>46388</v>
      </c>
      <c r="FQ322" s="162">
        <v>46419</v>
      </c>
      <c r="FR322" s="162">
        <v>46447</v>
      </c>
      <c r="FS322" s="162">
        <v>46478</v>
      </c>
      <c r="FT322" s="162">
        <v>46508</v>
      </c>
      <c r="FU322" s="162">
        <v>46539</v>
      </c>
      <c r="FV322" s="162">
        <v>46569</v>
      </c>
      <c r="FW322" s="162">
        <v>46600</v>
      </c>
      <c r="FX322" s="162">
        <v>46631</v>
      </c>
      <c r="FY322" s="162">
        <v>46661</v>
      </c>
      <c r="FZ322" s="162">
        <v>46692</v>
      </c>
      <c r="GA322" s="162">
        <v>46722</v>
      </c>
    </row>
    <row r="323" spans="2:183">
      <c r="B323" s="75" t="s">
        <v>54</v>
      </c>
      <c r="C323" s="163" t="s">
        <v>34</v>
      </c>
      <c r="D323" s="164">
        <v>1729</v>
      </c>
      <c r="E323" s="165">
        <v>1729</v>
      </c>
      <c r="F323" s="165">
        <v>1684</v>
      </c>
      <c r="G323" s="165">
        <v>1684</v>
      </c>
      <c r="H323" s="165">
        <v>1679</v>
      </c>
      <c r="I323" s="165">
        <v>1679</v>
      </c>
      <c r="J323" s="165">
        <v>1722</v>
      </c>
      <c r="K323" s="165">
        <v>1722</v>
      </c>
      <c r="L323" s="165">
        <v>1677</v>
      </c>
      <c r="M323" s="165">
        <v>1679</v>
      </c>
      <c r="N323" s="165">
        <v>1679</v>
      </c>
      <c r="O323" s="165">
        <v>1684</v>
      </c>
      <c r="P323" s="165">
        <v>1729</v>
      </c>
      <c r="Q323" s="165">
        <v>1729</v>
      </c>
      <c r="R323" s="165">
        <v>1684</v>
      </c>
      <c r="S323" s="165">
        <v>1684</v>
      </c>
      <c r="T323" s="165">
        <v>1679</v>
      </c>
      <c r="U323" s="165">
        <v>1679</v>
      </c>
      <c r="V323" s="165">
        <v>1722</v>
      </c>
      <c r="W323" s="165">
        <v>1722</v>
      </c>
      <c r="X323" s="165">
        <v>1677</v>
      </c>
      <c r="Y323" s="165">
        <v>1679</v>
      </c>
      <c r="Z323" s="165">
        <v>1679</v>
      </c>
      <c r="AA323" s="165">
        <v>1684</v>
      </c>
      <c r="AB323" s="165">
        <v>1729</v>
      </c>
      <c r="AC323" s="165">
        <v>1729</v>
      </c>
      <c r="AD323" s="165">
        <v>1684</v>
      </c>
      <c r="AE323" s="165">
        <v>1684</v>
      </c>
      <c r="AF323" s="165">
        <v>1679</v>
      </c>
      <c r="AG323" s="165">
        <v>1679</v>
      </c>
      <c r="AH323" s="165">
        <v>1722</v>
      </c>
      <c r="AI323" s="165">
        <v>1722</v>
      </c>
      <c r="AJ323" s="165">
        <v>1677</v>
      </c>
      <c r="AK323" s="165">
        <v>1679</v>
      </c>
      <c r="AL323" s="165">
        <v>1679</v>
      </c>
      <c r="AM323" s="165">
        <v>1684</v>
      </c>
      <c r="AN323" s="165">
        <v>1729</v>
      </c>
      <c r="AO323" s="165">
        <v>1729</v>
      </c>
      <c r="AP323" s="165">
        <v>1684</v>
      </c>
      <c r="AQ323" s="165">
        <v>1684</v>
      </c>
      <c r="AR323" s="165">
        <v>1679</v>
      </c>
      <c r="AS323" s="165">
        <v>1679</v>
      </c>
      <c r="AT323" s="165">
        <v>1722</v>
      </c>
      <c r="AU323" s="165">
        <v>1722</v>
      </c>
      <c r="AV323" s="165">
        <v>1677</v>
      </c>
      <c r="AW323" s="165">
        <v>1679</v>
      </c>
      <c r="AX323" s="165">
        <v>1679</v>
      </c>
      <c r="AY323" s="165">
        <v>1684</v>
      </c>
      <c r="AZ323" s="165">
        <v>1729</v>
      </c>
      <c r="BA323" s="165">
        <v>1729</v>
      </c>
      <c r="BB323" s="165">
        <v>1684</v>
      </c>
      <c r="BC323" s="165">
        <v>1684</v>
      </c>
      <c r="BD323" s="165">
        <v>1679</v>
      </c>
      <c r="BE323" s="165">
        <v>1679</v>
      </c>
      <c r="BF323" s="165">
        <v>1722</v>
      </c>
      <c r="BG323" s="165">
        <v>1722</v>
      </c>
      <c r="BH323" s="165">
        <v>1677</v>
      </c>
      <c r="BI323" s="165">
        <v>1679</v>
      </c>
      <c r="BJ323" s="165">
        <v>1679</v>
      </c>
      <c r="BK323" s="165">
        <v>1684</v>
      </c>
      <c r="BL323" s="165">
        <v>1729</v>
      </c>
      <c r="BM323" s="165">
        <v>1729</v>
      </c>
      <c r="BN323" s="165">
        <v>1684</v>
      </c>
      <c r="BO323" s="165">
        <v>1684</v>
      </c>
      <c r="BP323" s="165">
        <v>1679</v>
      </c>
      <c r="BQ323" s="165">
        <v>1679</v>
      </c>
      <c r="BR323" s="165">
        <v>1722</v>
      </c>
      <c r="BS323" s="165">
        <v>1722</v>
      </c>
      <c r="BT323" s="165">
        <v>1677</v>
      </c>
      <c r="BU323" s="165">
        <v>1679</v>
      </c>
      <c r="BV323" s="165">
        <v>1679</v>
      </c>
      <c r="BW323" s="165">
        <v>1684</v>
      </c>
      <c r="BX323" s="165">
        <v>1729</v>
      </c>
      <c r="BY323" s="165">
        <v>1729</v>
      </c>
      <c r="BZ323" s="165">
        <v>1684</v>
      </c>
      <c r="CA323" s="165">
        <v>1684</v>
      </c>
      <c r="CB323" s="165">
        <v>1679</v>
      </c>
      <c r="CC323" s="165">
        <v>1679</v>
      </c>
      <c r="CD323" s="165">
        <v>1722</v>
      </c>
      <c r="CE323" s="165">
        <v>1722</v>
      </c>
      <c r="CF323" s="165">
        <v>1677</v>
      </c>
      <c r="CG323" s="165">
        <v>1679</v>
      </c>
      <c r="CH323" s="165">
        <v>1679</v>
      </c>
      <c r="CI323" s="165">
        <v>1684</v>
      </c>
      <c r="CJ323" s="165">
        <v>1729</v>
      </c>
      <c r="CK323" s="165">
        <v>1729</v>
      </c>
      <c r="CL323" s="165">
        <v>1684</v>
      </c>
      <c r="CM323" s="165">
        <v>1684</v>
      </c>
      <c r="CN323" s="165">
        <v>1679</v>
      </c>
      <c r="CO323" s="165">
        <v>1679</v>
      </c>
      <c r="CP323" s="165">
        <v>1722</v>
      </c>
      <c r="CQ323" s="165">
        <v>1722</v>
      </c>
      <c r="CR323" s="165">
        <v>1677</v>
      </c>
      <c r="CS323" s="165">
        <v>1679</v>
      </c>
      <c r="CT323" s="165">
        <v>1679</v>
      </c>
      <c r="CU323" s="165">
        <v>1684</v>
      </c>
      <c r="CV323" s="165">
        <v>1729</v>
      </c>
      <c r="CW323" s="165">
        <v>1729</v>
      </c>
      <c r="CX323" s="165">
        <v>1684</v>
      </c>
      <c r="CY323" s="165">
        <v>1684</v>
      </c>
      <c r="CZ323" s="165">
        <v>1679</v>
      </c>
      <c r="DA323" s="165">
        <v>1679</v>
      </c>
      <c r="DB323" s="165">
        <v>1722</v>
      </c>
      <c r="DC323" s="165">
        <v>1722</v>
      </c>
      <c r="DD323" s="165">
        <v>1677</v>
      </c>
      <c r="DE323" s="165">
        <v>1679</v>
      </c>
      <c r="DF323" s="165">
        <v>1679</v>
      </c>
      <c r="DG323" s="165">
        <v>1684</v>
      </c>
      <c r="DH323" s="165">
        <v>1729</v>
      </c>
      <c r="DI323" s="165">
        <v>1729</v>
      </c>
      <c r="DJ323" s="165">
        <v>1684</v>
      </c>
      <c r="DK323" s="165">
        <v>1684</v>
      </c>
      <c r="DL323" s="165">
        <v>1679</v>
      </c>
      <c r="DM323" s="165">
        <v>1679</v>
      </c>
      <c r="DN323" s="165">
        <v>1722</v>
      </c>
      <c r="DO323" s="165">
        <v>1722</v>
      </c>
      <c r="DP323" s="165">
        <v>1677</v>
      </c>
      <c r="DQ323" s="165">
        <v>1679</v>
      </c>
      <c r="DR323" s="165">
        <v>1679</v>
      </c>
      <c r="DS323" s="165">
        <v>1684</v>
      </c>
      <c r="DT323" s="165">
        <v>1729</v>
      </c>
      <c r="DU323" s="165">
        <v>1729</v>
      </c>
      <c r="DV323" s="165">
        <v>1684</v>
      </c>
      <c r="DW323" s="165">
        <v>1684</v>
      </c>
      <c r="DX323" s="165">
        <v>1679</v>
      </c>
      <c r="DY323" s="165">
        <v>1679</v>
      </c>
      <c r="DZ323" s="165">
        <v>1722</v>
      </c>
      <c r="EA323" s="165">
        <v>1722</v>
      </c>
      <c r="EB323" s="165">
        <v>1677</v>
      </c>
      <c r="EC323" s="165">
        <v>1679</v>
      </c>
      <c r="ED323" s="165">
        <v>1679</v>
      </c>
      <c r="EE323" s="165">
        <v>1684</v>
      </c>
      <c r="EF323" s="165">
        <v>1729</v>
      </c>
      <c r="EG323" s="165">
        <v>1729</v>
      </c>
      <c r="EH323" s="165">
        <v>1684</v>
      </c>
      <c r="EI323" s="165">
        <v>1684</v>
      </c>
      <c r="EJ323" s="165">
        <v>1679</v>
      </c>
      <c r="EK323" s="165">
        <v>1679</v>
      </c>
      <c r="EL323" s="165">
        <v>1722</v>
      </c>
      <c r="EM323" s="165">
        <v>1722</v>
      </c>
      <c r="EN323" s="165">
        <v>1677</v>
      </c>
      <c r="EO323" s="165">
        <v>1679</v>
      </c>
      <c r="EP323" s="165">
        <v>1679</v>
      </c>
      <c r="EQ323" s="165">
        <v>1684</v>
      </c>
      <c r="ER323" s="165">
        <v>1729</v>
      </c>
      <c r="ES323" s="165">
        <v>1729</v>
      </c>
      <c r="ET323" s="165">
        <v>1684</v>
      </c>
      <c r="EU323" s="165">
        <v>1684</v>
      </c>
      <c r="EV323" s="165">
        <v>1679</v>
      </c>
      <c r="EW323" s="165">
        <v>1679</v>
      </c>
      <c r="EX323" s="165">
        <v>1722</v>
      </c>
      <c r="EY323" s="165">
        <v>1722</v>
      </c>
      <c r="EZ323" s="165">
        <v>1677</v>
      </c>
      <c r="FA323" s="165">
        <v>1679</v>
      </c>
      <c r="FB323" s="165">
        <v>1679</v>
      </c>
      <c r="FC323" s="165">
        <v>1684</v>
      </c>
      <c r="FD323" s="165">
        <v>1729</v>
      </c>
      <c r="FE323" s="165">
        <v>1729</v>
      </c>
      <c r="FF323" s="165">
        <v>1684</v>
      </c>
      <c r="FG323" s="165">
        <v>1684</v>
      </c>
      <c r="FH323" s="165">
        <v>1679</v>
      </c>
      <c r="FI323" s="165">
        <v>1679</v>
      </c>
      <c r="FJ323" s="165">
        <v>1722</v>
      </c>
      <c r="FK323" s="165">
        <v>1722</v>
      </c>
      <c r="FL323" s="165">
        <v>1677</v>
      </c>
      <c r="FM323" s="165">
        <v>1679</v>
      </c>
      <c r="FN323" s="165">
        <v>1679</v>
      </c>
      <c r="FO323" s="165">
        <v>1684</v>
      </c>
      <c r="FP323" s="165">
        <v>1729</v>
      </c>
      <c r="FQ323" s="165">
        <v>1729</v>
      </c>
      <c r="FR323" s="165">
        <v>1684</v>
      </c>
      <c r="FS323" s="165">
        <v>1684</v>
      </c>
      <c r="FT323" s="165">
        <v>1679</v>
      </c>
      <c r="FU323" s="165">
        <v>1679</v>
      </c>
      <c r="FV323" s="165">
        <v>1722</v>
      </c>
      <c r="FW323" s="165">
        <v>1722</v>
      </c>
      <c r="FX323" s="165">
        <v>1677</v>
      </c>
      <c r="FY323" s="165">
        <v>1679</v>
      </c>
      <c r="FZ323" s="165">
        <v>1679</v>
      </c>
      <c r="GA323" s="165">
        <v>1684</v>
      </c>
    </row>
    <row r="324" spans="2:183">
      <c r="B324" s="96" t="s">
        <v>54</v>
      </c>
      <c r="C324" s="166" t="s">
        <v>35</v>
      </c>
      <c r="D324" s="167">
        <v>512767.52941764903</v>
      </c>
      <c r="E324" s="168">
        <v>460561.12146528444</v>
      </c>
      <c r="F324" s="168">
        <v>494275.41817094339</v>
      </c>
      <c r="G324" s="168">
        <v>433570.28497223987</v>
      </c>
      <c r="H324" s="168">
        <v>440262.14012061566</v>
      </c>
      <c r="I324" s="168">
        <v>474843.04286384827</v>
      </c>
      <c r="J324" s="168">
        <v>502193.78534059942</v>
      </c>
      <c r="K324" s="168">
        <v>496058.09139193513</v>
      </c>
      <c r="L324" s="168">
        <v>476847.42560997908</v>
      </c>
      <c r="M324" s="168">
        <v>387199.84460362972</v>
      </c>
      <c r="N324" s="168">
        <v>420759.15540136676</v>
      </c>
      <c r="O324" s="168">
        <v>501027.3155422298</v>
      </c>
      <c r="P324" s="168">
        <v>517575.58453053498</v>
      </c>
      <c r="Q324" s="168">
        <v>464462.10938660643</v>
      </c>
      <c r="R324" s="168">
        <v>452539.05872055859</v>
      </c>
      <c r="S324" s="168">
        <v>419314.4772814773</v>
      </c>
      <c r="T324" s="168">
        <v>438023.23908529966</v>
      </c>
      <c r="U324" s="168">
        <v>478552.98563945648</v>
      </c>
      <c r="V324" s="168">
        <v>497227.3452329092</v>
      </c>
      <c r="W324" s="168">
        <v>497123.01170260878</v>
      </c>
      <c r="X324" s="168">
        <v>473647.64076526789</v>
      </c>
      <c r="Y324" s="168">
        <v>467157.69000184932</v>
      </c>
      <c r="Z324" s="168">
        <v>481595.78555347002</v>
      </c>
      <c r="AA324" s="168">
        <v>494413.2309354755</v>
      </c>
      <c r="AB324" s="168">
        <v>507096.22494202189</v>
      </c>
      <c r="AC324" s="168">
        <v>459607.79737175087</v>
      </c>
      <c r="AD324" s="168">
        <v>491335.50288098468</v>
      </c>
      <c r="AE324" s="168">
        <v>429494.07714476192</v>
      </c>
      <c r="AF324" s="168">
        <v>425798.18201329443</v>
      </c>
      <c r="AG324" s="168">
        <v>478101.84380103304</v>
      </c>
      <c r="AH324" s="168">
        <v>496552.59597070114</v>
      </c>
      <c r="AI324" s="168">
        <v>495256.03103209368</v>
      </c>
      <c r="AJ324" s="168">
        <v>470605.60544842575</v>
      </c>
      <c r="AK324" s="168">
        <v>406755.26197841309</v>
      </c>
      <c r="AL324" s="168">
        <v>478088.46771107335</v>
      </c>
      <c r="AM324" s="168">
        <v>487003.85837779765</v>
      </c>
      <c r="AN324" s="168">
        <v>506365.28293289442</v>
      </c>
      <c r="AO324" s="168">
        <v>476450.25541283988</v>
      </c>
      <c r="AP324" s="168">
        <v>430536.38547139446</v>
      </c>
      <c r="AQ324" s="168">
        <v>390263.6028840029</v>
      </c>
      <c r="AR324" s="168">
        <v>447502.38671274012</v>
      </c>
      <c r="AS324" s="168">
        <v>480320.45493511681</v>
      </c>
      <c r="AT324" s="168">
        <v>496797.38889551768</v>
      </c>
      <c r="AU324" s="168">
        <v>500300.67259875964</v>
      </c>
      <c r="AV324" s="168">
        <v>473928.91013837652</v>
      </c>
      <c r="AW324" s="168">
        <v>463891.68082559976</v>
      </c>
      <c r="AX324" s="168">
        <v>482271.41680683242</v>
      </c>
      <c r="AY324" s="168">
        <v>486977.91812420939</v>
      </c>
      <c r="AZ324" s="168">
        <v>506184.26970775565</v>
      </c>
      <c r="BA324" s="168">
        <v>459513.06460657017</v>
      </c>
      <c r="BB324" s="168">
        <v>455096.34564370353</v>
      </c>
      <c r="BC324" s="168">
        <v>416549.51091526082</v>
      </c>
      <c r="BD324" s="168">
        <v>446889.87352466024</v>
      </c>
      <c r="BE324" s="168">
        <v>470248.74692285276</v>
      </c>
      <c r="BF324" s="168">
        <v>487074.07283089636</v>
      </c>
      <c r="BG324" s="168">
        <v>491229.85453510628</v>
      </c>
      <c r="BH324" s="168">
        <v>455286.2728210772</v>
      </c>
      <c r="BI324" s="168">
        <v>355059.91965225543</v>
      </c>
      <c r="BJ324" s="168">
        <v>399161.001139928</v>
      </c>
      <c r="BK324" s="168">
        <v>480543.13616656343</v>
      </c>
      <c r="BL324" s="168">
        <v>508731.68214394938</v>
      </c>
      <c r="BM324" s="168">
        <v>462725.46060430299</v>
      </c>
      <c r="BN324" s="168">
        <v>454958.46663393092</v>
      </c>
      <c r="BO324" s="168">
        <v>422780.59398803691</v>
      </c>
      <c r="BP324" s="168">
        <v>455087.12279754411</v>
      </c>
      <c r="BQ324" s="168">
        <v>475823.68542783882</v>
      </c>
      <c r="BR324" s="168">
        <v>499450.78276453621</v>
      </c>
      <c r="BS324" s="168">
        <v>502927.216466201</v>
      </c>
      <c r="BT324" s="168">
        <v>451317.97615064785</v>
      </c>
      <c r="BU324" s="168">
        <v>452967.28829599021</v>
      </c>
      <c r="BV324" s="168">
        <v>462046.88514051406</v>
      </c>
      <c r="BW324" s="168">
        <v>509157.49449604191</v>
      </c>
      <c r="BX324" s="168">
        <v>525120.60519338446</v>
      </c>
      <c r="BY324" s="168">
        <v>464250.00879497669</v>
      </c>
      <c r="BZ324" s="168">
        <v>447156.42595501372</v>
      </c>
      <c r="CA324" s="168">
        <v>404957.24713785702</v>
      </c>
      <c r="CB324" s="168">
        <v>450133.8860290756</v>
      </c>
      <c r="CC324" s="168">
        <v>489387.01227833901</v>
      </c>
      <c r="CD324" s="168">
        <v>518234.12199996877</v>
      </c>
      <c r="CE324" s="168">
        <v>520075.39610182837</v>
      </c>
      <c r="CF324" s="168">
        <v>499494.82840807561</v>
      </c>
      <c r="CG324" s="168">
        <v>403881.87492088729</v>
      </c>
      <c r="CH324" s="168">
        <v>512314.14311752055</v>
      </c>
      <c r="CI324" s="168">
        <v>532428.34536702652</v>
      </c>
      <c r="CJ324" s="168">
        <v>537878.56464856875</v>
      </c>
      <c r="CK324" s="168">
        <v>503239.81588080386</v>
      </c>
      <c r="CL324" s="168">
        <v>526375.49422737467</v>
      </c>
      <c r="CM324" s="168">
        <v>436475.838681138</v>
      </c>
      <c r="CN324" s="168">
        <v>477239.55120267358</v>
      </c>
      <c r="CO324" s="168">
        <v>503286.23133533401</v>
      </c>
      <c r="CP324" s="168">
        <v>523603.85897330614</v>
      </c>
      <c r="CQ324" s="168">
        <v>523975.43791805569</v>
      </c>
      <c r="CR324" s="168">
        <v>503687.20238637348</v>
      </c>
      <c r="CS324" s="168">
        <v>494026.18230242445</v>
      </c>
      <c r="CT324" s="168">
        <v>516545.19047380018</v>
      </c>
      <c r="CU324" s="168">
        <v>532656.95054307452</v>
      </c>
      <c r="CV324" s="168">
        <v>537102.38750883029</v>
      </c>
      <c r="CW324" s="168">
        <v>463095.47548007267</v>
      </c>
      <c r="CX324" s="168">
        <v>459692.51611347287</v>
      </c>
      <c r="CY324" s="168">
        <v>440744.68916295201</v>
      </c>
      <c r="CZ324" s="168">
        <v>482129.19974495476</v>
      </c>
      <c r="DA324" s="168">
        <v>504543.81062181969</v>
      </c>
      <c r="DB324" s="168">
        <v>522539.5102080151</v>
      </c>
      <c r="DC324" s="168">
        <v>527046.37280569412</v>
      </c>
      <c r="DD324" s="168">
        <v>500852.35864890262</v>
      </c>
      <c r="DE324" s="168">
        <v>401968.21462296776</v>
      </c>
      <c r="DF324" s="168">
        <v>519152.19154479413</v>
      </c>
      <c r="DG324" s="168">
        <v>529965.4895613374</v>
      </c>
      <c r="DH324" s="168">
        <v>536361.07082218514</v>
      </c>
      <c r="DI324" s="168">
        <v>484917.40818595426</v>
      </c>
      <c r="DJ324" s="168">
        <v>535733.85435290192</v>
      </c>
      <c r="DK324" s="168">
        <v>451826.83817044308</v>
      </c>
      <c r="DL324" s="168">
        <v>447778.11475257226</v>
      </c>
      <c r="DM324" s="168">
        <v>502141.91483198595</v>
      </c>
      <c r="DN324" s="168">
        <v>523602.9081127852</v>
      </c>
      <c r="DO324" s="168">
        <v>526922.9816012471</v>
      </c>
      <c r="DP324" s="168">
        <v>497718.01633545407</v>
      </c>
      <c r="DQ324" s="168">
        <v>494634.92159923771</v>
      </c>
      <c r="DR324" s="168">
        <v>518878.95851346414</v>
      </c>
      <c r="DS324" s="168">
        <v>529824.30180859379</v>
      </c>
      <c r="DT324" s="168">
        <v>535641.18247061071</v>
      </c>
      <c r="DU324" s="168">
        <v>484119.09262695228</v>
      </c>
      <c r="DV324" s="168">
        <v>516010.10849330551</v>
      </c>
      <c r="DW324" s="168">
        <v>424992.74120762123</v>
      </c>
      <c r="DX324" s="168">
        <v>462954.5238447088</v>
      </c>
      <c r="DY324" s="168">
        <v>496159.73707078426</v>
      </c>
      <c r="DZ324" s="168">
        <v>523870.2353351874</v>
      </c>
      <c r="EA324" s="168">
        <v>523695.59534284502</v>
      </c>
      <c r="EB324" s="168">
        <v>498581.9149970538</v>
      </c>
      <c r="EC324" s="168">
        <v>412171.74887154193</v>
      </c>
      <c r="ED324" s="168">
        <v>469326.96947045205</v>
      </c>
      <c r="EE324" s="168">
        <v>527422.86543868261</v>
      </c>
      <c r="EF324" s="168">
        <v>535313.37578770006</v>
      </c>
      <c r="EG324" s="168">
        <v>501144.44961843081</v>
      </c>
      <c r="EH324" s="168">
        <v>456058.11383515788</v>
      </c>
      <c r="EI324" s="168">
        <v>414915.52454608632</v>
      </c>
      <c r="EJ324" s="168">
        <v>475562.08491415763</v>
      </c>
      <c r="EK324" s="168">
        <v>499534.03650405648</v>
      </c>
      <c r="EL324" s="168">
        <v>524093.11744206992</v>
      </c>
      <c r="EM324" s="168">
        <v>523107.05329555389</v>
      </c>
      <c r="EN324" s="168">
        <v>500991.29092562437</v>
      </c>
      <c r="EO324" s="168">
        <v>491574.74118654593</v>
      </c>
      <c r="EP324" s="168">
        <v>513240.87154353724</v>
      </c>
      <c r="EQ324" s="168">
        <v>529382.43629879935</v>
      </c>
      <c r="ER324" s="168">
        <v>531607.01868106995</v>
      </c>
      <c r="ES324" s="168">
        <v>480897.93818874826</v>
      </c>
      <c r="ET324" s="168">
        <v>503562.67377561866</v>
      </c>
      <c r="EU324" s="168">
        <v>436636.46926810837</v>
      </c>
      <c r="EV324" s="168">
        <v>482067.83542555314</v>
      </c>
      <c r="EW324" s="168">
        <v>495361.54897489538</v>
      </c>
      <c r="EX324" s="168">
        <v>519152.50234859803</v>
      </c>
      <c r="EY324" s="168">
        <v>521931.08884335979</v>
      </c>
      <c r="EZ324" s="168">
        <v>495637.14104871784</v>
      </c>
      <c r="FA324" s="168">
        <v>395513.74520728731</v>
      </c>
      <c r="FB324" s="168">
        <v>417937.56416033569</v>
      </c>
      <c r="FC324" s="168">
        <v>523107.52591121395</v>
      </c>
      <c r="FD324" s="168">
        <v>522015.93803919165</v>
      </c>
      <c r="FE324" s="168">
        <v>473058.37700863904</v>
      </c>
      <c r="FF324" s="168">
        <v>475174.96994291054</v>
      </c>
      <c r="FG324" s="168">
        <v>404522.63689801068</v>
      </c>
      <c r="FH324" s="168">
        <v>471838.02148087567</v>
      </c>
      <c r="FI324" s="168">
        <v>487713.88332768925</v>
      </c>
      <c r="FJ324" s="168">
        <v>515379.61497232382</v>
      </c>
      <c r="FK324" s="168">
        <v>517233.5474289924</v>
      </c>
      <c r="FL324" s="168">
        <v>489371.26566336991</v>
      </c>
      <c r="FM324" s="168">
        <v>484948.97501258913</v>
      </c>
      <c r="FN324" s="168">
        <v>502327.42691577971</v>
      </c>
      <c r="FO324" s="168">
        <v>517830.62977664178</v>
      </c>
      <c r="FP324" s="168">
        <v>519895.80353256606</v>
      </c>
      <c r="FQ324" s="168">
        <v>471513.70305429865</v>
      </c>
      <c r="FR324" s="168">
        <v>403849.37615663378</v>
      </c>
      <c r="FS324" s="168">
        <v>441378.63983801834</v>
      </c>
      <c r="FT324" s="168">
        <v>440827.35995122464</v>
      </c>
      <c r="FU324" s="168">
        <v>485640.25126268924</v>
      </c>
      <c r="FV324" s="168">
        <v>514720.38978570834</v>
      </c>
      <c r="FW324" s="168">
        <v>511295.23850216798</v>
      </c>
      <c r="FX324" s="168">
        <v>472772.80586925941</v>
      </c>
      <c r="FY324" s="168">
        <v>437324.03341486456</v>
      </c>
      <c r="FZ324" s="168">
        <v>458261.74708138395</v>
      </c>
      <c r="GA324" s="168">
        <v>518365.14533722098</v>
      </c>
    </row>
    <row r="325" spans="2:183">
      <c r="B325" s="96" t="s">
        <v>54</v>
      </c>
      <c r="C325" s="166" t="s">
        <v>36</v>
      </c>
      <c r="D325" s="169">
        <v>1072704.3700000001</v>
      </c>
      <c r="E325" s="170">
        <v>962879.20000000007</v>
      </c>
      <c r="F325" s="170">
        <v>1030795.4199999999</v>
      </c>
      <c r="G325" s="170">
        <v>900697.16</v>
      </c>
      <c r="H325" s="170">
        <v>917015.64999999991</v>
      </c>
      <c r="I325" s="170">
        <v>988284.2</v>
      </c>
      <c r="J325" s="170">
        <v>1052694.3700000001</v>
      </c>
      <c r="K325" s="170">
        <v>1033517.4100000001</v>
      </c>
      <c r="L325" s="170">
        <v>993163.13</v>
      </c>
      <c r="M325" s="170">
        <v>800622.8</v>
      </c>
      <c r="N325" s="170">
        <v>873720.2</v>
      </c>
      <c r="O325" s="170">
        <v>1045512.9800000001</v>
      </c>
      <c r="P325" s="170">
        <v>1084255.9700000002</v>
      </c>
      <c r="Q325" s="170">
        <v>972366</v>
      </c>
      <c r="R325" s="170">
        <v>946500.17</v>
      </c>
      <c r="S325" s="170">
        <v>876202.8</v>
      </c>
      <c r="T325" s="170">
        <v>911980.40999999992</v>
      </c>
      <c r="U325" s="170">
        <v>997736.13</v>
      </c>
      <c r="V325" s="170">
        <v>1037067.02</v>
      </c>
      <c r="W325" s="170">
        <v>1036749.4100000001</v>
      </c>
      <c r="X325" s="170">
        <v>986314.13</v>
      </c>
      <c r="Y325" s="170">
        <v>972570.8</v>
      </c>
      <c r="Z325" s="170">
        <v>1004739.2</v>
      </c>
      <c r="AA325" s="170">
        <v>1030948.3700000001</v>
      </c>
      <c r="AB325" s="170">
        <v>1059847.58</v>
      </c>
      <c r="AC325" s="170">
        <v>960655.2</v>
      </c>
      <c r="AD325" s="170">
        <v>1023085.3700000001</v>
      </c>
      <c r="AE325" s="170">
        <v>899154</v>
      </c>
      <c r="AF325" s="170">
        <v>885429.81</v>
      </c>
      <c r="AG325" s="170">
        <v>995904.13</v>
      </c>
      <c r="AH325" s="170">
        <v>1034713.6100000001</v>
      </c>
      <c r="AI325" s="170">
        <v>1031636.9700000001</v>
      </c>
      <c r="AJ325" s="170">
        <v>978682.2</v>
      </c>
      <c r="AK325" s="170">
        <v>843099.60000000009</v>
      </c>
      <c r="AL325" s="170">
        <v>995999.13</v>
      </c>
      <c r="AM325" s="170">
        <v>1013541.4100000001</v>
      </c>
      <c r="AN325" s="170">
        <v>1057311.3700000001</v>
      </c>
      <c r="AO325" s="170">
        <v>995028.94</v>
      </c>
      <c r="AP325" s="170">
        <v>901307.02</v>
      </c>
      <c r="AQ325" s="170">
        <v>814499.7</v>
      </c>
      <c r="AR325" s="170">
        <v>931131.42999999993</v>
      </c>
      <c r="AS325" s="170">
        <v>1000112.2</v>
      </c>
      <c r="AT325" s="170">
        <v>1034433.9900000001</v>
      </c>
      <c r="AU325" s="170">
        <v>1042206.3700000001</v>
      </c>
      <c r="AV325" s="170">
        <v>985592.2</v>
      </c>
      <c r="AW325" s="170">
        <v>963860.59000000008</v>
      </c>
      <c r="AX325" s="170">
        <v>1005118.2</v>
      </c>
      <c r="AY325" s="170">
        <v>1012553.4100000001</v>
      </c>
      <c r="AZ325" s="170">
        <v>1057851.4100000001</v>
      </c>
      <c r="BA325" s="170">
        <v>960495.79</v>
      </c>
      <c r="BB325" s="170">
        <v>950283.90999999992</v>
      </c>
      <c r="BC325" s="170">
        <v>864654.3</v>
      </c>
      <c r="BD325" s="170">
        <v>930334.58000000007</v>
      </c>
      <c r="BE325" s="170">
        <v>977906.2</v>
      </c>
      <c r="BF325" s="170">
        <v>1012944.3700000001</v>
      </c>
      <c r="BG325" s="170">
        <v>1022401.4100000001</v>
      </c>
      <c r="BH325" s="170">
        <v>944240.79</v>
      </c>
      <c r="BI325" s="170">
        <v>731153.8</v>
      </c>
      <c r="BJ325" s="170">
        <v>826542.6</v>
      </c>
      <c r="BK325" s="170">
        <v>998830.41000000015</v>
      </c>
      <c r="BL325" s="170">
        <v>1065839.58</v>
      </c>
      <c r="BM325" s="170">
        <v>969882.20000000007</v>
      </c>
      <c r="BN325" s="170">
        <v>952055.81</v>
      </c>
      <c r="BO325" s="170">
        <v>878147.14999999991</v>
      </c>
      <c r="BP325" s="170">
        <v>944729.41000000015</v>
      </c>
      <c r="BQ325" s="170">
        <v>992435.6</v>
      </c>
      <c r="BR325" s="170">
        <v>1043549.3700000001</v>
      </c>
      <c r="BS325" s="170">
        <v>1051496.4100000001</v>
      </c>
      <c r="BT325" s="170">
        <v>942068.56</v>
      </c>
      <c r="BU325" s="170">
        <v>947522.37</v>
      </c>
      <c r="BV325" s="170">
        <v>966129</v>
      </c>
      <c r="BW325" s="170">
        <v>1066478.3700000001</v>
      </c>
      <c r="BX325" s="170">
        <v>1102413.58</v>
      </c>
      <c r="BY325" s="170">
        <v>976855.20000000007</v>
      </c>
      <c r="BZ325" s="170">
        <v>946771.6100000001</v>
      </c>
      <c r="CA325" s="170">
        <v>853080.34999999986</v>
      </c>
      <c r="CB325" s="170">
        <v>941299.02</v>
      </c>
      <c r="CC325" s="170">
        <v>1023283.6</v>
      </c>
      <c r="CD325" s="170">
        <v>1096360.3700000001</v>
      </c>
      <c r="CE325" s="170">
        <v>1099354.4100000001</v>
      </c>
      <c r="CF325" s="170">
        <v>1046289.12</v>
      </c>
      <c r="CG325" s="170">
        <v>839894.8</v>
      </c>
      <c r="CH325" s="170">
        <v>1076093.3899999999</v>
      </c>
      <c r="CI325" s="170">
        <v>1118352.3700000001</v>
      </c>
      <c r="CJ325" s="170">
        <v>1133361.58</v>
      </c>
      <c r="CK325" s="170">
        <v>1061580.2</v>
      </c>
      <c r="CL325" s="170">
        <v>1107434.58</v>
      </c>
      <c r="CM325" s="170">
        <v>917361.79999999993</v>
      </c>
      <c r="CN325" s="170">
        <v>999473.01</v>
      </c>
      <c r="CO325" s="170">
        <v>1064939.1299999999</v>
      </c>
      <c r="CP325" s="170">
        <v>1118770.58</v>
      </c>
      <c r="CQ325" s="170">
        <v>1116468.3700000001</v>
      </c>
      <c r="CR325" s="170">
        <v>1066194.6000000001</v>
      </c>
      <c r="CS325" s="170">
        <v>1037035.6000000001</v>
      </c>
      <c r="CT325" s="170">
        <v>1088309.53</v>
      </c>
      <c r="CU325" s="170">
        <v>1127220.4100000001</v>
      </c>
      <c r="CV325" s="170">
        <v>1140741.3700000001</v>
      </c>
      <c r="CW325" s="170">
        <v>986509.29</v>
      </c>
      <c r="CX325" s="170">
        <v>973233.67</v>
      </c>
      <c r="CY325" s="170">
        <v>929403.4</v>
      </c>
      <c r="CZ325" s="170">
        <v>1021057.9700000001</v>
      </c>
      <c r="DA325" s="170">
        <v>1069917.6000000001</v>
      </c>
      <c r="DB325" s="170">
        <v>1121697.4100000001</v>
      </c>
      <c r="DC325" s="170">
        <v>1132249.58</v>
      </c>
      <c r="DD325" s="170">
        <v>1058926.6000000001</v>
      </c>
      <c r="DE325" s="170">
        <v>841732.60000000009</v>
      </c>
      <c r="DF325" s="170">
        <v>1092635.52</v>
      </c>
      <c r="DG325" s="170">
        <v>1117779.6100000001</v>
      </c>
      <c r="DH325" s="170">
        <v>1136154.6100000001</v>
      </c>
      <c r="DI325" s="170">
        <v>1028361.2000000001</v>
      </c>
      <c r="DJ325" s="170">
        <v>1132485.4100000001</v>
      </c>
      <c r="DK325" s="170">
        <v>957476.6</v>
      </c>
      <c r="DL325" s="170">
        <v>943101.97</v>
      </c>
      <c r="DM325" s="170">
        <v>1064468.6000000001</v>
      </c>
      <c r="DN325" s="170">
        <v>1120681.3800000001</v>
      </c>
      <c r="DO325" s="170">
        <v>1128843.9700000002</v>
      </c>
      <c r="DP325" s="170">
        <v>1050794.2</v>
      </c>
      <c r="DQ325" s="170">
        <v>1039378.8</v>
      </c>
      <c r="DR325" s="170">
        <v>1092017</v>
      </c>
      <c r="DS325" s="170">
        <v>1116614.58</v>
      </c>
      <c r="DT325" s="170">
        <v>1134049.6100000001</v>
      </c>
      <c r="DU325" s="170">
        <v>1024281.2000000001</v>
      </c>
      <c r="DV325" s="170">
        <v>1092390.6100000001</v>
      </c>
      <c r="DW325" s="170">
        <v>898274</v>
      </c>
      <c r="DX325" s="170">
        <v>977163.58000000007</v>
      </c>
      <c r="DY325" s="170">
        <v>1049346.3999999999</v>
      </c>
      <c r="DZ325" s="170">
        <v>1119590.58</v>
      </c>
      <c r="EA325" s="170">
        <v>1112431.4100000001</v>
      </c>
      <c r="EB325" s="170">
        <v>1050522.6000000001</v>
      </c>
      <c r="EC325" s="170">
        <v>860703.39000000013</v>
      </c>
      <c r="ED325" s="170">
        <v>984019.2</v>
      </c>
      <c r="EE325" s="170">
        <v>1108377.4100000001</v>
      </c>
      <c r="EF325" s="170">
        <v>1132494.58</v>
      </c>
      <c r="EG325" s="170">
        <v>1060869.2</v>
      </c>
      <c r="EH325" s="170">
        <v>969633.40999999992</v>
      </c>
      <c r="EI325" s="170">
        <v>873881.39</v>
      </c>
      <c r="EJ325" s="170">
        <v>999679.62</v>
      </c>
      <c r="EK325" s="170">
        <v>1054615</v>
      </c>
      <c r="EL325" s="170">
        <v>1111904.58</v>
      </c>
      <c r="EM325" s="170">
        <v>1107556.6100000001</v>
      </c>
      <c r="EN325" s="170">
        <v>1057099.1299999999</v>
      </c>
      <c r="EO325" s="170">
        <v>1028762.6000000001</v>
      </c>
      <c r="EP325" s="170">
        <v>1077027</v>
      </c>
      <c r="EQ325" s="170">
        <v>1113615.3700000001</v>
      </c>
      <c r="ER325" s="170">
        <v>1125124.3700000001</v>
      </c>
      <c r="ES325" s="170">
        <v>1017612.2000000001</v>
      </c>
      <c r="ET325" s="170">
        <v>1067410.07</v>
      </c>
      <c r="EU325" s="170">
        <v>917734.1</v>
      </c>
      <c r="EV325" s="170">
        <v>1014808.8499999999</v>
      </c>
      <c r="EW325" s="170">
        <v>1045936.13</v>
      </c>
      <c r="EX325" s="170">
        <v>1100748.6100000001</v>
      </c>
      <c r="EY325" s="170">
        <v>1105219.4100000001</v>
      </c>
      <c r="EZ325" s="170">
        <v>1045451.52</v>
      </c>
      <c r="FA325" s="170">
        <v>822687.60000000009</v>
      </c>
      <c r="FB325" s="170">
        <v>872909.2</v>
      </c>
      <c r="FC325" s="170">
        <v>1100744.3700000001</v>
      </c>
      <c r="FD325" s="170">
        <v>1105181.58</v>
      </c>
      <c r="FE325" s="170">
        <v>1001756.2</v>
      </c>
      <c r="FF325" s="170">
        <v>1008523.5800000001</v>
      </c>
      <c r="FG325" s="170">
        <v>846507.4</v>
      </c>
      <c r="FH325" s="170">
        <v>988664.6100000001</v>
      </c>
      <c r="FI325" s="170">
        <v>1030683.52</v>
      </c>
      <c r="FJ325" s="170">
        <v>1093498.6100000001</v>
      </c>
      <c r="FK325" s="170">
        <v>1096167.58</v>
      </c>
      <c r="FL325" s="170">
        <v>1032124.6</v>
      </c>
      <c r="FM325" s="170">
        <v>1015866.8</v>
      </c>
      <c r="FN325" s="170">
        <v>1054758.92</v>
      </c>
      <c r="FO325" s="170">
        <v>1089802.6100000001</v>
      </c>
      <c r="FP325" s="170">
        <v>1098306.58</v>
      </c>
      <c r="FQ325" s="170">
        <v>997345</v>
      </c>
      <c r="FR325" s="170">
        <v>847878.8</v>
      </c>
      <c r="FS325" s="170">
        <v>926152</v>
      </c>
      <c r="FT325" s="170">
        <v>923219.98</v>
      </c>
      <c r="FU325" s="170">
        <v>1025596</v>
      </c>
      <c r="FV325" s="170">
        <v>1089796.6100000001</v>
      </c>
      <c r="FW325" s="170">
        <v>1082794.3700000001</v>
      </c>
      <c r="FX325" s="170">
        <v>996757</v>
      </c>
      <c r="FY325" s="170">
        <v>926320.6100000001</v>
      </c>
      <c r="FZ325" s="170">
        <v>967235.54999999993</v>
      </c>
      <c r="GA325" s="170">
        <v>1090202.4100000001</v>
      </c>
    </row>
    <row r="326" spans="2:183">
      <c r="B326" s="171" t="s">
        <v>54</v>
      </c>
      <c r="C326" s="172" t="s">
        <v>95</v>
      </c>
      <c r="D326" s="83">
        <v>0.70340973483841718</v>
      </c>
      <c r="E326" s="84">
        <v>0.69809048022335896</v>
      </c>
      <c r="F326" s="84">
        <v>0.67457531316673003</v>
      </c>
      <c r="G326" s="84">
        <v>0.5883842187536642</v>
      </c>
      <c r="H326" s="84">
        <v>0.57392835128750297</v>
      </c>
      <c r="I326" s="84">
        <v>0.67374738229543585</v>
      </c>
      <c r="J326" s="84">
        <v>0.73042689052915111</v>
      </c>
      <c r="K326" s="84">
        <v>0.68195893635171001</v>
      </c>
      <c r="L326" s="84">
        <v>0.67660148538693798</v>
      </c>
      <c r="M326" s="84">
        <v>0.60865784147044799</v>
      </c>
      <c r="N326" s="84">
        <v>0.64168955025881447</v>
      </c>
      <c r="O326" s="84">
        <v>0.68594296730329318</v>
      </c>
      <c r="P326" s="84">
        <v>0.71226281428374238</v>
      </c>
      <c r="Q326" s="84">
        <v>0.70720073990614507</v>
      </c>
      <c r="R326" s="84">
        <v>0.6294314444533684</v>
      </c>
      <c r="S326" s="84">
        <v>0.5773509450914367</v>
      </c>
      <c r="T326" s="84">
        <v>0.5725345492613686</v>
      </c>
      <c r="U326" s="84">
        <v>0.67996502173708939</v>
      </c>
      <c r="V326" s="84">
        <v>0.68445623264587852</v>
      </c>
      <c r="W326" s="84">
        <v>0.68406988796828994</v>
      </c>
      <c r="X326" s="84">
        <v>0.67400832521979748</v>
      </c>
      <c r="Y326" s="84">
        <v>0.66390072990521942</v>
      </c>
      <c r="Z326" s="84">
        <v>0.68541816205439299</v>
      </c>
      <c r="AA326" s="84">
        <v>0.67821537871630144</v>
      </c>
      <c r="AB326" s="84">
        <v>0.69515555961859632</v>
      </c>
      <c r="AC326" s="84">
        <v>0.69812370790452516</v>
      </c>
      <c r="AD326" s="84">
        <v>0.67372377796633331</v>
      </c>
      <c r="AE326" s="84">
        <v>0.61806508370763014</v>
      </c>
      <c r="AF326" s="84">
        <v>0.55112981676578521</v>
      </c>
      <c r="AG326" s="84">
        <v>0.67878785706934019</v>
      </c>
      <c r="AH326" s="84">
        <v>0.68314892328132104</v>
      </c>
      <c r="AI326" s="84">
        <v>0.68138751255901575</v>
      </c>
      <c r="AJ326" s="84">
        <v>0.66848973245302323</v>
      </c>
      <c r="AK326" s="84">
        <v>0.61929645499788688</v>
      </c>
      <c r="AL326" s="84">
        <v>0.67905693348495044</v>
      </c>
      <c r="AM326" s="84">
        <v>0.66669259336681719</v>
      </c>
      <c r="AN326" s="84">
        <v>0.69391390319099755</v>
      </c>
      <c r="AO326" s="84">
        <v>0.69855887205891254</v>
      </c>
      <c r="AP326" s="84">
        <v>0.6032782890446956</v>
      </c>
      <c r="AQ326" s="84">
        <v>0.55308540857715915</v>
      </c>
      <c r="AR326" s="84">
        <v>0.5887463452643944</v>
      </c>
      <c r="AS326" s="84">
        <v>0.68208739098564375</v>
      </c>
      <c r="AT326" s="84">
        <v>0.68211347542665923</v>
      </c>
      <c r="AU326" s="84">
        <v>0.68853577347591988</v>
      </c>
      <c r="AV326" s="84">
        <v>0.67225710100116498</v>
      </c>
      <c r="AW326" s="84">
        <v>0.65760325808270714</v>
      </c>
      <c r="AX326" s="84">
        <v>0.68445576152613719</v>
      </c>
      <c r="AY326" s="84">
        <v>0.66578400433296969</v>
      </c>
      <c r="AZ326" s="84">
        <v>0.69326012687734795</v>
      </c>
      <c r="BA326" s="84">
        <v>0.69785768350021027</v>
      </c>
      <c r="BB326" s="84">
        <v>0.62628476209195338</v>
      </c>
      <c r="BC326" s="84">
        <v>0.56935524729105413</v>
      </c>
      <c r="BD326" s="84">
        <v>0.59118901807922175</v>
      </c>
      <c r="BE326" s="84">
        <v>0.66215349737001128</v>
      </c>
      <c r="BF326" s="84">
        <v>0.66437880321498266</v>
      </c>
      <c r="BG326" s="84">
        <v>0.67129969555871327</v>
      </c>
      <c r="BH326" s="84">
        <v>0.64292807926000806</v>
      </c>
      <c r="BI326" s="84">
        <v>0.56957595022980256</v>
      </c>
      <c r="BJ326" s="84">
        <v>0.61191951915950227</v>
      </c>
      <c r="BK326" s="84">
        <v>0.65211539176155953</v>
      </c>
      <c r="BL326" s="84">
        <v>0.69905753508306034</v>
      </c>
      <c r="BM326" s="84">
        <v>0.70483124289016652</v>
      </c>
      <c r="BN326" s="84">
        <v>0.62800336814968361</v>
      </c>
      <c r="BO326" s="84">
        <v>0.57778246190962934</v>
      </c>
      <c r="BP326" s="84">
        <v>0.60103578006128866</v>
      </c>
      <c r="BQ326" s="84">
        <v>0.67398254023941573</v>
      </c>
      <c r="BR326" s="84">
        <v>0.68465016657571975</v>
      </c>
      <c r="BS326" s="84">
        <v>0.68979071437478079</v>
      </c>
      <c r="BT326" s="84">
        <v>0.62642457563025644</v>
      </c>
      <c r="BU326" s="84">
        <v>0.59816324675171495</v>
      </c>
      <c r="BV326" s="84">
        <v>0.67712239392238938</v>
      </c>
      <c r="BW326" s="84">
        <v>0.69902167708016338</v>
      </c>
      <c r="BX326" s="84">
        <v>0.72457304505476661</v>
      </c>
      <c r="BY326" s="84">
        <v>0.71392026071286507</v>
      </c>
      <c r="BZ326" s="84">
        <v>0.63072133833751964</v>
      </c>
      <c r="CA326" s="84">
        <v>0.55534127762251129</v>
      </c>
      <c r="CB326" s="84">
        <v>0.5864527350872607</v>
      </c>
      <c r="CC326" s="84">
        <v>0.69403181856391138</v>
      </c>
      <c r="CD326" s="84">
        <v>0.73968736210122932</v>
      </c>
      <c r="CE326" s="84">
        <v>0.73906348785878873</v>
      </c>
      <c r="CF326" s="84">
        <v>0.71147554082069608</v>
      </c>
      <c r="CG326" s="84">
        <v>0.63776179855138571</v>
      </c>
      <c r="CH326" s="84">
        <v>0.73655890802889501</v>
      </c>
      <c r="CI326" s="84">
        <v>0.73604521365759079</v>
      </c>
      <c r="CJ326" s="84">
        <v>0.75096802342394386</v>
      </c>
      <c r="CK326" s="84">
        <v>0.75377008340446272</v>
      </c>
      <c r="CL326" s="84">
        <v>0.7317092359342986</v>
      </c>
      <c r="CM326" s="84">
        <v>0.61592620036390366</v>
      </c>
      <c r="CN326" s="84">
        <v>0.63854256859254566</v>
      </c>
      <c r="CO326" s="84">
        <v>0.74033759544401634</v>
      </c>
      <c r="CP326" s="84">
        <v>0.77251473613063737</v>
      </c>
      <c r="CQ326" s="84">
        <v>0.7650012410287208</v>
      </c>
      <c r="CR326" s="84">
        <v>0.74336488812857915</v>
      </c>
      <c r="CS326" s="84">
        <v>0.70855212448918825</v>
      </c>
      <c r="CT326" s="84">
        <v>0.74652549641405197</v>
      </c>
      <c r="CU326" s="84">
        <v>0.75393685114405729</v>
      </c>
      <c r="CV326" s="84">
        <v>0.77190126242898061</v>
      </c>
      <c r="CW326" s="84">
        <v>0.74304927628442152</v>
      </c>
      <c r="CX326" s="84">
        <v>0.6367813956377899</v>
      </c>
      <c r="CY326" s="84">
        <v>0.61553072198131908</v>
      </c>
      <c r="CZ326" s="84">
        <v>0.66961487162070799</v>
      </c>
      <c r="DA326" s="84">
        <v>0.75099398523923966</v>
      </c>
      <c r="DB326" s="84">
        <v>0.7939832974636577</v>
      </c>
      <c r="DC326" s="84">
        <v>0.80274110344695726</v>
      </c>
      <c r="DD326" s="84">
        <v>0.74059798998977244</v>
      </c>
      <c r="DE326" s="84">
        <v>0.65366201527739165</v>
      </c>
      <c r="DF326" s="84">
        <v>0.75048888853133333</v>
      </c>
      <c r="DG326" s="84">
        <v>0.74539112694336285</v>
      </c>
      <c r="DH326" s="84">
        <v>0.76525814418179072</v>
      </c>
      <c r="DI326" s="84">
        <v>0.76872488415221762</v>
      </c>
      <c r="DJ326" s="84">
        <v>0.75888396914672551</v>
      </c>
      <c r="DK326" s="84">
        <v>0.66890340852274088</v>
      </c>
      <c r="DL326" s="84">
        <v>0.59954183967945318</v>
      </c>
      <c r="DM326" s="84">
        <v>0.74674542613598971</v>
      </c>
      <c r="DN326" s="84">
        <v>0.78722220099622109</v>
      </c>
      <c r="DO326" s="84">
        <v>0.79311521209096436</v>
      </c>
      <c r="DP326" s="84">
        <v>0.73338694578144614</v>
      </c>
      <c r="DQ326" s="84">
        <v>0.71550867826131659</v>
      </c>
      <c r="DR326" s="84">
        <v>0.75049659190703166</v>
      </c>
      <c r="DS326" s="84">
        <v>0.74327715091041358</v>
      </c>
      <c r="DT326" s="84">
        <v>0.76353267235618127</v>
      </c>
      <c r="DU326" s="84">
        <v>0.76288742811622678</v>
      </c>
      <c r="DV326" s="84">
        <v>0.73446117820243573</v>
      </c>
      <c r="DW326" s="84">
        <v>0.60008997428363453</v>
      </c>
      <c r="DX326" s="84">
        <v>0.63088182616602984</v>
      </c>
      <c r="DY326" s="84">
        <v>0.7321529263295965</v>
      </c>
      <c r="DZ326" s="84">
        <v>0.78441397561279558</v>
      </c>
      <c r="EA326" s="84">
        <v>0.76281383383364276</v>
      </c>
      <c r="EB326" s="84">
        <v>0.7302252190815397</v>
      </c>
      <c r="EC326" s="84">
        <v>0.65274588745448459</v>
      </c>
      <c r="ED326" s="84">
        <v>0.70856625131366857</v>
      </c>
      <c r="EE326" s="84">
        <v>0.73457782972268926</v>
      </c>
      <c r="EF326" s="84">
        <v>0.76066782347840312</v>
      </c>
      <c r="EG326" s="84">
        <v>0.76295725313241847</v>
      </c>
      <c r="EH326" s="84">
        <v>0.66145251664734261</v>
      </c>
      <c r="EI326" s="84">
        <v>0.59217912667959827</v>
      </c>
      <c r="EJ326" s="84">
        <v>0.64455149500051323</v>
      </c>
      <c r="EK326" s="84">
        <v>0.73343439593415805</v>
      </c>
      <c r="EL326" s="84">
        <v>0.75851691036365909</v>
      </c>
      <c r="EM326" s="84">
        <v>0.7511516024244772</v>
      </c>
      <c r="EN326" s="84">
        <v>0.73620460732709325</v>
      </c>
      <c r="EO326" s="84">
        <v>0.70259222534651811</v>
      </c>
      <c r="EP326" s="84">
        <v>0.7360765565391223</v>
      </c>
      <c r="EQ326" s="84">
        <v>0.7387375507552536</v>
      </c>
      <c r="ER326" s="84">
        <v>0.75518550559979492</v>
      </c>
      <c r="ES326" s="84">
        <v>0.75574091884163841</v>
      </c>
      <c r="ET326" s="84">
        <v>0.71813419527231892</v>
      </c>
      <c r="EU326" s="84">
        <v>0.61254458516600874</v>
      </c>
      <c r="EV326" s="84">
        <v>0.6589400611192755</v>
      </c>
      <c r="EW326" s="84">
        <v>0.72654438158788504</v>
      </c>
      <c r="EX326" s="84">
        <v>0.74887146057851961</v>
      </c>
      <c r="EY326" s="84">
        <v>0.74793323352500696</v>
      </c>
      <c r="EZ326" s="84">
        <v>0.72631302274125642</v>
      </c>
      <c r="FA326" s="84">
        <v>0.63110101003898245</v>
      </c>
      <c r="FB326" s="84">
        <v>0.6655063584748786</v>
      </c>
      <c r="FC326" s="84">
        <v>0.72989971508409934</v>
      </c>
      <c r="FD326" s="84">
        <v>0.74106805805985521</v>
      </c>
      <c r="FE326" s="84">
        <v>0.74382736863023746</v>
      </c>
      <c r="FF326" s="84">
        <v>0.6820210142830645</v>
      </c>
      <c r="FG326" s="84">
        <v>0.53926998871991305</v>
      </c>
      <c r="FH326" s="84">
        <v>0.64039100768224988</v>
      </c>
      <c r="FI326" s="84">
        <v>0.71497507932917514</v>
      </c>
      <c r="FJ326" s="84">
        <v>0.74217522041103834</v>
      </c>
      <c r="FK326" s="84">
        <v>0.74008237378983266</v>
      </c>
      <c r="FL326" s="84">
        <v>0.71576237177949342</v>
      </c>
      <c r="FM326" s="84">
        <v>0.69226249677333129</v>
      </c>
      <c r="FN326" s="84">
        <v>0.71899355645150609</v>
      </c>
      <c r="FO326" s="84">
        <v>0.72215380362948856</v>
      </c>
      <c r="FP326" s="84">
        <v>0.73539797096590365</v>
      </c>
      <c r="FQ326" s="84">
        <v>0.74067235206934678</v>
      </c>
      <c r="FR326" s="84">
        <v>0.65228956867461996</v>
      </c>
      <c r="FS326" s="84">
        <v>0.61582510728563578</v>
      </c>
      <c r="FT326" s="84">
        <v>0.58087147266048178</v>
      </c>
      <c r="FU326" s="84">
        <v>0.71308084491891521</v>
      </c>
      <c r="FV326" s="84">
        <v>0.73807100108170387</v>
      </c>
      <c r="FW326" s="84">
        <v>0.73323844995885079</v>
      </c>
      <c r="FX326" s="84">
        <v>0.69285318910687177</v>
      </c>
      <c r="FY326" s="84">
        <v>0.62216814064300074</v>
      </c>
      <c r="FZ326" s="84">
        <v>0.6676287982683442</v>
      </c>
      <c r="GA326" s="84">
        <v>0.72332724655012104</v>
      </c>
    </row>
    <row r="327" spans="2:183">
      <c r="B327" s="96" t="s">
        <v>54</v>
      </c>
      <c r="C327" s="166" t="s">
        <v>268</v>
      </c>
      <c r="D327" s="169">
        <v>11625468.949999999</v>
      </c>
      <c r="E327" s="170">
        <v>10441430.370000001</v>
      </c>
      <c r="F327" s="170">
        <v>11205056.51</v>
      </c>
      <c r="G327" s="170">
        <v>9776449.0700000003</v>
      </c>
      <c r="H327" s="170">
        <v>9953541.5100000016</v>
      </c>
      <c r="I327" s="170">
        <v>10769958.879999999</v>
      </c>
      <c r="J327" s="170">
        <v>11495053.83</v>
      </c>
      <c r="K327" s="170">
        <v>11250236.550000001</v>
      </c>
      <c r="L327" s="170">
        <v>10815018.25</v>
      </c>
      <c r="M327" s="170">
        <v>8799021.620000001</v>
      </c>
      <c r="N327" s="170">
        <v>9551284.1099999994</v>
      </c>
      <c r="O327" s="170">
        <v>11360035.060000001</v>
      </c>
      <c r="P327" s="170">
        <v>11733230.879999999</v>
      </c>
      <c r="Q327" s="170">
        <v>10529662.210000001</v>
      </c>
      <c r="R327" s="170">
        <v>10285640.25</v>
      </c>
      <c r="S327" s="170">
        <v>9511493.370000001</v>
      </c>
      <c r="T327" s="170">
        <v>9904578.4299999997</v>
      </c>
      <c r="U327" s="170">
        <v>10853061.810000001</v>
      </c>
      <c r="V327" s="170">
        <v>11276922.120000001</v>
      </c>
      <c r="W327" s="170">
        <v>11274400.870000001</v>
      </c>
      <c r="X327" s="170">
        <v>10742355.359999999</v>
      </c>
      <c r="Y327" s="170">
        <v>10600055.579999998</v>
      </c>
      <c r="Z327" s="170">
        <v>10919613.370000001</v>
      </c>
      <c r="AA327" s="170">
        <v>11211456.059999999</v>
      </c>
      <c r="AB327" s="170">
        <v>11498439.76</v>
      </c>
      <c r="AC327" s="170">
        <v>10421359.380000001</v>
      </c>
      <c r="AD327" s="170">
        <v>11143096.370000001</v>
      </c>
      <c r="AE327" s="170">
        <v>9767369.2400000002</v>
      </c>
      <c r="AF327" s="170">
        <v>9621048.3399999999</v>
      </c>
      <c r="AG327" s="170">
        <v>10843129</v>
      </c>
      <c r="AH327" s="170">
        <v>11262090.83</v>
      </c>
      <c r="AI327" s="170">
        <v>11232778.75</v>
      </c>
      <c r="AJ327" s="170">
        <v>10674487.129999999</v>
      </c>
      <c r="AK327" s="170">
        <v>9241247.3800000008</v>
      </c>
      <c r="AL327" s="170">
        <v>10841806.199999999</v>
      </c>
      <c r="AM327" s="170">
        <v>11045271.619999999</v>
      </c>
      <c r="AN327" s="170">
        <v>11483375.440000001</v>
      </c>
      <c r="AO327" s="170">
        <v>10804598.620000001</v>
      </c>
      <c r="AP327" s="170">
        <v>9801968.4900000002</v>
      </c>
      <c r="AQ327" s="170">
        <v>8860746.2100000009</v>
      </c>
      <c r="AR327" s="170">
        <v>10133506.52</v>
      </c>
      <c r="AS327" s="170">
        <v>10893946.67</v>
      </c>
      <c r="AT327" s="170">
        <v>11268269.959999999</v>
      </c>
      <c r="AU327" s="170">
        <v>11347164.140000001</v>
      </c>
      <c r="AV327" s="170">
        <v>10750116.75</v>
      </c>
      <c r="AW327" s="170">
        <v>10527067</v>
      </c>
      <c r="AX327" s="170">
        <v>10937336.630000001</v>
      </c>
      <c r="AY327" s="170">
        <v>11045526.5</v>
      </c>
      <c r="AZ327" s="170">
        <v>11479371.51</v>
      </c>
      <c r="BA327" s="170">
        <v>10420521.550000001</v>
      </c>
      <c r="BB327" s="170">
        <v>10341955.870000001</v>
      </c>
      <c r="BC327" s="170">
        <v>9419835.0300000012</v>
      </c>
      <c r="BD327" s="170">
        <v>10139335.369999999</v>
      </c>
      <c r="BE327" s="170">
        <v>10667007.199999999</v>
      </c>
      <c r="BF327" s="170">
        <v>11049056.949999999</v>
      </c>
      <c r="BG327" s="170">
        <v>11142368.01</v>
      </c>
      <c r="BH327" s="170">
        <v>10329887.99</v>
      </c>
      <c r="BI327" s="170">
        <v>8077245.8699999992</v>
      </c>
      <c r="BJ327" s="170">
        <v>9066652.9500000011</v>
      </c>
      <c r="BK327" s="170">
        <v>10900504.75</v>
      </c>
      <c r="BL327" s="170">
        <v>11536790.620000001</v>
      </c>
      <c r="BM327" s="170">
        <v>10492834.870000001</v>
      </c>
      <c r="BN327" s="170">
        <v>10340042.559999999</v>
      </c>
      <c r="BO327" s="170">
        <v>9552952.3200000003</v>
      </c>
      <c r="BP327" s="170">
        <v>10274868.330000002</v>
      </c>
      <c r="BQ327" s="170">
        <v>10792906.75</v>
      </c>
      <c r="BR327" s="170">
        <v>11327834.489999998</v>
      </c>
      <c r="BS327" s="170">
        <v>11406714.01</v>
      </c>
      <c r="BT327" s="170">
        <v>10238954.219999999</v>
      </c>
      <c r="BU327" s="170">
        <v>10276370.379999999</v>
      </c>
      <c r="BV327" s="170">
        <v>10482237.670000002</v>
      </c>
      <c r="BW327" s="170">
        <v>11545551.920000002</v>
      </c>
      <c r="BX327" s="170">
        <v>11904773.26</v>
      </c>
      <c r="BY327" s="170">
        <v>10533489.629999999</v>
      </c>
      <c r="BZ327" s="170">
        <v>10180713.129999999</v>
      </c>
      <c r="CA327" s="170">
        <v>9187356.5500000007</v>
      </c>
      <c r="CB327" s="170">
        <v>10176675.290000001</v>
      </c>
      <c r="CC327" s="170">
        <v>11098897.77</v>
      </c>
      <c r="CD327" s="170">
        <v>11879292.489999998</v>
      </c>
      <c r="CE327" s="170">
        <v>11905866.890000001</v>
      </c>
      <c r="CF327" s="170">
        <v>11326278.629999999</v>
      </c>
      <c r="CG327" s="170">
        <v>9177473.3499999996</v>
      </c>
      <c r="CH327" s="170">
        <v>11616301.07</v>
      </c>
      <c r="CI327" s="170">
        <v>12072030.01</v>
      </c>
      <c r="CJ327" s="170">
        <v>12225374.83</v>
      </c>
      <c r="CK327" s="170">
        <v>11452361.289999999</v>
      </c>
      <c r="CL327" s="170">
        <v>11939249.620000001</v>
      </c>
      <c r="CM327" s="170">
        <v>9894357.75</v>
      </c>
      <c r="CN327" s="170">
        <v>10810568.91</v>
      </c>
      <c r="CO327" s="170">
        <v>11532635.52</v>
      </c>
      <c r="CP327" s="170">
        <v>12124518.51</v>
      </c>
      <c r="CQ327" s="170">
        <v>12094783.760000002</v>
      </c>
      <c r="CR327" s="170">
        <v>11546125.77</v>
      </c>
      <c r="CS327" s="170">
        <v>11231039.789999999</v>
      </c>
      <c r="CT327" s="170">
        <v>11748516.309999999</v>
      </c>
      <c r="CU327" s="170">
        <v>12178754.060000001</v>
      </c>
      <c r="CV327" s="170">
        <v>12347456.359999999</v>
      </c>
      <c r="CW327" s="170">
        <v>10668775.280000001</v>
      </c>
      <c r="CX327" s="170">
        <v>10504647.98</v>
      </c>
      <c r="CY327" s="170">
        <v>10056505.939999999</v>
      </c>
      <c r="CZ327" s="170">
        <v>11074039.460000001</v>
      </c>
      <c r="DA327" s="170">
        <v>11615087.68</v>
      </c>
      <c r="DB327" s="170">
        <v>12211179.58</v>
      </c>
      <c r="DC327" s="170">
        <v>12319722.309999999</v>
      </c>
      <c r="DD327" s="170">
        <v>11498874.350000001</v>
      </c>
      <c r="DE327" s="170">
        <v>9219002.5600000005</v>
      </c>
      <c r="DF327" s="170">
        <v>11814549.440000001</v>
      </c>
      <c r="DG327" s="170">
        <v>12103437.219999999</v>
      </c>
      <c r="DH327" s="170">
        <v>12298897.27</v>
      </c>
      <c r="DI327" s="170">
        <v>11133451.18</v>
      </c>
      <c r="DJ327" s="170">
        <v>12254029.359999999</v>
      </c>
      <c r="DK327" s="170">
        <v>10363996.800000001</v>
      </c>
      <c r="DL327" s="170">
        <v>10234555.879999999</v>
      </c>
      <c r="DM327" s="170">
        <v>11562430.52</v>
      </c>
      <c r="DN327" s="170">
        <v>12193842.66</v>
      </c>
      <c r="DO327" s="170">
        <v>12275272.34</v>
      </c>
      <c r="DP327" s="170">
        <v>11419217.969999999</v>
      </c>
      <c r="DQ327" s="170">
        <v>11288403.260000002</v>
      </c>
      <c r="DR327" s="170">
        <v>11811604.9</v>
      </c>
      <c r="DS327" s="170">
        <v>12091840.51</v>
      </c>
      <c r="DT327" s="170">
        <v>12282726.17</v>
      </c>
      <c r="DU327" s="170">
        <v>11093184</v>
      </c>
      <c r="DV327" s="170">
        <v>11819560.68</v>
      </c>
      <c r="DW327" s="170">
        <v>9707737.0599999987</v>
      </c>
      <c r="DX327" s="170">
        <v>10602781.280000001</v>
      </c>
      <c r="DY327" s="170">
        <v>11406301.810000001</v>
      </c>
      <c r="DZ327" s="170">
        <v>12185813.359999999</v>
      </c>
      <c r="EA327" s="170">
        <v>12085150.640000001</v>
      </c>
      <c r="EB327" s="170">
        <v>11417635.790000001</v>
      </c>
      <c r="EC327" s="170">
        <v>9423930.9700000007</v>
      </c>
      <c r="ED327" s="170">
        <v>10691513.009999998</v>
      </c>
      <c r="EE327" s="170">
        <v>12011373.4</v>
      </c>
      <c r="EF327" s="170">
        <v>12258954.690000001</v>
      </c>
      <c r="EG327" s="170">
        <v>11484932.48</v>
      </c>
      <c r="EH327" s="170">
        <v>10475510.140000001</v>
      </c>
      <c r="EI327" s="170">
        <v>9450402.2400000002</v>
      </c>
      <c r="EJ327" s="170">
        <v>10846273.629999999</v>
      </c>
      <c r="EK327" s="170">
        <v>11455013.66</v>
      </c>
      <c r="EL327" s="170">
        <v>12070971.310000001</v>
      </c>
      <c r="EM327" s="170">
        <v>12021050.17</v>
      </c>
      <c r="EN327" s="170">
        <v>11479607.220000001</v>
      </c>
      <c r="EO327" s="170">
        <v>11173106.370000001</v>
      </c>
      <c r="EP327" s="170">
        <v>11656314.43</v>
      </c>
      <c r="EQ327" s="170">
        <v>12059399.82</v>
      </c>
      <c r="ER327" s="170">
        <v>12173717.57</v>
      </c>
      <c r="ES327" s="170">
        <v>11008712.799999997</v>
      </c>
      <c r="ET327" s="170">
        <v>11536340.359999999</v>
      </c>
      <c r="EU327" s="170">
        <v>9920346.7899999991</v>
      </c>
      <c r="EV327" s="170">
        <v>10999141.809999999</v>
      </c>
      <c r="EW327" s="170">
        <v>11359170.279999999</v>
      </c>
      <c r="EX327" s="170">
        <v>11945638.079999998</v>
      </c>
      <c r="EY327" s="170">
        <v>11982277.969999999</v>
      </c>
      <c r="EZ327" s="170">
        <v>11350403.17</v>
      </c>
      <c r="FA327" s="170">
        <v>9006606.8600000013</v>
      </c>
      <c r="FB327" s="170">
        <v>9511038.6600000001</v>
      </c>
      <c r="FC327" s="170">
        <v>11922012.710000001</v>
      </c>
      <c r="FD327" s="170">
        <v>11956896.58</v>
      </c>
      <c r="FE327" s="170">
        <v>10835139.85</v>
      </c>
      <c r="FF327" s="170">
        <v>10901332.829999998</v>
      </c>
      <c r="FG327" s="170">
        <v>9162501.1500000004</v>
      </c>
      <c r="FH327" s="170">
        <v>10726927.440000001</v>
      </c>
      <c r="FI327" s="170">
        <v>11193892.859999999</v>
      </c>
      <c r="FJ327" s="170">
        <v>11852094.350000001</v>
      </c>
      <c r="FK327" s="170">
        <v>11872439.460000001</v>
      </c>
      <c r="FL327" s="170">
        <v>11201032.41</v>
      </c>
      <c r="FM327" s="170">
        <v>11021286.710000001</v>
      </c>
      <c r="FN327" s="170">
        <v>11406832.17</v>
      </c>
      <c r="FO327" s="170">
        <v>11795545.859999999</v>
      </c>
      <c r="FP327" s="170">
        <v>11898367.719999999</v>
      </c>
      <c r="FQ327" s="170">
        <v>10802623.66</v>
      </c>
      <c r="FR327" s="170">
        <v>9289454.2400000021</v>
      </c>
      <c r="FS327" s="170">
        <v>10049285.129999999</v>
      </c>
      <c r="FT327" s="170">
        <v>10014028.68</v>
      </c>
      <c r="FU327" s="170">
        <v>11156228.139999999</v>
      </c>
      <c r="FV327" s="170">
        <v>11825352.879999999</v>
      </c>
      <c r="FW327" s="170">
        <v>11757568.83</v>
      </c>
      <c r="FX327" s="170">
        <v>10827401.9</v>
      </c>
      <c r="FY327" s="170">
        <v>10001094.859999999</v>
      </c>
      <c r="FZ327" s="170">
        <v>10457847.720000001</v>
      </c>
      <c r="GA327" s="170">
        <v>11811974.699999999</v>
      </c>
    </row>
    <row r="328" spans="2:183">
      <c r="B328" s="171" t="s">
        <v>54</v>
      </c>
      <c r="C328" s="172" t="s">
        <v>269</v>
      </c>
      <c r="D328" s="455">
        <v>10.837532944887693</v>
      </c>
      <c r="E328" s="456">
        <v>10.843967104077022</v>
      </c>
      <c r="F328" s="456">
        <v>10.870301024426361</v>
      </c>
      <c r="G328" s="456">
        <v>10.854313196679781</v>
      </c>
      <c r="H328" s="456">
        <v>10.854276598223818</v>
      </c>
      <c r="I328" s="456">
        <v>10.897633373072239</v>
      </c>
      <c r="J328" s="456">
        <v>10.919649765012041</v>
      </c>
      <c r="K328" s="456">
        <v>10.885386584827826</v>
      </c>
      <c r="L328" s="456">
        <v>10.889468127960006</v>
      </c>
      <c r="M328" s="456">
        <v>10.990221137844189</v>
      </c>
      <c r="N328" s="456">
        <v>10.931742347264032</v>
      </c>
      <c r="O328" s="456">
        <v>10.865513176125273</v>
      </c>
      <c r="P328" s="456">
        <v>10.821458405250926</v>
      </c>
      <c r="Q328" s="456">
        <v>10.828908260881192</v>
      </c>
      <c r="R328" s="456">
        <v>10.867024197153604</v>
      </c>
      <c r="S328" s="456">
        <v>10.855356054557234</v>
      </c>
      <c r="T328" s="456">
        <v>10.860516652983808</v>
      </c>
      <c r="U328" s="456">
        <v>10.877687480356155</v>
      </c>
      <c r="V328" s="456">
        <v>10.87386051481996</v>
      </c>
      <c r="W328" s="456">
        <v>10.87475986120889</v>
      </c>
      <c r="X328" s="456">
        <v>10.891413833846221</v>
      </c>
      <c r="Y328" s="456">
        <v>10.899006612166433</v>
      </c>
      <c r="Z328" s="456">
        <v>10.868107236186267</v>
      </c>
      <c r="AA328" s="456">
        <v>10.874895762238799</v>
      </c>
      <c r="AB328" s="456">
        <v>10.849144704373433</v>
      </c>
      <c r="AC328" s="456">
        <v>10.848178805465272</v>
      </c>
      <c r="AD328" s="456">
        <v>10.891658405788757</v>
      </c>
      <c r="AE328" s="456">
        <v>10.862843561837016</v>
      </c>
      <c r="AF328" s="456">
        <v>10.865963887075361</v>
      </c>
      <c r="AG328" s="456">
        <v>10.887723700874702</v>
      </c>
      <c r="AH328" s="456">
        <v>10.884258911023698</v>
      </c>
      <c r="AI328" s="456">
        <v>10.888305747708905</v>
      </c>
      <c r="AJ328" s="456">
        <v>10.907000382759591</v>
      </c>
      <c r="AK328" s="456">
        <v>10.961038743227965</v>
      </c>
      <c r="AL328" s="456">
        <v>10.885357098655296</v>
      </c>
      <c r="AM328" s="456">
        <v>10.897701377588508</v>
      </c>
      <c r="AN328" s="456">
        <v>10.860921168378242</v>
      </c>
      <c r="AO328" s="456">
        <v>10.858577259069472</v>
      </c>
      <c r="AP328" s="456">
        <v>10.875282531362066</v>
      </c>
      <c r="AQ328" s="456">
        <v>10.878759329193125</v>
      </c>
      <c r="AR328" s="456">
        <v>10.883003401571354</v>
      </c>
      <c r="AS328" s="456">
        <v>10.892724506310392</v>
      </c>
      <c r="AT328" s="456">
        <v>10.893174498258702</v>
      </c>
      <c r="AU328" s="456">
        <v>10.88763652442462</v>
      </c>
      <c r="AV328" s="456">
        <v>10.907266463756512</v>
      </c>
      <c r="AW328" s="456">
        <v>10.921773448585546</v>
      </c>
      <c r="AX328" s="456">
        <v>10.881642208846682</v>
      </c>
      <c r="AY328" s="456">
        <v>10.908586540634927</v>
      </c>
      <c r="AZ328" s="456">
        <v>10.851591633271065</v>
      </c>
      <c r="BA328" s="456">
        <v>10.849106949235042</v>
      </c>
      <c r="BB328" s="456">
        <v>10.883016918596466</v>
      </c>
      <c r="BC328" s="456">
        <v>10.894336649918934</v>
      </c>
      <c r="BD328" s="456">
        <v>10.898590236213726</v>
      </c>
      <c r="BE328" s="456">
        <v>10.908006514326221</v>
      </c>
      <c r="BF328" s="456">
        <v>10.907861554134506</v>
      </c>
      <c r="BG328" s="456">
        <v>10.898232241287694</v>
      </c>
      <c r="BH328" s="456">
        <v>10.939887472982395</v>
      </c>
      <c r="BI328" s="456">
        <v>11.047259646328856</v>
      </c>
      <c r="BJ328" s="456">
        <v>10.969371633113649</v>
      </c>
      <c r="BK328" s="456">
        <v>10.913268800055855</v>
      </c>
      <c r="BL328" s="456">
        <v>10.824134172236313</v>
      </c>
      <c r="BM328" s="456">
        <v>10.818669390983771</v>
      </c>
      <c r="BN328" s="456">
        <v>10.860752543487969</v>
      </c>
      <c r="BO328" s="456">
        <v>10.878532510183517</v>
      </c>
      <c r="BP328" s="456">
        <v>10.875990755913907</v>
      </c>
      <c r="BQ328" s="456">
        <v>10.875170892700746</v>
      </c>
      <c r="BR328" s="456">
        <v>10.85510165177906</v>
      </c>
      <c r="BS328" s="456">
        <v>10.848076989630425</v>
      </c>
      <c r="BT328" s="456">
        <v>10.868587122788599</v>
      </c>
      <c r="BU328" s="456">
        <v>10.845517430897171</v>
      </c>
      <c r="BV328" s="456">
        <v>10.849728835383269</v>
      </c>
      <c r="BW328" s="456">
        <v>10.825865994825568</v>
      </c>
      <c r="BX328" s="456">
        <v>10.798826752478865</v>
      </c>
      <c r="BY328" s="456">
        <v>10.783061430189447</v>
      </c>
      <c r="BZ328" s="456">
        <v>10.753082393334543</v>
      </c>
      <c r="CA328" s="456">
        <v>10.769626272601405</v>
      </c>
      <c r="CB328" s="456">
        <v>10.811309768494182</v>
      </c>
      <c r="CC328" s="456">
        <v>10.846355565553869</v>
      </c>
      <c r="CD328" s="456">
        <v>10.835207852323226</v>
      </c>
      <c r="CE328" s="456">
        <v>10.829871406073678</v>
      </c>
      <c r="CF328" s="456">
        <v>10.82519010615345</v>
      </c>
      <c r="CG328" s="456">
        <v>10.926931980052739</v>
      </c>
      <c r="CH328" s="456">
        <v>10.794881910760553</v>
      </c>
      <c r="CI328" s="456">
        <v>10.794477960466073</v>
      </c>
      <c r="CJ328" s="456">
        <v>10.786826592445458</v>
      </c>
      <c r="CK328" s="456">
        <v>10.788032114766271</v>
      </c>
      <c r="CL328" s="456">
        <v>10.780997663988423</v>
      </c>
      <c r="CM328" s="456">
        <v>10.785665753686278</v>
      </c>
      <c r="CN328" s="456">
        <v>10.816268975587445</v>
      </c>
      <c r="CO328" s="456">
        <v>10.829384699198725</v>
      </c>
      <c r="CP328" s="456">
        <v>10.837359085720683</v>
      </c>
      <c r="CQ328" s="456">
        <v>10.83307336328749</v>
      </c>
      <c r="CR328" s="456">
        <v>10.829285545059033</v>
      </c>
      <c r="CS328" s="456">
        <v>10.829946233282636</v>
      </c>
      <c r="CT328" s="456">
        <v>10.795197493124956</v>
      </c>
      <c r="CU328" s="456">
        <v>10.804234870090756</v>
      </c>
      <c r="CV328" s="456">
        <v>10.82406291620685</v>
      </c>
      <c r="CW328" s="456">
        <v>10.814672895781854</v>
      </c>
      <c r="CX328" s="456">
        <v>10.793551747957919</v>
      </c>
      <c r="CY328" s="456">
        <v>10.820388584763085</v>
      </c>
      <c r="CZ328" s="456">
        <v>10.845652044614077</v>
      </c>
      <c r="DA328" s="456">
        <v>10.856058148777063</v>
      </c>
      <c r="DB328" s="456">
        <v>10.886340176179955</v>
      </c>
      <c r="DC328" s="456">
        <v>10.880747961946692</v>
      </c>
      <c r="DD328" s="456">
        <v>10.858990934782449</v>
      </c>
      <c r="DE328" s="456">
        <v>10.952412393199454</v>
      </c>
      <c r="DF328" s="456">
        <v>10.812891603597146</v>
      </c>
      <c r="DG328" s="456">
        <v>10.828107000448862</v>
      </c>
      <c r="DH328" s="456">
        <v>10.825020786563545</v>
      </c>
      <c r="DI328" s="456">
        <v>10.826401443383899</v>
      </c>
      <c r="DJ328" s="456">
        <v>10.820474375912708</v>
      </c>
      <c r="DK328" s="456">
        <v>10.824282076449702</v>
      </c>
      <c r="DL328" s="456">
        <v>10.85201410405282</v>
      </c>
      <c r="DM328" s="456">
        <v>10.862162134232985</v>
      </c>
      <c r="DN328" s="456">
        <v>10.880739947691465</v>
      </c>
      <c r="DO328" s="456">
        <v>10.874197556284061</v>
      </c>
      <c r="DP328" s="456">
        <v>10.867225923020891</v>
      </c>
      <c r="DQ328" s="456">
        <v>10.860721096100864</v>
      </c>
      <c r="DR328" s="456">
        <v>10.816319617734889</v>
      </c>
      <c r="DS328" s="456">
        <v>10.829019006719399</v>
      </c>
      <c r="DT328" s="456">
        <v>10.83085436623888</v>
      </c>
      <c r="DU328" s="456">
        <v>10.830213421861105</v>
      </c>
      <c r="DV328" s="456">
        <v>10.819903221247937</v>
      </c>
      <c r="DW328" s="456">
        <v>10.807100127577998</v>
      </c>
      <c r="DX328" s="456">
        <v>10.850569440993697</v>
      </c>
      <c r="DY328" s="456">
        <v>10.869910841643904</v>
      </c>
      <c r="DZ328" s="456">
        <v>10.884169246940251</v>
      </c>
      <c r="EA328" s="456">
        <v>10.863726546520292</v>
      </c>
      <c r="EB328" s="456">
        <v>10.868529425259389</v>
      </c>
      <c r="EC328" s="456">
        <v>10.949104046168564</v>
      </c>
      <c r="ED328" s="456">
        <v>10.86514674713664</v>
      </c>
      <c r="EE328" s="456">
        <v>10.836898417119489</v>
      </c>
      <c r="EF328" s="456">
        <v>10.824735858780004</v>
      </c>
      <c r="EG328" s="456">
        <v>10.82596467123374</v>
      </c>
      <c r="EH328" s="456">
        <v>10.80357796252091</v>
      </c>
      <c r="EI328" s="456">
        <v>10.814284808147706</v>
      </c>
      <c r="EJ328" s="456">
        <v>10.84974967280017</v>
      </c>
      <c r="EK328" s="456">
        <v>10.861796636687322</v>
      </c>
      <c r="EL328" s="456">
        <v>10.856121583742375</v>
      </c>
      <c r="EM328" s="456">
        <v>10.853666585945435</v>
      </c>
      <c r="EN328" s="456">
        <v>10.859537099420375</v>
      </c>
      <c r="EO328" s="456">
        <v>10.86072371798897</v>
      </c>
      <c r="EP328" s="456">
        <v>10.822676153894006</v>
      </c>
      <c r="EQ328" s="456">
        <v>10.829052961077576</v>
      </c>
      <c r="ER328" s="456">
        <v>10.819886134010233</v>
      </c>
      <c r="ES328" s="456">
        <v>10.818180835489194</v>
      </c>
      <c r="ET328" s="456">
        <v>10.807786701881122</v>
      </c>
      <c r="EU328" s="456">
        <v>10.809609003304987</v>
      </c>
      <c r="EV328" s="456">
        <v>10.83863410335848</v>
      </c>
      <c r="EW328" s="456">
        <v>10.860290560954233</v>
      </c>
      <c r="EX328" s="456">
        <v>10.852285409654069</v>
      </c>
      <c r="EY328" s="456">
        <v>10.841537763076381</v>
      </c>
      <c r="EZ328" s="456">
        <v>10.856938799036802</v>
      </c>
      <c r="FA328" s="456">
        <v>10.947784869979808</v>
      </c>
      <c r="FB328" s="456">
        <v>10.89579381223156</v>
      </c>
      <c r="FC328" s="456">
        <v>10.83086412697255</v>
      </c>
      <c r="FD328" s="456">
        <v>10.818943055493197</v>
      </c>
      <c r="FE328" s="456">
        <v>10.816144536964183</v>
      </c>
      <c r="FF328" s="456">
        <v>10.809199751184794</v>
      </c>
      <c r="FG328" s="456">
        <v>10.82388783606617</v>
      </c>
      <c r="FH328" s="456">
        <v>10.849915463242889</v>
      </c>
      <c r="FI328" s="456">
        <v>10.860649891831004</v>
      </c>
      <c r="FJ328" s="456">
        <v>10.838691738254703</v>
      </c>
      <c r="FK328" s="456">
        <v>10.830861700908907</v>
      </c>
      <c r="FL328" s="456">
        <v>10.852403295106036</v>
      </c>
      <c r="FM328" s="456">
        <v>10.849145488365208</v>
      </c>
      <c r="FN328" s="456">
        <v>10.814634466423854</v>
      </c>
      <c r="FO328" s="456">
        <v>10.823561764088634</v>
      </c>
      <c r="FP328" s="456">
        <v>10.833375613574125</v>
      </c>
      <c r="FQ328" s="456">
        <v>10.831380976492587</v>
      </c>
      <c r="FR328" s="456">
        <v>10.956110991335084</v>
      </c>
      <c r="FS328" s="456">
        <v>10.850578663113613</v>
      </c>
      <c r="FT328" s="456">
        <v>10.84685004325838</v>
      </c>
      <c r="FU328" s="456">
        <v>10.877799971918765</v>
      </c>
      <c r="FV328" s="456">
        <v>10.850972347950318</v>
      </c>
      <c r="FW328" s="456">
        <v>10.858542633538073</v>
      </c>
      <c r="FX328" s="456">
        <v>10.862629407167445</v>
      </c>
      <c r="FY328" s="456">
        <v>10.796580311432344</v>
      </c>
      <c r="FZ328" s="456">
        <v>10.812100237630846</v>
      </c>
      <c r="GA328" s="456">
        <v>10.83466206977106</v>
      </c>
    </row>
    <row r="329" spans="2:183">
      <c r="B329" s="96" t="s">
        <v>54</v>
      </c>
      <c r="C329" s="166" t="s">
        <v>37</v>
      </c>
      <c r="D329" s="99">
        <v>26113569.75</v>
      </c>
      <c r="E329" s="87">
        <v>23449641</v>
      </c>
      <c r="F329" s="87">
        <v>25161129</v>
      </c>
      <c r="G329" s="87">
        <v>21768313.120000001</v>
      </c>
      <c r="H329" s="87">
        <v>22189242.190000001</v>
      </c>
      <c r="I329" s="87">
        <v>24214218.75</v>
      </c>
      <c r="J329" s="87">
        <v>26053627.759999998</v>
      </c>
      <c r="K329" s="87">
        <v>25292632.75</v>
      </c>
      <c r="L329" s="87">
        <v>24313352.25</v>
      </c>
      <c r="M329" s="87">
        <v>20143124.440000001</v>
      </c>
      <c r="N329" s="87">
        <v>21671430.75</v>
      </c>
      <c r="O329" s="87">
        <v>25519689.5</v>
      </c>
      <c r="P329" s="87">
        <v>27119306.5</v>
      </c>
      <c r="Q329" s="87">
        <v>24336445</v>
      </c>
      <c r="R329" s="87">
        <v>23867193</v>
      </c>
      <c r="S329" s="87">
        <v>21925552</v>
      </c>
      <c r="T329" s="87">
        <v>22760241.940000001</v>
      </c>
      <c r="U329" s="87">
        <v>25092147.25</v>
      </c>
      <c r="V329" s="87">
        <v>26071310</v>
      </c>
      <c r="W329" s="87">
        <v>26064796</v>
      </c>
      <c r="X329" s="87">
        <v>24842123.25</v>
      </c>
      <c r="Y329" s="87">
        <v>24554225.5</v>
      </c>
      <c r="Z329" s="87">
        <v>25248795.25</v>
      </c>
      <c r="AA329" s="87">
        <v>25914753.25</v>
      </c>
      <c r="AB329" s="87">
        <v>28148144</v>
      </c>
      <c r="AC329" s="87">
        <v>25511560.5</v>
      </c>
      <c r="AD329" s="87">
        <v>27282357.25</v>
      </c>
      <c r="AE329" s="87">
        <v>24031096.25</v>
      </c>
      <c r="AF329" s="87">
        <v>23404744.810000002</v>
      </c>
      <c r="AG329" s="87">
        <v>26548838.25</v>
      </c>
      <c r="AH329" s="87">
        <v>27576346.5</v>
      </c>
      <c r="AI329" s="87">
        <v>27504024.25</v>
      </c>
      <c r="AJ329" s="87">
        <v>26143363.75</v>
      </c>
      <c r="AK329" s="87">
        <v>22755972.75</v>
      </c>
      <c r="AL329" s="87">
        <v>26548704.5</v>
      </c>
      <c r="AM329" s="87">
        <v>27042412.25</v>
      </c>
      <c r="AN329" s="87">
        <v>29169848.25</v>
      </c>
      <c r="AO329" s="87">
        <v>27444580.75</v>
      </c>
      <c r="AP329" s="87">
        <v>24996768.059999999</v>
      </c>
      <c r="AQ329" s="87">
        <v>22579815.82</v>
      </c>
      <c r="AR329" s="87">
        <v>25641191.07</v>
      </c>
      <c r="AS329" s="87">
        <v>27676642</v>
      </c>
      <c r="AT329" s="87">
        <v>28623962.5</v>
      </c>
      <c r="AU329" s="87">
        <v>28828414.25</v>
      </c>
      <c r="AV329" s="87">
        <v>27312070.75</v>
      </c>
      <c r="AW329" s="87">
        <v>26799097.75</v>
      </c>
      <c r="AX329" s="87">
        <v>27789952</v>
      </c>
      <c r="AY329" s="87">
        <v>28055538</v>
      </c>
      <c r="AZ329" s="87">
        <v>30614390</v>
      </c>
      <c r="BA329" s="87">
        <v>27792350.5</v>
      </c>
      <c r="BB329" s="87">
        <v>27624743.25</v>
      </c>
      <c r="BC329" s="87">
        <v>25092547</v>
      </c>
      <c r="BD329" s="87">
        <v>26926569.439999998</v>
      </c>
      <c r="BE329" s="87">
        <v>28435488</v>
      </c>
      <c r="BF329" s="87">
        <v>29454428.5</v>
      </c>
      <c r="BG329" s="87">
        <v>29705915</v>
      </c>
      <c r="BH329" s="87">
        <v>27545213</v>
      </c>
      <c r="BI329" s="87">
        <v>21762807.25</v>
      </c>
      <c r="BJ329" s="87">
        <v>24303349.5</v>
      </c>
      <c r="BK329" s="87">
        <v>29052938.25</v>
      </c>
      <c r="BL329" s="87">
        <v>31697074.25</v>
      </c>
      <c r="BM329" s="87">
        <v>28829263.5</v>
      </c>
      <c r="BN329" s="87">
        <v>28454425.5</v>
      </c>
      <c r="BO329" s="87">
        <v>26212844.809999999</v>
      </c>
      <c r="BP329" s="87">
        <v>28172450.940000001</v>
      </c>
      <c r="BQ329" s="87">
        <v>29645443</v>
      </c>
      <c r="BR329" s="87">
        <v>31111591</v>
      </c>
      <c r="BS329" s="87">
        <v>31328357.75</v>
      </c>
      <c r="BT329" s="87">
        <v>28059930.879999999</v>
      </c>
      <c r="BU329" s="87">
        <v>28100577</v>
      </c>
      <c r="BV329" s="87">
        <v>28851745.75</v>
      </c>
      <c r="BW329" s="87">
        <v>31713863.25</v>
      </c>
      <c r="BX329" s="87">
        <v>33687462.5</v>
      </c>
      <c r="BY329" s="87">
        <v>29836190.75</v>
      </c>
      <c r="BZ329" s="87">
        <v>28941384.25</v>
      </c>
      <c r="CA329" s="87">
        <v>25939336.469999999</v>
      </c>
      <c r="CB329" s="87">
        <v>28654917.439999998</v>
      </c>
      <c r="CC329" s="87">
        <v>31396160.75</v>
      </c>
      <c r="CD329" s="87">
        <v>33968945.129999995</v>
      </c>
      <c r="CE329" s="87">
        <v>34003261.439999998</v>
      </c>
      <c r="CF329" s="87">
        <v>32047355.75</v>
      </c>
      <c r="CG329" s="87">
        <v>26196416.120000001</v>
      </c>
      <c r="CH329" s="87">
        <v>32883950.25</v>
      </c>
      <c r="CI329" s="87">
        <v>34157332</v>
      </c>
      <c r="CJ329" s="87">
        <v>36425028.159999996</v>
      </c>
      <c r="CK329" s="87">
        <v>34168082.810000002</v>
      </c>
      <c r="CL329" s="87">
        <v>35497476.25</v>
      </c>
      <c r="CM329" s="87">
        <v>29421254.75</v>
      </c>
      <c r="CN329" s="87">
        <v>32014095.75</v>
      </c>
      <c r="CO329" s="87">
        <v>34620049.560000002</v>
      </c>
      <c r="CP329" s="87">
        <v>36782611.350000001</v>
      </c>
      <c r="CQ329" s="87">
        <v>36582371.370000005</v>
      </c>
      <c r="CR329" s="87">
        <v>34687934.870000005</v>
      </c>
      <c r="CS329" s="87">
        <v>33509855.170000002</v>
      </c>
      <c r="CT329" s="87">
        <v>35030349.140000001</v>
      </c>
      <c r="CU329" s="87">
        <v>36531323.810000002</v>
      </c>
      <c r="CV329" s="87">
        <v>38381323.75</v>
      </c>
      <c r="CW329" s="87">
        <v>33235496.370000001</v>
      </c>
      <c r="CX329" s="87">
        <v>32574585.189999998</v>
      </c>
      <c r="CY329" s="87">
        <v>31178758</v>
      </c>
      <c r="CZ329" s="87">
        <v>34222540.939999998</v>
      </c>
      <c r="DA329" s="87">
        <v>36115101.75</v>
      </c>
      <c r="DB329" s="87">
        <v>38581725.75</v>
      </c>
      <c r="DC329" s="87">
        <v>38949934.629999995</v>
      </c>
      <c r="DD329" s="87">
        <v>35663039.939999998</v>
      </c>
      <c r="DE329" s="87">
        <v>28753858.620000001</v>
      </c>
      <c r="DF329" s="87">
        <v>36313316.719999999</v>
      </c>
      <c r="DG329" s="87">
        <v>37357833</v>
      </c>
      <c r="DH329" s="87">
        <v>39669930.129999995</v>
      </c>
      <c r="DI329" s="87">
        <v>35961077.120000005</v>
      </c>
      <c r="DJ329" s="87">
        <v>39403344.25</v>
      </c>
      <c r="DK329" s="87">
        <v>33399728.740000002</v>
      </c>
      <c r="DL329" s="87">
        <v>32811672</v>
      </c>
      <c r="DM329" s="87">
        <v>37418079.25</v>
      </c>
      <c r="DN329" s="87">
        <v>39965417.870000005</v>
      </c>
      <c r="DO329" s="87">
        <v>40259018.310000002</v>
      </c>
      <c r="DP329" s="87">
        <v>36821553.310000002</v>
      </c>
      <c r="DQ329" s="87">
        <v>36247757.25</v>
      </c>
      <c r="DR329" s="87">
        <v>37781059.659999996</v>
      </c>
      <c r="DS329" s="87">
        <v>38796512.060000002</v>
      </c>
      <c r="DT329" s="87">
        <v>41596205.5</v>
      </c>
      <c r="DU329" s="87">
        <v>37533287.189999998</v>
      </c>
      <c r="DV329" s="87">
        <v>39962052.75</v>
      </c>
      <c r="DW329" s="87">
        <v>32688881.379999999</v>
      </c>
      <c r="DX329" s="87">
        <v>35664941.310000002</v>
      </c>
      <c r="DY329" s="87">
        <v>38672910.629999995</v>
      </c>
      <c r="DZ329" s="87">
        <v>41873795.870000005</v>
      </c>
      <c r="EA329" s="87">
        <v>41182472.840000004</v>
      </c>
      <c r="EB329" s="87">
        <v>38571871.060000002</v>
      </c>
      <c r="EC329" s="87">
        <v>31967403.810000002</v>
      </c>
      <c r="ED329" s="87">
        <v>35998934.659999996</v>
      </c>
      <c r="EE329" s="87">
        <v>40344558.159999996</v>
      </c>
      <c r="EF329" s="87">
        <v>42296128.25</v>
      </c>
      <c r="EG329" s="87">
        <v>39658975.689999998</v>
      </c>
      <c r="EH329" s="87">
        <v>36236759.579999998</v>
      </c>
      <c r="EI329" s="87">
        <v>32441421.740000002</v>
      </c>
      <c r="EJ329" s="87">
        <v>37090625.439999998</v>
      </c>
      <c r="EK329" s="87">
        <v>39544547.060000002</v>
      </c>
      <c r="EL329" s="87">
        <v>41907767.620000005</v>
      </c>
      <c r="EM329" s="87">
        <v>41634075.719999999</v>
      </c>
      <c r="EN329" s="87">
        <v>39610384.25</v>
      </c>
      <c r="EO329" s="87">
        <v>38245205.829999998</v>
      </c>
      <c r="EP329" s="87">
        <v>39815247.359999999</v>
      </c>
      <c r="EQ329" s="87">
        <v>41336044.310000002</v>
      </c>
      <c r="ER329" s="87">
        <v>45745225.879999995</v>
      </c>
      <c r="ES329" s="87">
        <v>41347467.25</v>
      </c>
      <c r="ET329" s="87">
        <v>43337538.629999995</v>
      </c>
      <c r="EU329" s="87">
        <v>36997949.939999998</v>
      </c>
      <c r="EV329" s="87">
        <v>41025020.740000002</v>
      </c>
      <c r="EW329" s="87">
        <v>42708797.810000002</v>
      </c>
      <c r="EX329" s="87">
        <v>45118516.980000004</v>
      </c>
      <c r="EY329" s="87">
        <v>45153378.75</v>
      </c>
      <c r="EZ329" s="87">
        <v>42619743.310000002</v>
      </c>
      <c r="FA329" s="87">
        <v>33841010.759999998</v>
      </c>
      <c r="FB329" s="87">
        <v>35654900.969999999</v>
      </c>
      <c r="FC329" s="87">
        <v>44540075.530000001</v>
      </c>
      <c r="FD329" s="87">
        <v>51558744.120000005</v>
      </c>
      <c r="FE329" s="87">
        <v>46729795</v>
      </c>
      <c r="FF329" s="87">
        <v>47070076.75</v>
      </c>
      <c r="FG329" s="87">
        <v>39031773.07</v>
      </c>
      <c r="FH329" s="87">
        <v>46009164.879999995</v>
      </c>
      <c r="FI329" s="87">
        <v>48317541</v>
      </c>
      <c r="FJ329" s="87">
        <v>51303182.5</v>
      </c>
      <c r="FK329" s="87">
        <v>51308006.620000005</v>
      </c>
      <c r="FL329" s="87">
        <v>48247371.879999995</v>
      </c>
      <c r="FM329" s="87">
        <v>47253486</v>
      </c>
      <c r="FN329" s="87">
        <v>48804317.280000001</v>
      </c>
      <c r="FO329" s="87">
        <v>50602268.340000004</v>
      </c>
      <c r="FP329" s="87">
        <v>55332578.689999998</v>
      </c>
      <c r="FQ329" s="87">
        <v>50286963.879999995</v>
      </c>
      <c r="FR329" s="87">
        <v>43631751</v>
      </c>
      <c r="FS329" s="87">
        <v>46320956.789999999</v>
      </c>
      <c r="FT329" s="87">
        <v>46188636.719999999</v>
      </c>
      <c r="FU329" s="87">
        <v>51998263.75</v>
      </c>
      <c r="FV329" s="87">
        <v>55175227.140000001</v>
      </c>
      <c r="FW329" s="87">
        <v>54899143.090000004</v>
      </c>
      <c r="FX329" s="87">
        <v>50365814.689999998</v>
      </c>
      <c r="FY329" s="87">
        <v>46511350.879999995</v>
      </c>
      <c r="FZ329" s="87">
        <v>48535435.25</v>
      </c>
      <c r="GA329" s="87">
        <v>54727424.75</v>
      </c>
    </row>
    <row r="330" spans="2:183">
      <c r="B330" s="171" t="s">
        <v>54</v>
      </c>
      <c r="C330" s="172" t="s">
        <v>270</v>
      </c>
      <c r="D330" s="81">
        <v>2.2462379678885989</v>
      </c>
      <c r="E330" s="82">
        <v>2.245826497811525</v>
      </c>
      <c r="F330" s="82">
        <v>2.2455155828571542</v>
      </c>
      <c r="G330" s="82">
        <v>2.2266073258437178</v>
      </c>
      <c r="H330" s="82">
        <v>2.2292811224735622</v>
      </c>
      <c r="I330" s="82">
        <v>2.2483111606829089</v>
      </c>
      <c r="J330" s="82">
        <v>2.2665076775895359</v>
      </c>
      <c r="K330" s="82">
        <v>2.2481867503488182</v>
      </c>
      <c r="L330" s="82">
        <v>2.2481101453527366</v>
      </c>
      <c r="M330" s="82">
        <v>2.2892459309584012</v>
      </c>
      <c r="N330" s="82">
        <v>2.2689546767130984</v>
      </c>
      <c r="O330" s="82">
        <v>2.2464446073637383</v>
      </c>
      <c r="P330" s="82">
        <v>2.3113247133171559</v>
      </c>
      <c r="Q330" s="82">
        <v>2.3112275127769744</v>
      </c>
      <c r="R330" s="82">
        <v>2.3204382439877769</v>
      </c>
      <c r="S330" s="82">
        <v>2.3051639891959468</v>
      </c>
      <c r="T330" s="82">
        <v>2.297951609031784</v>
      </c>
      <c r="U330" s="82">
        <v>2.311987869347627</v>
      </c>
      <c r="V330" s="82">
        <v>2.3119171811749637</v>
      </c>
      <c r="W330" s="82">
        <v>2.3118564170762892</v>
      </c>
      <c r="X330" s="82">
        <v>2.3125397007905351</v>
      </c>
      <c r="Y330" s="82">
        <v>2.3164242219945042</v>
      </c>
      <c r="Z330" s="82">
        <v>2.3122426036957751</v>
      </c>
      <c r="AA330" s="82">
        <v>2.3114529559151662</v>
      </c>
      <c r="AB330" s="82">
        <v>2.4479968228315525</v>
      </c>
      <c r="AC330" s="82">
        <v>2.4480069796806103</v>
      </c>
      <c r="AD330" s="82">
        <v>2.4483641121018143</v>
      </c>
      <c r="AE330" s="82">
        <v>2.4603448133798613</v>
      </c>
      <c r="AF330" s="82">
        <v>2.4326605566145614</v>
      </c>
      <c r="AG330" s="82">
        <v>2.4484480678962686</v>
      </c>
      <c r="AH330" s="82">
        <v>2.4485991914167506</v>
      </c>
      <c r="AI330" s="82">
        <v>2.4485503420068699</v>
      </c>
      <c r="AJ330" s="82">
        <v>2.4491447159578899</v>
      </c>
      <c r="AK330" s="82">
        <v>2.4624351902156305</v>
      </c>
      <c r="AL330" s="82">
        <v>2.4487344645581288</v>
      </c>
      <c r="AM330" s="82">
        <v>2.4483247837050479</v>
      </c>
      <c r="AN330" s="82">
        <v>2.5401806639877651</v>
      </c>
      <c r="AO330" s="82">
        <v>2.5400833214848286</v>
      </c>
      <c r="AP330" s="82">
        <v>2.5501783734054828</v>
      </c>
      <c r="AQ330" s="82">
        <v>2.5482973199838432</v>
      </c>
      <c r="AR330" s="82">
        <v>2.5303374522326751</v>
      </c>
      <c r="AS330" s="82">
        <v>2.540552367143174</v>
      </c>
      <c r="AT330" s="82">
        <v>2.5402269027640516</v>
      </c>
      <c r="AU330" s="82">
        <v>2.5405831707656956</v>
      </c>
      <c r="AV330" s="82">
        <v>2.5406301517609098</v>
      </c>
      <c r="AW330" s="82">
        <v>2.5457326100422843</v>
      </c>
      <c r="AX330" s="82">
        <v>2.5408335630609549</v>
      </c>
      <c r="AY330" s="82">
        <v>2.5399910090297642</v>
      </c>
      <c r="AZ330" s="82">
        <v>2.6669047145421638</v>
      </c>
      <c r="BA330" s="82">
        <v>2.6670786454061886</v>
      </c>
      <c r="BB330" s="82">
        <v>2.6711333520706657</v>
      </c>
      <c r="BC330" s="82">
        <v>2.6637989858724729</v>
      </c>
      <c r="BD330" s="82">
        <v>2.6556542867365476</v>
      </c>
      <c r="BE330" s="82">
        <v>2.6657418961899642</v>
      </c>
      <c r="BF330" s="82">
        <v>2.665786648877758</v>
      </c>
      <c r="BG330" s="82">
        <v>2.6660324783151728</v>
      </c>
      <c r="BH330" s="82">
        <v>2.6665548577744063</v>
      </c>
      <c r="BI330" s="82">
        <v>2.6943351236626403</v>
      </c>
      <c r="BJ330" s="82">
        <v>2.6805205442433966</v>
      </c>
      <c r="BK330" s="82">
        <v>2.6652837566994316</v>
      </c>
      <c r="BL330" s="82">
        <v>2.7474776386294506</v>
      </c>
      <c r="BM330" s="82">
        <v>2.7475190315274634</v>
      </c>
      <c r="BN330" s="82">
        <v>2.7518673482133136</v>
      </c>
      <c r="BO330" s="82">
        <v>2.7439522287911928</v>
      </c>
      <c r="BP330" s="82">
        <v>2.741879509807791</v>
      </c>
      <c r="BQ330" s="82">
        <v>2.7467524446090485</v>
      </c>
      <c r="BR330" s="82">
        <v>2.7464729492176758</v>
      </c>
      <c r="BS330" s="82">
        <v>2.7464840200723155</v>
      </c>
      <c r="BT330" s="82">
        <v>2.7405075046814695</v>
      </c>
      <c r="BU330" s="82">
        <v>2.7344846439838033</v>
      </c>
      <c r="BV330" s="82">
        <v>2.752441478461535</v>
      </c>
      <c r="BW330" s="82">
        <v>2.7468468783257607</v>
      </c>
      <c r="BX330" s="82">
        <v>2.8297441508768393</v>
      </c>
      <c r="BY330" s="82">
        <v>2.8325077251725554</v>
      </c>
      <c r="BZ330" s="82">
        <v>2.8427659124110889</v>
      </c>
      <c r="CA330" s="82">
        <v>2.8233732226273505</v>
      </c>
      <c r="CB330" s="82">
        <v>2.8157444964523375</v>
      </c>
      <c r="CC330" s="82">
        <v>2.8287638467004279</v>
      </c>
      <c r="CD330" s="82">
        <v>2.8595091129034067</v>
      </c>
      <c r="CE330" s="82">
        <v>2.8560088697581598</v>
      </c>
      <c r="CF330" s="82">
        <v>2.8294691307625022</v>
      </c>
      <c r="CG330" s="82">
        <v>2.8544257358154033</v>
      </c>
      <c r="CH330" s="82">
        <v>2.8308452106949393</v>
      </c>
      <c r="CI330" s="82">
        <v>2.8294604943580652</v>
      </c>
      <c r="CJ330" s="82">
        <v>2.979461052647332</v>
      </c>
      <c r="CK330" s="82">
        <v>2.9834967606056031</v>
      </c>
      <c r="CL330" s="82">
        <v>2.9731748124720085</v>
      </c>
      <c r="CM330" s="82">
        <v>2.973538605878689</v>
      </c>
      <c r="CN330" s="82">
        <v>2.9613701199745646</v>
      </c>
      <c r="CO330" s="82">
        <v>3.0019200294643493</v>
      </c>
      <c r="CP330" s="82">
        <v>3.0337379022237148</v>
      </c>
      <c r="CQ330" s="82">
        <v>3.0246403818301917</v>
      </c>
      <c r="CR330" s="82">
        <v>3.0042921375522145</v>
      </c>
      <c r="CS330" s="82">
        <v>2.9836823479012895</v>
      </c>
      <c r="CT330" s="82">
        <v>2.9816828113166234</v>
      </c>
      <c r="CU330" s="82">
        <v>2.9995945094238974</v>
      </c>
      <c r="CV330" s="82">
        <v>3.1084397167288311</v>
      </c>
      <c r="CW330" s="82">
        <v>3.1152119617988614</v>
      </c>
      <c r="CX330" s="82">
        <v>3.1009687570701439</v>
      </c>
      <c r="CY330" s="82">
        <v>3.1003569416675552</v>
      </c>
      <c r="CZ330" s="82">
        <v>3.0903394433091531</v>
      </c>
      <c r="DA330" s="82">
        <v>3.1093266572741016</v>
      </c>
      <c r="DB330" s="82">
        <v>3.1595412627614472</v>
      </c>
      <c r="DC330" s="82">
        <v>3.1615919295830297</v>
      </c>
      <c r="DD330" s="82">
        <v>3.101437484617787</v>
      </c>
      <c r="DE330" s="82">
        <v>3.1189771814099592</v>
      </c>
      <c r="DF330" s="82">
        <v>3.0736099505458578</v>
      </c>
      <c r="DG330" s="82">
        <v>3.0865474262359998</v>
      </c>
      <c r="DH330" s="82">
        <v>3.2254867456096732</v>
      </c>
      <c r="DI330" s="82">
        <v>3.2300026773908219</v>
      </c>
      <c r="DJ330" s="82">
        <v>3.2155418509622375</v>
      </c>
      <c r="DK330" s="82">
        <v>3.2226687623060633</v>
      </c>
      <c r="DL330" s="82">
        <v>3.2059693048449116</v>
      </c>
      <c r="DM330" s="82">
        <v>3.2361776518593084</v>
      </c>
      <c r="DN330" s="82">
        <v>3.2775080820995277</v>
      </c>
      <c r="DO330" s="82">
        <v>3.2796843275576566</v>
      </c>
      <c r="DP330" s="82">
        <v>3.2245249549256134</v>
      </c>
      <c r="DQ330" s="82">
        <v>3.2110615128751161</v>
      </c>
      <c r="DR330" s="82">
        <v>3.1986389639565402</v>
      </c>
      <c r="DS330" s="82">
        <v>3.2084869154464233</v>
      </c>
      <c r="DT330" s="82">
        <v>3.3865613320922874</v>
      </c>
      <c r="DU330" s="82">
        <v>3.3834548484907487</v>
      </c>
      <c r="DV330" s="82">
        <v>3.3810099911429194</v>
      </c>
      <c r="DW330" s="82">
        <v>3.3673018931149339</v>
      </c>
      <c r="DX330" s="82">
        <v>3.3637345115545001</v>
      </c>
      <c r="DY330" s="82">
        <v>3.3904863534379857</v>
      </c>
      <c r="DZ330" s="82">
        <v>3.4362741848197818</v>
      </c>
      <c r="EA330" s="82">
        <v>3.4076921394502371</v>
      </c>
      <c r="EB330" s="82">
        <v>3.3782712786987577</v>
      </c>
      <c r="EC330" s="82">
        <v>3.3921517370792031</v>
      </c>
      <c r="ED330" s="82">
        <v>3.3670570878349428</v>
      </c>
      <c r="EE330" s="82">
        <v>3.3588630389260894</v>
      </c>
      <c r="EF330" s="82">
        <v>3.4502230671023058</v>
      </c>
      <c r="EG330" s="82">
        <v>3.4531309399565573</v>
      </c>
      <c r="EH330" s="82">
        <v>3.4591880582151768</v>
      </c>
      <c r="EI330" s="82">
        <v>3.4328085637125221</v>
      </c>
      <c r="EJ330" s="82">
        <v>3.4196652883078702</v>
      </c>
      <c r="EK330" s="82">
        <v>3.4521606201209893</v>
      </c>
      <c r="EL330" s="82">
        <v>3.4717808984669025</v>
      </c>
      <c r="EM330" s="82">
        <v>3.4634308260274067</v>
      </c>
      <c r="EN330" s="82">
        <v>3.4504999597015829</v>
      </c>
      <c r="EO330" s="82">
        <v>3.4229698137206577</v>
      </c>
      <c r="EP330" s="82">
        <v>3.4157664156285117</v>
      </c>
      <c r="EQ330" s="82">
        <v>3.4277032793494362</v>
      </c>
      <c r="ER330" s="82">
        <v>3.7577038909405216</v>
      </c>
      <c r="ES330" s="82">
        <v>3.7558857244418267</v>
      </c>
      <c r="ET330" s="82">
        <v>3.7566106128651007</v>
      </c>
      <c r="EU330" s="82">
        <v>3.7295016719874168</v>
      </c>
      <c r="EV330" s="82">
        <v>3.7298383318143626</v>
      </c>
      <c r="EW330" s="82">
        <v>3.759851886822847</v>
      </c>
      <c r="EX330" s="82">
        <v>3.77698676938319</v>
      </c>
      <c r="EY330" s="82">
        <v>3.7683467920749636</v>
      </c>
      <c r="EZ330" s="82">
        <v>3.7549100830750493</v>
      </c>
      <c r="FA330" s="82">
        <v>3.75735404975809</v>
      </c>
      <c r="FB330" s="82">
        <v>3.7487915089601791</v>
      </c>
      <c r="FC330" s="82">
        <v>3.7359526963631291</v>
      </c>
      <c r="FD330" s="82">
        <v>4.3120506876542715</v>
      </c>
      <c r="FE330" s="82">
        <v>4.3128003557794417</v>
      </c>
      <c r="FF330" s="82">
        <v>4.317827689882578</v>
      </c>
      <c r="FG330" s="82">
        <v>4.2599474129397512</v>
      </c>
      <c r="FH330" s="82">
        <v>4.2891280040205055</v>
      </c>
      <c r="FI330" s="82">
        <v>4.3164198196551258</v>
      </c>
      <c r="FJ330" s="82">
        <v>4.3286174565426059</v>
      </c>
      <c r="FK330" s="82">
        <v>4.3216060854944125</v>
      </c>
      <c r="FL330" s="82">
        <v>4.3074040065205024</v>
      </c>
      <c r="FM330" s="82">
        <v>4.2874745248324997</v>
      </c>
      <c r="FN330" s="82">
        <v>4.2785162920478035</v>
      </c>
      <c r="FO330" s="82">
        <v>4.2899471495929573</v>
      </c>
      <c r="FP330" s="82">
        <v>4.6504344118556125</v>
      </c>
      <c r="FQ330" s="82">
        <v>4.6550694963301158</v>
      </c>
      <c r="FR330" s="82">
        <v>4.6969122052535122</v>
      </c>
      <c r="FS330" s="82">
        <v>4.609378298135721</v>
      </c>
      <c r="FT330" s="82">
        <v>4.6123930933259523</v>
      </c>
      <c r="FU330" s="82">
        <v>4.6609179283061888</v>
      </c>
      <c r="FV330" s="82">
        <v>4.6658419160849602</v>
      </c>
      <c r="FW330" s="82">
        <v>4.6692597665192661</v>
      </c>
      <c r="FX330" s="82">
        <v>4.6516990091593433</v>
      </c>
      <c r="FY330" s="82">
        <v>4.650625909571664</v>
      </c>
      <c r="FZ330" s="82">
        <v>4.64105392902011</v>
      </c>
      <c r="GA330" s="82">
        <v>4.6332155410051801</v>
      </c>
    </row>
    <row r="331" spans="2:183">
      <c r="B331" s="96" t="s">
        <v>54</v>
      </c>
      <c r="C331" s="166" t="s">
        <v>38</v>
      </c>
      <c r="D331" s="173">
        <v>2996526.33</v>
      </c>
      <c r="E331" s="174">
        <v>2695239.66</v>
      </c>
      <c r="F331" s="174">
        <v>2880114.67</v>
      </c>
      <c r="G331" s="174">
        <v>2428675.0700000003</v>
      </c>
      <c r="H331" s="174">
        <v>2604536.4399999995</v>
      </c>
      <c r="I331" s="174">
        <v>2775838.8</v>
      </c>
      <c r="J331" s="174">
        <v>2913119.2600000002</v>
      </c>
      <c r="K331" s="174">
        <v>2902196.63</v>
      </c>
      <c r="L331" s="174">
        <v>2781158.89</v>
      </c>
      <c r="M331" s="174">
        <v>2266795.2999999998</v>
      </c>
      <c r="N331" s="174">
        <v>2452523.2699999996</v>
      </c>
      <c r="O331" s="174">
        <v>2927801.57</v>
      </c>
      <c r="P331" s="174">
        <v>3249012.17</v>
      </c>
      <c r="Q331" s="174">
        <v>2919129.44</v>
      </c>
      <c r="R331" s="174">
        <v>2780834.4000000004</v>
      </c>
      <c r="S331" s="174">
        <v>2707854.38</v>
      </c>
      <c r="T331" s="174">
        <v>2793746.71</v>
      </c>
      <c r="U331" s="174">
        <v>3006350.56</v>
      </c>
      <c r="V331" s="174">
        <v>3130423.06</v>
      </c>
      <c r="W331" s="174">
        <v>3129737.91</v>
      </c>
      <c r="X331" s="174">
        <v>2967144.4299999997</v>
      </c>
      <c r="Y331" s="174">
        <v>2943240.44</v>
      </c>
      <c r="Z331" s="174">
        <v>3009751.58</v>
      </c>
      <c r="AA331" s="174">
        <v>3107415.8</v>
      </c>
      <c r="AB331" s="174">
        <v>3417579.54</v>
      </c>
      <c r="AC331" s="174">
        <v>3097798.63</v>
      </c>
      <c r="AD331" s="174">
        <v>3315932.19</v>
      </c>
      <c r="AE331" s="174">
        <v>3094002.56</v>
      </c>
      <c r="AF331" s="174">
        <v>3215218.6999999997</v>
      </c>
      <c r="AG331" s="174">
        <v>3579102.6599999997</v>
      </c>
      <c r="AH331" s="174">
        <v>3720089.61</v>
      </c>
      <c r="AI331" s="174">
        <v>3712987.17</v>
      </c>
      <c r="AJ331" s="174">
        <v>3510475.33</v>
      </c>
      <c r="AK331" s="174">
        <v>3120844.71</v>
      </c>
      <c r="AL331" s="174">
        <v>3564329.82</v>
      </c>
      <c r="AM331" s="174">
        <v>3637871.7</v>
      </c>
      <c r="AN331" s="174">
        <v>3976558.42</v>
      </c>
      <c r="AO331" s="174">
        <v>3750522.05</v>
      </c>
      <c r="AP331" s="174">
        <v>3210995.18</v>
      </c>
      <c r="AQ331" s="174">
        <v>2827900.6100000003</v>
      </c>
      <c r="AR331" s="174">
        <v>3603246.1</v>
      </c>
      <c r="AS331" s="174">
        <v>3783690.8099999996</v>
      </c>
      <c r="AT331" s="174">
        <v>3922331.3899999997</v>
      </c>
      <c r="AU331" s="174">
        <v>3948683.58</v>
      </c>
      <c r="AV331" s="174">
        <v>3727600.05</v>
      </c>
      <c r="AW331" s="174">
        <v>3677914.74</v>
      </c>
      <c r="AX331" s="174">
        <v>3780939.58</v>
      </c>
      <c r="AY331" s="174">
        <v>3829952.66</v>
      </c>
      <c r="AZ331" s="174">
        <v>4084427.1399999997</v>
      </c>
      <c r="BA331" s="174">
        <v>3710181.7799999993</v>
      </c>
      <c r="BB331" s="174">
        <v>3599430.7800000003</v>
      </c>
      <c r="BC331" s="174">
        <v>3253225.51</v>
      </c>
      <c r="BD331" s="174">
        <v>3774593.09</v>
      </c>
      <c r="BE331" s="174">
        <v>3823849.41</v>
      </c>
      <c r="BF331" s="174">
        <v>3965478.46</v>
      </c>
      <c r="BG331" s="174">
        <v>3998551.25</v>
      </c>
      <c r="BH331" s="174">
        <v>3701911.9400000004</v>
      </c>
      <c r="BI331" s="174">
        <v>3040001.3</v>
      </c>
      <c r="BJ331" s="174">
        <v>3314097.04</v>
      </c>
      <c r="BK331" s="174">
        <v>3899351.12</v>
      </c>
      <c r="BL331" s="174">
        <v>4214320.6400000006</v>
      </c>
      <c r="BM331" s="174">
        <v>3837928.08</v>
      </c>
      <c r="BN331" s="174">
        <v>3679340.31</v>
      </c>
      <c r="BO331" s="174">
        <v>3368479.62</v>
      </c>
      <c r="BP331" s="174">
        <v>3680511.9899999998</v>
      </c>
      <c r="BQ331" s="174">
        <v>3968658.48</v>
      </c>
      <c r="BR331" s="174">
        <v>4171556.9899999998</v>
      </c>
      <c r="BS331" s="174">
        <v>4202086.8099999996</v>
      </c>
      <c r="BT331" s="174">
        <v>3849366.1800000006</v>
      </c>
      <c r="BU331" s="174">
        <v>3958445.65</v>
      </c>
      <c r="BV331" s="174">
        <v>3875819.86</v>
      </c>
      <c r="BW331" s="174">
        <v>4237811.8900000006</v>
      </c>
      <c r="BX331" s="174">
        <v>4477335.79</v>
      </c>
      <c r="BY331" s="174">
        <v>3915598.6900000004</v>
      </c>
      <c r="BZ331" s="174">
        <v>3579549.48</v>
      </c>
      <c r="CA331" s="174">
        <v>3438925.1</v>
      </c>
      <c r="CB331" s="174">
        <v>3921399.37</v>
      </c>
      <c r="CC331" s="174">
        <v>4189707.66</v>
      </c>
      <c r="CD331" s="174">
        <v>4439384.91</v>
      </c>
      <c r="CE331" s="174">
        <v>4458758.87</v>
      </c>
      <c r="CF331" s="174">
        <v>4271891</v>
      </c>
      <c r="CG331" s="174">
        <v>3594783.03</v>
      </c>
      <c r="CH331" s="174">
        <v>4386644.5500000007</v>
      </c>
      <c r="CI331" s="174">
        <v>4566303.22</v>
      </c>
      <c r="CJ331" s="174">
        <v>4727097.12</v>
      </c>
      <c r="CK331" s="174">
        <v>4420616.05</v>
      </c>
      <c r="CL331" s="174">
        <v>4587857.96</v>
      </c>
      <c r="CM331" s="174">
        <v>3660718.72</v>
      </c>
      <c r="CN331" s="174">
        <v>4282717.6100000003</v>
      </c>
      <c r="CO331" s="174">
        <v>4425493.7300000004</v>
      </c>
      <c r="CP331" s="174">
        <v>4607779.0199999996</v>
      </c>
      <c r="CQ331" s="174">
        <v>4613990.2699999996</v>
      </c>
      <c r="CR331" s="174">
        <v>4420878.3099999996</v>
      </c>
      <c r="CS331" s="174">
        <v>4374811.25</v>
      </c>
      <c r="CT331" s="174">
        <v>4532342.8000000007</v>
      </c>
      <c r="CU331" s="174">
        <v>4690381.6400000006</v>
      </c>
      <c r="CV331" s="174">
        <v>4835963.26</v>
      </c>
      <c r="CW331" s="174">
        <v>4100339.61</v>
      </c>
      <c r="CX331" s="174">
        <v>3884649.16</v>
      </c>
      <c r="CY331" s="174">
        <v>3729886.87</v>
      </c>
      <c r="CZ331" s="174">
        <v>4499992.72</v>
      </c>
      <c r="DA331" s="174">
        <v>4549479.0299999993</v>
      </c>
      <c r="DB331" s="174">
        <v>4718690.55</v>
      </c>
      <c r="DC331" s="174">
        <v>4758389.9800000004</v>
      </c>
      <c r="DD331" s="174">
        <v>4507165.08</v>
      </c>
      <c r="DE331" s="174">
        <v>3779286.91</v>
      </c>
      <c r="DF331" s="174">
        <v>4670119.78</v>
      </c>
      <c r="DG331" s="174">
        <v>4778349.6100000003</v>
      </c>
      <c r="DH331" s="174">
        <v>4959114.91</v>
      </c>
      <c r="DI331" s="174">
        <v>4483468.99</v>
      </c>
      <c r="DJ331" s="174">
        <v>4947181.96</v>
      </c>
      <c r="DK331" s="174">
        <v>3990903.15</v>
      </c>
      <c r="DL331" s="174">
        <v>4208309.53</v>
      </c>
      <c r="DM331" s="174">
        <v>4651083.45</v>
      </c>
      <c r="DN331" s="174">
        <v>4852695.3499999996</v>
      </c>
      <c r="DO331" s="174">
        <v>4885993.83</v>
      </c>
      <c r="DP331" s="174">
        <v>4602598.3100000005</v>
      </c>
      <c r="DQ331" s="174">
        <v>4611280.21</v>
      </c>
      <c r="DR331" s="174">
        <v>4792065.1100000003</v>
      </c>
      <c r="DS331" s="174">
        <v>4904172.57</v>
      </c>
      <c r="DT331" s="174">
        <v>5083958.26</v>
      </c>
      <c r="DU331" s="174">
        <v>4594205.1599999992</v>
      </c>
      <c r="DV331" s="174">
        <v>4830617.99</v>
      </c>
      <c r="DW331" s="174">
        <v>3942895.8499999996</v>
      </c>
      <c r="DX331" s="174">
        <v>4579261.7</v>
      </c>
      <c r="DY331" s="174">
        <v>4729419.13</v>
      </c>
      <c r="DZ331" s="174">
        <v>4984472.0999999996</v>
      </c>
      <c r="EA331" s="174">
        <v>4981359.3199999994</v>
      </c>
      <c r="EB331" s="174">
        <v>4733020.84</v>
      </c>
      <c r="EC331" s="174">
        <v>4061425.7</v>
      </c>
      <c r="ED331" s="174">
        <v>4513102.4499999993</v>
      </c>
      <c r="EE331" s="174">
        <v>5016193.0299999993</v>
      </c>
      <c r="EF331" s="174">
        <v>5220829.07</v>
      </c>
      <c r="EG331" s="174">
        <v>4888100.12</v>
      </c>
      <c r="EH331" s="174">
        <v>4167004.7399999998</v>
      </c>
      <c r="EI331" s="174">
        <v>3751882.51</v>
      </c>
      <c r="EJ331" s="174">
        <v>4785726.2300000004</v>
      </c>
      <c r="EK331" s="174">
        <v>4878933.84</v>
      </c>
      <c r="EL331" s="174">
        <v>5127687.1199999992</v>
      </c>
      <c r="EM331" s="174">
        <v>5118941.05</v>
      </c>
      <c r="EN331" s="174">
        <v>4883409.75</v>
      </c>
      <c r="EO331" s="174">
        <v>4828004.17</v>
      </c>
      <c r="EP331" s="174">
        <v>4999052.9700000007</v>
      </c>
      <c r="EQ331" s="174">
        <v>5174337.8899999997</v>
      </c>
      <c r="ER331" s="174">
        <v>5332839.07</v>
      </c>
      <c r="ES331" s="174">
        <v>4822690.5199999996</v>
      </c>
      <c r="ET331" s="174">
        <v>4950263.49</v>
      </c>
      <c r="EU331" s="174">
        <v>4215631.46</v>
      </c>
      <c r="EV331" s="174">
        <v>4958788.1400000006</v>
      </c>
      <c r="EW331" s="174">
        <v>4977973.43</v>
      </c>
      <c r="EX331" s="174">
        <v>5220468.2300000004</v>
      </c>
      <c r="EY331" s="174">
        <v>5244650.68</v>
      </c>
      <c r="EZ331" s="174">
        <v>4964929.42</v>
      </c>
      <c r="FA331" s="174">
        <v>4141311.3599999994</v>
      </c>
      <c r="FB331" s="174">
        <v>4326427.58</v>
      </c>
      <c r="FC331" s="174">
        <v>5262001.1099999994</v>
      </c>
      <c r="FD331" s="174">
        <v>5382214.0600000005</v>
      </c>
      <c r="FE331" s="174">
        <v>4877334.09</v>
      </c>
      <c r="FF331" s="174">
        <v>4719822.07</v>
      </c>
      <c r="FG331" s="174">
        <v>4192675.7199999997</v>
      </c>
      <c r="FH331" s="174">
        <v>4749520.7699999996</v>
      </c>
      <c r="FI331" s="174">
        <v>5055098.32</v>
      </c>
      <c r="FJ331" s="174">
        <v>5331047.3599999994</v>
      </c>
      <c r="FK331" s="174">
        <v>5349624.8100000005</v>
      </c>
      <c r="FL331" s="174">
        <v>5049127.95</v>
      </c>
      <c r="FM331" s="174">
        <v>5035615.04</v>
      </c>
      <c r="FN331" s="174">
        <v>5176719.18</v>
      </c>
      <c r="FO331" s="174">
        <v>5357075.6099999994</v>
      </c>
      <c r="FP331" s="174">
        <v>5504505</v>
      </c>
      <c r="FQ331" s="174">
        <v>4992295.76</v>
      </c>
      <c r="FR331" s="174">
        <v>4438888.5199999996</v>
      </c>
      <c r="FS331" s="174">
        <v>4907042.6399999997</v>
      </c>
      <c r="FT331" s="174">
        <v>4718810.5199999996</v>
      </c>
      <c r="FU331" s="174">
        <v>5167573.75</v>
      </c>
      <c r="FV331" s="174">
        <v>5468924.4400000004</v>
      </c>
      <c r="FW331" s="174">
        <v>5432920.54</v>
      </c>
      <c r="FX331" s="174">
        <v>4957426.1400000006</v>
      </c>
      <c r="FY331" s="174">
        <v>4350863.0500000007</v>
      </c>
      <c r="FZ331" s="174">
        <v>4702436.17</v>
      </c>
      <c r="GA331" s="174">
        <v>5506921.8200000003</v>
      </c>
    </row>
    <row r="332" spans="2:183">
      <c r="B332" s="171" t="s">
        <v>54</v>
      </c>
      <c r="C332" s="172" t="s">
        <v>39</v>
      </c>
      <c r="D332" s="81">
        <v>2.7934316423079357</v>
      </c>
      <c r="E332" s="82">
        <v>2.7991462065023316</v>
      </c>
      <c r="F332" s="82">
        <v>2.7940701075291936</v>
      </c>
      <c r="G332" s="82">
        <v>2.6964391338815816</v>
      </c>
      <c r="H332" s="82">
        <v>2.8402311781701868</v>
      </c>
      <c r="I332" s="82">
        <v>2.8087455005351698</v>
      </c>
      <c r="J332" s="82">
        <v>2.7672982235100201</v>
      </c>
      <c r="K332" s="82">
        <v>2.8080771566296105</v>
      </c>
      <c r="L332" s="82">
        <v>2.8003042058156149</v>
      </c>
      <c r="M332" s="82">
        <v>2.8312899657616541</v>
      </c>
      <c r="N332" s="82">
        <v>2.8069893199218692</v>
      </c>
      <c r="O332" s="82">
        <v>2.8003493270834374</v>
      </c>
      <c r="P332" s="82">
        <v>2.9965361131467869</v>
      </c>
      <c r="Q332" s="82">
        <v>3.0020891721841365</v>
      </c>
      <c r="R332" s="82">
        <v>2.938017855823523</v>
      </c>
      <c r="S332" s="82">
        <v>3.0904425094281822</v>
      </c>
      <c r="T332" s="82">
        <v>3.0633845632714856</v>
      </c>
      <c r="U332" s="82">
        <v>3.0131719896722595</v>
      </c>
      <c r="V332" s="82">
        <v>3.0185349641144699</v>
      </c>
      <c r="W332" s="82">
        <v>3.0187988339438743</v>
      </c>
      <c r="X332" s="82">
        <v>3.0083158496370723</v>
      </c>
      <c r="Y332" s="82">
        <v>3.0262480016878976</v>
      </c>
      <c r="Z332" s="82">
        <v>2.9955550455282327</v>
      </c>
      <c r="AA332" s="82">
        <v>3.0141332877804534</v>
      </c>
      <c r="AB332" s="82">
        <v>3.2245953139790156</v>
      </c>
      <c r="AC332" s="82">
        <v>3.2246727337758645</v>
      </c>
      <c r="AD332" s="82">
        <v>3.2411099671965786</v>
      </c>
      <c r="AE332" s="82">
        <v>3.4410151764881212</v>
      </c>
      <c r="AF332" s="82">
        <v>3.6312519227243993</v>
      </c>
      <c r="AG332" s="82">
        <v>3.593822489720973</v>
      </c>
      <c r="AH332" s="82">
        <v>3.5952843125355232</v>
      </c>
      <c r="AI332" s="82">
        <v>3.5991218596983776</v>
      </c>
      <c r="AJ332" s="82">
        <v>3.5869410213039536</v>
      </c>
      <c r="AK332" s="82">
        <v>3.7016322982480356</v>
      </c>
      <c r="AL332" s="82">
        <v>3.5786475235174149</v>
      </c>
      <c r="AM332" s="82">
        <v>3.5892679510746381</v>
      </c>
      <c r="AN332" s="82">
        <v>3.7610097960073952</v>
      </c>
      <c r="AO332" s="82">
        <v>3.7692592639566844</v>
      </c>
      <c r="AP332" s="82">
        <v>3.5625986581131923</v>
      </c>
      <c r="AQ332" s="82">
        <v>3.4719480068562341</v>
      </c>
      <c r="AR332" s="82">
        <v>3.8697502671561632</v>
      </c>
      <c r="AS332" s="82">
        <v>3.783266327518052</v>
      </c>
      <c r="AT332" s="82">
        <v>3.7917657655468178</v>
      </c>
      <c r="AU332" s="82">
        <v>3.7887732158075371</v>
      </c>
      <c r="AV332" s="82">
        <v>3.7820916703683327</v>
      </c>
      <c r="AW332" s="82">
        <v>3.815816081867192</v>
      </c>
      <c r="AX332" s="82">
        <v>3.7616865160734334</v>
      </c>
      <c r="AY332" s="82">
        <v>3.7824697662121345</v>
      </c>
      <c r="AZ332" s="82">
        <v>3.8610594090903554</v>
      </c>
      <c r="BA332" s="82">
        <v>3.8627777639712497</v>
      </c>
      <c r="BB332" s="82">
        <v>3.7877425284407904</v>
      </c>
      <c r="BC332" s="82">
        <v>3.7624580251321245</v>
      </c>
      <c r="BD332" s="82">
        <v>4.0572425997537351</v>
      </c>
      <c r="BE332" s="82">
        <v>3.9102415037352256</v>
      </c>
      <c r="BF332" s="82">
        <v>3.9148037912486737</v>
      </c>
      <c r="BG332" s="82">
        <v>3.9109406646847242</v>
      </c>
      <c r="BH332" s="82">
        <v>3.920516863076843</v>
      </c>
      <c r="BI332" s="82">
        <v>4.1578137185363735</v>
      </c>
      <c r="BJ332" s="82">
        <v>4.0095901167102577</v>
      </c>
      <c r="BK332" s="82">
        <v>3.9039171024038</v>
      </c>
      <c r="BL332" s="82">
        <v>3.9539915002968837</v>
      </c>
      <c r="BM332" s="82">
        <v>3.9571074507811357</v>
      </c>
      <c r="BN332" s="82">
        <v>3.8646267071254989</v>
      </c>
      <c r="BO332" s="82">
        <v>3.8358942689730307</v>
      </c>
      <c r="BP332" s="82">
        <v>3.895837211207386</v>
      </c>
      <c r="BQ332" s="82">
        <v>3.9989078183007543</v>
      </c>
      <c r="BR332" s="82">
        <v>3.9974697028469284</v>
      </c>
      <c r="BS332" s="82">
        <v>3.9962921128755911</v>
      </c>
      <c r="BT332" s="82">
        <v>4.0860785970821487</v>
      </c>
      <c r="BU332" s="82">
        <v>4.1776804171916275</v>
      </c>
      <c r="BV332" s="82">
        <v>4.011700155983311</v>
      </c>
      <c r="BW332" s="82">
        <v>3.9736501078779498</v>
      </c>
      <c r="BX332" s="82">
        <v>4.0613939008262214</v>
      </c>
      <c r="BY332" s="82">
        <v>4.0083716501688276</v>
      </c>
      <c r="BZ332" s="82">
        <v>3.7807951169976457</v>
      </c>
      <c r="CA332" s="82">
        <v>4.0311854563289389</v>
      </c>
      <c r="CB332" s="82">
        <v>4.1659443882136413</v>
      </c>
      <c r="CC332" s="82">
        <v>4.0943758504484977</v>
      </c>
      <c r="CD332" s="82">
        <v>4.049202280086063</v>
      </c>
      <c r="CE332" s="82">
        <v>4.0557975020994359</v>
      </c>
      <c r="CF332" s="82">
        <v>4.0828972779531529</v>
      </c>
      <c r="CG332" s="82">
        <v>4.280039631153806</v>
      </c>
      <c r="CH332" s="82">
        <v>4.0764533922097606</v>
      </c>
      <c r="CI332" s="82">
        <v>4.0830630331654767</v>
      </c>
      <c r="CJ332" s="82">
        <v>4.1708640944048936</v>
      </c>
      <c r="CK332" s="82">
        <v>4.1641847219833226</v>
      </c>
      <c r="CL332" s="82">
        <v>4.1427801179912587</v>
      </c>
      <c r="CM332" s="82">
        <v>3.9904852371223658</v>
      </c>
      <c r="CN332" s="82">
        <v>4.2849757493701608</v>
      </c>
      <c r="CO332" s="82">
        <v>4.1556306884882712</v>
      </c>
      <c r="CP332" s="82">
        <v>4.1186093935362509</v>
      </c>
      <c r="CQ332" s="82">
        <v>4.1326654601061374</v>
      </c>
      <c r="CR332" s="82">
        <v>4.1464084605193081</v>
      </c>
      <c r="CS332" s="82">
        <v>4.2185738368094592</v>
      </c>
      <c r="CT332" s="82">
        <v>4.1645714523881825</v>
      </c>
      <c r="CU332" s="82">
        <v>4.1610155373251274</v>
      </c>
      <c r="CV332" s="82">
        <v>4.2393161037019276</v>
      </c>
      <c r="CW332" s="82">
        <v>4.1564125665760328</v>
      </c>
      <c r="CX332" s="82">
        <v>3.9914866077331665</v>
      </c>
      <c r="CY332" s="82">
        <v>4.0132055359384307</v>
      </c>
      <c r="CZ332" s="82">
        <v>4.4071863226335717</v>
      </c>
      <c r="DA332" s="82">
        <v>4.2521770181180294</v>
      </c>
      <c r="DB332" s="82">
        <v>4.2067410586247131</v>
      </c>
      <c r="DC332" s="82">
        <v>4.2025981409505135</v>
      </c>
      <c r="DD332" s="82">
        <v>4.2563526877122548</v>
      </c>
      <c r="DE332" s="82">
        <v>4.4898901503874269</v>
      </c>
      <c r="DF332" s="82">
        <v>4.2741789869690487</v>
      </c>
      <c r="DG332" s="82">
        <v>4.2748584490640331</v>
      </c>
      <c r="DH332" s="82">
        <v>4.364824000494087</v>
      </c>
      <c r="DI332" s="82">
        <v>4.3598192833413005</v>
      </c>
      <c r="DJ332" s="82">
        <v>4.3684288700902547</v>
      </c>
      <c r="DK332" s="82">
        <v>4.1681469291259967</v>
      </c>
      <c r="DL332" s="82">
        <v>4.462199914607325</v>
      </c>
      <c r="DM332" s="82">
        <v>4.3693946913981305</v>
      </c>
      <c r="DN332" s="82">
        <v>4.3301293629059838</v>
      </c>
      <c r="DO332" s="82">
        <v>4.3283163659898891</v>
      </c>
      <c r="DP332" s="82">
        <v>4.3801139271609992</v>
      </c>
      <c r="DQ332" s="82">
        <v>4.4365732781927045</v>
      </c>
      <c r="DR332" s="82">
        <v>4.388269697266618</v>
      </c>
      <c r="DS332" s="82">
        <v>4.3920011952557525</v>
      </c>
      <c r="DT332" s="82">
        <v>4.4830122202502229</v>
      </c>
      <c r="DU332" s="82">
        <v>4.4852967720192449</v>
      </c>
      <c r="DV332" s="82">
        <v>4.4220610702613046</v>
      </c>
      <c r="DW332" s="82">
        <v>4.3894133081888151</v>
      </c>
      <c r="DX332" s="82">
        <v>4.6862795479954338</v>
      </c>
      <c r="DY332" s="82">
        <v>4.5070142042703916</v>
      </c>
      <c r="DZ332" s="82">
        <v>4.4520489802620515</v>
      </c>
      <c r="EA332" s="82">
        <v>4.477902435351047</v>
      </c>
      <c r="EB332" s="82">
        <v>4.5053964950397063</v>
      </c>
      <c r="EC332" s="82">
        <v>4.7187285970838335</v>
      </c>
      <c r="ED332" s="82">
        <v>4.5863967390067177</v>
      </c>
      <c r="EE332" s="82">
        <v>4.5257084678403894</v>
      </c>
      <c r="EF332" s="82">
        <v>4.6100256568115316</v>
      </c>
      <c r="EG332" s="82">
        <v>4.6076369452520636</v>
      </c>
      <c r="EH332" s="82">
        <v>4.2975053221402506</v>
      </c>
      <c r="EI332" s="82">
        <v>4.2933543990449321</v>
      </c>
      <c r="EJ332" s="82">
        <v>4.7872599723499416</v>
      </c>
      <c r="EK332" s="82">
        <v>4.6262700985667751</v>
      </c>
      <c r="EL332" s="82">
        <v>4.6116251450281815</v>
      </c>
      <c r="EM332" s="82">
        <v>4.6218324226334575</v>
      </c>
      <c r="EN332" s="82">
        <v>4.6196327396466597</v>
      </c>
      <c r="EO332" s="82">
        <v>4.6930206930150842</v>
      </c>
      <c r="EP332" s="82">
        <v>4.6415298502265969</v>
      </c>
      <c r="EQ332" s="82">
        <v>4.6464318196326611</v>
      </c>
      <c r="ER332" s="82">
        <v>4.7397774078966934</v>
      </c>
      <c r="ES332" s="82">
        <v>4.7392223874674455</v>
      </c>
      <c r="ET332" s="82">
        <v>4.6376398622508779</v>
      </c>
      <c r="EU332" s="82">
        <v>4.5935216529493674</v>
      </c>
      <c r="EV332" s="82">
        <v>4.8864257933895638</v>
      </c>
      <c r="EW332" s="82">
        <v>4.7593474278395949</v>
      </c>
      <c r="EX332" s="82">
        <v>4.7426525753232607</v>
      </c>
      <c r="EY332" s="82">
        <v>4.7453479666992084</v>
      </c>
      <c r="EZ332" s="82">
        <v>4.7490766668931714</v>
      </c>
      <c r="FA332" s="82">
        <v>5.0338808558680102</v>
      </c>
      <c r="FB332" s="82">
        <v>4.9563317467612897</v>
      </c>
      <c r="FC332" s="82">
        <v>4.7804024743728633</v>
      </c>
      <c r="FD332" s="82">
        <v>4.869981691153412</v>
      </c>
      <c r="FE332" s="82">
        <v>4.8687835323604682</v>
      </c>
      <c r="FF332" s="82">
        <v>4.6799322927085152</v>
      </c>
      <c r="FG332" s="82">
        <v>4.9529108900879066</v>
      </c>
      <c r="FH332" s="82">
        <v>4.8039757082030059</v>
      </c>
      <c r="FI332" s="82">
        <v>4.9046076917966053</v>
      </c>
      <c r="FJ332" s="82">
        <v>4.8752209753609099</v>
      </c>
      <c r="FK332" s="82">
        <v>4.880298329932363</v>
      </c>
      <c r="FL332" s="82">
        <v>4.8919752033814525</v>
      </c>
      <c r="FM332" s="82">
        <v>4.9569638854227733</v>
      </c>
      <c r="FN332" s="82">
        <v>4.9079643526503665</v>
      </c>
      <c r="FO332" s="82">
        <v>4.9156384475900632</v>
      </c>
      <c r="FP332" s="82">
        <v>5.0118110008955785</v>
      </c>
      <c r="FQ332" s="82">
        <v>5.0055855897407611</v>
      </c>
      <c r="FR332" s="82">
        <v>5.2352865999244225</v>
      </c>
      <c r="FS332" s="82">
        <v>5.2983124152406944</v>
      </c>
      <c r="FT332" s="82">
        <v>5.111252596591334</v>
      </c>
      <c r="FU332" s="82">
        <v>5.0386056010358855</v>
      </c>
      <c r="FV332" s="82">
        <v>5.0182982676005938</v>
      </c>
      <c r="FW332" s="82">
        <v>5.0174998046951425</v>
      </c>
      <c r="FX332" s="82">
        <v>4.9735553800976575</v>
      </c>
      <c r="FY332" s="82">
        <v>4.6969299862603728</v>
      </c>
      <c r="FZ332" s="82">
        <v>4.8617280144428108</v>
      </c>
      <c r="GA332" s="82">
        <v>5.0512838437038488</v>
      </c>
    </row>
    <row r="333" spans="2:183">
      <c r="B333" s="96" t="s">
        <v>54</v>
      </c>
      <c r="C333" s="166" t="s">
        <v>40</v>
      </c>
      <c r="D333" s="175">
        <v>17.950000000000003</v>
      </c>
      <c r="E333" s="176">
        <v>16.619999999999997</v>
      </c>
      <c r="F333" s="176">
        <v>15.73</v>
      </c>
      <c r="G333" s="176">
        <v>14</v>
      </c>
      <c r="H333" s="176">
        <v>15.290000000000001</v>
      </c>
      <c r="I333" s="176">
        <v>13.760000000000002</v>
      </c>
      <c r="J333" s="176">
        <v>39.51</v>
      </c>
      <c r="K333" s="176">
        <v>20.090000000000003</v>
      </c>
      <c r="L333" s="176">
        <v>15.580000000000002</v>
      </c>
      <c r="M333" s="176">
        <v>16.350000000000001</v>
      </c>
      <c r="N333" s="176">
        <v>17.419999999999998</v>
      </c>
      <c r="O333" s="176">
        <v>20.63</v>
      </c>
      <c r="P333" s="176">
        <v>16.82</v>
      </c>
      <c r="Q333" s="176">
        <v>15.260000000000002</v>
      </c>
      <c r="R333" s="176">
        <v>15.57</v>
      </c>
      <c r="S333" s="176">
        <v>11.939999999999998</v>
      </c>
      <c r="T333" s="176">
        <v>15.229999999999999</v>
      </c>
      <c r="U333" s="176">
        <v>17.07</v>
      </c>
      <c r="V333" s="176">
        <v>14.56</v>
      </c>
      <c r="W333" s="176">
        <v>13.64</v>
      </c>
      <c r="X333" s="176">
        <v>16.010000000000002</v>
      </c>
      <c r="Y333" s="176">
        <v>18.350000000000001</v>
      </c>
      <c r="Z333" s="176">
        <v>14.39</v>
      </c>
      <c r="AA333" s="176">
        <v>17.449999999999996</v>
      </c>
      <c r="AB333" s="176">
        <v>18.07</v>
      </c>
      <c r="AC333" s="176">
        <v>16.170000000000002</v>
      </c>
      <c r="AD333" s="176">
        <v>17.689999999999998</v>
      </c>
      <c r="AE333" s="176">
        <v>14.27</v>
      </c>
      <c r="AF333" s="176">
        <v>15.069999999999999</v>
      </c>
      <c r="AG333" s="176">
        <v>15.47</v>
      </c>
      <c r="AH333" s="176">
        <v>20.23</v>
      </c>
      <c r="AI333" s="176">
        <v>17.150000000000002</v>
      </c>
      <c r="AJ333" s="176">
        <v>15.65</v>
      </c>
      <c r="AK333" s="176">
        <v>17.11</v>
      </c>
      <c r="AL333" s="176">
        <v>17.350000000000001</v>
      </c>
      <c r="AM333" s="176">
        <v>19.829999999999998</v>
      </c>
      <c r="AN333" s="176">
        <v>16.39</v>
      </c>
      <c r="AO333" s="176">
        <v>17.43</v>
      </c>
      <c r="AP333" s="176">
        <v>13.76</v>
      </c>
      <c r="AQ333" s="176">
        <v>15.59</v>
      </c>
      <c r="AR333" s="176">
        <v>14.49</v>
      </c>
      <c r="AS333" s="176">
        <v>15.580000000000002</v>
      </c>
      <c r="AT333" s="176">
        <v>16.39</v>
      </c>
      <c r="AU333" s="176">
        <v>14.61</v>
      </c>
      <c r="AV333" s="176">
        <v>15.760000000000002</v>
      </c>
      <c r="AW333" s="176">
        <v>18.329999999999998</v>
      </c>
      <c r="AX333" s="176">
        <v>14.84</v>
      </c>
      <c r="AY333" s="176">
        <v>18.940000000000001</v>
      </c>
      <c r="AZ333" s="176">
        <v>17.699999999999996</v>
      </c>
      <c r="BA333" s="176">
        <v>13.82</v>
      </c>
      <c r="BB333" s="176">
        <v>16.520000000000003</v>
      </c>
      <c r="BC333" s="176">
        <v>14.25</v>
      </c>
      <c r="BD333" s="176">
        <v>14.790000000000001</v>
      </c>
      <c r="BE333" s="176">
        <v>17.490000000000002</v>
      </c>
      <c r="BF333" s="176">
        <v>15.450000000000001</v>
      </c>
      <c r="BG333" s="176">
        <v>15.700000000000001</v>
      </c>
      <c r="BH333" s="176">
        <v>17.520000000000003</v>
      </c>
      <c r="BI333" s="176">
        <v>15.879999999999999</v>
      </c>
      <c r="BJ333" s="176">
        <v>16.98</v>
      </c>
      <c r="BK333" s="176">
        <v>17.45</v>
      </c>
      <c r="BL333" s="176">
        <v>21.28</v>
      </c>
      <c r="BM333" s="176">
        <v>12.75</v>
      </c>
      <c r="BN333" s="176">
        <v>17.600000000000001</v>
      </c>
      <c r="BO333" s="176">
        <v>15.730000000000002</v>
      </c>
      <c r="BP333" s="176">
        <v>14.36</v>
      </c>
      <c r="BQ333" s="176">
        <v>16.64</v>
      </c>
      <c r="BR333" s="176">
        <v>14.9</v>
      </c>
      <c r="BS333" s="176">
        <v>13.64</v>
      </c>
      <c r="BT333" s="176">
        <v>15.27</v>
      </c>
      <c r="BU333" s="176">
        <v>15.14</v>
      </c>
      <c r="BV333" s="176">
        <v>16.48</v>
      </c>
      <c r="BW333" s="176">
        <v>19.040000000000003</v>
      </c>
      <c r="BX333" s="176">
        <v>16.170000000000002</v>
      </c>
      <c r="BY333" s="176">
        <v>15.8</v>
      </c>
      <c r="BZ333" s="176">
        <v>17.87</v>
      </c>
      <c r="CA333" s="176">
        <v>15.93</v>
      </c>
      <c r="CB333" s="176">
        <v>17.399999999999999</v>
      </c>
      <c r="CC333" s="176">
        <v>15.25</v>
      </c>
      <c r="CD333" s="176">
        <v>45.269999999999996</v>
      </c>
      <c r="CE333" s="176">
        <v>42.68</v>
      </c>
      <c r="CF333" s="176">
        <v>19.32</v>
      </c>
      <c r="CG333" s="176">
        <v>18.580000000000002</v>
      </c>
      <c r="CH333" s="176">
        <v>18.29</v>
      </c>
      <c r="CI333" s="176">
        <v>18.870000000000005</v>
      </c>
      <c r="CJ333" s="176">
        <v>34.950000000000003</v>
      </c>
      <c r="CK333" s="176">
        <v>34.550000000000004</v>
      </c>
      <c r="CL333" s="176">
        <v>15.4</v>
      </c>
      <c r="CM333" s="176">
        <v>13.850000000000001</v>
      </c>
      <c r="CN333" s="176">
        <v>14.63</v>
      </c>
      <c r="CO333" s="176">
        <v>36.1</v>
      </c>
      <c r="CP333" s="176">
        <v>46.4</v>
      </c>
      <c r="CQ333" s="176">
        <v>45.57</v>
      </c>
      <c r="CR333" s="176">
        <v>34.72</v>
      </c>
      <c r="CS333" s="176">
        <v>34.589999999999996</v>
      </c>
      <c r="CT333" s="176">
        <v>36.68</v>
      </c>
      <c r="CU333" s="176">
        <v>54.959999999999994</v>
      </c>
      <c r="CV333" s="176">
        <v>48.21</v>
      </c>
      <c r="CW333" s="176">
        <v>54.17</v>
      </c>
      <c r="CX333" s="176">
        <v>58.459999999999994</v>
      </c>
      <c r="CY333" s="176">
        <v>42.53</v>
      </c>
      <c r="CZ333" s="176">
        <v>36.18</v>
      </c>
      <c r="DA333" s="176">
        <v>36.020000000000003</v>
      </c>
      <c r="DB333" s="176">
        <v>46.019999999999996</v>
      </c>
      <c r="DC333" s="176">
        <v>44.749999999999993</v>
      </c>
      <c r="DD333" s="176">
        <v>34.949999999999996</v>
      </c>
      <c r="DE333" s="176">
        <v>34.64</v>
      </c>
      <c r="DF333" s="176">
        <v>33.919999999999995</v>
      </c>
      <c r="DG333" s="176">
        <v>46.230000000000004</v>
      </c>
      <c r="DH333" s="176">
        <v>53.409999999999989</v>
      </c>
      <c r="DI333" s="176">
        <v>50.29</v>
      </c>
      <c r="DJ333" s="176">
        <v>54.660000000000004</v>
      </c>
      <c r="DK333" s="176">
        <v>39.790000000000006</v>
      </c>
      <c r="DL333" s="176">
        <v>32.659999999999997</v>
      </c>
      <c r="DM333" s="176">
        <v>37.25</v>
      </c>
      <c r="DN333" s="176">
        <v>40.800000000000004</v>
      </c>
      <c r="DO333" s="176">
        <v>41.900000000000006</v>
      </c>
      <c r="DP333" s="176">
        <v>34.090000000000003</v>
      </c>
      <c r="DQ333" s="176">
        <v>34.17</v>
      </c>
      <c r="DR333" s="176">
        <v>35.690000000000005</v>
      </c>
      <c r="DS333" s="176">
        <v>45.849999999999994</v>
      </c>
      <c r="DT333" s="176">
        <v>56.59</v>
      </c>
      <c r="DU333" s="176">
        <v>52.05</v>
      </c>
      <c r="DV333" s="176">
        <v>59.42</v>
      </c>
      <c r="DW333" s="176">
        <v>36.22</v>
      </c>
      <c r="DX333" s="176">
        <v>30.040000000000006</v>
      </c>
      <c r="DY333" s="176">
        <v>36.26</v>
      </c>
      <c r="DZ333" s="176">
        <v>40.010000000000005</v>
      </c>
      <c r="EA333" s="176">
        <v>43.68</v>
      </c>
      <c r="EB333" s="176">
        <v>35.32</v>
      </c>
      <c r="EC333" s="176">
        <v>34.6</v>
      </c>
      <c r="ED333" s="176">
        <v>34.96</v>
      </c>
      <c r="EE333" s="176">
        <v>37.330000000000005</v>
      </c>
      <c r="EF333" s="176">
        <v>53.56</v>
      </c>
      <c r="EG333" s="176">
        <v>53.15</v>
      </c>
      <c r="EH333" s="176">
        <v>51.1</v>
      </c>
      <c r="EI333" s="176">
        <v>30.279999999999994</v>
      </c>
      <c r="EJ333" s="176">
        <v>23.950000000000003</v>
      </c>
      <c r="EK333" s="176">
        <v>36.229999999999997</v>
      </c>
      <c r="EL333" s="176">
        <v>41.2</v>
      </c>
      <c r="EM333" s="176">
        <v>38.049999999999997</v>
      </c>
      <c r="EN333" s="176">
        <v>34.869999999999997</v>
      </c>
      <c r="EO333" s="176">
        <v>23.979999999999997</v>
      </c>
      <c r="EP333" s="176">
        <v>25.060000000000002</v>
      </c>
      <c r="EQ333" s="176">
        <v>39.410000000000004</v>
      </c>
      <c r="ER333" s="176">
        <v>57.410000000000004</v>
      </c>
      <c r="ES333" s="176">
        <v>51.05</v>
      </c>
      <c r="ET333" s="176">
        <v>56.809999999999995</v>
      </c>
      <c r="EU333" s="176">
        <v>30.85</v>
      </c>
      <c r="EV333" s="176">
        <v>27.5</v>
      </c>
      <c r="EW333" s="176">
        <v>34.61</v>
      </c>
      <c r="EX333" s="176">
        <v>43.660000000000004</v>
      </c>
      <c r="EY333" s="176">
        <v>36.54</v>
      </c>
      <c r="EZ333" s="176">
        <v>37.480000000000004</v>
      </c>
      <c r="FA333" s="176">
        <v>21.549999999999997</v>
      </c>
      <c r="FB333" s="176">
        <v>22.090000000000003</v>
      </c>
      <c r="FC333" s="176">
        <v>40.769999999999996</v>
      </c>
      <c r="FD333" s="176">
        <v>57.600000000000009</v>
      </c>
      <c r="FE333" s="176">
        <v>50.480000000000004</v>
      </c>
      <c r="FF333" s="176">
        <v>57.16</v>
      </c>
      <c r="FG333" s="176">
        <v>28.020000000000003</v>
      </c>
      <c r="FH333" s="176">
        <v>25.14</v>
      </c>
      <c r="FI333" s="176">
        <v>35.869999999999997</v>
      </c>
      <c r="FJ333" s="176">
        <v>39.53</v>
      </c>
      <c r="FK333" s="176">
        <v>37.24</v>
      </c>
      <c r="FL333" s="176">
        <v>35.26</v>
      </c>
      <c r="FM333" s="176">
        <v>24.98</v>
      </c>
      <c r="FN333" s="176">
        <v>24.85</v>
      </c>
      <c r="FO333" s="176">
        <v>37.72</v>
      </c>
      <c r="FP333" s="176">
        <v>51.499999999999993</v>
      </c>
      <c r="FQ333" s="176">
        <v>54.379999999999995</v>
      </c>
      <c r="FR333" s="176">
        <v>57.07</v>
      </c>
      <c r="FS333" s="176">
        <v>27.82</v>
      </c>
      <c r="FT333" s="176">
        <v>20.239999999999995</v>
      </c>
      <c r="FU333" s="176">
        <v>38.61</v>
      </c>
      <c r="FV333" s="176">
        <v>36.589999999999996</v>
      </c>
      <c r="FW333" s="176">
        <v>37.69</v>
      </c>
      <c r="FX333" s="176">
        <v>35.79</v>
      </c>
      <c r="FY333" s="176">
        <v>33.83</v>
      </c>
      <c r="FZ333" s="176">
        <v>36.71</v>
      </c>
      <c r="GA333" s="176">
        <v>37.650000000000006</v>
      </c>
    </row>
    <row r="334" spans="2:183">
      <c r="B334" s="96" t="s">
        <v>54</v>
      </c>
      <c r="C334" s="166" t="s">
        <v>41</v>
      </c>
      <c r="D334" s="175">
        <v>560.1</v>
      </c>
      <c r="E334" s="176">
        <v>506.1</v>
      </c>
      <c r="F334" s="176">
        <v>555.70000000000005</v>
      </c>
      <c r="G334" s="176">
        <v>467</v>
      </c>
      <c r="H334" s="176">
        <v>469.1</v>
      </c>
      <c r="I334" s="176">
        <v>542.20000000000005</v>
      </c>
      <c r="J334" s="176">
        <v>599.1</v>
      </c>
      <c r="K334" s="176">
        <v>560.1</v>
      </c>
      <c r="L334" s="176">
        <v>542.20000000000005</v>
      </c>
      <c r="M334" s="176">
        <v>497.9</v>
      </c>
      <c r="N334" s="176">
        <v>507.6</v>
      </c>
      <c r="O334" s="176">
        <v>560.1</v>
      </c>
      <c r="P334" s="176">
        <v>560.1</v>
      </c>
      <c r="Q334" s="176">
        <v>506.1</v>
      </c>
      <c r="R334" s="176">
        <v>520.70000000000005</v>
      </c>
      <c r="S334" s="176">
        <v>457.4</v>
      </c>
      <c r="T334" s="176">
        <v>469.2</v>
      </c>
      <c r="U334" s="176">
        <v>542.20000000000005</v>
      </c>
      <c r="V334" s="176">
        <v>560.1</v>
      </c>
      <c r="W334" s="176">
        <v>560.1</v>
      </c>
      <c r="X334" s="176">
        <v>542.20000000000005</v>
      </c>
      <c r="Y334" s="176">
        <v>543.9</v>
      </c>
      <c r="Z334" s="176">
        <v>542.20000000000005</v>
      </c>
      <c r="AA334" s="176">
        <v>560.1</v>
      </c>
      <c r="AB334" s="176">
        <v>560.1</v>
      </c>
      <c r="AC334" s="176">
        <v>506.1</v>
      </c>
      <c r="AD334" s="176">
        <v>560.1</v>
      </c>
      <c r="AE334" s="176">
        <v>495.8</v>
      </c>
      <c r="AF334" s="176">
        <v>455.6</v>
      </c>
      <c r="AG334" s="176">
        <v>542.20000000000005</v>
      </c>
      <c r="AH334" s="176">
        <v>560.1</v>
      </c>
      <c r="AI334" s="176">
        <v>560.1</v>
      </c>
      <c r="AJ334" s="176">
        <v>542.20000000000005</v>
      </c>
      <c r="AK334" s="176">
        <v>511.7</v>
      </c>
      <c r="AL334" s="176">
        <v>542.20000000000005</v>
      </c>
      <c r="AM334" s="176">
        <v>560.1</v>
      </c>
      <c r="AN334" s="176">
        <v>560.1</v>
      </c>
      <c r="AO334" s="176">
        <v>524.29999999999995</v>
      </c>
      <c r="AP334" s="176">
        <v>497.4</v>
      </c>
      <c r="AQ334" s="176">
        <v>443.8</v>
      </c>
      <c r="AR334" s="176">
        <v>484.3</v>
      </c>
      <c r="AS334" s="176">
        <v>542.20000000000005</v>
      </c>
      <c r="AT334" s="176">
        <v>560.1</v>
      </c>
      <c r="AU334" s="176">
        <v>560.1</v>
      </c>
      <c r="AV334" s="176">
        <v>542.20000000000005</v>
      </c>
      <c r="AW334" s="176">
        <v>543.9</v>
      </c>
      <c r="AX334" s="176">
        <v>542.20000000000005</v>
      </c>
      <c r="AY334" s="176">
        <v>560.1</v>
      </c>
      <c r="AZ334" s="176">
        <v>560.1</v>
      </c>
      <c r="BA334" s="176">
        <v>506.1</v>
      </c>
      <c r="BB334" s="176">
        <v>527.6</v>
      </c>
      <c r="BC334" s="176">
        <v>475.2</v>
      </c>
      <c r="BD334" s="176">
        <v>502.7</v>
      </c>
      <c r="BE334" s="176">
        <v>542.20000000000005</v>
      </c>
      <c r="BF334" s="176">
        <v>560.1</v>
      </c>
      <c r="BG334" s="176">
        <v>560.1</v>
      </c>
      <c r="BH334" s="176">
        <v>539.9</v>
      </c>
      <c r="BI334" s="176">
        <v>488.6</v>
      </c>
      <c r="BJ334" s="176">
        <v>503</v>
      </c>
      <c r="BK334" s="176">
        <v>560.1</v>
      </c>
      <c r="BL334" s="176">
        <v>560.1</v>
      </c>
      <c r="BM334" s="176">
        <v>506.1</v>
      </c>
      <c r="BN334" s="176">
        <v>525.29999999999995</v>
      </c>
      <c r="BO334" s="176">
        <v>474.7</v>
      </c>
      <c r="BP334" s="176">
        <v>504.3</v>
      </c>
      <c r="BQ334" s="176">
        <v>542.20000000000005</v>
      </c>
      <c r="BR334" s="176">
        <v>560.1</v>
      </c>
      <c r="BS334" s="176">
        <v>560.1</v>
      </c>
      <c r="BT334" s="176">
        <v>506.5</v>
      </c>
      <c r="BU334" s="176">
        <v>490.9</v>
      </c>
      <c r="BV334" s="176">
        <v>521.5</v>
      </c>
      <c r="BW334" s="176">
        <v>560.1</v>
      </c>
      <c r="BX334" s="176">
        <v>560.1</v>
      </c>
      <c r="BY334" s="176">
        <v>492.1</v>
      </c>
      <c r="BZ334" s="176">
        <v>488.1</v>
      </c>
      <c r="CA334" s="176">
        <v>422.6</v>
      </c>
      <c r="CB334" s="176">
        <v>469.1</v>
      </c>
      <c r="CC334" s="176">
        <v>542.20000000000005</v>
      </c>
      <c r="CD334" s="176">
        <v>578.4</v>
      </c>
      <c r="CE334" s="176">
        <v>576.29999999999995</v>
      </c>
      <c r="CF334" s="176">
        <v>542.20000000000005</v>
      </c>
      <c r="CG334" s="176">
        <v>497.9</v>
      </c>
      <c r="CH334" s="176">
        <v>539.9</v>
      </c>
      <c r="CI334" s="176">
        <v>560.1</v>
      </c>
      <c r="CJ334" s="176">
        <v>563.9</v>
      </c>
      <c r="CK334" s="176">
        <v>530</v>
      </c>
      <c r="CL334" s="176">
        <v>550.79999999999995</v>
      </c>
      <c r="CM334" s="176">
        <v>458.2</v>
      </c>
      <c r="CN334" s="176">
        <v>502.5</v>
      </c>
      <c r="CO334" s="176">
        <v>559.6</v>
      </c>
      <c r="CP334" s="176">
        <v>596.9</v>
      </c>
      <c r="CQ334" s="176">
        <v>591</v>
      </c>
      <c r="CR334" s="176">
        <v>560.5</v>
      </c>
      <c r="CS334" s="176">
        <v>547.5</v>
      </c>
      <c r="CT334" s="176">
        <v>547.70000000000005</v>
      </c>
      <c r="CU334" s="176">
        <v>575.20000000000005</v>
      </c>
      <c r="CV334" s="176">
        <v>582.1</v>
      </c>
      <c r="CW334" s="176">
        <v>505</v>
      </c>
      <c r="CX334" s="176">
        <v>482.5</v>
      </c>
      <c r="CY334" s="176">
        <v>463</v>
      </c>
      <c r="CZ334" s="176">
        <v>525</v>
      </c>
      <c r="DA334" s="176">
        <v>567</v>
      </c>
      <c r="DB334" s="176">
        <v>618.6</v>
      </c>
      <c r="DC334" s="176">
        <v>621.20000000000005</v>
      </c>
      <c r="DD334" s="176">
        <v>562.70000000000005</v>
      </c>
      <c r="DE334" s="176">
        <v>508.3</v>
      </c>
      <c r="DF334" s="176">
        <v>548.5</v>
      </c>
      <c r="DG334" s="176">
        <v>572.70000000000005</v>
      </c>
      <c r="DH334" s="176">
        <v>577.6</v>
      </c>
      <c r="DI334" s="176">
        <v>524.1</v>
      </c>
      <c r="DJ334" s="176">
        <v>576.20000000000005</v>
      </c>
      <c r="DK334" s="176">
        <v>502.6</v>
      </c>
      <c r="DL334" s="176">
        <v>473.5</v>
      </c>
      <c r="DM334" s="176">
        <v>567.4</v>
      </c>
      <c r="DN334" s="176">
        <v>612.20000000000005</v>
      </c>
      <c r="DO334" s="176">
        <v>613.20000000000005</v>
      </c>
      <c r="DP334" s="176">
        <v>561.5</v>
      </c>
      <c r="DQ334" s="176">
        <v>554.4</v>
      </c>
      <c r="DR334" s="176">
        <v>549.1</v>
      </c>
      <c r="DS334" s="176">
        <v>571.70000000000005</v>
      </c>
      <c r="DT334" s="176">
        <v>577.6</v>
      </c>
      <c r="DU334" s="176">
        <v>520.9</v>
      </c>
      <c r="DV334" s="176">
        <v>560.29999999999995</v>
      </c>
      <c r="DW334" s="176">
        <v>451.3</v>
      </c>
      <c r="DX334" s="176">
        <v>497.9</v>
      </c>
      <c r="DY334" s="176">
        <v>559.70000000000005</v>
      </c>
      <c r="DZ334" s="176">
        <v>610.20000000000005</v>
      </c>
      <c r="EA334" s="176">
        <v>591.5</v>
      </c>
      <c r="EB334" s="176">
        <v>558.6</v>
      </c>
      <c r="EC334" s="176">
        <v>511.6</v>
      </c>
      <c r="ED334" s="176">
        <v>525.4</v>
      </c>
      <c r="EE334" s="176">
        <v>567.79999999999995</v>
      </c>
      <c r="EF334" s="176">
        <v>575.6</v>
      </c>
      <c r="EG334" s="176">
        <v>539.9</v>
      </c>
      <c r="EH334" s="176">
        <v>504.2</v>
      </c>
      <c r="EI334" s="176">
        <v>443.8</v>
      </c>
      <c r="EJ334" s="176">
        <v>510.2</v>
      </c>
      <c r="EK334" s="176">
        <v>560.4</v>
      </c>
      <c r="EL334" s="176">
        <v>587.6</v>
      </c>
      <c r="EM334" s="176">
        <v>583.1</v>
      </c>
      <c r="EN334" s="176">
        <v>559.70000000000005</v>
      </c>
      <c r="EO334" s="176">
        <v>547.1</v>
      </c>
      <c r="EP334" s="176">
        <v>545</v>
      </c>
      <c r="EQ334" s="176">
        <v>568.29999999999995</v>
      </c>
      <c r="ER334" s="176">
        <v>575.4</v>
      </c>
      <c r="ES334" s="176">
        <v>519.5</v>
      </c>
      <c r="ET334" s="176">
        <v>552.4</v>
      </c>
      <c r="EU334" s="176">
        <v>469.4</v>
      </c>
      <c r="EV334" s="176">
        <v>521.9</v>
      </c>
      <c r="EW334" s="176">
        <v>560.1</v>
      </c>
      <c r="EX334" s="176">
        <v>585.20000000000005</v>
      </c>
      <c r="EY334" s="176">
        <v>581.20000000000005</v>
      </c>
      <c r="EZ334" s="176">
        <v>558.1</v>
      </c>
      <c r="FA334" s="176">
        <v>498</v>
      </c>
      <c r="FB334" s="176">
        <v>496.5</v>
      </c>
      <c r="FC334" s="176">
        <v>568.9</v>
      </c>
      <c r="FD334" s="176">
        <v>575.5</v>
      </c>
      <c r="FE334" s="176">
        <v>520</v>
      </c>
      <c r="FF334" s="176">
        <v>533.4</v>
      </c>
      <c r="FG334" s="176">
        <v>420.3</v>
      </c>
      <c r="FH334" s="176">
        <v>519.6</v>
      </c>
      <c r="FI334" s="176">
        <v>561.20000000000005</v>
      </c>
      <c r="FJ334" s="176">
        <v>583.70000000000005</v>
      </c>
      <c r="FK334" s="176">
        <v>580.70000000000005</v>
      </c>
      <c r="FL334" s="176">
        <v>556.9</v>
      </c>
      <c r="FM334" s="176">
        <v>546.70000000000005</v>
      </c>
      <c r="FN334" s="176">
        <v>544.6</v>
      </c>
      <c r="FO334" s="176">
        <v>567.9</v>
      </c>
      <c r="FP334" s="176">
        <v>574</v>
      </c>
      <c r="FQ334" s="176">
        <v>520.5</v>
      </c>
      <c r="FR334" s="176">
        <v>516.79999999999995</v>
      </c>
      <c r="FS334" s="176">
        <v>480.4</v>
      </c>
      <c r="FT334" s="176">
        <v>475.6</v>
      </c>
      <c r="FU334" s="176">
        <v>562.5</v>
      </c>
      <c r="FV334" s="176">
        <v>582.29999999999995</v>
      </c>
      <c r="FW334" s="176">
        <v>583.70000000000005</v>
      </c>
      <c r="FX334" s="176">
        <v>542.4</v>
      </c>
      <c r="FY334" s="176">
        <v>494.3</v>
      </c>
      <c r="FZ334" s="176">
        <v>509.1</v>
      </c>
      <c r="GA334" s="176">
        <v>568.70000000000005</v>
      </c>
    </row>
    <row r="335" spans="2:183">
      <c r="B335" s="96" t="s">
        <v>54</v>
      </c>
      <c r="C335" s="166" t="s">
        <v>271</v>
      </c>
      <c r="D335" s="88">
        <v>25017.019999999997</v>
      </c>
      <c r="E335" s="89">
        <v>23758.240000000005</v>
      </c>
      <c r="F335" s="89">
        <v>24105.84</v>
      </c>
      <c r="G335" s="89">
        <v>22512.080000000002</v>
      </c>
      <c r="H335" s="89">
        <v>22753.870000000003</v>
      </c>
      <c r="I335" s="89">
        <v>21135.25</v>
      </c>
      <c r="J335" s="89">
        <v>28574.86</v>
      </c>
      <c r="K335" s="89">
        <v>30349.870000000003</v>
      </c>
      <c r="L335" s="89">
        <v>24026.29</v>
      </c>
      <c r="M335" s="89">
        <v>22156.36</v>
      </c>
      <c r="N335" s="89">
        <v>25470.22</v>
      </c>
      <c r="O335" s="89">
        <v>30026.690000000002</v>
      </c>
      <c r="P335" s="89">
        <v>23911.729999999996</v>
      </c>
      <c r="Q335" s="89">
        <v>23253.7</v>
      </c>
      <c r="R335" s="89">
        <v>21525.86</v>
      </c>
      <c r="S335" s="89">
        <v>19972.43</v>
      </c>
      <c r="T335" s="89">
        <v>22174.93</v>
      </c>
      <c r="U335" s="89">
        <v>26861.57</v>
      </c>
      <c r="V335" s="89">
        <v>20857.919999999998</v>
      </c>
      <c r="W335" s="89">
        <v>19775.34</v>
      </c>
      <c r="X335" s="89">
        <v>22664.14</v>
      </c>
      <c r="Y335" s="89">
        <v>29666.43</v>
      </c>
      <c r="Z335" s="89">
        <v>20577.86</v>
      </c>
      <c r="AA335" s="89">
        <v>24614.739999999998</v>
      </c>
      <c r="AB335" s="89">
        <v>27382.68</v>
      </c>
      <c r="AC335" s="89">
        <v>24522.809999999998</v>
      </c>
      <c r="AD335" s="89">
        <v>25495.740000000005</v>
      </c>
      <c r="AE335" s="89">
        <v>20144.36</v>
      </c>
      <c r="AF335" s="89">
        <v>21872.870000000003</v>
      </c>
      <c r="AG335" s="89">
        <v>22652.71</v>
      </c>
      <c r="AH335" s="89">
        <v>28909.5</v>
      </c>
      <c r="AI335" s="89">
        <v>25776.149999999998</v>
      </c>
      <c r="AJ335" s="89">
        <v>22407.08</v>
      </c>
      <c r="AK335" s="89">
        <v>25280.29</v>
      </c>
      <c r="AL335" s="89">
        <v>24604.410000000003</v>
      </c>
      <c r="AM335" s="89">
        <v>26886.980000000003</v>
      </c>
      <c r="AN335" s="89">
        <v>23735.29</v>
      </c>
      <c r="AO335" s="89">
        <v>24938.83</v>
      </c>
      <c r="AP335" s="89">
        <v>19496.61</v>
      </c>
      <c r="AQ335" s="89">
        <v>22374.449999999997</v>
      </c>
      <c r="AR335" s="89">
        <v>20641.97</v>
      </c>
      <c r="AS335" s="89">
        <v>24438.25</v>
      </c>
      <c r="AT335" s="89">
        <v>24797.31</v>
      </c>
      <c r="AU335" s="89">
        <v>22521.83</v>
      </c>
      <c r="AV335" s="89">
        <v>24241.75</v>
      </c>
      <c r="AW335" s="89">
        <v>28276.1</v>
      </c>
      <c r="AX335" s="89">
        <v>23159.17</v>
      </c>
      <c r="AY335" s="89">
        <v>28119.319999999996</v>
      </c>
      <c r="AZ335" s="89">
        <v>24963.019999999997</v>
      </c>
      <c r="BA335" s="89">
        <v>20326.89</v>
      </c>
      <c r="BB335" s="89">
        <v>23302.809999999998</v>
      </c>
      <c r="BC335" s="89">
        <v>24179.65</v>
      </c>
      <c r="BD335" s="89">
        <v>21709.07</v>
      </c>
      <c r="BE335" s="89">
        <v>24556.14</v>
      </c>
      <c r="BF335" s="89">
        <v>22277.590000000004</v>
      </c>
      <c r="BG335" s="89">
        <v>23050.840000000004</v>
      </c>
      <c r="BH335" s="89">
        <v>25724.199999999997</v>
      </c>
      <c r="BI335" s="89">
        <v>19499.169999999998</v>
      </c>
      <c r="BJ335" s="89">
        <v>25661.840000000004</v>
      </c>
      <c r="BK335" s="89">
        <v>26962.700000000004</v>
      </c>
      <c r="BL335" s="89">
        <v>31411.98</v>
      </c>
      <c r="BM335" s="89">
        <v>18828.669999999998</v>
      </c>
      <c r="BN335" s="89">
        <v>24756.000000000007</v>
      </c>
      <c r="BO335" s="89">
        <v>23340.980000000003</v>
      </c>
      <c r="BP335" s="89">
        <v>22613.040000000001</v>
      </c>
      <c r="BQ335" s="89">
        <v>23084.120000000003</v>
      </c>
      <c r="BR335" s="89">
        <v>21412.15</v>
      </c>
      <c r="BS335" s="89">
        <v>19970.96</v>
      </c>
      <c r="BT335" s="89">
        <v>23628.829999999998</v>
      </c>
      <c r="BU335" s="89">
        <v>22874.33</v>
      </c>
      <c r="BV335" s="89">
        <v>24713.83</v>
      </c>
      <c r="BW335" s="89">
        <v>28291.570000000003</v>
      </c>
      <c r="BX335" s="89">
        <v>24522.809999999998</v>
      </c>
      <c r="BY335" s="89">
        <v>21579.559999999998</v>
      </c>
      <c r="BZ335" s="89">
        <v>26256.219999999998</v>
      </c>
      <c r="CA335" s="89">
        <v>24852.18</v>
      </c>
      <c r="CB335" s="89">
        <v>24396.429999999993</v>
      </c>
      <c r="CC335" s="89">
        <v>23304.639999999999</v>
      </c>
      <c r="CD335" s="89">
        <v>25257.5</v>
      </c>
      <c r="CE335" s="89">
        <v>23798.559999999998</v>
      </c>
      <c r="CF335" s="89">
        <v>26052.690000000002</v>
      </c>
      <c r="CG335" s="89">
        <v>24475.769999999997</v>
      </c>
      <c r="CH335" s="89">
        <v>30940.449999999997</v>
      </c>
      <c r="CI335" s="89">
        <v>26467.68</v>
      </c>
      <c r="CJ335" s="89">
        <v>24457.520000000004</v>
      </c>
      <c r="CK335" s="89">
        <v>23650.780000000006</v>
      </c>
      <c r="CL335" s="89">
        <v>22658.260000000002</v>
      </c>
      <c r="CM335" s="89">
        <v>23287.82</v>
      </c>
      <c r="CN335" s="89">
        <v>20634.760000000002</v>
      </c>
      <c r="CO335" s="89">
        <v>26254.089999999997</v>
      </c>
      <c r="CP335" s="89">
        <v>27866.1</v>
      </c>
      <c r="CQ335" s="89">
        <v>25066.15</v>
      </c>
      <c r="CR335" s="89">
        <v>24604.420000000006</v>
      </c>
      <c r="CS335" s="89">
        <v>28173.1</v>
      </c>
      <c r="CT335" s="89">
        <v>30738.509999999995</v>
      </c>
      <c r="CU335" s="89">
        <v>26413.749999999996</v>
      </c>
      <c r="CV335" s="89">
        <v>26737.759999999995</v>
      </c>
      <c r="CW335" s="89">
        <v>24847.57</v>
      </c>
      <c r="CX335" s="89">
        <v>26664.11</v>
      </c>
      <c r="CY335" s="89">
        <v>19778.339999999997</v>
      </c>
      <c r="CZ335" s="89">
        <v>26197.1</v>
      </c>
      <c r="DA335" s="89">
        <v>24845.010000000002</v>
      </c>
      <c r="DB335" s="89">
        <v>33514.78</v>
      </c>
      <c r="DC335" s="89">
        <v>35448.009999999995</v>
      </c>
      <c r="DD335" s="89">
        <v>24477.54</v>
      </c>
      <c r="DE335" s="89">
        <v>25948.120000000003</v>
      </c>
      <c r="DF335" s="89">
        <v>23077.020000000004</v>
      </c>
      <c r="DG335" s="89">
        <v>27192.300000000003</v>
      </c>
      <c r="DH335" s="89">
        <v>25826.129999999997</v>
      </c>
      <c r="DI335" s="89">
        <v>23995.919999999998</v>
      </c>
      <c r="DJ335" s="89">
        <v>23636.199999999997</v>
      </c>
      <c r="DK335" s="89">
        <v>22030.489999999998</v>
      </c>
      <c r="DL335" s="89">
        <v>21938.300000000003</v>
      </c>
      <c r="DM335" s="89">
        <v>23886.420000000006</v>
      </c>
      <c r="DN335" s="89">
        <v>32079.949999999997</v>
      </c>
      <c r="DO335" s="89">
        <v>28709.840000000004</v>
      </c>
      <c r="DP335" s="89">
        <v>22274.690000000002</v>
      </c>
      <c r="DQ335" s="89">
        <v>26273.83</v>
      </c>
      <c r="DR335" s="89">
        <v>23525.43</v>
      </c>
      <c r="DS335" s="89">
        <v>28245.279999999999</v>
      </c>
      <c r="DT335" s="89">
        <v>27214.859999999993</v>
      </c>
      <c r="DU335" s="89">
        <v>25179.810000000005</v>
      </c>
      <c r="DV335" s="89">
        <v>27422.39</v>
      </c>
      <c r="DW335" s="89">
        <v>19861.699999999997</v>
      </c>
      <c r="DX335" s="89">
        <v>17290.96</v>
      </c>
      <c r="DY335" s="89">
        <v>25172.550000000003</v>
      </c>
      <c r="DZ335" s="89">
        <v>27888.270000000004</v>
      </c>
      <c r="EA335" s="89">
        <v>29723.75</v>
      </c>
      <c r="EB335" s="89">
        <v>27995.379999999997</v>
      </c>
      <c r="EC335" s="89">
        <v>21903.760000000002</v>
      </c>
      <c r="ED335" s="89">
        <v>26942.280000000006</v>
      </c>
      <c r="EE335" s="89">
        <v>31101.840000000004</v>
      </c>
      <c r="EF335" s="89">
        <v>23382.1</v>
      </c>
      <c r="EG335" s="89">
        <v>24608.730000000003</v>
      </c>
      <c r="EH335" s="89">
        <v>21653.940000000002</v>
      </c>
      <c r="EI335" s="89">
        <v>22532.46</v>
      </c>
      <c r="EJ335" s="89">
        <v>20228.400000000001</v>
      </c>
      <c r="EK335" s="89">
        <v>26775.949999999997</v>
      </c>
      <c r="EL335" s="89">
        <v>28781.649999999994</v>
      </c>
      <c r="EM335" s="89">
        <v>29054.05</v>
      </c>
      <c r="EN335" s="89">
        <v>22960.33</v>
      </c>
      <c r="EO335" s="89">
        <v>27052.690000000002</v>
      </c>
      <c r="EP335" s="89">
        <v>29313.53</v>
      </c>
      <c r="EQ335" s="89">
        <v>33152.130000000005</v>
      </c>
      <c r="ER335" s="89">
        <v>30290.69</v>
      </c>
      <c r="ES335" s="89">
        <v>24631.420000000006</v>
      </c>
      <c r="ET335" s="89">
        <v>28285.420000000002</v>
      </c>
      <c r="EU335" s="89">
        <v>22211.059999999998</v>
      </c>
      <c r="EV335" s="89">
        <v>26589.279999999999</v>
      </c>
      <c r="EW335" s="89">
        <v>21413.049999999996</v>
      </c>
      <c r="EX335" s="89">
        <v>30418.289999999994</v>
      </c>
      <c r="EY335" s="89">
        <v>27705.71</v>
      </c>
      <c r="EZ335" s="89">
        <v>25428.420000000006</v>
      </c>
      <c r="FA335" s="89">
        <v>21300.54</v>
      </c>
      <c r="FB335" s="89">
        <v>23707.17</v>
      </c>
      <c r="FC335" s="89">
        <v>29860.22</v>
      </c>
      <c r="FD335" s="89">
        <v>30765.299999999996</v>
      </c>
      <c r="FE335" s="89">
        <v>22337.729999999996</v>
      </c>
      <c r="FF335" s="89">
        <v>26919.14</v>
      </c>
      <c r="FG335" s="89">
        <v>19890.02</v>
      </c>
      <c r="FH335" s="89">
        <v>23849.700000000004</v>
      </c>
      <c r="FI335" s="89">
        <v>24168.03</v>
      </c>
      <c r="FJ335" s="89">
        <v>25784.07</v>
      </c>
      <c r="FK335" s="89">
        <v>26264.219999999998</v>
      </c>
      <c r="FL335" s="89">
        <v>23275.380000000005</v>
      </c>
      <c r="FM335" s="89">
        <v>30441.260000000002</v>
      </c>
      <c r="FN335" s="89">
        <v>26784.329999999994</v>
      </c>
      <c r="FO335" s="89">
        <v>30632.719999999998</v>
      </c>
      <c r="FP335" s="89">
        <v>26735.410000000003</v>
      </c>
      <c r="FQ335" s="89">
        <v>28139.5</v>
      </c>
      <c r="FR335" s="89">
        <v>23359.120000000003</v>
      </c>
      <c r="FS335" s="89">
        <v>25710.870000000003</v>
      </c>
      <c r="FT335" s="89">
        <v>19716.670000000002</v>
      </c>
      <c r="FU335" s="89">
        <v>25750.530000000006</v>
      </c>
      <c r="FV335" s="89">
        <v>24859.83</v>
      </c>
      <c r="FW335" s="89">
        <v>25393.46</v>
      </c>
      <c r="FX335" s="89">
        <v>23455.729999999996</v>
      </c>
      <c r="FY335" s="89">
        <v>24301.86</v>
      </c>
      <c r="FZ335" s="89">
        <v>26267.729999999996</v>
      </c>
      <c r="GA335" s="89">
        <v>27611.300000000003</v>
      </c>
    </row>
    <row r="336" spans="2:183">
      <c r="B336" s="171" t="s">
        <v>54</v>
      </c>
      <c r="C336" s="177" t="s">
        <v>96</v>
      </c>
      <c r="D336" s="83">
        <v>0.74747781074963948</v>
      </c>
      <c r="E336" s="84">
        <v>0.74145250410936148</v>
      </c>
      <c r="F336" s="84">
        <v>0.72264249222552701</v>
      </c>
      <c r="G336" s="84">
        <v>0</v>
      </c>
      <c r="H336" s="84">
        <v>0.72650555906562375</v>
      </c>
      <c r="I336" s="84">
        <v>0.71586929450971182</v>
      </c>
      <c r="J336" s="84">
        <v>0.91321453580309808</v>
      </c>
      <c r="K336" s="84">
        <v>0.72478193258084511</v>
      </c>
      <c r="L336" s="84">
        <v>0.71894563390003674</v>
      </c>
      <c r="M336" s="84">
        <v>0.72923664247479303</v>
      </c>
      <c r="N336" s="84">
        <v>0.72964294948832842</v>
      </c>
      <c r="O336" s="84">
        <v>0.72890749093917362</v>
      </c>
      <c r="P336" s="84">
        <v>0.75688147956255836</v>
      </c>
      <c r="Q336" s="84">
        <v>0.75118765273896415</v>
      </c>
      <c r="R336" s="84">
        <v>0.7185566097865429</v>
      </c>
      <c r="S336" s="84">
        <v>0.73033414988705925</v>
      </c>
      <c r="T336" s="84">
        <v>0.72763230777072452</v>
      </c>
      <c r="U336" s="84">
        <v>0.72247829180287526</v>
      </c>
      <c r="V336" s="84">
        <v>0.72744072602536392</v>
      </c>
      <c r="W336" s="84">
        <v>0.72701988936852702</v>
      </c>
      <c r="X336" s="84">
        <v>0.71623451569822694</v>
      </c>
      <c r="Y336" s="84">
        <v>0.72680491060096442</v>
      </c>
      <c r="Z336" s="84">
        <v>0.7283017139564798</v>
      </c>
      <c r="AA336" s="84">
        <v>0.72073936971886154</v>
      </c>
      <c r="AB336" s="84">
        <v>0.73878307032333423</v>
      </c>
      <c r="AC336" s="84">
        <v>0.7416376786415102</v>
      </c>
      <c r="AD336" s="84">
        <v>0.71604803618452495</v>
      </c>
      <c r="AE336" s="84">
        <v>0.71692154161013821</v>
      </c>
      <c r="AF336" s="84">
        <v>0.71998145254254653</v>
      </c>
      <c r="AG336" s="84">
        <v>0.72122162848405247</v>
      </c>
      <c r="AH336" s="84">
        <v>0.72609401861140022</v>
      </c>
      <c r="AI336" s="84">
        <v>0.7242092121495971</v>
      </c>
      <c r="AJ336" s="84">
        <v>0.71039740942219176</v>
      </c>
      <c r="AK336" s="84">
        <v>0.7215531386463111</v>
      </c>
      <c r="AL336" s="84">
        <v>0.72156983294473376</v>
      </c>
      <c r="AM336" s="84">
        <v>0.70857576342504258</v>
      </c>
      <c r="AN336" s="84">
        <v>0.73753281849579777</v>
      </c>
      <c r="AO336" s="84">
        <v>0.74195118697543971</v>
      </c>
      <c r="AP336" s="84">
        <v>0.72049203102137327</v>
      </c>
      <c r="AQ336" s="84">
        <v>0.71475022519865183</v>
      </c>
      <c r="AR336" s="84">
        <v>0.72210284381018219</v>
      </c>
      <c r="AS336" s="84">
        <v>0.7247616035800547</v>
      </c>
      <c r="AT336" s="84">
        <v>0.72497843279064067</v>
      </c>
      <c r="AU336" s="84">
        <v>0.73182986105076298</v>
      </c>
      <c r="AV336" s="84">
        <v>0.71436643001357503</v>
      </c>
      <c r="AW336" s="84">
        <v>0.72011766148581624</v>
      </c>
      <c r="AX336" s="84">
        <v>0.72734854989159969</v>
      </c>
      <c r="AY336" s="84">
        <v>0.70762459573258907</v>
      </c>
      <c r="AZ336" s="84">
        <v>0.73674440125533747</v>
      </c>
      <c r="BA336" s="84">
        <v>0.7413438621683095</v>
      </c>
      <c r="BB336" s="84">
        <v>0.70611083075516201</v>
      </c>
      <c r="BC336" s="84">
        <v>0.69272141079276495</v>
      </c>
      <c r="BD336" s="84">
        <v>0.69440605439149872</v>
      </c>
      <c r="BE336" s="84">
        <v>0.70330412965276889</v>
      </c>
      <c r="BF336" s="84">
        <v>0.70588744949006521</v>
      </c>
      <c r="BG336" s="84">
        <v>0.71325069022298204</v>
      </c>
      <c r="BH336" s="84">
        <v>0.68596327776398514</v>
      </c>
      <c r="BI336" s="84">
        <v>0</v>
      </c>
      <c r="BJ336" s="84">
        <v>0.70319283336361926</v>
      </c>
      <c r="BK336" s="84">
        <v>0.69283395963075245</v>
      </c>
      <c r="BL336" s="84">
        <v>0.74292939035201733</v>
      </c>
      <c r="BM336" s="84">
        <v>0.74875093698769724</v>
      </c>
      <c r="BN336" s="84">
        <v>0.71053131503457145</v>
      </c>
      <c r="BO336" s="84">
        <v>0.70497843495582646</v>
      </c>
      <c r="BP336" s="84">
        <v>0.71245870189532634</v>
      </c>
      <c r="BQ336" s="84">
        <v>0.71594912313888059</v>
      </c>
      <c r="BR336" s="84">
        <v>0.72745283758035906</v>
      </c>
      <c r="BS336" s="84">
        <v>0.73291798662037411</v>
      </c>
      <c r="BT336" s="84">
        <v>0.70989135498206379</v>
      </c>
      <c r="BU336" s="84">
        <v>0</v>
      </c>
      <c r="BV336" s="84">
        <v>0.74884354469043468</v>
      </c>
      <c r="BW336" s="84">
        <v>0.74274672936113373</v>
      </c>
      <c r="BX336" s="84">
        <v>0.76997016545762387</v>
      </c>
      <c r="BY336" s="84">
        <v>0.77963739828420964</v>
      </c>
      <c r="BZ336" s="84">
        <v>0</v>
      </c>
      <c r="CA336" s="84">
        <v>0.7582451308361331</v>
      </c>
      <c r="CB336" s="84">
        <v>0.74068383856450271</v>
      </c>
      <c r="CC336" s="84">
        <v>0.73723936104263543</v>
      </c>
      <c r="CD336" s="84">
        <v>0.8598853566421667</v>
      </c>
      <c r="CE336" s="84">
        <v>0.86218049483835435</v>
      </c>
      <c r="CF336" s="84">
        <v>0.75580544479030665</v>
      </c>
      <c r="CG336" s="84">
        <v>0.76568478273491691</v>
      </c>
      <c r="CH336" s="84">
        <v>0.78587930932280936</v>
      </c>
      <c r="CI336" s="84">
        <v>0.78211461328611631</v>
      </c>
      <c r="CJ336" s="84">
        <v>0.89261152003672173</v>
      </c>
      <c r="CK336" s="84">
        <v>0.88712346488647564</v>
      </c>
      <c r="CL336" s="84">
        <v>0.79065425865748362</v>
      </c>
      <c r="CM336" s="84">
        <v>0.77349757714777001</v>
      </c>
      <c r="CN336" s="84">
        <v>0.75458297756960069</v>
      </c>
      <c r="CO336" s="84">
        <v>0.8566237031041769</v>
      </c>
      <c r="CP336" s="84">
        <v>0.96072410930472096</v>
      </c>
      <c r="CQ336" s="84">
        <v>0.96541293800073391</v>
      </c>
      <c r="CR336" s="84">
        <v>0.86036927668383889</v>
      </c>
      <c r="CS336" s="84">
        <v>0.8625525003363782</v>
      </c>
      <c r="CT336" s="84">
        <v>0.87497517511635825</v>
      </c>
      <c r="CU336" s="84">
        <v>0.86749537050904313</v>
      </c>
      <c r="CV336" s="84">
        <v>0.88681555035762827</v>
      </c>
      <c r="CW336" s="84">
        <v>0.88996296128868191</v>
      </c>
      <c r="CX336" s="84">
        <v>0.87353434807041597</v>
      </c>
      <c r="CY336" s="84">
        <v>0</v>
      </c>
      <c r="CZ336" s="84">
        <v>0.84670404734268145</v>
      </c>
      <c r="DA336" s="84">
        <v>0.85864236085784251</v>
      </c>
      <c r="DB336" s="84">
        <v>0.95388127717682614</v>
      </c>
      <c r="DC336" s="84">
        <v>0.96009784081350547</v>
      </c>
      <c r="DD336" s="84">
        <v>0.85522972544835107</v>
      </c>
      <c r="DE336" s="84">
        <v>0.85455173952934627</v>
      </c>
      <c r="DF336" s="84">
        <v>0.88273937056112128</v>
      </c>
      <c r="DG336" s="84">
        <v>0.8631437697748463</v>
      </c>
      <c r="DH336" s="84">
        <v>0.88779239544643251</v>
      </c>
      <c r="DI336" s="84">
        <v>0.88637469415562575</v>
      </c>
      <c r="DJ336" s="84">
        <v>0.87219768314263624</v>
      </c>
      <c r="DK336" s="84">
        <v>0.8522983271169593</v>
      </c>
      <c r="DL336" s="84">
        <v>0.8415164764330193</v>
      </c>
      <c r="DM336" s="84">
        <v>0.85337007899114548</v>
      </c>
      <c r="DN336" s="84">
        <v>0.9547446644379356</v>
      </c>
      <c r="DO336" s="84">
        <v>0.95951745678089417</v>
      </c>
      <c r="DP336" s="84">
        <v>0.84931753015575207</v>
      </c>
      <c r="DQ336" s="84">
        <v>0.85718047414311704</v>
      </c>
      <c r="DR336" s="84">
        <v>0.88171977108632871</v>
      </c>
      <c r="DS336" s="84">
        <v>0.86150642542335698</v>
      </c>
      <c r="DT336" s="84">
        <v>0.88594947321057249</v>
      </c>
      <c r="DU336" s="84">
        <v>0.88661181952694634</v>
      </c>
      <c r="DV336" s="84">
        <v>0.86823711479587651</v>
      </c>
      <c r="DW336" s="84">
        <v>0.85217026517463312</v>
      </c>
      <c r="DX336" s="84">
        <v>0</v>
      </c>
      <c r="DY336" s="84">
        <v>0.84936026487795657</v>
      </c>
      <c r="DZ336" s="84">
        <v>0.95465251833818243</v>
      </c>
      <c r="EA336" s="84">
        <v>0.95819771713109247</v>
      </c>
      <c r="EB336" s="84">
        <v>0.8489663201248121</v>
      </c>
      <c r="EC336" s="84">
        <v>0.84943605762699848</v>
      </c>
      <c r="ED336" s="84">
        <v>0.87068413283755253</v>
      </c>
      <c r="EE336" s="84">
        <v>0.85708993933153454</v>
      </c>
      <c r="EF336" s="84">
        <v>0.88522077437094426</v>
      </c>
      <c r="EG336" s="84">
        <v>0.88556837481633754</v>
      </c>
      <c r="EH336" s="84">
        <v>0.86687352538344165</v>
      </c>
      <c r="EI336" s="84">
        <v>0.85231611383948791</v>
      </c>
      <c r="EJ336" s="84">
        <v>0.83503307646378189</v>
      </c>
      <c r="EK336" s="84">
        <v>0.84895531852528594</v>
      </c>
      <c r="EL336" s="84">
        <v>0.95709814873333077</v>
      </c>
      <c r="EM336" s="84">
        <v>0.96527970046290579</v>
      </c>
      <c r="EN336" s="84">
        <v>0.85365198545982324</v>
      </c>
      <c r="EO336" s="84">
        <v>0.85665681881543543</v>
      </c>
      <c r="EP336" s="84">
        <v>0.87386374401021494</v>
      </c>
      <c r="EQ336" s="84">
        <v>0.86083873765508778</v>
      </c>
      <c r="ER336" s="84">
        <v>0.87979305801033159</v>
      </c>
      <c r="ES336" s="84">
        <v>0.88060959085925128</v>
      </c>
      <c r="ET336" s="84">
        <v>0.86130128103362402</v>
      </c>
      <c r="EU336" s="84">
        <v>0.83769604946773679</v>
      </c>
      <c r="EV336" s="84">
        <v>0.83580622232246304</v>
      </c>
      <c r="EW336" s="84">
        <v>0.84210801867318086</v>
      </c>
      <c r="EX336" s="84">
        <v>0.95159347186036158</v>
      </c>
      <c r="EY336" s="84">
        <v>0.86451927809564744</v>
      </c>
      <c r="EZ336" s="84">
        <v>0.84731354378063162</v>
      </c>
      <c r="FA336" s="84">
        <v>0.84754889957416224</v>
      </c>
      <c r="FB336" s="84">
        <v>0.86913421805393332</v>
      </c>
      <c r="FC336" s="84">
        <v>0.85073673024794316</v>
      </c>
      <c r="FD336" s="84">
        <v>0.86430847091702057</v>
      </c>
      <c r="FE336" s="84">
        <v>0.86711954158545568</v>
      </c>
      <c r="FF336" s="84">
        <v>0.84718378880941536</v>
      </c>
      <c r="FG336" s="84">
        <v>0.8250784833487218</v>
      </c>
      <c r="FH336" s="84">
        <v>0.82050628470409026</v>
      </c>
      <c r="FI336" s="84">
        <v>0.82821832052546696</v>
      </c>
      <c r="FJ336" s="84">
        <v>0.85491459062816733</v>
      </c>
      <c r="FK336" s="84">
        <v>0.85685110726000124</v>
      </c>
      <c r="FL336" s="84">
        <v>0.8386633850388211</v>
      </c>
      <c r="FM336" s="84">
        <v>0.84622375659741778</v>
      </c>
      <c r="FN336" s="84">
        <v>0.85622976260931016</v>
      </c>
      <c r="FO336" s="84">
        <v>0.8438882283736312</v>
      </c>
      <c r="FP336" s="84">
        <v>0.86162748764071861</v>
      </c>
      <c r="FQ336" s="84">
        <v>0.86250871093310855</v>
      </c>
      <c r="FR336" s="84">
        <v>0.84240568503183977</v>
      </c>
      <c r="FS336" s="84">
        <v>0.82267207264235043</v>
      </c>
      <c r="FT336" s="84">
        <v>0.81048762192048973</v>
      </c>
      <c r="FU336" s="84">
        <v>0.824912017457191</v>
      </c>
      <c r="FV336" s="84">
        <v>0.95252888450902273</v>
      </c>
      <c r="FW336" s="84">
        <v>0.9413281502655243</v>
      </c>
      <c r="FX336" s="84">
        <v>0.83316369031916204</v>
      </c>
      <c r="FY336" s="84">
        <v>0</v>
      </c>
      <c r="FZ336" s="84">
        <v>0.84691645072359734</v>
      </c>
      <c r="GA336" s="84">
        <v>0.84403028042776818</v>
      </c>
    </row>
    <row r="337" spans="2:183">
      <c r="B337" s="96" t="s">
        <v>54</v>
      </c>
      <c r="C337" s="166" t="s">
        <v>42</v>
      </c>
      <c r="D337" s="178">
        <v>415640.27</v>
      </c>
      <c r="E337" s="179">
        <v>379740.92</v>
      </c>
      <c r="F337" s="179">
        <v>423014.73000000004</v>
      </c>
      <c r="G337" s="179">
        <v>335197.03999999998</v>
      </c>
      <c r="H337" s="179">
        <v>360420.07000000007</v>
      </c>
      <c r="I337" s="179">
        <v>385562.67</v>
      </c>
      <c r="J337" s="179">
        <v>498735.73000000004</v>
      </c>
      <c r="K337" s="179">
        <v>500975.52</v>
      </c>
      <c r="L337" s="179">
        <v>377559.80000000005</v>
      </c>
      <c r="M337" s="179">
        <v>336550.22</v>
      </c>
      <c r="N337" s="179">
        <v>430502.51999999996</v>
      </c>
      <c r="O337" s="179">
        <v>498701.01</v>
      </c>
      <c r="P337" s="179">
        <v>403939.65</v>
      </c>
      <c r="Q337" s="179">
        <v>379725.19999999995</v>
      </c>
      <c r="R337" s="179">
        <v>337056.25</v>
      </c>
      <c r="S337" s="179">
        <v>374781.57999999996</v>
      </c>
      <c r="T337" s="179">
        <v>329606.69000000006</v>
      </c>
      <c r="U337" s="179">
        <v>448871.81</v>
      </c>
      <c r="V337" s="179">
        <v>334845.30000000005</v>
      </c>
      <c r="W337" s="179">
        <v>329963.43</v>
      </c>
      <c r="X337" s="179">
        <v>337992.28</v>
      </c>
      <c r="Y337" s="179">
        <v>506914.14</v>
      </c>
      <c r="Z337" s="179">
        <v>329224.64</v>
      </c>
      <c r="AA337" s="179">
        <v>403591.83999999997</v>
      </c>
      <c r="AB337" s="179">
        <v>426350.58999999997</v>
      </c>
      <c r="AC337" s="179">
        <v>399604.82</v>
      </c>
      <c r="AD337" s="179">
        <v>401447.28</v>
      </c>
      <c r="AE337" s="179">
        <v>330968.24</v>
      </c>
      <c r="AF337" s="179">
        <v>345324.32</v>
      </c>
      <c r="AG337" s="179">
        <v>354744.31</v>
      </c>
      <c r="AH337" s="179">
        <v>486935.65</v>
      </c>
      <c r="AI337" s="179">
        <v>421128.86</v>
      </c>
      <c r="AJ337" s="179">
        <v>365637.75000000006</v>
      </c>
      <c r="AK337" s="179">
        <v>429921.46</v>
      </c>
      <c r="AL337" s="179">
        <v>364807.91</v>
      </c>
      <c r="AM337" s="179">
        <v>466206.37</v>
      </c>
      <c r="AN337" s="179">
        <v>365913.96</v>
      </c>
      <c r="AO337" s="179">
        <v>378980.45000000007</v>
      </c>
      <c r="AP337" s="179">
        <v>312674.68</v>
      </c>
      <c r="AQ337" s="179">
        <v>374733.38</v>
      </c>
      <c r="AR337" s="179">
        <v>342320.31000000006</v>
      </c>
      <c r="AS337" s="179">
        <v>396508.15</v>
      </c>
      <c r="AT337" s="179">
        <v>423769.02</v>
      </c>
      <c r="AU337" s="179">
        <v>340018.84</v>
      </c>
      <c r="AV337" s="179">
        <v>397331.44999999995</v>
      </c>
      <c r="AW337" s="179">
        <v>488872.43</v>
      </c>
      <c r="AX337" s="179">
        <v>393833.08999999997</v>
      </c>
      <c r="AY337" s="179">
        <v>430269.56999999995</v>
      </c>
      <c r="AZ337" s="179">
        <v>404448.04000000004</v>
      </c>
      <c r="BA337" s="179">
        <v>343397.08999999997</v>
      </c>
      <c r="BB337" s="179">
        <v>390344.1</v>
      </c>
      <c r="BC337" s="179">
        <v>424506.05</v>
      </c>
      <c r="BD337" s="179">
        <v>349433.13</v>
      </c>
      <c r="BE337" s="179">
        <v>415089.41</v>
      </c>
      <c r="BF337" s="179">
        <v>344907.76</v>
      </c>
      <c r="BG337" s="179">
        <v>382015.71000000008</v>
      </c>
      <c r="BH337" s="179">
        <v>424185.97000000009</v>
      </c>
      <c r="BI337" s="179">
        <v>320194.11000000004</v>
      </c>
      <c r="BJ337" s="179">
        <v>428569.88</v>
      </c>
      <c r="BK337" s="179">
        <v>424266.3</v>
      </c>
      <c r="BL337" s="179">
        <v>494713.83</v>
      </c>
      <c r="BM337" s="179">
        <v>336192.38</v>
      </c>
      <c r="BN337" s="179">
        <v>364084</v>
      </c>
      <c r="BO337" s="179">
        <v>379335.37</v>
      </c>
      <c r="BP337" s="179">
        <v>418680.72</v>
      </c>
      <c r="BQ337" s="179">
        <v>388070.42000000004</v>
      </c>
      <c r="BR337" s="179">
        <v>408238.18000000005</v>
      </c>
      <c r="BS337" s="179">
        <v>375188.11</v>
      </c>
      <c r="BT337" s="179">
        <v>429231.6</v>
      </c>
      <c r="BU337" s="179">
        <v>425638.25</v>
      </c>
      <c r="BV337" s="179">
        <v>412068.72</v>
      </c>
      <c r="BW337" s="179">
        <v>508075.75</v>
      </c>
      <c r="BX337" s="179">
        <v>434321.73</v>
      </c>
      <c r="BY337" s="179">
        <v>396810.01999999996</v>
      </c>
      <c r="BZ337" s="179">
        <v>465427.83999999997</v>
      </c>
      <c r="CA337" s="179">
        <v>464132.42000000004</v>
      </c>
      <c r="CB337" s="179">
        <v>386388.06</v>
      </c>
      <c r="CC337" s="179">
        <v>429077.81000000006</v>
      </c>
      <c r="CD337" s="179">
        <v>459940.83999999997</v>
      </c>
      <c r="CE337" s="179">
        <v>430120.20999999996</v>
      </c>
      <c r="CF337" s="179">
        <v>460931.22000000003</v>
      </c>
      <c r="CG337" s="179">
        <v>403376.29</v>
      </c>
      <c r="CH337" s="179">
        <v>597702.27</v>
      </c>
      <c r="CI337" s="179">
        <v>467984.15999999992</v>
      </c>
      <c r="CJ337" s="179">
        <v>418112.50999999995</v>
      </c>
      <c r="CK337" s="179">
        <v>423040.93999999994</v>
      </c>
      <c r="CL337" s="179">
        <v>398526.06000000006</v>
      </c>
      <c r="CM337" s="179">
        <v>458947.41</v>
      </c>
      <c r="CN337" s="179">
        <v>392315.69000000006</v>
      </c>
      <c r="CO337" s="179">
        <v>518844.38999999996</v>
      </c>
      <c r="CP337" s="179">
        <v>464871.32</v>
      </c>
      <c r="CQ337" s="179">
        <v>467341.96</v>
      </c>
      <c r="CR337" s="179">
        <v>459800.82999999996</v>
      </c>
      <c r="CS337" s="179">
        <v>533935.9</v>
      </c>
      <c r="CT337" s="179">
        <v>599642.17999999993</v>
      </c>
      <c r="CU337" s="179">
        <v>514947.05</v>
      </c>
      <c r="CV337" s="179">
        <v>490619.96</v>
      </c>
      <c r="CW337" s="179">
        <v>487193.38</v>
      </c>
      <c r="CX337" s="179">
        <v>472867.52</v>
      </c>
      <c r="CY337" s="179">
        <v>372035.69000000006</v>
      </c>
      <c r="CZ337" s="179">
        <v>493459.38</v>
      </c>
      <c r="DA337" s="179">
        <v>478545.89</v>
      </c>
      <c r="DB337" s="179">
        <v>546882.68000000005</v>
      </c>
      <c r="DC337" s="179">
        <v>602757.01</v>
      </c>
      <c r="DD337" s="179">
        <v>493117.98</v>
      </c>
      <c r="DE337" s="179">
        <v>531014.29</v>
      </c>
      <c r="DF337" s="179">
        <v>454550.52</v>
      </c>
      <c r="DG337" s="179">
        <v>548628.32999999996</v>
      </c>
      <c r="DH337" s="179">
        <v>516745.44000000006</v>
      </c>
      <c r="DI337" s="179">
        <v>500063.04999999993</v>
      </c>
      <c r="DJ337" s="179">
        <v>463468.91000000003</v>
      </c>
      <c r="DK337" s="179">
        <v>416489.11</v>
      </c>
      <c r="DL337" s="179">
        <v>426816.18</v>
      </c>
      <c r="DM337" s="179">
        <v>448994.06</v>
      </c>
      <c r="DN337" s="179">
        <v>548298.94000000006</v>
      </c>
      <c r="DO337" s="179">
        <v>501716.49</v>
      </c>
      <c r="DP337" s="179">
        <v>429835.33999999997</v>
      </c>
      <c r="DQ337" s="179">
        <v>517966.64</v>
      </c>
      <c r="DR337" s="179">
        <v>465258.01</v>
      </c>
      <c r="DS337" s="179">
        <v>538405.32999999996</v>
      </c>
      <c r="DT337" s="179">
        <v>512560.76</v>
      </c>
      <c r="DU337" s="179">
        <v>566910.78999999992</v>
      </c>
      <c r="DV337" s="179">
        <v>546743.76</v>
      </c>
      <c r="DW337" s="179">
        <v>402611.23</v>
      </c>
      <c r="DX337" s="179">
        <v>399700.09</v>
      </c>
      <c r="DY337" s="179">
        <v>495357.54999999993</v>
      </c>
      <c r="DZ337" s="179">
        <v>494605.3</v>
      </c>
      <c r="EA337" s="179">
        <v>575786.49</v>
      </c>
      <c r="EB337" s="179">
        <v>577176.60000000009</v>
      </c>
      <c r="EC337" s="179">
        <v>453433.14999999997</v>
      </c>
      <c r="ED337" s="179">
        <v>551141.21</v>
      </c>
      <c r="EE337" s="179">
        <v>666886.09000000008</v>
      </c>
      <c r="EF337" s="179">
        <v>501017.03</v>
      </c>
      <c r="EG337" s="179">
        <v>526506.65999999992</v>
      </c>
      <c r="EH337" s="179">
        <v>461809.8</v>
      </c>
      <c r="EI337" s="179">
        <v>462960.63999999996</v>
      </c>
      <c r="EJ337" s="179">
        <v>447438.31</v>
      </c>
      <c r="EK337" s="179">
        <v>578824.52</v>
      </c>
      <c r="EL337" s="179">
        <v>551301.99</v>
      </c>
      <c r="EM337" s="179">
        <v>658837.09</v>
      </c>
      <c r="EN337" s="179">
        <v>484383.42000000004</v>
      </c>
      <c r="EO337" s="179">
        <v>568303.75</v>
      </c>
      <c r="EP337" s="179">
        <v>630813.41</v>
      </c>
      <c r="EQ337" s="179">
        <v>639083.80999999994</v>
      </c>
      <c r="ER337" s="179">
        <v>628680.97</v>
      </c>
      <c r="ES337" s="179">
        <v>542057.51</v>
      </c>
      <c r="ET337" s="179">
        <v>619524.5</v>
      </c>
      <c r="EU337" s="179">
        <v>485998.19999999995</v>
      </c>
      <c r="EV337" s="179">
        <v>597697.91</v>
      </c>
      <c r="EW337" s="179">
        <v>466337.45</v>
      </c>
      <c r="EX337" s="179">
        <v>576850.96</v>
      </c>
      <c r="EY337" s="179">
        <v>663899.03</v>
      </c>
      <c r="EZ337" s="179">
        <v>504208.86</v>
      </c>
      <c r="FA337" s="179">
        <v>443197.33</v>
      </c>
      <c r="FB337" s="179">
        <v>510595.67</v>
      </c>
      <c r="FC337" s="179">
        <v>666947.81000000006</v>
      </c>
      <c r="FD337" s="179">
        <v>680620.94</v>
      </c>
      <c r="FE337" s="179">
        <v>510976.25</v>
      </c>
      <c r="FF337" s="179">
        <v>596692.30000000005</v>
      </c>
      <c r="FG337" s="179">
        <v>459249.56000000006</v>
      </c>
      <c r="FH337" s="179">
        <v>518821.28999999992</v>
      </c>
      <c r="FI337" s="179">
        <v>536930.85</v>
      </c>
      <c r="FJ337" s="179">
        <v>547729.69999999995</v>
      </c>
      <c r="FK337" s="179">
        <v>619535.62999999989</v>
      </c>
      <c r="FL337" s="179">
        <v>514512.95</v>
      </c>
      <c r="FM337" s="179">
        <v>721352.15999999992</v>
      </c>
      <c r="FN337" s="179">
        <v>574057.86</v>
      </c>
      <c r="FO337" s="179">
        <v>701326.15</v>
      </c>
      <c r="FP337" s="179">
        <v>617524.27</v>
      </c>
      <c r="FQ337" s="179">
        <v>613738.67000000004</v>
      </c>
      <c r="FR337" s="179">
        <v>503193.45000000007</v>
      </c>
      <c r="FS337" s="179">
        <v>620950.59</v>
      </c>
      <c r="FT337" s="179">
        <v>471448.52</v>
      </c>
      <c r="FU337" s="179">
        <v>576058.54999999993</v>
      </c>
      <c r="FV337" s="179">
        <v>594128.74</v>
      </c>
      <c r="FW337" s="179">
        <v>611111.25</v>
      </c>
      <c r="FX337" s="179">
        <v>534201.28</v>
      </c>
      <c r="FY337" s="179">
        <v>600016.73</v>
      </c>
      <c r="FZ337" s="179">
        <v>568605.3899999999</v>
      </c>
      <c r="GA337" s="179">
        <v>662928.21</v>
      </c>
    </row>
    <row r="338" spans="2:183">
      <c r="B338" s="96" t="s">
        <v>54</v>
      </c>
      <c r="C338" s="166" t="s">
        <v>318</v>
      </c>
      <c r="D338" s="179">
        <v>0</v>
      </c>
      <c r="E338" s="179">
        <v>0</v>
      </c>
      <c r="F338" s="179">
        <v>0</v>
      </c>
      <c r="G338" s="179">
        <v>0</v>
      </c>
      <c r="H338" s="179">
        <v>0</v>
      </c>
      <c r="I338" s="179">
        <v>0</v>
      </c>
      <c r="J338" s="179">
        <v>19260</v>
      </c>
      <c r="K338" s="179">
        <v>0</v>
      </c>
      <c r="L338" s="179">
        <v>0</v>
      </c>
      <c r="M338" s="179">
        <v>0</v>
      </c>
      <c r="N338" s="179">
        <v>0</v>
      </c>
      <c r="O338" s="179">
        <v>0</v>
      </c>
      <c r="P338" s="179">
        <v>0</v>
      </c>
      <c r="Q338" s="179">
        <v>0</v>
      </c>
      <c r="R338" s="179">
        <v>0</v>
      </c>
      <c r="S338" s="179">
        <v>0</v>
      </c>
      <c r="T338" s="179">
        <v>0</v>
      </c>
      <c r="U338" s="179">
        <v>0</v>
      </c>
      <c r="V338" s="179">
        <v>0</v>
      </c>
      <c r="W338" s="179">
        <v>0</v>
      </c>
      <c r="X338" s="179">
        <v>0</v>
      </c>
      <c r="Y338" s="179">
        <v>0</v>
      </c>
      <c r="Z338" s="179">
        <v>0</v>
      </c>
      <c r="AA338" s="179">
        <v>0</v>
      </c>
      <c r="AB338" s="179">
        <v>0</v>
      </c>
      <c r="AC338" s="179">
        <v>0</v>
      </c>
      <c r="AD338" s="179">
        <v>0</v>
      </c>
      <c r="AE338" s="179">
        <v>0</v>
      </c>
      <c r="AF338" s="179">
        <v>0</v>
      </c>
      <c r="AG338" s="179">
        <v>0</v>
      </c>
      <c r="AH338" s="179">
        <v>0</v>
      </c>
      <c r="AI338" s="179">
        <v>0</v>
      </c>
      <c r="AJ338" s="179">
        <v>0</v>
      </c>
      <c r="AK338" s="179">
        <v>0</v>
      </c>
      <c r="AL338" s="179">
        <v>0</v>
      </c>
      <c r="AM338" s="179">
        <v>0</v>
      </c>
      <c r="AN338" s="179">
        <v>0</v>
      </c>
      <c r="AO338" s="179">
        <v>0</v>
      </c>
      <c r="AP338" s="179">
        <v>0</v>
      </c>
      <c r="AQ338" s="179">
        <v>0</v>
      </c>
      <c r="AR338" s="179">
        <v>0</v>
      </c>
      <c r="AS338" s="179">
        <v>0</v>
      </c>
      <c r="AT338" s="179">
        <v>0</v>
      </c>
      <c r="AU338" s="179">
        <v>0</v>
      </c>
      <c r="AV338" s="179">
        <v>0</v>
      </c>
      <c r="AW338" s="179">
        <v>0</v>
      </c>
      <c r="AX338" s="179">
        <v>0</v>
      </c>
      <c r="AY338" s="179">
        <v>0</v>
      </c>
      <c r="AZ338" s="179">
        <v>0</v>
      </c>
      <c r="BA338" s="179">
        <v>0</v>
      </c>
      <c r="BB338" s="179">
        <v>0</v>
      </c>
      <c r="BC338" s="179">
        <v>0</v>
      </c>
      <c r="BD338" s="179">
        <v>0</v>
      </c>
      <c r="BE338" s="179">
        <v>0</v>
      </c>
      <c r="BF338" s="179">
        <v>0</v>
      </c>
      <c r="BG338" s="179">
        <v>0</v>
      </c>
      <c r="BH338" s="179">
        <v>0</v>
      </c>
      <c r="BI338" s="179">
        <v>0</v>
      </c>
      <c r="BJ338" s="179">
        <v>0</v>
      </c>
      <c r="BK338" s="179">
        <v>0</v>
      </c>
      <c r="BL338" s="179">
        <v>0</v>
      </c>
      <c r="BM338" s="179">
        <v>0</v>
      </c>
      <c r="BN338" s="179">
        <v>0</v>
      </c>
      <c r="BO338" s="179">
        <v>0</v>
      </c>
      <c r="BP338" s="179">
        <v>0</v>
      </c>
      <c r="BQ338" s="179">
        <v>0</v>
      </c>
      <c r="BR338" s="179">
        <v>0</v>
      </c>
      <c r="BS338" s="179">
        <v>0</v>
      </c>
      <c r="BT338" s="179">
        <v>0</v>
      </c>
      <c r="BU338" s="179">
        <v>0</v>
      </c>
      <c r="BV338" s="179">
        <v>0</v>
      </c>
      <c r="BW338" s="179">
        <v>0</v>
      </c>
      <c r="BX338" s="179">
        <v>0</v>
      </c>
      <c r="BY338" s="179">
        <v>0</v>
      </c>
      <c r="BZ338" s="179">
        <v>0</v>
      </c>
      <c r="CA338" s="179">
        <v>0</v>
      </c>
      <c r="CB338" s="179">
        <v>0</v>
      </c>
      <c r="CC338" s="179">
        <v>0</v>
      </c>
      <c r="CD338" s="179">
        <v>29350</v>
      </c>
      <c r="CE338" s="179">
        <v>27170</v>
      </c>
      <c r="CF338" s="179">
        <v>0</v>
      </c>
      <c r="CG338" s="179">
        <v>0</v>
      </c>
      <c r="CH338" s="179">
        <v>0</v>
      </c>
      <c r="CI338" s="179">
        <v>0</v>
      </c>
      <c r="CJ338" s="179">
        <v>18440</v>
      </c>
      <c r="CK338" s="179">
        <v>18440</v>
      </c>
      <c r="CL338" s="179">
        <v>0</v>
      </c>
      <c r="CM338" s="179">
        <v>0</v>
      </c>
      <c r="CN338" s="179">
        <v>0</v>
      </c>
      <c r="CO338" s="179">
        <v>20170</v>
      </c>
      <c r="CP338" s="179">
        <v>27170</v>
      </c>
      <c r="CQ338" s="179">
        <v>28720</v>
      </c>
      <c r="CR338" s="179">
        <v>18070</v>
      </c>
      <c r="CS338" s="179">
        <v>16980</v>
      </c>
      <c r="CT338" s="179">
        <v>18440</v>
      </c>
      <c r="CU338" s="179">
        <v>38440</v>
      </c>
      <c r="CV338" s="179">
        <v>30350</v>
      </c>
      <c r="CW338" s="179">
        <v>37350</v>
      </c>
      <c r="CX338" s="179">
        <v>41170</v>
      </c>
      <c r="CY338" s="179">
        <v>30630</v>
      </c>
      <c r="CZ338" s="179">
        <v>19350</v>
      </c>
      <c r="DA338" s="179">
        <v>20350</v>
      </c>
      <c r="DB338" s="179">
        <v>21350</v>
      </c>
      <c r="DC338" s="179">
        <v>20170</v>
      </c>
      <c r="DD338" s="179">
        <v>19350</v>
      </c>
      <c r="DE338" s="179">
        <v>17350</v>
      </c>
      <c r="DF338" s="179">
        <v>18630</v>
      </c>
      <c r="DG338" s="179">
        <v>29260</v>
      </c>
      <c r="DH338" s="179">
        <v>37800</v>
      </c>
      <c r="DI338" s="179">
        <v>35440</v>
      </c>
      <c r="DJ338" s="179">
        <v>39350</v>
      </c>
      <c r="DK338" s="179">
        <v>25440</v>
      </c>
      <c r="DL338" s="179">
        <v>18440</v>
      </c>
      <c r="DM338" s="179">
        <v>21070</v>
      </c>
      <c r="DN338" s="179">
        <v>19260</v>
      </c>
      <c r="DO338" s="179">
        <v>21260</v>
      </c>
      <c r="DP338" s="179">
        <v>19350</v>
      </c>
      <c r="DQ338" s="179">
        <v>17540</v>
      </c>
      <c r="DR338" s="179">
        <v>19890</v>
      </c>
      <c r="DS338" s="179">
        <v>28070</v>
      </c>
      <c r="DT338" s="179">
        <v>38350</v>
      </c>
      <c r="DU338" s="179">
        <v>35260</v>
      </c>
      <c r="DV338" s="179">
        <v>41260</v>
      </c>
      <c r="DW338" s="179">
        <v>24350</v>
      </c>
      <c r="DX338" s="179">
        <v>19540</v>
      </c>
      <c r="DY338" s="179">
        <v>20350</v>
      </c>
      <c r="DZ338" s="179">
        <v>20630</v>
      </c>
      <c r="EA338" s="179">
        <v>22350</v>
      </c>
      <c r="EB338" s="179">
        <v>18260</v>
      </c>
      <c r="EC338" s="179">
        <v>18440</v>
      </c>
      <c r="ED338" s="179">
        <v>17350</v>
      </c>
      <c r="EE338" s="179">
        <v>17440</v>
      </c>
      <c r="EF338" s="179">
        <v>38540</v>
      </c>
      <c r="EG338" s="179">
        <v>37260</v>
      </c>
      <c r="EH338" s="179">
        <v>36350</v>
      </c>
      <c r="EI338" s="179">
        <v>15630</v>
      </c>
      <c r="EJ338" s="179">
        <v>10170</v>
      </c>
      <c r="EK338" s="179">
        <v>19350</v>
      </c>
      <c r="EL338" s="179">
        <v>21260</v>
      </c>
      <c r="EM338" s="179">
        <v>18540</v>
      </c>
      <c r="EN338" s="179">
        <v>19350</v>
      </c>
      <c r="EO338" s="179">
        <v>7440</v>
      </c>
      <c r="EP338" s="179">
        <v>6440</v>
      </c>
      <c r="EQ338" s="179">
        <v>18260</v>
      </c>
      <c r="ER338" s="179">
        <v>38350</v>
      </c>
      <c r="ES338" s="179">
        <v>35350</v>
      </c>
      <c r="ET338" s="179">
        <v>38540</v>
      </c>
      <c r="EU338" s="179">
        <v>16440</v>
      </c>
      <c r="EV338" s="179">
        <v>8630</v>
      </c>
      <c r="EW338" s="179">
        <v>20440</v>
      </c>
      <c r="EX338" s="179">
        <v>22350</v>
      </c>
      <c r="EY338" s="179">
        <v>19630</v>
      </c>
      <c r="EZ338" s="179">
        <v>20350</v>
      </c>
      <c r="FA338" s="179">
        <v>5720</v>
      </c>
      <c r="FB338" s="179">
        <v>6540</v>
      </c>
      <c r="FC338" s="179">
        <v>20350</v>
      </c>
      <c r="FD338" s="179">
        <v>39630</v>
      </c>
      <c r="FE338" s="179">
        <v>36350</v>
      </c>
      <c r="FF338" s="179">
        <v>40440</v>
      </c>
      <c r="FG338" s="179">
        <v>16260.000000000002</v>
      </c>
      <c r="FH338" s="179">
        <v>8540</v>
      </c>
      <c r="FI338" s="179">
        <v>19350</v>
      </c>
      <c r="FJ338" s="179">
        <v>22170</v>
      </c>
      <c r="FK338" s="179">
        <v>20260</v>
      </c>
      <c r="FL338" s="179">
        <v>19350</v>
      </c>
      <c r="FM338" s="179">
        <v>6630</v>
      </c>
      <c r="FN338" s="179">
        <v>5810</v>
      </c>
      <c r="FO338" s="179">
        <v>17260</v>
      </c>
      <c r="FP338" s="179">
        <v>34350</v>
      </c>
      <c r="FQ338" s="179">
        <v>35440</v>
      </c>
      <c r="FR338" s="179">
        <v>40630</v>
      </c>
      <c r="FS338" s="179">
        <v>12440</v>
      </c>
      <c r="FT338" s="179">
        <v>7440</v>
      </c>
      <c r="FU338" s="179">
        <v>21260</v>
      </c>
      <c r="FV338" s="179">
        <v>19350</v>
      </c>
      <c r="FW338" s="179">
        <v>21070</v>
      </c>
      <c r="FX338" s="179">
        <v>19540</v>
      </c>
      <c r="FY338" s="179">
        <v>18260</v>
      </c>
      <c r="FZ338" s="179">
        <v>18350</v>
      </c>
      <c r="GA338" s="179">
        <v>19260</v>
      </c>
    </row>
    <row r="339" spans="2:183">
      <c r="B339" s="96" t="s">
        <v>54</v>
      </c>
      <c r="C339" s="166" t="s">
        <v>43</v>
      </c>
      <c r="D339" s="175">
        <v>1897.3700000000001</v>
      </c>
      <c r="E339" s="176">
        <v>1704.5700000000002</v>
      </c>
      <c r="F339" s="176">
        <v>1830.75</v>
      </c>
      <c r="G339" s="176">
        <v>1532.85</v>
      </c>
      <c r="H339" s="176">
        <v>3710.91</v>
      </c>
      <c r="I339" s="176">
        <v>1819.9999999999998</v>
      </c>
      <c r="J339" s="176">
        <v>2192.37</v>
      </c>
      <c r="K339" s="176">
        <v>1830.5399999999997</v>
      </c>
      <c r="L339" s="176">
        <v>1764.17</v>
      </c>
      <c r="M339" s="176">
        <v>1169.4799999999998</v>
      </c>
      <c r="N339" s="176">
        <v>1409.31</v>
      </c>
      <c r="O339" s="176">
        <v>1854.4699999999998</v>
      </c>
      <c r="P339" s="176">
        <v>1956.41</v>
      </c>
      <c r="Q339" s="176">
        <v>1757.0300000000002</v>
      </c>
      <c r="R339" s="176">
        <v>1787.58</v>
      </c>
      <c r="S339" s="176">
        <v>1659.8000000000002</v>
      </c>
      <c r="T339" s="176">
        <v>1664.08</v>
      </c>
      <c r="U339" s="176">
        <v>1814</v>
      </c>
      <c r="V339" s="176">
        <v>1881.8899999999999</v>
      </c>
      <c r="W339" s="176">
        <v>1881.3799999999999</v>
      </c>
      <c r="X339" s="176">
        <v>1791.33</v>
      </c>
      <c r="Y339" s="176">
        <v>1705.53</v>
      </c>
      <c r="Z339" s="176">
        <v>1816.9</v>
      </c>
      <c r="AA339" s="176">
        <v>1874.35</v>
      </c>
      <c r="AB339" s="176">
        <v>1948.1</v>
      </c>
      <c r="AC339" s="176">
        <v>1763.5800000000002</v>
      </c>
      <c r="AD339" s="176">
        <v>1883.5</v>
      </c>
      <c r="AE339" s="176">
        <v>1724.2</v>
      </c>
      <c r="AF339" s="176">
        <v>3822.6200000000008</v>
      </c>
      <c r="AG339" s="176">
        <v>1828.9</v>
      </c>
      <c r="AH339" s="176">
        <v>1900.18</v>
      </c>
      <c r="AI339" s="176">
        <v>1893.58</v>
      </c>
      <c r="AJ339" s="176">
        <v>1801.3200000000002</v>
      </c>
      <c r="AK339" s="176">
        <v>1372.82</v>
      </c>
      <c r="AL339" s="176">
        <v>1827.41</v>
      </c>
      <c r="AM339" s="176">
        <v>1871.44</v>
      </c>
      <c r="AN339" s="176">
        <v>1947.9899999999998</v>
      </c>
      <c r="AO339" s="176">
        <v>1829.76</v>
      </c>
      <c r="AP339" s="176">
        <v>1762.35</v>
      </c>
      <c r="AQ339" s="176">
        <v>1567.48</v>
      </c>
      <c r="AR339" s="176">
        <v>1739.79</v>
      </c>
      <c r="AS339" s="176">
        <v>1838.08</v>
      </c>
      <c r="AT339" s="176">
        <v>1903.79</v>
      </c>
      <c r="AU339" s="176">
        <v>1911.2399999999998</v>
      </c>
      <c r="AV339" s="176">
        <v>1817.17</v>
      </c>
      <c r="AW339" s="176">
        <v>1715.0700000000002</v>
      </c>
      <c r="AX339" s="176">
        <v>1848.37</v>
      </c>
      <c r="AY339" s="176">
        <v>1874.16</v>
      </c>
      <c r="AZ339" s="176">
        <v>1949.53</v>
      </c>
      <c r="BA339" s="176">
        <v>1765.1599999999999</v>
      </c>
      <c r="BB339" s="176">
        <v>1813.23</v>
      </c>
      <c r="BC339" s="176">
        <v>1587.04</v>
      </c>
      <c r="BD339" s="176">
        <v>3991.97</v>
      </c>
      <c r="BE339" s="176">
        <v>2092.19</v>
      </c>
      <c r="BF339" s="176">
        <v>1877.45</v>
      </c>
      <c r="BG339" s="176">
        <v>1888.66</v>
      </c>
      <c r="BH339" s="176">
        <v>1751.3600000000001</v>
      </c>
      <c r="BI339" s="176">
        <v>1100.8600000000001</v>
      </c>
      <c r="BJ339" s="176">
        <v>1390.77</v>
      </c>
      <c r="BK339" s="176">
        <v>1862.6</v>
      </c>
      <c r="BL339" s="176">
        <v>1954.52</v>
      </c>
      <c r="BM339" s="176">
        <v>1772.4</v>
      </c>
      <c r="BN339" s="176">
        <v>1817.7199999999998</v>
      </c>
      <c r="BO339" s="176">
        <v>1588.3300000000002</v>
      </c>
      <c r="BP339" s="176">
        <v>1679.0300000000002</v>
      </c>
      <c r="BQ339" s="176">
        <v>1825.87</v>
      </c>
      <c r="BR339" s="176">
        <v>1916.6200000000001</v>
      </c>
      <c r="BS339" s="176">
        <v>1930.04</v>
      </c>
      <c r="BT339" s="176">
        <v>1771.48</v>
      </c>
      <c r="BU339" s="176">
        <v>1806.31</v>
      </c>
      <c r="BV339" s="176">
        <v>1705.9899999999998</v>
      </c>
      <c r="BW339" s="176">
        <v>1952.28</v>
      </c>
      <c r="BX339" s="176">
        <v>2002.6799999999998</v>
      </c>
      <c r="BY339" s="176">
        <v>1793.19</v>
      </c>
      <c r="BZ339" s="176">
        <v>1837.13</v>
      </c>
      <c r="CA339" s="176">
        <v>4084.33</v>
      </c>
      <c r="CB339" s="176">
        <v>2133.27</v>
      </c>
      <c r="CC339" s="176">
        <v>1879.2599999999998</v>
      </c>
      <c r="CD339" s="176">
        <v>1981.95</v>
      </c>
      <c r="CE339" s="176">
        <v>1987.8600000000001</v>
      </c>
      <c r="CF339" s="176">
        <v>1908.13</v>
      </c>
      <c r="CG339" s="176">
        <v>1287.51</v>
      </c>
      <c r="CH339" s="176">
        <v>1941.03</v>
      </c>
      <c r="CI339" s="176">
        <v>2029.44</v>
      </c>
      <c r="CJ339" s="176">
        <v>2047.27</v>
      </c>
      <c r="CK339" s="176">
        <v>1914.9900000000002</v>
      </c>
      <c r="CL339" s="176">
        <v>2018.36</v>
      </c>
      <c r="CM339" s="176">
        <v>1711.81</v>
      </c>
      <c r="CN339" s="176">
        <v>1849.87</v>
      </c>
      <c r="CO339" s="176">
        <v>1926.85</v>
      </c>
      <c r="CP339" s="176">
        <v>2006.46</v>
      </c>
      <c r="CQ339" s="176">
        <v>2007.8400000000001</v>
      </c>
      <c r="CR339" s="176">
        <v>1927.1400000000003</v>
      </c>
      <c r="CS339" s="176">
        <v>1819.21</v>
      </c>
      <c r="CT339" s="176">
        <v>1970.74</v>
      </c>
      <c r="CU339" s="176">
        <v>2035.48</v>
      </c>
      <c r="CV339" s="176">
        <v>2049.44</v>
      </c>
      <c r="CW339" s="176">
        <v>1805.78</v>
      </c>
      <c r="CX339" s="176">
        <v>1707.12</v>
      </c>
      <c r="CY339" s="176">
        <v>1546.5700000000002</v>
      </c>
      <c r="CZ339" s="176">
        <v>4265.8799999999992</v>
      </c>
      <c r="DA339" s="176">
        <v>2413.29</v>
      </c>
      <c r="DB339" s="176">
        <v>2006.92</v>
      </c>
      <c r="DC339" s="176">
        <v>2023.9099999999999</v>
      </c>
      <c r="DD339" s="176">
        <v>1918.52</v>
      </c>
      <c r="DE339" s="176">
        <v>1272.7099999999998</v>
      </c>
      <c r="DF339" s="176">
        <v>1977.02</v>
      </c>
      <c r="DG339" s="176">
        <v>2027.0300000000002</v>
      </c>
      <c r="DH339" s="176">
        <v>2044.66</v>
      </c>
      <c r="DI339" s="176">
        <v>1848.2400000000002</v>
      </c>
      <c r="DJ339" s="176">
        <v>2039.6599999999999</v>
      </c>
      <c r="DK339" s="176">
        <v>1817.2499999999998</v>
      </c>
      <c r="DL339" s="176">
        <v>1715.0900000000001</v>
      </c>
      <c r="DM339" s="176">
        <v>1924.13</v>
      </c>
      <c r="DN339" s="176">
        <v>2007.1399999999999</v>
      </c>
      <c r="DO339" s="176">
        <v>2017.96</v>
      </c>
      <c r="DP339" s="176">
        <v>1905.94</v>
      </c>
      <c r="DQ339" s="176">
        <v>1820.56</v>
      </c>
      <c r="DR339" s="176">
        <v>1974.6800000000003</v>
      </c>
      <c r="DS339" s="176">
        <v>2025.93</v>
      </c>
      <c r="DT339" s="176">
        <v>2043.0699999999997</v>
      </c>
      <c r="DU339" s="176">
        <v>1845.1399999999999</v>
      </c>
      <c r="DV339" s="176">
        <v>1997.4299999999998</v>
      </c>
      <c r="DW339" s="176">
        <v>1673</v>
      </c>
      <c r="DX339" s="176">
        <v>4319.72</v>
      </c>
      <c r="DY339" s="176">
        <v>2225.81</v>
      </c>
      <c r="DZ339" s="176">
        <v>2008.13</v>
      </c>
      <c r="EA339" s="176">
        <v>2003.3600000000001</v>
      </c>
      <c r="EB339" s="176">
        <v>1909.76</v>
      </c>
      <c r="EC339" s="176">
        <v>1339.53</v>
      </c>
      <c r="ED339" s="176">
        <v>1694.1000000000001</v>
      </c>
      <c r="EE339" s="176">
        <v>2018.0900000000001</v>
      </c>
      <c r="EF339" s="176">
        <v>2041.73</v>
      </c>
      <c r="EG339" s="176">
        <v>1910.77</v>
      </c>
      <c r="EH339" s="176">
        <v>1870.97</v>
      </c>
      <c r="EI339" s="176">
        <v>1643.87</v>
      </c>
      <c r="EJ339" s="176">
        <v>1867.35</v>
      </c>
      <c r="EK339" s="176">
        <v>1916.3400000000001</v>
      </c>
      <c r="EL339" s="176">
        <v>2006.75</v>
      </c>
      <c r="EM339" s="176">
        <v>2002.36</v>
      </c>
      <c r="EN339" s="176">
        <v>1917.25</v>
      </c>
      <c r="EO339" s="176">
        <v>1810.73</v>
      </c>
      <c r="EP339" s="176">
        <v>1956.67</v>
      </c>
      <c r="EQ339" s="176">
        <v>2025.5700000000002</v>
      </c>
      <c r="ER339" s="176">
        <v>2029.94</v>
      </c>
      <c r="ES339" s="176">
        <v>1835.4499999999998</v>
      </c>
      <c r="ET339" s="176">
        <v>1966.02</v>
      </c>
      <c r="EU339" s="176">
        <v>1675.52</v>
      </c>
      <c r="EV339" s="176">
        <v>4042.48</v>
      </c>
      <c r="EW339" s="176">
        <v>1957.88</v>
      </c>
      <c r="EX339" s="176">
        <v>1988.9699999999998</v>
      </c>
      <c r="EY339" s="176">
        <v>1997.9099999999999</v>
      </c>
      <c r="EZ339" s="176">
        <v>1902.5</v>
      </c>
      <c r="FA339" s="176">
        <v>1252.5999999999999</v>
      </c>
      <c r="FB339" s="176">
        <v>1395.49</v>
      </c>
      <c r="FC339" s="176">
        <v>2005.52</v>
      </c>
      <c r="FD339" s="176">
        <v>1994.52</v>
      </c>
      <c r="FE339" s="176">
        <v>1805.6399999999999</v>
      </c>
      <c r="FF339" s="176">
        <v>1893.98</v>
      </c>
      <c r="FG339" s="176">
        <v>1546.0900000000001</v>
      </c>
      <c r="FH339" s="176">
        <v>1749.08</v>
      </c>
      <c r="FI339" s="176">
        <v>1877.73</v>
      </c>
      <c r="FJ339" s="176">
        <v>1972.51</v>
      </c>
      <c r="FK339" s="176">
        <v>1980.5900000000001</v>
      </c>
      <c r="FL339" s="176">
        <v>1876.24</v>
      </c>
      <c r="FM339" s="176">
        <v>1791.42</v>
      </c>
      <c r="FN339" s="176">
        <v>1917.0800000000002</v>
      </c>
      <c r="FO339" s="176">
        <v>1980.67</v>
      </c>
      <c r="FP339" s="176">
        <v>1987.0099999999998</v>
      </c>
      <c r="FQ339" s="176">
        <v>1801.92</v>
      </c>
      <c r="FR339" s="176">
        <v>1305.17</v>
      </c>
      <c r="FS339" s="176">
        <v>3725.29</v>
      </c>
      <c r="FT339" s="176">
        <v>1804.5500000000002</v>
      </c>
      <c r="FU339" s="176">
        <v>1870.0800000000002</v>
      </c>
      <c r="FV339" s="176">
        <v>1970.19</v>
      </c>
      <c r="FW339" s="176">
        <v>1964.45</v>
      </c>
      <c r="FX339" s="176">
        <v>1837.2000000000003</v>
      </c>
      <c r="FY339" s="176">
        <v>1804.5100000000002</v>
      </c>
      <c r="FZ339" s="176">
        <v>1822.3899999999999</v>
      </c>
      <c r="GA339" s="176">
        <v>1981.12</v>
      </c>
    </row>
    <row r="340" spans="2:183">
      <c r="B340" s="96" t="s">
        <v>54</v>
      </c>
      <c r="C340" s="166" t="s">
        <v>44</v>
      </c>
      <c r="D340" s="178">
        <v>2609.8500000000004</v>
      </c>
      <c r="E340" s="179">
        <v>2344.64</v>
      </c>
      <c r="F340" s="179">
        <v>2518.21</v>
      </c>
      <c r="G340" s="179">
        <v>2108.4300000000003</v>
      </c>
      <c r="H340" s="179">
        <v>5104.3499999999995</v>
      </c>
      <c r="I340" s="179">
        <v>2503.42</v>
      </c>
      <c r="J340" s="179">
        <v>3015.6</v>
      </c>
      <c r="K340" s="179">
        <v>2517.8999999999996</v>
      </c>
      <c r="L340" s="179">
        <v>2426.6</v>
      </c>
      <c r="M340" s="179">
        <v>1608.62</v>
      </c>
      <c r="N340" s="179">
        <v>1938.5100000000002</v>
      </c>
      <c r="O340" s="179">
        <v>2550.83</v>
      </c>
      <c r="P340" s="179">
        <v>2691.05</v>
      </c>
      <c r="Q340" s="179">
        <v>2416.8000000000002</v>
      </c>
      <c r="R340" s="179">
        <v>2458.81</v>
      </c>
      <c r="S340" s="179">
        <v>2283.04</v>
      </c>
      <c r="T340" s="179">
        <v>2288.92</v>
      </c>
      <c r="U340" s="179">
        <v>2495.17</v>
      </c>
      <c r="V340" s="179">
        <v>2588.54</v>
      </c>
      <c r="W340" s="179">
        <v>2587.8199999999997</v>
      </c>
      <c r="X340" s="179">
        <v>2463.96</v>
      </c>
      <c r="Y340" s="179">
        <v>2345.9499999999998</v>
      </c>
      <c r="Z340" s="179">
        <v>2499.14</v>
      </c>
      <c r="AA340" s="179">
        <v>2578.1499999999996</v>
      </c>
      <c r="AB340" s="179">
        <v>3831.88</v>
      </c>
      <c r="AC340" s="179">
        <v>3468.97</v>
      </c>
      <c r="AD340" s="179">
        <v>3704.86</v>
      </c>
      <c r="AE340" s="179">
        <v>3391.5</v>
      </c>
      <c r="AF340" s="179">
        <v>7519.0999999999995</v>
      </c>
      <c r="AG340" s="179">
        <v>3597.46</v>
      </c>
      <c r="AH340" s="179">
        <v>3737.6700000000005</v>
      </c>
      <c r="AI340" s="179">
        <v>3724.6699999999996</v>
      </c>
      <c r="AJ340" s="179">
        <v>3543.19</v>
      </c>
      <c r="AK340" s="179">
        <v>2700.33</v>
      </c>
      <c r="AL340" s="179">
        <v>3594.5099999999998</v>
      </c>
      <c r="AM340" s="179">
        <v>3681.13</v>
      </c>
      <c r="AN340" s="179">
        <v>3831.6899999999996</v>
      </c>
      <c r="AO340" s="179">
        <v>3599.1400000000003</v>
      </c>
      <c r="AP340" s="179">
        <v>3466.54</v>
      </c>
      <c r="AQ340" s="179">
        <v>3083.19</v>
      </c>
      <c r="AR340" s="179">
        <v>3422.1899999999996</v>
      </c>
      <c r="AS340" s="179">
        <v>3615.49</v>
      </c>
      <c r="AT340" s="179">
        <v>3744.7599999999998</v>
      </c>
      <c r="AU340" s="179">
        <v>3759.42</v>
      </c>
      <c r="AV340" s="179">
        <v>3574.3900000000003</v>
      </c>
      <c r="AW340" s="179">
        <v>3373.5299999999997</v>
      </c>
      <c r="AX340" s="179">
        <v>3635.7400000000002</v>
      </c>
      <c r="AY340" s="179">
        <v>3686.46</v>
      </c>
      <c r="AZ340" s="179">
        <v>3918.6099999999997</v>
      </c>
      <c r="BA340" s="179">
        <v>3547.96</v>
      </c>
      <c r="BB340" s="179">
        <v>3644.6099999999997</v>
      </c>
      <c r="BC340" s="179">
        <v>3189.93</v>
      </c>
      <c r="BD340" s="179">
        <v>8023.87</v>
      </c>
      <c r="BE340" s="179">
        <v>4205.2899999999991</v>
      </c>
      <c r="BF340" s="179">
        <v>3773.68</v>
      </c>
      <c r="BG340" s="179">
        <v>3796.24</v>
      </c>
      <c r="BH340" s="179">
        <v>3520.21</v>
      </c>
      <c r="BI340" s="179">
        <v>2212.71</v>
      </c>
      <c r="BJ340" s="179">
        <v>2795.44</v>
      </c>
      <c r="BK340" s="179">
        <v>3743.82</v>
      </c>
      <c r="BL340" s="179">
        <v>4026.3</v>
      </c>
      <c r="BM340" s="179">
        <v>3651.12</v>
      </c>
      <c r="BN340" s="179">
        <v>3744.5</v>
      </c>
      <c r="BO340" s="179">
        <v>3271.96</v>
      </c>
      <c r="BP340" s="179">
        <v>3458.7700000000004</v>
      </c>
      <c r="BQ340" s="179">
        <v>3761.2799999999997</v>
      </c>
      <c r="BR340" s="179">
        <v>3948.2400000000002</v>
      </c>
      <c r="BS340" s="179">
        <v>3975.8900000000003</v>
      </c>
      <c r="BT340" s="179">
        <v>3649.29</v>
      </c>
      <c r="BU340" s="179">
        <v>3720.9799999999996</v>
      </c>
      <c r="BV340" s="179">
        <v>3514.35</v>
      </c>
      <c r="BW340" s="179">
        <v>4021.69</v>
      </c>
      <c r="BX340" s="179">
        <v>4245.66</v>
      </c>
      <c r="BY340" s="179">
        <v>3801.58</v>
      </c>
      <c r="BZ340" s="179">
        <v>3894.74</v>
      </c>
      <c r="CA340" s="179">
        <v>8658.7800000000007</v>
      </c>
      <c r="CB340" s="179">
        <v>4522.54</v>
      </c>
      <c r="CC340" s="179">
        <v>3984.02</v>
      </c>
      <c r="CD340" s="179">
        <v>4201.74</v>
      </c>
      <c r="CE340" s="179">
        <v>4214.29</v>
      </c>
      <c r="CF340" s="179">
        <v>4045.25</v>
      </c>
      <c r="CG340" s="179">
        <v>2729.53</v>
      </c>
      <c r="CH340" s="179">
        <v>4115</v>
      </c>
      <c r="CI340" s="179">
        <v>4302.42</v>
      </c>
      <c r="CJ340" s="179">
        <v>4442.57</v>
      </c>
      <c r="CK340" s="179">
        <v>4155.55</v>
      </c>
      <c r="CL340" s="179">
        <v>4379.82</v>
      </c>
      <c r="CM340" s="179">
        <v>3714.6499999999996</v>
      </c>
      <c r="CN340" s="179">
        <v>4014.2200000000003</v>
      </c>
      <c r="CO340" s="179">
        <v>4181.3099999999995</v>
      </c>
      <c r="CP340" s="179">
        <v>4353.9800000000005</v>
      </c>
      <c r="CQ340" s="179">
        <v>4357.03</v>
      </c>
      <c r="CR340" s="179">
        <v>4181.8999999999996</v>
      </c>
      <c r="CS340" s="179">
        <v>3947.6800000000003</v>
      </c>
      <c r="CT340" s="179">
        <v>4276.4799999999996</v>
      </c>
      <c r="CU340" s="179">
        <v>4416.99</v>
      </c>
      <c r="CV340" s="179">
        <v>4570.24</v>
      </c>
      <c r="CW340" s="179">
        <v>4026.8999999999996</v>
      </c>
      <c r="CX340" s="179">
        <v>3806.8199999999997</v>
      </c>
      <c r="CY340" s="179">
        <v>3448.8599999999997</v>
      </c>
      <c r="CZ340" s="179">
        <v>9512.92</v>
      </c>
      <c r="DA340" s="179">
        <v>5381.64</v>
      </c>
      <c r="DB340" s="179">
        <v>4475.43</v>
      </c>
      <c r="DC340" s="179">
        <v>4513.33</v>
      </c>
      <c r="DD340" s="179">
        <v>4278.3099999999995</v>
      </c>
      <c r="DE340" s="179">
        <v>2838.1200000000003</v>
      </c>
      <c r="DF340" s="179">
        <v>4408.7599999999993</v>
      </c>
      <c r="DG340" s="179">
        <v>4520.29</v>
      </c>
      <c r="DH340" s="179">
        <v>4682.25</v>
      </c>
      <c r="DI340" s="179">
        <v>4232.4599999999991</v>
      </c>
      <c r="DJ340" s="179">
        <v>4670.8500000000004</v>
      </c>
      <c r="DK340" s="179">
        <v>4161.5200000000004</v>
      </c>
      <c r="DL340" s="179">
        <v>3927.5899999999997</v>
      </c>
      <c r="DM340" s="179">
        <v>4406.28</v>
      </c>
      <c r="DN340" s="179">
        <v>4596.3500000000004</v>
      </c>
      <c r="DO340" s="179">
        <v>4621.16</v>
      </c>
      <c r="DP340" s="179">
        <v>4364.6499999999996</v>
      </c>
      <c r="DQ340" s="179">
        <v>4169.07</v>
      </c>
      <c r="DR340" s="179">
        <v>4522.08</v>
      </c>
      <c r="DS340" s="179">
        <v>4639.3999999999996</v>
      </c>
      <c r="DT340" s="179">
        <v>4821.6500000000005</v>
      </c>
      <c r="DU340" s="179">
        <v>4354.55</v>
      </c>
      <c r="DV340" s="179">
        <v>4713.9799999999996</v>
      </c>
      <c r="DW340" s="179">
        <v>3948.2799999999997</v>
      </c>
      <c r="DX340" s="179">
        <v>10194.520000000002</v>
      </c>
      <c r="DY340" s="179">
        <v>5252.93</v>
      </c>
      <c r="DZ340" s="179">
        <v>4739.2299999999996</v>
      </c>
      <c r="EA340" s="179">
        <v>4727.8899999999994</v>
      </c>
      <c r="EB340" s="179">
        <v>4507.03</v>
      </c>
      <c r="EC340" s="179">
        <v>3161.2800000000007</v>
      </c>
      <c r="ED340" s="179">
        <v>3998.0599999999995</v>
      </c>
      <c r="EE340" s="179">
        <v>4762.66</v>
      </c>
      <c r="EF340" s="179">
        <v>4940.99</v>
      </c>
      <c r="EG340" s="179">
        <v>4624.0700000000006</v>
      </c>
      <c r="EH340" s="179">
        <v>4527.7199999999993</v>
      </c>
      <c r="EI340" s="179">
        <v>3978.12</v>
      </c>
      <c r="EJ340" s="179">
        <v>4518.96</v>
      </c>
      <c r="EK340" s="179">
        <v>4637.55</v>
      </c>
      <c r="EL340" s="179">
        <v>4856.3499999999995</v>
      </c>
      <c r="EM340" s="179">
        <v>4845.7299999999996</v>
      </c>
      <c r="EN340" s="179">
        <v>4639.7800000000007</v>
      </c>
      <c r="EO340" s="179">
        <v>4381.95</v>
      </c>
      <c r="EP340" s="179">
        <v>4735.17</v>
      </c>
      <c r="EQ340" s="179">
        <v>4901.88</v>
      </c>
      <c r="ER340" s="179">
        <v>5054.5300000000007</v>
      </c>
      <c r="ES340" s="179">
        <v>4570.2699999999995</v>
      </c>
      <c r="ET340" s="179">
        <v>4895.3899999999994</v>
      </c>
      <c r="EU340" s="179">
        <v>4172.01</v>
      </c>
      <c r="EV340" s="179">
        <v>10065.74</v>
      </c>
      <c r="EW340" s="179">
        <v>4875.1499999999996</v>
      </c>
      <c r="EX340" s="179">
        <v>4952.5599999999995</v>
      </c>
      <c r="EY340" s="179">
        <v>4974.7700000000004</v>
      </c>
      <c r="EZ340" s="179">
        <v>4737.1899999999996</v>
      </c>
      <c r="FA340" s="179">
        <v>3118.95</v>
      </c>
      <c r="FB340" s="179">
        <v>3474.76</v>
      </c>
      <c r="FC340" s="179">
        <v>4993.76</v>
      </c>
      <c r="FD340" s="179">
        <v>5105.99</v>
      </c>
      <c r="FE340" s="179">
        <v>4622.4399999999996</v>
      </c>
      <c r="FF340" s="179">
        <v>4848.6099999999997</v>
      </c>
      <c r="FG340" s="179">
        <v>3957.95</v>
      </c>
      <c r="FH340" s="179">
        <v>4477.66</v>
      </c>
      <c r="FI340" s="179">
        <v>4807</v>
      </c>
      <c r="FJ340" s="179">
        <v>5049.59</v>
      </c>
      <c r="FK340" s="179">
        <v>5070.3</v>
      </c>
      <c r="FL340" s="179">
        <v>4803.1900000000005</v>
      </c>
      <c r="FM340" s="179">
        <v>4586.03</v>
      </c>
      <c r="FN340" s="179">
        <v>4907.7299999999996</v>
      </c>
      <c r="FO340" s="179">
        <v>5070.4799999999996</v>
      </c>
      <c r="FP340" s="179">
        <v>5225.8499999999995</v>
      </c>
      <c r="FQ340" s="179">
        <v>4739.09</v>
      </c>
      <c r="FR340" s="179">
        <v>3432.5699999999997</v>
      </c>
      <c r="FS340" s="179">
        <v>9797.5600000000013</v>
      </c>
      <c r="FT340" s="179">
        <v>4745.96</v>
      </c>
      <c r="FU340" s="179">
        <v>4918.3</v>
      </c>
      <c r="FV340" s="179">
        <v>5181.58</v>
      </c>
      <c r="FW340" s="179">
        <v>5166.54</v>
      </c>
      <c r="FX340" s="179">
        <v>4831.8</v>
      </c>
      <c r="FY340" s="179">
        <v>4745.8500000000004</v>
      </c>
      <c r="FZ340" s="179">
        <v>4792.84</v>
      </c>
      <c r="GA340" s="179">
        <v>5210.38</v>
      </c>
    </row>
    <row r="341" spans="2:183">
      <c r="B341" s="171" t="s">
        <v>54</v>
      </c>
      <c r="C341" s="172" t="s">
        <v>45</v>
      </c>
      <c r="D341" s="92">
        <v>0.32641607975736764</v>
      </c>
      <c r="E341" s="93">
        <v>0.32650124352646526</v>
      </c>
      <c r="F341" s="93">
        <v>0.326772113708867</v>
      </c>
      <c r="G341" s="93">
        <v>0.31358011257966895</v>
      </c>
      <c r="H341" s="93">
        <v>0.74564615946430091</v>
      </c>
      <c r="I341" s="93">
        <v>0.33797714926837308</v>
      </c>
      <c r="J341" s="93">
        <v>0.38144579963224062</v>
      </c>
      <c r="K341" s="93">
        <v>0.32542249078309377</v>
      </c>
      <c r="L341" s="93">
        <v>0.32624447952272295</v>
      </c>
      <c r="M341" s="93">
        <v>0.26582046288914551</v>
      </c>
      <c r="N341" s="93">
        <v>0.29510377531843729</v>
      </c>
      <c r="O341" s="93">
        <v>0.32649018954700298</v>
      </c>
      <c r="P341" s="93">
        <v>0.33348188917595051</v>
      </c>
      <c r="Q341" s="93">
        <v>0.33372960403826668</v>
      </c>
      <c r="R341" s="93">
        <v>0.34758750190587312</v>
      </c>
      <c r="S341" s="93">
        <v>0.34900933753160995</v>
      </c>
      <c r="T341" s="93">
        <v>0.33602237828914844</v>
      </c>
      <c r="U341" s="93">
        <v>0.33428354721588005</v>
      </c>
      <c r="V341" s="93">
        <v>0.33375950990428577</v>
      </c>
      <c r="W341" s="93">
        <v>0.3337436767937097</v>
      </c>
      <c r="X341" s="93">
        <v>0.33350786488969775</v>
      </c>
      <c r="Y341" s="93">
        <v>0.32179642590138197</v>
      </c>
      <c r="Z341" s="93">
        <v>0.332777349973152</v>
      </c>
      <c r="AA341" s="93">
        <v>0.33436334941136991</v>
      </c>
      <c r="AB341" s="93">
        <v>0.33884597226432744</v>
      </c>
      <c r="AC341" s="93">
        <v>0.33845488591143857</v>
      </c>
      <c r="AD341" s="93">
        <v>0.3380568447870293</v>
      </c>
      <c r="AE341" s="93">
        <v>0.35305310112347099</v>
      </c>
      <c r="AF341" s="93">
        <v>0.79463689712632735</v>
      </c>
      <c r="AG341" s="93">
        <v>0.33733805066784689</v>
      </c>
      <c r="AH341" s="93">
        <v>0.33744710972109965</v>
      </c>
      <c r="AI341" s="93">
        <v>0.33715255007582162</v>
      </c>
      <c r="AJ341" s="93">
        <v>0.3375000556115712</v>
      </c>
      <c r="AK341" s="93">
        <v>0.29710707733483482</v>
      </c>
      <c r="AL341" s="93">
        <v>0.33710434705981002</v>
      </c>
      <c r="AM341" s="93">
        <v>0.33886717581690401</v>
      </c>
      <c r="AN341" s="93">
        <v>0.33927132491280798</v>
      </c>
      <c r="AO341" s="93">
        <v>0.33870022651521686</v>
      </c>
      <c r="AP341" s="93">
        <v>0.359591035575753</v>
      </c>
      <c r="AQ341" s="93">
        <v>0.3538031589779615</v>
      </c>
      <c r="AR341" s="93">
        <v>0.34337373673491256</v>
      </c>
      <c r="AS341" s="93">
        <v>0.33744978852553903</v>
      </c>
      <c r="AT341" s="93">
        <v>0.33790280260555633</v>
      </c>
      <c r="AU341" s="93">
        <v>0.33686654681633954</v>
      </c>
      <c r="AV341" s="93">
        <v>0.33807446788891848</v>
      </c>
      <c r="AW341" s="93">
        <v>0.3258400464250869</v>
      </c>
      <c r="AX341" s="93">
        <v>0.33799270563367489</v>
      </c>
      <c r="AY341" s="93">
        <v>0.33935186339917794</v>
      </c>
      <c r="AZ341" s="93">
        <v>0.33965796791256564</v>
      </c>
      <c r="BA341" s="93">
        <v>0.33878534611350614</v>
      </c>
      <c r="BB341" s="93">
        <v>0.35065514159847211</v>
      </c>
      <c r="BC341" s="93">
        <v>0.33695706876938797</v>
      </c>
      <c r="BD341" s="93">
        <v>0.78742242056838097</v>
      </c>
      <c r="BE341" s="93">
        <v>0.39227310168122886</v>
      </c>
      <c r="BF341" s="93">
        <v>0.33983895793025126</v>
      </c>
      <c r="BG341" s="93">
        <v>0.33900513756231609</v>
      </c>
      <c r="BH341" s="93">
        <v>0.33908596137643121</v>
      </c>
      <c r="BI341" s="93">
        <v>0.27258301102080984</v>
      </c>
      <c r="BJ341" s="93">
        <v>0.30678796412958542</v>
      </c>
      <c r="BK341" s="93">
        <v>0.34174564255843293</v>
      </c>
      <c r="BL341" s="93">
        <v>0.33883253399982394</v>
      </c>
      <c r="BM341" s="93">
        <v>0.33783053330372287</v>
      </c>
      <c r="BN341" s="93">
        <v>0.35158849481563448</v>
      </c>
      <c r="BO341" s="93">
        <v>0.33253175495803167</v>
      </c>
      <c r="BP341" s="93">
        <v>0.32682267958561761</v>
      </c>
      <c r="BQ341" s="93">
        <v>0.33834629396756344</v>
      </c>
      <c r="BR341" s="93">
        <v>0.33839124356768396</v>
      </c>
      <c r="BS341" s="93">
        <v>0.33840420620837502</v>
      </c>
      <c r="BT341" s="93">
        <v>0.34602752623695199</v>
      </c>
      <c r="BU341" s="93">
        <v>0.35154630150650529</v>
      </c>
      <c r="BV341" s="93">
        <v>0.32550111029871343</v>
      </c>
      <c r="BW341" s="93">
        <v>0.33818738394275044</v>
      </c>
      <c r="BX341" s="93">
        <v>0.33644991908060917</v>
      </c>
      <c r="BY341" s="93">
        <v>0.34047406187079526</v>
      </c>
      <c r="BZ341" s="93">
        <v>0.36090399101541137</v>
      </c>
      <c r="CA341" s="93">
        <v>0.88911973270483324</v>
      </c>
      <c r="CB341" s="93">
        <v>0.41924694248547645</v>
      </c>
      <c r="CC341" s="93">
        <v>0.33863903226130893</v>
      </c>
      <c r="CD341" s="93">
        <v>0.33368148846716378</v>
      </c>
      <c r="CE341" s="93">
        <v>0.33392948507926751</v>
      </c>
      <c r="CF341" s="93">
        <v>0.33693855896250369</v>
      </c>
      <c r="CG341" s="93">
        <v>0.28058049332281637</v>
      </c>
      <c r="CH341" s="93">
        <v>0.33419071842289982</v>
      </c>
      <c r="CI341" s="93">
        <v>0.33622182819606827</v>
      </c>
      <c r="CJ341" s="93">
        <v>0.33492142833546151</v>
      </c>
      <c r="CK341" s="93">
        <v>0.33442710223823202</v>
      </c>
      <c r="CL341" s="93">
        <v>0.33810500060555732</v>
      </c>
      <c r="CM341" s="93">
        <v>0.34601740572802719</v>
      </c>
      <c r="CN341" s="93">
        <v>0.34223360775931633</v>
      </c>
      <c r="CO341" s="93">
        <v>0.33415605594375014</v>
      </c>
      <c r="CP341" s="93">
        <v>0.33097561743917864</v>
      </c>
      <c r="CQ341" s="93">
        <v>0.33201751099351612</v>
      </c>
      <c r="CR341" s="93">
        <v>0.33381586835079147</v>
      </c>
      <c r="CS341" s="93">
        <v>0.32396109959824121</v>
      </c>
      <c r="CT341" s="93">
        <v>0.33548746888533709</v>
      </c>
      <c r="CU341" s="93">
        <v>0.33426736265006735</v>
      </c>
      <c r="CV341" s="93">
        <v>0.33196148911110629</v>
      </c>
      <c r="CW341" s="93">
        <v>0.33851683114652686</v>
      </c>
      <c r="CX341" s="93">
        <v>0.32502183857092942</v>
      </c>
      <c r="CY341" s="93">
        <v>0.30757601282737379</v>
      </c>
      <c r="CZ341" s="93">
        <v>0.77042889641283596</v>
      </c>
      <c r="DA341" s="93">
        <v>0.41554400043926315</v>
      </c>
      <c r="DB341" s="93">
        <v>0.32870206958335468</v>
      </c>
      <c r="DC341" s="93">
        <v>0.32856422394475221</v>
      </c>
      <c r="DD341" s="93">
        <v>0.33368831445662328</v>
      </c>
      <c r="DE341" s="93">
        <v>0.27610579164434024</v>
      </c>
      <c r="DF341" s="93">
        <v>0.33467547959238975</v>
      </c>
      <c r="DG341" s="93">
        <v>0.3349511321710314</v>
      </c>
      <c r="DH341" s="93">
        <v>0.33249484975981103</v>
      </c>
      <c r="DI341" s="93">
        <v>0.33201564728107968</v>
      </c>
      <c r="DJ341" s="93">
        <v>0.33289621561670552</v>
      </c>
      <c r="DK341" s="93">
        <v>0.35068517195991405</v>
      </c>
      <c r="DL341" s="93">
        <v>0.33515670247139251</v>
      </c>
      <c r="DM341" s="93">
        <v>0.33282448645581136</v>
      </c>
      <c r="DN341" s="93">
        <v>0.32920549427525575</v>
      </c>
      <c r="DO341" s="93">
        <v>0.32878455876279156</v>
      </c>
      <c r="DP341" s="93">
        <v>0.33381270153651338</v>
      </c>
      <c r="DQ341" s="93">
        <v>0.32255403320876752</v>
      </c>
      <c r="DR341" s="93">
        <v>0.33436269105140831</v>
      </c>
      <c r="DS341" s="93">
        <v>0.33509042702383446</v>
      </c>
      <c r="DT341" s="93">
        <v>0.33267370317024658</v>
      </c>
      <c r="DU341" s="93">
        <v>0.33266193006444311</v>
      </c>
      <c r="DV341" s="93">
        <v>0.33798718143219514</v>
      </c>
      <c r="DW341" s="93">
        <v>0.3446735299194435</v>
      </c>
      <c r="DX341" s="93">
        <v>0.81482771094189721</v>
      </c>
      <c r="DY341" s="93">
        <v>0.3902772409631689</v>
      </c>
      <c r="DZ341" s="93">
        <v>0.32958489362584492</v>
      </c>
      <c r="EA341" s="93">
        <v>0.33154075769137459</v>
      </c>
      <c r="EB341" s="93">
        <v>0.33452809935882527</v>
      </c>
      <c r="EC341" s="93">
        <v>0.28428264261787134</v>
      </c>
      <c r="ED341" s="93">
        <v>0.31690556769944023</v>
      </c>
      <c r="EE341" s="93">
        <v>0.33602984984215045</v>
      </c>
      <c r="EF341" s="93">
        <v>0.3331001788701447</v>
      </c>
      <c r="EG341" s="93">
        <v>0.33274379337056403</v>
      </c>
      <c r="EH341" s="93">
        <v>0.35720837935249233</v>
      </c>
      <c r="EI341" s="93">
        <v>0.34789418656533289</v>
      </c>
      <c r="EJ341" s="93">
        <v>0.34433023980421196</v>
      </c>
      <c r="EK341" s="93">
        <v>0.33458537141543665</v>
      </c>
      <c r="EL341" s="93">
        <v>0.33249188461537316</v>
      </c>
      <c r="EM341" s="93">
        <v>0.33314227487331083</v>
      </c>
      <c r="EN341" s="93">
        <v>0.3340271079414161</v>
      </c>
      <c r="EO341" s="93">
        <v>0.32412293234079359</v>
      </c>
      <c r="EP341" s="93">
        <v>0.33572704507079776</v>
      </c>
      <c r="EQ341" s="93">
        <v>0.33593214094132262</v>
      </c>
      <c r="ER341" s="93">
        <v>0.3334954977109757</v>
      </c>
      <c r="ES341" s="93">
        <v>0.33345406194991301</v>
      </c>
      <c r="ET341" s="93">
        <v>0.34083945838088986</v>
      </c>
      <c r="EU341" s="93">
        <v>0.33779464276167709</v>
      </c>
      <c r="EV341" s="93">
        <v>0.73505371052216673</v>
      </c>
      <c r="EW341" s="93">
        <v>0.34472236118288035</v>
      </c>
      <c r="EX341" s="93">
        <v>0.33300355940467269</v>
      </c>
      <c r="EY341" s="93">
        <v>0.33347749150907069</v>
      </c>
      <c r="EZ341" s="93">
        <v>0.33523038283405754</v>
      </c>
      <c r="FA341" s="93">
        <v>0.27815136587409561</v>
      </c>
      <c r="FB341" s="93">
        <v>0.29344639421326879</v>
      </c>
      <c r="FC341" s="93">
        <v>0.33643983592096</v>
      </c>
      <c r="FD341" s="93">
        <v>0.33361834095582688</v>
      </c>
      <c r="FE341" s="93">
        <v>0.33329334461705168</v>
      </c>
      <c r="FF341" s="93">
        <v>0.34747677729604742</v>
      </c>
      <c r="FG341" s="93">
        <v>0.33748208588219392</v>
      </c>
      <c r="FH341" s="93">
        <v>0.32611015778438041</v>
      </c>
      <c r="FI341" s="93">
        <v>0.33549186569577372</v>
      </c>
      <c r="FJ341" s="93">
        <v>0.33285425204196079</v>
      </c>
      <c r="FK341" s="93">
        <v>0.33364499464038538</v>
      </c>
      <c r="FL341" s="93">
        <v>0.33501197591838766</v>
      </c>
      <c r="FM341" s="93">
        <v>0.32508363989380329</v>
      </c>
      <c r="FN341" s="93">
        <v>0.33612837840148574</v>
      </c>
      <c r="FO341" s="93">
        <v>0.33583354657908138</v>
      </c>
      <c r="FP341" s="93">
        <v>0.33399707367591763</v>
      </c>
      <c r="FQ341" s="93">
        <v>0.33360784504085927</v>
      </c>
      <c r="FR341" s="93">
        <v>0.28100036154545927</v>
      </c>
      <c r="FS341" s="93">
        <v>0.74140398084216774</v>
      </c>
      <c r="FT341" s="93">
        <v>0.36040440019990044</v>
      </c>
      <c r="FU341" s="93">
        <v>0.33525309388303715</v>
      </c>
      <c r="FV341" s="93">
        <v>0.33321458056987813</v>
      </c>
      <c r="FW341" s="93">
        <v>0.33415921750551214</v>
      </c>
      <c r="FX341" s="93">
        <v>0.33936119061027931</v>
      </c>
      <c r="FY341" s="93">
        <v>0.36086249060935321</v>
      </c>
      <c r="FZ341" s="93">
        <v>0.34852104348675667</v>
      </c>
      <c r="GA341" s="93">
        <v>0.33544264194876749</v>
      </c>
    </row>
    <row r="342" spans="2:183">
      <c r="B342" s="96" t="s">
        <v>54</v>
      </c>
      <c r="C342" s="166" t="s">
        <v>46</v>
      </c>
      <c r="D342" s="96">
        <v>1049.55</v>
      </c>
      <c r="E342" s="17">
        <v>940.11000000000013</v>
      </c>
      <c r="F342" s="17">
        <v>1006.55</v>
      </c>
      <c r="G342" s="17">
        <v>928.30000000000007</v>
      </c>
      <c r="H342" s="17">
        <v>850.40000000000009</v>
      </c>
      <c r="I342" s="17">
        <v>943.92000000000007</v>
      </c>
      <c r="J342" s="17">
        <v>1055.33</v>
      </c>
      <c r="K342" s="17">
        <v>989.06000000000006</v>
      </c>
      <c r="L342" s="17">
        <v>949.30000000000018</v>
      </c>
      <c r="M342" s="17">
        <v>949.38000000000011</v>
      </c>
      <c r="N342" s="17">
        <v>950.41</v>
      </c>
      <c r="O342" s="17">
        <v>1021.54</v>
      </c>
      <c r="P342" s="17">
        <v>1065.0600000000002</v>
      </c>
      <c r="Q342" s="17">
        <v>953.81000000000006</v>
      </c>
      <c r="R342" s="17">
        <v>905.0300000000002</v>
      </c>
      <c r="S342" s="17">
        <v>796.20999999999992</v>
      </c>
      <c r="T342" s="17">
        <v>839.39</v>
      </c>
      <c r="U342" s="17">
        <v>953.49</v>
      </c>
      <c r="V342" s="17">
        <v>990.98</v>
      </c>
      <c r="W342" s="17">
        <v>990.46</v>
      </c>
      <c r="X342" s="17">
        <v>946.25</v>
      </c>
      <c r="Y342" s="17">
        <v>997.32000000000016</v>
      </c>
      <c r="Z342" s="17">
        <v>991.04</v>
      </c>
      <c r="AA342" s="17">
        <v>1007.1299999999999</v>
      </c>
      <c r="AB342" s="17">
        <v>1032.3499999999999</v>
      </c>
      <c r="AC342" s="17">
        <v>937.34</v>
      </c>
      <c r="AD342" s="17">
        <v>997.97</v>
      </c>
      <c r="AE342" s="17">
        <v>855.19000000000017</v>
      </c>
      <c r="AF342" s="17">
        <v>822.85</v>
      </c>
      <c r="AG342" s="17">
        <v>950.58000000000015</v>
      </c>
      <c r="AH342" s="17">
        <v>988.18000000000006</v>
      </c>
      <c r="AI342" s="17">
        <v>985.36</v>
      </c>
      <c r="AJ342" s="17">
        <v>935.47</v>
      </c>
      <c r="AK342" s="17">
        <v>948.81999999999994</v>
      </c>
      <c r="AL342" s="17">
        <v>977.25</v>
      </c>
      <c r="AM342" s="17">
        <v>985.99</v>
      </c>
      <c r="AN342" s="17">
        <v>1029.7399999999998</v>
      </c>
      <c r="AO342" s="17">
        <v>970.5</v>
      </c>
      <c r="AP342" s="17">
        <v>847.10000000000014</v>
      </c>
      <c r="AQ342" s="17">
        <v>788.81999999999994</v>
      </c>
      <c r="AR342" s="17">
        <v>848.58999999999992</v>
      </c>
      <c r="AS342" s="17">
        <v>956.51</v>
      </c>
      <c r="AT342" s="17">
        <v>985.99999999999989</v>
      </c>
      <c r="AU342" s="17">
        <v>997.93999999999994</v>
      </c>
      <c r="AV342" s="17">
        <v>940.67000000000007</v>
      </c>
      <c r="AW342" s="17">
        <v>986.18000000000006</v>
      </c>
      <c r="AX342" s="17">
        <v>985.03000000000009</v>
      </c>
      <c r="AY342" s="17">
        <v>984.16</v>
      </c>
      <c r="AZ342" s="17">
        <v>1026.6500000000001</v>
      </c>
      <c r="BA342" s="17">
        <v>935.15000000000009</v>
      </c>
      <c r="BB342" s="17">
        <v>897.99999999999989</v>
      </c>
      <c r="BC342" s="17">
        <v>851.94999999999993</v>
      </c>
      <c r="BD342" s="17">
        <v>807.99</v>
      </c>
      <c r="BE342" s="17">
        <v>917.69000000000017</v>
      </c>
      <c r="BF342" s="17">
        <v>951.05</v>
      </c>
      <c r="BG342" s="17">
        <v>963.91000000000008</v>
      </c>
      <c r="BH342" s="17">
        <v>889.64</v>
      </c>
      <c r="BI342" s="17">
        <v>880.24</v>
      </c>
      <c r="BJ342" s="17">
        <v>896.68999999999994</v>
      </c>
      <c r="BK342" s="17">
        <v>954.88999999999987</v>
      </c>
      <c r="BL342" s="17">
        <v>1036.98</v>
      </c>
      <c r="BM342" s="17">
        <v>946.06</v>
      </c>
      <c r="BN342" s="17">
        <v>897.62000000000012</v>
      </c>
      <c r="BO342" s="17">
        <v>879.74000000000012</v>
      </c>
      <c r="BP342" s="17">
        <v>933.31</v>
      </c>
      <c r="BQ342" s="17">
        <v>938.1</v>
      </c>
      <c r="BR342" s="17">
        <v>985.64999999999986</v>
      </c>
      <c r="BS342" s="17">
        <v>993.04</v>
      </c>
      <c r="BT342" s="17">
        <v>849.32999999999993</v>
      </c>
      <c r="BU342" s="17">
        <v>843.91000000000008</v>
      </c>
      <c r="BV342" s="17">
        <v>984.72000000000025</v>
      </c>
      <c r="BW342" s="17">
        <v>1037.0300000000002</v>
      </c>
      <c r="BX342" s="17">
        <v>1081.4100000000001</v>
      </c>
      <c r="BY342" s="17">
        <v>953.14999999999986</v>
      </c>
      <c r="BZ342" s="17">
        <v>889.8599999999999</v>
      </c>
      <c r="CA342" s="17">
        <v>769.3</v>
      </c>
      <c r="CB342" s="17">
        <v>861.93999999999994</v>
      </c>
      <c r="CC342" s="17">
        <v>966.99</v>
      </c>
      <c r="CD342" s="17">
        <v>1081.28</v>
      </c>
      <c r="CE342" s="17">
        <v>1079.4199999999998</v>
      </c>
      <c r="CF342" s="17">
        <v>997.65000000000009</v>
      </c>
      <c r="CG342" s="17">
        <v>992.52</v>
      </c>
      <c r="CH342" s="17">
        <v>1065.23</v>
      </c>
      <c r="CI342" s="17">
        <v>1095.21</v>
      </c>
      <c r="CJ342" s="17">
        <v>1122.8899999999999</v>
      </c>
      <c r="CK342" s="17">
        <v>1056.74</v>
      </c>
      <c r="CL342" s="17">
        <v>1085.6400000000001</v>
      </c>
      <c r="CM342" s="17">
        <v>889.59</v>
      </c>
      <c r="CN342" s="17">
        <v>913.12999999999988</v>
      </c>
      <c r="CO342" s="17">
        <v>1048.1400000000001</v>
      </c>
      <c r="CP342" s="17">
        <v>1132.83</v>
      </c>
      <c r="CQ342" s="17">
        <v>1119.99</v>
      </c>
      <c r="CR342" s="17">
        <v>1052.54</v>
      </c>
      <c r="CS342" s="17">
        <v>1067.5899999999999</v>
      </c>
      <c r="CT342" s="17">
        <v>1079.0899999999999</v>
      </c>
      <c r="CU342" s="17">
        <v>1130.6600000000001</v>
      </c>
      <c r="CV342" s="17">
        <v>1170.06</v>
      </c>
      <c r="CW342" s="17">
        <v>1003.1299999999999</v>
      </c>
      <c r="CX342" s="17">
        <v>1040.77</v>
      </c>
      <c r="CY342" s="17">
        <v>1042.8400000000001</v>
      </c>
      <c r="CZ342" s="17">
        <v>948.94</v>
      </c>
      <c r="DA342" s="17">
        <v>1069.5100000000002</v>
      </c>
      <c r="DB342" s="17">
        <v>1137.3399999999999</v>
      </c>
      <c r="DC342" s="17">
        <v>1143.5500000000002</v>
      </c>
      <c r="DD342" s="17">
        <v>1050.77</v>
      </c>
      <c r="DE342" s="17">
        <v>1025.1199999999999</v>
      </c>
      <c r="DF342" s="17">
        <v>1088.67</v>
      </c>
      <c r="DG342" s="17">
        <v>1118.0899999999999</v>
      </c>
      <c r="DH342" s="17">
        <v>1157.74</v>
      </c>
      <c r="DI342" s="17">
        <v>1052.42</v>
      </c>
      <c r="DJ342" s="17">
        <v>1147.33</v>
      </c>
      <c r="DK342" s="17">
        <v>938.27</v>
      </c>
      <c r="DL342" s="17">
        <v>901.82999999999993</v>
      </c>
      <c r="DM342" s="17">
        <v>1063.55</v>
      </c>
      <c r="DN342" s="17">
        <v>1131.3699999999999</v>
      </c>
      <c r="DO342" s="17">
        <v>1142.02</v>
      </c>
      <c r="DP342" s="17">
        <v>1039.3999999999999</v>
      </c>
      <c r="DQ342" s="17">
        <v>1084.5</v>
      </c>
      <c r="DR342" s="17">
        <v>1090.29</v>
      </c>
      <c r="DS342" s="17">
        <v>1115.1300000000001</v>
      </c>
      <c r="DT342" s="17">
        <v>1155.21</v>
      </c>
      <c r="DU342" s="17">
        <v>1042.48</v>
      </c>
      <c r="DV342" s="17">
        <v>1098.6899999999998</v>
      </c>
      <c r="DW342" s="17">
        <v>875.51</v>
      </c>
      <c r="DX342" s="17">
        <v>890.88</v>
      </c>
      <c r="DY342" s="17">
        <v>1037.05</v>
      </c>
      <c r="DZ342" s="17">
        <v>1125.6600000000001</v>
      </c>
      <c r="EA342" s="17">
        <v>1116.6200000000001</v>
      </c>
      <c r="EB342" s="17">
        <v>1033.96</v>
      </c>
      <c r="EC342" s="17">
        <v>1017.3999999999999</v>
      </c>
      <c r="ED342" s="17">
        <v>1044.19</v>
      </c>
      <c r="EE342" s="17">
        <v>1098.73</v>
      </c>
      <c r="EF342" s="17">
        <v>1147.9100000000001</v>
      </c>
      <c r="EG342" s="17">
        <v>1078.5</v>
      </c>
      <c r="EH342" s="17">
        <v>942.66999999999985</v>
      </c>
      <c r="EI342" s="17">
        <v>864.57999999999993</v>
      </c>
      <c r="EJ342" s="17">
        <v>914.7399999999999</v>
      </c>
      <c r="EK342" s="17">
        <v>1038.6199999999999</v>
      </c>
      <c r="EL342" s="17">
        <v>1109.2499999999998</v>
      </c>
      <c r="EM342" s="17">
        <v>1100.06</v>
      </c>
      <c r="EN342" s="17">
        <v>1043.0800000000002</v>
      </c>
      <c r="EO342" s="17">
        <v>1060.1300000000001</v>
      </c>
      <c r="EP342" s="17">
        <v>1065.3999999999999</v>
      </c>
      <c r="EQ342" s="17">
        <v>1104.4599999999998</v>
      </c>
      <c r="ER342" s="17">
        <v>1138.4299999999998</v>
      </c>
      <c r="ES342" s="17">
        <v>1029.02</v>
      </c>
      <c r="ET342" s="17">
        <v>1065.8800000000001</v>
      </c>
      <c r="EU342" s="17">
        <v>914.11999999999989</v>
      </c>
      <c r="EV342" s="17">
        <v>937.75</v>
      </c>
      <c r="EW342" s="17">
        <v>1026.08</v>
      </c>
      <c r="EX342" s="17">
        <v>1095.83</v>
      </c>
      <c r="EY342" s="17">
        <v>1096.5700000000002</v>
      </c>
      <c r="EZ342" s="17">
        <v>1025.49</v>
      </c>
      <c r="FA342" s="17">
        <v>982.17999999999984</v>
      </c>
      <c r="FB342" s="17">
        <v>995.19</v>
      </c>
      <c r="FC342" s="17">
        <v>1088.53</v>
      </c>
      <c r="FD342" s="17">
        <v>1116.53</v>
      </c>
      <c r="FE342" s="17">
        <v>1012.6</v>
      </c>
      <c r="FF342" s="17">
        <v>994.36000000000013</v>
      </c>
      <c r="FG342" s="17">
        <v>811.31999999999994</v>
      </c>
      <c r="FH342" s="17">
        <v>992.04</v>
      </c>
      <c r="FI342" s="17">
        <v>1007.0600000000001</v>
      </c>
      <c r="FJ342" s="17">
        <v>1087.9499999999998</v>
      </c>
      <c r="FK342" s="17">
        <v>1083.73</v>
      </c>
      <c r="FL342" s="17">
        <v>1009.27</v>
      </c>
      <c r="FM342" s="17">
        <v>1041.47</v>
      </c>
      <c r="FN342" s="17">
        <v>1037.6799999999998</v>
      </c>
      <c r="FO342" s="17">
        <v>1077.53</v>
      </c>
      <c r="FP342" s="17">
        <v>1106.97</v>
      </c>
      <c r="FQ342" s="17">
        <v>1008.91</v>
      </c>
      <c r="FR342" s="17">
        <v>1022.8299999999999</v>
      </c>
      <c r="FS342" s="17">
        <v>851.95999999999992</v>
      </c>
      <c r="FT342" s="17">
        <v>872.3</v>
      </c>
      <c r="FU342" s="17">
        <v>1005.91</v>
      </c>
      <c r="FV342" s="17">
        <v>1080.1199999999999</v>
      </c>
      <c r="FW342" s="17">
        <v>1070.3</v>
      </c>
      <c r="FX342" s="17">
        <v>969.09</v>
      </c>
      <c r="FY342" s="17">
        <v>876.37000000000012</v>
      </c>
      <c r="FZ342" s="17">
        <v>936.73</v>
      </c>
      <c r="GA342" s="17">
        <v>1081.4699999999998</v>
      </c>
    </row>
    <row r="343" spans="2:183">
      <c r="B343" s="96" t="s">
        <v>54</v>
      </c>
      <c r="C343" s="166" t="s">
        <v>47</v>
      </c>
      <c r="D343" s="178">
        <v>39053.58</v>
      </c>
      <c r="E343" s="179">
        <v>34981.490000000005</v>
      </c>
      <c r="F343" s="179">
        <v>37452.870000000003</v>
      </c>
      <c r="G343" s="179">
        <v>34541.81</v>
      </c>
      <c r="H343" s="179">
        <v>42612.7</v>
      </c>
      <c r="I343" s="179">
        <v>47300.22</v>
      </c>
      <c r="J343" s="179">
        <v>52882.229999999996</v>
      </c>
      <c r="K343" s="179">
        <v>49560.94</v>
      </c>
      <c r="L343" s="179">
        <v>47569.240000000005</v>
      </c>
      <c r="M343" s="179">
        <v>35326.770000000004</v>
      </c>
      <c r="N343" s="179">
        <v>35365.39</v>
      </c>
      <c r="O343" s="179">
        <v>38011.019999999997</v>
      </c>
      <c r="P343" s="179">
        <v>39630.879999999997</v>
      </c>
      <c r="Q343" s="179">
        <v>35490.83</v>
      </c>
      <c r="R343" s="179">
        <v>33676.379999999997</v>
      </c>
      <c r="S343" s="179">
        <v>29626.460000000003</v>
      </c>
      <c r="T343" s="179">
        <v>42061.270000000004</v>
      </c>
      <c r="U343" s="179">
        <v>47779.41</v>
      </c>
      <c r="V343" s="179">
        <v>49657.5</v>
      </c>
      <c r="W343" s="179">
        <v>49632.619999999995</v>
      </c>
      <c r="X343" s="179">
        <v>47416.359999999993</v>
      </c>
      <c r="Y343" s="179">
        <v>37110.130000000005</v>
      </c>
      <c r="Z343" s="179">
        <v>36876.410000000003</v>
      </c>
      <c r="AA343" s="179">
        <v>37475.17</v>
      </c>
      <c r="AB343" s="179">
        <v>38413.93</v>
      </c>
      <c r="AC343" s="179">
        <v>34878.629999999997</v>
      </c>
      <c r="AD343" s="179">
        <v>37134.620000000003</v>
      </c>
      <c r="AE343" s="179">
        <v>31821.71</v>
      </c>
      <c r="AF343" s="179">
        <v>41232.26</v>
      </c>
      <c r="AG343" s="179">
        <v>47633.64</v>
      </c>
      <c r="AH343" s="179">
        <v>49517.72</v>
      </c>
      <c r="AI343" s="179">
        <v>49376.28</v>
      </c>
      <c r="AJ343" s="179">
        <v>46876.19</v>
      </c>
      <c r="AK343" s="179">
        <v>35306.17</v>
      </c>
      <c r="AL343" s="179">
        <v>36363.07</v>
      </c>
      <c r="AM343" s="179">
        <v>36688.71</v>
      </c>
      <c r="AN343" s="179">
        <v>38316.659999999996</v>
      </c>
      <c r="AO343" s="179">
        <v>36113.189999999995</v>
      </c>
      <c r="AP343" s="179">
        <v>31520.560000000001</v>
      </c>
      <c r="AQ343" s="179">
        <v>29352.320000000003</v>
      </c>
      <c r="AR343" s="179">
        <v>42523.149999999994</v>
      </c>
      <c r="AS343" s="179">
        <v>47930.82</v>
      </c>
      <c r="AT343" s="179">
        <v>49409.229999999996</v>
      </c>
      <c r="AU343" s="179">
        <v>50007.41</v>
      </c>
      <c r="AV343" s="179">
        <v>47137.58</v>
      </c>
      <c r="AW343" s="179">
        <v>36695.75</v>
      </c>
      <c r="AX343" s="179">
        <v>36652.639999999992</v>
      </c>
      <c r="AY343" s="179">
        <v>36620.1</v>
      </c>
      <c r="AZ343" s="179">
        <v>39115.19000000001</v>
      </c>
      <c r="BA343" s="179">
        <v>35629.18</v>
      </c>
      <c r="BB343" s="179">
        <v>34213.64</v>
      </c>
      <c r="BC343" s="179">
        <v>32458.929999999997</v>
      </c>
      <c r="BD343" s="179">
        <v>41458.019999999997</v>
      </c>
      <c r="BE343" s="179">
        <v>47086.75</v>
      </c>
      <c r="BF343" s="179">
        <v>48798.25</v>
      </c>
      <c r="BG343" s="179">
        <v>49458.39</v>
      </c>
      <c r="BH343" s="179">
        <v>45648.429999999993</v>
      </c>
      <c r="BI343" s="179">
        <v>33537.67</v>
      </c>
      <c r="BJ343" s="179">
        <v>34163.599999999999</v>
      </c>
      <c r="BK343" s="179">
        <v>36381.72</v>
      </c>
      <c r="BL343" s="179">
        <v>40504.559999999998</v>
      </c>
      <c r="BM343" s="179">
        <v>36953.019999999997</v>
      </c>
      <c r="BN343" s="179">
        <v>35061.42</v>
      </c>
      <c r="BO343" s="179">
        <v>34362.47</v>
      </c>
      <c r="BP343" s="179">
        <v>49092.3</v>
      </c>
      <c r="BQ343" s="179">
        <v>49344.97</v>
      </c>
      <c r="BR343" s="179">
        <v>51845.12000000001</v>
      </c>
      <c r="BS343" s="179">
        <v>52234.51</v>
      </c>
      <c r="BT343" s="179">
        <v>44674.01999999999</v>
      </c>
      <c r="BU343" s="179">
        <v>32963.61</v>
      </c>
      <c r="BV343" s="179">
        <v>38463.439999999995</v>
      </c>
      <c r="BW343" s="179">
        <v>40506.150000000009</v>
      </c>
      <c r="BX343" s="179">
        <v>43342.54</v>
      </c>
      <c r="BY343" s="179">
        <v>38202.009999999995</v>
      </c>
      <c r="BZ343" s="179">
        <v>35665.51</v>
      </c>
      <c r="CA343" s="179">
        <v>30833.48</v>
      </c>
      <c r="CB343" s="179">
        <v>46518.05</v>
      </c>
      <c r="CC343" s="179">
        <v>52187.73</v>
      </c>
      <c r="CD343" s="179">
        <v>58355.39</v>
      </c>
      <c r="CE343" s="179">
        <v>58257.049999999996</v>
      </c>
      <c r="CF343" s="179">
        <v>53843.86</v>
      </c>
      <c r="CG343" s="179">
        <v>39779.939999999995</v>
      </c>
      <c r="CH343" s="179">
        <v>42694.38</v>
      </c>
      <c r="CI343" s="179">
        <v>43895.719999999994</v>
      </c>
      <c r="CJ343" s="179">
        <v>46196.079999999994</v>
      </c>
      <c r="CK343" s="179">
        <v>43474.189999999995</v>
      </c>
      <c r="CL343" s="179">
        <v>44662.79</v>
      </c>
      <c r="CM343" s="179">
        <v>36597.82</v>
      </c>
      <c r="CN343" s="179">
        <v>50587.4</v>
      </c>
      <c r="CO343" s="179">
        <v>58067.15</v>
      </c>
      <c r="CP343" s="179">
        <v>62758.399999999994</v>
      </c>
      <c r="CQ343" s="179">
        <v>62046.51</v>
      </c>
      <c r="CR343" s="179">
        <v>58310.840000000004</v>
      </c>
      <c r="CS343" s="179">
        <v>43920.639999999992</v>
      </c>
      <c r="CT343" s="179">
        <v>44393.560000000005</v>
      </c>
      <c r="CU343" s="179">
        <v>46514.899999999994</v>
      </c>
      <c r="CV343" s="179">
        <v>49423.56</v>
      </c>
      <c r="CW343" s="179">
        <v>42372.19</v>
      </c>
      <c r="CX343" s="179">
        <v>43962.040000000008</v>
      </c>
      <c r="CY343" s="179">
        <v>44048.94</v>
      </c>
      <c r="CZ343" s="179">
        <v>53985.280000000006</v>
      </c>
      <c r="DA343" s="179">
        <v>60844.479999999996</v>
      </c>
      <c r="DB343" s="179">
        <v>64703.11</v>
      </c>
      <c r="DC343" s="179">
        <v>65056.62</v>
      </c>
      <c r="DD343" s="179">
        <v>59778.1</v>
      </c>
      <c r="DE343" s="179">
        <v>43301.029999999992</v>
      </c>
      <c r="DF343" s="179">
        <v>45985.340000000004</v>
      </c>
      <c r="DG343" s="179">
        <v>47227.700000000004</v>
      </c>
      <c r="DH343" s="179">
        <v>50234.460000000006</v>
      </c>
      <c r="DI343" s="179">
        <v>45664.63</v>
      </c>
      <c r="DJ343" s="179">
        <v>49783.369999999995</v>
      </c>
      <c r="DK343" s="179">
        <v>40712.25</v>
      </c>
      <c r="DL343" s="179">
        <v>52694.21</v>
      </c>
      <c r="DM343" s="179">
        <v>62142.66</v>
      </c>
      <c r="DN343" s="179">
        <v>66106.69</v>
      </c>
      <c r="DO343" s="179">
        <v>66728.06</v>
      </c>
      <c r="DP343" s="179">
        <v>60731.869999999995</v>
      </c>
      <c r="DQ343" s="179">
        <v>47056.85</v>
      </c>
      <c r="DR343" s="179">
        <v>47307.619999999995</v>
      </c>
      <c r="DS343" s="179">
        <v>48385.639999999992</v>
      </c>
      <c r="DT343" s="179">
        <v>51487.960000000006</v>
      </c>
      <c r="DU343" s="179">
        <v>46463.189999999995</v>
      </c>
      <c r="DV343" s="179">
        <v>48968.63</v>
      </c>
      <c r="DW343" s="179">
        <v>39021.43</v>
      </c>
      <c r="DX343" s="179">
        <v>53470.98</v>
      </c>
      <c r="DY343" s="179">
        <v>62243.760000000009</v>
      </c>
      <c r="DZ343" s="179">
        <v>67562.12</v>
      </c>
      <c r="EA343" s="179">
        <v>67019.01999999999</v>
      </c>
      <c r="EB343" s="179">
        <v>62057.479999999996</v>
      </c>
      <c r="EC343" s="179">
        <v>45346.580000000009</v>
      </c>
      <c r="ED343" s="179">
        <v>46539.53</v>
      </c>
      <c r="EE343" s="179">
        <v>48970.080000000002</v>
      </c>
      <c r="EF343" s="179">
        <v>52562.430000000008</v>
      </c>
      <c r="EG343" s="179">
        <v>49383.92</v>
      </c>
      <c r="EH343" s="179">
        <v>43164.549999999996</v>
      </c>
      <c r="EI343" s="179">
        <v>39589.030000000006</v>
      </c>
      <c r="EJ343" s="179">
        <v>56412.6</v>
      </c>
      <c r="EK343" s="179">
        <v>64051.03</v>
      </c>
      <c r="EL343" s="179">
        <v>68407.75</v>
      </c>
      <c r="EM343" s="179">
        <v>67841.02</v>
      </c>
      <c r="EN343" s="179">
        <v>64326.939999999995</v>
      </c>
      <c r="EO343" s="179">
        <v>48543.54</v>
      </c>
      <c r="EP343" s="179">
        <v>48784.759999999995</v>
      </c>
      <c r="EQ343" s="179">
        <v>50572.619999999995</v>
      </c>
      <c r="ER343" s="179">
        <v>53585.84</v>
      </c>
      <c r="ES343" s="179">
        <v>48435.799999999996</v>
      </c>
      <c r="ET343" s="179">
        <v>50171.349999999991</v>
      </c>
      <c r="EU343" s="179">
        <v>43027.149999999994</v>
      </c>
      <c r="EV343" s="179">
        <v>59435.23</v>
      </c>
      <c r="EW343" s="179">
        <v>65033.349999999991</v>
      </c>
      <c r="EX343" s="179">
        <v>69453</v>
      </c>
      <c r="EY343" s="179">
        <v>69500.399999999994</v>
      </c>
      <c r="EZ343" s="179">
        <v>64995.69</v>
      </c>
      <c r="FA343" s="179">
        <v>46231.01</v>
      </c>
      <c r="FB343" s="179">
        <v>46843.7</v>
      </c>
      <c r="FC343" s="179">
        <v>51237.42</v>
      </c>
      <c r="FD343" s="179">
        <v>54027.97</v>
      </c>
      <c r="FE343" s="179">
        <v>49000.49</v>
      </c>
      <c r="FF343" s="179">
        <v>48117.729999999996</v>
      </c>
      <c r="FG343" s="179">
        <v>39260.020000000004</v>
      </c>
      <c r="FH343" s="179">
        <v>64650.8</v>
      </c>
      <c r="FI343" s="179">
        <v>65629.959999999992</v>
      </c>
      <c r="FJ343" s="179">
        <v>70902.070000000007</v>
      </c>
      <c r="FK343" s="179">
        <v>70625.680000000008</v>
      </c>
      <c r="FL343" s="179">
        <v>65774.5</v>
      </c>
      <c r="FM343" s="179">
        <v>50396.970000000008</v>
      </c>
      <c r="FN343" s="179">
        <v>50212.37</v>
      </c>
      <c r="FO343" s="179">
        <v>52141.33</v>
      </c>
      <c r="FP343" s="179">
        <v>55083.05000000001</v>
      </c>
      <c r="FQ343" s="179">
        <v>50203.48000000001</v>
      </c>
      <c r="FR343" s="179">
        <v>50895.96</v>
      </c>
      <c r="FS343" s="179">
        <v>42393.409999999996</v>
      </c>
      <c r="FT343" s="179">
        <v>58461.8</v>
      </c>
      <c r="FU343" s="179">
        <v>67416.83</v>
      </c>
      <c r="FV343" s="179">
        <v>72389.649999999994</v>
      </c>
      <c r="FW343" s="179">
        <v>71730.37000000001</v>
      </c>
      <c r="FX343" s="179">
        <v>64948.100000000006</v>
      </c>
      <c r="FY343" s="179">
        <v>43607.98</v>
      </c>
      <c r="FZ343" s="179">
        <v>46612.34</v>
      </c>
      <c r="GA343" s="179">
        <v>53813.36</v>
      </c>
    </row>
    <row r="344" spans="2:183">
      <c r="B344" s="180" t="s">
        <v>54</v>
      </c>
      <c r="C344" s="181" t="s">
        <v>48</v>
      </c>
      <c r="D344" s="94">
        <v>0.1805604581654317</v>
      </c>
      <c r="E344" s="95">
        <v>0.18007302959201749</v>
      </c>
      <c r="F344" s="95">
        <v>0.17965995960871775</v>
      </c>
      <c r="G344" s="95">
        <v>0.18990535180070245</v>
      </c>
      <c r="H344" s="95">
        <v>0.17087385412430955</v>
      </c>
      <c r="I344" s="95">
        <v>0.17528757732824329</v>
      </c>
      <c r="J344" s="95">
        <v>0.18361462514351706</v>
      </c>
      <c r="K344" s="95">
        <v>0.17582919178708292</v>
      </c>
      <c r="L344" s="95">
        <v>0.17555217717732474</v>
      </c>
      <c r="M344" s="95">
        <v>0.21579217349394353</v>
      </c>
      <c r="N344" s="95">
        <v>0.19901198394987332</v>
      </c>
      <c r="O344" s="95">
        <v>0.17984803649012682</v>
      </c>
      <c r="P344" s="95">
        <v>0.18154590340763846</v>
      </c>
      <c r="Q344" s="95">
        <v>0.18116630542889942</v>
      </c>
      <c r="R344" s="95">
        <v>0.17597932224005214</v>
      </c>
      <c r="S344" s="95">
        <v>0.16742060768528924</v>
      </c>
      <c r="T344" s="95">
        <v>0.16949535125242074</v>
      </c>
      <c r="U344" s="95">
        <v>0.17570894125406256</v>
      </c>
      <c r="V344" s="95">
        <v>0.17575363019355497</v>
      </c>
      <c r="W344" s="95">
        <v>0.1757006889182928</v>
      </c>
      <c r="X344" s="95">
        <v>0.17617179255183382</v>
      </c>
      <c r="Y344" s="95">
        <v>0.18817259824216889</v>
      </c>
      <c r="Z344" s="95">
        <v>0.18151558419142086</v>
      </c>
      <c r="AA344" s="95">
        <v>0.179660874485914</v>
      </c>
      <c r="AB344" s="95">
        <v>0.17956349236028871</v>
      </c>
      <c r="AC344" s="95">
        <v>0.17988824026141587</v>
      </c>
      <c r="AD344" s="95">
        <v>0.17911897498917528</v>
      </c>
      <c r="AE344" s="95">
        <v>0.17511163528000301</v>
      </c>
      <c r="AF344" s="95">
        <v>0.17105204566511928</v>
      </c>
      <c r="AG344" s="95">
        <v>0.17533315337297936</v>
      </c>
      <c r="AH344" s="95">
        <v>0.17548784056468139</v>
      </c>
      <c r="AI344" s="95">
        <v>0.17544367639218389</v>
      </c>
      <c r="AJ344" s="95">
        <v>0.17527212101289968</v>
      </c>
      <c r="AK344" s="95">
        <v>0.2053445732993677</v>
      </c>
      <c r="AL344" s="95">
        <v>0.18027439007349164</v>
      </c>
      <c r="AM344" s="95">
        <v>0.17853612548823858</v>
      </c>
      <c r="AN344" s="95">
        <v>0.17934448026720612</v>
      </c>
      <c r="AO344" s="95">
        <v>0.17964572940331955</v>
      </c>
      <c r="AP344" s="95">
        <v>0.17284283271553347</v>
      </c>
      <c r="AQ344" s="95">
        <v>0.17804820977938829</v>
      </c>
      <c r="AR344" s="95">
        <v>0.16748200602134708</v>
      </c>
      <c r="AS344" s="95">
        <v>0.17560394391025599</v>
      </c>
      <c r="AT344" s="95">
        <v>0.17500468190770962</v>
      </c>
      <c r="AU344" s="95">
        <v>0.17589240583594834</v>
      </c>
      <c r="AV344" s="95">
        <v>0.17500647144134507</v>
      </c>
      <c r="AW344" s="95">
        <v>0.18736082899443884</v>
      </c>
      <c r="AX344" s="95">
        <v>0.18012246186117434</v>
      </c>
      <c r="AY344" s="95">
        <v>0.17820064982868855</v>
      </c>
      <c r="AZ344" s="95">
        <v>0.17886867745427643</v>
      </c>
      <c r="BA344" s="95">
        <v>0.17948237917131893</v>
      </c>
      <c r="BB344" s="95">
        <v>0.17366154164415321</v>
      </c>
      <c r="BC344" s="95">
        <v>0.18088427181298519</v>
      </c>
      <c r="BD344" s="95">
        <v>0.15937731034928773</v>
      </c>
      <c r="BE344" s="95">
        <v>0.17206138194038159</v>
      </c>
      <c r="BF344" s="95">
        <v>0.17215043859467122</v>
      </c>
      <c r="BG344" s="95">
        <v>0.17301708203048305</v>
      </c>
      <c r="BH344" s="95">
        <v>0.17224581735275912</v>
      </c>
      <c r="BI344" s="95">
        <v>0.21795547991657213</v>
      </c>
      <c r="BJ344" s="95">
        <v>0.19779956395044321</v>
      </c>
      <c r="BK344" s="95">
        <v>0.1752010612169129</v>
      </c>
      <c r="BL344" s="95">
        <v>0.17976923290994076</v>
      </c>
      <c r="BM344" s="95">
        <v>0.18032495731060713</v>
      </c>
      <c r="BN344" s="95">
        <v>0.17362017511850555</v>
      </c>
      <c r="BO344" s="95">
        <v>0.18418180485590449</v>
      </c>
      <c r="BP344" s="95">
        <v>0.18166850805765991</v>
      </c>
      <c r="BQ344" s="95">
        <v>0.17383639490816502</v>
      </c>
      <c r="BR344" s="95">
        <v>0.17402266971151695</v>
      </c>
      <c r="BS344" s="95">
        <v>0.17411499913637268</v>
      </c>
      <c r="BT344" s="95">
        <v>0.16590170866102377</v>
      </c>
      <c r="BU344" s="95">
        <v>0.16424281507844996</v>
      </c>
      <c r="BV344" s="95">
        <v>0.18788354757844372</v>
      </c>
      <c r="BW344" s="95">
        <v>0.17964147702693803</v>
      </c>
      <c r="BX344" s="95">
        <v>0.18167670670949007</v>
      </c>
      <c r="BY344" s="95">
        <v>0.18097516273911213</v>
      </c>
      <c r="BZ344" s="95">
        <v>0.17481290134338556</v>
      </c>
      <c r="CA344" s="95">
        <v>0.16746928146595114</v>
      </c>
      <c r="CB344" s="95">
        <v>0.1693952052979377</v>
      </c>
      <c r="CC344" s="95">
        <v>0.17424973543116076</v>
      </c>
      <c r="CD344" s="95">
        <v>0.18204451164246063</v>
      </c>
      <c r="CE344" s="95">
        <v>0.18132572957062512</v>
      </c>
      <c r="CF344" s="95">
        <v>0.17616554079069133</v>
      </c>
      <c r="CG344" s="95">
        <v>0.21629482585204129</v>
      </c>
      <c r="CH344" s="95">
        <v>0.18340261561419741</v>
      </c>
      <c r="CI344" s="95">
        <v>0.18144587100806917</v>
      </c>
      <c r="CJ344" s="95">
        <v>0.18369825311932783</v>
      </c>
      <c r="CK344" s="95">
        <v>0.18454534802752456</v>
      </c>
      <c r="CL344" s="95">
        <v>0.18186067542827702</v>
      </c>
      <c r="CM344" s="95">
        <v>0.17981763394395153</v>
      </c>
      <c r="CN344" s="95">
        <v>0.16893283001144108</v>
      </c>
      <c r="CO344" s="95">
        <v>0.18176937928582004</v>
      </c>
      <c r="CP344" s="95">
        <v>0.18686597724531001</v>
      </c>
      <c r="CQ344" s="95">
        <v>0.18520215362659775</v>
      </c>
      <c r="CR344" s="95">
        <v>0.18231916418835267</v>
      </c>
      <c r="CS344" s="95">
        <v>0.1901141871032406</v>
      </c>
      <c r="CT344" s="95">
        <v>0.18369808944836885</v>
      </c>
      <c r="CU344" s="95">
        <v>0.18567745016110457</v>
      </c>
      <c r="CV344" s="95">
        <v>0.18952243537226804</v>
      </c>
      <c r="CW344" s="95">
        <v>0.18804970086500872</v>
      </c>
      <c r="CX344" s="95">
        <v>0.19815418888506151</v>
      </c>
      <c r="CY344" s="95">
        <v>0.2073960889044133</v>
      </c>
      <c r="CZ344" s="95">
        <v>0.17138100391056399</v>
      </c>
      <c r="DA344" s="95">
        <v>0.18415874756444375</v>
      </c>
      <c r="DB344" s="95">
        <v>0.18627848236099726</v>
      </c>
      <c r="DC344" s="95">
        <v>0.18564541817176727</v>
      </c>
      <c r="DD344" s="95">
        <v>0.18276049776994038</v>
      </c>
      <c r="DE344" s="95">
        <v>0.22239282250508449</v>
      </c>
      <c r="DF344" s="95">
        <v>0.18429310495991286</v>
      </c>
      <c r="DG344" s="95">
        <v>0.18475578130028092</v>
      </c>
      <c r="DH344" s="95">
        <v>0.18826728520190331</v>
      </c>
      <c r="DI344" s="95">
        <v>0.18905548387198298</v>
      </c>
      <c r="DJ344" s="95">
        <v>0.18725758953135069</v>
      </c>
      <c r="DK344" s="95">
        <v>0.18106335193001988</v>
      </c>
      <c r="DL344" s="95">
        <v>0.17623236622554841</v>
      </c>
      <c r="DM344" s="95">
        <v>0.18396651087508548</v>
      </c>
      <c r="DN344" s="95">
        <v>0.1855641460277789</v>
      </c>
      <c r="DO344" s="95">
        <v>0.18606837687480587</v>
      </c>
      <c r="DP344" s="95">
        <v>0.18204398983024228</v>
      </c>
      <c r="DQ344" s="95">
        <v>0.19214409248522893</v>
      </c>
      <c r="DR344" s="95">
        <v>0.1846133542783843</v>
      </c>
      <c r="DS344" s="95">
        <v>0.18444338545116984</v>
      </c>
      <c r="DT344" s="95">
        <v>0.18810319207824527</v>
      </c>
      <c r="DU344" s="95">
        <v>0.1879496454759968</v>
      </c>
      <c r="DV344" s="95">
        <v>0.18591046312898996</v>
      </c>
      <c r="DW344" s="95">
        <v>0.18037365342484876</v>
      </c>
      <c r="DX344" s="95">
        <v>0.16804647317972402</v>
      </c>
      <c r="DY344" s="95">
        <v>0.18183807815620126</v>
      </c>
      <c r="DZ344" s="95">
        <v>0.18474925993778721</v>
      </c>
      <c r="EA344" s="95">
        <v>0.18479206974949219</v>
      </c>
      <c r="EB344" s="95">
        <v>0.18111630446393839</v>
      </c>
      <c r="EC344" s="95">
        <v>0.21591838973328129</v>
      </c>
      <c r="ED344" s="95">
        <v>0.19533063262858064</v>
      </c>
      <c r="EE344" s="95">
        <v>0.18294827134422445</v>
      </c>
      <c r="EF344" s="95">
        <v>0.18727697899664883</v>
      </c>
      <c r="EG344" s="95">
        <v>0.18781129133812721</v>
      </c>
      <c r="EH344" s="95">
        <v>0.17997596057885154</v>
      </c>
      <c r="EI344" s="95">
        <v>0.18297210595768246</v>
      </c>
      <c r="EJ344" s="95">
        <v>0.16867359817843725</v>
      </c>
      <c r="EK344" s="95">
        <v>0.18133893696290884</v>
      </c>
      <c r="EL344" s="95">
        <v>0.18378802691396667</v>
      </c>
      <c r="EM344" s="95">
        <v>0.18302227915915936</v>
      </c>
      <c r="EN344" s="95">
        <v>0.18172747203105091</v>
      </c>
      <c r="EO344" s="95">
        <v>0.1897645945350469</v>
      </c>
      <c r="EP344" s="95">
        <v>0.18280220671775407</v>
      </c>
      <c r="EQ344" s="95">
        <v>0.18316997802300244</v>
      </c>
      <c r="ER344" s="95">
        <v>0.18703078882090407</v>
      </c>
      <c r="ES344" s="95">
        <v>0.18694647025399741</v>
      </c>
      <c r="ET344" s="95">
        <v>0.1847865036464649</v>
      </c>
      <c r="EU344" s="95">
        <v>0.18429194449562181</v>
      </c>
      <c r="EV344" s="95">
        <v>0.17051330298286246</v>
      </c>
      <c r="EW344" s="95">
        <v>0.18066108258040831</v>
      </c>
      <c r="EX344" s="95">
        <v>0.1834694794302692</v>
      </c>
      <c r="EY344" s="95">
        <v>0.18303197484576472</v>
      </c>
      <c r="EZ344" s="95">
        <v>0.1806966650683299</v>
      </c>
      <c r="FA344" s="95">
        <v>0.21810211442936231</v>
      </c>
      <c r="FB344" s="95">
        <v>0.20927051935671556</v>
      </c>
      <c r="FC344" s="95">
        <v>0.18260842803614155</v>
      </c>
      <c r="FD344" s="95">
        <v>0.18675916322093003</v>
      </c>
      <c r="FE344" s="95">
        <v>0.18691037015087536</v>
      </c>
      <c r="FF344" s="95">
        <v>0.18242906908842638</v>
      </c>
      <c r="FG344" s="95">
        <v>0.1770957485773412</v>
      </c>
      <c r="FH344" s="95">
        <v>0.18496256370687258</v>
      </c>
      <c r="FI344" s="95">
        <v>0.17993025529100878</v>
      </c>
      <c r="FJ344" s="95">
        <v>0.18358780615005812</v>
      </c>
      <c r="FK344" s="95">
        <v>0.18256231226130842</v>
      </c>
      <c r="FL344" s="95">
        <v>0.18021017403698414</v>
      </c>
      <c r="FM344" s="95">
        <v>0.18899245204374143</v>
      </c>
      <c r="FN344" s="95">
        <v>0.18194008372089512</v>
      </c>
      <c r="FO344" s="95">
        <v>0.18270116750663035</v>
      </c>
      <c r="FP344" s="95">
        <v>0.18607090082436956</v>
      </c>
      <c r="FQ344" s="95">
        <v>0.18678980806038742</v>
      </c>
      <c r="FR344" s="95">
        <v>0.22021315215607321</v>
      </c>
      <c r="FS344" s="95">
        <v>0.16955633937714731</v>
      </c>
      <c r="FT344" s="95">
        <v>0.17421559851174703</v>
      </c>
      <c r="FU344" s="95">
        <v>0.18033155783061999</v>
      </c>
      <c r="FV344" s="95">
        <v>0.18267869229116823</v>
      </c>
      <c r="FW344" s="95">
        <v>0.18206144747697811</v>
      </c>
      <c r="FX344" s="95">
        <v>0.17900693240176113</v>
      </c>
      <c r="FY344" s="95">
        <v>0.17525481205164775</v>
      </c>
      <c r="FZ344" s="95">
        <v>0.17914393574665666</v>
      </c>
      <c r="GA344" s="95">
        <v>0.18311417480431952</v>
      </c>
    </row>
    <row r="345" spans="2:183">
      <c r="B345" s="44" t="s">
        <v>54</v>
      </c>
      <c r="C345" s="651" t="s">
        <v>94</v>
      </c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2"/>
      <c r="GA345" s="182"/>
    </row>
    <row r="346" spans="2:183">
      <c r="B346" s="43" t="s">
        <v>54</v>
      </c>
      <c r="C346" s="652" t="s">
        <v>49</v>
      </c>
      <c r="D346" s="17">
        <v>744</v>
      </c>
      <c r="E346" s="17">
        <v>672</v>
      </c>
      <c r="F346" s="17">
        <v>744</v>
      </c>
      <c r="G346" s="17">
        <v>720</v>
      </c>
      <c r="H346" s="17">
        <v>744</v>
      </c>
      <c r="I346" s="17">
        <v>720</v>
      </c>
      <c r="J346" s="17">
        <v>744</v>
      </c>
      <c r="K346" s="17">
        <v>744</v>
      </c>
      <c r="L346" s="17">
        <v>720</v>
      </c>
      <c r="M346" s="17">
        <v>744</v>
      </c>
      <c r="N346" s="17">
        <v>720</v>
      </c>
      <c r="O346" s="17">
        <v>744</v>
      </c>
      <c r="P346" s="17">
        <v>744</v>
      </c>
      <c r="Q346" s="17">
        <v>672</v>
      </c>
      <c r="R346" s="17">
        <v>744</v>
      </c>
      <c r="S346" s="17">
        <v>720</v>
      </c>
      <c r="T346" s="17">
        <v>744</v>
      </c>
      <c r="U346" s="17">
        <v>720</v>
      </c>
      <c r="V346" s="17">
        <v>744</v>
      </c>
      <c r="W346" s="17">
        <v>744</v>
      </c>
      <c r="X346" s="17">
        <v>720</v>
      </c>
      <c r="Y346" s="17">
        <v>744</v>
      </c>
      <c r="Z346" s="17">
        <v>720</v>
      </c>
      <c r="AA346" s="17">
        <v>744</v>
      </c>
      <c r="AB346" s="17">
        <v>744</v>
      </c>
      <c r="AC346" s="17">
        <v>672</v>
      </c>
      <c r="AD346" s="17">
        <v>744</v>
      </c>
      <c r="AE346" s="17">
        <v>720</v>
      </c>
      <c r="AF346" s="17">
        <v>744</v>
      </c>
      <c r="AG346" s="17">
        <v>720</v>
      </c>
      <c r="AH346" s="17">
        <v>744</v>
      </c>
      <c r="AI346" s="17">
        <v>744</v>
      </c>
      <c r="AJ346" s="17">
        <v>720</v>
      </c>
      <c r="AK346" s="17">
        <v>744</v>
      </c>
      <c r="AL346" s="17">
        <v>720</v>
      </c>
      <c r="AM346" s="17">
        <v>744</v>
      </c>
      <c r="AN346" s="17">
        <v>744</v>
      </c>
      <c r="AO346" s="17">
        <v>696</v>
      </c>
      <c r="AP346" s="17">
        <v>744</v>
      </c>
      <c r="AQ346" s="17">
        <v>720</v>
      </c>
      <c r="AR346" s="17">
        <v>744</v>
      </c>
      <c r="AS346" s="17">
        <v>720</v>
      </c>
      <c r="AT346" s="17">
        <v>744</v>
      </c>
      <c r="AU346" s="17">
        <v>744</v>
      </c>
      <c r="AV346" s="17">
        <v>720</v>
      </c>
      <c r="AW346" s="17">
        <v>744</v>
      </c>
      <c r="AX346" s="17">
        <v>720</v>
      </c>
      <c r="AY346" s="17">
        <v>744</v>
      </c>
      <c r="AZ346" s="17">
        <v>744</v>
      </c>
      <c r="BA346" s="17">
        <v>672</v>
      </c>
      <c r="BB346" s="17">
        <v>744</v>
      </c>
      <c r="BC346" s="17">
        <v>720</v>
      </c>
      <c r="BD346" s="17">
        <v>744</v>
      </c>
      <c r="BE346" s="17">
        <v>720</v>
      </c>
      <c r="BF346" s="17">
        <v>744</v>
      </c>
      <c r="BG346" s="17">
        <v>744</v>
      </c>
      <c r="BH346" s="17">
        <v>720</v>
      </c>
      <c r="BI346" s="17">
        <v>744</v>
      </c>
      <c r="BJ346" s="17">
        <v>720</v>
      </c>
      <c r="BK346" s="17">
        <v>744</v>
      </c>
      <c r="BL346" s="17">
        <v>744</v>
      </c>
      <c r="BM346" s="17">
        <v>672</v>
      </c>
      <c r="BN346" s="17">
        <v>744</v>
      </c>
      <c r="BO346" s="17">
        <v>720</v>
      </c>
      <c r="BP346" s="17">
        <v>744</v>
      </c>
      <c r="BQ346" s="17">
        <v>720</v>
      </c>
      <c r="BR346" s="17">
        <v>744</v>
      </c>
      <c r="BS346" s="17">
        <v>744</v>
      </c>
      <c r="BT346" s="17">
        <v>720</v>
      </c>
      <c r="BU346" s="17">
        <v>744</v>
      </c>
      <c r="BV346" s="17">
        <v>720</v>
      </c>
      <c r="BW346" s="17">
        <v>744</v>
      </c>
      <c r="BX346" s="17">
        <v>744</v>
      </c>
      <c r="BY346" s="17">
        <v>672</v>
      </c>
      <c r="BZ346" s="17">
        <v>744</v>
      </c>
      <c r="CA346" s="17">
        <v>720</v>
      </c>
      <c r="CB346" s="17">
        <v>744</v>
      </c>
      <c r="CC346" s="17">
        <v>720</v>
      </c>
      <c r="CD346" s="17">
        <v>744</v>
      </c>
      <c r="CE346" s="17">
        <v>744</v>
      </c>
      <c r="CF346" s="17">
        <v>720</v>
      </c>
      <c r="CG346" s="17">
        <v>744</v>
      </c>
      <c r="CH346" s="17">
        <v>720</v>
      </c>
      <c r="CI346" s="17">
        <v>744</v>
      </c>
      <c r="CJ346" s="17">
        <v>744</v>
      </c>
      <c r="CK346" s="17">
        <v>696</v>
      </c>
      <c r="CL346" s="17">
        <v>744</v>
      </c>
      <c r="CM346" s="17">
        <v>720</v>
      </c>
      <c r="CN346" s="17">
        <v>744</v>
      </c>
      <c r="CO346" s="17">
        <v>720</v>
      </c>
      <c r="CP346" s="17">
        <v>744</v>
      </c>
      <c r="CQ346" s="17">
        <v>744</v>
      </c>
      <c r="CR346" s="17">
        <v>720</v>
      </c>
      <c r="CS346" s="17">
        <v>744</v>
      </c>
      <c r="CT346" s="17">
        <v>720</v>
      </c>
      <c r="CU346" s="17">
        <v>744</v>
      </c>
      <c r="CV346" s="17">
        <v>744</v>
      </c>
      <c r="CW346" s="17">
        <v>672</v>
      </c>
      <c r="CX346" s="17">
        <v>744</v>
      </c>
      <c r="CY346" s="17">
        <v>720</v>
      </c>
      <c r="CZ346" s="17">
        <v>744</v>
      </c>
      <c r="DA346" s="17">
        <v>720</v>
      </c>
      <c r="DB346" s="17">
        <v>744</v>
      </c>
      <c r="DC346" s="17">
        <v>744</v>
      </c>
      <c r="DD346" s="17">
        <v>720</v>
      </c>
      <c r="DE346" s="17">
        <v>744</v>
      </c>
      <c r="DF346" s="17">
        <v>720</v>
      </c>
      <c r="DG346" s="17">
        <v>744</v>
      </c>
      <c r="DH346" s="17">
        <v>744</v>
      </c>
      <c r="DI346" s="17">
        <v>672</v>
      </c>
      <c r="DJ346" s="17">
        <v>744</v>
      </c>
      <c r="DK346" s="17">
        <v>720</v>
      </c>
      <c r="DL346" s="17">
        <v>744</v>
      </c>
      <c r="DM346" s="17">
        <v>720</v>
      </c>
      <c r="DN346" s="17">
        <v>744</v>
      </c>
      <c r="DO346" s="17">
        <v>744</v>
      </c>
      <c r="DP346" s="17">
        <v>720</v>
      </c>
      <c r="DQ346" s="17">
        <v>744</v>
      </c>
      <c r="DR346" s="17">
        <v>720</v>
      </c>
      <c r="DS346" s="17">
        <v>744</v>
      </c>
      <c r="DT346" s="17">
        <v>744</v>
      </c>
      <c r="DU346" s="17">
        <v>672</v>
      </c>
      <c r="DV346" s="17">
        <v>744</v>
      </c>
      <c r="DW346" s="17">
        <v>720</v>
      </c>
      <c r="DX346" s="17">
        <v>744</v>
      </c>
      <c r="DY346" s="17">
        <v>720</v>
      </c>
      <c r="DZ346" s="17">
        <v>744</v>
      </c>
      <c r="EA346" s="17">
        <v>744</v>
      </c>
      <c r="EB346" s="17">
        <v>720</v>
      </c>
      <c r="EC346" s="17">
        <v>744</v>
      </c>
      <c r="ED346" s="17">
        <v>720</v>
      </c>
      <c r="EE346" s="17">
        <v>744</v>
      </c>
      <c r="EF346" s="17">
        <v>744</v>
      </c>
      <c r="EG346" s="17">
        <v>696</v>
      </c>
      <c r="EH346" s="17">
        <v>744</v>
      </c>
      <c r="EI346" s="17">
        <v>720</v>
      </c>
      <c r="EJ346" s="17">
        <v>744</v>
      </c>
      <c r="EK346" s="17">
        <v>720</v>
      </c>
      <c r="EL346" s="17">
        <v>744</v>
      </c>
      <c r="EM346" s="17">
        <v>744</v>
      </c>
      <c r="EN346" s="17">
        <v>720</v>
      </c>
      <c r="EO346" s="17">
        <v>744</v>
      </c>
      <c r="EP346" s="17">
        <v>720</v>
      </c>
      <c r="EQ346" s="17">
        <v>744</v>
      </c>
      <c r="ER346" s="17">
        <v>744</v>
      </c>
      <c r="ES346" s="17">
        <v>672</v>
      </c>
      <c r="ET346" s="17">
        <v>744</v>
      </c>
      <c r="EU346" s="17">
        <v>720</v>
      </c>
      <c r="EV346" s="17">
        <v>744</v>
      </c>
      <c r="EW346" s="17">
        <v>720</v>
      </c>
      <c r="EX346" s="17">
        <v>744</v>
      </c>
      <c r="EY346" s="17">
        <v>744</v>
      </c>
      <c r="EZ346" s="17">
        <v>720</v>
      </c>
      <c r="FA346" s="17">
        <v>744</v>
      </c>
      <c r="FB346" s="17">
        <v>720</v>
      </c>
      <c r="FC346" s="17">
        <v>744</v>
      </c>
      <c r="FD346" s="17">
        <v>744</v>
      </c>
      <c r="FE346" s="17">
        <v>672</v>
      </c>
      <c r="FF346" s="17">
        <v>744</v>
      </c>
      <c r="FG346" s="17">
        <v>720</v>
      </c>
      <c r="FH346" s="17">
        <v>744</v>
      </c>
      <c r="FI346" s="17">
        <v>720</v>
      </c>
      <c r="FJ346" s="17">
        <v>744</v>
      </c>
      <c r="FK346" s="17">
        <v>744</v>
      </c>
      <c r="FL346" s="17">
        <v>720</v>
      </c>
      <c r="FM346" s="17">
        <v>744</v>
      </c>
      <c r="FN346" s="17">
        <v>720</v>
      </c>
      <c r="FO346" s="17">
        <v>744</v>
      </c>
      <c r="FP346" s="17">
        <v>744</v>
      </c>
      <c r="FQ346" s="17">
        <v>672</v>
      </c>
      <c r="FR346" s="17">
        <v>744</v>
      </c>
      <c r="FS346" s="17">
        <v>720</v>
      </c>
      <c r="FT346" s="17">
        <v>744</v>
      </c>
      <c r="FU346" s="17">
        <v>720</v>
      </c>
      <c r="FV346" s="17">
        <v>744</v>
      </c>
      <c r="FW346" s="17">
        <v>744</v>
      </c>
      <c r="FX346" s="17">
        <v>720</v>
      </c>
      <c r="FY346" s="17">
        <v>744</v>
      </c>
      <c r="FZ346" s="17">
        <v>720</v>
      </c>
      <c r="GA346" s="17">
        <v>744</v>
      </c>
    </row>
    <row r="347" spans="2:183">
      <c r="B347" s="43" t="s">
        <v>54</v>
      </c>
      <c r="C347" s="653" t="s">
        <v>50</v>
      </c>
      <c r="D347" s="85">
        <v>29525736.349999998</v>
      </c>
      <c r="E347" s="85">
        <v>26524621.580000002</v>
      </c>
      <c r="F347" s="85">
        <v>28464258.400000002</v>
      </c>
      <c r="G347" s="85">
        <v>24532185.23</v>
      </c>
      <c r="H347" s="85">
        <v>25154198.700000003</v>
      </c>
      <c r="I347" s="85">
        <v>27375620.220000003</v>
      </c>
      <c r="J347" s="85">
        <v>29465482.75</v>
      </c>
      <c r="K347" s="85">
        <v>28695804.899999999</v>
      </c>
      <c r="L347" s="85">
        <v>27472070.940000001</v>
      </c>
      <c r="M347" s="85">
        <v>22746469.960000001</v>
      </c>
      <c r="N347" s="85">
        <v>24554456.539999999</v>
      </c>
      <c r="O347" s="85">
        <v>28946192.080000002</v>
      </c>
      <c r="P347" s="85">
        <v>30772258.32</v>
      </c>
      <c r="Q347" s="85">
        <v>27635299.640000001</v>
      </c>
      <c r="R347" s="85">
        <v>26985083.649999999</v>
      </c>
      <c r="S347" s="85">
        <v>25008187.959999997</v>
      </c>
      <c r="T347" s="85">
        <v>25883595.340000004</v>
      </c>
      <c r="U347" s="85">
        <v>28547369.619999997</v>
      </c>
      <c r="V347" s="85">
        <v>29536578.359999999</v>
      </c>
      <c r="W347" s="85">
        <v>29524497.34</v>
      </c>
      <c r="X347" s="85">
        <v>28147259.960000001</v>
      </c>
      <c r="Y347" s="85">
        <v>28004380.080000002</v>
      </c>
      <c r="Z347" s="85">
        <v>28587771.469999999</v>
      </c>
      <c r="AA347" s="85">
        <v>29425760.890000001</v>
      </c>
      <c r="AB347" s="85">
        <v>31992074.129999999</v>
      </c>
      <c r="AC347" s="85">
        <v>29008963.949999999</v>
      </c>
      <c r="AD347" s="85">
        <v>30999736.720000003</v>
      </c>
      <c r="AE347" s="85">
        <v>27456067.049999997</v>
      </c>
      <c r="AF347" s="85">
        <v>26965287.830000002</v>
      </c>
      <c r="AG347" s="85">
        <v>30482685.219999999</v>
      </c>
      <c r="AH347" s="85">
        <v>31783371.759999998</v>
      </c>
      <c r="AI347" s="85">
        <v>31638140.280000001</v>
      </c>
      <c r="AJ347" s="85">
        <v>30019476.829999998</v>
      </c>
      <c r="AK347" s="85">
        <v>26306738.920000002</v>
      </c>
      <c r="AL347" s="85">
        <v>30477842.23</v>
      </c>
      <c r="AM347" s="85">
        <v>31146490.32</v>
      </c>
      <c r="AN347" s="85">
        <v>33512320.630000003</v>
      </c>
      <c r="AO347" s="85">
        <v>31574083.25</v>
      </c>
      <c r="AP347" s="85">
        <v>28520437.919999998</v>
      </c>
      <c r="AQ347" s="85">
        <v>25782449.809999999</v>
      </c>
      <c r="AR347" s="85">
        <v>29586757.48</v>
      </c>
      <c r="AS347" s="85">
        <v>31856840.959999997</v>
      </c>
      <c r="AT347" s="85">
        <v>32970062.91</v>
      </c>
      <c r="AU347" s="85">
        <v>33117116.669999998</v>
      </c>
      <c r="AV347" s="85">
        <v>31437002.25</v>
      </c>
      <c r="AW347" s="85">
        <v>30965884.920000002</v>
      </c>
      <c r="AX347" s="85">
        <v>31964724.669999998</v>
      </c>
      <c r="AY347" s="85">
        <v>32315760.23</v>
      </c>
      <c r="AZ347" s="85">
        <v>35103265.18</v>
      </c>
      <c r="BA347" s="85">
        <v>31845929.370000001</v>
      </c>
      <c r="BB347" s="85">
        <v>31614518.130000003</v>
      </c>
      <c r="BC347" s="85">
        <v>28770278.559999999</v>
      </c>
      <c r="BD347" s="85">
        <v>31050595.659999996</v>
      </c>
      <c r="BE347" s="85">
        <v>32674426.82</v>
      </c>
      <c r="BF347" s="85">
        <v>33764814.719999999</v>
      </c>
      <c r="BG347" s="85">
        <v>34086481.960000001</v>
      </c>
      <c r="BH347" s="85">
        <v>31671310.91</v>
      </c>
      <c r="BI347" s="85">
        <v>25123002.66</v>
      </c>
      <c r="BJ347" s="85">
        <v>28046016.419999998</v>
      </c>
      <c r="BK347" s="85">
        <v>33376555.670000002</v>
      </c>
      <c r="BL347" s="85">
        <v>36406108.719999999</v>
      </c>
      <c r="BM347" s="85">
        <v>33003383.959999997</v>
      </c>
      <c r="BN347" s="85">
        <v>32497849.809999999</v>
      </c>
      <c r="BO347" s="85">
        <v>29960659.800000001</v>
      </c>
      <c r="BP347" s="85">
        <v>32271643.649999999</v>
      </c>
      <c r="BQ347" s="85">
        <v>34002171.899999999</v>
      </c>
      <c r="BR347" s="85">
        <v>35691386.170000002</v>
      </c>
      <c r="BS347" s="85">
        <v>35905632.670000002</v>
      </c>
      <c r="BT347" s="85">
        <v>32338528.66</v>
      </c>
      <c r="BU347" s="85">
        <v>32484660.899999999</v>
      </c>
      <c r="BV347" s="85">
        <v>33139634.329999998</v>
      </c>
      <c r="BW347" s="85">
        <v>36459750.890000001</v>
      </c>
      <c r="BX347" s="85">
        <v>38599120.019999996</v>
      </c>
      <c r="BY347" s="85">
        <v>34148599.460000001</v>
      </c>
      <c r="BZ347" s="85">
        <v>32986361.57</v>
      </c>
      <c r="CA347" s="85">
        <v>29842393.990000002</v>
      </c>
      <c r="CB347" s="85">
        <v>32962704.869999997</v>
      </c>
      <c r="CC347" s="85">
        <v>36014946.219999999</v>
      </c>
      <c r="CD347" s="85">
        <v>38868270.879999995</v>
      </c>
      <c r="CE347" s="85">
        <v>38892140.519999996</v>
      </c>
      <c r="CF347" s="85">
        <v>36780177.969999999</v>
      </c>
      <c r="CG347" s="85">
        <v>30194575.440000001</v>
      </c>
      <c r="CH347" s="85">
        <v>37868297.07</v>
      </c>
      <c r="CI347" s="85">
        <v>39191619.379999995</v>
      </c>
      <c r="CJ347" s="85">
        <v>41570237.789999992</v>
      </c>
      <c r="CK347" s="85">
        <v>39011739.799999997</v>
      </c>
      <c r="CL347" s="85">
        <v>40483860.270000003</v>
      </c>
      <c r="CM347" s="85">
        <v>33540920.879999999</v>
      </c>
      <c r="CN347" s="85">
        <v>36689129.049999997</v>
      </c>
      <c r="CO347" s="85">
        <v>39564387.680000007</v>
      </c>
      <c r="CP347" s="85">
        <v>41855261.690000005</v>
      </c>
      <c r="CQ347" s="85">
        <v>41663703.600000001</v>
      </c>
      <c r="CR347" s="85">
        <v>39568614.010000005</v>
      </c>
      <c r="CS347" s="85">
        <v>38418602.32</v>
      </c>
      <c r="CT347" s="85">
        <v>40162334.119999997</v>
      </c>
      <c r="CU347" s="85">
        <v>41736652.5</v>
      </c>
      <c r="CV347" s="85">
        <v>43707906.969999999</v>
      </c>
      <c r="CW347" s="85">
        <v>37823029.360000007</v>
      </c>
      <c r="CX347" s="85">
        <v>36932101.869999997</v>
      </c>
      <c r="CY347" s="85">
        <v>35280680.559999995</v>
      </c>
      <c r="CZ347" s="85">
        <v>39215993.039999999</v>
      </c>
      <c r="DA347" s="85">
        <v>41143126.670000002</v>
      </c>
      <c r="DB347" s="85">
        <v>43847298.979999997</v>
      </c>
      <c r="DC347" s="85">
        <v>44311081.619999997</v>
      </c>
      <c r="DD347" s="85">
        <v>40663322.999999993</v>
      </c>
      <c r="DE347" s="85">
        <v>33064159.82</v>
      </c>
      <c r="DF347" s="85">
        <v>41437987.020000003</v>
      </c>
      <c r="DG347" s="85">
        <v>42684810.939999998</v>
      </c>
      <c r="DH347" s="85">
        <v>45145790.479999989</v>
      </c>
      <c r="DI347" s="85">
        <v>40944609.160000004</v>
      </c>
      <c r="DJ347" s="85">
        <v>44813995.119999997</v>
      </c>
      <c r="DK347" s="85">
        <v>37807121</v>
      </c>
      <c r="DL347" s="85">
        <v>37446797.710000001</v>
      </c>
      <c r="DM347" s="85">
        <v>42518156.760000005</v>
      </c>
      <c r="DN347" s="85">
        <v>45366412.160000004</v>
      </c>
      <c r="DO347" s="85">
        <v>45646728.630000003</v>
      </c>
      <c r="DP347" s="85">
        <v>41853986.960000008</v>
      </c>
      <c r="DQ347" s="85">
        <v>41377004.100000001</v>
      </c>
      <c r="DR347" s="85">
        <v>43038382.779999994</v>
      </c>
      <c r="DS347" s="85">
        <v>44239089.960000001</v>
      </c>
      <c r="DT347" s="85">
        <v>47192724.519999996</v>
      </c>
      <c r="DU347" s="85">
        <v>42694403.139999993</v>
      </c>
      <c r="DV347" s="85">
        <v>45339414.5</v>
      </c>
      <c r="DW347" s="85">
        <v>37034388.459999993</v>
      </c>
      <c r="DX347" s="85">
        <v>40643903.100000009</v>
      </c>
      <c r="DY347" s="85">
        <v>43897687.309999995</v>
      </c>
      <c r="DZ347" s="85">
        <v>47352873.270000003</v>
      </c>
      <c r="EA347" s="85">
        <v>46739618.650000006</v>
      </c>
      <c r="EB347" s="85">
        <v>43882068.500000007</v>
      </c>
      <c r="EC347" s="85">
        <v>36482262.660000004</v>
      </c>
      <c r="ED347" s="85">
        <v>41063178.32</v>
      </c>
      <c r="EE347" s="85">
        <v>46027637.280000001</v>
      </c>
      <c r="EF347" s="85">
        <v>48017974.350000001</v>
      </c>
      <c r="EG347" s="85">
        <v>45073582.469999991</v>
      </c>
      <c r="EH347" s="85">
        <v>40865574.119999997</v>
      </c>
      <c r="EI347" s="85">
        <v>36656264.890000001</v>
      </c>
      <c r="EJ347" s="85">
        <v>42323789.980000004</v>
      </c>
      <c r="EK347" s="85">
        <v>45002305.420000009</v>
      </c>
      <c r="EL347" s="85">
        <v>47586756.730000004</v>
      </c>
      <c r="EM347" s="85">
        <v>47411853.859999999</v>
      </c>
      <c r="EN347" s="85">
        <v>44978177.420000002</v>
      </c>
      <c r="EO347" s="85">
        <v>43641513.75</v>
      </c>
      <c r="EP347" s="85">
        <v>45445113.739999995</v>
      </c>
      <c r="EQ347" s="85">
        <v>47149466.010000005</v>
      </c>
      <c r="ER347" s="85">
        <v>51706745.919999994</v>
      </c>
      <c r="ES347" s="85">
        <v>46712215.279999994</v>
      </c>
      <c r="ET347" s="85">
        <v>48907326.619999997</v>
      </c>
      <c r="EU347" s="85">
        <v>41699579.600000001</v>
      </c>
      <c r="EV347" s="85">
        <v>46581506.789999999</v>
      </c>
      <c r="EW347" s="85">
        <v>48153108.690000005</v>
      </c>
      <c r="EX347" s="85">
        <v>50915836.170000009</v>
      </c>
      <c r="EY347" s="85">
        <v>51061928.460000001</v>
      </c>
      <c r="EZ347" s="85">
        <v>48088881.590000004</v>
      </c>
      <c r="FA347" s="85">
        <v>38425519.449999996</v>
      </c>
      <c r="FB347" s="85">
        <v>40491924.219999999</v>
      </c>
      <c r="FC347" s="85">
        <v>50469024.450000003</v>
      </c>
      <c r="FD347" s="85">
        <v>57621579.120000005</v>
      </c>
      <c r="FE347" s="85">
        <v>52118105.340000004</v>
      </c>
      <c r="FF347" s="85">
        <v>52386591.119999997</v>
      </c>
      <c r="FG347" s="85">
        <v>43683698.350000001</v>
      </c>
      <c r="FH347" s="85">
        <v>51277506.93999999</v>
      </c>
      <c r="FI347" s="85">
        <v>53909570.170000002</v>
      </c>
      <c r="FJ347" s="85">
        <v>57181959.560000002</v>
      </c>
      <c r="FK347" s="85">
        <v>57277167.06000001</v>
      </c>
      <c r="FL347" s="85">
        <v>53811012.780000001</v>
      </c>
      <c r="FM347" s="85">
        <v>53010453.199999996</v>
      </c>
      <c r="FN347" s="85">
        <v>54555094.32</v>
      </c>
      <c r="FO347" s="85">
        <v>56660670.100000001</v>
      </c>
      <c r="FP347" s="85">
        <v>61454607.960000001</v>
      </c>
      <c r="FQ347" s="85">
        <v>55892998.309999995</v>
      </c>
      <c r="FR347" s="85">
        <v>48573832.969999999</v>
      </c>
      <c r="FS347" s="85">
        <v>51848950.020000003</v>
      </c>
      <c r="FT347" s="85">
        <v>51378895.759999998</v>
      </c>
      <c r="FU347" s="85">
        <v>57741896.049999997</v>
      </c>
      <c r="FV347" s="85">
        <v>61238280.32</v>
      </c>
      <c r="FW347" s="85">
        <v>60943174.880000003</v>
      </c>
      <c r="FX347" s="85">
        <v>55857442.109999999</v>
      </c>
      <c r="FY347" s="85">
        <v>51462230.659999989</v>
      </c>
      <c r="FZ347" s="85">
        <v>53806476.810000002</v>
      </c>
      <c r="GA347" s="85">
        <v>60897274.780000001</v>
      </c>
    </row>
    <row r="348" spans="2:183">
      <c r="B348" s="43" t="s">
        <v>54</v>
      </c>
      <c r="C348" s="653" t="s">
        <v>51</v>
      </c>
      <c r="D348" s="86">
        <v>27.524579162476979</v>
      </c>
      <c r="E348" s="86">
        <v>27.547195515283743</v>
      </c>
      <c r="F348" s="86">
        <v>27.613877446215277</v>
      </c>
      <c r="G348" s="86">
        <v>27.236885292277371</v>
      </c>
      <c r="H348" s="86">
        <v>27.430500995266552</v>
      </c>
      <c r="I348" s="86">
        <v>27.700149633071138</v>
      </c>
      <c r="J348" s="86">
        <v>27.990538934866724</v>
      </c>
      <c r="K348" s="86">
        <v>27.765187719479243</v>
      </c>
      <c r="L348" s="86">
        <v>27.661186878735624</v>
      </c>
      <c r="M348" s="86">
        <v>28.410969510236281</v>
      </c>
      <c r="N348" s="86">
        <v>28.103340794913521</v>
      </c>
      <c r="O348" s="86">
        <v>27.686114504288604</v>
      </c>
      <c r="P348" s="86">
        <v>28.380990440845803</v>
      </c>
      <c r="Q348" s="86">
        <v>28.420676617652202</v>
      </c>
      <c r="R348" s="86">
        <v>28.510384366861761</v>
      </c>
      <c r="S348" s="86">
        <v>28.541552206863521</v>
      </c>
      <c r="T348" s="86">
        <v>28.381744888577163</v>
      </c>
      <c r="U348" s="86">
        <v>28.612143793970855</v>
      </c>
      <c r="V348" s="86">
        <v>28.480877118240631</v>
      </c>
      <c r="W348" s="86">
        <v>28.477949497940873</v>
      </c>
      <c r="X348" s="86">
        <v>28.53782492196477</v>
      </c>
      <c r="Y348" s="86">
        <v>28.794181441597878</v>
      </c>
      <c r="Z348" s="86">
        <v>28.452927356671264</v>
      </c>
      <c r="AA348" s="86">
        <v>28.542419529699629</v>
      </c>
      <c r="AB348" s="86">
        <v>30.185542462624671</v>
      </c>
      <c r="AC348" s="86">
        <v>30.197061286921677</v>
      </c>
      <c r="AD348" s="86">
        <v>30.300244367681653</v>
      </c>
      <c r="AE348" s="86">
        <v>30.535444484482078</v>
      </c>
      <c r="AF348" s="86">
        <v>30.454461240693941</v>
      </c>
      <c r="AG348" s="86">
        <v>30.60805182121295</v>
      </c>
      <c r="AH348" s="86">
        <v>30.717071325658889</v>
      </c>
      <c r="AI348" s="86">
        <v>30.667900821739646</v>
      </c>
      <c r="AJ348" s="86">
        <v>30.673365501078898</v>
      </c>
      <c r="AK348" s="86">
        <v>31.202409442490541</v>
      </c>
      <c r="AL348" s="86">
        <v>30.600269931962693</v>
      </c>
      <c r="AM348" s="86">
        <v>30.730357943638431</v>
      </c>
      <c r="AN348" s="86">
        <v>31.695791401543332</v>
      </c>
      <c r="AO348" s="86">
        <v>31.731824051268301</v>
      </c>
      <c r="AP348" s="86">
        <v>31.643421483613871</v>
      </c>
      <c r="AQ348" s="86">
        <v>31.654339234256316</v>
      </c>
      <c r="AR348" s="86">
        <v>31.775060455214149</v>
      </c>
      <c r="AS348" s="86">
        <v>31.853267023439969</v>
      </c>
      <c r="AT348" s="86">
        <v>31.872563381255478</v>
      </c>
      <c r="AU348" s="86">
        <v>31.775968390981909</v>
      </c>
      <c r="AV348" s="86">
        <v>31.896561529200415</v>
      </c>
      <c r="AW348" s="86">
        <v>32.126933335867584</v>
      </c>
      <c r="AX348" s="86">
        <v>31.80195589931612</v>
      </c>
      <c r="AY348" s="86">
        <v>31.915116685054663</v>
      </c>
      <c r="AZ348" s="86">
        <v>33.183550022398698</v>
      </c>
      <c r="BA348" s="86">
        <v>33.155719891286559</v>
      </c>
      <c r="BB348" s="86">
        <v>33.268497758738235</v>
      </c>
      <c r="BC348" s="86">
        <v>33.273735595832918</v>
      </c>
      <c r="BD348" s="86">
        <v>33.375729901386656</v>
      </c>
      <c r="BE348" s="86">
        <v>33.412638983166282</v>
      </c>
      <c r="BF348" s="86">
        <v>33.333335689500892</v>
      </c>
      <c r="BG348" s="86">
        <v>33.339627299614143</v>
      </c>
      <c r="BH348" s="86">
        <v>33.541561903929185</v>
      </c>
      <c r="BI348" s="86">
        <v>34.360763303151813</v>
      </c>
      <c r="BJ348" s="86">
        <v>33.931725261347687</v>
      </c>
      <c r="BK348" s="86">
        <v>33.415638266359949</v>
      </c>
      <c r="BL348" s="86">
        <v>34.157212213868057</v>
      </c>
      <c r="BM348" s="86">
        <v>34.028239676942206</v>
      </c>
      <c r="BN348" s="86">
        <v>34.134395766147364</v>
      </c>
      <c r="BO348" s="86">
        <v>34.118040239611325</v>
      </c>
      <c r="BP348" s="86">
        <v>34.15966869285883</v>
      </c>
      <c r="BQ348" s="86">
        <v>34.261338367950522</v>
      </c>
      <c r="BR348" s="86">
        <v>34.201914347377738</v>
      </c>
      <c r="BS348" s="86">
        <v>34.147175709330284</v>
      </c>
      <c r="BT348" s="86">
        <v>34.327149883868323</v>
      </c>
      <c r="BU348" s="86">
        <v>34.283793109813331</v>
      </c>
      <c r="BV348" s="86">
        <v>34.301459049464405</v>
      </c>
      <c r="BW348" s="86">
        <v>34.187051435464177</v>
      </c>
      <c r="BX348" s="86">
        <v>35.01328423403492</v>
      </c>
      <c r="BY348" s="86">
        <v>34.957688160947498</v>
      </c>
      <c r="BZ348" s="86">
        <v>34.840885828843135</v>
      </c>
      <c r="CA348" s="86">
        <v>34.981926368366132</v>
      </c>
      <c r="CB348" s="86">
        <v>35.018314233451548</v>
      </c>
      <c r="CC348" s="86">
        <v>35.195468998037299</v>
      </c>
      <c r="CD348" s="86">
        <v>35.452093986213669</v>
      </c>
      <c r="CE348" s="86">
        <v>35.377254292362359</v>
      </c>
      <c r="CF348" s="86">
        <v>35.152977572776443</v>
      </c>
      <c r="CG348" s="86">
        <v>35.950425505670474</v>
      </c>
      <c r="CH348" s="86">
        <v>35.19053032190822</v>
      </c>
      <c r="CI348" s="86">
        <v>35.044070573212977</v>
      </c>
      <c r="CJ348" s="86">
        <v>36.67870741656867</v>
      </c>
      <c r="CK348" s="86">
        <v>36.748744748630386</v>
      </c>
      <c r="CL348" s="86">
        <v>36.556435026618004</v>
      </c>
      <c r="CM348" s="86">
        <v>36.562369263686371</v>
      </c>
      <c r="CN348" s="86">
        <v>36.708474048738942</v>
      </c>
      <c r="CO348" s="86">
        <v>37.151783200979771</v>
      </c>
      <c r="CP348" s="86">
        <v>37.411836205060027</v>
      </c>
      <c r="CQ348" s="86">
        <v>37.317406134846436</v>
      </c>
      <c r="CR348" s="86">
        <v>37.112000013881143</v>
      </c>
      <c r="CS348" s="86">
        <v>37.046560715948416</v>
      </c>
      <c r="CT348" s="86">
        <v>36.903411219784132</v>
      </c>
      <c r="CU348" s="86">
        <v>37.026168200769177</v>
      </c>
      <c r="CV348" s="86">
        <v>38.315351857538047</v>
      </c>
      <c r="CW348" s="86">
        <v>38.340266780457796</v>
      </c>
      <c r="CX348" s="86">
        <v>37.947825900844549</v>
      </c>
      <c r="CY348" s="86">
        <v>37.960567564095413</v>
      </c>
      <c r="CZ348" s="86">
        <v>38.407215057534877</v>
      </c>
      <c r="DA348" s="86">
        <v>38.454481606807853</v>
      </c>
      <c r="DB348" s="86">
        <v>39.090131250280763</v>
      </c>
      <c r="DC348" s="86">
        <v>39.135436570442351</v>
      </c>
      <c r="DD348" s="86">
        <v>38.400511423549084</v>
      </c>
      <c r="DE348" s="86">
        <v>39.281073134152102</v>
      </c>
      <c r="DF348" s="86">
        <v>37.924803158513463</v>
      </c>
      <c r="DG348" s="86">
        <v>38.187144011331533</v>
      </c>
      <c r="DH348" s="86">
        <v>39.735604716685508</v>
      </c>
      <c r="DI348" s="86">
        <v>39.815396730253923</v>
      </c>
      <c r="DJ348" s="86">
        <v>39.571366416102428</v>
      </c>
      <c r="DK348" s="86">
        <v>39.486208853563632</v>
      </c>
      <c r="DL348" s="86">
        <v>39.705990339517584</v>
      </c>
      <c r="DM348" s="86">
        <v>39.943082172644644</v>
      </c>
      <c r="DN348" s="86">
        <v>40.481097455192838</v>
      </c>
      <c r="DO348" s="86">
        <v>40.436703249608527</v>
      </c>
      <c r="DP348" s="86">
        <v>39.830812693865276</v>
      </c>
      <c r="DQ348" s="86">
        <v>39.809359301921496</v>
      </c>
      <c r="DR348" s="86">
        <v>39.411824889172962</v>
      </c>
      <c r="DS348" s="86">
        <v>39.618943503316963</v>
      </c>
      <c r="DT348" s="86">
        <v>41.614338653138809</v>
      </c>
      <c r="DU348" s="86">
        <v>41.682306714210895</v>
      </c>
      <c r="DV348" s="86">
        <v>41.504764033077869</v>
      </c>
      <c r="DW348" s="86">
        <v>41.228387396273291</v>
      </c>
      <c r="DX348" s="86">
        <v>41.59375557161065</v>
      </c>
      <c r="DY348" s="86">
        <v>41.833361519132289</v>
      </c>
      <c r="DZ348" s="86">
        <v>42.294812153564209</v>
      </c>
      <c r="EA348" s="86">
        <v>42.015730794584449</v>
      </c>
      <c r="EB348" s="86">
        <v>41.771655840626373</v>
      </c>
      <c r="EC348" s="86">
        <v>42.386567874445106</v>
      </c>
      <c r="ED348" s="86">
        <v>41.730058031388005</v>
      </c>
      <c r="EE348" s="86">
        <v>41.527043825261643</v>
      </c>
      <c r="EF348" s="86">
        <v>42.400180272827441</v>
      </c>
      <c r="EG348" s="86">
        <v>42.487407938697807</v>
      </c>
      <c r="EH348" s="86">
        <v>42.145385770071599</v>
      </c>
      <c r="EI348" s="86">
        <v>41.94649904376611</v>
      </c>
      <c r="EJ348" s="86">
        <v>42.33735402148141</v>
      </c>
      <c r="EK348" s="86">
        <v>42.671785836537516</v>
      </c>
      <c r="EL348" s="86">
        <v>42.797518407559757</v>
      </c>
      <c r="EM348" s="86">
        <v>42.807612208643668</v>
      </c>
      <c r="EN348" s="86">
        <v>42.548684549574844</v>
      </c>
      <c r="EO348" s="86">
        <v>42.421364997133445</v>
      </c>
      <c r="EP348" s="86">
        <v>42.194962373273832</v>
      </c>
      <c r="EQ348" s="86">
        <v>42.339094161388957</v>
      </c>
      <c r="ER348" s="86">
        <v>45.956471389913979</v>
      </c>
      <c r="ES348" s="86">
        <v>45.903749267156968</v>
      </c>
      <c r="ET348" s="86">
        <v>45.818685802729959</v>
      </c>
      <c r="EU348" s="86">
        <v>45.437539696955795</v>
      </c>
      <c r="EV348" s="86">
        <v>45.90175459151741</v>
      </c>
      <c r="EW348" s="86">
        <v>46.038287911519035</v>
      </c>
      <c r="EX348" s="86">
        <v>46.255644301926488</v>
      </c>
      <c r="EY348" s="86">
        <v>46.200716344639652</v>
      </c>
      <c r="EZ348" s="86">
        <v>45.998193766077264</v>
      </c>
      <c r="FA348" s="86">
        <v>46.707303537819207</v>
      </c>
      <c r="FB348" s="86">
        <v>46.387326677276398</v>
      </c>
      <c r="FC348" s="86">
        <v>45.849904687679661</v>
      </c>
      <c r="FD348" s="86">
        <v>52.137657886046199</v>
      </c>
      <c r="FE348" s="86">
        <v>52.026735986260931</v>
      </c>
      <c r="FF348" s="86">
        <v>51.943843613453232</v>
      </c>
      <c r="FG348" s="86">
        <v>51.604626669536501</v>
      </c>
      <c r="FH348" s="86">
        <v>51.865421722741736</v>
      </c>
      <c r="FI348" s="86">
        <v>52.304678520521996</v>
      </c>
      <c r="FJ348" s="86">
        <v>52.292667806866255</v>
      </c>
      <c r="FK348" s="86">
        <v>52.252199485775712</v>
      </c>
      <c r="FL348" s="86">
        <v>52.136159510198674</v>
      </c>
      <c r="FM348" s="86">
        <v>52.182484160324947</v>
      </c>
      <c r="FN348" s="86">
        <v>51.722809151497863</v>
      </c>
      <c r="FO348" s="86">
        <v>51.991681411003405</v>
      </c>
      <c r="FP348" s="86">
        <v>55.9539650213149</v>
      </c>
      <c r="FQ348" s="86">
        <v>56.041789260486588</v>
      </c>
      <c r="FR348" s="86">
        <v>57.288651361491759</v>
      </c>
      <c r="FS348" s="86">
        <v>55.983197164180396</v>
      </c>
      <c r="FT348" s="86">
        <v>55.651845576392311</v>
      </c>
      <c r="FU348" s="86">
        <v>56.300820254759181</v>
      </c>
      <c r="FV348" s="86">
        <v>56.192393844939559</v>
      </c>
      <c r="FW348" s="86">
        <v>56.283239522200319</v>
      </c>
      <c r="FX348" s="86">
        <v>56.039177161534859</v>
      </c>
      <c r="FY348" s="86">
        <v>55.555528080067205</v>
      </c>
      <c r="FZ348" s="86">
        <v>55.629134816229623</v>
      </c>
      <c r="GA348" s="86">
        <v>55.858686626825559</v>
      </c>
    </row>
    <row r="349" spans="2:183">
      <c r="B349" s="43" t="s">
        <v>54</v>
      </c>
      <c r="C349" s="653" t="s">
        <v>52</v>
      </c>
      <c r="D349" s="87">
        <v>41663.43</v>
      </c>
      <c r="E349" s="87">
        <v>37326.130000000005</v>
      </c>
      <c r="F349" s="87">
        <v>39971.08</v>
      </c>
      <c r="G349" s="87">
        <v>36650.239999999998</v>
      </c>
      <c r="H349" s="87">
        <v>47717.049999999996</v>
      </c>
      <c r="I349" s="87">
        <v>49803.64</v>
      </c>
      <c r="J349" s="87">
        <v>55897.829999999994</v>
      </c>
      <c r="K349" s="87">
        <v>52078.840000000004</v>
      </c>
      <c r="L349" s="87">
        <v>49995.840000000004</v>
      </c>
      <c r="M349" s="87">
        <v>36935.390000000007</v>
      </c>
      <c r="N349" s="87">
        <v>37303.9</v>
      </c>
      <c r="O349" s="87">
        <v>40561.85</v>
      </c>
      <c r="P349" s="87">
        <v>42321.93</v>
      </c>
      <c r="Q349" s="87">
        <v>37907.630000000005</v>
      </c>
      <c r="R349" s="87">
        <v>36135.189999999995</v>
      </c>
      <c r="S349" s="87">
        <v>31909.500000000004</v>
      </c>
      <c r="T349" s="87">
        <v>44350.19</v>
      </c>
      <c r="U349" s="87">
        <v>50274.58</v>
      </c>
      <c r="V349" s="87">
        <v>52246.04</v>
      </c>
      <c r="W349" s="87">
        <v>52220.439999999995</v>
      </c>
      <c r="X349" s="87">
        <v>49880.319999999992</v>
      </c>
      <c r="Y349" s="87">
        <v>39456.080000000002</v>
      </c>
      <c r="Z349" s="87">
        <v>39375.550000000003</v>
      </c>
      <c r="AA349" s="87">
        <v>40053.32</v>
      </c>
      <c r="AB349" s="87">
        <v>42245.81</v>
      </c>
      <c r="AC349" s="87">
        <v>38347.599999999999</v>
      </c>
      <c r="AD349" s="87">
        <v>40839.480000000003</v>
      </c>
      <c r="AE349" s="87">
        <v>35213.21</v>
      </c>
      <c r="AF349" s="87">
        <v>48751.360000000001</v>
      </c>
      <c r="AG349" s="87">
        <v>51231.1</v>
      </c>
      <c r="AH349" s="87">
        <v>53255.39</v>
      </c>
      <c r="AI349" s="87">
        <v>53100.95</v>
      </c>
      <c r="AJ349" s="87">
        <v>50419.380000000005</v>
      </c>
      <c r="AK349" s="87">
        <v>38006.5</v>
      </c>
      <c r="AL349" s="87">
        <v>39957.58</v>
      </c>
      <c r="AM349" s="87">
        <v>40369.839999999997</v>
      </c>
      <c r="AN349" s="87">
        <v>42148.35</v>
      </c>
      <c r="AO349" s="87">
        <v>39712.329999999994</v>
      </c>
      <c r="AP349" s="87">
        <v>34987.1</v>
      </c>
      <c r="AQ349" s="87">
        <v>32435.510000000002</v>
      </c>
      <c r="AR349" s="87">
        <v>45945.34</v>
      </c>
      <c r="AS349" s="87">
        <v>51546.31</v>
      </c>
      <c r="AT349" s="87">
        <v>53153.99</v>
      </c>
      <c r="AU349" s="87">
        <v>53766.83</v>
      </c>
      <c r="AV349" s="87">
        <v>50711.97</v>
      </c>
      <c r="AW349" s="87">
        <v>40069.279999999999</v>
      </c>
      <c r="AX349" s="87">
        <v>40288.37999999999</v>
      </c>
      <c r="AY349" s="87">
        <v>40306.559999999998</v>
      </c>
      <c r="AZ349" s="87">
        <v>43033.80000000001</v>
      </c>
      <c r="BA349" s="87">
        <v>39177.14</v>
      </c>
      <c r="BB349" s="87">
        <v>37858.25</v>
      </c>
      <c r="BC349" s="87">
        <v>35648.859999999993</v>
      </c>
      <c r="BD349" s="87">
        <v>49481.89</v>
      </c>
      <c r="BE349" s="87">
        <v>51292.04</v>
      </c>
      <c r="BF349" s="87">
        <v>52571.93</v>
      </c>
      <c r="BG349" s="87">
        <v>53254.63</v>
      </c>
      <c r="BH349" s="87">
        <v>49168.639999999992</v>
      </c>
      <c r="BI349" s="87">
        <v>35750.379999999997</v>
      </c>
      <c r="BJ349" s="87">
        <v>36959.040000000001</v>
      </c>
      <c r="BK349" s="87">
        <v>40125.54</v>
      </c>
      <c r="BL349" s="87">
        <v>44530.86</v>
      </c>
      <c r="BM349" s="87">
        <v>40604.14</v>
      </c>
      <c r="BN349" s="87">
        <v>38805.919999999998</v>
      </c>
      <c r="BO349" s="87">
        <v>37634.43</v>
      </c>
      <c r="BP349" s="87">
        <v>52551.070000000007</v>
      </c>
      <c r="BQ349" s="87">
        <v>53106.25</v>
      </c>
      <c r="BR349" s="87">
        <v>55793.360000000008</v>
      </c>
      <c r="BS349" s="87">
        <v>56210.400000000001</v>
      </c>
      <c r="BT349" s="87">
        <v>48323.30999999999</v>
      </c>
      <c r="BU349" s="87">
        <v>36684.589999999997</v>
      </c>
      <c r="BV349" s="87">
        <v>41977.789999999994</v>
      </c>
      <c r="BW349" s="87">
        <v>44527.840000000011</v>
      </c>
      <c r="BX349" s="87">
        <v>47588.2</v>
      </c>
      <c r="BY349" s="87">
        <v>42003.59</v>
      </c>
      <c r="BZ349" s="87">
        <v>39560.25</v>
      </c>
      <c r="CA349" s="87">
        <v>39492.26</v>
      </c>
      <c r="CB349" s="87">
        <v>51040.590000000004</v>
      </c>
      <c r="CC349" s="87">
        <v>56171.75</v>
      </c>
      <c r="CD349" s="87">
        <v>62557.13</v>
      </c>
      <c r="CE349" s="87">
        <v>62471.34</v>
      </c>
      <c r="CF349" s="87">
        <v>57889.11</v>
      </c>
      <c r="CG349" s="87">
        <v>42509.469999999994</v>
      </c>
      <c r="CH349" s="87">
        <v>46809.38</v>
      </c>
      <c r="CI349" s="87">
        <v>48198.139999999992</v>
      </c>
      <c r="CJ349" s="87">
        <v>50638.649999999994</v>
      </c>
      <c r="CK349" s="87">
        <v>47629.74</v>
      </c>
      <c r="CL349" s="87">
        <v>49042.61</v>
      </c>
      <c r="CM349" s="87">
        <v>40312.47</v>
      </c>
      <c r="CN349" s="87">
        <v>54601.62</v>
      </c>
      <c r="CO349" s="87">
        <v>62248.46</v>
      </c>
      <c r="CP349" s="87">
        <v>67112.37999999999</v>
      </c>
      <c r="CQ349" s="87">
        <v>66403.540000000008</v>
      </c>
      <c r="CR349" s="87">
        <v>62492.740000000005</v>
      </c>
      <c r="CS349" s="87">
        <v>47868.319999999992</v>
      </c>
      <c r="CT349" s="87">
        <v>48670.040000000008</v>
      </c>
      <c r="CU349" s="87">
        <v>50931.889999999992</v>
      </c>
      <c r="CV349" s="87">
        <v>53993.799999999996</v>
      </c>
      <c r="CW349" s="87">
        <v>46399.090000000004</v>
      </c>
      <c r="CX349" s="87">
        <v>47768.860000000008</v>
      </c>
      <c r="CY349" s="87">
        <v>47497.8</v>
      </c>
      <c r="CZ349" s="87">
        <v>63498.200000000004</v>
      </c>
      <c r="DA349" s="87">
        <v>66226.12</v>
      </c>
      <c r="DB349" s="87">
        <v>69178.540000000008</v>
      </c>
      <c r="DC349" s="87">
        <v>69569.95</v>
      </c>
      <c r="DD349" s="87">
        <v>64056.409999999996</v>
      </c>
      <c r="DE349" s="87">
        <v>46139.149999999994</v>
      </c>
      <c r="DF349" s="87">
        <v>50394.100000000006</v>
      </c>
      <c r="DG349" s="87">
        <v>51747.990000000005</v>
      </c>
      <c r="DH349" s="87">
        <v>54916.710000000006</v>
      </c>
      <c r="DI349" s="87">
        <v>49897.09</v>
      </c>
      <c r="DJ349" s="87">
        <v>54454.219999999994</v>
      </c>
      <c r="DK349" s="87">
        <v>44873.770000000004</v>
      </c>
      <c r="DL349" s="87">
        <v>56621.799999999996</v>
      </c>
      <c r="DM349" s="87">
        <v>66548.94</v>
      </c>
      <c r="DN349" s="87">
        <v>70703.040000000008</v>
      </c>
      <c r="DO349" s="87">
        <v>71349.22</v>
      </c>
      <c r="DP349" s="87">
        <v>65096.52</v>
      </c>
      <c r="DQ349" s="87">
        <v>51225.919999999998</v>
      </c>
      <c r="DR349" s="87">
        <v>51829.7</v>
      </c>
      <c r="DS349" s="87">
        <v>53025.039999999994</v>
      </c>
      <c r="DT349" s="87">
        <v>56309.610000000008</v>
      </c>
      <c r="DU349" s="87">
        <v>50817.74</v>
      </c>
      <c r="DV349" s="87">
        <v>53682.61</v>
      </c>
      <c r="DW349" s="87">
        <v>42969.71</v>
      </c>
      <c r="DX349" s="87">
        <v>63665.500000000007</v>
      </c>
      <c r="DY349" s="87">
        <v>67496.69</v>
      </c>
      <c r="DZ349" s="87">
        <v>72301.349999999991</v>
      </c>
      <c r="EA349" s="87">
        <v>71746.909999999989</v>
      </c>
      <c r="EB349" s="87">
        <v>66564.509999999995</v>
      </c>
      <c r="EC349" s="87">
        <v>48507.860000000008</v>
      </c>
      <c r="ED349" s="87">
        <v>50537.59</v>
      </c>
      <c r="EE349" s="87">
        <v>53732.740000000005</v>
      </c>
      <c r="EF349" s="87">
        <v>57503.420000000006</v>
      </c>
      <c r="EG349" s="87">
        <v>54007.99</v>
      </c>
      <c r="EH349" s="87">
        <v>47692.27</v>
      </c>
      <c r="EI349" s="87">
        <v>43567.150000000009</v>
      </c>
      <c r="EJ349" s="87">
        <v>60931.56</v>
      </c>
      <c r="EK349" s="87">
        <v>68688.58</v>
      </c>
      <c r="EL349" s="87">
        <v>73264.100000000006</v>
      </c>
      <c r="EM349" s="87">
        <v>72686.75</v>
      </c>
      <c r="EN349" s="87">
        <v>68966.720000000001</v>
      </c>
      <c r="EO349" s="87">
        <v>52925.49</v>
      </c>
      <c r="EP349" s="87">
        <v>53519.929999999993</v>
      </c>
      <c r="EQ349" s="87">
        <v>55474.499999999993</v>
      </c>
      <c r="ER349" s="87">
        <v>58640.369999999995</v>
      </c>
      <c r="ES349" s="87">
        <v>53006.069999999992</v>
      </c>
      <c r="ET349" s="87">
        <v>55066.739999999991</v>
      </c>
      <c r="EU349" s="87">
        <v>47199.159999999996</v>
      </c>
      <c r="EV349" s="87">
        <v>69500.97</v>
      </c>
      <c r="EW349" s="87">
        <v>69908.499999999985</v>
      </c>
      <c r="EX349" s="87">
        <v>74405.56</v>
      </c>
      <c r="EY349" s="87">
        <v>74475.17</v>
      </c>
      <c r="EZ349" s="87">
        <v>69732.88</v>
      </c>
      <c r="FA349" s="87">
        <v>49349.96</v>
      </c>
      <c r="FB349" s="87">
        <v>50318.46</v>
      </c>
      <c r="FC349" s="87">
        <v>56231.18</v>
      </c>
      <c r="FD349" s="87">
        <v>59133.96</v>
      </c>
      <c r="FE349" s="87">
        <v>53622.93</v>
      </c>
      <c r="FF349" s="87">
        <v>52966.34</v>
      </c>
      <c r="FG349" s="87">
        <v>43217.97</v>
      </c>
      <c r="FH349" s="87">
        <v>69128.460000000006</v>
      </c>
      <c r="FI349" s="87">
        <v>70436.959999999992</v>
      </c>
      <c r="FJ349" s="87">
        <v>75951.66</v>
      </c>
      <c r="FK349" s="87">
        <v>75695.98000000001</v>
      </c>
      <c r="FL349" s="87">
        <v>70577.69</v>
      </c>
      <c r="FM349" s="87">
        <v>54983.000000000007</v>
      </c>
      <c r="FN349" s="87">
        <v>55120.100000000006</v>
      </c>
      <c r="FO349" s="87">
        <v>57211.81</v>
      </c>
      <c r="FP349" s="87">
        <v>60308.900000000009</v>
      </c>
      <c r="FQ349" s="87">
        <v>54942.570000000007</v>
      </c>
      <c r="FR349" s="87">
        <v>54328.53</v>
      </c>
      <c r="FS349" s="87">
        <v>52190.97</v>
      </c>
      <c r="FT349" s="87">
        <v>63207.76</v>
      </c>
      <c r="FU349" s="87">
        <v>72335.13</v>
      </c>
      <c r="FV349" s="87">
        <v>77571.23</v>
      </c>
      <c r="FW349" s="87">
        <v>76896.91</v>
      </c>
      <c r="FX349" s="87">
        <v>69779.900000000009</v>
      </c>
      <c r="FY349" s="87">
        <v>48353.83</v>
      </c>
      <c r="FZ349" s="87">
        <v>51405.179999999993</v>
      </c>
      <c r="GA349" s="87">
        <v>59023.74</v>
      </c>
    </row>
    <row r="350" spans="2:183">
      <c r="B350" s="43" t="s">
        <v>54</v>
      </c>
      <c r="C350" s="653" t="s">
        <v>53</v>
      </c>
      <c r="D350" s="86">
        <v>3.8839619903851048E-2</v>
      </c>
      <c r="E350" s="86">
        <v>3.8765122353873673E-2</v>
      </c>
      <c r="F350" s="86">
        <v>3.8776928209479242E-2</v>
      </c>
      <c r="G350" s="86">
        <v>4.0690968760243452E-2</v>
      </c>
      <c r="H350" s="86">
        <v>5.2035153380424859E-2</v>
      </c>
      <c r="I350" s="86">
        <v>5.0394046570814345E-2</v>
      </c>
      <c r="J350" s="86">
        <v>5.3099771019009048E-2</v>
      </c>
      <c r="K350" s="86">
        <v>5.0389901027405037E-2</v>
      </c>
      <c r="L350" s="86">
        <v>5.0340008091117924E-2</v>
      </c>
      <c r="M350" s="86">
        <v>4.6133322708271619E-2</v>
      </c>
      <c r="N350" s="86">
        <v>4.2695476194781812E-2</v>
      </c>
      <c r="O350" s="86">
        <v>3.8796122837231529E-2</v>
      </c>
      <c r="P350" s="86">
        <v>3.9033153767186538E-2</v>
      </c>
      <c r="Q350" s="86">
        <v>3.8984939827184421E-2</v>
      </c>
      <c r="R350" s="86">
        <v>3.8177689920541685E-2</v>
      </c>
      <c r="S350" s="86">
        <v>3.6417938860729505E-2</v>
      </c>
      <c r="T350" s="86">
        <v>4.8630638897166671E-2</v>
      </c>
      <c r="U350" s="86">
        <v>5.0388653360683655E-2</v>
      </c>
      <c r="V350" s="86">
        <v>5.0378653445174643E-2</v>
      </c>
      <c r="W350" s="86">
        <v>5.0369394471128745E-2</v>
      </c>
      <c r="X350" s="86">
        <v>5.0572447948200837E-2</v>
      </c>
      <c r="Y350" s="86">
        <v>4.0568851131454906E-2</v>
      </c>
      <c r="Z350" s="86">
        <v>3.91898215974852E-2</v>
      </c>
      <c r="AA350" s="86">
        <v>3.885094653188112E-2</v>
      </c>
      <c r="AB350" s="86">
        <v>3.9860269341748175E-2</v>
      </c>
      <c r="AC350" s="86">
        <v>3.9918172513925911E-2</v>
      </c>
      <c r="AD350" s="86">
        <v>3.9917959143526797E-2</v>
      </c>
      <c r="AE350" s="86">
        <v>3.9162601734519339E-2</v>
      </c>
      <c r="AF350" s="86">
        <v>5.5059542212611973E-2</v>
      </c>
      <c r="AG350" s="86">
        <v>5.1441798920946337E-2</v>
      </c>
      <c r="AH350" s="86">
        <v>5.1468724761434222E-2</v>
      </c>
      <c r="AI350" s="86">
        <v>5.1472515569115355E-2</v>
      </c>
      <c r="AJ350" s="86">
        <v>5.1517622370162663E-2</v>
      </c>
      <c r="AK350" s="86">
        <v>4.5079490015177325E-2</v>
      </c>
      <c r="AL350" s="86">
        <v>4.011808725174288E-2</v>
      </c>
      <c r="AM350" s="86">
        <v>3.9830479151315573E-2</v>
      </c>
      <c r="AN350" s="86">
        <v>3.9863706374405103E-2</v>
      </c>
      <c r="AO350" s="86">
        <v>3.9910728626646776E-2</v>
      </c>
      <c r="AP350" s="86">
        <v>3.8818182066306328E-2</v>
      </c>
      <c r="AQ350" s="86">
        <v>3.9822617491449053E-2</v>
      </c>
      <c r="AR350" s="86">
        <v>4.9343560446670778E-2</v>
      </c>
      <c r="AS350" s="86">
        <v>5.1540527152853448E-2</v>
      </c>
      <c r="AT350" s="86">
        <v>5.1384612758132581E-2</v>
      </c>
      <c r="AU350" s="86">
        <v>5.1589427533435622E-2</v>
      </c>
      <c r="AV350" s="86">
        <v>5.1453298839012729E-2</v>
      </c>
      <c r="AW350" s="86">
        <v>4.1571655087588956E-2</v>
      </c>
      <c r="AX350" s="86">
        <v>4.0083226032520347E-2</v>
      </c>
      <c r="AY350" s="86">
        <v>3.9806848312327538E-2</v>
      </c>
      <c r="AZ350" s="86">
        <v>4.0680382512322789E-2</v>
      </c>
      <c r="BA350" s="86">
        <v>4.0788455720352501E-2</v>
      </c>
      <c r="BB350" s="86">
        <v>3.9838883518505543E-2</v>
      </c>
      <c r="BC350" s="86">
        <v>4.1229032227099303E-2</v>
      </c>
      <c r="BD350" s="86">
        <v>5.3187198523782696E-2</v>
      </c>
      <c r="BE350" s="86">
        <v>5.2450879235656757E-2</v>
      </c>
      <c r="BF350" s="86">
        <v>5.1900115699344863E-2</v>
      </c>
      <c r="BG350" s="86">
        <v>5.2087790058896723E-2</v>
      </c>
      <c r="BH350" s="86">
        <v>5.2072141471456654E-2</v>
      </c>
      <c r="BI350" s="86">
        <v>4.8895841066544404E-2</v>
      </c>
      <c r="BJ350" s="86">
        <v>4.4715227019151829E-2</v>
      </c>
      <c r="BK350" s="86">
        <v>4.0172525383963827E-2</v>
      </c>
      <c r="BL350" s="86">
        <v>4.1780077260782526E-2</v>
      </c>
      <c r="BM350" s="86">
        <v>4.1865022370758009E-2</v>
      </c>
      <c r="BN350" s="86">
        <v>4.0760131488510105E-2</v>
      </c>
      <c r="BO350" s="86">
        <v>4.2856632854755612E-2</v>
      </c>
      <c r="BP350" s="86">
        <v>5.562552562008205E-2</v>
      </c>
      <c r="BQ350" s="86">
        <v>5.3511028826454837E-2</v>
      </c>
      <c r="BR350" s="86">
        <v>5.3464993227871911E-2</v>
      </c>
      <c r="BS350" s="86">
        <v>5.3457529160751006E-2</v>
      </c>
      <c r="BT350" s="86">
        <v>5.1294897263103642E-2</v>
      </c>
      <c r="BU350" s="86">
        <v>3.8716331309412773E-2</v>
      </c>
      <c r="BV350" s="86">
        <v>4.3449466893137452E-2</v>
      </c>
      <c r="BW350" s="86">
        <v>4.1752220441189078E-2</v>
      </c>
      <c r="BX350" s="86">
        <v>4.3167283915352343E-2</v>
      </c>
      <c r="BY350" s="86">
        <v>4.2998788356759521E-2</v>
      </c>
      <c r="BZ350" s="86">
        <v>4.1784364446669449E-2</v>
      </c>
      <c r="CA350" s="86">
        <v>4.6293716646972363E-2</v>
      </c>
      <c r="CB350" s="86">
        <v>5.4223566492186515E-2</v>
      </c>
      <c r="CC350" s="86">
        <v>5.4893628706645943E-2</v>
      </c>
      <c r="CD350" s="86">
        <v>5.705891211664281E-2</v>
      </c>
      <c r="CE350" s="86">
        <v>5.6825478145851059E-2</v>
      </c>
      <c r="CF350" s="86">
        <v>5.5328024437451856E-2</v>
      </c>
      <c r="CG350" s="86">
        <v>5.0612850561760819E-2</v>
      </c>
      <c r="CH350" s="86">
        <v>4.3499365793892665E-2</v>
      </c>
      <c r="CI350" s="86">
        <v>4.3097454159282539E-2</v>
      </c>
      <c r="CJ350" s="86">
        <v>4.4680048180210936E-2</v>
      </c>
      <c r="CK350" s="86">
        <v>4.486683154037726E-2</v>
      </c>
      <c r="CL350" s="86">
        <v>4.4284882272684671E-2</v>
      </c>
      <c r="CM350" s="86">
        <v>4.3943916129928241E-2</v>
      </c>
      <c r="CN350" s="86">
        <v>5.463040967959705E-2</v>
      </c>
      <c r="CO350" s="86">
        <v>5.8452599070145918E-2</v>
      </c>
      <c r="CP350" s="86">
        <v>5.9987616049038385E-2</v>
      </c>
      <c r="CQ350" s="86">
        <v>5.947641848555011E-2</v>
      </c>
      <c r="CR350" s="86">
        <v>5.8612883614304556E-2</v>
      </c>
      <c r="CS350" s="86">
        <v>4.6158801105767235E-2</v>
      </c>
      <c r="CT350" s="86">
        <v>4.4720769834662763E-2</v>
      </c>
      <c r="CU350" s="86">
        <v>4.5183612315891249E-2</v>
      </c>
      <c r="CV350" s="86">
        <v>4.7332201163178635E-2</v>
      </c>
      <c r="CW350" s="86">
        <v>4.70336067489035E-2</v>
      </c>
      <c r="CX350" s="86">
        <v>4.9082621648303647E-2</v>
      </c>
      <c r="CY350" s="86">
        <v>5.1105687799291463E-2</v>
      </c>
      <c r="CZ350" s="86">
        <v>6.2188633618911957E-2</v>
      </c>
      <c r="DA350" s="86">
        <v>6.1898336843884044E-2</v>
      </c>
      <c r="DB350" s="86">
        <v>6.1673085257458155E-2</v>
      </c>
      <c r="DC350" s="86">
        <v>6.1444006011466122E-2</v>
      </c>
      <c r="DD350" s="86">
        <v>6.0491832011774931E-2</v>
      </c>
      <c r="DE350" s="86">
        <v>5.4814498095951125E-2</v>
      </c>
      <c r="DF350" s="86">
        <v>4.6121601465052141E-2</v>
      </c>
      <c r="DG350" s="86">
        <v>4.6295342603359886E-2</v>
      </c>
      <c r="DH350" s="86">
        <v>4.8335595804166125E-2</v>
      </c>
      <c r="DI350" s="86">
        <v>4.8520976870772635E-2</v>
      </c>
      <c r="DJ350" s="86">
        <v>4.8083815931897957E-2</v>
      </c>
      <c r="DK350" s="86">
        <v>4.6866701494323731E-2</v>
      </c>
      <c r="DL350" s="86">
        <v>6.003783450902981E-2</v>
      </c>
      <c r="DM350" s="86">
        <v>6.251846226370604E-2</v>
      </c>
      <c r="DN350" s="86">
        <v>6.3089332313168267E-2</v>
      </c>
      <c r="DO350" s="86">
        <v>6.3205564184392979E-2</v>
      </c>
      <c r="DP350" s="86">
        <v>6.1949828044349696E-2</v>
      </c>
      <c r="DQ350" s="86">
        <v>4.928513069537304E-2</v>
      </c>
      <c r="DR350" s="86">
        <v>4.7462356355258202E-2</v>
      </c>
      <c r="DS350" s="86">
        <v>4.7487325483426872E-2</v>
      </c>
      <c r="DT350" s="86">
        <v>4.9653568506584117E-2</v>
      </c>
      <c r="DU350" s="86">
        <v>4.9613075003231526E-2</v>
      </c>
      <c r="DV350" s="86">
        <v>4.9142320987178752E-2</v>
      </c>
      <c r="DW350" s="86">
        <v>4.7835860772993538E-2</v>
      </c>
      <c r="DX350" s="86">
        <v>6.5153369715232334E-2</v>
      </c>
      <c r="DY350" s="86">
        <v>6.4322601192513748E-2</v>
      </c>
      <c r="DZ350" s="86">
        <v>6.4578383644492601E-2</v>
      </c>
      <c r="EA350" s="86">
        <v>6.4495580900578831E-2</v>
      </c>
      <c r="EB350" s="86">
        <v>6.3363234641501273E-2</v>
      </c>
      <c r="EC350" s="86">
        <v>5.6358393104504911E-2</v>
      </c>
      <c r="ED350" s="86">
        <v>5.1358337316995441E-2</v>
      </c>
      <c r="EE350" s="86">
        <v>4.8478739746238599E-2</v>
      </c>
      <c r="EF350" s="86">
        <v>5.0775889806024502E-2</v>
      </c>
      <c r="EG350" s="86">
        <v>5.0909188427753396E-2</v>
      </c>
      <c r="EH350" s="86">
        <v>4.9185877371944103E-2</v>
      </c>
      <c r="EI350" s="86">
        <v>4.9854763470818401E-2</v>
      </c>
      <c r="EJ350" s="86">
        <v>6.0951087509416267E-2</v>
      </c>
      <c r="EK350" s="86">
        <v>6.5131427108470863E-2</v>
      </c>
      <c r="EL350" s="86">
        <v>6.5890636047204701E-2</v>
      </c>
      <c r="EM350" s="86">
        <v>6.5628022390656848E-2</v>
      </c>
      <c r="EN350" s="86">
        <v>6.5241487806351722E-2</v>
      </c>
      <c r="EO350" s="86">
        <v>5.1445775730960666E-2</v>
      </c>
      <c r="EP350" s="86">
        <v>4.9692282551876597E-2</v>
      </c>
      <c r="EQ350" s="86">
        <v>4.9814775814381936E-2</v>
      </c>
      <c r="ER350" s="86">
        <v>5.2119011518699916E-2</v>
      </c>
      <c r="ES350" s="86">
        <v>5.2088673858273309E-2</v>
      </c>
      <c r="ET350" s="86">
        <v>5.1589114200505888E-2</v>
      </c>
      <c r="EU350" s="86">
        <v>5.1430103774067017E-2</v>
      </c>
      <c r="EV350" s="86">
        <v>6.8486759846447934E-2</v>
      </c>
      <c r="EW350" s="86">
        <v>6.6838211239533318E-2</v>
      </c>
      <c r="EX350" s="86">
        <v>6.7595415814333842E-2</v>
      </c>
      <c r="EY350" s="86">
        <v>6.7384963859800459E-2</v>
      </c>
      <c r="EZ350" s="86">
        <v>6.6701208679671734E-2</v>
      </c>
      <c r="FA350" s="86">
        <v>5.9986269393145095E-2</v>
      </c>
      <c r="FB350" s="86">
        <v>5.7644552262709571E-2</v>
      </c>
      <c r="FC350" s="86">
        <v>5.1084685538750466E-2</v>
      </c>
      <c r="FD350" s="86">
        <v>5.3506103494775942E-2</v>
      </c>
      <c r="FE350" s="86">
        <v>5.352892250629445E-2</v>
      </c>
      <c r="FF350" s="86">
        <v>5.2518692721096313E-2</v>
      </c>
      <c r="FG350" s="86">
        <v>5.1054450321402982E-2</v>
      </c>
      <c r="FH350" s="86">
        <v>6.9921042283489845E-2</v>
      </c>
      <c r="FI350" s="86">
        <v>6.8340046806996568E-2</v>
      </c>
      <c r="FJ350" s="86">
        <v>6.9457481980704117E-2</v>
      </c>
      <c r="FK350" s="86">
        <v>6.9055116554350204E-2</v>
      </c>
      <c r="FL350" s="86">
        <v>6.838097842062868E-2</v>
      </c>
      <c r="FM350" s="86">
        <v>5.4124221797582125E-2</v>
      </c>
      <c r="FN350" s="86">
        <v>5.225848196666591E-2</v>
      </c>
      <c r="FO350" s="86">
        <v>5.2497405929317779E-2</v>
      </c>
      <c r="FP350" s="86">
        <v>5.4910806416182997E-2</v>
      </c>
      <c r="FQ350" s="86">
        <v>5.5088830845895859E-2</v>
      </c>
      <c r="FR350" s="86">
        <v>6.4075820742304196E-2</v>
      </c>
      <c r="FS350" s="86">
        <v>5.6352488576389193E-2</v>
      </c>
      <c r="FT350" s="86">
        <v>6.8464462824992162E-2</v>
      </c>
      <c r="FU350" s="86">
        <v>7.0529848010327661E-2</v>
      </c>
      <c r="FV350" s="86">
        <v>7.1179547897474174E-2</v>
      </c>
      <c r="FW350" s="86">
        <v>7.1017094409162831E-2</v>
      </c>
      <c r="FX350" s="86">
        <v>7.0006932482039264E-2</v>
      </c>
      <c r="FY350" s="86">
        <v>5.2199885739344608E-2</v>
      </c>
      <c r="FZ350" s="86">
        <v>5.3146495701073021E-2</v>
      </c>
      <c r="GA350" s="86">
        <v>5.414016650357615E-2</v>
      </c>
    </row>
    <row r="351" spans="2:183">
      <c r="B351" s="43" t="s">
        <v>54</v>
      </c>
      <c r="C351" s="653" t="s">
        <v>228</v>
      </c>
      <c r="D351" s="85">
        <v>29567399.779999997</v>
      </c>
      <c r="E351" s="85">
        <v>26561947.710000001</v>
      </c>
      <c r="F351" s="85">
        <v>28504229.48</v>
      </c>
      <c r="G351" s="85">
        <v>24568835.469999999</v>
      </c>
      <c r="H351" s="85">
        <v>25201915.750000004</v>
      </c>
      <c r="I351" s="85">
        <v>27425423.860000003</v>
      </c>
      <c r="J351" s="85">
        <v>29521380.579999998</v>
      </c>
      <c r="K351" s="85">
        <v>28747883.739999998</v>
      </c>
      <c r="L351" s="85">
        <v>27522066.780000001</v>
      </c>
      <c r="M351" s="85">
        <v>22783405.350000001</v>
      </c>
      <c r="N351" s="85">
        <v>24591760.439999998</v>
      </c>
      <c r="O351" s="85">
        <v>28986753.930000003</v>
      </c>
      <c r="P351" s="85">
        <v>30814580.25</v>
      </c>
      <c r="Q351" s="85">
        <v>27673207.27</v>
      </c>
      <c r="R351" s="85">
        <v>27021218.84</v>
      </c>
      <c r="S351" s="85">
        <v>25040097.459999997</v>
      </c>
      <c r="T351" s="85">
        <v>25927945.530000005</v>
      </c>
      <c r="U351" s="85">
        <v>28597644.199999996</v>
      </c>
      <c r="V351" s="85">
        <v>29588824.399999999</v>
      </c>
      <c r="W351" s="85">
        <v>29576717.780000001</v>
      </c>
      <c r="X351" s="85">
        <v>28197140.280000001</v>
      </c>
      <c r="Y351" s="85">
        <v>28043836.16</v>
      </c>
      <c r="Z351" s="85">
        <v>28627147.02</v>
      </c>
      <c r="AA351" s="85">
        <v>29465814.210000001</v>
      </c>
      <c r="AB351" s="85">
        <v>32034319.939999998</v>
      </c>
      <c r="AC351" s="85">
        <v>29047311.550000001</v>
      </c>
      <c r="AD351" s="85">
        <v>31040576.200000003</v>
      </c>
      <c r="AE351" s="85">
        <v>27491280.259999998</v>
      </c>
      <c r="AF351" s="85">
        <v>27014039.190000001</v>
      </c>
      <c r="AG351" s="85">
        <v>30533916.32</v>
      </c>
      <c r="AH351" s="85">
        <v>31836627.149999999</v>
      </c>
      <c r="AI351" s="85">
        <v>31691241.23</v>
      </c>
      <c r="AJ351" s="85">
        <v>30069896.209999997</v>
      </c>
      <c r="AK351" s="85">
        <v>26344745.420000002</v>
      </c>
      <c r="AL351" s="85">
        <v>30517799.809999999</v>
      </c>
      <c r="AM351" s="85">
        <v>31186860.16</v>
      </c>
      <c r="AN351" s="85">
        <v>33554468.980000004</v>
      </c>
      <c r="AO351" s="85">
        <v>31613795.579999998</v>
      </c>
      <c r="AP351" s="85">
        <v>28555425.02</v>
      </c>
      <c r="AQ351" s="85">
        <v>25814885.32</v>
      </c>
      <c r="AR351" s="85">
        <v>29632702.82</v>
      </c>
      <c r="AS351" s="85">
        <v>31908387.269999996</v>
      </c>
      <c r="AT351" s="85">
        <v>33023216.899999999</v>
      </c>
      <c r="AU351" s="85">
        <v>33170883.499999996</v>
      </c>
      <c r="AV351" s="85">
        <v>31487714.219999999</v>
      </c>
      <c r="AW351" s="85">
        <v>31005954.200000003</v>
      </c>
      <c r="AX351" s="85">
        <v>32005013.049999997</v>
      </c>
      <c r="AY351" s="85">
        <v>32356066.789999999</v>
      </c>
      <c r="AZ351" s="85">
        <v>35146298.979999997</v>
      </c>
      <c r="BA351" s="85">
        <v>31885106.510000002</v>
      </c>
      <c r="BB351" s="85">
        <v>31652376.380000003</v>
      </c>
      <c r="BC351" s="85">
        <v>28805927.419999998</v>
      </c>
      <c r="BD351" s="85">
        <v>31100077.549999997</v>
      </c>
      <c r="BE351" s="85">
        <v>32725718.859999999</v>
      </c>
      <c r="BF351" s="85">
        <v>33817386.649999999</v>
      </c>
      <c r="BG351" s="85">
        <v>34139736.590000004</v>
      </c>
      <c r="BH351" s="85">
        <v>31720479.550000001</v>
      </c>
      <c r="BI351" s="85">
        <v>25158753.039999999</v>
      </c>
      <c r="BJ351" s="85">
        <v>28082975.459999997</v>
      </c>
      <c r="BK351" s="85">
        <v>33416681.210000001</v>
      </c>
      <c r="BL351" s="85">
        <v>36450639.579999998</v>
      </c>
      <c r="BM351" s="85">
        <v>33043988.099999998</v>
      </c>
      <c r="BN351" s="85">
        <v>32536655.73</v>
      </c>
      <c r="BO351" s="85">
        <v>29998294.23</v>
      </c>
      <c r="BP351" s="85">
        <v>32324194.719999999</v>
      </c>
      <c r="BQ351" s="85">
        <v>34055278.149999999</v>
      </c>
      <c r="BR351" s="85">
        <v>35747179.530000001</v>
      </c>
      <c r="BS351" s="85">
        <v>35961843.07</v>
      </c>
      <c r="BT351" s="85">
        <v>32386851.969999999</v>
      </c>
      <c r="BU351" s="85">
        <v>32521345.489999998</v>
      </c>
      <c r="BV351" s="85">
        <v>33181612.119999997</v>
      </c>
      <c r="BW351" s="85">
        <v>36504278.730000004</v>
      </c>
      <c r="BX351" s="85">
        <v>38646708.219999999</v>
      </c>
      <c r="BY351" s="85">
        <v>34190603.050000004</v>
      </c>
      <c r="BZ351" s="85">
        <v>33025921.82</v>
      </c>
      <c r="CA351" s="85">
        <v>29881886.250000004</v>
      </c>
      <c r="CB351" s="85">
        <v>33013745.459999997</v>
      </c>
      <c r="CC351" s="85">
        <v>36071117.969999999</v>
      </c>
      <c r="CD351" s="85">
        <v>38930828.009999998</v>
      </c>
      <c r="CE351" s="85">
        <v>38954611.859999999</v>
      </c>
      <c r="CF351" s="85">
        <v>36838067.079999998</v>
      </c>
      <c r="CG351" s="85">
        <v>30237084.91</v>
      </c>
      <c r="CH351" s="85">
        <v>37915106.450000003</v>
      </c>
      <c r="CI351" s="85">
        <v>39239817.519999996</v>
      </c>
      <c r="CJ351" s="85">
        <v>41620876.43999999</v>
      </c>
      <c r="CK351" s="85">
        <v>39059369.539999999</v>
      </c>
      <c r="CL351" s="85">
        <v>40532902.880000003</v>
      </c>
      <c r="CM351" s="85">
        <v>33581233.350000001</v>
      </c>
      <c r="CN351" s="85">
        <v>36743730.669999994</v>
      </c>
      <c r="CO351" s="85">
        <v>39626636.140000008</v>
      </c>
      <c r="CP351" s="85">
        <v>41922374.070000008</v>
      </c>
      <c r="CQ351" s="85">
        <v>41730107.140000001</v>
      </c>
      <c r="CR351" s="85">
        <v>39631106.750000007</v>
      </c>
      <c r="CS351" s="85">
        <v>38466470.640000001</v>
      </c>
      <c r="CT351" s="85">
        <v>40211004.159999996</v>
      </c>
      <c r="CU351" s="85">
        <v>41787584.390000001</v>
      </c>
      <c r="CV351" s="85">
        <v>43761900.769999996</v>
      </c>
      <c r="CW351" s="85">
        <v>37869428.45000001</v>
      </c>
      <c r="CX351" s="85">
        <v>36979870.729999997</v>
      </c>
      <c r="CY351" s="85">
        <v>35328178.359999992</v>
      </c>
      <c r="CZ351" s="85">
        <v>39279491.240000002</v>
      </c>
      <c r="DA351" s="85">
        <v>41209352.789999999</v>
      </c>
      <c r="DB351" s="85">
        <v>43916477.519999996</v>
      </c>
      <c r="DC351" s="85">
        <v>44380651.57</v>
      </c>
      <c r="DD351" s="85">
        <v>40727379.409999989</v>
      </c>
      <c r="DE351" s="85">
        <v>33110298.969999999</v>
      </c>
      <c r="DF351" s="85">
        <v>41488381.120000005</v>
      </c>
      <c r="DG351" s="85">
        <v>42736558.93</v>
      </c>
      <c r="DH351" s="85">
        <v>45200707.18999999</v>
      </c>
      <c r="DI351" s="85">
        <v>40994506.250000007</v>
      </c>
      <c r="DJ351" s="85">
        <v>44868449.339999996</v>
      </c>
      <c r="DK351" s="85">
        <v>37851994.770000003</v>
      </c>
      <c r="DL351" s="85">
        <v>37503419.509999998</v>
      </c>
      <c r="DM351" s="85">
        <v>42584705.700000003</v>
      </c>
      <c r="DN351" s="85">
        <v>45437115.200000003</v>
      </c>
      <c r="DO351" s="85">
        <v>45718077.850000001</v>
      </c>
      <c r="DP351" s="85">
        <v>41919083.480000012</v>
      </c>
      <c r="DQ351" s="85">
        <v>41428230.020000003</v>
      </c>
      <c r="DR351" s="85">
        <v>43090212.479999997</v>
      </c>
      <c r="DS351" s="85">
        <v>44292115</v>
      </c>
      <c r="DT351" s="85">
        <v>47249034.129999995</v>
      </c>
      <c r="DU351" s="85">
        <v>42745220.879999995</v>
      </c>
      <c r="DV351" s="85">
        <v>45393097.109999999</v>
      </c>
      <c r="DW351" s="85">
        <v>37077358.169999994</v>
      </c>
      <c r="DX351" s="85">
        <v>40707568.600000009</v>
      </c>
      <c r="DY351" s="85">
        <v>43965183.999999993</v>
      </c>
      <c r="DZ351" s="85">
        <v>47425174.620000005</v>
      </c>
      <c r="EA351" s="85">
        <v>46811365.560000002</v>
      </c>
      <c r="EB351" s="85">
        <v>43948633.010000005</v>
      </c>
      <c r="EC351" s="85">
        <v>36530770.520000003</v>
      </c>
      <c r="ED351" s="85">
        <v>41113715.910000004</v>
      </c>
      <c r="EE351" s="85">
        <v>46081370.020000003</v>
      </c>
      <c r="EF351" s="85">
        <v>48075477.770000003</v>
      </c>
      <c r="EG351" s="85">
        <v>45127590.459999993</v>
      </c>
      <c r="EH351" s="85">
        <v>40913266.390000001</v>
      </c>
      <c r="EI351" s="85">
        <v>36699832.039999999</v>
      </c>
      <c r="EJ351" s="85">
        <v>42384721.540000007</v>
      </c>
      <c r="EK351" s="85">
        <v>45070994.000000007</v>
      </c>
      <c r="EL351" s="85">
        <v>47660020.830000006</v>
      </c>
      <c r="EM351" s="85">
        <v>47484540.609999999</v>
      </c>
      <c r="EN351" s="85">
        <v>45047144.140000001</v>
      </c>
      <c r="EO351" s="85">
        <v>43694439.240000002</v>
      </c>
      <c r="EP351" s="85">
        <v>45498633.669999994</v>
      </c>
      <c r="EQ351" s="85">
        <v>47204940.510000005</v>
      </c>
      <c r="ER351" s="85">
        <v>51765386.289999992</v>
      </c>
      <c r="ES351" s="85">
        <v>46765221.349999994</v>
      </c>
      <c r="ET351" s="85">
        <v>48962393.359999999</v>
      </c>
      <c r="EU351" s="85">
        <v>41746778.759999998</v>
      </c>
      <c r="EV351" s="85">
        <v>46651007.759999998</v>
      </c>
      <c r="EW351" s="85">
        <v>48223017.190000005</v>
      </c>
      <c r="EX351" s="85">
        <v>50990241.730000012</v>
      </c>
      <c r="EY351" s="85">
        <v>51136403.630000003</v>
      </c>
      <c r="EZ351" s="85">
        <v>48158614.470000006</v>
      </c>
      <c r="FA351" s="85">
        <v>38474869.409999996</v>
      </c>
      <c r="FB351" s="85">
        <v>40542242.68</v>
      </c>
      <c r="FC351" s="85">
        <v>50525255.630000003</v>
      </c>
      <c r="FD351" s="85">
        <v>57680713.080000006</v>
      </c>
      <c r="FE351" s="85">
        <v>52171728.270000003</v>
      </c>
      <c r="FF351" s="85">
        <v>52439557.460000001</v>
      </c>
      <c r="FG351" s="85">
        <v>43726916.32</v>
      </c>
      <c r="FH351" s="85">
        <v>51346635.399999991</v>
      </c>
      <c r="FI351" s="85">
        <v>53980007.130000003</v>
      </c>
      <c r="FJ351" s="85">
        <v>57257911.219999999</v>
      </c>
      <c r="FK351" s="85">
        <v>57352863.040000007</v>
      </c>
      <c r="FL351" s="85">
        <v>53881590.469999999</v>
      </c>
      <c r="FM351" s="85">
        <v>53065436.199999996</v>
      </c>
      <c r="FN351" s="85">
        <v>54610214.420000002</v>
      </c>
      <c r="FO351" s="85">
        <v>56717881.910000004</v>
      </c>
      <c r="FP351" s="85">
        <v>61514916.859999999</v>
      </c>
      <c r="FQ351" s="85">
        <v>55947940.879999995</v>
      </c>
      <c r="FR351" s="85">
        <v>48628161.5</v>
      </c>
      <c r="FS351" s="85">
        <v>51901140.990000002</v>
      </c>
      <c r="FT351" s="85">
        <v>51442103.519999996</v>
      </c>
      <c r="FU351" s="85">
        <v>57814231.18</v>
      </c>
      <c r="FV351" s="85">
        <v>61315851.549999997</v>
      </c>
      <c r="FW351" s="85">
        <v>61020071.789999999</v>
      </c>
      <c r="FX351" s="85">
        <v>55927222.009999998</v>
      </c>
      <c r="FY351" s="85">
        <v>51510584.489999987</v>
      </c>
      <c r="FZ351" s="85">
        <v>53857881.990000002</v>
      </c>
      <c r="GA351" s="85">
        <v>60956298.520000003</v>
      </c>
    </row>
    <row r="352" spans="2:183">
      <c r="B352" s="183" t="s">
        <v>54</v>
      </c>
      <c r="C352" s="654" t="s">
        <v>229</v>
      </c>
      <c r="D352" s="184">
        <v>27.563418782380829</v>
      </c>
      <c r="E352" s="184">
        <v>27.585960637637619</v>
      </c>
      <c r="F352" s="184">
        <v>27.652654374424756</v>
      </c>
      <c r="G352" s="184">
        <v>27.277576261037613</v>
      </c>
      <c r="H352" s="184">
        <v>27.482536148646979</v>
      </c>
      <c r="I352" s="184">
        <v>27.750543679641954</v>
      </c>
      <c r="J352" s="184">
        <v>28.04363870588573</v>
      </c>
      <c r="K352" s="184">
        <v>27.815577620506648</v>
      </c>
      <c r="L352" s="184">
        <v>27.711526886826739</v>
      </c>
      <c r="M352" s="184">
        <v>28.457102832944553</v>
      </c>
      <c r="N352" s="184">
        <v>28.146036271108301</v>
      </c>
      <c r="O352" s="184">
        <v>27.724910627125833</v>
      </c>
      <c r="P352" s="184">
        <v>28.420023594612989</v>
      </c>
      <c r="Q352" s="184">
        <v>28.459661557479386</v>
      </c>
      <c r="R352" s="184">
        <v>28.548562056782302</v>
      </c>
      <c r="S352" s="184">
        <v>28.577970145724251</v>
      </c>
      <c r="T352" s="184">
        <v>28.430375527474332</v>
      </c>
      <c r="U352" s="184">
        <v>28.662532447331536</v>
      </c>
      <c r="V352" s="184">
        <v>28.531255771685803</v>
      </c>
      <c r="W352" s="184">
        <v>28.528318892412003</v>
      </c>
      <c r="X352" s="184">
        <v>28.588397369912972</v>
      </c>
      <c r="Y352" s="184">
        <v>28.834750292729328</v>
      </c>
      <c r="Z352" s="184">
        <v>28.492117178268749</v>
      </c>
      <c r="AA352" s="184">
        <v>28.581270476231509</v>
      </c>
      <c r="AB352" s="184">
        <v>30.225402731966415</v>
      </c>
      <c r="AC352" s="184">
        <v>30.236979459435606</v>
      </c>
      <c r="AD352" s="184">
        <v>30.34016232682518</v>
      </c>
      <c r="AE352" s="184">
        <v>30.574607086216595</v>
      </c>
      <c r="AF352" s="184">
        <v>30.509520782906552</v>
      </c>
      <c r="AG352" s="184">
        <v>30.659493620133897</v>
      </c>
      <c r="AH352" s="184">
        <v>30.768540050420324</v>
      </c>
      <c r="AI352" s="184">
        <v>30.71937333730876</v>
      </c>
      <c r="AJ352" s="184">
        <v>30.724883123449061</v>
      </c>
      <c r="AK352" s="184">
        <v>31.247488932505718</v>
      </c>
      <c r="AL352" s="184">
        <v>30.640388019214434</v>
      </c>
      <c r="AM352" s="184">
        <v>30.770188422789747</v>
      </c>
      <c r="AN352" s="184">
        <v>31.735655107917736</v>
      </c>
      <c r="AO352" s="184">
        <v>31.771734779894945</v>
      </c>
      <c r="AP352" s="184">
        <v>31.682239665680179</v>
      </c>
      <c r="AQ352" s="184">
        <v>31.694161851747769</v>
      </c>
      <c r="AR352" s="184">
        <v>31.824404015660821</v>
      </c>
      <c r="AS352" s="184">
        <v>31.904807550592821</v>
      </c>
      <c r="AT352" s="184">
        <v>31.923947994013609</v>
      </c>
      <c r="AU352" s="184">
        <v>31.827557818515341</v>
      </c>
      <c r="AV352" s="184">
        <v>31.948014828039426</v>
      </c>
      <c r="AW352" s="184">
        <v>32.168504990955178</v>
      </c>
      <c r="AX352" s="184">
        <v>31.842039125348638</v>
      </c>
      <c r="AY352" s="184">
        <v>31.954923533366991</v>
      </c>
      <c r="AZ352" s="184">
        <v>33.224230404911019</v>
      </c>
      <c r="BA352" s="184">
        <v>33.196508347006912</v>
      </c>
      <c r="BB352" s="184">
        <v>33.308336642256741</v>
      </c>
      <c r="BC352" s="184">
        <v>33.314964628060018</v>
      </c>
      <c r="BD352" s="184">
        <v>33.428917099910436</v>
      </c>
      <c r="BE352" s="184">
        <v>33.465089862401939</v>
      </c>
      <c r="BF352" s="184">
        <v>33.385235805200232</v>
      </c>
      <c r="BG352" s="184">
        <v>33.391715089673049</v>
      </c>
      <c r="BH352" s="184">
        <v>33.593634045400641</v>
      </c>
      <c r="BI352" s="184">
        <v>34.409659144218352</v>
      </c>
      <c r="BJ352" s="184">
        <v>33.97644048836684</v>
      </c>
      <c r="BK352" s="184">
        <v>33.455810791743914</v>
      </c>
      <c r="BL352" s="184">
        <v>34.198992291128839</v>
      </c>
      <c r="BM352" s="184">
        <v>34.070104699312964</v>
      </c>
      <c r="BN352" s="184">
        <v>34.175155897635875</v>
      </c>
      <c r="BO352" s="184">
        <v>34.160896872466083</v>
      </c>
      <c r="BP352" s="184">
        <v>34.21529421847891</v>
      </c>
      <c r="BQ352" s="184">
        <v>34.314849396776978</v>
      </c>
      <c r="BR352" s="184">
        <v>34.255379340605607</v>
      </c>
      <c r="BS352" s="184">
        <v>34.200633238491037</v>
      </c>
      <c r="BT352" s="184">
        <v>34.378444781131428</v>
      </c>
      <c r="BU352" s="184">
        <v>34.322509441122747</v>
      </c>
      <c r="BV352" s="184">
        <v>34.344908516357542</v>
      </c>
      <c r="BW352" s="184">
        <v>34.228803655905374</v>
      </c>
      <c r="BX352" s="184">
        <v>35.056451517950272</v>
      </c>
      <c r="BY352" s="184">
        <v>35.00068694930426</v>
      </c>
      <c r="BZ352" s="184">
        <v>34.882670193289805</v>
      </c>
      <c r="CA352" s="184">
        <v>35.028220085013103</v>
      </c>
      <c r="CB352" s="184">
        <v>35.072537799943738</v>
      </c>
      <c r="CC352" s="184">
        <v>35.250362626743943</v>
      </c>
      <c r="CD352" s="184">
        <v>35.509152898330314</v>
      </c>
      <c r="CE352" s="184">
        <v>35.434079770508212</v>
      </c>
      <c r="CF352" s="184">
        <v>35.208305597213894</v>
      </c>
      <c r="CG352" s="184">
        <v>36.001038356232229</v>
      </c>
      <c r="CH352" s="184">
        <v>35.234029687702112</v>
      </c>
      <c r="CI352" s="184">
        <v>35.087168027372257</v>
      </c>
      <c r="CJ352" s="184">
        <v>36.723387464748882</v>
      </c>
      <c r="CK352" s="184">
        <v>36.793611580170769</v>
      </c>
      <c r="CL352" s="184">
        <v>36.600719908890689</v>
      </c>
      <c r="CM352" s="184">
        <v>36.606313179816297</v>
      </c>
      <c r="CN352" s="184">
        <v>36.763104458418539</v>
      </c>
      <c r="CO352" s="184">
        <v>37.210235800049915</v>
      </c>
      <c r="CP352" s="184">
        <v>37.471823821109062</v>
      </c>
      <c r="CQ352" s="184">
        <v>37.376882553331981</v>
      </c>
      <c r="CR352" s="184">
        <v>37.170612897495452</v>
      </c>
      <c r="CS352" s="184">
        <v>37.092719517054185</v>
      </c>
      <c r="CT352" s="184">
        <v>36.948131989618794</v>
      </c>
      <c r="CU352" s="184">
        <v>37.071351813085066</v>
      </c>
      <c r="CV352" s="184">
        <v>38.36268405870122</v>
      </c>
      <c r="CW352" s="184">
        <v>38.3873003872067</v>
      </c>
      <c r="CX352" s="184">
        <v>37.996908522492852</v>
      </c>
      <c r="CY352" s="184">
        <v>38.011673251894699</v>
      </c>
      <c r="CZ352" s="184">
        <v>38.469403691153794</v>
      </c>
      <c r="DA352" s="184">
        <v>38.516379943651728</v>
      </c>
      <c r="DB352" s="184">
        <v>39.151804335538216</v>
      </c>
      <c r="DC352" s="184">
        <v>39.196880576453822</v>
      </c>
      <c r="DD352" s="184">
        <v>38.461003255560854</v>
      </c>
      <c r="DE352" s="184">
        <v>39.335887632248053</v>
      </c>
      <c r="DF352" s="184">
        <v>37.970924759978516</v>
      </c>
      <c r="DG352" s="184">
        <v>38.233439353934891</v>
      </c>
      <c r="DH352" s="184">
        <v>39.783940312489676</v>
      </c>
      <c r="DI352" s="184">
        <v>39.863917707124699</v>
      </c>
      <c r="DJ352" s="184">
        <v>39.619450232034325</v>
      </c>
      <c r="DK352" s="184">
        <v>39.533075555057955</v>
      </c>
      <c r="DL352" s="184">
        <v>39.766028174026609</v>
      </c>
      <c r="DM352" s="184">
        <v>40.005600634908348</v>
      </c>
      <c r="DN352" s="184">
        <v>40.544186787506007</v>
      </c>
      <c r="DO352" s="184">
        <v>40.499908813792921</v>
      </c>
      <c r="DP352" s="184">
        <v>39.892762521909631</v>
      </c>
      <c r="DQ352" s="184">
        <v>39.85864443261687</v>
      </c>
      <c r="DR352" s="184">
        <v>39.459287245528223</v>
      </c>
      <c r="DS352" s="184">
        <v>39.666430828800387</v>
      </c>
      <c r="DT352" s="184">
        <v>41.663992221645394</v>
      </c>
      <c r="DU352" s="184">
        <v>41.731919789214125</v>
      </c>
      <c r="DV352" s="184">
        <v>41.553906354065049</v>
      </c>
      <c r="DW352" s="184">
        <v>41.276223257046283</v>
      </c>
      <c r="DX352" s="184">
        <v>41.658908941325876</v>
      </c>
      <c r="DY352" s="184">
        <v>41.897684120324797</v>
      </c>
      <c r="DZ352" s="184">
        <v>42.359390537208704</v>
      </c>
      <c r="EA352" s="184">
        <v>42.080226375485026</v>
      </c>
      <c r="EB352" s="184">
        <v>41.835019075267873</v>
      </c>
      <c r="EC352" s="184">
        <v>42.442926267549609</v>
      </c>
      <c r="ED352" s="184">
        <v>41.78141636870501</v>
      </c>
      <c r="EE352" s="184">
        <v>41.575522565007887</v>
      </c>
      <c r="EF352" s="184">
        <v>42.450956162633467</v>
      </c>
      <c r="EG352" s="184">
        <v>42.538317127125566</v>
      </c>
      <c r="EH352" s="184">
        <v>42.194571647443546</v>
      </c>
      <c r="EI352" s="184">
        <v>41.996353807236929</v>
      </c>
      <c r="EJ352" s="184">
        <v>42.398305108990826</v>
      </c>
      <c r="EK352" s="184">
        <v>42.736917263645985</v>
      </c>
      <c r="EL352" s="184">
        <v>42.863409043606964</v>
      </c>
      <c r="EM352" s="184">
        <v>42.873240231034323</v>
      </c>
      <c r="EN352" s="184">
        <v>42.613926037381191</v>
      </c>
      <c r="EO352" s="184">
        <v>42.472810772864406</v>
      </c>
      <c r="EP352" s="184">
        <v>42.244654655825705</v>
      </c>
      <c r="EQ352" s="184">
        <v>42.38890893720334</v>
      </c>
      <c r="ER352" s="184">
        <v>46.008590401432677</v>
      </c>
      <c r="ES352" s="184">
        <v>45.95583794101524</v>
      </c>
      <c r="ET352" s="184">
        <v>45.87027491693047</v>
      </c>
      <c r="EU352" s="184">
        <v>45.488969800729862</v>
      </c>
      <c r="EV352" s="184">
        <v>45.97024135136386</v>
      </c>
      <c r="EW352" s="184">
        <v>46.10512612275857</v>
      </c>
      <c r="EX352" s="184">
        <v>46.323239717740826</v>
      </c>
      <c r="EY352" s="184">
        <v>46.268101308499453</v>
      </c>
      <c r="EZ352" s="184">
        <v>46.064894974756939</v>
      </c>
      <c r="FA352" s="184">
        <v>46.76728980721235</v>
      </c>
      <c r="FB352" s="184">
        <v>46.444971229539114</v>
      </c>
      <c r="FC352" s="184">
        <v>45.900989373218415</v>
      </c>
      <c r="FD352" s="184">
        <v>52.191163989540975</v>
      </c>
      <c r="FE352" s="184">
        <v>52.080264908767226</v>
      </c>
      <c r="FF352" s="184">
        <v>51.996362306174333</v>
      </c>
      <c r="FG352" s="184">
        <v>51.655681119857903</v>
      </c>
      <c r="FH352" s="184">
        <v>51.935342765025226</v>
      </c>
      <c r="FI352" s="184">
        <v>52.373018567328991</v>
      </c>
      <c r="FJ352" s="184">
        <v>52.362125288846954</v>
      </c>
      <c r="FK352" s="184">
        <v>52.321254602330058</v>
      </c>
      <c r="FL352" s="184">
        <v>52.204540488619301</v>
      </c>
      <c r="FM352" s="184">
        <v>52.236608382122533</v>
      </c>
      <c r="FN352" s="184">
        <v>51.775067633464531</v>
      </c>
      <c r="FO352" s="184">
        <v>52.044178816932728</v>
      </c>
      <c r="FP352" s="184">
        <v>56.008875827731082</v>
      </c>
      <c r="FQ352" s="184">
        <v>56.096878091332485</v>
      </c>
      <c r="FR352" s="184">
        <v>57.352727182234062</v>
      </c>
      <c r="FS352" s="184">
        <v>56.039549652756783</v>
      </c>
      <c r="FT352" s="184">
        <v>55.720310039217303</v>
      </c>
      <c r="FU352" s="184">
        <v>56.371350102769512</v>
      </c>
      <c r="FV352" s="184">
        <v>56.263573392837031</v>
      </c>
      <c r="FW352" s="184">
        <v>56.354256616609483</v>
      </c>
      <c r="FX352" s="184">
        <v>56.109184094016896</v>
      </c>
      <c r="FY352" s="184">
        <v>55.607727965806546</v>
      </c>
      <c r="FZ352" s="184">
        <v>55.682281311930694</v>
      </c>
      <c r="GA352" s="184">
        <v>55.912826793329138</v>
      </c>
    </row>
    <row r="353" spans="2:183">
      <c r="B353" s="42"/>
      <c r="C353" s="185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  <c r="BN353" s="187"/>
      <c r="BO353" s="187"/>
      <c r="BP353" s="187"/>
      <c r="BQ353" s="187"/>
      <c r="BR353" s="187"/>
      <c r="BS353" s="187"/>
      <c r="BT353" s="187"/>
      <c r="BU353" s="187"/>
      <c r="BV353" s="187"/>
      <c r="BW353" s="187"/>
      <c r="BX353" s="187"/>
      <c r="BY353" s="187"/>
      <c r="BZ353" s="187"/>
      <c r="CA353" s="187"/>
      <c r="CB353" s="187"/>
      <c r="CC353" s="187"/>
      <c r="CD353" s="187"/>
      <c r="CE353" s="187"/>
      <c r="CF353" s="187"/>
      <c r="CG353" s="187"/>
      <c r="CH353" s="187"/>
      <c r="CI353" s="187"/>
      <c r="CJ353" s="187"/>
      <c r="CK353" s="187"/>
      <c r="CL353" s="187"/>
      <c r="CM353" s="187"/>
      <c r="CN353" s="187"/>
      <c r="CO353" s="187"/>
      <c r="CP353" s="187"/>
      <c r="CQ353" s="187"/>
      <c r="CR353" s="187"/>
      <c r="CS353" s="187"/>
      <c r="CT353" s="187"/>
      <c r="CU353" s="187"/>
      <c r="CV353" s="187"/>
      <c r="CW353" s="187"/>
      <c r="CX353" s="187"/>
      <c r="CY353" s="187"/>
      <c r="CZ353" s="187"/>
      <c r="DA353" s="187"/>
      <c r="DB353" s="187"/>
      <c r="DC353" s="187"/>
      <c r="DD353" s="187"/>
      <c r="DE353" s="187"/>
      <c r="DF353" s="187"/>
      <c r="DG353" s="187"/>
      <c r="DH353" s="187"/>
      <c r="DI353" s="187"/>
      <c r="DJ353" s="187"/>
      <c r="DK353" s="187"/>
      <c r="DL353" s="187"/>
      <c r="DM353" s="187"/>
      <c r="DN353" s="187"/>
      <c r="DO353" s="187"/>
      <c r="DP353" s="187"/>
      <c r="DQ353" s="187"/>
      <c r="DR353" s="187"/>
      <c r="DS353" s="187"/>
      <c r="DT353" s="187"/>
      <c r="DU353" s="187"/>
      <c r="DV353" s="187"/>
      <c r="DW353" s="187"/>
      <c r="DX353" s="187"/>
      <c r="DY353" s="187"/>
      <c r="DZ353" s="187"/>
      <c r="EA353" s="187"/>
      <c r="EB353" s="187"/>
      <c r="EC353" s="187"/>
      <c r="ED353" s="187"/>
      <c r="EE353" s="187"/>
      <c r="EF353" s="187"/>
      <c r="EG353" s="187"/>
      <c r="EH353" s="187"/>
      <c r="EI353" s="187"/>
      <c r="EJ353" s="187"/>
      <c r="EK353" s="187"/>
      <c r="EL353" s="187"/>
      <c r="EM353" s="187"/>
      <c r="EN353" s="187"/>
      <c r="EO353" s="187"/>
      <c r="EP353" s="187"/>
      <c r="EQ353" s="187"/>
      <c r="ER353" s="187"/>
      <c r="ES353" s="187"/>
      <c r="ET353" s="187"/>
      <c r="EU353" s="187"/>
      <c r="EV353" s="187"/>
      <c r="EW353" s="187"/>
      <c r="EX353" s="187"/>
      <c r="EY353" s="187"/>
      <c r="EZ353" s="187"/>
      <c r="FA353" s="187"/>
      <c r="FB353" s="187"/>
      <c r="FC353" s="187"/>
      <c r="FD353" s="187"/>
      <c r="FE353" s="187"/>
      <c r="FF353" s="187"/>
      <c r="FG353" s="187"/>
      <c r="FH353" s="187"/>
      <c r="FI353" s="187"/>
      <c r="FJ353" s="187"/>
      <c r="FK353" s="187"/>
      <c r="FL353" s="187"/>
      <c r="FM353" s="187"/>
      <c r="FN353" s="187"/>
      <c r="FO353" s="187"/>
      <c r="FP353" s="187"/>
      <c r="FQ353" s="187"/>
      <c r="FR353" s="187"/>
      <c r="FS353" s="187"/>
      <c r="FT353" s="187"/>
      <c r="FU353" s="187"/>
      <c r="FV353" s="187"/>
      <c r="FW353" s="187"/>
      <c r="FX353" s="187"/>
      <c r="FY353" s="187"/>
      <c r="FZ353" s="187"/>
      <c r="GA353" s="187"/>
    </row>
    <row r="354" spans="2:183">
      <c r="B354" s="188" t="s">
        <v>32</v>
      </c>
      <c r="C354" s="189" t="s">
        <v>33</v>
      </c>
      <c r="D354" s="162">
        <v>41275</v>
      </c>
      <c r="E354" s="162">
        <v>41306</v>
      </c>
      <c r="F354" s="162">
        <v>41334</v>
      </c>
      <c r="G354" s="162">
        <v>41365</v>
      </c>
      <c r="H354" s="162">
        <v>41395</v>
      </c>
      <c r="I354" s="162">
        <v>41426</v>
      </c>
      <c r="J354" s="162">
        <v>41456</v>
      </c>
      <c r="K354" s="162">
        <v>41487</v>
      </c>
      <c r="L354" s="162">
        <v>41518</v>
      </c>
      <c r="M354" s="162">
        <v>41548</v>
      </c>
      <c r="N354" s="162">
        <v>41579</v>
      </c>
      <c r="O354" s="162">
        <v>41609</v>
      </c>
      <c r="P354" s="162">
        <v>41640</v>
      </c>
      <c r="Q354" s="162">
        <v>41671</v>
      </c>
      <c r="R354" s="162">
        <v>41699</v>
      </c>
      <c r="S354" s="162">
        <v>41730</v>
      </c>
      <c r="T354" s="162">
        <v>41760</v>
      </c>
      <c r="U354" s="162">
        <v>41791</v>
      </c>
      <c r="V354" s="162">
        <v>41821</v>
      </c>
      <c r="W354" s="162">
        <v>41852</v>
      </c>
      <c r="X354" s="162">
        <v>41883</v>
      </c>
      <c r="Y354" s="162">
        <v>41913</v>
      </c>
      <c r="Z354" s="162">
        <v>41944</v>
      </c>
      <c r="AA354" s="162">
        <v>41974</v>
      </c>
      <c r="AB354" s="162">
        <v>42005</v>
      </c>
      <c r="AC354" s="162">
        <v>42036</v>
      </c>
      <c r="AD354" s="162">
        <v>42064</v>
      </c>
      <c r="AE354" s="162">
        <v>42095</v>
      </c>
      <c r="AF354" s="162">
        <v>42125</v>
      </c>
      <c r="AG354" s="162">
        <v>42156</v>
      </c>
      <c r="AH354" s="162">
        <v>42186</v>
      </c>
      <c r="AI354" s="162">
        <v>42217</v>
      </c>
      <c r="AJ354" s="162">
        <v>42248</v>
      </c>
      <c r="AK354" s="162">
        <v>42278</v>
      </c>
      <c r="AL354" s="162">
        <v>42309</v>
      </c>
      <c r="AM354" s="162">
        <v>42339</v>
      </c>
      <c r="AN354" s="162">
        <v>42370</v>
      </c>
      <c r="AO354" s="162">
        <v>42401</v>
      </c>
      <c r="AP354" s="162">
        <v>42430</v>
      </c>
      <c r="AQ354" s="162">
        <v>42461</v>
      </c>
      <c r="AR354" s="162">
        <v>42491</v>
      </c>
      <c r="AS354" s="162">
        <v>42522</v>
      </c>
      <c r="AT354" s="162">
        <v>42552</v>
      </c>
      <c r="AU354" s="162">
        <v>42583</v>
      </c>
      <c r="AV354" s="162">
        <v>42614</v>
      </c>
      <c r="AW354" s="162">
        <v>42644</v>
      </c>
      <c r="AX354" s="162">
        <v>42675</v>
      </c>
      <c r="AY354" s="162">
        <v>42705</v>
      </c>
      <c r="AZ354" s="162">
        <v>42736</v>
      </c>
      <c r="BA354" s="162">
        <v>42767</v>
      </c>
      <c r="BB354" s="162">
        <v>42795</v>
      </c>
      <c r="BC354" s="162">
        <v>42826</v>
      </c>
      <c r="BD354" s="162">
        <v>42856</v>
      </c>
      <c r="BE354" s="162">
        <v>42887</v>
      </c>
      <c r="BF354" s="162">
        <v>42917</v>
      </c>
      <c r="BG354" s="162">
        <v>42948</v>
      </c>
      <c r="BH354" s="162">
        <v>42979</v>
      </c>
      <c r="BI354" s="162">
        <v>43009</v>
      </c>
      <c r="BJ354" s="162">
        <v>43040</v>
      </c>
      <c r="BK354" s="162">
        <v>43070</v>
      </c>
      <c r="BL354" s="162">
        <v>43101</v>
      </c>
      <c r="BM354" s="162">
        <v>43132</v>
      </c>
      <c r="BN354" s="162">
        <v>43160</v>
      </c>
      <c r="BO354" s="162">
        <v>43191</v>
      </c>
      <c r="BP354" s="162">
        <v>43221</v>
      </c>
      <c r="BQ354" s="162">
        <v>43252</v>
      </c>
      <c r="BR354" s="162">
        <v>43282</v>
      </c>
      <c r="BS354" s="162">
        <v>43313</v>
      </c>
      <c r="BT354" s="162">
        <v>43344</v>
      </c>
      <c r="BU354" s="162">
        <v>43374</v>
      </c>
      <c r="BV354" s="162">
        <v>43405</v>
      </c>
      <c r="BW354" s="162">
        <v>43435</v>
      </c>
      <c r="BX354" s="162">
        <v>43466</v>
      </c>
      <c r="BY354" s="162">
        <v>43497</v>
      </c>
      <c r="BZ354" s="162">
        <v>43525</v>
      </c>
      <c r="CA354" s="162">
        <v>43556</v>
      </c>
      <c r="CB354" s="162">
        <v>43586</v>
      </c>
      <c r="CC354" s="162">
        <v>43617</v>
      </c>
      <c r="CD354" s="162">
        <v>43647</v>
      </c>
      <c r="CE354" s="162">
        <v>43678</v>
      </c>
      <c r="CF354" s="162">
        <v>43709</v>
      </c>
      <c r="CG354" s="162">
        <v>43739</v>
      </c>
      <c r="CH354" s="162">
        <v>43770</v>
      </c>
      <c r="CI354" s="162">
        <v>43800</v>
      </c>
      <c r="CJ354" s="162">
        <v>43831</v>
      </c>
      <c r="CK354" s="162">
        <v>43862</v>
      </c>
      <c r="CL354" s="162">
        <v>43891</v>
      </c>
      <c r="CM354" s="162">
        <v>43922</v>
      </c>
      <c r="CN354" s="162">
        <v>43952</v>
      </c>
      <c r="CO354" s="162">
        <v>43983</v>
      </c>
      <c r="CP354" s="162">
        <v>44013</v>
      </c>
      <c r="CQ354" s="162">
        <v>44044</v>
      </c>
      <c r="CR354" s="162">
        <v>44075</v>
      </c>
      <c r="CS354" s="162">
        <v>44105</v>
      </c>
      <c r="CT354" s="162">
        <v>44136</v>
      </c>
      <c r="CU354" s="162">
        <v>44166</v>
      </c>
      <c r="CV354" s="162">
        <v>44197</v>
      </c>
      <c r="CW354" s="162">
        <v>44228</v>
      </c>
      <c r="CX354" s="162">
        <v>44256</v>
      </c>
      <c r="CY354" s="162">
        <v>44287</v>
      </c>
      <c r="CZ354" s="162">
        <v>44317</v>
      </c>
      <c r="DA354" s="162">
        <v>44348</v>
      </c>
      <c r="DB354" s="162">
        <v>44378</v>
      </c>
      <c r="DC354" s="162">
        <v>44409</v>
      </c>
      <c r="DD354" s="162">
        <v>44440</v>
      </c>
      <c r="DE354" s="162">
        <v>44470</v>
      </c>
      <c r="DF354" s="162">
        <v>44501</v>
      </c>
      <c r="DG354" s="162">
        <v>44531</v>
      </c>
      <c r="DH354" s="162">
        <v>44562</v>
      </c>
      <c r="DI354" s="162">
        <v>44593</v>
      </c>
      <c r="DJ354" s="162">
        <v>44621</v>
      </c>
      <c r="DK354" s="162">
        <v>44652</v>
      </c>
      <c r="DL354" s="162">
        <v>44682</v>
      </c>
      <c r="DM354" s="162">
        <v>44713</v>
      </c>
      <c r="DN354" s="162">
        <v>44743</v>
      </c>
      <c r="DO354" s="162">
        <v>44774</v>
      </c>
      <c r="DP354" s="162">
        <v>44805</v>
      </c>
      <c r="DQ354" s="162">
        <v>44835</v>
      </c>
      <c r="DR354" s="162">
        <v>44866</v>
      </c>
      <c r="DS354" s="162">
        <v>44896</v>
      </c>
      <c r="DT354" s="162">
        <v>44927</v>
      </c>
      <c r="DU354" s="162">
        <v>44958</v>
      </c>
      <c r="DV354" s="162">
        <v>44986</v>
      </c>
      <c r="DW354" s="162">
        <v>45017</v>
      </c>
      <c r="DX354" s="162">
        <v>45047</v>
      </c>
      <c r="DY354" s="162">
        <v>45078</v>
      </c>
      <c r="DZ354" s="162">
        <v>45108</v>
      </c>
      <c r="EA354" s="162">
        <v>45139</v>
      </c>
      <c r="EB354" s="162">
        <v>45170</v>
      </c>
      <c r="EC354" s="162">
        <v>45200</v>
      </c>
      <c r="ED354" s="162">
        <v>45231</v>
      </c>
      <c r="EE354" s="162">
        <v>45261</v>
      </c>
      <c r="EF354" s="162">
        <v>45292</v>
      </c>
      <c r="EG354" s="162">
        <v>45323</v>
      </c>
      <c r="EH354" s="162">
        <v>45352</v>
      </c>
      <c r="EI354" s="162">
        <v>45383</v>
      </c>
      <c r="EJ354" s="162">
        <v>45413</v>
      </c>
      <c r="EK354" s="162">
        <v>45444</v>
      </c>
      <c r="EL354" s="162">
        <v>45474</v>
      </c>
      <c r="EM354" s="162">
        <v>45505</v>
      </c>
      <c r="EN354" s="162">
        <v>45536</v>
      </c>
      <c r="EO354" s="162">
        <v>45566</v>
      </c>
      <c r="EP354" s="162">
        <v>45597</v>
      </c>
      <c r="EQ354" s="162">
        <v>45627</v>
      </c>
      <c r="ER354" s="162">
        <v>45658</v>
      </c>
      <c r="ES354" s="162">
        <v>45689</v>
      </c>
      <c r="ET354" s="162">
        <v>45717</v>
      </c>
      <c r="EU354" s="162">
        <v>45748</v>
      </c>
      <c r="EV354" s="162">
        <v>45778</v>
      </c>
      <c r="EW354" s="162">
        <v>45809</v>
      </c>
      <c r="EX354" s="162">
        <v>45839</v>
      </c>
      <c r="EY354" s="162">
        <v>45870</v>
      </c>
      <c r="EZ354" s="162">
        <v>45901</v>
      </c>
      <c r="FA354" s="162">
        <v>45931</v>
      </c>
      <c r="FB354" s="162">
        <v>45962</v>
      </c>
      <c r="FC354" s="162">
        <v>45992</v>
      </c>
      <c r="FD354" s="162">
        <v>46023</v>
      </c>
      <c r="FE354" s="162">
        <v>46054</v>
      </c>
      <c r="FF354" s="162">
        <v>46082</v>
      </c>
      <c r="FG354" s="162">
        <v>46113</v>
      </c>
      <c r="FH354" s="162">
        <v>46143</v>
      </c>
      <c r="FI354" s="162">
        <v>46174</v>
      </c>
      <c r="FJ354" s="162">
        <v>46204</v>
      </c>
      <c r="FK354" s="162">
        <v>46235</v>
      </c>
      <c r="FL354" s="162">
        <v>46266</v>
      </c>
      <c r="FM354" s="162">
        <v>46296</v>
      </c>
      <c r="FN354" s="162">
        <v>46327</v>
      </c>
      <c r="FO354" s="162">
        <v>46357</v>
      </c>
      <c r="FP354" s="162">
        <v>46388</v>
      </c>
      <c r="FQ354" s="162">
        <v>46419</v>
      </c>
      <c r="FR354" s="162">
        <v>46447</v>
      </c>
      <c r="FS354" s="162">
        <v>46478</v>
      </c>
      <c r="FT354" s="162">
        <v>46508</v>
      </c>
      <c r="FU354" s="162">
        <v>46539</v>
      </c>
      <c r="FV354" s="162">
        <v>46569</v>
      </c>
      <c r="FW354" s="162">
        <v>46600</v>
      </c>
      <c r="FX354" s="162">
        <v>46631</v>
      </c>
      <c r="FY354" s="162">
        <v>46661</v>
      </c>
      <c r="FZ354" s="162">
        <v>46692</v>
      </c>
      <c r="GA354" s="162">
        <v>46722</v>
      </c>
    </row>
    <row r="355" spans="2:183">
      <c r="B355" s="75" t="s">
        <v>97</v>
      </c>
      <c r="C355" s="163" t="s">
        <v>34</v>
      </c>
      <c r="D355" s="164">
        <v>48.1</v>
      </c>
      <c r="E355" s="165">
        <v>47.28</v>
      </c>
      <c r="F355" s="165">
        <v>46.36</v>
      </c>
      <c r="G355" s="165">
        <v>52.52</v>
      </c>
      <c r="H355" s="165">
        <v>47.7</v>
      </c>
      <c r="I355" s="165">
        <v>13.21</v>
      </c>
      <c r="J355" s="165">
        <v>14.19</v>
      </c>
      <c r="K355" s="165">
        <v>13.01</v>
      </c>
      <c r="L355" s="165">
        <v>13.2</v>
      </c>
      <c r="M355" s="165">
        <v>49.92</v>
      </c>
      <c r="N355" s="165">
        <v>58</v>
      </c>
      <c r="O355" s="165">
        <v>50.5</v>
      </c>
      <c r="P355" s="165">
        <v>48.1</v>
      </c>
      <c r="Q355" s="165">
        <v>47.28</v>
      </c>
      <c r="R355" s="165">
        <v>46.36</v>
      </c>
      <c r="S355" s="165">
        <v>52.52</v>
      </c>
      <c r="T355" s="165">
        <v>47.7</v>
      </c>
      <c r="U355" s="165">
        <v>13.21</v>
      </c>
      <c r="V355" s="165">
        <v>14.19</v>
      </c>
      <c r="W355" s="165">
        <v>13.01</v>
      </c>
      <c r="X355" s="165">
        <v>13.2</v>
      </c>
      <c r="Y355" s="165">
        <v>49.92</v>
      </c>
      <c r="Z355" s="165">
        <v>58</v>
      </c>
      <c r="AA355" s="165">
        <v>50.5</v>
      </c>
      <c r="AB355" s="165">
        <v>178</v>
      </c>
      <c r="AC355" s="165">
        <v>178</v>
      </c>
      <c r="AD355" s="165">
        <v>178</v>
      </c>
      <c r="AE355" s="165">
        <v>178</v>
      </c>
      <c r="AF355" s="165">
        <v>178</v>
      </c>
      <c r="AG355" s="165">
        <v>178</v>
      </c>
      <c r="AH355" s="165">
        <v>178</v>
      </c>
      <c r="AI355" s="165">
        <v>178</v>
      </c>
      <c r="AJ355" s="165">
        <v>178</v>
      </c>
      <c r="AK355" s="165">
        <v>178</v>
      </c>
      <c r="AL355" s="165">
        <v>178</v>
      </c>
      <c r="AM355" s="165">
        <v>178</v>
      </c>
      <c r="AN355" s="165">
        <v>178</v>
      </c>
      <c r="AO355" s="165">
        <v>178</v>
      </c>
      <c r="AP355" s="165">
        <v>178</v>
      </c>
      <c r="AQ355" s="165">
        <v>178</v>
      </c>
      <c r="AR355" s="165">
        <v>178</v>
      </c>
      <c r="AS355" s="165">
        <v>178</v>
      </c>
      <c r="AT355" s="165">
        <v>178</v>
      </c>
      <c r="AU355" s="165">
        <v>178</v>
      </c>
      <c r="AV355" s="165">
        <v>178</v>
      </c>
      <c r="AW355" s="165">
        <v>178</v>
      </c>
      <c r="AX355" s="165">
        <v>178</v>
      </c>
      <c r="AY355" s="165">
        <v>178</v>
      </c>
      <c r="AZ355" s="165">
        <v>178</v>
      </c>
      <c r="BA355" s="165">
        <v>178</v>
      </c>
      <c r="BB355" s="165">
        <v>178</v>
      </c>
      <c r="BC355" s="165">
        <v>178</v>
      </c>
      <c r="BD355" s="165">
        <v>178</v>
      </c>
      <c r="BE355" s="165">
        <v>178</v>
      </c>
      <c r="BF355" s="165">
        <v>178</v>
      </c>
      <c r="BG355" s="165">
        <v>178</v>
      </c>
      <c r="BH355" s="165">
        <v>178</v>
      </c>
      <c r="BI355" s="165">
        <v>178</v>
      </c>
      <c r="BJ355" s="165">
        <v>178</v>
      </c>
      <c r="BK355" s="165">
        <v>178</v>
      </c>
      <c r="BL355" s="165">
        <v>178</v>
      </c>
      <c r="BM355" s="165">
        <v>178</v>
      </c>
      <c r="BN355" s="165">
        <v>178</v>
      </c>
      <c r="BO355" s="165">
        <v>178</v>
      </c>
      <c r="BP355" s="165">
        <v>178</v>
      </c>
      <c r="BQ355" s="165">
        <v>178</v>
      </c>
      <c r="BR355" s="165">
        <v>178</v>
      </c>
      <c r="BS355" s="165">
        <v>178</v>
      </c>
      <c r="BT355" s="165">
        <v>178</v>
      </c>
      <c r="BU355" s="165">
        <v>178</v>
      </c>
      <c r="BV355" s="165">
        <v>178</v>
      </c>
      <c r="BW355" s="165">
        <v>178</v>
      </c>
      <c r="BX355" s="165">
        <v>178</v>
      </c>
      <c r="BY355" s="165">
        <v>178</v>
      </c>
      <c r="BZ355" s="165">
        <v>178</v>
      </c>
      <c r="CA355" s="165">
        <v>178</v>
      </c>
      <c r="CB355" s="165">
        <v>178</v>
      </c>
      <c r="CC355" s="165">
        <v>178</v>
      </c>
      <c r="CD355" s="165">
        <v>178</v>
      </c>
      <c r="CE355" s="165">
        <v>178</v>
      </c>
      <c r="CF355" s="165">
        <v>178</v>
      </c>
      <c r="CG355" s="165">
        <v>178</v>
      </c>
      <c r="CH355" s="165">
        <v>178</v>
      </c>
      <c r="CI355" s="165">
        <v>178</v>
      </c>
      <c r="CJ355" s="165">
        <v>178</v>
      </c>
      <c r="CK355" s="165">
        <v>178</v>
      </c>
      <c r="CL355" s="165">
        <v>178</v>
      </c>
      <c r="CM355" s="165">
        <v>178</v>
      </c>
      <c r="CN355" s="165">
        <v>178</v>
      </c>
      <c r="CO355" s="165">
        <v>178</v>
      </c>
      <c r="CP355" s="165">
        <v>178</v>
      </c>
      <c r="CQ355" s="165">
        <v>178</v>
      </c>
      <c r="CR355" s="165">
        <v>178</v>
      </c>
      <c r="CS355" s="165">
        <v>178</v>
      </c>
      <c r="CT355" s="165">
        <v>178</v>
      </c>
      <c r="CU355" s="165">
        <v>178</v>
      </c>
      <c r="CV355" s="165">
        <v>178</v>
      </c>
      <c r="CW355" s="165">
        <v>178</v>
      </c>
      <c r="CX355" s="165">
        <v>178</v>
      </c>
      <c r="CY355" s="165">
        <v>178</v>
      </c>
      <c r="CZ355" s="165">
        <v>178</v>
      </c>
      <c r="DA355" s="165">
        <v>178</v>
      </c>
      <c r="DB355" s="165">
        <v>178</v>
      </c>
      <c r="DC355" s="165">
        <v>178</v>
      </c>
      <c r="DD355" s="165">
        <v>178</v>
      </c>
      <c r="DE355" s="165">
        <v>178</v>
      </c>
      <c r="DF355" s="165">
        <v>178</v>
      </c>
      <c r="DG355" s="165">
        <v>178</v>
      </c>
      <c r="DH355" s="165">
        <v>178</v>
      </c>
      <c r="DI355" s="165">
        <v>178</v>
      </c>
      <c r="DJ355" s="165">
        <v>178</v>
      </c>
      <c r="DK355" s="165">
        <v>178</v>
      </c>
      <c r="DL355" s="165">
        <v>178</v>
      </c>
      <c r="DM355" s="165">
        <v>178</v>
      </c>
      <c r="DN355" s="165">
        <v>178</v>
      </c>
      <c r="DO355" s="165">
        <v>178</v>
      </c>
      <c r="DP355" s="165">
        <v>178</v>
      </c>
      <c r="DQ355" s="165">
        <v>178</v>
      </c>
      <c r="DR355" s="165">
        <v>178</v>
      </c>
      <c r="DS355" s="165">
        <v>178</v>
      </c>
      <c r="DT355" s="165">
        <v>178</v>
      </c>
      <c r="DU355" s="165">
        <v>178</v>
      </c>
      <c r="DV355" s="165">
        <v>178</v>
      </c>
      <c r="DW355" s="165">
        <v>178</v>
      </c>
      <c r="DX355" s="165">
        <v>178</v>
      </c>
      <c r="DY355" s="165">
        <v>178</v>
      </c>
      <c r="DZ355" s="165">
        <v>178</v>
      </c>
      <c r="EA355" s="165">
        <v>178</v>
      </c>
      <c r="EB355" s="165">
        <v>178</v>
      </c>
      <c r="EC355" s="165">
        <v>178</v>
      </c>
      <c r="ED355" s="165">
        <v>178</v>
      </c>
      <c r="EE355" s="165">
        <v>178</v>
      </c>
      <c r="EF355" s="165">
        <v>178</v>
      </c>
      <c r="EG355" s="165">
        <v>178</v>
      </c>
      <c r="EH355" s="165">
        <v>178</v>
      </c>
      <c r="EI355" s="165">
        <v>178</v>
      </c>
      <c r="EJ355" s="165">
        <v>178</v>
      </c>
      <c r="EK355" s="165">
        <v>178</v>
      </c>
      <c r="EL355" s="165">
        <v>178</v>
      </c>
      <c r="EM355" s="165">
        <v>178</v>
      </c>
      <c r="EN355" s="165">
        <v>178</v>
      </c>
      <c r="EO355" s="165">
        <v>178</v>
      </c>
      <c r="EP355" s="165">
        <v>178</v>
      </c>
      <c r="EQ355" s="165">
        <v>178</v>
      </c>
      <c r="ER355" s="165">
        <v>178</v>
      </c>
      <c r="ES355" s="165">
        <v>178</v>
      </c>
      <c r="ET355" s="165">
        <v>178</v>
      </c>
      <c r="EU355" s="165">
        <v>178</v>
      </c>
      <c r="EV355" s="165">
        <v>178</v>
      </c>
      <c r="EW355" s="165">
        <v>178</v>
      </c>
      <c r="EX355" s="165">
        <v>178</v>
      </c>
      <c r="EY355" s="165">
        <v>178</v>
      </c>
      <c r="EZ355" s="165">
        <v>178</v>
      </c>
      <c r="FA355" s="165">
        <v>178</v>
      </c>
      <c r="FB355" s="165">
        <v>178</v>
      </c>
      <c r="FC355" s="165">
        <v>178</v>
      </c>
      <c r="FD355" s="165">
        <v>178</v>
      </c>
      <c r="FE355" s="165">
        <v>178</v>
      </c>
      <c r="FF355" s="165">
        <v>178</v>
      </c>
      <c r="FG355" s="165">
        <v>178</v>
      </c>
      <c r="FH355" s="165">
        <v>178</v>
      </c>
      <c r="FI355" s="165">
        <v>178</v>
      </c>
      <c r="FJ355" s="165">
        <v>178</v>
      </c>
      <c r="FK355" s="165">
        <v>178</v>
      </c>
      <c r="FL355" s="165">
        <v>178</v>
      </c>
      <c r="FM355" s="165">
        <v>178</v>
      </c>
      <c r="FN355" s="165">
        <v>178</v>
      </c>
      <c r="FO355" s="165">
        <v>178</v>
      </c>
      <c r="FP355" s="165">
        <v>178</v>
      </c>
      <c r="FQ355" s="165">
        <v>178</v>
      </c>
      <c r="FR355" s="165">
        <v>178</v>
      </c>
      <c r="FS355" s="165">
        <v>178</v>
      </c>
      <c r="FT355" s="165">
        <v>178</v>
      </c>
      <c r="FU355" s="165">
        <v>178</v>
      </c>
      <c r="FV355" s="165">
        <v>178</v>
      </c>
      <c r="FW355" s="165">
        <v>178</v>
      </c>
      <c r="FX355" s="165">
        <v>178</v>
      </c>
      <c r="FY355" s="165">
        <v>178</v>
      </c>
      <c r="FZ355" s="165">
        <v>178</v>
      </c>
      <c r="GA355" s="165">
        <v>178</v>
      </c>
    </row>
    <row r="356" spans="2:183">
      <c r="B356" s="96" t="s">
        <v>97</v>
      </c>
      <c r="C356" s="166" t="s">
        <v>227</v>
      </c>
      <c r="D356" s="167">
        <v>0</v>
      </c>
      <c r="E356" s="168">
        <v>0</v>
      </c>
      <c r="F356" s="168">
        <v>0</v>
      </c>
      <c r="G356" s="168">
        <v>0</v>
      </c>
      <c r="H356" s="168">
        <v>0</v>
      </c>
      <c r="I356" s="168">
        <v>0</v>
      </c>
      <c r="J356" s="168">
        <v>0</v>
      </c>
      <c r="K356" s="168">
        <v>0</v>
      </c>
      <c r="L356" s="168">
        <v>0</v>
      </c>
      <c r="M356" s="168">
        <v>0</v>
      </c>
      <c r="N356" s="168">
        <v>0</v>
      </c>
      <c r="O356" s="168">
        <v>0</v>
      </c>
      <c r="P356" s="168">
        <v>0</v>
      </c>
      <c r="Q356" s="168">
        <v>0</v>
      </c>
      <c r="R356" s="168">
        <v>0</v>
      </c>
      <c r="S356" s="168">
        <v>0</v>
      </c>
      <c r="T356" s="168">
        <v>0</v>
      </c>
      <c r="U356" s="168">
        <v>0</v>
      </c>
      <c r="V356" s="168">
        <v>0</v>
      </c>
      <c r="W356" s="168">
        <v>0</v>
      </c>
      <c r="X356" s="168">
        <v>0</v>
      </c>
      <c r="Y356" s="168">
        <v>0</v>
      </c>
      <c r="Z356" s="168">
        <v>0</v>
      </c>
      <c r="AA356" s="168">
        <v>0</v>
      </c>
      <c r="AB356" s="168">
        <v>0</v>
      </c>
      <c r="AC356" s="168">
        <v>0</v>
      </c>
      <c r="AD356" s="168">
        <v>0</v>
      </c>
      <c r="AE356" s="168">
        <v>0</v>
      </c>
      <c r="AF356" s="168">
        <v>0</v>
      </c>
      <c r="AG356" s="168">
        <v>0</v>
      </c>
      <c r="AH356" s="168">
        <v>0</v>
      </c>
      <c r="AI356" s="168">
        <v>0</v>
      </c>
      <c r="AJ356" s="168">
        <v>0</v>
      </c>
      <c r="AK356" s="168">
        <v>0</v>
      </c>
      <c r="AL356" s="168">
        <v>0</v>
      </c>
      <c r="AM356" s="168">
        <v>0</v>
      </c>
      <c r="AN356" s="168">
        <v>0</v>
      </c>
      <c r="AO356" s="168">
        <v>0</v>
      </c>
      <c r="AP356" s="168">
        <v>0</v>
      </c>
      <c r="AQ356" s="168">
        <v>0</v>
      </c>
      <c r="AR356" s="168">
        <v>0</v>
      </c>
      <c r="AS356" s="168">
        <v>0</v>
      </c>
      <c r="AT356" s="168">
        <v>0</v>
      </c>
      <c r="AU356" s="168">
        <v>0</v>
      </c>
      <c r="AV356" s="168">
        <v>0</v>
      </c>
      <c r="AW356" s="168">
        <v>0</v>
      </c>
      <c r="AX356" s="168">
        <v>0</v>
      </c>
      <c r="AY356" s="168">
        <v>0</v>
      </c>
      <c r="AZ356" s="168">
        <v>0</v>
      </c>
      <c r="BA356" s="168">
        <v>0</v>
      </c>
      <c r="BB356" s="168">
        <v>0</v>
      </c>
      <c r="BC356" s="168">
        <v>0</v>
      </c>
      <c r="BD356" s="168">
        <v>0</v>
      </c>
      <c r="BE356" s="168">
        <v>0</v>
      </c>
      <c r="BF356" s="168">
        <v>0</v>
      </c>
      <c r="BG356" s="168">
        <v>0</v>
      </c>
      <c r="BH356" s="168">
        <v>0</v>
      </c>
      <c r="BI356" s="168">
        <v>0</v>
      </c>
      <c r="BJ356" s="168">
        <v>0</v>
      </c>
      <c r="BK356" s="168">
        <v>0</v>
      </c>
      <c r="BL356" s="168">
        <v>0</v>
      </c>
      <c r="BM356" s="168">
        <v>0</v>
      </c>
      <c r="BN356" s="168">
        <v>0</v>
      </c>
      <c r="BO356" s="168">
        <v>0</v>
      </c>
      <c r="BP356" s="168">
        <v>0</v>
      </c>
      <c r="BQ356" s="168">
        <v>0</v>
      </c>
      <c r="BR356" s="168">
        <v>0</v>
      </c>
      <c r="BS356" s="168">
        <v>0</v>
      </c>
      <c r="BT356" s="168">
        <v>0</v>
      </c>
      <c r="BU356" s="168">
        <v>0</v>
      </c>
      <c r="BV356" s="168">
        <v>0</v>
      </c>
      <c r="BW356" s="168">
        <v>0</v>
      </c>
      <c r="BX356" s="168">
        <v>0</v>
      </c>
      <c r="BY356" s="168">
        <v>0</v>
      </c>
      <c r="BZ356" s="168">
        <v>0</v>
      </c>
      <c r="CA356" s="168">
        <v>0</v>
      </c>
      <c r="CB356" s="168">
        <v>0</v>
      </c>
      <c r="CC356" s="168">
        <v>0</v>
      </c>
      <c r="CD356" s="168">
        <v>0</v>
      </c>
      <c r="CE356" s="168">
        <v>0</v>
      </c>
      <c r="CF356" s="168">
        <v>0</v>
      </c>
      <c r="CG356" s="168">
        <v>0</v>
      </c>
      <c r="CH356" s="168">
        <v>0</v>
      </c>
      <c r="CI356" s="168">
        <v>0</v>
      </c>
      <c r="CJ356" s="168">
        <v>0</v>
      </c>
      <c r="CK356" s="168">
        <v>0</v>
      </c>
      <c r="CL356" s="168">
        <v>0</v>
      </c>
      <c r="CM356" s="168">
        <v>0</v>
      </c>
      <c r="CN356" s="168">
        <v>0</v>
      </c>
      <c r="CO356" s="168">
        <v>0</v>
      </c>
      <c r="CP356" s="168">
        <v>0</v>
      </c>
      <c r="CQ356" s="168">
        <v>0</v>
      </c>
      <c r="CR356" s="168">
        <v>0</v>
      </c>
      <c r="CS356" s="168">
        <v>0</v>
      </c>
      <c r="CT356" s="168">
        <v>0</v>
      </c>
      <c r="CU356" s="168">
        <v>0</v>
      </c>
      <c r="CV356" s="168">
        <v>0</v>
      </c>
      <c r="CW356" s="168">
        <v>0</v>
      </c>
      <c r="CX356" s="168">
        <v>0</v>
      </c>
      <c r="CY356" s="168">
        <v>0</v>
      </c>
      <c r="CZ356" s="168">
        <v>0</v>
      </c>
      <c r="DA356" s="168">
        <v>0</v>
      </c>
      <c r="DB356" s="168">
        <v>0</v>
      </c>
      <c r="DC356" s="168">
        <v>0</v>
      </c>
      <c r="DD356" s="168">
        <v>0</v>
      </c>
      <c r="DE356" s="168">
        <v>0</v>
      </c>
      <c r="DF356" s="168">
        <v>0</v>
      </c>
      <c r="DG356" s="168">
        <v>0</v>
      </c>
      <c r="DH356" s="168">
        <v>0</v>
      </c>
      <c r="DI356" s="168">
        <v>0</v>
      </c>
      <c r="DJ356" s="168">
        <v>0</v>
      </c>
      <c r="DK356" s="168">
        <v>0</v>
      </c>
      <c r="DL356" s="168">
        <v>0</v>
      </c>
      <c r="DM356" s="168">
        <v>0</v>
      </c>
      <c r="DN356" s="168">
        <v>0</v>
      </c>
      <c r="DO356" s="168">
        <v>0</v>
      </c>
      <c r="DP356" s="168">
        <v>0</v>
      </c>
      <c r="DQ356" s="168">
        <v>0</v>
      </c>
      <c r="DR356" s="168">
        <v>0</v>
      </c>
      <c r="DS356" s="168">
        <v>0</v>
      </c>
      <c r="DT356" s="168">
        <v>0</v>
      </c>
      <c r="DU356" s="168">
        <v>0</v>
      </c>
      <c r="DV356" s="168">
        <v>0</v>
      </c>
      <c r="DW356" s="168">
        <v>0</v>
      </c>
      <c r="DX356" s="168">
        <v>0</v>
      </c>
      <c r="DY356" s="168">
        <v>0</v>
      </c>
      <c r="DZ356" s="168">
        <v>0</v>
      </c>
      <c r="EA356" s="168">
        <v>0</v>
      </c>
      <c r="EB356" s="168">
        <v>0</v>
      </c>
      <c r="EC356" s="168">
        <v>0</v>
      </c>
      <c r="ED356" s="168">
        <v>0</v>
      </c>
      <c r="EE356" s="168">
        <v>0</v>
      </c>
      <c r="EF356" s="168">
        <v>0</v>
      </c>
      <c r="EG356" s="168">
        <v>0</v>
      </c>
      <c r="EH356" s="168">
        <v>0</v>
      </c>
      <c r="EI356" s="168">
        <v>0</v>
      </c>
      <c r="EJ356" s="168">
        <v>0</v>
      </c>
      <c r="EK356" s="168">
        <v>0</v>
      </c>
      <c r="EL356" s="168">
        <v>0</v>
      </c>
      <c r="EM356" s="168">
        <v>0</v>
      </c>
      <c r="EN356" s="168">
        <v>0</v>
      </c>
      <c r="EO356" s="168">
        <v>0</v>
      </c>
      <c r="EP356" s="168">
        <v>0</v>
      </c>
      <c r="EQ356" s="168">
        <v>0</v>
      </c>
      <c r="ER356" s="168">
        <v>0</v>
      </c>
      <c r="ES356" s="168">
        <v>0</v>
      </c>
      <c r="ET356" s="168">
        <v>0</v>
      </c>
      <c r="EU356" s="168">
        <v>0</v>
      </c>
      <c r="EV356" s="168">
        <v>0</v>
      </c>
      <c r="EW356" s="168">
        <v>0</v>
      </c>
      <c r="EX356" s="168">
        <v>0</v>
      </c>
      <c r="EY356" s="168">
        <v>0</v>
      </c>
      <c r="EZ356" s="168">
        <v>0</v>
      </c>
      <c r="FA356" s="168">
        <v>0</v>
      </c>
      <c r="FB356" s="168">
        <v>0</v>
      </c>
      <c r="FC356" s="168">
        <v>0</v>
      </c>
      <c r="FD356" s="168">
        <v>0</v>
      </c>
      <c r="FE356" s="168">
        <v>0</v>
      </c>
      <c r="FF356" s="168">
        <v>0</v>
      </c>
      <c r="FG356" s="168">
        <v>0</v>
      </c>
      <c r="FH356" s="168">
        <v>0</v>
      </c>
      <c r="FI356" s="168">
        <v>0</v>
      </c>
      <c r="FJ356" s="168">
        <v>0</v>
      </c>
      <c r="FK356" s="168">
        <v>0</v>
      </c>
      <c r="FL356" s="168">
        <v>0</v>
      </c>
      <c r="FM356" s="168">
        <v>0</v>
      </c>
      <c r="FN356" s="168">
        <v>0</v>
      </c>
      <c r="FO356" s="168">
        <v>0</v>
      </c>
      <c r="FP356" s="168">
        <v>0</v>
      </c>
      <c r="FQ356" s="168">
        <v>0</v>
      </c>
      <c r="FR356" s="168">
        <v>0</v>
      </c>
      <c r="FS356" s="168">
        <v>0</v>
      </c>
      <c r="FT356" s="168">
        <v>0</v>
      </c>
      <c r="FU356" s="168">
        <v>0</v>
      </c>
      <c r="FV356" s="168">
        <v>0</v>
      </c>
      <c r="FW356" s="168">
        <v>0</v>
      </c>
      <c r="FX356" s="168">
        <v>0</v>
      </c>
      <c r="FY356" s="168">
        <v>0</v>
      </c>
      <c r="FZ356" s="168">
        <v>0</v>
      </c>
      <c r="GA356" s="168">
        <v>0</v>
      </c>
    </row>
    <row r="357" spans="2:183">
      <c r="B357" s="96" t="s">
        <v>97</v>
      </c>
      <c r="C357" s="166" t="s">
        <v>36</v>
      </c>
      <c r="D357" s="169">
        <v>34588.480000000003</v>
      </c>
      <c r="E357" s="170">
        <v>31252.55</v>
      </c>
      <c r="F357" s="170">
        <v>34546.629999999997</v>
      </c>
      <c r="G357" s="170">
        <v>33514.949999999997</v>
      </c>
      <c r="H357" s="170">
        <v>34234.839999999997</v>
      </c>
      <c r="I357" s="170">
        <v>7643.53</v>
      </c>
      <c r="J357" s="170">
        <v>7936</v>
      </c>
      <c r="K357" s="170">
        <v>7826.88</v>
      </c>
      <c r="L357" s="170">
        <v>7642.64</v>
      </c>
      <c r="M357" s="170">
        <v>34547.120000000003</v>
      </c>
      <c r="N357" s="170">
        <v>33405.019999999997</v>
      </c>
      <c r="O357" s="170">
        <v>34790.050000000003</v>
      </c>
      <c r="P357" s="170">
        <v>34588.480000000003</v>
      </c>
      <c r="Q357" s="170">
        <v>31252.55</v>
      </c>
      <c r="R357" s="170">
        <v>34546.629999999997</v>
      </c>
      <c r="S357" s="170">
        <v>33514.949999999997</v>
      </c>
      <c r="T357" s="170">
        <v>34234.839999999997</v>
      </c>
      <c r="U357" s="170">
        <v>7643.53</v>
      </c>
      <c r="V357" s="170">
        <v>7936</v>
      </c>
      <c r="W357" s="170">
        <v>7826.88</v>
      </c>
      <c r="X357" s="170">
        <v>7642.64</v>
      </c>
      <c r="Y357" s="170">
        <v>34547.120000000003</v>
      </c>
      <c r="Z357" s="170">
        <v>33405.019999999997</v>
      </c>
      <c r="AA357" s="170">
        <v>34790.050000000003</v>
      </c>
      <c r="AB357" s="170">
        <v>23934.14</v>
      </c>
      <c r="AC357" s="170">
        <v>19807.150000000001</v>
      </c>
      <c r="AD357" s="170">
        <v>10533.13</v>
      </c>
      <c r="AE357" s="170">
        <v>11480.07</v>
      </c>
      <c r="AF357" s="170">
        <v>18805.52</v>
      </c>
      <c r="AG357" s="170">
        <v>25189</v>
      </c>
      <c r="AH357" s="170">
        <v>42113.13</v>
      </c>
      <c r="AI357" s="170">
        <v>41082.81</v>
      </c>
      <c r="AJ357" s="170">
        <v>20657.060000000001</v>
      </c>
      <c r="AK357" s="170">
        <v>10456.33</v>
      </c>
      <c r="AL357" s="170">
        <v>18288.330000000002</v>
      </c>
      <c r="AM357" s="170">
        <v>24633.34</v>
      </c>
      <c r="AN357" s="170">
        <v>24000</v>
      </c>
      <c r="AO357" s="170">
        <v>19658.72</v>
      </c>
      <c r="AP357" s="170">
        <v>10104.11</v>
      </c>
      <c r="AQ357" s="170">
        <v>11952.32</v>
      </c>
      <c r="AR357" s="170">
        <v>18103.52</v>
      </c>
      <c r="AS357" s="170">
        <v>26679.32</v>
      </c>
      <c r="AT357" s="170">
        <v>40782</v>
      </c>
      <c r="AU357" s="170">
        <v>40888.910000000003</v>
      </c>
      <c r="AV357" s="170">
        <v>20619.96</v>
      </c>
      <c r="AW357" s="170">
        <v>10849.19</v>
      </c>
      <c r="AX357" s="170">
        <v>18625.939999999999</v>
      </c>
      <c r="AY357" s="170">
        <v>24716</v>
      </c>
      <c r="AZ357" s="170">
        <v>23745.4</v>
      </c>
      <c r="BA357" s="170">
        <v>20826.310000000001</v>
      </c>
      <c r="BB357" s="170">
        <v>9629.9500000000007</v>
      </c>
      <c r="BC357" s="170">
        <v>10978.33</v>
      </c>
      <c r="BD357" s="170">
        <v>18384.52</v>
      </c>
      <c r="BE357" s="170">
        <v>26593.61</v>
      </c>
      <c r="BF357" s="170">
        <v>40936.81</v>
      </c>
      <c r="BG357" s="170">
        <v>41789.33</v>
      </c>
      <c r="BH357" s="170">
        <v>19869.669999999998</v>
      </c>
      <c r="BI357" s="170">
        <v>10722.19</v>
      </c>
      <c r="BJ357" s="170">
        <v>18619.54</v>
      </c>
      <c r="BK357" s="170">
        <v>24884.34</v>
      </c>
      <c r="BL357" s="170">
        <v>23905.42</v>
      </c>
      <c r="BM357" s="170">
        <v>20604.740000000002</v>
      </c>
      <c r="BN357" s="170">
        <v>10342.17</v>
      </c>
      <c r="BO357" s="170">
        <v>10434.33</v>
      </c>
      <c r="BP357" s="170">
        <v>17707.689999999999</v>
      </c>
      <c r="BQ357" s="170">
        <v>26443.71</v>
      </c>
      <c r="BR357" s="170">
        <v>41880.49</v>
      </c>
      <c r="BS357" s="170">
        <v>42236.13</v>
      </c>
      <c r="BT357" s="170">
        <v>19825.32</v>
      </c>
      <c r="BU357" s="170">
        <v>10328.280000000001</v>
      </c>
      <c r="BV357" s="170">
        <v>18780.11</v>
      </c>
      <c r="BW357" s="170">
        <v>24491.61</v>
      </c>
      <c r="BX357" s="170">
        <v>24373.43</v>
      </c>
      <c r="BY357" s="170">
        <v>20072.439999999999</v>
      </c>
      <c r="BZ357" s="170">
        <v>10134.129999999999</v>
      </c>
      <c r="CA357" s="170">
        <v>10975.33</v>
      </c>
      <c r="CB357" s="170">
        <v>17305.669999999998</v>
      </c>
      <c r="CC357" s="170">
        <v>25699</v>
      </c>
      <c r="CD357" s="170">
        <v>42959.58</v>
      </c>
      <c r="CE357" s="170">
        <v>42358.42</v>
      </c>
      <c r="CF357" s="170">
        <v>19602</v>
      </c>
      <c r="CG357" s="170">
        <v>10615.96</v>
      </c>
      <c r="CH357" s="170">
        <v>18557.23</v>
      </c>
      <c r="CI357" s="170">
        <v>24326.81</v>
      </c>
      <c r="CJ357" s="170">
        <v>24146.55</v>
      </c>
      <c r="CK357" s="170">
        <v>19594.740000000002</v>
      </c>
      <c r="CL357" s="170">
        <v>10438.129999999999</v>
      </c>
      <c r="CM357" s="170">
        <v>11692.78</v>
      </c>
      <c r="CN357" s="170">
        <v>18687.8</v>
      </c>
      <c r="CO357" s="170">
        <v>25203</v>
      </c>
      <c r="CP357" s="170">
        <v>42209.45</v>
      </c>
      <c r="CQ357" s="170">
        <v>40973.49</v>
      </c>
      <c r="CR357" s="170">
        <v>20552.21</v>
      </c>
      <c r="CS357" s="170">
        <v>10585.19</v>
      </c>
      <c r="CT357" s="170">
        <v>18263.330000000002</v>
      </c>
      <c r="CU357" s="170">
        <v>24633.34</v>
      </c>
      <c r="CV357" s="170">
        <v>24000</v>
      </c>
      <c r="CW357" s="170">
        <v>19380</v>
      </c>
      <c r="CX357" s="170">
        <v>10584.13</v>
      </c>
      <c r="CY357" s="170">
        <v>11966.81</v>
      </c>
      <c r="CZ357" s="170">
        <v>18099.89</v>
      </c>
      <c r="DA357" s="170">
        <v>26055.42</v>
      </c>
      <c r="DB357" s="170">
        <v>41446.81</v>
      </c>
      <c r="DC357" s="170">
        <v>40567.49</v>
      </c>
      <c r="DD357" s="170">
        <v>21037.25</v>
      </c>
      <c r="DE357" s="170">
        <v>10842.19</v>
      </c>
      <c r="DF357" s="170">
        <v>18326.330000000002</v>
      </c>
      <c r="DG357" s="170">
        <v>24673.67</v>
      </c>
      <c r="DH357" s="170">
        <v>23960.81</v>
      </c>
      <c r="DI357" s="170">
        <v>19785.05</v>
      </c>
      <c r="DJ357" s="170">
        <v>9962.98</v>
      </c>
      <c r="DK357" s="170">
        <v>12026.32</v>
      </c>
      <c r="DL357" s="170">
        <v>18142.52</v>
      </c>
      <c r="DM357" s="170">
        <v>26688.32</v>
      </c>
      <c r="DN357" s="170">
        <v>40714</v>
      </c>
      <c r="DO357" s="170">
        <v>40810.81</v>
      </c>
      <c r="DP357" s="170">
        <v>20684.060000000001</v>
      </c>
      <c r="DQ357" s="170">
        <v>10863.19</v>
      </c>
      <c r="DR357" s="170">
        <v>18545.939999999999</v>
      </c>
      <c r="DS357" s="170">
        <v>24796</v>
      </c>
      <c r="DT357" s="170">
        <v>23768.61</v>
      </c>
      <c r="DU357" s="170">
        <v>20828.099999999999</v>
      </c>
      <c r="DV357" s="170">
        <v>9592.9500000000007</v>
      </c>
      <c r="DW357" s="170">
        <v>10990.33</v>
      </c>
      <c r="DX357" s="170">
        <v>18402.52</v>
      </c>
      <c r="DY357" s="170">
        <v>26598.61</v>
      </c>
      <c r="DZ357" s="170">
        <v>40898.49</v>
      </c>
      <c r="EA357" s="170">
        <v>41763.65</v>
      </c>
      <c r="EB357" s="170">
        <v>19920.669999999998</v>
      </c>
      <c r="EC357" s="170">
        <v>10694.19</v>
      </c>
      <c r="ED357" s="170">
        <v>18580.54</v>
      </c>
      <c r="EE357" s="170">
        <v>24941.34</v>
      </c>
      <c r="EF357" s="170">
        <v>24201.89</v>
      </c>
      <c r="EG357" s="170">
        <v>20241.98</v>
      </c>
      <c r="EH357" s="170">
        <v>10136.129999999999</v>
      </c>
      <c r="EI357" s="170">
        <v>11097.97</v>
      </c>
      <c r="EJ357" s="170">
        <v>17171.63</v>
      </c>
      <c r="EK357" s="170">
        <v>25710.400000000001</v>
      </c>
      <c r="EL357" s="170">
        <v>42921.26</v>
      </c>
      <c r="EM357" s="170">
        <v>42426.74</v>
      </c>
      <c r="EN357" s="170">
        <v>19655.14</v>
      </c>
      <c r="EO357" s="170">
        <v>10466.16</v>
      </c>
      <c r="EP357" s="170">
        <v>18593.900000000001</v>
      </c>
      <c r="EQ357" s="170">
        <v>24356.81</v>
      </c>
      <c r="ER357" s="170">
        <v>24000.29</v>
      </c>
      <c r="ES357" s="170">
        <v>20095.29</v>
      </c>
      <c r="ET357" s="170">
        <v>10321.129999999999</v>
      </c>
      <c r="EU357" s="170">
        <v>10925.97</v>
      </c>
      <c r="EV357" s="170">
        <v>19387.310000000001</v>
      </c>
      <c r="EW357" s="170">
        <v>24377</v>
      </c>
      <c r="EX357" s="170">
        <v>43435.199999999997</v>
      </c>
      <c r="EY357" s="170">
        <v>41457.81</v>
      </c>
      <c r="EZ357" s="170">
        <v>19360.64</v>
      </c>
      <c r="FA357" s="170">
        <v>10328.030000000001</v>
      </c>
      <c r="FB357" s="170">
        <v>19291.330000000002</v>
      </c>
      <c r="FC357" s="170">
        <v>24000</v>
      </c>
      <c r="FD357" s="170">
        <v>23931.84</v>
      </c>
      <c r="FE357" s="170">
        <v>19809.45</v>
      </c>
      <c r="FF357" s="170">
        <v>10474.129999999999</v>
      </c>
      <c r="FG357" s="170">
        <v>11702.07</v>
      </c>
      <c r="FH357" s="170">
        <v>18642.52</v>
      </c>
      <c r="FI357" s="170">
        <v>25227</v>
      </c>
      <c r="FJ357" s="170">
        <v>42160.45</v>
      </c>
      <c r="FK357" s="170">
        <v>40915.49</v>
      </c>
      <c r="FL357" s="170">
        <v>20797.060000000001</v>
      </c>
      <c r="FM357" s="170">
        <v>10375.34</v>
      </c>
      <c r="FN357" s="170">
        <v>18311.330000000002</v>
      </c>
      <c r="FO357" s="170">
        <v>24633.34</v>
      </c>
      <c r="FP357" s="170">
        <v>24000</v>
      </c>
      <c r="FQ357" s="170">
        <v>19380</v>
      </c>
      <c r="FR357" s="170">
        <v>10604.13</v>
      </c>
      <c r="FS357" s="170">
        <v>12007.19</v>
      </c>
      <c r="FT357" s="170">
        <v>18039.52</v>
      </c>
      <c r="FU357" s="170">
        <v>26102.16</v>
      </c>
      <c r="FV357" s="170">
        <v>41363.07</v>
      </c>
      <c r="FW357" s="170">
        <v>40418.81</v>
      </c>
      <c r="FX357" s="170">
        <v>21366.29</v>
      </c>
      <c r="FY357" s="170">
        <v>10698.84</v>
      </c>
      <c r="FZ357" s="170">
        <v>18298.330000000002</v>
      </c>
      <c r="GA357" s="170">
        <v>24701.67</v>
      </c>
    </row>
    <row r="358" spans="2:183">
      <c r="B358" s="171" t="s">
        <v>97</v>
      </c>
      <c r="C358" s="172" t="s">
        <v>95</v>
      </c>
      <c r="D358" s="83">
        <v>0.9665258310419601</v>
      </c>
      <c r="E358" s="84">
        <v>0.98364574520586578</v>
      </c>
      <c r="F358" s="84">
        <v>1.0015884916548379</v>
      </c>
      <c r="G358" s="84">
        <v>0.88630125031733931</v>
      </c>
      <c r="H358" s="84">
        <v>0.96466603548161656</v>
      </c>
      <c r="I358" s="84">
        <v>0.80363466229287572</v>
      </c>
      <c r="J358" s="84">
        <v>0.75170307728447272</v>
      </c>
      <c r="K358" s="84">
        <v>0.80860876249039193</v>
      </c>
      <c r="L358" s="84">
        <v>0.80414983164983167</v>
      </c>
      <c r="M358" s="84">
        <v>0.93017430038599391</v>
      </c>
      <c r="N358" s="84">
        <v>0.79992863984674323</v>
      </c>
      <c r="O358" s="84">
        <v>0.92595682955392322</v>
      </c>
      <c r="P358" s="84">
        <v>0.9665258310419601</v>
      </c>
      <c r="Q358" s="84">
        <v>0.98364574520586578</v>
      </c>
      <c r="R358" s="84">
        <v>1.0015884916548379</v>
      </c>
      <c r="S358" s="84">
        <v>0.88630125031733931</v>
      </c>
      <c r="T358" s="84">
        <v>0.96466603548161656</v>
      </c>
      <c r="U358" s="84">
        <v>0.80363466229287572</v>
      </c>
      <c r="V358" s="84">
        <v>0.75170307728447272</v>
      </c>
      <c r="W358" s="84">
        <v>0.80860876249039193</v>
      </c>
      <c r="X358" s="84">
        <v>0.80414983164983167</v>
      </c>
      <c r="Y358" s="84">
        <v>0.93017430038599391</v>
      </c>
      <c r="Z358" s="84">
        <v>0.79992863984674323</v>
      </c>
      <c r="AA358" s="84">
        <v>0.92595682955392322</v>
      </c>
      <c r="AB358" s="84">
        <v>0.18072776972332971</v>
      </c>
      <c r="AC358" s="84">
        <v>0.16558946963616908</v>
      </c>
      <c r="AD358" s="84">
        <v>7.953613930167934E-2</v>
      </c>
      <c r="AE358" s="84">
        <v>8.9576076779026209E-2</v>
      </c>
      <c r="AF358" s="84">
        <v>0.14200132898393139</v>
      </c>
      <c r="AG358" s="84">
        <v>0.19654338327091136</v>
      </c>
      <c r="AH358" s="84">
        <v>0.31799814244291408</v>
      </c>
      <c r="AI358" s="84">
        <v>0.31021814969191736</v>
      </c>
      <c r="AJ358" s="84">
        <v>0.16118180399500626</v>
      </c>
      <c r="AK358" s="84">
        <v>7.8956219040715231E-2</v>
      </c>
      <c r="AL358" s="84">
        <v>0.14269920411985021</v>
      </c>
      <c r="AM358" s="84">
        <v>0.18600746043252386</v>
      </c>
      <c r="AN358" s="84">
        <v>0.18122508155128669</v>
      </c>
      <c r="AO358" s="84">
        <v>0.15868138964225753</v>
      </c>
      <c r="AP358" s="84">
        <v>7.6296589948048818E-2</v>
      </c>
      <c r="AQ358" s="84">
        <v>9.3260923845193508E-2</v>
      </c>
      <c r="AR358" s="84">
        <v>0.13670049534855624</v>
      </c>
      <c r="AS358" s="84">
        <v>0.20817197253433209</v>
      </c>
      <c r="AT358" s="84">
        <v>0.3079467198260239</v>
      </c>
      <c r="AU358" s="84">
        <v>0.30875400205388426</v>
      </c>
      <c r="AV358" s="84">
        <v>0.16089232209737828</v>
      </c>
      <c r="AW358" s="84">
        <v>8.1922722604808512E-2</v>
      </c>
      <c r="AX358" s="84">
        <v>0.14533348938826465</v>
      </c>
      <c r="AY358" s="84">
        <v>0.18663162981756676</v>
      </c>
      <c r="AZ358" s="84">
        <v>0.17930258547783015</v>
      </c>
      <c r="BA358" s="84">
        <v>0.17410973448368111</v>
      </c>
      <c r="BB358" s="84">
        <v>7.2716186420200557E-2</v>
      </c>
      <c r="BC358" s="84">
        <v>8.5661126716604238E-2</v>
      </c>
      <c r="BD358" s="84">
        <v>0.13882233901171923</v>
      </c>
      <c r="BE358" s="84">
        <v>0.20750319912609239</v>
      </c>
      <c r="BF358" s="84">
        <v>0.30911569711248033</v>
      </c>
      <c r="BG358" s="84">
        <v>0.31555311405098468</v>
      </c>
      <c r="BH358" s="84">
        <v>0.15503799937578025</v>
      </c>
      <c r="BI358" s="84">
        <v>8.096373988159962E-2</v>
      </c>
      <c r="BJ358" s="84">
        <v>0.14528355181023722</v>
      </c>
      <c r="BK358" s="84">
        <v>0.18790277274374773</v>
      </c>
      <c r="BL358" s="84">
        <v>0.18051090370907333</v>
      </c>
      <c r="BM358" s="84">
        <v>0.17225739031567686</v>
      </c>
      <c r="BN358" s="84">
        <v>7.8094191736136284E-2</v>
      </c>
      <c r="BO358" s="84">
        <v>8.1416432584269657E-2</v>
      </c>
      <c r="BP358" s="84">
        <v>0.13371156518062099</v>
      </c>
      <c r="BQ358" s="84">
        <v>0.20633356741573033</v>
      </c>
      <c r="BR358" s="84">
        <v>0.31624146731907693</v>
      </c>
      <c r="BS358" s="84">
        <v>0.31892692098586445</v>
      </c>
      <c r="BT358" s="84">
        <v>0.15469194756554308</v>
      </c>
      <c r="BU358" s="84">
        <v>7.7989307720188472E-2</v>
      </c>
      <c r="BV358" s="84">
        <v>0.14653643882646691</v>
      </c>
      <c r="BW358" s="84">
        <v>0.18493725081551288</v>
      </c>
      <c r="BX358" s="84">
        <v>0.18404486830977407</v>
      </c>
      <c r="BY358" s="84">
        <v>0.16780731674692348</v>
      </c>
      <c r="BZ358" s="84">
        <v>7.6523272320889207E-2</v>
      </c>
      <c r="CA358" s="84">
        <v>8.5637718476903865E-2</v>
      </c>
      <c r="CB358" s="84">
        <v>0.13067589404373564</v>
      </c>
      <c r="CC358" s="84">
        <v>0.20052278401997503</v>
      </c>
      <c r="CD358" s="84">
        <v>0.32438972453787607</v>
      </c>
      <c r="CE358" s="84">
        <v>0.31985033828681886</v>
      </c>
      <c r="CF358" s="84">
        <v>0.15294943820224718</v>
      </c>
      <c r="CG358" s="84">
        <v>8.0161592364383222E-2</v>
      </c>
      <c r="CH358" s="84">
        <v>0.14479736267166043</v>
      </c>
      <c r="CI358" s="84">
        <v>0.18369283858886071</v>
      </c>
      <c r="CJ358" s="84">
        <v>0.18233168720550924</v>
      </c>
      <c r="CK358" s="84">
        <v>0.15816495544362652</v>
      </c>
      <c r="CL358" s="84">
        <v>7.8818790020538834E-2</v>
      </c>
      <c r="CM358" s="84">
        <v>9.1235799001248438E-2</v>
      </c>
      <c r="CN358" s="84">
        <v>0.14111241995892232</v>
      </c>
      <c r="CO358" s="84">
        <v>0.19665262172284645</v>
      </c>
      <c r="CP358" s="84">
        <v>0.31872545910353989</v>
      </c>
      <c r="CQ358" s="84">
        <v>0.30939266944545124</v>
      </c>
      <c r="CR358" s="84">
        <v>0.16036368601747814</v>
      </c>
      <c r="CS358" s="84">
        <v>7.9929246707744359E-2</v>
      </c>
      <c r="CT358" s="84">
        <v>0.14250413545568041</v>
      </c>
      <c r="CU358" s="84">
        <v>0.18600746043252386</v>
      </c>
      <c r="CV358" s="84">
        <v>0.18122508155128669</v>
      </c>
      <c r="CW358" s="84">
        <v>0.16201845906902088</v>
      </c>
      <c r="CX358" s="84">
        <v>7.9921242599975836E-2</v>
      </c>
      <c r="CY358" s="84">
        <v>9.3373985642946314E-2</v>
      </c>
      <c r="CZ358" s="84">
        <v>0.13667308505497161</v>
      </c>
      <c r="DA358" s="84">
        <v>0.20330383895131085</v>
      </c>
      <c r="DB358" s="84">
        <v>0.31296673009544518</v>
      </c>
      <c r="DC358" s="84">
        <v>0.30632694514920866</v>
      </c>
      <c r="DD358" s="84">
        <v>0.16414833021223471</v>
      </c>
      <c r="DE358" s="84">
        <v>8.1869865289356053E-2</v>
      </c>
      <c r="DF358" s="84">
        <v>0.14299570848938828</v>
      </c>
      <c r="DG358" s="84">
        <v>0.18631199407998067</v>
      </c>
      <c r="DH358" s="84">
        <v>0.18092915609520357</v>
      </c>
      <c r="DI358" s="84">
        <v>0.16540471174424826</v>
      </c>
      <c r="DJ358" s="84">
        <v>7.5230910958076588E-2</v>
      </c>
      <c r="DK358" s="84">
        <v>9.3838327091136084E-2</v>
      </c>
      <c r="DL358" s="84">
        <v>0.13699498610607708</v>
      </c>
      <c r="DM358" s="84">
        <v>0.20824219725343321</v>
      </c>
      <c r="DN358" s="84">
        <v>0.30743324876162859</v>
      </c>
      <c r="DO358" s="84">
        <v>0.30816426543433612</v>
      </c>
      <c r="DP358" s="84">
        <v>0.16139247815230962</v>
      </c>
      <c r="DQ358" s="84">
        <v>8.2028437235713431E-2</v>
      </c>
      <c r="DR358" s="84">
        <v>0.14470926966292133</v>
      </c>
      <c r="DS358" s="84">
        <v>0.1872357134227377</v>
      </c>
      <c r="DT358" s="84">
        <v>0.17947784523378035</v>
      </c>
      <c r="DU358" s="84">
        <v>0.17412469903691813</v>
      </c>
      <c r="DV358" s="84">
        <v>7.2436797752808993E-2</v>
      </c>
      <c r="DW358" s="84">
        <v>8.5754759675405745E-2</v>
      </c>
      <c r="DX358" s="84">
        <v>0.13895825782288268</v>
      </c>
      <c r="DY358" s="84">
        <v>0.20754221285892635</v>
      </c>
      <c r="DZ358" s="84">
        <v>0.30882634106560347</v>
      </c>
      <c r="EA358" s="84">
        <v>0.31535920321372479</v>
      </c>
      <c r="EB358" s="84">
        <v>0.15543593945068662</v>
      </c>
      <c r="EC358" s="84">
        <v>8.0752310619789783E-2</v>
      </c>
      <c r="ED358" s="84">
        <v>0.14497924469413234</v>
      </c>
      <c r="EE358" s="84">
        <v>0.18833318231243204</v>
      </c>
      <c r="EF358" s="84">
        <v>0.18274956203938625</v>
      </c>
      <c r="EG358" s="84">
        <v>0.16338935167247837</v>
      </c>
      <c r="EH358" s="84">
        <v>7.6538374411018475E-2</v>
      </c>
      <c r="EI358" s="84">
        <v>8.6594647315855172E-2</v>
      </c>
      <c r="EJ358" s="84">
        <v>0.12966375196327173</v>
      </c>
      <c r="EK358" s="84">
        <v>0.20061173533083645</v>
      </c>
      <c r="EL358" s="84">
        <v>0.32410036849099916</v>
      </c>
      <c r="EM358" s="84">
        <v>0.32036622568563489</v>
      </c>
      <c r="EN358" s="84">
        <v>0.15336407615480649</v>
      </c>
      <c r="EO358" s="84">
        <v>7.9030445813700612E-2</v>
      </c>
      <c r="EP358" s="84">
        <v>0.14508348938826468</v>
      </c>
      <c r="EQ358" s="84">
        <v>0.18391936994079983</v>
      </c>
      <c r="ER358" s="84">
        <v>0.18122727135435546</v>
      </c>
      <c r="ES358" s="84">
        <v>0.16799834470304978</v>
      </c>
      <c r="ET358" s="84">
        <v>7.793531774797631E-2</v>
      </c>
      <c r="EU358" s="84">
        <v>8.5252574906367035E-2</v>
      </c>
      <c r="EV358" s="84">
        <v>0.14639445149208652</v>
      </c>
      <c r="EW358" s="84">
        <v>0.19020755305867665</v>
      </c>
      <c r="EX358" s="84">
        <v>0.32798115259151867</v>
      </c>
      <c r="EY358" s="84">
        <v>0.3130497915911562</v>
      </c>
      <c r="EZ358" s="84">
        <v>0.1510661672908864</v>
      </c>
      <c r="FA358" s="84">
        <v>7.7987419958922319E-2</v>
      </c>
      <c r="FB358" s="84">
        <v>0.15052535892634208</v>
      </c>
      <c r="FC358" s="84">
        <v>0.18122508155128669</v>
      </c>
      <c r="FD358" s="84">
        <v>0.18071040231968105</v>
      </c>
      <c r="FE358" s="84">
        <v>0.16560869783306581</v>
      </c>
      <c r="FF358" s="84">
        <v>7.9090627642865771E-2</v>
      </c>
      <c r="FG358" s="84">
        <v>9.1308286516853937E-2</v>
      </c>
      <c r="FH358" s="84">
        <v>0.14077050863839555</v>
      </c>
      <c r="FI358" s="84">
        <v>0.19683988764044943</v>
      </c>
      <c r="FJ358" s="84">
        <v>0.31835545789537267</v>
      </c>
      <c r="FK358" s="84">
        <v>0.30895470883170228</v>
      </c>
      <c r="FL358" s="84">
        <v>0.16227418851435707</v>
      </c>
      <c r="FM358" s="84">
        <v>7.8344659900930286E-2</v>
      </c>
      <c r="FN358" s="84">
        <v>0.14287866729088641</v>
      </c>
      <c r="FO358" s="84">
        <v>0.18600746043252386</v>
      </c>
      <c r="FP358" s="84">
        <v>0.18122508155128669</v>
      </c>
      <c r="FQ358" s="84">
        <v>0.16201845906902088</v>
      </c>
      <c r="FR358" s="84">
        <v>8.0072263501268573E-2</v>
      </c>
      <c r="FS358" s="84">
        <v>9.3689060549313363E-2</v>
      </c>
      <c r="FT358" s="84">
        <v>0.13621722846441947</v>
      </c>
      <c r="FU358" s="84">
        <v>0.2036685393258427</v>
      </c>
      <c r="FV358" s="84">
        <v>0.31233440558173253</v>
      </c>
      <c r="FW358" s="84">
        <v>0.3052042557689984</v>
      </c>
      <c r="FX358" s="84">
        <v>0.1667157459425718</v>
      </c>
      <c r="FY358" s="84">
        <v>8.0787422979340343E-2</v>
      </c>
      <c r="FZ358" s="84">
        <v>0.14277723158551811</v>
      </c>
      <c r="GA358" s="84">
        <v>0.18652342334179048</v>
      </c>
    </row>
    <row r="359" spans="2:183">
      <c r="B359" s="96" t="s">
        <v>97</v>
      </c>
      <c r="C359" s="166" t="s">
        <v>230</v>
      </c>
      <c r="D359" s="169">
        <v>0</v>
      </c>
      <c r="E359" s="170">
        <v>0</v>
      </c>
      <c r="F359" s="170">
        <v>0</v>
      </c>
      <c r="G359" s="170">
        <v>0</v>
      </c>
      <c r="H359" s="170">
        <v>0</v>
      </c>
      <c r="I359" s="170">
        <v>0</v>
      </c>
      <c r="J359" s="170">
        <v>0</v>
      </c>
      <c r="K359" s="170">
        <v>0</v>
      </c>
      <c r="L359" s="170">
        <v>0</v>
      </c>
      <c r="M359" s="170">
        <v>0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170">
        <v>0</v>
      </c>
      <c r="V359" s="170">
        <v>0</v>
      </c>
      <c r="W359" s="170">
        <v>0</v>
      </c>
      <c r="X359" s="170">
        <v>0</v>
      </c>
      <c r="Y359" s="170">
        <v>0</v>
      </c>
      <c r="Z359" s="170">
        <v>0</v>
      </c>
      <c r="AA359" s="170">
        <v>0</v>
      </c>
      <c r="AB359" s="170">
        <v>0</v>
      </c>
      <c r="AC359" s="170">
        <v>0</v>
      </c>
      <c r="AD359" s="170">
        <v>0</v>
      </c>
      <c r="AE359" s="170">
        <v>0</v>
      </c>
      <c r="AF359" s="170">
        <v>0</v>
      </c>
      <c r="AG359" s="170">
        <v>0</v>
      </c>
      <c r="AH359" s="170">
        <v>0</v>
      </c>
      <c r="AI359" s="170">
        <v>0</v>
      </c>
      <c r="AJ359" s="170">
        <v>0</v>
      </c>
      <c r="AK359" s="170">
        <v>0</v>
      </c>
      <c r="AL359" s="170">
        <v>0</v>
      </c>
      <c r="AM359" s="170">
        <v>0</v>
      </c>
      <c r="AN359" s="170">
        <v>0</v>
      </c>
      <c r="AO359" s="170">
        <v>0</v>
      </c>
      <c r="AP359" s="170">
        <v>0</v>
      </c>
      <c r="AQ359" s="170">
        <v>0</v>
      </c>
      <c r="AR359" s="170">
        <v>0</v>
      </c>
      <c r="AS359" s="170">
        <v>0</v>
      </c>
      <c r="AT359" s="170">
        <v>0</v>
      </c>
      <c r="AU359" s="170">
        <v>0</v>
      </c>
      <c r="AV359" s="170">
        <v>0</v>
      </c>
      <c r="AW359" s="170">
        <v>0</v>
      </c>
      <c r="AX359" s="170">
        <v>0</v>
      </c>
      <c r="AY359" s="170">
        <v>0</v>
      </c>
      <c r="AZ359" s="170">
        <v>0</v>
      </c>
      <c r="BA359" s="170">
        <v>0</v>
      </c>
      <c r="BB359" s="170">
        <v>0</v>
      </c>
      <c r="BC359" s="170">
        <v>0</v>
      </c>
      <c r="BD359" s="170">
        <v>0</v>
      </c>
      <c r="BE359" s="170">
        <v>0</v>
      </c>
      <c r="BF359" s="170">
        <v>0</v>
      </c>
      <c r="BG359" s="170">
        <v>0</v>
      </c>
      <c r="BH359" s="170">
        <v>0</v>
      </c>
      <c r="BI359" s="170">
        <v>0</v>
      </c>
      <c r="BJ359" s="170">
        <v>0</v>
      </c>
      <c r="BK359" s="170">
        <v>0</v>
      </c>
      <c r="BL359" s="170">
        <v>0</v>
      </c>
      <c r="BM359" s="170">
        <v>0</v>
      </c>
      <c r="BN359" s="170">
        <v>0</v>
      </c>
      <c r="BO359" s="170">
        <v>0</v>
      </c>
      <c r="BP359" s="170">
        <v>0</v>
      </c>
      <c r="BQ359" s="170">
        <v>0</v>
      </c>
      <c r="BR359" s="170">
        <v>0</v>
      </c>
      <c r="BS359" s="170">
        <v>0</v>
      </c>
      <c r="BT359" s="170">
        <v>0</v>
      </c>
      <c r="BU359" s="170">
        <v>0</v>
      </c>
      <c r="BV359" s="170">
        <v>0</v>
      </c>
      <c r="BW359" s="170">
        <v>0</v>
      </c>
      <c r="BX359" s="170">
        <v>0</v>
      </c>
      <c r="BY359" s="170">
        <v>0</v>
      </c>
      <c r="BZ359" s="170">
        <v>0</v>
      </c>
      <c r="CA359" s="170">
        <v>0</v>
      </c>
      <c r="CB359" s="170">
        <v>0</v>
      </c>
      <c r="CC359" s="170">
        <v>0</v>
      </c>
      <c r="CD359" s="170">
        <v>0</v>
      </c>
      <c r="CE359" s="170">
        <v>0</v>
      </c>
      <c r="CF359" s="170">
        <v>0</v>
      </c>
      <c r="CG359" s="170">
        <v>0</v>
      </c>
      <c r="CH359" s="170">
        <v>0</v>
      </c>
      <c r="CI359" s="170">
        <v>0</v>
      </c>
      <c r="CJ359" s="170">
        <v>0</v>
      </c>
      <c r="CK359" s="170">
        <v>0</v>
      </c>
      <c r="CL359" s="170">
        <v>0</v>
      </c>
      <c r="CM359" s="170">
        <v>0</v>
      </c>
      <c r="CN359" s="170">
        <v>0</v>
      </c>
      <c r="CO359" s="170">
        <v>0</v>
      </c>
      <c r="CP359" s="170">
        <v>0</v>
      </c>
      <c r="CQ359" s="170">
        <v>0</v>
      </c>
      <c r="CR359" s="170">
        <v>0</v>
      </c>
      <c r="CS359" s="170">
        <v>0</v>
      </c>
      <c r="CT359" s="170">
        <v>0</v>
      </c>
      <c r="CU359" s="170">
        <v>0</v>
      </c>
      <c r="CV359" s="170">
        <v>0</v>
      </c>
      <c r="CW359" s="170">
        <v>0</v>
      </c>
      <c r="CX359" s="170">
        <v>0</v>
      </c>
      <c r="CY359" s="170">
        <v>0</v>
      </c>
      <c r="CZ359" s="170">
        <v>0</v>
      </c>
      <c r="DA359" s="170">
        <v>0</v>
      </c>
      <c r="DB359" s="170">
        <v>0</v>
      </c>
      <c r="DC359" s="170">
        <v>0</v>
      </c>
      <c r="DD359" s="170">
        <v>0</v>
      </c>
      <c r="DE359" s="170">
        <v>0</v>
      </c>
      <c r="DF359" s="170">
        <v>0</v>
      </c>
      <c r="DG359" s="170">
        <v>0</v>
      </c>
      <c r="DH359" s="170">
        <v>0</v>
      </c>
      <c r="DI359" s="170">
        <v>0</v>
      </c>
      <c r="DJ359" s="170">
        <v>0</v>
      </c>
      <c r="DK359" s="170">
        <v>0</v>
      </c>
      <c r="DL359" s="170">
        <v>0</v>
      </c>
      <c r="DM359" s="170">
        <v>0</v>
      </c>
      <c r="DN359" s="170">
        <v>0</v>
      </c>
      <c r="DO359" s="170">
        <v>0</v>
      </c>
      <c r="DP359" s="170">
        <v>0</v>
      </c>
      <c r="DQ359" s="170">
        <v>0</v>
      </c>
      <c r="DR359" s="170">
        <v>0</v>
      </c>
      <c r="DS359" s="170">
        <v>0</v>
      </c>
      <c r="DT359" s="170">
        <v>0</v>
      </c>
      <c r="DU359" s="170">
        <v>0</v>
      </c>
      <c r="DV359" s="170">
        <v>0</v>
      </c>
      <c r="DW359" s="170">
        <v>0</v>
      </c>
      <c r="DX359" s="170">
        <v>0</v>
      </c>
      <c r="DY359" s="170">
        <v>0</v>
      </c>
      <c r="DZ359" s="170">
        <v>0</v>
      </c>
      <c r="EA359" s="170">
        <v>0</v>
      </c>
      <c r="EB359" s="170">
        <v>0</v>
      </c>
      <c r="EC359" s="170">
        <v>0</v>
      </c>
      <c r="ED359" s="170">
        <v>0</v>
      </c>
      <c r="EE359" s="170">
        <v>0</v>
      </c>
      <c r="EF359" s="170">
        <v>0</v>
      </c>
      <c r="EG359" s="170">
        <v>0</v>
      </c>
      <c r="EH359" s="170">
        <v>0</v>
      </c>
      <c r="EI359" s="170">
        <v>0</v>
      </c>
      <c r="EJ359" s="170">
        <v>0</v>
      </c>
      <c r="EK359" s="170">
        <v>0</v>
      </c>
      <c r="EL359" s="170">
        <v>0</v>
      </c>
      <c r="EM359" s="170">
        <v>0</v>
      </c>
      <c r="EN359" s="170">
        <v>0</v>
      </c>
      <c r="EO359" s="170">
        <v>0</v>
      </c>
      <c r="EP359" s="170">
        <v>0</v>
      </c>
      <c r="EQ359" s="170">
        <v>0</v>
      </c>
      <c r="ER359" s="170">
        <v>0</v>
      </c>
      <c r="ES359" s="170">
        <v>0</v>
      </c>
      <c r="ET359" s="170">
        <v>0</v>
      </c>
      <c r="EU359" s="170">
        <v>0</v>
      </c>
      <c r="EV359" s="170">
        <v>0</v>
      </c>
      <c r="EW359" s="170">
        <v>0</v>
      </c>
      <c r="EX359" s="170">
        <v>0</v>
      </c>
      <c r="EY359" s="170">
        <v>0</v>
      </c>
      <c r="EZ359" s="170">
        <v>0</v>
      </c>
      <c r="FA359" s="170">
        <v>0</v>
      </c>
      <c r="FB359" s="170">
        <v>0</v>
      </c>
      <c r="FC359" s="170">
        <v>0</v>
      </c>
      <c r="FD359" s="170">
        <v>0</v>
      </c>
      <c r="FE359" s="170">
        <v>0</v>
      </c>
      <c r="FF359" s="170">
        <v>0</v>
      </c>
      <c r="FG359" s="170">
        <v>0</v>
      </c>
      <c r="FH359" s="170">
        <v>0</v>
      </c>
      <c r="FI359" s="170">
        <v>0</v>
      </c>
      <c r="FJ359" s="170">
        <v>0</v>
      </c>
      <c r="FK359" s="170">
        <v>0</v>
      </c>
      <c r="FL359" s="170">
        <v>0</v>
      </c>
      <c r="FM359" s="170">
        <v>0</v>
      </c>
      <c r="FN359" s="170">
        <v>0</v>
      </c>
      <c r="FO359" s="170">
        <v>0</v>
      </c>
      <c r="FP359" s="170">
        <v>0</v>
      </c>
      <c r="FQ359" s="170">
        <v>0</v>
      </c>
      <c r="FR359" s="170">
        <v>0</v>
      </c>
      <c r="FS359" s="170">
        <v>0</v>
      </c>
      <c r="FT359" s="170">
        <v>0</v>
      </c>
      <c r="FU359" s="170">
        <v>0</v>
      </c>
      <c r="FV359" s="170">
        <v>0</v>
      </c>
      <c r="FW359" s="170">
        <v>0</v>
      </c>
      <c r="FX359" s="170">
        <v>0</v>
      </c>
      <c r="FY359" s="170">
        <v>0</v>
      </c>
      <c r="FZ359" s="170">
        <v>0</v>
      </c>
      <c r="GA359" s="170">
        <v>0</v>
      </c>
    </row>
    <row r="360" spans="2:183">
      <c r="B360" s="171" t="s">
        <v>97</v>
      </c>
      <c r="C360" s="172" t="s">
        <v>269</v>
      </c>
      <c r="D360" s="455">
        <v>0</v>
      </c>
      <c r="E360" s="456">
        <v>0</v>
      </c>
      <c r="F360" s="456">
        <v>0</v>
      </c>
      <c r="G360" s="456">
        <v>0</v>
      </c>
      <c r="H360" s="456">
        <v>0</v>
      </c>
      <c r="I360" s="456">
        <v>0</v>
      </c>
      <c r="J360" s="456">
        <v>0</v>
      </c>
      <c r="K360" s="456">
        <v>0</v>
      </c>
      <c r="L360" s="456">
        <v>0</v>
      </c>
      <c r="M360" s="456">
        <v>0</v>
      </c>
      <c r="N360" s="456">
        <v>0</v>
      </c>
      <c r="O360" s="456">
        <v>0</v>
      </c>
      <c r="P360" s="456">
        <v>0</v>
      </c>
      <c r="Q360" s="456">
        <v>0</v>
      </c>
      <c r="R360" s="456">
        <v>0</v>
      </c>
      <c r="S360" s="456">
        <v>0</v>
      </c>
      <c r="T360" s="456">
        <v>0</v>
      </c>
      <c r="U360" s="456">
        <v>0</v>
      </c>
      <c r="V360" s="456">
        <v>0</v>
      </c>
      <c r="W360" s="456">
        <v>0</v>
      </c>
      <c r="X360" s="456">
        <v>0</v>
      </c>
      <c r="Y360" s="456">
        <v>0</v>
      </c>
      <c r="Z360" s="456">
        <v>0</v>
      </c>
      <c r="AA360" s="456">
        <v>0</v>
      </c>
      <c r="AB360" s="456">
        <v>0</v>
      </c>
      <c r="AC360" s="456">
        <v>0</v>
      </c>
      <c r="AD360" s="456">
        <v>0</v>
      </c>
      <c r="AE360" s="456">
        <v>0</v>
      </c>
      <c r="AF360" s="456">
        <v>0</v>
      </c>
      <c r="AG360" s="456">
        <v>0</v>
      </c>
      <c r="AH360" s="456">
        <v>0</v>
      </c>
      <c r="AI360" s="456">
        <v>0</v>
      </c>
      <c r="AJ360" s="456">
        <v>0</v>
      </c>
      <c r="AK360" s="456">
        <v>0</v>
      </c>
      <c r="AL360" s="456">
        <v>0</v>
      </c>
      <c r="AM360" s="456">
        <v>0</v>
      </c>
      <c r="AN360" s="456">
        <v>0</v>
      </c>
      <c r="AO360" s="456">
        <v>0</v>
      </c>
      <c r="AP360" s="456">
        <v>0</v>
      </c>
      <c r="AQ360" s="456">
        <v>0</v>
      </c>
      <c r="AR360" s="456">
        <v>0</v>
      </c>
      <c r="AS360" s="456">
        <v>0</v>
      </c>
      <c r="AT360" s="456">
        <v>0</v>
      </c>
      <c r="AU360" s="456">
        <v>0</v>
      </c>
      <c r="AV360" s="456">
        <v>0</v>
      </c>
      <c r="AW360" s="456">
        <v>0</v>
      </c>
      <c r="AX360" s="456">
        <v>0</v>
      </c>
      <c r="AY360" s="456">
        <v>0</v>
      </c>
      <c r="AZ360" s="456">
        <v>0</v>
      </c>
      <c r="BA360" s="456">
        <v>0</v>
      </c>
      <c r="BB360" s="456">
        <v>0</v>
      </c>
      <c r="BC360" s="456">
        <v>0</v>
      </c>
      <c r="BD360" s="456">
        <v>0</v>
      </c>
      <c r="BE360" s="456">
        <v>0</v>
      </c>
      <c r="BF360" s="456">
        <v>0</v>
      </c>
      <c r="BG360" s="456">
        <v>0</v>
      </c>
      <c r="BH360" s="456">
        <v>0</v>
      </c>
      <c r="BI360" s="456">
        <v>0</v>
      </c>
      <c r="BJ360" s="456">
        <v>0</v>
      </c>
      <c r="BK360" s="456">
        <v>0</v>
      </c>
      <c r="BL360" s="456">
        <v>0</v>
      </c>
      <c r="BM360" s="456">
        <v>0</v>
      </c>
      <c r="BN360" s="456">
        <v>0</v>
      </c>
      <c r="BO360" s="456">
        <v>0</v>
      </c>
      <c r="BP360" s="456">
        <v>0</v>
      </c>
      <c r="BQ360" s="456">
        <v>0</v>
      </c>
      <c r="BR360" s="456">
        <v>0</v>
      </c>
      <c r="BS360" s="456">
        <v>0</v>
      </c>
      <c r="BT360" s="456">
        <v>0</v>
      </c>
      <c r="BU360" s="456">
        <v>0</v>
      </c>
      <c r="BV360" s="456">
        <v>0</v>
      </c>
      <c r="BW360" s="456">
        <v>0</v>
      </c>
      <c r="BX360" s="456">
        <v>0</v>
      </c>
      <c r="BY360" s="456">
        <v>0</v>
      </c>
      <c r="BZ360" s="456">
        <v>0</v>
      </c>
      <c r="CA360" s="456">
        <v>0</v>
      </c>
      <c r="CB360" s="456">
        <v>0</v>
      </c>
      <c r="CC360" s="456">
        <v>0</v>
      </c>
      <c r="CD360" s="456">
        <v>0</v>
      </c>
      <c r="CE360" s="456">
        <v>0</v>
      </c>
      <c r="CF360" s="456">
        <v>0</v>
      </c>
      <c r="CG360" s="456">
        <v>0</v>
      </c>
      <c r="CH360" s="456">
        <v>0</v>
      </c>
      <c r="CI360" s="456">
        <v>0</v>
      </c>
      <c r="CJ360" s="456">
        <v>0</v>
      </c>
      <c r="CK360" s="456">
        <v>0</v>
      </c>
      <c r="CL360" s="456">
        <v>0</v>
      </c>
      <c r="CM360" s="456">
        <v>0</v>
      </c>
      <c r="CN360" s="456">
        <v>0</v>
      </c>
      <c r="CO360" s="456">
        <v>0</v>
      </c>
      <c r="CP360" s="456">
        <v>0</v>
      </c>
      <c r="CQ360" s="456">
        <v>0</v>
      </c>
      <c r="CR360" s="456">
        <v>0</v>
      </c>
      <c r="CS360" s="456">
        <v>0</v>
      </c>
      <c r="CT360" s="456">
        <v>0</v>
      </c>
      <c r="CU360" s="456">
        <v>0</v>
      </c>
      <c r="CV360" s="456">
        <v>0</v>
      </c>
      <c r="CW360" s="456">
        <v>0</v>
      </c>
      <c r="CX360" s="456">
        <v>0</v>
      </c>
      <c r="CY360" s="456">
        <v>0</v>
      </c>
      <c r="CZ360" s="456">
        <v>0</v>
      </c>
      <c r="DA360" s="456">
        <v>0</v>
      </c>
      <c r="DB360" s="456">
        <v>0</v>
      </c>
      <c r="DC360" s="456">
        <v>0</v>
      </c>
      <c r="DD360" s="456">
        <v>0</v>
      </c>
      <c r="DE360" s="456">
        <v>0</v>
      </c>
      <c r="DF360" s="456">
        <v>0</v>
      </c>
      <c r="DG360" s="456">
        <v>0</v>
      </c>
      <c r="DH360" s="456">
        <v>0</v>
      </c>
      <c r="DI360" s="456">
        <v>0</v>
      </c>
      <c r="DJ360" s="456">
        <v>0</v>
      </c>
      <c r="DK360" s="456">
        <v>0</v>
      </c>
      <c r="DL360" s="456">
        <v>0</v>
      </c>
      <c r="DM360" s="456">
        <v>0</v>
      </c>
      <c r="DN360" s="456">
        <v>0</v>
      </c>
      <c r="DO360" s="456">
        <v>0</v>
      </c>
      <c r="DP360" s="456">
        <v>0</v>
      </c>
      <c r="DQ360" s="456">
        <v>0</v>
      </c>
      <c r="DR360" s="456">
        <v>0</v>
      </c>
      <c r="DS360" s="456">
        <v>0</v>
      </c>
      <c r="DT360" s="456">
        <v>0</v>
      </c>
      <c r="DU360" s="456">
        <v>0</v>
      </c>
      <c r="DV360" s="456">
        <v>0</v>
      </c>
      <c r="DW360" s="456">
        <v>0</v>
      </c>
      <c r="DX360" s="456">
        <v>0</v>
      </c>
      <c r="DY360" s="456">
        <v>0</v>
      </c>
      <c r="DZ360" s="456">
        <v>0</v>
      </c>
      <c r="EA360" s="456">
        <v>0</v>
      </c>
      <c r="EB360" s="456">
        <v>0</v>
      </c>
      <c r="EC360" s="456">
        <v>0</v>
      </c>
      <c r="ED360" s="456">
        <v>0</v>
      </c>
      <c r="EE360" s="456">
        <v>0</v>
      </c>
      <c r="EF360" s="456">
        <v>0</v>
      </c>
      <c r="EG360" s="456">
        <v>0</v>
      </c>
      <c r="EH360" s="456">
        <v>0</v>
      </c>
      <c r="EI360" s="456">
        <v>0</v>
      </c>
      <c r="EJ360" s="456">
        <v>0</v>
      </c>
      <c r="EK360" s="456">
        <v>0</v>
      </c>
      <c r="EL360" s="456">
        <v>0</v>
      </c>
      <c r="EM360" s="456">
        <v>0</v>
      </c>
      <c r="EN360" s="456">
        <v>0</v>
      </c>
      <c r="EO360" s="456">
        <v>0</v>
      </c>
      <c r="EP360" s="456">
        <v>0</v>
      </c>
      <c r="EQ360" s="456">
        <v>0</v>
      </c>
      <c r="ER360" s="456">
        <v>0</v>
      </c>
      <c r="ES360" s="456">
        <v>0</v>
      </c>
      <c r="ET360" s="456">
        <v>0</v>
      </c>
      <c r="EU360" s="456">
        <v>0</v>
      </c>
      <c r="EV360" s="456">
        <v>0</v>
      </c>
      <c r="EW360" s="456">
        <v>0</v>
      </c>
      <c r="EX360" s="456">
        <v>0</v>
      </c>
      <c r="EY360" s="456">
        <v>0</v>
      </c>
      <c r="EZ360" s="456">
        <v>0</v>
      </c>
      <c r="FA360" s="456">
        <v>0</v>
      </c>
      <c r="FB360" s="456">
        <v>0</v>
      </c>
      <c r="FC360" s="456">
        <v>0</v>
      </c>
      <c r="FD360" s="456">
        <v>0</v>
      </c>
      <c r="FE360" s="456">
        <v>0</v>
      </c>
      <c r="FF360" s="456">
        <v>0</v>
      </c>
      <c r="FG360" s="456">
        <v>0</v>
      </c>
      <c r="FH360" s="456">
        <v>0</v>
      </c>
      <c r="FI360" s="456">
        <v>0</v>
      </c>
      <c r="FJ360" s="456">
        <v>0</v>
      </c>
      <c r="FK360" s="456">
        <v>0</v>
      </c>
      <c r="FL360" s="456">
        <v>0</v>
      </c>
      <c r="FM360" s="456">
        <v>0</v>
      </c>
      <c r="FN360" s="456">
        <v>0</v>
      </c>
      <c r="FO360" s="456">
        <v>0</v>
      </c>
      <c r="FP360" s="456">
        <v>0</v>
      </c>
      <c r="FQ360" s="456">
        <v>0</v>
      </c>
      <c r="FR360" s="456">
        <v>0</v>
      </c>
      <c r="FS360" s="456">
        <v>0</v>
      </c>
      <c r="FT360" s="456">
        <v>0</v>
      </c>
      <c r="FU360" s="456">
        <v>0</v>
      </c>
      <c r="FV360" s="456">
        <v>0</v>
      </c>
      <c r="FW360" s="456">
        <v>0</v>
      </c>
      <c r="FX360" s="456">
        <v>0</v>
      </c>
      <c r="FY360" s="456">
        <v>0</v>
      </c>
      <c r="FZ360" s="456">
        <v>0</v>
      </c>
      <c r="GA360" s="456">
        <v>0</v>
      </c>
    </row>
    <row r="361" spans="2:183">
      <c r="B361" s="96" t="s">
        <v>97</v>
      </c>
      <c r="C361" s="166" t="s">
        <v>37</v>
      </c>
      <c r="D361" s="99">
        <v>611870.06000000006</v>
      </c>
      <c r="E361" s="87">
        <v>552857.75</v>
      </c>
      <c r="F361" s="87">
        <v>611130.06000000006</v>
      </c>
      <c r="G361" s="87">
        <v>592879.62</v>
      </c>
      <c r="H361" s="87">
        <v>605614.31000000006</v>
      </c>
      <c r="I361" s="87">
        <v>135214</v>
      </c>
      <c r="J361" s="87">
        <v>140387.91</v>
      </c>
      <c r="K361" s="87">
        <v>138457.54999999999</v>
      </c>
      <c r="L361" s="87">
        <v>135198.20000000001</v>
      </c>
      <c r="M361" s="87">
        <v>611138.43999999994</v>
      </c>
      <c r="N361" s="87">
        <v>590934.81000000006</v>
      </c>
      <c r="O361" s="87">
        <v>615435.93999999994</v>
      </c>
      <c r="P361" s="87">
        <v>807294.62</v>
      </c>
      <c r="Q361" s="87">
        <v>729434.75</v>
      </c>
      <c r="R361" s="87">
        <v>806318.5</v>
      </c>
      <c r="S361" s="87">
        <v>782239.19</v>
      </c>
      <c r="T361" s="87">
        <v>799041.25</v>
      </c>
      <c r="U361" s="87">
        <v>178399.91</v>
      </c>
      <c r="V361" s="87">
        <v>185226.3</v>
      </c>
      <c r="W361" s="87">
        <v>182679.34</v>
      </c>
      <c r="X361" s="87">
        <v>178379.06</v>
      </c>
      <c r="Y361" s="87">
        <v>806330</v>
      </c>
      <c r="Z361" s="87">
        <v>779674</v>
      </c>
      <c r="AA361" s="87">
        <v>811999.81</v>
      </c>
      <c r="AB361" s="87">
        <v>1077515.1200000001</v>
      </c>
      <c r="AC361" s="87">
        <v>891717.75</v>
      </c>
      <c r="AD361" s="87">
        <v>474201.47</v>
      </c>
      <c r="AE361" s="87">
        <v>516832.5</v>
      </c>
      <c r="AF361" s="87">
        <v>846624.31</v>
      </c>
      <c r="AG361" s="87">
        <v>1134008.75</v>
      </c>
      <c r="AH361" s="87">
        <v>1895933.25</v>
      </c>
      <c r="AI361" s="87">
        <v>1849548</v>
      </c>
      <c r="AJ361" s="87">
        <v>929981</v>
      </c>
      <c r="AK361" s="87">
        <v>470744.16</v>
      </c>
      <c r="AL361" s="87">
        <v>823340.81</v>
      </c>
      <c r="AM361" s="87">
        <v>1108992.75</v>
      </c>
      <c r="AN361" s="87">
        <v>1080480</v>
      </c>
      <c r="AO361" s="87">
        <v>885035.69</v>
      </c>
      <c r="AP361" s="87">
        <v>454887.22</v>
      </c>
      <c r="AQ361" s="87">
        <v>538093.56000000006</v>
      </c>
      <c r="AR361" s="87">
        <v>815020.25</v>
      </c>
      <c r="AS361" s="87">
        <v>1201103</v>
      </c>
      <c r="AT361" s="87">
        <v>1836005.62</v>
      </c>
      <c r="AU361" s="87">
        <v>1840818.25</v>
      </c>
      <c r="AV361" s="87">
        <v>928310.75</v>
      </c>
      <c r="AW361" s="87">
        <v>488430.75</v>
      </c>
      <c r="AX361" s="87">
        <v>838539.69</v>
      </c>
      <c r="AY361" s="87">
        <v>1112714.3799999999</v>
      </c>
      <c r="AZ361" s="87">
        <v>1094663</v>
      </c>
      <c r="BA361" s="87">
        <v>960093</v>
      </c>
      <c r="BB361" s="87">
        <v>443940.78</v>
      </c>
      <c r="BC361" s="87">
        <v>506101.19</v>
      </c>
      <c r="BD361" s="87">
        <v>847526.12</v>
      </c>
      <c r="BE361" s="87">
        <v>1225965.5</v>
      </c>
      <c r="BF361" s="87">
        <v>1887186.75</v>
      </c>
      <c r="BG361" s="87">
        <v>1926487.75</v>
      </c>
      <c r="BH361" s="87">
        <v>915991.75</v>
      </c>
      <c r="BI361" s="87">
        <v>494293.16</v>
      </c>
      <c r="BJ361" s="87">
        <v>858360.69</v>
      </c>
      <c r="BK361" s="87">
        <v>1147167.75</v>
      </c>
      <c r="BL361" s="87">
        <v>1129770.1200000001</v>
      </c>
      <c r="BM361" s="87">
        <v>973780.06</v>
      </c>
      <c r="BN361" s="87">
        <v>488771.03</v>
      </c>
      <c r="BO361" s="87">
        <v>493126.59</v>
      </c>
      <c r="BP361" s="87">
        <v>836865.31</v>
      </c>
      <c r="BQ361" s="87">
        <v>1249729.75</v>
      </c>
      <c r="BR361" s="87">
        <v>1979271.25</v>
      </c>
      <c r="BS361" s="87">
        <v>1996079.25</v>
      </c>
      <c r="BT361" s="87">
        <v>936944.75</v>
      </c>
      <c r="BU361" s="87">
        <v>488114.5</v>
      </c>
      <c r="BV361" s="87">
        <v>887547.88</v>
      </c>
      <c r="BW361" s="87">
        <v>1157473.75</v>
      </c>
      <c r="BX361" s="87">
        <v>1181867.6200000001</v>
      </c>
      <c r="BY361" s="87">
        <v>973312.62</v>
      </c>
      <c r="BZ361" s="87">
        <v>491403.88</v>
      </c>
      <c r="CA361" s="87">
        <v>532193.93999999994</v>
      </c>
      <c r="CB361" s="87">
        <v>839151.94</v>
      </c>
      <c r="CC361" s="87">
        <v>1246144.5</v>
      </c>
      <c r="CD361" s="87">
        <v>2083110.25</v>
      </c>
      <c r="CE361" s="87">
        <v>2053960.25</v>
      </c>
      <c r="CF361" s="87">
        <v>950501</v>
      </c>
      <c r="CG361" s="87">
        <v>514768</v>
      </c>
      <c r="CH361" s="87">
        <v>899840.25</v>
      </c>
      <c r="CI361" s="87">
        <v>1179607</v>
      </c>
      <c r="CJ361" s="87">
        <v>1202015.3799999999</v>
      </c>
      <c r="CK361" s="87">
        <v>975426</v>
      </c>
      <c r="CL361" s="87">
        <v>519610.03</v>
      </c>
      <c r="CM361" s="87">
        <v>582066.75</v>
      </c>
      <c r="CN361" s="87">
        <v>930278.44</v>
      </c>
      <c r="CO361" s="87">
        <v>1254605.3799999999</v>
      </c>
      <c r="CP361" s="87">
        <v>2101186.75</v>
      </c>
      <c r="CQ361" s="87">
        <v>2039660</v>
      </c>
      <c r="CR361" s="87">
        <v>1023088.69</v>
      </c>
      <c r="CS361" s="87">
        <v>526930.88</v>
      </c>
      <c r="CT361" s="87">
        <v>909148.69</v>
      </c>
      <c r="CU361" s="87">
        <v>1226247.3799999999</v>
      </c>
      <c r="CV361" s="87">
        <v>1226640</v>
      </c>
      <c r="CW361" s="87">
        <v>990511.88</v>
      </c>
      <c r="CX361" s="87">
        <v>540954.81000000006</v>
      </c>
      <c r="CY361" s="87">
        <v>611623.81000000006</v>
      </c>
      <c r="CZ361" s="87">
        <v>925085.62</v>
      </c>
      <c r="DA361" s="87">
        <v>1331692.5</v>
      </c>
      <c r="DB361" s="87">
        <v>2118346.25</v>
      </c>
      <c r="DC361" s="87">
        <v>2073404.38</v>
      </c>
      <c r="DD361" s="87">
        <v>1075213.8799999999</v>
      </c>
      <c r="DE361" s="87">
        <v>554144.5</v>
      </c>
      <c r="DF361" s="87">
        <v>936658.88</v>
      </c>
      <c r="DG361" s="87">
        <v>1261071.1200000001</v>
      </c>
      <c r="DH361" s="87">
        <v>1257942.25</v>
      </c>
      <c r="DI361" s="87">
        <v>1038715.12</v>
      </c>
      <c r="DJ361" s="87">
        <v>523056.5</v>
      </c>
      <c r="DK361" s="87">
        <v>631381.93999999994</v>
      </c>
      <c r="DL361" s="87">
        <v>952482.12</v>
      </c>
      <c r="DM361" s="87">
        <v>1401137</v>
      </c>
      <c r="DN361" s="87">
        <v>2137484.75</v>
      </c>
      <c r="DO361" s="87">
        <v>2142567.75</v>
      </c>
      <c r="DP361" s="87">
        <v>1085913.3799999999</v>
      </c>
      <c r="DQ361" s="87">
        <v>570317.68999999994</v>
      </c>
      <c r="DR361" s="87">
        <v>973661.69</v>
      </c>
      <c r="DS361" s="87">
        <v>1301790</v>
      </c>
      <c r="DT361" s="87">
        <v>1281603.6200000001</v>
      </c>
      <c r="DU361" s="87">
        <v>1123051.1200000001</v>
      </c>
      <c r="DV361" s="87">
        <v>517252.03</v>
      </c>
      <c r="DW361" s="87">
        <v>592598.75</v>
      </c>
      <c r="DX361" s="87">
        <v>992263.69</v>
      </c>
      <c r="DY361" s="87">
        <v>1434197.12</v>
      </c>
      <c r="DZ361" s="87">
        <v>2205246.5</v>
      </c>
      <c r="EA361" s="87">
        <v>2251896</v>
      </c>
      <c r="EB361" s="87">
        <v>1074122.5</v>
      </c>
      <c r="EC361" s="87">
        <v>576630.93999999994</v>
      </c>
      <c r="ED361" s="87">
        <v>1001862.56</v>
      </c>
      <c r="EE361" s="87">
        <v>1344836.75</v>
      </c>
      <c r="EF361" s="87">
        <v>1341026.75</v>
      </c>
      <c r="EG361" s="87">
        <v>1121607.8799999999</v>
      </c>
      <c r="EH361" s="87">
        <v>561642.93999999994</v>
      </c>
      <c r="EI361" s="87">
        <v>614938.31000000006</v>
      </c>
      <c r="EJ361" s="87">
        <v>951480.12</v>
      </c>
      <c r="EK361" s="87">
        <v>1424613.25</v>
      </c>
      <c r="EL361" s="87">
        <v>2378267</v>
      </c>
      <c r="EM361" s="87">
        <v>2350865.5</v>
      </c>
      <c r="EN361" s="87">
        <v>1089091.25</v>
      </c>
      <c r="EO361" s="87">
        <v>579929.75</v>
      </c>
      <c r="EP361" s="87">
        <v>1030287.81</v>
      </c>
      <c r="EQ361" s="87">
        <v>1349610.62</v>
      </c>
      <c r="ER361" s="87">
        <v>1366816.12</v>
      </c>
      <c r="ES361" s="87">
        <v>1144427</v>
      </c>
      <c r="ET361" s="87">
        <v>587788.31000000006</v>
      </c>
      <c r="EU361" s="87">
        <v>622234.31000000006</v>
      </c>
      <c r="EV361" s="87">
        <v>1104107.5</v>
      </c>
      <c r="EW361" s="87">
        <v>1388270</v>
      </c>
      <c r="EX361" s="87">
        <v>2473634.25</v>
      </c>
      <c r="EY361" s="87">
        <v>2361022.5</v>
      </c>
      <c r="EZ361" s="87">
        <v>1102588.5</v>
      </c>
      <c r="FA361" s="87">
        <v>588181.56000000006</v>
      </c>
      <c r="FB361" s="87">
        <v>1098641</v>
      </c>
      <c r="FC361" s="87">
        <v>1366800</v>
      </c>
      <c r="FD361" s="87">
        <v>1401209.25</v>
      </c>
      <c r="FE361" s="87">
        <v>1159843.25</v>
      </c>
      <c r="FF361" s="87">
        <v>613260.25</v>
      </c>
      <c r="FG361" s="87">
        <v>685155.88</v>
      </c>
      <c r="FH361" s="87">
        <v>1091519.1200000001</v>
      </c>
      <c r="FI361" s="87">
        <v>1477040.75</v>
      </c>
      <c r="FJ361" s="87">
        <v>2468494.5</v>
      </c>
      <c r="FK361" s="87">
        <v>2395602</v>
      </c>
      <c r="FL361" s="87">
        <v>1217668.1200000001</v>
      </c>
      <c r="FM361" s="87">
        <v>607476.25</v>
      </c>
      <c r="FN361" s="87">
        <v>1072128.1200000001</v>
      </c>
      <c r="FO361" s="87">
        <v>1442281.75</v>
      </c>
      <c r="FP361" s="87">
        <v>1445040</v>
      </c>
      <c r="FQ361" s="87">
        <v>1166869.75</v>
      </c>
      <c r="FR361" s="87">
        <v>638474.62</v>
      </c>
      <c r="FS361" s="87">
        <v>722953.12</v>
      </c>
      <c r="FT361" s="87">
        <v>1086159.1200000001</v>
      </c>
      <c r="FU361" s="87">
        <v>1571611</v>
      </c>
      <c r="FV361" s="87">
        <v>2490470.5</v>
      </c>
      <c r="FW361" s="87">
        <v>2433616.25</v>
      </c>
      <c r="FX361" s="87">
        <v>1286464.1200000001</v>
      </c>
      <c r="FY361" s="87">
        <v>644177.31000000006</v>
      </c>
      <c r="FZ361" s="87">
        <v>1101742.6200000001</v>
      </c>
      <c r="GA361" s="87">
        <v>1487287.38</v>
      </c>
    </row>
    <row r="362" spans="2:183">
      <c r="B362" s="171" t="s">
        <v>97</v>
      </c>
      <c r="C362" s="172" t="s">
        <v>270</v>
      </c>
      <c r="D362" s="81">
        <v>0</v>
      </c>
      <c r="E362" s="82">
        <v>0</v>
      </c>
      <c r="F362" s="82">
        <v>0</v>
      </c>
      <c r="G362" s="82">
        <v>0</v>
      </c>
      <c r="H362" s="82">
        <v>0</v>
      </c>
      <c r="I362" s="82">
        <v>0</v>
      </c>
      <c r="J362" s="82">
        <v>0</v>
      </c>
      <c r="K362" s="82">
        <v>0</v>
      </c>
      <c r="L362" s="82">
        <v>0</v>
      </c>
      <c r="M362" s="82">
        <v>0</v>
      </c>
      <c r="N362" s="82">
        <v>0</v>
      </c>
      <c r="O362" s="82">
        <v>0</v>
      </c>
      <c r="P362" s="82">
        <v>0</v>
      </c>
      <c r="Q362" s="82">
        <v>0</v>
      </c>
      <c r="R362" s="82">
        <v>0</v>
      </c>
      <c r="S362" s="82">
        <v>0</v>
      </c>
      <c r="T362" s="82">
        <v>0</v>
      </c>
      <c r="U362" s="82">
        <v>0</v>
      </c>
      <c r="V362" s="82">
        <v>0</v>
      </c>
      <c r="W362" s="82">
        <v>0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82">
        <v>0</v>
      </c>
      <c r="AF362" s="82">
        <v>0</v>
      </c>
      <c r="AG362" s="82">
        <v>0</v>
      </c>
      <c r="AH362" s="82">
        <v>0</v>
      </c>
      <c r="AI362" s="82">
        <v>0</v>
      </c>
      <c r="AJ362" s="82">
        <v>0</v>
      </c>
      <c r="AK362" s="82">
        <v>0</v>
      </c>
      <c r="AL362" s="82">
        <v>0</v>
      </c>
      <c r="AM362" s="82">
        <v>0</v>
      </c>
      <c r="AN362" s="82">
        <v>0</v>
      </c>
      <c r="AO362" s="82">
        <v>0</v>
      </c>
      <c r="AP362" s="82">
        <v>0</v>
      </c>
      <c r="AQ362" s="82">
        <v>0</v>
      </c>
      <c r="AR362" s="82">
        <v>0</v>
      </c>
      <c r="AS362" s="82">
        <v>0</v>
      </c>
      <c r="AT362" s="82">
        <v>0</v>
      </c>
      <c r="AU362" s="82">
        <v>0</v>
      </c>
      <c r="AV362" s="82">
        <v>0</v>
      </c>
      <c r="AW362" s="82">
        <v>0</v>
      </c>
      <c r="AX362" s="82">
        <v>0</v>
      </c>
      <c r="AY362" s="82">
        <v>0</v>
      </c>
      <c r="AZ362" s="82">
        <v>0</v>
      </c>
      <c r="BA362" s="82">
        <v>0</v>
      </c>
      <c r="BB362" s="82">
        <v>0</v>
      </c>
      <c r="BC362" s="82">
        <v>0</v>
      </c>
      <c r="BD362" s="82">
        <v>0</v>
      </c>
      <c r="BE362" s="82">
        <v>0</v>
      </c>
      <c r="BF362" s="82">
        <v>0</v>
      </c>
      <c r="BG362" s="82">
        <v>0</v>
      </c>
      <c r="BH362" s="82">
        <v>0</v>
      </c>
      <c r="BI362" s="82">
        <v>0</v>
      </c>
      <c r="BJ362" s="82">
        <v>0</v>
      </c>
      <c r="BK362" s="82">
        <v>0</v>
      </c>
      <c r="BL362" s="82">
        <v>0</v>
      </c>
      <c r="BM362" s="82">
        <v>0</v>
      </c>
      <c r="BN362" s="82">
        <v>0</v>
      </c>
      <c r="BO362" s="82">
        <v>0</v>
      </c>
      <c r="BP362" s="82">
        <v>0</v>
      </c>
      <c r="BQ362" s="82">
        <v>0</v>
      </c>
      <c r="BR362" s="82">
        <v>0</v>
      </c>
      <c r="BS362" s="82">
        <v>0</v>
      </c>
      <c r="BT362" s="82">
        <v>0</v>
      </c>
      <c r="BU362" s="82">
        <v>0</v>
      </c>
      <c r="BV362" s="82">
        <v>0</v>
      </c>
      <c r="BW362" s="82">
        <v>0</v>
      </c>
      <c r="BX362" s="82">
        <v>0</v>
      </c>
      <c r="BY362" s="82">
        <v>0</v>
      </c>
      <c r="BZ362" s="82">
        <v>0</v>
      </c>
      <c r="CA362" s="82">
        <v>0</v>
      </c>
      <c r="CB362" s="82">
        <v>0</v>
      </c>
      <c r="CC362" s="82">
        <v>0</v>
      </c>
      <c r="CD362" s="82">
        <v>0</v>
      </c>
      <c r="CE362" s="82">
        <v>0</v>
      </c>
      <c r="CF362" s="82">
        <v>0</v>
      </c>
      <c r="CG362" s="82">
        <v>0</v>
      </c>
      <c r="CH362" s="82">
        <v>0</v>
      </c>
      <c r="CI362" s="82">
        <v>0</v>
      </c>
      <c r="CJ362" s="82">
        <v>0</v>
      </c>
      <c r="CK362" s="82">
        <v>0</v>
      </c>
      <c r="CL362" s="82">
        <v>0</v>
      </c>
      <c r="CM362" s="82">
        <v>0</v>
      </c>
      <c r="CN362" s="82">
        <v>0</v>
      </c>
      <c r="CO362" s="82">
        <v>0</v>
      </c>
      <c r="CP362" s="82">
        <v>0</v>
      </c>
      <c r="CQ362" s="82">
        <v>0</v>
      </c>
      <c r="CR362" s="82">
        <v>0</v>
      </c>
      <c r="CS362" s="82">
        <v>0</v>
      </c>
      <c r="CT362" s="82">
        <v>0</v>
      </c>
      <c r="CU362" s="82">
        <v>0</v>
      </c>
      <c r="CV362" s="82">
        <v>0</v>
      </c>
      <c r="CW362" s="82">
        <v>0</v>
      </c>
      <c r="CX362" s="82">
        <v>0</v>
      </c>
      <c r="CY362" s="82">
        <v>0</v>
      </c>
      <c r="CZ362" s="82">
        <v>0</v>
      </c>
      <c r="DA362" s="82">
        <v>0</v>
      </c>
      <c r="DB362" s="82">
        <v>0</v>
      </c>
      <c r="DC362" s="82">
        <v>0</v>
      </c>
      <c r="DD362" s="82">
        <v>0</v>
      </c>
      <c r="DE362" s="82">
        <v>0</v>
      </c>
      <c r="DF362" s="82">
        <v>0</v>
      </c>
      <c r="DG362" s="82">
        <v>0</v>
      </c>
      <c r="DH362" s="82">
        <v>0</v>
      </c>
      <c r="DI362" s="82">
        <v>0</v>
      </c>
      <c r="DJ362" s="82">
        <v>0</v>
      </c>
      <c r="DK362" s="82">
        <v>0</v>
      </c>
      <c r="DL362" s="82">
        <v>0</v>
      </c>
      <c r="DM362" s="82">
        <v>0</v>
      </c>
      <c r="DN362" s="82">
        <v>0</v>
      </c>
      <c r="DO362" s="82">
        <v>0</v>
      </c>
      <c r="DP362" s="82">
        <v>0</v>
      </c>
      <c r="DQ362" s="82">
        <v>0</v>
      </c>
      <c r="DR362" s="82">
        <v>0</v>
      </c>
      <c r="DS362" s="82">
        <v>0</v>
      </c>
      <c r="DT362" s="82">
        <v>0</v>
      </c>
      <c r="DU362" s="82">
        <v>0</v>
      </c>
      <c r="DV362" s="82">
        <v>0</v>
      </c>
      <c r="DW362" s="82">
        <v>0</v>
      </c>
      <c r="DX362" s="82">
        <v>0</v>
      </c>
      <c r="DY362" s="82">
        <v>0</v>
      </c>
      <c r="DZ362" s="82">
        <v>0</v>
      </c>
      <c r="EA362" s="82">
        <v>0</v>
      </c>
      <c r="EB362" s="82">
        <v>0</v>
      </c>
      <c r="EC362" s="82">
        <v>0</v>
      </c>
      <c r="ED362" s="82">
        <v>0</v>
      </c>
      <c r="EE362" s="82">
        <v>0</v>
      </c>
      <c r="EF362" s="82">
        <v>0</v>
      </c>
      <c r="EG362" s="82">
        <v>0</v>
      </c>
      <c r="EH362" s="82">
        <v>0</v>
      </c>
      <c r="EI362" s="82">
        <v>0</v>
      </c>
      <c r="EJ362" s="82">
        <v>0</v>
      </c>
      <c r="EK362" s="82">
        <v>0</v>
      </c>
      <c r="EL362" s="82">
        <v>0</v>
      </c>
      <c r="EM362" s="82">
        <v>0</v>
      </c>
      <c r="EN362" s="82">
        <v>0</v>
      </c>
      <c r="EO362" s="82">
        <v>0</v>
      </c>
      <c r="EP362" s="82">
        <v>0</v>
      </c>
      <c r="EQ362" s="82">
        <v>0</v>
      </c>
      <c r="ER362" s="82">
        <v>0</v>
      </c>
      <c r="ES362" s="82">
        <v>0</v>
      </c>
      <c r="ET362" s="82">
        <v>0</v>
      </c>
      <c r="EU362" s="82">
        <v>0</v>
      </c>
      <c r="EV362" s="82">
        <v>0</v>
      </c>
      <c r="EW362" s="82">
        <v>0</v>
      </c>
      <c r="EX362" s="82">
        <v>0</v>
      </c>
      <c r="EY362" s="82">
        <v>0</v>
      </c>
      <c r="EZ362" s="82">
        <v>0</v>
      </c>
      <c r="FA362" s="82">
        <v>0</v>
      </c>
      <c r="FB362" s="82">
        <v>0</v>
      </c>
      <c r="FC362" s="82">
        <v>0</v>
      </c>
      <c r="FD362" s="82">
        <v>0</v>
      </c>
      <c r="FE362" s="82">
        <v>0</v>
      </c>
      <c r="FF362" s="82">
        <v>0</v>
      </c>
      <c r="FG362" s="82">
        <v>0</v>
      </c>
      <c r="FH362" s="82">
        <v>0</v>
      </c>
      <c r="FI362" s="82">
        <v>0</v>
      </c>
      <c r="FJ362" s="82">
        <v>0</v>
      </c>
      <c r="FK362" s="82">
        <v>0</v>
      </c>
      <c r="FL362" s="82">
        <v>0</v>
      </c>
      <c r="FM362" s="82">
        <v>0</v>
      </c>
      <c r="FN362" s="82">
        <v>0</v>
      </c>
      <c r="FO362" s="82">
        <v>0</v>
      </c>
      <c r="FP362" s="82">
        <v>0</v>
      </c>
      <c r="FQ362" s="82">
        <v>0</v>
      </c>
      <c r="FR362" s="82">
        <v>0</v>
      </c>
      <c r="FS362" s="82">
        <v>0</v>
      </c>
      <c r="FT362" s="82">
        <v>0</v>
      </c>
      <c r="FU362" s="82">
        <v>0</v>
      </c>
      <c r="FV362" s="82">
        <v>0</v>
      </c>
      <c r="FW362" s="82">
        <v>0</v>
      </c>
      <c r="FX362" s="82">
        <v>0</v>
      </c>
      <c r="FY362" s="82">
        <v>0</v>
      </c>
      <c r="FZ362" s="82">
        <v>0</v>
      </c>
      <c r="GA362" s="82">
        <v>0</v>
      </c>
    </row>
    <row r="363" spans="2:183">
      <c r="B363" s="96" t="s">
        <v>97</v>
      </c>
      <c r="C363" s="166" t="s">
        <v>38</v>
      </c>
      <c r="D363" s="173">
        <v>0</v>
      </c>
      <c r="E363" s="174">
        <v>0</v>
      </c>
      <c r="F363" s="174">
        <v>0</v>
      </c>
      <c r="G363" s="174">
        <v>0</v>
      </c>
      <c r="H363" s="174">
        <v>0</v>
      </c>
      <c r="I363" s="174">
        <v>0</v>
      </c>
      <c r="J363" s="174">
        <v>0</v>
      </c>
      <c r="K363" s="174">
        <v>0</v>
      </c>
      <c r="L363" s="174">
        <v>0</v>
      </c>
      <c r="M363" s="174">
        <v>0</v>
      </c>
      <c r="N363" s="174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174">
        <v>0</v>
      </c>
      <c r="V363" s="174">
        <v>0</v>
      </c>
      <c r="W363" s="174">
        <v>0</v>
      </c>
      <c r="X363" s="174">
        <v>0</v>
      </c>
      <c r="Y363" s="174">
        <v>0</v>
      </c>
      <c r="Z363" s="174">
        <v>0</v>
      </c>
      <c r="AA363" s="174">
        <v>0</v>
      </c>
      <c r="AB363" s="174">
        <v>0</v>
      </c>
      <c r="AC363" s="174">
        <v>0</v>
      </c>
      <c r="AD363" s="174">
        <v>0</v>
      </c>
      <c r="AE363" s="174">
        <v>0</v>
      </c>
      <c r="AF363" s="174">
        <v>0</v>
      </c>
      <c r="AG363" s="174">
        <v>0</v>
      </c>
      <c r="AH363" s="174">
        <v>0</v>
      </c>
      <c r="AI363" s="174">
        <v>0</v>
      </c>
      <c r="AJ363" s="174">
        <v>0</v>
      </c>
      <c r="AK363" s="174">
        <v>0</v>
      </c>
      <c r="AL363" s="174">
        <v>0</v>
      </c>
      <c r="AM363" s="174">
        <v>0</v>
      </c>
      <c r="AN363" s="174">
        <v>0</v>
      </c>
      <c r="AO363" s="174">
        <v>0</v>
      </c>
      <c r="AP363" s="174">
        <v>0</v>
      </c>
      <c r="AQ363" s="174">
        <v>0</v>
      </c>
      <c r="AR363" s="174">
        <v>0</v>
      </c>
      <c r="AS363" s="174">
        <v>0</v>
      </c>
      <c r="AT363" s="174">
        <v>0</v>
      </c>
      <c r="AU363" s="174">
        <v>0</v>
      </c>
      <c r="AV363" s="174">
        <v>0</v>
      </c>
      <c r="AW363" s="174">
        <v>0</v>
      </c>
      <c r="AX363" s="174">
        <v>0</v>
      </c>
      <c r="AY363" s="174">
        <v>0</v>
      </c>
      <c r="AZ363" s="174">
        <v>0</v>
      </c>
      <c r="BA363" s="174">
        <v>0</v>
      </c>
      <c r="BB363" s="174">
        <v>0</v>
      </c>
      <c r="BC363" s="174">
        <v>0</v>
      </c>
      <c r="BD363" s="174">
        <v>0</v>
      </c>
      <c r="BE363" s="174">
        <v>0</v>
      </c>
      <c r="BF363" s="174">
        <v>0</v>
      </c>
      <c r="BG363" s="174">
        <v>0</v>
      </c>
      <c r="BH363" s="174">
        <v>0</v>
      </c>
      <c r="BI363" s="174">
        <v>0</v>
      </c>
      <c r="BJ363" s="174">
        <v>0</v>
      </c>
      <c r="BK363" s="174">
        <v>0</v>
      </c>
      <c r="BL363" s="174">
        <v>0</v>
      </c>
      <c r="BM363" s="174">
        <v>0</v>
      </c>
      <c r="BN363" s="174">
        <v>0</v>
      </c>
      <c r="BO363" s="174">
        <v>0</v>
      </c>
      <c r="BP363" s="174">
        <v>0</v>
      </c>
      <c r="BQ363" s="174">
        <v>0</v>
      </c>
      <c r="BR363" s="174">
        <v>0</v>
      </c>
      <c r="BS363" s="174">
        <v>0</v>
      </c>
      <c r="BT363" s="174">
        <v>0</v>
      </c>
      <c r="BU363" s="174">
        <v>0</v>
      </c>
      <c r="BV363" s="174">
        <v>0</v>
      </c>
      <c r="BW363" s="174">
        <v>0</v>
      </c>
      <c r="BX363" s="174">
        <v>0</v>
      </c>
      <c r="BY363" s="174">
        <v>0</v>
      </c>
      <c r="BZ363" s="174">
        <v>0</v>
      </c>
      <c r="CA363" s="174">
        <v>0</v>
      </c>
      <c r="CB363" s="174">
        <v>0</v>
      </c>
      <c r="CC363" s="174">
        <v>0</v>
      </c>
      <c r="CD363" s="174">
        <v>0</v>
      </c>
      <c r="CE363" s="174">
        <v>0</v>
      </c>
      <c r="CF363" s="174">
        <v>0</v>
      </c>
      <c r="CG363" s="174">
        <v>0</v>
      </c>
      <c r="CH363" s="174">
        <v>0</v>
      </c>
      <c r="CI363" s="174">
        <v>0</v>
      </c>
      <c r="CJ363" s="174">
        <v>0</v>
      </c>
      <c r="CK363" s="174">
        <v>0</v>
      </c>
      <c r="CL363" s="174">
        <v>0</v>
      </c>
      <c r="CM363" s="174">
        <v>0</v>
      </c>
      <c r="CN363" s="174">
        <v>0</v>
      </c>
      <c r="CO363" s="174">
        <v>0</v>
      </c>
      <c r="CP363" s="174">
        <v>0</v>
      </c>
      <c r="CQ363" s="174">
        <v>0</v>
      </c>
      <c r="CR363" s="174">
        <v>0</v>
      </c>
      <c r="CS363" s="174">
        <v>0</v>
      </c>
      <c r="CT363" s="174">
        <v>0</v>
      </c>
      <c r="CU363" s="174">
        <v>0</v>
      </c>
      <c r="CV363" s="174">
        <v>0</v>
      </c>
      <c r="CW363" s="174">
        <v>0</v>
      </c>
      <c r="CX363" s="174">
        <v>0</v>
      </c>
      <c r="CY363" s="174">
        <v>0</v>
      </c>
      <c r="CZ363" s="174">
        <v>0</v>
      </c>
      <c r="DA363" s="174">
        <v>0</v>
      </c>
      <c r="DB363" s="174">
        <v>0</v>
      </c>
      <c r="DC363" s="174">
        <v>0</v>
      </c>
      <c r="DD363" s="174">
        <v>0</v>
      </c>
      <c r="DE363" s="174">
        <v>0</v>
      </c>
      <c r="DF363" s="174">
        <v>0</v>
      </c>
      <c r="DG363" s="174">
        <v>0</v>
      </c>
      <c r="DH363" s="174">
        <v>0</v>
      </c>
      <c r="DI363" s="174">
        <v>0</v>
      </c>
      <c r="DJ363" s="174">
        <v>0</v>
      </c>
      <c r="DK363" s="174">
        <v>0</v>
      </c>
      <c r="DL363" s="174">
        <v>0</v>
      </c>
      <c r="DM363" s="174">
        <v>0</v>
      </c>
      <c r="DN363" s="174">
        <v>0</v>
      </c>
      <c r="DO363" s="174">
        <v>0</v>
      </c>
      <c r="DP363" s="174">
        <v>0</v>
      </c>
      <c r="DQ363" s="174">
        <v>0</v>
      </c>
      <c r="DR363" s="174">
        <v>0</v>
      </c>
      <c r="DS363" s="174">
        <v>0</v>
      </c>
      <c r="DT363" s="174">
        <v>0</v>
      </c>
      <c r="DU363" s="174">
        <v>0</v>
      </c>
      <c r="DV363" s="174">
        <v>0</v>
      </c>
      <c r="DW363" s="174">
        <v>0</v>
      </c>
      <c r="DX363" s="174">
        <v>0</v>
      </c>
      <c r="DY363" s="174">
        <v>0</v>
      </c>
      <c r="DZ363" s="174">
        <v>0</v>
      </c>
      <c r="EA363" s="174">
        <v>0</v>
      </c>
      <c r="EB363" s="174">
        <v>0</v>
      </c>
      <c r="EC363" s="174">
        <v>0</v>
      </c>
      <c r="ED363" s="174">
        <v>0</v>
      </c>
      <c r="EE363" s="174">
        <v>0</v>
      </c>
      <c r="EF363" s="174">
        <v>0</v>
      </c>
      <c r="EG363" s="174">
        <v>0</v>
      </c>
      <c r="EH363" s="174">
        <v>0</v>
      </c>
      <c r="EI363" s="174">
        <v>0</v>
      </c>
      <c r="EJ363" s="174">
        <v>0</v>
      </c>
      <c r="EK363" s="174">
        <v>0</v>
      </c>
      <c r="EL363" s="174">
        <v>0</v>
      </c>
      <c r="EM363" s="174">
        <v>0</v>
      </c>
      <c r="EN363" s="174">
        <v>0</v>
      </c>
      <c r="EO363" s="174">
        <v>0</v>
      </c>
      <c r="EP363" s="174">
        <v>0</v>
      </c>
      <c r="EQ363" s="174">
        <v>0</v>
      </c>
      <c r="ER363" s="174">
        <v>0</v>
      </c>
      <c r="ES363" s="174">
        <v>0</v>
      </c>
      <c r="ET363" s="174">
        <v>0</v>
      </c>
      <c r="EU363" s="174">
        <v>0</v>
      </c>
      <c r="EV363" s="174">
        <v>0</v>
      </c>
      <c r="EW363" s="174">
        <v>0</v>
      </c>
      <c r="EX363" s="174">
        <v>0</v>
      </c>
      <c r="EY363" s="174">
        <v>0</v>
      </c>
      <c r="EZ363" s="174">
        <v>0</v>
      </c>
      <c r="FA363" s="174">
        <v>0</v>
      </c>
      <c r="FB363" s="174">
        <v>0</v>
      </c>
      <c r="FC363" s="174">
        <v>0</v>
      </c>
      <c r="FD363" s="174">
        <v>0</v>
      </c>
      <c r="FE363" s="174">
        <v>0</v>
      </c>
      <c r="FF363" s="174">
        <v>0</v>
      </c>
      <c r="FG363" s="174">
        <v>0</v>
      </c>
      <c r="FH363" s="174">
        <v>0</v>
      </c>
      <c r="FI363" s="174">
        <v>0</v>
      </c>
      <c r="FJ363" s="174">
        <v>0</v>
      </c>
      <c r="FK363" s="174">
        <v>0</v>
      </c>
      <c r="FL363" s="174">
        <v>0</v>
      </c>
      <c r="FM363" s="174">
        <v>0</v>
      </c>
      <c r="FN363" s="174">
        <v>0</v>
      </c>
      <c r="FO363" s="174">
        <v>0</v>
      </c>
      <c r="FP363" s="174">
        <v>0</v>
      </c>
      <c r="FQ363" s="174">
        <v>0</v>
      </c>
      <c r="FR363" s="174">
        <v>0</v>
      </c>
      <c r="FS363" s="174">
        <v>0</v>
      </c>
      <c r="FT363" s="174">
        <v>0</v>
      </c>
      <c r="FU363" s="174">
        <v>0</v>
      </c>
      <c r="FV363" s="174">
        <v>0</v>
      </c>
      <c r="FW363" s="174">
        <v>0</v>
      </c>
      <c r="FX363" s="174">
        <v>0</v>
      </c>
      <c r="FY363" s="174">
        <v>0</v>
      </c>
      <c r="FZ363" s="174">
        <v>0</v>
      </c>
      <c r="GA363" s="174">
        <v>0</v>
      </c>
    </row>
    <row r="364" spans="2:183">
      <c r="B364" s="171" t="s">
        <v>97</v>
      </c>
      <c r="C364" s="172" t="s">
        <v>39</v>
      </c>
      <c r="D364" s="81">
        <v>0</v>
      </c>
      <c r="E364" s="82">
        <v>0</v>
      </c>
      <c r="F364" s="82">
        <v>0</v>
      </c>
      <c r="G364" s="82">
        <v>0</v>
      </c>
      <c r="H364" s="82">
        <v>0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  <c r="S364" s="82">
        <v>0</v>
      </c>
      <c r="T364" s="82">
        <v>0</v>
      </c>
      <c r="U364" s="82">
        <v>0</v>
      </c>
      <c r="V364" s="82">
        <v>0</v>
      </c>
      <c r="W364" s="82">
        <v>0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0</v>
      </c>
      <c r="AE364" s="82">
        <v>0</v>
      </c>
      <c r="AF364" s="82">
        <v>0</v>
      </c>
      <c r="AG364" s="82">
        <v>0</v>
      </c>
      <c r="AH364" s="82">
        <v>0</v>
      </c>
      <c r="AI364" s="82">
        <v>0</v>
      </c>
      <c r="AJ364" s="82">
        <v>0</v>
      </c>
      <c r="AK364" s="82">
        <v>0</v>
      </c>
      <c r="AL364" s="82">
        <v>0</v>
      </c>
      <c r="AM364" s="82">
        <v>0</v>
      </c>
      <c r="AN364" s="82">
        <v>0</v>
      </c>
      <c r="AO364" s="82">
        <v>0</v>
      </c>
      <c r="AP364" s="82">
        <v>0</v>
      </c>
      <c r="AQ364" s="82">
        <v>0</v>
      </c>
      <c r="AR364" s="82">
        <v>0</v>
      </c>
      <c r="AS364" s="82">
        <v>0</v>
      </c>
      <c r="AT364" s="82">
        <v>0</v>
      </c>
      <c r="AU364" s="82">
        <v>0</v>
      </c>
      <c r="AV364" s="82">
        <v>0</v>
      </c>
      <c r="AW364" s="82">
        <v>0</v>
      </c>
      <c r="AX364" s="82">
        <v>0</v>
      </c>
      <c r="AY364" s="82">
        <v>0</v>
      </c>
      <c r="AZ364" s="82">
        <v>0</v>
      </c>
      <c r="BA364" s="82">
        <v>0</v>
      </c>
      <c r="BB364" s="82">
        <v>0</v>
      </c>
      <c r="BC364" s="82">
        <v>0</v>
      </c>
      <c r="BD364" s="82">
        <v>0</v>
      </c>
      <c r="BE364" s="82">
        <v>0</v>
      </c>
      <c r="BF364" s="82">
        <v>0</v>
      </c>
      <c r="BG364" s="82">
        <v>0</v>
      </c>
      <c r="BH364" s="82">
        <v>0</v>
      </c>
      <c r="BI364" s="82">
        <v>0</v>
      </c>
      <c r="BJ364" s="82">
        <v>0</v>
      </c>
      <c r="BK364" s="82">
        <v>0</v>
      </c>
      <c r="BL364" s="82">
        <v>0</v>
      </c>
      <c r="BM364" s="82">
        <v>0</v>
      </c>
      <c r="BN364" s="82">
        <v>0</v>
      </c>
      <c r="BO364" s="82">
        <v>0</v>
      </c>
      <c r="BP364" s="82">
        <v>0</v>
      </c>
      <c r="BQ364" s="82">
        <v>0</v>
      </c>
      <c r="BR364" s="82">
        <v>0</v>
      </c>
      <c r="BS364" s="82">
        <v>0</v>
      </c>
      <c r="BT364" s="82">
        <v>0</v>
      </c>
      <c r="BU364" s="82">
        <v>0</v>
      </c>
      <c r="BV364" s="82">
        <v>0</v>
      </c>
      <c r="BW364" s="82">
        <v>0</v>
      </c>
      <c r="BX364" s="82">
        <v>0</v>
      </c>
      <c r="BY364" s="82">
        <v>0</v>
      </c>
      <c r="BZ364" s="82">
        <v>0</v>
      </c>
      <c r="CA364" s="82">
        <v>0</v>
      </c>
      <c r="CB364" s="82">
        <v>0</v>
      </c>
      <c r="CC364" s="82">
        <v>0</v>
      </c>
      <c r="CD364" s="82">
        <v>0</v>
      </c>
      <c r="CE364" s="82">
        <v>0</v>
      </c>
      <c r="CF364" s="82">
        <v>0</v>
      </c>
      <c r="CG364" s="82">
        <v>0</v>
      </c>
      <c r="CH364" s="82">
        <v>0</v>
      </c>
      <c r="CI364" s="82">
        <v>0</v>
      </c>
      <c r="CJ364" s="82">
        <v>0</v>
      </c>
      <c r="CK364" s="82">
        <v>0</v>
      </c>
      <c r="CL364" s="82">
        <v>0</v>
      </c>
      <c r="CM364" s="82">
        <v>0</v>
      </c>
      <c r="CN364" s="82">
        <v>0</v>
      </c>
      <c r="CO364" s="82">
        <v>0</v>
      </c>
      <c r="CP364" s="82">
        <v>0</v>
      </c>
      <c r="CQ364" s="82">
        <v>0</v>
      </c>
      <c r="CR364" s="82">
        <v>0</v>
      </c>
      <c r="CS364" s="82">
        <v>0</v>
      </c>
      <c r="CT364" s="82">
        <v>0</v>
      </c>
      <c r="CU364" s="82">
        <v>0</v>
      </c>
      <c r="CV364" s="82">
        <v>0</v>
      </c>
      <c r="CW364" s="82">
        <v>0</v>
      </c>
      <c r="CX364" s="82">
        <v>0</v>
      </c>
      <c r="CY364" s="82">
        <v>0</v>
      </c>
      <c r="CZ364" s="82">
        <v>0</v>
      </c>
      <c r="DA364" s="82">
        <v>0</v>
      </c>
      <c r="DB364" s="82">
        <v>0</v>
      </c>
      <c r="DC364" s="82">
        <v>0</v>
      </c>
      <c r="DD364" s="82">
        <v>0</v>
      </c>
      <c r="DE364" s="82">
        <v>0</v>
      </c>
      <c r="DF364" s="82">
        <v>0</v>
      </c>
      <c r="DG364" s="82">
        <v>0</v>
      </c>
      <c r="DH364" s="82">
        <v>0</v>
      </c>
      <c r="DI364" s="82">
        <v>0</v>
      </c>
      <c r="DJ364" s="82">
        <v>0</v>
      </c>
      <c r="DK364" s="82">
        <v>0</v>
      </c>
      <c r="DL364" s="82">
        <v>0</v>
      </c>
      <c r="DM364" s="82">
        <v>0</v>
      </c>
      <c r="DN364" s="82">
        <v>0</v>
      </c>
      <c r="DO364" s="82">
        <v>0</v>
      </c>
      <c r="DP364" s="82">
        <v>0</v>
      </c>
      <c r="DQ364" s="82">
        <v>0</v>
      </c>
      <c r="DR364" s="82">
        <v>0</v>
      </c>
      <c r="DS364" s="82">
        <v>0</v>
      </c>
      <c r="DT364" s="82">
        <v>0</v>
      </c>
      <c r="DU364" s="82">
        <v>0</v>
      </c>
      <c r="DV364" s="82">
        <v>0</v>
      </c>
      <c r="DW364" s="82">
        <v>0</v>
      </c>
      <c r="DX364" s="82">
        <v>0</v>
      </c>
      <c r="DY364" s="82">
        <v>0</v>
      </c>
      <c r="DZ364" s="82">
        <v>0</v>
      </c>
      <c r="EA364" s="82">
        <v>0</v>
      </c>
      <c r="EB364" s="82">
        <v>0</v>
      </c>
      <c r="EC364" s="82">
        <v>0</v>
      </c>
      <c r="ED364" s="82">
        <v>0</v>
      </c>
      <c r="EE364" s="82">
        <v>0</v>
      </c>
      <c r="EF364" s="82">
        <v>0</v>
      </c>
      <c r="EG364" s="82">
        <v>0</v>
      </c>
      <c r="EH364" s="82">
        <v>0</v>
      </c>
      <c r="EI364" s="82">
        <v>0</v>
      </c>
      <c r="EJ364" s="82">
        <v>0</v>
      </c>
      <c r="EK364" s="82">
        <v>0</v>
      </c>
      <c r="EL364" s="82">
        <v>0</v>
      </c>
      <c r="EM364" s="82">
        <v>0</v>
      </c>
      <c r="EN364" s="82">
        <v>0</v>
      </c>
      <c r="EO364" s="82">
        <v>0</v>
      </c>
      <c r="EP364" s="82">
        <v>0</v>
      </c>
      <c r="EQ364" s="82">
        <v>0</v>
      </c>
      <c r="ER364" s="82">
        <v>0</v>
      </c>
      <c r="ES364" s="82">
        <v>0</v>
      </c>
      <c r="ET364" s="82">
        <v>0</v>
      </c>
      <c r="EU364" s="82">
        <v>0</v>
      </c>
      <c r="EV364" s="82">
        <v>0</v>
      </c>
      <c r="EW364" s="82">
        <v>0</v>
      </c>
      <c r="EX364" s="82">
        <v>0</v>
      </c>
      <c r="EY364" s="82">
        <v>0</v>
      </c>
      <c r="EZ364" s="82">
        <v>0</v>
      </c>
      <c r="FA364" s="82">
        <v>0</v>
      </c>
      <c r="FB364" s="82">
        <v>0</v>
      </c>
      <c r="FC364" s="82">
        <v>0</v>
      </c>
      <c r="FD364" s="82">
        <v>0</v>
      </c>
      <c r="FE364" s="82">
        <v>0</v>
      </c>
      <c r="FF364" s="82">
        <v>0</v>
      </c>
      <c r="FG364" s="82">
        <v>0</v>
      </c>
      <c r="FH364" s="82">
        <v>0</v>
      </c>
      <c r="FI364" s="82">
        <v>0</v>
      </c>
      <c r="FJ364" s="82">
        <v>0</v>
      </c>
      <c r="FK364" s="82">
        <v>0</v>
      </c>
      <c r="FL364" s="82">
        <v>0</v>
      </c>
      <c r="FM364" s="82">
        <v>0</v>
      </c>
      <c r="FN364" s="82">
        <v>0</v>
      </c>
      <c r="FO364" s="82">
        <v>0</v>
      </c>
      <c r="FP364" s="82">
        <v>0</v>
      </c>
      <c r="FQ364" s="82">
        <v>0</v>
      </c>
      <c r="FR364" s="82">
        <v>0</v>
      </c>
      <c r="FS364" s="82">
        <v>0</v>
      </c>
      <c r="FT364" s="82">
        <v>0</v>
      </c>
      <c r="FU364" s="82">
        <v>0</v>
      </c>
      <c r="FV364" s="82">
        <v>0</v>
      </c>
      <c r="FW364" s="82">
        <v>0</v>
      </c>
      <c r="FX364" s="82">
        <v>0</v>
      </c>
      <c r="FY364" s="82">
        <v>0</v>
      </c>
      <c r="FZ364" s="82">
        <v>0</v>
      </c>
      <c r="GA364" s="82">
        <v>0</v>
      </c>
    </row>
    <row r="365" spans="2:183">
      <c r="B365" s="96" t="s">
        <v>97</v>
      </c>
      <c r="C365" s="166" t="s">
        <v>40</v>
      </c>
      <c r="D365" s="175">
        <v>0</v>
      </c>
      <c r="E365" s="176">
        <v>0</v>
      </c>
      <c r="F365" s="176">
        <v>0</v>
      </c>
      <c r="G365" s="176">
        <v>0</v>
      </c>
      <c r="H365" s="176">
        <v>0</v>
      </c>
      <c r="I365" s="176">
        <v>0</v>
      </c>
      <c r="J365" s="176">
        <v>0</v>
      </c>
      <c r="K365" s="176">
        <v>0</v>
      </c>
      <c r="L365" s="176">
        <v>0</v>
      </c>
      <c r="M365" s="176">
        <v>0</v>
      </c>
      <c r="N365" s="176">
        <v>0</v>
      </c>
      <c r="O365" s="176">
        <v>0</v>
      </c>
      <c r="P365" s="176">
        <v>0</v>
      </c>
      <c r="Q365" s="176">
        <v>0</v>
      </c>
      <c r="R365" s="176">
        <v>0</v>
      </c>
      <c r="S365" s="176">
        <v>0</v>
      </c>
      <c r="T365" s="176">
        <v>0</v>
      </c>
      <c r="U365" s="176">
        <v>0</v>
      </c>
      <c r="V365" s="176">
        <v>0</v>
      </c>
      <c r="W365" s="176">
        <v>0</v>
      </c>
      <c r="X365" s="176">
        <v>0</v>
      </c>
      <c r="Y365" s="176">
        <v>0</v>
      </c>
      <c r="Z365" s="176">
        <v>0</v>
      </c>
      <c r="AA365" s="176">
        <v>0</v>
      </c>
      <c r="AB365" s="176">
        <v>0</v>
      </c>
      <c r="AC365" s="176">
        <v>0</v>
      </c>
      <c r="AD365" s="176">
        <v>0</v>
      </c>
      <c r="AE365" s="176">
        <v>0</v>
      </c>
      <c r="AF365" s="176">
        <v>0</v>
      </c>
      <c r="AG365" s="176">
        <v>0</v>
      </c>
      <c r="AH365" s="176">
        <v>0</v>
      </c>
      <c r="AI365" s="176">
        <v>0</v>
      </c>
      <c r="AJ365" s="176">
        <v>0</v>
      </c>
      <c r="AK365" s="176">
        <v>0</v>
      </c>
      <c r="AL365" s="176">
        <v>0</v>
      </c>
      <c r="AM365" s="176">
        <v>0</v>
      </c>
      <c r="AN365" s="176">
        <v>0</v>
      </c>
      <c r="AO365" s="176">
        <v>0</v>
      </c>
      <c r="AP365" s="176">
        <v>0</v>
      </c>
      <c r="AQ365" s="176">
        <v>0</v>
      </c>
      <c r="AR365" s="176">
        <v>0</v>
      </c>
      <c r="AS365" s="176">
        <v>0</v>
      </c>
      <c r="AT365" s="176">
        <v>0</v>
      </c>
      <c r="AU365" s="176">
        <v>0</v>
      </c>
      <c r="AV365" s="176">
        <v>0</v>
      </c>
      <c r="AW365" s="176">
        <v>0</v>
      </c>
      <c r="AX365" s="176">
        <v>0</v>
      </c>
      <c r="AY365" s="176">
        <v>0</v>
      </c>
      <c r="AZ365" s="176">
        <v>0</v>
      </c>
      <c r="BA365" s="176">
        <v>0</v>
      </c>
      <c r="BB365" s="176">
        <v>0</v>
      </c>
      <c r="BC365" s="176">
        <v>0</v>
      </c>
      <c r="BD365" s="176">
        <v>0</v>
      </c>
      <c r="BE365" s="176">
        <v>0</v>
      </c>
      <c r="BF365" s="176">
        <v>0</v>
      </c>
      <c r="BG365" s="176">
        <v>0</v>
      </c>
      <c r="BH365" s="176">
        <v>0</v>
      </c>
      <c r="BI365" s="176">
        <v>0</v>
      </c>
      <c r="BJ365" s="176">
        <v>0</v>
      </c>
      <c r="BK365" s="176">
        <v>0</v>
      </c>
      <c r="BL365" s="176">
        <v>0</v>
      </c>
      <c r="BM365" s="176">
        <v>0</v>
      </c>
      <c r="BN365" s="176">
        <v>0</v>
      </c>
      <c r="BO365" s="176">
        <v>0</v>
      </c>
      <c r="BP365" s="176">
        <v>0</v>
      </c>
      <c r="BQ365" s="176">
        <v>0</v>
      </c>
      <c r="BR365" s="176">
        <v>0</v>
      </c>
      <c r="BS365" s="176">
        <v>0</v>
      </c>
      <c r="BT365" s="176">
        <v>0</v>
      </c>
      <c r="BU365" s="176">
        <v>0</v>
      </c>
      <c r="BV365" s="176">
        <v>0</v>
      </c>
      <c r="BW365" s="176">
        <v>0</v>
      </c>
      <c r="BX365" s="176">
        <v>0</v>
      </c>
      <c r="BY365" s="176">
        <v>0</v>
      </c>
      <c r="BZ365" s="176">
        <v>0</v>
      </c>
      <c r="CA365" s="176">
        <v>0</v>
      </c>
      <c r="CB365" s="176">
        <v>0</v>
      </c>
      <c r="CC365" s="176">
        <v>0</v>
      </c>
      <c r="CD365" s="176">
        <v>0</v>
      </c>
      <c r="CE365" s="176">
        <v>0</v>
      </c>
      <c r="CF365" s="176">
        <v>0</v>
      </c>
      <c r="CG365" s="176">
        <v>0</v>
      </c>
      <c r="CH365" s="176">
        <v>0</v>
      </c>
      <c r="CI365" s="176">
        <v>0</v>
      </c>
      <c r="CJ365" s="176">
        <v>0</v>
      </c>
      <c r="CK365" s="176">
        <v>0</v>
      </c>
      <c r="CL365" s="176">
        <v>0</v>
      </c>
      <c r="CM365" s="176">
        <v>0</v>
      </c>
      <c r="CN365" s="176">
        <v>0</v>
      </c>
      <c r="CO365" s="176">
        <v>0</v>
      </c>
      <c r="CP365" s="176">
        <v>0</v>
      </c>
      <c r="CQ365" s="176">
        <v>0</v>
      </c>
      <c r="CR365" s="176">
        <v>0</v>
      </c>
      <c r="CS365" s="176">
        <v>0</v>
      </c>
      <c r="CT365" s="176">
        <v>0</v>
      </c>
      <c r="CU365" s="176">
        <v>0</v>
      </c>
      <c r="CV365" s="176">
        <v>0</v>
      </c>
      <c r="CW365" s="176">
        <v>0</v>
      </c>
      <c r="CX365" s="176">
        <v>0</v>
      </c>
      <c r="CY365" s="176">
        <v>0</v>
      </c>
      <c r="CZ365" s="176">
        <v>0</v>
      </c>
      <c r="DA365" s="176">
        <v>0</v>
      </c>
      <c r="DB365" s="176">
        <v>0</v>
      </c>
      <c r="DC365" s="176">
        <v>0</v>
      </c>
      <c r="DD365" s="176">
        <v>0</v>
      </c>
      <c r="DE365" s="176">
        <v>0</v>
      </c>
      <c r="DF365" s="176">
        <v>0</v>
      </c>
      <c r="DG365" s="176">
        <v>0</v>
      </c>
      <c r="DH365" s="176">
        <v>0</v>
      </c>
      <c r="DI365" s="176">
        <v>0</v>
      </c>
      <c r="DJ365" s="176">
        <v>0</v>
      </c>
      <c r="DK365" s="176">
        <v>0</v>
      </c>
      <c r="DL365" s="176">
        <v>0</v>
      </c>
      <c r="DM365" s="176">
        <v>0</v>
      </c>
      <c r="DN365" s="176">
        <v>0</v>
      </c>
      <c r="DO365" s="176">
        <v>0</v>
      </c>
      <c r="DP365" s="176">
        <v>0</v>
      </c>
      <c r="DQ365" s="176">
        <v>0</v>
      </c>
      <c r="DR365" s="176">
        <v>0</v>
      </c>
      <c r="DS365" s="176">
        <v>0</v>
      </c>
      <c r="DT365" s="176">
        <v>0</v>
      </c>
      <c r="DU365" s="176">
        <v>0</v>
      </c>
      <c r="DV365" s="176">
        <v>0</v>
      </c>
      <c r="DW365" s="176">
        <v>0</v>
      </c>
      <c r="DX365" s="176">
        <v>0</v>
      </c>
      <c r="DY365" s="176">
        <v>0</v>
      </c>
      <c r="DZ365" s="176">
        <v>0</v>
      </c>
      <c r="EA365" s="176">
        <v>0</v>
      </c>
      <c r="EB365" s="176">
        <v>0</v>
      </c>
      <c r="EC365" s="176">
        <v>0</v>
      </c>
      <c r="ED365" s="176">
        <v>0</v>
      </c>
      <c r="EE365" s="176">
        <v>0</v>
      </c>
      <c r="EF365" s="176">
        <v>0</v>
      </c>
      <c r="EG365" s="176">
        <v>0</v>
      </c>
      <c r="EH365" s="176">
        <v>0</v>
      </c>
      <c r="EI365" s="176">
        <v>0</v>
      </c>
      <c r="EJ365" s="176">
        <v>0</v>
      </c>
      <c r="EK365" s="176">
        <v>0</v>
      </c>
      <c r="EL365" s="176">
        <v>0</v>
      </c>
      <c r="EM365" s="176">
        <v>0</v>
      </c>
      <c r="EN365" s="176">
        <v>0</v>
      </c>
      <c r="EO365" s="176">
        <v>0</v>
      </c>
      <c r="EP365" s="176">
        <v>0</v>
      </c>
      <c r="EQ365" s="176">
        <v>0</v>
      </c>
      <c r="ER365" s="176">
        <v>0</v>
      </c>
      <c r="ES365" s="176">
        <v>0</v>
      </c>
      <c r="ET365" s="176">
        <v>0</v>
      </c>
      <c r="EU365" s="176">
        <v>0</v>
      </c>
      <c r="EV365" s="176">
        <v>0</v>
      </c>
      <c r="EW365" s="176">
        <v>0</v>
      </c>
      <c r="EX365" s="176">
        <v>0</v>
      </c>
      <c r="EY365" s="176">
        <v>0</v>
      </c>
      <c r="EZ365" s="176">
        <v>0</v>
      </c>
      <c r="FA365" s="176">
        <v>0</v>
      </c>
      <c r="FB365" s="176">
        <v>0</v>
      </c>
      <c r="FC365" s="176">
        <v>0</v>
      </c>
      <c r="FD365" s="176">
        <v>0</v>
      </c>
      <c r="FE365" s="176">
        <v>0</v>
      </c>
      <c r="FF365" s="176">
        <v>0</v>
      </c>
      <c r="FG365" s="176">
        <v>0</v>
      </c>
      <c r="FH365" s="176">
        <v>0</v>
      </c>
      <c r="FI365" s="176">
        <v>0</v>
      </c>
      <c r="FJ365" s="176">
        <v>0</v>
      </c>
      <c r="FK365" s="176">
        <v>0</v>
      </c>
      <c r="FL365" s="176">
        <v>0</v>
      </c>
      <c r="FM365" s="176">
        <v>0</v>
      </c>
      <c r="FN365" s="176">
        <v>0</v>
      </c>
      <c r="FO365" s="176">
        <v>0</v>
      </c>
      <c r="FP365" s="176">
        <v>0</v>
      </c>
      <c r="FQ365" s="176">
        <v>0</v>
      </c>
      <c r="FR365" s="176">
        <v>0</v>
      </c>
      <c r="FS365" s="176">
        <v>0</v>
      </c>
      <c r="FT365" s="176">
        <v>0</v>
      </c>
      <c r="FU365" s="176">
        <v>0</v>
      </c>
      <c r="FV365" s="176">
        <v>0</v>
      </c>
      <c r="FW365" s="176">
        <v>0</v>
      </c>
      <c r="FX365" s="176">
        <v>0</v>
      </c>
      <c r="FY365" s="176">
        <v>0</v>
      </c>
      <c r="FZ365" s="176">
        <v>0</v>
      </c>
      <c r="GA365" s="176">
        <v>0</v>
      </c>
    </row>
    <row r="366" spans="2:183">
      <c r="B366" s="96" t="s">
        <v>97</v>
      </c>
      <c r="C366" s="166" t="s">
        <v>41</v>
      </c>
      <c r="D366" s="175">
        <v>744</v>
      </c>
      <c r="E366" s="176">
        <v>672</v>
      </c>
      <c r="F366" s="176">
        <v>744</v>
      </c>
      <c r="G366" s="176">
        <v>720</v>
      </c>
      <c r="H366" s="176">
        <v>744</v>
      </c>
      <c r="I366" s="176">
        <v>720</v>
      </c>
      <c r="J366" s="176">
        <v>744</v>
      </c>
      <c r="K366" s="176">
        <v>744</v>
      </c>
      <c r="L366" s="176">
        <v>720</v>
      </c>
      <c r="M366" s="176">
        <v>744</v>
      </c>
      <c r="N366" s="176">
        <v>720</v>
      </c>
      <c r="O366" s="176">
        <v>744</v>
      </c>
      <c r="P366" s="176">
        <v>744</v>
      </c>
      <c r="Q366" s="176">
        <v>672</v>
      </c>
      <c r="R366" s="176">
        <v>744</v>
      </c>
      <c r="S366" s="176">
        <v>720</v>
      </c>
      <c r="T366" s="176">
        <v>744</v>
      </c>
      <c r="U366" s="176">
        <v>720</v>
      </c>
      <c r="V366" s="176">
        <v>744</v>
      </c>
      <c r="W366" s="176">
        <v>744</v>
      </c>
      <c r="X366" s="176">
        <v>720</v>
      </c>
      <c r="Y366" s="176">
        <v>744</v>
      </c>
      <c r="Z366" s="176">
        <v>720</v>
      </c>
      <c r="AA366" s="176">
        <v>744</v>
      </c>
      <c r="AB366" s="176">
        <v>744</v>
      </c>
      <c r="AC366" s="176">
        <v>672</v>
      </c>
      <c r="AD366" s="176">
        <v>744</v>
      </c>
      <c r="AE366" s="176">
        <v>720</v>
      </c>
      <c r="AF366" s="176">
        <v>744</v>
      </c>
      <c r="AG366" s="176">
        <v>720</v>
      </c>
      <c r="AH366" s="176">
        <v>744</v>
      </c>
      <c r="AI366" s="176">
        <v>744</v>
      </c>
      <c r="AJ366" s="176">
        <v>720</v>
      </c>
      <c r="AK366" s="176">
        <v>744</v>
      </c>
      <c r="AL366" s="176">
        <v>720</v>
      </c>
      <c r="AM366" s="176">
        <v>744</v>
      </c>
      <c r="AN366" s="176">
        <v>744</v>
      </c>
      <c r="AO366" s="176">
        <v>696</v>
      </c>
      <c r="AP366" s="176">
        <v>744</v>
      </c>
      <c r="AQ366" s="176">
        <v>720</v>
      </c>
      <c r="AR366" s="176">
        <v>744</v>
      </c>
      <c r="AS366" s="176">
        <v>720</v>
      </c>
      <c r="AT366" s="176">
        <v>744</v>
      </c>
      <c r="AU366" s="176">
        <v>744</v>
      </c>
      <c r="AV366" s="176">
        <v>720</v>
      </c>
      <c r="AW366" s="176">
        <v>744</v>
      </c>
      <c r="AX366" s="176">
        <v>720</v>
      </c>
      <c r="AY366" s="176">
        <v>744</v>
      </c>
      <c r="AZ366" s="176">
        <v>744</v>
      </c>
      <c r="BA366" s="176">
        <v>672</v>
      </c>
      <c r="BB366" s="176">
        <v>744</v>
      </c>
      <c r="BC366" s="176">
        <v>720</v>
      </c>
      <c r="BD366" s="176">
        <v>744</v>
      </c>
      <c r="BE366" s="176">
        <v>720</v>
      </c>
      <c r="BF366" s="176">
        <v>744</v>
      </c>
      <c r="BG366" s="176">
        <v>744</v>
      </c>
      <c r="BH366" s="176">
        <v>720</v>
      </c>
      <c r="BI366" s="176">
        <v>744</v>
      </c>
      <c r="BJ366" s="176">
        <v>720</v>
      </c>
      <c r="BK366" s="176">
        <v>744</v>
      </c>
      <c r="BL366" s="176">
        <v>744</v>
      </c>
      <c r="BM366" s="176">
        <v>672</v>
      </c>
      <c r="BN366" s="176">
        <v>744</v>
      </c>
      <c r="BO366" s="176">
        <v>720</v>
      </c>
      <c r="BP366" s="176">
        <v>744</v>
      </c>
      <c r="BQ366" s="176">
        <v>720</v>
      </c>
      <c r="BR366" s="176">
        <v>744</v>
      </c>
      <c r="BS366" s="176">
        <v>744</v>
      </c>
      <c r="BT366" s="176">
        <v>720</v>
      </c>
      <c r="BU366" s="176">
        <v>744</v>
      </c>
      <c r="BV366" s="176">
        <v>720</v>
      </c>
      <c r="BW366" s="176">
        <v>744</v>
      </c>
      <c r="BX366" s="176">
        <v>744</v>
      </c>
      <c r="BY366" s="176">
        <v>672</v>
      </c>
      <c r="BZ366" s="176">
        <v>744</v>
      </c>
      <c r="CA366" s="176">
        <v>720</v>
      </c>
      <c r="CB366" s="176">
        <v>744</v>
      </c>
      <c r="CC366" s="176">
        <v>720</v>
      </c>
      <c r="CD366" s="176">
        <v>744</v>
      </c>
      <c r="CE366" s="176">
        <v>744</v>
      </c>
      <c r="CF366" s="176">
        <v>720</v>
      </c>
      <c r="CG366" s="176">
        <v>744</v>
      </c>
      <c r="CH366" s="176">
        <v>720</v>
      </c>
      <c r="CI366" s="176">
        <v>744</v>
      </c>
      <c r="CJ366" s="176">
        <v>744</v>
      </c>
      <c r="CK366" s="176">
        <v>696</v>
      </c>
      <c r="CL366" s="176">
        <v>744</v>
      </c>
      <c r="CM366" s="176">
        <v>720</v>
      </c>
      <c r="CN366" s="176">
        <v>744</v>
      </c>
      <c r="CO366" s="176">
        <v>720</v>
      </c>
      <c r="CP366" s="176">
        <v>744</v>
      </c>
      <c r="CQ366" s="176">
        <v>744</v>
      </c>
      <c r="CR366" s="176">
        <v>720</v>
      </c>
      <c r="CS366" s="176">
        <v>744</v>
      </c>
      <c r="CT366" s="176">
        <v>720</v>
      </c>
      <c r="CU366" s="176">
        <v>744</v>
      </c>
      <c r="CV366" s="176">
        <v>744</v>
      </c>
      <c r="CW366" s="176">
        <v>672</v>
      </c>
      <c r="CX366" s="176">
        <v>744</v>
      </c>
      <c r="CY366" s="176">
        <v>720</v>
      </c>
      <c r="CZ366" s="176">
        <v>744</v>
      </c>
      <c r="DA366" s="176">
        <v>720</v>
      </c>
      <c r="DB366" s="176">
        <v>744</v>
      </c>
      <c r="DC366" s="176">
        <v>744</v>
      </c>
      <c r="DD366" s="176">
        <v>720</v>
      </c>
      <c r="DE366" s="176">
        <v>744</v>
      </c>
      <c r="DF366" s="176">
        <v>720</v>
      </c>
      <c r="DG366" s="176">
        <v>744</v>
      </c>
      <c r="DH366" s="176">
        <v>744</v>
      </c>
      <c r="DI366" s="176">
        <v>672</v>
      </c>
      <c r="DJ366" s="176">
        <v>744</v>
      </c>
      <c r="DK366" s="176">
        <v>720</v>
      </c>
      <c r="DL366" s="176">
        <v>744</v>
      </c>
      <c r="DM366" s="176">
        <v>720</v>
      </c>
      <c r="DN366" s="176">
        <v>744</v>
      </c>
      <c r="DO366" s="176">
        <v>744</v>
      </c>
      <c r="DP366" s="176">
        <v>720</v>
      </c>
      <c r="DQ366" s="176">
        <v>744</v>
      </c>
      <c r="DR366" s="176">
        <v>720</v>
      </c>
      <c r="DS366" s="176">
        <v>744</v>
      </c>
      <c r="DT366" s="176">
        <v>744</v>
      </c>
      <c r="DU366" s="176">
        <v>672</v>
      </c>
      <c r="DV366" s="176">
        <v>744</v>
      </c>
      <c r="DW366" s="176">
        <v>720</v>
      </c>
      <c r="DX366" s="176">
        <v>744</v>
      </c>
      <c r="DY366" s="176">
        <v>720</v>
      </c>
      <c r="DZ366" s="176">
        <v>744</v>
      </c>
      <c r="EA366" s="176">
        <v>744</v>
      </c>
      <c r="EB366" s="176">
        <v>720</v>
      </c>
      <c r="EC366" s="176">
        <v>744</v>
      </c>
      <c r="ED366" s="176">
        <v>720</v>
      </c>
      <c r="EE366" s="176">
        <v>744</v>
      </c>
      <c r="EF366" s="176">
        <v>744</v>
      </c>
      <c r="EG366" s="176">
        <v>696</v>
      </c>
      <c r="EH366" s="176">
        <v>744</v>
      </c>
      <c r="EI366" s="176">
        <v>720</v>
      </c>
      <c r="EJ366" s="176">
        <v>744</v>
      </c>
      <c r="EK366" s="176">
        <v>720</v>
      </c>
      <c r="EL366" s="176">
        <v>744</v>
      </c>
      <c r="EM366" s="176">
        <v>744</v>
      </c>
      <c r="EN366" s="176">
        <v>720</v>
      </c>
      <c r="EO366" s="176">
        <v>744</v>
      </c>
      <c r="EP366" s="176">
        <v>720</v>
      </c>
      <c r="EQ366" s="176">
        <v>744</v>
      </c>
      <c r="ER366" s="176">
        <v>744</v>
      </c>
      <c r="ES366" s="176">
        <v>672</v>
      </c>
      <c r="ET366" s="176">
        <v>744</v>
      </c>
      <c r="EU366" s="176">
        <v>720</v>
      </c>
      <c r="EV366" s="176">
        <v>744</v>
      </c>
      <c r="EW366" s="176">
        <v>720</v>
      </c>
      <c r="EX366" s="176">
        <v>744</v>
      </c>
      <c r="EY366" s="176">
        <v>744</v>
      </c>
      <c r="EZ366" s="176">
        <v>720</v>
      </c>
      <c r="FA366" s="176">
        <v>744</v>
      </c>
      <c r="FB366" s="176">
        <v>720</v>
      </c>
      <c r="FC366" s="176">
        <v>744</v>
      </c>
      <c r="FD366" s="176">
        <v>744</v>
      </c>
      <c r="FE366" s="176">
        <v>672</v>
      </c>
      <c r="FF366" s="176">
        <v>744</v>
      </c>
      <c r="FG366" s="176">
        <v>720</v>
      </c>
      <c r="FH366" s="176">
        <v>744</v>
      </c>
      <c r="FI366" s="176">
        <v>720</v>
      </c>
      <c r="FJ366" s="176">
        <v>744</v>
      </c>
      <c r="FK366" s="176">
        <v>744</v>
      </c>
      <c r="FL366" s="176">
        <v>720</v>
      </c>
      <c r="FM366" s="176">
        <v>744</v>
      </c>
      <c r="FN366" s="176">
        <v>720</v>
      </c>
      <c r="FO366" s="176">
        <v>744</v>
      </c>
      <c r="FP366" s="176">
        <v>744</v>
      </c>
      <c r="FQ366" s="176">
        <v>672</v>
      </c>
      <c r="FR366" s="176">
        <v>744</v>
      </c>
      <c r="FS366" s="176">
        <v>720</v>
      </c>
      <c r="FT366" s="176">
        <v>744</v>
      </c>
      <c r="FU366" s="176">
        <v>720</v>
      </c>
      <c r="FV366" s="176">
        <v>744</v>
      </c>
      <c r="FW366" s="176">
        <v>744</v>
      </c>
      <c r="FX366" s="176">
        <v>720</v>
      </c>
      <c r="FY366" s="176">
        <v>744</v>
      </c>
      <c r="FZ366" s="176">
        <v>720</v>
      </c>
      <c r="GA366" s="176">
        <v>744</v>
      </c>
    </row>
    <row r="367" spans="2:183">
      <c r="B367" s="96" t="s">
        <v>97</v>
      </c>
      <c r="C367" s="166" t="s">
        <v>231</v>
      </c>
      <c r="D367" s="88">
        <v>0</v>
      </c>
      <c r="E367" s="89">
        <v>0</v>
      </c>
      <c r="F367" s="89">
        <v>0</v>
      </c>
      <c r="G367" s="89">
        <v>0</v>
      </c>
      <c r="H367" s="89">
        <v>0</v>
      </c>
      <c r="I367" s="89">
        <v>0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  <c r="Q367" s="89">
        <v>0</v>
      </c>
      <c r="R367" s="89">
        <v>0</v>
      </c>
      <c r="S367" s="89">
        <v>0</v>
      </c>
      <c r="T367" s="89">
        <v>0</v>
      </c>
      <c r="U367" s="89">
        <v>0</v>
      </c>
      <c r="V367" s="89">
        <v>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0</v>
      </c>
      <c r="AC367" s="89">
        <v>0</v>
      </c>
      <c r="AD367" s="89">
        <v>0</v>
      </c>
      <c r="AE367" s="89">
        <v>0</v>
      </c>
      <c r="AF367" s="89">
        <v>0</v>
      </c>
      <c r="AG367" s="89">
        <v>0</v>
      </c>
      <c r="AH367" s="89">
        <v>0</v>
      </c>
      <c r="AI367" s="89">
        <v>0</v>
      </c>
      <c r="AJ367" s="89">
        <v>0</v>
      </c>
      <c r="AK367" s="89">
        <v>0</v>
      </c>
      <c r="AL367" s="89">
        <v>0</v>
      </c>
      <c r="AM367" s="89">
        <v>0</v>
      </c>
      <c r="AN367" s="89">
        <v>0</v>
      </c>
      <c r="AO367" s="89">
        <v>0</v>
      </c>
      <c r="AP367" s="89">
        <v>0</v>
      </c>
      <c r="AQ367" s="89">
        <v>0</v>
      </c>
      <c r="AR367" s="89">
        <v>0</v>
      </c>
      <c r="AS367" s="89">
        <v>0</v>
      </c>
      <c r="AT367" s="89">
        <v>0</v>
      </c>
      <c r="AU367" s="89">
        <v>0</v>
      </c>
      <c r="AV367" s="89">
        <v>0</v>
      </c>
      <c r="AW367" s="89">
        <v>0</v>
      </c>
      <c r="AX367" s="89">
        <v>0</v>
      </c>
      <c r="AY367" s="89">
        <v>0</v>
      </c>
      <c r="AZ367" s="89">
        <v>0</v>
      </c>
      <c r="BA367" s="89">
        <v>0</v>
      </c>
      <c r="BB367" s="89">
        <v>0</v>
      </c>
      <c r="BC367" s="89">
        <v>0</v>
      </c>
      <c r="BD367" s="89">
        <v>0</v>
      </c>
      <c r="BE367" s="89">
        <v>0</v>
      </c>
      <c r="BF367" s="89">
        <v>0</v>
      </c>
      <c r="BG367" s="89">
        <v>0</v>
      </c>
      <c r="BH367" s="89">
        <v>0</v>
      </c>
      <c r="BI367" s="89">
        <v>0</v>
      </c>
      <c r="BJ367" s="89">
        <v>0</v>
      </c>
      <c r="BK367" s="89">
        <v>0</v>
      </c>
      <c r="BL367" s="89">
        <v>0</v>
      </c>
      <c r="BM367" s="89">
        <v>0</v>
      </c>
      <c r="BN367" s="89">
        <v>0</v>
      </c>
      <c r="BO367" s="89">
        <v>0</v>
      </c>
      <c r="BP367" s="89">
        <v>0</v>
      </c>
      <c r="BQ367" s="89">
        <v>0</v>
      </c>
      <c r="BR367" s="89">
        <v>0</v>
      </c>
      <c r="BS367" s="89">
        <v>0</v>
      </c>
      <c r="BT367" s="89">
        <v>0</v>
      </c>
      <c r="BU367" s="89">
        <v>0</v>
      </c>
      <c r="BV367" s="89">
        <v>0</v>
      </c>
      <c r="BW367" s="89">
        <v>0</v>
      </c>
      <c r="BX367" s="89">
        <v>0</v>
      </c>
      <c r="BY367" s="89">
        <v>0</v>
      </c>
      <c r="BZ367" s="89">
        <v>0</v>
      </c>
      <c r="CA367" s="89">
        <v>0</v>
      </c>
      <c r="CB367" s="89">
        <v>0</v>
      </c>
      <c r="CC367" s="89">
        <v>0</v>
      </c>
      <c r="CD367" s="89">
        <v>0</v>
      </c>
      <c r="CE367" s="89">
        <v>0</v>
      </c>
      <c r="CF367" s="89">
        <v>0</v>
      </c>
      <c r="CG367" s="89">
        <v>0</v>
      </c>
      <c r="CH367" s="89">
        <v>0</v>
      </c>
      <c r="CI367" s="89">
        <v>0</v>
      </c>
      <c r="CJ367" s="89">
        <v>0</v>
      </c>
      <c r="CK367" s="89">
        <v>0</v>
      </c>
      <c r="CL367" s="89">
        <v>0</v>
      </c>
      <c r="CM367" s="89">
        <v>0</v>
      </c>
      <c r="CN367" s="89">
        <v>0</v>
      </c>
      <c r="CO367" s="89">
        <v>0</v>
      </c>
      <c r="CP367" s="89">
        <v>0</v>
      </c>
      <c r="CQ367" s="89">
        <v>0</v>
      </c>
      <c r="CR367" s="89">
        <v>0</v>
      </c>
      <c r="CS367" s="89">
        <v>0</v>
      </c>
      <c r="CT367" s="89">
        <v>0</v>
      </c>
      <c r="CU367" s="89">
        <v>0</v>
      </c>
      <c r="CV367" s="89">
        <v>0</v>
      </c>
      <c r="CW367" s="89">
        <v>0</v>
      </c>
      <c r="CX367" s="89">
        <v>0</v>
      </c>
      <c r="CY367" s="89">
        <v>0</v>
      </c>
      <c r="CZ367" s="89">
        <v>0</v>
      </c>
      <c r="DA367" s="89">
        <v>0</v>
      </c>
      <c r="DB367" s="89">
        <v>0</v>
      </c>
      <c r="DC367" s="89">
        <v>0</v>
      </c>
      <c r="DD367" s="89">
        <v>0</v>
      </c>
      <c r="DE367" s="89">
        <v>0</v>
      </c>
      <c r="DF367" s="89">
        <v>0</v>
      </c>
      <c r="DG367" s="89">
        <v>0</v>
      </c>
      <c r="DH367" s="89">
        <v>0</v>
      </c>
      <c r="DI367" s="89">
        <v>0</v>
      </c>
      <c r="DJ367" s="89">
        <v>0</v>
      </c>
      <c r="DK367" s="89">
        <v>0</v>
      </c>
      <c r="DL367" s="89">
        <v>0</v>
      </c>
      <c r="DM367" s="89">
        <v>0</v>
      </c>
      <c r="DN367" s="89">
        <v>0</v>
      </c>
      <c r="DO367" s="89">
        <v>0</v>
      </c>
      <c r="DP367" s="89">
        <v>0</v>
      </c>
      <c r="DQ367" s="89">
        <v>0</v>
      </c>
      <c r="DR367" s="89">
        <v>0</v>
      </c>
      <c r="DS367" s="89">
        <v>0</v>
      </c>
      <c r="DT367" s="89">
        <v>0</v>
      </c>
      <c r="DU367" s="89">
        <v>0</v>
      </c>
      <c r="DV367" s="89">
        <v>0</v>
      </c>
      <c r="DW367" s="89">
        <v>0</v>
      </c>
      <c r="DX367" s="89">
        <v>0</v>
      </c>
      <c r="DY367" s="89">
        <v>0</v>
      </c>
      <c r="DZ367" s="89">
        <v>0</v>
      </c>
      <c r="EA367" s="89">
        <v>0</v>
      </c>
      <c r="EB367" s="89">
        <v>0</v>
      </c>
      <c r="EC367" s="89">
        <v>0</v>
      </c>
      <c r="ED367" s="89">
        <v>0</v>
      </c>
      <c r="EE367" s="89">
        <v>0</v>
      </c>
      <c r="EF367" s="89">
        <v>0</v>
      </c>
      <c r="EG367" s="89">
        <v>0</v>
      </c>
      <c r="EH367" s="89">
        <v>0</v>
      </c>
      <c r="EI367" s="89">
        <v>0</v>
      </c>
      <c r="EJ367" s="89">
        <v>0</v>
      </c>
      <c r="EK367" s="89">
        <v>0</v>
      </c>
      <c r="EL367" s="89">
        <v>0</v>
      </c>
      <c r="EM367" s="89">
        <v>0</v>
      </c>
      <c r="EN367" s="89">
        <v>0</v>
      </c>
      <c r="EO367" s="89">
        <v>0</v>
      </c>
      <c r="EP367" s="89">
        <v>0</v>
      </c>
      <c r="EQ367" s="89">
        <v>0</v>
      </c>
      <c r="ER367" s="89">
        <v>0</v>
      </c>
      <c r="ES367" s="89">
        <v>0</v>
      </c>
      <c r="ET367" s="89">
        <v>0</v>
      </c>
      <c r="EU367" s="89">
        <v>0</v>
      </c>
      <c r="EV367" s="89">
        <v>0</v>
      </c>
      <c r="EW367" s="89">
        <v>0</v>
      </c>
      <c r="EX367" s="89">
        <v>0</v>
      </c>
      <c r="EY367" s="89">
        <v>0</v>
      </c>
      <c r="EZ367" s="89">
        <v>0</v>
      </c>
      <c r="FA367" s="89">
        <v>0</v>
      </c>
      <c r="FB367" s="89">
        <v>0</v>
      </c>
      <c r="FC367" s="89">
        <v>0</v>
      </c>
      <c r="FD367" s="89">
        <v>0</v>
      </c>
      <c r="FE367" s="89">
        <v>0</v>
      </c>
      <c r="FF367" s="89">
        <v>0</v>
      </c>
      <c r="FG367" s="89">
        <v>0</v>
      </c>
      <c r="FH367" s="89">
        <v>0</v>
      </c>
      <c r="FI367" s="89">
        <v>0</v>
      </c>
      <c r="FJ367" s="89">
        <v>0</v>
      </c>
      <c r="FK367" s="89">
        <v>0</v>
      </c>
      <c r="FL367" s="89">
        <v>0</v>
      </c>
      <c r="FM367" s="89">
        <v>0</v>
      </c>
      <c r="FN367" s="89">
        <v>0</v>
      </c>
      <c r="FO367" s="89">
        <v>0</v>
      </c>
      <c r="FP367" s="89">
        <v>0</v>
      </c>
      <c r="FQ367" s="89">
        <v>0</v>
      </c>
      <c r="FR367" s="89">
        <v>0</v>
      </c>
      <c r="FS367" s="89">
        <v>0</v>
      </c>
      <c r="FT367" s="89">
        <v>0</v>
      </c>
      <c r="FU367" s="89">
        <v>0</v>
      </c>
      <c r="FV367" s="89">
        <v>0</v>
      </c>
      <c r="FW367" s="89">
        <v>0</v>
      </c>
      <c r="FX367" s="89">
        <v>0</v>
      </c>
      <c r="FY367" s="89">
        <v>0</v>
      </c>
      <c r="FZ367" s="89">
        <v>0</v>
      </c>
      <c r="GA367" s="89">
        <v>0</v>
      </c>
    </row>
    <row r="368" spans="2:183">
      <c r="B368" s="171" t="s">
        <v>97</v>
      </c>
      <c r="C368" s="177" t="s">
        <v>96</v>
      </c>
      <c r="D368" s="83">
        <v>0.9665258310419601</v>
      </c>
      <c r="E368" s="84">
        <v>0.98364574520586578</v>
      </c>
      <c r="F368" s="84">
        <v>1.0015884916548379</v>
      </c>
      <c r="G368" s="84">
        <v>0.88630125031733931</v>
      </c>
      <c r="H368" s="84">
        <v>0.96466603548161656</v>
      </c>
      <c r="I368" s="84">
        <v>0.80363466229287572</v>
      </c>
      <c r="J368" s="84">
        <v>0.75170307728447272</v>
      </c>
      <c r="K368" s="84">
        <v>0.80860876249039193</v>
      </c>
      <c r="L368" s="84">
        <v>0.80414983164983167</v>
      </c>
      <c r="M368" s="84">
        <v>0.93017430038599391</v>
      </c>
      <c r="N368" s="84">
        <v>0.79992863984674323</v>
      </c>
      <c r="O368" s="84">
        <v>0.92595682955392322</v>
      </c>
      <c r="P368" s="84">
        <v>0.9665258310419601</v>
      </c>
      <c r="Q368" s="84">
        <v>0.98364574520586578</v>
      </c>
      <c r="R368" s="84">
        <v>1.0015884916548379</v>
      </c>
      <c r="S368" s="84">
        <v>0.88630125031733931</v>
      </c>
      <c r="T368" s="84">
        <v>0.96466603548161656</v>
      </c>
      <c r="U368" s="84">
        <v>0.80363466229287572</v>
      </c>
      <c r="V368" s="84">
        <v>0.75170307728447272</v>
      </c>
      <c r="W368" s="84">
        <v>0.80860876249039193</v>
      </c>
      <c r="X368" s="84">
        <v>0.80414983164983167</v>
      </c>
      <c r="Y368" s="84">
        <v>0.93017430038599391</v>
      </c>
      <c r="Z368" s="84">
        <v>0.79992863984674323</v>
      </c>
      <c r="AA368" s="84">
        <v>0.92595682955392322</v>
      </c>
      <c r="AB368" s="84">
        <v>0.18072776972332971</v>
      </c>
      <c r="AC368" s="84">
        <v>0.16558946963616908</v>
      </c>
      <c r="AD368" s="84">
        <v>7.953613930167934E-2</v>
      </c>
      <c r="AE368" s="84">
        <v>8.9576076779026209E-2</v>
      </c>
      <c r="AF368" s="84">
        <v>0.14200132898393139</v>
      </c>
      <c r="AG368" s="84">
        <v>0.19654338327091136</v>
      </c>
      <c r="AH368" s="84">
        <v>0.31799814244291408</v>
      </c>
      <c r="AI368" s="84">
        <v>0.31021814969191736</v>
      </c>
      <c r="AJ368" s="84">
        <v>0.16118180399500626</v>
      </c>
      <c r="AK368" s="84">
        <v>7.8956219040715231E-2</v>
      </c>
      <c r="AL368" s="84">
        <v>0.14269920411985021</v>
      </c>
      <c r="AM368" s="84">
        <v>0.18600746043252386</v>
      </c>
      <c r="AN368" s="84">
        <v>0.18122508155128669</v>
      </c>
      <c r="AO368" s="84">
        <v>0.15868138964225753</v>
      </c>
      <c r="AP368" s="84">
        <v>7.6296589948048818E-2</v>
      </c>
      <c r="AQ368" s="84">
        <v>9.3260923845193508E-2</v>
      </c>
      <c r="AR368" s="84">
        <v>0.13670049534855624</v>
      </c>
      <c r="AS368" s="84">
        <v>0.20817197253433209</v>
      </c>
      <c r="AT368" s="84">
        <v>0.3079467198260239</v>
      </c>
      <c r="AU368" s="84">
        <v>0.30875400205388426</v>
      </c>
      <c r="AV368" s="84">
        <v>0.16089232209737828</v>
      </c>
      <c r="AW368" s="84">
        <v>8.1922722604808512E-2</v>
      </c>
      <c r="AX368" s="84">
        <v>0.14533348938826465</v>
      </c>
      <c r="AY368" s="84">
        <v>0.18663162981756676</v>
      </c>
      <c r="AZ368" s="84">
        <v>0.17930258547783015</v>
      </c>
      <c r="BA368" s="84">
        <v>0.17410973448368111</v>
      </c>
      <c r="BB368" s="84">
        <v>7.2716186420200557E-2</v>
      </c>
      <c r="BC368" s="84">
        <v>8.5661126716604238E-2</v>
      </c>
      <c r="BD368" s="84">
        <v>0.13882233901171923</v>
      </c>
      <c r="BE368" s="84">
        <v>0.20750319912609239</v>
      </c>
      <c r="BF368" s="84">
        <v>0.30911569711248033</v>
      </c>
      <c r="BG368" s="84">
        <v>0.31555311405098468</v>
      </c>
      <c r="BH368" s="84">
        <v>0.15503799937578025</v>
      </c>
      <c r="BI368" s="84">
        <v>8.096373988159962E-2</v>
      </c>
      <c r="BJ368" s="84">
        <v>0.14528355181023722</v>
      </c>
      <c r="BK368" s="84">
        <v>0.18790277274374773</v>
      </c>
      <c r="BL368" s="84">
        <v>0.18051090370907333</v>
      </c>
      <c r="BM368" s="84">
        <v>0.17225739031567686</v>
      </c>
      <c r="BN368" s="84">
        <v>7.8094191736136284E-2</v>
      </c>
      <c r="BO368" s="84">
        <v>8.1416432584269657E-2</v>
      </c>
      <c r="BP368" s="84">
        <v>0.13371156518062099</v>
      </c>
      <c r="BQ368" s="84">
        <v>0.20633356741573033</v>
      </c>
      <c r="BR368" s="84">
        <v>0.31624146731907693</v>
      </c>
      <c r="BS368" s="84">
        <v>0.31892692098586445</v>
      </c>
      <c r="BT368" s="84">
        <v>0.15469194756554308</v>
      </c>
      <c r="BU368" s="84">
        <v>7.7989307720188472E-2</v>
      </c>
      <c r="BV368" s="84">
        <v>0.14653643882646691</v>
      </c>
      <c r="BW368" s="84">
        <v>0.18493725081551288</v>
      </c>
      <c r="BX368" s="84">
        <v>0.18404486830977407</v>
      </c>
      <c r="BY368" s="84">
        <v>0.16780731674692348</v>
      </c>
      <c r="BZ368" s="84">
        <v>7.6523272320889207E-2</v>
      </c>
      <c r="CA368" s="84">
        <v>8.5637718476903865E-2</v>
      </c>
      <c r="CB368" s="84">
        <v>0.13067589404373564</v>
      </c>
      <c r="CC368" s="84">
        <v>0.20052278401997503</v>
      </c>
      <c r="CD368" s="84">
        <v>0.32438972453787607</v>
      </c>
      <c r="CE368" s="84">
        <v>0.31985033828681886</v>
      </c>
      <c r="CF368" s="84">
        <v>0.15294943820224718</v>
      </c>
      <c r="CG368" s="84">
        <v>8.0161592364383222E-2</v>
      </c>
      <c r="CH368" s="84">
        <v>0.14479736267166043</v>
      </c>
      <c r="CI368" s="84">
        <v>0.18369283858886071</v>
      </c>
      <c r="CJ368" s="84">
        <v>0.18233168720550924</v>
      </c>
      <c r="CK368" s="84">
        <v>0.15816495544362652</v>
      </c>
      <c r="CL368" s="84">
        <v>7.8818790020538834E-2</v>
      </c>
      <c r="CM368" s="84">
        <v>9.1235799001248438E-2</v>
      </c>
      <c r="CN368" s="84">
        <v>0.14111241995892232</v>
      </c>
      <c r="CO368" s="84">
        <v>0.19665262172284645</v>
      </c>
      <c r="CP368" s="84">
        <v>0.31872545910353989</v>
      </c>
      <c r="CQ368" s="84">
        <v>0.30939266944545124</v>
      </c>
      <c r="CR368" s="84">
        <v>0.16036368601747814</v>
      </c>
      <c r="CS368" s="84">
        <v>7.9929246707744359E-2</v>
      </c>
      <c r="CT368" s="84">
        <v>0.14250413545568041</v>
      </c>
      <c r="CU368" s="84">
        <v>0.18600746043252386</v>
      </c>
      <c r="CV368" s="84">
        <v>0.18122508155128669</v>
      </c>
      <c r="CW368" s="84">
        <v>0.16201845906902088</v>
      </c>
      <c r="CX368" s="84">
        <v>7.9921242599975836E-2</v>
      </c>
      <c r="CY368" s="84">
        <v>9.3373985642946314E-2</v>
      </c>
      <c r="CZ368" s="84">
        <v>0.13667308505497161</v>
      </c>
      <c r="DA368" s="84">
        <v>0.20330383895131085</v>
      </c>
      <c r="DB368" s="84">
        <v>0.31296673009544518</v>
      </c>
      <c r="DC368" s="84">
        <v>0.30632694514920866</v>
      </c>
      <c r="DD368" s="84">
        <v>0.16414833021223471</v>
      </c>
      <c r="DE368" s="84">
        <v>8.1869865289356053E-2</v>
      </c>
      <c r="DF368" s="84">
        <v>0.14299570848938828</v>
      </c>
      <c r="DG368" s="84">
        <v>0.18631199407998067</v>
      </c>
      <c r="DH368" s="84">
        <v>0.18092915609520357</v>
      </c>
      <c r="DI368" s="84">
        <v>0.16540471174424826</v>
      </c>
      <c r="DJ368" s="84">
        <v>7.5230910958076588E-2</v>
      </c>
      <c r="DK368" s="84">
        <v>9.3838327091136084E-2</v>
      </c>
      <c r="DL368" s="84">
        <v>0.13699498610607708</v>
      </c>
      <c r="DM368" s="84">
        <v>0.20824219725343321</v>
      </c>
      <c r="DN368" s="84">
        <v>0.30743324876162859</v>
      </c>
      <c r="DO368" s="84">
        <v>0.30816426543433612</v>
      </c>
      <c r="DP368" s="84">
        <v>0.16139247815230962</v>
      </c>
      <c r="DQ368" s="84">
        <v>8.2028437235713431E-2</v>
      </c>
      <c r="DR368" s="84">
        <v>0.14470926966292133</v>
      </c>
      <c r="DS368" s="84">
        <v>0.1872357134227377</v>
      </c>
      <c r="DT368" s="84">
        <v>0.17947784523378035</v>
      </c>
      <c r="DU368" s="84">
        <v>0.17412469903691813</v>
      </c>
      <c r="DV368" s="84">
        <v>7.2436797752808993E-2</v>
      </c>
      <c r="DW368" s="84">
        <v>8.5754759675405745E-2</v>
      </c>
      <c r="DX368" s="84">
        <v>0.13895825782288268</v>
      </c>
      <c r="DY368" s="84">
        <v>0.20754221285892635</v>
      </c>
      <c r="DZ368" s="84">
        <v>0.30882634106560347</v>
      </c>
      <c r="EA368" s="84">
        <v>0.31535920321372479</v>
      </c>
      <c r="EB368" s="84">
        <v>0.15543593945068662</v>
      </c>
      <c r="EC368" s="84">
        <v>8.0752310619789783E-2</v>
      </c>
      <c r="ED368" s="84">
        <v>0.14497924469413234</v>
      </c>
      <c r="EE368" s="84">
        <v>0.18833318231243204</v>
      </c>
      <c r="EF368" s="84">
        <v>0.18274956203938625</v>
      </c>
      <c r="EG368" s="84">
        <v>0.16338935167247837</v>
      </c>
      <c r="EH368" s="84">
        <v>7.6538374411018475E-2</v>
      </c>
      <c r="EI368" s="84">
        <v>8.6594647315855172E-2</v>
      </c>
      <c r="EJ368" s="84">
        <v>0.12966375196327173</v>
      </c>
      <c r="EK368" s="84">
        <v>0.20061173533083645</v>
      </c>
      <c r="EL368" s="84">
        <v>0.32410036849099916</v>
      </c>
      <c r="EM368" s="84">
        <v>0.32036622568563489</v>
      </c>
      <c r="EN368" s="84">
        <v>0.15336407615480649</v>
      </c>
      <c r="EO368" s="84">
        <v>7.9030445813700612E-2</v>
      </c>
      <c r="EP368" s="84">
        <v>0.14508348938826468</v>
      </c>
      <c r="EQ368" s="84">
        <v>0.18391936994079983</v>
      </c>
      <c r="ER368" s="84">
        <v>0.18122727135435546</v>
      </c>
      <c r="ES368" s="84">
        <v>0.16799834470304978</v>
      </c>
      <c r="ET368" s="84">
        <v>7.793531774797631E-2</v>
      </c>
      <c r="EU368" s="84">
        <v>8.5252574906367035E-2</v>
      </c>
      <c r="EV368" s="84">
        <v>0.14639445149208652</v>
      </c>
      <c r="EW368" s="84">
        <v>0.19020755305867665</v>
      </c>
      <c r="EX368" s="84">
        <v>0.32798115259151867</v>
      </c>
      <c r="EY368" s="84">
        <v>0.3130497915911562</v>
      </c>
      <c r="EZ368" s="84">
        <v>0.1510661672908864</v>
      </c>
      <c r="FA368" s="84">
        <v>7.7987419958922319E-2</v>
      </c>
      <c r="FB368" s="84">
        <v>0.15052535892634208</v>
      </c>
      <c r="FC368" s="84">
        <v>0.18122508155128669</v>
      </c>
      <c r="FD368" s="84">
        <v>0.18071040231968105</v>
      </c>
      <c r="FE368" s="84">
        <v>0.16560869783306581</v>
      </c>
      <c r="FF368" s="84">
        <v>7.9090627642865771E-2</v>
      </c>
      <c r="FG368" s="84">
        <v>9.1308286516853937E-2</v>
      </c>
      <c r="FH368" s="84">
        <v>0.14077050863839555</v>
      </c>
      <c r="FI368" s="84">
        <v>0.19683988764044943</v>
      </c>
      <c r="FJ368" s="84">
        <v>0.31835545789537267</v>
      </c>
      <c r="FK368" s="84">
        <v>0.30895470883170228</v>
      </c>
      <c r="FL368" s="84">
        <v>0.16227418851435707</v>
      </c>
      <c r="FM368" s="84">
        <v>7.8344659900930286E-2</v>
      </c>
      <c r="FN368" s="84">
        <v>0.14287866729088641</v>
      </c>
      <c r="FO368" s="84">
        <v>0.18600746043252386</v>
      </c>
      <c r="FP368" s="84">
        <v>0.18122508155128669</v>
      </c>
      <c r="FQ368" s="84">
        <v>0.16201845906902088</v>
      </c>
      <c r="FR368" s="84">
        <v>8.0072263501268573E-2</v>
      </c>
      <c r="FS368" s="84">
        <v>9.3689060549313363E-2</v>
      </c>
      <c r="FT368" s="84">
        <v>0.13621722846441947</v>
      </c>
      <c r="FU368" s="84">
        <v>0.2036685393258427</v>
      </c>
      <c r="FV368" s="84">
        <v>0.31233440558173253</v>
      </c>
      <c r="FW368" s="84">
        <v>0.3052042557689984</v>
      </c>
      <c r="FX368" s="84">
        <v>0.1667157459425718</v>
      </c>
      <c r="FY368" s="84">
        <v>8.0787422979340343E-2</v>
      </c>
      <c r="FZ368" s="84">
        <v>0.14277723158551811</v>
      </c>
      <c r="GA368" s="84">
        <v>0.18652342334179048</v>
      </c>
    </row>
    <row r="369" spans="2:183">
      <c r="B369" s="96" t="s">
        <v>97</v>
      </c>
      <c r="C369" s="166" t="s">
        <v>42</v>
      </c>
      <c r="D369" s="178">
        <v>0</v>
      </c>
      <c r="E369" s="179">
        <v>0</v>
      </c>
      <c r="F369" s="179">
        <v>0</v>
      </c>
      <c r="G369" s="179">
        <v>0</v>
      </c>
      <c r="H369" s="179">
        <v>0</v>
      </c>
      <c r="I369" s="179">
        <v>0</v>
      </c>
      <c r="J369" s="179">
        <v>0</v>
      </c>
      <c r="K369" s="179">
        <v>0</v>
      </c>
      <c r="L369" s="179">
        <v>0</v>
      </c>
      <c r="M369" s="179">
        <v>0</v>
      </c>
      <c r="N369" s="179">
        <v>0</v>
      </c>
      <c r="O369" s="179">
        <v>0</v>
      </c>
      <c r="P369" s="179">
        <v>0</v>
      </c>
      <c r="Q369" s="179">
        <v>0</v>
      </c>
      <c r="R369" s="179">
        <v>0</v>
      </c>
      <c r="S369" s="179">
        <v>0</v>
      </c>
      <c r="T369" s="179">
        <v>0</v>
      </c>
      <c r="U369" s="179">
        <v>0</v>
      </c>
      <c r="V369" s="179">
        <v>0</v>
      </c>
      <c r="W369" s="179">
        <v>0</v>
      </c>
      <c r="X369" s="179">
        <v>0</v>
      </c>
      <c r="Y369" s="179">
        <v>0</v>
      </c>
      <c r="Z369" s="179">
        <v>0</v>
      </c>
      <c r="AA369" s="179">
        <v>0</v>
      </c>
      <c r="AB369" s="179">
        <v>0</v>
      </c>
      <c r="AC369" s="179">
        <v>0</v>
      </c>
      <c r="AD369" s="179">
        <v>0</v>
      </c>
      <c r="AE369" s="179">
        <v>0</v>
      </c>
      <c r="AF369" s="179">
        <v>0</v>
      </c>
      <c r="AG369" s="179">
        <v>0</v>
      </c>
      <c r="AH369" s="179">
        <v>0</v>
      </c>
      <c r="AI369" s="179">
        <v>0</v>
      </c>
      <c r="AJ369" s="179">
        <v>0</v>
      </c>
      <c r="AK369" s="179">
        <v>0</v>
      </c>
      <c r="AL369" s="179">
        <v>0</v>
      </c>
      <c r="AM369" s="179">
        <v>0</v>
      </c>
      <c r="AN369" s="179">
        <v>0</v>
      </c>
      <c r="AO369" s="179">
        <v>0</v>
      </c>
      <c r="AP369" s="179">
        <v>0</v>
      </c>
      <c r="AQ369" s="179">
        <v>0</v>
      </c>
      <c r="AR369" s="179">
        <v>0</v>
      </c>
      <c r="AS369" s="179">
        <v>0</v>
      </c>
      <c r="AT369" s="179">
        <v>0</v>
      </c>
      <c r="AU369" s="179">
        <v>0</v>
      </c>
      <c r="AV369" s="179">
        <v>0</v>
      </c>
      <c r="AW369" s="179">
        <v>0</v>
      </c>
      <c r="AX369" s="179">
        <v>0</v>
      </c>
      <c r="AY369" s="179">
        <v>0</v>
      </c>
      <c r="AZ369" s="179">
        <v>0</v>
      </c>
      <c r="BA369" s="179">
        <v>0</v>
      </c>
      <c r="BB369" s="179">
        <v>0</v>
      </c>
      <c r="BC369" s="179">
        <v>0</v>
      </c>
      <c r="BD369" s="179">
        <v>0</v>
      </c>
      <c r="BE369" s="179">
        <v>0</v>
      </c>
      <c r="BF369" s="179">
        <v>0</v>
      </c>
      <c r="BG369" s="179">
        <v>0</v>
      </c>
      <c r="BH369" s="179">
        <v>0</v>
      </c>
      <c r="BI369" s="179">
        <v>0</v>
      </c>
      <c r="BJ369" s="179">
        <v>0</v>
      </c>
      <c r="BK369" s="179">
        <v>0</v>
      </c>
      <c r="BL369" s="179">
        <v>0</v>
      </c>
      <c r="BM369" s="179">
        <v>0</v>
      </c>
      <c r="BN369" s="179">
        <v>0</v>
      </c>
      <c r="BO369" s="179">
        <v>0</v>
      </c>
      <c r="BP369" s="179">
        <v>0</v>
      </c>
      <c r="BQ369" s="179">
        <v>0</v>
      </c>
      <c r="BR369" s="179">
        <v>0</v>
      </c>
      <c r="BS369" s="179">
        <v>0</v>
      </c>
      <c r="BT369" s="179">
        <v>0</v>
      </c>
      <c r="BU369" s="179">
        <v>0</v>
      </c>
      <c r="BV369" s="179">
        <v>0</v>
      </c>
      <c r="BW369" s="179">
        <v>0</v>
      </c>
      <c r="BX369" s="179">
        <v>0</v>
      </c>
      <c r="BY369" s="179">
        <v>0</v>
      </c>
      <c r="BZ369" s="179">
        <v>0</v>
      </c>
      <c r="CA369" s="179">
        <v>0</v>
      </c>
      <c r="CB369" s="179">
        <v>0</v>
      </c>
      <c r="CC369" s="179">
        <v>0</v>
      </c>
      <c r="CD369" s="179">
        <v>0</v>
      </c>
      <c r="CE369" s="179">
        <v>0</v>
      </c>
      <c r="CF369" s="179">
        <v>0</v>
      </c>
      <c r="CG369" s="179">
        <v>0</v>
      </c>
      <c r="CH369" s="179">
        <v>0</v>
      </c>
      <c r="CI369" s="179">
        <v>0</v>
      </c>
      <c r="CJ369" s="179">
        <v>0</v>
      </c>
      <c r="CK369" s="179">
        <v>0</v>
      </c>
      <c r="CL369" s="179">
        <v>0</v>
      </c>
      <c r="CM369" s="179">
        <v>0</v>
      </c>
      <c r="CN369" s="179">
        <v>0</v>
      </c>
      <c r="CO369" s="179">
        <v>0</v>
      </c>
      <c r="CP369" s="179">
        <v>0</v>
      </c>
      <c r="CQ369" s="179">
        <v>0</v>
      </c>
      <c r="CR369" s="179">
        <v>0</v>
      </c>
      <c r="CS369" s="179">
        <v>0</v>
      </c>
      <c r="CT369" s="179">
        <v>0</v>
      </c>
      <c r="CU369" s="179">
        <v>0</v>
      </c>
      <c r="CV369" s="179">
        <v>0</v>
      </c>
      <c r="CW369" s="179">
        <v>0</v>
      </c>
      <c r="CX369" s="179">
        <v>0</v>
      </c>
      <c r="CY369" s="179">
        <v>0</v>
      </c>
      <c r="CZ369" s="179">
        <v>0</v>
      </c>
      <c r="DA369" s="179">
        <v>0</v>
      </c>
      <c r="DB369" s="179">
        <v>0</v>
      </c>
      <c r="DC369" s="179">
        <v>0</v>
      </c>
      <c r="DD369" s="179">
        <v>0</v>
      </c>
      <c r="DE369" s="179">
        <v>0</v>
      </c>
      <c r="DF369" s="179">
        <v>0</v>
      </c>
      <c r="DG369" s="179">
        <v>0</v>
      </c>
      <c r="DH369" s="179">
        <v>0</v>
      </c>
      <c r="DI369" s="179">
        <v>0</v>
      </c>
      <c r="DJ369" s="179">
        <v>0</v>
      </c>
      <c r="DK369" s="179">
        <v>0</v>
      </c>
      <c r="DL369" s="179">
        <v>0</v>
      </c>
      <c r="DM369" s="179">
        <v>0</v>
      </c>
      <c r="DN369" s="179">
        <v>0</v>
      </c>
      <c r="DO369" s="179">
        <v>0</v>
      </c>
      <c r="DP369" s="179">
        <v>0</v>
      </c>
      <c r="DQ369" s="179">
        <v>0</v>
      </c>
      <c r="DR369" s="179">
        <v>0</v>
      </c>
      <c r="DS369" s="179">
        <v>0</v>
      </c>
      <c r="DT369" s="179">
        <v>0</v>
      </c>
      <c r="DU369" s="179">
        <v>0</v>
      </c>
      <c r="DV369" s="179">
        <v>0</v>
      </c>
      <c r="DW369" s="179">
        <v>0</v>
      </c>
      <c r="DX369" s="179">
        <v>0</v>
      </c>
      <c r="DY369" s="179">
        <v>0</v>
      </c>
      <c r="DZ369" s="179">
        <v>0</v>
      </c>
      <c r="EA369" s="179">
        <v>0</v>
      </c>
      <c r="EB369" s="179">
        <v>0</v>
      </c>
      <c r="EC369" s="179">
        <v>0</v>
      </c>
      <c r="ED369" s="179">
        <v>0</v>
      </c>
      <c r="EE369" s="179">
        <v>0</v>
      </c>
      <c r="EF369" s="179">
        <v>0</v>
      </c>
      <c r="EG369" s="179">
        <v>0</v>
      </c>
      <c r="EH369" s="179">
        <v>0</v>
      </c>
      <c r="EI369" s="179">
        <v>0</v>
      </c>
      <c r="EJ369" s="179">
        <v>0</v>
      </c>
      <c r="EK369" s="179">
        <v>0</v>
      </c>
      <c r="EL369" s="179">
        <v>0</v>
      </c>
      <c r="EM369" s="179">
        <v>0</v>
      </c>
      <c r="EN369" s="179">
        <v>0</v>
      </c>
      <c r="EO369" s="179">
        <v>0</v>
      </c>
      <c r="EP369" s="179">
        <v>0</v>
      </c>
      <c r="EQ369" s="179">
        <v>0</v>
      </c>
      <c r="ER369" s="179">
        <v>0</v>
      </c>
      <c r="ES369" s="179">
        <v>0</v>
      </c>
      <c r="ET369" s="179">
        <v>0</v>
      </c>
      <c r="EU369" s="179">
        <v>0</v>
      </c>
      <c r="EV369" s="179">
        <v>0</v>
      </c>
      <c r="EW369" s="179">
        <v>0</v>
      </c>
      <c r="EX369" s="179">
        <v>0</v>
      </c>
      <c r="EY369" s="179">
        <v>0</v>
      </c>
      <c r="EZ369" s="179">
        <v>0</v>
      </c>
      <c r="FA369" s="179">
        <v>0</v>
      </c>
      <c r="FB369" s="179">
        <v>0</v>
      </c>
      <c r="FC369" s="179">
        <v>0</v>
      </c>
      <c r="FD369" s="179">
        <v>0</v>
      </c>
      <c r="FE369" s="179">
        <v>0</v>
      </c>
      <c r="FF369" s="179">
        <v>0</v>
      </c>
      <c r="FG369" s="179">
        <v>0</v>
      </c>
      <c r="FH369" s="179">
        <v>0</v>
      </c>
      <c r="FI369" s="179">
        <v>0</v>
      </c>
      <c r="FJ369" s="179">
        <v>0</v>
      </c>
      <c r="FK369" s="179">
        <v>0</v>
      </c>
      <c r="FL369" s="179">
        <v>0</v>
      </c>
      <c r="FM369" s="179">
        <v>0</v>
      </c>
      <c r="FN369" s="179">
        <v>0</v>
      </c>
      <c r="FO369" s="179">
        <v>0</v>
      </c>
      <c r="FP369" s="179">
        <v>0</v>
      </c>
      <c r="FQ369" s="179">
        <v>0</v>
      </c>
      <c r="FR369" s="179">
        <v>0</v>
      </c>
      <c r="FS369" s="179">
        <v>0</v>
      </c>
      <c r="FT369" s="179">
        <v>0</v>
      </c>
      <c r="FU369" s="179">
        <v>0</v>
      </c>
      <c r="FV369" s="179">
        <v>0</v>
      </c>
      <c r="FW369" s="179">
        <v>0</v>
      </c>
      <c r="FX369" s="179">
        <v>0</v>
      </c>
      <c r="FY369" s="179">
        <v>0</v>
      </c>
      <c r="FZ369" s="179">
        <v>0</v>
      </c>
      <c r="GA369" s="179">
        <v>0</v>
      </c>
    </row>
    <row r="370" spans="2:183">
      <c r="B370" s="96" t="s">
        <v>97</v>
      </c>
      <c r="C370" s="166" t="s">
        <v>318</v>
      </c>
      <c r="D370" s="178">
        <v>0</v>
      </c>
      <c r="E370" s="179">
        <v>0</v>
      </c>
      <c r="F370" s="179">
        <v>0</v>
      </c>
      <c r="G370" s="179">
        <v>0</v>
      </c>
      <c r="H370" s="179">
        <v>0</v>
      </c>
      <c r="I370" s="179">
        <v>0</v>
      </c>
      <c r="J370" s="179">
        <v>0</v>
      </c>
      <c r="K370" s="179">
        <v>0</v>
      </c>
      <c r="L370" s="179">
        <v>0</v>
      </c>
      <c r="M370" s="179">
        <v>0</v>
      </c>
      <c r="N370" s="179">
        <v>0</v>
      </c>
      <c r="O370" s="179">
        <v>0</v>
      </c>
      <c r="P370" s="179">
        <v>0</v>
      </c>
      <c r="Q370" s="179">
        <v>0</v>
      </c>
      <c r="R370" s="179">
        <v>0</v>
      </c>
      <c r="S370" s="179">
        <v>0</v>
      </c>
      <c r="T370" s="179">
        <v>0</v>
      </c>
      <c r="U370" s="179">
        <v>0</v>
      </c>
      <c r="V370" s="179">
        <v>0</v>
      </c>
      <c r="W370" s="179">
        <v>0</v>
      </c>
      <c r="X370" s="179">
        <v>0</v>
      </c>
      <c r="Y370" s="179">
        <v>0</v>
      </c>
      <c r="Z370" s="179">
        <v>0</v>
      </c>
      <c r="AA370" s="179">
        <v>0</v>
      </c>
      <c r="AB370" s="179">
        <v>0</v>
      </c>
      <c r="AC370" s="179">
        <v>0</v>
      </c>
      <c r="AD370" s="179">
        <v>0</v>
      </c>
      <c r="AE370" s="179">
        <v>0</v>
      </c>
      <c r="AF370" s="179">
        <v>0</v>
      </c>
      <c r="AG370" s="179">
        <v>0</v>
      </c>
      <c r="AH370" s="179">
        <v>0</v>
      </c>
      <c r="AI370" s="179">
        <v>0</v>
      </c>
      <c r="AJ370" s="179">
        <v>0</v>
      </c>
      <c r="AK370" s="179">
        <v>0</v>
      </c>
      <c r="AL370" s="179">
        <v>0</v>
      </c>
      <c r="AM370" s="179">
        <v>0</v>
      </c>
      <c r="AN370" s="179">
        <v>0</v>
      </c>
      <c r="AO370" s="179">
        <v>0</v>
      </c>
      <c r="AP370" s="179">
        <v>0</v>
      </c>
      <c r="AQ370" s="179">
        <v>0</v>
      </c>
      <c r="AR370" s="179">
        <v>0</v>
      </c>
      <c r="AS370" s="179">
        <v>0</v>
      </c>
      <c r="AT370" s="179">
        <v>0</v>
      </c>
      <c r="AU370" s="179">
        <v>0</v>
      </c>
      <c r="AV370" s="179">
        <v>0</v>
      </c>
      <c r="AW370" s="179">
        <v>0</v>
      </c>
      <c r="AX370" s="179">
        <v>0</v>
      </c>
      <c r="AY370" s="179">
        <v>0</v>
      </c>
      <c r="AZ370" s="179">
        <v>0</v>
      </c>
      <c r="BA370" s="179">
        <v>0</v>
      </c>
      <c r="BB370" s="179">
        <v>0</v>
      </c>
      <c r="BC370" s="179">
        <v>0</v>
      </c>
      <c r="BD370" s="179">
        <v>0</v>
      </c>
      <c r="BE370" s="179">
        <v>0</v>
      </c>
      <c r="BF370" s="179">
        <v>0</v>
      </c>
      <c r="BG370" s="179">
        <v>0</v>
      </c>
      <c r="BH370" s="179">
        <v>0</v>
      </c>
      <c r="BI370" s="179">
        <v>0</v>
      </c>
      <c r="BJ370" s="179">
        <v>0</v>
      </c>
      <c r="BK370" s="179">
        <v>0</v>
      </c>
      <c r="BL370" s="179">
        <v>0</v>
      </c>
      <c r="BM370" s="179">
        <v>0</v>
      </c>
      <c r="BN370" s="179">
        <v>0</v>
      </c>
      <c r="BO370" s="179">
        <v>0</v>
      </c>
      <c r="BP370" s="179">
        <v>0</v>
      </c>
      <c r="BQ370" s="179">
        <v>0</v>
      </c>
      <c r="BR370" s="179">
        <v>0</v>
      </c>
      <c r="BS370" s="179">
        <v>0</v>
      </c>
      <c r="BT370" s="179">
        <v>0</v>
      </c>
      <c r="BU370" s="179">
        <v>0</v>
      </c>
      <c r="BV370" s="179">
        <v>0</v>
      </c>
      <c r="BW370" s="179">
        <v>0</v>
      </c>
      <c r="BX370" s="179">
        <v>0</v>
      </c>
      <c r="BY370" s="179">
        <v>0</v>
      </c>
      <c r="BZ370" s="179">
        <v>0</v>
      </c>
      <c r="CA370" s="179">
        <v>0</v>
      </c>
      <c r="CB370" s="179">
        <v>0</v>
      </c>
      <c r="CC370" s="179">
        <v>0</v>
      </c>
      <c r="CD370" s="179">
        <v>0</v>
      </c>
      <c r="CE370" s="179">
        <v>0</v>
      </c>
      <c r="CF370" s="179">
        <v>0</v>
      </c>
      <c r="CG370" s="179">
        <v>0</v>
      </c>
      <c r="CH370" s="179">
        <v>0</v>
      </c>
      <c r="CI370" s="179">
        <v>0</v>
      </c>
      <c r="CJ370" s="179">
        <v>0</v>
      </c>
      <c r="CK370" s="179">
        <v>0</v>
      </c>
      <c r="CL370" s="179">
        <v>0</v>
      </c>
      <c r="CM370" s="179">
        <v>0</v>
      </c>
      <c r="CN370" s="179">
        <v>0</v>
      </c>
      <c r="CO370" s="179">
        <v>0</v>
      </c>
      <c r="CP370" s="179">
        <v>0</v>
      </c>
      <c r="CQ370" s="179">
        <v>0</v>
      </c>
      <c r="CR370" s="179">
        <v>0</v>
      </c>
      <c r="CS370" s="179">
        <v>0</v>
      </c>
      <c r="CT370" s="179">
        <v>0</v>
      </c>
      <c r="CU370" s="179">
        <v>0</v>
      </c>
      <c r="CV370" s="179">
        <v>0</v>
      </c>
      <c r="CW370" s="179">
        <v>0</v>
      </c>
      <c r="CX370" s="179">
        <v>0</v>
      </c>
      <c r="CY370" s="179">
        <v>0</v>
      </c>
      <c r="CZ370" s="179">
        <v>0</v>
      </c>
      <c r="DA370" s="179">
        <v>0</v>
      </c>
      <c r="DB370" s="179">
        <v>0</v>
      </c>
      <c r="DC370" s="179">
        <v>0</v>
      </c>
      <c r="DD370" s="179">
        <v>0</v>
      </c>
      <c r="DE370" s="179">
        <v>0</v>
      </c>
      <c r="DF370" s="179">
        <v>0</v>
      </c>
      <c r="DG370" s="179">
        <v>0</v>
      </c>
      <c r="DH370" s="179">
        <v>0</v>
      </c>
      <c r="DI370" s="179">
        <v>0</v>
      </c>
      <c r="DJ370" s="179">
        <v>0</v>
      </c>
      <c r="DK370" s="179">
        <v>0</v>
      </c>
      <c r="DL370" s="179">
        <v>0</v>
      </c>
      <c r="DM370" s="179">
        <v>0</v>
      </c>
      <c r="DN370" s="179">
        <v>0</v>
      </c>
      <c r="DO370" s="179">
        <v>0</v>
      </c>
      <c r="DP370" s="179">
        <v>0</v>
      </c>
      <c r="DQ370" s="179">
        <v>0</v>
      </c>
      <c r="DR370" s="179">
        <v>0</v>
      </c>
      <c r="DS370" s="179">
        <v>0</v>
      </c>
      <c r="DT370" s="179">
        <v>0</v>
      </c>
      <c r="DU370" s="179">
        <v>0</v>
      </c>
      <c r="DV370" s="179">
        <v>0</v>
      </c>
      <c r="DW370" s="179">
        <v>0</v>
      </c>
      <c r="DX370" s="179">
        <v>0</v>
      </c>
      <c r="DY370" s="179">
        <v>0</v>
      </c>
      <c r="DZ370" s="179">
        <v>0</v>
      </c>
      <c r="EA370" s="179">
        <v>0</v>
      </c>
      <c r="EB370" s="179">
        <v>0</v>
      </c>
      <c r="EC370" s="179">
        <v>0</v>
      </c>
      <c r="ED370" s="179">
        <v>0</v>
      </c>
      <c r="EE370" s="179">
        <v>0</v>
      </c>
      <c r="EF370" s="179">
        <v>0</v>
      </c>
      <c r="EG370" s="179">
        <v>0</v>
      </c>
      <c r="EH370" s="179">
        <v>0</v>
      </c>
      <c r="EI370" s="179">
        <v>0</v>
      </c>
      <c r="EJ370" s="179">
        <v>0</v>
      </c>
      <c r="EK370" s="179">
        <v>0</v>
      </c>
      <c r="EL370" s="179">
        <v>0</v>
      </c>
      <c r="EM370" s="179">
        <v>0</v>
      </c>
      <c r="EN370" s="179">
        <v>0</v>
      </c>
      <c r="EO370" s="179">
        <v>0</v>
      </c>
      <c r="EP370" s="179">
        <v>0</v>
      </c>
      <c r="EQ370" s="179">
        <v>0</v>
      </c>
      <c r="ER370" s="179">
        <v>0</v>
      </c>
      <c r="ES370" s="179">
        <v>0</v>
      </c>
      <c r="ET370" s="179">
        <v>0</v>
      </c>
      <c r="EU370" s="179">
        <v>0</v>
      </c>
      <c r="EV370" s="179">
        <v>0</v>
      </c>
      <c r="EW370" s="179">
        <v>0</v>
      </c>
      <c r="EX370" s="179">
        <v>0</v>
      </c>
      <c r="EY370" s="179">
        <v>0</v>
      </c>
      <c r="EZ370" s="179">
        <v>0</v>
      </c>
      <c r="FA370" s="179">
        <v>0</v>
      </c>
      <c r="FB370" s="179">
        <v>0</v>
      </c>
      <c r="FC370" s="179">
        <v>0</v>
      </c>
      <c r="FD370" s="179">
        <v>0</v>
      </c>
      <c r="FE370" s="179">
        <v>0</v>
      </c>
      <c r="FF370" s="179">
        <v>0</v>
      </c>
      <c r="FG370" s="179">
        <v>0</v>
      </c>
      <c r="FH370" s="179">
        <v>0</v>
      </c>
      <c r="FI370" s="179">
        <v>0</v>
      </c>
      <c r="FJ370" s="179">
        <v>0</v>
      </c>
      <c r="FK370" s="179">
        <v>0</v>
      </c>
      <c r="FL370" s="179">
        <v>0</v>
      </c>
      <c r="FM370" s="179">
        <v>0</v>
      </c>
      <c r="FN370" s="179">
        <v>0</v>
      </c>
      <c r="FO370" s="179">
        <v>0</v>
      </c>
      <c r="FP370" s="179">
        <v>0</v>
      </c>
      <c r="FQ370" s="179">
        <v>0</v>
      </c>
      <c r="FR370" s="179">
        <v>0</v>
      </c>
      <c r="FS370" s="179">
        <v>0</v>
      </c>
      <c r="FT370" s="179">
        <v>0</v>
      </c>
      <c r="FU370" s="179">
        <v>0</v>
      </c>
      <c r="FV370" s="179">
        <v>0</v>
      </c>
      <c r="FW370" s="179">
        <v>0</v>
      </c>
      <c r="FX370" s="179">
        <v>0</v>
      </c>
      <c r="FY370" s="179">
        <v>0</v>
      </c>
      <c r="FZ370" s="179">
        <v>0</v>
      </c>
      <c r="GA370" s="179">
        <v>0</v>
      </c>
    </row>
    <row r="371" spans="2:183">
      <c r="B371" s="96" t="s">
        <v>97</v>
      </c>
      <c r="C371" s="166" t="s">
        <v>43</v>
      </c>
      <c r="D371" s="175">
        <v>0</v>
      </c>
      <c r="E371" s="176">
        <v>0</v>
      </c>
      <c r="F371" s="176">
        <v>0</v>
      </c>
      <c r="G371" s="176">
        <v>0</v>
      </c>
      <c r="H371" s="176">
        <v>0</v>
      </c>
      <c r="I371" s="176">
        <v>0</v>
      </c>
      <c r="J371" s="176">
        <v>0</v>
      </c>
      <c r="K371" s="176">
        <v>0</v>
      </c>
      <c r="L371" s="176">
        <v>0</v>
      </c>
      <c r="M371" s="176">
        <v>0</v>
      </c>
      <c r="N371" s="176">
        <v>0</v>
      </c>
      <c r="O371" s="176">
        <v>0</v>
      </c>
      <c r="P371" s="176">
        <v>0</v>
      </c>
      <c r="Q371" s="176">
        <v>0</v>
      </c>
      <c r="R371" s="176">
        <v>0</v>
      </c>
      <c r="S371" s="176">
        <v>0</v>
      </c>
      <c r="T371" s="176">
        <v>0</v>
      </c>
      <c r="U371" s="176">
        <v>0</v>
      </c>
      <c r="V371" s="176">
        <v>0</v>
      </c>
      <c r="W371" s="176">
        <v>0</v>
      </c>
      <c r="X371" s="176">
        <v>0</v>
      </c>
      <c r="Y371" s="176">
        <v>0</v>
      </c>
      <c r="Z371" s="176">
        <v>0</v>
      </c>
      <c r="AA371" s="176">
        <v>0</v>
      </c>
      <c r="AB371" s="176">
        <v>0</v>
      </c>
      <c r="AC371" s="176">
        <v>0</v>
      </c>
      <c r="AD371" s="176">
        <v>0</v>
      </c>
      <c r="AE371" s="176">
        <v>0</v>
      </c>
      <c r="AF371" s="176">
        <v>0</v>
      </c>
      <c r="AG371" s="176">
        <v>0</v>
      </c>
      <c r="AH371" s="176">
        <v>0</v>
      </c>
      <c r="AI371" s="176">
        <v>0</v>
      </c>
      <c r="AJ371" s="176">
        <v>0</v>
      </c>
      <c r="AK371" s="176">
        <v>0</v>
      </c>
      <c r="AL371" s="176">
        <v>0</v>
      </c>
      <c r="AM371" s="176">
        <v>0</v>
      </c>
      <c r="AN371" s="176">
        <v>0</v>
      </c>
      <c r="AO371" s="176">
        <v>0</v>
      </c>
      <c r="AP371" s="176">
        <v>0</v>
      </c>
      <c r="AQ371" s="176">
        <v>0</v>
      </c>
      <c r="AR371" s="176">
        <v>0</v>
      </c>
      <c r="AS371" s="176">
        <v>0</v>
      </c>
      <c r="AT371" s="176">
        <v>0</v>
      </c>
      <c r="AU371" s="176">
        <v>0</v>
      </c>
      <c r="AV371" s="176">
        <v>0</v>
      </c>
      <c r="AW371" s="176">
        <v>0</v>
      </c>
      <c r="AX371" s="176">
        <v>0</v>
      </c>
      <c r="AY371" s="176">
        <v>0</v>
      </c>
      <c r="AZ371" s="176">
        <v>0</v>
      </c>
      <c r="BA371" s="176">
        <v>0</v>
      </c>
      <c r="BB371" s="176">
        <v>0</v>
      </c>
      <c r="BC371" s="176">
        <v>0</v>
      </c>
      <c r="BD371" s="176">
        <v>0</v>
      </c>
      <c r="BE371" s="176">
        <v>0</v>
      </c>
      <c r="BF371" s="176">
        <v>0</v>
      </c>
      <c r="BG371" s="176">
        <v>0</v>
      </c>
      <c r="BH371" s="176">
        <v>0</v>
      </c>
      <c r="BI371" s="176">
        <v>0</v>
      </c>
      <c r="BJ371" s="176">
        <v>0</v>
      </c>
      <c r="BK371" s="176">
        <v>0</v>
      </c>
      <c r="BL371" s="176">
        <v>0</v>
      </c>
      <c r="BM371" s="176">
        <v>0</v>
      </c>
      <c r="BN371" s="176">
        <v>0</v>
      </c>
      <c r="BO371" s="176">
        <v>0</v>
      </c>
      <c r="BP371" s="176">
        <v>0</v>
      </c>
      <c r="BQ371" s="176">
        <v>0</v>
      </c>
      <c r="BR371" s="176">
        <v>0</v>
      </c>
      <c r="BS371" s="176">
        <v>0</v>
      </c>
      <c r="BT371" s="176">
        <v>0</v>
      </c>
      <c r="BU371" s="176">
        <v>0</v>
      </c>
      <c r="BV371" s="176">
        <v>0</v>
      </c>
      <c r="BW371" s="176">
        <v>0</v>
      </c>
      <c r="BX371" s="176">
        <v>0</v>
      </c>
      <c r="BY371" s="176">
        <v>0</v>
      </c>
      <c r="BZ371" s="176">
        <v>0</v>
      </c>
      <c r="CA371" s="176">
        <v>0</v>
      </c>
      <c r="CB371" s="176">
        <v>0</v>
      </c>
      <c r="CC371" s="176">
        <v>0</v>
      </c>
      <c r="CD371" s="176">
        <v>0</v>
      </c>
      <c r="CE371" s="176">
        <v>0</v>
      </c>
      <c r="CF371" s="176">
        <v>0</v>
      </c>
      <c r="CG371" s="176">
        <v>0</v>
      </c>
      <c r="CH371" s="176">
        <v>0</v>
      </c>
      <c r="CI371" s="176">
        <v>0</v>
      </c>
      <c r="CJ371" s="176">
        <v>0</v>
      </c>
      <c r="CK371" s="176">
        <v>0</v>
      </c>
      <c r="CL371" s="176">
        <v>0</v>
      </c>
      <c r="CM371" s="176">
        <v>0</v>
      </c>
      <c r="CN371" s="176">
        <v>0</v>
      </c>
      <c r="CO371" s="176">
        <v>0</v>
      </c>
      <c r="CP371" s="176">
        <v>0</v>
      </c>
      <c r="CQ371" s="176">
        <v>0</v>
      </c>
      <c r="CR371" s="176">
        <v>0</v>
      </c>
      <c r="CS371" s="176">
        <v>0</v>
      </c>
      <c r="CT371" s="176">
        <v>0</v>
      </c>
      <c r="CU371" s="176">
        <v>0</v>
      </c>
      <c r="CV371" s="176">
        <v>0</v>
      </c>
      <c r="CW371" s="176">
        <v>0</v>
      </c>
      <c r="CX371" s="176">
        <v>0</v>
      </c>
      <c r="CY371" s="176">
        <v>0</v>
      </c>
      <c r="CZ371" s="176">
        <v>0</v>
      </c>
      <c r="DA371" s="176">
        <v>0</v>
      </c>
      <c r="DB371" s="176">
        <v>0</v>
      </c>
      <c r="DC371" s="176">
        <v>0</v>
      </c>
      <c r="DD371" s="176">
        <v>0</v>
      </c>
      <c r="DE371" s="176">
        <v>0</v>
      </c>
      <c r="DF371" s="176">
        <v>0</v>
      </c>
      <c r="DG371" s="176">
        <v>0</v>
      </c>
      <c r="DH371" s="176">
        <v>0</v>
      </c>
      <c r="DI371" s="176">
        <v>0</v>
      </c>
      <c r="DJ371" s="176">
        <v>0</v>
      </c>
      <c r="DK371" s="176">
        <v>0</v>
      </c>
      <c r="DL371" s="176">
        <v>0</v>
      </c>
      <c r="DM371" s="176">
        <v>0</v>
      </c>
      <c r="DN371" s="176">
        <v>0</v>
      </c>
      <c r="DO371" s="176">
        <v>0</v>
      </c>
      <c r="DP371" s="176">
        <v>0</v>
      </c>
      <c r="DQ371" s="176">
        <v>0</v>
      </c>
      <c r="DR371" s="176">
        <v>0</v>
      </c>
      <c r="DS371" s="176">
        <v>0</v>
      </c>
      <c r="DT371" s="176">
        <v>0</v>
      </c>
      <c r="DU371" s="176">
        <v>0</v>
      </c>
      <c r="DV371" s="176">
        <v>0</v>
      </c>
      <c r="DW371" s="176">
        <v>0</v>
      </c>
      <c r="DX371" s="176">
        <v>0</v>
      </c>
      <c r="DY371" s="176">
        <v>0</v>
      </c>
      <c r="DZ371" s="176">
        <v>0</v>
      </c>
      <c r="EA371" s="176">
        <v>0</v>
      </c>
      <c r="EB371" s="176">
        <v>0</v>
      </c>
      <c r="EC371" s="176">
        <v>0</v>
      </c>
      <c r="ED371" s="176">
        <v>0</v>
      </c>
      <c r="EE371" s="176">
        <v>0</v>
      </c>
      <c r="EF371" s="176">
        <v>0</v>
      </c>
      <c r="EG371" s="176">
        <v>0</v>
      </c>
      <c r="EH371" s="176">
        <v>0</v>
      </c>
      <c r="EI371" s="176">
        <v>0</v>
      </c>
      <c r="EJ371" s="176">
        <v>0</v>
      </c>
      <c r="EK371" s="176">
        <v>0</v>
      </c>
      <c r="EL371" s="176">
        <v>0</v>
      </c>
      <c r="EM371" s="176">
        <v>0</v>
      </c>
      <c r="EN371" s="176">
        <v>0</v>
      </c>
      <c r="EO371" s="176">
        <v>0</v>
      </c>
      <c r="EP371" s="176">
        <v>0</v>
      </c>
      <c r="EQ371" s="176">
        <v>0</v>
      </c>
      <c r="ER371" s="176">
        <v>0</v>
      </c>
      <c r="ES371" s="176">
        <v>0</v>
      </c>
      <c r="ET371" s="176">
        <v>0</v>
      </c>
      <c r="EU371" s="176">
        <v>0</v>
      </c>
      <c r="EV371" s="176">
        <v>0</v>
      </c>
      <c r="EW371" s="176">
        <v>0</v>
      </c>
      <c r="EX371" s="176">
        <v>0</v>
      </c>
      <c r="EY371" s="176">
        <v>0</v>
      </c>
      <c r="EZ371" s="176">
        <v>0</v>
      </c>
      <c r="FA371" s="176">
        <v>0</v>
      </c>
      <c r="FB371" s="176">
        <v>0</v>
      </c>
      <c r="FC371" s="176">
        <v>0</v>
      </c>
      <c r="FD371" s="176">
        <v>0</v>
      </c>
      <c r="FE371" s="176">
        <v>0</v>
      </c>
      <c r="FF371" s="176">
        <v>0</v>
      </c>
      <c r="FG371" s="176">
        <v>0</v>
      </c>
      <c r="FH371" s="176">
        <v>0</v>
      </c>
      <c r="FI371" s="176">
        <v>0</v>
      </c>
      <c r="FJ371" s="176">
        <v>0</v>
      </c>
      <c r="FK371" s="176">
        <v>0</v>
      </c>
      <c r="FL371" s="176">
        <v>0</v>
      </c>
      <c r="FM371" s="176">
        <v>0</v>
      </c>
      <c r="FN371" s="176">
        <v>0</v>
      </c>
      <c r="FO371" s="176">
        <v>0</v>
      </c>
      <c r="FP371" s="176">
        <v>0</v>
      </c>
      <c r="FQ371" s="176">
        <v>0</v>
      </c>
      <c r="FR371" s="176">
        <v>0</v>
      </c>
      <c r="FS371" s="176">
        <v>0</v>
      </c>
      <c r="FT371" s="176">
        <v>0</v>
      </c>
      <c r="FU371" s="176">
        <v>0</v>
      </c>
      <c r="FV371" s="176">
        <v>0</v>
      </c>
      <c r="FW371" s="176">
        <v>0</v>
      </c>
      <c r="FX371" s="176">
        <v>0</v>
      </c>
      <c r="FY371" s="176">
        <v>0</v>
      </c>
      <c r="FZ371" s="176">
        <v>0</v>
      </c>
      <c r="GA371" s="176">
        <v>0</v>
      </c>
    </row>
    <row r="372" spans="2:183">
      <c r="B372" s="96" t="s">
        <v>97</v>
      </c>
      <c r="C372" s="166" t="s">
        <v>44</v>
      </c>
      <c r="D372" s="178">
        <v>0</v>
      </c>
      <c r="E372" s="179">
        <v>0</v>
      </c>
      <c r="F372" s="179">
        <v>0</v>
      </c>
      <c r="G372" s="179">
        <v>0</v>
      </c>
      <c r="H372" s="179">
        <v>0</v>
      </c>
      <c r="I372" s="179">
        <v>0</v>
      </c>
      <c r="J372" s="179">
        <v>0</v>
      </c>
      <c r="K372" s="179">
        <v>0</v>
      </c>
      <c r="L372" s="179">
        <v>0</v>
      </c>
      <c r="M372" s="179">
        <v>0</v>
      </c>
      <c r="N372" s="179">
        <v>0</v>
      </c>
      <c r="O372" s="179">
        <v>0</v>
      </c>
      <c r="P372" s="179">
        <v>0</v>
      </c>
      <c r="Q372" s="179">
        <v>0</v>
      </c>
      <c r="R372" s="179">
        <v>0</v>
      </c>
      <c r="S372" s="179">
        <v>0</v>
      </c>
      <c r="T372" s="179">
        <v>0</v>
      </c>
      <c r="U372" s="179">
        <v>0</v>
      </c>
      <c r="V372" s="179">
        <v>0</v>
      </c>
      <c r="W372" s="179">
        <v>0</v>
      </c>
      <c r="X372" s="179">
        <v>0</v>
      </c>
      <c r="Y372" s="179">
        <v>0</v>
      </c>
      <c r="Z372" s="179">
        <v>0</v>
      </c>
      <c r="AA372" s="179">
        <v>0</v>
      </c>
      <c r="AB372" s="179">
        <v>0</v>
      </c>
      <c r="AC372" s="179">
        <v>0</v>
      </c>
      <c r="AD372" s="179">
        <v>0</v>
      </c>
      <c r="AE372" s="179">
        <v>0</v>
      </c>
      <c r="AF372" s="179">
        <v>0</v>
      </c>
      <c r="AG372" s="179">
        <v>0</v>
      </c>
      <c r="AH372" s="179">
        <v>0</v>
      </c>
      <c r="AI372" s="179">
        <v>0</v>
      </c>
      <c r="AJ372" s="179">
        <v>0</v>
      </c>
      <c r="AK372" s="179">
        <v>0</v>
      </c>
      <c r="AL372" s="179">
        <v>0</v>
      </c>
      <c r="AM372" s="179">
        <v>0</v>
      </c>
      <c r="AN372" s="179">
        <v>0</v>
      </c>
      <c r="AO372" s="179">
        <v>0</v>
      </c>
      <c r="AP372" s="179">
        <v>0</v>
      </c>
      <c r="AQ372" s="179">
        <v>0</v>
      </c>
      <c r="AR372" s="179">
        <v>0</v>
      </c>
      <c r="AS372" s="179">
        <v>0</v>
      </c>
      <c r="AT372" s="179">
        <v>0</v>
      </c>
      <c r="AU372" s="179">
        <v>0</v>
      </c>
      <c r="AV372" s="179">
        <v>0</v>
      </c>
      <c r="AW372" s="179">
        <v>0</v>
      </c>
      <c r="AX372" s="179">
        <v>0</v>
      </c>
      <c r="AY372" s="179">
        <v>0</v>
      </c>
      <c r="AZ372" s="179">
        <v>0</v>
      </c>
      <c r="BA372" s="179">
        <v>0</v>
      </c>
      <c r="BB372" s="179">
        <v>0</v>
      </c>
      <c r="BC372" s="179">
        <v>0</v>
      </c>
      <c r="BD372" s="179">
        <v>0</v>
      </c>
      <c r="BE372" s="179">
        <v>0</v>
      </c>
      <c r="BF372" s="179">
        <v>0</v>
      </c>
      <c r="BG372" s="179">
        <v>0</v>
      </c>
      <c r="BH372" s="179">
        <v>0</v>
      </c>
      <c r="BI372" s="179">
        <v>0</v>
      </c>
      <c r="BJ372" s="179">
        <v>0</v>
      </c>
      <c r="BK372" s="179">
        <v>0</v>
      </c>
      <c r="BL372" s="179">
        <v>0</v>
      </c>
      <c r="BM372" s="179">
        <v>0</v>
      </c>
      <c r="BN372" s="179">
        <v>0</v>
      </c>
      <c r="BO372" s="179">
        <v>0</v>
      </c>
      <c r="BP372" s="179">
        <v>0</v>
      </c>
      <c r="BQ372" s="179">
        <v>0</v>
      </c>
      <c r="BR372" s="179">
        <v>0</v>
      </c>
      <c r="BS372" s="179">
        <v>0</v>
      </c>
      <c r="BT372" s="179">
        <v>0</v>
      </c>
      <c r="BU372" s="179">
        <v>0</v>
      </c>
      <c r="BV372" s="179">
        <v>0</v>
      </c>
      <c r="BW372" s="179">
        <v>0</v>
      </c>
      <c r="BX372" s="179">
        <v>0</v>
      </c>
      <c r="BY372" s="179">
        <v>0</v>
      </c>
      <c r="BZ372" s="179">
        <v>0</v>
      </c>
      <c r="CA372" s="179">
        <v>0</v>
      </c>
      <c r="CB372" s="179">
        <v>0</v>
      </c>
      <c r="CC372" s="179">
        <v>0</v>
      </c>
      <c r="CD372" s="179">
        <v>0</v>
      </c>
      <c r="CE372" s="179">
        <v>0</v>
      </c>
      <c r="CF372" s="179">
        <v>0</v>
      </c>
      <c r="CG372" s="179">
        <v>0</v>
      </c>
      <c r="CH372" s="179">
        <v>0</v>
      </c>
      <c r="CI372" s="179">
        <v>0</v>
      </c>
      <c r="CJ372" s="179">
        <v>0</v>
      </c>
      <c r="CK372" s="179">
        <v>0</v>
      </c>
      <c r="CL372" s="179">
        <v>0</v>
      </c>
      <c r="CM372" s="179">
        <v>0</v>
      </c>
      <c r="CN372" s="179">
        <v>0</v>
      </c>
      <c r="CO372" s="179">
        <v>0</v>
      </c>
      <c r="CP372" s="179">
        <v>0</v>
      </c>
      <c r="CQ372" s="179">
        <v>0</v>
      </c>
      <c r="CR372" s="179">
        <v>0</v>
      </c>
      <c r="CS372" s="179">
        <v>0</v>
      </c>
      <c r="CT372" s="179">
        <v>0</v>
      </c>
      <c r="CU372" s="179">
        <v>0</v>
      </c>
      <c r="CV372" s="179">
        <v>0</v>
      </c>
      <c r="CW372" s="179">
        <v>0</v>
      </c>
      <c r="CX372" s="179">
        <v>0</v>
      </c>
      <c r="CY372" s="179">
        <v>0</v>
      </c>
      <c r="CZ372" s="179">
        <v>0</v>
      </c>
      <c r="DA372" s="179">
        <v>0</v>
      </c>
      <c r="DB372" s="179">
        <v>0</v>
      </c>
      <c r="DC372" s="179">
        <v>0</v>
      </c>
      <c r="DD372" s="179">
        <v>0</v>
      </c>
      <c r="DE372" s="179">
        <v>0</v>
      </c>
      <c r="DF372" s="179">
        <v>0</v>
      </c>
      <c r="DG372" s="179">
        <v>0</v>
      </c>
      <c r="DH372" s="179">
        <v>0</v>
      </c>
      <c r="DI372" s="179">
        <v>0</v>
      </c>
      <c r="DJ372" s="179">
        <v>0</v>
      </c>
      <c r="DK372" s="179">
        <v>0</v>
      </c>
      <c r="DL372" s="179">
        <v>0</v>
      </c>
      <c r="DM372" s="179">
        <v>0</v>
      </c>
      <c r="DN372" s="179">
        <v>0</v>
      </c>
      <c r="DO372" s="179">
        <v>0</v>
      </c>
      <c r="DP372" s="179">
        <v>0</v>
      </c>
      <c r="DQ372" s="179">
        <v>0</v>
      </c>
      <c r="DR372" s="179">
        <v>0</v>
      </c>
      <c r="DS372" s="179">
        <v>0</v>
      </c>
      <c r="DT372" s="179">
        <v>0</v>
      </c>
      <c r="DU372" s="179">
        <v>0</v>
      </c>
      <c r="DV372" s="179">
        <v>0</v>
      </c>
      <c r="DW372" s="179">
        <v>0</v>
      </c>
      <c r="DX372" s="179">
        <v>0</v>
      </c>
      <c r="DY372" s="179">
        <v>0</v>
      </c>
      <c r="DZ372" s="179">
        <v>0</v>
      </c>
      <c r="EA372" s="179">
        <v>0</v>
      </c>
      <c r="EB372" s="179">
        <v>0</v>
      </c>
      <c r="EC372" s="179">
        <v>0</v>
      </c>
      <c r="ED372" s="179">
        <v>0</v>
      </c>
      <c r="EE372" s="179">
        <v>0</v>
      </c>
      <c r="EF372" s="179">
        <v>0</v>
      </c>
      <c r="EG372" s="179">
        <v>0</v>
      </c>
      <c r="EH372" s="179">
        <v>0</v>
      </c>
      <c r="EI372" s="179">
        <v>0</v>
      </c>
      <c r="EJ372" s="179">
        <v>0</v>
      </c>
      <c r="EK372" s="179">
        <v>0</v>
      </c>
      <c r="EL372" s="179">
        <v>0</v>
      </c>
      <c r="EM372" s="179">
        <v>0</v>
      </c>
      <c r="EN372" s="179">
        <v>0</v>
      </c>
      <c r="EO372" s="179">
        <v>0</v>
      </c>
      <c r="EP372" s="179">
        <v>0</v>
      </c>
      <c r="EQ372" s="179">
        <v>0</v>
      </c>
      <c r="ER372" s="179">
        <v>0</v>
      </c>
      <c r="ES372" s="179">
        <v>0</v>
      </c>
      <c r="ET372" s="179">
        <v>0</v>
      </c>
      <c r="EU372" s="179">
        <v>0</v>
      </c>
      <c r="EV372" s="179">
        <v>0</v>
      </c>
      <c r="EW372" s="179">
        <v>0</v>
      </c>
      <c r="EX372" s="179">
        <v>0</v>
      </c>
      <c r="EY372" s="179">
        <v>0</v>
      </c>
      <c r="EZ372" s="179">
        <v>0</v>
      </c>
      <c r="FA372" s="179">
        <v>0</v>
      </c>
      <c r="FB372" s="179">
        <v>0</v>
      </c>
      <c r="FC372" s="179">
        <v>0</v>
      </c>
      <c r="FD372" s="179">
        <v>0</v>
      </c>
      <c r="FE372" s="179">
        <v>0</v>
      </c>
      <c r="FF372" s="179">
        <v>0</v>
      </c>
      <c r="FG372" s="179">
        <v>0</v>
      </c>
      <c r="FH372" s="179">
        <v>0</v>
      </c>
      <c r="FI372" s="179">
        <v>0</v>
      </c>
      <c r="FJ372" s="179">
        <v>0</v>
      </c>
      <c r="FK372" s="179">
        <v>0</v>
      </c>
      <c r="FL372" s="179">
        <v>0</v>
      </c>
      <c r="FM372" s="179">
        <v>0</v>
      </c>
      <c r="FN372" s="179">
        <v>0</v>
      </c>
      <c r="FO372" s="179">
        <v>0</v>
      </c>
      <c r="FP372" s="179">
        <v>0</v>
      </c>
      <c r="FQ372" s="179">
        <v>0</v>
      </c>
      <c r="FR372" s="179">
        <v>0</v>
      </c>
      <c r="FS372" s="179">
        <v>0</v>
      </c>
      <c r="FT372" s="179">
        <v>0</v>
      </c>
      <c r="FU372" s="179">
        <v>0</v>
      </c>
      <c r="FV372" s="179">
        <v>0</v>
      </c>
      <c r="FW372" s="179">
        <v>0</v>
      </c>
      <c r="FX372" s="179">
        <v>0</v>
      </c>
      <c r="FY372" s="179">
        <v>0</v>
      </c>
      <c r="FZ372" s="179">
        <v>0</v>
      </c>
      <c r="GA372" s="179">
        <v>0</v>
      </c>
    </row>
    <row r="373" spans="2:183">
      <c r="B373" s="171" t="s">
        <v>97</v>
      </c>
      <c r="C373" s="172" t="s">
        <v>45</v>
      </c>
      <c r="D373" s="92">
        <v>0</v>
      </c>
      <c r="E373" s="93">
        <v>0</v>
      </c>
      <c r="F373" s="93">
        <v>0</v>
      </c>
      <c r="G373" s="93">
        <v>0</v>
      </c>
      <c r="H373" s="93">
        <v>0</v>
      </c>
      <c r="I373" s="93">
        <v>0</v>
      </c>
      <c r="J373" s="93">
        <v>0</v>
      </c>
      <c r="K373" s="93">
        <v>0</v>
      </c>
      <c r="L373" s="93">
        <v>0</v>
      </c>
      <c r="M373" s="93">
        <v>0</v>
      </c>
      <c r="N373" s="93">
        <v>0</v>
      </c>
      <c r="O373" s="93">
        <v>0</v>
      </c>
      <c r="P373" s="93">
        <v>0</v>
      </c>
      <c r="Q373" s="93">
        <v>0</v>
      </c>
      <c r="R373" s="93">
        <v>0</v>
      </c>
      <c r="S373" s="93">
        <v>0</v>
      </c>
      <c r="T373" s="93">
        <v>0</v>
      </c>
      <c r="U373" s="93">
        <v>0</v>
      </c>
      <c r="V373" s="93">
        <v>0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93">
        <v>0</v>
      </c>
      <c r="AI373" s="93">
        <v>0</v>
      </c>
      <c r="AJ373" s="93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93">
        <v>0</v>
      </c>
      <c r="AV373" s="93">
        <v>0</v>
      </c>
      <c r="AW373" s="93">
        <v>0</v>
      </c>
      <c r="AX373" s="93">
        <v>0</v>
      </c>
      <c r="AY373" s="93">
        <v>0</v>
      </c>
      <c r="AZ373" s="93">
        <v>0</v>
      </c>
      <c r="BA373" s="93">
        <v>0</v>
      </c>
      <c r="BB373" s="93">
        <v>0</v>
      </c>
      <c r="BC373" s="93">
        <v>0</v>
      </c>
      <c r="BD373" s="93">
        <v>0</v>
      </c>
      <c r="BE373" s="93">
        <v>0</v>
      </c>
      <c r="BF373" s="93">
        <v>0</v>
      </c>
      <c r="BG373" s="93">
        <v>0</v>
      </c>
      <c r="BH373" s="93">
        <v>0</v>
      </c>
      <c r="BI373" s="93">
        <v>0</v>
      </c>
      <c r="BJ373" s="93">
        <v>0</v>
      </c>
      <c r="BK373" s="93">
        <v>0</v>
      </c>
      <c r="BL373" s="93">
        <v>0</v>
      </c>
      <c r="BM373" s="93">
        <v>0</v>
      </c>
      <c r="BN373" s="93">
        <v>0</v>
      </c>
      <c r="BO373" s="93">
        <v>0</v>
      </c>
      <c r="BP373" s="93">
        <v>0</v>
      </c>
      <c r="BQ373" s="93">
        <v>0</v>
      </c>
      <c r="BR373" s="93">
        <v>0</v>
      </c>
      <c r="BS373" s="93">
        <v>0</v>
      </c>
      <c r="BT373" s="93">
        <v>0</v>
      </c>
      <c r="BU373" s="93">
        <v>0</v>
      </c>
      <c r="BV373" s="93">
        <v>0</v>
      </c>
      <c r="BW373" s="93">
        <v>0</v>
      </c>
      <c r="BX373" s="93">
        <v>0</v>
      </c>
      <c r="BY373" s="93">
        <v>0</v>
      </c>
      <c r="BZ373" s="93">
        <v>0</v>
      </c>
      <c r="CA373" s="93">
        <v>0</v>
      </c>
      <c r="CB373" s="93">
        <v>0</v>
      </c>
      <c r="CC373" s="93">
        <v>0</v>
      </c>
      <c r="CD373" s="93">
        <v>0</v>
      </c>
      <c r="CE373" s="93">
        <v>0</v>
      </c>
      <c r="CF373" s="93">
        <v>0</v>
      </c>
      <c r="CG373" s="93">
        <v>0</v>
      </c>
      <c r="CH373" s="93">
        <v>0</v>
      </c>
      <c r="CI373" s="93">
        <v>0</v>
      </c>
      <c r="CJ373" s="93">
        <v>0</v>
      </c>
      <c r="CK373" s="93">
        <v>0</v>
      </c>
      <c r="CL373" s="93">
        <v>0</v>
      </c>
      <c r="CM373" s="93">
        <v>0</v>
      </c>
      <c r="CN373" s="93">
        <v>0</v>
      </c>
      <c r="CO373" s="93">
        <v>0</v>
      </c>
      <c r="CP373" s="93">
        <v>0</v>
      </c>
      <c r="CQ373" s="93">
        <v>0</v>
      </c>
      <c r="CR373" s="93">
        <v>0</v>
      </c>
      <c r="CS373" s="93">
        <v>0</v>
      </c>
      <c r="CT373" s="93">
        <v>0</v>
      </c>
      <c r="CU373" s="93">
        <v>0</v>
      </c>
      <c r="CV373" s="93">
        <v>0</v>
      </c>
      <c r="CW373" s="93">
        <v>0</v>
      </c>
      <c r="CX373" s="93">
        <v>0</v>
      </c>
      <c r="CY373" s="93">
        <v>0</v>
      </c>
      <c r="CZ373" s="93">
        <v>0</v>
      </c>
      <c r="DA373" s="93">
        <v>0</v>
      </c>
      <c r="DB373" s="93">
        <v>0</v>
      </c>
      <c r="DC373" s="93">
        <v>0</v>
      </c>
      <c r="DD373" s="93">
        <v>0</v>
      </c>
      <c r="DE373" s="93">
        <v>0</v>
      </c>
      <c r="DF373" s="93">
        <v>0</v>
      </c>
      <c r="DG373" s="93">
        <v>0</v>
      </c>
      <c r="DH373" s="93">
        <v>0</v>
      </c>
      <c r="DI373" s="93">
        <v>0</v>
      </c>
      <c r="DJ373" s="93">
        <v>0</v>
      </c>
      <c r="DK373" s="93">
        <v>0</v>
      </c>
      <c r="DL373" s="93">
        <v>0</v>
      </c>
      <c r="DM373" s="93">
        <v>0</v>
      </c>
      <c r="DN373" s="93">
        <v>0</v>
      </c>
      <c r="DO373" s="93">
        <v>0</v>
      </c>
      <c r="DP373" s="93">
        <v>0</v>
      </c>
      <c r="DQ373" s="93">
        <v>0</v>
      </c>
      <c r="DR373" s="93">
        <v>0</v>
      </c>
      <c r="DS373" s="93">
        <v>0</v>
      </c>
      <c r="DT373" s="93">
        <v>0</v>
      </c>
      <c r="DU373" s="93">
        <v>0</v>
      </c>
      <c r="DV373" s="93">
        <v>0</v>
      </c>
      <c r="DW373" s="93">
        <v>0</v>
      </c>
      <c r="DX373" s="93">
        <v>0</v>
      </c>
      <c r="DY373" s="93">
        <v>0</v>
      </c>
      <c r="DZ373" s="93">
        <v>0</v>
      </c>
      <c r="EA373" s="93">
        <v>0</v>
      </c>
      <c r="EB373" s="93">
        <v>0</v>
      </c>
      <c r="EC373" s="93">
        <v>0</v>
      </c>
      <c r="ED373" s="93">
        <v>0</v>
      </c>
      <c r="EE373" s="93">
        <v>0</v>
      </c>
      <c r="EF373" s="93">
        <v>0</v>
      </c>
      <c r="EG373" s="93">
        <v>0</v>
      </c>
      <c r="EH373" s="93">
        <v>0</v>
      </c>
      <c r="EI373" s="93">
        <v>0</v>
      </c>
      <c r="EJ373" s="93">
        <v>0</v>
      </c>
      <c r="EK373" s="93">
        <v>0</v>
      </c>
      <c r="EL373" s="93">
        <v>0</v>
      </c>
      <c r="EM373" s="93">
        <v>0</v>
      </c>
      <c r="EN373" s="93">
        <v>0</v>
      </c>
      <c r="EO373" s="93">
        <v>0</v>
      </c>
      <c r="EP373" s="93">
        <v>0</v>
      </c>
      <c r="EQ373" s="93">
        <v>0</v>
      </c>
      <c r="ER373" s="93">
        <v>0</v>
      </c>
      <c r="ES373" s="93">
        <v>0</v>
      </c>
      <c r="ET373" s="93">
        <v>0</v>
      </c>
      <c r="EU373" s="93">
        <v>0</v>
      </c>
      <c r="EV373" s="93">
        <v>0</v>
      </c>
      <c r="EW373" s="93">
        <v>0</v>
      </c>
      <c r="EX373" s="93">
        <v>0</v>
      </c>
      <c r="EY373" s="93">
        <v>0</v>
      </c>
      <c r="EZ373" s="93">
        <v>0</v>
      </c>
      <c r="FA373" s="93">
        <v>0</v>
      </c>
      <c r="FB373" s="93">
        <v>0</v>
      </c>
      <c r="FC373" s="93">
        <v>0</v>
      </c>
      <c r="FD373" s="93">
        <v>0</v>
      </c>
      <c r="FE373" s="93">
        <v>0</v>
      </c>
      <c r="FF373" s="93">
        <v>0</v>
      </c>
      <c r="FG373" s="93">
        <v>0</v>
      </c>
      <c r="FH373" s="93">
        <v>0</v>
      </c>
      <c r="FI373" s="93">
        <v>0</v>
      </c>
      <c r="FJ373" s="93">
        <v>0</v>
      </c>
      <c r="FK373" s="93">
        <v>0</v>
      </c>
      <c r="FL373" s="93">
        <v>0</v>
      </c>
      <c r="FM373" s="93">
        <v>0</v>
      </c>
      <c r="FN373" s="93">
        <v>0</v>
      </c>
      <c r="FO373" s="93">
        <v>0</v>
      </c>
      <c r="FP373" s="93">
        <v>0</v>
      </c>
      <c r="FQ373" s="93">
        <v>0</v>
      </c>
      <c r="FR373" s="93">
        <v>0</v>
      </c>
      <c r="FS373" s="93">
        <v>0</v>
      </c>
      <c r="FT373" s="93">
        <v>0</v>
      </c>
      <c r="FU373" s="93">
        <v>0</v>
      </c>
      <c r="FV373" s="93">
        <v>0</v>
      </c>
      <c r="FW373" s="93">
        <v>0</v>
      </c>
      <c r="FX373" s="93">
        <v>0</v>
      </c>
      <c r="FY373" s="93">
        <v>0</v>
      </c>
      <c r="FZ373" s="93">
        <v>0</v>
      </c>
      <c r="GA373" s="93">
        <v>0</v>
      </c>
    </row>
    <row r="374" spans="2:183">
      <c r="B374" s="96" t="s">
        <v>97</v>
      </c>
      <c r="C374" s="166" t="s">
        <v>46</v>
      </c>
      <c r="D374" s="96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  <c r="CM374" s="17">
        <v>0</v>
      </c>
      <c r="CN374" s="17">
        <v>0</v>
      </c>
      <c r="CO374" s="17">
        <v>0</v>
      </c>
      <c r="CP374" s="17">
        <v>0</v>
      </c>
      <c r="CQ374" s="17">
        <v>0</v>
      </c>
      <c r="CR374" s="17">
        <v>0</v>
      </c>
      <c r="CS374" s="17">
        <v>0</v>
      </c>
      <c r="CT374" s="17">
        <v>0</v>
      </c>
      <c r="CU374" s="17">
        <v>0</v>
      </c>
      <c r="CV374" s="17">
        <v>0</v>
      </c>
      <c r="CW374" s="17">
        <v>0</v>
      </c>
      <c r="CX374" s="17">
        <v>0</v>
      </c>
      <c r="CY374" s="17">
        <v>0</v>
      </c>
      <c r="CZ374" s="17">
        <v>0</v>
      </c>
      <c r="DA374" s="17">
        <v>0</v>
      </c>
      <c r="DB374" s="17">
        <v>0</v>
      </c>
      <c r="DC374" s="17">
        <v>0</v>
      </c>
      <c r="DD374" s="17">
        <v>0</v>
      </c>
      <c r="DE374" s="17">
        <v>0</v>
      </c>
      <c r="DF374" s="17">
        <v>0</v>
      </c>
      <c r="DG374" s="17">
        <v>0</v>
      </c>
      <c r="DH374" s="17">
        <v>0</v>
      </c>
      <c r="DI374" s="17">
        <v>0</v>
      </c>
      <c r="DJ374" s="17">
        <v>0</v>
      </c>
      <c r="DK374" s="17">
        <v>0</v>
      </c>
      <c r="DL374" s="17">
        <v>0</v>
      </c>
      <c r="DM374" s="17">
        <v>0</v>
      </c>
      <c r="DN374" s="17">
        <v>0</v>
      </c>
      <c r="DO374" s="17">
        <v>0</v>
      </c>
      <c r="DP374" s="17">
        <v>0</v>
      </c>
      <c r="DQ374" s="17">
        <v>0</v>
      </c>
      <c r="DR374" s="17">
        <v>0</v>
      </c>
      <c r="DS374" s="17">
        <v>0</v>
      </c>
      <c r="DT374" s="17">
        <v>0</v>
      </c>
      <c r="DU374" s="17">
        <v>0</v>
      </c>
      <c r="DV374" s="17">
        <v>0</v>
      </c>
      <c r="DW374" s="17">
        <v>0</v>
      </c>
      <c r="DX374" s="17">
        <v>0</v>
      </c>
      <c r="DY374" s="17">
        <v>0</v>
      </c>
      <c r="DZ374" s="17">
        <v>0</v>
      </c>
      <c r="EA374" s="17">
        <v>0</v>
      </c>
      <c r="EB374" s="17">
        <v>0</v>
      </c>
      <c r="EC374" s="17">
        <v>0</v>
      </c>
      <c r="ED374" s="17">
        <v>0</v>
      </c>
      <c r="EE374" s="17">
        <v>0</v>
      </c>
      <c r="EF374" s="17">
        <v>0</v>
      </c>
      <c r="EG374" s="17">
        <v>0</v>
      </c>
      <c r="EH374" s="17">
        <v>0</v>
      </c>
      <c r="EI374" s="17">
        <v>0</v>
      </c>
      <c r="EJ374" s="17">
        <v>0</v>
      </c>
      <c r="EK374" s="17">
        <v>0</v>
      </c>
      <c r="EL374" s="17">
        <v>0</v>
      </c>
      <c r="EM374" s="17">
        <v>0</v>
      </c>
      <c r="EN374" s="17">
        <v>0</v>
      </c>
      <c r="EO374" s="17">
        <v>0</v>
      </c>
      <c r="EP374" s="17">
        <v>0</v>
      </c>
      <c r="EQ374" s="17">
        <v>0</v>
      </c>
      <c r="ER374" s="17">
        <v>0</v>
      </c>
      <c r="ES374" s="17">
        <v>0</v>
      </c>
      <c r="ET374" s="17">
        <v>0</v>
      </c>
      <c r="EU374" s="17">
        <v>0</v>
      </c>
      <c r="EV374" s="17">
        <v>0</v>
      </c>
      <c r="EW374" s="17">
        <v>0</v>
      </c>
      <c r="EX374" s="17">
        <v>0</v>
      </c>
      <c r="EY374" s="17">
        <v>0</v>
      </c>
      <c r="EZ374" s="17">
        <v>0</v>
      </c>
      <c r="FA374" s="17">
        <v>0</v>
      </c>
      <c r="FB374" s="17">
        <v>0</v>
      </c>
      <c r="FC374" s="17">
        <v>0</v>
      </c>
      <c r="FD374" s="17">
        <v>0</v>
      </c>
      <c r="FE374" s="17">
        <v>0</v>
      </c>
      <c r="FF374" s="17">
        <v>0</v>
      </c>
      <c r="FG374" s="17">
        <v>0</v>
      </c>
      <c r="FH374" s="17">
        <v>0</v>
      </c>
      <c r="FI374" s="17">
        <v>0</v>
      </c>
      <c r="FJ374" s="17">
        <v>0</v>
      </c>
      <c r="FK374" s="17">
        <v>0</v>
      </c>
      <c r="FL374" s="17">
        <v>0</v>
      </c>
      <c r="FM374" s="17">
        <v>0</v>
      </c>
      <c r="FN374" s="17">
        <v>0</v>
      </c>
      <c r="FO374" s="17">
        <v>0</v>
      </c>
      <c r="FP374" s="17">
        <v>0</v>
      </c>
      <c r="FQ374" s="17">
        <v>0</v>
      </c>
      <c r="FR374" s="17">
        <v>0</v>
      </c>
      <c r="FS374" s="17">
        <v>0</v>
      </c>
      <c r="FT374" s="17">
        <v>0</v>
      </c>
      <c r="FU374" s="17">
        <v>0</v>
      </c>
      <c r="FV374" s="17">
        <v>0</v>
      </c>
      <c r="FW374" s="17">
        <v>0</v>
      </c>
      <c r="FX374" s="17">
        <v>0</v>
      </c>
      <c r="FY374" s="17">
        <v>0</v>
      </c>
      <c r="FZ374" s="17">
        <v>0</v>
      </c>
      <c r="GA374" s="17">
        <v>0</v>
      </c>
    </row>
    <row r="375" spans="2:183">
      <c r="B375" s="96" t="s">
        <v>97</v>
      </c>
      <c r="C375" s="166" t="s">
        <v>47</v>
      </c>
      <c r="D375" s="178">
        <v>0</v>
      </c>
      <c r="E375" s="179">
        <v>0</v>
      </c>
      <c r="F375" s="179">
        <v>0</v>
      </c>
      <c r="G375" s="179">
        <v>0</v>
      </c>
      <c r="H375" s="179"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0</v>
      </c>
      <c r="N375" s="179">
        <v>0</v>
      </c>
      <c r="O375" s="179">
        <v>0</v>
      </c>
      <c r="P375" s="179">
        <v>0</v>
      </c>
      <c r="Q375" s="179">
        <v>0</v>
      </c>
      <c r="R375" s="179">
        <v>0</v>
      </c>
      <c r="S375" s="179">
        <v>0</v>
      </c>
      <c r="T375" s="179">
        <v>0</v>
      </c>
      <c r="U375" s="179">
        <v>0</v>
      </c>
      <c r="V375" s="179">
        <v>0</v>
      </c>
      <c r="W375" s="179">
        <v>0</v>
      </c>
      <c r="X375" s="179">
        <v>0</v>
      </c>
      <c r="Y375" s="179">
        <v>0</v>
      </c>
      <c r="Z375" s="179">
        <v>0</v>
      </c>
      <c r="AA375" s="179">
        <v>0</v>
      </c>
      <c r="AB375" s="179">
        <v>0</v>
      </c>
      <c r="AC375" s="179">
        <v>0</v>
      </c>
      <c r="AD375" s="179">
        <v>0</v>
      </c>
      <c r="AE375" s="179">
        <v>0</v>
      </c>
      <c r="AF375" s="179">
        <v>0</v>
      </c>
      <c r="AG375" s="179">
        <v>0</v>
      </c>
      <c r="AH375" s="179">
        <v>0</v>
      </c>
      <c r="AI375" s="179">
        <v>0</v>
      </c>
      <c r="AJ375" s="179">
        <v>0</v>
      </c>
      <c r="AK375" s="179">
        <v>0</v>
      </c>
      <c r="AL375" s="179">
        <v>0</v>
      </c>
      <c r="AM375" s="179">
        <v>0</v>
      </c>
      <c r="AN375" s="179">
        <v>0</v>
      </c>
      <c r="AO375" s="179">
        <v>0</v>
      </c>
      <c r="AP375" s="179">
        <v>0</v>
      </c>
      <c r="AQ375" s="179">
        <v>0</v>
      </c>
      <c r="AR375" s="179">
        <v>0</v>
      </c>
      <c r="AS375" s="179">
        <v>0</v>
      </c>
      <c r="AT375" s="179">
        <v>0</v>
      </c>
      <c r="AU375" s="179">
        <v>0</v>
      </c>
      <c r="AV375" s="179">
        <v>0</v>
      </c>
      <c r="AW375" s="179">
        <v>0</v>
      </c>
      <c r="AX375" s="179">
        <v>0</v>
      </c>
      <c r="AY375" s="179">
        <v>0</v>
      </c>
      <c r="AZ375" s="179">
        <v>0</v>
      </c>
      <c r="BA375" s="179">
        <v>0</v>
      </c>
      <c r="BB375" s="179">
        <v>0</v>
      </c>
      <c r="BC375" s="179">
        <v>0</v>
      </c>
      <c r="BD375" s="179">
        <v>0</v>
      </c>
      <c r="BE375" s="179">
        <v>0</v>
      </c>
      <c r="BF375" s="179">
        <v>0</v>
      </c>
      <c r="BG375" s="179">
        <v>0</v>
      </c>
      <c r="BH375" s="179">
        <v>0</v>
      </c>
      <c r="BI375" s="179">
        <v>0</v>
      </c>
      <c r="BJ375" s="179">
        <v>0</v>
      </c>
      <c r="BK375" s="179">
        <v>0</v>
      </c>
      <c r="BL375" s="179">
        <v>0</v>
      </c>
      <c r="BM375" s="179">
        <v>0</v>
      </c>
      <c r="BN375" s="179">
        <v>0</v>
      </c>
      <c r="BO375" s="179">
        <v>0</v>
      </c>
      <c r="BP375" s="179">
        <v>0</v>
      </c>
      <c r="BQ375" s="179">
        <v>0</v>
      </c>
      <c r="BR375" s="179">
        <v>0</v>
      </c>
      <c r="BS375" s="179">
        <v>0</v>
      </c>
      <c r="BT375" s="179">
        <v>0</v>
      </c>
      <c r="BU375" s="179">
        <v>0</v>
      </c>
      <c r="BV375" s="179">
        <v>0</v>
      </c>
      <c r="BW375" s="179">
        <v>0</v>
      </c>
      <c r="BX375" s="179">
        <v>0</v>
      </c>
      <c r="BY375" s="179">
        <v>0</v>
      </c>
      <c r="BZ375" s="179">
        <v>0</v>
      </c>
      <c r="CA375" s="179">
        <v>0</v>
      </c>
      <c r="CB375" s="179">
        <v>0</v>
      </c>
      <c r="CC375" s="179">
        <v>0</v>
      </c>
      <c r="CD375" s="179">
        <v>0</v>
      </c>
      <c r="CE375" s="179">
        <v>0</v>
      </c>
      <c r="CF375" s="179">
        <v>0</v>
      </c>
      <c r="CG375" s="179">
        <v>0</v>
      </c>
      <c r="CH375" s="179">
        <v>0</v>
      </c>
      <c r="CI375" s="179">
        <v>0</v>
      </c>
      <c r="CJ375" s="179">
        <v>0</v>
      </c>
      <c r="CK375" s="179">
        <v>0</v>
      </c>
      <c r="CL375" s="179">
        <v>0</v>
      </c>
      <c r="CM375" s="179">
        <v>0</v>
      </c>
      <c r="CN375" s="179">
        <v>0</v>
      </c>
      <c r="CO375" s="179">
        <v>0</v>
      </c>
      <c r="CP375" s="179">
        <v>0</v>
      </c>
      <c r="CQ375" s="179">
        <v>0</v>
      </c>
      <c r="CR375" s="179">
        <v>0</v>
      </c>
      <c r="CS375" s="179">
        <v>0</v>
      </c>
      <c r="CT375" s="179">
        <v>0</v>
      </c>
      <c r="CU375" s="179">
        <v>0</v>
      </c>
      <c r="CV375" s="179">
        <v>0</v>
      </c>
      <c r="CW375" s="179">
        <v>0</v>
      </c>
      <c r="CX375" s="179">
        <v>0</v>
      </c>
      <c r="CY375" s="179">
        <v>0</v>
      </c>
      <c r="CZ375" s="179">
        <v>0</v>
      </c>
      <c r="DA375" s="179">
        <v>0</v>
      </c>
      <c r="DB375" s="179">
        <v>0</v>
      </c>
      <c r="DC375" s="179">
        <v>0</v>
      </c>
      <c r="DD375" s="179">
        <v>0</v>
      </c>
      <c r="DE375" s="179">
        <v>0</v>
      </c>
      <c r="DF375" s="179">
        <v>0</v>
      </c>
      <c r="DG375" s="179">
        <v>0</v>
      </c>
      <c r="DH375" s="179">
        <v>0</v>
      </c>
      <c r="DI375" s="179">
        <v>0</v>
      </c>
      <c r="DJ375" s="179">
        <v>0</v>
      </c>
      <c r="DK375" s="179">
        <v>0</v>
      </c>
      <c r="DL375" s="179">
        <v>0</v>
      </c>
      <c r="DM375" s="179">
        <v>0</v>
      </c>
      <c r="DN375" s="179">
        <v>0</v>
      </c>
      <c r="DO375" s="179">
        <v>0</v>
      </c>
      <c r="DP375" s="179">
        <v>0</v>
      </c>
      <c r="DQ375" s="179">
        <v>0</v>
      </c>
      <c r="DR375" s="179">
        <v>0</v>
      </c>
      <c r="DS375" s="179">
        <v>0</v>
      </c>
      <c r="DT375" s="179">
        <v>0</v>
      </c>
      <c r="DU375" s="179">
        <v>0</v>
      </c>
      <c r="DV375" s="179">
        <v>0</v>
      </c>
      <c r="DW375" s="179">
        <v>0</v>
      </c>
      <c r="DX375" s="179">
        <v>0</v>
      </c>
      <c r="DY375" s="179">
        <v>0</v>
      </c>
      <c r="DZ375" s="179">
        <v>0</v>
      </c>
      <c r="EA375" s="179">
        <v>0</v>
      </c>
      <c r="EB375" s="179">
        <v>0</v>
      </c>
      <c r="EC375" s="179">
        <v>0</v>
      </c>
      <c r="ED375" s="179">
        <v>0</v>
      </c>
      <c r="EE375" s="179">
        <v>0</v>
      </c>
      <c r="EF375" s="179">
        <v>0</v>
      </c>
      <c r="EG375" s="179">
        <v>0</v>
      </c>
      <c r="EH375" s="179">
        <v>0</v>
      </c>
      <c r="EI375" s="179">
        <v>0</v>
      </c>
      <c r="EJ375" s="179">
        <v>0</v>
      </c>
      <c r="EK375" s="179">
        <v>0</v>
      </c>
      <c r="EL375" s="179">
        <v>0</v>
      </c>
      <c r="EM375" s="179">
        <v>0</v>
      </c>
      <c r="EN375" s="179">
        <v>0</v>
      </c>
      <c r="EO375" s="179">
        <v>0</v>
      </c>
      <c r="EP375" s="179">
        <v>0</v>
      </c>
      <c r="EQ375" s="179">
        <v>0</v>
      </c>
      <c r="ER375" s="179">
        <v>0</v>
      </c>
      <c r="ES375" s="179">
        <v>0</v>
      </c>
      <c r="ET375" s="179">
        <v>0</v>
      </c>
      <c r="EU375" s="179">
        <v>0</v>
      </c>
      <c r="EV375" s="179">
        <v>0</v>
      </c>
      <c r="EW375" s="179">
        <v>0</v>
      </c>
      <c r="EX375" s="179">
        <v>0</v>
      </c>
      <c r="EY375" s="179">
        <v>0</v>
      </c>
      <c r="EZ375" s="179">
        <v>0</v>
      </c>
      <c r="FA375" s="179">
        <v>0</v>
      </c>
      <c r="FB375" s="179">
        <v>0</v>
      </c>
      <c r="FC375" s="179">
        <v>0</v>
      </c>
      <c r="FD375" s="179">
        <v>0</v>
      </c>
      <c r="FE375" s="179">
        <v>0</v>
      </c>
      <c r="FF375" s="179">
        <v>0</v>
      </c>
      <c r="FG375" s="179">
        <v>0</v>
      </c>
      <c r="FH375" s="179">
        <v>0</v>
      </c>
      <c r="FI375" s="179">
        <v>0</v>
      </c>
      <c r="FJ375" s="179">
        <v>0</v>
      </c>
      <c r="FK375" s="179">
        <v>0</v>
      </c>
      <c r="FL375" s="179">
        <v>0</v>
      </c>
      <c r="FM375" s="179">
        <v>0</v>
      </c>
      <c r="FN375" s="179">
        <v>0</v>
      </c>
      <c r="FO375" s="179">
        <v>0</v>
      </c>
      <c r="FP375" s="179">
        <v>0</v>
      </c>
      <c r="FQ375" s="179">
        <v>0</v>
      </c>
      <c r="FR375" s="179">
        <v>0</v>
      </c>
      <c r="FS375" s="179">
        <v>0</v>
      </c>
      <c r="FT375" s="179">
        <v>0</v>
      </c>
      <c r="FU375" s="179">
        <v>0</v>
      </c>
      <c r="FV375" s="179">
        <v>0</v>
      </c>
      <c r="FW375" s="179">
        <v>0</v>
      </c>
      <c r="FX375" s="179">
        <v>0</v>
      </c>
      <c r="FY375" s="179">
        <v>0</v>
      </c>
      <c r="FZ375" s="179">
        <v>0</v>
      </c>
      <c r="GA375" s="179">
        <v>0</v>
      </c>
    </row>
    <row r="376" spans="2:183">
      <c r="B376" s="180" t="s">
        <v>97</v>
      </c>
      <c r="C376" s="181" t="s">
        <v>48</v>
      </c>
      <c r="D376" s="94">
        <v>0</v>
      </c>
      <c r="E376" s="95">
        <v>0</v>
      </c>
      <c r="F376" s="95">
        <v>0</v>
      </c>
      <c r="G376" s="95">
        <v>0</v>
      </c>
      <c r="H376" s="95">
        <v>0</v>
      </c>
      <c r="I376" s="95">
        <v>0</v>
      </c>
      <c r="J376" s="95">
        <v>0</v>
      </c>
      <c r="K376" s="95">
        <v>0</v>
      </c>
      <c r="L376" s="95">
        <v>0</v>
      </c>
      <c r="M376" s="95">
        <v>0</v>
      </c>
      <c r="N376" s="95">
        <v>0</v>
      </c>
      <c r="O376" s="95">
        <v>0</v>
      </c>
      <c r="P376" s="95">
        <v>0</v>
      </c>
      <c r="Q376" s="95">
        <v>0</v>
      </c>
      <c r="R376" s="95">
        <v>0</v>
      </c>
      <c r="S376" s="95">
        <v>0</v>
      </c>
      <c r="T376" s="95">
        <v>0</v>
      </c>
      <c r="U376" s="95">
        <v>0</v>
      </c>
      <c r="V376" s="95">
        <v>0</v>
      </c>
      <c r="W376" s="95">
        <v>0</v>
      </c>
      <c r="X376" s="95">
        <v>0</v>
      </c>
      <c r="Y376" s="95">
        <v>0</v>
      </c>
      <c r="Z376" s="95">
        <v>0</v>
      </c>
      <c r="AA376" s="95">
        <v>0</v>
      </c>
      <c r="AB376" s="95">
        <v>0</v>
      </c>
      <c r="AC376" s="95">
        <v>0</v>
      </c>
      <c r="AD376" s="95">
        <v>0</v>
      </c>
      <c r="AE376" s="95">
        <v>0</v>
      </c>
      <c r="AF376" s="95">
        <v>0</v>
      </c>
      <c r="AG376" s="95">
        <v>0</v>
      </c>
      <c r="AH376" s="95">
        <v>0</v>
      </c>
      <c r="AI376" s="95">
        <v>0</v>
      </c>
      <c r="AJ376" s="95">
        <v>0</v>
      </c>
      <c r="AK376" s="95">
        <v>0</v>
      </c>
      <c r="AL376" s="95">
        <v>0</v>
      </c>
      <c r="AM376" s="95">
        <v>0</v>
      </c>
      <c r="AN376" s="95">
        <v>0</v>
      </c>
      <c r="AO376" s="95">
        <v>0</v>
      </c>
      <c r="AP376" s="95">
        <v>0</v>
      </c>
      <c r="AQ376" s="95">
        <v>0</v>
      </c>
      <c r="AR376" s="95">
        <v>0</v>
      </c>
      <c r="AS376" s="95">
        <v>0</v>
      </c>
      <c r="AT376" s="95">
        <v>0</v>
      </c>
      <c r="AU376" s="95">
        <v>0</v>
      </c>
      <c r="AV376" s="95">
        <v>0</v>
      </c>
      <c r="AW376" s="95">
        <v>0</v>
      </c>
      <c r="AX376" s="95">
        <v>0</v>
      </c>
      <c r="AY376" s="95">
        <v>0</v>
      </c>
      <c r="AZ376" s="95">
        <v>0</v>
      </c>
      <c r="BA376" s="95">
        <v>0</v>
      </c>
      <c r="BB376" s="95">
        <v>0</v>
      </c>
      <c r="BC376" s="95">
        <v>0</v>
      </c>
      <c r="BD376" s="95">
        <v>0</v>
      </c>
      <c r="BE376" s="95">
        <v>0</v>
      </c>
      <c r="BF376" s="95">
        <v>0</v>
      </c>
      <c r="BG376" s="95">
        <v>0</v>
      </c>
      <c r="BH376" s="95">
        <v>0</v>
      </c>
      <c r="BI376" s="95">
        <v>0</v>
      </c>
      <c r="BJ376" s="95">
        <v>0</v>
      </c>
      <c r="BK376" s="95">
        <v>0</v>
      </c>
      <c r="BL376" s="95">
        <v>0</v>
      </c>
      <c r="BM376" s="95">
        <v>0</v>
      </c>
      <c r="BN376" s="95">
        <v>0</v>
      </c>
      <c r="BO376" s="95">
        <v>0</v>
      </c>
      <c r="BP376" s="95">
        <v>0</v>
      </c>
      <c r="BQ376" s="95">
        <v>0</v>
      </c>
      <c r="BR376" s="95">
        <v>0</v>
      </c>
      <c r="BS376" s="95">
        <v>0</v>
      </c>
      <c r="BT376" s="95">
        <v>0</v>
      </c>
      <c r="BU376" s="95">
        <v>0</v>
      </c>
      <c r="BV376" s="95">
        <v>0</v>
      </c>
      <c r="BW376" s="95">
        <v>0</v>
      </c>
      <c r="BX376" s="95">
        <v>0</v>
      </c>
      <c r="BY376" s="95">
        <v>0</v>
      </c>
      <c r="BZ376" s="95">
        <v>0</v>
      </c>
      <c r="CA376" s="95">
        <v>0</v>
      </c>
      <c r="CB376" s="95">
        <v>0</v>
      </c>
      <c r="CC376" s="95">
        <v>0</v>
      </c>
      <c r="CD376" s="95">
        <v>0</v>
      </c>
      <c r="CE376" s="95">
        <v>0</v>
      </c>
      <c r="CF376" s="95">
        <v>0</v>
      </c>
      <c r="CG376" s="95">
        <v>0</v>
      </c>
      <c r="CH376" s="95">
        <v>0</v>
      </c>
      <c r="CI376" s="95">
        <v>0</v>
      </c>
      <c r="CJ376" s="95">
        <v>0</v>
      </c>
      <c r="CK376" s="95">
        <v>0</v>
      </c>
      <c r="CL376" s="95">
        <v>0</v>
      </c>
      <c r="CM376" s="95">
        <v>0</v>
      </c>
      <c r="CN376" s="95">
        <v>0</v>
      </c>
      <c r="CO376" s="95">
        <v>0</v>
      </c>
      <c r="CP376" s="95">
        <v>0</v>
      </c>
      <c r="CQ376" s="95">
        <v>0</v>
      </c>
      <c r="CR376" s="95">
        <v>0</v>
      </c>
      <c r="CS376" s="95">
        <v>0</v>
      </c>
      <c r="CT376" s="95">
        <v>0</v>
      </c>
      <c r="CU376" s="95">
        <v>0</v>
      </c>
      <c r="CV376" s="95">
        <v>0</v>
      </c>
      <c r="CW376" s="95">
        <v>0</v>
      </c>
      <c r="CX376" s="95">
        <v>0</v>
      </c>
      <c r="CY376" s="95">
        <v>0</v>
      </c>
      <c r="CZ376" s="95">
        <v>0</v>
      </c>
      <c r="DA376" s="95">
        <v>0</v>
      </c>
      <c r="DB376" s="95">
        <v>0</v>
      </c>
      <c r="DC376" s="95">
        <v>0</v>
      </c>
      <c r="DD376" s="95">
        <v>0</v>
      </c>
      <c r="DE376" s="95">
        <v>0</v>
      </c>
      <c r="DF376" s="95">
        <v>0</v>
      </c>
      <c r="DG376" s="95">
        <v>0</v>
      </c>
      <c r="DH376" s="95">
        <v>0</v>
      </c>
      <c r="DI376" s="95">
        <v>0</v>
      </c>
      <c r="DJ376" s="95">
        <v>0</v>
      </c>
      <c r="DK376" s="95">
        <v>0</v>
      </c>
      <c r="DL376" s="95">
        <v>0</v>
      </c>
      <c r="DM376" s="95">
        <v>0</v>
      </c>
      <c r="DN376" s="95">
        <v>0</v>
      </c>
      <c r="DO376" s="95">
        <v>0</v>
      </c>
      <c r="DP376" s="95">
        <v>0</v>
      </c>
      <c r="DQ376" s="95">
        <v>0</v>
      </c>
      <c r="DR376" s="95">
        <v>0</v>
      </c>
      <c r="DS376" s="95">
        <v>0</v>
      </c>
      <c r="DT376" s="95">
        <v>0</v>
      </c>
      <c r="DU376" s="95">
        <v>0</v>
      </c>
      <c r="DV376" s="95">
        <v>0</v>
      </c>
      <c r="DW376" s="95">
        <v>0</v>
      </c>
      <c r="DX376" s="95">
        <v>0</v>
      </c>
      <c r="DY376" s="95">
        <v>0</v>
      </c>
      <c r="DZ376" s="95">
        <v>0</v>
      </c>
      <c r="EA376" s="95">
        <v>0</v>
      </c>
      <c r="EB376" s="95">
        <v>0</v>
      </c>
      <c r="EC376" s="95">
        <v>0</v>
      </c>
      <c r="ED376" s="95">
        <v>0</v>
      </c>
      <c r="EE376" s="95">
        <v>0</v>
      </c>
      <c r="EF376" s="95">
        <v>0</v>
      </c>
      <c r="EG376" s="95">
        <v>0</v>
      </c>
      <c r="EH376" s="95">
        <v>0</v>
      </c>
      <c r="EI376" s="95">
        <v>0</v>
      </c>
      <c r="EJ376" s="95">
        <v>0</v>
      </c>
      <c r="EK376" s="95">
        <v>0</v>
      </c>
      <c r="EL376" s="95">
        <v>0</v>
      </c>
      <c r="EM376" s="95">
        <v>0</v>
      </c>
      <c r="EN376" s="95">
        <v>0</v>
      </c>
      <c r="EO376" s="95">
        <v>0</v>
      </c>
      <c r="EP376" s="95">
        <v>0</v>
      </c>
      <c r="EQ376" s="95">
        <v>0</v>
      </c>
      <c r="ER376" s="95">
        <v>0</v>
      </c>
      <c r="ES376" s="95">
        <v>0</v>
      </c>
      <c r="ET376" s="95">
        <v>0</v>
      </c>
      <c r="EU376" s="95">
        <v>0</v>
      </c>
      <c r="EV376" s="95">
        <v>0</v>
      </c>
      <c r="EW376" s="95">
        <v>0</v>
      </c>
      <c r="EX376" s="95">
        <v>0</v>
      </c>
      <c r="EY376" s="95">
        <v>0</v>
      </c>
      <c r="EZ376" s="95">
        <v>0</v>
      </c>
      <c r="FA376" s="95">
        <v>0</v>
      </c>
      <c r="FB376" s="95">
        <v>0</v>
      </c>
      <c r="FC376" s="95">
        <v>0</v>
      </c>
      <c r="FD376" s="95">
        <v>0</v>
      </c>
      <c r="FE376" s="95">
        <v>0</v>
      </c>
      <c r="FF376" s="95">
        <v>0</v>
      </c>
      <c r="FG376" s="95">
        <v>0</v>
      </c>
      <c r="FH376" s="95">
        <v>0</v>
      </c>
      <c r="FI376" s="95">
        <v>0</v>
      </c>
      <c r="FJ376" s="95">
        <v>0</v>
      </c>
      <c r="FK376" s="95">
        <v>0</v>
      </c>
      <c r="FL376" s="95">
        <v>0</v>
      </c>
      <c r="FM376" s="95">
        <v>0</v>
      </c>
      <c r="FN376" s="95">
        <v>0</v>
      </c>
      <c r="FO376" s="95">
        <v>0</v>
      </c>
      <c r="FP376" s="95">
        <v>0</v>
      </c>
      <c r="FQ376" s="95">
        <v>0</v>
      </c>
      <c r="FR376" s="95">
        <v>0</v>
      </c>
      <c r="FS376" s="95">
        <v>0</v>
      </c>
      <c r="FT376" s="95">
        <v>0</v>
      </c>
      <c r="FU376" s="95">
        <v>0</v>
      </c>
      <c r="FV376" s="95">
        <v>0</v>
      </c>
      <c r="FW376" s="95">
        <v>0</v>
      </c>
      <c r="FX376" s="95">
        <v>0</v>
      </c>
      <c r="FY376" s="95">
        <v>0</v>
      </c>
      <c r="FZ376" s="95">
        <v>0</v>
      </c>
      <c r="GA376" s="95">
        <v>0</v>
      </c>
    </row>
    <row r="377" spans="2:183">
      <c r="B377" s="44" t="s">
        <v>97</v>
      </c>
      <c r="C377" s="655" t="s">
        <v>232</v>
      </c>
      <c r="D377" s="182">
        <v>0</v>
      </c>
      <c r="E377" s="182">
        <v>0</v>
      </c>
      <c r="F377" s="182">
        <v>0</v>
      </c>
      <c r="G377" s="182">
        <v>0</v>
      </c>
      <c r="H377" s="182">
        <v>0</v>
      </c>
      <c r="I377" s="182">
        <v>0</v>
      </c>
      <c r="J377" s="182">
        <v>0</v>
      </c>
      <c r="K377" s="182">
        <v>0</v>
      </c>
      <c r="L377" s="182">
        <v>0</v>
      </c>
      <c r="M377" s="182">
        <v>0</v>
      </c>
      <c r="N377" s="182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182">
        <v>0</v>
      </c>
      <c r="V377" s="182">
        <v>0</v>
      </c>
      <c r="W377" s="182">
        <v>0</v>
      </c>
      <c r="X377" s="182">
        <v>0</v>
      </c>
      <c r="Y377" s="182">
        <v>0</v>
      </c>
      <c r="Z377" s="182">
        <v>0</v>
      </c>
      <c r="AA377" s="182">
        <v>0</v>
      </c>
      <c r="AB377" s="182">
        <v>0</v>
      </c>
      <c r="AC377" s="182">
        <v>0</v>
      </c>
      <c r="AD377" s="182">
        <v>0</v>
      </c>
      <c r="AE377" s="182">
        <v>0</v>
      </c>
      <c r="AF377" s="182">
        <v>0</v>
      </c>
      <c r="AG377" s="182">
        <v>0</v>
      </c>
      <c r="AH377" s="182">
        <v>0</v>
      </c>
      <c r="AI377" s="182">
        <v>0</v>
      </c>
      <c r="AJ377" s="182">
        <v>0</v>
      </c>
      <c r="AK377" s="182">
        <v>0</v>
      </c>
      <c r="AL377" s="182">
        <v>0</v>
      </c>
      <c r="AM377" s="182">
        <v>0</v>
      </c>
      <c r="AN377" s="182">
        <v>0</v>
      </c>
      <c r="AO377" s="182">
        <v>0</v>
      </c>
      <c r="AP377" s="182">
        <v>0</v>
      </c>
      <c r="AQ377" s="182">
        <v>0</v>
      </c>
      <c r="AR377" s="182">
        <v>0</v>
      </c>
      <c r="AS377" s="182">
        <v>0</v>
      </c>
      <c r="AT377" s="182">
        <v>0</v>
      </c>
      <c r="AU377" s="182">
        <v>0</v>
      </c>
      <c r="AV377" s="182">
        <v>0</v>
      </c>
      <c r="AW377" s="182">
        <v>0</v>
      </c>
      <c r="AX377" s="182">
        <v>0</v>
      </c>
      <c r="AY377" s="182">
        <v>0</v>
      </c>
      <c r="AZ377" s="182">
        <v>0</v>
      </c>
      <c r="BA377" s="182">
        <v>0</v>
      </c>
      <c r="BB377" s="182">
        <v>0</v>
      </c>
      <c r="BC377" s="182">
        <v>0</v>
      </c>
      <c r="BD377" s="182">
        <v>0</v>
      </c>
      <c r="BE377" s="182">
        <v>0</v>
      </c>
      <c r="BF377" s="182">
        <v>0</v>
      </c>
      <c r="BG377" s="182">
        <v>0</v>
      </c>
      <c r="BH377" s="182">
        <v>0</v>
      </c>
      <c r="BI377" s="182">
        <v>0</v>
      </c>
      <c r="BJ377" s="182">
        <v>0</v>
      </c>
      <c r="BK377" s="182">
        <v>0</v>
      </c>
      <c r="BL377" s="182">
        <v>0</v>
      </c>
      <c r="BM377" s="182">
        <v>0</v>
      </c>
      <c r="BN377" s="182">
        <v>0</v>
      </c>
      <c r="BO377" s="182">
        <v>0</v>
      </c>
      <c r="BP377" s="182">
        <v>0</v>
      </c>
      <c r="BQ377" s="182">
        <v>0</v>
      </c>
      <c r="BR377" s="182">
        <v>0</v>
      </c>
      <c r="BS377" s="182">
        <v>0</v>
      </c>
      <c r="BT377" s="182">
        <v>0</v>
      </c>
      <c r="BU377" s="182">
        <v>0</v>
      </c>
      <c r="BV377" s="182">
        <v>0</v>
      </c>
      <c r="BW377" s="182">
        <v>0</v>
      </c>
      <c r="BX377" s="182">
        <v>0</v>
      </c>
      <c r="BY377" s="182">
        <v>0</v>
      </c>
      <c r="BZ377" s="182">
        <v>0</v>
      </c>
      <c r="CA377" s="182">
        <v>0</v>
      </c>
      <c r="CB377" s="182">
        <v>0</v>
      </c>
      <c r="CC377" s="182">
        <v>0</v>
      </c>
      <c r="CD377" s="182">
        <v>0</v>
      </c>
      <c r="CE377" s="182">
        <v>0</v>
      </c>
      <c r="CF377" s="182">
        <v>0</v>
      </c>
      <c r="CG377" s="182">
        <v>0</v>
      </c>
      <c r="CH377" s="182">
        <v>0</v>
      </c>
      <c r="CI377" s="182">
        <v>0</v>
      </c>
      <c r="CJ377" s="182">
        <v>0</v>
      </c>
      <c r="CK377" s="182">
        <v>0</v>
      </c>
      <c r="CL377" s="182">
        <v>0</v>
      </c>
      <c r="CM377" s="182">
        <v>0</v>
      </c>
      <c r="CN377" s="182">
        <v>0</v>
      </c>
      <c r="CO377" s="182">
        <v>0</v>
      </c>
      <c r="CP377" s="182">
        <v>0</v>
      </c>
      <c r="CQ377" s="182">
        <v>0</v>
      </c>
      <c r="CR377" s="182">
        <v>0</v>
      </c>
      <c r="CS377" s="182">
        <v>0</v>
      </c>
      <c r="CT377" s="182">
        <v>0</v>
      </c>
      <c r="CU377" s="182">
        <v>0</v>
      </c>
      <c r="CV377" s="182">
        <v>0</v>
      </c>
      <c r="CW377" s="182">
        <v>0</v>
      </c>
      <c r="CX377" s="182">
        <v>0</v>
      </c>
      <c r="CY377" s="182">
        <v>0</v>
      </c>
      <c r="CZ377" s="182">
        <v>0</v>
      </c>
      <c r="DA377" s="182">
        <v>0</v>
      </c>
      <c r="DB377" s="182">
        <v>0</v>
      </c>
      <c r="DC377" s="182">
        <v>0</v>
      </c>
      <c r="DD377" s="182">
        <v>0</v>
      </c>
      <c r="DE377" s="182">
        <v>0</v>
      </c>
      <c r="DF377" s="182">
        <v>0</v>
      </c>
      <c r="DG377" s="182">
        <v>0</v>
      </c>
      <c r="DH377" s="182">
        <v>0</v>
      </c>
      <c r="DI377" s="182">
        <v>0</v>
      </c>
      <c r="DJ377" s="182">
        <v>0</v>
      </c>
      <c r="DK377" s="182">
        <v>0</v>
      </c>
      <c r="DL377" s="182">
        <v>0</v>
      </c>
      <c r="DM377" s="182">
        <v>0</v>
      </c>
      <c r="DN377" s="182">
        <v>0</v>
      </c>
      <c r="DO377" s="182">
        <v>0</v>
      </c>
      <c r="DP377" s="182">
        <v>0</v>
      </c>
      <c r="DQ377" s="182">
        <v>0</v>
      </c>
      <c r="DR377" s="182">
        <v>0</v>
      </c>
      <c r="DS377" s="182">
        <v>0</v>
      </c>
      <c r="DT377" s="182">
        <v>0</v>
      </c>
      <c r="DU377" s="182">
        <v>0</v>
      </c>
      <c r="DV377" s="182">
        <v>0</v>
      </c>
      <c r="DW377" s="182">
        <v>0</v>
      </c>
      <c r="DX377" s="182">
        <v>0</v>
      </c>
      <c r="DY377" s="182">
        <v>0</v>
      </c>
      <c r="DZ377" s="182">
        <v>0</v>
      </c>
      <c r="EA377" s="182">
        <v>0</v>
      </c>
      <c r="EB377" s="182">
        <v>0</v>
      </c>
      <c r="EC377" s="182">
        <v>0</v>
      </c>
      <c r="ED377" s="182">
        <v>0</v>
      </c>
      <c r="EE377" s="182">
        <v>0</v>
      </c>
      <c r="EF377" s="182">
        <v>0</v>
      </c>
      <c r="EG377" s="182">
        <v>0</v>
      </c>
      <c r="EH377" s="182">
        <v>0</v>
      </c>
      <c r="EI377" s="182">
        <v>0</v>
      </c>
      <c r="EJ377" s="182">
        <v>0</v>
      </c>
      <c r="EK377" s="182">
        <v>0</v>
      </c>
      <c r="EL377" s="182">
        <v>0</v>
      </c>
      <c r="EM377" s="182">
        <v>0</v>
      </c>
      <c r="EN377" s="182">
        <v>0</v>
      </c>
      <c r="EO377" s="182">
        <v>0</v>
      </c>
      <c r="EP377" s="182">
        <v>0</v>
      </c>
      <c r="EQ377" s="182">
        <v>0</v>
      </c>
      <c r="ER377" s="182">
        <v>0</v>
      </c>
      <c r="ES377" s="182">
        <v>0</v>
      </c>
      <c r="ET377" s="182">
        <v>0</v>
      </c>
      <c r="EU377" s="182">
        <v>0</v>
      </c>
      <c r="EV377" s="182">
        <v>0</v>
      </c>
      <c r="EW377" s="182">
        <v>0</v>
      </c>
      <c r="EX377" s="182">
        <v>0</v>
      </c>
      <c r="EY377" s="182">
        <v>0</v>
      </c>
      <c r="EZ377" s="182">
        <v>0</v>
      </c>
      <c r="FA377" s="182">
        <v>0</v>
      </c>
      <c r="FB377" s="182">
        <v>0</v>
      </c>
      <c r="FC377" s="182">
        <v>0</v>
      </c>
      <c r="FD377" s="182">
        <v>0</v>
      </c>
      <c r="FE377" s="182">
        <v>0</v>
      </c>
      <c r="FF377" s="182">
        <v>0</v>
      </c>
      <c r="FG377" s="182">
        <v>0</v>
      </c>
      <c r="FH377" s="182">
        <v>0</v>
      </c>
      <c r="FI377" s="182">
        <v>0</v>
      </c>
      <c r="FJ377" s="182">
        <v>0</v>
      </c>
      <c r="FK377" s="182">
        <v>0</v>
      </c>
      <c r="FL377" s="182">
        <v>0</v>
      </c>
      <c r="FM377" s="182">
        <v>0</v>
      </c>
      <c r="FN377" s="182">
        <v>0</v>
      </c>
      <c r="FO377" s="182">
        <v>0</v>
      </c>
      <c r="FP377" s="182">
        <v>0</v>
      </c>
      <c r="FQ377" s="182">
        <v>0</v>
      </c>
      <c r="FR377" s="182">
        <v>0</v>
      </c>
      <c r="FS377" s="182">
        <v>0</v>
      </c>
      <c r="FT377" s="182">
        <v>0</v>
      </c>
      <c r="FU377" s="182">
        <v>0</v>
      </c>
      <c r="FV377" s="182">
        <v>0</v>
      </c>
      <c r="FW377" s="182">
        <v>0</v>
      </c>
      <c r="FX377" s="182">
        <v>0</v>
      </c>
      <c r="FY377" s="182">
        <v>0</v>
      </c>
      <c r="FZ377" s="182">
        <v>0</v>
      </c>
      <c r="GA377" s="182">
        <v>0</v>
      </c>
    </row>
    <row r="378" spans="2:183">
      <c r="B378" s="43" t="s">
        <v>97</v>
      </c>
      <c r="C378" s="652" t="s">
        <v>49</v>
      </c>
      <c r="D378" s="17">
        <v>744</v>
      </c>
      <c r="E378" s="17">
        <v>672</v>
      </c>
      <c r="F378" s="17">
        <v>744</v>
      </c>
      <c r="G378" s="17">
        <v>720</v>
      </c>
      <c r="H378" s="17">
        <v>744</v>
      </c>
      <c r="I378" s="17">
        <v>720</v>
      </c>
      <c r="J378" s="17">
        <v>744</v>
      </c>
      <c r="K378" s="17">
        <v>744</v>
      </c>
      <c r="L378" s="17">
        <v>720</v>
      </c>
      <c r="M378" s="17">
        <v>744</v>
      </c>
      <c r="N378" s="17">
        <v>720</v>
      </c>
      <c r="O378" s="17">
        <v>744</v>
      </c>
      <c r="P378" s="17">
        <v>744</v>
      </c>
      <c r="Q378" s="17">
        <v>672</v>
      </c>
      <c r="R378" s="17">
        <v>744</v>
      </c>
      <c r="S378" s="17">
        <v>720</v>
      </c>
      <c r="T378" s="17">
        <v>744</v>
      </c>
      <c r="U378" s="17">
        <v>720</v>
      </c>
      <c r="V378" s="17">
        <v>744</v>
      </c>
      <c r="W378" s="17">
        <v>744</v>
      </c>
      <c r="X378" s="17">
        <v>720</v>
      </c>
      <c r="Y378" s="17">
        <v>744</v>
      </c>
      <c r="Z378" s="17">
        <v>720</v>
      </c>
      <c r="AA378" s="17">
        <v>744</v>
      </c>
      <c r="AB378" s="17">
        <v>744</v>
      </c>
      <c r="AC378" s="17">
        <v>672</v>
      </c>
      <c r="AD378" s="17">
        <v>744</v>
      </c>
      <c r="AE378" s="17">
        <v>720</v>
      </c>
      <c r="AF378" s="17">
        <v>744</v>
      </c>
      <c r="AG378" s="17">
        <v>720</v>
      </c>
      <c r="AH378" s="17">
        <v>744</v>
      </c>
      <c r="AI378" s="17">
        <v>744</v>
      </c>
      <c r="AJ378" s="17">
        <v>720</v>
      </c>
      <c r="AK378" s="17">
        <v>744</v>
      </c>
      <c r="AL378" s="17">
        <v>720</v>
      </c>
      <c r="AM378" s="17">
        <v>744</v>
      </c>
      <c r="AN378" s="17">
        <v>744</v>
      </c>
      <c r="AO378" s="17">
        <v>696</v>
      </c>
      <c r="AP378" s="17">
        <v>744</v>
      </c>
      <c r="AQ378" s="17">
        <v>720</v>
      </c>
      <c r="AR378" s="17">
        <v>744</v>
      </c>
      <c r="AS378" s="17">
        <v>720</v>
      </c>
      <c r="AT378" s="17">
        <v>744</v>
      </c>
      <c r="AU378" s="17">
        <v>744</v>
      </c>
      <c r="AV378" s="17">
        <v>720</v>
      </c>
      <c r="AW378" s="17">
        <v>744</v>
      </c>
      <c r="AX378" s="17">
        <v>720</v>
      </c>
      <c r="AY378" s="17">
        <v>744</v>
      </c>
      <c r="AZ378" s="17">
        <v>744</v>
      </c>
      <c r="BA378" s="17">
        <v>672</v>
      </c>
      <c r="BB378" s="17">
        <v>744</v>
      </c>
      <c r="BC378" s="17">
        <v>720</v>
      </c>
      <c r="BD378" s="17">
        <v>744</v>
      </c>
      <c r="BE378" s="17">
        <v>720</v>
      </c>
      <c r="BF378" s="17">
        <v>744</v>
      </c>
      <c r="BG378" s="17">
        <v>744</v>
      </c>
      <c r="BH378" s="17">
        <v>720</v>
      </c>
      <c r="BI378" s="17">
        <v>744</v>
      </c>
      <c r="BJ378" s="17">
        <v>720</v>
      </c>
      <c r="BK378" s="17">
        <v>744</v>
      </c>
      <c r="BL378" s="17">
        <v>744</v>
      </c>
      <c r="BM378" s="17">
        <v>672</v>
      </c>
      <c r="BN378" s="17">
        <v>744</v>
      </c>
      <c r="BO378" s="17">
        <v>720</v>
      </c>
      <c r="BP378" s="17">
        <v>744</v>
      </c>
      <c r="BQ378" s="17">
        <v>720</v>
      </c>
      <c r="BR378" s="17">
        <v>744</v>
      </c>
      <c r="BS378" s="17">
        <v>744</v>
      </c>
      <c r="BT378" s="17">
        <v>720</v>
      </c>
      <c r="BU378" s="17">
        <v>744</v>
      </c>
      <c r="BV378" s="17">
        <v>720</v>
      </c>
      <c r="BW378" s="17">
        <v>744</v>
      </c>
      <c r="BX378" s="17">
        <v>744</v>
      </c>
      <c r="BY378" s="17">
        <v>672</v>
      </c>
      <c r="BZ378" s="17">
        <v>744</v>
      </c>
      <c r="CA378" s="17">
        <v>720</v>
      </c>
      <c r="CB378" s="17">
        <v>744</v>
      </c>
      <c r="CC378" s="17">
        <v>720</v>
      </c>
      <c r="CD378" s="17">
        <v>744</v>
      </c>
      <c r="CE378" s="17">
        <v>744</v>
      </c>
      <c r="CF378" s="17">
        <v>720</v>
      </c>
      <c r="CG378" s="17">
        <v>744</v>
      </c>
      <c r="CH378" s="17">
        <v>720</v>
      </c>
      <c r="CI378" s="17">
        <v>744</v>
      </c>
      <c r="CJ378" s="17">
        <v>744</v>
      </c>
      <c r="CK378" s="17">
        <v>696</v>
      </c>
      <c r="CL378" s="17">
        <v>744</v>
      </c>
      <c r="CM378" s="17">
        <v>720</v>
      </c>
      <c r="CN378" s="17">
        <v>744</v>
      </c>
      <c r="CO378" s="17">
        <v>720</v>
      </c>
      <c r="CP378" s="17">
        <v>744</v>
      </c>
      <c r="CQ378" s="17">
        <v>744</v>
      </c>
      <c r="CR378" s="17">
        <v>720</v>
      </c>
      <c r="CS378" s="17">
        <v>744</v>
      </c>
      <c r="CT378" s="17">
        <v>720</v>
      </c>
      <c r="CU378" s="17">
        <v>744</v>
      </c>
      <c r="CV378" s="17">
        <v>744</v>
      </c>
      <c r="CW378" s="17">
        <v>672</v>
      </c>
      <c r="CX378" s="17">
        <v>744</v>
      </c>
      <c r="CY378" s="17">
        <v>720</v>
      </c>
      <c r="CZ378" s="17">
        <v>744</v>
      </c>
      <c r="DA378" s="17">
        <v>720</v>
      </c>
      <c r="DB378" s="17">
        <v>744</v>
      </c>
      <c r="DC378" s="17">
        <v>744</v>
      </c>
      <c r="DD378" s="17">
        <v>720</v>
      </c>
      <c r="DE378" s="17">
        <v>744</v>
      </c>
      <c r="DF378" s="17">
        <v>720</v>
      </c>
      <c r="DG378" s="17">
        <v>744</v>
      </c>
      <c r="DH378" s="17">
        <v>744</v>
      </c>
      <c r="DI378" s="17">
        <v>672</v>
      </c>
      <c r="DJ378" s="17">
        <v>744</v>
      </c>
      <c r="DK378" s="17">
        <v>720</v>
      </c>
      <c r="DL378" s="17">
        <v>744</v>
      </c>
      <c r="DM378" s="17">
        <v>720</v>
      </c>
      <c r="DN378" s="17">
        <v>744</v>
      </c>
      <c r="DO378" s="17">
        <v>744</v>
      </c>
      <c r="DP378" s="17">
        <v>720</v>
      </c>
      <c r="DQ378" s="17">
        <v>744</v>
      </c>
      <c r="DR378" s="17">
        <v>720</v>
      </c>
      <c r="DS378" s="17">
        <v>744</v>
      </c>
      <c r="DT378" s="17">
        <v>744</v>
      </c>
      <c r="DU378" s="17">
        <v>672</v>
      </c>
      <c r="DV378" s="17">
        <v>744</v>
      </c>
      <c r="DW378" s="17">
        <v>720</v>
      </c>
      <c r="DX378" s="17">
        <v>744</v>
      </c>
      <c r="DY378" s="17">
        <v>720</v>
      </c>
      <c r="DZ378" s="17">
        <v>744</v>
      </c>
      <c r="EA378" s="17">
        <v>744</v>
      </c>
      <c r="EB378" s="17">
        <v>720</v>
      </c>
      <c r="EC378" s="17">
        <v>744</v>
      </c>
      <c r="ED378" s="17">
        <v>720</v>
      </c>
      <c r="EE378" s="17">
        <v>744</v>
      </c>
      <c r="EF378" s="17">
        <v>744</v>
      </c>
      <c r="EG378" s="17">
        <v>696</v>
      </c>
      <c r="EH378" s="17">
        <v>744</v>
      </c>
      <c r="EI378" s="17">
        <v>720</v>
      </c>
      <c r="EJ378" s="17">
        <v>744</v>
      </c>
      <c r="EK378" s="17">
        <v>720</v>
      </c>
      <c r="EL378" s="17">
        <v>744</v>
      </c>
      <c r="EM378" s="17">
        <v>744</v>
      </c>
      <c r="EN378" s="17">
        <v>720</v>
      </c>
      <c r="EO378" s="17">
        <v>744</v>
      </c>
      <c r="EP378" s="17">
        <v>720</v>
      </c>
      <c r="EQ378" s="17">
        <v>744</v>
      </c>
      <c r="ER378" s="17">
        <v>744</v>
      </c>
      <c r="ES378" s="17">
        <v>672</v>
      </c>
      <c r="ET378" s="17">
        <v>744</v>
      </c>
      <c r="EU378" s="17">
        <v>720</v>
      </c>
      <c r="EV378" s="17">
        <v>744</v>
      </c>
      <c r="EW378" s="17">
        <v>720</v>
      </c>
      <c r="EX378" s="17">
        <v>744</v>
      </c>
      <c r="EY378" s="17">
        <v>744</v>
      </c>
      <c r="EZ378" s="17">
        <v>720</v>
      </c>
      <c r="FA378" s="17">
        <v>744</v>
      </c>
      <c r="FB378" s="17">
        <v>720</v>
      </c>
      <c r="FC378" s="17">
        <v>744</v>
      </c>
      <c r="FD378" s="17">
        <v>744</v>
      </c>
      <c r="FE378" s="17">
        <v>672</v>
      </c>
      <c r="FF378" s="17">
        <v>744</v>
      </c>
      <c r="FG378" s="17">
        <v>720</v>
      </c>
      <c r="FH378" s="17">
        <v>744</v>
      </c>
      <c r="FI378" s="17">
        <v>720</v>
      </c>
      <c r="FJ378" s="17">
        <v>744</v>
      </c>
      <c r="FK378" s="17">
        <v>744</v>
      </c>
      <c r="FL378" s="17">
        <v>720</v>
      </c>
      <c r="FM378" s="17">
        <v>744</v>
      </c>
      <c r="FN378" s="17">
        <v>720</v>
      </c>
      <c r="FO378" s="17">
        <v>744</v>
      </c>
      <c r="FP378" s="17">
        <v>744</v>
      </c>
      <c r="FQ378" s="17">
        <v>672</v>
      </c>
      <c r="FR378" s="17">
        <v>744</v>
      </c>
      <c r="FS378" s="17">
        <v>720</v>
      </c>
      <c r="FT378" s="17">
        <v>744</v>
      </c>
      <c r="FU378" s="17">
        <v>720</v>
      </c>
      <c r="FV378" s="17">
        <v>744</v>
      </c>
      <c r="FW378" s="17">
        <v>744</v>
      </c>
      <c r="FX378" s="17">
        <v>720</v>
      </c>
      <c r="FY378" s="17">
        <v>744</v>
      </c>
      <c r="FZ378" s="17">
        <v>720</v>
      </c>
      <c r="GA378" s="17">
        <v>744</v>
      </c>
    </row>
    <row r="379" spans="2:183">
      <c r="B379" s="43" t="s">
        <v>97</v>
      </c>
      <c r="C379" s="653" t="s">
        <v>50</v>
      </c>
      <c r="D379" s="85">
        <v>611870.06000000006</v>
      </c>
      <c r="E379" s="85">
        <v>552857.75</v>
      </c>
      <c r="F379" s="85">
        <v>611130.06000000006</v>
      </c>
      <c r="G379" s="85">
        <v>592879.62</v>
      </c>
      <c r="H379" s="85">
        <v>605614.31000000006</v>
      </c>
      <c r="I379" s="85">
        <v>135214</v>
      </c>
      <c r="J379" s="85">
        <v>140387.91</v>
      </c>
      <c r="K379" s="85">
        <v>138457.54999999999</v>
      </c>
      <c r="L379" s="85">
        <v>135198.20000000001</v>
      </c>
      <c r="M379" s="85">
        <v>611138.43999999994</v>
      </c>
      <c r="N379" s="85">
        <v>590934.81000000006</v>
      </c>
      <c r="O379" s="85">
        <v>615435.93999999994</v>
      </c>
      <c r="P379" s="85">
        <v>807294.62</v>
      </c>
      <c r="Q379" s="85">
        <v>729434.75</v>
      </c>
      <c r="R379" s="85">
        <v>806318.5</v>
      </c>
      <c r="S379" s="85">
        <v>782239.19</v>
      </c>
      <c r="T379" s="85">
        <v>799041.25</v>
      </c>
      <c r="U379" s="85">
        <v>178399.91</v>
      </c>
      <c r="V379" s="85">
        <v>185226.3</v>
      </c>
      <c r="W379" s="85">
        <v>182679.34</v>
      </c>
      <c r="X379" s="85">
        <v>178379.06</v>
      </c>
      <c r="Y379" s="85">
        <v>806330</v>
      </c>
      <c r="Z379" s="85">
        <v>779674</v>
      </c>
      <c r="AA379" s="85">
        <v>811999.81</v>
      </c>
      <c r="AB379" s="85">
        <v>1077515.1200000001</v>
      </c>
      <c r="AC379" s="85">
        <v>891717.75</v>
      </c>
      <c r="AD379" s="85">
        <v>474201.47</v>
      </c>
      <c r="AE379" s="85">
        <v>516832.5</v>
      </c>
      <c r="AF379" s="85">
        <v>846624.31</v>
      </c>
      <c r="AG379" s="85">
        <v>1134008.75</v>
      </c>
      <c r="AH379" s="85">
        <v>1895933.25</v>
      </c>
      <c r="AI379" s="85">
        <v>1849548</v>
      </c>
      <c r="AJ379" s="85">
        <v>929981</v>
      </c>
      <c r="AK379" s="85">
        <v>470744.16</v>
      </c>
      <c r="AL379" s="85">
        <v>823340.81</v>
      </c>
      <c r="AM379" s="85">
        <v>1108992.75</v>
      </c>
      <c r="AN379" s="85">
        <v>1080480</v>
      </c>
      <c r="AO379" s="85">
        <v>885035.69</v>
      </c>
      <c r="AP379" s="85">
        <v>454887.22</v>
      </c>
      <c r="AQ379" s="85">
        <v>538093.56000000006</v>
      </c>
      <c r="AR379" s="85">
        <v>815020.25</v>
      </c>
      <c r="AS379" s="85">
        <v>1201103</v>
      </c>
      <c r="AT379" s="85">
        <v>1836005.62</v>
      </c>
      <c r="AU379" s="85">
        <v>1840818.25</v>
      </c>
      <c r="AV379" s="85">
        <v>928310.75</v>
      </c>
      <c r="AW379" s="85">
        <v>488430.75</v>
      </c>
      <c r="AX379" s="85">
        <v>838539.69</v>
      </c>
      <c r="AY379" s="85">
        <v>1112714.3799999999</v>
      </c>
      <c r="AZ379" s="85">
        <v>1094663</v>
      </c>
      <c r="BA379" s="85">
        <v>960093</v>
      </c>
      <c r="BB379" s="85">
        <v>443940.78</v>
      </c>
      <c r="BC379" s="85">
        <v>506101.19</v>
      </c>
      <c r="BD379" s="85">
        <v>847526.12</v>
      </c>
      <c r="BE379" s="85">
        <v>1225965.5</v>
      </c>
      <c r="BF379" s="85">
        <v>1887186.75</v>
      </c>
      <c r="BG379" s="85">
        <v>1926487.75</v>
      </c>
      <c r="BH379" s="85">
        <v>915991.75</v>
      </c>
      <c r="BI379" s="85">
        <v>494293.16</v>
      </c>
      <c r="BJ379" s="85">
        <v>858360.69</v>
      </c>
      <c r="BK379" s="85">
        <v>1147167.75</v>
      </c>
      <c r="BL379" s="85">
        <v>1129770.1200000001</v>
      </c>
      <c r="BM379" s="85">
        <v>973780.06</v>
      </c>
      <c r="BN379" s="85">
        <v>488771.03</v>
      </c>
      <c r="BO379" s="85">
        <v>493126.59</v>
      </c>
      <c r="BP379" s="85">
        <v>836865.31</v>
      </c>
      <c r="BQ379" s="85">
        <v>1249729.75</v>
      </c>
      <c r="BR379" s="85">
        <v>1979271.25</v>
      </c>
      <c r="BS379" s="85">
        <v>1996079.25</v>
      </c>
      <c r="BT379" s="85">
        <v>936944.75</v>
      </c>
      <c r="BU379" s="85">
        <v>488114.5</v>
      </c>
      <c r="BV379" s="85">
        <v>887547.88</v>
      </c>
      <c r="BW379" s="85">
        <v>1157473.75</v>
      </c>
      <c r="BX379" s="85">
        <v>1181867.6200000001</v>
      </c>
      <c r="BY379" s="85">
        <v>973312.62</v>
      </c>
      <c r="BZ379" s="85">
        <v>491403.88</v>
      </c>
      <c r="CA379" s="85">
        <v>532193.93999999994</v>
      </c>
      <c r="CB379" s="85">
        <v>839151.94</v>
      </c>
      <c r="CC379" s="85">
        <v>1246144.5</v>
      </c>
      <c r="CD379" s="85">
        <v>2083110.25</v>
      </c>
      <c r="CE379" s="85">
        <v>2053960.25</v>
      </c>
      <c r="CF379" s="85">
        <v>950501</v>
      </c>
      <c r="CG379" s="85">
        <v>514768</v>
      </c>
      <c r="CH379" s="85">
        <v>899840.25</v>
      </c>
      <c r="CI379" s="85">
        <v>1179607</v>
      </c>
      <c r="CJ379" s="85">
        <v>1202015.3799999999</v>
      </c>
      <c r="CK379" s="85">
        <v>975426</v>
      </c>
      <c r="CL379" s="85">
        <v>519610.03</v>
      </c>
      <c r="CM379" s="85">
        <v>582066.75</v>
      </c>
      <c r="CN379" s="85">
        <v>930278.44</v>
      </c>
      <c r="CO379" s="85">
        <v>1254605.3799999999</v>
      </c>
      <c r="CP379" s="85">
        <v>2101186.75</v>
      </c>
      <c r="CQ379" s="85">
        <v>2039660</v>
      </c>
      <c r="CR379" s="85">
        <v>1023088.69</v>
      </c>
      <c r="CS379" s="85">
        <v>526930.88</v>
      </c>
      <c r="CT379" s="85">
        <v>909148.69</v>
      </c>
      <c r="CU379" s="85">
        <v>1226247.3799999999</v>
      </c>
      <c r="CV379" s="85">
        <v>1226640</v>
      </c>
      <c r="CW379" s="85">
        <v>990511.88</v>
      </c>
      <c r="CX379" s="85">
        <v>540954.81000000006</v>
      </c>
      <c r="CY379" s="85">
        <v>611623.81000000006</v>
      </c>
      <c r="CZ379" s="85">
        <v>925085.62</v>
      </c>
      <c r="DA379" s="85">
        <v>1331692.5</v>
      </c>
      <c r="DB379" s="85">
        <v>2118346.25</v>
      </c>
      <c r="DC379" s="85">
        <v>2073404.38</v>
      </c>
      <c r="DD379" s="85">
        <v>1075213.8799999999</v>
      </c>
      <c r="DE379" s="85">
        <v>554144.5</v>
      </c>
      <c r="DF379" s="85">
        <v>936658.88</v>
      </c>
      <c r="DG379" s="85">
        <v>1261071.1200000001</v>
      </c>
      <c r="DH379" s="85">
        <v>1257942.25</v>
      </c>
      <c r="DI379" s="85">
        <v>1038715.12</v>
      </c>
      <c r="DJ379" s="85">
        <v>523056.5</v>
      </c>
      <c r="DK379" s="85">
        <v>631381.93999999994</v>
      </c>
      <c r="DL379" s="85">
        <v>952482.12</v>
      </c>
      <c r="DM379" s="85">
        <v>1401137</v>
      </c>
      <c r="DN379" s="85">
        <v>2137484.75</v>
      </c>
      <c r="DO379" s="85">
        <v>2142567.75</v>
      </c>
      <c r="DP379" s="85">
        <v>1085913.3799999999</v>
      </c>
      <c r="DQ379" s="85">
        <v>570317.68999999994</v>
      </c>
      <c r="DR379" s="85">
        <v>973661.69</v>
      </c>
      <c r="DS379" s="85">
        <v>1301790</v>
      </c>
      <c r="DT379" s="85">
        <v>1281603.6200000001</v>
      </c>
      <c r="DU379" s="85">
        <v>1123051.1200000001</v>
      </c>
      <c r="DV379" s="85">
        <v>517252.03</v>
      </c>
      <c r="DW379" s="85">
        <v>592598.75</v>
      </c>
      <c r="DX379" s="85">
        <v>992263.69</v>
      </c>
      <c r="DY379" s="85">
        <v>1434197.12</v>
      </c>
      <c r="DZ379" s="85">
        <v>2205246.5</v>
      </c>
      <c r="EA379" s="85">
        <v>2251896</v>
      </c>
      <c r="EB379" s="85">
        <v>1074122.5</v>
      </c>
      <c r="EC379" s="85">
        <v>576630.93999999994</v>
      </c>
      <c r="ED379" s="85">
        <v>1001862.56</v>
      </c>
      <c r="EE379" s="85">
        <v>1344836.75</v>
      </c>
      <c r="EF379" s="85">
        <v>1341026.75</v>
      </c>
      <c r="EG379" s="85">
        <v>1121607.8799999999</v>
      </c>
      <c r="EH379" s="85">
        <v>561642.93999999994</v>
      </c>
      <c r="EI379" s="85">
        <v>614938.31000000006</v>
      </c>
      <c r="EJ379" s="85">
        <v>951480.12</v>
      </c>
      <c r="EK379" s="85">
        <v>1424613.25</v>
      </c>
      <c r="EL379" s="85">
        <v>2378267</v>
      </c>
      <c r="EM379" s="85">
        <v>2350865.5</v>
      </c>
      <c r="EN379" s="85">
        <v>1089091.25</v>
      </c>
      <c r="EO379" s="85">
        <v>579929.75</v>
      </c>
      <c r="EP379" s="85">
        <v>1030287.81</v>
      </c>
      <c r="EQ379" s="85">
        <v>1349610.62</v>
      </c>
      <c r="ER379" s="85">
        <v>1366816.12</v>
      </c>
      <c r="ES379" s="85">
        <v>1144427</v>
      </c>
      <c r="ET379" s="85">
        <v>587788.31000000006</v>
      </c>
      <c r="EU379" s="85">
        <v>622234.31000000006</v>
      </c>
      <c r="EV379" s="85">
        <v>1104107.5</v>
      </c>
      <c r="EW379" s="85">
        <v>1388270</v>
      </c>
      <c r="EX379" s="85">
        <v>2473634.25</v>
      </c>
      <c r="EY379" s="85">
        <v>2361022.5</v>
      </c>
      <c r="EZ379" s="85">
        <v>1102588.5</v>
      </c>
      <c r="FA379" s="85">
        <v>588181.56000000006</v>
      </c>
      <c r="FB379" s="85">
        <v>1098641</v>
      </c>
      <c r="FC379" s="85">
        <v>1366800</v>
      </c>
      <c r="FD379" s="85">
        <v>1401209.25</v>
      </c>
      <c r="FE379" s="85">
        <v>1159843.25</v>
      </c>
      <c r="FF379" s="85">
        <v>613260.25</v>
      </c>
      <c r="FG379" s="85">
        <v>685155.88</v>
      </c>
      <c r="FH379" s="85">
        <v>1091519.1200000001</v>
      </c>
      <c r="FI379" s="85">
        <v>1477040.75</v>
      </c>
      <c r="FJ379" s="85">
        <v>2468494.5</v>
      </c>
      <c r="FK379" s="85">
        <v>2395602</v>
      </c>
      <c r="FL379" s="85">
        <v>1217668.1200000001</v>
      </c>
      <c r="FM379" s="85">
        <v>607476.25</v>
      </c>
      <c r="FN379" s="85">
        <v>1072128.1200000001</v>
      </c>
      <c r="FO379" s="85">
        <v>1442281.75</v>
      </c>
      <c r="FP379" s="85">
        <v>1445040</v>
      </c>
      <c r="FQ379" s="85">
        <v>1166869.75</v>
      </c>
      <c r="FR379" s="85">
        <v>638474.62</v>
      </c>
      <c r="FS379" s="85">
        <v>722953.12</v>
      </c>
      <c r="FT379" s="85">
        <v>1086159.1200000001</v>
      </c>
      <c r="FU379" s="85">
        <v>1571611</v>
      </c>
      <c r="FV379" s="85">
        <v>2490470.5</v>
      </c>
      <c r="FW379" s="85">
        <v>2433616.25</v>
      </c>
      <c r="FX379" s="85">
        <v>1286464.1200000001</v>
      </c>
      <c r="FY379" s="85">
        <v>644177.31000000006</v>
      </c>
      <c r="FZ379" s="85">
        <v>1101742.6200000001</v>
      </c>
      <c r="GA379" s="85">
        <v>1487287.38</v>
      </c>
    </row>
    <row r="380" spans="2:183">
      <c r="B380" s="43" t="s">
        <v>97</v>
      </c>
      <c r="C380" s="653" t="s">
        <v>51</v>
      </c>
      <c r="D380" s="86">
        <v>17.689995628602354</v>
      </c>
      <c r="E380" s="86">
        <v>17.690004495633158</v>
      </c>
      <c r="F380" s="86">
        <v>17.690005074301027</v>
      </c>
      <c r="G380" s="86">
        <v>17.690004609883054</v>
      </c>
      <c r="H380" s="86">
        <v>17.689999719583913</v>
      </c>
      <c r="I380" s="86">
        <v>17.689994021087116</v>
      </c>
      <c r="J380" s="86">
        <v>17.690008820564518</v>
      </c>
      <c r="K380" s="86">
        <v>17.690005468334764</v>
      </c>
      <c r="L380" s="86">
        <v>17.689986706164362</v>
      </c>
      <c r="M380" s="86">
        <v>17.689996734894251</v>
      </c>
      <c r="N380" s="86">
        <v>17.690000185600852</v>
      </c>
      <c r="O380" s="86">
        <v>17.689998720898643</v>
      </c>
      <c r="P380" s="86">
        <v>23.339985451803603</v>
      </c>
      <c r="Q380" s="86">
        <v>23.340007455391639</v>
      </c>
      <c r="R380" s="86">
        <v>23.340004509846548</v>
      </c>
      <c r="S380" s="86">
        <v>23.340007668219705</v>
      </c>
      <c r="T380" s="86">
        <v>23.340002465324801</v>
      </c>
      <c r="U380" s="86">
        <v>23.339989507465791</v>
      </c>
      <c r="V380" s="86">
        <v>23.340007560483869</v>
      </c>
      <c r="W380" s="86">
        <v>23.339994991618628</v>
      </c>
      <c r="X380" s="86">
        <v>23.339979378853378</v>
      </c>
      <c r="Y380" s="86">
        <v>23.340006344957263</v>
      </c>
      <c r="Z380" s="86">
        <v>23.340024942358966</v>
      </c>
      <c r="AA380" s="86">
        <v>23.340001235985575</v>
      </c>
      <c r="AB380" s="86">
        <v>45.020005732397323</v>
      </c>
      <c r="AC380" s="86">
        <v>45.019992780384861</v>
      </c>
      <c r="AD380" s="86">
        <v>45.019995955618128</v>
      </c>
      <c r="AE380" s="86">
        <v>45.019978101178829</v>
      </c>
      <c r="AF380" s="86">
        <v>45.01998934355445</v>
      </c>
      <c r="AG380" s="86">
        <v>45.01999880900393</v>
      </c>
      <c r="AH380" s="86">
        <v>45.020003262640422</v>
      </c>
      <c r="AI380" s="86">
        <v>45.019997414977219</v>
      </c>
      <c r="AJ380" s="86">
        <v>45.020007687444384</v>
      </c>
      <c r="AK380" s="86">
        <v>45.020017539614756</v>
      </c>
      <c r="AL380" s="86">
        <v>45.020010575049774</v>
      </c>
      <c r="AM380" s="86">
        <v>45.01999119891984</v>
      </c>
      <c r="AN380" s="86">
        <v>45.02</v>
      </c>
      <c r="AO380" s="86">
        <v>45.020005880342154</v>
      </c>
      <c r="AP380" s="86">
        <v>45.020018586495986</v>
      </c>
      <c r="AQ380" s="86">
        <v>45.020009504430945</v>
      </c>
      <c r="AR380" s="86">
        <v>45.019987825572045</v>
      </c>
      <c r="AS380" s="86">
        <v>45.02000050975812</v>
      </c>
      <c r="AT380" s="86">
        <v>45.019999509587564</v>
      </c>
      <c r="AU380" s="86">
        <v>45.019988304897339</v>
      </c>
      <c r="AV380" s="86">
        <v>45.020007313302258</v>
      </c>
      <c r="AW380" s="86">
        <v>45.020019927754973</v>
      </c>
      <c r="AX380" s="86">
        <v>45.019993084912763</v>
      </c>
      <c r="AY380" s="86">
        <v>45.020002427577275</v>
      </c>
      <c r="AZ380" s="86">
        <v>46.100002526805191</v>
      </c>
      <c r="BA380" s="86">
        <v>46.100005233764406</v>
      </c>
      <c r="BB380" s="86">
        <v>46.10000882662942</v>
      </c>
      <c r="BC380" s="86">
        <v>46.100016122670752</v>
      </c>
      <c r="BD380" s="86">
        <v>46.099986292815913</v>
      </c>
      <c r="BE380" s="86">
        <v>46.100002970638435</v>
      </c>
      <c r="BF380" s="86">
        <v>46.099995334272506</v>
      </c>
      <c r="BG380" s="86">
        <v>46.099991313572147</v>
      </c>
      <c r="BH380" s="86">
        <v>46.099998137865406</v>
      </c>
      <c r="BI380" s="86">
        <v>46.100018746170321</v>
      </c>
      <c r="BJ380" s="86">
        <v>46.099994414469954</v>
      </c>
      <c r="BK380" s="86">
        <v>46.099986979763173</v>
      </c>
      <c r="BL380" s="86">
        <v>47.259998778519694</v>
      </c>
      <c r="BM380" s="86">
        <v>47.260002310148053</v>
      </c>
      <c r="BN380" s="86">
        <v>47.260007329216208</v>
      </c>
      <c r="BO380" s="86">
        <v>47.260014778141006</v>
      </c>
      <c r="BP380" s="86">
        <v>47.259993257166805</v>
      </c>
      <c r="BQ380" s="86">
        <v>47.260000582369116</v>
      </c>
      <c r="BR380" s="86">
        <v>47.259983109080146</v>
      </c>
      <c r="BS380" s="86">
        <v>47.259993990926731</v>
      </c>
      <c r="BT380" s="86">
        <v>47.260006395861453</v>
      </c>
      <c r="BU380" s="86">
        <v>47.259998760684255</v>
      </c>
      <c r="BV380" s="86">
        <v>47.259993684808023</v>
      </c>
      <c r="BW380" s="86">
        <v>47.260010673042729</v>
      </c>
      <c r="BX380" s="86">
        <v>48.489999971280206</v>
      </c>
      <c r="BY380" s="86">
        <v>48.490000219206038</v>
      </c>
      <c r="BZ380" s="86">
        <v>48.489991740780908</v>
      </c>
      <c r="CA380" s="86">
        <v>48.490017156659519</v>
      </c>
      <c r="CB380" s="86">
        <v>48.4900000982337</v>
      </c>
      <c r="CC380" s="86">
        <v>48.489999610879799</v>
      </c>
      <c r="CD380" s="86">
        <v>48.490005023326574</v>
      </c>
      <c r="CE380" s="86">
        <v>48.490010958860132</v>
      </c>
      <c r="CF380" s="86">
        <v>48.490001020304049</v>
      </c>
      <c r="CG380" s="86">
        <v>48.490009382100162</v>
      </c>
      <c r="CH380" s="86">
        <v>48.490009015354126</v>
      </c>
      <c r="CI380" s="86">
        <v>48.48999930529321</v>
      </c>
      <c r="CJ380" s="86">
        <v>49.780005011067828</v>
      </c>
      <c r="CK380" s="86">
        <v>49.77999197743884</v>
      </c>
      <c r="CL380" s="86">
        <v>49.779992201668314</v>
      </c>
      <c r="CM380" s="86">
        <v>49.780013820494354</v>
      </c>
      <c r="CN380" s="86">
        <v>49.779986943353414</v>
      </c>
      <c r="CO380" s="86">
        <v>49.780001587112643</v>
      </c>
      <c r="CP380" s="86">
        <v>49.780007794463089</v>
      </c>
      <c r="CQ380" s="86">
        <v>49.779991892318669</v>
      </c>
      <c r="CR380" s="86">
        <v>49.779984245003334</v>
      </c>
      <c r="CS380" s="86">
        <v>49.780011506642772</v>
      </c>
      <c r="CT380" s="86">
        <v>49.780006712905035</v>
      </c>
      <c r="CU380" s="86">
        <v>49.779988422195281</v>
      </c>
      <c r="CV380" s="86">
        <v>51.11</v>
      </c>
      <c r="CW380" s="86">
        <v>51.110004127966974</v>
      </c>
      <c r="CX380" s="86">
        <v>51.109992980055999</v>
      </c>
      <c r="CY380" s="86">
        <v>51.110012609876826</v>
      </c>
      <c r="CZ380" s="86">
        <v>51.110013375771899</v>
      </c>
      <c r="DA380" s="86">
        <v>51.109999378248368</v>
      </c>
      <c r="DB380" s="86">
        <v>51.109994954979648</v>
      </c>
      <c r="DC380" s="86">
        <v>51.1099991643555</v>
      </c>
      <c r="DD380" s="86">
        <v>51.11000154487872</v>
      </c>
      <c r="DE380" s="86">
        <v>51.110015596480046</v>
      </c>
      <c r="DF380" s="86">
        <v>51.110008386840128</v>
      </c>
      <c r="DG380" s="86">
        <v>51.109993770687545</v>
      </c>
      <c r="DH380" s="86">
        <v>52.499988522925555</v>
      </c>
      <c r="DI380" s="86">
        <v>52.499999747283937</v>
      </c>
      <c r="DJ380" s="86">
        <v>52.500005018578783</v>
      </c>
      <c r="DK380" s="86">
        <v>52.500011641133774</v>
      </c>
      <c r="DL380" s="86">
        <v>52.49999007855579</v>
      </c>
      <c r="DM380" s="86">
        <v>52.500007493914943</v>
      </c>
      <c r="DN380" s="86">
        <v>52.499993859606029</v>
      </c>
      <c r="DO380" s="86">
        <v>52.500005513245142</v>
      </c>
      <c r="DP380" s="86">
        <v>52.500011119673786</v>
      </c>
      <c r="DQ380" s="86">
        <v>52.500019791608167</v>
      </c>
      <c r="DR380" s="86">
        <v>52.499991372774851</v>
      </c>
      <c r="DS380" s="86">
        <v>52.5</v>
      </c>
      <c r="DT380" s="86">
        <v>53.920007101803598</v>
      </c>
      <c r="DU380" s="86">
        <v>53.919998463614071</v>
      </c>
      <c r="DV380" s="86">
        <v>53.920017304374568</v>
      </c>
      <c r="DW380" s="86">
        <v>53.920014230691891</v>
      </c>
      <c r="DX380" s="86">
        <v>53.919989762271683</v>
      </c>
      <c r="DY380" s="86">
        <v>53.920002586601335</v>
      </c>
      <c r="DZ380" s="86">
        <v>53.919998024376945</v>
      </c>
      <c r="EA380" s="86">
        <v>53.919999808445858</v>
      </c>
      <c r="EB380" s="86">
        <v>53.919998674743375</v>
      </c>
      <c r="EC380" s="86">
        <v>53.920020123076171</v>
      </c>
      <c r="ED380" s="86">
        <v>53.919991561063348</v>
      </c>
      <c r="EE380" s="86">
        <v>53.919987859513562</v>
      </c>
      <c r="EF380" s="86">
        <v>55.410001037109083</v>
      </c>
      <c r="EG380" s="86">
        <v>55.409988548551077</v>
      </c>
      <c r="EH380" s="86">
        <v>55.409997701292305</v>
      </c>
      <c r="EI380" s="86">
        <v>55.409981284865616</v>
      </c>
      <c r="EJ380" s="86">
        <v>55.410005922559471</v>
      </c>
      <c r="EK380" s="86">
        <v>55.409999455473269</v>
      </c>
      <c r="EL380" s="86">
        <v>55.409999613245276</v>
      </c>
      <c r="EM380" s="86">
        <v>55.40999614865531</v>
      </c>
      <c r="EN380" s="86">
        <v>55.409997079644306</v>
      </c>
      <c r="EO380" s="86">
        <v>55.409983222117759</v>
      </c>
      <c r="EP380" s="86">
        <v>55.409989835376116</v>
      </c>
      <c r="EQ380" s="86">
        <v>55.409990881400319</v>
      </c>
      <c r="ER380" s="86">
        <v>56.949983521032458</v>
      </c>
      <c r="ES380" s="86">
        <v>56.950011669401135</v>
      </c>
      <c r="ET380" s="86">
        <v>56.949995785345216</v>
      </c>
      <c r="EU380" s="86">
        <v>56.950029150729875</v>
      </c>
      <c r="EV380" s="86">
        <v>56.950010083915714</v>
      </c>
      <c r="EW380" s="86">
        <v>56.949993846658735</v>
      </c>
      <c r="EX380" s="86">
        <v>56.949991021107309</v>
      </c>
      <c r="EY380" s="86">
        <v>56.950005318660104</v>
      </c>
      <c r="EZ380" s="86">
        <v>56.950002685861627</v>
      </c>
      <c r="FA380" s="86">
        <v>56.950024351207347</v>
      </c>
      <c r="FB380" s="86">
        <v>56.94998737774948</v>
      </c>
      <c r="FC380" s="86">
        <v>56.95</v>
      </c>
      <c r="FD380" s="86">
        <v>58.550000752136064</v>
      </c>
      <c r="FE380" s="86">
        <v>58.549997602154527</v>
      </c>
      <c r="FF380" s="86">
        <v>58.549994128390622</v>
      </c>
      <c r="FG380" s="86">
        <v>58.549972782593166</v>
      </c>
      <c r="FH380" s="86">
        <v>58.549977149012051</v>
      </c>
      <c r="FI380" s="86">
        <v>58.549996035993182</v>
      </c>
      <c r="FJ380" s="86">
        <v>58.550003617134074</v>
      </c>
      <c r="FK380" s="86">
        <v>58.550001478657599</v>
      </c>
      <c r="FL380" s="86">
        <v>58.550012357515918</v>
      </c>
      <c r="FM380" s="86">
        <v>58.550008963561673</v>
      </c>
      <c r="FN380" s="86">
        <v>58.549986265334084</v>
      </c>
      <c r="FO380" s="86">
        <v>58.54998753721582</v>
      </c>
      <c r="FP380" s="86">
        <v>60.21</v>
      </c>
      <c r="FQ380" s="86">
        <v>60.209997420020642</v>
      </c>
      <c r="FR380" s="86">
        <v>60.209995539473773</v>
      </c>
      <c r="FS380" s="86">
        <v>60.210017497849201</v>
      </c>
      <c r="FT380" s="86">
        <v>60.209978979485044</v>
      </c>
      <c r="FU380" s="86">
        <v>60.209997946530095</v>
      </c>
      <c r="FV380" s="86">
        <v>60.210001336941382</v>
      </c>
      <c r="FW380" s="86">
        <v>60.209992575239106</v>
      </c>
      <c r="FX380" s="86">
        <v>60.209990597338148</v>
      </c>
      <c r="FY380" s="86">
        <v>60.210014356696618</v>
      </c>
      <c r="FZ380" s="86">
        <v>60.210009328720162</v>
      </c>
      <c r="GA380" s="86">
        <v>60.209993089536049</v>
      </c>
    </row>
    <row r="381" spans="2:183">
      <c r="B381" s="43" t="s">
        <v>97</v>
      </c>
      <c r="C381" s="653" t="s">
        <v>52</v>
      </c>
      <c r="D381" s="87">
        <v>0</v>
      </c>
      <c r="E381" s="87">
        <v>0</v>
      </c>
      <c r="F381" s="87">
        <v>0</v>
      </c>
      <c r="G381" s="87">
        <v>0</v>
      </c>
      <c r="H381" s="87">
        <v>0</v>
      </c>
      <c r="I381" s="87">
        <v>0</v>
      </c>
      <c r="J381" s="87">
        <v>0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7">
        <v>0</v>
      </c>
      <c r="Q381" s="87">
        <v>0</v>
      </c>
      <c r="R381" s="87">
        <v>0</v>
      </c>
      <c r="S381" s="87">
        <v>0</v>
      </c>
      <c r="T381" s="87">
        <v>0</v>
      </c>
      <c r="U381" s="87">
        <v>0</v>
      </c>
      <c r="V381" s="87">
        <v>0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87">
        <v>0</v>
      </c>
      <c r="AI381" s="87">
        <v>0</v>
      </c>
      <c r="AJ381" s="87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87">
        <v>0</v>
      </c>
      <c r="AV381" s="87">
        <v>0</v>
      </c>
      <c r="AW381" s="87">
        <v>0</v>
      </c>
      <c r="AX381" s="87">
        <v>0</v>
      </c>
      <c r="AY381" s="87">
        <v>0</v>
      </c>
      <c r="AZ381" s="87">
        <v>0</v>
      </c>
      <c r="BA381" s="87">
        <v>0</v>
      </c>
      <c r="BB381" s="87">
        <v>0</v>
      </c>
      <c r="BC381" s="87">
        <v>0</v>
      </c>
      <c r="BD381" s="87">
        <v>0</v>
      </c>
      <c r="BE381" s="87">
        <v>0</v>
      </c>
      <c r="BF381" s="87">
        <v>0</v>
      </c>
      <c r="BG381" s="87">
        <v>0</v>
      </c>
      <c r="BH381" s="87">
        <v>0</v>
      </c>
      <c r="BI381" s="87">
        <v>0</v>
      </c>
      <c r="BJ381" s="87">
        <v>0</v>
      </c>
      <c r="BK381" s="87">
        <v>0</v>
      </c>
      <c r="BL381" s="87">
        <v>0</v>
      </c>
      <c r="BM381" s="87">
        <v>0</v>
      </c>
      <c r="BN381" s="87">
        <v>0</v>
      </c>
      <c r="BO381" s="87">
        <v>0</v>
      </c>
      <c r="BP381" s="87">
        <v>0</v>
      </c>
      <c r="BQ381" s="87">
        <v>0</v>
      </c>
      <c r="BR381" s="87">
        <v>0</v>
      </c>
      <c r="BS381" s="87">
        <v>0</v>
      </c>
      <c r="BT381" s="87">
        <v>0</v>
      </c>
      <c r="BU381" s="87">
        <v>0</v>
      </c>
      <c r="BV381" s="87">
        <v>0</v>
      </c>
      <c r="BW381" s="87">
        <v>0</v>
      </c>
      <c r="BX381" s="87">
        <v>0</v>
      </c>
      <c r="BY381" s="87">
        <v>0</v>
      </c>
      <c r="BZ381" s="87">
        <v>0</v>
      </c>
      <c r="CA381" s="87">
        <v>0</v>
      </c>
      <c r="CB381" s="87">
        <v>0</v>
      </c>
      <c r="CC381" s="87">
        <v>0</v>
      </c>
      <c r="CD381" s="87">
        <v>0</v>
      </c>
      <c r="CE381" s="87">
        <v>0</v>
      </c>
      <c r="CF381" s="87">
        <v>0</v>
      </c>
      <c r="CG381" s="87">
        <v>0</v>
      </c>
      <c r="CH381" s="87">
        <v>0</v>
      </c>
      <c r="CI381" s="87">
        <v>0</v>
      </c>
      <c r="CJ381" s="87">
        <v>0</v>
      </c>
      <c r="CK381" s="87">
        <v>0</v>
      </c>
      <c r="CL381" s="87">
        <v>0</v>
      </c>
      <c r="CM381" s="87">
        <v>0</v>
      </c>
      <c r="CN381" s="87">
        <v>0</v>
      </c>
      <c r="CO381" s="87">
        <v>0</v>
      </c>
      <c r="CP381" s="87">
        <v>0</v>
      </c>
      <c r="CQ381" s="87">
        <v>0</v>
      </c>
      <c r="CR381" s="87">
        <v>0</v>
      </c>
      <c r="CS381" s="87">
        <v>0</v>
      </c>
      <c r="CT381" s="87">
        <v>0</v>
      </c>
      <c r="CU381" s="87">
        <v>0</v>
      </c>
      <c r="CV381" s="87">
        <v>0</v>
      </c>
      <c r="CW381" s="87">
        <v>0</v>
      </c>
      <c r="CX381" s="87">
        <v>0</v>
      </c>
      <c r="CY381" s="87">
        <v>0</v>
      </c>
      <c r="CZ381" s="87">
        <v>0</v>
      </c>
      <c r="DA381" s="87">
        <v>0</v>
      </c>
      <c r="DB381" s="87">
        <v>0</v>
      </c>
      <c r="DC381" s="87">
        <v>0</v>
      </c>
      <c r="DD381" s="87">
        <v>0</v>
      </c>
      <c r="DE381" s="87">
        <v>0</v>
      </c>
      <c r="DF381" s="87">
        <v>0</v>
      </c>
      <c r="DG381" s="87">
        <v>0</v>
      </c>
      <c r="DH381" s="87">
        <v>0</v>
      </c>
      <c r="DI381" s="87">
        <v>0</v>
      </c>
      <c r="DJ381" s="87">
        <v>0</v>
      </c>
      <c r="DK381" s="87">
        <v>0</v>
      </c>
      <c r="DL381" s="87">
        <v>0</v>
      </c>
      <c r="DM381" s="87">
        <v>0</v>
      </c>
      <c r="DN381" s="87">
        <v>0</v>
      </c>
      <c r="DO381" s="87">
        <v>0</v>
      </c>
      <c r="DP381" s="87">
        <v>0</v>
      </c>
      <c r="DQ381" s="87">
        <v>0</v>
      </c>
      <c r="DR381" s="87">
        <v>0</v>
      </c>
      <c r="DS381" s="87">
        <v>0</v>
      </c>
      <c r="DT381" s="87">
        <v>0</v>
      </c>
      <c r="DU381" s="87">
        <v>0</v>
      </c>
      <c r="DV381" s="87">
        <v>0</v>
      </c>
      <c r="DW381" s="87">
        <v>0</v>
      </c>
      <c r="DX381" s="87">
        <v>0</v>
      </c>
      <c r="DY381" s="87">
        <v>0</v>
      </c>
      <c r="DZ381" s="87">
        <v>0</v>
      </c>
      <c r="EA381" s="87">
        <v>0</v>
      </c>
      <c r="EB381" s="87">
        <v>0</v>
      </c>
      <c r="EC381" s="87">
        <v>0</v>
      </c>
      <c r="ED381" s="87">
        <v>0</v>
      </c>
      <c r="EE381" s="87">
        <v>0</v>
      </c>
      <c r="EF381" s="87">
        <v>0</v>
      </c>
      <c r="EG381" s="87">
        <v>0</v>
      </c>
      <c r="EH381" s="87">
        <v>0</v>
      </c>
      <c r="EI381" s="87">
        <v>0</v>
      </c>
      <c r="EJ381" s="87">
        <v>0</v>
      </c>
      <c r="EK381" s="87">
        <v>0</v>
      </c>
      <c r="EL381" s="87">
        <v>0</v>
      </c>
      <c r="EM381" s="87">
        <v>0</v>
      </c>
      <c r="EN381" s="87">
        <v>0</v>
      </c>
      <c r="EO381" s="87">
        <v>0</v>
      </c>
      <c r="EP381" s="87">
        <v>0</v>
      </c>
      <c r="EQ381" s="87">
        <v>0</v>
      </c>
      <c r="ER381" s="87">
        <v>0</v>
      </c>
      <c r="ES381" s="87">
        <v>0</v>
      </c>
      <c r="ET381" s="87">
        <v>0</v>
      </c>
      <c r="EU381" s="87">
        <v>0</v>
      </c>
      <c r="EV381" s="87">
        <v>0</v>
      </c>
      <c r="EW381" s="87">
        <v>0</v>
      </c>
      <c r="EX381" s="87">
        <v>0</v>
      </c>
      <c r="EY381" s="87">
        <v>0</v>
      </c>
      <c r="EZ381" s="87">
        <v>0</v>
      </c>
      <c r="FA381" s="87">
        <v>0</v>
      </c>
      <c r="FB381" s="87">
        <v>0</v>
      </c>
      <c r="FC381" s="87">
        <v>0</v>
      </c>
      <c r="FD381" s="87">
        <v>0</v>
      </c>
      <c r="FE381" s="87">
        <v>0</v>
      </c>
      <c r="FF381" s="87">
        <v>0</v>
      </c>
      <c r="FG381" s="87">
        <v>0</v>
      </c>
      <c r="FH381" s="87">
        <v>0</v>
      </c>
      <c r="FI381" s="87">
        <v>0</v>
      </c>
      <c r="FJ381" s="87">
        <v>0</v>
      </c>
      <c r="FK381" s="87">
        <v>0</v>
      </c>
      <c r="FL381" s="87">
        <v>0</v>
      </c>
      <c r="FM381" s="87">
        <v>0</v>
      </c>
      <c r="FN381" s="87">
        <v>0</v>
      </c>
      <c r="FO381" s="87">
        <v>0</v>
      </c>
      <c r="FP381" s="87">
        <v>0</v>
      </c>
      <c r="FQ381" s="87">
        <v>0</v>
      </c>
      <c r="FR381" s="87">
        <v>0</v>
      </c>
      <c r="FS381" s="87">
        <v>0</v>
      </c>
      <c r="FT381" s="87">
        <v>0</v>
      </c>
      <c r="FU381" s="87">
        <v>0</v>
      </c>
      <c r="FV381" s="87">
        <v>0</v>
      </c>
      <c r="FW381" s="87">
        <v>0</v>
      </c>
      <c r="FX381" s="87">
        <v>0</v>
      </c>
      <c r="FY381" s="87">
        <v>0</v>
      </c>
      <c r="FZ381" s="87">
        <v>0</v>
      </c>
      <c r="GA381" s="87">
        <v>0</v>
      </c>
    </row>
    <row r="382" spans="2:183">
      <c r="B382" s="43" t="s">
        <v>97</v>
      </c>
      <c r="C382" s="653" t="s">
        <v>53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0</v>
      </c>
      <c r="O382" s="86">
        <v>0</v>
      </c>
      <c r="P382" s="86">
        <v>0</v>
      </c>
      <c r="Q382" s="86">
        <v>0</v>
      </c>
      <c r="R382" s="86">
        <v>0</v>
      </c>
      <c r="S382" s="86">
        <v>0</v>
      </c>
      <c r="T382" s="86">
        <v>0</v>
      </c>
      <c r="U382" s="86">
        <v>0</v>
      </c>
      <c r="V382" s="86">
        <v>0</v>
      </c>
      <c r="W382" s="86">
        <v>0</v>
      </c>
      <c r="X382" s="86">
        <v>0</v>
      </c>
      <c r="Y382" s="86">
        <v>0</v>
      </c>
      <c r="Z382" s="86">
        <v>0</v>
      </c>
      <c r="AA382" s="86">
        <v>0</v>
      </c>
      <c r="AB382" s="86">
        <v>0</v>
      </c>
      <c r="AC382" s="86">
        <v>0</v>
      </c>
      <c r="AD382" s="86">
        <v>0</v>
      </c>
      <c r="AE382" s="86">
        <v>0</v>
      </c>
      <c r="AF382" s="86">
        <v>0</v>
      </c>
      <c r="AG382" s="86">
        <v>0</v>
      </c>
      <c r="AH382" s="86">
        <v>0</v>
      </c>
      <c r="AI382" s="86">
        <v>0</v>
      </c>
      <c r="AJ382" s="86">
        <v>0</v>
      </c>
      <c r="AK382" s="86">
        <v>0</v>
      </c>
      <c r="AL382" s="86">
        <v>0</v>
      </c>
      <c r="AM382" s="86">
        <v>0</v>
      </c>
      <c r="AN382" s="86">
        <v>0</v>
      </c>
      <c r="AO382" s="86">
        <v>0</v>
      </c>
      <c r="AP382" s="86">
        <v>0</v>
      </c>
      <c r="AQ382" s="86">
        <v>0</v>
      </c>
      <c r="AR382" s="86">
        <v>0</v>
      </c>
      <c r="AS382" s="86">
        <v>0</v>
      </c>
      <c r="AT382" s="86">
        <v>0</v>
      </c>
      <c r="AU382" s="86">
        <v>0</v>
      </c>
      <c r="AV382" s="86">
        <v>0</v>
      </c>
      <c r="AW382" s="86">
        <v>0</v>
      </c>
      <c r="AX382" s="86">
        <v>0</v>
      </c>
      <c r="AY382" s="86">
        <v>0</v>
      </c>
      <c r="AZ382" s="86">
        <v>0</v>
      </c>
      <c r="BA382" s="86">
        <v>0</v>
      </c>
      <c r="BB382" s="86">
        <v>0</v>
      </c>
      <c r="BC382" s="86">
        <v>0</v>
      </c>
      <c r="BD382" s="86">
        <v>0</v>
      </c>
      <c r="BE382" s="86">
        <v>0</v>
      </c>
      <c r="BF382" s="86">
        <v>0</v>
      </c>
      <c r="BG382" s="86">
        <v>0</v>
      </c>
      <c r="BH382" s="86">
        <v>0</v>
      </c>
      <c r="BI382" s="86">
        <v>0</v>
      </c>
      <c r="BJ382" s="86">
        <v>0</v>
      </c>
      <c r="BK382" s="86">
        <v>0</v>
      </c>
      <c r="BL382" s="86">
        <v>0</v>
      </c>
      <c r="BM382" s="86">
        <v>0</v>
      </c>
      <c r="BN382" s="86">
        <v>0</v>
      </c>
      <c r="BO382" s="86">
        <v>0</v>
      </c>
      <c r="BP382" s="86">
        <v>0</v>
      </c>
      <c r="BQ382" s="86">
        <v>0</v>
      </c>
      <c r="BR382" s="86">
        <v>0</v>
      </c>
      <c r="BS382" s="86">
        <v>0</v>
      </c>
      <c r="BT382" s="86">
        <v>0</v>
      </c>
      <c r="BU382" s="86">
        <v>0</v>
      </c>
      <c r="BV382" s="86">
        <v>0</v>
      </c>
      <c r="BW382" s="86">
        <v>0</v>
      </c>
      <c r="BX382" s="86">
        <v>0</v>
      </c>
      <c r="BY382" s="86">
        <v>0</v>
      </c>
      <c r="BZ382" s="86">
        <v>0</v>
      </c>
      <c r="CA382" s="86">
        <v>0</v>
      </c>
      <c r="CB382" s="86">
        <v>0</v>
      </c>
      <c r="CC382" s="86">
        <v>0</v>
      </c>
      <c r="CD382" s="86">
        <v>0</v>
      </c>
      <c r="CE382" s="86">
        <v>0</v>
      </c>
      <c r="CF382" s="86">
        <v>0</v>
      </c>
      <c r="CG382" s="86">
        <v>0</v>
      </c>
      <c r="CH382" s="86">
        <v>0</v>
      </c>
      <c r="CI382" s="86">
        <v>0</v>
      </c>
      <c r="CJ382" s="86">
        <v>0</v>
      </c>
      <c r="CK382" s="86">
        <v>0</v>
      </c>
      <c r="CL382" s="86">
        <v>0</v>
      </c>
      <c r="CM382" s="86">
        <v>0</v>
      </c>
      <c r="CN382" s="86">
        <v>0</v>
      </c>
      <c r="CO382" s="86">
        <v>0</v>
      </c>
      <c r="CP382" s="86">
        <v>0</v>
      </c>
      <c r="CQ382" s="86">
        <v>0</v>
      </c>
      <c r="CR382" s="86">
        <v>0</v>
      </c>
      <c r="CS382" s="86">
        <v>0</v>
      </c>
      <c r="CT382" s="86">
        <v>0</v>
      </c>
      <c r="CU382" s="86">
        <v>0</v>
      </c>
      <c r="CV382" s="86">
        <v>0</v>
      </c>
      <c r="CW382" s="86">
        <v>0</v>
      </c>
      <c r="CX382" s="86">
        <v>0</v>
      </c>
      <c r="CY382" s="86">
        <v>0</v>
      </c>
      <c r="CZ382" s="86">
        <v>0</v>
      </c>
      <c r="DA382" s="86">
        <v>0</v>
      </c>
      <c r="DB382" s="86">
        <v>0</v>
      </c>
      <c r="DC382" s="86">
        <v>0</v>
      </c>
      <c r="DD382" s="86">
        <v>0</v>
      </c>
      <c r="DE382" s="86">
        <v>0</v>
      </c>
      <c r="DF382" s="86">
        <v>0</v>
      </c>
      <c r="DG382" s="86">
        <v>0</v>
      </c>
      <c r="DH382" s="86">
        <v>0</v>
      </c>
      <c r="DI382" s="86">
        <v>0</v>
      </c>
      <c r="DJ382" s="86">
        <v>0</v>
      </c>
      <c r="DK382" s="86">
        <v>0</v>
      </c>
      <c r="DL382" s="86">
        <v>0</v>
      </c>
      <c r="DM382" s="86">
        <v>0</v>
      </c>
      <c r="DN382" s="86">
        <v>0</v>
      </c>
      <c r="DO382" s="86">
        <v>0</v>
      </c>
      <c r="DP382" s="86">
        <v>0</v>
      </c>
      <c r="DQ382" s="86">
        <v>0</v>
      </c>
      <c r="DR382" s="86">
        <v>0</v>
      </c>
      <c r="DS382" s="86">
        <v>0</v>
      </c>
      <c r="DT382" s="86">
        <v>0</v>
      </c>
      <c r="DU382" s="86">
        <v>0</v>
      </c>
      <c r="DV382" s="86">
        <v>0</v>
      </c>
      <c r="DW382" s="86">
        <v>0</v>
      </c>
      <c r="DX382" s="86">
        <v>0</v>
      </c>
      <c r="DY382" s="86">
        <v>0</v>
      </c>
      <c r="DZ382" s="86">
        <v>0</v>
      </c>
      <c r="EA382" s="86">
        <v>0</v>
      </c>
      <c r="EB382" s="86">
        <v>0</v>
      </c>
      <c r="EC382" s="86">
        <v>0</v>
      </c>
      <c r="ED382" s="86">
        <v>0</v>
      </c>
      <c r="EE382" s="86">
        <v>0</v>
      </c>
      <c r="EF382" s="86">
        <v>0</v>
      </c>
      <c r="EG382" s="86">
        <v>0</v>
      </c>
      <c r="EH382" s="86">
        <v>0</v>
      </c>
      <c r="EI382" s="86">
        <v>0</v>
      </c>
      <c r="EJ382" s="86">
        <v>0</v>
      </c>
      <c r="EK382" s="86">
        <v>0</v>
      </c>
      <c r="EL382" s="86">
        <v>0</v>
      </c>
      <c r="EM382" s="86">
        <v>0</v>
      </c>
      <c r="EN382" s="86">
        <v>0</v>
      </c>
      <c r="EO382" s="86">
        <v>0</v>
      </c>
      <c r="EP382" s="86">
        <v>0</v>
      </c>
      <c r="EQ382" s="86">
        <v>0</v>
      </c>
      <c r="ER382" s="86">
        <v>0</v>
      </c>
      <c r="ES382" s="86">
        <v>0</v>
      </c>
      <c r="ET382" s="86">
        <v>0</v>
      </c>
      <c r="EU382" s="86">
        <v>0</v>
      </c>
      <c r="EV382" s="86">
        <v>0</v>
      </c>
      <c r="EW382" s="86">
        <v>0</v>
      </c>
      <c r="EX382" s="86">
        <v>0</v>
      </c>
      <c r="EY382" s="86">
        <v>0</v>
      </c>
      <c r="EZ382" s="86">
        <v>0</v>
      </c>
      <c r="FA382" s="86">
        <v>0</v>
      </c>
      <c r="FB382" s="86">
        <v>0</v>
      </c>
      <c r="FC382" s="86">
        <v>0</v>
      </c>
      <c r="FD382" s="86">
        <v>0</v>
      </c>
      <c r="FE382" s="86">
        <v>0</v>
      </c>
      <c r="FF382" s="86">
        <v>0</v>
      </c>
      <c r="FG382" s="86">
        <v>0</v>
      </c>
      <c r="FH382" s="86">
        <v>0</v>
      </c>
      <c r="FI382" s="86">
        <v>0</v>
      </c>
      <c r="FJ382" s="86">
        <v>0</v>
      </c>
      <c r="FK382" s="86">
        <v>0</v>
      </c>
      <c r="FL382" s="86">
        <v>0</v>
      </c>
      <c r="FM382" s="86">
        <v>0</v>
      </c>
      <c r="FN382" s="86">
        <v>0</v>
      </c>
      <c r="FO382" s="86">
        <v>0</v>
      </c>
      <c r="FP382" s="86">
        <v>0</v>
      </c>
      <c r="FQ382" s="86">
        <v>0</v>
      </c>
      <c r="FR382" s="86">
        <v>0</v>
      </c>
      <c r="FS382" s="86">
        <v>0</v>
      </c>
      <c r="FT382" s="86">
        <v>0</v>
      </c>
      <c r="FU382" s="86">
        <v>0</v>
      </c>
      <c r="FV382" s="86">
        <v>0</v>
      </c>
      <c r="FW382" s="86">
        <v>0</v>
      </c>
      <c r="FX382" s="86">
        <v>0</v>
      </c>
      <c r="FY382" s="86">
        <v>0</v>
      </c>
      <c r="FZ382" s="86">
        <v>0</v>
      </c>
      <c r="GA382" s="86">
        <v>0</v>
      </c>
    </row>
    <row r="383" spans="2:183">
      <c r="B383" s="43" t="s">
        <v>97</v>
      </c>
      <c r="C383" s="653" t="s">
        <v>228</v>
      </c>
      <c r="D383" s="85">
        <v>611870.06000000006</v>
      </c>
      <c r="E383" s="85">
        <v>552857.75</v>
      </c>
      <c r="F383" s="85">
        <v>611130.06000000006</v>
      </c>
      <c r="G383" s="85">
        <v>592879.62</v>
      </c>
      <c r="H383" s="85">
        <v>605614.31000000006</v>
      </c>
      <c r="I383" s="85">
        <v>135214</v>
      </c>
      <c r="J383" s="85">
        <v>140387.91</v>
      </c>
      <c r="K383" s="85">
        <v>138457.54999999999</v>
      </c>
      <c r="L383" s="85">
        <v>135198.20000000001</v>
      </c>
      <c r="M383" s="85">
        <v>611138.43999999994</v>
      </c>
      <c r="N383" s="85">
        <v>590934.81000000006</v>
      </c>
      <c r="O383" s="85">
        <v>615435.93999999994</v>
      </c>
      <c r="P383" s="85">
        <v>807294.62</v>
      </c>
      <c r="Q383" s="85">
        <v>729434.75</v>
      </c>
      <c r="R383" s="85">
        <v>806318.5</v>
      </c>
      <c r="S383" s="85">
        <v>782239.19</v>
      </c>
      <c r="T383" s="85">
        <v>799041.25</v>
      </c>
      <c r="U383" s="85">
        <v>178399.91</v>
      </c>
      <c r="V383" s="85">
        <v>185226.3</v>
      </c>
      <c r="W383" s="85">
        <v>182679.34</v>
      </c>
      <c r="X383" s="85">
        <v>178379.06</v>
      </c>
      <c r="Y383" s="85">
        <v>806330</v>
      </c>
      <c r="Z383" s="85">
        <v>779674</v>
      </c>
      <c r="AA383" s="85">
        <v>811999.81</v>
      </c>
      <c r="AB383" s="85">
        <v>1077515.1200000001</v>
      </c>
      <c r="AC383" s="85">
        <v>891717.75</v>
      </c>
      <c r="AD383" s="85">
        <v>474201.47</v>
      </c>
      <c r="AE383" s="85">
        <v>516832.5</v>
      </c>
      <c r="AF383" s="85">
        <v>846624.31</v>
      </c>
      <c r="AG383" s="85">
        <v>1134008.75</v>
      </c>
      <c r="AH383" s="85">
        <v>1895933.25</v>
      </c>
      <c r="AI383" s="85">
        <v>1849548</v>
      </c>
      <c r="AJ383" s="85">
        <v>929981</v>
      </c>
      <c r="AK383" s="85">
        <v>470744.16</v>
      </c>
      <c r="AL383" s="85">
        <v>823340.81</v>
      </c>
      <c r="AM383" s="85">
        <v>1108992.75</v>
      </c>
      <c r="AN383" s="85">
        <v>1080480</v>
      </c>
      <c r="AO383" s="85">
        <v>885035.69</v>
      </c>
      <c r="AP383" s="85">
        <v>454887.22</v>
      </c>
      <c r="AQ383" s="85">
        <v>538093.56000000006</v>
      </c>
      <c r="AR383" s="85">
        <v>815020.25</v>
      </c>
      <c r="AS383" s="85">
        <v>1201103</v>
      </c>
      <c r="AT383" s="85">
        <v>1836005.62</v>
      </c>
      <c r="AU383" s="85">
        <v>1840818.25</v>
      </c>
      <c r="AV383" s="85">
        <v>928310.75</v>
      </c>
      <c r="AW383" s="85">
        <v>488430.75</v>
      </c>
      <c r="AX383" s="85">
        <v>838539.69</v>
      </c>
      <c r="AY383" s="85">
        <v>1112714.3799999999</v>
      </c>
      <c r="AZ383" s="85">
        <v>1094663</v>
      </c>
      <c r="BA383" s="85">
        <v>960093</v>
      </c>
      <c r="BB383" s="85">
        <v>443940.78</v>
      </c>
      <c r="BC383" s="85">
        <v>506101.19</v>
      </c>
      <c r="BD383" s="85">
        <v>847526.12</v>
      </c>
      <c r="BE383" s="85">
        <v>1225965.5</v>
      </c>
      <c r="BF383" s="85">
        <v>1887186.75</v>
      </c>
      <c r="BG383" s="85">
        <v>1926487.75</v>
      </c>
      <c r="BH383" s="85">
        <v>915991.75</v>
      </c>
      <c r="BI383" s="85">
        <v>494293.16</v>
      </c>
      <c r="BJ383" s="85">
        <v>858360.69</v>
      </c>
      <c r="BK383" s="85">
        <v>1147167.75</v>
      </c>
      <c r="BL383" s="85">
        <v>1129770.1200000001</v>
      </c>
      <c r="BM383" s="85">
        <v>973780.06</v>
      </c>
      <c r="BN383" s="85">
        <v>488771.03</v>
      </c>
      <c r="BO383" s="85">
        <v>493126.59</v>
      </c>
      <c r="BP383" s="85">
        <v>836865.31</v>
      </c>
      <c r="BQ383" s="85">
        <v>1249729.75</v>
      </c>
      <c r="BR383" s="85">
        <v>1979271.25</v>
      </c>
      <c r="BS383" s="85">
        <v>1996079.25</v>
      </c>
      <c r="BT383" s="85">
        <v>936944.75</v>
      </c>
      <c r="BU383" s="85">
        <v>488114.5</v>
      </c>
      <c r="BV383" s="85">
        <v>887547.88</v>
      </c>
      <c r="BW383" s="85">
        <v>1157473.75</v>
      </c>
      <c r="BX383" s="85">
        <v>1181867.6200000001</v>
      </c>
      <c r="BY383" s="85">
        <v>973312.62</v>
      </c>
      <c r="BZ383" s="85">
        <v>491403.88</v>
      </c>
      <c r="CA383" s="85">
        <v>532193.93999999994</v>
      </c>
      <c r="CB383" s="85">
        <v>839151.94</v>
      </c>
      <c r="CC383" s="85">
        <v>1246144.5</v>
      </c>
      <c r="CD383" s="85">
        <v>2083110.25</v>
      </c>
      <c r="CE383" s="85">
        <v>2053960.25</v>
      </c>
      <c r="CF383" s="85">
        <v>950501</v>
      </c>
      <c r="CG383" s="85">
        <v>514768</v>
      </c>
      <c r="CH383" s="85">
        <v>899840.25</v>
      </c>
      <c r="CI383" s="85">
        <v>1179607</v>
      </c>
      <c r="CJ383" s="85">
        <v>1202015.3799999999</v>
      </c>
      <c r="CK383" s="85">
        <v>975426</v>
      </c>
      <c r="CL383" s="85">
        <v>519610.03</v>
      </c>
      <c r="CM383" s="85">
        <v>582066.75</v>
      </c>
      <c r="CN383" s="85">
        <v>930278.44</v>
      </c>
      <c r="CO383" s="85">
        <v>1254605.3799999999</v>
      </c>
      <c r="CP383" s="85">
        <v>2101186.75</v>
      </c>
      <c r="CQ383" s="85">
        <v>2039660</v>
      </c>
      <c r="CR383" s="85">
        <v>1023088.69</v>
      </c>
      <c r="CS383" s="85">
        <v>526930.88</v>
      </c>
      <c r="CT383" s="85">
        <v>909148.69</v>
      </c>
      <c r="CU383" s="85">
        <v>1226247.3799999999</v>
      </c>
      <c r="CV383" s="85">
        <v>1226640</v>
      </c>
      <c r="CW383" s="85">
        <v>990511.88</v>
      </c>
      <c r="CX383" s="85">
        <v>540954.81000000006</v>
      </c>
      <c r="CY383" s="85">
        <v>611623.81000000006</v>
      </c>
      <c r="CZ383" s="85">
        <v>925085.62</v>
      </c>
      <c r="DA383" s="85">
        <v>1331692.5</v>
      </c>
      <c r="DB383" s="85">
        <v>2118346.25</v>
      </c>
      <c r="DC383" s="85">
        <v>2073404.38</v>
      </c>
      <c r="DD383" s="85">
        <v>1075213.8799999999</v>
      </c>
      <c r="DE383" s="85">
        <v>554144.5</v>
      </c>
      <c r="DF383" s="85">
        <v>936658.88</v>
      </c>
      <c r="DG383" s="85">
        <v>1261071.1200000001</v>
      </c>
      <c r="DH383" s="85">
        <v>1257942.25</v>
      </c>
      <c r="DI383" s="85">
        <v>1038715.12</v>
      </c>
      <c r="DJ383" s="85">
        <v>523056.5</v>
      </c>
      <c r="DK383" s="85">
        <v>631381.93999999994</v>
      </c>
      <c r="DL383" s="85">
        <v>952482.12</v>
      </c>
      <c r="DM383" s="85">
        <v>1401137</v>
      </c>
      <c r="DN383" s="85">
        <v>2137484.75</v>
      </c>
      <c r="DO383" s="85">
        <v>2142567.75</v>
      </c>
      <c r="DP383" s="85">
        <v>1085913.3799999999</v>
      </c>
      <c r="DQ383" s="85">
        <v>570317.68999999994</v>
      </c>
      <c r="DR383" s="85">
        <v>973661.69</v>
      </c>
      <c r="DS383" s="85">
        <v>1301790</v>
      </c>
      <c r="DT383" s="85">
        <v>1281603.6200000001</v>
      </c>
      <c r="DU383" s="85">
        <v>1123051.1200000001</v>
      </c>
      <c r="DV383" s="85">
        <v>517252.03</v>
      </c>
      <c r="DW383" s="85">
        <v>592598.75</v>
      </c>
      <c r="DX383" s="85">
        <v>992263.69</v>
      </c>
      <c r="DY383" s="85">
        <v>1434197.12</v>
      </c>
      <c r="DZ383" s="85">
        <v>2205246.5</v>
      </c>
      <c r="EA383" s="85">
        <v>2251896</v>
      </c>
      <c r="EB383" s="85">
        <v>1074122.5</v>
      </c>
      <c r="EC383" s="85">
        <v>576630.93999999994</v>
      </c>
      <c r="ED383" s="85">
        <v>1001862.56</v>
      </c>
      <c r="EE383" s="85">
        <v>1344836.75</v>
      </c>
      <c r="EF383" s="85">
        <v>1341026.75</v>
      </c>
      <c r="EG383" s="85">
        <v>1121607.8799999999</v>
      </c>
      <c r="EH383" s="85">
        <v>561642.93999999994</v>
      </c>
      <c r="EI383" s="85">
        <v>614938.31000000006</v>
      </c>
      <c r="EJ383" s="85">
        <v>951480.12</v>
      </c>
      <c r="EK383" s="85">
        <v>1424613.25</v>
      </c>
      <c r="EL383" s="85">
        <v>2378267</v>
      </c>
      <c r="EM383" s="85">
        <v>2350865.5</v>
      </c>
      <c r="EN383" s="85">
        <v>1089091.25</v>
      </c>
      <c r="EO383" s="85">
        <v>579929.75</v>
      </c>
      <c r="EP383" s="85">
        <v>1030287.81</v>
      </c>
      <c r="EQ383" s="85">
        <v>1349610.62</v>
      </c>
      <c r="ER383" s="85">
        <v>1366816.12</v>
      </c>
      <c r="ES383" s="85">
        <v>1144427</v>
      </c>
      <c r="ET383" s="85">
        <v>587788.31000000006</v>
      </c>
      <c r="EU383" s="85">
        <v>622234.31000000006</v>
      </c>
      <c r="EV383" s="85">
        <v>1104107.5</v>
      </c>
      <c r="EW383" s="85">
        <v>1388270</v>
      </c>
      <c r="EX383" s="85">
        <v>2473634.25</v>
      </c>
      <c r="EY383" s="85">
        <v>2361022.5</v>
      </c>
      <c r="EZ383" s="85">
        <v>1102588.5</v>
      </c>
      <c r="FA383" s="85">
        <v>588181.56000000006</v>
      </c>
      <c r="FB383" s="85">
        <v>1098641</v>
      </c>
      <c r="FC383" s="85">
        <v>1366800</v>
      </c>
      <c r="FD383" s="85">
        <v>1401209.25</v>
      </c>
      <c r="FE383" s="85">
        <v>1159843.25</v>
      </c>
      <c r="FF383" s="85">
        <v>613260.25</v>
      </c>
      <c r="FG383" s="85">
        <v>685155.88</v>
      </c>
      <c r="FH383" s="85">
        <v>1091519.1200000001</v>
      </c>
      <c r="FI383" s="85">
        <v>1477040.75</v>
      </c>
      <c r="FJ383" s="85">
        <v>2468494.5</v>
      </c>
      <c r="FK383" s="85">
        <v>2395602</v>
      </c>
      <c r="FL383" s="85">
        <v>1217668.1200000001</v>
      </c>
      <c r="FM383" s="85">
        <v>607476.25</v>
      </c>
      <c r="FN383" s="85">
        <v>1072128.1200000001</v>
      </c>
      <c r="FO383" s="85">
        <v>1442281.75</v>
      </c>
      <c r="FP383" s="85">
        <v>1445040</v>
      </c>
      <c r="FQ383" s="85">
        <v>1166869.75</v>
      </c>
      <c r="FR383" s="85">
        <v>638474.62</v>
      </c>
      <c r="FS383" s="85">
        <v>722953.12</v>
      </c>
      <c r="FT383" s="85">
        <v>1086159.1200000001</v>
      </c>
      <c r="FU383" s="85">
        <v>1571611</v>
      </c>
      <c r="FV383" s="85">
        <v>2490470.5</v>
      </c>
      <c r="FW383" s="85">
        <v>2433616.25</v>
      </c>
      <c r="FX383" s="85">
        <v>1286464.1200000001</v>
      </c>
      <c r="FY383" s="85">
        <v>644177.31000000006</v>
      </c>
      <c r="FZ383" s="85">
        <v>1101742.6200000001</v>
      </c>
      <c r="GA383" s="85">
        <v>1487287.38</v>
      </c>
    </row>
    <row r="384" spans="2:183">
      <c r="B384" s="183" t="s">
        <v>97</v>
      </c>
      <c r="C384" s="654" t="s">
        <v>229</v>
      </c>
      <c r="D384" s="184">
        <v>17.689995628602354</v>
      </c>
      <c r="E384" s="184">
        <v>17.690004495633158</v>
      </c>
      <c r="F384" s="184">
        <v>17.690005074301027</v>
      </c>
      <c r="G384" s="184">
        <v>17.690004609883054</v>
      </c>
      <c r="H384" s="184">
        <v>17.689999719583913</v>
      </c>
      <c r="I384" s="184">
        <v>17.689994021087116</v>
      </c>
      <c r="J384" s="184">
        <v>17.690008820564518</v>
      </c>
      <c r="K384" s="184">
        <v>17.690005468334764</v>
      </c>
      <c r="L384" s="184">
        <v>17.689986706164362</v>
      </c>
      <c r="M384" s="184">
        <v>17.689996734894251</v>
      </c>
      <c r="N384" s="184">
        <v>17.690000185600852</v>
      </c>
      <c r="O384" s="184">
        <v>17.689998720898643</v>
      </c>
      <c r="P384" s="184">
        <v>23.339985451803603</v>
      </c>
      <c r="Q384" s="184">
        <v>23.340007455391639</v>
      </c>
      <c r="R384" s="184">
        <v>23.340004509846548</v>
      </c>
      <c r="S384" s="184">
        <v>23.340007668219705</v>
      </c>
      <c r="T384" s="184">
        <v>23.340002465324801</v>
      </c>
      <c r="U384" s="184">
        <v>23.339989507465791</v>
      </c>
      <c r="V384" s="184">
        <v>23.340007560483869</v>
      </c>
      <c r="W384" s="184">
        <v>23.339994991618628</v>
      </c>
      <c r="X384" s="184">
        <v>23.339979378853378</v>
      </c>
      <c r="Y384" s="184">
        <v>23.340006344957263</v>
      </c>
      <c r="Z384" s="184">
        <v>23.340024942358966</v>
      </c>
      <c r="AA384" s="184">
        <v>23.340001235985575</v>
      </c>
      <c r="AB384" s="184">
        <v>45.020005732397323</v>
      </c>
      <c r="AC384" s="184">
        <v>45.019992780384861</v>
      </c>
      <c r="AD384" s="184">
        <v>45.019995955618128</v>
      </c>
      <c r="AE384" s="184">
        <v>45.019978101178829</v>
      </c>
      <c r="AF384" s="184">
        <v>45.01998934355445</v>
      </c>
      <c r="AG384" s="184">
        <v>45.01999880900393</v>
      </c>
      <c r="AH384" s="184">
        <v>45.020003262640422</v>
      </c>
      <c r="AI384" s="184">
        <v>45.019997414977219</v>
      </c>
      <c r="AJ384" s="184">
        <v>45.020007687444384</v>
      </c>
      <c r="AK384" s="184">
        <v>45.020017539614756</v>
      </c>
      <c r="AL384" s="184">
        <v>45.020010575049774</v>
      </c>
      <c r="AM384" s="184">
        <v>45.01999119891984</v>
      </c>
      <c r="AN384" s="184">
        <v>45.02</v>
      </c>
      <c r="AO384" s="184">
        <v>45.020005880342154</v>
      </c>
      <c r="AP384" s="184">
        <v>45.020018586495986</v>
      </c>
      <c r="AQ384" s="184">
        <v>45.020009504430945</v>
      </c>
      <c r="AR384" s="184">
        <v>45.019987825572045</v>
      </c>
      <c r="AS384" s="184">
        <v>45.02000050975812</v>
      </c>
      <c r="AT384" s="184">
        <v>45.019999509587564</v>
      </c>
      <c r="AU384" s="184">
        <v>45.019988304897339</v>
      </c>
      <c r="AV384" s="184">
        <v>45.020007313302258</v>
      </c>
      <c r="AW384" s="184">
        <v>45.020019927754973</v>
      </c>
      <c r="AX384" s="184">
        <v>45.019993084912763</v>
      </c>
      <c r="AY384" s="184">
        <v>45.020002427577275</v>
      </c>
      <c r="AZ384" s="184">
        <v>46.100002526805191</v>
      </c>
      <c r="BA384" s="184">
        <v>46.100005233764406</v>
      </c>
      <c r="BB384" s="184">
        <v>46.10000882662942</v>
      </c>
      <c r="BC384" s="184">
        <v>46.100016122670752</v>
      </c>
      <c r="BD384" s="184">
        <v>46.099986292815913</v>
      </c>
      <c r="BE384" s="184">
        <v>46.100002970638435</v>
      </c>
      <c r="BF384" s="184">
        <v>46.099995334272506</v>
      </c>
      <c r="BG384" s="184">
        <v>46.099991313572147</v>
      </c>
      <c r="BH384" s="184">
        <v>46.099998137865406</v>
      </c>
      <c r="BI384" s="184">
        <v>46.100018746170321</v>
      </c>
      <c r="BJ384" s="184">
        <v>46.099994414469954</v>
      </c>
      <c r="BK384" s="184">
        <v>46.099986979763173</v>
      </c>
      <c r="BL384" s="184">
        <v>47.259998778519694</v>
      </c>
      <c r="BM384" s="184">
        <v>47.260002310148053</v>
      </c>
      <c r="BN384" s="184">
        <v>47.260007329216208</v>
      </c>
      <c r="BO384" s="184">
        <v>47.260014778141006</v>
      </c>
      <c r="BP384" s="184">
        <v>47.259993257166805</v>
      </c>
      <c r="BQ384" s="184">
        <v>47.260000582369116</v>
      </c>
      <c r="BR384" s="184">
        <v>47.259983109080146</v>
      </c>
      <c r="BS384" s="184">
        <v>47.259993990926731</v>
      </c>
      <c r="BT384" s="184">
        <v>47.260006395861453</v>
      </c>
      <c r="BU384" s="184">
        <v>47.259998760684255</v>
      </c>
      <c r="BV384" s="184">
        <v>47.259993684808023</v>
      </c>
      <c r="BW384" s="184">
        <v>47.260010673042729</v>
      </c>
      <c r="BX384" s="184">
        <v>48.489999971280206</v>
      </c>
      <c r="BY384" s="184">
        <v>48.490000219206038</v>
      </c>
      <c r="BZ384" s="184">
        <v>48.489991740780908</v>
      </c>
      <c r="CA384" s="184">
        <v>48.490017156659519</v>
      </c>
      <c r="CB384" s="184">
        <v>48.4900000982337</v>
      </c>
      <c r="CC384" s="184">
        <v>48.489999610879799</v>
      </c>
      <c r="CD384" s="184">
        <v>48.490005023326574</v>
      </c>
      <c r="CE384" s="184">
        <v>48.490010958860132</v>
      </c>
      <c r="CF384" s="184">
        <v>48.490001020304049</v>
      </c>
      <c r="CG384" s="184">
        <v>48.490009382100162</v>
      </c>
      <c r="CH384" s="184">
        <v>48.490009015354126</v>
      </c>
      <c r="CI384" s="184">
        <v>48.48999930529321</v>
      </c>
      <c r="CJ384" s="184">
        <v>49.780005011067828</v>
      </c>
      <c r="CK384" s="184">
        <v>49.77999197743884</v>
      </c>
      <c r="CL384" s="184">
        <v>49.779992201668314</v>
      </c>
      <c r="CM384" s="184">
        <v>49.780013820494354</v>
      </c>
      <c r="CN384" s="184">
        <v>49.779986943353414</v>
      </c>
      <c r="CO384" s="184">
        <v>49.780001587112643</v>
      </c>
      <c r="CP384" s="184">
        <v>49.780007794463089</v>
      </c>
      <c r="CQ384" s="184">
        <v>49.779991892318669</v>
      </c>
      <c r="CR384" s="184">
        <v>49.779984245003334</v>
      </c>
      <c r="CS384" s="184">
        <v>49.780011506642772</v>
      </c>
      <c r="CT384" s="184">
        <v>49.780006712905035</v>
      </c>
      <c r="CU384" s="184">
        <v>49.779988422195281</v>
      </c>
      <c r="CV384" s="184">
        <v>51.11</v>
      </c>
      <c r="CW384" s="184">
        <v>51.110004127966974</v>
      </c>
      <c r="CX384" s="184">
        <v>51.109992980055999</v>
      </c>
      <c r="CY384" s="184">
        <v>51.110012609876826</v>
      </c>
      <c r="CZ384" s="184">
        <v>51.110013375771899</v>
      </c>
      <c r="DA384" s="184">
        <v>51.109999378248368</v>
      </c>
      <c r="DB384" s="184">
        <v>51.109994954979648</v>
      </c>
      <c r="DC384" s="184">
        <v>51.1099991643555</v>
      </c>
      <c r="DD384" s="184">
        <v>51.11000154487872</v>
      </c>
      <c r="DE384" s="184">
        <v>51.110015596480046</v>
      </c>
      <c r="DF384" s="184">
        <v>51.110008386840128</v>
      </c>
      <c r="DG384" s="184">
        <v>51.109993770687545</v>
      </c>
      <c r="DH384" s="184">
        <v>52.499988522925555</v>
      </c>
      <c r="DI384" s="184">
        <v>52.499999747283937</v>
      </c>
      <c r="DJ384" s="184">
        <v>52.500005018578783</v>
      </c>
      <c r="DK384" s="184">
        <v>52.500011641133774</v>
      </c>
      <c r="DL384" s="184">
        <v>52.49999007855579</v>
      </c>
      <c r="DM384" s="184">
        <v>52.500007493914943</v>
      </c>
      <c r="DN384" s="184">
        <v>52.499993859606029</v>
      </c>
      <c r="DO384" s="184">
        <v>52.500005513245142</v>
      </c>
      <c r="DP384" s="184">
        <v>52.500011119673786</v>
      </c>
      <c r="DQ384" s="184">
        <v>52.500019791608167</v>
      </c>
      <c r="DR384" s="184">
        <v>52.499991372774851</v>
      </c>
      <c r="DS384" s="184">
        <v>52.5</v>
      </c>
      <c r="DT384" s="184">
        <v>53.920007101803598</v>
      </c>
      <c r="DU384" s="184">
        <v>53.919998463614071</v>
      </c>
      <c r="DV384" s="184">
        <v>53.920017304374568</v>
      </c>
      <c r="DW384" s="184">
        <v>53.920014230691891</v>
      </c>
      <c r="DX384" s="184">
        <v>53.919989762271683</v>
      </c>
      <c r="DY384" s="184">
        <v>53.920002586601335</v>
      </c>
      <c r="DZ384" s="184">
        <v>53.919998024376945</v>
      </c>
      <c r="EA384" s="184">
        <v>53.919999808445858</v>
      </c>
      <c r="EB384" s="184">
        <v>53.919998674743375</v>
      </c>
      <c r="EC384" s="184">
        <v>53.920020123076171</v>
      </c>
      <c r="ED384" s="184">
        <v>53.919991561063348</v>
      </c>
      <c r="EE384" s="184">
        <v>53.919987859513562</v>
      </c>
      <c r="EF384" s="184">
        <v>55.410001037109083</v>
      </c>
      <c r="EG384" s="184">
        <v>55.409988548551077</v>
      </c>
      <c r="EH384" s="184">
        <v>55.409997701292305</v>
      </c>
      <c r="EI384" s="184">
        <v>55.409981284865616</v>
      </c>
      <c r="EJ384" s="184">
        <v>55.410005922559471</v>
      </c>
      <c r="EK384" s="184">
        <v>55.409999455473269</v>
      </c>
      <c r="EL384" s="184">
        <v>55.409999613245276</v>
      </c>
      <c r="EM384" s="184">
        <v>55.40999614865531</v>
      </c>
      <c r="EN384" s="184">
        <v>55.409997079644306</v>
      </c>
      <c r="EO384" s="184">
        <v>55.409983222117759</v>
      </c>
      <c r="EP384" s="184">
        <v>55.409989835376116</v>
      </c>
      <c r="EQ384" s="184">
        <v>55.409990881400319</v>
      </c>
      <c r="ER384" s="184">
        <v>56.949983521032458</v>
      </c>
      <c r="ES384" s="184">
        <v>56.950011669401135</v>
      </c>
      <c r="ET384" s="184">
        <v>56.949995785345216</v>
      </c>
      <c r="EU384" s="184">
        <v>56.950029150729875</v>
      </c>
      <c r="EV384" s="184">
        <v>56.950010083915714</v>
      </c>
      <c r="EW384" s="184">
        <v>56.949993846658735</v>
      </c>
      <c r="EX384" s="184">
        <v>56.949991021107309</v>
      </c>
      <c r="EY384" s="184">
        <v>56.950005318660104</v>
      </c>
      <c r="EZ384" s="184">
        <v>56.950002685861627</v>
      </c>
      <c r="FA384" s="184">
        <v>56.950024351207347</v>
      </c>
      <c r="FB384" s="184">
        <v>56.94998737774948</v>
      </c>
      <c r="FC384" s="184">
        <v>56.95</v>
      </c>
      <c r="FD384" s="184">
        <v>58.550000752136064</v>
      </c>
      <c r="FE384" s="184">
        <v>58.549997602154527</v>
      </c>
      <c r="FF384" s="184">
        <v>58.549994128390622</v>
      </c>
      <c r="FG384" s="184">
        <v>58.549972782593166</v>
      </c>
      <c r="FH384" s="184">
        <v>58.549977149012051</v>
      </c>
      <c r="FI384" s="184">
        <v>58.549996035993182</v>
      </c>
      <c r="FJ384" s="184">
        <v>58.550003617134074</v>
      </c>
      <c r="FK384" s="184">
        <v>58.550001478657599</v>
      </c>
      <c r="FL384" s="184">
        <v>58.550012357515918</v>
      </c>
      <c r="FM384" s="184">
        <v>58.550008963561673</v>
      </c>
      <c r="FN384" s="184">
        <v>58.549986265334084</v>
      </c>
      <c r="FO384" s="184">
        <v>58.54998753721582</v>
      </c>
      <c r="FP384" s="184">
        <v>60.21</v>
      </c>
      <c r="FQ384" s="184">
        <v>60.209997420020642</v>
      </c>
      <c r="FR384" s="184">
        <v>60.209995539473773</v>
      </c>
      <c r="FS384" s="184">
        <v>60.210017497849201</v>
      </c>
      <c r="FT384" s="184">
        <v>60.209978979485044</v>
      </c>
      <c r="FU384" s="184">
        <v>60.209997946530095</v>
      </c>
      <c r="FV384" s="184">
        <v>60.210001336941382</v>
      </c>
      <c r="FW384" s="184">
        <v>60.209992575239106</v>
      </c>
      <c r="FX384" s="184">
        <v>60.209990597338148</v>
      </c>
      <c r="FY384" s="184">
        <v>60.210014356696618</v>
      </c>
      <c r="FZ384" s="184">
        <v>60.210009328720162</v>
      </c>
      <c r="GA384" s="184">
        <v>60.209993089536049</v>
      </c>
    </row>
    <row r="385" spans="2:183">
      <c r="B385" s="42"/>
      <c r="C385" s="185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7"/>
      <c r="BN385" s="187"/>
      <c r="BO385" s="187"/>
      <c r="BP385" s="187"/>
      <c r="BQ385" s="187"/>
      <c r="BR385" s="187"/>
      <c r="BS385" s="187"/>
      <c r="BT385" s="187"/>
      <c r="BU385" s="187"/>
      <c r="BV385" s="187"/>
      <c r="BW385" s="187"/>
      <c r="BX385" s="187"/>
      <c r="BY385" s="187"/>
      <c r="BZ385" s="187"/>
      <c r="CA385" s="187"/>
      <c r="CB385" s="187"/>
      <c r="CC385" s="187"/>
      <c r="CD385" s="187"/>
      <c r="CE385" s="187"/>
      <c r="CF385" s="187"/>
      <c r="CG385" s="187"/>
      <c r="CH385" s="187"/>
      <c r="CI385" s="187"/>
      <c r="CJ385" s="187"/>
      <c r="CK385" s="187"/>
      <c r="CL385" s="187"/>
      <c r="CM385" s="187"/>
      <c r="CN385" s="187"/>
      <c r="CO385" s="187"/>
      <c r="CP385" s="187"/>
      <c r="CQ385" s="187"/>
      <c r="CR385" s="187"/>
      <c r="CS385" s="187"/>
      <c r="CT385" s="187"/>
      <c r="CU385" s="187"/>
      <c r="CV385" s="187"/>
      <c r="CW385" s="187"/>
      <c r="CX385" s="187"/>
      <c r="CY385" s="187"/>
      <c r="CZ385" s="187"/>
      <c r="DA385" s="187"/>
      <c r="DB385" s="187"/>
      <c r="DC385" s="187"/>
      <c r="DD385" s="187"/>
      <c r="DE385" s="187"/>
      <c r="DF385" s="187"/>
      <c r="DG385" s="187"/>
      <c r="DH385" s="187"/>
      <c r="DI385" s="187"/>
      <c r="DJ385" s="187"/>
      <c r="DK385" s="187"/>
      <c r="DL385" s="187"/>
      <c r="DM385" s="187"/>
      <c r="DN385" s="187"/>
      <c r="DO385" s="187"/>
      <c r="DP385" s="187"/>
      <c r="DQ385" s="187"/>
      <c r="DR385" s="187"/>
      <c r="DS385" s="187"/>
      <c r="DT385" s="187"/>
      <c r="DU385" s="187"/>
      <c r="DV385" s="187"/>
      <c r="DW385" s="187"/>
      <c r="DX385" s="187"/>
      <c r="DY385" s="187"/>
      <c r="DZ385" s="187"/>
      <c r="EA385" s="187"/>
      <c r="EB385" s="187"/>
      <c r="EC385" s="187"/>
      <c r="ED385" s="187"/>
      <c r="EE385" s="187"/>
      <c r="EF385" s="187"/>
      <c r="EG385" s="187"/>
      <c r="EH385" s="187"/>
      <c r="EI385" s="187"/>
      <c r="EJ385" s="187"/>
      <c r="EK385" s="187"/>
      <c r="EL385" s="187"/>
      <c r="EM385" s="187"/>
      <c r="EN385" s="187"/>
      <c r="EO385" s="187"/>
      <c r="EP385" s="187"/>
      <c r="EQ385" s="187"/>
      <c r="ER385" s="187"/>
      <c r="ES385" s="187"/>
      <c r="ET385" s="187"/>
      <c r="EU385" s="187"/>
      <c r="EV385" s="187"/>
      <c r="EW385" s="187"/>
      <c r="EX385" s="187"/>
      <c r="EY385" s="187"/>
      <c r="EZ385" s="187"/>
      <c r="FA385" s="187"/>
      <c r="FB385" s="187"/>
      <c r="FC385" s="187"/>
      <c r="FD385" s="187"/>
      <c r="FE385" s="187"/>
      <c r="FF385" s="187"/>
      <c r="FG385" s="187"/>
      <c r="FH385" s="187"/>
      <c r="FI385" s="187"/>
      <c r="FJ385" s="187"/>
      <c r="FK385" s="187"/>
      <c r="FL385" s="187"/>
      <c r="FM385" s="187"/>
      <c r="FN385" s="187"/>
      <c r="FO385" s="187"/>
      <c r="FP385" s="187"/>
      <c r="FQ385" s="187"/>
      <c r="FR385" s="187"/>
      <c r="FS385" s="187"/>
      <c r="FT385" s="187"/>
      <c r="FU385" s="187"/>
      <c r="FV385" s="187"/>
      <c r="FW385" s="187"/>
      <c r="FX385" s="187"/>
      <c r="FY385" s="187"/>
      <c r="FZ385" s="187"/>
      <c r="GA385" s="187"/>
    </row>
    <row r="386" spans="2:183">
      <c r="B386" s="188" t="s">
        <v>32</v>
      </c>
      <c r="C386" s="189" t="s">
        <v>33</v>
      </c>
      <c r="D386" s="162">
        <v>41275</v>
      </c>
      <c r="E386" s="162">
        <v>41306</v>
      </c>
      <c r="F386" s="162">
        <v>41334</v>
      </c>
      <c r="G386" s="162">
        <v>41365</v>
      </c>
      <c r="H386" s="162">
        <v>41395</v>
      </c>
      <c r="I386" s="162">
        <v>41426</v>
      </c>
      <c r="J386" s="162">
        <v>41456</v>
      </c>
      <c r="K386" s="162">
        <v>41487</v>
      </c>
      <c r="L386" s="162">
        <v>41518</v>
      </c>
      <c r="M386" s="162">
        <v>41548</v>
      </c>
      <c r="N386" s="162">
        <v>41579</v>
      </c>
      <c r="O386" s="162">
        <v>41609</v>
      </c>
      <c r="P386" s="162">
        <v>41640</v>
      </c>
      <c r="Q386" s="162">
        <v>41671</v>
      </c>
      <c r="R386" s="162">
        <v>41699</v>
      </c>
      <c r="S386" s="162">
        <v>41730</v>
      </c>
      <c r="T386" s="162">
        <v>41760</v>
      </c>
      <c r="U386" s="162">
        <v>41791</v>
      </c>
      <c r="V386" s="162">
        <v>41821</v>
      </c>
      <c r="W386" s="162">
        <v>41852</v>
      </c>
      <c r="X386" s="162">
        <v>41883</v>
      </c>
      <c r="Y386" s="162">
        <v>41913</v>
      </c>
      <c r="Z386" s="162">
        <v>41944</v>
      </c>
      <c r="AA386" s="162">
        <v>41974</v>
      </c>
      <c r="AB386" s="162">
        <v>42005</v>
      </c>
      <c r="AC386" s="162">
        <v>42036</v>
      </c>
      <c r="AD386" s="162">
        <v>42064</v>
      </c>
      <c r="AE386" s="162">
        <v>42095</v>
      </c>
      <c r="AF386" s="162">
        <v>42125</v>
      </c>
      <c r="AG386" s="162">
        <v>42156</v>
      </c>
      <c r="AH386" s="162">
        <v>42186</v>
      </c>
      <c r="AI386" s="162">
        <v>42217</v>
      </c>
      <c r="AJ386" s="162">
        <v>42248</v>
      </c>
      <c r="AK386" s="162">
        <v>42278</v>
      </c>
      <c r="AL386" s="162">
        <v>42309</v>
      </c>
      <c r="AM386" s="162">
        <v>42339</v>
      </c>
      <c r="AN386" s="162">
        <v>42370</v>
      </c>
      <c r="AO386" s="162">
        <v>42401</v>
      </c>
      <c r="AP386" s="162">
        <v>42430</v>
      </c>
      <c r="AQ386" s="162">
        <v>42461</v>
      </c>
      <c r="AR386" s="162">
        <v>42491</v>
      </c>
      <c r="AS386" s="162">
        <v>42522</v>
      </c>
      <c r="AT386" s="162">
        <v>42552</v>
      </c>
      <c r="AU386" s="162">
        <v>42583</v>
      </c>
      <c r="AV386" s="162">
        <v>42614</v>
      </c>
      <c r="AW386" s="162">
        <v>42644</v>
      </c>
      <c r="AX386" s="162">
        <v>42675</v>
      </c>
      <c r="AY386" s="162">
        <v>42705</v>
      </c>
      <c r="AZ386" s="162">
        <v>42736</v>
      </c>
      <c r="BA386" s="162">
        <v>42767</v>
      </c>
      <c r="BB386" s="162">
        <v>42795</v>
      </c>
      <c r="BC386" s="162">
        <v>42826</v>
      </c>
      <c r="BD386" s="162">
        <v>42856</v>
      </c>
      <c r="BE386" s="162">
        <v>42887</v>
      </c>
      <c r="BF386" s="162">
        <v>42917</v>
      </c>
      <c r="BG386" s="162">
        <v>42948</v>
      </c>
      <c r="BH386" s="162">
        <v>42979</v>
      </c>
      <c r="BI386" s="162">
        <v>43009</v>
      </c>
      <c r="BJ386" s="162">
        <v>43040</v>
      </c>
      <c r="BK386" s="162">
        <v>43070</v>
      </c>
      <c r="BL386" s="162">
        <v>43101</v>
      </c>
      <c r="BM386" s="162">
        <v>43132</v>
      </c>
      <c r="BN386" s="162">
        <v>43160</v>
      </c>
      <c r="BO386" s="162">
        <v>43191</v>
      </c>
      <c r="BP386" s="162">
        <v>43221</v>
      </c>
      <c r="BQ386" s="162">
        <v>43252</v>
      </c>
      <c r="BR386" s="162">
        <v>43282</v>
      </c>
      <c r="BS386" s="162">
        <v>43313</v>
      </c>
      <c r="BT386" s="162">
        <v>43344</v>
      </c>
      <c r="BU386" s="162">
        <v>43374</v>
      </c>
      <c r="BV386" s="162">
        <v>43405</v>
      </c>
      <c r="BW386" s="162">
        <v>43435</v>
      </c>
      <c r="BX386" s="162">
        <v>43466</v>
      </c>
      <c r="BY386" s="162">
        <v>43497</v>
      </c>
      <c r="BZ386" s="162">
        <v>43525</v>
      </c>
      <c r="CA386" s="162">
        <v>43556</v>
      </c>
      <c r="CB386" s="162">
        <v>43586</v>
      </c>
      <c r="CC386" s="162">
        <v>43617</v>
      </c>
      <c r="CD386" s="162">
        <v>43647</v>
      </c>
      <c r="CE386" s="162">
        <v>43678</v>
      </c>
      <c r="CF386" s="162">
        <v>43709</v>
      </c>
      <c r="CG386" s="162">
        <v>43739</v>
      </c>
      <c r="CH386" s="162">
        <v>43770</v>
      </c>
      <c r="CI386" s="162">
        <v>43800</v>
      </c>
      <c r="CJ386" s="162">
        <v>43831</v>
      </c>
      <c r="CK386" s="162">
        <v>43862</v>
      </c>
      <c r="CL386" s="162">
        <v>43891</v>
      </c>
      <c r="CM386" s="162">
        <v>43922</v>
      </c>
      <c r="CN386" s="162">
        <v>43952</v>
      </c>
      <c r="CO386" s="162">
        <v>43983</v>
      </c>
      <c r="CP386" s="162">
        <v>44013</v>
      </c>
      <c r="CQ386" s="162">
        <v>44044</v>
      </c>
      <c r="CR386" s="162">
        <v>44075</v>
      </c>
      <c r="CS386" s="162">
        <v>44105</v>
      </c>
      <c r="CT386" s="162">
        <v>44136</v>
      </c>
      <c r="CU386" s="162">
        <v>44166</v>
      </c>
      <c r="CV386" s="162">
        <v>44197</v>
      </c>
      <c r="CW386" s="162">
        <v>44228</v>
      </c>
      <c r="CX386" s="162">
        <v>44256</v>
      </c>
      <c r="CY386" s="162">
        <v>44287</v>
      </c>
      <c r="CZ386" s="162">
        <v>44317</v>
      </c>
      <c r="DA386" s="162">
        <v>44348</v>
      </c>
      <c r="DB386" s="162">
        <v>44378</v>
      </c>
      <c r="DC386" s="162">
        <v>44409</v>
      </c>
      <c r="DD386" s="162">
        <v>44440</v>
      </c>
      <c r="DE386" s="162">
        <v>44470</v>
      </c>
      <c r="DF386" s="162">
        <v>44501</v>
      </c>
      <c r="DG386" s="162">
        <v>44531</v>
      </c>
      <c r="DH386" s="162">
        <v>44562</v>
      </c>
      <c r="DI386" s="162">
        <v>44593</v>
      </c>
      <c r="DJ386" s="162">
        <v>44621</v>
      </c>
      <c r="DK386" s="162">
        <v>44652</v>
      </c>
      <c r="DL386" s="162">
        <v>44682</v>
      </c>
      <c r="DM386" s="162">
        <v>44713</v>
      </c>
      <c r="DN386" s="162">
        <v>44743</v>
      </c>
      <c r="DO386" s="162">
        <v>44774</v>
      </c>
      <c r="DP386" s="162">
        <v>44805</v>
      </c>
      <c r="DQ386" s="162">
        <v>44835</v>
      </c>
      <c r="DR386" s="162">
        <v>44866</v>
      </c>
      <c r="DS386" s="162">
        <v>44896</v>
      </c>
      <c r="DT386" s="162">
        <v>44927</v>
      </c>
      <c r="DU386" s="162">
        <v>44958</v>
      </c>
      <c r="DV386" s="162">
        <v>44986</v>
      </c>
      <c r="DW386" s="162">
        <v>45017</v>
      </c>
      <c r="DX386" s="162">
        <v>45047</v>
      </c>
      <c r="DY386" s="162">
        <v>45078</v>
      </c>
      <c r="DZ386" s="162">
        <v>45108</v>
      </c>
      <c r="EA386" s="162">
        <v>45139</v>
      </c>
      <c r="EB386" s="162">
        <v>45170</v>
      </c>
      <c r="EC386" s="162">
        <v>45200</v>
      </c>
      <c r="ED386" s="162">
        <v>45231</v>
      </c>
      <c r="EE386" s="162">
        <v>45261</v>
      </c>
      <c r="EF386" s="162">
        <v>45292</v>
      </c>
      <c r="EG386" s="162">
        <v>45323</v>
      </c>
      <c r="EH386" s="162">
        <v>45352</v>
      </c>
      <c r="EI386" s="162">
        <v>45383</v>
      </c>
      <c r="EJ386" s="162">
        <v>45413</v>
      </c>
      <c r="EK386" s="162">
        <v>45444</v>
      </c>
      <c r="EL386" s="162">
        <v>45474</v>
      </c>
      <c r="EM386" s="162">
        <v>45505</v>
      </c>
      <c r="EN386" s="162">
        <v>45536</v>
      </c>
      <c r="EO386" s="162">
        <v>45566</v>
      </c>
      <c r="EP386" s="162">
        <v>45597</v>
      </c>
      <c r="EQ386" s="162">
        <v>45627</v>
      </c>
      <c r="ER386" s="162">
        <v>45658</v>
      </c>
      <c r="ES386" s="162">
        <v>45689</v>
      </c>
      <c r="ET386" s="162">
        <v>45717</v>
      </c>
      <c r="EU386" s="162">
        <v>45748</v>
      </c>
      <c r="EV386" s="162">
        <v>45778</v>
      </c>
      <c r="EW386" s="162">
        <v>45809</v>
      </c>
      <c r="EX386" s="162">
        <v>45839</v>
      </c>
      <c r="EY386" s="162">
        <v>45870</v>
      </c>
      <c r="EZ386" s="162">
        <v>45901</v>
      </c>
      <c r="FA386" s="162">
        <v>45931</v>
      </c>
      <c r="FB386" s="162">
        <v>45962</v>
      </c>
      <c r="FC386" s="162">
        <v>45992</v>
      </c>
      <c r="FD386" s="162">
        <v>46023</v>
      </c>
      <c r="FE386" s="162">
        <v>46054</v>
      </c>
      <c r="FF386" s="162">
        <v>46082</v>
      </c>
      <c r="FG386" s="162">
        <v>46113</v>
      </c>
      <c r="FH386" s="162">
        <v>46143</v>
      </c>
      <c r="FI386" s="162">
        <v>46174</v>
      </c>
      <c r="FJ386" s="162">
        <v>46204</v>
      </c>
      <c r="FK386" s="162">
        <v>46235</v>
      </c>
      <c r="FL386" s="162">
        <v>46266</v>
      </c>
      <c r="FM386" s="162">
        <v>46296</v>
      </c>
      <c r="FN386" s="162">
        <v>46327</v>
      </c>
      <c r="FO386" s="162">
        <v>46357</v>
      </c>
      <c r="FP386" s="162">
        <v>46388</v>
      </c>
      <c r="FQ386" s="162">
        <v>46419</v>
      </c>
      <c r="FR386" s="162">
        <v>46447</v>
      </c>
      <c r="FS386" s="162">
        <v>46478</v>
      </c>
      <c r="FT386" s="162">
        <v>46508</v>
      </c>
      <c r="FU386" s="162">
        <v>46539</v>
      </c>
      <c r="FV386" s="162">
        <v>46569</v>
      </c>
      <c r="FW386" s="162">
        <v>46600</v>
      </c>
      <c r="FX386" s="162">
        <v>46631</v>
      </c>
      <c r="FY386" s="162">
        <v>46661</v>
      </c>
      <c r="FZ386" s="162">
        <v>46692</v>
      </c>
      <c r="GA386" s="162">
        <v>46722</v>
      </c>
    </row>
    <row r="387" spans="2:183">
      <c r="B387" s="75" t="s">
        <v>289</v>
      </c>
      <c r="C387" s="163" t="s">
        <v>34</v>
      </c>
      <c r="D387" s="164">
        <v>3.24</v>
      </c>
      <c r="E387" s="165">
        <v>3.19</v>
      </c>
      <c r="F387" s="165">
        <v>3.13</v>
      </c>
      <c r="G387" s="165">
        <v>3.54</v>
      </c>
      <c r="H387" s="165">
        <v>3.22</v>
      </c>
      <c r="I387" s="165">
        <v>0.89</v>
      </c>
      <c r="J387" s="165">
        <v>0.96</v>
      </c>
      <c r="K387" s="165">
        <v>0.88</v>
      </c>
      <c r="L387" s="165">
        <v>0.89</v>
      </c>
      <c r="M387" s="165">
        <v>3.37</v>
      </c>
      <c r="N387" s="165">
        <v>3.91</v>
      </c>
      <c r="O387" s="165">
        <v>3.4</v>
      </c>
      <c r="P387" s="165">
        <v>3.24</v>
      </c>
      <c r="Q387" s="165">
        <v>3.19</v>
      </c>
      <c r="R387" s="165">
        <v>3.13</v>
      </c>
      <c r="S387" s="165">
        <v>3.54</v>
      </c>
      <c r="T387" s="165">
        <v>3.22</v>
      </c>
      <c r="U387" s="165">
        <v>0.89</v>
      </c>
      <c r="V387" s="165">
        <v>0.96</v>
      </c>
      <c r="W387" s="165">
        <v>0.88</v>
      </c>
      <c r="X387" s="165">
        <v>0.89</v>
      </c>
      <c r="Y387" s="165">
        <v>3.37</v>
      </c>
      <c r="Z387" s="165">
        <v>3.91</v>
      </c>
      <c r="AA387" s="165">
        <v>3.4</v>
      </c>
      <c r="AB387" s="165">
        <v>12</v>
      </c>
      <c r="AC387" s="165">
        <v>12</v>
      </c>
      <c r="AD387" s="165">
        <v>12</v>
      </c>
      <c r="AE387" s="165">
        <v>12</v>
      </c>
      <c r="AF387" s="165">
        <v>12</v>
      </c>
      <c r="AG387" s="165">
        <v>12</v>
      </c>
      <c r="AH387" s="165">
        <v>12</v>
      </c>
      <c r="AI387" s="165">
        <v>12</v>
      </c>
      <c r="AJ387" s="165">
        <v>12</v>
      </c>
      <c r="AK387" s="165">
        <v>12</v>
      </c>
      <c r="AL387" s="165">
        <v>12</v>
      </c>
      <c r="AM387" s="165">
        <v>12</v>
      </c>
      <c r="AN387" s="165">
        <v>12</v>
      </c>
      <c r="AO387" s="165">
        <v>12</v>
      </c>
      <c r="AP387" s="165">
        <v>12</v>
      </c>
      <c r="AQ387" s="165">
        <v>12</v>
      </c>
      <c r="AR387" s="165">
        <v>12</v>
      </c>
      <c r="AS387" s="165">
        <v>12</v>
      </c>
      <c r="AT387" s="165">
        <v>12</v>
      </c>
      <c r="AU387" s="165">
        <v>12</v>
      </c>
      <c r="AV387" s="165">
        <v>12</v>
      </c>
      <c r="AW387" s="165">
        <v>12</v>
      </c>
      <c r="AX387" s="165">
        <v>12</v>
      </c>
      <c r="AY387" s="165">
        <v>12</v>
      </c>
      <c r="AZ387" s="165">
        <v>12</v>
      </c>
      <c r="BA387" s="165">
        <v>12</v>
      </c>
      <c r="BB387" s="165">
        <v>12</v>
      </c>
      <c r="BC387" s="165">
        <v>12</v>
      </c>
      <c r="BD387" s="165">
        <v>12</v>
      </c>
      <c r="BE387" s="165">
        <v>12</v>
      </c>
      <c r="BF387" s="165">
        <v>12</v>
      </c>
      <c r="BG387" s="165">
        <v>12</v>
      </c>
      <c r="BH387" s="165">
        <v>12</v>
      </c>
      <c r="BI387" s="165">
        <v>12</v>
      </c>
      <c r="BJ387" s="165">
        <v>12</v>
      </c>
      <c r="BK387" s="165">
        <v>12</v>
      </c>
      <c r="BL387" s="165">
        <v>12</v>
      </c>
      <c r="BM387" s="165">
        <v>12</v>
      </c>
      <c r="BN387" s="165">
        <v>12</v>
      </c>
      <c r="BO387" s="165">
        <v>12</v>
      </c>
      <c r="BP387" s="165">
        <v>12</v>
      </c>
      <c r="BQ387" s="165">
        <v>12</v>
      </c>
      <c r="BR387" s="165">
        <v>12</v>
      </c>
      <c r="BS387" s="165">
        <v>12</v>
      </c>
      <c r="BT387" s="165">
        <v>12</v>
      </c>
      <c r="BU387" s="165">
        <v>12</v>
      </c>
      <c r="BV387" s="165">
        <v>12</v>
      </c>
      <c r="BW387" s="165">
        <v>12</v>
      </c>
      <c r="BX387" s="165">
        <v>12</v>
      </c>
      <c r="BY387" s="165">
        <v>12</v>
      </c>
      <c r="BZ387" s="165">
        <v>12</v>
      </c>
      <c r="CA387" s="165">
        <v>12</v>
      </c>
      <c r="CB387" s="165">
        <v>12</v>
      </c>
      <c r="CC387" s="165">
        <v>12</v>
      </c>
      <c r="CD387" s="165">
        <v>12</v>
      </c>
      <c r="CE387" s="165">
        <v>12</v>
      </c>
      <c r="CF387" s="165">
        <v>12</v>
      </c>
      <c r="CG387" s="165">
        <v>12</v>
      </c>
      <c r="CH387" s="165">
        <v>12</v>
      </c>
      <c r="CI387" s="165">
        <v>12</v>
      </c>
      <c r="CJ387" s="165">
        <v>12</v>
      </c>
      <c r="CK387" s="165">
        <v>12</v>
      </c>
      <c r="CL387" s="165">
        <v>12</v>
      </c>
      <c r="CM387" s="165">
        <v>12</v>
      </c>
      <c r="CN387" s="165">
        <v>12</v>
      </c>
      <c r="CO387" s="165">
        <v>12</v>
      </c>
      <c r="CP387" s="165">
        <v>12</v>
      </c>
      <c r="CQ387" s="165">
        <v>12</v>
      </c>
      <c r="CR387" s="165">
        <v>12</v>
      </c>
      <c r="CS387" s="165">
        <v>12</v>
      </c>
      <c r="CT387" s="165">
        <v>12</v>
      </c>
      <c r="CU387" s="165">
        <v>12</v>
      </c>
      <c r="CV387" s="165">
        <v>12</v>
      </c>
      <c r="CW387" s="165">
        <v>12</v>
      </c>
      <c r="CX387" s="165">
        <v>12</v>
      </c>
      <c r="CY387" s="165">
        <v>12</v>
      </c>
      <c r="CZ387" s="165">
        <v>12</v>
      </c>
      <c r="DA387" s="165">
        <v>12</v>
      </c>
      <c r="DB387" s="165">
        <v>12</v>
      </c>
      <c r="DC387" s="165">
        <v>12</v>
      </c>
      <c r="DD387" s="165">
        <v>12</v>
      </c>
      <c r="DE387" s="165">
        <v>12</v>
      </c>
      <c r="DF387" s="165">
        <v>12</v>
      </c>
      <c r="DG387" s="165">
        <v>12</v>
      </c>
      <c r="DH387" s="165">
        <v>12</v>
      </c>
      <c r="DI387" s="165">
        <v>12</v>
      </c>
      <c r="DJ387" s="165">
        <v>12</v>
      </c>
      <c r="DK387" s="165">
        <v>12</v>
      </c>
      <c r="DL387" s="165">
        <v>12</v>
      </c>
      <c r="DM387" s="165">
        <v>12</v>
      </c>
      <c r="DN387" s="165">
        <v>12</v>
      </c>
      <c r="DO387" s="165">
        <v>12</v>
      </c>
      <c r="DP387" s="165">
        <v>12</v>
      </c>
      <c r="DQ387" s="165">
        <v>12</v>
      </c>
      <c r="DR387" s="165">
        <v>12</v>
      </c>
      <c r="DS387" s="165">
        <v>12</v>
      </c>
      <c r="DT387" s="165">
        <v>12</v>
      </c>
      <c r="DU387" s="165">
        <v>12</v>
      </c>
      <c r="DV387" s="165">
        <v>12</v>
      </c>
      <c r="DW387" s="165">
        <v>12</v>
      </c>
      <c r="DX387" s="165">
        <v>12</v>
      </c>
      <c r="DY387" s="165">
        <v>12</v>
      </c>
      <c r="DZ387" s="165">
        <v>12</v>
      </c>
      <c r="EA387" s="165">
        <v>12</v>
      </c>
      <c r="EB387" s="165">
        <v>12</v>
      </c>
      <c r="EC387" s="165">
        <v>12</v>
      </c>
      <c r="ED387" s="165">
        <v>12</v>
      </c>
      <c r="EE387" s="165">
        <v>12</v>
      </c>
      <c r="EF387" s="165">
        <v>12</v>
      </c>
      <c r="EG387" s="165">
        <v>12</v>
      </c>
      <c r="EH387" s="165">
        <v>12</v>
      </c>
      <c r="EI387" s="165">
        <v>12</v>
      </c>
      <c r="EJ387" s="165">
        <v>12</v>
      </c>
      <c r="EK387" s="165">
        <v>12</v>
      </c>
      <c r="EL387" s="165">
        <v>12</v>
      </c>
      <c r="EM387" s="165">
        <v>12</v>
      </c>
      <c r="EN387" s="165">
        <v>12</v>
      </c>
      <c r="EO387" s="165">
        <v>12</v>
      </c>
      <c r="EP387" s="165">
        <v>12</v>
      </c>
      <c r="EQ387" s="165">
        <v>12</v>
      </c>
      <c r="ER387" s="165">
        <v>12</v>
      </c>
      <c r="ES387" s="165">
        <v>12</v>
      </c>
      <c r="ET387" s="165">
        <v>12</v>
      </c>
      <c r="EU387" s="165">
        <v>12</v>
      </c>
      <c r="EV387" s="165">
        <v>12</v>
      </c>
      <c r="EW387" s="165">
        <v>12</v>
      </c>
      <c r="EX387" s="165">
        <v>12</v>
      </c>
      <c r="EY387" s="165">
        <v>12</v>
      </c>
      <c r="EZ387" s="165">
        <v>12</v>
      </c>
      <c r="FA387" s="165">
        <v>12</v>
      </c>
      <c r="FB387" s="165">
        <v>12</v>
      </c>
      <c r="FC387" s="165">
        <v>12</v>
      </c>
      <c r="FD387" s="165">
        <v>12</v>
      </c>
      <c r="FE387" s="165">
        <v>12</v>
      </c>
      <c r="FF387" s="165">
        <v>12</v>
      </c>
      <c r="FG387" s="165">
        <v>12</v>
      </c>
      <c r="FH387" s="165">
        <v>12</v>
      </c>
      <c r="FI387" s="165">
        <v>12</v>
      </c>
      <c r="FJ387" s="165">
        <v>12</v>
      </c>
      <c r="FK387" s="165">
        <v>12</v>
      </c>
      <c r="FL387" s="165">
        <v>12</v>
      </c>
      <c r="FM387" s="165">
        <v>12</v>
      </c>
      <c r="FN387" s="165">
        <v>12</v>
      </c>
      <c r="FO387" s="165">
        <v>12</v>
      </c>
      <c r="FP387" s="165">
        <v>12</v>
      </c>
      <c r="FQ387" s="165">
        <v>12</v>
      </c>
      <c r="FR387" s="165">
        <v>12</v>
      </c>
      <c r="FS387" s="165">
        <v>12</v>
      </c>
      <c r="FT387" s="165">
        <v>12</v>
      </c>
      <c r="FU387" s="165">
        <v>12</v>
      </c>
      <c r="FV387" s="165">
        <v>12</v>
      </c>
      <c r="FW387" s="165">
        <v>12</v>
      </c>
      <c r="FX387" s="165">
        <v>12</v>
      </c>
      <c r="FY387" s="165">
        <v>12</v>
      </c>
      <c r="FZ387" s="165">
        <v>12</v>
      </c>
      <c r="GA387" s="165">
        <v>12</v>
      </c>
    </row>
    <row r="388" spans="2:183">
      <c r="B388" s="96" t="s">
        <v>289</v>
      </c>
      <c r="C388" s="166" t="s">
        <v>227</v>
      </c>
      <c r="D388" s="167">
        <v>0</v>
      </c>
      <c r="E388" s="168">
        <v>0</v>
      </c>
      <c r="F388" s="168">
        <v>0</v>
      </c>
      <c r="G388" s="168">
        <v>0</v>
      </c>
      <c r="H388" s="168">
        <v>0</v>
      </c>
      <c r="I388" s="168">
        <v>0</v>
      </c>
      <c r="J388" s="168">
        <v>0</v>
      </c>
      <c r="K388" s="168">
        <v>0</v>
      </c>
      <c r="L388" s="168">
        <v>0</v>
      </c>
      <c r="M388" s="168">
        <v>0</v>
      </c>
      <c r="N388" s="168">
        <v>0</v>
      </c>
      <c r="O388" s="168">
        <v>0</v>
      </c>
      <c r="P388" s="168">
        <v>0</v>
      </c>
      <c r="Q388" s="168">
        <v>0</v>
      </c>
      <c r="R388" s="168">
        <v>0</v>
      </c>
      <c r="S388" s="168">
        <v>0</v>
      </c>
      <c r="T388" s="168">
        <v>0</v>
      </c>
      <c r="U388" s="168">
        <v>0</v>
      </c>
      <c r="V388" s="168">
        <v>0</v>
      </c>
      <c r="W388" s="168">
        <v>0</v>
      </c>
      <c r="X388" s="168">
        <v>0</v>
      </c>
      <c r="Y388" s="168">
        <v>0</v>
      </c>
      <c r="Z388" s="168">
        <v>0</v>
      </c>
      <c r="AA388" s="168">
        <v>0</v>
      </c>
      <c r="AB388" s="168">
        <v>0</v>
      </c>
      <c r="AC388" s="168">
        <v>0</v>
      </c>
      <c r="AD388" s="168">
        <v>0</v>
      </c>
      <c r="AE388" s="168">
        <v>0</v>
      </c>
      <c r="AF388" s="168">
        <v>0</v>
      </c>
      <c r="AG388" s="168">
        <v>0</v>
      </c>
      <c r="AH388" s="168">
        <v>0</v>
      </c>
      <c r="AI388" s="168">
        <v>0</v>
      </c>
      <c r="AJ388" s="168">
        <v>0</v>
      </c>
      <c r="AK388" s="168">
        <v>0</v>
      </c>
      <c r="AL388" s="168">
        <v>0</v>
      </c>
      <c r="AM388" s="168">
        <v>0</v>
      </c>
      <c r="AN388" s="168">
        <v>0</v>
      </c>
      <c r="AO388" s="168">
        <v>0</v>
      </c>
      <c r="AP388" s="168">
        <v>0</v>
      </c>
      <c r="AQ388" s="168">
        <v>0</v>
      </c>
      <c r="AR388" s="168">
        <v>0</v>
      </c>
      <c r="AS388" s="168">
        <v>0</v>
      </c>
      <c r="AT388" s="168">
        <v>0</v>
      </c>
      <c r="AU388" s="168">
        <v>0</v>
      </c>
      <c r="AV388" s="168">
        <v>0</v>
      </c>
      <c r="AW388" s="168">
        <v>0</v>
      </c>
      <c r="AX388" s="168">
        <v>0</v>
      </c>
      <c r="AY388" s="168">
        <v>0</v>
      </c>
      <c r="AZ388" s="168">
        <v>0</v>
      </c>
      <c r="BA388" s="168">
        <v>0</v>
      </c>
      <c r="BB388" s="168">
        <v>0</v>
      </c>
      <c r="BC388" s="168">
        <v>0</v>
      </c>
      <c r="BD388" s="168">
        <v>0</v>
      </c>
      <c r="BE388" s="168">
        <v>0</v>
      </c>
      <c r="BF388" s="168">
        <v>0</v>
      </c>
      <c r="BG388" s="168">
        <v>0</v>
      </c>
      <c r="BH388" s="168">
        <v>0</v>
      </c>
      <c r="BI388" s="168">
        <v>0</v>
      </c>
      <c r="BJ388" s="168">
        <v>0</v>
      </c>
      <c r="BK388" s="168">
        <v>0</v>
      </c>
      <c r="BL388" s="168">
        <v>0</v>
      </c>
      <c r="BM388" s="168">
        <v>0</v>
      </c>
      <c r="BN388" s="168">
        <v>0</v>
      </c>
      <c r="BO388" s="168">
        <v>0</v>
      </c>
      <c r="BP388" s="168">
        <v>0</v>
      </c>
      <c r="BQ388" s="168">
        <v>0</v>
      </c>
      <c r="BR388" s="168">
        <v>0</v>
      </c>
      <c r="BS388" s="168">
        <v>0</v>
      </c>
      <c r="BT388" s="168">
        <v>0</v>
      </c>
      <c r="BU388" s="168">
        <v>0</v>
      </c>
      <c r="BV388" s="168">
        <v>0</v>
      </c>
      <c r="BW388" s="168">
        <v>0</v>
      </c>
      <c r="BX388" s="168">
        <v>0</v>
      </c>
      <c r="BY388" s="168">
        <v>0</v>
      </c>
      <c r="BZ388" s="168">
        <v>0</v>
      </c>
      <c r="CA388" s="168">
        <v>0</v>
      </c>
      <c r="CB388" s="168">
        <v>0</v>
      </c>
      <c r="CC388" s="168">
        <v>0</v>
      </c>
      <c r="CD388" s="168">
        <v>0</v>
      </c>
      <c r="CE388" s="168">
        <v>0</v>
      </c>
      <c r="CF388" s="168">
        <v>0</v>
      </c>
      <c r="CG388" s="168">
        <v>0</v>
      </c>
      <c r="CH388" s="168">
        <v>0</v>
      </c>
      <c r="CI388" s="168">
        <v>0</v>
      </c>
      <c r="CJ388" s="168">
        <v>0</v>
      </c>
      <c r="CK388" s="168">
        <v>0</v>
      </c>
      <c r="CL388" s="168">
        <v>0</v>
      </c>
      <c r="CM388" s="168">
        <v>0</v>
      </c>
      <c r="CN388" s="168">
        <v>0</v>
      </c>
      <c r="CO388" s="168">
        <v>0</v>
      </c>
      <c r="CP388" s="168">
        <v>0</v>
      </c>
      <c r="CQ388" s="168">
        <v>0</v>
      </c>
      <c r="CR388" s="168">
        <v>0</v>
      </c>
      <c r="CS388" s="168">
        <v>0</v>
      </c>
      <c r="CT388" s="168">
        <v>0</v>
      </c>
      <c r="CU388" s="168">
        <v>0</v>
      </c>
      <c r="CV388" s="168">
        <v>0</v>
      </c>
      <c r="CW388" s="168">
        <v>0</v>
      </c>
      <c r="CX388" s="168">
        <v>0</v>
      </c>
      <c r="CY388" s="168">
        <v>0</v>
      </c>
      <c r="CZ388" s="168">
        <v>0</v>
      </c>
      <c r="DA388" s="168">
        <v>0</v>
      </c>
      <c r="DB388" s="168">
        <v>0</v>
      </c>
      <c r="DC388" s="168">
        <v>0</v>
      </c>
      <c r="DD388" s="168">
        <v>0</v>
      </c>
      <c r="DE388" s="168">
        <v>0</v>
      </c>
      <c r="DF388" s="168">
        <v>0</v>
      </c>
      <c r="DG388" s="168">
        <v>0</v>
      </c>
      <c r="DH388" s="168">
        <v>0</v>
      </c>
      <c r="DI388" s="168">
        <v>0</v>
      </c>
      <c r="DJ388" s="168">
        <v>0</v>
      </c>
      <c r="DK388" s="168">
        <v>0</v>
      </c>
      <c r="DL388" s="168">
        <v>0</v>
      </c>
      <c r="DM388" s="168">
        <v>0</v>
      </c>
      <c r="DN388" s="168">
        <v>0</v>
      </c>
      <c r="DO388" s="168">
        <v>0</v>
      </c>
      <c r="DP388" s="168">
        <v>0</v>
      </c>
      <c r="DQ388" s="168">
        <v>0</v>
      </c>
      <c r="DR388" s="168">
        <v>0</v>
      </c>
      <c r="DS388" s="168">
        <v>0</v>
      </c>
      <c r="DT388" s="168">
        <v>0</v>
      </c>
      <c r="DU388" s="168">
        <v>0</v>
      </c>
      <c r="DV388" s="168">
        <v>0</v>
      </c>
      <c r="DW388" s="168">
        <v>0</v>
      </c>
      <c r="DX388" s="168">
        <v>0</v>
      </c>
      <c r="DY388" s="168">
        <v>0</v>
      </c>
      <c r="DZ388" s="168">
        <v>0</v>
      </c>
      <c r="EA388" s="168">
        <v>0</v>
      </c>
      <c r="EB388" s="168">
        <v>0</v>
      </c>
      <c r="EC388" s="168">
        <v>0</v>
      </c>
      <c r="ED388" s="168">
        <v>0</v>
      </c>
      <c r="EE388" s="168">
        <v>0</v>
      </c>
      <c r="EF388" s="168">
        <v>0</v>
      </c>
      <c r="EG388" s="168">
        <v>0</v>
      </c>
      <c r="EH388" s="168">
        <v>0</v>
      </c>
      <c r="EI388" s="168">
        <v>0</v>
      </c>
      <c r="EJ388" s="168">
        <v>0</v>
      </c>
      <c r="EK388" s="168">
        <v>0</v>
      </c>
      <c r="EL388" s="168">
        <v>0</v>
      </c>
      <c r="EM388" s="168">
        <v>0</v>
      </c>
      <c r="EN388" s="168">
        <v>0</v>
      </c>
      <c r="EO388" s="168">
        <v>0</v>
      </c>
      <c r="EP388" s="168">
        <v>0</v>
      </c>
      <c r="EQ388" s="168">
        <v>0</v>
      </c>
      <c r="ER388" s="168">
        <v>0</v>
      </c>
      <c r="ES388" s="168">
        <v>0</v>
      </c>
      <c r="ET388" s="168">
        <v>0</v>
      </c>
      <c r="EU388" s="168">
        <v>0</v>
      </c>
      <c r="EV388" s="168">
        <v>0</v>
      </c>
      <c r="EW388" s="168">
        <v>0</v>
      </c>
      <c r="EX388" s="168">
        <v>0</v>
      </c>
      <c r="EY388" s="168">
        <v>0</v>
      </c>
      <c r="EZ388" s="168">
        <v>0</v>
      </c>
      <c r="FA388" s="168">
        <v>0</v>
      </c>
      <c r="FB388" s="168">
        <v>0</v>
      </c>
      <c r="FC388" s="168">
        <v>0</v>
      </c>
      <c r="FD388" s="168">
        <v>0</v>
      </c>
      <c r="FE388" s="168">
        <v>0</v>
      </c>
      <c r="FF388" s="168">
        <v>0</v>
      </c>
      <c r="FG388" s="168">
        <v>0</v>
      </c>
      <c r="FH388" s="168">
        <v>0</v>
      </c>
      <c r="FI388" s="168">
        <v>0</v>
      </c>
      <c r="FJ388" s="168">
        <v>0</v>
      </c>
      <c r="FK388" s="168">
        <v>0</v>
      </c>
      <c r="FL388" s="168">
        <v>0</v>
      </c>
      <c r="FM388" s="168">
        <v>0</v>
      </c>
      <c r="FN388" s="168">
        <v>0</v>
      </c>
      <c r="FO388" s="168">
        <v>0</v>
      </c>
      <c r="FP388" s="168">
        <v>0</v>
      </c>
      <c r="FQ388" s="168">
        <v>0</v>
      </c>
      <c r="FR388" s="168">
        <v>0</v>
      </c>
      <c r="FS388" s="168">
        <v>0</v>
      </c>
      <c r="FT388" s="168">
        <v>0</v>
      </c>
      <c r="FU388" s="168">
        <v>0</v>
      </c>
      <c r="FV388" s="168">
        <v>0</v>
      </c>
      <c r="FW388" s="168">
        <v>0</v>
      </c>
      <c r="FX388" s="168">
        <v>0</v>
      </c>
      <c r="FY388" s="168">
        <v>0</v>
      </c>
      <c r="FZ388" s="168">
        <v>0</v>
      </c>
      <c r="GA388" s="168">
        <v>0</v>
      </c>
    </row>
    <row r="389" spans="2:183">
      <c r="B389" s="96" t="s">
        <v>289</v>
      </c>
      <c r="C389" s="166" t="s">
        <v>36</v>
      </c>
      <c r="D389" s="169">
        <v>2331.81</v>
      </c>
      <c r="E389" s="170">
        <v>2106.91</v>
      </c>
      <c r="F389" s="170">
        <v>2328.98</v>
      </c>
      <c r="G389" s="170">
        <v>2259.44</v>
      </c>
      <c r="H389" s="170">
        <v>2307.9699999999998</v>
      </c>
      <c r="I389" s="170">
        <v>515.29</v>
      </c>
      <c r="J389" s="170">
        <v>535.01</v>
      </c>
      <c r="K389" s="170">
        <v>527.66</v>
      </c>
      <c r="L389" s="170">
        <v>515.23</v>
      </c>
      <c r="M389" s="170">
        <v>2329.0100000000002</v>
      </c>
      <c r="N389" s="170">
        <v>2252.02</v>
      </c>
      <c r="O389" s="170">
        <v>2345.4</v>
      </c>
      <c r="P389" s="170">
        <v>2331.81</v>
      </c>
      <c r="Q389" s="170">
        <v>2106.91</v>
      </c>
      <c r="R389" s="170">
        <v>2328.98</v>
      </c>
      <c r="S389" s="170">
        <v>2259.44</v>
      </c>
      <c r="T389" s="170">
        <v>2307.9699999999998</v>
      </c>
      <c r="U389" s="170">
        <v>515.29</v>
      </c>
      <c r="V389" s="170">
        <v>535.01</v>
      </c>
      <c r="W389" s="170">
        <v>527.66</v>
      </c>
      <c r="X389" s="170">
        <v>515.23</v>
      </c>
      <c r="Y389" s="170">
        <v>2329.0100000000002</v>
      </c>
      <c r="Z389" s="170">
        <v>2252.02</v>
      </c>
      <c r="AA389" s="170">
        <v>2345.4</v>
      </c>
      <c r="AB389" s="170">
        <v>1604.66</v>
      </c>
      <c r="AC389" s="170">
        <v>1344.2</v>
      </c>
      <c r="AD389" s="170">
        <v>722.03</v>
      </c>
      <c r="AE389" s="170">
        <v>803.75</v>
      </c>
      <c r="AF389" s="170">
        <v>1226.06</v>
      </c>
      <c r="AG389" s="170">
        <v>1672.13</v>
      </c>
      <c r="AH389" s="170">
        <v>2830.67</v>
      </c>
      <c r="AI389" s="170">
        <v>2782.29</v>
      </c>
      <c r="AJ389" s="170">
        <v>1466.75</v>
      </c>
      <c r="AK389" s="170">
        <v>620.95000000000005</v>
      </c>
      <c r="AL389" s="170">
        <v>1264.51</v>
      </c>
      <c r="AM389" s="170">
        <v>1660.7</v>
      </c>
      <c r="AN389" s="170">
        <v>1618</v>
      </c>
      <c r="AO389" s="170">
        <v>1311.45</v>
      </c>
      <c r="AP389" s="170">
        <v>727.72</v>
      </c>
      <c r="AQ389" s="170">
        <v>779.18</v>
      </c>
      <c r="AR389" s="170">
        <v>1244.06</v>
      </c>
      <c r="AS389" s="170">
        <v>1728.2</v>
      </c>
      <c r="AT389" s="170">
        <v>2790.1</v>
      </c>
      <c r="AU389" s="170">
        <v>2717.29</v>
      </c>
      <c r="AV389" s="170">
        <v>1465.31</v>
      </c>
      <c r="AW389" s="170">
        <v>697.45</v>
      </c>
      <c r="AX389" s="170">
        <v>1271.5</v>
      </c>
      <c r="AY389" s="170">
        <v>1648.45</v>
      </c>
      <c r="AZ389" s="170">
        <v>1575.61</v>
      </c>
      <c r="BA389" s="170">
        <v>1387.57</v>
      </c>
      <c r="BB389" s="170">
        <v>714.06</v>
      </c>
      <c r="BC389" s="170">
        <v>716.96</v>
      </c>
      <c r="BD389" s="170">
        <v>1288.06</v>
      </c>
      <c r="BE389" s="170">
        <v>1712.24</v>
      </c>
      <c r="BF389" s="170">
        <v>2807.29</v>
      </c>
      <c r="BG389" s="170">
        <v>2761.29</v>
      </c>
      <c r="BH389" s="170">
        <v>1374.16</v>
      </c>
      <c r="BI389" s="170">
        <v>716.45</v>
      </c>
      <c r="BJ389" s="170">
        <v>1288.22</v>
      </c>
      <c r="BK389" s="170">
        <v>1656.79</v>
      </c>
      <c r="BL389" s="170">
        <v>1598.42</v>
      </c>
      <c r="BM389" s="170">
        <v>1386.51</v>
      </c>
      <c r="BN389" s="170">
        <v>704.49</v>
      </c>
      <c r="BO389" s="170">
        <v>719.96</v>
      </c>
      <c r="BP389" s="170">
        <v>1246.74</v>
      </c>
      <c r="BQ389" s="170">
        <v>1705.48</v>
      </c>
      <c r="BR389" s="170">
        <v>2860.61</v>
      </c>
      <c r="BS389" s="170">
        <v>2801.97</v>
      </c>
      <c r="BT389" s="170">
        <v>1361.02</v>
      </c>
      <c r="BU389" s="170">
        <v>657.45</v>
      </c>
      <c r="BV389" s="170">
        <v>1323.52</v>
      </c>
      <c r="BW389" s="170">
        <v>1632.54</v>
      </c>
      <c r="BX389" s="170">
        <v>1630.98</v>
      </c>
      <c r="BY389" s="170">
        <v>1361.59</v>
      </c>
      <c r="BZ389" s="170">
        <v>687.03</v>
      </c>
      <c r="CA389" s="170">
        <v>768.96</v>
      </c>
      <c r="CB389" s="170">
        <v>1063.01</v>
      </c>
      <c r="CC389" s="170">
        <v>1807.13</v>
      </c>
      <c r="CD389" s="170">
        <v>2927.29</v>
      </c>
      <c r="CE389" s="170">
        <v>2826.26</v>
      </c>
      <c r="CF389" s="170">
        <v>1302.4000000000001</v>
      </c>
      <c r="CG389" s="170">
        <v>721.24</v>
      </c>
      <c r="CH389" s="170">
        <v>1283</v>
      </c>
      <c r="CI389" s="170">
        <v>1619.81</v>
      </c>
      <c r="CJ389" s="170">
        <v>1611.1</v>
      </c>
      <c r="CK389" s="170">
        <v>1337.75</v>
      </c>
      <c r="CL389" s="170">
        <v>716.03</v>
      </c>
      <c r="CM389" s="170">
        <v>843.04</v>
      </c>
      <c r="CN389" s="170">
        <v>1192.78</v>
      </c>
      <c r="CO389" s="170">
        <v>1672.13</v>
      </c>
      <c r="CP389" s="170">
        <v>2849.35</v>
      </c>
      <c r="CQ389" s="170">
        <v>2763.61</v>
      </c>
      <c r="CR389" s="170">
        <v>1440.61</v>
      </c>
      <c r="CS389" s="170">
        <v>673.09</v>
      </c>
      <c r="CT389" s="170">
        <v>1238.51</v>
      </c>
      <c r="CU389" s="170">
        <v>1660.7</v>
      </c>
      <c r="CV389" s="170">
        <v>1618</v>
      </c>
      <c r="CW389" s="170">
        <v>1306.5</v>
      </c>
      <c r="CX389" s="170">
        <v>742.03</v>
      </c>
      <c r="CY389" s="170">
        <v>796.96</v>
      </c>
      <c r="CZ389" s="170">
        <v>1224.06</v>
      </c>
      <c r="DA389" s="170">
        <v>1682.76</v>
      </c>
      <c r="DB389" s="170">
        <v>2827.29</v>
      </c>
      <c r="DC389" s="170">
        <v>2695.29</v>
      </c>
      <c r="DD389" s="170">
        <v>1494.46</v>
      </c>
      <c r="DE389" s="170">
        <v>712.45</v>
      </c>
      <c r="DF389" s="170">
        <v>1255.51</v>
      </c>
      <c r="DG389" s="170">
        <v>1643.39</v>
      </c>
      <c r="DH389" s="170">
        <v>1612.81</v>
      </c>
      <c r="DI389" s="170">
        <v>1321.03</v>
      </c>
      <c r="DJ389" s="170">
        <v>709.33</v>
      </c>
      <c r="DK389" s="170">
        <v>793.18</v>
      </c>
      <c r="DL389" s="170">
        <v>1244.06</v>
      </c>
      <c r="DM389" s="170">
        <v>1717.2</v>
      </c>
      <c r="DN389" s="170">
        <v>2801.1</v>
      </c>
      <c r="DO389" s="170">
        <v>2717.29</v>
      </c>
      <c r="DP389" s="170">
        <v>1451.31</v>
      </c>
      <c r="DQ389" s="170">
        <v>709.45</v>
      </c>
      <c r="DR389" s="170">
        <v>1279.8599999999999</v>
      </c>
      <c r="DS389" s="170">
        <v>1642.09</v>
      </c>
      <c r="DT389" s="170">
        <v>1579.61</v>
      </c>
      <c r="DU389" s="170">
        <v>1384.41</v>
      </c>
      <c r="DV389" s="170">
        <v>697.22</v>
      </c>
      <c r="DW389" s="170">
        <v>732.96</v>
      </c>
      <c r="DX389" s="170">
        <v>1288.06</v>
      </c>
      <c r="DY389" s="170">
        <v>1717.24</v>
      </c>
      <c r="DZ389" s="170">
        <v>2794.61</v>
      </c>
      <c r="EA389" s="170">
        <v>2765.97</v>
      </c>
      <c r="EB389" s="170">
        <v>1383.16</v>
      </c>
      <c r="EC389" s="170">
        <v>710.45</v>
      </c>
      <c r="ED389" s="170">
        <v>1275.22</v>
      </c>
      <c r="EE389" s="170">
        <v>1669.79</v>
      </c>
      <c r="EF389" s="170">
        <v>1620.42</v>
      </c>
      <c r="EG389" s="170">
        <v>1372.15</v>
      </c>
      <c r="EH389" s="170">
        <v>687.03</v>
      </c>
      <c r="EI389" s="170">
        <v>775.33</v>
      </c>
      <c r="EJ389" s="170">
        <v>1063.6400000000001</v>
      </c>
      <c r="EK389" s="170">
        <v>1800.13</v>
      </c>
      <c r="EL389" s="170">
        <v>2922.61</v>
      </c>
      <c r="EM389" s="170">
        <v>2830.94</v>
      </c>
      <c r="EN389" s="170">
        <v>1318.26</v>
      </c>
      <c r="EO389" s="170">
        <v>661.08</v>
      </c>
      <c r="EP389" s="170">
        <v>1330.3</v>
      </c>
      <c r="EQ389" s="170">
        <v>1616.81</v>
      </c>
      <c r="ER389" s="170">
        <v>1600.32</v>
      </c>
      <c r="ES389" s="170">
        <v>1372.89</v>
      </c>
      <c r="ET389" s="170">
        <v>706.03</v>
      </c>
      <c r="EU389" s="170">
        <v>730.5</v>
      </c>
      <c r="EV389" s="170">
        <v>1299.8900000000001</v>
      </c>
      <c r="EW389" s="170">
        <v>1638.13</v>
      </c>
      <c r="EX389" s="170">
        <v>2921.64</v>
      </c>
      <c r="EY389" s="170">
        <v>2809.29</v>
      </c>
      <c r="EZ389" s="170">
        <v>1309.76</v>
      </c>
      <c r="FA389" s="170">
        <v>645.74</v>
      </c>
      <c r="FB389" s="170">
        <v>1346.51</v>
      </c>
      <c r="FC389" s="170">
        <v>1618</v>
      </c>
      <c r="FD389" s="170">
        <v>1595.97</v>
      </c>
      <c r="FE389" s="170">
        <v>1352.89</v>
      </c>
      <c r="FF389" s="170">
        <v>724.03</v>
      </c>
      <c r="FG389" s="170">
        <v>833.75</v>
      </c>
      <c r="FH389" s="170">
        <v>1194.06</v>
      </c>
      <c r="FI389" s="170">
        <v>1672.13</v>
      </c>
      <c r="FJ389" s="170">
        <v>2862.35</v>
      </c>
      <c r="FK389" s="170">
        <v>2750.61</v>
      </c>
      <c r="FL389" s="170">
        <v>1458.75</v>
      </c>
      <c r="FM389" s="170">
        <v>629.94000000000005</v>
      </c>
      <c r="FN389" s="170">
        <v>1263.51</v>
      </c>
      <c r="FO389" s="170">
        <v>1660.7</v>
      </c>
      <c r="FP389" s="170">
        <v>1618</v>
      </c>
      <c r="FQ389" s="170">
        <v>1306.5</v>
      </c>
      <c r="FR389" s="170">
        <v>739.03</v>
      </c>
      <c r="FS389" s="170">
        <v>801.96</v>
      </c>
      <c r="FT389" s="170">
        <v>1216.06</v>
      </c>
      <c r="FU389" s="170">
        <v>1716.35</v>
      </c>
      <c r="FV389" s="170">
        <v>2806.7</v>
      </c>
      <c r="FW389" s="170">
        <v>2688.29</v>
      </c>
      <c r="FX389" s="170">
        <v>1521.11</v>
      </c>
      <c r="FY389" s="170">
        <v>685.8</v>
      </c>
      <c r="FZ389" s="170">
        <v>1252.51</v>
      </c>
      <c r="GA389" s="170">
        <v>1646.39</v>
      </c>
    </row>
    <row r="390" spans="2:183">
      <c r="B390" s="171" t="s">
        <v>289</v>
      </c>
      <c r="C390" s="172" t="s">
        <v>95</v>
      </c>
      <c r="D390" s="83">
        <v>0.96733124253285541</v>
      </c>
      <c r="E390" s="84">
        <v>0.98284725332139122</v>
      </c>
      <c r="F390" s="84">
        <v>1.0001116493180804</v>
      </c>
      <c r="G390" s="84">
        <v>0.88647206528562461</v>
      </c>
      <c r="H390" s="84">
        <v>0.96338826554464685</v>
      </c>
      <c r="I390" s="84">
        <v>0.80413545568039946</v>
      </c>
      <c r="J390" s="84">
        <v>0.74906193996415771</v>
      </c>
      <c r="K390" s="84">
        <v>0.80593230694037132</v>
      </c>
      <c r="L390" s="84">
        <v>0.80404182272159808</v>
      </c>
      <c r="M390" s="84">
        <v>0.92889904597811179</v>
      </c>
      <c r="N390" s="84">
        <v>0.79995026996305763</v>
      </c>
      <c r="O390" s="84">
        <v>0.92718216318785585</v>
      </c>
      <c r="P390" s="84">
        <v>0.96733124253285541</v>
      </c>
      <c r="Q390" s="84">
        <v>0.98284725332139122</v>
      </c>
      <c r="R390" s="84">
        <v>1.0001116493180804</v>
      </c>
      <c r="S390" s="84">
        <v>0.88647206528562461</v>
      </c>
      <c r="T390" s="84">
        <v>0.96338826554464685</v>
      </c>
      <c r="U390" s="84">
        <v>0.80413545568039946</v>
      </c>
      <c r="V390" s="84">
        <v>0.74906193996415771</v>
      </c>
      <c r="W390" s="84">
        <v>0.80593230694037132</v>
      </c>
      <c r="X390" s="84">
        <v>0.80404182272159808</v>
      </c>
      <c r="Y390" s="84">
        <v>0.92889904597811179</v>
      </c>
      <c r="Z390" s="84">
        <v>0.79995026996305763</v>
      </c>
      <c r="AA390" s="84">
        <v>0.92718216318785585</v>
      </c>
      <c r="AB390" s="84">
        <v>0.1797334229390681</v>
      </c>
      <c r="AC390" s="84">
        <v>0.16669146825396827</v>
      </c>
      <c r="AD390" s="84">
        <v>8.0872535842293911E-2</v>
      </c>
      <c r="AE390" s="84">
        <v>9.3026620370370364E-2</v>
      </c>
      <c r="AF390" s="84">
        <v>0.13732750896057347</v>
      </c>
      <c r="AG390" s="84">
        <v>0.19353356481481482</v>
      </c>
      <c r="AH390" s="84">
        <v>0.31705533154121862</v>
      </c>
      <c r="AI390" s="84">
        <v>0.3116364247311828</v>
      </c>
      <c r="AJ390" s="84">
        <v>0.16976273148148149</v>
      </c>
      <c r="AK390" s="84">
        <v>6.9550851254480295E-2</v>
      </c>
      <c r="AL390" s="84">
        <v>0.14635532407407406</v>
      </c>
      <c r="AM390" s="84">
        <v>0.18601030465949822</v>
      </c>
      <c r="AN390" s="84">
        <v>0.18122759856630824</v>
      </c>
      <c r="AO390" s="84">
        <v>0.15702227011494255</v>
      </c>
      <c r="AP390" s="84">
        <v>8.150985663082437E-2</v>
      </c>
      <c r="AQ390" s="84">
        <v>9.0182870370370358E-2</v>
      </c>
      <c r="AR390" s="84">
        <v>0.13934363799283153</v>
      </c>
      <c r="AS390" s="84">
        <v>0.20002314814814814</v>
      </c>
      <c r="AT390" s="84">
        <v>0.31251120071684585</v>
      </c>
      <c r="AU390" s="84">
        <v>0.30435595878136201</v>
      </c>
      <c r="AV390" s="84">
        <v>0.16959606481481482</v>
      </c>
      <c r="AW390" s="84">
        <v>7.8119399641577061E-2</v>
      </c>
      <c r="AX390" s="84">
        <v>0.14716435185185187</v>
      </c>
      <c r="AY390" s="84">
        <v>0.18463821684587814</v>
      </c>
      <c r="AZ390" s="84">
        <v>0.17647961469534049</v>
      </c>
      <c r="BA390" s="84">
        <v>0.17206969246031745</v>
      </c>
      <c r="BB390" s="84">
        <v>7.9979838709677412E-2</v>
      </c>
      <c r="BC390" s="84">
        <v>8.2981481481481489E-2</v>
      </c>
      <c r="BD390" s="84">
        <v>0.14427195340501792</v>
      </c>
      <c r="BE390" s="84">
        <v>0.19817592592592592</v>
      </c>
      <c r="BF390" s="84">
        <v>0.31443660394265233</v>
      </c>
      <c r="BG390" s="84">
        <v>0.30928427419354837</v>
      </c>
      <c r="BH390" s="84">
        <v>0.1590462962962963</v>
      </c>
      <c r="BI390" s="84">
        <v>8.024753584229391E-2</v>
      </c>
      <c r="BJ390" s="84">
        <v>0.14909953703703704</v>
      </c>
      <c r="BK390" s="84">
        <v>0.18557235663082436</v>
      </c>
      <c r="BL390" s="84">
        <v>0.17903449820788531</v>
      </c>
      <c r="BM390" s="84">
        <v>0.17193824404761904</v>
      </c>
      <c r="BN390" s="84">
        <v>7.8907930107526877E-2</v>
      </c>
      <c r="BO390" s="84">
        <v>8.332870370370371E-2</v>
      </c>
      <c r="BP390" s="84">
        <v>0.13964381720430108</v>
      </c>
      <c r="BQ390" s="84">
        <v>0.19739351851851852</v>
      </c>
      <c r="BR390" s="84">
        <v>0.32040882616487459</v>
      </c>
      <c r="BS390" s="84">
        <v>0.31384072580645161</v>
      </c>
      <c r="BT390" s="84">
        <v>0.15752546296296296</v>
      </c>
      <c r="BU390" s="84">
        <v>7.3639112903225806E-2</v>
      </c>
      <c r="BV390" s="84">
        <v>0.15318518518518517</v>
      </c>
      <c r="BW390" s="84">
        <v>0.18285618279569893</v>
      </c>
      <c r="BX390" s="84">
        <v>0.18268145161290322</v>
      </c>
      <c r="BY390" s="84">
        <v>0.16884796626984125</v>
      </c>
      <c r="BZ390" s="84">
        <v>7.6952284946236557E-2</v>
      </c>
      <c r="CA390" s="84">
        <v>8.900000000000001E-2</v>
      </c>
      <c r="CB390" s="84">
        <v>0.11906474014336918</v>
      </c>
      <c r="CC390" s="84">
        <v>0.20915856481481482</v>
      </c>
      <c r="CD390" s="84">
        <v>0.32787746415770608</v>
      </c>
      <c r="CE390" s="84">
        <v>0.31656137992831546</v>
      </c>
      <c r="CF390" s="84">
        <v>0.15074074074074076</v>
      </c>
      <c r="CG390" s="84">
        <v>8.0784050179211475E-2</v>
      </c>
      <c r="CH390" s="84">
        <v>0.14849537037037036</v>
      </c>
      <c r="CI390" s="84">
        <v>0.18143033154121863</v>
      </c>
      <c r="CJ390" s="84">
        <v>0.18045474910394263</v>
      </c>
      <c r="CK390" s="84">
        <v>0.16017121647509577</v>
      </c>
      <c r="CL390" s="84">
        <v>8.0200492831541209E-2</v>
      </c>
      <c r="CM390" s="84">
        <v>9.7574074074074063E-2</v>
      </c>
      <c r="CN390" s="84">
        <v>0.13359991039426522</v>
      </c>
      <c r="CO390" s="84">
        <v>0.19353356481481482</v>
      </c>
      <c r="CP390" s="84">
        <v>0.31914762544802866</v>
      </c>
      <c r="CQ390" s="84">
        <v>0.30954413082437277</v>
      </c>
      <c r="CR390" s="84">
        <v>0.1667372685185185</v>
      </c>
      <c r="CS390" s="84">
        <v>7.5390905017921145E-2</v>
      </c>
      <c r="CT390" s="84">
        <v>0.14334606481481482</v>
      </c>
      <c r="CU390" s="84">
        <v>0.18601030465949822</v>
      </c>
      <c r="CV390" s="84">
        <v>0.18122759856630824</v>
      </c>
      <c r="CW390" s="84">
        <v>0.16201636904761904</v>
      </c>
      <c r="CX390" s="84">
        <v>8.3112679211469531E-2</v>
      </c>
      <c r="CY390" s="84">
        <v>9.2240740740740748E-2</v>
      </c>
      <c r="CZ390" s="84">
        <v>0.1371034946236559</v>
      </c>
      <c r="DA390" s="84">
        <v>0.19476388888888888</v>
      </c>
      <c r="DB390" s="84">
        <v>0.31667674731182793</v>
      </c>
      <c r="DC390" s="84">
        <v>0.30189180107526881</v>
      </c>
      <c r="DD390" s="84">
        <v>0.17296990740740742</v>
      </c>
      <c r="DE390" s="84">
        <v>7.979950716845878E-2</v>
      </c>
      <c r="DF390" s="84">
        <v>0.1453136574074074</v>
      </c>
      <c r="DG390" s="84">
        <v>0.1840714605734767</v>
      </c>
      <c r="DH390" s="84">
        <v>0.18064628136200717</v>
      </c>
      <c r="DI390" s="84">
        <v>0.16381820436507935</v>
      </c>
      <c r="DJ390" s="84">
        <v>7.9450044802867395E-2</v>
      </c>
      <c r="DK390" s="84">
        <v>9.1803240740740741E-2</v>
      </c>
      <c r="DL390" s="84">
        <v>0.13934363799283153</v>
      </c>
      <c r="DM390" s="84">
        <v>0.19875000000000001</v>
      </c>
      <c r="DN390" s="84">
        <v>0.31374327956989245</v>
      </c>
      <c r="DO390" s="84">
        <v>0.30435595878136201</v>
      </c>
      <c r="DP390" s="84">
        <v>0.16797569444444443</v>
      </c>
      <c r="DQ390" s="84">
        <v>7.9463485663082437E-2</v>
      </c>
      <c r="DR390" s="84">
        <v>0.14813194444444444</v>
      </c>
      <c r="DS390" s="84">
        <v>0.18392585125448027</v>
      </c>
      <c r="DT390" s="84">
        <v>0.1769276433691756</v>
      </c>
      <c r="DU390" s="84">
        <v>0.17167782738095239</v>
      </c>
      <c r="DV390" s="84">
        <v>7.8093637992831547E-2</v>
      </c>
      <c r="DW390" s="84">
        <v>8.4833333333333344E-2</v>
      </c>
      <c r="DX390" s="84">
        <v>0.14427195340501792</v>
      </c>
      <c r="DY390" s="84">
        <v>0.19875462962962964</v>
      </c>
      <c r="DZ390" s="84">
        <v>0.31301635304659498</v>
      </c>
      <c r="EA390" s="84">
        <v>0.30980846774193543</v>
      </c>
      <c r="EB390" s="84">
        <v>0.16008796296296296</v>
      </c>
      <c r="EC390" s="84">
        <v>7.9575492831541222E-2</v>
      </c>
      <c r="ED390" s="84">
        <v>0.14759490740740741</v>
      </c>
      <c r="EE390" s="84">
        <v>0.18702844982078853</v>
      </c>
      <c r="EF390" s="84">
        <v>0.18149865591397851</v>
      </c>
      <c r="EG390" s="84">
        <v>0.16428999042145595</v>
      </c>
      <c r="EH390" s="84">
        <v>7.6952284946236557E-2</v>
      </c>
      <c r="EI390" s="84">
        <v>8.9737268518518529E-2</v>
      </c>
      <c r="EJ390" s="84">
        <v>0.11913530465949822</v>
      </c>
      <c r="EK390" s="84">
        <v>0.20834837962962965</v>
      </c>
      <c r="EL390" s="84">
        <v>0.32735327060931901</v>
      </c>
      <c r="EM390" s="84">
        <v>0.31708557347670252</v>
      </c>
      <c r="EN390" s="84">
        <v>0.15257638888888889</v>
      </c>
      <c r="EO390" s="84">
        <v>7.4045698924731188E-2</v>
      </c>
      <c r="EP390" s="84">
        <v>0.1539699074074074</v>
      </c>
      <c r="EQ390" s="84">
        <v>0.18109431003584228</v>
      </c>
      <c r="ER390" s="84">
        <v>0.17924731182795697</v>
      </c>
      <c r="ES390" s="84">
        <v>0.17024925595238097</v>
      </c>
      <c r="ET390" s="84">
        <v>7.9080421146953406E-2</v>
      </c>
      <c r="EU390" s="84">
        <v>8.4548611111111116E-2</v>
      </c>
      <c r="EV390" s="84">
        <v>0.14559699820788533</v>
      </c>
      <c r="EW390" s="84">
        <v>0.18959837962962964</v>
      </c>
      <c r="EX390" s="84">
        <v>0.32724462365591395</v>
      </c>
      <c r="EY390" s="84">
        <v>0.31466061827956987</v>
      </c>
      <c r="EZ390" s="84">
        <v>0.15159259259259258</v>
      </c>
      <c r="FA390" s="84">
        <v>7.2327508960573481E-2</v>
      </c>
      <c r="FB390" s="84">
        <v>0.15584606481481481</v>
      </c>
      <c r="FC390" s="84">
        <v>0.18122759856630824</v>
      </c>
      <c r="FD390" s="84">
        <v>0.1787600806451613</v>
      </c>
      <c r="FE390" s="84">
        <v>0.16776909722222225</v>
      </c>
      <c r="FF390" s="84">
        <v>8.1096550179211468E-2</v>
      </c>
      <c r="FG390" s="84">
        <v>9.6498842592592587E-2</v>
      </c>
      <c r="FH390" s="84">
        <v>0.13374327956989246</v>
      </c>
      <c r="FI390" s="84">
        <v>0.19353356481481482</v>
      </c>
      <c r="FJ390" s="84">
        <v>0.32060371863799281</v>
      </c>
      <c r="FK390" s="84">
        <v>0.30808803763440862</v>
      </c>
      <c r="FL390" s="84">
        <v>0.16883680555555555</v>
      </c>
      <c r="FM390" s="84">
        <v>7.0557795698924744E-2</v>
      </c>
      <c r="FN390" s="84">
        <v>0.14623958333333334</v>
      </c>
      <c r="FO390" s="84">
        <v>0.18601030465949822</v>
      </c>
      <c r="FP390" s="84">
        <v>0.18122759856630824</v>
      </c>
      <c r="FQ390" s="84">
        <v>0.16201636904761904</v>
      </c>
      <c r="FR390" s="84">
        <v>8.2776657706093187E-2</v>
      </c>
      <c r="FS390" s="84">
        <v>9.2819444444444454E-2</v>
      </c>
      <c r="FT390" s="84">
        <v>0.13620743727598567</v>
      </c>
      <c r="FU390" s="84">
        <v>0.19865162037037035</v>
      </c>
      <c r="FV390" s="84">
        <v>0.31437051971326163</v>
      </c>
      <c r="FW390" s="84">
        <v>0.30110775089605735</v>
      </c>
      <c r="FX390" s="84">
        <v>0.17605439814814813</v>
      </c>
      <c r="FY390" s="84">
        <v>7.6814516129032256E-2</v>
      </c>
      <c r="FZ390" s="84">
        <v>0.14496643518518518</v>
      </c>
      <c r="GA390" s="84">
        <v>0.18440748207885305</v>
      </c>
    </row>
    <row r="391" spans="2:183">
      <c r="B391" s="96" t="s">
        <v>289</v>
      </c>
      <c r="C391" s="166" t="s">
        <v>230</v>
      </c>
      <c r="D391" s="169">
        <v>0</v>
      </c>
      <c r="E391" s="170">
        <v>0</v>
      </c>
      <c r="F391" s="170">
        <v>0</v>
      </c>
      <c r="G391" s="170">
        <v>0</v>
      </c>
      <c r="H391" s="170">
        <v>0</v>
      </c>
      <c r="I391" s="170">
        <v>0</v>
      </c>
      <c r="J391" s="170">
        <v>0</v>
      </c>
      <c r="K391" s="170">
        <v>0</v>
      </c>
      <c r="L391" s="170">
        <v>0</v>
      </c>
      <c r="M391" s="170">
        <v>0</v>
      </c>
      <c r="N391" s="170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170">
        <v>0</v>
      </c>
      <c r="V391" s="170">
        <v>0</v>
      </c>
      <c r="W391" s="170">
        <v>0</v>
      </c>
      <c r="X391" s="170">
        <v>0</v>
      </c>
      <c r="Y391" s="170">
        <v>0</v>
      </c>
      <c r="Z391" s="170">
        <v>0</v>
      </c>
      <c r="AA391" s="170">
        <v>0</v>
      </c>
      <c r="AB391" s="170">
        <v>0</v>
      </c>
      <c r="AC391" s="170">
        <v>0</v>
      </c>
      <c r="AD391" s="170">
        <v>0</v>
      </c>
      <c r="AE391" s="170">
        <v>0</v>
      </c>
      <c r="AF391" s="170">
        <v>0</v>
      </c>
      <c r="AG391" s="170">
        <v>0</v>
      </c>
      <c r="AH391" s="170">
        <v>0</v>
      </c>
      <c r="AI391" s="170">
        <v>0</v>
      </c>
      <c r="AJ391" s="170">
        <v>0</v>
      </c>
      <c r="AK391" s="170">
        <v>0</v>
      </c>
      <c r="AL391" s="170">
        <v>0</v>
      </c>
      <c r="AM391" s="170">
        <v>0</v>
      </c>
      <c r="AN391" s="170">
        <v>0</v>
      </c>
      <c r="AO391" s="170">
        <v>0</v>
      </c>
      <c r="AP391" s="170">
        <v>0</v>
      </c>
      <c r="AQ391" s="170">
        <v>0</v>
      </c>
      <c r="AR391" s="170">
        <v>0</v>
      </c>
      <c r="AS391" s="170">
        <v>0</v>
      </c>
      <c r="AT391" s="170">
        <v>0</v>
      </c>
      <c r="AU391" s="170">
        <v>0</v>
      </c>
      <c r="AV391" s="170">
        <v>0</v>
      </c>
      <c r="AW391" s="170">
        <v>0</v>
      </c>
      <c r="AX391" s="170">
        <v>0</v>
      </c>
      <c r="AY391" s="170">
        <v>0</v>
      </c>
      <c r="AZ391" s="170">
        <v>0</v>
      </c>
      <c r="BA391" s="170">
        <v>0</v>
      </c>
      <c r="BB391" s="170">
        <v>0</v>
      </c>
      <c r="BC391" s="170">
        <v>0</v>
      </c>
      <c r="BD391" s="170">
        <v>0</v>
      </c>
      <c r="BE391" s="170">
        <v>0</v>
      </c>
      <c r="BF391" s="170">
        <v>0</v>
      </c>
      <c r="BG391" s="170">
        <v>0</v>
      </c>
      <c r="BH391" s="170">
        <v>0</v>
      </c>
      <c r="BI391" s="170">
        <v>0</v>
      </c>
      <c r="BJ391" s="170">
        <v>0</v>
      </c>
      <c r="BK391" s="170">
        <v>0</v>
      </c>
      <c r="BL391" s="170">
        <v>0</v>
      </c>
      <c r="BM391" s="170">
        <v>0</v>
      </c>
      <c r="BN391" s="170">
        <v>0</v>
      </c>
      <c r="BO391" s="170">
        <v>0</v>
      </c>
      <c r="BP391" s="170">
        <v>0</v>
      </c>
      <c r="BQ391" s="170">
        <v>0</v>
      </c>
      <c r="BR391" s="170">
        <v>0</v>
      </c>
      <c r="BS391" s="170">
        <v>0</v>
      </c>
      <c r="BT391" s="170">
        <v>0</v>
      </c>
      <c r="BU391" s="170">
        <v>0</v>
      </c>
      <c r="BV391" s="170">
        <v>0</v>
      </c>
      <c r="BW391" s="170">
        <v>0</v>
      </c>
      <c r="BX391" s="170">
        <v>0</v>
      </c>
      <c r="BY391" s="170">
        <v>0</v>
      </c>
      <c r="BZ391" s="170">
        <v>0</v>
      </c>
      <c r="CA391" s="170">
        <v>0</v>
      </c>
      <c r="CB391" s="170">
        <v>0</v>
      </c>
      <c r="CC391" s="170">
        <v>0</v>
      </c>
      <c r="CD391" s="170">
        <v>0</v>
      </c>
      <c r="CE391" s="170">
        <v>0</v>
      </c>
      <c r="CF391" s="170">
        <v>0</v>
      </c>
      <c r="CG391" s="170">
        <v>0</v>
      </c>
      <c r="CH391" s="170">
        <v>0</v>
      </c>
      <c r="CI391" s="170">
        <v>0</v>
      </c>
      <c r="CJ391" s="170">
        <v>0</v>
      </c>
      <c r="CK391" s="170">
        <v>0</v>
      </c>
      <c r="CL391" s="170">
        <v>0</v>
      </c>
      <c r="CM391" s="170">
        <v>0</v>
      </c>
      <c r="CN391" s="170">
        <v>0</v>
      </c>
      <c r="CO391" s="170">
        <v>0</v>
      </c>
      <c r="CP391" s="170">
        <v>0</v>
      </c>
      <c r="CQ391" s="170">
        <v>0</v>
      </c>
      <c r="CR391" s="170">
        <v>0</v>
      </c>
      <c r="CS391" s="170">
        <v>0</v>
      </c>
      <c r="CT391" s="170">
        <v>0</v>
      </c>
      <c r="CU391" s="170">
        <v>0</v>
      </c>
      <c r="CV391" s="170">
        <v>0</v>
      </c>
      <c r="CW391" s="170">
        <v>0</v>
      </c>
      <c r="CX391" s="170">
        <v>0</v>
      </c>
      <c r="CY391" s="170">
        <v>0</v>
      </c>
      <c r="CZ391" s="170">
        <v>0</v>
      </c>
      <c r="DA391" s="170">
        <v>0</v>
      </c>
      <c r="DB391" s="170">
        <v>0</v>
      </c>
      <c r="DC391" s="170">
        <v>0</v>
      </c>
      <c r="DD391" s="170">
        <v>0</v>
      </c>
      <c r="DE391" s="170">
        <v>0</v>
      </c>
      <c r="DF391" s="170">
        <v>0</v>
      </c>
      <c r="DG391" s="170">
        <v>0</v>
      </c>
      <c r="DH391" s="170">
        <v>0</v>
      </c>
      <c r="DI391" s="170">
        <v>0</v>
      </c>
      <c r="DJ391" s="170">
        <v>0</v>
      </c>
      <c r="DK391" s="170">
        <v>0</v>
      </c>
      <c r="DL391" s="170">
        <v>0</v>
      </c>
      <c r="DM391" s="170">
        <v>0</v>
      </c>
      <c r="DN391" s="170">
        <v>0</v>
      </c>
      <c r="DO391" s="170">
        <v>0</v>
      </c>
      <c r="DP391" s="170">
        <v>0</v>
      </c>
      <c r="DQ391" s="170">
        <v>0</v>
      </c>
      <c r="DR391" s="170">
        <v>0</v>
      </c>
      <c r="DS391" s="170">
        <v>0</v>
      </c>
      <c r="DT391" s="170">
        <v>0</v>
      </c>
      <c r="DU391" s="170">
        <v>0</v>
      </c>
      <c r="DV391" s="170">
        <v>0</v>
      </c>
      <c r="DW391" s="170">
        <v>0</v>
      </c>
      <c r="DX391" s="170">
        <v>0</v>
      </c>
      <c r="DY391" s="170">
        <v>0</v>
      </c>
      <c r="DZ391" s="170">
        <v>0</v>
      </c>
      <c r="EA391" s="170">
        <v>0</v>
      </c>
      <c r="EB391" s="170">
        <v>0</v>
      </c>
      <c r="EC391" s="170">
        <v>0</v>
      </c>
      <c r="ED391" s="170">
        <v>0</v>
      </c>
      <c r="EE391" s="170">
        <v>0</v>
      </c>
      <c r="EF391" s="170">
        <v>0</v>
      </c>
      <c r="EG391" s="170">
        <v>0</v>
      </c>
      <c r="EH391" s="170">
        <v>0</v>
      </c>
      <c r="EI391" s="170">
        <v>0</v>
      </c>
      <c r="EJ391" s="170">
        <v>0</v>
      </c>
      <c r="EK391" s="170">
        <v>0</v>
      </c>
      <c r="EL391" s="170">
        <v>0</v>
      </c>
      <c r="EM391" s="170">
        <v>0</v>
      </c>
      <c r="EN391" s="170">
        <v>0</v>
      </c>
      <c r="EO391" s="170">
        <v>0</v>
      </c>
      <c r="EP391" s="170">
        <v>0</v>
      </c>
      <c r="EQ391" s="170">
        <v>0</v>
      </c>
      <c r="ER391" s="170">
        <v>0</v>
      </c>
      <c r="ES391" s="170">
        <v>0</v>
      </c>
      <c r="ET391" s="170">
        <v>0</v>
      </c>
      <c r="EU391" s="170">
        <v>0</v>
      </c>
      <c r="EV391" s="170">
        <v>0</v>
      </c>
      <c r="EW391" s="170">
        <v>0</v>
      </c>
      <c r="EX391" s="170">
        <v>0</v>
      </c>
      <c r="EY391" s="170">
        <v>0</v>
      </c>
      <c r="EZ391" s="170">
        <v>0</v>
      </c>
      <c r="FA391" s="170">
        <v>0</v>
      </c>
      <c r="FB391" s="170">
        <v>0</v>
      </c>
      <c r="FC391" s="170">
        <v>0</v>
      </c>
      <c r="FD391" s="170">
        <v>0</v>
      </c>
      <c r="FE391" s="170">
        <v>0</v>
      </c>
      <c r="FF391" s="170">
        <v>0</v>
      </c>
      <c r="FG391" s="170">
        <v>0</v>
      </c>
      <c r="FH391" s="170">
        <v>0</v>
      </c>
      <c r="FI391" s="170">
        <v>0</v>
      </c>
      <c r="FJ391" s="170">
        <v>0</v>
      </c>
      <c r="FK391" s="170">
        <v>0</v>
      </c>
      <c r="FL391" s="170">
        <v>0</v>
      </c>
      <c r="FM391" s="170">
        <v>0</v>
      </c>
      <c r="FN391" s="170">
        <v>0</v>
      </c>
      <c r="FO391" s="170">
        <v>0</v>
      </c>
      <c r="FP391" s="170">
        <v>0</v>
      </c>
      <c r="FQ391" s="170">
        <v>0</v>
      </c>
      <c r="FR391" s="170">
        <v>0</v>
      </c>
      <c r="FS391" s="170">
        <v>0</v>
      </c>
      <c r="FT391" s="170">
        <v>0</v>
      </c>
      <c r="FU391" s="170">
        <v>0</v>
      </c>
      <c r="FV391" s="170">
        <v>0</v>
      </c>
      <c r="FW391" s="170">
        <v>0</v>
      </c>
      <c r="FX391" s="170">
        <v>0</v>
      </c>
      <c r="FY391" s="170">
        <v>0</v>
      </c>
      <c r="FZ391" s="170">
        <v>0</v>
      </c>
      <c r="GA391" s="170">
        <v>0</v>
      </c>
    </row>
    <row r="392" spans="2:183">
      <c r="B392" s="171" t="s">
        <v>289</v>
      </c>
      <c r="C392" s="172" t="s">
        <v>269</v>
      </c>
      <c r="D392" s="455">
        <v>0</v>
      </c>
      <c r="E392" s="456">
        <v>0</v>
      </c>
      <c r="F392" s="456">
        <v>0</v>
      </c>
      <c r="G392" s="456">
        <v>0</v>
      </c>
      <c r="H392" s="456">
        <v>0</v>
      </c>
      <c r="I392" s="456">
        <v>0</v>
      </c>
      <c r="J392" s="456">
        <v>0</v>
      </c>
      <c r="K392" s="456">
        <v>0</v>
      </c>
      <c r="L392" s="456">
        <v>0</v>
      </c>
      <c r="M392" s="456">
        <v>0</v>
      </c>
      <c r="N392" s="456">
        <v>0</v>
      </c>
      <c r="O392" s="456">
        <v>0</v>
      </c>
      <c r="P392" s="456">
        <v>0</v>
      </c>
      <c r="Q392" s="456">
        <v>0</v>
      </c>
      <c r="R392" s="456">
        <v>0</v>
      </c>
      <c r="S392" s="456">
        <v>0</v>
      </c>
      <c r="T392" s="456">
        <v>0</v>
      </c>
      <c r="U392" s="456">
        <v>0</v>
      </c>
      <c r="V392" s="456">
        <v>0</v>
      </c>
      <c r="W392" s="456">
        <v>0</v>
      </c>
      <c r="X392" s="456">
        <v>0</v>
      </c>
      <c r="Y392" s="456">
        <v>0</v>
      </c>
      <c r="Z392" s="456">
        <v>0</v>
      </c>
      <c r="AA392" s="456">
        <v>0</v>
      </c>
      <c r="AB392" s="456">
        <v>0</v>
      </c>
      <c r="AC392" s="456">
        <v>0</v>
      </c>
      <c r="AD392" s="456">
        <v>0</v>
      </c>
      <c r="AE392" s="456">
        <v>0</v>
      </c>
      <c r="AF392" s="456">
        <v>0</v>
      </c>
      <c r="AG392" s="456">
        <v>0</v>
      </c>
      <c r="AH392" s="456">
        <v>0</v>
      </c>
      <c r="AI392" s="456">
        <v>0</v>
      </c>
      <c r="AJ392" s="456">
        <v>0</v>
      </c>
      <c r="AK392" s="456">
        <v>0</v>
      </c>
      <c r="AL392" s="456">
        <v>0</v>
      </c>
      <c r="AM392" s="456">
        <v>0</v>
      </c>
      <c r="AN392" s="456">
        <v>0</v>
      </c>
      <c r="AO392" s="456">
        <v>0</v>
      </c>
      <c r="AP392" s="456">
        <v>0</v>
      </c>
      <c r="AQ392" s="456">
        <v>0</v>
      </c>
      <c r="AR392" s="456">
        <v>0</v>
      </c>
      <c r="AS392" s="456">
        <v>0</v>
      </c>
      <c r="AT392" s="456">
        <v>0</v>
      </c>
      <c r="AU392" s="456">
        <v>0</v>
      </c>
      <c r="AV392" s="456">
        <v>0</v>
      </c>
      <c r="AW392" s="456">
        <v>0</v>
      </c>
      <c r="AX392" s="456">
        <v>0</v>
      </c>
      <c r="AY392" s="456">
        <v>0</v>
      </c>
      <c r="AZ392" s="456">
        <v>0</v>
      </c>
      <c r="BA392" s="456">
        <v>0</v>
      </c>
      <c r="BB392" s="456">
        <v>0</v>
      </c>
      <c r="BC392" s="456">
        <v>0</v>
      </c>
      <c r="BD392" s="456">
        <v>0</v>
      </c>
      <c r="BE392" s="456">
        <v>0</v>
      </c>
      <c r="BF392" s="456">
        <v>0</v>
      </c>
      <c r="BG392" s="456">
        <v>0</v>
      </c>
      <c r="BH392" s="456">
        <v>0</v>
      </c>
      <c r="BI392" s="456">
        <v>0</v>
      </c>
      <c r="BJ392" s="456">
        <v>0</v>
      </c>
      <c r="BK392" s="456">
        <v>0</v>
      </c>
      <c r="BL392" s="456">
        <v>0</v>
      </c>
      <c r="BM392" s="456">
        <v>0</v>
      </c>
      <c r="BN392" s="456">
        <v>0</v>
      </c>
      <c r="BO392" s="456">
        <v>0</v>
      </c>
      <c r="BP392" s="456">
        <v>0</v>
      </c>
      <c r="BQ392" s="456">
        <v>0</v>
      </c>
      <c r="BR392" s="456">
        <v>0</v>
      </c>
      <c r="BS392" s="456">
        <v>0</v>
      </c>
      <c r="BT392" s="456">
        <v>0</v>
      </c>
      <c r="BU392" s="456">
        <v>0</v>
      </c>
      <c r="BV392" s="456">
        <v>0</v>
      </c>
      <c r="BW392" s="456">
        <v>0</v>
      </c>
      <c r="BX392" s="456">
        <v>0</v>
      </c>
      <c r="BY392" s="456">
        <v>0</v>
      </c>
      <c r="BZ392" s="456">
        <v>0</v>
      </c>
      <c r="CA392" s="456">
        <v>0</v>
      </c>
      <c r="CB392" s="456">
        <v>0</v>
      </c>
      <c r="CC392" s="456">
        <v>0</v>
      </c>
      <c r="CD392" s="456">
        <v>0</v>
      </c>
      <c r="CE392" s="456">
        <v>0</v>
      </c>
      <c r="CF392" s="456">
        <v>0</v>
      </c>
      <c r="CG392" s="456">
        <v>0</v>
      </c>
      <c r="CH392" s="456">
        <v>0</v>
      </c>
      <c r="CI392" s="456">
        <v>0</v>
      </c>
      <c r="CJ392" s="456">
        <v>0</v>
      </c>
      <c r="CK392" s="456">
        <v>0</v>
      </c>
      <c r="CL392" s="456">
        <v>0</v>
      </c>
      <c r="CM392" s="456">
        <v>0</v>
      </c>
      <c r="CN392" s="456">
        <v>0</v>
      </c>
      <c r="CO392" s="456">
        <v>0</v>
      </c>
      <c r="CP392" s="456">
        <v>0</v>
      </c>
      <c r="CQ392" s="456">
        <v>0</v>
      </c>
      <c r="CR392" s="456">
        <v>0</v>
      </c>
      <c r="CS392" s="456">
        <v>0</v>
      </c>
      <c r="CT392" s="456">
        <v>0</v>
      </c>
      <c r="CU392" s="456">
        <v>0</v>
      </c>
      <c r="CV392" s="456">
        <v>0</v>
      </c>
      <c r="CW392" s="456">
        <v>0</v>
      </c>
      <c r="CX392" s="456">
        <v>0</v>
      </c>
      <c r="CY392" s="456">
        <v>0</v>
      </c>
      <c r="CZ392" s="456">
        <v>0</v>
      </c>
      <c r="DA392" s="456">
        <v>0</v>
      </c>
      <c r="DB392" s="456">
        <v>0</v>
      </c>
      <c r="DC392" s="456">
        <v>0</v>
      </c>
      <c r="DD392" s="456">
        <v>0</v>
      </c>
      <c r="DE392" s="456">
        <v>0</v>
      </c>
      <c r="DF392" s="456">
        <v>0</v>
      </c>
      <c r="DG392" s="456">
        <v>0</v>
      </c>
      <c r="DH392" s="456">
        <v>0</v>
      </c>
      <c r="DI392" s="456">
        <v>0</v>
      </c>
      <c r="DJ392" s="456">
        <v>0</v>
      </c>
      <c r="DK392" s="456">
        <v>0</v>
      </c>
      <c r="DL392" s="456">
        <v>0</v>
      </c>
      <c r="DM392" s="456">
        <v>0</v>
      </c>
      <c r="DN392" s="456">
        <v>0</v>
      </c>
      <c r="DO392" s="456">
        <v>0</v>
      </c>
      <c r="DP392" s="456">
        <v>0</v>
      </c>
      <c r="DQ392" s="456">
        <v>0</v>
      </c>
      <c r="DR392" s="456">
        <v>0</v>
      </c>
      <c r="DS392" s="456">
        <v>0</v>
      </c>
      <c r="DT392" s="456">
        <v>0</v>
      </c>
      <c r="DU392" s="456">
        <v>0</v>
      </c>
      <c r="DV392" s="456">
        <v>0</v>
      </c>
      <c r="DW392" s="456">
        <v>0</v>
      </c>
      <c r="DX392" s="456">
        <v>0</v>
      </c>
      <c r="DY392" s="456">
        <v>0</v>
      </c>
      <c r="DZ392" s="456">
        <v>0</v>
      </c>
      <c r="EA392" s="456">
        <v>0</v>
      </c>
      <c r="EB392" s="456">
        <v>0</v>
      </c>
      <c r="EC392" s="456">
        <v>0</v>
      </c>
      <c r="ED392" s="456">
        <v>0</v>
      </c>
      <c r="EE392" s="456">
        <v>0</v>
      </c>
      <c r="EF392" s="456">
        <v>0</v>
      </c>
      <c r="EG392" s="456">
        <v>0</v>
      </c>
      <c r="EH392" s="456">
        <v>0</v>
      </c>
      <c r="EI392" s="456">
        <v>0</v>
      </c>
      <c r="EJ392" s="456">
        <v>0</v>
      </c>
      <c r="EK392" s="456">
        <v>0</v>
      </c>
      <c r="EL392" s="456">
        <v>0</v>
      </c>
      <c r="EM392" s="456">
        <v>0</v>
      </c>
      <c r="EN392" s="456">
        <v>0</v>
      </c>
      <c r="EO392" s="456">
        <v>0</v>
      </c>
      <c r="EP392" s="456">
        <v>0</v>
      </c>
      <c r="EQ392" s="456">
        <v>0</v>
      </c>
      <c r="ER392" s="456">
        <v>0</v>
      </c>
      <c r="ES392" s="456">
        <v>0</v>
      </c>
      <c r="ET392" s="456">
        <v>0</v>
      </c>
      <c r="EU392" s="456">
        <v>0</v>
      </c>
      <c r="EV392" s="456">
        <v>0</v>
      </c>
      <c r="EW392" s="456">
        <v>0</v>
      </c>
      <c r="EX392" s="456">
        <v>0</v>
      </c>
      <c r="EY392" s="456">
        <v>0</v>
      </c>
      <c r="EZ392" s="456">
        <v>0</v>
      </c>
      <c r="FA392" s="456">
        <v>0</v>
      </c>
      <c r="FB392" s="456">
        <v>0</v>
      </c>
      <c r="FC392" s="456">
        <v>0</v>
      </c>
      <c r="FD392" s="456">
        <v>0</v>
      </c>
      <c r="FE392" s="456">
        <v>0</v>
      </c>
      <c r="FF392" s="456">
        <v>0</v>
      </c>
      <c r="FG392" s="456">
        <v>0</v>
      </c>
      <c r="FH392" s="456">
        <v>0</v>
      </c>
      <c r="FI392" s="456">
        <v>0</v>
      </c>
      <c r="FJ392" s="456">
        <v>0</v>
      </c>
      <c r="FK392" s="456">
        <v>0</v>
      </c>
      <c r="FL392" s="456">
        <v>0</v>
      </c>
      <c r="FM392" s="456">
        <v>0</v>
      </c>
      <c r="FN392" s="456">
        <v>0</v>
      </c>
      <c r="FO392" s="456">
        <v>0</v>
      </c>
      <c r="FP392" s="456">
        <v>0</v>
      </c>
      <c r="FQ392" s="456">
        <v>0</v>
      </c>
      <c r="FR392" s="456">
        <v>0</v>
      </c>
      <c r="FS392" s="456">
        <v>0</v>
      </c>
      <c r="FT392" s="456">
        <v>0</v>
      </c>
      <c r="FU392" s="456">
        <v>0</v>
      </c>
      <c r="FV392" s="456">
        <v>0</v>
      </c>
      <c r="FW392" s="456">
        <v>0</v>
      </c>
      <c r="FX392" s="456">
        <v>0</v>
      </c>
      <c r="FY392" s="456">
        <v>0</v>
      </c>
      <c r="FZ392" s="456">
        <v>0</v>
      </c>
      <c r="GA392" s="456">
        <v>0</v>
      </c>
    </row>
    <row r="393" spans="2:183">
      <c r="B393" s="96" t="s">
        <v>289</v>
      </c>
      <c r="C393" s="166" t="s">
        <v>37</v>
      </c>
      <c r="D393" s="99">
        <v>41249.69</v>
      </c>
      <c r="E393" s="87">
        <v>37271.29</v>
      </c>
      <c r="F393" s="87">
        <v>41199.67</v>
      </c>
      <c r="G393" s="87">
        <v>39969.519999999997</v>
      </c>
      <c r="H393" s="87">
        <v>40827.919999999998</v>
      </c>
      <c r="I393" s="87">
        <v>9115.41</v>
      </c>
      <c r="J393" s="87">
        <v>9464.39</v>
      </c>
      <c r="K393" s="87">
        <v>9334.31</v>
      </c>
      <c r="L393" s="87">
        <v>9114.4500000000007</v>
      </c>
      <c r="M393" s="87">
        <v>41200.28</v>
      </c>
      <c r="N393" s="87">
        <v>39838.26</v>
      </c>
      <c r="O393" s="87">
        <v>41490.14</v>
      </c>
      <c r="P393" s="87">
        <v>54424.39</v>
      </c>
      <c r="Q393" s="87">
        <v>49175.35</v>
      </c>
      <c r="R393" s="87">
        <v>54358.41</v>
      </c>
      <c r="S393" s="87">
        <v>52735.35</v>
      </c>
      <c r="T393" s="87">
        <v>53867.91</v>
      </c>
      <c r="U393" s="87">
        <v>12026.77</v>
      </c>
      <c r="V393" s="87">
        <v>12487.22</v>
      </c>
      <c r="W393" s="87">
        <v>12315.6</v>
      </c>
      <c r="X393" s="87">
        <v>12025.52</v>
      </c>
      <c r="Y393" s="87">
        <v>54359.19</v>
      </c>
      <c r="Z393" s="87">
        <v>52562.19</v>
      </c>
      <c r="AA393" s="87">
        <v>54741.66</v>
      </c>
      <c r="AB393" s="87">
        <v>72241.820000000007</v>
      </c>
      <c r="AC393" s="87">
        <v>60515.77</v>
      </c>
      <c r="AD393" s="87">
        <v>32505.599999999999</v>
      </c>
      <c r="AE393" s="87">
        <v>36184.9</v>
      </c>
      <c r="AF393" s="87">
        <v>55197.43</v>
      </c>
      <c r="AG393" s="87">
        <v>75279.45</v>
      </c>
      <c r="AH393" s="87">
        <v>127436.91</v>
      </c>
      <c r="AI393" s="87">
        <v>125258.71</v>
      </c>
      <c r="AJ393" s="87">
        <v>66033.23</v>
      </c>
      <c r="AK393" s="87">
        <v>27955.02</v>
      </c>
      <c r="AL393" s="87">
        <v>56928.09</v>
      </c>
      <c r="AM393" s="87">
        <v>74764.56</v>
      </c>
      <c r="AN393" s="87">
        <v>72842.36</v>
      </c>
      <c r="AO393" s="87">
        <v>59041.4</v>
      </c>
      <c r="AP393" s="87">
        <v>32761.93</v>
      </c>
      <c r="AQ393" s="87">
        <v>35078.57</v>
      </c>
      <c r="AR393" s="87">
        <v>56007.79</v>
      </c>
      <c r="AS393" s="87">
        <v>77803.360000000001</v>
      </c>
      <c r="AT393" s="87">
        <v>125610.08</v>
      </c>
      <c r="AU393" s="87">
        <v>122332.41</v>
      </c>
      <c r="AV393" s="87">
        <v>65968.39</v>
      </c>
      <c r="AW393" s="87">
        <v>31398.98</v>
      </c>
      <c r="AX393" s="87">
        <v>57242.89</v>
      </c>
      <c r="AY393" s="87">
        <v>74213.33</v>
      </c>
      <c r="AZ393" s="87">
        <v>72635.759999999995</v>
      </c>
      <c r="BA393" s="87">
        <v>63966.78</v>
      </c>
      <c r="BB393" s="87">
        <v>32918.230000000003</v>
      </c>
      <c r="BC393" s="87">
        <v>33051.86</v>
      </c>
      <c r="BD393" s="87">
        <v>59379.78</v>
      </c>
      <c r="BE393" s="87">
        <v>78934.36</v>
      </c>
      <c r="BF393" s="87">
        <v>129416.07</v>
      </c>
      <c r="BG393" s="87">
        <v>127295.48</v>
      </c>
      <c r="BH393" s="87">
        <v>63348.99</v>
      </c>
      <c r="BI393" s="87">
        <v>33028.120000000003</v>
      </c>
      <c r="BJ393" s="87">
        <v>59386.79</v>
      </c>
      <c r="BK393" s="87">
        <v>76377.87</v>
      </c>
      <c r="BL393" s="87">
        <v>75541.289999999994</v>
      </c>
      <c r="BM393" s="87">
        <v>65526.6</v>
      </c>
      <c r="BN393" s="87">
        <v>33294.089999999997</v>
      </c>
      <c r="BO393" s="87">
        <v>34025.31</v>
      </c>
      <c r="BP393" s="87">
        <v>58920.9</v>
      </c>
      <c r="BQ393" s="87">
        <v>80601.17</v>
      </c>
      <c r="BR393" s="87">
        <v>135192.54999999999</v>
      </c>
      <c r="BS393" s="87">
        <v>132420.98000000001</v>
      </c>
      <c r="BT393" s="87">
        <v>64321.62</v>
      </c>
      <c r="BU393" s="87">
        <v>31070.86</v>
      </c>
      <c r="BV393" s="87">
        <v>62549.4</v>
      </c>
      <c r="BW393" s="87">
        <v>77153.740000000005</v>
      </c>
      <c r="BX393" s="87">
        <v>79086.33</v>
      </c>
      <c r="BY393" s="87">
        <v>66023.600000000006</v>
      </c>
      <c r="BZ393" s="87">
        <v>33313.89</v>
      </c>
      <c r="CA393" s="87">
        <v>37286.870000000003</v>
      </c>
      <c r="CB393" s="87">
        <v>51545.2</v>
      </c>
      <c r="CC393" s="87">
        <v>87627.9</v>
      </c>
      <c r="CD393" s="87">
        <v>141944.31</v>
      </c>
      <c r="CE393" s="87">
        <v>137045.32999999999</v>
      </c>
      <c r="CF393" s="87">
        <v>63153.38</v>
      </c>
      <c r="CG393" s="87">
        <v>34972.93</v>
      </c>
      <c r="CH393" s="87">
        <v>62212.85</v>
      </c>
      <c r="CI393" s="87">
        <v>78544.42</v>
      </c>
      <c r="CJ393" s="87">
        <v>80200.73</v>
      </c>
      <c r="CK393" s="87">
        <v>66593.42</v>
      </c>
      <c r="CL393" s="87">
        <v>35643.769999999997</v>
      </c>
      <c r="CM393" s="87">
        <v>41966.34</v>
      </c>
      <c r="CN393" s="87">
        <v>59376.59</v>
      </c>
      <c r="CO393" s="87">
        <v>83238.8</v>
      </c>
      <c r="CP393" s="87">
        <v>141840.66</v>
      </c>
      <c r="CQ393" s="87">
        <v>137572.64000000001</v>
      </c>
      <c r="CR393" s="87">
        <v>71713.55</v>
      </c>
      <c r="CS393" s="87">
        <v>33506.43</v>
      </c>
      <c r="CT393" s="87">
        <v>61652.86</v>
      </c>
      <c r="CU393" s="87">
        <v>82669.48</v>
      </c>
      <c r="CV393" s="87">
        <v>82695.98</v>
      </c>
      <c r="CW393" s="87">
        <v>66775.22</v>
      </c>
      <c r="CX393" s="87">
        <v>37924.94</v>
      </c>
      <c r="CY393" s="87">
        <v>40732.86</v>
      </c>
      <c r="CZ393" s="87">
        <v>62561.94</v>
      </c>
      <c r="DA393" s="87">
        <v>86005.77</v>
      </c>
      <c r="DB393" s="87">
        <v>144502.79999999999</v>
      </c>
      <c r="DC393" s="87">
        <v>137756.28</v>
      </c>
      <c r="DD393" s="87">
        <v>76381.919999999998</v>
      </c>
      <c r="DE393" s="87">
        <v>36413.07</v>
      </c>
      <c r="DF393" s="87">
        <v>64168.95</v>
      </c>
      <c r="DG393" s="87">
        <v>83993.83</v>
      </c>
      <c r="DH393" s="87">
        <v>84672.34</v>
      </c>
      <c r="DI393" s="87">
        <v>69354.23</v>
      </c>
      <c r="DJ393" s="87">
        <v>37239.75</v>
      </c>
      <c r="DK393" s="87">
        <v>41641.81</v>
      </c>
      <c r="DL393" s="87">
        <v>65313.39</v>
      </c>
      <c r="DM393" s="87">
        <v>90152.75</v>
      </c>
      <c r="DN393" s="87">
        <v>147057.48000000001</v>
      </c>
      <c r="DO393" s="87">
        <v>142657.73000000001</v>
      </c>
      <c r="DP393" s="87">
        <v>76193.929999999993</v>
      </c>
      <c r="DQ393" s="87">
        <v>37245.870000000003</v>
      </c>
      <c r="DR393" s="87">
        <v>67192.73</v>
      </c>
      <c r="DS393" s="87">
        <v>86209.72</v>
      </c>
      <c r="DT393" s="87">
        <v>85172.72</v>
      </c>
      <c r="DU393" s="87">
        <v>74647.48</v>
      </c>
      <c r="DV393" s="87">
        <v>37593.839999999997</v>
      </c>
      <c r="DW393" s="87">
        <v>39521.199999999997</v>
      </c>
      <c r="DX393" s="87">
        <v>69452.44</v>
      </c>
      <c r="DY393" s="87">
        <v>92593.68</v>
      </c>
      <c r="DZ393" s="87">
        <v>150685.51999999999</v>
      </c>
      <c r="EA393" s="87">
        <v>149140.98000000001</v>
      </c>
      <c r="EB393" s="87">
        <v>74580.23</v>
      </c>
      <c r="EC393" s="87">
        <v>38307.199999999997</v>
      </c>
      <c r="ED393" s="87">
        <v>68759.67</v>
      </c>
      <c r="EE393" s="87">
        <v>90034.89</v>
      </c>
      <c r="EF393" s="87">
        <v>89787.43</v>
      </c>
      <c r="EG393" s="87">
        <v>76031.100000000006</v>
      </c>
      <c r="EH393" s="87">
        <v>38068.1</v>
      </c>
      <c r="EI393" s="87">
        <v>42960.800000000003</v>
      </c>
      <c r="EJ393" s="87">
        <v>58936.34</v>
      </c>
      <c r="EK393" s="87">
        <v>99745.39</v>
      </c>
      <c r="EL393" s="87">
        <v>161941.98000000001</v>
      </c>
      <c r="EM393" s="87">
        <v>156862.22</v>
      </c>
      <c r="EN393" s="87">
        <v>73044.77</v>
      </c>
      <c r="EO393" s="87">
        <v>36630.660000000003</v>
      </c>
      <c r="EP393" s="87">
        <v>73711.92</v>
      </c>
      <c r="EQ393" s="87">
        <v>89587.24</v>
      </c>
      <c r="ER393" s="87">
        <v>91138.3</v>
      </c>
      <c r="ES393" s="87">
        <v>78186.36</v>
      </c>
      <c r="ET393" s="87">
        <v>40208.17</v>
      </c>
      <c r="EU393" s="87">
        <v>41601.86</v>
      </c>
      <c r="EV393" s="87">
        <v>74028.929999999993</v>
      </c>
      <c r="EW393" s="87">
        <v>93291.7</v>
      </c>
      <c r="EX393" s="87">
        <v>166387.56</v>
      </c>
      <c r="EY393" s="87">
        <v>159989.09</v>
      </c>
      <c r="EZ393" s="87">
        <v>74590.720000000001</v>
      </c>
      <c r="FA393" s="87">
        <v>36774.620000000003</v>
      </c>
      <c r="FB393" s="87">
        <v>76683.56</v>
      </c>
      <c r="FC393" s="87">
        <v>92145.09</v>
      </c>
      <c r="FD393" s="87">
        <v>93443.77</v>
      </c>
      <c r="FE393" s="87">
        <v>79211.87</v>
      </c>
      <c r="FF393" s="87">
        <v>42391.71</v>
      </c>
      <c r="FG393" s="87">
        <v>48816.160000000003</v>
      </c>
      <c r="FH393" s="87">
        <v>69912.479999999996</v>
      </c>
      <c r="FI393" s="87">
        <v>97903.41</v>
      </c>
      <c r="FJ393" s="87">
        <v>167590.60999999999</v>
      </c>
      <c r="FK393" s="87">
        <v>161048.38</v>
      </c>
      <c r="FL393" s="87">
        <v>85410</v>
      </c>
      <c r="FM393" s="87">
        <v>36883</v>
      </c>
      <c r="FN393" s="87">
        <v>73978.7</v>
      </c>
      <c r="FO393" s="87">
        <v>97233.78</v>
      </c>
      <c r="FP393" s="87">
        <v>97419.78</v>
      </c>
      <c r="FQ393" s="87">
        <v>78664.37</v>
      </c>
      <c r="FR393" s="87">
        <v>44496.74</v>
      </c>
      <c r="FS393" s="87">
        <v>48286.28</v>
      </c>
      <c r="FT393" s="87">
        <v>73219.25</v>
      </c>
      <c r="FU393" s="87">
        <v>103341.14</v>
      </c>
      <c r="FV393" s="87">
        <v>168991.59</v>
      </c>
      <c r="FW393" s="87">
        <v>161861.95000000001</v>
      </c>
      <c r="FX393" s="87">
        <v>91585.82</v>
      </c>
      <c r="FY393" s="87">
        <v>41292.019999999997</v>
      </c>
      <c r="FZ393" s="87">
        <v>75413.429999999993</v>
      </c>
      <c r="GA393" s="87">
        <v>99129.34</v>
      </c>
    </row>
    <row r="394" spans="2:183">
      <c r="B394" s="171" t="s">
        <v>289</v>
      </c>
      <c r="C394" s="172" t="s">
        <v>270</v>
      </c>
      <c r="D394" s="81">
        <v>0</v>
      </c>
      <c r="E394" s="82">
        <v>0</v>
      </c>
      <c r="F394" s="82">
        <v>0</v>
      </c>
      <c r="G394" s="82">
        <v>0</v>
      </c>
      <c r="H394" s="82">
        <v>0</v>
      </c>
      <c r="I394" s="82">
        <v>0</v>
      </c>
      <c r="J394" s="82">
        <v>0</v>
      </c>
      <c r="K394" s="82">
        <v>0</v>
      </c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82">
        <v>0</v>
      </c>
      <c r="V394" s="82">
        <v>0</v>
      </c>
      <c r="W394" s="82">
        <v>0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0</v>
      </c>
      <c r="AE394" s="82">
        <v>0</v>
      </c>
      <c r="AF394" s="82">
        <v>0</v>
      </c>
      <c r="AG394" s="82">
        <v>0</v>
      </c>
      <c r="AH394" s="82">
        <v>0</v>
      </c>
      <c r="AI394" s="82">
        <v>0</v>
      </c>
      <c r="AJ394" s="82">
        <v>0</v>
      </c>
      <c r="AK394" s="82">
        <v>0</v>
      </c>
      <c r="AL394" s="82">
        <v>0</v>
      </c>
      <c r="AM394" s="82">
        <v>0</v>
      </c>
      <c r="AN394" s="82">
        <v>0</v>
      </c>
      <c r="AO394" s="82">
        <v>0</v>
      </c>
      <c r="AP394" s="82">
        <v>0</v>
      </c>
      <c r="AQ394" s="82">
        <v>0</v>
      </c>
      <c r="AR394" s="82">
        <v>0</v>
      </c>
      <c r="AS394" s="82">
        <v>0</v>
      </c>
      <c r="AT394" s="82">
        <v>0</v>
      </c>
      <c r="AU394" s="82">
        <v>0</v>
      </c>
      <c r="AV394" s="82">
        <v>0</v>
      </c>
      <c r="AW394" s="82">
        <v>0</v>
      </c>
      <c r="AX394" s="82">
        <v>0</v>
      </c>
      <c r="AY394" s="82">
        <v>0</v>
      </c>
      <c r="AZ394" s="82">
        <v>0</v>
      </c>
      <c r="BA394" s="82">
        <v>0</v>
      </c>
      <c r="BB394" s="82">
        <v>0</v>
      </c>
      <c r="BC394" s="82">
        <v>0</v>
      </c>
      <c r="BD394" s="82">
        <v>0</v>
      </c>
      <c r="BE394" s="82">
        <v>0</v>
      </c>
      <c r="BF394" s="82">
        <v>0</v>
      </c>
      <c r="BG394" s="82">
        <v>0</v>
      </c>
      <c r="BH394" s="82">
        <v>0</v>
      </c>
      <c r="BI394" s="82">
        <v>0</v>
      </c>
      <c r="BJ394" s="82">
        <v>0</v>
      </c>
      <c r="BK394" s="82">
        <v>0</v>
      </c>
      <c r="BL394" s="82">
        <v>0</v>
      </c>
      <c r="BM394" s="82">
        <v>0</v>
      </c>
      <c r="BN394" s="82">
        <v>0</v>
      </c>
      <c r="BO394" s="82">
        <v>0</v>
      </c>
      <c r="BP394" s="82">
        <v>0</v>
      </c>
      <c r="BQ394" s="82">
        <v>0</v>
      </c>
      <c r="BR394" s="82">
        <v>0</v>
      </c>
      <c r="BS394" s="82">
        <v>0</v>
      </c>
      <c r="BT394" s="82">
        <v>0</v>
      </c>
      <c r="BU394" s="82">
        <v>0</v>
      </c>
      <c r="BV394" s="82">
        <v>0</v>
      </c>
      <c r="BW394" s="82">
        <v>0</v>
      </c>
      <c r="BX394" s="82">
        <v>0</v>
      </c>
      <c r="BY394" s="82">
        <v>0</v>
      </c>
      <c r="BZ394" s="82">
        <v>0</v>
      </c>
      <c r="CA394" s="82">
        <v>0</v>
      </c>
      <c r="CB394" s="82">
        <v>0</v>
      </c>
      <c r="CC394" s="82">
        <v>0</v>
      </c>
      <c r="CD394" s="82">
        <v>0</v>
      </c>
      <c r="CE394" s="82">
        <v>0</v>
      </c>
      <c r="CF394" s="82">
        <v>0</v>
      </c>
      <c r="CG394" s="82">
        <v>0</v>
      </c>
      <c r="CH394" s="82">
        <v>0</v>
      </c>
      <c r="CI394" s="82">
        <v>0</v>
      </c>
      <c r="CJ394" s="82">
        <v>0</v>
      </c>
      <c r="CK394" s="82">
        <v>0</v>
      </c>
      <c r="CL394" s="82">
        <v>0</v>
      </c>
      <c r="CM394" s="82">
        <v>0</v>
      </c>
      <c r="CN394" s="82">
        <v>0</v>
      </c>
      <c r="CO394" s="82">
        <v>0</v>
      </c>
      <c r="CP394" s="82">
        <v>0</v>
      </c>
      <c r="CQ394" s="82">
        <v>0</v>
      </c>
      <c r="CR394" s="82">
        <v>0</v>
      </c>
      <c r="CS394" s="82">
        <v>0</v>
      </c>
      <c r="CT394" s="82">
        <v>0</v>
      </c>
      <c r="CU394" s="82">
        <v>0</v>
      </c>
      <c r="CV394" s="82">
        <v>0</v>
      </c>
      <c r="CW394" s="82">
        <v>0</v>
      </c>
      <c r="CX394" s="82">
        <v>0</v>
      </c>
      <c r="CY394" s="82">
        <v>0</v>
      </c>
      <c r="CZ394" s="82">
        <v>0</v>
      </c>
      <c r="DA394" s="82">
        <v>0</v>
      </c>
      <c r="DB394" s="82">
        <v>0</v>
      </c>
      <c r="DC394" s="82">
        <v>0</v>
      </c>
      <c r="DD394" s="82">
        <v>0</v>
      </c>
      <c r="DE394" s="82">
        <v>0</v>
      </c>
      <c r="DF394" s="82">
        <v>0</v>
      </c>
      <c r="DG394" s="82">
        <v>0</v>
      </c>
      <c r="DH394" s="82">
        <v>0</v>
      </c>
      <c r="DI394" s="82">
        <v>0</v>
      </c>
      <c r="DJ394" s="82">
        <v>0</v>
      </c>
      <c r="DK394" s="82">
        <v>0</v>
      </c>
      <c r="DL394" s="82">
        <v>0</v>
      </c>
      <c r="DM394" s="82">
        <v>0</v>
      </c>
      <c r="DN394" s="82">
        <v>0</v>
      </c>
      <c r="DO394" s="82">
        <v>0</v>
      </c>
      <c r="DP394" s="82">
        <v>0</v>
      </c>
      <c r="DQ394" s="82">
        <v>0</v>
      </c>
      <c r="DR394" s="82">
        <v>0</v>
      </c>
      <c r="DS394" s="82">
        <v>0</v>
      </c>
      <c r="DT394" s="82">
        <v>0</v>
      </c>
      <c r="DU394" s="82">
        <v>0</v>
      </c>
      <c r="DV394" s="82">
        <v>0</v>
      </c>
      <c r="DW394" s="82">
        <v>0</v>
      </c>
      <c r="DX394" s="82">
        <v>0</v>
      </c>
      <c r="DY394" s="82">
        <v>0</v>
      </c>
      <c r="DZ394" s="82">
        <v>0</v>
      </c>
      <c r="EA394" s="82">
        <v>0</v>
      </c>
      <c r="EB394" s="82">
        <v>0</v>
      </c>
      <c r="EC394" s="82">
        <v>0</v>
      </c>
      <c r="ED394" s="82">
        <v>0</v>
      </c>
      <c r="EE394" s="82">
        <v>0</v>
      </c>
      <c r="EF394" s="82">
        <v>0</v>
      </c>
      <c r="EG394" s="82">
        <v>0</v>
      </c>
      <c r="EH394" s="82">
        <v>0</v>
      </c>
      <c r="EI394" s="82">
        <v>0</v>
      </c>
      <c r="EJ394" s="82">
        <v>0</v>
      </c>
      <c r="EK394" s="82">
        <v>0</v>
      </c>
      <c r="EL394" s="82">
        <v>0</v>
      </c>
      <c r="EM394" s="82">
        <v>0</v>
      </c>
      <c r="EN394" s="82">
        <v>0</v>
      </c>
      <c r="EO394" s="82">
        <v>0</v>
      </c>
      <c r="EP394" s="82">
        <v>0</v>
      </c>
      <c r="EQ394" s="82">
        <v>0</v>
      </c>
      <c r="ER394" s="82">
        <v>0</v>
      </c>
      <c r="ES394" s="82">
        <v>0</v>
      </c>
      <c r="ET394" s="82">
        <v>0</v>
      </c>
      <c r="EU394" s="82">
        <v>0</v>
      </c>
      <c r="EV394" s="82">
        <v>0</v>
      </c>
      <c r="EW394" s="82">
        <v>0</v>
      </c>
      <c r="EX394" s="82">
        <v>0</v>
      </c>
      <c r="EY394" s="82">
        <v>0</v>
      </c>
      <c r="EZ394" s="82">
        <v>0</v>
      </c>
      <c r="FA394" s="82">
        <v>0</v>
      </c>
      <c r="FB394" s="82">
        <v>0</v>
      </c>
      <c r="FC394" s="82">
        <v>0</v>
      </c>
      <c r="FD394" s="82">
        <v>0</v>
      </c>
      <c r="FE394" s="82">
        <v>0</v>
      </c>
      <c r="FF394" s="82">
        <v>0</v>
      </c>
      <c r="FG394" s="82">
        <v>0</v>
      </c>
      <c r="FH394" s="82">
        <v>0</v>
      </c>
      <c r="FI394" s="82">
        <v>0</v>
      </c>
      <c r="FJ394" s="82">
        <v>0</v>
      </c>
      <c r="FK394" s="82">
        <v>0</v>
      </c>
      <c r="FL394" s="82">
        <v>0</v>
      </c>
      <c r="FM394" s="82">
        <v>0</v>
      </c>
      <c r="FN394" s="82">
        <v>0</v>
      </c>
      <c r="FO394" s="82">
        <v>0</v>
      </c>
      <c r="FP394" s="82">
        <v>0</v>
      </c>
      <c r="FQ394" s="82">
        <v>0</v>
      </c>
      <c r="FR394" s="82">
        <v>0</v>
      </c>
      <c r="FS394" s="82">
        <v>0</v>
      </c>
      <c r="FT394" s="82">
        <v>0</v>
      </c>
      <c r="FU394" s="82">
        <v>0</v>
      </c>
      <c r="FV394" s="82">
        <v>0</v>
      </c>
      <c r="FW394" s="82">
        <v>0</v>
      </c>
      <c r="FX394" s="82">
        <v>0</v>
      </c>
      <c r="FY394" s="82">
        <v>0</v>
      </c>
      <c r="FZ394" s="82">
        <v>0</v>
      </c>
      <c r="GA394" s="82">
        <v>0</v>
      </c>
    </row>
    <row r="395" spans="2:183">
      <c r="B395" s="96" t="s">
        <v>289</v>
      </c>
      <c r="C395" s="166" t="s">
        <v>38</v>
      </c>
      <c r="D395" s="173">
        <v>0</v>
      </c>
      <c r="E395" s="174">
        <v>0</v>
      </c>
      <c r="F395" s="174">
        <v>0</v>
      </c>
      <c r="G395" s="174">
        <v>0</v>
      </c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174">
        <v>0</v>
      </c>
      <c r="N395" s="174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174">
        <v>0</v>
      </c>
      <c r="V395" s="174">
        <v>0</v>
      </c>
      <c r="W395" s="174">
        <v>0</v>
      </c>
      <c r="X395" s="174">
        <v>0</v>
      </c>
      <c r="Y395" s="174">
        <v>0</v>
      </c>
      <c r="Z395" s="174">
        <v>0</v>
      </c>
      <c r="AA395" s="174">
        <v>0</v>
      </c>
      <c r="AB395" s="174">
        <v>0</v>
      </c>
      <c r="AC395" s="174">
        <v>0</v>
      </c>
      <c r="AD395" s="174">
        <v>0</v>
      </c>
      <c r="AE395" s="174">
        <v>0</v>
      </c>
      <c r="AF395" s="174">
        <v>0</v>
      </c>
      <c r="AG395" s="174">
        <v>0</v>
      </c>
      <c r="AH395" s="174">
        <v>0</v>
      </c>
      <c r="AI395" s="174">
        <v>0</v>
      </c>
      <c r="AJ395" s="174">
        <v>0</v>
      </c>
      <c r="AK395" s="174">
        <v>0</v>
      </c>
      <c r="AL395" s="174">
        <v>0</v>
      </c>
      <c r="AM395" s="174">
        <v>0</v>
      </c>
      <c r="AN395" s="174">
        <v>0</v>
      </c>
      <c r="AO395" s="174">
        <v>0</v>
      </c>
      <c r="AP395" s="174">
        <v>0</v>
      </c>
      <c r="AQ395" s="174">
        <v>0</v>
      </c>
      <c r="AR395" s="174">
        <v>0</v>
      </c>
      <c r="AS395" s="174">
        <v>0</v>
      </c>
      <c r="AT395" s="174">
        <v>0</v>
      </c>
      <c r="AU395" s="174">
        <v>0</v>
      </c>
      <c r="AV395" s="174">
        <v>0</v>
      </c>
      <c r="AW395" s="174">
        <v>0</v>
      </c>
      <c r="AX395" s="174">
        <v>0</v>
      </c>
      <c r="AY395" s="174">
        <v>0</v>
      </c>
      <c r="AZ395" s="174">
        <v>0</v>
      </c>
      <c r="BA395" s="174">
        <v>0</v>
      </c>
      <c r="BB395" s="174">
        <v>0</v>
      </c>
      <c r="BC395" s="174">
        <v>0</v>
      </c>
      <c r="BD395" s="174">
        <v>0</v>
      </c>
      <c r="BE395" s="174">
        <v>0</v>
      </c>
      <c r="BF395" s="174">
        <v>0</v>
      </c>
      <c r="BG395" s="174">
        <v>0</v>
      </c>
      <c r="BH395" s="174">
        <v>0</v>
      </c>
      <c r="BI395" s="174">
        <v>0</v>
      </c>
      <c r="BJ395" s="174">
        <v>0</v>
      </c>
      <c r="BK395" s="174">
        <v>0</v>
      </c>
      <c r="BL395" s="174">
        <v>0</v>
      </c>
      <c r="BM395" s="174">
        <v>0</v>
      </c>
      <c r="BN395" s="174">
        <v>0</v>
      </c>
      <c r="BO395" s="174">
        <v>0</v>
      </c>
      <c r="BP395" s="174">
        <v>0</v>
      </c>
      <c r="BQ395" s="174">
        <v>0</v>
      </c>
      <c r="BR395" s="174">
        <v>0</v>
      </c>
      <c r="BS395" s="174">
        <v>0</v>
      </c>
      <c r="BT395" s="174">
        <v>0</v>
      </c>
      <c r="BU395" s="174">
        <v>0</v>
      </c>
      <c r="BV395" s="174">
        <v>0</v>
      </c>
      <c r="BW395" s="174">
        <v>0</v>
      </c>
      <c r="BX395" s="174">
        <v>0</v>
      </c>
      <c r="BY395" s="174">
        <v>0</v>
      </c>
      <c r="BZ395" s="174">
        <v>0</v>
      </c>
      <c r="CA395" s="174">
        <v>0</v>
      </c>
      <c r="CB395" s="174">
        <v>0</v>
      </c>
      <c r="CC395" s="174">
        <v>0</v>
      </c>
      <c r="CD395" s="174">
        <v>0</v>
      </c>
      <c r="CE395" s="174">
        <v>0</v>
      </c>
      <c r="CF395" s="174">
        <v>0</v>
      </c>
      <c r="CG395" s="174">
        <v>0</v>
      </c>
      <c r="CH395" s="174">
        <v>0</v>
      </c>
      <c r="CI395" s="174">
        <v>0</v>
      </c>
      <c r="CJ395" s="174">
        <v>0</v>
      </c>
      <c r="CK395" s="174">
        <v>0</v>
      </c>
      <c r="CL395" s="174">
        <v>0</v>
      </c>
      <c r="CM395" s="174">
        <v>0</v>
      </c>
      <c r="CN395" s="174">
        <v>0</v>
      </c>
      <c r="CO395" s="174">
        <v>0</v>
      </c>
      <c r="CP395" s="174">
        <v>0</v>
      </c>
      <c r="CQ395" s="174">
        <v>0</v>
      </c>
      <c r="CR395" s="174">
        <v>0</v>
      </c>
      <c r="CS395" s="174">
        <v>0</v>
      </c>
      <c r="CT395" s="174">
        <v>0</v>
      </c>
      <c r="CU395" s="174">
        <v>0</v>
      </c>
      <c r="CV395" s="174">
        <v>0</v>
      </c>
      <c r="CW395" s="174">
        <v>0</v>
      </c>
      <c r="CX395" s="174">
        <v>0</v>
      </c>
      <c r="CY395" s="174">
        <v>0</v>
      </c>
      <c r="CZ395" s="174">
        <v>0</v>
      </c>
      <c r="DA395" s="174">
        <v>0</v>
      </c>
      <c r="DB395" s="174">
        <v>0</v>
      </c>
      <c r="DC395" s="174">
        <v>0</v>
      </c>
      <c r="DD395" s="174">
        <v>0</v>
      </c>
      <c r="DE395" s="174">
        <v>0</v>
      </c>
      <c r="DF395" s="174">
        <v>0</v>
      </c>
      <c r="DG395" s="174">
        <v>0</v>
      </c>
      <c r="DH395" s="174">
        <v>0</v>
      </c>
      <c r="DI395" s="174">
        <v>0</v>
      </c>
      <c r="DJ395" s="174">
        <v>0</v>
      </c>
      <c r="DK395" s="174">
        <v>0</v>
      </c>
      <c r="DL395" s="174">
        <v>0</v>
      </c>
      <c r="DM395" s="174">
        <v>0</v>
      </c>
      <c r="DN395" s="174">
        <v>0</v>
      </c>
      <c r="DO395" s="174">
        <v>0</v>
      </c>
      <c r="DP395" s="174">
        <v>0</v>
      </c>
      <c r="DQ395" s="174">
        <v>0</v>
      </c>
      <c r="DR395" s="174">
        <v>0</v>
      </c>
      <c r="DS395" s="174">
        <v>0</v>
      </c>
      <c r="DT395" s="174">
        <v>0</v>
      </c>
      <c r="DU395" s="174">
        <v>0</v>
      </c>
      <c r="DV395" s="174">
        <v>0</v>
      </c>
      <c r="DW395" s="174">
        <v>0</v>
      </c>
      <c r="DX395" s="174">
        <v>0</v>
      </c>
      <c r="DY395" s="174">
        <v>0</v>
      </c>
      <c r="DZ395" s="174">
        <v>0</v>
      </c>
      <c r="EA395" s="174">
        <v>0</v>
      </c>
      <c r="EB395" s="174">
        <v>0</v>
      </c>
      <c r="EC395" s="174">
        <v>0</v>
      </c>
      <c r="ED395" s="174">
        <v>0</v>
      </c>
      <c r="EE395" s="174">
        <v>0</v>
      </c>
      <c r="EF395" s="174">
        <v>0</v>
      </c>
      <c r="EG395" s="174">
        <v>0</v>
      </c>
      <c r="EH395" s="174">
        <v>0</v>
      </c>
      <c r="EI395" s="174">
        <v>0</v>
      </c>
      <c r="EJ395" s="174">
        <v>0</v>
      </c>
      <c r="EK395" s="174">
        <v>0</v>
      </c>
      <c r="EL395" s="174">
        <v>0</v>
      </c>
      <c r="EM395" s="174">
        <v>0</v>
      </c>
      <c r="EN395" s="174">
        <v>0</v>
      </c>
      <c r="EO395" s="174">
        <v>0</v>
      </c>
      <c r="EP395" s="174">
        <v>0</v>
      </c>
      <c r="EQ395" s="174">
        <v>0</v>
      </c>
      <c r="ER395" s="174">
        <v>0</v>
      </c>
      <c r="ES395" s="174">
        <v>0</v>
      </c>
      <c r="ET395" s="174">
        <v>0</v>
      </c>
      <c r="EU395" s="174">
        <v>0</v>
      </c>
      <c r="EV395" s="174">
        <v>0</v>
      </c>
      <c r="EW395" s="174">
        <v>0</v>
      </c>
      <c r="EX395" s="174">
        <v>0</v>
      </c>
      <c r="EY395" s="174">
        <v>0</v>
      </c>
      <c r="EZ395" s="174">
        <v>0</v>
      </c>
      <c r="FA395" s="174">
        <v>0</v>
      </c>
      <c r="FB395" s="174">
        <v>0</v>
      </c>
      <c r="FC395" s="174">
        <v>0</v>
      </c>
      <c r="FD395" s="174">
        <v>0</v>
      </c>
      <c r="FE395" s="174">
        <v>0</v>
      </c>
      <c r="FF395" s="174">
        <v>0</v>
      </c>
      <c r="FG395" s="174">
        <v>0</v>
      </c>
      <c r="FH395" s="174">
        <v>0</v>
      </c>
      <c r="FI395" s="174">
        <v>0</v>
      </c>
      <c r="FJ395" s="174">
        <v>0</v>
      </c>
      <c r="FK395" s="174">
        <v>0</v>
      </c>
      <c r="FL395" s="174">
        <v>0</v>
      </c>
      <c r="FM395" s="174">
        <v>0</v>
      </c>
      <c r="FN395" s="174">
        <v>0</v>
      </c>
      <c r="FO395" s="174">
        <v>0</v>
      </c>
      <c r="FP395" s="174">
        <v>0</v>
      </c>
      <c r="FQ395" s="174">
        <v>0</v>
      </c>
      <c r="FR395" s="174">
        <v>0</v>
      </c>
      <c r="FS395" s="174">
        <v>0</v>
      </c>
      <c r="FT395" s="174">
        <v>0</v>
      </c>
      <c r="FU395" s="174">
        <v>0</v>
      </c>
      <c r="FV395" s="174">
        <v>0</v>
      </c>
      <c r="FW395" s="174">
        <v>0</v>
      </c>
      <c r="FX395" s="174">
        <v>0</v>
      </c>
      <c r="FY395" s="174">
        <v>0</v>
      </c>
      <c r="FZ395" s="174">
        <v>0</v>
      </c>
      <c r="GA395" s="174">
        <v>0</v>
      </c>
    </row>
    <row r="396" spans="2:183">
      <c r="B396" s="171" t="s">
        <v>289</v>
      </c>
      <c r="C396" s="172" t="s">
        <v>39</v>
      </c>
      <c r="D396" s="81">
        <v>0</v>
      </c>
      <c r="E396" s="82">
        <v>0</v>
      </c>
      <c r="F396" s="82">
        <v>0</v>
      </c>
      <c r="G396" s="82">
        <v>0</v>
      </c>
      <c r="H396" s="82">
        <v>0</v>
      </c>
      <c r="I396" s="82">
        <v>0</v>
      </c>
      <c r="J396" s="82">
        <v>0</v>
      </c>
      <c r="K396" s="82">
        <v>0</v>
      </c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82">
        <v>0</v>
      </c>
      <c r="V396" s="82">
        <v>0</v>
      </c>
      <c r="W396" s="82">
        <v>0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82">
        <v>0</v>
      </c>
      <c r="AF396" s="82">
        <v>0</v>
      </c>
      <c r="AG396" s="82">
        <v>0</v>
      </c>
      <c r="AH396" s="82">
        <v>0</v>
      </c>
      <c r="AI396" s="82">
        <v>0</v>
      </c>
      <c r="AJ396" s="82">
        <v>0</v>
      </c>
      <c r="AK396" s="82">
        <v>0</v>
      </c>
      <c r="AL396" s="82">
        <v>0</v>
      </c>
      <c r="AM396" s="82">
        <v>0</v>
      </c>
      <c r="AN396" s="82">
        <v>0</v>
      </c>
      <c r="AO396" s="82">
        <v>0</v>
      </c>
      <c r="AP396" s="82">
        <v>0</v>
      </c>
      <c r="AQ396" s="82">
        <v>0</v>
      </c>
      <c r="AR396" s="82">
        <v>0</v>
      </c>
      <c r="AS396" s="82">
        <v>0</v>
      </c>
      <c r="AT396" s="82">
        <v>0</v>
      </c>
      <c r="AU396" s="82">
        <v>0</v>
      </c>
      <c r="AV396" s="82">
        <v>0</v>
      </c>
      <c r="AW396" s="82">
        <v>0</v>
      </c>
      <c r="AX396" s="82">
        <v>0</v>
      </c>
      <c r="AY396" s="82">
        <v>0</v>
      </c>
      <c r="AZ396" s="82">
        <v>0</v>
      </c>
      <c r="BA396" s="82">
        <v>0</v>
      </c>
      <c r="BB396" s="82">
        <v>0</v>
      </c>
      <c r="BC396" s="82">
        <v>0</v>
      </c>
      <c r="BD396" s="82">
        <v>0</v>
      </c>
      <c r="BE396" s="82">
        <v>0</v>
      </c>
      <c r="BF396" s="82">
        <v>0</v>
      </c>
      <c r="BG396" s="82">
        <v>0</v>
      </c>
      <c r="BH396" s="82">
        <v>0</v>
      </c>
      <c r="BI396" s="82">
        <v>0</v>
      </c>
      <c r="BJ396" s="82">
        <v>0</v>
      </c>
      <c r="BK396" s="82">
        <v>0</v>
      </c>
      <c r="BL396" s="82">
        <v>0</v>
      </c>
      <c r="BM396" s="82">
        <v>0</v>
      </c>
      <c r="BN396" s="82">
        <v>0</v>
      </c>
      <c r="BO396" s="82">
        <v>0</v>
      </c>
      <c r="BP396" s="82">
        <v>0</v>
      </c>
      <c r="BQ396" s="82">
        <v>0</v>
      </c>
      <c r="BR396" s="82">
        <v>0</v>
      </c>
      <c r="BS396" s="82">
        <v>0</v>
      </c>
      <c r="BT396" s="82">
        <v>0</v>
      </c>
      <c r="BU396" s="82">
        <v>0</v>
      </c>
      <c r="BV396" s="82">
        <v>0</v>
      </c>
      <c r="BW396" s="82">
        <v>0</v>
      </c>
      <c r="BX396" s="82">
        <v>0</v>
      </c>
      <c r="BY396" s="82">
        <v>0</v>
      </c>
      <c r="BZ396" s="82">
        <v>0</v>
      </c>
      <c r="CA396" s="82">
        <v>0</v>
      </c>
      <c r="CB396" s="82">
        <v>0</v>
      </c>
      <c r="CC396" s="82">
        <v>0</v>
      </c>
      <c r="CD396" s="82">
        <v>0</v>
      </c>
      <c r="CE396" s="82">
        <v>0</v>
      </c>
      <c r="CF396" s="82">
        <v>0</v>
      </c>
      <c r="CG396" s="82">
        <v>0</v>
      </c>
      <c r="CH396" s="82">
        <v>0</v>
      </c>
      <c r="CI396" s="82">
        <v>0</v>
      </c>
      <c r="CJ396" s="82">
        <v>0</v>
      </c>
      <c r="CK396" s="82">
        <v>0</v>
      </c>
      <c r="CL396" s="82">
        <v>0</v>
      </c>
      <c r="CM396" s="82">
        <v>0</v>
      </c>
      <c r="CN396" s="82">
        <v>0</v>
      </c>
      <c r="CO396" s="82">
        <v>0</v>
      </c>
      <c r="CP396" s="82">
        <v>0</v>
      </c>
      <c r="CQ396" s="82">
        <v>0</v>
      </c>
      <c r="CR396" s="82">
        <v>0</v>
      </c>
      <c r="CS396" s="82">
        <v>0</v>
      </c>
      <c r="CT396" s="82">
        <v>0</v>
      </c>
      <c r="CU396" s="82">
        <v>0</v>
      </c>
      <c r="CV396" s="82">
        <v>0</v>
      </c>
      <c r="CW396" s="82">
        <v>0</v>
      </c>
      <c r="CX396" s="82">
        <v>0</v>
      </c>
      <c r="CY396" s="82">
        <v>0</v>
      </c>
      <c r="CZ396" s="82">
        <v>0</v>
      </c>
      <c r="DA396" s="82">
        <v>0</v>
      </c>
      <c r="DB396" s="82">
        <v>0</v>
      </c>
      <c r="DC396" s="82">
        <v>0</v>
      </c>
      <c r="DD396" s="82">
        <v>0</v>
      </c>
      <c r="DE396" s="82">
        <v>0</v>
      </c>
      <c r="DF396" s="82">
        <v>0</v>
      </c>
      <c r="DG396" s="82">
        <v>0</v>
      </c>
      <c r="DH396" s="82">
        <v>0</v>
      </c>
      <c r="DI396" s="82">
        <v>0</v>
      </c>
      <c r="DJ396" s="82">
        <v>0</v>
      </c>
      <c r="DK396" s="82">
        <v>0</v>
      </c>
      <c r="DL396" s="82">
        <v>0</v>
      </c>
      <c r="DM396" s="82">
        <v>0</v>
      </c>
      <c r="DN396" s="82">
        <v>0</v>
      </c>
      <c r="DO396" s="82">
        <v>0</v>
      </c>
      <c r="DP396" s="82">
        <v>0</v>
      </c>
      <c r="DQ396" s="82">
        <v>0</v>
      </c>
      <c r="DR396" s="82">
        <v>0</v>
      </c>
      <c r="DS396" s="82">
        <v>0</v>
      </c>
      <c r="DT396" s="82">
        <v>0</v>
      </c>
      <c r="DU396" s="82">
        <v>0</v>
      </c>
      <c r="DV396" s="82">
        <v>0</v>
      </c>
      <c r="DW396" s="82">
        <v>0</v>
      </c>
      <c r="DX396" s="82">
        <v>0</v>
      </c>
      <c r="DY396" s="82">
        <v>0</v>
      </c>
      <c r="DZ396" s="82">
        <v>0</v>
      </c>
      <c r="EA396" s="82">
        <v>0</v>
      </c>
      <c r="EB396" s="82">
        <v>0</v>
      </c>
      <c r="EC396" s="82">
        <v>0</v>
      </c>
      <c r="ED396" s="82">
        <v>0</v>
      </c>
      <c r="EE396" s="82">
        <v>0</v>
      </c>
      <c r="EF396" s="82">
        <v>0</v>
      </c>
      <c r="EG396" s="82">
        <v>0</v>
      </c>
      <c r="EH396" s="82">
        <v>0</v>
      </c>
      <c r="EI396" s="82">
        <v>0</v>
      </c>
      <c r="EJ396" s="82">
        <v>0</v>
      </c>
      <c r="EK396" s="82">
        <v>0</v>
      </c>
      <c r="EL396" s="82">
        <v>0</v>
      </c>
      <c r="EM396" s="82">
        <v>0</v>
      </c>
      <c r="EN396" s="82">
        <v>0</v>
      </c>
      <c r="EO396" s="82">
        <v>0</v>
      </c>
      <c r="EP396" s="82">
        <v>0</v>
      </c>
      <c r="EQ396" s="82">
        <v>0</v>
      </c>
      <c r="ER396" s="82">
        <v>0</v>
      </c>
      <c r="ES396" s="82">
        <v>0</v>
      </c>
      <c r="ET396" s="82">
        <v>0</v>
      </c>
      <c r="EU396" s="82">
        <v>0</v>
      </c>
      <c r="EV396" s="82">
        <v>0</v>
      </c>
      <c r="EW396" s="82">
        <v>0</v>
      </c>
      <c r="EX396" s="82">
        <v>0</v>
      </c>
      <c r="EY396" s="82">
        <v>0</v>
      </c>
      <c r="EZ396" s="82">
        <v>0</v>
      </c>
      <c r="FA396" s="82">
        <v>0</v>
      </c>
      <c r="FB396" s="82">
        <v>0</v>
      </c>
      <c r="FC396" s="82">
        <v>0</v>
      </c>
      <c r="FD396" s="82">
        <v>0</v>
      </c>
      <c r="FE396" s="82">
        <v>0</v>
      </c>
      <c r="FF396" s="82">
        <v>0</v>
      </c>
      <c r="FG396" s="82">
        <v>0</v>
      </c>
      <c r="FH396" s="82">
        <v>0</v>
      </c>
      <c r="FI396" s="82">
        <v>0</v>
      </c>
      <c r="FJ396" s="82">
        <v>0</v>
      </c>
      <c r="FK396" s="82">
        <v>0</v>
      </c>
      <c r="FL396" s="82">
        <v>0</v>
      </c>
      <c r="FM396" s="82">
        <v>0</v>
      </c>
      <c r="FN396" s="82">
        <v>0</v>
      </c>
      <c r="FO396" s="82">
        <v>0</v>
      </c>
      <c r="FP396" s="82">
        <v>0</v>
      </c>
      <c r="FQ396" s="82">
        <v>0</v>
      </c>
      <c r="FR396" s="82">
        <v>0</v>
      </c>
      <c r="FS396" s="82">
        <v>0</v>
      </c>
      <c r="FT396" s="82">
        <v>0</v>
      </c>
      <c r="FU396" s="82">
        <v>0</v>
      </c>
      <c r="FV396" s="82">
        <v>0</v>
      </c>
      <c r="FW396" s="82">
        <v>0</v>
      </c>
      <c r="FX396" s="82">
        <v>0</v>
      </c>
      <c r="FY396" s="82">
        <v>0</v>
      </c>
      <c r="FZ396" s="82">
        <v>0</v>
      </c>
      <c r="GA396" s="82">
        <v>0</v>
      </c>
    </row>
    <row r="397" spans="2:183">
      <c r="B397" s="96" t="s">
        <v>289</v>
      </c>
      <c r="C397" s="166" t="s">
        <v>40</v>
      </c>
      <c r="D397" s="175">
        <v>0</v>
      </c>
      <c r="E397" s="176">
        <v>0</v>
      </c>
      <c r="F397" s="176">
        <v>0</v>
      </c>
      <c r="G397" s="176">
        <v>0</v>
      </c>
      <c r="H397" s="176">
        <v>0</v>
      </c>
      <c r="I397" s="176">
        <v>0</v>
      </c>
      <c r="J397" s="176">
        <v>0</v>
      </c>
      <c r="K397" s="176">
        <v>0</v>
      </c>
      <c r="L397" s="176">
        <v>0</v>
      </c>
      <c r="M397" s="176">
        <v>0</v>
      </c>
      <c r="N397" s="176">
        <v>0</v>
      </c>
      <c r="O397" s="176">
        <v>0</v>
      </c>
      <c r="P397" s="176">
        <v>0</v>
      </c>
      <c r="Q397" s="176">
        <v>0</v>
      </c>
      <c r="R397" s="176">
        <v>0</v>
      </c>
      <c r="S397" s="176">
        <v>0</v>
      </c>
      <c r="T397" s="176">
        <v>0</v>
      </c>
      <c r="U397" s="176">
        <v>0</v>
      </c>
      <c r="V397" s="176">
        <v>0</v>
      </c>
      <c r="W397" s="176">
        <v>0</v>
      </c>
      <c r="X397" s="176">
        <v>0</v>
      </c>
      <c r="Y397" s="176">
        <v>0</v>
      </c>
      <c r="Z397" s="176">
        <v>0</v>
      </c>
      <c r="AA397" s="176">
        <v>0</v>
      </c>
      <c r="AB397" s="176">
        <v>0</v>
      </c>
      <c r="AC397" s="176">
        <v>0</v>
      </c>
      <c r="AD397" s="176">
        <v>0</v>
      </c>
      <c r="AE397" s="176">
        <v>0</v>
      </c>
      <c r="AF397" s="176">
        <v>0</v>
      </c>
      <c r="AG397" s="176">
        <v>0</v>
      </c>
      <c r="AH397" s="176">
        <v>0</v>
      </c>
      <c r="AI397" s="176">
        <v>0</v>
      </c>
      <c r="AJ397" s="176">
        <v>0</v>
      </c>
      <c r="AK397" s="176">
        <v>0</v>
      </c>
      <c r="AL397" s="176">
        <v>0</v>
      </c>
      <c r="AM397" s="176">
        <v>0</v>
      </c>
      <c r="AN397" s="176">
        <v>0</v>
      </c>
      <c r="AO397" s="176">
        <v>0</v>
      </c>
      <c r="AP397" s="176">
        <v>0</v>
      </c>
      <c r="AQ397" s="176">
        <v>0</v>
      </c>
      <c r="AR397" s="176">
        <v>0</v>
      </c>
      <c r="AS397" s="176">
        <v>0</v>
      </c>
      <c r="AT397" s="176">
        <v>0</v>
      </c>
      <c r="AU397" s="176">
        <v>0</v>
      </c>
      <c r="AV397" s="176">
        <v>0</v>
      </c>
      <c r="AW397" s="176">
        <v>0</v>
      </c>
      <c r="AX397" s="176">
        <v>0</v>
      </c>
      <c r="AY397" s="176">
        <v>0</v>
      </c>
      <c r="AZ397" s="176">
        <v>0</v>
      </c>
      <c r="BA397" s="176">
        <v>0</v>
      </c>
      <c r="BB397" s="176">
        <v>0</v>
      </c>
      <c r="BC397" s="176">
        <v>0</v>
      </c>
      <c r="BD397" s="176">
        <v>0</v>
      </c>
      <c r="BE397" s="176">
        <v>0</v>
      </c>
      <c r="BF397" s="176">
        <v>0</v>
      </c>
      <c r="BG397" s="176">
        <v>0</v>
      </c>
      <c r="BH397" s="176">
        <v>0</v>
      </c>
      <c r="BI397" s="176">
        <v>0</v>
      </c>
      <c r="BJ397" s="176">
        <v>0</v>
      </c>
      <c r="BK397" s="176">
        <v>0</v>
      </c>
      <c r="BL397" s="176">
        <v>0</v>
      </c>
      <c r="BM397" s="176">
        <v>0</v>
      </c>
      <c r="BN397" s="176">
        <v>0</v>
      </c>
      <c r="BO397" s="176">
        <v>0</v>
      </c>
      <c r="BP397" s="176">
        <v>0</v>
      </c>
      <c r="BQ397" s="176">
        <v>0</v>
      </c>
      <c r="BR397" s="176">
        <v>0</v>
      </c>
      <c r="BS397" s="176">
        <v>0</v>
      </c>
      <c r="BT397" s="176">
        <v>0</v>
      </c>
      <c r="BU397" s="176">
        <v>0</v>
      </c>
      <c r="BV397" s="176">
        <v>0</v>
      </c>
      <c r="BW397" s="176">
        <v>0</v>
      </c>
      <c r="BX397" s="176">
        <v>0</v>
      </c>
      <c r="BY397" s="176">
        <v>0</v>
      </c>
      <c r="BZ397" s="176">
        <v>0</v>
      </c>
      <c r="CA397" s="176">
        <v>0</v>
      </c>
      <c r="CB397" s="176">
        <v>0</v>
      </c>
      <c r="CC397" s="176">
        <v>0</v>
      </c>
      <c r="CD397" s="176">
        <v>0</v>
      </c>
      <c r="CE397" s="176">
        <v>0</v>
      </c>
      <c r="CF397" s="176">
        <v>0</v>
      </c>
      <c r="CG397" s="176">
        <v>0</v>
      </c>
      <c r="CH397" s="176">
        <v>0</v>
      </c>
      <c r="CI397" s="176">
        <v>0</v>
      </c>
      <c r="CJ397" s="176">
        <v>0</v>
      </c>
      <c r="CK397" s="176">
        <v>0</v>
      </c>
      <c r="CL397" s="176">
        <v>0</v>
      </c>
      <c r="CM397" s="176">
        <v>0</v>
      </c>
      <c r="CN397" s="176">
        <v>0</v>
      </c>
      <c r="CO397" s="176">
        <v>0</v>
      </c>
      <c r="CP397" s="176">
        <v>0</v>
      </c>
      <c r="CQ397" s="176">
        <v>0</v>
      </c>
      <c r="CR397" s="176">
        <v>0</v>
      </c>
      <c r="CS397" s="176">
        <v>0</v>
      </c>
      <c r="CT397" s="176">
        <v>0</v>
      </c>
      <c r="CU397" s="176">
        <v>0</v>
      </c>
      <c r="CV397" s="176">
        <v>0</v>
      </c>
      <c r="CW397" s="176">
        <v>0</v>
      </c>
      <c r="CX397" s="176">
        <v>0</v>
      </c>
      <c r="CY397" s="176">
        <v>0</v>
      </c>
      <c r="CZ397" s="176">
        <v>0</v>
      </c>
      <c r="DA397" s="176">
        <v>0</v>
      </c>
      <c r="DB397" s="176">
        <v>0</v>
      </c>
      <c r="DC397" s="176">
        <v>0</v>
      </c>
      <c r="DD397" s="176">
        <v>0</v>
      </c>
      <c r="DE397" s="176">
        <v>0</v>
      </c>
      <c r="DF397" s="176">
        <v>0</v>
      </c>
      <c r="DG397" s="176">
        <v>0</v>
      </c>
      <c r="DH397" s="176">
        <v>0</v>
      </c>
      <c r="DI397" s="176">
        <v>0</v>
      </c>
      <c r="DJ397" s="176">
        <v>0</v>
      </c>
      <c r="DK397" s="176">
        <v>0</v>
      </c>
      <c r="DL397" s="176">
        <v>0</v>
      </c>
      <c r="DM397" s="176">
        <v>0</v>
      </c>
      <c r="DN397" s="176">
        <v>0</v>
      </c>
      <c r="DO397" s="176">
        <v>0</v>
      </c>
      <c r="DP397" s="176">
        <v>0</v>
      </c>
      <c r="DQ397" s="176">
        <v>0</v>
      </c>
      <c r="DR397" s="176">
        <v>0</v>
      </c>
      <c r="DS397" s="176">
        <v>0</v>
      </c>
      <c r="DT397" s="176">
        <v>0</v>
      </c>
      <c r="DU397" s="176">
        <v>0</v>
      </c>
      <c r="DV397" s="176">
        <v>0</v>
      </c>
      <c r="DW397" s="176">
        <v>0</v>
      </c>
      <c r="DX397" s="176">
        <v>0</v>
      </c>
      <c r="DY397" s="176">
        <v>0</v>
      </c>
      <c r="DZ397" s="176">
        <v>0</v>
      </c>
      <c r="EA397" s="176">
        <v>0</v>
      </c>
      <c r="EB397" s="176">
        <v>0</v>
      </c>
      <c r="EC397" s="176">
        <v>0</v>
      </c>
      <c r="ED397" s="176">
        <v>0</v>
      </c>
      <c r="EE397" s="176">
        <v>0</v>
      </c>
      <c r="EF397" s="176">
        <v>0</v>
      </c>
      <c r="EG397" s="176">
        <v>0</v>
      </c>
      <c r="EH397" s="176">
        <v>0</v>
      </c>
      <c r="EI397" s="176">
        <v>0</v>
      </c>
      <c r="EJ397" s="176">
        <v>0</v>
      </c>
      <c r="EK397" s="176">
        <v>0</v>
      </c>
      <c r="EL397" s="176">
        <v>0</v>
      </c>
      <c r="EM397" s="176">
        <v>0</v>
      </c>
      <c r="EN397" s="176">
        <v>0</v>
      </c>
      <c r="EO397" s="176">
        <v>0</v>
      </c>
      <c r="EP397" s="176">
        <v>0</v>
      </c>
      <c r="EQ397" s="176">
        <v>0</v>
      </c>
      <c r="ER397" s="176">
        <v>0</v>
      </c>
      <c r="ES397" s="176">
        <v>0</v>
      </c>
      <c r="ET397" s="176">
        <v>0</v>
      </c>
      <c r="EU397" s="176">
        <v>0</v>
      </c>
      <c r="EV397" s="176">
        <v>0</v>
      </c>
      <c r="EW397" s="176">
        <v>0</v>
      </c>
      <c r="EX397" s="176">
        <v>0</v>
      </c>
      <c r="EY397" s="176">
        <v>0</v>
      </c>
      <c r="EZ397" s="176">
        <v>0</v>
      </c>
      <c r="FA397" s="176">
        <v>0</v>
      </c>
      <c r="FB397" s="176">
        <v>0</v>
      </c>
      <c r="FC397" s="176">
        <v>0</v>
      </c>
      <c r="FD397" s="176">
        <v>0</v>
      </c>
      <c r="FE397" s="176">
        <v>0</v>
      </c>
      <c r="FF397" s="176">
        <v>0</v>
      </c>
      <c r="FG397" s="176">
        <v>0</v>
      </c>
      <c r="FH397" s="176">
        <v>0</v>
      </c>
      <c r="FI397" s="176">
        <v>0</v>
      </c>
      <c r="FJ397" s="176">
        <v>0</v>
      </c>
      <c r="FK397" s="176">
        <v>0</v>
      </c>
      <c r="FL397" s="176">
        <v>0</v>
      </c>
      <c r="FM397" s="176">
        <v>0</v>
      </c>
      <c r="FN397" s="176">
        <v>0</v>
      </c>
      <c r="FO397" s="176">
        <v>0</v>
      </c>
      <c r="FP397" s="176">
        <v>0</v>
      </c>
      <c r="FQ397" s="176">
        <v>0</v>
      </c>
      <c r="FR397" s="176">
        <v>0</v>
      </c>
      <c r="FS397" s="176">
        <v>0</v>
      </c>
      <c r="FT397" s="176">
        <v>0</v>
      </c>
      <c r="FU397" s="176">
        <v>0</v>
      </c>
      <c r="FV397" s="176">
        <v>0</v>
      </c>
      <c r="FW397" s="176">
        <v>0</v>
      </c>
      <c r="FX397" s="176">
        <v>0</v>
      </c>
      <c r="FY397" s="176">
        <v>0</v>
      </c>
      <c r="FZ397" s="176">
        <v>0</v>
      </c>
      <c r="GA397" s="176">
        <v>0</v>
      </c>
    </row>
    <row r="398" spans="2:183">
      <c r="B398" s="96" t="s">
        <v>289</v>
      </c>
      <c r="C398" s="166" t="s">
        <v>41</v>
      </c>
      <c r="D398" s="175">
        <v>744</v>
      </c>
      <c r="E398" s="176">
        <v>672</v>
      </c>
      <c r="F398" s="176">
        <v>744</v>
      </c>
      <c r="G398" s="176">
        <v>720</v>
      </c>
      <c r="H398" s="176">
        <v>744</v>
      </c>
      <c r="I398" s="176">
        <v>720</v>
      </c>
      <c r="J398" s="176">
        <v>744</v>
      </c>
      <c r="K398" s="176">
        <v>744</v>
      </c>
      <c r="L398" s="176">
        <v>720</v>
      </c>
      <c r="M398" s="176">
        <v>744</v>
      </c>
      <c r="N398" s="176">
        <v>720</v>
      </c>
      <c r="O398" s="176">
        <v>744</v>
      </c>
      <c r="P398" s="176">
        <v>744</v>
      </c>
      <c r="Q398" s="176">
        <v>672</v>
      </c>
      <c r="R398" s="176">
        <v>744</v>
      </c>
      <c r="S398" s="176">
        <v>720</v>
      </c>
      <c r="T398" s="176">
        <v>744</v>
      </c>
      <c r="U398" s="176">
        <v>720</v>
      </c>
      <c r="V398" s="176">
        <v>744</v>
      </c>
      <c r="W398" s="176">
        <v>744</v>
      </c>
      <c r="X398" s="176">
        <v>720</v>
      </c>
      <c r="Y398" s="176">
        <v>744</v>
      </c>
      <c r="Z398" s="176">
        <v>720</v>
      </c>
      <c r="AA398" s="176">
        <v>744</v>
      </c>
      <c r="AB398" s="176">
        <v>744</v>
      </c>
      <c r="AC398" s="176">
        <v>672</v>
      </c>
      <c r="AD398" s="176">
        <v>744</v>
      </c>
      <c r="AE398" s="176">
        <v>720</v>
      </c>
      <c r="AF398" s="176">
        <v>744</v>
      </c>
      <c r="AG398" s="176">
        <v>720</v>
      </c>
      <c r="AH398" s="176">
        <v>744</v>
      </c>
      <c r="AI398" s="176">
        <v>744</v>
      </c>
      <c r="AJ398" s="176">
        <v>720</v>
      </c>
      <c r="AK398" s="176">
        <v>744</v>
      </c>
      <c r="AL398" s="176">
        <v>720</v>
      </c>
      <c r="AM398" s="176">
        <v>744</v>
      </c>
      <c r="AN398" s="176">
        <v>744</v>
      </c>
      <c r="AO398" s="176">
        <v>696</v>
      </c>
      <c r="AP398" s="176">
        <v>744</v>
      </c>
      <c r="AQ398" s="176">
        <v>720</v>
      </c>
      <c r="AR398" s="176">
        <v>744</v>
      </c>
      <c r="AS398" s="176">
        <v>720</v>
      </c>
      <c r="AT398" s="176">
        <v>744</v>
      </c>
      <c r="AU398" s="176">
        <v>744</v>
      </c>
      <c r="AV398" s="176">
        <v>720</v>
      </c>
      <c r="AW398" s="176">
        <v>744</v>
      </c>
      <c r="AX398" s="176">
        <v>720</v>
      </c>
      <c r="AY398" s="176">
        <v>744</v>
      </c>
      <c r="AZ398" s="176">
        <v>744</v>
      </c>
      <c r="BA398" s="176">
        <v>672</v>
      </c>
      <c r="BB398" s="176">
        <v>744</v>
      </c>
      <c r="BC398" s="176">
        <v>720</v>
      </c>
      <c r="BD398" s="176">
        <v>744</v>
      </c>
      <c r="BE398" s="176">
        <v>720</v>
      </c>
      <c r="BF398" s="176">
        <v>744</v>
      </c>
      <c r="BG398" s="176">
        <v>744</v>
      </c>
      <c r="BH398" s="176">
        <v>720</v>
      </c>
      <c r="BI398" s="176">
        <v>744</v>
      </c>
      <c r="BJ398" s="176">
        <v>720</v>
      </c>
      <c r="BK398" s="176">
        <v>744</v>
      </c>
      <c r="BL398" s="176">
        <v>744</v>
      </c>
      <c r="BM398" s="176">
        <v>672</v>
      </c>
      <c r="BN398" s="176">
        <v>744</v>
      </c>
      <c r="BO398" s="176">
        <v>720</v>
      </c>
      <c r="BP398" s="176">
        <v>744</v>
      </c>
      <c r="BQ398" s="176">
        <v>720</v>
      </c>
      <c r="BR398" s="176">
        <v>744</v>
      </c>
      <c r="BS398" s="176">
        <v>744</v>
      </c>
      <c r="BT398" s="176">
        <v>720</v>
      </c>
      <c r="BU398" s="176">
        <v>744</v>
      </c>
      <c r="BV398" s="176">
        <v>720</v>
      </c>
      <c r="BW398" s="176">
        <v>744</v>
      </c>
      <c r="BX398" s="176">
        <v>744</v>
      </c>
      <c r="BY398" s="176">
        <v>672</v>
      </c>
      <c r="BZ398" s="176">
        <v>744</v>
      </c>
      <c r="CA398" s="176">
        <v>720</v>
      </c>
      <c r="CB398" s="176">
        <v>744</v>
      </c>
      <c r="CC398" s="176">
        <v>720</v>
      </c>
      <c r="CD398" s="176">
        <v>744</v>
      </c>
      <c r="CE398" s="176">
        <v>744</v>
      </c>
      <c r="CF398" s="176">
        <v>720</v>
      </c>
      <c r="CG398" s="176">
        <v>744</v>
      </c>
      <c r="CH398" s="176">
        <v>720</v>
      </c>
      <c r="CI398" s="176">
        <v>744</v>
      </c>
      <c r="CJ398" s="176">
        <v>744</v>
      </c>
      <c r="CK398" s="176">
        <v>696</v>
      </c>
      <c r="CL398" s="176">
        <v>744</v>
      </c>
      <c r="CM398" s="176">
        <v>720</v>
      </c>
      <c r="CN398" s="176">
        <v>744</v>
      </c>
      <c r="CO398" s="176">
        <v>720</v>
      </c>
      <c r="CP398" s="176">
        <v>744</v>
      </c>
      <c r="CQ398" s="176">
        <v>744</v>
      </c>
      <c r="CR398" s="176">
        <v>720</v>
      </c>
      <c r="CS398" s="176">
        <v>744</v>
      </c>
      <c r="CT398" s="176">
        <v>720</v>
      </c>
      <c r="CU398" s="176">
        <v>744</v>
      </c>
      <c r="CV398" s="176">
        <v>744</v>
      </c>
      <c r="CW398" s="176">
        <v>672</v>
      </c>
      <c r="CX398" s="176">
        <v>744</v>
      </c>
      <c r="CY398" s="176">
        <v>720</v>
      </c>
      <c r="CZ398" s="176">
        <v>744</v>
      </c>
      <c r="DA398" s="176">
        <v>720</v>
      </c>
      <c r="DB398" s="176">
        <v>744</v>
      </c>
      <c r="DC398" s="176">
        <v>744</v>
      </c>
      <c r="DD398" s="176">
        <v>720</v>
      </c>
      <c r="DE398" s="176">
        <v>744</v>
      </c>
      <c r="DF398" s="176">
        <v>720</v>
      </c>
      <c r="DG398" s="176">
        <v>744</v>
      </c>
      <c r="DH398" s="176">
        <v>744</v>
      </c>
      <c r="DI398" s="176">
        <v>672</v>
      </c>
      <c r="DJ398" s="176">
        <v>744</v>
      </c>
      <c r="DK398" s="176">
        <v>720</v>
      </c>
      <c r="DL398" s="176">
        <v>744</v>
      </c>
      <c r="DM398" s="176">
        <v>720</v>
      </c>
      <c r="DN398" s="176">
        <v>744</v>
      </c>
      <c r="DO398" s="176">
        <v>744</v>
      </c>
      <c r="DP398" s="176">
        <v>720</v>
      </c>
      <c r="DQ398" s="176">
        <v>744</v>
      </c>
      <c r="DR398" s="176">
        <v>720</v>
      </c>
      <c r="DS398" s="176">
        <v>744</v>
      </c>
      <c r="DT398" s="176">
        <v>744</v>
      </c>
      <c r="DU398" s="176">
        <v>672</v>
      </c>
      <c r="DV398" s="176">
        <v>744</v>
      </c>
      <c r="DW398" s="176">
        <v>720</v>
      </c>
      <c r="DX398" s="176">
        <v>744</v>
      </c>
      <c r="DY398" s="176">
        <v>720</v>
      </c>
      <c r="DZ398" s="176">
        <v>744</v>
      </c>
      <c r="EA398" s="176">
        <v>744</v>
      </c>
      <c r="EB398" s="176">
        <v>720</v>
      </c>
      <c r="EC398" s="176">
        <v>744</v>
      </c>
      <c r="ED398" s="176">
        <v>720</v>
      </c>
      <c r="EE398" s="176">
        <v>744</v>
      </c>
      <c r="EF398" s="176">
        <v>744</v>
      </c>
      <c r="EG398" s="176">
        <v>696</v>
      </c>
      <c r="EH398" s="176">
        <v>744</v>
      </c>
      <c r="EI398" s="176">
        <v>720</v>
      </c>
      <c r="EJ398" s="176">
        <v>744</v>
      </c>
      <c r="EK398" s="176">
        <v>720</v>
      </c>
      <c r="EL398" s="176">
        <v>744</v>
      </c>
      <c r="EM398" s="176">
        <v>744</v>
      </c>
      <c r="EN398" s="176">
        <v>720</v>
      </c>
      <c r="EO398" s="176">
        <v>744</v>
      </c>
      <c r="EP398" s="176">
        <v>720</v>
      </c>
      <c r="EQ398" s="176">
        <v>744</v>
      </c>
      <c r="ER398" s="176">
        <v>744</v>
      </c>
      <c r="ES398" s="176">
        <v>672</v>
      </c>
      <c r="ET398" s="176">
        <v>744</v>
      </c>
      <c r="EU398" s="176">
        <v>720</v>
      </c>
      <c r="EV398" s="176">
        <v>744</v>
      </c>
      <c r="EW398" s="176">
        <v>720</v>
      </c>
      <c r="EX398" s="176">
        <v>744</v>
      </c>
      <c r="EY398" s="176">
        <v>744</v>
      </c>
      <c r="EZ398" s="176">
        <v>720</v>
      </c>
      <c r="FA398" s="176">
        <v>744</v>
      </c>
      <c r="FB398" s="176">
        <v>720</v>
      </c>
      <c r="FC398" s="176">
        <v>744</v>
      </c>
      <c r="FD398" s="176">
        <v>744</v>
      </c>
      <c r="FE398" s="176">
        <v>672</v>
      </c>
      <c r="FF398" s="176">
        <v>744</v>
      </c>
      <c r="FG398" s="176">
        <v>720</v>
      </c>
      <c r="FH398" s="176">
        <v>744</v>
      </c>
      <c r="FI398" s="176">
        <v>720</v>
      </c>
      <c r="FJ398" s="176">
        <v>744</v>
      </c>
      <c r="FK398" s="176">
        <v>744</v>
      </c>
      <c r="FL398" s="176">
        <v>720</v>
      </c>
      <c r="FM398" s="176">
        <v>744</v>
      </c>
      <c r="FN398" s="176">
        <v>720</v>
      </c>
      <c r="FO398" s="176">
        <v>744</v>
      </c>
      <c r="FP398" s="176">
        <v>744</v>
      </c>
      <c r="FQ398" s="176">
        <v>672</v>
      </c>
      <c r="FR398" s="176">
        <v>744</v>
      </c>
      <c r="FS398" s="176">
        <v>720</v>
      </c>
      <c r="FT398" s="176">
        <v>744</v>
      </c>
      <c r="FU398" s="176">
        <v>720</v>
      </c>
      <c r="FV398" s="176">
        <v>744</v>
      </c>
      <c r="FW398" s="176">
        <v>744</v>
      </c>
      <c r="FX398" s="176">
        <v>720</v>
      </c>
      <c r="FY398" s="176">
        <v>744</v>
      </c>
      <c r="FZ398" s="176">
        <v>720</v>
      </c>
      <c r="GA398" s="176">
        <v>744</v>
      </c>
    </row>
    <row r="399" spans="2:183">
      <c r="B399" s="96" t="s">
        <v>289</v>
      </c>
      <c r="C399" s="166" t="s">
        <v>231</v>
      </c>
      <c r="D399" s="88">
        <v>0</v>
      </c>
      <c r="E399" s="89">
        <v>0</v>
      </c>
      <c r="F399" s="89">
        <v>0</v>
      </c>
      <c r="G399" s="89">
        <v>0</v>
      </c>
      <c r="H399" s="89">
        <v>0</v>
      </c>
      <c r="I399" s="89">
        <v>0</v>
      </c>
      <c r="J399" s="89">
        <v>0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  <c r="Q399" s="89">
        <v>0</v>
      </c>
      <c r="R399" s="89">
        <v>0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89">
        <v>0</v>
      </c>
      <c r="Z399" s="89">
        <v>0</v>
      </c>
      <c r="AA399" s="89">
        <v>0</v>
      </c>
      <c r="AB399" s="89">
        <v>0</v>
      </c>
      <c r="AC399" s="89">
        <v>0</v>
      </c>
      <c r="AD399" s="89">
        <v>0</v>
      </c>
      <c r="AE399" s="89">
        <v>0</v>
      </c>
      <c r="AF399" s="89">
        <v>0</v>
      </c>
      <c r="AG399" s="89">
        <v>0</v>
      </c>
      <c r="AH399" s="89">
        <v>0</v>
      </c>
      <c r="AI399" s="89">
        <v>0</v>
      </c>
      <c r="AJ399" s="89">
        <v>0</v>
      </c>
      <c r="AK399" s="89">
        <v>0</v>
      </c>
      <c r="AL399" s="89">
        <v>0</v>
      </c>
      <c r="AM399" s="89">
        <v>0</v>
      </c>
      <c r="AN399" s="89">
        <v>0</v>
      </c>
      <c r="AO399" s="89">
        <v>0</v>
      </c>
      <c r="AP399" s="89">
        <v>0</v>
      </c>
      <c r="AQ399" s="89">
        <v>0</v>
      </c>
      <c r="AR399" s="89">
        <v>0</v>
      </c>
      <c r="AS399" s="89">
        <v>0</v>
      </c>
      <c r="AT399" s="89">
        <v>0</v>
      </c>
      <c r="AU399" s="89">
        <v>0</v>
      </c>
      <c r="AV399" s="89">
        <v>0</v>
      </c>
      <c r="AW399" s="89">
        <v>0</v>
      </c>
      <c r="AX399" s="89">
        <v>0</v>
      </c>
      <c r="AY399" s="89">
        <v>0</v>
      </c>
      <c r="AZ399" s="89">
        <v>0</v>
      </c>
      <c r="BA399" s="89">
        <v>0</v>
      </c>
      <c r="BB399" s="89">
        <v>0</v>
      </c>
      <c r="BC399" s="89">
        <v>0</v>
      </c>
      <c r="BD399" s="89">
        <v>0</v>
      </c>
      <c r="BE399" s="89">
        <v>0</v>
      </c>
      <c r="BF399" s="89">
        <v>0</v>
      </c>
      <c r="BG399" s="89">
        <v>0</v>
      </c>
      <c r="BH399" s="89">
        <v>0</v>
      </c>
      <c r="BI399" s="89">
        <v>0</v>
      </c>
      <c r="BJ399" s="89">
        <v>0</v>
      </c>
      <c r="BK399" s="89">
        <v>0</v>
      </c>
      <c r="BL399" s="89">
        <v>0</v>
      </c>
      <c r="BM399" s="89">
        <v>0</v>
      </c>
      <c r="BN399" s="89">
        <v>0</v>
      </c>
      <c r="BO399" s="89">
        <v>0</v>
      </c>
      <c r="BP399" s="89">
        <v>0</v>
      </c>
      <c r="BQ399" s="89">
        <v>0</v>
      </c>
      <c r="BR399" s="89">
        <v>0</v>
      </c>
      <c r="BS399" s="89">
        <v>0</v>
      </c>
      <c r="BT399" s="89">
        <v>0</v>
      </c>
      <c r="BU399" s="89">
        <v>0</v>
      </c>
      <c r="BV399" s="89">
        <v>0</v>
      </c>
      <c r="BW399" s="89">
        <v>0</v>
      </c>
      <c r="BX399" s="89">
        <v>0</v>
      </c>
      <c r="BY399" s="89">
        <v>0</v>
      </c>
      <c r="BZ399" s="89">
        <v>0</v>
      </c>
      <c r="CA399" s="89">
        <v>0</v>
      </c>
      <c r="CB399" s="89">
        <v>0</v>
      </c>
      <c r="CC399" s="89">
        <v>0</v>
      </c>
      <c r="CD399" s="89">
        <v>0</v>
      </c>
      <c r="CE399" s="89">
        <v>0</v>
      </c>
      <c r="CF399" s="89">
        <v>0</v>
      </c>
      <c r="CG399" s="89">
        <v>0</v>
      </c>
      <c r="CH399" s="89">
        <v>0</v>
      </c>
      <c r="CI399" s="89">
        <v>0</v>
      </c>
      <c r="CJ399" s="89">
        <v>0</v>
      </c>
      <c r="CK399" s="89">
        <v>0</v>
      </c>
      <c r="CL399" s="89">
        <v>0</v>
      </c>
      <c r="CM399" s="89">
        <v>0</v>
      </c>
      <c r="CN399" s="89">
        <v>0</v>
      </c>
      <c r="CO399" s="89">
        <v>0</v>
      </c>
      <c r="CP399" s="89">
        <v>0</v>
      </c>
      <c r="CQ399" s="89">
        <v>0</v>
      </c>
      <c r="CR399" s="89">
        <v>0</v>
      </c>
      <c r="CS399" s="89">
        <v>0</v>
      </c>
      <c r="CT399" s="89">
        <v>0</v>
      </c>
      <c r="CU399" s="89">
        <v>0</v>
      </c>
      <c r="CV399" s="89">
        <v>0</v>
      </c>
      <c r="CW399" s="89">
        <v>0</v>
      </c>
      <c r="CX399" s="89">
        <v>0</v>
      </c>
      <c r="CY399" s="89">
        <v>0</v>
      </c>
      <c r="CZ399" s="89">
        <v>0</v>
      </c>
      <c r="DA399" s="89">
        <v>0</v>
      </c>
      <c r="DB399" s="89">
        <v>0</v>
      </c>
      <c r="DC399" s="89">
        <v>0</v>
      </c>
      <c r="DD399" s="89">
        <v>0</v>
      </c>
      <c r="DE399" s="89">
        <v>0</v>
      </c>
      <c r="DF399" s="89">
        <v>0</v>
      </c>
      <c r="DG399" s="89">
        <v>0</v>
      </c>
      <c r="DH399" s="89">
        <v>0</v>
      </c>
      <c r="DI399" s="89">
        <v>0</v>
      </c>
      <c r="DJ399" s="89">
        <v>0</v>
      </c>
      <c r="DK399" s="89">
        <v>0</v>
      </c>
      <c r="DL399" s="89">
        <v>0</v>
      </c>
      <c r="DM399" s="89">
        <v>0</v>
      </c>
      <c r="DN399" s="89">
        <v>0</v>
      </c>
      <c r="DO399" s="89">
        <v>0</v>
      </c>
      <c r="DP399" s="89">
        <v>0</v>
      </c>
      <c r="DQ399" s="89">
        <v>0</v>
      </c>
      <c r="DR399" s="89">
        <v>0</v>
      </c>
      <c r="DS399" s="89">
        <v>0</v>
      </c>
      <c r="DT399" s="89">
        <v>0</v>
      </c>
      <c r="DU399" s="89">
        <v>0</v>
      </c>
      <c r="DV399" s="89">
        <v>0</v>
      </c>
      <c r="DW399" s="89">
        <v>0</v>
      </c>
      <c r="DX399" s="89">
        <v>0</v>
      </c>
      <c r="DY399" s="89">
        <v>0</v>
      </c>
      <c r="DZ399" s="89">
        <v>0</v>
      </c>
      <c r="EA399" s="89">
        <v>0</v>
      </c>
      <c r="EB399" s="89">
        <v>0</v>
      </c>
      <c r="EC399" s="89">
        <v>0</v>
      </c>
      <c r="ED399" s="89">
        <v>0</v>
      </c>
      <c r="EE399" s="89">
        <v>0</v>
      </c>
      <c r="EF399" s="89">
        <v>0</v>
      </c>
      <c r="EG399" s="89">
        <v>0</v>
      </c>
      <c r="EH399" s="89">
        <v>0</v>
      </c>
      <c r="EI399" s="89">
        <v>0</v>
      </c>
      <c r="EJ399" s="89">
        <v>0</v>
      </c>
      <c r="EK399" s="89">
        <v>0</v>
      </c>
      <c r="EL399" s="89">
        <v>0</v>
      </c>
      <c r="EM399" s="89">
        <v>0</v>
      </c>
      <c r="EN399" s="89">
        <v>0</v>
      </c>
      <c r="EO399" s="89">
        <v>0</v>
      </c>
      <c r="EP399" s="89">
        <v>0</v>
      </c>
      <c r="EQ399" s="89">
        <v>0</v>
      </c>
      <c r="ER399" s="89">
        <v>0</v>
      </c>
      <c r="ES399" s="89">
        <v>0</v>
      </c>
      <c r="ET399" s="89">
        <v>0</v>
      </c>
      <c r="EU399" s="89">
        <v>0</v>
      </c>
      <c r="EV399" s="89">
        <v>0</v>
      </c>
      <c r="EW399" s="89">
        <v>0</v>
      </c>
      <c r="EX399" s="89">
        <v>0</v>
      </c>
      <c r="EY399" s="89">
        <v>0</v>
      </c>
      <c r="EZ399" s="89">
        <v>0</v>
      </c>
      <c r="FA399" s="89">
        <v>0</v>
      </c>
      <c r="FB399" s="89">
        <v>0</v>
      </c>
      <c r="FC399" s="89">
        <v>0</v>
      </c>
      <c r="FD399" s="89">
        <v>0</v>
      </c>
      <c r="FE399" s="89">
        <v>0</v>
      </c>
      <c r="FF399" s="89">
        <v>0</v>
      </c>
      <c r="FG399" s="89">
        <v>0</v>
      </c>
      <c r="FH399" s="89">
        <v>0</v>
      </c>
      <c r="FI399" s="89">
        <v>0</v>
      </c>
      <c r="FJ399" s="89">
        <v>0</v>
      </c>
      <c r="FK399" s="89">
        <v>0</v>
      </c>
      <c r="FL399" s="89">
        <v>0</v>
      </c>
      <c r="FM399" s="89">
        <v>0</v>
      </c>
      <c r="FN399" s="89">
        <v>0</v>
      </c>
      <c r="FO399" s="89">
        <v>0</v>
      </c>
      <c r="FP399" s="89">
        <v>0</v>
      </c>
      <c r="FQ399" s="89">
        <v>0</v>
      </c>
      <c r="FR399" s="89">
        <v>0</v>
      </c>
      <c r="FS399" s="89">
        <v>0</v>
      </c>
      <c r="FT399" s="89">
        <v>0</v>
      </c>
      <c r="FU399" s="89">
        <v>0</v>
      </c>
      <c r="FV399" s="89">
        <v>0</v>
      </c>
      <c r="FW399" s="89">
        <v>0</v>
      </c>
      <c r="FX399" s="89">
        <v>0</v>
      </c>
      <c r="FY399" s="89">
        <v>0</v>
      </c>
      <c r="FZ399" s="89">
        <v>0</v>
      </c>
      <c r="GA399" s="89">
        <v>0</v>
      </c>
    </row>
    <row r="400" spans="2:183">
      <c r="B400" s="171" t="s">
        <v>289</v>
      </c>
      <c r="C400" s="177" t="s">
        <v>96</v>
      </c>
      <c r="D400" s="83">
        <v>0.96733124253285541</v>
      </c>
      <c r="E400" s="84">
        <v>0.98284725332139122</v>
      </c>
      <c r="F400" s="84">
        <v>1.0001116493180804</v>
      </c>
      <c r="G400" s="84">
        <v>0.88647206528562461</v>
      </c>
      <c r="H400" s="84">
        <v>0.96338826554464685</v>
      </c>
      <c r="I400" s="84">
        <v>0.80413545568039946</v>
      </c>
      <c r="J400" s="84">
        <v>0.74906193996415771</v>
      </c>
      <c r="K400" s="84">
        <v>0.80593230694037132</v>
      </c>
      <c r="L400" s="84">
        <v>0.80404182272159808</v>
      </c>
      <c r="M400" s="84">
        <v>0.92889904597811179</v>
      </c>
      <c r="N400" s="84">
        <v>0.79995026996305763</v>
      </c>
      <c r="O400" s="84">
        <v>0.92718216318785585</v>
      </c>
      <c r="P400" s="84">
        <v>0.96733124253285541</v>
      </c>
      <c r="Q400" s="84">
        <v>0.98284725332139122</v>
      </c>
      <c r="R400" s="84">
        <v>1.0001116493180804</v>
      </c>
      <c r="S400" s="84">
        <v>0.88647206528562461</v>
      </c>
      <c r="T400" s="84">
        <v>0.96338826554464685</v>
      </c>
      <c r="U400" s="84">
        <v>0.80413545568039946</v>
      </c>
      <c r="V400" s="84">
        <v>0.74906193996415771</v>
      </c>
      <c r="W400" s="84">
        <v>0.80593230694037132</v>
      </c>
      <c r="X400" s="84">
        <v>0.80404182272159808</v>
      </c>
      <c r="Y400" s="84">
        <v>0.92889904597811179</v>
      </c>
      <c r="Z400" s="84">
        <v>0.79995026996305763</v>
      </c>
      <c r="AA400" s="84">
        <v>0.92718216318785585</v>
      </c>
      <c r="AB400" s="84">
        <v>0.1797334229390681</v>
      </c>
      <c r="AC400" s="84">
        <v>0.16669146825396827</v>
      </c>
      <c r="AD400" s="84">
        <v>8.0872535842293911E-2</v>
      </c>
      <c r="AE400" s="84">
        <v>9.3026620370370364E-2</v>
      </c>
      <c r="AF400" s="84">
        <v>0.13732750896057347</v>
      </c>
      <c r="AG400" s="84">
        <v>0.19353356481481482</v>
      </c>
      <c r="AH400" s="84">
        <v>0.31705533154121862</v>
      </c>
      <c r="AI400" s="84">
        <v>0.3116364247311828</v>
      </c>
      <c r="AJ400" s="84">
        <v>0.16976273148148149</v>
      </c>
      <c r="AK400" s="84">
        <v>6.9550851254480295E-2</v>
      </c>
      <c r="AL400" s="84">
        <v>0.14635532407407406</v>
      </c>
      <c r="AM400" s="84">
        <v>0.18601030465949822</v>
      </c>
      <c r="AN400" s="84">
        <v>0.18122759856630824</v>
      </c>
      <c r="AO400" s="84">
        <v>0.15702227011494255</v>
      </c>
      <c r="AP400" s="84">
        <v>8.150985663082437E-2</v>
      </c>
      <c r="AQ400" s="84">
        <v>9.0182870370370358E-2</v>
      </c>
      <c r="AR400" s="84">
        <v>0.13934363799283153</v>
      </c>
      <c r="AS400" s="84">
        <v>0.20002314814814814</v>
      </c>
      <c r="AT400" s="84">
        <v>0.31251120071684585</v>
      </c>
      <c r="AU400" s="84">
        <v>0.30435595878136201</v>
      </c>
      <c r="AV400" s="84">
        <v>0.16959606481481482</v>
      </c>
      <c r="AW400" s="84">
        <v>7.8119399641577061E-2</v>
      </c>
      <c r="AX400" s="84">
        <v>0.14716435185185187</v>
      </c>
      <c r="AY400" s="84">
        <v>0.18463821684587814</v>
      </c>
      <c r="AZ400" s="84">
        <v>0.17647961469534049</v>
      </c>
      <c r="BA400" s="84">
        <v>0.17206969246031745</v>
      </c>
      <c r="BB400" s="84">
        <v>7.9979838709677412E-2</v>
      </c>
      <c r="BC400" s="84">
        <v>8.2981481481481489E-2</v>
      </c>
      <c r="BD400" s="84">
        <v>0.14427195340501792</v>
      </c>
      <c r="BE400" s="84">
        <v>0.19817592592592592</v>
      </c>
      <c r="BF400" s="84">
        <v>0.31443660394265233</v>
      </c>
      <c r="BG400" s="84">
        <v>0.30928427419354837</v>
      </c>
      <c r="BH400" s="84">
        <v>0.1590462962962963</v>
      </c>
      <c r="BI400" s="84">
        <v>8.024753584229391E-2</v>
      </c>
      <c r="BJ400" s="84">
        <v>0.14909953703703704</v>
      </c>
      <c r="BK400" s="84">
        <v>0.18557235663082436</v>
      </c>
      <c r="BL400" s="84">
        <v>0.17903449820788531</v>
      </c>
      <c r="BM400" s="84">
        <v>0.17193824404761904</v>
      </c>
      <c r="BN400" s="84">
        <v>7.8907930107526877E-2</v>
      </c>
      <c r="BO400" s="84">
        <v>8.332870370370371E-2</v>
      </c>
      <c r="BP400" s="84">
        <v>0.13964381720430108</v>
      </c>
      <c r="BQ400" s="84">
        <v>0.19739351851851852</v>
      </c>
      <c r="BR400" s="84">
        <v>0.32040882616487459</v>
      </c>
      <c r="BS400" s="84">
        <v>0.31384072580645161</v>
      </c>
      <c r="BT400" s="84">
        <v>0.15752546296296296</v>
      </c>
      <c r="BU400" s="84">
        <v>7.3639112903225806E-2</v>
      </c>
      <c r="BV400" s="84">
        <v>0.15318518518518517</v>
      </c>
      <c r="BW400" s="84">
        <v>0.18285618279569893</v>
      </c>
      <c r="BX400" s="84">
        <v>0.18268145161290322</v>
      </c>
      <c r="BY400" s="84">
        <v>0.16884796626984125</v>
      </c>
      <c r="BZ400" s="84">
        <v>7.6952284946236557E-2</v>
      </c>
      <c r="CA400" s="84">
        <v>8.900000000000001E-2</v>
      </c>
      <c r="CB400" s="84">
        <v>0.11906474014336918</v>
      </c>
      <c r="CC400" s="84">
        <v>0.20915856481481482</v>
      </c>
      <c r="CD400" s="84">
        <v>0.32787746415770608</v>
      </c>
      <c r="CE400" s="84">
        <v>0.31656137992831546</v>
      </c>
      <c r="CF400" s="84">
        <v>0.15074074074074076</v>
      </c>
      <c r="CG400" s="84">
        <v>8.0784050179211475E-2</v>
      </c>
      <c r="CH400" s="84">
        <v>0.14849537037037036</v>
      </c>
      <c r="CI400" s="84">
        <v>0.18143033154121863</v>
      </c>
      <c r="CJ400" s="84">
        <v>0.18045474910394263</v>
      </c>
      <c r="CK400" s="84">
        <v>0.16017121647509577</v>
      </c>
      <c r="CL400" s="84">
        <v>8.0200492831541209E-2</v>
      </c>
      <c r="CM400" s="84">
        <v>9.7574074074074063E-2</v>
      </c>
      <c r="CN400" s="84">
        <v>0.13359991039426522</v>
      </c>
      <c r="CO400" s="84">
        <v>0.19353356481481482</v>
      </c>
      <c r="CP400" s="84">
        <v>0.31914762544802866</v>
      </c>
      <c r="CQ400" s="84">
        <v>0.30954413082437277</v>
      </c>
      <c r="CR400" s="84">
        <v>0.1667372685185185</v>
      </c>
      <c r="CS400" s="84">
        <v>7.5390905017921145E-2</v>
      </c>
      <c r="CT400" s="84">
        <v>0.14334606481481482</v>
      </c>
      <c r="CU400" s="84">
        <v>0.18601030465949822</v>
      </c>
      <c r="CV400" s="84">
        <v>0.18122759856630824</v>
      </c>
      <c r="CW400" s="84">
        <v>0.16201636904761904</v>
      </c>
      <c r="CX400" s="84">
        <v>8.3112679211469531E-2</v>
      </c>
      <c r="CY400" s="84">
        <v>9.2240740740740748E-2</v>
      </c>
      <c r="CZ400" s="84">
        <v>0.1371034946236559</v>
      </c>
      <c r="DA400" s="84">
        <v>0.19476388888888888</v>
      </c>
      <c r="DB400" s="84">
        <v>0.31667674731182793</v>
      </c>
      <c r="DC400" s="84">
        <v>0.30189180107526881</v>
      </c>
      <c r="DD400" s="84">
        <v>0.17296990740740742</v>
      </c>
      <c r="DE400" s="84">
        <v>7.979950716845878E-2</v>
      </c>
      <c r="DF400" s="84">
        <v>0.1453136574074074</v>
      </c>
      <c r="DG400" s="84">
        <v>0.1840714605734767</v>
      </c>
      <c r="DH400" s="84">
        <v>0.18064628136200717</v>
      </c>
      <c r="DI400" s="84">
        <v>0.16381820436507935</v>
      </c>
      <c r="DJ400" s="84">
        <v>7.9450044802867395E-2</v>
      </c>
      <c r="DK400" s="84">
        <v>9.1803240740740741E-2</v>
      </c>
      <c r="DL400" s="84">
        <v>0.13934363799283153</v>
      </c>
      <c r="DM400" s="84">
        <v>0.19875000000000001</v>
      </c>
      <c r="DN400" s="84">
        <v>0.31374327956989245</v>
      </c>
      <c r="DO400" s="84">
        <v>0.30435595878136201</v>
      </c>
      <c r="DP400" s="84">
        <v>0.16797569444444443</v>
      </c>
      <c r="DQ400" s="84">
        <v>7.9463485663082437E-2</v>
      </c>
      <c r="DR400" s="84">
        <v>0.14813194444444444</v>
      </c>
      <c r="DS400" s="84">
        <v>0.18392585125448027</v>
      </c>
      <c r="DT400" s="84">
        <v>0.1769276433691756</v>
      </c>
      <c r="DU400" s="84">
        <v>0.17167782738095239</v>
      </c>
      <c r="DV400" s="84">
        <v>7.8093637992831547E-2</v>
      </c>
      <c r="DW400" s="84">
        <v>8.4833333333333344E-2</v>
      </c>
      <c r="DX400" s="84">
        <v>0.14427195340501792</v>
      </c>
      <c r="DY400" s="84">
        <v>0.19875462962962964</v>
      </c>
      <c r="DZ400" s="84">
        <v>0.31301635304659498</v>
      </c>
      <c r="EA400" s="84">
        <v>0.30980846774193543</v>
      </c>
      <c r="EB400" s="84">
        <v>0.16008796296296296</v>
      </c>
      <c r="EC400" s="84">
        <v>7.9575492831541222E-2</v>
      </c>
      <c r="ED400" s="84">
        <v>0.14759490740740741</v>
      </c>
      <c r="EE400" s="84">
        <v>0.18702844982078853</v>
      </c>
      <c r="EF400" s="84">
        <v>0.18149865591397851</v>
      </c>
      <c r="EG400" s="84">
        <v>0.16428999042145595</v>
      </c>
      <c r="EH400" s="84">
        <v>7.6952284946236557E-2</v>
      </c>
      <c r="EI400" s="84">
        <v>8.9737268518518529E-2</v>
      </c>
      <c r="EJ400" s="84">
        <v>0.11913530465949822</v>
      </c>
      <c r="EK400" s="84">
        <v>0.20834837962962965</v>
      </c>
      <c r="EL400" s="84">
        <v>0.32735327060931901</v>
      </c>
      <c r="EM400" s="84">
        <v>0.31708557347670252</v>
      </c>
      <c r="EN400" s="84">
        <v>0.15257638888888889</v>
      </c>
      <c r="EO400" s="84">
        <v>7.4045698924731188E-2</v>
      </c>
      <c r="EP400" s="84">
        <v>0.1539699074074074</v>
      </c>
      <c r="EQ400" s="84">
        <v>0.18109431003584228</v>
      </c>
      <c r="ER400" s="84">
        <v>0.17924731182795697</v>
      </c>
      <c r="ES400" s="84">
        <v>0.17024925595238097</v>
      </c>
      <c r="ET400" s="84">
        <v>7.9080421146953406E-2</v>
      </c>
      <c r="EU400" s="84">
        <v>8.4548611111111116E-2</v>
      </c>
      <c r="EV400" s="84">
        <v>0.14559699820788533</v>
      </c>
      <c r="EW400" s="84">
        <v>0.18959837962962964</v>
      </c>
      <c r="EX400" s="84">
        <v>0.32724462365591395</v>
      </c>
      <c r="EY400" s="84">
        <v>0.31466061827956987</v>
      </c>
      <c r="EZ400" s="84">
        <v>0.15159259259259258</v>
      </c>
      <c r="FA400" s="84">
        <v>7.2327508960573481E-2</v>
      </c>
      <c r="FB400" s="84">
        <v>0.15584606481481481</v>
      </c>
      <c r="FC400" s="84">
        <v>0.18122759856630824</v>
      </c>
      <c r="FD400" s="84">
        <v>0.1787600806451613</v>
      </c>
      <c r="FE400" s="84">
        <v>0.16776909722222225</v>
      </c>
      <c r="FF400" s="84">
        <v>8.1096550179211468E-2</v>
      </c>
      <c r="FG400" s="84">
        <v>9.6498842592592587E-2</v>
      </c>
      <c r="FH400" s="84">
        <v>0.13374327956989246</v>
      </c>
      <c r="FI400" s="84">
        <v>0.19353356481481482</v>
      </c>
      <c r="FJ400" s="84">
        <v>0.32060371863799281</v>
      </c>
      <c r="FK400" s="84">
        <v>0.30808803763440862</v>
      </c>
      <c r="FL400" s="84">
        <v>0.16883680555555555</v>
      </c>
      <c r="FM400" s="84">
        <v>7.0557795698924744E-2</v>
      </c>
      <c r="FN400" s="84">
        <v>0.14623958333333334</v>
      </c>
      <c r="FO400" s="84">
        <v>0.18601030465949822</v>
      </c>
      <c r="FP400" s="84">
        <v>0.18122759856630824</v>
      </c>
      <c r="FQ400" s="84">
        <v>0.16201636904761904</v>
      </c>
      <c r="FR400" s="84">
        <v>8.2776657706093187E-2</v>
      </c>
      <c r="FS400" s="84">
        <v>9.2819444444444454E-2</v>
      </c>
      <c r="FT400" s="84">
        <v>0.13620743727598567</v>
      </c>
      <c r="FU400" s="84">
        <v>0.19865162037037035</v>
      </c>
      <c r="FV400" s="84">
        <v>0.31437051971326163</v>
      </c>
      <c r="FW400" s="84">
        <v>0.30110775089605735</v>
      </c>
      <c r="FX400" s="84">
        <v>0.17605439814814813</v>
      </c>
      <c r="FY400" s="84">
        <v>7.6814516129032256E-2</v>
      </c>
      <c r="FZ400" s="84">
        <v>0.14496643518518518</v>
      </c>
      <c r="GA400" s="84">
        <v>0.18440748207885305</v>
      </c>
    </row>
    <row r="401" spans="2:183">
      <c r="B401" s="96" t="s">
        <v>289</v>
      </c>
      <c r="C401" s="166" t="s">
        <v>42</v>
      </c>
      <c r="D401" s="178">
        <v>0</v>
      </c>
      <c r="E401" s="179">
        <v>0</v>
      </c>
      <c r="F401" s="179">
        <v>0</v>
      </c>
      <c r="G401" s="179">
        <v>0</v>
      </c>
      <c r="H401" s="179">
        <v>0</v>
      </c>
      <c r="I401" s="179">
        <v>0</v>
      </c>
      <c r="J401" s="179">
        <v>0</v>
      </c>
      <c r="K401" s="179">
        <v>0</v>
      </c>
      <c r="L401" s="179">
        <v>0</v>
      </c>
      <c r="M401" s="179">
        <v>0</v>
      </c>
      <c r="N401" s="179">
        <v>0</v>
      </c>
      <c r="O401" s="179">
        <v>0</v>
      </c>
      <c r="P401" s="179">
        <v>0</v>
      </c>
      <c r="Q401" s="179">
        <v>0</v>
      </c>
      <c r="R401" s="179">
        <v>0</v>
      </c>
      <c r="S401" s="179">
        <v>0</v>
      </c>
      <c r="T401" s="179">
        <v>0</v>
      </c>
      <c r="U401" s="179">
        <v>0</v>
      </c>
      <c r="V401" s="179">
        <v>0</v>
      </c>
      <c r="W401" s="179">
        <v>0</v>
      </c>
      <c r="X401" s="179">
        <v>0</v>
      </c>
      <c r="Y401" s="179">
        <v>0</v>
      </c>
      <c r="Z401" s="179">
        <v>0</v>
      </c>
      <c r="AA401" s="179">
        <v>0</v>
      </c>
      <c r="AB401" s="179">
        <v>0</v>
      </c>
      <c r="AC401" s="179">
        <v>0</v>
      </c>
      <c r="AD401" s="179">
        <v>0</v>
      </c>
      <c r="AE401" s="179">
        <v>0</v>
      </c>
      <c r="AF401" s="179">
        <v>0</v>
      </c>
      <c r="AG401" s="179">
        <v>0</v>
      </c>
      <c r="AH401" s="179">
        <v>0</v>
      </c>
      <c r="AI401" s="179">
        <v>0</v>
      </c>
      <c r="AJ401" s="179">
        <v>0</v>
      </c>
      <c r="AK401" s="179">
        <v>0</v>
      </c>
      <c r="AL401" s="179">
        <v>0</v>
      </c>
      <c r="AM401" s="179">
        <v>0</v>
      </c>
      <c r="AN401" s="179">
        <v>0</v>
      </c>
      <c r="AO401" s="179">
        <v>0</v>
      </c>
      <c r="AP401" s="179">
        <v>0</v>
      </c>
      <c r="AQ401" s="179">
        <v>0</v>
      </c>
      <c r="AR401" s="179">
        <v>0</v>
      </c>
      <c r="AS401" s="179">
        <v>0</v>
      </c>
      <c r="AT401" s="179">
        <v>0</v>
      </c>
      <c r="AU401" s="179">
        <v>0</v>
      </c>
      <c r="AV401" s="179">
        <v>0</v>
      </c>
      <c r="AW401" s="179">
        <v>0</v>
      </c>
      <c r="AX401" s="179">
        <v>0</v>
      </c>
      <c r="AY401" s="179">
        <v>0</v>
      </c>
      <c r="AZ401" s="179">
        <v>0</v>
      </c>
      <c r="BA401" s="179">
        <v>0</v>
      </c>
      <c r="BB401" s="179">
        <v>0</v>
      </c>
      <c r="BC401" s="179">
        <v>0</v>
      </c>
      <c r="BD401" s="179">
        <v>0</v>
      </c>
      <c r="BE401" s="179">
        <v>0</v>
      </c>
      <c r="BF401" s="179">
        <v>0</v>
      </c>
      <c r="BG401" s="179">
        <v>0</v>
      </c>
      <c r="BH401" s="179">
        <v>0</v>
      </c>
      <c r="BI401" s="179">
        <v>0</v>
      </c>
      <c r="BJ401" s="179">
        <v>0</v>
      </c>
      <c r="BK401" s="179">
        <v>0</v>
      </c>
      <c r="BL401" s="179">
        <v>0</v>
      </c>
      <c r="BM401" s="179">
        <v>0</v>
      </c>
      <c r="BN401" s="179">
        <v>0</v>
      </c>
      <c r="BO401" s="179">
        <v>0</v>
      </c>
      <c r="BP401" s="179">
        <v>0</v>
      </c>
      <c r="BQ401" s="179">
        <v>0</v>
      </c>
      <c r="BR401" s="179">
        <v>0</v>
      </c>
      <c r="BS401" s="179">
        <v>0</v>
      </c>
      <c r="BT401" s="179">
        <v>0</v>
      </c>
      <c r="BU401" s="179">
        <v>0</v>
      </c>
      <c r="BV401" s="179">
        <v>0</v>
      </c>
      <c r="BW401" s="179">
        <v>0</v>
      </c>
      <c r="BX401" s="179">
        <v>0</v>
      </c>
      <c r="BY401" s="179">
        <v>0</v>
      </c>
      <c r="BZ401" s="179">
        <v>0</v>
      </c>
      <c r="CA401" s="179">
        <v>0</v>
      </c>
      <c r="CB401" s="179">
        <v>0</v>
      </c>
      <c r="CC401" s="179">
        <v>0</v>
      </c>
      <c r="CD401" s="179">
        <v>0</v>
      </c>
      <c r="CE401" s="179">
        <v>0</v>
      </c>
      <c r="CF401" s="179">
        <v>0</v>
      </c>
      <c r="CG401" s="179">
        <v>0</v>
      </c>
      <c r="CH401" s="179">
        <v>0</v>
      </c>
      <c r="CI401" s="179">
        <v>0</v>
      </c>
      <c r="CJ401" s="179">
        <v>0</v>
      </c>
      <c r="CK401" s="179">
        <v>0</v>
      </c>
      <c r="CL401" s="179">
        <v>0</v>
      </c>
      <c r="CM401" s="179">
        <v>0</v>
      </c>
      <c r="CN401" s="179">
        <v>0</v>
      </c>
      <c r="CO401" s="179">
        <v>0</v>
      </c>
      <c r="CP401" s="179">
        <v>0</v>
      </c>
      <c r="CQ401" s="179">
        <v>0</v>
      </c>
      <c r="CR401" s="179">
        <v>0</v>
      </c>
      <c r="CS401" s="179">
        <v>0</v>
      </c>
      <c r="CT401" s="179">
        <v>0</v>
      </c>
      <c r="CU401" s="179">
        <v>0</v>
      </c>
      <c r="CV401" s="179">
        <v>0</v>
      </c>
      <c r="CW401" s="179">
        <v>0</v>
      </c>
      <c r="CX401" s="179">
        <v>0</v>
      </c>
      <c r="CY401" s="179">
        <v>0</v>
      </c>
      <c r="CZ401" s="179">
        <v>0</v>
      </c>
      <c r="DA401" s="179">
        <v>0</v>
      </c>
      <c r="DB401" s="179">
        <v>0</v>
      </c>
      <c r="DC401" s="179">
        <v>0</v>
      </c>
      <c r="DD401" s="179">
        <v>0</v>
      </c>
      <c r="DE401" s="179">
        <v>0</v>
      </c>
      <c r="DF401" s="179">
        <v>0</v>
      </c>
      <c r="DG401" s="179">
        <v>0</v>
      </c>
      <c r="DH401" s="179">
        <v>0</v>
      </c>
      <c r="DI401" s="179">
        <v>0</v>
      </c>
      <c r="DJ401" s="179">
        <v>0</v>
      </c>
      <c r="DK401" s="179">
        <v>0</v>
      </c>
      <c r="DL401" s="179">
        <v>0</v>
      </c>
      <c r="DM401" s="179">
        <v>0</v>
      </c>
      <c r="DN401" s="179">
        <v>0</v>
      </c>
      <c r="DO401" s="179">
        <v>0</v>
      </c>
      <c r="DP401" s="179">
        <v>0</v>
      </c>
      <c r="DQ401" s="179">
        <v>0</v>
      </c>
      <c r="DR401" s="179">
        <v>0</v>
      </c>
      <c r="DS401" s="179">
        <v>0</v>
      </c>
      <c r="DT401" s="179">
        <v>0</v>
      </c>
      <c r="DU401" s="179">
        <v>0</v>
      </c>
      <c r="DV401" s="179">
        <v>0</v>
      </c>
      <c r="DW401" s="179">
        <v>0</v>
      </c>
      <c r="DX401" s="179">
        <v>0</v>
      </c>
      <c r="DY401" s="179">
        <v>0</v>
      </c>
      <c r="DZ401" s="179">
        <v>0</v>
      </c>
      <c r="EA401" s="179">
        <v>0</v>
      </c>
      <c r="EB401" s="179">
        <v>0</v>
      </c>
      <c r="EC401" s="179">
        <v>0</v>
      </c>
      <c r="ED401" s="179">
        <v>0</v>
      </c>
      <c r="EE401" s="179">
        <v>0</v>
      </c>
      <c r="EF401" s="179">
        <v>0</v>
      </c>
      <c r="EG401" s="179">
        <v>0</v>
      </c>
      <c r="EH401" s="179">
        <v>0</v>
      </c>
      <c r="EI401" s="179">
        <v>0</v>
      </c>
      <c r="EJ401" s="179">
        <v>0</v>
      </c>
      <c r="EK401" s="179">
        <v>0</v>
      </c>
      <c r="EL401" s="179">
        <v>0</v>
      </c>
      <c r="EM401" s="179">
        <v>0</v>
      </c>
      <c r="EN401" s="179">
        <v>0</v>
      </c>
      <c r="EO401" s="179">
        <v>0</v>
      </c>
      <c r="EP401" s="179">
        <v>0</v>
      </c>
      <c r="EQ401" s="179">
        <v>0</v>
      </c>
      <c r="ER401" s="179">
        <v>0</v>
      </c>
      <c r="ES401" s="179">
        <v>0</v>
      </c>
      <c r="ET401" s="179">
        <v>0</v>
      </c>
      <c r="EU401" s="179">
        <v>0</v>
      </c>
      <c r="EV401" s="179">
        <v>0</v>
      </c>
      <c r="EW401" s="179">
        <v>0</v>
      </c>
      <c r="EX401" s="179">
        <v>0</v>
      </c>
      <c r="EY401" s="179">
        <v>0</v>
      </c>
      <c r="EZ401" s="179">
        <v>0</v>
      </c>
      <c r="FA401" s="179">
        <v>0</v>
      </c>
      <c r="FB401" s="179">
        <v>0</v>
      </c>
      <c r="FC401" s="179">
        <v>0</v>
      </c>
      <c r="FD401" s="179">
        <v>0</v>
      </c>
      <c r="FE401" s="179">
        <v>0</v>
      </c>
      <c r="FF401" s="179">
        <v>0</v>
      </c>
      <c r="FG401" s="179">
        <v>0</v>
      </c>
      <c r="FH401" s="179">
        <v>0</v>
      </c>
      <c r="FI401" s="179">
        <v>0</v>
      </c>
      <c r="FJ401" s="179">
        <v>0</v>
      </c>
      <c r="FK401" s="179">
        <v>0</v>
      </c>
      <c r="FL401" s="179">
        <v>0</v>
      </c>
      <c r="FM401" s="179">
        <v>0</v>
      </c>
      <c r="FN401" s="179">
        <v>0</v>
      </c>
      <c r="FO401" s="179">
        <v>0</v>
      </c>
      <c r="FP401" s="179">
        <v>0</v>
      </c>
      <c r="FQ401" s="179">
        <v>0</v>
      </c>
      <c r="FR401" s="179">
        <v>0</v>
      </c>
      <c r="FS401" s="179">
        <v>0</v>
      </c>
      <c r="FT401" s="179">
        <v>0</v>
      </c>
      <c r="FU401" s="179">
        <v>0</v>
      </c>
      <c r="FV401" s="179">
        <v>0</v>
      </c>
      <c r="FW401" s="179">
        <v>0</v>
      </c>
      <c r="FX401" s="179">
        <v>0</v>
      </c>
      <c r="FY401" s="179">
        <v>0</v>
      </c>
      <c r="FZ401" s="179">
        <v>0</v>
      </c>
      <c r="GA401" s="179">
        <v>0</v>
      </c>
    </row>
    <row r="402" spans="2:183">
      <c r="B402" s="96" t="s">
        <v>289</v>
      </c>
      <c r="C402" s="166" t="s">
        <v>318</v>
      </c>
      <c r="D402" s="178">
        <v>0</v>
      </c>
      <c r="E402" s="179">
        <v>0</v>
      </c>
      <c r="F402" s="179">
        <v>0</v>
      </c>
      <c r="G402" s="179">
        <v>0</v>
      </c>
      <c r="H402" s="179">
        <v>0</v>
      </c>
      <c r="I402" s="179">
        <v>0</v>
      </c>
      <c r="J402" s="179">
        <v>0</v>
      </c>
      <c r="K402" s="179">
        <v>0</v>
      </c>
      <c r="L402" s="179">
        <v>0</v>
      </c>
      <c r="M402" s="179">
        <v>0</v>
      </c>
      <c r="N402" s="179">
        <v>0</v>
      </c>
      <c r="O402" s="179">
        <v>0</v>
      </c>
      <c r="P402" s="179">
        <v>0</v>
      </c>
      <c r="Q402" s="179">
        <v>0</v>
      </c>
      <c r="R402" s="179">
        <v>0</v>
      </c>
      <c r="S402" s="179">
        <v>0</v>
      </c>
      <c r="T402" s="179">
        <v>0</v>
      </c>
      <c r="U402" s="179">
        <v>0</v>
      </c>
      <c r="V402" s="179">
        <v>0</v>
      </c>
      <c r="W402" s="179">
        <v>0</v>
      </c>
      <c r="X402" s="179">
        <v>0</v>
      </c>
      <c r="Y402" s="179">
        <v>0</v>
      </c>
      <c r="Z402" s="179">
        <v>0</v>
      </c>
      <c r="AA402" s="179">
        <v>0</v>
      </c>
      <c r="AB402" s="179">
        <v>0</v>
      </c>
      <c r="AC402" s="179">
        <v>0</v>
      </c>
      <c r="AD402" s="179">
        <v>0</v>
      </c>
      <c r="AE402" s="179">
        <v>0</v>
      </c>
      <c r="AF402" s="179">
        <v>0</v>
      </c>
      <c r="AG402" s="179">
        <v>0</v>
      </c>
      <c r="AH402" s="179">
        <v>0</v>
      </c>
      <c r="AI402" s="179">
        <v>0</v>
      </c>
      <c r="AJ402" s="179">
        <v>0</v>
      </c>
      <c r="AK402" s="179">
        <v>0</v>
      </c>
      <c r="AL402" s="179">
        <v>0</v>
      </c>
      <c r="AM402" s="179">
        <v>0</v>
      </c>
      <c r="AN402" s="179">
        <v>0</v>
      </c>
      <c r="AO402" s="179">
        <v>0</v>
      </c>
      <c r="AP402" s="179">
        <v>0</v>
      </c>
      <c r="AQ402" s="179">
        <v>0</v>
      </c>
      <c r="AR402" s="179">
        <v>0</v>
      </c>
      <c r="AS402" s="179">
        <v>0</v>
      </c>
      <c r="AT402" s="179">
        <v>0</v>
      </c>
      <c r="AU402" s="179">
        <v>0</v>
      </c>
      <c r="AV402" s="179">
        <v>0</v>
      </c>
      <c r="AW402" s="179">
        <v>0</v>
      </c>
      <c r="AX402" s="179">
        <v>0</v>
      </c>
      <c r="AY402" s="179">
        <v>0</v>
      </c>
      <c r="AZ402" s="179">
        <v>0</v>
      </c>
      <c r="BA402" s="179">
        <v>0</v>
      </c>
      <c r="BB402" s="179">
        <v>0</v>
      </c>
      <c r="BC402" s="179">
        <v>0</v>
      </c>
      <c r="BD402" s="179">
        <v>0</v>
      </c>
      <c r="BE402" s="179">
        <v>0</v>
      </c>
      <c r="BF402" s="179">
        <v>0</v>
      </c>
      <c r="BG402" s="179">
        <v>0</v>
      </c>
      <c r="BH402" s="179">
        <v>0</v>
      </c>
      <c r="BI402" s="179">
        <v>0</v>
      </c>
      <c r="BJ402" s="179">
        <v>0</v>
      </c>
      <c r="BK402" s="179">
        <v>0</v>
      </c>
      <c r="BL402" s="179">
        <v>0</v>
      </c>
      <c r="BM402" s="179">
        <v>0</v>
      </c>
      <c r="BN402" s="179">
        <v>0</v>
      </c>
      <c r="BO402" s="179">
        <v>0</v>
      </c>
      <c r="BP402" s="179">
        <v>0</v>
      </c>
      <c r="BQ402" s="179">
        <v>0</v>
      </c>
      <c r="BR402" s="179">
        <v>0</v>
      </c>
      <c r="BS402" s="179">
        <v>0</v>
      </c>
      <c r="BT402" s="179">
        <v>0</v>
      </c>
      <c r="BU402" s="179">
        <v>0</v>
      </c>
      <c r="BV402" s="179">
        <v>0</v>
      </c>
      <c r="BW402" s="179">
        <v>0</v>
      </c>
      <c r="BX402" s="179">
        <v>0</v>
      </c>
      <c r="BY402" s="179">
        <v>0</v>
      </c>
      <c r="BZ402" s="179">
        <v>0</v>
      </c>
      <c r="CA402" s="179">
        <v>0</v>
      </c>
      <c r="CB402" s="179">
        <v>0</v>
      </c>
      <c r="CC402" s="179">
        <v>0</v>
      </c>
      <c r="CD402" s="179">
        <v>0</v>
      </c>
      <c r="CE402" s="179">
        <v>0</v>
      </c>
      <c r="CF402" s="179">
        <v>0</v>
      </c>
      <c r="CG402" s="179">
        <v>0</v>
      </c>
      <c r="CH402" s="179">
        <v>0</v>
      </c>
      <c r="CI402" s="179">
        <v>0</v>
      </c>
      <c r="CJ402" s="179">
        <v>0</v>
      </c>
      <c r="CK402" s="179">
        <v>0</v>
      </c>
      <c r="CL402" s="179">
        <v>0</v>
      </c>
      <c r="CM402" s="179">
        <v>0</v>
      </c>
      <c r="CN402" s="179">
        <v>0</v>
      </c>
      <c r="CO402" s="179">
        <v>0</v>
      </c>
      <c r="CP402" s="179">
        <v>0</v>
      </c>
      <c r="CQ402" s="179">
        <v>0</v>
      </c>
      <c r="CR402" s="179">
        <v>0</v>
      </c>
      <c r="CS402" s="179">
        <v>0</v>
      </c>
      <c r="CT402" s="179">
        <v>0</v>
      </c>
      <c r="CU402" s="179">
        <v>0</v>
      </c>
      <c r="CV402" s="179">
        <v>0</v>
      </c>
      <c r="CW402" s="179">
        <v>0</v>
      </c>
      <c r="CX402" s="179">
        <v>0</v>
      </c>
      <c r="CY402" s="179">
        <v>0</v>
      </c>
      <c r="CZ402" s="179">
        <v>0</v>
      </c>
      <c r="DA402" s="179">
        <v>0</v>
      </c>
      <c r="DB402" s="179">
        <v>0</v>
      </c>
      <c r="DC402" s="179">
        <v>0</v>
      </c>
      <c r="DD402" s="179">
        <v>0</v>
      </c>
      <c r="DE402" s="179">
        <v>0</v>
      </c>
      <c r="DF402" s="179">
        <v>0</v>
      </c>
      <c r="DG402" s="179">
        <v>0</v>
      </c>
      <c r="DH402" s="179">
        <v>0</v>
      </c>
      <c r="DI402" s="179">
        <v>0</v>
      </c>
      <c r="DJ402" s="179">
        <v>0</v>
      </c>
      <c r="DK402" s="179">
        <v>0</v>
      </c>
      <c r="DL402" s="179">
        <v>0</v>
      </c>
      <c r="DM402" s="179">
        <v>0</v>
      </c>
      <c r="DN402" s="179">
        <v>0</v>
      </c>
      <c r="DO402" s="179">
        <v>0</v>
      </c>
      <c r="DP402" s="179">
        <v>0</v>
      </c>
      <c r="DQ402" s="179">
        <v>0</v>
      </c>
      <c r="DR402" s="179">
        <v>0</v>
      </c>
      <c r="DS402" s="179">
        <v>0</v>
      </c>
      <c r="DT402" s="179">
        <v>0</v>
      </c>
      <c r="DU402" s="179">
        <v>0</v>
      </c>
      <c r="DV402" s="179">
        <v>0</v>
      </c>
      <c r="DW402" s="179">
        <v>0</v>
      </c>
      <c r="DX402" s="179">
        <v>0</v>
      </c>
      <c r="DY402" s="179">
        <v>0</v>
      </c>
      <c r="DZ402" s="179">
        <v>0</v>
      </c>
      <c r="EA402" s="179">
        <v>0</v>
      </c>
      <c r="EB402" s="179">
        <v>0</v>
      </c>
      <c r="EC402" s="179">
        <v>0</v>
      </c>
      <c r="ED402" s="179">
        <v>0</v>
      </c>
      <c r="EE402" s="179">
        <v>0</v>
      </c>
      <c r="EF402" s="179">
        <v>0</v>
      </c>
      <c r="EG402" s="179">
        <v>0</v>
      </c>
      <c r="EH402" s="179">
        <v>0</v>
      </c>
      <c r="EI402" s="179">
        <v>0</v>
      </c>
      <c r="EJ402" s="179">
        <v>0</v>
      </c>
      <c r="EK402" s="179">
        <v>0</v>
      </c>
      <c r="EL402" s="179">
        <v>0</v>
      </c>
      <c r="EM402" s="179">
        <v>0</v>
      </c>
      <c r="EN402" s="179">
        <v>0</v>
      </c>
      <c r="EO402" s="179">
        <v>0</v>
      </c>
      <c r="EP402" s="179">
        <v>0</v>
      </c>
      <c r="EQ402" s="179">
        <v>0</v>
      </c>
      <c r="ER402" s="179">
        <v>0</v>
      </c>
      <c r="ES402" s="179">
        <v>0</v>
      </c>
      <c r="ET402" s="179">
        <v>0</v>
      </c>
      <c r="EU402" s="179">
        <v>0</v>
      </c>
      <c r="EV402" s="179">
        <v>0</v>
      </c>
      <c r="EW402" s="179">
        <v>0</v>
      </c>
      <c r="EX402" s="179">
        <v>0</v>
      </c>
      <c r="EY402" s="179">
        <v>0</v>
      </c>
      <c r="EZ402" s="179">
        <v>0</v>
      </c>
      <c r="FA402" s="179">
        <v>0</v>
      </c>
      <c r="FB402" s="179">
        <v>0</v>
      </c>
      <c r="FC402" s="179">
        <v>0</v>
      </c>
      <c r="FD402" s="179">
        <v>0</v>
      </c>
      <c r="FE402" s="179">
        <v>0</v>
      </c>
      <c r="FF402" s="179">
        <v>0</v>
      </c>
      <c r="FG402" s="179">
        <v>0</v>
      </c>
      <c r="FH402" s="179">
        <v>0</v>
      </c>
      <c r="FI402" s="179">
        <v>0</v>
      </c>
      <c r="FJ402" s="179">
        <v>0</v>
      </c>
      <c r="FK402" s="179">
        <v>0</v>
      </c>
      <c r="FL402" s="179">
        <v>0</v>
      </c>
      <c r="FM402" s="179">
        <v>0</v>
      </c>
      <c r="FN402" s="179">
        <v>0</v>
      </c>
      <c r="FO402" s="179">
        <v>0</v>
      </c>
      <c r="FP402" s="179">
        <v>0</v>
      </c>
      <c r="FQ402" s="179">
        <v>0</v>
      </c>
      <c r="FR402" s="179">
        <v>0</v>
      </c>
      <c r="FS402" s="179">
        <v>0</v>
      </c>
      <c r="FT402" s="179">
        <v>0</v>
      </c>
      <c r="FU402" s="179">
        <v>0</v>
      </c>
      <c r="FV402" s="179">
        <v>0</v>
      </c>
      <c r="FW402" s="179">
        <v>0</v>
      </c>
      <c r="FX402" s="179">
        <v>0</v>
      </c>
      <c r="FY402" s="179">
        <v>0</v>
      </c>
      <c r="FZ402" s="179">
        <v>0</v>
      </c>
      <c r="GA402" s="179">
        <v>0</v>
      </c>
    </row>
    <row r="403" spans="2:183">
      <c r="B403" s="96" t="s">
        <v>289</v>
      </c>
      <c r="C403" s="166" t="s">
        <v>43</v>
      </c>
      <c r="D403" s="175">
        <v>0</v>
      </c>
      <c r="E403" s="176">
        <v>0</v>
      </c>
      <c r="F403" s="176">
        <v>0</v>
      </c>
      <c r="G403" s="176">
        <v>0</v>
      </c>
      <c r="H403" s="176">
        <v>0</v>
      </c>
      <c r="I403" s="176">
        <v>0</v>
      </c>
      <c r="J403" s="176">
        <v>0</v>
      </c>
      <c r="K403" s="176">
        <v>0</v>
      </c>
      <c r="L403" s="176">
        <v>0</v>
      </c>
      <c r="M403" s="176">
        <v>0</v>
      </c>
      <c r="N403" s="176">
        <v>0</v>
      </c>
      <c r="O403" s="176">
        <v>0</v>
      </c>
      <c r="P403" s="176">
        <v>0</v>
      </c>
      <c r="Q403" s="176">
        <v>0</v>
      </c>
      <c r="R403" s="176">
        <v>0</v>
      </c>
      <c r="S403" s="176">
        <v>0</v>
      </c>
      <c r="T403" s="176">
        <v>0</v>
      </c>
      <c r="U403" s="176">
        <v>0</v>
      </c>
      <c r="V403" s="176">
        <v>0</v>
      </c>
      <c r="W403" s="176">
        <v>0</v>
      </c>
      <c r="X403" s="176">
        <v>0</v>
      </c>
      <c r="Y403" s="176">
        <v>0</v>
      </c>
      <c r="Z403" s="176">
        <v>0</v>
      </c>
      <c r="AA403" s="176">
        <v>0</v>
      </c>
      <c r="AB403" s="176">
        <v>0</v>
      </c>
      <c r="AC403" s="176">
        <v>0</v>
      </c>
      <c r="AD403" s="176">
        <v>0</v>
      </c>
      <c r="AE403" s="176">
        <v>0</v>
      </c>
      <c r="AF403" s="176">
        <v>0</v>
      </c>
      <c r="AG403" s="176">
        <v>0</v>
      </c>
      <c r="AH403" s="176">
        <v>0</v>
      </c>
      <c r="AI403" s="176">
        <v>0</v>
      </c>
      <c r="AJ403" s="176">
        <v>0</v>
      </c>
      <c r="AK403" s="176">
        <v>0</v>
      </c>
      <c r="AL403" s="176">
        <v>0</v>
      </c>
      <c r="AM403" s="176">
        <v>0</v>
      </c>
      <c r="AN403" s="176">
        <v>0</v>
      </c>
      <c r="AO403" s="176">
        <v>0</v>
      </c>
      <c r="AP403" s="176">
        <v>0</v>
      </c>
      <c r="AQ403" s="176">
        <v>0</v>
      </c>
      <c r="AR403" s="176">
        <v>0</v>
      </c>
      <c r="AS403" s="176">
        <v>0</v>
      </c>
      <c r="AT403" s="176">
        <v>0</v>
      </c>
      <c r="AU403" s="176">
        <v>0</v>
      </c>
      <c r="AV403" s="176">
        <v>0</v>
      </c>
      <c r="AW403" s="176">
        <v>0</v>
      </c>
      <c r="AX403" s="176">
        <v>0</v>
      </c>
      <c r="AY403" s="176">
        <v>0</v>
      </c>
      <c r="AZ403" s="176">
        <v>0</v>
      </c>
      <c r="BA403" s="176">
        <v>0</v>
      </c>
      <c r="BB403" s="176">
        <v>0</v>
      </c>
      <c r="BC403" s="176">
        <v>0</v>
      </c>
      <c r="BD403" s="176">
        <v>0</v>
      </c>
      <c r="BE403" s="176">
        <v>0</v>
      </c>
      <c r="BF403" s="176">
        <v>0</v>
      </c>
      <c r="BG403" s="176">
        <v>0</v>
      </c>
      <c r="BH403" s="176">
        <v>0</v>
      </c>
      <c r="BI403" s="176">
        <v>0</v>
      </c>
      <c r="BJ403" s="176">
        <v>0</v>
      </c>
      <c r="BK403" s="176">
        <v>0</v>
      </c>
      <c r="BL403" s="176">
        <v>0</v>
      </c>
      <c r="BM403" s="176">
        <v>0</v>
      </c>
      <c r="BN403" s="176">
        <v>0</v>
      </c>
      <c r="BO403" s="176">
        <v>0</v>
      </c>
      <c r="BP403" s="176">
        <v>0</v>
      </c>
      <c r="BQ403" s="176">
        <v>0</v>
      </c>
      <c r="BR403" s="176">
        <v>0</v>
      </c>
      <c r="BS403" s="176">
        <v>0</v>
      </c>
      <c r="BT403" s="176">
        <v>0</v>
      </c>
      <c r="BU403" s="176">
        <v>0</v>
      </c>
      <c r="BV403" s="176">
        <v>0</v>
      </c>
      <c r="BW403" s="176">
        <v>0</v>
      </c>
      <c r="BX403" s="176">
        <v>0</v>
      </c>
      <c r="BY403" s="176">
        <v>0</v>
      </c>
      <c r="BZ403" s="176">
        <v>0</v>
      </c>
      <c r="CA403" s="176">
        <v>0</v>
      </c>
      <c r="CB403" s="176">
        <v>0</v>
      </c>
      <c r="CC403" s="176">
        <v>0</v>
      </c>
      <c r="CD403" s="176">
        <v>0</v>
      </c>
      <c r="CE403" s="176">
        <v>0</v>
      </c>
      <c r="CF403" s="176">
        <v>0</v>
      </c>
      <c r="CG403" s="176">
        <v>0</v>
      </c>
      <c r="CH403" s="176">
        <v>0</v>
      </c>
      <c r="CI403" s="176">
        <v>0</v>
      </c>
      <c r="CJ403" s="176">
        <v>0</v>
      </c>
      <c r="CK403" s="176">
        <v>0</v>
      </c>
      <c r="CL403" s="176">
        <v>0</v>
      </c>
      <c r="CM403" s="176">
        <v>0</v>
      </c>
      <c r="CN403" s="176">
        <v>0</v>
      </c>
      <c r="CO403" s="176">
        <v>0</v>
      </c>
      <c r="CP403" s="176">
        <v>0</v>
      </c>
      <c r="CQ403" s="176">
        <v>0</v>
      </c>
      <c r="CR403" s="176">
        <v>0</v>
      </c>
      <c r="CS403" s="176">
        <v>0</v>
      </c>
      <c r="CT403" s="176">
        <v>0</v>
      </c>
      <c r="CU403" s="176">
        <v>0</v>
      </c>
      <c r="CV403" s="176">
        <v>0</v>
      </c>
      <c r="CW403" s="176">
        <v>0</v>
      </c>
      <c r="CX403" s="176">
        <v>0</v>
      </c>
      <c r="CY403" s="176">
        <v>0</v>
      </c>
      <c r="CZ403" s="176">
        <v>0</v>
      </c>
      <c r="DA403" s="176">
        <v>0</v>
      </c>
      <c r="DB403" s="176">
        <v>0</v>
      </c>
      <c r="DC403" s="176">
        <v>0</v>
      </c>
      <c r="DD403" s="176">
        <v>0</v>
      </c>
      <c r="DE403" s="176">
        <v>0</v>
      </c>
      <c r="DF403" s="176">
        <v>0</v>
      </c>
      <c r="DG403" s="176">
        <v>0</v>
      </c>
      <c r="DH403" s="176">
        <v>0</v>
      </c>
      <c r="DI403" s="176">
        <v>0</v>
      </c>
      <c r="DJ403" s="176">
        <v>0</v>
      </c>
      <c r="DK403" s="176">
        <v>0</v>
      </c>
      <c r="DL403" s="176">
        <v>0</v>
      </c>
      <c r="DM403" s="176">
        <v>0</v>
      </c>
      <c r="DN403" s="176">
        <v>0</v>
      </c>
      <c r="DO403" s="176">
        <v>0</v>
      </c>
      <c r="DP403" s="176">
        <v>0</v>
      </c>
      <c r="DQ403" s="176">
        <v>0</v>
      </c>
      <c r="DR403" s="176">
        <v>0</v>
      </c>
      <c r="DS403" s="176">
        <v>0</v>
      </c>
      <c r="DT403" s="176">
        <v>0</v>
      </c>
      <c r="DU403" s="176">
        <v>0</v>
      </c>
      <c r="DV403" s="176">
        <v>0</v>
      </c>
      <c r="DW403" s="176">
        <v>0</v>
      </c>
      <c r="DX403" s="176">
        <v>0</v>
      </c>
      <c r="DY403" s="176">
        <v>0</v>
      </c>
      <c r="DZ403" s="176">
        <v>0</v>
      </c>
      <c r="EA403" s="176">
        <v>0</v>
      </c>
      <c r="EB403" s="176">
        <v>0</v>
      </c>
      <c r="EC403" s="176">
        <v>0</v>
      </c>
      <c r="ED403" s="176">
        <v>0</v>
      </c>
      <c r="EE403" s="176">
        <v>0</v>
      </c>
      <c r="EF403" s="176">
        <v>0</v>
      </c>
      <c r="EG403" s="176">
        <v>0</v>
      </c>
      <c r="EH403" s="176">
        <v>0</v>
      </c>
      <c r="EI403" s="176">
        <v>0</v>
      </c>
      <c r="EJ403" s="176">
        <v>0</v>
      </c>
      <c r="EK403" s="176">
        <v>0</v>
      </c>
      <c r="EL403" s="176">
        <v>0</v>
      </c>
      <c r="EM403" s="176">
        <v>0</v>
      </c>
      <c r="EN403" s="176">
        <v>0</v>
      </c>
      <c r="EO403" s="176">
        <v>0</v>
      </c>
      <c r="EP403" s="176">
        <v>0</v>
      </c>
      <c r="EQ403" s="176">
        <v>0</v>
      </c>
      <c r="ER403" s="176">
        <v>0</v>
      </c>
      <c r="ES403" s="176">
        <v>0</v>
      </c>
      <c r="ET403" s="176">
        <v>0</v>
      </c>
      <c r="EU403" s="176">
        <v>0</v>
      </c>
      <c r="EV403" s="176">
        <v>0</v>
      </c>
      <c r="EW403" s="176">
        <v>0</v>
      </c>
      <c r="EX403" s="176">
        <v>0</v>
      </c>
      <c r="EY403" s="176">
        <v>0</v>
      </c>
      <c r="EZ403" s="176">
        <v>0</v>
      </c>
      <c r="FA403" s="176">
        <v>0</v>
      </c>
      <c r="FB403" s="176">
        <v>0</v>
      </c>
      <c r="FC403" s="176">
        <v>0</v>
      </c>
      <c r="FD403" s="176">
        <v>0</v>
      </c>
      <c r="FE403" s="176">
        <v>0</v>
      </c>
      <c r="FF403" s="176">
        <v>0</v>
      </c>
      <c r="FG403" s="176">
        <v>0</v>
      </c>
      <c r="FH403" s="176">
        <v>0</v>
      </c>
      <c r="FI403" s="176">
        <v>0</v>
      </c>
      <c r="FJ403" s="176">
        <v>0</v>
      </c>
      <c r="FK403" s="176">
        <v>0</v>
      </c>
      <c r="FL403" s="176">
        <v>0</v>
      </c>
      <c r="FM403" s="176">
        <v>0</v>
      </c>
      <c r="FN403" s="176">
        <v>0</v>
      </c>
      <c r="FO403" s="176">
        <v>0</v>
      </c>
      <c r="FP403" s="176">
        <v>0</v>
      </c>
      <c r="FQ403" s="176">
        <v>0</v>
      </c>
      <c r="FR403" s="176">
        <v>0</v>
      </c>
      <c r="FS403" s="176">
        <v>0</v>
      </c>
      <c r="FT403" s="176">
        <v>0</v>
      </c>
      <c r="FU403" s="176">
        <v>0</v>
      </c>
      <c r="FV403" s="176">
        <v>0</v>
      </c>
      <c r="FW403" s="176">
        <v>0</v>
      </c>
      <c r="FX403" s="176">
        <v>0</v>
      </c>
      <c r="FY403" s="176">
        <v>0</v>
      </c>
      <c r="FZ403" s="176">
        <v>0</v>
      </c>
      <c r="GA403" s="176">
        <v>0</v>
      </c>
    </row>
    <row r="404" spans="2:183">
      <c r="B404" s="96" t="s">
        <v>289</v>
      </c>
      <c r="C404" s="166" t="s">
        <v>44</v>
      </c>
      <c r="D404" s="178">
        <v>0</v>
      </c>
      <c r="E404" s="179">
        <v>0</v>
      </c>
      <c r="F404" s="179">
        <v>0</v>
      </c>
      <c r="G404" s="179">
        <v>0</v>
      </c>
      <c r="H404" s="179"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0</v>
      </c>
      <c r="N404" s="179">
        <v>0</v>
      </c>
      <c r="O404" s="179">
        <v>0</v>
      </c>
      <c r="P404" s="179">
        <v>0</v>
      </c>
      <c r="Q404" s="179">
        <v>0</v>
      </c>
      <c r="R404" s="179">
        <v>0</v>
      </c>
      <c r="S404" s="179">
        <v>0</v>
      </c>
      <c r="T404" s="179">
        <v>0</v>
      </c>
      <c r="U404" s="179">
        <v>0</v>
      </c>
      <c r="V404" s="179">
        <v>0</v>
      </c>
      <c r="W404" s="179">
        <v>0</v>
      </c>
      <c r="X404" s="179">
        <v>0</v>
      </c>
      <c r="Y404" s="179">
        <v>0</v>
      </c>
      <c r="Z404" s="179">
        <v>0</v>
      </c>
      <c r="AA404" s="179">
        <v>0</v>
      </c>
      <c r="AB404" s="179">
        <v>0</v>
      </c>
      <c r="AC404" s="179">
        <v>0</v>
      </c>
      <c r="AD404" s="179">
        <v>0</v>
      </c>
      <c r="AE404" s="179">
        <v>0</v>
      </c>
      <c r="AF404" s="179">
        <v>0</v>
      </c>
      <c r="AG404" s="179">
        <v>0</v>
      </c>
      <c r="AH404" s="179">
        <v>0</v>
      </c>
      <c r="AI404" s="179">
        <v>0</v>
      </c>
      <c r="AJ404" s="179">
        <v>0</v>
      </c>
      <c r="AK404" s="179">
        <v>0</v>
      </c>
      <c r="AL404" s="179">
        <v>0</v>
      </c>
      <c r="AM404" s="179">
        <v>0</v>
      </c>
      <c r="AN404" s="179">
        <v>0</v>
      </c>
      <c r="AO404" s="179">
        <v>0</v>
      </c>
      <c r="AP404" s="179">
        <v>0</v>
      </c>
      <c r="AQ404" s="179">
        <v>0</v>
      </c>
      <c r="AR404" s="179">
        <v>0</v>
      </c>
      <c r="AS404" s="179">
        <v>0</v>
      </c>
      <c r="AT404" s="179">
        <v>0</v>
      </c>
      <c r="AU404" s="179">
        <v>0</v>
      </c>
      <c r="AV404" s="179">
        <v>0</v>
      </c>
      <c r="AW404" s="179">
        <v>0</v>
      </c>
      <c r="AX404" s="179">
        <v>0</v>
      </c>
      <c r="AY404" s="179">
        <v>0</v>
      </c>
      <c r="AZ404" s="179">
        <v>0</v>
      </c>
      <c r="BA404" s="179">
        <v>0</v>
      </c>
      <c r="BB404" s="179">
        <v>0</v>
      </c>
      <c r="BC404" s="179">
        <v>0</v>
      </c>
      <c r="BD404" s="179">
        <v>0</v>
      </c>
      <c r="BE404" s="179">
        <v>0</v>
      </c>
      <c r="BF404" s="179">
        <v>0</v>
      </c>
      <c r="BG404" s="179">
        <v>0</v>
      </c>
      <c r="BH404" s="179">
        <v>0</v>
      </c>
      <c r="BI404" s="179">
        <v>0</v>
      </c>
      <c r="BJ404" s="179">
        <v>0</v>
      </c>
      <c r="BK404" s="179">
        <v>0</v>
      </c>
      <c r="BL404" s="179">
        <v>0</v>
      </c>
      <c r="BM404" s="179">
        <v>0</v>
      </c>
      <c r="BN404" s="179">
        <v>0</v>
      </c>
      <c r="BO404" s="179">
        <v>0</v>
      </c>
      <c r="BP404" s="179">
        <v>0</v>
      </c>
      <c r="BQ404" s="179">
        <v>0</v>
      </c>
      <c r="BR404" s="179">
        <v>0</v>
      </c>
      <c r="BS404" s="179">
        <v>0</v>
      </c>
      <c r="BT404" s="179">
        <v>0</v>
      </c>
      <c r="BU404" s="179">
        <v>0</v>
      </c>
      <c r="BV404" s="179">
        <v>0</v>
      </c>
      <c r="BW404" s="179">
        <v>0</v>
      </c>
      <c r="BX404" s="179">
        <v>0</v>
      </c>
      <c r="BY404" s="179">
        <v>0</v>
      </c>
      <c r="BZ404" s="179">
        <v>0</v>
      </c>
      <c r="CA404" s="179">
        <v>0</v>
      </c>
      <c r="CB404" s="179">
        <v>0</v>
      </c>
      <c r="CC404" s="179">
        <v>0</v>
      </c>
      <c r="CD404" s="179">
        <v>0</v>
      </c>
      <c r="CE404" s="179">
        <v>0</v>
      </c>
      <c r="CF404" s="179">
        <v>0</v>
      </c>
      <c r="CG404" s="179">
        <v>0</v>
      </c>
      <c r="CH404" s="179">
        <v>0</v>
      </c>
      <c r="CI404" s="179">
        <v>0</v>
      </c>
      <c r="CJ404" s="179">
        <v>0</v>
      </c>
      <c r="CK404" s="179">
        <v>0</v>
      </c>
      <c r="CL404" s="179">
        <v>0</v>
      </c>
      <c r="CM404" s="179">
        <v>0</v>
      </c>
      <c r="CN404" s="179">
        <v>0</v>
      </c>
      <c r="CO404" s="179">
        <v>0</v>
      </c>
      <c r="CP404" s="179">
        <v>0</v>
      </c>
      <c r="CQ404" s="179">
        <v>0</v>
      </c>
      <c r="CR404" s="179">
        <v>0</v>
      </c>
      <c r="CS404" s="179">
        <v>0</v>
      </c>
      <c r="CT404" s="179">
        <v>0</v>
      </c>
      <c r="CU404" s="179">
        <v>0</v>
      </c>
      <c r="CV404" s="179">
        <v>0</v>
      </c>
      <c r="CW404" s="179">
        <v>0</v>
      </c>
      <c r="CX404" s="179">
        <v>0</v>
      </c>
      <c r="CY404" s="179">
        <v>0</v>
      </c>
      <c r="CZ404" s="179">
        <v>0</v>
      </c>
      <c r="DA404" s="179">
        <v>0</v>
      </c>
      <c r="DB404" s="179">
        <v>0</v>
      </c>
      <c r="DC404" s="179">
        <v>0</v>
      </c>
      <c r="DD404" s="179">
        <v>0</v>
      </c>
      <c r="DE404" s="179">
        <v>0</v>
      </c>
      <c r="DF404" s="179">
        <v>0</v>
      </c>
      <c r="DG404" s="179">
        <v>0</v>
      </c>
      <c r="DH404" s="179">
        <v>0</v>
      </c>
      <c r="DI404" s="179">
        <v>0</v>
      </c>
      <c r="DJ404" s="179">
        <v>0</v>
      </c>
      <c r="DK404" s="179">
        <v>0</v>
      </c>
      <c r="DL404" s="179">
        <v>0</v>
      </c>
      <c r="DM404" s="179">
        <v>0</v>
      </c>
      <c r="DN404" s="179">
        <v>0</v>
      </c>
      <c r="DO404" s="179">
        <v>0</v>
      </c>
      <c r="DP404" s="179">
        <v>0</v>
      </c>
      <c r="DQ404" s="179">
        <v>0</v>
      </c>
      <c r="DR404" s="179">
        <v>0</v>
      </c>
      <c r="DS404" s="179">
        <v>0</v>
      </c>
      <c r="DT404" s="179">
        <v>0</v>
      </c>
      <c r="DU404" s="179">
        <v>0</v>
      </c>
      <c r="DV404" s="179">
        <v>0</v>
      </c>
      <c r="DW404" s="179">
        <v>0</v>
      </c>
      <c r="DX404" s="179">
        <v>0</v>
      </c>
      <c r="DY404" s="179">
        <v>0</v>
      </c>
      <c r="DZ404" s="179">
        <v>0</v>
      </c>
      <c r="EA404" s="179">
        <v>0</v>
      </c>
      <c r="EB404" s="179">
        <v>0</v>
      </c>
      <c r="EC404" s="179">
        <v>0</v>
      </c>
      <c r="ED404" s="179">
        <v>0</v>
      </c>
      <c r="EE404" s="179">
        <v>0</v>
      </c>
      <c r="EF404" s="179">
        <v>0</v>
      </c>
      <c r="EG404" s="179">
        <v>0</v>
      </c>
      <c r="EH404" s="179">
        <v>0</v>
      </c>
      <c r="EI404" s="179">
        <v>0</v>
      </c>
      <c r="EJ404" s="179">
        <v>0</v>
      </c>
      <c r="EK404" s="179">
        <v>0</v>
      </c>
      <c r="EL404" s="179">
        <v>0</v>
      </c>
      <c r="EM404" s="179">
        <v>0</v>
      </c>
      <c r="EN404" s="179">
        <v>0</v>
      </c>
      <c r="EO404" s="179">
        <v>0</v>
      </c>
      <c r="EP404" s="179">
        <v>0</v>
      </c>
      <c r="EQ404" s="179">
        <v>0</v>
      </c>
      <c r="ER404" s="179">
        <v>0</v>
      </c>
      <c r="ES404" s="179">
        <v>0</v>
      </c>
      <c r="ET404" s="179">
        <v>0</v>
      </c>
      <c r="EU404" s="179">
        <v>0</v>
      </c>
      <c r="EV404" s="179">
        <v>0</v>
      </c>
      <c r="EW404" s="179">
        <v>0</v>
      </c>
      <c r="EX404" s="179">
        <v>0</v>
      </c>
      <c r="EY404" s="179">
        <v>0</v>
      </c>
      <c r="EZ404" s="179">
        <v>0</v>
      </c>
      <c r="FA404" s="179">
        <v>0</v>
      </c>
      <c r="FB404" s="179">
        <v>0</v>
      </c>
      <c r="FC404" s="179">
        <v>0</v>
      </c>
      <c r="FD404" s="179">
        <v>0</v>
      </c>
      <c r="FE404" s="179">
        <v>0</v>
      </c>
      <c r="FF404" s="179">
        <v>0</v>
      </c>
      <c r="FG404" s="179">
        <v>0</v>
      </c>
      <c r="FH404" s="179">
        <v>0</v>
      </c>
      <c r="FI404" s="179">
        <v>0</v>
      </c>
      <c r="FJ404" s="179">
        <v>0</v>
      </c>
      <c r="FK404" s="179">
        <v>0</v>
      </c>
      <c r="FL404" s="179">
        <v>0</v>
      </c>
      <c r="FM404" s="179">
        <v>0</v>
      </c>
      <c r="FN404" s="179">
        <v>0</v>
      </c>
      <c r="FO404" s="179">
        <v>0</v>
      </c>
      <c r="FP404" s="179">
        <v>0</v>
      </c>
      <c r="FQ404" s="179">
        <v>0</v>
      </c>
      <c r="FR404" s="179">
        <v>0</v>
      </c>
      <c r="FS404" s="179">
        <v>0</v>
      </c>
      <c r="FT404" s="179">
        <v>0</v>
      </c>
      <c r="FU404" s="179">
        <v>0</v>
      </c>
      <c r="FV404" s="179">
        <v>0</v>
      </c>
      <c r="FW404" s="179">
        <v>0</v>
      </c>
      <c r="FX404" s="179">
        <v>0</v>
      </c>
      <c r="FY404" s="179">
        <v>0</v>
      </c>
      <c r="FZ404" s="179">
        <v>0</v>
      </c>
      <c r="GA404" s="179">
        <v>0</v>
      </c>
    </row>
    <row r="405" spans="2:183">
      <c r="B405" s="171" t="s">
        <v>289</v>
      </c>
      <c r="C405" s="172" t="s">
        <v>45</v>
      </c>
      <c r="D405" s="92">
        <v>0</v>
      </c>
      <c r="E405" s="93">
        <v>0</v>
      </c>
      <c r="F405" s="93">
        <v>0</v>
      </c>
      <c r="G405" s="93">
        <v>0</v>
      </c>
      <c r="H405" s="93">
        <v>0</v>
      </c>
      <c r="I405" s="93">
        <v>0</v>
      </c>
      <c r="J405" s="93">
        <v>0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  <c r="P405" s="93">
        <v>0</v>
      </c>
      <c r="Q405" s="93">
        <v>0</v>
      </c>
      <c r="R405" s="93">
        <v>0</v>
      </c>
      <c r="S405" s="93">
        <v>0</v>
      </c>
      <c r="T405" s="93">
        <v>0</v>
      </c>
      <c r="U405" s="93">
        <v>0</v>
      </c>
      <c r="V405" s="93">
        <v>0</v>
      </c>
      <c r="W405" s="93">
        <v>0</v>
      </c>
      <c r="X405" s="93">
        <v>0</v>
      </c>
      <c r="Y405" s="93">
        <v>0</v>
      </c>
      <c r="Z405" s="93">
        <v>0</v>
      </c>
      <c r="AA405" s="93">
        <v>0</v>
      </c>
      <c r="AB405" s="93">
        <v>0</v>
      </c>
      <c r="AC405" s="93">
        <v>0</v>
      </c>
      <c r="AD405" s="93">
        <v>0</v>
      </c>
      <c r="AE405" s="93">
        <v>0</v>
      </c>
      <c r="AF405" s="93">
        <v>0</v>
      </c>
      <c r="AG405" s="93">
        <v>0</v>
      </c>
      <c r="AH405" s="93">
        <v>0</v>
      </c>
      <c r="AI405" s="93">
        <v>0</v>
      </c>
      <c r="AJ405" s="93">
        <v>0</v>
      </c>
      <c r="AK405" s="93">
        <v>0</v>
      </c>
      <c r="AL405" s="93">
        <v>0</v>
      </c>
      <c r="AM405" s="93">
        <v>0</v>
      </c>
      <c r="AN405" s="93">
        <v>0</v>
      </c>
      <c r="AO405" s="93">
        <v>0</v>
      </c>
      <c r="AP405" s="93">
        <v>0</v>
      </c>
      <c r="AQ405" s="93">
        <v>0</v>
      </c>
      <c r="AR405" s="93">
        <v>0</v>
      </c>
      <c r="AS405" s="93">
        <v>0</v>
      </c>
      <c r="AT405" s="93">
        <v>0</v>
      </c>
      <c r="AU405" s="93">
        <v>0</v>
      </c>
      <c r="AV405" s="93">
        <v>0</v>
      </c>
      <c r="AW405" s="93">
        <v>0</v>
      </c>
      <c r="AX405" s="93">
        <v>0</v>
      </c>
      <c r="AY405" s="93">
        <v>0</v>
      </c>
      <c r="AZ405" s="93">
        <v>0</v>
      </c>
      <c r="BA405" s="93">
        <v>0</v>
      </c>
      <c r="BB405" s="93">
        <v>0</v>
      </c>
      <c r="BC405" s="93">
        <v>0</v>
      </c>
      <c r="BD405" s="93">
        <v>0</v>
      </c>
      <c r="BE405" s="93">
        <v>0</v>
      </c>
      <c r="BF405" s="93">
        <v>0</v>
      </c>
      <c r="BG405" s="93">
        <v>0</v>
      </c>
      <c r="BH405" s="93">
        <v>0</v>
      </c>
      <c r="BI405" s="93">
        <v>0</v>
      </c>
      <c r="BJ405" s="93">
        <v>0</v>
      </c>
      <c r="BK405" s="93">
        <v>0</v>
      </c>
      <c r="BL405" s="93">
        <v>0</v>
      </c>
      <c r="BM405" s="93">
        <v>0</v>
      </c>
      <c r="BN405" s="93">
        <v>0</v>
      </c>
      <c r="BO405" s="93">
        <v>0</v>
      </c>
      <c r="BP405" s="93">
        <v>0</v>
      </c>
      <c r="BQ405" s="93">
        <v>0</v>
      </c>
      <c r="BR405" s="93">
        <v>0</v>
      </c>
      <c r="BS405" s="93">
        <v>0</v>
      </c>
      <c r="BT405" s="93">
        <v>0</v>
      </c>
      <c r="BU405" s="93">
        <v>0</v>
      </c>
      <c r="BV405" s="93">
        <v>0</v>
      </c>
      <c r="BW405" s="93">
        <v>0</v>
      </c>
      <c r="BX405" s="93">
        <v>0</v>
      </c>
      <c r="BY405" s="93">
        <v>0</v>
      </c>
      <c r="BZ405" s="93">
        <v>0</v>
      </c>
      <c r="CA405" s="93">
        <v>0</v>
      </c>
      <c r="CB405" s="93">
        <v>0</v>
      </c>
      <c r="CC405" s="93">
        <v>0</v>
      </c>
      <c r="CD405" s="93">
        <v>0</v>
      </c>
      <c r="CE405" s="93">
        <v>0</v>
      </c>
      <c r="CF405" s="93">
        <v>0</v>
      </c>
      <c r="CG405" s="93">
        <v>0</v>
      </c>
      <c r="CH405" s="93">
        <v>0</v>
      </c>
      <c r="CI405" s="93">
        <v>0</v>
      </c>
      <c r="CJ405" s="93">
        <v>0</v>
      </c>
      <c r="CK405" s="93">
        <v>0</v>
      </c>
      <c r="CL405" s="93">
        <v>0</v>
      </c>
      <c r="CM405" s="93">
        <v>0</v>
      </c>
      <c r="CN405" s="93">
        <v>0</v>
      </c>
      <c r="CO405" s="93">
        <v>0</v>
      </c>
      <c r="CP405" s="93">
        <v>0</v>
      </c>
      <c r="CQ405" s="93">
        <v>0</v>
      </c>
      <c r="CR405" s="93">
        <v>0</v>
      </c>
      <c r="CS405" s="93">
        <v>0</v>
      </c>
      <c r="CT405" s="93">
        <v>0</v>
      </c>
      <c r="CU405" s="93">
        <v>0</v>
      </c>
      <c r="CV405" s="93">
        <v>0</v>
      </c>
      <c r="CW405" s="93">
        <v>0</v>
      </c>
      <c r="CX405" s="93">
        <v>0</v>
      </c>
      <c r="CY405" s="93">
        <v>0</v>
      </c>
      <c r="CZ405" s="93">
        <v>0</v>
      </c>
      <c r="DA405" s="93">
        <v>0</v>
      </c>
      <c r="DB405" s="93">
        <v>0</v>
      </c>
      <c r="DC405" s="93">
        <v>0</v>
      </c>
      <c r="DD405" s="93">
        <v>0</v>
      </c>
      <c r="DE405" s="93">
        <v>0</v>
      </c>
      <c r="DF405" s="93">
        <v>0</v>
      </c>
      <c r="DG405" s="93">
        <v>0</v>
      </c>
      <c r="DH405" s="93">
        <v>0</v>
      </c>
      <c r="DI405" s="93">
        <v>0</v>
      </c>
      <c r="DJ405" s="93">
        <v>0</v>
      </c>
      <c r="DK405" s="93">
        <v>0</v>
      </c>
      <c r="DL405" s="93">
        <v>0</v>
      </c>
      <c r="DM405" s="93">
        <v>0</v>
      </c>
      <c r="DN405" s="93">
        <v>0</v>
      </c>
      <c r="DO405" s="93">
        <v>0</v>
      </c>
      <c r="DP405" s="93">
        <v>0</v>
      </c>
      <c r="DQ405" s="93">
        <v>0</v>
      </c>
      <c r="DR405" s="93">
        <v>0</v>
      </c>
      <c r="DS405" s="93">
        <v>0</v>
      </c>
      <c r="DT405" s="93">
        <v>0</v>
      </c>
      <c r="DU405" s="93">
        <v>0</v>
      </c>
      <c r="DV405" s="93">
        <v>0</v>
      </c>
      <c r="DW405" s="93">
        <v>0</v>
      </c>
      <c r="DX405" s="93">
        <v>0</v>
      </c>
      <c r="DY405" s="93">
        <v>0</v>
      </c>
      <c r="DZ405" s="93">
        <v>0</v>
      </c>
      <c r="EA405" s="93">
        <v>0</v>
      </c>
      <c r="EB405" s="93">
        <v>0</v>
      </c>
      <c r="EC405" s="93">
        <v>0</v>
      </c>
      <c r="ED405" s="93">
        <v>0</v>
      </c>
      <c r="EE405" s="93">
        <v>0</v>
      </c>
      <c r="EF405" s="93">
        <v>0</v>
      </c>
      <c r="EG405" s="93">
        <v>0</v>
      </c>
      <c r="EH405" s="93">
        <v>0</v>
      </c>
      <c r="EI405" s="93">
        <v>0</v>
      </c>
      <c r="EJ405" s="93">
        <v>0</v>
      </c>
      <c r="EK405" s="93">
        <v>0</v>
      </c>
      <c r="EL405" s="93">
        <v>0</v>
      </c>
      <c r="EM405" s="93">
        <v>0</v>
      </c>
      <c r="EN405" s="93">
        <v>0</v>
      </c>
      <c r="EO405" s="93">
        <v>0</v>
      </c>
      <c r="EP405" s="93">
        <v>0</v>
      </c>
      <c r="EQ405" s="93">
        <v>0</v>
      </c>
      <c r="ER405" s="93">
        <v>0</v>
      </c>
      <c r="ES405" s="93">
        <v>0</v>
      </c>
      <c r="ET405" s="93">
        <v>0</v>
      </c>
      <c r="EU405" s="93">
        <v>0</v>
      </c>
      <c r="EV405" s="93">
        <v>0</v>
      </c>
      <c r="EW405" s="93">
        <v>0</v>
      </c>
      <c r="EX405" s="93">
        <v>0</v>
      </c>
      <c r="EY405" s="93">
        <v>0</v>
      </c>
      <c r="EZ405" s="93">
        <v>0</v>
      </c>
      <c r="FA405" s="93">
        <v>0</v>
      </c>
      <c r="FB405" s="93">
        <v>0</v>
      </c>
      <c r="FC405" s="93">
        <v>0</v>
      </c>
      <c r="FD405" s="93">
        <v>0</v>
      </c>
      <c r="FE405" s="93">
        <v>0</v>
      </c>
      <c r="FF405" s="93">
        <v>0</v>
      </c>
      <c r="FG405" s="93">
        <v>0</v>
      </c>
      <c r="FH405" s="93">
        <v>0</v>
      </c>
      <c r="FI405" s="93">
        <v>0</v>
      </c>
      <c r="FJ405" s="93">
        <v>0</v>
      </c>
      <c r="FK405" s="93">
        <v>0</v>
      </c>
      <c r="FL405" s="93">
        <v>0</v>
      </c>
      <c r="FM405" s="93">
        <v>0</v>
      </c>
      <c r="FN405" s="93">
        <v>0</v>
      </c>
      <c r="FO405" s="93">
        <v>0</v>
      </c>
      <c r="FP405" s="93">
        <v>0</v>
      </c>
      <c r="FQ405" s="93">
        <v>0</v>
      </c>
      <c r="FR405" s="93">
        <v>0</v>
      </c>
      <c r="FS405" s="93">
        <v>0</v>
      </c>
      <c r="FT405" s="93">
        <v>0</v>
      </c>
      <c r="FU405" s="93">
        <v>0</v>
      </c>
      <c r="FV405" s="93">
        <v>0</v>
      </c>
      <c r="FW405" s="93">
        <v>0</v>
      </c>
      <c r="FX405" s="93">
        <v>0</v>
      </c>
      <c r="FY405" s="93">
        <v>0</v>
      </c>
      <c r="FZ405" s="93">
        <v>0</v>
      </c>
      <c r="GA405" s="93">
        <v>0</v>
      </c>
    </row>
    <row r="406" spans="2:183">
      <c r="B406" s="96" t="s">
        <v>289</v>
      </c>
      <c r="C406" s="166" t="s">
        <v>46</v>
      </c>
      <c r="D406" s="96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0</v>
      </c>
      <c r="BS406" s="17">
        <v>0</v>
      </c>
      <c r="BT406" s="17">
        <v>0</v>
      </c>
      <c r="BU406" s="17">
        <v>0</v>
      </c>
      <c r="BV406" s="17">
        <v>0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0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  <c r="CM406" s="17">
        <v>0</v>
      </c>
      <c r="CN406" s="17">
        <v>0</v>
      </c>
      <c r="CO406" s="17">
        <v>0</v>
      </c>
      <c r="CP406" s="17">
        <v>0</v>
      </c>
      <c r="CQ406" s="17">
        <v>0</v>
      </c>
      <c r="CR406" s="17">
        <v>0</v>
      </c>
      <c r="CS406" s="17">
        <v>0</v>
      </c>
      <c r="CT406" s="17">
        <v>0</v>
      </c>
      <c r="CU406" s="17">
        <v>0</v>
      </c>
      <c r="CV406" s="17">
        <v>0</v>
      </c>
      <c r="CW406" s="17">
        <v>0</v>
      </c>
      <c r="CX406" s="17">
        <v>0</v>
      </c>
      <c r="CY406" s="17">
        <v>0</v>
      </c>
      <c r="CZ406" s="17">
        <v>0</v>
      </c>
      <c r="DA406" s="17">
        <v>0</v>
      </c>
      <c r="DB406" s="17">
        <v>0</v>
      </c>
      <c r="DC406" s="17">
        <v>0</v>
      </c>
      <c r="DD406" s="17">
        <v>0</v>
      </c>
      <c r="DE406" s="17">
        <v>0</v>
      </c>
      <c r="DF406" s="17">
        <v>0</v>
      </c>
      <c r="DG406" s="17">
        <v>0</v>
      </c>
      <c r="DH406" s="17">
        <v>0</v>
      </c>
      <c r="DI406" s="17">
        <v>0</v>
      </c>
      <c r="DJ406" s="17">
        <v>0</v>
      </c>
      <c r="DK406" s="17">
        <v>0</v>
      </c>
      <c r="DL406" s="17">
        <v>0</v>
      </c>
      <c r="DM406" s="17">
        <v>0</v>
      </c>
      <c r="DN406" s="17">
        <v>0</v>
      </c>
      <c r="DO406" s="17">
        <v>0</v>
      </c>
      <c r="DP406" s="17">
        <v>0</v>
      </c>
      <c r="DQ406" s="17">
        <v>0</v>
      </c>
      <c r="DR406" s="17">
        <v>0</v>
      </c>
      <c r="DS406" s="17">
        <v>0</v>
      </c>
      <c r="DT406" s="17">
        <v>0</v>
      </c>
      <c r="DU406" s="17">
        <v>0</v>
      </c>
      <c r="DV406" s="17">
        <v>0</v>
      </c>
      <c r="DW406" s="17">
        <v>0</v>
      </c>
      <c r="DX406" s="17">
        <v>0</v>
      </c>
      <c r="DY406" s="17">
        <v>0</v>
      </c>
      <c r="DZ406" s="17">
        <v>0</v>
      </c>
      <c r="EA406" s="17">
        <v>0</v>
      </c>
      <c r="EB406" s="17">
        <v>0</v>
      </c>
      <c r="EC406" s="17">
        <v>0</v>
      </c>
      <c r="ED406" s="17">
        <v>0</v>
      </c>
      <c r="EE406" s="17">
        <v>0</v>
      </c>
      <c r="EF406" s="17">
        <v>0</v>
      </c>
      <c r="EG406" s="17">
        <v>0</v>
      </c>
      <c r="EH406" s="17">
        <v>0</v>
      </c>
      <c r="EI406" s="17">
        <v>0</v>
      </c>
      <c r="EJ406" s="17">
        <v>0</v>
      </c>
      <c r="EK406" s="17">
        <v>0</v>
      </c>
      <c r="EL406" s="17">
        <v>0</v>
      </c>
      <c r="EM406" s="17">
        <v>0</v>
      </c>
      <c r="EN406" s="17">
        <v>0</v>
      </c>
      <c r="EO406" s="17">
        <v>0</v>
      </c>
      <c r="EP406" s="17">
        <v>0</v>
      </c>
      <c r="EQ406" s="17">
        <v>0</v>
      </c>
      <c r="ER406" s="17">
        <v>0</v>
      </c>
      <c r="ES406" s="17">
        <v>0</v>
      </c>
      <c r="ET406" s="17">
        <v>0</v>
      </c>
      <c r="EU406" s="17">
        <v>0</v>
      </c>
      <c r="EV406" s="17">
        <v>0</v>
      </c>
      <c r="EW406" s="17">
        <v>0</v>
      </c>
      <c r="EX406" s="17">
        <v>0</v>
      </c>
      <c r="EY406" s="17">
        <v>0</v>
      </c>
      <c r="EZ406" s="17">
        <v>0</v>
      </c>
      <c r="FA406" s="17">
        <v>0</v>
      </c>
      <c r="FB406" s="17">
        <v>0</v>
      </c>
      <c r="FC406" s="17">
        <v>0</v>
      </c>
      <c r="FD406" s="17">
        <v>0</v>
      </c>
      <c r="FE406" s="17">
        <v>0</v>
      </c>
      <c r="FF406" s="17">
        <v>0</v>
      </c>
      <c r="FG406" s="17">
        <v>0</v>
      </c>
      <c r="FH406" s="17">
        <v>0</v>
      </c>
      <c r="FI406" s="17">
        <v>0</v>
      </c>
      <c r="FJ406" s="17">
        <v>0</v>
      </c>
      <c r="FK406" s="17">
        <v>0</v>
      </c>
      <c r="FL406" s="17">
        <v>0</v>
      </c>
      <c r="FM406" s="17">
        <v>0</v>
      </c>
      <c r="FN406" s="17">
        <v>0</v>
      </c>
      <c r="FO406" s="17">
        <v>0</v>
      </c>
      <c r="FP406" s="17">
        <v>0</v>
      </c>
      <c r="FQ406" s="17">
        <v>0</v>
      </c>
      <c r="FR406" s="17">
        <v>0</v>
      </c>
      <c r="FS406" s="17">
        <v>0</v>
      </c>
      <c r="FT406" s="17">
        <v>0</v>
      </c>
      <c r="FU406" s="17">
        <v>0</v>
      </c>
      <c r="FV406" s="17">
        <v>0</v>
      </c>
      <c r="FW406" s="17">
        <v>0</v>
      </c>
      <c r="FX406" s="17">
        <v>0</v>
      </c>
      <c r="FY406" s="17">
        <v>0</v>
      </c>
      <c r="FZ406" s="17">
        <v>0</v>
      </c>
      <c r="GA406" s="17">
        <v>0</v>
      </c>
    </row>
    <row r="407" spans="2:183">
      <c r="B407" s="96" t="s">
        <v>289</v>
      </c>
      <c r="C407" s="166" t="s">
        <v>47</v>
      </c>
      <c r="D407" s="178">
        <v>0</v>
      </c>
      <c r="E407" s="179">
        <v>0</v>
      </c>
      <c r="F407" s="179">
        <v>0</v>
      </c>
      <c r="G407" s="179">
        <v>0</v>
      </c>
      <c r="H407" s="179">
        <v>0</v>
      </c>
      <c r="I407" s="179">
        <v>0</v>
      </c>
      <c r="J407" s="179">
        <v>0</v>
      </c>
      <c r="K407" s="179">
        <v>0</v>
      </c>
      <c r="L407" s="179">
        <v>0</v>
      </c>
      <c r="M407" s="179">
        <v>0</v>
      </c>
      <c r="N407" s="179">
        <v>0</v>
      </c>
      <c r="O407" s="179">
        <v>0</v>
      </c>
      <c r="P407" s="179">
        <v>0</v>
      </c>
      <c r="Q407" s="179">
        <v>0</v>
      </c>
      <c r="R407" s="179">
        <v>0</v>
      </c>
      <c r="S407" s="179">
        <v>0</v>
      </c>
      <c r="T407" s="179">
        <v>0</v>
      </c>
      <c r="U407" s="179">
        <v>0</v>
      </c>
      <c r="V407" s="179">
        <v>0</v>
      </c>
      <c r="W407" s="179">
        <v>0</v>
      </c>
      <c r="X407" s="179">
        <v>0</v>
      </c>
      <c r="Y407" s="179">
        <v>0</v>
      </c>
      <c r="Z407" s="179">
        <v>0</v>
      </c>
      <c r="AA407" s="179">
        <v>0</v>
      </c>
      <c r="AB407" s="179">
        <v>0</v>
      </c>
      <c r="AC407" s="179">
        <v>0</v>
      </c>
      <c r="AD407" s="179">
        <v>0</v>
      </c>
      <c r="AE407" s="179">
        <v>0</v>
      </c>
      <c r="AF407" s="179">
        <v>0</v>
      </c>
      <c r="AG407" s="179">
        <v>0</v>
      </c>
      <c r="AH407" s="179">
        <v>0</v>
      </c>
      <c r="AI407" s="179">
        <v>0</v>
      </c>
      <c r="AJ407" s="179">
        <v>0</v>
      </c>
      <c r="AK407" s="179">
        <v>0</v>
      </c>
      <c r="AL407" s="179">
        <v>0</v>
      </c>
      <c r="AM407" s="179">
        <v>0</v>
      </c>
      <c r="AN407" s="179">
        <v>0</v>
      </c>
      <c r="AO407" s="179">
        <v>0</v>
      </c>
      <c r="AP407" s="179">
        <v>0</v>
      </c>
      <c r="AQ407" s="179">
        <v>0</v>
      </c>
      <c r="AR407" s="179">
        <v>0</v>
      </c>
      <c r="AS407" s="179">
        <v>0</v>
      </c>
      <c r="AT407" s="179">
        <v>0</v>
      </c>
      <c r="AU407" s="179">
        <v>0</v>
      </c>
      <c r="AV407" s="179">
        <v>0</v>
      </c>
      <c r="AW407" s="179">
        <v>0</v>
      </c>
      <c r="AX407" s="179">
        <v>0</v>
      </c>
      <c r="AY407" s="179">
        <v>0</v>
      </c>
      <c r="AZ407" s="179">
        <v>0</v>
      </c>
      <c r="BA407" s="179">
        <v>0</v>
      </c>
      <c r="BB407" s="179">
        <v>0</v>
      </c>
      <c r="BC407" s="179">
        <v>0</v>
      </c>
      <c r="BD407" s="179">
        <v>0</v>
      </c>
      <c r="BE407" s="179">
        <v>0</v>
      </c>
      <c r="BF407" s="179">
        <v>0</v>
      </c>
      <c r="BG407" s="179">
        <v>0</v>
      </c>
      <c r="BH407" s="179">
        <v>0</v>
      </c>
      <c r="BI407" s="179">
        <v>0</v>
      </c>
      <c r="BJ407" s="179">
        <v>0</v>
      </c>
      <c r="BK407" s="179">
        <v>0</v>
      </c>
      <c r="BL407" s="179">
        <v>0</v>
      </c>
      <c r="BM407" s="179">
        <v>0</v>
      </c>
      <c r="BN407" s="179">
        <v>0</v>
      </c>
      <c r="BO407" s="179">
        <v>0</v>
      </c>
      <c r="BP407" s="179">
        <v>0</v>
      </c>
      <c r="BQ407" s="179">
        <v>0</v>
      </c>
      <c r="BR407" s="179">
        <v>0</v>
      </c>
      <c r="BS407" s="179">
        <v>0</v>
      </c>
      <c r="BT407" s="179">
        <v>0</v>
      </c>
      <c r="BU407" s="179">
        <v>0</v>
      </c>
      <c r="BV407" s="179">
        <v>0</v>
      </c>
      <c r="BW407" s="179">
        <v>0</v>
      </c>
      <c r="BX407" s="179">
        <v>0</v>
      </c>
      <c r="BY407" s="179">
        <v>0</v>
      </c>
      <c r="BZ407" s="179">
        <v>0</v>
      </c>
      <c r="CA407" s="179">
        <v>0</v>
      </c>
      <c r="CB407" s="179">
        <v>0</v>
      </c>
      <c r="CC407" s="179">
        <v>0</v>
      </c>
      <c r="CD407" s="179">
        <v>0</v>
      </c>
      <c r="CE407" s="179">
        <v>0</v>
      </c>
      <c r="CF407" s="179">
        <v>0</v>
      </c>
      <c r="CG407" s="179">
        <v>0</v>
      </c>
      <c r="CH407" s="179">
        <v>0</v>
      </c>
      <c r="CI407" s="179">
        <v>0</v>
      </c>
      <c r="CJ407" s="179">
        <v>0</v>
      </c>
      <c r="CK407" s="179">
        <v>0</v>
      </c>
      <c r="CL407" s="179">
        <v>0</v>
      </c>
      <c r="CM407" s="179">
        <v>0</v>
      </c>
      <c r="CN407" s="179">
        <v>0</v>
      </c>
      <c r="CO407" s="179">
        <v>0</v>
      </c>
      <c r="CP407" s="179">
        <v>0</v>
      </c>
      <c r="CQ407" s="179">
        <v>0</v>
      </c>
      <c r="CR407" s="179">
        <v>0</v>
      </c>
      <c r="CS407" s="179">
        <v>0</v>
      </c>
      <c r="CT407" s="179">
        <v>0</v>
      </c>
      <c r="CU407" s="179">
        <v>0</v>
      </c>
      <c r="CV407" s="179">
        <v>0</v>
      </c>
      <c r="CW407" s="179">
        <v>0</v>
      </c>
      <c r="CX407" s="179">
        <v>0</v>
      </c>
      <c r="CY407" s="179">
        <v>0</v>
      </c>
      <c r="CZ407" s="179">
        <v>0</v>
      </c>
      <c r="DA407" s="179">
        <v>0</v>
      </c>
      <c r="DB407" s="179">
        <v>0</v>
      </c>
      <c r="DC407" s="179">
        <v>0</v>
      </c>
      <c r="DD407" s="179">
        <v>0</v>
      </c>
      <c r="DE407" s="179">
        <v>0</v>
      </c>
      <c r="DF407" s="179">
        <v>0</v>
      </c>
      <c r="DG407" s="179">
        <v>0</v>
      </c>
      <c r="DH407" s="179">
        <v>0</v>
      </c>
      <c r="DI407" s="179">
        <v>0</v>
      </c>
      <c r="DJ407" s="179">
        <v>0</v>
      </c>
      <c r="DK407" s="179">
        <v>0</v>
      </c>
      <c r="DL407" s="179">
        <v>0</v>
      </c>
      <c r="DM407" s="179">
        <v>0</v>
      </c>
      <c r="DN407" s="179">
        <v>0</v>
      </c>
      <c r="DO407" s="179">
        <v>0</v>
      </c>
      <c r="DP407" s="179">
        <v>0</v>
      </c>
      <c r="DQ407" s="179">
        <v>0</v>
      </c>
      <c r="DR407" s="179">
        <v>0</v>
      </c>
      <c r="DS407" s="179">
        <v>0</v>
      </c>
      <c r="DT407" s="179">
        <v>0</v>
      </c>
      <c r="DU407" s="179">
        <v>0</v>
      </c>
      <c r="DV407" s="179">
        <v>0</v>
      </c>
      <c r="DW407" s="179">
        <v>0</v>
      </c>
      <c r="DX407" s="179">
        <v>0</v>
      </c>
      <c r="DY407" s="179">
        <v>0</v>
      </c>
      <c r="DZ407" s="179">
        <v>0</v>
      </c>
      <c r="EA407" s="179">
        <v>0</v>
      </c>
      <c r="EB407" s="179">
        <v>0</v>
      </c>
      <c r="EC407" s="179">
        <v>0</v>
      </c>
      <c r="ED407" s="179">
        <v>0</v>
      </c>
      <c r="EE407" s="179">
        <v>0</v>
      </c>
      <c r="EF407" s="179">
        <v>0</v>
      </c>
      <c r="EG407" s="179">
        <v>0</v>
      </c>
      <c r="EH407" s="179">
        <v>0</v>
      </c>
      <c r="EI407" s="179">
        <v>0</v>
      </c>
      <c r="EJ407" s="179">
        <v>0</v>
      </c>
      <c r="EK407" s="179">
        <v>0</v>
      </c>
      <c r="EL407" s="179">
        <v>0</v>
      </c>
      <c r="EM407" s="179">
        <v>0</v>
      </c>
      <c r="EN407" s="179">
        <v>0</v>
      </c>
      <c r="EO407" s="179">
        <v>0</v>
      </c>
      <c r="EP407" s="179">
        <v>0</v>
      </c>
      <c r="EQ407" s="179">
        <v>0</v>
      </c>
      <c r="ER407" s="179">
        <v>0</v>
      </c>
      <c r="ES407" s="179">
        <v>0</v>
      </c>
      <c r="ET407" s="179">
        <v>0</v>
      </c>
      <c r="EU407" s="179">
        <v>0</v>
      </c>
      <c r="EV407" s="179">
        <v>0</v>
      </c>
      <c r="EW407" s="179">
        <v>0</v>
      </c>
      <c r="EX407" s="179">
        <v>0</v>
      </c>
      <c r="EY407" s="179">
        <v>0</v>
      </c>
      <c r="EZ407" s="179">
        <v>0</v>
      </c>
      <c r="FA407" s="179">
        <v>0</v>
      </c>
      <c r="FB407" s="179">
        <v>0</v>
      </c>
      <c r="FC407" s="179">
        <v>0</v>
      </c>
      <c r="FD407" s="179">
        <v>0</v>
      </c>
      <c r="FE407" s="179">
        <v>0</v>
      </c>
      <c r="FF407" s="179">
        <v>0</v>
      </c>
      <c r="FG407" s="179">
        <v>0</v>
      </c>
      <c r="FH407" s="179">
        <v>0</v>
      </c>
      <c r="FI407" s="179">
        <v>0</v>
      </c>
      <c r="FJ407" s="179">
        <v>0</v>
      </c>
      <c r="FK407" s="179">
        <v>0</v>
      </c>
      <c r="FL407" s="179">
        <v>0</v>
      </c>
      <c r="FM407" s="179">
        <v>0</v>
      </c>
      <c r="FN407" s="179">
        <v>0</v>
      </c>
      <c r="FO407" s="179">
        <v>0</v>
      </c>
      <c r="FP407" s="179">
        <v>0</v>
      </c>
      <c r="FQ407" s="179">
        <v>0</v>
      </c>
      <c r="FR407" s="179">
        <v>0</v>
      </c>
      <c r="FS407" s="179">
        <v>0</v>
      </c>
      <c r="FT407" s="179">
        <v>0</v>
      </c>
      <c r="FU407" s="179">
        <v>0</v>
      </c>
      <c r="FV407" s="179">
        <v>0</v>
      </c>
      <c r="FW407" s="179">
        <v>0</v>
      </c>
      <c r="FX407" s="179">
        <v>0</v>
      </c>
      <c r="FY407" s="179">
        <v>0</v>
      </c>
      <c r="FZ407" s="179">
        <v>0</v>
      </c>
      <c r="GA407" s="179">
        <v>0</v>
      </c>
    </row>
    <row r="408" spans="2:183">
      <c r="B408" s="180" t="s">
        <v>289</v>
      </c>
      <c r="C408" s="181" t="s">
        <v>48</v>
      </c>
      <c r="D408" s="94">
        <v>0</v>
      </c>
      <c r="E408" s="95">
        <v>0</v>
      </c>
      <c r="F408" s="95">
        <v>0</v>
      </c>
      <c r="G408" s="95">
        <v>0</v>
      </c>
      <c r="H408" s="95">
        <v>0</v>
      </c>
      <c r="I408" s="95">
        <v>0</v>
      </c>
      <c r="J408" s="95">
        <v>0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  <c r="Q408" s="95">
        <v>0</v>
      </c>
      <c r="R408" s="95">
        <v>0</v>
      </c>
      <c r="S408" s="95">
        <v>0</v>
      </c>
      <c r="T408" s="95">
        <v>0</v>
      </c>
      <c r="U408" s="95">
        <v>0</v>
      </c>
      <c r="V408" s="95">
        <v>0</v>
      </c>
      <c r="W408" s="95">
        <v>0</v>
      </c>
      <c r="X408" s="95">
        <v>0</v>
      </c>
      <c r="Y408" s="95">
        <v>0</v>
      </c>
      <c r="Z408" s="95">
        <v>0</v>
      </c>
      <c r="AA408" s="95">
        <v>0</v>
      </c>
      <c r="AB408" s="95">
        <v>0</v>
      </c>
      <c r="AC408" s="95">
        <v>0</v>
      </c>
      <c r="AD408" s="95">
        <v>0</v>
      </c>
      <c r="AE408" s="95">
        <v>0</v>
      </c>
      <c r="AF408" s="95">
        <v>0</v>
      </c>
      <c r="AG408" s="95">
        <v>0</v>
      </c>
      <c r="AH408" s="95">
        <v>0</v>
      </c>
      <c r="AI408" s="95">
        <v>0</v>
      </c>
      <c r="AJ408" s="95">
        <v>0</v>
      </c>
      <c r="AK408" s="95">
        <v>0</v>
      </c>
      <c r="AL408" s="95">
        <v>0</v>
      </c>
      <c r="AM408" s="95">
        <v>0</v>
      </c>
      <c r="AN408" s="95">
        <v>0</v>
      </c>
      <c r="AO408" s="95">
        <v>0</v>
      </c>
      <c r="AP408" s="95">
        <v>0</v>
      </c>
      <c r="AQ408" s="95">
        <v>0</v>
      </c>
      <c r="AR408" s="95">
        <v>0</v>
      </c>
      <c r="AS408" s="95">
        <v>0</v>
      </c>
      <c r="AT408" s="95">
        <v>0</v>
      </c>
      <c r="AU408" s="95">
        <v>0</v>
      </c>
      <c r="AV408" s="95">
        <v>0</v>
      </c>
      <c r="AW408" s="95">
        <v>0</v>
      </c>
      <c r="AX408" s="95">
        <v>0</v>
      </c>
      <c r="AY408" s="95">
        <v>0</v>
      </c>
      <c r="AZ408" s="95">
        <v>0</v>
      </c>
      <c r="BA408" s="95">
        <v>0</v>
      </c>
      <c r="BB408" s="95">
        <v>0</v>
      </c>
      <c r="BC408" s="95">
        <v>0</v>
      </c>
      <c r="BD408" s="95">
        <v>0</v>
      </c>
      <c r="BE408" s="95">
        <v>0</v>
      </c>
      <c r="BF408" s="95">
        <v>0</v>
      </c>
      <c r="BG408" s="95">
        <v>0</v>
      </c>
      <c r="BH408" s="95">
        <v>0</v>
      </c>
      <c r="BI408" s="95">
        <v>0</v>
      </c>
      <c r="BJ408" s="95">
        <v>0</v>
      </c>
      <c r="BK408" s="95">
        <v>0</v>
      </c>
      <c r="BL408" s="95">
        <v>0</v>
      </c>
      <c r="BM408" s="95">
        <v>0</v>
      </c>
      <c r="BN408" s="95">
        <v>0</v>
      </c>
      <c r="BO408" s="95">
        <v>0</v>
      </c>
      <c r="BP408" s="95">
        <v>0</v>
      </c>
      <c r="BQ408" s="95">
        <v>0</v>
      </c>
      <c r="BR408" s="95">
        <v>0</v>
      </c>
      <c r="BS408" s="95">
        <v>0</v>
      </c>
      <c r="BT408" s="95">
        <v>0</v>
      </c>
      <c r="BU408" s="95">
        <v>0</v>
      </c>
      <c r="BV408" s="95">
        <v>0</v>
      </c>
      <c r="BW408" s="95">
        <v>0</v>
      </c>
      <c r="BX408" s="95">
        <v>0</v>
      </c>
      <c r="BY408" s="95">
        <v>0</v>
      </c>
      <c r="BZ408" s="95">
        <v>0</v>
      </c>
      <c r="CA408" s="95">
        <v>0</v>
      </c>
      <c r="CB408" s="95">
        <v>0</v>
      </c>
      <c r="CC408" s="95">
        <v>0</v>
      </c>
      <c r="CD408" s="95">
        <v>0</v>
      </c>
      <c r="CE408" s="95">
        <v>0</v>
      </c>
      <c r="CF408" s="95">
        <v>0</v>
      </c>
      <c r="CG408" s="95">
        <v>0</v>
      </c>
      <c r="CH408" s="95">
        <v>0</v>
      </c>
      <c r="CI408" s="95">
        <v>0</v>
      </c>
      <c r="CJ408" s="95">
        <v>0</v>
      </c>
      <c r="CK408" s="95">
        <v>0</v>
      </c>
      <c r="CL408" s="95">
        <v>0</v>
      </c>
      <c r="CM408" s="95">
        <v>0</v>
      </c>
      <c r="CN408" s="95">
        <v>0</v>
      </c>
      <c r="CO408" s="95">
        <v>0</v>
      </c>
      <c r="CP408" s="95">
        <v>0</v>
      </c>
      <c r="CQ408" s="95">
        <v>0</v>
      </c>
      <c r="CR408" s="95">
        <v>0</v>
      </c>
      <c r="CS408" s="95">
        <v>0</v>
      </c>
      <c r="CT408" s="95">
        <v>0</v>
      </c>
      <c r="CU408" s="95">
        <v>0</v>
      </c>
      <c r="CV408" s="95">
        <v>0</v>
      </c>
      <c r="CW408" s="95">
        <v>0</v>
      </c>
      <c r="CX408" s="95">
        <v>0</v>
      </c>
      <c r="CY408" s="95">
        <v>0</v>
      </c>
      <c r="CZ408" s="95">
        <v>0</v>
      </c>
      <c r="DA408" s="95">
        <v>0</v>
      </c>
      <c r="DB408" s="95">
        <v>0</v>
      </c>
      <c r="DC408" s="95">
        <v>0</v>
      </c>
      <c r="DD408" s="95">
        <v>0</v>
      </c>
      <c r="DE408" s="95">
        <v>0</v>
      </c>
      <c r="DF408" s="95">
        <v>0</v>
      </c>
      <c r="DG408" s="95">
        <v>0</v>
      </c>
      <c r="DH408" s="95">
        <v>0</v>
      </c>
      <c r="DI408" s="95">
        <v>0</v>
      </c>
      <c r="DJ408" s="95">
        <v>0</v>
      </c>
      <c r="DK408" s="95">
        <v>0</v>
      </c>
      <c r="DL408" s="95">
        <v>0</v>
      </c>
      <c r="DM408" s="95">
        <v>0</v>
      </c>
      <c r="DN408" s="95">
        <v>0</v>
      </c>
      <c r="DO408" s="95">
        <v>0</v>
      </c>
      <c r="DP408" s="95">
        <v>0</v>
      </c>
      <c r="DQ408" s="95">
        <v>0</v>
      </c>
      <c r="DR408" s="95">
        <v>0</v>
      </c>
      <c r="DS408" s="95">
        <v>0</v>
      </c>
      <c r="DT408" s="95">
        <v>0</v>
      </c>
      <c r="DU408" s="95">
        <v>0</v>
      </c>
      <c r="DV408" s="95">
        <v>0</v>
      </c>
      <c r="DW408" s="95">
        <v>0</v>
      </c>
      <c r="DX408" s="95">
        <v>0</v>
      </c>
      <c r="DY408" s="95">
        <v>0</v>
      </c>
      <c r="DZ408" s="95">
        <v>0</v>
      </c>
      <c r="EA408" s="95">
        <v>0</v>
      </c>
      <c r="EB408" s="95">
        <v>0</v>
      </c>
      <c r="EC408" s="95">
        <v>0</v>
      </c>
      <c r="ED408" s="95">
        <v>0</v>
      </c>
      <c r="EE408" s="95">
        <v>0</v>
      </c>
      <c r="EF408" s="95">
        <v>0</v>
      </c>
      <c r="EG408" s="95">
        <v>0</v>
      </c>
      <c r="EH408" s="95">
        <v>0</v>
      </c>
      <c r="EI408" s="95">
        <v>0</v>
      </c>
      <c r="EJ408" s="95">
        <v>0</v>
      </c>
      <c r="EK408" s="95">
        <v>0</v>
      </c>
      <c r="EL408" s="95">
        <v>0</v>
      </c>
      <c r="EM408" s="95">
        <v>0</v>
      </c>
      <c r="EN408" s="95">
        <v>0</v>
      </c>
      <c r="EO408" s="95">
        <v>0</v>
      </c>
      <c r="EP408" s="95">
        <v>0</v>
      </c>
      <c r="EQ408" s="95">
        <v>0</v>
      </c>
      <c r="ER408" s="95">
        <v>0</v>
      </c>
      <c r="ES408" s="95">
        <v>0</v>
      </c>
      <c r="ET408" s="95">
        <v>0</v>
      </c>
      <c r="EU408" s="95">
        <v>0</v>
      </c>
      <c r="EV408" s="95">
        <v>0</v>
      </c>
      <c r="EW408" s="95">
        <v>0</v>
      </c>
      <c r="EX408" s="95">
        <v>0</v>
      </c>
      <c r="EY408" s="95">
        <v>0</v>
      </c>
      <c r="EZ408" s="95">
        <v>0</v>
      </c>
      <c r="FA408" s="95">
        <v>0</v>
      </c>
      <c r="FB408" s="95">
        <v>0</v>
      </c>
      <c r="FC408" s="95">
        <v>0</v>
      </c>
      <c r="FD408" s="95">
        <v>0</v>
      </c>
      <c r="FE408" s="95">
        <v>0</v>
      </c>
      <c r="FF408" s="95">
        <v>0</v>
      </c>
      <c r="FG408" s="95">
        <v>0</v>
      </c>
      <c r="FH408" s="95">
        <v>0</v>
      </c>
      <c r="FI408" s="95">
        <v>0</v>
      </c>
      <c r="FJ408" s="95">
        <v>0</v>
      </c>
      <c r="FK408" s="95">
        <v>0</v>
      </c>
      <c r="FL408" s="95">
        <v>0</v>
      </c>
      <c r="FM408" s="95">
        <v>0</v>
      </c>
      <c r="FN408" s="95">
        <v>0</v>
      </c>
      <c r="FO408" s="95">
        <v>0</v>
      </c>
      <c r="FP408" s="95">
        <v>0</v>
      </c>
      <c r="FQ408" s="95">
        <v>0</v>
      </c>
      <c r="FR408" s="95">
        <v>0</v>
      </c>
      <c r="FS408" s="95">
        <v>0</v>
      </c>
      <c r="FT408" s="95">
        <v>0</v>
      </c>
      <c r="FU408" s="95">
        <v>0</v>
      </c>
      <c r="FV408" s="95">
        <v>0</v>
      </c>
      <c r="FW408" s="95">
        <v>0</v>
      </c>
      <c r="FX408" s="95">
        <v>0</v>
      </c>
      <c r="FY408" s="95">
        <v>0</v>
      </c>
      <c r="FZ408" s="95">
        <v>0</v>
      </c>
      <c r="GA408" s="95">
        <v>0</v>
      </c>
    </row>
    <row r="409" spans="2:183">
      <c r="B409" s="44" t="s">
        <v>289</v>
      </c>
      <c r="C409" s="655" t="s">
        <v>232</v>
      </c>
      <c r="D409" s="182">
        <v>0</v>
      </c>
      <c r="E409" s="182">
        <v>0</v>
      </c>
      <c r="F409" s="182">
        <v>0</v>
      </c>
      <c r="G409" s="182">
        <v>0</v>
      </c>
      <c r="H409" s="182">
        <v>0</v>
      </c>
      <c r="I409" s="182">
        <v>0</v>
      </c>
      <c r="J409" s="182">
        <v>0</v>
      </c>
      <c r="K409" s="182">
        <v>0</v>
      </c>
      <c r="L409" s="182">
        <v>0</v>
      </c>
      <c r="M409" s="182">
        <v>0</v>
      </c>
      <c r="N409" s="182">
        <v>0</v>
      </c>
      <c r="O409" s="182">
        <v>0</v>
      </c>
      <c r="P409" s="182">
        <v>0</v>
      </c>
      <c r="Q409" s="182">
        <v>0</v>
      </c>
      <c r="R409" s="182">
        <v>0</v>
      </c>
      <c r="S409" s="182">
        <v>0</v>
      </c>
      <c r="T409" s="182">
        <v>0</v>
      </c>
      <c r="U409" s="182">
        <v>0</v>
      </c>
      <c r="V409" s="182">
        <v>0</v>
      </c>
      <c r="W409" s="182">
        <v>0</v>
      </c>
      <c r="X409" s="182">
        <v>0</v>
      </c>
      <c r="Y409" s="182">
        <v>0</v>
      </c>
      <c r="Z409" s="182">
        <v>0</v>
      </c>
      <c r="AA409" s="182">
        <v>0</v>
      </c>
      <c r="AB409" s="182">
        <v>0</v>
      </c>
      <c r="AC409" s="182">
        <v>0</v>
      </c>
      <c r="AD409" s="182">
        <v>0</v>
      </c>
      <c r="AE409" s="182">
        <v>0</v>
      </c>
      <c r="AF409" s="182">
        <v>0</v>
      </c>
      <c r="AG409" s="182">
        <v>0</v>
      </c>
      <c r="AH409" s="182">
        <v>0</v>
      </c>
      <c r="AI409" s="182">
        <v>0</v>
      </c>
      <c r="AJ409" s="182">
        <v>0</v>
      </c>
      <c r="AK409" s="182">
        <v>0</v>
      </c>
      <c r="AL409" s="182">
        <v>0</v>
      </c>
      <c r="AM409" s="182">
        <v>0</v>
      </c>
      <c r="AN409" s="182">
        <v>0</v>
      </c>
      <c r="AO409" s="182">
        <v>0</v>
      </c>
      <c r="AP409" s="182">
        <v>0</v>
      </c>
      <c r="AQ409" s="182">
        <v>0</v>
      </c>
      <c r="AR409" s="182">
        <v>0</v>
      </c>
      <c r="AS409" s="182">
        <v>0</v>
      </c>
      <c r="AT409" s="182">
        <v>0</v>
      </c>
      <c r="AU409" s="182">
        <v>0</v>
      </c>
      <c r="AV409" s="182">
        <v>0</v>
      </c>
      <c r="AW409" s="182">
        <v>0</v>
      </c>
      <c r="AX409" s="182">
        <v>0</v>
      </c>
      <c r="AY409" s="182">
        <v>0</v>
      </c>
      <c r="AZ409" s="182">
        <v>0</v>
      </c>
      <c r="BA409" s="182">
        <v>0</v>
      </c>
      <c r="BB409" s="182">
        <v>0</v>
      </c>
      <c r="BC409" s="182">
        <v>0</v>
      </c>
      <c r="BD409" s="182">
        <v>0</v>
      </c>
      <c r="BE409" s="182">
        <v>0</v>
      </c>
      <c r="BF409" s="182">
        <v>0</v>
      </c>
      <c r="BG409" s="182">
        <v>0</v>
      </c>
      <c r="BH409" s="182">
        <v>0</v>
      </c>
      <c r="BI409" s="182">
        <v>0</v>
      </c>
      <c r="BJ409" s="182">
        <v>0</v>
      </c>
      <c r="BK409" s="182">
        <v>0</v>
      </c>
      <c r="BL409" s="182">
        <v>0</v>
      </c>
      <c r="BM409" s="182">
        <v>0</v>
      </c>
      <c r="BN409" s="182">
        <v>0</v>
      </c>
      <c r="BO409" s="182">
        <v>0</v>
      </c>
      <c r="BP409" s="182">
        <v>0</v>
      </c>
      <c r="BQ409" s="182">
        <v>0</v>
      </c>
      <c r="BR409" s="182">
        <v>0</v>
      </c>
      <c r="BS409" s="182">
        <v>0</v>
      </c>
      <c r="BT409" s="182">
        <v>0</v>
      </c>
      <c r="BU409" s="182">
        <v>0</v>
      </c>
      <c r="BV409" s="182">
        <v>0</v>
      </c>
      <c r="BW409" s="182">
        <v>0</v>
      </c>
      <c r="BX409" s="182">
        <v>0</v>
      </c>
      <c r="BY409" s="182">
        <v>0</v>
      </c>
      <c r="BZ409" s="182">
        <v>0</v>
      </c>
      <c r="CA409" s="182">
        <v>0</v>
      </c>
      <c r="CB409" s="182">
        <v>0</v>
      </c>
      <c r="CC409" s="182">
        <v>0</v>
      </c>
      <c r="CD409" s="182">
        <v>0</v>
      </c>
      <c r="CE409" s="182">
        <v>0</v>
      </c>
      <c r="CF409" s="182">
        <v>0</v>
      </c>
      <c r="CG409" s="182">
        <v>0</v>
      </c>
      <c r="CH409" s="182">
        <v>0</v>
      </c>
      <c r="CI409" s="182">
        <v>0</v>
      </c>
      <c r="CJ409" s="182">
        <v>0</v>
      </c>
      <c r="CK409" s="182">
        <v>0</v>
      </c>
      <c r="CL409" s="182">
        <v>0</v>
      </c>
      <c r="CM409" s="182">
        <v>0</v>
      </c>
      <c r="CN409" s="182">
        <v>0</v>
      </c>
      <c r="CO409" s="182">
        <v>0</v>
      </c>
      <c r="CP409" s="182">
        <v>0</v>
      </c>
      <c r="CQ409" s="182">
        <v>0</v>
      </c>
      <c r="CR409" s="182">
        <v>0</v>
      </c>
      <c r="CS409" s="182">
        <v>0</v>
      </c>
      <c r="CT409" s="182">
        <v>0</v>
      </c>
      <c r="CU409" s="182">
        <v>0</v>
      </c>
      <c r="CV409" s="182">
        <v>0</v>
      </c>
      <c r="CW409" s="182">
        <v>0</v>
      </c>
      <c r="CX409" s="182">
        <v>0</v>
      </c>
      <c r="CY409" s="182">
        <v>0</v>
      </c>
      <c r="CZ409" s="182">
        <v>0</v>
      </c>
      <c r="DA409" s="182">
        <v>0</v>
      </c>
      <c r="DB409" s="182">
        <v>0</v>
      </c>
      <c r="DC409" s="182">
        <v>0</v>
      </c>
      <c r="DD409" s="182">
        <v>0</v>
      </c>
      <c r="DE409" s="182">
        <v>0</v>
      </c>
      <c r="DF409" s="182">
        <v>0</v>
      </c>
      <c r="DG409" s="182">
        <v>0</v>
      </c>
      <c r="DH409" s="182">
        <v>0</v>
      </c>
      <c r="DI409" s="182">
        <v>0</v>
      </c>
      <c r="DJ409" s="182">
        <v>0</v>
      </c>
      <c r="DK409" s="182">
        <v>0</v>
      </c>
      <c r="DL409" s="182">
        <v>0</v>
      </c>
      <c r="DM409" s="182">
        <v>0</v>
      </c>
      <c r="DN409" s="182">
        <v>0</v>
      </c>
      <c r="DO409" s="182">
        <v>0</v>
      </c>
      <c r="DP409" s="182">
        <v>0</v>
      </c>
      <c r="DQ409" s="182">
        <v>0</v>
      </c>
      <c r="DR409" s="182">
        <v>0</v>
      </c>
      <c r="DS409" s="182">
        <v>0</v>
      </c>
      <c r="DT409" s="182">
        <v>0</v>
      </c>
      <c r="DU409" s="182">
        <v>0</v>
      </c>
      <c r="DV409" s="182">
        <v>0</v>
      </c>
      <c r="DW409" s="182">
        <v>0</v>
      </c>
      <c r="DX409" s="182">
        <v>0</v>
      </c>
      <c r="DY409" s="182">
        <v>0</v>
      </c>
      <c r="DZ409" s="182">
        <v>0</v>
      </c>
      <c r="EA409" s="182">
        <v>0</v>
      </c>
      <c r="EB409" s="182">
        <v>0</v>
      </c>
      <c r="EC409" s="182">
        <v>0</v>
      </c>
      <c r="ED409" s="182">
        <v>0</v>
      </c>
      <c r="EE409" s="182">
        <v>0</v>
      </c>
      <c r="EF409" s="182">
        <v>0</v>
      </c>
      <c r="EG409" s="182">
        <v>0</v>
      </c>
      <c r="EH409" s="182">
        <v>0</v>
      </c>
      <c r="EI409" s="182">
        <v>0</v>
      </c>
      <c r="EJ409" s="182">
        <v>0</v>
      </c>
      <c r="EK409" s="182">
        <v>0</v>
      </c>
      <c r="EL409" s="182">
        <v>0</v>
      </c>
      <c r="EM409" s="182">
        <v>0</v>
      </c>
      <c r="EN409" s="182">
        <v>0</v>
      </c>
      <c r="EO409" s="182">
        <v>0</v>
      </c>
      <c r="EP409" s="182">
        <v>0</v>
      </c>
      <c r="EQ409" s="182">
        <v>0</v>
      </c>
      <c r="ER409" s="182">
        <v>0</v>
      </c>
      <c r="ES409" s="182">
        <v>0</v>
      </c>
      <c r="ET409" s="182">
        <v>0</v>
      </c>
      <c r="EU409" s="182">
        <v>0</v>
      </c>
      <c r="EV409" s="182">
        <v>0</v>
      </c>
      <c r="EW409" s="182">
        <v>0</v>
      </c>
      <c r="EX409" s="182">
        <v>0</v>
      </c>
      <c r="EY409" s="182">
        <v>0</v>
      </c>
      <c r="EZ409" s="182">
        <v>0</v>
      </c>
      <c r="FA409" s="182">
        <v>0</v>
      </c>
      <c r="FB409" s="182">
        <v>0</v>
      </c>
      <c r="FC409" s="182">
        <v>0</v>
      </c>
      <c r="FD409" s="182">
        <v>0</v>
      </c>
      <c r="FE409" s="182">
        <v>0</v>
      </c>
      <c r="FF409" s="182">
        <v>0</v>
      </c>
      <c r="FG409" s="182">
        <v>0</v>
      </c>
      <c r="FH409" s="182">
        <v>0</v>
      </c>
      <c r="FI409" s="182">
        <v>0</v>
      </c>
      <c r="FJ409" s="182">
        <v>0</v>
      </c>
      <c r="FK409" s="182">
        <v>0</v>
      </c>
      <c r="FL409" s="182">
        <v>0</v>
      </c>
      <c r="FM409" s="182">
        <v>0</v>
      </c>
      <c r="FN409" s="182">
        <v>0</v>
      </c>
      <c r="FO409" s="182">
        <v>0</v>
      </c>
      <c r="FP409" s="182">
        <v>0</v>
      </c>
      <c r="FQ409" s="182">
        <v>0</v>
      </c>
      <c r="FR409" s="182">
        <v>0</v>
      </c>
      <c r="FS409" s="182">
        <v>0</v>
      </c>
      <c r="FT409" s="182">
        <v>0</v>
      </c>
      <c r="FU409" s="182">
        <v>0</v>
      </c>
      <c r="FV409" s="182">
        <v>0</v>
      </c>
      <c r="FW409" s="182">
        <v>0</v>
      </c>
      <c r="FX409" s="182">
        <v>0</v>
      </c>
      <c r="FY409" s="182">
        <v>0</v>
      </c>
      <c r="FZ409" s="182">
        <v>0</v>
      </c>
      <c r="GA409" s="182">
        <v>0</v>
      </c>
    </row>
    <row r="410" spans="2:183">
      <c r="B410" s="43" t="s">
        <v>289</v>
      </c>
      <c r="C410" s="652" t="s">
        <v>49</v>
      </c>
      <c r="D410" s="17">
        <v>744</v>
      </c>
      <c r="E410" s="17">
        <v>672</v>
      </c>
      <c r="F410" s="17">
        <v>744</v>
      </c>
      <c r="G410" s="17">
        <v>720</v>
      </c>
      <c r="H410" s="17">
        <v>744</v>
      </c>
      <c r="I410" s="17">
        <v>720</v>
      </c>
      <c r="J410" s="17">
        <v>744</v>
      </c>
      <c r="K410" s="17">
        <v>744</v>
      </c>
      <c r="L410" s="17">
        <v>720</v>
      </c>
      <c r="M410" s="17">
        <v>744</v>
      </c>
      <c r="N410" s="17">
        <v>720</v>
      </c>
      <c r="O410" s="17">
        <v>744</v>
      </c>
      <c r="P410" s="17">
        <v>744</v>
      </c>
      <c r="Q410" s="17">
        <v>672</v>
      </c>
      <c r="R410" s="17">
        <v>744</v>
      </c>
      <c r="S410" s="17">
        <v>720</v>
      </c>
      <c r="T410" s="17">
        <v>744</v>
      </c>
      <c r="U410" s="17">
        <v>720</v>
      </c>
      <c r="V410" s="17">
        <v>744</v>
      </c>
      <c r="W410" s="17">
        <v>744</v>
      </c>
      <c r="X410" s="17">
        <v>720</v>
      </c>
      <c r="Y410" s="17">
        <v>744</v>
      </c>
      <c r="Z410" s="17">
        <v>720</v>
      </c>
      <c r="AA410" s="17">
        <v>744</v>
      </c>
      <c r="AB410" s="17">
        <v>744</v>
      </c>
      <c r="AC410" s="17">
        <v>672</v>
      </c>
      <c r="AD410" s="17">
        <v>744</v>
      </c>
      <c r="AE410" s="17">
        <v>720</v>
      </c>
      <c r="AF410" s="17">
        <v>744</v>
      </c>
      <c r="AG410" s="17">
        <v>720</v>
      </c>
      <c r="AH410" s="17">
        <v>744</v>
      </c>
      <c r="AI410" s="17">
        <v>744</v>
      </c>
      <c r="AJ410" s="17">
        <v>720</v>
      </c>
      <c r="AK410" s="17">
        <v>744</v>
      </c>
      <c r="AL410" s="17">
        <v>720</v>
      </c>
      <c r="AM410" s="17">
        <v>744</v>
      </c>
      <c r="AN410" s="17">
        <v>744</v>
      </c>
      <c r="AO410" s="17">
        <v>696</v>
      </c>
      <c r="AP410" s="17">
        <v>744</v>
      </c>
      <c r="AQ410" s="17">
        <v>720</v>
      </c>
      <c r="AR410" s="17">
        <v>744</v>
      </c>
      <c r="AS410" s="17">
        <v>720</v>
      </c>
      <c r="AT410" s="17">
        <v>744</v>
      </c>
      <c r="AU410" s="17">
        <v>744</v>
      </c>
      <c r="AV410" s="17">
        <v>720</v>
      </c>
      <c r="AW410" s="17">
        <v>744</v>
      </c>
      <c r="AX410" s="17">
        <v>720</v>
      </c>
      <c r="AY410" s="17">
        <v>744</v>
      </c>
      <c r="AZ410" s="17">
        <v>744</v>
      </c>
      <c r="BA410" s="17">
        <v>672</v>
      </c>
      <c r="BB410" s="17">
        <v>744</v>
      </c>
      <c r="BC410" s="17">
        <v>720</v>
      </c>
      <c r="BD410" s="17">
        <v>744</v>
      </c>
      <c r="BE410" s="17">
        <v>720</v>
      </c>
      <c r="BF410" s="17">
        <v>744</v>
      </c>
      <c r="BG410" s="17">
        <v>744</v>
      </c>
      <c r="BH410" s="17">
        <v>720</v>
      </c>
      <c r="BI410" s="17">
        <v>744</v>
      </c>
      <c r="BJ410" s="17">
        <v>720</v>
      </c>
      <c r="BK410" s="17">
        <v>744</v>
      </c>
      <c r="BL410" s="17">
        <v>744</v>
      </c>
      <c r="BM410" s="17">
        <v>672</v>
      </c>
      <c r="BN410" s="17">
        <v>744</v>
      </c>
      <c r="BO410" s="17">
        <v>720</v>
      </c>
      <c r="BP410" s="17">
        <v>744</v>
      </c>
      <c r="BQ410" s="17">
        <v>720</v>
      </c>
      <c r="BR410" s="17">
        <v>744</v>
      </c>
      <c r="BS410" s="17">
        <v>744</v>
      </c>
      <c r="BT410" s="17">
        <v>720</v>
      </c>
      <c r="BU410" s="17">
        <v>744</v>
      </c>
      <c r="BV410" s="17">
        <v>720</v>
      </c>
      <c r="BW410" s="17">
        <v>744</v>
      </c>
      <c r="BX410" s="17">
        <v>744</v>
      </c>
      <c r="BY410" s="17">
        <v>672</v>
      </c>
      <c r="BZ410" s="17">
        <v>744</v>
      </c>
      <c r="CA410" s="17">
        <v>720</v>
      </c>
      <c r="CB410" s="17">
        <v>744</v>
      </c>
      <c r="CC410" s="17">
        <v>720</v>
      </c>
      <c r="CD410" s="17">
        <v>744</v>
      </c>
      <c r="CE410" s="17">
        <v>744</v>
      </c>
      <c r="CF410" s="17">
        <v>720</v>
      </c>
      <c r="CG410" s="17">
        <v>744</v>
      </c>
      <c r="CH410" s="17">
        <v>720</v>
      </c>
      <c r="CI410" s="17">
        <v>744</v>
      </c>
      <c r="CJ410" s="17">
        <v>744</v>
      </c>
      <c r="CK410" s="17">
        <v>696</v>
      </c>
      <c r="CL410" s="17">
        <v>744</v>
      </c>
      <c r="CM410" s="17">
        <v>720</v>
      </c>
      <c r="CN410" s="17">
        <v>744</v>
      </c>
      <c r="CO410" s="17">
        <v>720</v>
      </c>
      <c r="CP410" s="17">
        <v>744</v>
      </c>
      <c r="CQ410" s="17">
        <v>744</v>
      </c>
      <c r="CR410" s="17">
        <v>720</v>
      </c>
      <c r="CS410" s="17">
        <v>744</v>
      </c>
      <c r="CT410" s="17">
        <v>720</v>
      </c>
      <c r="CU410" s="17">
        <v>744</v>
      </c>
      <c r="CV410" s="17">
        <v>744</v>
      </c>
      <c r="CW410" s="17">
        <v>672</v>
      </c>
      <c r="CX410" s="17">
        <v>744</v>
      </c>
      <c r="CY410" s="17">
        <v>720</v>
      </c>
      <c r="CZ410" s="17">
        <v>744</v>
      </c>
      <c r="DA410" s="17">
        <v>720</v>
      </c>
      <c r="DB410" s="17">
        <v>744</v>
      </c>
      <c r="DC410" s="17">
        <v>744</v>
      </c>
      <c r="DD410" s="17">
        <v>720</v>
      </c>
      <c r="DE410" s="17">
        <v>744</v>
      </c>
      <c r="DF410" s="17">
        <v>720</v>
      </c>
      <c r="DG410" s="17">
        <v>744</v>
      </c>
      <c r="DH410" s="17">
        <v>744</v>
      </c>
      <c r="DI410" s="17">
        <v>672</v>
      </c>
      <c r="DJ410" s="17">
        <v>744</v>
      </c>
      <c r="DK410" s="17">
        <v>720</v>
      </c>
      <c r="DL410" s="17">
        <v>744</v>
      </c>
      <c r="DM410" s="17">
        <v>720</v>
      </c>
      <c r="DN410" s="17">
        <v>744</v>
      </c>
      <c r="DO410" s="17">
        <v>744</v>
      </c>
      <c r="DP410" s="17">
        <v>720</v>
      </c>
      <c r="DQ410" s="17">
        <v>744</v>
      </c>
      <c r="DR410" s="17">
        <v>720</v>
      </c>
      <c r="DS410" s="17">
        <v>744</v>
      </c>
      <c r="DT410" s="17">
        <v>744</v>
      </c>
      <c r="DU410" s="17">
        <v>672</v>
      </c>
      <c r="DV410" s="17">
        <v>744</v>
      </c>
      <c r="DW410" s="17">
        <v>720</v>
      </c>
      <c r="DX410" s="17">
        <v>744</v>
      </c>
      <c r="DY410" s="17">
        <v>720</v>
      </c>
      <c r="DZ410" s="17">
        <v>744</v>
      </c>
      <c r="EA410" s="17">
        <v>744</v>
      </c>
      <c r="EB410" s="17">
        <v>720</v>
      </c>
      <c r="EC410" s="17">
        <v>744</v>
      </c>
      <c r="ED410" s="17">
        <v>720</v>
      </c>
      <c r="EE410" s="17">
        <v>744</v>
      </c>
      <c r="EF410" s="17">
        <v>744</v>
      </c>
      <c r="EG410" s="17">
        <v>696</v>
      </c>
      <c r="EH410" s="17">
        <v>744</v>
      </c>
      <c r="EI410" s="17">
        <v>720</v>
      </c>
      <c r="EJ410" s="17">
        <v>744</v>
      </c>
      <c r="EK410" s="17">
        <v>720</v>
      </c>
      <c r="EL410" s="17">
        <v>744</v>
      </c>
      <c r="EM410" s="17">
        <v>744</v>
      </c>
      <c r="EN410" s="17">
        <v>720</v>
      </c>
      <c r="EO410" s="17">
        <v>744</v>
      </c>
      <c r="EP410" s="17">
        <v>720</v>
      </c>
      <c r="EQ410" s="17">
        <v>744</v>
      </c>
      <c r="ER410" s="17">
        <v>744</v>
      </c>
      <c r="ES410" s="17">
        <v>672</v>
      </c>
      <c r="ET410" s="17">
        <v>744</v>
      </c>
      <c r="EU410" s="17">
        <v>720</v>
      </c>
      <c r="EV410" s="17">
        <v>744</v>
      </c>
      <c r="EW410" s="17">
        <v>720</v>
      </c>
      <c r="EX410" s="17">
        <v>744</v>
      </c>
      <c r="EY410" s="17">
        <v>744</v>
      </c>
      <c r="EZ410" s="17">
        <v>720</v>
      </c>
      <c r="FA410" s="17">
        <v>744</v>
      </c>
      <c r="FB410" s="17">
        <v>720</v>
      </c>
      <c r="FC410" s="17">
        <v>744</v>
      </c>
      <c r="FD410" s="17">
        <v>744</v>
      </c>
      <c r="FE410" s="17">
        <v>672</v>
      </c>
      <c r="FF410" s="17">
        <v>744</v>
      </c>
      <c r="FG410" s="17">
        <v>720</v>
      </c>
      <c r="FH410" s="17">
        <v>744</v>
      </c>
      <c r="FI410" s="17">
        <v>720</v>
      </c>
      <c r="FJ410" s="17">
        <v>744</v>
      </c>
      <c r="FK410" s="17">
        <v>744</v>
      </c>
      <c r="FL410" s="17">
        <v>720</v>
      </c>
      <c r="FM410" s="17">
        <v>744</v>
      </c>
      <c r="FN410" s="17">
        <v>720</v>
      </c>
      <c r="FO410" s="17">
        <v>744</v>
      </c>
      <c r="FP410" s="17">
        <v>744</v>
      </c>
      <c r="FQ410" s="17">
        <v>672</v>
      </c>
      <c r="FR410" s="17">
        <v>744</v>
      </c>
      <c r="FS410" s="17">
        <v>720</v>
      </c>
      <c r="FT410" s="17">
        <v>744</v>
      </c>
      <c r="FU410" s="17">
        <v>720</v>
      </c>
      <c r="FV410" s="17">
        <v>744</v>
      </c>
      <c r="FW410" s="17">
        <v>744</v>
      </c>
      <c r="FX410" s="17">
        <v>720</v>
      </c>
      <c r="FY410" s="17">
        <v>744</v>
      </c>
      <c r="FZ410" s="17">
        <v>720</v>
      </c>
      <c r="GA410" s="17">
        <v>744</v>
      </c>
    </row>
    <row r="411" spans="2:183">
      <c r="B411" s="43" t="s">
        <v>289</v>
      </c>
      <c r="C411" s="653" t="s">
        <v>50</v>
      </c>
      <c r="D411" s="85">
        <v>41249.69</v>
      </c>
      <c r="E411" s="85">
        <v>37271.29</v>
      </c>
      <c r="F411" s="85">
        <v>41199.67</v>
      </c>
      <c r="G411" s="85">
        <v>39969.519999999997</v>
      </c>
      <c r="H411" s="85">
        <v>40827.919999999998</v>
      </c>
      <c r="I411" s="85">
        <v>9115.41</v>
      </c>
      <c r="J411" s="85">
        <v>9464.39</v>
      </c>
      <c r="K411" s="85">
        <v>9334.31</v>
      </c>
      <c r="L411" s="85">
        <v>9114.4500000000007</v>
      </c>
      <c r="M411" s="85">
        <v>41200.28</v>
      </c>
      <c r="N411" s="85">
        <v>39838.26</v>
      </c>
      <c r="O411" s="85">
        <v>41490.14</v>
      </c>
      <c r="P411" s="85">
        <v>54424.39</v>
      </c>
      <c r="Q411" s="85">
        <v>49175.35</v>
      </c>
      <c r="R411" s="85">
        <v>54358.41</v>
      </c>
      <c r="S411" s="85">
        <v>52735.35</v>
      </c>
      <c r="T411" s="85">
        <v>53867.91</v>
      </c>
      <c r="U411" s="85">
        <v>12026.77</v>
      </c>
      <c r="V411" s="85">
        <v>12487.22</v>
      </c>
      <c r="W411" s="85">
        <v>12315.6</v>
      </c>
      <c r="X411" s="85">
        <v>12025.52</v>
      </c>
      <c r="Y411" s="85">
        <v>54359.19</v>
      </c>
      <c r="Z411" s="85">
        <v>52562.19</v>
      </c>
      <c r="AA411" s="85">
        <v>54741.66</v>
      </c>
      <c r="AB411" s="85">
        <v>72241.820000000007</v>
      </c>
      <c r="AC411" s="85">
        <v>60515.77</v>
      </c>
      <c r="AD411" s="85">
        <v>32505.599999999999</v>
      </c>
      <c r="AE411" s="85">
        <v>36184.9</v>
      </c>
      <c r="AF411" s="85">
        <v>55197.43</v>
      </c>
      <c r="AG411" s="85">
        <v>75279.45</v>
      </c>
      <c r="AH411" s="85">
        <v>127436.91</v>
      </c>
      <c r="AI411" s="85">
        <v>125258.71</v>
      </c>
      <c r="AJ411" s="85">
        <v>66033.23</v>
      </c>
      <c r="AK411" s="85">
        <v>27955.02</v>
      </c>
      <c r="AL411" s="85">
        <v>56928.09</v>
      </c>
      <c r="AM411" s="85">
        <v>74764.56</v>
      </c>
      <c r="AN411" s="85">
        <v>72842.36</v>
      </c>
      <c r="AO411" s="85">
        <v>59041.4</v>
      </c>
      <c r="AP411" s="85">
        <v>32761.93</v>
      </c>
      <c r="AQ411" s="85">
        <v>35078.57</v>
      </c>
      <c r="AR411" s="85">
        <v>56007.79</v>
      </c>
      <c r="AS411" s="85">
        <v>77803.360000000001</v>
      </c>
      <c r="AT411" s="85">
        <v>125610.08</v>
      </c>
      <c r="AU411" s="85">
        <v>122332.41</v>
      </c>
      <c r="AV411" s="85">
        <v>65968.39</v>
      </c>
      <c r="AW411" s="85">
        <v>31398.98</v>
      </c>
      <c r="AX411" s="85">
        <v>57242.89</v>
      </c>
      <c r="AY411" s="85">
        <v>74213.33</v>
      </c>
      <c r="AZ411" s="85">
        <v>72635.759999999995</v>
      </c>
      <c r="BA411" s="85">
        <v>63966.78</v>
      </c>
      <c r="BB411" s="85">
        <v>32918.230000000003</v>
      </c>
      <c r="BC411" s="85">
        <v>33051.86</v>
      </c>
      <c r="BD411" s="85">
        <v>59379.78</v>
      </c>
      <c r="BE411" s="85">
        <v>78934.36</v>
      </c>
      <c r="BF411" s="85">
        <v>129416.07</v>
      </c>
      <c r="BG411" s="85">
        <v>127295.48</v>
      </c>
      <c r="BH411" s="85">
        <v>63348.99</v>
      </c>
      <c r="BI411" s="85">
        <v>33028.120000000003</v>
      </c>
      <c r="BJ411" s="85">
        <v>59386.79</v>
      </c>
      <c r="BK411" s="85">
        <v>76377.87</v>
      </c>
      <c r="BL411" s="85">
        <v>75541.289999999994</v>
      </c>
      <c r="BM411" s="85">
        <v>65526.6</v>
      </c>
      <c r="BN411" s="85">
        <v>33294.089999999997</v>
      </c>
      <c r="BO411" s="85">
        <v>34025.31</v>
      </c>
      <c r="BP411" s="85">
        <v>58920.9</v>
      </c>
      <c r="BQ411" s="85">
        <v>80601.17</v>
      </c>
      <c r="BR411" s="85">
        <v>135192.54999999999</v>
      </c>
      <c r="BS411" s="85">
        <v>132420.98000000001</v>
      </c>
      <c r="BT411" s="85">
        <v>64321.62</v>
      </c>
      <c r="BU411" s="85">
        <v>31070.86</v>
      </c>
      <c r="BV411" s="85">
        <v>62549.4</v>
      </c>
      <c r="BW411" s="85">
        <v>77153.740000000005</v>
      </c>
      <c r="BX411" s="85">
        <v>79086.33</v>
      </c>
      <c r="BY411" s="85">
        <v>66023.600000000006</v>
      </c>
      <c r="BZ411" s="85">
        <v>33313.89</v>
      </c>
      <c r="CA411" s="85">
        <v>37286.870000000003</v>
      </c>
      <c r="CB411" s="85">
        <v>51545.2</v>
      </c>
      <c r="CC411" s="85">
        <v>87627.9</v>
      </c>
      <c r="CD411" s="85">
        <v>141944.31</v>
      </c>
      <c r="CE411" s="85">
        <v>137045.32999999999</v>
      </c>
      <c r="CF411" s="85">
        <v>63153.38</v>
      </c>
      <c r="CG411" s="85">
        <v>34972.93</v>
      </c>
      <c r="CH411" s="85">
        <v>62212.85</v>
      </c>
      <c r="CI411" s="85">
        <v>78544.42</v>
      </c>
      <c r="CJ411" s="85">
        <v>80200.73</v>
      </c>
      <c r="CK411" s="85">
        <v>66593.42</v>
      </c>
      <c r="CL411" s="85">
        <v>35643.769999999997</v>
      </c>
      <c r="CM411" s="85">
        <v>41966.34</v>
      </c>
      <c r="CN411" s="85">
        <v>59376.59</v>
      </c>
      <c r="CO411" s="85">
        <v>83238.8</v>
      </c>
      <c r="CP411" s="85">
        <v>141840.66</v>
      </c>
      <c r="CQ411" s="85">
        <v>137572.64000000001</v>
      </c>
      <c r="CR411" s="85">
        <v>71713.55</v>
      </c>
      <c r="CS411" s="85">
        <v>33506.43</v>
      </c>
      <c r="CT411" s="85">
        <v>61652.86</v>
      </c>
      <c r="CU411" s="85">
        <v>82669.48</v>
      </c>
      <c r="CV411" s="85">
        <v>82695.98</v>
      </c>
      <c r="CW411" s="85">
        <v>66775.22</v>
      </c>
      <c r="CX411" s="85">
        <v>37924.94</v>
      </c>
      <c r="CY411" s="85">
        <v>40732.86</v>
      </c>
      <c r="CZ411" s="85">
        <v>62561.94</v>
      </c>
      <c r="DA411" s="85">
        <v>86005.77</v>
      </c>
      <c r="DB411" s="85">
        <v>144502.79999999999</v>
      </c>
      <c r="DC411" s="85">
        <v>137756.28</v>
      </c>
      <c r="DD411" s="85">
        <v>76381.919999999998</v>
      </c>
      <c r="DE411" s="85">
        <v>36413.07</v>
      </c>
      <c r="DF411" s="85">
        <v>64168.95</v>
      </c>
      <c r="DG411" s="85">
        <v>83993.83</v>
      </c>
      <c r="DH411" s="85">
        <v>84672.34</v>
      </c>
      <c r="DI411" s="85">
        <v>69354.23</v>
      </c>
      <c r="DJ411" s="85">
        <v>37239.75</v>
      </c>
      <c r="DK411" s="85">
        <v>41641.81</v>
      </c>
      <c r="DL411" s="85">
        <v>65313.39</v>
      </c>
      <c r="DM411" s="85">
        <v>90152.75</v>
      </c>
      <c r="DN411" s="85">
        <v>147057.48000000001</v>
      </c>
      <c r="DO411" s="85">
        <v>142657.73000000001</v>
      </c>
      <c r="DP411" s="85">
        <v>76193.929999999993</v>
      </c>
      <c r="DQ411" s="85">
        <v>37245.870000000003</v>
      </c>
      <c r="DR411" s="85">
        <v>67192.73</v>
      </c>
      <c r="DS411" s="85">
        <v>86209.72</v>
      </c>
      <c r="DT411" s="85">
        <v>85172.72</v>
      </c>
      <c r="DU411" s="85">
        <v>74647.48</v>
      </c>
      <c r="DV411" s="85">
        <v>37593.839999999997</v>
      </c>
      <c r="DW411" s="85">
        <v>39521.199999999997</v>
      </c>
      <c r="DX411" s="85">
        <v>69452.44</v>
      </c>
      <c r="DY411" s="85">
        <v>92593.68</v>
      </c>
      <c r="DZ411" s="85">
        <v>150685.51999999999</v>
      </c>
      <c r="EA411" s="85">
        <v>149140.98000000001</v>
      </c>
      <c r="EB411" s="85">
        <v>74580.23</v>
      </c>
      <c r="EC411" s="85">
        <v>38307.199999999997</v>
      </c>
      <c r="ED411" s="85">
        <v>68759.67</v>
      </c>
      <c r="EE411" s="85">
        <v>90034.89</v>
      </c>
      <c r="EF411" s="85">
        <v>89787.43</v>
      </c>
      <c r="EG411" s="85">
        <v>76031.100000000006</v>
      </c>
      <c r="EH411" s="85">
        <v>38068.1</v>
      </c>
      <c r="EI411" s="85">
        <v>42960.800000000003</v>
      </c>
      <c r="EJ411" s="85">
        <v>58936.34</v>
      </c>
      <c r="EK411" s="85">
        <v>99745.39</v>
      </c>
      <c r="EL411" s="85">
        <v>161941.98000000001</v>
      </c>
      <c r="EM411" s="85">
        <v>156862.22</v>
      </c>
      <c r="EN411" s="85">
        <v>73044.77</v>
      </c>
      <c r="EO411" s="85">
        <v>36630.660000000003</v>
      </c>
      <c r="EP411" s="85">
        <v>73711.92</v>
      </c>
      <c r="EQ411" s="85">
        <v>89587.24</v>
      </c>
      <c r="ER411" s="85">
        <v>91138.3</v>
      </c>
      <c r="ES411" s="85">
        <v>78186.36</v>
      </c>
      <c r="ET411" s="85">
        <v>40208.17</v>
      </c>
      <c r="EU411" s="85">
        <v>41601.86</v>
      </c>
      <c r="EV411" s="85">
        <v>74028.929999999993</v>
      </c>
      <c r="EW411" s="85">
        <v>93291.7</v>
      </c>
      <c r="EX411" s="85">
        <v>166387.56</v>
      </c>
      <c r="EY411" s="85">
        <v>159989.09</v>
      </c>
      <c r="EZ411" s="85">
        <v>74590.720000000001</v>
      </c>
      <c r="FA411" s="85">
        <v>36774.620000000003</v>
      </c>
      <c r="FB411" s="85">
        <v>76683.56</v>
      </c>
      <c r="FC411" s="85">
        <v>92145.09</v>
      </c>
      <c r="FD411" s="85">
        <v>93443.77</v>
      </c>
      <c r="FE411" s="85">
        <v>79211.87</v>
      </c>
      <c r="FF411" s="85">
        <v>42391.71</v>
      </c>
      <c r="FG411" s="85">
        <v>48816.160000000003</v>
      </c>
      <c r="FH411" s="85">
        <v>69912.479999999996</v>
      </c>
      <c r="FI411" s="85">
        <v>97903.41</v>
      </c>
      <c r="FJ411" s="85">
        <v>167590.60999999999</v>
      </c>
      <c r="FK411" s="85">
        <v>161048.38</v>
      </c>
      <c r="FL411" s="85">
        <v>85410</v>
      </c>
      <c r="FM411" s="85">
        <v>36883</v>
      </c>
      <c r="FN411" s="85">
        <v>73978.7</v>
      </c>
      <c r="FO411" s="85">
        <v>97233.78</v>
      </c>
      <c r="FP411" s="85">
        <v>97419.78</v>
      </c>
      <c r="FQ411" s="85">
        <v>78664.37</v>
      </c>
      <c r="FR411" s="85">
        <v>44496.74</v>
      </c>
      <c r="FS411" s="85">
        <v>48286.28</v>
      </c>
      <c r="FT411" s="85">
        <v>73219.25</v>
      </c>
      <c r="FU411" s="85">
        <v>103341.14</v>
      </c>
      <c r="FV411" s="85">
        <v>168991.59</v>
      </c>
      <c r="FW411" s="85">
        <v>161861.95000000001</v>
      </c>
      <c r="FX411" s="85">
        <v>91585.82</v>
      </c>
      <c r="FY411" s="85">
        <v>41292.019999999997</v>
      </c>
      <c r="FZ411" s="85">
        <v>75413.429999999993</v>
      </c>
      <c r="GA411" s="85">
        <v>99129.34</v>
      </c>
    </row>
    <row r="412" spans="2:183">
      <c r="B412" s="43" t="s">
        <v>289</v>
      </c>
      <c r="C412" s="653" t="s">
        <v>51</v>
      </c>
      <c r="D412" s="86">
        <v>17.689987606194332</v>
      </c>
      <c r="E412" s="86">
        <v>17.690024728156402</v>
      </c>
      <c r="F412" s="86">
        <v>17.690005925340706</v>
      </c>
      <c r="G412" s="86">
        <v>17.690011684311155</v>
      </c>
      <c r="H412" s="86">
        <v>17.689969973613177</v>
      </c>
      <c r="I412" s="86">
        <v>17.689863960100137</v>
      </c>
      <c r="J412" s="86">
        <v>17.690117941720715</v>
      </c>
      <c r="K412" s="86">
        <v>17.690008717734905</v>
      </c>
      <c r="L412" s="86">
        <v>17.690060749568154</v>
      </c>
      <c r="M412" s="86">
        <v>17.690039974066231</v>
      </c>
      <c r="N412" s="86">
        <v>17.690011633999699</v>
      </c>
      <c r="O412" s="86">
        <v>17.690005969131064</v>
      </c>
      <c r="P412" s="86">
        <v>23.339976241632037</v>
      </c>
      <c r="Q412" s="86">
        <v>23.340033508787752</v>
      </c>
      <c r="R412" s="86">
        <v>23.340007213458254</v>
      </c>
      <c r="S412" s="86">
        <v>23.340009028785893</v>
      </c>
      <c r="T412" s="86">
        <v>23.339952425724775</v>
      </c>
      <c r="U412" s="86">
        <v>23.339808651438997</v>
      </c>
      <c r="V412" s="86">
        <v>23.340161866133343</v>
      </c>
      <c r="W412" s="86">
        <v>23.340029564492287</v>
      </c>
      <c r="X412" s="86">
        <v>23.340100537623975</v>
      </c>
      <c r="Y412" s="86">
        <v>23.340041476850679</v>
      </c>
      <c r="Z412" s="86">
        <v>23.340019182778128</v>
      </c>
      <c r="AA412" s="86">
        <v>23.340010232796111</v>
      </c>
      <c r="AB412" s="86">
        <v>45.020016701357299</v>
      </c>
      <c r="AC412" s="86">
        <v>45.019915191191785</v>
      </c>
      <c r="AD412" s="86">
        <v>45.019736022048946</v>
      </c>
      <c r="AE412" s="86">
        <v>45.020093312597204</v>
      </c>
      <c r="AF412" s="86">
        <v>45.02017030161656</v>
      </c>
      <c r="AG412" s="86">
        <v>45.020094131437148</v>
      </c>
      <c r="AH412" s="86">
        <v>45.02005178985894</v>
      </c>
      <c r="AI412" s="86">
        <v>45.020005103709536</v>
      </c>
      <c r="AJ412" s="86">
        <v>45.020098858019431</v>
      </c>
      <c r="AK412" s="86">
        <v>45.019760045092198</v>
      </c>
      <c r="AL412" s="86">
        <v>45.019881218812024</v>
      </c>
      <c r="AM412" s="86">
        <v>45.019907268019509</v>
      </c>
      <c r="AN412" s="86">
        <v>45.02</v>
      </c>
      <c r="AO412" s="86">
        <v>45.019939761332878</v>
      </c>
      <c r="AP412" s="86">
        <v>45.019966470620567</v>
      </c>
      <c r="AQ412" s="86">
        <v>45.019854205703432</v>
      </c>
      <c r="AR412" s="86">
        <v>45.020167837564109</v>
      </c>
      <c r="AS412" s="86">
        <v>45.019881958106701</v>
      </c>
      <c r="AT412" s="86">
        <v>45.019920432959395</v>
      </c>
      <c r="AU412" s="86">
        <v>45.020005225794819</v>
      </c>
      <c r="AV412" s="86">
        <v>45.020091311736081</v>
      </c>
      <c r="AW412" s="86">
        <v>45.019685998996337</v>
      </c>
      <c r="AX412" s="86">
        <v>45.019968541093199</v>
      </c>
      <c r="AY412" s="86">
        <v>45.020067335982283</v>
      </c>
      <c r="AZ412" s="86">
        <v>46.100088219800583</v>
      </c>
      <c r="BA412" s="86">
        <v>46.099858025180716</v>
      </c>
      <c r="BB412" s="86">
        <v>46.100089628322557</v>
      </c>
      <c r="BC412" s="86">
        <v>46.100005579111802</v>
      </c>
      <c r="BD412" s="86">
        <v>46.10016614132882</v>
      </c>
      <c r="BE412" s="86">
        <v>46.100056066906511</v>
      </c>
      <c r="BF412" s="86">
        <v>46.100000356215425</v>
      </c>
      <c r="BG412" s="86">
        <v>46.100003983645323</v>
      </c>
      <c r="BH412" s="86">
        <v>46.100155731501424</v>
      </c>
      <c r="BI412" s="86">
        <v>46.099685951566755</v>
      </c>
      <c r="BJ412" s="86">
        <v>46.099882007731601</v>
      </c>
      <c r="BK412" s="86">
        <v>46.09991006705738</v>
      </c>
      <c r="BL412" s="86">
        <v>47.259975475782326</v>
      </c>
      <c r="BM412" s="86">
        <v>47.260099097734596</v>
      </c>
      <c r="BN412" s="86">
        <v>47.259847549290974</v>
      </c>
      <c r="BO412" s="86">
        <v>47.260000555586416</v>
      </c>
      <c r="BP412" s="86">
        <v>47.259974012223879</v>
      </c>
      <c r="BQ412" s="86">
        <v>47.260108591129772</v>
      </c>
      <c r="BR412" s="86">
        <v>47.260042438500875</v>
      </c>
      <c r="BS412" s="86">
        <v>47.259956387827145</v>
      </c>
      <c r="BT412" s="86">
        <v>47.259863925585222</v>
      </c>
      <c r="BU412" s="86">
        <v>47.259654726595173</v>
      </c>
      <c r="BV412" s="86">
        <v>47.259882736943908</v>
      </c>
      <c r="BW412" s="86">
        <v>47.259938500741178</v>
      </c>
      <c r="BX412" s="86">
        <v>48.490067321487693</v>
      </c>
      <c r="BY412" s="86">
        <v>48.490074104539552</v>
      </c>
      <c r="BZ412" s="86">
        <v>48.489716606261737</v>
      </c>
      <c r="CA412" s="86">
        <v>48.489999479816895</v>
      </c>
      <c r="CB412" s="86">
        <v>48.489854281709484</v>
      </c>
      <c r="CC412" s="86">
        <v>48.490092024370128</v>
      </c>
      <c r="CD412" s="86">
        <v>48.490006114870752</v>
      </c>
      <c r="CE412" s="86">
        <v>48.489993843453888</v>
      </c>
      <c r="CF412" s="86">
        <v>48.490003071253064</v>
      </c>
      <c r="CG412" s="86">
        <v>48.490003327602459</v>
      </c>
      <c r="CH412" s="86">
        <v>48.490140296180826</v>
      </c>
      <c r="CI412" s="86">
        <v>48.489896963224083</v>
      </c>
      <c r="CJ412" s="86">
        <v>49.780106759356961</v>
      </c>
      <c r="CK412" s="86">
        <v>49.780168192861147</v>
      </c>
      <c r="CL412" s="86">
        <v>49.779715933689928</v>
      </c>
      <c r="CM412" s="86">
        <v>49.77977320174606</v>
      </c>
      <c r="CN412" s="86">
        <v>49.780001341404116</v>
      </c>
      <c r="CO412" s="86">
        <v>49.780100829480958</v>
      </c>
      <c r="CP412" s="86">
        <v>49.780005966273009</v>
      </c>
      <c r="CQ412" s="86">
        <v>49.780048559673766</v>
      </c>
      <c r="CR412" s="86">
        <v>49.779989032423771</v>
      </c>
      <c r="CS412" s="86">
        <v>49.780014559717124</v>
      </c>
      <c r="CT412" s="86">
        <v>49.779864514618374</v>
      </c>
      <c r="CU412" s="86">
        <v>49.779900042150899</v>
      </c>
      <c r="CV412" s="86">
        <v>51.11</v>
      </c>
      <c r="CW412" s="86">
        <v>51.110003827018751</v>
      </c>
      <c r="CX412" s="86">
        <v>51.109712545314885</v>
      </c>
      <c r="CY412" s="86">
        <v>51.110294117647058</v>
      </c>
      <c r="CZ412" s="86">
        <v>51.110190676927608</v>
      </c>
      <c r="DA412" s="86">
        <v>51.109944377094777</v>
      </c>
      <c r="DB412" s="86">
        <v>51.110002864934259</v>
      </c>
      <c r="DC412" s="86">
        <v>51.110003005242476</v>
      </c>
      <c r="DD412" s="86">
        <v>51.110046438178337</v>
      </c>
      <c r="DE412" s="86">
        <v>51.109649799985959</v>
      </c>
      <c r="DF412" s="86">
        <v>51.109867703164447</v>
      </c>
      <c r="DG412" s="86">
        <v>51.110101680063771</v>
      </c>
      <c r="DH412" s="86">
        <v>52.499885293369957</v>
      </c>
      <c r="DI412" s="86">
        <v>52.500117332687374</v>
      </c>
      <c r="DJ412" s="86">
        <v>52.499894266420419</v>
      </c>
      <c r="DK412" s="86">
        <v>52.499823495297413</v>
      </c>
      <c r="DL412" s="86">
        <v>52.500192916740353</v>
      </c>
      <c r="DM412" s="86">
        <v>52.499854414162591</v>
      </c>
      <c r="DN412" s="86">
        <v>52.499903609296354</v>
      </c>
      <c r="DO412" s="86">
        <v>52.500001840068599</v>
      </c>
      <c r="DP412" s="86">
        <v>52.500106800063385</v>
      </c>
      <c r="DQ412" s="86">
        <v>52.499640566636124</v>
      </c>
      <c r="DR412" s="86">
        <v>52.500062506836684</v>
      </c>
      <c r="DS412" s="86">
        <v>52.49999695509991</v>
      </c>
      <c r="DT412" s="86">
        <v>53.920094200467211</v>
      </c>
      <c r="DU412" s="86">
        <v>53.920067032165321</v>
      </c>
      <c r="DV412" s="86">
        <v>53.919623648202858</v>
      </c>
      <c r="DW412" s="86">
        <v>53.91999563414101</v>
      </c>
      <c r="DX412" s="86">
        <v>53.920190053258395</v>
      </c>
      <c r="DY412" s="86">
        <v>53.92005776711467</v>
      </c>
      <c r="DZ412" s="86">
        <v>53.920053245354445</v>
      </c>
      <c r="EA412" s="86">
        <v>53.919955747893155</v>
      </c>
      <c r="EB412" s="86">
        <v>53.920175540067667</v>
      </c>
      <c r="EC412" s="86">
        <v>53.919628404532332</v>
      </c>
      <c r="ED412" s="86">
        <v>53.919849124072705</v>
      </c>
      <c r="EE412" s="86">
        <v>53.919888129645045</v>
      </c>
      <c r="EF412" s="86">
        <v>55.409973957369068</v>
      </c>
      <c r="EG412" s="86">
        <v>55.410195678315056</v>
      </c>
      <c r="EH412" s="86">
        <v>55.409661877938376</v>
      </c>
      <c r="EI412" s="86">
        <v>55.409696516322086</v>
      </c>
      <c r="EJ412" s="86">
        <v>55.410044751983747</v>
      </c>
      <c r="EK412" s="86">
        <v>55.410103714731711</v>
      </c>
      <c r="EL412" s="86">
        <v>55.410054711371004</v>
      </c>
      <c r="EM412" s="86">
        <v>55.409941574176777</v>
      </c>
      <c r="EN412" s="86">
        <v>55.409987407643413</v>
      </c>
      <c r="EO412" s="86">
        <v>55.410328553276457</v>
      </c>
      <c r="EP412" s="86">
        <v>55.409997744869578</v>
      </c>
      <c r="EQ412" s="86">
        <v>55.409875000773134</v>
      </c>
      <c r="ER412" s="86">
        <v>56.950047490501902</v>
      </c>
      <c r="ES412" s="86">
        <v>56.950199943185538</v>
      </c>
      <c r="ET412" s="86">
        <v>56.94966219565741</v>
      </c>
      <c r="EU412" s="86">
        <v>56.949842573579744</v>
      </c>
      <c r="EV412" s="86">
        <v>56.950149628045438</v>
      </c>
      <c r="EW412" s="86">
        <v>56.950119953849814</v>
      </c>
      <c r="EX412" s="86">
        <v>56.950055448309854</v>
      </c>
      <c r="EY412" s="86">
        <v>56.950008721064755</v>
      </c>
      <c r="EZ412" s="86">
        <v>56.949914488150505</v>
      </c>
      <c r="FA412" s="86">
        <v>56.94957722922539</v>
      </c>
      <c r="FB412" s="86">
        <v>56.949862979108957</v>
      </c>
      <c r="FC412" s="86">
        <v>56.949993819530285</v>
      </c>
      <c r="FD412" s="86">
        <v>58.549828630863992</v>
      </c>
      <c r="FE412" s="86">
        <v>58.550118634922271</v>
      </c>
      <c r="FF412" s="86">
        <v>58.549659544494013</v>
      </c>
      <c r="FG412" s="86">
        <v>58.55011694152924</v>
      </c>
      <c r="FH412" s="86">
        <v>58.550223606853926</v>
      </c>
      <c r="FI412" s="86">
        <v>58.550118710865782</v>
      </c>
      <c r="FJ412" s="86">
        <v>58.550006113857492</v>
      </c>
      <c r="FK412" s="86">
        <v>58.550059804915996</v>
      </c>
      <c r="FL412" s="86">
        <v>58.550128534704371</v>
      </c>
      <c r="FM412" s="86">
        <v>58.550020636886046</v>
      </c>
      <c r="FN412" s="86">
        <v>58.550149979026678</v>
      </c>
      <c r="FO412" s="86">
        <v>58.549876558077919</v>
      </c>
      <c r="FP412" s="86">
        <v>60.21</v>
      </c>
      <c r="FQ412" s="86">
        <v>60.210003827018745</v>
      </c>
      <c r="FR412" s="86">
        <v>60.209653194051661</v>
      </c>
      <c r="FS412" s="86">
        <v>60.21033468003391</v>
      </c>
      <c r="FT412" s="86">
        <v>60.210228113744392</v>
      </c>
      <c r="FU412" s="86">
        <v>60.209828997582079</v>
      </c>
      <c r="FV412" s="86">
        <v>60.210065201125879</v>
      </c>
      <c r="FW412" s="86">
        <v>60.210003385051472</v>
      </c>
      <c r="FX412" s="86">
        <v>60.209859904937851</v>
      </c>
      <c r="FY412" s="86">
        <v>60.21000291630213</v>
      </c>
      <c r="FZ412" s="86">
        <v>60.209842635986931</v>
      </c>
      <c r="GA412" s="86">
        <v>60.210120323860075</v>
      </c>
    </row>
    <row r="413" spans="2:183">
      <c r="B413" s="43" t="s">
        <v>289</v>
      </c>
      <c r="C413" s="653" t="s">
        <v>52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  <c r="Q413" s="87">
        <v>0</v>
      </c>
      <c r="R413" s="87">
        <v>0</v>
      </c>
      <c r="S413" s="87">
        <v>0</v>
      </c>
      <c r="T413" s="87">
        <v>0</v>
      </c>
      <c r="U413" s="87">
        <v>0</v>
      </c>
      <c r="V413" s="87">
        <v>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87">
        <v>0</v>
      </c>
      <c r="AD413" s="87">
        <v>0</v>
      </c>
      <c r="AE413" s="87">
        <v>0</v>
      </c>
      <c r="AF413" s="87">
        <v>0</v>
      </c>
      <c r="AG413" s="87">
        <v>0</v>
      </c>
      <c r="AH413" s="87">
        <v>0</v>
      </c>
      <c r="AI413" s="87">
        <v>0</v>
      </c>
      <c r="AJ413" s="87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87">
        <v>0</v>
      </c>
      <c r="AV413" s="87">
        <v>0</v>
      </c>
      <c r="AW413" s="87">
        <v>0</v>
      </c>
      <c r="AX413" s="87">
        <v>0</v>
      </c>
      <c r="AY413" s="87">
        <v>0</v>
      </c>
      <c r="AZ413" s="87">
        <v>0</v>
      </c>
      <c r="BA413" s="87">
        <v>0</v>
      </c>
      <c r="BB413" s="87">
        <v>0</v>
      </c>
      <c r="BC413" s="87">
        <v>0</v>
      </c>
      <c r="BD413" s="87">
        <v>0</v>
      </c>
      <c r="BE413" s="87">
        <v>0</v>
      </c>
      <c r="BF413" s="87">
        <v>0</v>
      </c>
      <c r="BG413" s="87">
        <v>0</v>
      </c>
      <c r="BH413" s="87">
        <v>0</v>
      </c>
      <c r="BI413" s="87">
        <v>0</v>
      </c>
      <c r="BJ413" s="87">
        <v>0</v>
      </c>
      <c r="BK413" s="87">
        <v>0</v>
      </c>
      <c r="BL413" s="87">
        <v>0</v>
      </c>
      <c r="BM413" s="87">
        <v>0</v>
      </c>
      <c r="BN413" s="87">
        <v>0</v>
      </c>
      <c r="BO413" s="87">
        <v>0</v>
      </c>
      <c r="BP413" s="87">
        <v>0</v>
      </c>
      <c r="BQ413" s="87">
        <v>0</v>
      </c>
      <c r="BR413" s="87">
        <v>0</v>
      </c>
      <c r="BS413" s="87">
        <v>0</v>
      </c>
      <c r="BT413" s="87">
        <v>0</v>
      </c>
      <c r="BU413" s="87">
        <v>0</v>
      </c>
      <c r="BV413" s="87">
        <v>0</v>
      </c>
      <c r="BW413" s="87">
        <v>0</v>
      </c>
      <c r="BX413" s="87">
        <v>0</v>
      </c>
      <c r="BY413" s="87">
        <v>0</v>
      </c>
      <c r="BZ413" s="87">
        <v>0</v>
      </c>
      <c r="CA413" s="87">
        <v>0</v>
      </c>
      <c r="CB413" s="87">
        <v>0</v>
      </c>
      <c r="CC413" s="87">
        <v>0</v>
      </c>
      <c r="CD413" s="87">
        <v>0</v>
      </c>
      <c r="CE413" s="87">
        <v>0</v>
      </c>
      <c r="CF413" s="87">
        <v>0</v>
      </c>
      <c r="CG413" s="87">
        <v>0</v>
      </c>
      <c r="CH413" s="87">
        <v>0</v>
      </c>
      <c r="CI413" s="87">
        <v>0</v>
      </c>
      <c r="CJ413" s="87">
        <v>0</v>
      </c>
      <c r="CK413" s="87">
        <v>0</v>
      </c>
      <c r="CL413" s="87">
        <v>0</v>
      </c>
      <c r="CM413" s="87">
        <v>0</v>
      </c>
      <c r="CN413" s="87">
        <v>0</v>
      </c>
      <c r="CO413" s="87">
        <v>0</v>
      </c>
      <c r="CP413" s="87">
        <v>0</v>
      </c>
      <c r="CQ413" s="87">
        <v>0</v>
      </c>
      <c r="CR413" s="87">
        <v>0</v>
      </c>
      <c r="CS413" s="87">
        <v>0</v>
      </c>
      <c r="CT413" s="87">
        <v>0</v>
      </c>
      <c r="CU413" s="87">
        <v>0</v>
      </c>
      <c r="CV413" s="87">
        <v>0</v>
      </c>
      <c r="CW413" s="87">
        <v>0</v>
      </c>
      <c r="CX413" s="87">
        <v>0</v>
      </c>
      <c r="CY413" s="87">
        <v>0</v>
      </c>
      <c r="CZ413" s="87">
        <v>0</v>
      </c>
      <c r="DA413" s="87">
        <v>0</v>
      </c>
      <c r="DB413" s="87">
        <v>0</v>
      </c>
      <c r="DC413" s="87">
        <v>0</v>
      </c>
      <c r="DD413" s="87">
        <v>0</v>
      </c>
      <c r="DE413" s="87">
        <v>0</v>
      </c>
      <c r="DF413" s="87">
        <v>0</v>
      </c>
      <c r="DG413" s="87">
        <v>0</v>
      </c>
      <c r="DH413" s="87">
        <v>0</v>
      </c>
      <c r="DI413" s="87">
        <v>0</v>
      </c>
      <c r="DJ413" s="87">
        <v>0</v>
      </c>
      <c r="DK413" s="87">
        <v>0</v>
      </c>
      <c r="DL413" s="87">
        <v>0</v>
      </c>
      <c r="DM413" s="87">
        <v>0</v>
      </c>
      <c r="DN413" s="87">
        <v>0</v>
      </c>
      <c r="DO413" s="87">
        <v>0</v>
      </c>
      <c r="DP413" s="87">
        <v>0</v>
      </c>
      <c r="DQ413" s="87">
        <v>0</v>
      </c>
      <c r="DR413" s="87">
        <v>0</v>
      </c>
      <c r="DS413" s="87">
        <v>0</v>
      </c>
      <c r="DT413" s="87">
        <v>0</v>
      </c>
      <c r="DU413" s="87">
        <v>0</v>
      </c>
      <c r="DV413" s="87">
        <v>0</v>
      </c>
      <c r="DW413" s="87">
        <v>0</v>
      </c>
      <c r="DX413" s="87">
        <v>0</v>
      </c>
      <c r="DY413" s="87">
        <v>0</v>
      </c>
      <c r="DZ413" s="87">
        <v>0</v>
      </c>
      <c r="EA413" s="87">
        <v>0</v>
      </c>
      <c r="EB413" s="87">
        <v>0</v>
      </c>
      <c r="EC413" s="87">
        <v>0</v>
      </c>
      <c r="ED413" s="87">
        <v>0</v>
      </c>
      <c r="EE413" s="87">
        <v>0</v>
      </c>
      <c r="EF413" s="87">
        <v>0</v>
      </c>
      <c r="EG413" s="87">
        <v>0</v>
      </c>
      <c r="EH413" s="87">
        <v>0</v>
      </c>
      <c r="EI413" s="87">
        <v>0</v>
      </c>
      <c r="EJ413" s="87">
        <v>0</v>
      </c>
      <c r="EK413" s="87">
        <v>0</v>
      </c>
      <c r="EL413" s="87">
        <v>0</v>
      </c>
      <c r="EM413" s="87">
        <v>0</v>
      </c>
      <c r="EN413" s="87">
        <v>0</v>
      </c>
      <c r="EO413" s="87">
        <v>0</v>
      </c>
      <c r="EP413" s="87">
        <v>0</v>
      </c>
      <c r="EQ413" s="87">
        <v>0</v>
      </c>
      <c r="ER413" s="87">
        <v>0</v>
      </c>
      <c r="ES413" s="87">
        <v>0</v>
      </c>
      <c r="ET413" s="87">
        <v>0</v>
      </c>
      <c r="EU413" s="87">
        <v>0</v>
      </c>
      <c r="EV413" s="87">
        <v>0</v>
      </c>
      <c r="EW413" s="87">
        <v>0</v>
      </c>
      <c r="EX413" s="87">
        <v>0</v>
      </c>
      <c r="EY413" s="87">
        <v>0</v>
      </c>
      <c r="EZ413" s="87">
        <v>0</v>
      </c>
      <c r="FA413" s="87">
        <v>0</v>
      </c>
      <c r="FB413" s="87">
        <v>0</v>
      </c>
      <c r="FC413" s="87">
        <v>0</v>
      </c>
      <c r="FD413" s="87">
        <v>0</v>
      </c>
      <c r="FE413" s="87">
        <v>0</v>
      </c>
      <c r="FF413" s="87">
        <v>0</v>
      </c>
      <c r="FG413" s="87">
        <v>0</v>
      </c>
      <c r="FH413" s="87">
        <v>0</v>
      </c>
      <c r="FI413" s="87">
        <v>0</v>
      </c>
      <c r="FJ413" s="87">
        <v>0</v>
      </c>
      <c r="FK413" s="87">
        <v>0</v>
      </c>
      <c r="FL413" s="87">
        <v>0</v>
      </c>
      <c r="FM413" s="87">
        <v>0</v>
      </c>
      <c r="FN413" s="87">
        <v>0</v>
      </c>
      <c r="FO413" s="87">
        <v>0</v>
      </c>
      <c r="FP413" s="87">
        <v>0</v>
      </c>
      <c r="FQ413" s="87">
        <v>0</v>
      </c>
      <c r="FR413" s="87">
        <v>0</v>
      </c>
      <c r="FS413" s="87">
        <v>0</v>
      </c>
      <c r="FT413" s="87">
        <v>0</v>
      </c>
      <c r="FU413" s="87">
        <v>0</v>
      </c>
      <c r="FV413" s="87">
        <v>0</v>
      </c>
      <c r="FW413" s="87">
        <v>0</v>
      </c>
      <c r="FX413" s="87">
        <v>0</v>
      </c>
      <c r="FY413" s="87">
        <v>0</v>
      </c>
      <c r="FZ413" s="87">
        <v>0</v>
      </c>
      <c r="GA413" s="87">
        <v>0</v>
      </c>
    </row>
    <row r="414" spans="2:183">
      <c r="B414" s="43" t="s">
        <v>289</v>
      </c>
      <c r="C414" s="653" t="s">
        <v>53</v>
      </c>
      <c r="D414" s="86">
        <v>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86">
        <v>0</v>
      </c>
      <c r="P414" s="86">
        <v>0</v>
      </c>
      <c r="Q414" s="86">
        <v>0</v>
      </c>
      <c r="R414" s="86">
        <v>0</v>
      </c>
      <c r="S414" s="86">
        <v>0</v>
      </c>
      <c r="T414" s="86">
        <v>0</v>
      </c>
      <c r="U414" s="86">
        <v>0</v>
      </c>
      <c r="V414" s="86">
        <v>0</v>
      </c>
      <c r="W414" s="86">
        <v>0</v>
      </c>
      <c r="X414" s="86">
        <v>0</v>
      </c>
      <c r="Y414" s="86">
        <v>0</v>
      </c>
      <c r="Z414" s="86">
        <v>0</v>
      </c>
      <c r="AA414" s="86">
        <v>0</v>
      </c>
      <c r="AB414" s="86">
        <v>0</v>
      </c>
      <c r="AC414" s="86">
        <v>0</v>
      </c>
      <c r="AD414" s="86">
        <v>0</v>
      </c>
      <c r="AE414" s="86">
        <v>0</v>
      </c>
      <c r="AF414" s="86">
        <v>0</v>
      </c>
      <c r="AG414" s="86">
        <v>0</v>
      </c>
      <c r="AH414" s="86">
        <v>0</v>
      </c>
      <c r="AI414" s="86">
        <v>0</v>
      </c>
      <c r="AJ414" s="86">
        <v>0</v>
      </c>
      <c r="AK414" s="86">
        <v>0</v>
      </c>
      <c r="AL414" s="86">
        <v>0</v>
      </c>
      <c r="AM414" s="86">
        <v>0</v>
      </c>
      <c r="AN414" s="86">
        <v>0</v>
      </c>
      <c r="AO414" s="86">
        <v>0</v>
      </c>
      <c r="AP414" s="86">
        <v>0</v>
      </c>
      <c r="AQ414" s="86">
        <v>0</v>
      </c>
      <c r="AR414" s="86">
        <v>0</v>
      </c>
      <c r="AS414" s="86">
        <v>0</v>
      </c>
      <c r="AT414" s="86">
        <v>0</v>
      </c>
      <c r="AU414" s="86">
        <v>0</v>
      </c>
      <c r="AV414" s="86">
        <v>0</v>
      </c>
      <c r="AW414" s="86">
        <v>0</v>
      </c>
      <c r="AX414" s="86">
        <v>0</v>
      </c>
      <c r="AY414" s="86">
        <v>0</v>
      </c>
      <c r="AZ414" s="86">
        <v>0</v>
      </c>
      <c r="BA414" s="86">
        <v>0</v>
      </c>
      <c r="BB414" s="86">
        <v>0</v>
      </c>
      <c r="BC414" s="86">
        <v>0</v>
      </c>
      <c r="BD414" s="86">
        <v>0</v>
      </c>
      <c r="BE414" s="86">
        <v>0</v>
      </c>
      <c r="BF414" s="86">
        <v>0</v>
      </c>
      <c r="BG414" s="86">
        <v>0</v>
      </c>
      <c r="BH414" s="86">
        <v>0</v>
      </c>
      <c r="BI414" s="86">
        <v>0</v>
      </c>
      <c r="BJ414" s="86">
        <v>0</v>
      </c>
      <c r="BK414" s="86">
        <v>0</v>
      </c>
      <c r="BL414" s="86">
        <v>0</v>
      </c>
      <c r="BM414" s="86">
        <v>0</v>
      </c>
      <c r="BN414" s="86">
        <v>0</v>
      </c>
      <c r="BO414" s="86">
        <v>0</v>
      </c>
      <c r="BP414" s="86">
        <v>0</v>
      </c>
      <c r="BQ414" s="86">
        <v>0</v>
      </c>
      <c r="BR414" s="86">
        <v>0</v>
      </c>
      <c r="BS414" s="86">
        <v>0</v>
      </c>
      <c r="BT414" s="86">
        <v>0</v>
      </c>
      <c r="BU414" s="86">
        <v>0</v>
      </c>
      <c r="BV414" s="86">
        <v>0</v>
      </c>
      <c r="BW414" s="86">
        <v>0</v>
      </c>
      <c r="BX414" s="86">
        <v>0</v>
      </c>
      <c r="BY414" s="86">
        <v>0</v>
      </c>
      <c r="BZ414" s="86">
        <v>0</v>
      </c>
      <c r="CA414" s="86">
        <v>0</v>
      </c>
      <c r="CB414" s="86">
        <v>0</v>
      </c>
      <c r="CC414" s="86">
        <v>0</v>
      </c>
      <c r="CD414" s="86">
        <v>0</v>
      </c>
      <c r="CE414" s="86">
        <v>0</v>
      </c>
      <c r="CF414" s="86">
        <v>0</v>
      </c>
      <c r="CG414" s="86">
        <v>0</v>
      </c>
      <c r="CH414" s="86">
        <v>0</v>
      </c>
      <c r="CI414" s="86">
        <v>0</v>
      </c>
      <c r="CJ414" s="86">
        <v>0</v>
      </c>
      <c r="CK414" s="86">
        <v>0</v>
      </c>
      <c r="CL414" s="86">
        <v>0</v>
      </c>
      <c r="CM414" s="86">
        <v>0</v>
      </c>
      <c r="CN414" s="86">
        <v>0</v>
      </c>
      <c r="CO414" s="86">
        <v>0</v>
      </c>
      <c r="CP414" s="86">
        <v>0</v>
      </c>
      <c r="CQ414" s="86">
        <v>0</v>
      </c>
      <c r="CR414" s="86">
        <v>0</v>
      </c>
      <c r="CS414" s="86">
        <v>0</v>
      </c>
      <c r="CT414" s="86">
        <v>0</v>
      </c>
      <c r="CU414" s="86">
        <v>0</v>
      </c>
      <c r="CV414" s="86">
        <v>0</v>
      </c>
      <c r="CW414" s="86">
        <v>0</v>
      </c>
      <c r="CX414" s="86">
        <v>0</v>
      </c>
      <c r="CY414" s="86">
        <v>0</v>
      </c>
      <c r="CZ414" s="86">
        <v>0</v>
      </c>
      <c r="DA414" s="86">
        <v>0</v>
      </c>
      <c r="DB414" s="86">
        <v>0</v>
      </c>
      <c r="DC414" s="86">
        <v>0</v>
      </c>
      <c r="DD414" s="86">
        <v>0</v>
      </c>
      <c r="DE414" s="86">
        <v>0</v>
      </c>
      <c r="DF414" s="86">
        <v>0</v>
      </c>
      <c r="DG414" s="86">
        <v>0</v>
      </c>
      <c r="DH414" s="86">
        <v>0</v>
      </c>
      <c r="DI414" s="86">
        <v>0</v>
      </c>
      <c r="DJ414" s="86">
        <v>0</v>
      </c>
      <c r="DK414" s="86">
        <v>0</v>
      </c>
      <c r="DL414" s="86">
        <v>0</v>
      </c>
      <c r="DM414" s="86">
        <v>0</v>
      </c>
      <c r="DN414" s="86">
        <v>0</v>
      </c>
      <c r="DO414" s="86">
        <v>0</v>
      </c>
      <c r="DP414" s="86">
        <v>0</v>
      </c>
      <c r="DQ414" s="86">
        <v>0</v>
      </c>
      <c r="DR414" s="86">
        <v>0</v>
      </c>
      <c r="DS414" s="86">
        <v>0</v>
      </c>
      <c r="DT414" s="86">
        <v>0</v>
      </c>
      <c r="DU414" s="86">
        <v>0</v>
      </c>
      <c r="DV414" s="86">
        <v>0</v>
      </c>
      <c r="DW414" s="86">
        <v>0</v>
      </c>
      <c r="DX414" s="86">
        <v>0</v>
      </c>
      <c r="DY414" s="86">
        <v>0</v>
      </c>
      <c r="DZ414" s="86">
        <v>0</v>
      </c>
      <c r="EA414" s="86">
        <v>0</v>
      </c>
      <c r="EB414" s="86">
        <v>0</v>
      </c>
      <c r="EC414" s="86">
        <v>0</v>
      </c>
      <c r="ED414" s="86">
        <v>0</v>
      </c>
      <c r="EE414" s="86">
        <v>0</v>
      </c>
      <c r="EF414" s="86">
        <v>0</v>
      </c>
      <c r="EG414" s="86">
        <v>0</v>
      </c>
      <c r="EH414" s="86">
        <v>0</v>
      </c>
      <c r="EI414" s="86">
        <v>0</v>
      </c>
      <c r="EJ414" s="86">
        <v>0</v>
      </c>
      <c r="EK414" s="86">
        <v>0</v>
      </c>
      <c r="EL414" s="86">
        <v>0</v>
      </c>
      <c r="EM414" s="86">
        <v>0</v>
      </c>
      <c r="EN414" s="86">
        <v>0</v>
      </c>
      <c r="EO414" s="86">
        <v>0</v>
      </c>
      <c r="EP414" s="86">
        <v>0</v>
      </c>
      <c r="EQ414" s="86">
        <v>0</v>
      </c>
      <c r="ER414" s="86">
        <v>0</v>
      </c>
      <c r="ES414" s="86">
        <v>0</v>
      </c>
      <c r="ET414" s="86">
        <v>0</v>
      </c>
      <c r="EU414" s="86">
        <v>0</v>
      </c>
      <c r="EV414" s="86">
        <v>0</v>
      </c>
      <c r="EW414" s="86">
        <v>0</v>
      </c>
      <c r="EX414" s="86">
        <v>0</v>
      </c>
      <c r="EY414" s="86">
        <v>0</v>
      </c>
      <c r="EZ414" s="86">
        <v>0</v>
      </c>
      <c r="FA414" s="86">
        <v>0</v>
      </c>
      <c r="FB414" s="86">
        <v>0</v>
      </c>
      <c r="FC414" s="86">
        <v>0</v>
      </c>
      <c r="FD414" s="86">
        <v>0</v>
      </c>
      <c r="FE414" s="86">
        <v>0</v>
      </c>
      <c r="FF414" s="86">
        <v>0</v>
      </c>
      <c r="FG414" s="86">
        <v>0</v>
      </c>
      <c r="FH414" s="86">
        <v>0</v>
      </c>
      <c r="FI414" s="86">
        <v>0</v>
      </c>
      <c r="FJ414" s="86">
        <v>0</v>
      </c>
      <c r="FK414" s="86">
        <v>0</v>
      </c>
      <c r="FL414" s="86">
        <v>0</v>
      </c>
      <c r="FM414" s="86">
        <v>0</v>
      </c>
      <c r="FN414" s="86">
        <v>0</v>
      </c>
      <c r="FO414" s="86">
        <v>0</v>
      </c>
      <c r="FP414" s="86">
        <v>0</v>
      </c>
      <c r="FQ414" s="86">
        <v>0</v>
      </c>
      <c r="FR414" s="86">
        <v>0</v>
      </c>
      <c r="FS414" s="86">
        <v>0</v>
      </c>
      <c r="FT414" s="86">
        <v>0</v>
      </c>
      <c r="FU414" s="86">
        <v>0</v>
      </c>
      <c r="FV414" s="86">
        <v>0</v>
      </c>
      <c r="FW414" s="86">
        <v>0</v>
      </c>
      <c r="FX414" s="86">
        <v>0</v>
      </c>
      <c r="FY414" s="86">
        <v>0</v>
      </c>
      <c r="FZ414" s="86">
        <v>0</v>
      </c>
      <c r="GA414" s="86">
        <v>0</v>
      </c>
    </row>
    <row r="415" spans="2:183">
      <c r="B415" s="43" t="s">
        <v>289</v>
      </c>
      <c r="C415" s="653" t="s">
        <v>228</v>
      </c>
      <c r="D415" s="85">
        <v>41249.69</v>
      </c>
      <c r="E415" s="85">
        <v>37271.29</v>
      </c>
      <c r="F415" s="85">
        <v>41199.67</v>
      </c>
      <c r="G415" s="85">
        <v>39969.519999999997</v>
      </c>
      <c r="H415" s="85">
        <v>40827.919999999998</v>
      </c>
      <c r="I415" s="85">
        <v>9115.41</v>
      </c>
      <c r="J415" s="85">
        <v>9464.39</v>
      </c>
      <c r="K415" s="85">
        <v>9334.31</v>
      </c>
      <c r="L415" s="85">
        <v>9114.4500000000007</v>
      </c>
      <c r="M415" s="85">
        <v>41200.28</v>
      </c>
      <c r="N415" s="85">
        <v>39838.26</v>
      </c>
      <c r="O415" s="85">
        <v>41490.14</v>
      </c>
      <c r="P415" s="85">
        <v>54424.39</v>
      </c>
      <c r="Q415" s="85">
        <v>49175.35</v>
      </c>
      <c r="R415" s="85">
        <v>54358.41</v>
      </c>
      <c r="S415" s="85">
        <v>52735.35</v>
      </c>
      <c r="T415" s="85">
        <v>53867.91</v>
      </c>
      <c r="U415" s="85">
        <v>12026.77</v>
      </c>
      <c r="V415" s="85">
        <v>12487.22</v>
      </c>
      <c r="W415" s="85">
        <v>12315.6</v>
      </c>
      <c r="X415" s="85">
        <v>12025.52</v>
      </c>
      <c r="Y415" s="85">
        <v>54359.19</v>
      </c>
      <c r="Z415" s="85">
        <v>52562.19</v>
      </c>
      <c r="AA415" s="85">
        <v>54741.66</v>
      </c>
      <c r="AB415" s="85">
        <v>72241.820000000007</v>
      </c>
      <c r="AC415" s="85">
        <v>60515.77</v>
      </c>
      <c r="AD415" s="85">
        <v>32505.599999999999</v>
      </c>
      <c r="AE415" s="85">
        <v>36184.9</v>
      </c>
      <c r="AF415" s="85">
        <v>55197.43</v>
      </c>
      <c r="AG415" s="85">
        <v>75279.45</v>
      </c>
      <c r="AH415" s="85">
        <v>127436.91</v>
      </c>
      <c r="AI415" s="85">
        <v>125258.71</v>
      </c>
      <c r="AJ415" s="85">
        <v>66033.23</v>
      </c>
      <c r="AK415" s="85">
        <v>27955.02</v>
      </c>
      <c r="AL415" s="85">
        <v>56928.09</v>
      </c>
      <c r="AM415" s="85">
        <v>74764.56</v>
      </c>
      <c r="AN415" s="85">
        <v>72842.36</v>
      </c>
      <c r="AO415" s="85">
        <v>59041.4</v>
      </c>
      <c r="AP415" s="85">
        <v>32761.93</v>
      </c>
      <c r="AQ415" s="85">
        <v>35078.57</v>
      </c>
      <c r="AR415" s="85">
        <v>56007.79</v>
      </c>
      <c r="AS415" s="85">
        <v>77803.360000000001</v>
      </c>
      <c r="AT415" s="85">
        <v>125610.08</v>
      </c>
      <c r="AU415" s="85">
        <v>122332.41</v>
      </c>
      <c r="AV415" s="85">
        <v>65968.39</v>
      </c>
      <c r="AW415" s="85">
        <v>31398.98</v>
      </c>
      <c r="AX415" s="85">
        <v>57242.89</v>
      </c>
      <c r="AY415" s="85">
        <v>74213.33</v>
      </c>
      <c r="AZ415" s="85">
        <v>72635.759999999995</v>
      </c>
      <c r="BA415" s="85">
        <v>63966.78</v>
      </c>
      <c r="BB415" s="85">
        <v>32918.230000000003</v>
      </c>
      <c r="BC415" s="85">
        <v>33051.86</v>
      </c>
      <c r="BD415" s="85">
        <v>59379.78</v>
      </c>
      <c r="BE415" s="85">
        <v>78934.36</v>
      </c>
      <c r="BF415" s="85">
        <v>129416.07</v>
      </c>
      <c r="BG415" s="85">
        <v>127295.48</v>
      </c>
      <c r="BH415" s="85">
        <v>63348.99</v>
      </c>
      <c r="BI415" s="85">
        <v>33028.120000000003</v>
      </c>
      <c r="BJ415" s="85">
        <v>59386.79</v>
      </c>
      <c r="BK415" s="85">
        <v>76377.87</v>
      </c>
      <c r="BL415" s="85">
        <v>75541.289999999994</v>
      </c>
      <c r="BM415" s="85">
        <v>65526.6</v>
      </c>
      <c r="BN415" s="85">
        <v>33294.089999999997</v>
      </c>
      <c r="BO415" s="85">
        <v>34025.31</v>
      </c>
      <c r="BP415" s="85">
        <v>58920.9</v>
      </c>
      <c r="BQ415" s="85">
        <v>80601.17</v>
      </c>
      <c r="BR415" s="85">
        <v>135192.54999999999</v>
      </c>
      <c r="BS415" s="85">
        <v>132420.98000000001</v>
      </c>
      <c r="BT415" s="85">
        <v>64321.62</v>
      </c>
      <c r="BU415" s="85">
        <v>31070.86</v>
      </c>
      <c r="BV415" s="85">
        <v>62549.4</v>
      </c>
      <c r="BW415" s="85">
        <v>77153.740000000005</v>
      </c>
      <c r="BX415" s="85">
        <v>79086.33</v>
      </c>
      <c r="BY415" s="85">
        <v>66023.600000000006</v>
      </c>
      <c r="BZ415" s="85">
        <v>33313.89</v>
      </c>
      <c r="CA415" s="85">
        <v>37286.870000000003</v>
      </c>
      <c r="CB415" s="85">
        <v>51545.2</v>
      </c>
      <c r="CC415" s="85">
        <v>87627.9</v>
      </c>
      <c r="CD415" s="85">
        <v>141944.31</v>
      </c>
      <c r="CE415" s="85">
        <v>137045.32999999999</v>
      </c>
      <c r="CF415" s="85">
        <v>63153.38</v>
      </c>
      <c r="CG415" s="85">
        <v>34972.93</v>
      </c>
      <c r="CH415" s="85">
        <v>62212.85</v>
      </c>
      <c r="CI415" s="85">
        <v>78544.42</v>
      </c>
      <c r="CJ415" s="85">
        <v>80200.73</v>
      </c>
      <c r="CK415" s="85">
        <v>66593.42</v>
      </c>
      <c r="CL415" s="85">
        <v>35643.769999999997</v>
      </c>
      <c r="CM415" s="85">
        <v>41966.34</v>
      </c>
      <c r="CN415" s="85">
        <v>59376.59</v>
      </c>
      <c r="CO415" s="85">
        <v>83238.8</v>
      </c>
      <c r="CP415" s="85">
        <v>141840.66</v>
      </c>
      <c r="CQ415" s="85">
        <v>137572.64000000001</v>
      </c>
      <c r="CR415" s="85">
        <v>71713.55</v>
      </c>
      <c r="CS415" s="85">
        <v>33506.43</v>
      </c>
      <c r="CT415" s="85">
        <v>61652.86</v>
      </c>
      <c r="CU415" s="85">
        <v>82669.48</v>
      </c>
      <c r="CV415" s="85">
        <v>82695.98</v>
      </c>
      <c r="CW415" s="85">
        <v>66775.22</v>
      </c>
      <c r="CX415" s="85">
        <v>37924.94</v>
      </c>
      <c r="CY415" s="85">
        <v>40732.86</v>
      </c>
      <c r="CZ415" s="85">
        <v>62561.94</v>
      </c>
      <c r="DA415" s="85">
        <v>86005.77</v>
      </c>
      <c r="DB415" s="85">
        <v>144502.79999999999</v>
      </c>
      <c r="DC415" s="85">
        <v>137756.28</v>
      </c>
      <c r="DD415" s="85">
        <v>76381.919999999998</v>
      </c>
      <c r="DE415" s="85">
        <v>36413.07</v>
      </c>
      <c r="DF415" s="85">
        <v>64168.95</v>
      </c>
      <c r="DG415" s="85">
        <v>83993.83</v>
      </c>
      <c r="DH415" s="85">
        <v>84672.34</v>
      </c>
      <c r="DI415" s="85">
        <v>69354.23</v>
      </c>
      <c r="DJ415" s="85">
        <v>37239.75</v>
      </c>
      <c r="DK415" s="85">
        <v>41641.81</v>
      </c>
      <c r="DL415" s="85">
        <v>65313.39</v>
      </c>
      <c r="DM415" s="85">
        <v>90152.75</v>
      </c>
      <c r="DN415" s="85">
        <v>147057.48000000001</v>
      </c>
      <c r="DO415" s="85">
        <v>142657.73000000001</v>
      </c>
      <c r="DP415" s="85">
        <v>76193.929999999993</v>
      </c>
      <c r="DQ415" s="85">
        <v>37245.870000000003</v>
      </c>
      <c r="DR415" s="85">
        <v>67192.73</v>
      </c>
      <c r="DS415" s="85">
        <v>86209.72</v>
      </c>
      <c r="DT415" s="85">
        <v>85172.72</v>
      </c>
      <c r="DU415" s="85">
        <v>74647.48</v>
      </c>
      <c r="DV415" s="85">
        <v>37593.839999999997</v>
      </c>
      <c r="DW415" s="85">
        <v>39521.199999999997</v>
      </c>
      <c r="DX415" s="85">
        <v>69452.44</v>
      </c>
      <c r="DY415" s="85">
        <v>92593.68</v>
      </c>
      <c r="DZ415" s="85">
        <v>150685.51999999999</v>
      </c>
      <c r="EA415" s="85">
        <v>149140.98000000001</v>
      </c>
      <c r="EB415" s="85">
        <v>74580.23</v>
      </c>
      <c r="EC415" s="85">
        <v>38307.199999999997</v>
      </c>
      <c r="ED415" s="85">
        <v>68759.67</v>
      </c>
      <c r="EE415" s="85">
        <v>90034.89</v>
      </c>
      <c r="EF415" s="85">
        <v>89787.43</v>
      </c>
      <c r="EG415" s="85">
        <v>76031.100000000006</v>
      </c>
      <c r="EH415" s="85">
        <v>38068.1</v>
      </c>
      <c r="EI415" s="85">
        <v>42960.800000000003</v>
      </c>
      <c r="EJ415" s="85">
        <v>58936.34</v>
      </c>
      <c r="EK415" s="85">
        <v>99745.39</v>
      </c>
      <c r="EL415" s="85">
        <v>161941.98000000001</v>
      </c>
      <c r="EM415" s="85">
        <v>156862.22</v>
      </c>
      <c r="EN415" s="85">
        <v>73044.77</v>
      </c>
      <c r="EO415" s="85">
        <v>36630.660000000003</v>
      </c>
      <c r="EP415" s="85">
        <v>73711.92</v>
      </c>
      <c r="EQ415" s="85">
        <v>89587.24</v>
      </c>
      <c r="ER415" s="85">
        <v>91138.3</v>
      </c>
      <c r="ES415" s="85">
        <v>78186.36</v>
      </c>
      <c r="ET415" s="85">
        <v>40208.17</v>
      </c>
      <c r="EU415" s="85">
        <v>41601.86</v>
      </c>
      <c r="EV415" s="85">
        <v>74028.929999999993</v>
      </c>
      <c r="EW415" s="85">
        <v>93291.7</v>
      </c>
      <c r="EX415" s="85">
        <v>166387.56</v>
      </c>
      <c r="EY415" s="85">
        <v>159989.09</v>
      </c>
      <c r="EZ415" s="85">
        <v>74590.720000000001</v>
      </c>
      <c r="FA415" s="85">
        <v>36774.620000000003</v>
      </c>
      <c r="FB415" s="85">
        <v>76683.56</v>
      </c>
      <c r="FC415" s="85">
        <v>92145.09</v>
      </c>
      <c r="FD415" s="85">
        <v>93443.77</v>
      </c>
      <c r="FE415" s="85">
        <v>79211.87</v>
      </c>
      <c r="FF415" s="85">
        <v>42391.71</v>
      </c>
      <c r="FG415" s="85">
        <v>48816.160000000003</v>
      </c>
      <c r="FH415" s="85">
        <v>69912.479999999996</v>
      </c>
      <c r="FI415" s="85">
        <v>97903.41</v>
      </c>
      <c r="FJ415" s="85">
        <v>167590.60999999999</v>
      </c>
      <c r="FK415" s="85">
        <v>161048.38</v>
      </c>
      <c r="FL415" s="85">
        <v>85410</v>
      </c>
      <c r="FM415" s="85">
        <v>36883</v>
      </c>
      <c r="FN415" s="85">
        <v>73978.7</v>
      </c>
      <c r="FO415" s="85">
        <v>97233.78</v>
      </c>
      <c r="FP415" s="85">
        <v>97419.78</v>
      </c>
      <c r="FQ415" s="85">
        <v>78664.37</v>
      </c>
      <c r="FR415" s="85">
        <v>44496.74</v>
      </c>
      <c r="FS415" s="85">
        <v>48286.28</v>
      </c>
      <c r="FT415" s="85">
        <v>73219.25</v>
      </c>
      <c r="FU415" s="85">
        <v>103341.14</v>
      </c>
      <c r="FV415" s="85">
        <v>168991.59</v>
      </c>
      <c r="FW415" s="85">
        <v>161861.95000000001</v>
      </c>
      <c r="FX415" s="85">
        <v>91585.82</v>
      </c>
      <c r="FY415" s="85">
        <v>41292.019999999997</v>
      </c>
      <c r="FZ415" s="85">
        <v>75413.429999999993</v>
      </c>
      <c r="GA415" s="85">
        <v>99129.34</v>
      </c>
    </row>
    <row r="416" spans="2:183">
      <c r="B416" s="183" t="s">
        <v>289</v>
      </c>
      <c r="C416" s="654" t="s">
        <v>229</v>
      </c>
      <c r="D416" s="184">
        <v>17.689987606194332</v>
      </c>
      <c r="E416" s="184">
        <v>17.690024728156402</v>
      </c>
      <c r="F416" s="184">
        <v>17.690005925340706</v>
      </c>
      <c r="G416" s="184">
        <v>17.690011684311155</v>
      </c>
      <c r="H416" s="184">
        <v>17.689969973613177</v>
      </c>
      <c r="I416" s="184">
        <v>17.689863960100137</v>
      </c>
      <c r="J416" s="184">
        <v>17.690117941720715</v>
      </c>
      <c r="K416" s="184">
        <v>17.690008717734905</v>
      </c>
      <c r="L416" s="184">
        <v>17.690060749568154</v>
      </c>
      <c r="M416" s="184">
        <v>17.690039974066231</v>
      </c>
      <c r="N416" s="184">
        <v>17.690011633999699</v>
      </c>
      <c r="O416" s="184">
        <v>17.690005969131064</v>
      </c>
      <c r="P416" s="184">
        <v>23.339976241632037</v>
      </c>
      <c r="Q416" s="184">
        <v>23.340033508787752</v>
      </c>
      <c r="R416" s="184">
        <v>23.340007213458254</v>
      </c>
      <c r="S416" s="184">
        <v>23.340009028785893</v>
      </c>
      <c r="T416" s="184">
        <v>23.339952425724775</v>
      </c>
      <c r="U416" s="184">
        <v>23.339808651438997</v>
      </c>
      <c r="V416" s="184">
        <v>23.340161866133343</v>
      </c>
      <c r="W416" s="184">
        <v>23.340029564492287</v>
      </c>
      <c r="X416" s="184">
        <v>23.340100537623975</v>
      </c>
      <c r="Y416" s="184">
        <v>23.340041476850679</v>
      </c>
      <c r="Z416" s="184">
        <v>23.340019182778128</v>
      </c>
      <c r="AA416" s="184">
        <v>23.340010232796111</v>
      </c>
      <c r="AB416" s="184">
        <v>45.020016701357299</v>
      </c>
      <c r="AC416" s="184">
        <v>45.019915191191785</v>
      </c>
      <c r="AD416" s="184">
        <v>45.019736022048946</v>
      </c>
      <c r="AE416" s="184">
        <v>45.020093312597204</v>
      </c>
      <c r="AF416" s="184">
        <v>45.02017030161656</v>
      </c>
      <c r="AG416" s="184">
        <v>45.020094131437148</v>
      </c>
      <c r="AH416" s="184">
        <v>45.02005178985894</v>
      </c>
      <c r="AI416" s="184">
        <v>45.020005103709536</v>
      </c>
      <c r="AJ416" s="184">
        <v>45.020098858019431</v>
      </c>
      <c r="AK416" s="184">
        <v>45.019760045092198</v>
      </c>
      <c r="AL416" s="184">
        <v>45.019881218812024</v>
      </c>
      <c r="AM416" s="184">
        <v>45.019907268019509</v>
      </c>
      <c r="AN416" s="184">
        <v>45.02</v>
      </c>
      <c r="AO416" s="184">
        <v>45.019939761332878</v>
      </c>
      <c r="AP416" s="184">
        <v>45.019966470620567</v>
      </c>
      <c r="AQ416" s="184">
        <v>45.019854205703432</v>
      </c>
      <c r="AR416" s="184">
        <v>45.020167837564109</v>
      </c>
      <c r="AS416" s="184">
        <v>45.019881958106701</v>
      </c>
      <c r="AT416" s="184">
        <v>45.019920432959395</v>
      </c>
      <c r="AU416" s="184">
        <v>45.020005225794819</v>
      </c>
      <c r="AV416" s="184">
        <v>45.020091311736081</v>
      </c>
      <c r="AW416" s="184">
        <v>45.019685998996337</v>
      </c>
      <c r="AX416" s="184">
        <v>45.019968541093199</v>
      </c>
      <c r="AY416" s="184">
        <v>45.020067335982283</v>
      </c>
      <c r="AZ416" s="184">
        <v>46.100088219800583</v>
      </c>
      <c r="BA416" s="184">
        <v>46.099858025180716</v>
      </c>
      <c r="BB416" s="184">
        <v>46.100089628322557</v>
      </c>
      <c r="BC416" s="184">
        <v>46.100005579111802</v>
      </c>
      <c r="BD416" s="184">
        <v>46.10016614132882</v>
      </c>
      <c r="BE416" s="184">
        <v>46.100056066906511</v>
      </c>
      <c r="BF416" s="184">
        <v>46.100000356215425</v>
      </c>
      <c r="BG416" s="184">
        <v>46.100003983645323</v>
      </c>
      <c r="BH416" s="184">
        <v>46.100155731501424</v>
      </c>
      <c r="BI416" s="184">
        <v>46.099685951566755</v>
      </c>
      <c r="BJ416" s="184">
        <v>46.099882007731601</v>
      </c>
      <c r="BK416" s="184">
        <v>46.09991006705738</v>
      </c>
      <c r="BL416" s="184">
        <v>47.259975475782326</v>
      </c>
      <c r="BM416" s="184">
        <v>47.260099097734596</v>
      </c>
      <c r="BN416" s="184">
        <v>47.259847549290974</v>
      </c>
      <c r="BO416" s="184">
        <v>47.260000555586416</v>
      </c>
      <c r="BP416" s="184">
        <v>47.259974012223879</v>
      </c>
      <c r="BQ416" s="184">
        <v>47.260108591129772</v>
      </c>
      <c r="BR416" s="184">
        <v>47.260042438500875</v>
      </c>
      <c r="BS416" s="184">
        <v>47.259956387827145</v>
      </c>
      <c r="BT416" s="184">
        <v>47.259863925585222</v>
      </c>
      <c r="BU416" s="184">
        <v>47.259654726595173</v>
      </c>
      <c r="BV416" s="184">
        <v>47.259882736943908</v>
      </c>
      <c r="BW416" s="184">
        <v>47.259938500741178</v>
      </c>
      <c r="BX416" s="184">
        <v>48.490067321487693</v>
      </c>
      <c r="BY416" s="184">
        <v>48.490074104539552</v>
      </c>
      <c r="BZ416" s="184">
        <v>48.489716606261737</v>
      </c>
      <c r="CA416" s="184">
        <v>48.489999479816895</v>
      </c>
      <c r="CB416" s="184">
        <v>48.489854281709484</v>
      </c>
      <c r="CC416" s="184">
        <v>48.490092024370128</v>
      </c>
      <c r="CD416" s="184">
        <v>48.490006114870752</v>
      </c>
      <c r="CE416" s="184">
        <v>48.489993843453888</v>
      </c>
      <c r="CF416" s="184">
        <v>48.490003071253064</v>
      </c>
      <c r="CG416" s="184">
        <v>48.490003327602459</v>
      </c>
      <c r="CH416" s="184">
        <v>48.490140296180826</v>
      </c>
      <c r="CI416" s="184">
        <v>48.489896963224083</v>
      </c>
      <c r="CJ416" s="184">
        <v>49.780106759356961</v>
      </c>
      <c r="CK416" s="184">
        <v>49.780168192861147</v>
      </c>
      <c r="CL416" s="184">
        <v>49.779715933689928</v>
      </c>
      <c r="CM416" s="184">
        <v>49.77977320174606</v>
      </c>
      <c r="CN416" s="184">
        <v>49.780001341404116</v>
      </c>
      <c r="CO416" s="184">
        <v>49.780100829480958</v>
      </c>
      <c r="CP416" s="184">
        <v>49.780005966273009</v>
      </c>
      <c r="CQ416" s="184">
        <v>49.780048559673766</v>
      </c>
      <c r="CR416" s="184">
        <v>49.779989032423771</v>
      </c>
      <c r="CS416" s="184">
        <v>49.780014559717124</v>
      </c>
      <c r="CT416" s="184">
        <v>49.779864514618374</v>
      </c>
      <c r="CU416" s="184">
        <v>49.779900042150899</v>
      </c>
      <c r="CV416" s="184">
        <v>51.11</v>
      </c>
      <c r="CW416" s="184">
        <v>51.110003827018751</v>
      </c>
      <c r="CX416" s="184">
        <v>51.109712545314885</v>
      </c>
      <c r="CY416" s="184">
        <v>51.110294117647058</v>
      </c>
      <c r="CZ416" s="184">
        <v>51.110190676927608</v>
      </c>
      <c r="DA416" s="184">
        <v>51.109944377094777</v>
      </c>
      <c r="DB416" s="184">
        <v>51.110002864934259</v>
      </c>
      <c r="DC416" s="184">
        <v>51.110003005242476</v>
      </c>
      <c r="DD416" s="184">
        <v>51.110046438178337</v>
      </c>
      <c r="DE416" s="184">
        <v>51.109649799985959</v>
      </c>
      <c r="DF416" s="184">
        <v>51.109867703164447</v>
      </c>
      <c r="DG416" s="184">
        <v>51.110101680063771</v>
      </c>
      <c r="DH416" s="184">
        <v>52.499885293369957</v>
      </c>
      <c r="DI416" s="184">
        <v>52.500117332687374</v>
      </c>
      <c r="DJ416" s="184">
        <v>52.499894266420419</v>
      </c>
      <c r="DK416" s="184">
        <v>52.499823495297413</v>
      </c>
      <c r="DL416" s="184">
        <v>52.500192916740353</v>
      </c>
      <c r="DM416" s="184">
        <v>52.499854414162591</v>
      </c>
      <c r="DN416" s="184">
        <v>52.499903609296354</v>
      </c>
      <c r="DO416" s="184">
        <v>52.500001840068599</v>
      </c>
      <c r="DP416" s="184">
        <v>52.500106800063385</v>
      </c>
      <c r="DQ416" s="184">
        <v>52.499640566636124</v>
      </c>
      <c r="DR416" s="184">
        <v>52.500062506836684</v>
      </c>
      <c r="DS416" s="184">
        <v>52.49999695509991</v>
      </c>
      <c r="DT416" s="184">
        <v>53.920094200467211</v>
      </c>
      <c r="DU416" s="184">
        <v>53.920067032165321</v>
      </c>
      <c r="DV416" s="184">
        <v>53.919623648202858</v>
      </c>
      <c r="DW416" s="184">
        <v>53.91999563414101</v>
      </c>
      <c r="DX416" s="184">
        <v>53.920190053258395</v>
      </c>
      <c r="DY416" s="184">
        <v>53.92005776711467</v>
      </c>
      <c r="DZ416" s="184">
        <v>53.920053245354445</v>
      </c>
      <c r="EA416" s="184">
        <v>53.919955747893155</v>
      </c>
      <c r="EB416" s="184">
        <v>53.920175540067667</v>
      </c>
      <c r="EC416" s="184">
        <v>53.919628404532332</v>
      </c>
      <c r="ED416" s="184">
        <v>53.919849124072705</v>
      </c>
      <c r="EE416" s="184">
        <v>53.919888129645045</v>
      </c>
      <c r="EF416" s="184">
        <v>55.409973957369068</v>
      </c>
      <c r="EG416" s="184">
        <v>55.410195678315056</v>
      </c>
      <c r="EH416" s="184">
        <v>55.409661877938376</v>
      </c>
      <c r="EI416" s="184">
        <v>55.409696516322086</v>
      </c>
      <c r="EJ416" s="184">
        <v>55.410044751983747</v>
      </c>
      <c r="EK416" s="184">
        <v>55.410103714731711</v>
      </c>
      <c r="EL416" s="184">
        <v>55.410054711371004</v>
      </c>
      <c r="EM416" s="184">
        <v>55.409941574176777</v>
      </c>
      <c r="EN416" s="184">
        <v>55.409987407643413</v>
      </c>
      <c r="EO416" s="184">
        <v>55.410328553276457</v>
      </c>
      <c r="EP416" s="184">
        <v>55.409997744869578</v>
      </c>
      <c r="EQ416" s="184">
        <v>55.409875000773134</v>
      </c>
      <c r="ER416" s="184">
        <v>56.950047490501902</v>
      </c>
      <c r="ES416" s="184">
        <v>56.950199943185538</v>
      </c>
      <c r="ET416" s="184">
        <v>56.94966219565741</v>
      </c>
      <c r="EU416" s="184">
        <v>56.949842573579744</v>
      </c>
      <c r="EV416" s="184">
        <v>56.950149628045438</v>
      </c>
      <c r="EW416" s="184">
        <v>56.950119953849814</v>
      </c>
      <c r="EX416" s="184">
        <v>56.950055448309854</v>
      </c>
      <c r="EY416" s="184">
        <v>56.950008721064755</v>
      </c>
      <c r="EZ416" s="184">
        <v>56.949914488150505</v>
      </c>
      <c r="FA416" s="184">
        <v>56.94957722922539</v>
      </c>
      <c r="FB416" s="184">
        <v>56.949862979108957</v>
      </c>
      <c r="FC416" s="184">
        <v>56.949993819530285</v>
      </c>
      <c r="FD416" s="184">
        <v>58.549828630863992</v>
      </c>
      <c r="FE416" s="184">
        <v>58.550118634922271</v>
      </c>
      <c r="FF416" s="184">
        <v>58.549659544494013</v>
      </c>
      <c r="FG416" s="184">
        <v>58.55011694152924</v>
      </c>
      <c r="FH416" s="184">
        <v>58.550223606853926</v>
      </c>
      <c r="FI416" s="184">
        <v>58.550118710865782</v>
      </c>
      <c r="FJ416" s="184">
        <v>58.550006113857492</v>
      </c>
      <c r="FK416" s="184">
        <v>58.550059804915996</v>
      </c>
      <c r="FL416" s="184">
        <v>58.550128534704371</v>
      </c>
      <c r="FM416" s="184">
        <v>58.550020636886046</v>
      </c>
      <c r="FN416" s="184">
        <v>58.550149979026678</v>
      </c>
      <c r="FO416" s="184">
        <v>58.549876558077919</v>
      </c>
      <c r="FP416" s="184">
        <v>60.21</v>
      </c>
      <c r="FQ416" s="184">
        <v>60.210003827018745</v>
      </c>
      <c r="FR416" s="184">
        <v>60.209653194051661</v>
      </c>
      <c r="FS416" s="184">
        <v>60.21033468003391</v>
      </c>
      <c r="FT416" s="184">
        <v>60.210228113744392</v>
      </c>
      <c r="FU416" s="184">
        <v>60.209828997582079</v>
      </c>
      <c r="FV416" s="184">
        <v>60.210065201125879</v>
      </c>
      <c r="FW416" s="184">
        <v>60.210003385051472</v>
      </c>
      <c r="FX416" s="184">
        <v>60.209859904937851</v>
      </c>
      <c r="FY416" s="184">
        <v>60.21000291630213</v>
      </c>
      <c r="FZ416" s="184">
        <v>60.209842635986931</v>
      </c>
      <c r="GA416" s="184">
        <v>60.210120323860075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AT546"/>
  <sheetViews>
    <sheetView showGridLines="0" zoomScale="80" zoomScaleNormal="80" workbookViewId="0">
      <pane ySplit="1" topLeftCell="A266" activePane="bottomLeft" state="frozen"/>
      <selection activeCell="F48" sqref="F48"/>
      <selection pane="bottomLeft" activeCell="B2" sqref="B2"/>
    </sheetView>
  </sheetViews>
  <sheetFormatPr defaultRowHeight="15"/>
  <cols>
    <col min="1" max="1" width="9.140625" style="60"/>
    <col min="2" max="2" width="22.85546875" style="41" bestFit="1" customWidth="1"/>
    <col min="3" max="3" width="40.5703125" style="41" bestFit="1" customWidth="1"/>
    <col min="4" max="7" width="13.7109375" style="45" bestFit="1" customWidth="1"/>
    <col min="8" max="18" width="13.7109375" style="462" bestFit="1" customWidth="1"/>
    <col min="19" max="19" width="9.140625" style="32"/>
    <col min="20" max="37" width="9.140625" style="41"/>
    <col min="38" max="39" width="10.5703125" style="41" bestFit="1" customWidth="1"/>
    <col min="40" max="40" width="9.140625" style="41"/>
    <col min="41" max="41" width="9.7109375" style="41" bestFit="1" customWidth="1"/>
    <col min="42" max="46" width="9.140625" style="41"/>
  </cols>
  <sheetData>
    <row r="1" spans="1:46" ht="15.75" thickBot="1">
      <c r="D1" s="271">
        <f>+AL2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AK1" s="41" t="s">
        <v>130</v>
      </c>
      <c r="AO1" s="27">
        <f>+'Monthly Sources and Uses'!C2</f>
        <v>41275</v>
      </c>
      <c r="AP1" s="41" t="str">
        <f t="shared" ref="AP1:AP32" si="12">+VLOOKUP(AQ1,$AS$1:$AT$197,2,FALSE)</f>
        <v>d</v>
      </c>
      <c r="AQ1" s="41">
        <f>+COLUMN('Monthly Sources and Uses'!D2)</f>
        <v>4</v>
      </c>
      <c r="AS1" s="41">
        <v>1</v>
      </c>
      <c r="AT1" s="41" t="s">
        <v>111</v>
      </c>
    </row>
    <row r="2" spans="1:46">
      <c r="B2" s="160" t="s">
        <v>32</v>
      </c>
      <c r="C2" s="161" t="s">
        <v>33</v>
      </c>
      <c r="D2" s="100" t="str">
        <f>+"CY "&amp;YEAR(D$1)</f>
        <v>CY 2013</v>
      </c>
      <c r="E2" s="101" t="str">
        <f>+"CY "&amp;YEAR(E$1)</f>
        <v>CY 2014</v>
      </c>
      <c r="F2" s="101" t="str">
        <f t="shared" ref="F2:R2" si="13">+"CY "&amp;YEAR(F$1)</f>
        <v>CY 2015</v>
      </c>
      <c r="G2" s="101" t="str">
        <f t="shared" si="13"/>
        <v>CY 2016</v>
      </c>
      <c r="H2" s="101" t="str">
        <f t="shared" si="13"/>
        <v>CY 2017</v>
      </c>
      <c r="I2" s="101" t="str">
        <f t="shared" si="13"/>
        <v>CY 2018</v>
      </c>
      <c r="J2" s="101" t="str">
        <f t="shared" si="13"/>
        <v>CY 2019</v>
      </c>
      <c r="K2" s="101" t="str">
        <f t="shared" si="13"/>
        <v>CY 2020</v>
      </c>
      <c r="L2" s="101" t="str">
        <f t="shared" si="13"/>
        <v>CY 2021</v>
      </c>
      <c r="M2" s="101" t="str">
        <f t="shared" si="13"/>
        <v>CY 2022</v>
      </c>
      <c r="N2" s="101" t="str">
        <f t="shared" si="13"/>
        <v>CY 2023</v>
      </c>
      <c r="O2" s="101" t="str">
        <f t="shared" si="13"/>
        <v>CY 2024</v>
      </c>
      <c r="P2" s="101" t="str">
        <f t="shared" si="13"/>
        <v>CY 2025</v>
      </c>
      <c r="Q2" s="101" t="str">
        <f t="shared" si="13"/>
        <v>CY 2026</v>
      </c>
      <c r="R2" s="101" t="str">
        <f t="shared" si="13"/>
        <v>CY 2027</v>
      </c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2"/>
        <v>e</v>
      </c>
      <c r="AQ2" s="41">
        <f>+AQ1+1</f>
        <v>5</v>
      </c>
      <c r="AS2" s="41">
        <f>+AS1+1</f>
        <v>2</v>
      </c>
      <c r="AT2" s="41" t="s">
        <v>112</v>
      </c>
    </row>
    <row r="3" spans="1:46">
      <c r="A3" s="60">
        <f>+ROW(A3)</f>
        <v>3</v>
      </c>
      <c r="B3" s="75" t="s">
        <v>1</v>
      </c>
      <c r="C3" s="163" t="s">
        <v>34</v>
      </c>
      <c r="D3" s="75">
        <f ca="1">+AVERAGE(INDIRECT("'Monthly Resource Report'!"&amp;VLOOKUP(D$1,$AO$1:$AP$197,2,FALSE)&amp;$A3&amp;":"&amp;VLOOKUP(DATE(YEAR(D$1),12,1),$AO$1:$AP$197,2,FALSE)&amp;$A3))</f>
        <v>417</v>
      </c>
      <c r="E3" s="76">
        <f ca="1">+AVERAGE(INDIRECT("'Monthly Resource Report'!"&amp;VLOOKUP(E$1,$AO$1:$AP$197,2,FALSE)&amp;$A3&amp;":"&amp;VLOOKUP(DATE(YEAR(E$1),12,1),$AO$1:$AP$197,2,FALSE)&amp;$A3))</f>
        <v>417</v>
      </c>
      <c r="F3" s="76">
        <f ca="1">+AVERAGE(INDIRECT("'Monthly Resource Report'!"&amp;VLOOKUP(F$1,$AO$1:$AP$197,2,FALSE)&amp;$A3&amp;":"&amp;VLOOKUP(DATE(YEAR(F$1),12,1),$AO$1:$AP$197,2,FALSE)&amp;$A3))</f>
        <v>417</v>
      </c>
      <c r="G3" s="76">
        <f ca="1">+AVERAGE(INDIRECT("'Monthly Resource Report'!"&amp;VLOOKUP(G$1,$AO$1:$AP$197,2,FALSE)&amp;$A3&amp;":"&amp;VLOOKUP(DATE(YEAR(G$1),12,1),$AO$1:$AP$197,2,FALSE)&amp;$A3))</f>
        <v>417</v>
      </c>
      <c r="H3" s="76">
        <f t="shared" ref="H3:R3" ca="1" si="14">+AVERAGE(INDIRECT("'Monthly Resource Report'!"&amp;VLOOKUP(H$1,$AO$1:$AP$197,2,FALSE)&amp;$A3&amp;":"&amp;VLOOKUP(DATE(YEAR(H$1),12,1),$AO$1:$AP$197,2,FALSE)&amp;$A3))</f>
        <v>417</v>
      </c>
      <c r="I3" s="76">
        <f t="shared" ca="1" si="14"/>
        <v>417</v>
      </c>
      <c r="J3" s="76">
        <f t="shared" ca="1" si="14"/>
        <v>417</v>
      </c>
      <c r="K3" s="76">
        <f t="shared" ca="1" si="14"/>
        <v>417</v>
      </c>
      <c r="L3" s="76">
        <f t="shared" ca="1" si="14"/>
        <v>417</v>
      </c>
      <c r="M3" s="76">
        <f t="shared" ca="1" si="14"/>
        <v>417</v>
      </c>
      <c r="N3" s="76">
        <f t="shared" ca="1" si="14"/>
        <v>417</v>
      </c>
      <c r="O3" s="76">
        <f t="shared" ca="1" si="14"/>
        <v>417</v>
      </c>
      <c r="P3" s="76">
        <f t="shared" ca="1" si="14"/>
        <v>417</v>
      </c>
      <c r="Q3" s="76">
        <f t="shared" ca="1" si="14"/>
        <v>417</v>
      </c>
      <c r="R3" s="76">
        <f t="shared" ca="1" si="14"/>
        <v>417</v>
      </c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5">+EDATE(AO2,1)</f>
        <v>41334</v>
      </c>
      <c r="AP3" s="41" t="str">
        <f t="shared" si="12"/>
        <v>f</v>
      </c>
      <c r="AQ3" s="41">
        <f t="shared" ref="AQ3:AQ66" si="16">+AQ2+1</f>
        <v>6</v>
      </c>
      <c r="AS3" s="41">
        <f t="shared" ref="AS3:AS66" si="17">+AS2+1</f>
        <v>3</v>
      </c>
      <c r="AT3" s="41" t="s">
        <v>104</v>
      </c>
    </row>
    <row r="4" spans="1:46">
      <c r="A4" s="60">
        <f t="shared" ref="A4:A67" si="18">+ROW(A4)</f>
        <v>4</v>
      </c>
      <c r="B4" s="96" t="s">
        <v>1</v>
      </c>
      <c r="C4" s="166" t="s">
        <v>35</v>
      </c>
      <c r="D4" s="90">
        <f t="shared" ref="D4:R5" ca="1" si="19">+SUM(INDIRECT("'Monthly Resource Report'!"&amp;(VLOOKUP(D$1,$AO$1:$AP$197,2,FALSE)&amp;$A4&amp;":"&amp;VLOOKUP(DATE(YEAR(D$1),12,1),$AO$1:$AP$181,2,FALSE)&amp;$A4)))</f>
        <v>1355829.9635555556</v>
      </c>
      <c r="E4" s="91">
        <f t="shared" ca="1" si="19"/>
        <v>1486802.5222222223</v>
      </c>
      <c r="F4" s="91">
        <f t="shared" ca="1" si="19"/>
        <v>1430320.7777777778</v>
      </c>
      <c r="G4" s="91">
        <f t="shared" ca="1" si="19"/>
        <v>1501655.3</v>
      </c>
      <c r="H4" s="91">
        <f t="shared" ca="1" si="19"/>
        <v>1317579.6666666667</v>
      </c>
      <c r="I4" s="91">
        <f t="shared" ca="1" si="19"/>
        <v>1510106.8666666667</v>
      </c>
      <c r="J4" s="91">
        <f t="shared" ca="1" si="19"/>
        <v>1470198.1346666669</v>
      </c>
      <c r="K4" s="91">
        <f t="shared" ca="1" si="19"/>
        <v>1579486.4000000001</v>
      </c>
      <c r="L4" s="91">
        <f t="shared" ca="1" si="19"/>
        <v>1482314.0071111112</v>
      </c>
      <c r="M4" s="91">
        <f t="shared" ca="1" si="19"/>
        <v>1572699.1666666667</v>
      </c>
      <c r="N4" s="91">
        <f t="shared" ca="1" si="19"/>
        <v>1446686.1195555555</v>
      </c>
      <c r="O4" s="91">
        <f t="shared" ca="1" si="19"/>
        <v>1574146.5222222221</v>
      </c>
      <c r="P4" s="91">
        <f t="shared" ca="1" si="19"/>
        <v>1379371.452888889</v>
      </c>
      <c r="Q4" s="91">
        <f t="shared" ca="1" si="19"/>
        <v>1539072.5666666667</v>
      </c>
      <c r="R4" s="91">
        <f t="shared" ca="1" si="19"/>
        <v>1447338.8515555558</v>
      </c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5"/>
        <v>41365</v>
      </c>
      <c r="AP4" s="41" t="str">
        <f t="shared" si="12"/>
        <v>g</v>
      </c>
      <c r="AQ4" s="41">
        <f t="shared" si="16"/>
        <v>7</v>
      </c>
      <c r="AS4" s="41">
        <f t="shared" si="17"/>
        <v>4</v>
      </c>
      <c r="AT4" s="41" t="s">
        <v>113</v>
      </c>
    </row>
    <row r="5" spans="1:46">
      <c r="A5" s="60">
        <f t="shared" si="18"/>
        <v>5</v>
      </c>
      <c r="B5" s="96" t="s">
        <v>1</v>
      </c>
      <c r="C5" s="166" t="s">
        <v>36</v>
      </c>
      <c r="D5" s="88">
        <f t="shared" ca="1" si="19"/>
        <v>2912498.91</v>
      </c>
      <c r="E5" s="89">
        <f t="shared" ca="1" si="19"/>
        <v>3189496.71</v>
      </c>
      <c r="F5" s="89">
        <f t="shared" ca="1" si="19"/>
        <v>3052357.7100000004</v>
      </c>
      <c r="G5" s="89">
        <f t="shared" ca="1" si="19"/>
        <v>3207185.15</v>
      </c>
      <c r="H5" s="89">
        <f t="shared" ca="1" si="19"/>
        <v>2812867.99</v>
      </c>
      <c r="I5" s="89">
        <f t="shared" ca="1" si="19"/>
        <v>3263449.5200000005</v>
      </c>
      <c r="J5" s="89">
        <f t="shared" ca="1" si="19"/>
        <v>3173173.0700000003</v>
      </c>
      <c r="K5" s="89">
        <f t="shared" ca="1" si="19"/>
        <v>3394284.8699999996</v>
      </c>
      <c r="L5" s="89">
        <f t="shared" ca="1" si="19"/>
        <v>3185325.7100000004</v>
      </c>
      <c r="M5" s="89">
        <f t="shared" ca="1" si="19"/>
        <v>3379109.74</v>
      </c>
      <c r="N5" s="89">
        <f t="shared" ca="1" si="19"/>
        <v>3107529.6</v>
      </c>
      <c r="O5" s="89">
        <f t="shared" ca="1" si="19"/>
        <v>3381476.87</v>
      </c>
      <c r="P5" s="89">
        <f t="shared" ca="1" si="19"/>
        <v>2961368.91</v>
      </c>
      <c r="Q5" s="89">
        <f t="shared" ca="1" si="19"/>
        <v>3333916.7100000004</v>
      </c>
      <c r="R5" s="89">
        <f t="shared" ca="1" si="19"/>
        <v>3117914.7400000007</v>
      </c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5"/>
        <v>41395</v>
      </c>
      <c r="AP5" s="41" t="str">
        <f t="shared" si="12"/>
        <v>h</v>
      </c>
      <c r="AQ5" s="41">
        <f t="shared" si="16"/>
        <v>8</v>
      </c>
      <c r="AS5" s="41">
        <f t="shared" si="17"/>
        <v>5</v>
      </c>
      <c r="AT5" s="41" t="s">
        <v>114</v>
      </c>
    </row>
    <row r="6" spans="1:46">
      <c r="A6" s="60">
        <f t="shared" si="18"/>
        <v>6</v>
      </c>
      <c r="B6" s="171" t="s">
        <v>1</v>
      </c>
      <c r="C6" s="172" t="s">
        <v>95</v>
      </c>
      <c r="D6" s="77">
        <f ca="1">+D5/(D3*D26)</f>
        <v>0.79730706120035477</v>
      </c>
      <c r="E6" s="78">
        <f ca="1">+E5/(E3*E26)</f>
        <v>0.8731362061036102</v>
      </c>
      <c r="F6" s="78">
        <f ca="1">+F5/(F3*F26)</f>
        <v>0.83559391117243198</v>
      </c>
      <c r="G6" s="78">
        <f ca="1">+G5/(G3*G26)</f>
        <v>0.87557963192287702</v>
      </c>
      <c r="H6" s="78">
        <f t="shared" ref="H6:P6" ca="1" si="23">+H5/(H3*H26)</f>
        <v>0.77003273819300733</v>
      </c>
      <c r="I6" s="78">
        <f t="shared" ca="1" si="23"/>
        <v>0.89338105406086099</v>
      </c>
      <c r="J6" s="78">
        <f t="shared" ca="1" si="23"/>
        <v>0.86866755089079428</v>
      </c>
      <c r="K6" s="78">
        <f t="shared" ca="1" si="23"/>
        <v>0.92665891057645677</v>
      </c>
      <c r="L6" s="78">
        <f t="shared" ca="1" si="23"/>
        <v>0.87199437983859496</v>
      </c>
      <c r="M6" s="78">
        <f t="shared" ca="1" si="23"/>
        <v>0.92504345564644186</v>
      </c>
      <c r="N6" s="78">
        <f t="shared" ca="1" si="23"/>
        <v>0.8506974146710029</v>
      </c>
      <c r="O6" s="78">
        <f t="shared" ca="1" si="23"/>
        <v>0.92316225434952592</v>
      </c>
      <c r="P6" s="78">
        <f t="shared" ca="1" si="23"/>
        <v>0.81068539962550512</v>
      </c>
      <c r="Q6" s="78">
        <f t="shared" ref="Q6" ca="1" si="24">+Q5/(Q3*Q26)</f>
        <v>0.91267170099536821</v>
      </c>
      <c r="R6" s="78">
        <f t="shared" ref="R6" ca="1" si="25">+R5/(R3*R26)</f>
        <v>0.85354038413105149</v>
      </c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5"/>
        <v>41426</v>
      </c>
      <c r="AP6" s="41" t="str">
        <f t="shared" si="12"/>
        <v>i</v>
      </c>
      <c r="AQ6" s="41">
        <f t="shared" si="16"/>
        <v>9</v>
      </c>
      <c r="AS6" s="41">
        <f t="shared" si="17"/>
        <v>6</v>
      </c>
      <c r="AT6" s="41" t="s">
        <v>109</v>
      </c>
    </row>
    <row r="7" spans="1:46">
      <c r="A7" s="60">
        <f t="shared" si="18"/>
        <v>7</v>
      </c>
      <c r="B7" s="96" t="s">
        <v>1</v>
      </c>
      <c r="C7" s="166" t="s">
        <v>268</v>
      </c>
      <c r="D7" s="88">
        <f ca="1">+SUM(INDIRECT("'Monthly Resource Report'!"&amp;(VLOOKUP(D$1,$AO$1:$AP$197,2,FALSE)&amp;$A7&amp;":"&amp;VLOOKUP(DATE(YEAR(D$1),12,1),$AO$1:$AP$181,2,FALSE)&amp;$A7)))</f>
        <v>30506174.18</v>
      </c>
      <c r="E7" s="89">
        <f ca="1">+SUM(INDIRECT("'Monthly Resource Report'!"&amp;(VLOOKUP(E$1,$AO$1:$AP$197,2,FALSE)&amp;$A7&amp;":"&amp;VLOOKUP(DATE(YEAR(E$1),12,1),$AO$1:$AP$181,2,FALSE)&amp;$A7)))</f>
        <v>33453056.75</v>
      </c>
      <c r="F7" s="89">
        <f ca="1">+SUM(INDIRECT("'Monthly Resource Report'!"&amp;(VLOOKUP(F$1,$AO$1:$AP$197,2,FALSE)&amp;$A7&amp;":"&amp;VLOOKUP(DATE(YEAR(F$1),12,1),$AO$1:$AP$181,2,FALSE)&amp;$A7)))</f>
        <v>32182217.5</v>
      </c>
      <c r="G7" s="89">
        <f ca="1">+SUM(INDIRECT("'Monthly Resource Report'!"&amp;(VLOOKUP(G$1,$AO$1:$AP$197,2,FALSE)&amp;$A7&amp;":"&amp;VLOOKUP(DATE(YEAR(G$1),12,1),$AO$1:$AP$181,2,FALSE)&amp;$A7)))</f>
        <v>33787244.25</v>
      </c>
      <c r="H7" s="89">
        <f t="shared" ref="H7:R7" ca="1" si="26">+SUM(INDIRECT("'Monthly Resource Report'!"&amp;(VLOOKUP(H$1,$AO$1:$AP$197,2,FALSE)&amp;$A7&amp;":"&amp;VLOOKUP(DATE(YEAR(H$1),12,1),$AO$1:$AP$181,2,FALSE)&amp;$A7)))</f>
        <v>29645542.5</v>
      </c>
      <c r="I7" s="89">
        <f t="shared" ca="1" si="26"/>
        <v>33977404.5</v>
      </c>
      <c r="J7" s="89">
        <f t="shared" ca="1" si="26"/>
        <v>33079458.030000001</v>
      </c>
      <c r="K7" s="89">
        <f t="shared" ca="1" si="26"/>
        <v>35538444</v>
      </c>
      <c r="L7" s="89">
        <f t="shared" ca="1" si="26"/>
        <v>33352065.16</v>
      </c>
      <c r="M7" s="89">
        <f t="shared" ca="1" si="26"/>
        <v>35385731.25</v>
      </c>
      <c r="N7" s="89">
        <f t="shared" ca="1" si="26"/>
        <v>32550437.689999998</v>
      </c>
      <c r="O7" s="89">
        <f t="shared" ca="1" si="26"/>
        <v>35418296.75</v>
      </c>
      <c r="P7" s="89">
        <f t="shared" ca="1" si="26"/>
        <v>31035857.689999998</v>
      </c>
      <c r="Q7" s="89">
        <f t="shared" ca="1" si="26"/>
        <v>34629132.75</v>
      </c>
      <c r="R7" s="89">
        <f t="shared" ca="1" si="26"/>
        <v>32565124.16</v>
      </c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5"/>
        <v>41456</v>
      </c>
      <c r="AP7" s="41" t="str">
        <f t="shared" si="12"/>
        <v>j</v>
      </c>
      <c r="AQ7" s="41">
        <f t="shared" si="16"/>
        <v>10</v>
      </c>
      <c r="AS7" s="41">
        <f t="shared" si="17"/>
        <v>7</v>
      </c>
      <c r="AT7" s="41" t="s">
        <v>115</v>
      </c>
    </row>
    <row r="8" spans="1:46">
      <c r="A8" s="60">
        <f t="shared" si="18"/>
        <v>8</v>
      </c>
      <c r="B8" s="171" t="s">
        <v>1</v>
      </c>
      <c r="C8" s="172" t="s">
        <v>269</v>
      </c>
      <c r="D8" s="92">
        <f ca="1">+D7/D5</f>
        <v>10.474226814388746</v>
      </c>
      <c r="E8" s="93">
        <f ca="1">+E7/E5</f>
        <v>10.488506429592775</v>
      </c>
      <c r="F8" s="93">
        <f t="shared" ref="F8:G8" ca="1" si="27">+F7/F5</f>
        <v>10.543396468430299</v>
      </c>
      <c r="G8" s="93">
        <f t="shared" ca="1" si="27"/>
        <v>10.534859283069455</v>
      </c>
      <c r="H8" s="93">
        <f t="shared" ref="H8:P8" ca="1" si="28">+H7/H5</f>
        <v>10.539258367400311</v>
      </c>
      <c r="I8" s="93">
        <f t="shared" ca="1" si="28"/>
        <v>10.411499945615827</v>
      </c>
      <c r="J8" s="93">
        <f t="shared" ca="1" si="28"/>
        <v>10.424725440519385</v>
      </c>
      <c r="K8" s="93">
        <f t="shared" ca="1" si="28"/>
        <v>10.470082907331228</v>
      </c>
      <c r="L8" s="93">
        <f t="shared" ca="1" si="28"/>
        <v>10.470535259642254</v>
      </c>
      <c r="M8" s="93">
        <f t="shared" ca="1" si="28"/>
        <v>10.471909459205666</v>
      </c>
      <c r="N8" s="93">
        <f t="shared" ca="1" si="28"/>
        <v>10.474699159744125</v>
      </c>
      <c r="O8" s="93">
        <f t="shared" ca="1" si="28"/>
        <v>10.474209379997918</v>
      </c>
      <c r="P8" s="93">
        <f t="shared" ca="1" si="28"/>
        <v>10.480240264965838</v>
      </c>
      <c r="Q8" s="93">
        <f t="shared" ref="Q8:R8" ca="1" si="29">+Q7/Q5</f>
        <v>10.386921978623754</v>
      </c>
      <c r="R8" s="93">
        <f t="shared" ca="1" si="29"/>
        <v>10.444520416873232</v>
      </c>
      <c r="AK8" s="41">
        <f t="shared" si="20"/>
        <v>2019</v>
      </c>
      <c r="AL8" s="27">
        <f t="shared" ref="AL8:AL16" si="30">+DATE(YEAR(AM7)+1,1,1)</f>
        <v>43466</v>
      </c>
      <c r="AM8" s="27">
        <f t="shared" ref="AM8:AM16" si="31">+DATE(YEAR(AL8),12,1)</f>
        <v>43800</v>
      </c>
      <c r="AO8" s="27">
        <f t="shared" si="15"/>
        <v>41487</v>
      </c>
      <c r="AP8" s="41" t="str">
        <f t="shared" si="12"/>
        <v>k</v>
      </c>
      <c r="AQ8" s="41">
        <f t="shared" si="16"/>
        <v>11</v>
      </c>
      <c r="AS8" s="41">
        <f t="shared" si="17"/>
        <v>8</v>
      </c>
      <c r="AT8" s="41" t="s">
        <v>116</v>
      </c>
    </row>
    <row r="9" spans="1:46">
      <c r="A9" s="60">
        <f t="shared" si="18"/>
        <v>9</v>
      </c>
      <c r="B9" s="96" t="s">
        <v>1</v>
      </c>
      <c r="C9" s="166" t="s">
        <v>37</v>
      </c>
      <c r="D9" s="632">
        <f ca="1">+SUM(INDIRECT("'Monthly Resource Report'!"&amp;(VLOOKUP(D$1,$AO$1:$AP$197,2,FALSE)&amp;$A9&amp;":"&amp;VLOOKUP(DATE(YEAR(D$1),12,1),$AO$1:$AP$181,2,FALSE)&amp;$A9)))</f>
        <v>64123811.689999998</v>
      </c>
      <c r="E9" s="633">
        <f ca="1">+SUM(INDIRECT("'Monthly Resource Report'!"&amp;(VLOOKUP(E$1,$AO$1:$AP$197,2,FALSE)&amp;$A9&amp;":"&amp;VLOOKUP(DATE(YEAR(E$1),12,1),$AO$1:$AP$181,2,FALSE)&amp;$A9)))</f>
        <v>75235797</v>
      </c>
      <c r="F9" s="633">
        <f ca="1">+SUM(INDIRECT("'Monthly Resource Report'!"&amp;(VLOOKUP(F$1,$AO$1:$AP$197,2,FALSE)&amp;$A9&amp;":"&amp;VLOOKUP(DATE(YEAR(F$1),12,1),$AO$1:$AP$181,2,FALSE)&amp;$A9)))</f>
        <v>76786841.5</v>
      </c>
      <c r="G9" s="633">
        <f ca="1">+SUM(INDIRECT("'Monthly Resource Report'!"&amp;(VLOOKUP(G$1,$AO$1:$AP$197,2,FALSE)&amp;$A9&amp;":"&amp;VLOOKUP(DATE(YEAR(G$1),12,1),$AO$1:$AP$181,2,FALSE)&amp;$A9)))</f>
        <v>83217889</v>
      </c>
      <c r="H9" s="633">
        <f t="shared" ref="H9:R9" ca="1" si="32">+SUM(INDIRECT("'Monthly Resource Report'!"&amp;(VLOOKUP(H$1,$AO$1:$AP$197,2,FALSE)&amp;$A9&amp;":"&amp;VLOOKUP(DATE(YEAR(H$1),12,1),$AO$1:$AP$181,2,FALSE)&amp;$A9)))</f>
        <v>76663432.75</v>
      </c>
      <c r="I9" s="633">
        <f t="shared" ca="1" si="32"/>
        <v>90515955</v>
      </c>
      <c r="J9" s="633">
        <f t="shared" ca="1" si="32"/>
        <v>90769954.120000005</v>
      </c>
      <c r="K9" s="633">
        <f t="shared" ca="1" si="32"/>
        <v>102386400.5</v>
      </c>
      <c r="L9" s="633">
        <f t="shared" ca="1" si="32"/>
        <v>98955542.560000002</v>
      </c>
      <c r="M9" s="633">
        <f t="shared" ca="1" si="32"/>
        <v>109200589</v>
      </c>
      <c r="N9" s="633">
        <f t="shared" ca="1" si="32"/>
        <v>105463303.62</v>
      </c>
      <c r="O9" s="633">
        <f t="shared" ca="1" si="32"/>
        <v>117057548</v>
      </c>
      <c r="P9" s="633">
        <f t="shared" ca="1" si="32"/>
        <v>111822228.37</v>
      </c>
      <c r="Q9" s="633">
        <f t="shared" ca="1" si="32"/>
        <v>143468591</v>
      </c>
      <c r="R9" s="633">
        <f t="shared" ca="1" si="32"/>
        <v>145696273.25</v>
      </c>
      <c r="AK9" s="41">
        <f t="shared" si="20"/>
        <v>2020</v>
      </c>
      <c r="AL9" s="27">
        <f t="shared" si="30"/>
        <v>43831</v>
      </c>
      <c r="AM9" s="27">
        <f t="shared" si="31"/>
        <v>44166</v>
      </c>
      <c r="AO9" s="27">
        <f t="shared" si="15"/>
        <v>41518</v>
      </c>
      <c r="AP9" s="41" t="str">
        <f t="shared" si="12"/>
        <v>l</v>
      </c>
      <c r="AQ9" s="41">
        <f t="shared" si="16"/>
        <v>12</v>
      </c>
      <c r="AS9" s="41">
        <f t="shared" si="17"/>
        <v>9</v>
      </c>
      <c r="AT9" s="41" t="s">
        <v>117</v>
      </c>
    </row>
    <row r="10" spans="1:46">
      <c r="A10" s="60">
        <f t="shared" si="18"/>
        <v>10</v>
      </c>
      <c r="B10" s="171" t="s">
        <v>1</v>
      </c>
      <c r="C10" s="172" t="s">
        <v>270</v>
      </c>
      <c r="D10" s="79">
        <f ca="1">+D9/D7</f>
        <v>2.1019945441745982</v>
      </c>
      <c r="E10" s="80">
        <f ca="1">+E9/E7</f>
        <v>2.248996184780633</v>
      </c>
      <c r="F10" s="80">
        <f t="shared" ref="F10:G10" ca="1" si="33">+F9/F7</f>
        <v>2.3860021920490717</v>
      </c>
      <c r="G10" s="80">
        <f t="shared" ca="1" si="33"/>
        <v>2.4629972300863217</v>
      </c>
      <c r="H10" s="80">
        <f t="shared" ref="H10:P10" ca="1" si="34">+H9/H7</f>
        <v>2.5860020186845967</v>
      </c>
      <c r="I10" s="80">
        <f t="shared" ca="1" si="34"/>
        <v>2.6640043973929792</v>
      </c>
      <c r="J10" s="80">
        <f t="shared" ca="1" si="34"/>
        <v>2.7439976204471086</v>
      </c>
      <c r="K10" s="80">
        <f t="shared" ca="1" si="34"/>
        <v>2.8810040332660596</v>
      </c>
      <c r="L10" s="80">
        <f t="shared" ca="1" si="34"/>
        <v>2.966998957494241</v>
      </c>
      <c r="M10" s="80">
        <f t="shared" ca="1" si="34"/>
        <v>3.086006283959442</v>
      </c>
      <c r="N10" s="80">
        <f t="shared" ca="1" si="34"/>
        <v>3.2399964825173448</v>
      </c>
      <c r="O10" s="80">
        <f t="shared" ca="1" si="34"/>
        <v>3.3050021808290371</v>
      </c>
      <c r="P10" s="80">
        <f t="shared" ca="1" si="34"/>
        <v>3.6030010669249211</v>
      </c>
      <c r="Q10" s="80">
        <f t="shared" ref="Q10:R10" ca="1" si="35">+Q9/Q7</f>
        <v>4.1430027149611481</v>
      </c>
      <c r="R10" s="80">
        <f t="shared" ca="1" si="35"/>
        <v>4.4739971674654289</v>
      </c>
      <c r="AK10" s="41">
        <f t="shared" si="20"/>
        <v>2021</v>
      </c>
      <c r="AL10" s="27">
        <f t="shared" si="30"/>
        <v>44197</v>
      </c>
      <c r="AM10" s="27">
        <f t="shared" si="31"/>
        <v>44531</v>
      </c>
      <c r="AO10" s="27">
        <f t="shared" si="15"/>
        <v>41548</v>
      </c>
      <c r="AP10" s="41" t="str">
        <f t="shared" si="12"/>
        <v>m</v>
      </c>
      <c r="AQ10" s="41">
        <f t="shared" si="16"/>
        <v>13</v>
      </c>
      <c r="AS10" s="41">
        <f t="shared" si="17"/>
        <v>10</v>
      </c>
      <c r="AT10" s="41" t="s">
        <v>118</v>
      </c>
    </row>
    <row r="11" spans="1:46">
      <c r="A11" s="60">
        <f t="shared" si="18"/>
        <v>11</v>
      </c>
      <c r="B11" s="96" t="s">
        <v>1</v>
      </c>
      <c r="C11" s="166" t="s">
        <v>38</v>
      </c>
      <c r="D11" s="632">
        <f ca="1">+SUM(INDIRECT("'Monthly Resource Report'!"&amp;(VLOOKUP(D$1,$AO$1:$AP$197,2,FALSE)&amp;$A11&amp;":"&amp;VLOOKUP(DATE(YEAR(D$1),12,1),$AO$1:$AP$181,2,FALSE)&amp;$A11)))</f>
        <v>7811310.9000000004</v>
      </c>
      <c r="E11" s="633">
        <f ca="1">+SUM(INDIRECT("'Monthly Resource Report'!"&amp;(VLOOKUP(E$1,$AO$1:$AP$197,2,FALSE)&amp;$A11&amp;":"&amp;VLOOKUP(DATE(YEAR(E$1),12,1),$AO$1:$AP$181,2,FALSE)&amp;$A11)))</f>
        <v>8566987.6300000008</v>
      </c>
      <c r="F11" s="633">
        <f ca="1">+SUM(INDIRECT("'Monthly Resource Report'!"&amp;(VLOOKUP(F$1,$AO$1:$AP$197,2,FALSE)&amp;$A11&amp;":"&amp;VLOOKUP(DATE(YEAR(F$1),12,1),$AO$1:$AP$181,2,FALSE)&amp;$A11)))</f>
        <v>8910581.4699999988</v>
      </c>
      <c r="G11" s="633">
        <f ca="1">+SUM(INDIRECT("'Monthly Resource Report'!"&amp;(VLOOKUP(G$1,$AO$1:$AP$197,2,FALSE)&amp;$A11&amp;":"&amp;VLOOKUP(DATE(YEAR(G$1),12,1),$AO$1:$AP$181,2,FALSE)&amp;$A11)))</f>
        <v>10060937.42</v>
      </c>
      <c r="H11" s="633">
        <f t="shared" ref="H11:R11" ca="1" si="36">+SUM(INDIRECT("'Monthly Resource Report'!"&amp;(VLOOKUP(H$1,$AO$1:$AP$197,2,FALSE)&amp;$A11&amp;":"&amp;VLOOKUP(DATE(YEAR(H$1),12,1),$AO$1:$AP$181,2,FALSE)&amp;$A11)))</f>
        <v>9034933.6699999981</v>
      </c>
      <c r="I11" s="633">
        <f t="shared" ca="1" si="36"/>
        <v>10746551.560000001</v>
      </c>
      <c r="J11" s="633">
        <f t="shared" ca="1" si="36"/>
        <v>10722170.699999999</v>
      </c>
      <c r="K11" s="633">
        <f t="shared" ca="1" si="36"/>
        <v>11771382.939999998</v>
      </c>
      <c r="L11" s="633">
        <f t="shared" ca="1" si="36"/>
        <v>11342946.73</v>
      </c>
      <c r="M11" s="633">
        <f t="shared" ca="1" si="36"/>
        <v>12360792.17</v>
      </c>
      <c r="N11" s="633">
        <f t="shared" ca="1" si="36"/>
        <v>11674998.41</v>
      </c>
      <c r="O11" s="633">
        <f t="shared" ca="1" si="36"/>
        <v>13052510.399999999</v>
      </c>
      <c r="P11" s="633">
        <f t="shared" ca="1" si="36"/>
        <v>11744800.84</v>
      </c>
      <c r="Q11" s="633">
        <f t="shared" ca="1" si="36"/>
        <v>13589033.629999999</v>
      </c>
      <c r="R11" s="633">
        <f t="shared" ca="1" si="36"/>
        <v>13064067.949999999</v>
      </c>
      <c r="AK11" s="41">
        <f t="shared" si="20"/>
        <v>2022</v>
      </c>
      <c r="AL11" s="27">
        <f t="shared" si="30"/>
        <v>44562</v>
      </c>
      <c r="AM11" s="27">
        <f t="shared" si="31"/>
        <v>44896</v>
      </c>
      <c r="AO11" s="27">
        <f t="shared" si="15"/>
        <v>41579</v>
      </c>
      <c r="AP11" s="41" t="str">
        <f t="shared" si="12"/>
        <v>n</v>
      </c>
      <c r="AQ11" s="41">
        <f t="shared" si="16"/>
        <v>14</v>
      </c>
      <c r="AS11" s="41">
        <f t="shared" si="17"/>
        <v>11</v>
      </c>
      <c r="AT11" s="41" t="s">
        <v>119</v>
      </c>
    </row>
    <row r="12" spans="1:46">
      <c r="A12" s="60">
        <f t="shared" si="18"/>
        <v>12</v>
      </c>
      <c r="B12" s="171" t="s">
        <v>1</v>
      </c>
      <c r="C12" s="172" t="s">
        <v>39</v>
      </c>
      <c r="D12" s="81">
        <f ca="1">+D11/D5</f>
        <v>2.6819961625324695</v>
      </c>
      <c r="E12" s="82">
        <f ca="1">+E11/E5</f>
        <v>2.6859998328701837</v>
      </c>
      <c r="F12" s="82">
        <f t="shared" ref="F12:G12" ca="1" si="37">+F11/F5</f>
        <v>2.9192454871221489</v>
      </c>
      <c r="G12" s="82">
        <f t="shared" ca="1" si="37"/>
        <v>3.1369992530677564</v>
      </c>
      <c r="H12" s="82">
        <f t="shared" ref="H12:P12" ca="1" si="38">+H11/H5</f>
        <v>3.2120005994309024</v>
      </c>
      <c r="I12" s="82">
        <f t="shared" ca="1" si="38"/>
        <v>3.2930037661498743</v>
      </c>
      <c r="J12" s="82">
        <f t="shared" ca="1" si="38"/>
        <v>3.3790059550707072</v>
      </c>
      <c r="K12" s="82">
        <f t="shared" ca="1" si="38"/>
        <v>3.4680008870322068</v>
      </c>
      <c r="L12" s="82">
        <f t="shared" ca="1" si="38"/>
        <v>3.5610005891673788</v>
      </c>
      <c r="M12" s="82">
        <f t="shared" ca="1" si="38"/>
        <v>3.6580025867996815</v>
      </c>
      <c r="N12" s="82">
        <f t="shared" ca="1" si="38"/>
        <v>3.7570031223515938</v>
      </c>
      <c r="O12" s="82">
        <f t="shared" ca="1" si="38"/>
        <v>3.8600028631868177</v>
      </c>
      <c r="P12" s="82">
        <f t="shared" ca="1" si="38"/>
        <v>3.9660039653755934</v>
      </c>
      <c r="Q12" s="82">
        <f t="shared" ref="Q12:R12" ca="1" si="39">+Q11/Q5</f>
        <v>4.0759967365831393</v>
      </c>
      <c r="R12" s="82">
        <f t="shared" ca="1" si="39"/>
        <v>4.1900016643816231</v>
      </c>
      <c r="AK12" s="41">
        <f t="shared" si="20"/>
        <v>2023</v>
      </c>
      <c r="AL12" s="27">
        <f t="shared" si="30"/>
        <v>44927</v>
      </c>
      <c r="AM12" s="27">
        <f t="shared" si="31"/>
        <v>45261</v>
      </c>
      <c r="AO12" s="27">
        <f t="shared" si="15"/>
        <v>41609</v>
      </c>
      <c r="AP12" s="41" t="str">
        <f t="shared" si="12"/>
        <v>o</v>
      </c>
      <c r="AQ12" s="41">
        <f t="shared" si="16"/>
        <v>15</v>
      </c>
      <c r="AS12" s="41">
        <f t="shared" si="17"/>
        <v>12</v>
      </c>
      <c r="AT12" s="41" t="s">
        <v>120</v>
      </c>
    </row>
    <row r="13" spans="1:46">
      <c r="A13" s="60">
        <f t="shared" si="18"/>
        <v>13</v>
      </c>
      <c r="B13" s="96" t="s">
        <v>1</v>
      </c>
      <c r="C13" s="166" t="s">
        <v>40</v>
      </c>
      <c r="D13" s="88">
        <f t="shared" ref="D13:R15" ca="1" si="40">+SUM(INDIRECT("'Monthly Resource Report'!"&amp;(VLOOKUP(D$1,$AO$1:$AP$197,2,FALSE)&amp;$A13&amp;":"&amp;VLOOKUP(DATE(YEAR(D$1),12,1),$AO$1:$AP$181,2,FALSE)&amp;$A13)))</f>
        <v>16.59</v>
      </c>
      <c r="E13" s="89">
        <f t="shared" ca="1" si="40"/>
        <v>16.670000000000002</v>
      </c>
      <c r="F13" s="89">
        <f t="shared" ca="1" si="40"/>
        <v>15.580000000000002</v>
      </c>
      <c r="G13" s="89">
        <f t="shared" ca="1" si="40"/>
        <v>17.200000000000003</v>
      </c>
      <c r="H13" s="89">
        <f t="shared" ca="1" si="40"/>
        <v>14.43</v>
      </c>
      <c r="I13" s="89">
        <f t="shared" ca="1" si="40"/>
        <v>16.12</v>
      </c>
      <c r="J13" s="89">
        <f t="shared" ca="1" si="40"/>
        <v>17.21</v>
      </c>
      <c r="K13" s="89">
        <f t="shared" ca="1" si="40"/>
        <v>18.130000000000003</v>
      </c>
      <c r="L13" s="89">
        <f t="shared" ca="1" si="40"/>
        <v>16.12</v>
      </c>
      <c r="M13" s="89">
        <f t="shared" ca="1" si="40"/>
        <v>15.5</v>
      </c>
      <c r="N13" s="89">
        <f t="shared" ca="1" si="40"/>
        <v>15.6</v>
      </c>
      <c r="O13" s="89">
        <f t="shared" ca="1" si="40"/>
        <v>17.220000000000002</v>
      </c>
      <c r="P13" s="89">
        <f t="shared" ca="1" si="40"/>
        <v>15.59</v>
      </c>
      <c r="Q13" s="89">
        <f t="shared" ca="1" si="40"/>
        <v>17.209999999999997</v>
      </c>
      <c r="R13" s="89">
        <f t="shared" ca="1" si="40"/>
        <v>15.579999999999998</v>
      </c>
      <c r="AK13" s="41">
        <f t="shared" si="20"/>
        <v>2024</v>
      </c>
      <c r="AL13" s="27">
        <f t="shared" si="30"/>
        <v>45292</v>
      </c>
      <c r="AM13" s="27">
        <f t="shared" si="31"/>
        <v>45627</v>
      </c>
      <c r="AO13" s="27">
        <f t="shared" si="15"/>
        <v>41640</v>
      </c>
      <c r="AP13" s="41" t="str">
        <f t="shared" si="12"/>
        <v>p</v>
      </c>
      <c r="AQ13" s="41">
        <f t="shared" si="16"/>
        <v>16</v>
      </c>
      <c r="AS13" s="41">
        <f t="shared" si="17"/>
        <v>13</v>
      </c>
      <c r="AT13" s="41" t="s">
        <v>121</v>
      </c>
    </row>
    <row r="14" spans="1:46">
      <c r="A14" s="60">
        <f t="shared" si="18"/>
        <v>14</v>
      </c>
      <c r="B14" s="96" t="s">
        <v>1</v>
      </c>
      <c r="C14" s="166" t="s">
        <v>41</v>
      </c>
      <c r="D14" s="88">
        <f t="shared" ca="1" si="40"/>
        <v>7451</v>
      </c>
      <c r="E14" s="89">
        <f t="shared" ca="1" si="40"/>
        <v>8257</v>
      </c>
      <c r="F14" s="89">
        <f t="shared" ca="1" si="40"/>
        <v>7935</v>
      </c>
      <c r="G14" s="89">
        <f t="shared" ca="1" si="40"/>
        <v>8280</v>
      </c>
      <c r="H14" s="89">
        <f t="shared" ca="1" si="40"/>
        <v>7289</v>
      </c>
      <c r="I14" s="89">
        <f t="shared" ca="1" si="40"/>
        <v>8257</v>
      </c>
      <c r="J14" s="89">
        <f t="shared" ca="1" si="40"/>
        <v>7774</v>
      </c>
      <c r="K14" s="89">
        <f t="shared" ca="1" si="40"/>
        <v>8280</v>
      </c>
      <c r="L14" s="89">
        <f t="shared" ca="1" si="40"/>
        <v>7774</v>
      </c>
      <c r="M14" s="89">
        <f t="shared" ca="1" si="40"/>
        <v>8257</v>
      </c>
      <c r="N14" s="89">
        <f t="shared" ca="1" si="40"/>
        <v>7612</v>
      </c>
      <c r="O14" s="89">
        <f t="shared" ca="1" si="40"/>
        <v>8280</v>
      </c>
      <c r="P14" s="89">
        <f t="shared" ca="1" si="40"/>
        <v>7290</v>
      </c>
      <c r="Q14" s="89">
        <f t="shared" ca="1" si="40"/>
        <v>8257</v>
      </c>
      <c r="R14" s="89">
        <f t="shared" ca="1" si="40"/>
        <v>7774</v>
      </c>
      <c r="AK14" s="41">
        <f t="shared" si="20"/>
        <v>2025</v>
      </c>
      <c r="AL14" s="27">
        <f t="shared" si="30"/>
        <v>45658</v>
      </c>
      <c r="AM14" s="27">
        <f t="shared" si="31"/>
        <v>45992</v>
      </c>
      <c r="AO14" s="27">
        <f t="shared" si="15"/>
        <v>41671</v>
      </c>
      <c r="AP14" s="41" t="str">
        <f t="shared" si="12"/>
        <v>q</v>
      </c>
      <c r="AQ14" s="41">
        <f t="shared" si="16"/>
        <v>17</v>
      </c>
      <c r="AS14" s="41">
        <f t="shared" si="17"/>
        <v>14</v>
      </c>
      <c r="AT14" s="41" t="s">
        <v>105</v>
      </c>
    </row>
    <row r="15" spans="1:46">
      <c r="A15" s="60">
        <f t="shared" si="18"/>
        <v>15</v>
      </c>
      <c r="B15" s="96" t="s">
        <v>1</v>
      </c>
      <c r="C15" s="166" t="s">
        <v>271</v>
      </c>
      <c r="D15" s="88">
        <f t="shared" ca="1" si="40"/>
        <v>66500</v>
      </c>
      <c r="E15" s="89">
        <f t="shared" ca="1" si="40"/>
        <v>66833.31</v>
      </c>
      <c r="F15" s="89">
        <f t="shared" ca="1" si="40"/>
        <v>62499.98000000001</v>
      </c>
      <c r="G15" s="89">
        <f t="shared" ca="1" si="40"/>
        <v>68999.98000000001</v>
      </c>
      <c r="H15" s="89">
        <f t="shared" ca="1" si="40"/>
        <v>57833.32</v>
      </c>
      <c r="I15" s="89">
        <f t="shared" ca="1" si="40"/>
        <v>64666.65</v>
      </c>
      <c r="J15" s="89">
        <f t="shared" ca="1" si="40"/>
        <v>68999.990000000005</v>
      </c>
      <c r="K15" s="89">
        <f t="shared" ca="1" si="40"/>
        <v>72666.63</v>
      </c>
      <c r="L15" s="89">
        <f t="shared" ca="1" si="40"/>
        <v>64666.65</v>
      </c>
      <c r="M15" s="89">
        <f t="shared" ca="1" si="40"/>
        <v>62166.650000000009</v>
      </c>
      <c r="N15" s="89">
        <f t="shared" ca="1" si="40"/>
        <v>62499.99</v>
      </c>
      <c r="O15" s="89">
        <f t="shared" ca="1" si="40"/>
        <v>68999.98000000001</v>
      </c>
      <c r="P15" s="89">
        <f t="shared" ca="1" si="40"/>
        <v>62499.990000000005</v>
      </c>
      <c r="Q15" s="89">
        <f t="shared" ca="1" si="40"/>
        <v>68999.98000000001</v>
      </c>
      <c r="R15" s="89">
        <f t="shared" ca="1" si="40"/>
        <v>62499.98000000001</v>
      </c>
      <c r="AK15" s="41">
        <f t="shared" si="20"/>
        <v>2026</v>
      </c>
      <c r="AL15" s="27">
        <f t="shared" si="30"/>
        <v>46023</v>
      </c>
      <c r="AM15" s="27">
        <f t="shared" si="31"/>
        <v>46357</v>
      </c>
      <c r="AO15" s="27">
        <f t="shared" si="15"/>
        <v>41699</v>
      </c>
      <c r="AP15" s="41" t="str">
        <f t="shared" si="12"/>
        <v>r</v>
      </c>
      <c r="AQ15" s="41">
        <f t="shared" si="16"/>
        <v>18</v>
      </c>
      <c r="AS15" s="41">
        <f t="shared" si="17"/>
        <v>15</v>
      </c>
      <c r="AT15" s="41" t="s">
        <v>106</v>
      </c>
    </row>
    <row r="16" spans="1:46">
      <c r="A16" s="60">
        <f t="shared" si="18"/>
        <v>16</v>
      </c>
      <c r="B16" s="171" t="s">
        <v>1</v>
      </c>
      <c r="C16" s="177" t="s">
        <v>96</v>
      </c>
      <c r="D16" s="83">
        <f ca="1">+D5/(D14*D3)</f>
        <v>0.93737885600793291</v>
      </c>
      <c r="E16" s="84">
        <f ca="1">+E5/(E14*E3)</f>
        <v>0.92632592533215763</v>
      </c>
      <c r="F16" s="84">
        <f t="shared" ref="F16:G16" ca="1" si="41">+F5/(F14*F3)</f>
        <v>0.92247040477259035</v>
      </c>
      <c r="G16" s="84">
        <f t="shared" ca="1" si="41"/>
        <v>0.92887578343122601</v>
      </c>
      <c r="H16" s="84">
        <f t="shared" ref="H16:P16" ca="1" si="42">+H5/(H14*H3)</f>
        <v>0.92543377508173197</v>
      </c>
      <c r="I16" s="84">
        <f t="shared" ca="1" si="42"/>
        <v>0.94780404911870442</v>
      </c>
      <c r="J16" s="84">
        <f t="shared" ca="1" si="42"/>
        <v>0.97884329120187263</v>
      </c>
      <c r="K16" s="84">
        <f t="shared" ca="1" si="42"/>
        <v>0.98306423556806721</v>
      </c>
      <c r="L16" s="84">
        <f t="shared" ca="1" si="42"/>
        <v>0.98259207195601905</v>
      </c>
      <c r="M16" s="84">
        <f t="shared" ca="1" si="42"/>
        <v>0.98139526116783704</v>
      </c>
      <c r="N16" s="84">
        <f t="shared" ca="1" si="42"/>
        <v>0.97899492282159561</v>
      </c>
      <c r="O16" s="84">
        <f t="shared" ca="1" si="42"/>
        <v>0.97935473939688833</v>
      </c>
      <c r="P16" s="84">
        <f t="shared" ca="1" si="42"/>
        <v>0.97415694111377571</v>
      </c>
      <c r="Q16" s="84">
        <f t="shared" ref="Q16:R16" ca="1" si="43">+Q5/(Q14*Q3)</f>
        <v>0.96826984385605253</v>
      </c>
      <c r="R16" s="84">
        <f t="shared" ca="1" si="43"/>
        <v>0.96179749999845787</v>
      </c>
      <c r="AK16" s="41">
        <f t="shared" si="20"/>
        <v>2027</v>
      </c>
      <c r="AL16" s="27">
        <f t="shared" si="30"/>
        <v>46388</v>
      </c>
      <c r="AM16" s="27">
        <f t="shared" si="31"/>
        <v>46722</v>
      </c>
      <c r="AO16" s="27">
        <f t="shared" si="15"/>
        <v>41730</v>
      </c>
      <c r="AP16" s="41" t="str">
        <f t="shared" si="12"/>
        <v>s</v>
      </c>
      <c r="AQ16" s="41">
        <f t="shared" si="16"/>
        <v>19</v>
      </c>
      <c r="AS16" s="41">
        <f t="shared" si="17"/>
        <v>16</v>
      </c>
      <c r="AT16" s="41" t="s">
        <v>122</v>
      </c>
    </row>
    <row r="17" spans="1:46">
      <c r="A17" s="60">
        <f t="shared" si="18"/>
        <v>17</v>
      </c>
      <c r="B17" s="96" t="s">
        <v>1</v>
      </c>
      <c r="C17" s="166" t="s">
        <v>42</v>
      </c>
      <c r="D17" s="632">
        <f t="shared" ref="D17:R20" ca="1" si="44">+SUM(INDIRECT("'Monthly Resource Report'!"&amp;(VLOOKUP(D$1,$AO$1:$AP$197,2,FALSE)&amp;$A17&amp;":"&amp;VLOOKUP(DATE(YEAR(D$1),12,1),$AO$1:$AP$181,2,FALSE)&amp;$A17)))</f>
        <v>1518398.4</v>
      </c>
      <c r="E17" s="633">
        <f t="shared" ca="1" si="44"/>
        <v>1475935.05</v>
      </c>
      <c r="F17" s="633">
        <f t="shared" ca="1" si="44"/>
        <v>1355483.3599999999</v>
      </c>
      <c r="G17" s="633">
        <f t="shared" ca="1" si="44"/>
        <v>1528961.67</v>
      </c>
      <c r="H17" s="633">
        <f t="shared" ca="1" si="44"/>
        <v>1314449.98</v>
      </c>
      <c r="I17" s="633">
        <f t="shared" ca="1" si="44"/>
        <v>1509345.13</v>
      </c>
      <c r="J17" s="633">
        <f t="shared" ca="1" si="44"/>
        <v>1655959.95</v>
      </c>
      <c r="K17" s="633">
        <f t="shared" ca="1" si="44"/>
        <v>1795158.36</v>
      </c>
      <c r="L17" s="633">
        <f t="shared" ca="1" si="44"/>
        <v>1641003.29</v>
      </c>
      <c r="M17" s="633">
        <f t="shared" ca="1" si="44"/>
        <v>1622638.3699999999</v>
      </c>
      <c r="N17" s="633">
        <f t="shared" ca="1" si="44"/>
        <v>1680046.7999999998</v>
      </c>
      <c r="O17" s="633">
        <f t="shared" ca="1" si="44"/>
        <v>1909853.3699999999</v>
      </c>
      <c r="P17" s="633">
        <f t="shared" ca="1" si="44"/>
        <v>1776076.75</v>
      </c>
      <c r="Q17" s="633">
        <f t="shared" ca="1" si="44"/>
        <v>2013646.73</v>
      </c>
      <c r="R17" s="633">
        <f t="shared" ca="1" si="44"/>
        <v>1874334.9899999998</v>
      </c>
      <c r="AO17" s="27">
        <f t="shared" si="15"/>
        <v>41760</v>
      </c>
      <c r="AP17" s="41" t="str">
        <f t="shared" si="12"/>
        <v>t</v>
      </c>
      <c r="AQ17" s="41">
        <f t="shared" si="16"/>
        <v>20</v>
      </c>
      <c r="AS17" s="41">
        <f t="shared" si="17"/>
        <v>17</v>
      </c>
      <c r="AT17" s="41" t="s">
        <v>110</v>
      </c>
    </row>
    <row r="18" spans="1:46">
      <c r="A18" s="60">
        <f t="shared" si="18"/>
        <v>18</v>
      </c>
      <c r="B18" s="96" t="s">
        <v>1</v>
      </c>
      <c r="C18" s="634" t="s">
        <v>297</v>
      </c>
      <c r="D18" s="632">
        <f t="shared" ca="1" si="44"/>
        <v>0</v>
      </c>
      <c r="E18" s="633">
        <f t="shared" ca="1" si="44"/>
        <v>0</v>
      </c>
      <c r="F18" s="633">
        <f t="shared" ca="1" si="44"/>
        <v>0</v>
      </c>
      <c r="G18" s="633">
        <f t="shared" ca="1" si="44"/>
        <v>0</v>
      </c>
      <c r="H18" s="633">
        <f t="shared" ca="1" si="44"/>
        <v>0</v>
      </c>
      <c r="I18" s="633">
        <f t="shared" ca="1" si="44"/>
        <v>0</v>
      </c>
      <c r="J18" s="633">
        <f t="shared" ca="1" si="44"/>
        <v>0</v>
      </c>
      <c r="K18" s="633">
        <f t="shared" ca="1" si="44"/>
        <v>0</v>
      </c>
      <c r="L18" s="633">
        <f t="shared" ca="1" si="44"/>
        <v>0</v>
      </c>
      <c r="M18" s="633">
        <f t="shared" ca="1" si="44"/>
        <v>0</v>
      </c>
      <c r="N18" s="633">
        <f t="shared" ca="1" si="44"/>
        <v>0</v>
      </c>
      <c r="O18" s="633">
        <f t="shared" ca="1" si="44"/>
        <v>0</v>
      </c>
      <c r="P18" s="633">
        <f t="shared" ca="1" si="44"/>
        <v>0</v>
      </c>
      <c r="Q18" s="633">
        <f t="shared" ca="1" si="44"/>
        <v>0</v>
      </c>
      <c r="R18" s="633">
        <f t="shared" ca="1" si="44"/>
        <v>0</v>
      </c>
      <c r="AO18" s="27">
        <f t="shared" si="15"/>
        <v>41791</v>
      </c>
      <c r="AP18" s="41" t="str">
        <f t="shared" si="12"/>
        <v>u</v>
      </c>
      <c r="AQ18" s="41">
        <f t="shared" si="16"/>
        <v>21</v>
      </c>
      <c r="AS18" s="41">
        <f t="shared" si="17"/>
        <v>18</v>
      </c>
      <c r="AT18" s="41" t="s">
        <v>123</v>
      </c>
    </row>
    <row r="19" spans="1:46">
      <c r="A19" s="60">
        <f t="shared" si="18"/>
        <v>19</v>
      </c>
      <c r="B19" s="96" t="s">
        <v>1</v>
      </c>
      <c r="C19" s="166" t="s">
        <v>43</v>
      </c>
      <c r="D19" s="88">
        <f t="shared" ca="1" si="44"/>
        <v>8101.7599999999993</v>
      </c>
      <c r="E19" s="89">
        <f t="shared" ca="1" si="44"/>
        <v>8882.7800000000007</v>
      </c>
      <c r="F19" s="89">
        <f t="shared" ca="1" si="44"/>
        <v>8544.8499999999985</v>
      </c>
      <c r="G19" s="89">
        <f t="shared" ca="1" si="44"/>
        <v>8971.909999999998</v>
      </c>
      <c r="H19" s="89">
        <f t="shared" ca="1" si="44"/>
        <v>7871.3799999999983</v>
      </c>
      <c r="I19" s="89">
        <f t="shared" ca="1" si="44"/>
        <v>9021.1700000000019</v>
      </c>
      <c r="J19" s="89">
        <f t="shared" ca="1" si="44"/>
        <v>8784.3100000000013</v>
      </c>
      <c r="K19" s="89">
        <f t="shared" ca="1" si="44"/>
        <v>9436.9599999999991</v>
      </c>
      <c r="L19" s="89">
        <f t="shared" ca="1" si="44"/>
        <v>8855.43</v>
      </c>
      <c r="M19" s="89">
        <f t="shared" ca="1" si="44"/>
        <v>9393.69</v>
      </c>
      <c r="N19" s="89">
        <f t="shared" ca="1" si="44"/>
        <v>8642.43</v>
      </c>
      <c r="O19" s="89">
        <f t="shared" ca="1" si="44"/>
        <v>9404.15</v>
      </c>
      <c r="P19" s="89">
        <f t="shared" ca="1" si="44"/>
        <v>8241.07</v>
      </c>
      <c r="Q19" s="89">
        <f t="shared" ca="1" si="44"/>
        <v>9195.0099999999984</v>
      </c>
      <c r="R19" s="89">
        <f t="shared" ca="1" si="44"/>
        <v>8646.3100000000013</v>
      </c>
      <c r="AO19" s="27">
        <f t="shared" si="15"/>
        <v>41821</v>
      </c>
      <c r="AP19" s="41" t="str">
        <f t="shared" si="12"/>
        <v>v</v>
      </c>
      <c r="AQ19" s="41">
        <f t="shared" si="16"/>
        <v>22</v>
      </c>
      <c r="AS19" s="41">
        <f t="shared" si="17"/>
        <v>19</v>
      </c>
      <c r="AT19" s="41" t="s">
        <v>124</v>
      </c>
    </row>
    <row r="20" spans="1:46">
      <c r="A20" s="60">
        <f t="shared" si="18"/>
        <v>20</v>
      </c>
      <c r="B20" s="96" t="s">
        <v>1</v>
      </c>
      <c r="C20" s="166" t="s">
        <v>44</v>
      </c>
      <c r="D20" s="632">
        <f t="shared" ca="1" si="44"/>
        <v>11143.960000000001</v>
      </c>
      <c r="E20" s="633">
        <f t="shared" ca="1" si="44"/>
        <v>12218.239999999998</v>
      </c>
      <c r="F20" s="633">
        <f t="shared" ca="1" si="44"/>
        <v>16807.7</v>
      </c>
      <c r="G20" s="633">
        <f t="shared" ca="1" si="44"/>
        <v>17647.73</v>
      </c>
      <c r="H20" s="633">
        <f t="shared" ca="1" si="44"/>
        <v>15821.530000000002</v>
      </c>
      <c r="I20" s="633">
        <f t="shared" ca="1" si="44"/>
        <v>18583.609999999997</v>
      </c>
      <c r="J20" s="633">
        <f t="shared" ca="1" si="44"/>
        <v>18622.78</v>
      </c>
      <c r="K20" s="633">
        <f t="shared" ca="1" si="44"/>
        <v>20478.2</v>
      </c>
      <c r="L20" s="633">
        <f t="shared" ca="1" si="44"/>
        <v>19747.61</v>
      </c>
      <c r="M20" s="633">
        <f t="shared" ca="1" si="44"/>
        <v>21511.599999999999</v>
      </c>
      <c r="N20" s="633">
        <f t="shared" ca="1" si="44"/>
        <v>20396.140000000003</v>
      </c>
      <c r="O20" s="633">
        <f t="shared" ca="1" si="44"/>
        <v>22758.03</v>
      </c>
      <c r="P20" s="633">
        <f t="shared" ca="1" si="44"/>
        <v>20520.260000000002</v>
      </c>
      <c r="Q20" s="633">
        <f t="shared" ca="1" si="44"/>
        <v>23539.27</v>
      </c>
      <c r="R20" s="633">
        <f t="shared" ca="1" si="44"/>
        <v>22739.789999999997</v>
      </c>
      <c r="AO20" s="27">
        <f t="shared" si="15"/>
        <v>41852</v>
      </c>
      <c r="AP20" s="41" t="str">
        <f t="shared" si="12"/>
        <v>w</v>
      </c>
      <c r="AQ20" s="41">
        <f t="shared" si="16"/>
        <v>23</v>
      </c>
      <c r="AS20" s="41">
        <f t="shared" si="17"/>
        <v>20</v>
      </c>
      <c r="AT20" s="41" t="s">
        <v>125</v>
      </c>
    </row>
    <row r="21" spans="1:46">
      <c r="A21" s="60">
        <f t="shared" si="18"/>
        <v>21</v>
      </c>
      <c r="B21" s="171" t="s">
        <v>1</v>
      </c>
      <c r="C21" s="172" t="s">
        <v>45</v>
      </c>
      <c r="D21" s="92">
        <f ca="1">+(D19*2000)/D7</f>
        <v>0.53115542789443282</v>
      </c>
      <c r="E21" s="93">
        <f ca="1">+(E19*2000)/E7</f>
        <v>0.53105939265176416</v>
      </c>
      <c r="F21" s="93">
        <f t="shared" ref="F21:G21" ca="1" si="45">+(F19*2000)/F7</f>
        <v>0.53102928659282089</v>
      </c>
      <c r="G21" s="93">
        <f t="shared" ca="1" si="45"/>
        <v>0.53108267330798953</v>
      </c>
      <c r="H21" s="93">
        <f t="shared" ref="H21:P21" ca="1" si="46">+(H19*2000)/H7</f>
        <v>0.53103295377374171</v>
      </c>
      <c r="I21" s="93">
        <f t="shared" ca="1" si="46"/>
        <v>0.5310099539828006</v>
      </c>
      <c r="J21" s="93">
        <f t="shared" ca="1" si="46"/>
        <v>0.53110362280019507</v>
      </c>
      <c r="K21" s="93">
        <f t="shared" ca="1" si="46"/>
        <v>0.53108459109802331</v>
      </c>
      <c r="L21" s="93">
        <f t="shared" ca="1" si="46"/>
        <v>0.53102738661116244</v>
      </c>
      <c r="M21" s="93">
        <f t="shared" ca="1" si="46"/>
        <v>0.53093095257145495</v>
      </c>
      <c r="N21" s="93">
        <f t="shared" ca="1" si="46"/>
        <v>0.53101774435771043</v>
      </c>
      <c r="O21" s="93">
        <f t="shared" ca="1" si="46"/>
        <v>0.53103344107025696</v>
      </c>
      <c r="P21" s="93">
        <f t="shared" ca="1" si="46"/>
        <v>0.53106764970476961</v>
      </c>
      <c r="Q21" s="93">
        <f t="shared" ref="Q21:R21" ca="1" si="47">+(Q19*2000)/Q7</f>
        <v>0.53105632568866445</v>
      </c>
      <c r="R21" s="93">
        <f t="shared" ca="1" si="47"/>
        <v>0.53101655363072942</v>
      </c>
      <c r="AO21" s="27">
        <f t="shared" si="15"/>
        <v>41883</v>
      </c>
      <c r="AP21" s="41" t="str">
        <f t="shared" si="12"/>
        <v>x</v>
      </c>
      <c r="AQ21" s="41">
        <f t="shared" si="16"/>
        <v>24</v>
      </c>
      <c r="AS21" s="41">
        <f t="shared" si="17"/>
        <v>21</v>
      </c>
      <c r="AT21" s="41" t="s">
        <v>126</v>
      </c>
    </row>
    <row r="22" spans="1:46">
      <c r="A22" s="60">
        <f t="shared" si="18"/>
        <v>22</v>
      </c>
      <c r="B22" s="96" t="s">
        <v>1</v>
      </c>
      <c r="C22" s="166" t="s">
        <v>46</v>
      </c>
      <c r="D22" s="88">
        <f t="shared" ref="D22:R23" ca="1" si="48">+SUM(INDIRECT("'Monthly Resource Report'!"&amp;(VLOOKUP(D$1,$AO$1:$AP$197,2,FALSE)&amp;$A22&amp;":"&amp;VLOOKUP(DATE(YEAR(D$1),12,1),$AO$1:$AP$181,2,FALSE)&amp;$A22)))</f>
        <v>908.71</v>
      </c>
      <c r="E22" s="89">
        <f t="shared" ca="1" si="48"/>
        <v>995.11</v>
      </c>
      <c r="F22" s="89">
        <f t="shared" ca="1" si="48"/>
        <v>956.90999999999985</v>
      </c>
      <c r="G22" s="89">
        <f t="shared" ca="1" si="48"/>
        <v>1005.45</v>
      </c>
      <c r="H22" s="89">
        <f t="shared" ca="1" si="48"/>
        <v>881.82999999999981</v>
      </c>
      <c r="I22" s="89">
        <f t="shared" ca="1" si="48"/>
        <v>1013.29</v>
      </c>
      <c r="J22" s="89">
        <f t="shared" ca="1" si="48"/>
        <v>990.03000000000009</v>
      </c>
      <c r="K22" s="89">
        <f t="shared" ca="1" si="48"/>
        <v>1064.1100000000001</v>
      </c>
      <c r="L22" s="89">
        <f t="shared" ca="1" si="48"/>
        <v>998.6</v>
      </c>
      <c r="M22" s="89">
        <f t="shared" ca="1" si="48"/>
        <v>1059.3400000000001</v>
      </c>
      <c r="N22" s="89">
        <f t="shared" ca="1" si="48"/>
        <v>974.20999999999992</v>
      </c>
      <c r="O22" s="89">
        <f t="shared" ca="1" si="48"/>
        <v>1060.1199999999999</v>
      </c>
      <c r="P22" s="89">
        <f t="shared" ca="1" si="48"/>
        <v>928.39999999999975</v>
      </c>
      <c r="Q22" s="89">
        <f t="shared" ca="1" si="48"/>
        <v>1035.18</v>
      </c>
      <c r="R22" s="89">
        <f t="shared" ca="1" si="48"/>
        <v>972.79</v>
      </c>
      <c r="AO22" s="27">
        <f t="shared" si="15"/>
        <v>41913</v>
      </c>
      <c r="AP22" s="41" t="str">
        <f t="shared" si="12"/>
        <v>y</v>
      </c>
      <c r="AQ22" s="41">
        <f t="shared" si="16"/>
        <v>25</v>
      </c>
      <c r="AS22" s="41">
        <f t="shared" si="17"/>
        <v>22</v>
      </c>
      <c r="AT22" s="41" t="s">
        <v>127</v>
      </c>
    </row>
    <row r="23" spans="1:46">
      <c r="A23" s="60">
        <f t="shared" si="18"/>
        <v>23</v>
      </c>
      <c r="B23" s="96" t="s">
        <v>1</v>
      </c>
      <c r="C23" s="166" t="s">
        <v>47</v>
      </c>
      <c r="D23" s="632">
        <f t="shared" ca="1" si="48"/>
        <v>39242.789999999994</v>
      </c>
      <c r="E23" s="633">
        <f t="shared" ca="1" si="48"/>
        <v>42437.119999999995</v>
      </c>
      <c r="F23" s="633">
        <f t="shared" ca="1" si="48"/>
        <v>41014.78</v>
      </c>
      <c r="G23" s="633">
        <f t="shared" ca="1" si="48"/>
        <v>42871.439999999995</v>
      </c>
      <c r="H23" s="633">
        <f t="shared" ca="1" si="48"/>
        <v>39100.82</v>
      </c>
      <c r="I23" s="633">
        <f t="shared" ca="1" si="48"/>
        <v>45349.109999999993</v>
      </c>
      <c r="J23" s="633">
        <f t="shared" ca="1" si="48"/>
        <v>45821.69999999999</v>
      </c>
      <c r="K23" s="633">
        <f t="shared" ca="1" si="48"/>
        <v>50158.32</v>
      </c>
      <c r="L23" s="633">
        <f t="shared" ca="1" si="48"/>
        <v>48730.270000000004</v>
      </c>
      <c r="M23" s="633">
        <f t="shared" ca="1" si="48"/>
        <v>52677.24</v>
      </c>
      <c r="N23" s="633">
        <f t="shared" ca="1" si="48"/>
        <v>50304.56</v>
      </c>
      <c r="O23" s="633">
        <f t="shared" ca="1" si="48"/>
        <v>55619.259999999995</v>
      </c>
      <c r="P23" s="633">
        <f t="shared" ca="1" si="48"/>
        <v>50947.22</v>
      </c>
      <c r="Q23" s="633">
        <f t="shared" ca="1" si="48"/>
        <v>57443.240000000005</v>
      </c>
      <c r="R23" s="633">
        <f t="shared" ca="1" si="48"/>
        <v>55948.27</v>
      </c>
      <c r="AO23" s="27">
        <f t="shared" si="15"/>
        <v>41944</v>
      </c>
      <c r="AP23" s="41" t="str">
        <f t="shared" si="12"/>
        <v>z</v>
      </c>
      <c r="AQ23" s="41">
        <f t="shared" si="16"/>
        <v>26</v>
      </c>
      <c r="AS23" s="41">
        <f t="shared" si="17"/>
        <v>23</v>
      </c>
      <c r="AT23" s="41" t="s">
        <v>128</v>
      </c>
    </row>
    <row r="24" spans="1:46">
      <c r="A24" s="60">
        <f t="shared" si="18"/>
        <v>24</v>
      </c>
      <c r="B24" s="180" t="s">
        <v>1</v>
      </c>
      <c r="C24" s="181" t="s">
        <v>48</v>
      </c>
      <c r="D24" s="94">
        <f ca="1">+(D22*2000)/D7</f>
        <v>5.9575480992025205E-2</v>
      </c>
      <c r="E24" s="95">
        <f ca="1">+(E22*2000)/E7</f>
        <v>5.9492919133615492E-2</v>
      </c>
      <c r="F24" s="95">
        <f t="shared" ref="F24:G24" ca="1" si="49">+(F22*2000)/F7</f>
        <v>5.946824515743826E-2</v>
      </c>
      <c r="G24" s="95">
        <f t="shared" ca="1" si="49"/>
        <v>5.9516543732328807E-2</v>
      </c>
      <c r="H24" s="95">
        <f t="shared" ref="H24:P24" ca="1" si="50">+(H22*2000)/H7</f>
        <v>5.9491574492185444E-2</v>
      </c>
      <c r="I24" s="95">
        <f t="shared" ca="1" si="50"/>
        <v>5.9644932560990641E-2</v>
      </c>
      <c r="J24" s="95">
        <f t="shared" ca="1" si="50"/>
        <v>5.9857691689031586E-2</v>
      </c>
      <c r="K24" s="95">
        <f t="shared" ca="1" si="50"/>
        <v>5.9885007908618636E-2</v>
      </c>
      <c r="L24" s="95">
        <f t="shared" ca="1" si="50"/>
        <v>5.9882348826641597E-2</v>
      </c>
      <c r="M24" s="95">
        <f t="shared" ca="1" si="50"/>
        <v>5.9873850989019775E-2</v>
      </c>
      <c r="N24" s="95">
        <f t="shared" ca="1" si="50"/>
        <v>5.9858488495796322E-2</v>
      </c>
      <c r="O24" s="95">
        <f t="shared" ca="1" si="50"/>
        <v>5.9862844759749775E-2</v>
      </c>
      <c r="P24" s="95">
        <f t="shared" ca="1" si="50"/>
        <v>5.9827571660707651E-2</v>
      </c>
      <c r="Q24" s="95">
        <f t="shared" ref="Q24:R24" ca="1" si="51">+(Q22*2000)/Q7</f>
        <v>5.9786654634023439E-2</v>
      </c>
      <c r="R24" s="95">
        <f t="shared" ca="1" si="51"/>
        <v>5.9744283192071208E-2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27">
        <f t="shared" si="15"/>
        <v>41974</v>
      </c>
      <c r="AP24" s="41" t="str">
        <f t="shared" si="12"/>
        <v>aa</v>
      </c>
      <c r="AQ24" s="41">
        <f t="shared" si="16"/>
        <v>27</v>
      </c>
      <c r="AR24" s="32"/>
      <c r="AS24" s="41">
        <f t="shared" si="17"/>
        <v>24</v>
      </c>
      <c r="AT24" s="32" t="s">
        <v>129</v>
      </c>
    </row>
    <row r="25" spans="1:46">
      <c r="A25" s="60">
        <f t="shared" si="18"/>
        <v>25</v>
      </c>
      <c r="B25" s="44" t="s">
        <v>1</v>
      </c>
      <c r="C25" s="626" t="s">
        <v>94</v>
      </c>
      <c r="D25" s="384">
        <f ca="1">+D4</f>
        <v>1355829.9635555556</v>
      </c>
      <c r="E25" s="385">
        <f ca="1">+E4</f>
        <v>1486802.5222222223</v>
      </c>
      <c r="F25" s="385">
        <f t="shared" ref="F25:G25" ca="1" si="52">+F4</f>
        <v>1430320.7777777778</v>
      </c>
      <c r="G25" s="385">
        <f t="shared" ca="1" si="52"/>
        <v>1501655.3</v>
      </c>
      <c r="H25" s="385">
        <f t="shared" ref="H25:P25" ca="1" si="53">+H4</f>
        <v>1317579.6666666667</v>
      </c>
      <c r="I25" s="385">
        <f t="shared" ca="1" si="53"/>
        <v>1510106.8666666667</v>
      </c>
      <c r="J25" s="385">
        <f t="shared" ca="1" si="53"/>
        <v>1470198.1346666669</v>
      </c>
      <c r="K25" s="385">
        <f t="shared" ca="1" si="53"/>
        <v>1579486.4000000001</v>
      </c>
      <c r="L25" s="385">
        <f t="shared" ca="1" si="53"/>
        <v>1482314.0071111112</v>
      </c>
      <c r="M25" s="385">
        <f t="shared" ca="1" si="53"/>
        <v>1572699.1666666667</v>
      </c>
      <c r="N25" s="385">
        <f t="shared" ca="1" si="53"/>
        <v>1446686.1195555555</v>
      </c>
      <c r="O25" s="385">
        <f t="shared" ca="1" si="53"/>
        <v>1574146.5222222221</v>
      </c>
      <c r="P25" s="385">
        <f t="shared" ca="1" si="53"/>
        <v>1379371.452888889</v>
      </c>
      <c r="Q25" s="385">
        <f t="shared" ref="Q25:R25" ca="1" si="54">+Q4</f>
        <v>1539072.5666666667</v>
      </c>
      <c r="R25" s="385">
        <f t="shared" ca="1" si="54"/>
        <v>1447338.8515555558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7">
        <f t="shared" si="15"/>
        <v>42005</v>
      </c>
      <c r="AP25" s="41" t="str">
        <f t="shared" si="12"/>
        <v>ab</v>
      </c>
      <c r="AQ25" s="41">
        <f t="shared" si="16"/>
        <v>28</v>
      </c>
      <c r="AR25" s="32"/>
      <c r="AS25" s="41">
        <f t="shared" si="17"/>
        <v>25</v>
      </c>
      <c r="AT25" s="32" t="s">
        <v>108</v>
      </c>
    </row>
    <row r="26" spans="1:46">
      <c r="A26" s="60">
        <f t="shared" si="18"/>
        <v>26</v>
      </c>
      <c r="B26" s="43" t="s">
        <v>1</v>
      </c>
      <c r="C26" s="627" t="s">
        <v>49</v>
      </c>
      <c r="D26" s="96">
        <f>+(DATE(YEAR(D$1)+1,1,1)-D$1)*24</f>
        <v>8760</v>
      </c>
      <c r="E26" s="17">
        <f>+(DATE(YEAR(E$1)+1,1,1)-E$1)*24</f>
        <v>8760</v>
      </c>
      <c r="F26" s="17">
        <f t="shared" ref="F26:R26" si="55">+(DATE(YEAR(F$1)+1,1,1)-F$1)*24</f>
        <v>8760</v>
      </c>
      <c r="G26" s="17">
        <f t="shared" si="55"/>
        <v>8784</v>
      </c>
      <c r="H26" s="17">
        <f t="shared" si="55"/>
        <v>8760</v>
      </c>
      <c r="I26" s="17">
        <f t="shared" si="55"/>
        <v>8760</v>
      </c>
      <c r="J26" s="17">
        <f t="shared" si="55"/>
        <v>8760</v>
      </c>
      <c r="K26" s="17">
        <f t="shared" si="55"/>
        <v>8784</v>
      </c>
      <c r="L26" s="17">
        <f t="shared" si="55"/>
        <v>8760</v>
      </c>
      <c r="M26" s="17">
        <f t="shared" si="55"/>
        <v>8760</v>
      </c>
      <c r="N26" s="17">
        <f t="shared" si="55"/>
        <v>8760</v>
      </c>
      <c r="O26" s="17">
        <f t="shared" si="55"/>
        <v>8784</v>
      </c>
      <c r="P26" s="17">
        <f t="shared" si="55"/>
        <v>8760</v>
      </c>
      <c r="Q26" s="17">
        <f t="shared" si="55"/>
        <v>8760</v>
      </c>
      <c r="R26" s="17">
        <f t="shared" si="55"/>
        <v>8760</v>
      </c>
      <c r="AO26" s="27">
        <f t="shared" si="15"/>
        <v>42036</v>
      </c>
      <c r="AP26" s="41" t="str">
        <f t="shared" si="12"/>
        <v>ac</v>
      </c>
      <c r="AQ26" s="41">
        <f t="shared" si="16"/>
        <v>29</v>
      </c>
      <c r="AS26" s="41">
        <f t="shared" si="17"/>
        <v>26</v>
      </c>
      <c r="AT26" s="32" t="s">
        <v>107</v>
      </c>
    </row>
    <row r="27" spans="1:46">
      <c r="A27" s="60">
        <f t="shared" si="18"/>
        <v>27</v>
      </c>
      <c r="B27" s="43" t="s">
        <v>1</v>
      </c>
      <c r="C27" s="166" t="s">
        <v>50</v>
      </c>
      <c r="D27" s="97">
        <f ca="1">+SUM(D9,D11,D18)</f>
        <v>71935122.590000004</v>
      </c>
      <c r="E27" s="85">
        <f t="shared" ref="E27:G27" ca="1" si="56">+SUM(E9,E11,E18)</f>
        <v>83802784.629999995</v>
      </c>
      <c r="F27" s="85">
        <f t="shared" ca="1" si="56"/>
        <v>85697422.969999999</v>
      </c>
      <c r="G27" s="85">
        <f t="shared" ca="1" si="56"/>
        <v>93278826.420000002</v>
      </c>
      <c r="H27" s="85">
        <f t="shared" ref="H27:P27" ca="1" si="57">+SUM(H9,H11,H18)</f>
        <v>85698366.420000002</v>
      </c>
      <c r="I27" s="85">
        <f t="shared" ca="1" si="57"/>
        <v>101262506.56</v>
      </c>
      <c r="J27" s="85">
        <f t="shared" ca="1" si="57"/>
        <v>101492124.82000001</v>
      </c>
      <c r="K27" s="85">
        <f t="shared" ca="1" si="57"/>
        <v>114157783.44</v>
      </c>
      <c r="L27" s="85">
        <f t="shared" ca="1" si="57"/>
        <v>110298489.29000001</v>
      </c>
      <c r="M27" s="85">
        <f t="shared" ca="1" si="57"/>
        <v>121561381.17</v>
      </c>
      <c r="N27" s="85">
        <f t="shared" ca="1" si="57"/>
        <v>117138302.03</v>
      </c>
      <c r="O27" s="85">
        <f t="shared" ca="1" si="57"/>
        <v>130110058.40000001</v>
      </c>
      <c r="P27" s="85">
        <f t="shared" ca="1" si="57"/>
        <v>123567029.21000001</v>
      </c>
      <c r="Q27" s="85">
        <f t="shared" ref="Q27:R27" ca="1" si="58">+SUM(Q9,Q11,Q18)</f>
        <v>157057624.63</v>
      </c>
      <c r="R27" s="85">
        <f t="shared" ca="1" si="58"/>
        <v>158760341.19999999</v>
      </c>
      <c r="AO27" s="27">
        <f t="shared" si="15"/>
        <v>42064</v>
      </c>
      <c r="AP27" s="41" t="str">
        <f t="shared" si="12"/>
        <v>ad</v>
      </c>
      <c r="AQ27" s="41">
        <f t="shared" si="16"/>
        <v>30</v>
      </c>
      <c r="AS27" s="41">
        <f t="shared" si="17"/>
        <v>27</v>
      </c>
      <c r="AT27" s="41" t="str">
        <f>+"a"&amp;AT1</f>
        <v>aa</v>
      </c>
    </row>
    <row r="28" spans="1:46">
      <c r="A28" s="60">
        <f t="shared" si="18"/>
        <v>28</v>
      </c>
      <c r="B28" s="43" t="s">
        <v>1</v>
      </c>
      <c r="C28" s="166" t="s">
        <v>51</v>
      </c>
      <c r="D28" s="98">
        <f ca="1">+D27/D5</f>
        <v>24.698763780824901</v>
      </c>
      <c r="E28" s="86">
        <f ca="1">+E27/E5</f>
        <v>26.274610777071469</v>
      </c>
      <c r="F28" s="86">
        <f t="shared" ref="F28:G28" ca="1" si="59">+F27/F5</f>
        <v>28.075812572439286</v>
      </c>
      <c r="G28" s="86">
        <f t="shared" ca="1" si="59"/>
        <v>29.084328486616997</v>
      </c>
      <c r="H28" s="86">
        <f t="shared" ref="H28:P28" ca="1" si="60">+H27/H5</f>
        <v>30.466544012966637</v>
      </c>
      <c r="I28" s="86">
        <f t="shared" ca="1" si="60"/>
        <v>31.029285404727201</v>
      </c>
      <c r="J28" s="86">
        <f t="shared" ca="1" si="60"/>
        <v>31.984427757670336</v>
      </c>
      <c r="K28" s="86">
        <f t="shared" ca="1" si="60"/>
        <v>33.632351971683512</v>
      </c>
      <c r="L28" s="86">
        <f t="shared" ca="1" si="60"/>
        <v>34.627067788932642</v>
      </c>
      <c r="M28" s="86">
        <f t="shared" ca="1" si="60"/>
        <v>35.974380982962685</v>
      </c>
      <c r="N28" s="86">
        <f t="shared" ca="1" si="60"/>
        <v>37.694991555349944</v>
      </c>
      <c r="O28" s="86">
        <f t="shared" ca="1" si="60"/>
        <v>38.477287706539897</v>
      </c>
      <c r="P28" s="86">
        <f t="shared" ca="1" si="60"/>
        <v>41.726320821677028</v>
      </c>
      <c r="Q28" s="86">
        <f t="shared" ref="Q28:R28" ca="1" si="61">+Q27/Q5</f>
        <v>47.109042694110968</v>
      </c>
      <c r="R28" s="86">
        <f t="shared" ca="1" si="61"/>
        <v>50.918756425007295</v>
      </c>
      <c r="AO28" s="27">
        <f t="shared" si="15"/>
        <v>42095</v>
      </c>
      <c r="AP28" s="41" t="str">
        <f t="shared" si="12"/>
        <v>ae</v>
      </c>
      <c r="AQ28" s="41">
        <f t="shared" si="16"/>
        <v>31</v>
      </c>
      <c r="AS28" s="41">
        <f t="shared" si="17"/>
        <v>28</v>
      </c>
      <c r="AT28" s="41" t="str">
        <f t="shared" ref="AT28:AT42" si="62">+"a"&amp;AT2</f>
        <v>ab</v>
      </c>
    </row>
    <row r="29" spans="1:46">
      <c r="A29" s="60">
        <f t="shared" si="18"/>
        <v>29</v>
      </c>
      <c r="B29" s="43" t="s">
        <v>1</v>
      </c>
      <c r="C29" s="166" t="s">
        <v>52</v>
      </c>
      <c r="D29" s="99">
        <f ca="1">+D23+D20</f>
        <v>50386.749999999993</v>
      </c>
      <c r="E29" s="87">
        <f ca="1">+E23+E20</f>
        <v>54655.359999999993</v>
      </c>
      <c r="F29" s="87">
        <f t="shared" ref="F29:G29" ca="1" si="63">+F23+F20</f>
        <v>57822.479999999996</v>
      </c>
      <c r="G29" s="87">
        <f t="shared" ca="1" si="63"/>
        <v>60519.17</v>
      </c>
      <c r="H29" s="87">
        <f t="shared" ref="H29:P29" ca="1" si="64">+H23+H20</f>
        <v>54922.350000000006</v>
      </c>
      <c r="I29" s="87">
        <f t="shared" ca="1" si="64"/>
        <v>63932.719999999987</v>
      </c>
      <c r="J29" s="87">
        <f t="shared" ca="1" si="64"/>
        <v>64444.479999999989</v>
      </c>
      <c r="K29" s="87">
        <f t="shared" ca="1" si="64"/>
        <v>70636.52</v>
      </c>
      <c r="L29" s="87">
        <f t="shared" ca="1" si="64"/>
        <v>68477.88</v>
      </c>
      <c r="M29" s="87">
        <f t="shared" ca="1" si="64"/>
        <v>74188.84</v>
      </c>
      <c r="N29" s="87">
        <f t="shared" ca="1" si="64"/>
        <v>70700.7</v>
      </c>
      <c r="O29" s="87">
        <f t="shared" ca="1" si="64"/>
        <v>78377.289999999994</v>
      </c>
      <c r="P29" s="87">
        <f t="shared" ca="1" si="64"/>
        <v>71467.48000000001</v>
      </c>
      <c r="Q29" s="87">
        <f t="shared" ref="Q29:R29" ca="1" si="65">+Q23+Q20</f>
        <v>80982.510000000009</v>
      </c>
      <c r="R29" s="87">
        <f t="shared" ca="1" si="65"/>
        <v>78688.06</v>
      </c>
      <c r="AO29" s="27">
        <f t="shared" si="15"/>
        <v>42125</v>
      </c>
      <c r="AP29" s="41" t="str">
        <f t="shared" si="12"/>
        <v>af</v>
      </c>
      <c r="AQ29" s="41">
        <f t="shared" si="16"/>
        <v>32</v>
      </c>
      <c r="AS29" s="41">
        <f t="shared" si="17"/>
        <v>29</v>
      </c>
      <c r="AT29" s="41" t="str">
        <f t="shared" si="62"/>
        <v>ac</v>
      </c>
    </row>
    <row r="30" spans="1:46">
      <c r="A30" s="60">
        <f t="shared" si="18"/>
        <v>30</v>
      </c>
      <c r="B30" s="43" t="s">
        <v>1</v>
      </c>
      <c r="C30" s="166" t="s">
        <v>53</v>
      </c>
      <c r="D30" s="98">
        <f ca="1">+D29/D5</f>
        <v>1.7300178148392849E-2</v>
      </c>
      <c r="E30" s="86">
        <f ca="1">+E29/E5</f>
        <v>1.7136045266527331E-2</v>
      </c>
      <c r="F30" s="86">
        <f t="shared" ref="F30:G30" ca="1" si="66">+F29/F5</f>
        <v>1.8943546429884193E-2</v>
      </c>
      <c r="G30" s="86">
        <f t="shared" ca="1" si="66"/>
        <v>1.8869870983282647E-2</v>
      </c>
      <c r="H30" s="86">
        <f t="shared" ref="H30:P30" ca="1" si="67">+H29/H5</f>
        <v>1.9525391947028414E-2</v>
      </c>
      <c r="I30" s="86">
        <f t="shared" ca="1" si="67"/>
        <v>1.9590534374191875E-2</v>
      </c>
      <c r="J30" s="86">
        <f t="shared" ca="1" si="67"/>
        <v>2.0309160130367546E-2</v>
      </c>
      <c r="K30" s="86">
        <f t="shared" ca="1" si="67"/>
        <v>2.0810427735253705E-2</v>
      </c>
      <c r="L30" s="86">
        <f t="shared" ca="1" si="67"/>
        <v>2.1497920851553984E-2</v>
      </c>
      <c r="M30" s="86">
        <f t="shared" ca="1" si="67"/>
        <v>2.1955143723743045E-2</v>
      </c>
      <c r="N30" s="86">
        <f t="shared" ca="1" si="67"/>
        <v>2.27514164305949E-2</v>
      </c>
      <c r="O30" s="86">
        <f t="shared" ca="1" si="67"/>
        <v>2.3178419670810874E-2</v>
      </c>
      <c r="P30" s="86">
        <f t="shared" ca="1" si="67"/>
        <v>2.4133258020865765E-2</v>
      </c>
      <c r="Q30" s="86">
        <f t="shared" ref="Q30:R30" ca="1" si="68">+Q29/Q5</f>
        <v>2.4290501846400355E-2</v>
      </c>
      <c r="R30" s="86">
        <f t="shared" ca="1" si="68"/>
        <v>2.5237399531970517E-2</v>
      </c>
      <c r="AO30" s="27">
        <f t="shared" si="15"/>
        <v>42156</v>
      </c>
      <c r="AP30" s="41" t="str">
        <f t="shared" si="12"/>
        <v>ag</v>
      </c>
      <c r="AQ30" s="41">
        <f t="shared" si="16"/>
        <v>33</v>
      </c>
      <c r="AS30" s="41">
        <f t="shared" si="17"/>
        <v>30</v>
      </c>
      <c r="AT30" s="41" t="str">
        <f t="shared" si="62"/>
        <v>ad</v>
      </c>
    </row>
    <row r="31" spans="1:46">
      <c r="A31" s="60">
        <f t="shared" si="18"/>
        <v>31</v>
      </c>
      <c r="B31" s="43" t="s">
        <v>1</v>
      </c>
      <c r="C31" s="166" t="s">
        <v>228</v>
      </c>
      <c r="D31" s="85">
        <f ca="1">+D29+D27</f>
        <v>71985509.340000004</v>
      </c>
      <c r="E31" s="85">
        <f t="shared" ref="E31:G31" ca="1" si="69">+E29+E27</f>
        <v>83857439.989999995</v>
      </c>
      <c r="F31" s="85">
        <f t="shared" ca="1" si="69"/>
        <v>85755245.450000003</v>
      </c>
      <c r="G31" s="85">
        <f t="shared" ca="1" si="69"/>
        <v>93339345.590000004</v>
      </c>
      <c r="H31" s="85">
        <f t="shared" ref="H31:P31" ca="1" si="70">+H29+H27</f>
        <v>85753288.769999996</v>
      </c>
      <c r="I31" s="85">
        <f t="shared" ca="1" si="70"/>
        <v>101326439.28</v>
      </c>
      <c r="J31" s="85">
        <f t="shared" ca="1" si="70"/>
        <v>101556569.30000001</v>
      </c>
      <c r="K31" s="85">
        <f t="shared" ca="1" si="70"/>
        <v>114228419.95999999</v>
      </c>
      <c r="L31" s="85">
        <f t="shared" ca="1" si="70"/>
        <v>110366967.17</v>
      </c>
      <c r="M31" s="85">
        <f t="shared" ca="1" si="70"/>
        <v>121635570.01000001</v>
      </c>
      <c r="N31" s="85">
        <f t="shared" ca="1" si="70"/>
        <v>117209002.73</v>
      </c>
      <c r="O31" s="85">
        <f t="shared" ca="1" si="70"/>
        <v>130188435.69000001</v>
      </c>
      <c r="P31" s="85">
        <f t="shared" ca="1" si="70"/>
        <v>123638496.69000001</v>
      </c>
      <c r="Q31" s="85">
        <f t="shared" ref="Q31:R31" ca="1" si="71">+Q29+Q27</f>
        <v>157138607.13999999</v>
      </c>
      <c r="R31" s="85">
        <f t="shared" ca="1" si="71"/>
        <v>158839029.25999999</v>
      </c>
      <c r="AO31" s="27">
        <f t="shared" si="15"/>
        <v>42186</v>
      </c>
      <c r="AP31" s="41" t="str">
        <f t="shared" si="12"/>
        <v>ah</v>
      </c>
      <c r="AQ31" s="41">
        <f t="shared" si="16"/>
        <v>34</v>
      </c>
      <c r="AS31" s="41">
        <f t="shared" si="17"/>
        <v>31</v>
      </c>
      <c r="AT31" s="41" t="str">
        <f t="shared" si="62"/>
        <v>ae</v>
      </c>
    </row>
    <row r="32" spans="1:46">
      <c r="A32" s="60">
        <f t="shared" si="18"/>
        <v>32</v>
      </c>
      <c r="B32" s="183" t="s">
        <v>1</v>
      </c>
      <c r="C32" s="351" t="s">
        <v>229</v>
      </c>
      <c r="D32" s="184">
        <f ca="1">+D31/D5</f>
        <v>24.716063958973294</v>
      </c>
      <c r="E32" s="184">
        <f t="shared" ref="E32:G32" ca="1" si="72">+E31/E5</f>
        <v>26.291746822337998</v>
      </c>
      <c r="F32" s="184">
        <f t="shared" ca="1" si="72"/>
        <v>28.094756118869171</v>
      </c>
      <c r="G32" s="184">
        <f t="shared" ca="1" si="72"/>
        <v>29.103198357600281</v>
      </c>
      <c r="H32" s="184">
        <f t="shared" ref="H32:P32" ca="1" si="73">+H31/H5</f>
        <v>30.48606940491366</v>
      </c>
      <c r="I32" s="184">
        <f t="shared" ca="1" si="73"/>
        <v>31.048875939101393</v>
      </c>
      <c r="J32" s="184">
        <f t="shared" ca="1" si="73"/>
        <v>32.004736917800706</v>
      </c>
      <c r="K32" s="184">
        <f t="shared" ca="1" si="73"/>
        <v>33.653162399418761</v>
      </c>
      <c r="L32" s="184">
        <f t="shared" ca="1" si="73"/>
        <v>34.648565709784194</v>
      </c>
      <c r="M32" s="184">
        <f t="shared" ca="1" si="73"/>
        <v>35.99633612668643</v>
      </c>
      <c r="N32" s="184">
        <f t="shared" ca="1" si="73"/>
        <v>37.717742971780545</v>
      </c>
      <c r="O32" s="184">
        <f t="shared" ca="1" si="73"/>
        <v>38.500466126210711</v>
      </c>
      <c r="P32" s="184">
        <f t="shared" ca="1" si="73"/>
        <v>41.750454079697896</v>
      </c>
      <c r="Q32" s="184">
        <f t="shared" ref="Q32:R32" ca="1" si="74">+Q31/Q5</f>
        <v>47.133333195957363</v>
      </c>
      <c r="R32" s="184">
        <f t="shared" ca="1" si="74"/>
        <v>50.94399382453927</v>
      </c>
      <c r="AO32" s="27">
        <f t="shared" si="15"/>
        <v>42217</v>
      </c>
      <c r="AP32" s="41" t="str">
        <f t="shared" si="12"/>
        <v>ai</v>
      </c>
      <c r="AQ32" s="41">
        <f t="shared" si="16"/>
        <v>35</v>
      </c>
      <c r="AS32" s="41">
        <f t="shared" si="17"/>
        <v>32</v>
      </c>
      <c r="AT32" s="41" t="str">
        <f t="shared" si="62"/>
        <v>af</v>
      </c>
    </row>
    <row r="33" spans="1:46" ht="15.75" thickBot="1">
      <c r="A33" s="60">
        <f t="shared" si="18"/>
        <v>33</v>
      </c>
      <c r="B33" s="42"/>
      <c r="C33" s="1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AO33" s="27">
        <f t="shared" si="15"/>
        <v>42248</v>
      </c>
      <c r="AP33" s="41" t="str">
        <f t="shared" ref="AP33:AP42" si="75">+VLOOKUP(AQ33,$AS$1:$AT$197,2,FALSE)</f>
        <v>aj</v>
      </c>
      <c r="AQ33" s="41">
        <f t="shared" si="16"/>
        <v>36</v>
      </c>
      <c r="AS33" s="41">
        <f t="shared" si="17"/>
        <v>33</v>
      </c>
      <c r="AT33" s="41" t="str">
        <f t="shared" si="62"/>
        <v>ag</v>
      </c>
    </row>
    <row r="34" spans="1:46">
      <c r="A34" s="60">
        <f t="shared" si="18"/>
        <v>34</v>
      </c>
      <c r="B34" s="188" t="s">
        <v>32</v>
      </c>
      <c r="C34" s="189" t="s">
        <v>33</v>
      </c>
      <c r="D34" s="100" t="str">
        <f>+D$2</f>
        <v>CY 2013</v>
      </c>
      <c r="E34" s="101" t="str">
        <f t="shared" ref="E34:R34" si="76">+E$2</f>
        <v>CY 2014</v>
      </c>
      <c r="F34" s="101" t="str">
        <f t="shared" si="76"/>
        <v>CY 2015</v>
      </c>
      <c r="G34" s="101" t="str">
        <f t="shared" si="76"/>
        <v>CY 2016</v>
      </c>
      <c r="H34" s="101" t="str">
        <f t="shared" si="76"/>
        <v>CY 2017</v>
      </c>
      <c r="I34" s="101" t="str">
        <f t="shared" si="76"/>
        <v>CY 2018</v>
      </c>
      <c r="J34" s="101" t="str">
        <f t="shared" si="76"/>
        <v>CY 2019</v>
      </c>
      <c r="K34" s="101" t="str">
        <f t="shared" si="76"/>
        <v>CY 2020</v>
      </c>
      <c r="L34" s="101" t="str">
        <f t="shared" si="76"/>
        <v>CY 2021</v>
      </c>
      <c r="M34" s="101" t="str">
        <f t="shared" si="76"/>
        <v>CY 2022</v>
      </c>
      <c r="N34" s="101" t="str">
        <f t="shared" si="76"/>
        <v>CY 2023</v>
      </c>
      <c r="O34" s="101" t="str">
        <f t="shared" si="76"/>
        <v>CY 2024</v>
      </c>
      <c r="P34" s="101" t="str">
        <f t="shared" si="76"/>
        <v>CY 2025</v>
      </c>
      <c r="Q34" s="101" t="str">
        <f t="shared" si="76"/>
        <v>CY 2026</v>
      </c>
      <c r="R34" s="101" t="str">
        <f t="shared" si="76"/>
        <v>CY 2027</v>
      </c>
      <c r="AO34" s="27">
        <f t="shared" si="15"/>
        <v>42278</v>
      </c>
      <c r="AP34" s="41" t="str">
        <f t="shared" si="75"/>
        <v>ak</v>
      </c>
      <c r="AQ34" s="41">
        <f t="shared" si="16"/>
        <v>37</v>
      </c>
      <c r="AS34" s="41">
        <f t="shared" si="17"/>
        <v>34</v>
      </c>
      <c r="AT34" s="41" t="str">
        <f t="shared" si="62"/>
        <v>ah</v>
      </c>
    </row>
    <row r="35" spans="1:46">
      <c r="A35" s="60">
        <f t="shared" si="18"/>
        <v>35</v>
      </c>
      <c r="B35" s="75" t="s">
        <v>2</v>
      </c>
      <c r="C35" s="163" t="s">
        <v>34</v>
      </c>
      <c r="D35" s="75">
        <f ca="1">+AVERAGE(INDIRECT("'Monthly Resource Report'!"&amp;VLOOKUP(D$1,$AO$1:$AP$197,2,FALSE)&amp;$A35&amp;":"&amp;VLOOKUP(DATE(YEAR(D$1),12,1),$AO$1:$AP$197,2,FALSE)&amp;$A35))</f>
        <v>153</v>
      </c>
      <c r="E35" s="76">
        <f t="shared" ref="E35:R35" ca="1" si="77">+AVERAGE(INDIRECT("'Monthly Resource Report'!"&amp;VLOOKUP(E$1,$AO$1:$AP$197,2,FALSE)&amp;$A35&amp;":"&amp;VLOOKUP(DATE(YEAR(E$1),12,1),$AO$1:$AP$197,2,FALSE)&amp;$A35))</f>
        <v>153</v>
      </c>
      <c r="F35" s="76">
        <f t="shared" ca="1" si="77"/>
        <v>153</v>
      </c>
      <c r="G35" s="76">
        <f t="shared" ca="1" si="77"/>
        <v>153</v>
      </c>
      <c r="H35" s="76">
        <f t="shared" ca="1" si="77"/>
        <v>153</v>
      </c>
      <c r="I35" s="76">
        <f t="shared" ca="1" si="77"/>
        <v>153</v>
      </c>
      <c r="J35" s="76">
        <f t="shared" ca="1" si="77"/>
        <v>153</v>
      </c>
      <c r="K35" s="76">
        <f t="shared" ca="1" si="77"/>
        <v>153</v>
      </c>
      <c r="L35" s="76">
        <f t="shared" ca="1" si="77"/>
        <v>153</v>
      </c>
      <c r="M35" s="76">
        <f t="shared" ca="1" si="77"/>
        <v>153</v>
      </c>
      <c r="N35" s="76">
        <f t="shared" ca="1" si="77"/>
        <v>153</v>
      </c>
      <c r="O35" s="76">
        <f t="shared" ca="1" si="77"/>
        <v>153</v>
      </c>
      <c r="P35" s="76">
        <f t="shared" ca="1" si="77"/>
        <v>153</v>
      </c>
      <c r="Q35" s="76">
        <f t="shared" ca="1" si="77"/>
        <v>153</v>
      </c>
      <c r="R35" s="76">
        <f t="shared" ca="1" si="77"/>
        <v>153</v>
      </c>
      <c r="AO35" s="27">
        <f t="shared" si="15"/>
        <v>42309</v>
      </c>
      <c r="AP35" s="41" t="str">
        <f t="shared" si="75"/>
        <v>al</v>
      </c>
      <c r="AQ35" s="41">
        <f t="shared" si="16"/>
        <v>38</v>
      </c>
      <c r="AS35" s="41">
        <f t="shared" si="17"/>
        <v>35</v>
      </c>
      <c r="AT35" s="41" t="str">
        <f t="shared" si="62"/>
        <v>ai</v>
      </c>
    </row>
    <row r="36" spans="1:46">
      <c r="A36" s="60">
        <f t="shared" si="18"/>
        <v>36</v>
      </c>
      <c r="B36" s="96" t="s">
        <v>2</v>
      </c>
      <c r="C36" s="166" t="s">
        <v>35</v>
      </c>
      <c r="D36" s="90">
        <f ca="1">+SUM(INDIRECT("'Monthly Resource Report'!"&amp;(VLOOKUP(D$1,$AO$1:$AP$197,2,FALSE)&amp;$A36&amp;":"&amp;VLOOKUP(DATE(YEAR(D$1),12,1),$AO$1:$AP$181,2,FALSE)&amp;$A36)))</f>
        <v>518284.25041666668</v>
      </c>
      <c r="E36" s="91">
        <f t="shared" ref="E36:R37" ca="1" si="78">+SUM(INDIRECT("'Monthly Resource Report'!"&amp;(VLOOKUP(E$1,$AO$1:$AP$197,2,FALSE)&amp;$A36&amp;":"&amp;VLOOKUP(DATE(YEAR(E$1),12,1),$AO$1:$AP$181,2,FALSE)&amp;$A36)))</f>
        <v>491581.92541666661</v>
      </c>
      <c r="F36" s="91">
        <f t="shared" ca="1" si="78"/>
        <v>519133.25250000006</v>
      </c>
      <c r="G36" s="91">
        <f t="shared" ca="1" si="78"/>
        <v>487674.11625000002</v>
      </c>
      <c r="H36" s="91">
        <f t="shared" ca="1" si="78"/>
        <v>521130.76083333336</v>
      </c>
      <c r="I36" s="91">
        <f t="shared" ca="1" si="78"/>
        <v>457070.11208333331</v>
      </c>
      <c r="J36" s="91">
        <f t="shared" ca="1" si="78"/>
        <v>536723.73791666667</v>
      </c>
      <c r="K36" s="91">
        <f t="shared" ca="1" si="78"/>
        <v>515755</v>
      </c>
      <c r="L36" s="91">
        <f t="shared" ca="1" si="78"/>
        <v>505848.5145833334</v>
      </c>
      <c r="M36" s="91">
        <f t="shared" ca="1" si="78"/>
        <v>515544.97749999998</v>
      </c>
      <c r="N36" s="91">
        <f t="shared" ca="1" si="78"/>
        <v>544907.6216666667</v>
      </c>
      <c r="O36" s="91">
        <f t="shared" ca="1" si="78"/>
        <v>515514.2179166667</v>
      </c>
      <c r="P36" s="91">
        <f t="shared" ca="1" si="78"/>
        <v>542849.24499999988</v>
      </c>
      <c r="Q36" s="91">
        <f t="shared" ca="1" si="78"/>
        <v>465937.96458333335</v>
      </c>
      <c r="R36" s="91">
        <f t="shared" ca="1" si="78"/>
        <v>531624.25458333339</v>
      </c>
      <c r="AO36" s="27">
        <f t="shared" si="15"/>
        <v>42339</v>
      </c>
      <c r="AP36" s="41" t="str">
        <f t="shared" si="75"/>
        <v>am</v>
      </c>
      <c r="AQ36" s="41">
        <f t="shared" si="16"/>
        <v>39</v>
      </c>
      <c r="AS36" s="41">
        <f t="shared" si="17"/>
        <v>36</v>
      </c>
      <c r="AT36" s="41" t="str">
        <f t="shared" si="62"/>
        <v>aj</v>
      </c>
    </row>
    <row r="37" spans="1:46">
      <c r="A37" s="60">
        <f t="shared" si="18"/>
        <v>37</v>
      </c>
      <c r="B37" s="96" t="s">
        <v>2</v>
      </c>
      <c r="C37" s="166" t="s">
        <v>36</v>
      </c>
      <c r="D37" s="88">
        <f ca="1">+SUM(INDIRECT("'Monthly Resource Report'!"&amp;(VLOOKUP(D$1,$AO$1:$AP$197,2,FALSE)&amp;$A37&amp;":"&amp;VLOOKUP(DATE(YEAR(D$1),12,1),$AO$1:$AP$181,2,FALSE)&amp;$A37)))</f>
        <v>1147426</v>
      </c>
      <c r="E37" s="89">
        <f t="shared" ca="1" si="78"/>
        <v>1088586</v>
      </c>
      <c r="F37" s="89">
        <f t="shared" ca="1" si="78"/>
        <v>1149364</v>
      </c>
      <c r="G37" s="89">
        <f t="shared" ca="1" si="78"/>
        <v>1079981</v>
      </c>
      <c r="H37" s="89">
        <f t="shared" ca="1" si="78"/>
        <v>1153982</v>
      </c>
      <c r="I37" s="89">
        <f t="shared" ca="1" si="78"/>
        <v>1012675</v>
      </c>
      <c r="J37" s="89">
        <f t="shared" ca="1" si="78"/>
        <v>1201515</v>
      </c>
      <c r="K37" s="89">
        <f t="shared" ca="1" si="78"/>
        <v>1149704.4100000001</v>
      </c>
      <c r="L37" s="89">
        <f t="shared" ca="1" si="78"/>
        <v>1122371.8</v>
      </c>
      <c r="M37" s="89">
        <f t="shared" ca="1" si="78"/>
        <v>1143832.6000000001</v>
      </c>
      <c r="N37" s="89">
        <f t="shared" ca="1" si="78"/>
        <v>1208816</v>
      </c>
      <c r="O37" s="89">
        <f t="shared" ca="1" si="78"/>
        <v>1143635.4100000001</v>
      </c>
      <c r="P37" s="89">
        <f t="shared" ca="1" si="78"/>
        <v>1204072</v>
      </c>
      <c r="Q37" s="89">
        <f t="shared" ca="1" si="78"/>
        <v>1033155</v>
      </c>
      <c r="R37" s="89">
        <f t="shared" ca="1" si="78"/>
        <v>1189642</v>
      </c>
      <c r="AO37" s="27">
        <f t="shared" si="15"/>
        <v>42370</v>
      </c>
      <c r="AP37" s="41" t="str">
        <f t="shared" si="75"/>
        <v>an</v>
      </c>
      <c r="AQ37" s="41">
        <f t="shared" si="16"/>
        <v>40</v>
      </c>
      <c r="AS37" s="41">
        <f t="shared" si="17"/>
        <v>37</v>
      </c>
      <c r="AT37" s="41" t="str">
        <f t="shared" si="62"/>
        <v>ak</v>
      </c>
    </row>
    <row r="38" spans="1:46">
      <c r="A38" s="60">
        <f t="shared" si="18"/>
        <v>38</v>
      </c>
      <c r="B38" s="171" t="s">
        <v>2</v>
      </c>
      <c r="C38" s="172" t="s">
        <v>95</v>
      </c>
      <c r="D38" s="77">
        <f ca="1">+D37/(D35*D58)</f>
        <v>0.85610917121795449</v>
      </c>
      <c r="E38" s="78">
        <f t="shared" ref="E38:G38" ca="1" si="79">+E37/(E35*E58)</f>
        <v>0.81220789685737305</v>
      </c>
      <c r="F38" s="78">
        <f t="shared" ca="1" si="79"/>
        <v>0.8575551377324141</v>
      </c>
      <c r="G38" s="78">
        <f t="shared" ca="1" si="79"/>
        <v>0.80358599116635121</v>
      </c>
      <c r="H38" s="78">
        <f t="shared" ref="H38:P38" ca="1" si="80">+H37/(H35*H58)</f>
        <v>0.8610006864237324</v>
      </c>
      <c r="I38" s="78">
        <f t="shared" ca="1" si="80"/>
        <v>0.75556973169785413</v>
      </c>
      <c r="J38" s="78">
        <f t="shared" ca="1" si="80"/>
        <v>0.89646566389112725</v>
      </c>
      <c r="K38" s="78">
        <f t="shared" ca="1" si="80"/>
        <v>0.85546538120409077</v>
      </c>
      <c r="L38" s="78">
        <f t="shared" ca="1" si="80"/>
        <v>0.83741591309278662</v>
      </c>
      <c r="M38" s="78">
        <f t="shared" ca="1" si="80"/>
        <v>0.85342808965290839</v>
      </c>
      <c r="N38" s="78">
        <f t="shared" ca="1" si="80"/>
        <v>0.90191303309756166</v>
      </c>
      <c r="O38" s="78">
        <f t="shared" ca="1" si="80"/>
        <v>0.85094959492600941</v>
      </c>
      <c r="P38" s="78">
        <f t="shared" ca="1" si="80"/>
        <v>0.89837347419942104</v>
      </c>
      <c r="Q38" s="78">
        <f t="shared" ref="Q38:R38" ca="1" si="81">+Q37/(Q35*Q58)</f>
        <v>0.77085012087026594</v>
      </c>
      <c r="R38" s="78">
        <f t="shared" ca="1" si="81"/>
        <v>0.88760706717999227</v>
      </c>
      <c r="AO38" s="27">
        <f t="shared" si="15"/>
        <v>42401</v>
      </c>
      <c r="AP38" s="41" t="str">
        <f t="shared" si="75"/>
        <v>ao</v>
      </c>
      <c r="AQ38" s="41">
        <f t="shared" si="16"/>
        <v>41</v>
      </c>
      <c r="AS38" s="41">
        <f t="shared" si="17"/>
        <v>38</v>
      </c>
      <c r="AT38" s="41" t="str">
        <f t="shared" si="62"/>
        <v>al</v>
      </c>
    </row>
    <row r="39" spans="1:46">
      <c r="A39" s="60">
        <f t="shared" si="18"/>
        <v>39</v>
      </c>
      <c r="B39" s="96" t="s">
        <v>2</v>
      </c>
      <c r="C39" s="166" t="s">
        <v>268</v>
      </c>
      <c r="D39" s="88">
        <f ca="1">+SUM(INDIRECT("'Monthly Resource Report'!"&amp;(VLOOKUP(D$1,$AO$1:$AP$197,2,FALSE)&amp;$A39&amp;":"&amp;VLOOKUP(DATE(YEAR(D$1),12,1),$AO$1:$AP$181,2,FALSE)&amp;$A39)))</f>
        <v>12438822.01</v>
      </c>
      <c r="E39" s="89">
        <f t="shared" ref="E39:R39" ca="1" si="82">+SUM(INDIRECT("'Monthly Resource Report'!"&amp;(VLOOKUP(E$1,$AO$1:$AP$197,2,FALSE)&amp;$A39&amp;":"&amp;VLOOKUP(DATE(YEAR(E$1),12,1),$AO$1:$AP$181,2,FALSE)&amp;$A39)))</f>
        <v>11797966.210000001</v>
      </c>
      <c r="F39" s="89">
        <f t="shared" ca="1" si="82"/>
        <v>12459198.060000001</v>
      </c>
      <c r="G39" s="89">
        <f t="shared" ca="1" si="82"/>
        <v>11704178.789999999</v>
      </c>
      <c r="H39" s="89">
        <f t="shared" ca="1" si="82"/>
        <v>12507138.26</v>
      </c>
      <c r="I39" s="89">
        <f t="shared" ca="1" si="82"/>
        <v>10969682.690000001</v>
      </c>
      <c r="J39" s="89">
        <f t="shared" ca="1" si="82"/>
        <v>12881369.709999997</v>
      </c>
      <c r="K39" s="89">
        <f t="shared" ca="1" si="82"/>
        <v>12378120</v>
      </c>
      <c r="L39" s="89">
        <f t="shared" ca="1" si="82"/>
        <v>12140364.349999998</v>
      </c>
      <c r="M39" s="89">
        <f t="shared" ca="1" si="82"/>
        <v>12373079.460000001</v>
      </c>
      <c r="N39" s="89">
        <f t="shared" ca="1" si="82"/>
        <v>13077782.920000002</v>
      </c>
      <c r="O39" s="89">
        <f t="shared" ca="1" si="82"/>
        <v>12372341.23</v>
      </c>
      <c r="P39" s="89">
        <f t="shared" ca="1" si="82"/>
        <v>13028381.879999999</v>
      </c>
      <c r="Q39" s="89">
        <f t="shared" ca="1" si="82"/>
        <v>11182511.149999999</v>
      </c>
      <c r="R39" s="89">
        <f t="shared" ca="1" si="82"/>
        <v>12758982.109999999</v>
      </c>
      <c r="AO39" s="27">
        <f t="shared" si="15"/>
        <v>42430</v>
      </c>
      <c r="AP39" s="41" t="str">
        <f t="shared" si="75"/>
        <v>ap</v>
      </c>
      <c r="AQ39" s="41">
        <f t="shared" si="16"/>
        <v>42</v>
      </c>
      <c r="AS39" s="41">
        <f t="shared" si="17"/>
        <v>39</v>
      </c>
      <c r="AT39" s="41" t="str">
        <f t="shared" si="62"/>
        <v>am</v>
      </c>
    </row>
    <row r="40" spans="1:46">
      <c r="A40" s="60">
        <f t="shared" si="18"/>
        <v>40</v>
      </c>
      <c r="B40" s="171" t="s">
        <v>2</v>
      </c>
      <c r="C40" s="172" t="s">
        <v>269</v>
      </c>
      <c r="D40" s="92">
        <f ca="1">+D39/D37</f>
        <v>10.840631125667363</v>
      </c>
      <c r="E40" s="93">
        <f t="shared" ref="E40:G40" ca="1" si="83">+E39/E37</f>
        <v>10.837881628093694</v>
      </c>
      <c r="F40" s="93">
        <f t="shared" ca="1" si="83"/>
        <v>10.840080305281878</v>
      </c>
      <c r="G40" s="93">
        <f t="shared" ca="1" si="83"/>
        <v>10.83739324117739</v>
      </c>
      <c r="H40" s="93">
        <f t="shared" ref="H40:P40" ca="1" si="84">+H39/H37</f>
        <v>10.838243802762955</v>
      </c>
      <c r="I40" s="93">
        <f t="shared" ca="1" si="84"/>
        <v>10.832382245044068</v>
      </c>
      <c r="J40" s="93">
        <f t="shared" ca="1" si="84"/>
        <v>10.720939572123525</v>
      </c>
      <c r="K40" s="93">
        <f t="shared" ca="1" si="84"/>
        <v>10.766349935110711</v>
      </c>
      <c r="L40" s="93">
        <f t="shared" ca="1" si="84"/>
        <v>10.816704722980386</v>
      </c>
      <c r="M40" s="93">
        <f t="shared" ca="1" si="84"/>
        <v>10.81721176682672</v>
      </c>
      <c r="N40" s="93">
        <f t="shared" ca="1" si="84"/>
        <v>10.818671261796668</v>
      </c>
      <c r="O40" s="93">
        <f t="shared" ca="1" si="84"/>
        <v>10.818431400265927</v>
      </c>
      <c r="P40" s="93">
        <f t="shared" ca="1" si="84"/>
        <v>10.82026812350092</v>
      </c>
      <c r="Q40" s="93">
        <f t="shared" ref="Q40:R40" ca="1" si="85">+Q39/Q37</f>
        <v>10.823652936877815</v>
      </c>
      <c r="R40" s="93">
        <f t="shared" ca="1" si="85"/>
        <v>10.725060236608996</v>
      </c>
      <c r="AO40" s="27">
        <f t="shared" si="15"/>
        <v>42461</v>
      </c>
      <c r="AP40" s="41" t="str">
        <f t="shared" si="75"/>
        <v>aq</v>
      </c>
      <c r="AQ40" s="41">
        <f t="shared" si="16"/>
        <v>43</v>
      </c>
      <c r="AS40" s="41">
        <f t="shared" si="17"/>
        <v>40</v>
      </c>
      <c r="AT40" s="41" t="str">
        <f t="shared" si="62"/>
        <v>an</v>
      </c>
    </row>
    <row r="41" spans="1:46">
      <c r="A41" s="60">
        <f t="shared" si="18"/>
        <v>41</v>
      </c>
      <c r="B41" s="96" t="s">
        <v>2</v>
      </c>
      <c r="C41" s="166" t="s">
        <v>37</v>
      </c>
      <c r="D41" s="632">
        <f ca="1">+SUM(INDIRECT("'Monthly Resource Report'!"&amp;(VLOOKUP(D$1,$AO$1:$AP$197,2,FALSE)&amp;$A41&amp;":"&amp;VLOOKUP(DATE(YEAR(D$1),12,1),$AO$1:$AP$181,2,FALSE)&amp;$A41)))</f>
        <v>30325861.25</v>
      </c>
      <c r="E41" s="633">
        <f t="shared" ref="E41:R41" ca="1" si="86">+SUM(INDIRECT("'Monthly Resource Report'!"&amp;(VLOOKUP(E$1,$AO$1:$AP$197,2,FALSE)&amp;$A41&amp;":"&amp;VLOOKUP(DATE(YEAR(E$1),12,1),$AO$1:$AP$181,2,FALSE)&amp;$A41)))</f>
        <v>28468502</v>
      </c>
      <c r="F41" s="633">
        <f t="shared" ca="1" si="86"/>
        <v>32020164.75</v>
      </c>
      <c r="G41" s="633">
        <f t="shared" ca="1" si="86"/>
        <v>30290408.759999998</v>
      </c>
      <c r="H41" s="633">
        <f t="shared" ca="1" si="86"/>
        <v>33981935.75</v>
      </c>
      <c r="I41" s="633">
        <f t="shared" ca="1" si="86"/>
        <v>30693175.75</v>
      </c>
      <c r="J41" s="633">
        <f t="shared" ca="1" si="86"/>
        <v>37124107</v>
      </c>
      <c r="K41" s="633">
        <f t="shared" ca="1" si="86"/>
        <v>37456265.75</v>
      </c>
      <c r="L41" s="633">
        <f t="shared" ca="1" si="86"/>
        <v>37841498.25</v>
      </c>
      <c r="M41" s="633">
        <f t="shared" ca="1" si="86"/>
        <v>40113541.75</v>
      </c>
      <c r="N41" s="633">
        <f t="shared" ca="1" si="86"/>
        <v>44516855</v>
      </c>
      <c r="O41" s="633">
        <f t="shared" ca="1" si="86"/>
        <v>42956747.370000005</v>
      </c>
      <c r="P41" s="633">
        <f t="shared" ca="1" si="86"/>
        <v>49312446</v>
      </c>
      <c r="Q41" s="633">
        <f t="shared" ca="1" si="86"/>
        <v>48666313</v>
      </c>
      <c r="R41" s="633">
        <f t="shared" ca="1" si="86"/>
        <v>59967204.5</v>
      </c>
      <c r="AO41" s="27">
        <f t="shared" si="15"/>
        <v>42491</v>
      </c>
      <c r="AP41" s="41" t="str">
        <f t="shared" si="75"/>
        <v>ar</v>
      </c>
      <c r="AQ41" s="41">
        <f t="shared" si="16"/>
        <v>44</v>
      </c>
      <c r="AS41" s="41">
        <f t="shared" si="17"/>
        <v>41</v>
      </c>
      <c r="AT41" s="41" t="str">
        <f t="shared" si="62"/>
        <v>ao</v>
      </c>
    </row>
    <row r="42" spans="1:46">
      <c r="A42" s="60">
        <f t="shared" si="18"/>
        <v>42</v>
      </c>
      <c r="B42" s="171" t="s">
        <v>2</v>
      </c>
      <c r="C42" s="172" t="s">
        <v>270</v>
      </c>
      <c r="D42" s="79">
        <f ca="1">+D41/D39</f>
        <v>2.4380010603592517</v>
      </c>
      <c r="E42" s="80">
        <f t="shared" ref="E42:G42" ca="1" si="87">+E41/E39</f>
        <v>2.4130008082130283</v>
      </c>
      <c r="F42" s="80">
        <f t="shared" ca="1" si="87"/>
        <v>2.5700020656064599</v>
      </c>
      <c r="G42" s="80">
        <f t="shared" ca="1" si="87"/>
        <v>2.5879994917610105</v>
      </c>
      <c r="H42" s="80">
        <f t="shared" ref="H42:P42" ca="1" si="88">+H41/H39</f>
        <v>2.7170032859299345</v>
      </c>
      <c r="I42" s="80">
        <f t="shared" ca="1" si="88"/>
        <v>2.7980003266621374</v>
      </c>
      <c r="J42" s="80">
        <f t="shared" ca="1" si="88"/>
        <v>2.8819999608566476</v>
      </c>
      <c r="K42" s="80">
        <f t="shared" ca="1" si="88"/>
        <v>3.0260060291869846</v>
      </c>
      <c r="L42" s="80">
        <f t="shared" ca="1" si="88"/>
        <v>3.1169985643799896</v>
      </c>
      <c r="M42" s="80">
        <f t="shared" ca="1" si="88"/>
        <v>3.242001466141073</v>
      </c>
      <c r="N42" s="80">
        <f t="shared" ca="1" si="88"/>
        <v>3.4040062656124892</v>
      </c>
      <c r="O42" s="80">
        <f t="shared" ca="1" si="88"/>
        <v>3.4719982719066991</v>
      </c>
      <c r="P42" s="80">
        <f t="shared" ca="1" si="88"/>
        <v>3.785001579950618</v>
      </c>
      <c r="Q42" s="80">
        <f t="shared" ref="Q42:R42" ca="1" si="89">+Q41/Q39</f>
        <v>4.3520021887033851</v>
      </c>
      <c r="R42" s="80">
        <f t="shared" ca="1" si="89"/>
        <v>4.6999991051794021</v>
      </c>
      <c r="AO42" s="27">
        <f t="shared" si="15"/>
        <v>42522</v>
      </c>
      <c r="AP42" s="41" t="str">
        <f t="shared" si="75"/>
        <v>as</v>
      </c>
      <c r="AQ42" s="41">
        <f t="shared" si="16"/>
        <v>45</v>
      </c>
      <c r="AS42" s="41">
        <f t="shared" si="17"/>
        <v>42</v>
      </c>
      <c r="AT42" s="41" t="str">
        <f t="shared" si="62"/>
        <v>ap</v>
      </c>
    </row>
    <row r="43" spans="1:46">
      <c r="A43" s="60">
        <f t="shared" si="18"/>
        <v>43</v>
      </c>
      <c r="B43" s="96" t="s">
        <v>2</v>
      </c>
      <c r="C43" s="166" t="s">
        <v>38</v>
      </c>
      <c r="D43" s="632">
        <f ca="1">+SUM(INDIRECT("'Monthly Resource Report'!"&amp;(VLOOKUP(D$1,$AO$1:$AP$197,2,FALSE)&amp;$A43&amp;":"&amp;VLOOKUP(DATE(YEAR(D$1),12,1),$AO$1:$AP$181,2,FALSE)&amp;$A43)))</f>
        <v>4528887.8</v>
      </c>
      <c r="E43" s="633">
        <f t="shared" ref="E43:R43" ca="1" si="90">+SUM(INDIRECT("'Monthly Resource Report'!"&amp;(VLOOKUP(E$1,$AO$1:$AP$197,2,FALSE)&amp;$A43&amp;":"&amp;VLOOKUP(DATE(YEAR(E$1),12,1),$AO$1:$AP$181,2,FALSE)&amp;$A43)))</f>
        <v>4742962.959999999</v>
      </c>
      <c r="F43" s="633">
        <f t="shared" ca="1" si="90"/>
        <v>5334192.1900000004</v>
      </c>
      <c r="G43" s="633">
        <f t="shared" ca="1" si="90"/>
        <v>5348065.4800000004</v>
      </c>
      <c r="H43" s="633">
        <f t="shared" ca="1" si="90"/>
        <v>5850695.7700000005</v>
      </c>
      <c r="I43" s="633">
        <f t="shared" ca="1" si="90"/>
        <v>5263889.5599999996</v>
      </c>
      <c r="J43" s="633">
        <f t="shared" ca="1" si="90"/>
        <v>6408881.0099999998</v>
      </c>
      <c r="K43" s="633">
        <f t="shared" ca="1" si="90"/>
        <v>6294625.3499999996</v>
      </c>
      <c r="L43" s="633">
        <f t="shared" ca="1" si="90"/>
        <v>6309967.1999999993</v>
      </c>
      <c r="M43" s="633">
        <f t="shared" ca="1" si="90"/>
        <v>6604488.0899999999</v>
      </c>
      <c r="N43" s="633">
        <f t="shared" ca="1" si="90"/>
        <v>7169490</v>
      </c>
      <c r="O43" s="633">
        <f t="shared" ca="1" si="90"/>
        <v>6968171.5500000017</v>
      </c>
      <c r="P43" s="633">
        <f t="shared" ca="1" si="90"/>
        <v>7537494.2300000023</v>
      </c>
      <c r="Q43" s="633">
        <f t="shared" ca="1" si="90"/>
        <v>6647315.5299999993</v>
      </c>
      <c r="R43" s="633">
        <f t="shared" ca="1" si="90"/>
        <v>7869480.04</v>
      </c>
      <c r="AO43" s="27">
        <f>+EDATE(AO42,1)</f>
        <v>42552</v>
      </c>
      <c r="AP43" s="41" t="str">
        <f t="shared" ref="AP43:AP74" si="91">+VLOOKUP(AQ43,$AS$1:$AT$197,2,FALSE)</f>
        <v>at</v>
      </c>
      <c r="AQ43" s="41">
        <f>+AQ42+1</f>
        <v>46</v>
      </c>
      <c r="AS43" s="41">
        <f>+AS42+1</f>
        <v>43</v>
      </c>
      <c r="AT43" s="41" t="str">
        <f t="shared" ref="AT43:AT52" si="92">+"a"&amp;AT17</f>
        <v>aq</v>
      </c>
    </row>
    <row r="44" spans="1:46">
      <c r="A44" s="60">
        <f t="shared" si="18"/>
        <v>44</v>
      </c>
      <c r="B44" s="171" t="s">
        <v>2</v>
      </c>
      <c r="C44" s="172" t="s">
        <v>39</v>
      </c>
      <c r="D44" s="81">
        <f ca="1">+D43/D37</f>
        <v>3.9469977148853173</v>
      </c>
      <c r="E44" s="82">
        <f t="shared" ref="E44:G44" ca="1" si="93">+E43/E37</f>
        <v>4.3569942659560192</v>
      </c>
      <c r="F44" s="82">
        <f t="shared" ca="1" si="93"/>
        <v>4.6409946631354391</v>
      </c>
      <c r="G44" s="82">
        <f t="shared" ca="1" si="93"/>
        <v>4.9519995999929636</v>
      </c>
      <c r="H44" s="82">
        <f t="shared" ref="H44:P44" ca="1" si="94">+H43/H37</f>
        <v>5.0700060919494412</v>
      </c>
      <c r="I44" s="82">
        <f t="shared" ca="1" si="94"/>
        <v>5.1980048485446959</v>
      </c>
      <c r="J44" s="82">
        <f t="shared" ca="1" si="94"/>
        <v>5.3339999999999996</v>
      </c>
      <c r="K44" s="82">
        <f t="shared" ca="1" si="94"/>
        <v>5.4749945248970553</v>
      </c>
      <c r="L44" s="82">
        <f t="shared" ca="1" si="94"/>
        <v>5.6219937101056878</v>
      </c>
      <c r="M44" s="82">
        <f t="shared" ca="1" si="94"/>
        <v>5.7739988264016953</v>
      </c>
      <c r="N44" s="82">
        <f t="shared" ca="1" si="94"/>
        <v>5.9310019059972729</v>
      </c>
      <c r="O44" s="82">
        <f t="shared" ca="1" si="94"/>
        <v>6.0930008716676589</v>
      </c>
      <c r="P44" s="82">
        <f t="shared" ca="1" si="94"/>
        <v>6.2600029151080685</v>
      </c>
      <c r="Q44" s="82">
        <f t="shared" ref="Q44:R44" ca="1" si="95">+Q43/Q37</f>
        <v>6.4339963800204218</v>
      </c>
      <c r="R44" s="82">
        <f t="shared" ca="1" si="95"/>
        <v>6.6149984953456586</v>
      </c>
      <c r="AO44" s="27">
        <f t="shared" si="15"/>
        <v>42583</v>
      </c>
      <c r="AP44" s="41" t="str">
        <f t="shared" si="91"/>
        <v>au</v>
      </c>
      <c r="AQ44" s="41">
        <f t="shared" si="16"/>
        <v>47</v>
      </c>
      <c r="AS44" s="41">
        <f t="shared" si="17"/>
        <v>44</v>
      </c>
      <c r="AT44" s="41" t="str">
        <f t="shared" si="92"/>
        <v>ar</v>
      </c>
    </row>
    <row r="45" spans="1:46">
      <c r="A45" s="60">
        <f t="shared" si="18"/>
        <v>45</v>
      </c>
      <c r="B45" s="96" t="s">
        <v>2</v>
      </c>
      <c r="C45" s="166" t="s">
        <v>40</v>
      </c>
      <c r="D45" s="88">
        <f ca="1">+SUM(INDIRECT("'Monthly Resource Report'!"&amp;(VLOOKUP(D$1,$AO$1:$AP$197,2,FALSE)&amp;$A45&amp;":"&amp;VLOOKUP(DATE(YEAR(D$1),12,1),$AO$1:$AP$181,2,FALSE)&amp;$A45)))</f>
        <v>31.07</v>
      </c>
      <c r="E45" s="89">
        <f t="shared" ref="E45:R47" ca="1" si="96">+SUM(INDIRECT("'Monthly Resource Report'!"&amp;(VLOOKUP(E$1,$AO$1:$AP$197,2,FALSE)&amp;$A45&amp;":"&amp;VLOOKUP(DATE(YEAR(E$1),12,1),$AO$1:$AP$181,2,FALSE)&amp;$A45)))</f>
        <v>30.620000000000005</v>
      </c>
      <c r="F45" s="89">
        <f t="shared" ca="1" si="96"/>
        <v>30.35</v>
      </c>
      <c r="G45" s="89">
        <f t="shared" ca="1" si="96"/>
        <v>29.910000000000004</v>
      </c>
      <c r="H45" s="89">
        <f t="shared" ca="1" si="96"/>
        <v>26.730000000000004</v>
      </c>
      <c r="I45" s="89">
        <f t="shared" ca="1" si="96"/>
        <v>28.46</v>
      </c>
      <c r="J45" s="89">
        <f t="shared" ca="1" si="96"/>
        <v>36.11</v>
      </c>
      <c r="K45" s="89">
        <f t="shared" ca="1" si="96"/>
        <v>29.9</v>
      </c>
      <c r="L45" s="89">
        <f t="shared" ca="1" si="96"/>
        <v>28.72</v>
      </c>
      <c r="M45" s="89">
        <f t="shared" ca="1" si="96"/>
        <v>27.290000000000003</v>
      </c>
      <c r="N45" s="89">
        <f t="shared" ca="1" si="96"/>
        <v>29.619999999999997</v>
      </c>
      <c r="O45" s="89">
        <f t="shared" ca="1" si="96"/>
        <v>33.510000000000005</v>
      </c>
      <c r="P45" s="89">
        <f t="shared" ca="1" si="96"/>
        <v>33.949999999999996</v>
      </c>
      <c r="Q45" s="89">
        <f t="shared" ca="1" si="96"/>
        <v>29.900000000000002</v>
      </c>
      <c r="R45" s="89">
        <f t="shared" ca="1" si="96"/>
        <v>31.79</v>
      </c>
      <c r="AO45" s="27">
        <f t="shared" si="15"/>
        <v>42614</v>
      </c>
      <c r="AP45" s="41" t="str">
        <f t="shared" si="91"/>
        <v>av</v>
      </c>
      <c r="AQ45" s="41">
        <f t="shared" si="16"/>
        <v>48</v>
      </c>
      <c r="AS45" s="41">
        <f t="shared" si="17"/>
        <v>45</v>
      </c>
      <c r="AT45" s="41" t="str">
        <f t="shared" si="92"/>
        <v>as</v>
      </c>
    </row>
    <row r="46" spans="1:46">
      <c r="A46" s="60">
        <f t="shared" si="18"/>
        <v>46</v>
      </c>
      <c r="B46" s="96" t="s">
        <v>2</v>
      </c>
      <c r="C46" s="166" t="s">
        <v>41</v>
      </c>
      <c r="D46" s="88">
        <f ca="1">+SUM(INDIRECT("'Monthly Resource Report'!"&amp;(VLOOKUP(D$1,$AO$1:$AP$197,2,FALSE)&amp;$A46&amp;":"&amp;VLOOKUP(DATE(YEAR(D$1),12,1),$AO$1:$AP$181,2,FALSE)&amp;$A46)))</f>
        <v>8149</v>
      </c>
      <c r="E46" s="89">
        <f t="shared" ca="1" si="96"/>
        <v>7680</v>
      </c>
      <c r="F46" s="89">
        <f t="shared" ca="1" si="96"/>
        <v>8149</v>
      </c>
      <c r="G46" s="89">
        <f t="shared" ca="1" si="96"/>
        <v>7614</v>
      </c>
      <c r="H46" s="89">
        <f t="shared" ca="1" si="96"/>
        <v>8149</v>
      </c>
      <c r="I46" s="89">
        <f t="shared" ca="1" si="96"/>
        <v>7055</v>
      </c>
      <c r="J46" s="89">
        <f t="shared" ca="1" si="96"/>
        <v>8149</v>
      </c>
      <c r="K46" s="89">
        <f t="shared" ca="1" si="96"/>
        <v>7704</v>
      </c>
      <c r="L46" s="89">
        <f t="shared" ca="1" si="96"/>
        <v>7525</v>
      </c>
      <c r="M46" s="89">
        <f t="shared" ca="1" si="96"/>
        <v>7681</v>
      </c>
      <c r="N46" s="89">
        <f t="shared" ca="1" si="96"/>
        <v>8149</v>
      </c>
      <c r="O46" s="89">
        <f t="shared" ca="1" si="96"/>
        <v>7703</v>
      </c>
      <c r="P46" s="89">
        <f t="shared" ca="1" si="96"/>
        <v>8149</v>
      </c>
      <c r="Q46" s="89">
        <f t="shared" ca="1" si="96"/>
        <v>7055</v>
      </c>
      <c r="R46" s="89">
        <f t="shared" ca="1" si="96"/>
        <v>8149</v>
      </c>
      <c r="AO46" s="27">
        <f t="shared" si="15"/>
        <v>42644</v>
      </c>
      <c r="AP46" s="41" t="str">
        <f t="shared" si="91"/>
        <v>aw</v>
      </c>
      <c r="AQ46" s="41">
        <f t="shared" si="16"/>
        <v>49</v>
      </c>
      <c r="AS46" s="41">
        <f t="shared" si="17"/>
        <v>46</v>
      </c>
      <c r="AT46" s="41" t="str">
        <f t="shared" si="92"/>
        <v>at</v>
      </c>
    </row>
    <row r="47" spans="1:46">
      <c r="A47" s="60">
        <f t="shared" si="18"/>
        <v>47</v>
      </c>
      <c r="B47" s="96" t="s">
        <v>2</v>
      </c>
      <c r="C47" s="166" t="s">
        <v>271</v>
      </c>
      <c r="D47" s="88">
        <f ca="1">+SUM(INDIRECT("'Monthly Resource Report'!"&amp;(VLOOKUP(D$1,$AO$1:$AP$197,2,FALSE)&amp;$A47&amp;":"&amp;VLOOKUP(DATE(YEAR(D$1),12,1),$AO$1:$AP$181,2,FALSE)&amp;$A47)))</f>
        <v>28664.26</v>
      </c>
      <c r="E47" s="89">
        <f t="shared" ca="1" si="96"/>
        <v>28254.009999999995</v>
      </c>
      <c r="F47" s="89">
        <f t="shared" ca="1" si="96"/>
        <v>27997.640000000003</v>
      </c>
      <c r="G47" s="89">
        <f t="shared" ca="1" si="96"/>
        <v>27587.41</v>
      </c>
      <c r="H47" s="89">
        <f t="shared" ca="1" si="96"/>
        <v>24664.570000000007</v>
      </c>
      <c r="I47" s="89">
        <f t="shared" ca="1" si="96"/>
        <v>26254.190000000002</v>
      </c>
      <c r="J47" s="89">
        <f t="shared" ca="1" si="96"/>
        <v>33330.53</v>
      </c>
      <c r="K47" s="89">
        <f t="shared" ca="1" si="96"/>
        <v>27587.399999999998</v>
      </c>
      <c r="L47" s="89">
        <f t="shared" ca="1" si="96"/>
        <v>26510.57</v>
      </c>
      <c r="M47" s="89">
        <f t="shared" ca="1" si="96"/>
        <v>25177.35</v>
      </c>
      <c r="N47" s="89">
        <f t="shared" ca="1" si="96"/>
        <v>27331.02</v>
      </c>
      <c r="O47" s="89">
        <f t="shared" ca="1" si="96"/>
        <v>30920.47</v>
      </c>
      <c r="P47" s="89">
        <f t="shared" ca="1" si="96"/>
        <v>31330.699999999997</v>
      </c>
      <c r="Q47" s="89">
        <f t="shared" ca="1" si="96"/>
        <v>27587.41</v>
      </c>
      <c r="R47" s="89">
        <f t="shared" ca="1" si="96"/>
        <v>29330.859999999993</v>
      </c>
      <c r="AO47" s="27">
        <f t="shared" si="15"/>
        <v>42675</v>
      </c>
      <c r="AP47" s="41" t="str">
        <f t="shared" si="91"/>
        <v>ax</v>
      </c>
      <c r="AQ47" s="41">
        <f t="shared" si="16"/>
        <v>50</v>
      </c>
      <c r="AS47" s="41">
        <f t="shared" si="17"/>
        <v>47</v>
      </c>
      <c r="AT47" s="41" t="str">
        <f t="shared" si="92"/>
        <v>au</v>
      </c>
    </row>
    <row r="48" spans="1:46">
      <c r="A48" s="60">
        <f t="shared" si="18"/>
        <v>48</v>
      </c>
      <c r="B48" s="171" t="s">
        <v>2</v>
      </c>
      <c r="C48" s="177" t="s">
        <v>96</v>
      </c>
      <c r="D48" s="83">
        <f ca="1">+D37/(D46*D35)</f>
        <v>0.92029897409121131</v>
      </c>
      <c r="E48" s="84">
        <f t="shared" ref="E48:G48" ca="1" si="97">+E37/(E46*E35)</f>
        <v>0.92642463235294115</v>
      </c>
      <c r="F48" s="84">
        <f t="shared" ca="1" si="97"/>
        <v>0.9218533570420846</v>
      </c>
      <c r="G48" s="84">
        <f t="shared" ca="1" si="97"/>
        <v>0.92706847207843823</v>
      </c>
      <c r="H48" s="84">
        <f t="shared" ref="H48:P48" ca="1" si="98">+H37/(H46*H35)</f>
        <v>0.92555724789199845</v>
      </c>
      <c r="I48" s="84">
        <f t="shared" ca="1" si="98"/>
        <v>0.93817021256884514</v>
      </c>
      <c r="J48" s="84">
        <f t="shared" ca="1" si="98"/>
        <v>0.96368133705807757</v>
      </c>
      <c r="K48" s="84">
        <f t="shared" ca="1" si="98"/>
        <v>0.9753904346439165</v>
      </c>
      <c r="L48" s="84">
        <f t="shared" ca="1" si="98"/>
        <v>0.97485227889605464</v>
      </c>
      <c r="M48" s="84">
        <f t="shared" ca="1" si="98"/>
        <v>0.97331468107791663</v>
      </c>
      <c r="N48" s="84">
        <f t="shared" ca="1" si="98"/>
        <v>0.96953714197259055</v>
      </c>
      <c r="O48" s="84">
        <f t="shared" ca="1" si="98"/>
        <v>0.97036755054265433</v>
      </c>
      <c r="P48" s="84">
        <f t="shared" ca="1" si="98"/>
        <v>0.96573219216921435</v>
      </c>
      <c r="Q48" s="84">
        <f t="shared" ref="Q48:R48" ca="1" si="99">+Q37/(Q46*Q35)</f>
        <v>0.95714345270354773</v>
      </c>
      <c r="R48" s="84">
        <f t="shared" ca="1" si="99"/>
        <v>0.95415853583221644</v>
      </c>
      <c r="AO48" s="27">
        <f t="shared" si="15"/>
        <v>42705</v>
      </c>
      <c r="AP48" s="41" t="str">
        <f t="shared" si="91"/>
        <v>ay</v>
      </c>
      <c r="AQ48" s="41">
        <f t="shared" si="16"/>
        <v>51</v>
      </c>
      <c r="AS48" s="41">
        <f t="shared" si="17"/>
        <v>48</v>
      </c>
      <c r="AT48" s="41" t="str">
        <f t="shared" si="92"/>
        <v>av</v>
      </c>
    </row>
    <row r="49" spans="1:46">
      <c r="A49" s="60">
        <f t="shared" si="18"/>
        <v>49</v>
      </c>
      <c r="B49" s="96" t="s">
        <v>2</v>
      </c>
      <c r="C49" s="166" t="s">
        <v>42</v>
      </c>
      <c r="D49" s="632">
        <f ca="1">+SUM(INDIRECT("'Monthly Resource Report'!"&amp;(VLOOKUP(D$1,$AO$1:$AP$197,2,FALSE)&amp;$A49&amp;":"&amp;VLOOKUP(DATE(YEAR(D$1),12,1),$AO$1:$AP$181,2,FALSE)&amp;$A49)))</f>
        <v>654405.44999999995</v>
      </c>
      <c r="E49" s="633">
        <f t="shared" ref="E49:R52" ca="1" si="100">+SUM(INDIRECT("'Monthly Resource Report'!"&amp;(VLOOKUP(E$1,$AO$1:$AP$197,2,FALSE)&amp;$A49&amp;":"&amp;VLOOKUP(DATE(YEAR(E$1),12,1),$AO$1:$AP$181,2,FALSE)&amp;$A49)))</f>
        <v>624065.89999999979</v>
      </c>
      <c r="F49" s="633">
        <f t="shared" ca="1" si="100"/>
        <v>606776.06999999995</v>
      </c>
      <c r="G49" s="633">
        <f t="shared" ca="1" si="100"/>
        <v>611281.32000000007</v>
      </c>
      <c r="H49" s="633">
        <f t="shared" ca="1" si="100"/>
        <v>560439.92000000004</v>
      </c>
      <c r="I49" s="633">
        <f t="shared" ca="1" si="100"/>
        <v>613017.09</v>
      </c>
      <c r="J49" s="633">
        <f t="shared" ca="1" si="100"/>
        <v>800526.54999999993</v>
      </c>
      <c r="K49" s="633">
        <f t="shared" ca="1" si="100"/>
        <v>681081.66999999993</v>
      </c>
      <c r="L49" s="633">
        <f t="shared" ca="1" si="100"/>
        <v>672375.7</v>
      </c>
      <c r="M49" s="633">
        <f t="shared" ca="1" si="100"/>
        <v>657860.00999999989</v>
      </c>
      <c r="N49" s="633">
        <f t="shared" ca="1" si="100"/>
        <v>734445.42</v>
      </c>
      <c r="O49" s="633">
        <f t="shared" ca="1" si="100"/>
        <v>854910.2699999999</v>
      </c>
      <c r="P49" s="633">
        <f t="shared" ca="1" si="100"/>
        <v>890679.07999999984</v>
      </c>
      <c r="Q49" s="633">
        <f t="shared" ca="1" si="100"/>
        <v>806211.75999999989</v>
      </c>
      <c r="R49" s="633">
        <f t="shared" ca="1" si="100"/>
        <v>879173.3</v>
      </c>
      <c r="AO49" s="27">
        <f t="shared" si="15"/>
        <v>42736</v>
      </c>
      <c r="AP49" s="41" t="str">
        <f t="shared" si="91"/>
        <v>az</v>
      </c>
      <c r="AQ49" s="41">
        <f t="shared" si="16"/>
        <v>52</v>
      </c>
      <c r="AS49" s="41">
        <f t="shared" si="17"/>
        <v>49</v>
      </c>
      <c r="AT49" s="41" t="str">
        <f t="shared" si="92"/>
        <v>aw</v>
      </c>
    </row>
    <row r="50" spans="1:46">
      <c r="A50" s="60">
        <f t="shared" si="18"/>
        <v>50</v>
      </c>
      <c r="B50" s="96" t="s">
        <v>2</v>
      </c>
      <c r="C50" s="634" t="s">
        <v>297</v>
      </c>
      <c r="D50" s="632">
        <f ca="1">+SUM(INDIRECT("'Monthly Resource Report'!"&amp;(VLOOKUP(D$1,$AO$1:$AP$197,2,FALSE)&amp;$A50&amp;":"&amp;VLOOKUP(DATE(YEAR(D$1),12,1),$AO$1:$AP$181,2,FALSE)&amp;$A50)))</f>
        <v>0</v>
      </c>
      <c r="E50" s="633">
        <f t="shared" ca="1" si="100"/>
        <v>0</v>
      </c>
      <c r="F50" s="633">
        <f t="shared" ca="1" si="100"/>
        <v>0</v>
      </c>
      <c r="G50" s="633">
        <f t="shared" ca="1" si="100"/>
        <v>0</v>
      </c>
      <c r="H50" s="633">
        <f t="shared" ca="1" si="100"/>
        <v>0</v>
      </c>
      <c r="I50" s="633">
        <f t="shared" ca="1" si="100"/>
        <v>0</v>
      </c>
      <c r="J50" s="633">
        <f t="shared" ca="1" si="100"/>
        <v>0</v>
      </c>
      <c r="K50" s="633">
        <f t="shared" ca="1" si="100"/>
        <v>0</v>
      </c>
      <c r="L50" s="633">
        <f t="shared" ca="1" si="100"/>
        <v>0</v>
      </c>
      <c r="M50" s="633">
        <f t="shared" ca="1" si="100"/>
        <v>0</v>
      </c>
      <c r="N50" s="633">
        <f t="shared" ca="1" si="100"/>
        <v>0</v>
      </c>
      <c r="O50" s="633">
        <f t="shared" ca="1" si="100"/>
        <v>0</v>
      </c>
      <c r="P50" s="633">
        <f t="shared" ca="1" si="100"/>
        <v>0</v>
      </c>
      <c r="Q50" s="633">
        <f t="shared" ca="1" si="100"/>
        <v>0</v>
      </c>
      <c r="R50" s="633">
        <f t="shared" ca="1" si="100"/>
        <v>0</v>
      </c>
      <c r="AO50" s="27">
        <f t="shared" si="15"/>
        <v>42767</v>
      </c>
      <c r="AP50" s="41" t="str">
        <f t="shared" si="91"/>
        <v>ba</v>
      </c>
      <c r="AQ50" s="41">
        <f t="shared" si="16"/>
        <v>53</v>
      </c>
      <c r="AS50" s="41">
        <f t="shared" si="17"/>
        <v>50</v>
      </c>
      <c r="AT50" s="41" t="str">
        <f t="shared" si="92"/>
        <v>ax</v>
      </c>
    </row>
    <row r="51" spans="1:46">
      <c r="A51" s="60">
        <f t="shared" si="18"/>
        <v>51</v>
      </c>
      <c r="B51" s="96" t="s">
        <v>2</v>
      </c>
      <c r="C51" s="166" t="s">
        <v>43</v>
      </c>
      <c r="D51" s="88">
        <f ca="1">+SUM(INDIRECT("'Monthly Resource Report'!"&amp;(VLOOKUP(D$1,$AO$1:$AP$197,2,FALSE)&amp;$A51&amp;":"&amp;VLOOKUP(DATE(YEAR(D$1),12,1),$AO$1:$AP$181,2,FALSE)&amp;$A51)))</f>
        <v>2867.51</v>
      </c>
      <c r="E51" s="89">
        <f t="shared" ca="1" si="100"/>
        <v>2897.45</v>
      </c>
      <c r="F51" s="89">
        <f t="shared" ca="1" si="100"/>
        <v>3059.3500000000004</v>
      </c>
      <c r="G51" s="89">
        <f t="shared" ca="1" si="100"/>
        <v>2874.2799999999997</v>
      </c>
      <c r="H51" s="89">
        <f t="shared" ca="1" si="100"/>
        <v>3070.3</v>
      </c>
      <c r="I51" s="89">
        <f t="shared" ca="1" si="100"/>
        <v>2694.01</v>
      </c>
      <c r="J51" s="89">
        <f t="shared" ca="1" si="100"/>
        <v>3164.1000000000008</v>
      </c>
      <c r="K51" s="89">
        <f t="shared" ca="1" si="100"/>
        <v>3039.42</v>
      </c>
      <c r="L51" s="89">
        <f t="shared" ca="1" si="100"/>
        <v>2980.8900000000003</v>
      </c>
      <c r="M51" s="89">
        <f t="shared" ca="1" si="100"/>
        <v>3037.5699999999997</v>
      </c>
      <c r="N51" s="89">
        <f t="shared" ca="1" si="100"/>
        <v>3210.7499999999995</v>
      </c>
      <c r="O51" s="89">
        <f t="shared" ca="1" si="100"/>
        <v>3038.7799999999993</v>
      </c>
      <c r="P51" s="89">
        <f t="shared" ca="1" si="100"/>
        <v>3199.6299999999997</v>
      </c>
      <c r="Q51" s="89">
        <f t="shared" ca="1" si="100"/>
        <v>2746.4700000000003</v>
      </c>
      <c r="R51" s="89">
        <f t="shared" ca="1" si="100"/>
        <v>3133.1400000000003</v>
      </c>
      <c r="AO51" s="27">
        <f t="shared" si="15"/>
        <v>42795</v>
      </c>
      <c r="AP51" s="41" t="str">
        <f t="shared" si="91"/>
        <v>bb</v>
      </c>
      <c r="AQ51" s="41">
        <f t="shared" si="16"/>
        <v>54</v>
      </c>
      <c r="AS51" s="41">
        <f t="shared" si="17"/>
        <v>51</v>
      </c>
      <c r="AT51" s="41" t="str">
        <f t="shared" si="92"/>
        <v>ay</v>
      </c>
    </row>
    <row r="52" spans="1:46">
      <c r="A52" s="60">
        <f t="shared" si="18"/>
        <v>52</v>
      </c>
      <c r="B52" s="96" t="s">
        <v>2</v>
      </c>
      <c r="C52" s="166" t="s">
        <v>44</v>
      </c>
      <c r="D52" s="632">
        <f ca="1">+SUM(INDIRECT("'Monthly Resource Report'!"&amp;(VLOOKUP(D$1,$AO$1:$AP$197,2,FALSE)&amp;$A52&amp;":"&amp;VLOOKUP(DATE(YEAR(D$1),12,1),$AO$1:$AP$181,2,FALSE)&amp;$A52)))</f>
        <v>3944.2900000000004</v>
      </c>
      <c r="E52" s="633">
        <f t="shared" ca="1" si="100"/>
        <v>3985.4</v>
      </c>
      <c r="F52" s="633">
        <f t="shared" ca="1" si="100"/>
        <v>6017.7699999999995</v>
      </c>
      <c r="G52" s="633">
        <f t="shared" ca="1" si="100"/>
        <v>5653.7099999999991</v>
      </c>
      <c r="H52" s="633">
        <f t="shared" ca="1" si="100"/>
        <v>6171.3</v>
      </c>
      <c r="I52" s="633">
        <f t="shared" ca="1" si="100"/>
        <v>5549.670000000001</v>
      </c>
      <c r="J52" s="633">
        <f t="shared" ca="1" si="100"/>
        <v>6707.88</v>
      </c>
      <c r="K52" s="633">
        <f t="shared" ca="1" si="100"/>
        <v>6595.5100000000011</v>
      </c>
      <c r="L52" s="633">
        <f t="shared" ca="1" si="100"/>
        <v>6647.38</v>
      </c>
      <c r="M52" s="633">
        <f t="shared" ca="1" si="100"/>
        <v>6956.04</v>
      </c>
      <c r="N52" s="633">
        <f t="shared" ca="1" si="100"/>
        <v>7577.3799999999992</v>
      </c>
      <c r="O52" s="633">
        <f t="shared" ca="1" si="100"/>
        <v>7353.8899999999994</v>
      </c>
      <c r="P52" s="633">
        <f t="shared" ca="1" si="100"/>
        <v>7967.08</v>
      </c>
      <c r="Q52" s="633">
        <f t="shared" ca="1" si="100"/>
        <v>7030.98</v>
      </c>
      <c r="R52" s="633">
        <f t="shared" ca="1" si="100"/>
        <v>8240.1299999999992</v>
      </c>
      <c r="AO52" s="27">
        <f t="shared" si="15"/>
        <v>42826</v>
      </c>
      <c r="AP52" s="41" t="str">
        <f t="shared" si="91"/>
        <v>bc</v>
      </c>
      <c r="AQ52" s="41">
        <f t="shared" si="16"/>
        <v>55</v>
      </c>
      <c r="AS52" s="41">
        <f t="shared" si="17"/>
        <v>52</v>
      </c>
      <c r="AT52" s="41" t="str">
        <f t="shared" si="92"/>
        <v>az</v>
      </c>
    </row>
    <row r="53" spans="1:46">
      <c r="A53" s="60">
        <f t="shared" si="18"/>
        <v>53</v>
      </c>
      <c r="B53" s="171" t="s">
        <v>2</v>
      </c>
      <c r="C53" s="172" t="s">
        <v>45</v>
      </c>
      <c r="D53" s="92">
        <f ca="1">+(D51*2000)/D39</f>
        <v>0.46105812876729152</v>
      </c>
      <c r="E53" s="93">
        <f t="shared" ref="E53:G53" ca="1" si="101">+(E51*2000)/E39</f>
        <v>0.49117787734365781</v>
      </c>
      <c r="F53" s="93">
        <f t="shared" ca="1" si="101"/>
        <v>0.49109902343104744</v>
      </c>
      <c r="G53" s="93">
        <f t="shared" ca="1" si="101"/>
        <v>0.49115449303555964</v>
      </c>
      <c r="H53" s="93">
        <f t="shared" ref="H53:P53" ca="1" si="102">+(H51*2000)/H39</f>
        <v>0.49096762763378937</v>
      </c>
      <c r="I53" s="93">
        <f t="shared" ca="1" si="102"/>
        <v>0.49117373330331027</v>
      </c>
      <c r="J53" s="93">
        <f t="shared" ca="1" si="102"/>
        <v>0.49126763243875587</v>
      </c>
      <c r="K53" s="93">
        <f t="shared" ca="1" si="102"/>
        <v>0.4910955783269188</v>
      </c>
      <c r="L53" s="93">
        <f t="shared" ca="1" si="102"/>
        <v>0.49107092902034705</v>
      </c>
      <c r="M53" s="93">
        <f t="shared" ca="1" si="102"/>
        <v>0.49099660433280679</v>
      </c>
      <c r="N53" s="93">
        <f t="shared" ca="1" si="102"/>
        <v>0.49102359622283731</v>
      </c>
      <c r="O53" s="93">
        <f t="shared" ca="1" si="102"/>
        <v>0.49122149858454867</v>
      </c>
      <c r="P53" s="93">
        <f t="shared" ca="1" si="102"/>
        <v>0.491178417929518</v>
      </c>
      <c r="Q53" s="93">
        <f t="shared" ref="Q53:R53" ca="1" si="103">+(Q51*2000)/Q39</f>
        <v>0.49120809506190405</v>
      </c>
      <c r="R53" s="93">
        <f t="shared" ca="1" si="103"/>
        <v>0.49112695244620896</v>
      </c>
      <c r="AO53" s="27">
        <f t="shared" si="15"/>
        <v>42856</v>
      </c>
      <c r="AP53" s="41" t="str">
        <f t="shared" si="91"/>
        <v>bd</v>
      </c>
      <c r="AQ53" s="41">
        <f t="shared" si="16"/>
        <v>56</v>
      </c>
      <c r="AS53" s="41">
        <f t="shared" si="17"/>
        <v>53</v>
      </c>
      <c r="AT53" s="41" t="str">
        <f>+"b"&amp;AT1</f>
        <v>ba</v>
      </c>
    </row>
    <row r="54" spans="1:46">
      <c r="A54" s="60">
        <f t="shared" si="18"/>
        <v>54</v>
      </c>
      <c r="B54" s="96" t="s">
        <v>2</v>
      </c>
      <c r="C54" s="166" t="s">
        <v>46</v>
      </c>
      <c r="D54" s="88">
        <f ca="1">+SUM(INDIRECT("'Monthly Resource Report'!"&amp;(VLOOKUP(D$1,$AO$1:$AP$197,2,FALSE)&amp;$A54&amp;":"&amp;VLOOKUP(DATE(YEAR(D$1),12,1),$AO$1:$AP$181,2,FALSE)&amp;$A54)))</f>
        <v>433.74000000000007</v>
      </c>
      <c r="E54" s="89">
        <f t="shared" ref="E54:R55" ca="1" si="104">+SUM(INDIRECT("'Monthly Resource Report'!"&amp;(VLOOKUP(E$1,$AO$1:$AP$197,2,FALSE)&amp;$A54&amp;":"&amp;VLOOKUP(DATE(YEAR(E$1),12,1),$AO$1:$AP$181,2,FALSE)&amp;$A54)))</f>
        <v>411.5</v>
      </c>
      <c r="F54" s="89">
        <f t="shared" ca="1" si="104"/>
        <v>434.45</v>
      </c>
      <c r="G54" s="89">
        <f t="shared" ca="1" si="104"/>
        <v>408.22000000000008</v>
      </c>
      <c r="H54" s="89">
        <f t="shared" ca="1" si="104"/>
        <v>436.19999999999993</v>
      </c>
      <c r="I54" s="89">
        <f t="shared" ca="1" si="104"/>
        <v>382.79000000000008</v>
      </c>
      <c r="J54" s="89">
        <f t="shared" ca="1" si="104"/>
        <v>449.98</v>
      </c>
      <c r="K54" s="89">
        <f t="shared" ca="1" si="104"/>
        <v>432.86</v>
      </c>
      <c r="L54" s="89">
        <f t="shared" ca="1" si="104"/>
        <v>424.25000000000006</v>
      </c>
      <c r="M54" s="89">
        <f t="shared" ca="1" si="104"/>
        <v>432.35999999999996</v>
      </c>
      <c r="N54" s="89">
        <f t="shared" ca="1" si="104"/>
        <v>456.92999999999995</v>
      </c>
      <c r="O54" s="89">
        <f t="shared" ca="1" si="104"/>
        <v>432.3</v>
      </c>
      <c r="P54" s="89">
        <f t="shared" ca="1" si="104"/>
        <v>455.14</v>
      </c>
      <c r="Q54" s="89">
        <f t="shared" ca="1" si="104"/>
        <v>390.52000000000004</v>
      </c>
      <c r="R54" s="89">
        <f t="shared" ca="1" si="104"/>
        <v>445.53000000000003</v>
      </c>
      <c r="AO54" s="27">
        <f t="shared" si="15"/>
        <v>42887</v>
      </c>
      <c r="AP54" s="41" t="str">
        <f t="shared" si="91"/>
        <v>be</v>
      </c>
      <c r="AQ54" s="41">
        <f t="shared" si="16"/>
        <v>57</v>
      </c>
      <c r="AS54" s="41">
        <f t="shared" si="17"/>
        <v>54</v>
      </c>
      <c r="AT54" s="41" t="str">
        <f t="shared" ref="AT54:AT78" si="105">+"b"&amp;AT2</f>
        <v>bb</v>
      </c>
    </row>
    <row r="55" spans="1:46">
      <c r="A55" s="60">
        <f t="shared" si="18"/>
        <v>55</v>
      </c>
      <c r="B55" s="96" t="s">
        <v>2</v>
      </c>
      <c r="C55" s="166" t="s">
        <v>47</v>
      </c>
      <c r="D55" s="632">
        <f ca="1">+SUM(INDIRECT("'Monthly Resource Report'!"&amp;(VLOOKUP(D$1,$AO$1:$AP$197,2,FALSE)&amp;$A55&amp;":"&amp;VLOOKUP(DATE(YEAR(D$1),12,1),$AO$1:$AP$181,2,FALSE)&amp;$A55)))</f>
        <v>18494.36</v>
      </c>
      <c r="E55" s="633">
        <f t="shared" ca="1" si="104"/>
        <v>17428.45</v>
      </c>
      <c r="F55" s="633">
        <f t="shared" ca="1" si="104"/>
        <v>18524.530000000002</v>
      </c>
      <c r="G55" s="633">
        <f t="shared" ca="1" si="104"/>
        <v>17408.21</v>
      </c>
      <c r="H55" s="633">
        <f t="shared" ca="1" si="104"/>
        <v>19043.29</v>
      </c>
      <c r="I55" s="633">
        <f t="shared" ca="1" si="104"/>
        <v>17057.34</v>
      </c>
      <c r="J55" s="633">
        <f t="shared" ca="1" si="104"/>
        <v>20650.93</v>
      </c>
      <c r="K55" s="633">
        <f t="shared" ca="1" si="104"/>
        <v>20406.689999999999</v>
      </c>
      <c r="L55" s="633">
        <f t="shared" ca="1" si="104"/>
        <v>20730.640000000003</v>
      </c>
      <c r="M55" s="633">
        <f t="shared" ca="1" si="104"/>
        <v>21264.34</v>
      </c>
      <c r="N55" s="633">
        <f t="shared" ca="1" si="104"/>
        <v>23316.649999999998</v>
      </c>
      <c r="O55" s="633">
        <f t="shared" ca="1" si="104"/>
        <v>22769.21</v>
      </c>
      <c r="P55" s="633">
        <f t="shared" ca="1" si="104"/>
        <v>24526.129999999994</v>
      </c>
      <c r="Q55" s="633">
        <f t="shared" ca="1" si="104"/>
        <v>21611.63</v>
      </c>
      <c r="R55" s="633">
        <f t="shared" ca="1" si="104"/>
        <v>25385.75</v>
      </c>
      <c r="AO55" s="27">
        <f t="shared" si="15"/>
        <v>42917</v>
      </c>
      <c r="AP55" s="41" t="str">
        <f t="shared" si="91"/>
        <v>bf</v>
      </c>
      <c r="AQ55" s="41">
        <f t="shared" si="16"/>
        <v>58</v>
      </c>
      <c r="AS55" s="41">
        <f t="shared" si="17"/>
        <v>55</v>
      </c>
      <c r="AT55" s="41" t="str">
        <f t="shared" si="105"/>
        <v>bc</v>
      </c>
    </row>
    <row r="56" spans="1:46">
      <c r="A56" s="60">
        <f t="shared" si="18"/>
        <v>56</v>
      </c>
      <c r="B56" s="180" t="s">
        <v>2</v>
      </c>
      <c r="C56" s="181" t="s">
        <v>48</v>
      </c>
      <c r="D56" s="94">
        <f ca="1">+(D54*2000)/D39</f>
        <v>6.9739722885543573E-2</v>
      </c>
      <c r="E56" s="95">
        <f t="shared" ref="E56:G56" ca="1" si="106">+(E54*2000)/E39</f>
        <v>6.9757785820951254E-2</v>
      </c>
      <c r="F56" s="95">
        <f t="shared" ca="1" si="106"/>
        <v>6.973964101185498E-2</v>
      </c>
      <c r="G56" s="95">
        <f t="shared" ca="1" si="106"/>
        <v>6.9756282320085794E-2</v>
      </c>
      <c r="H56" s="95">
        <f t="shared" ref="H56:P56" ca="1" si="107">+(H54*2000)/H39</f>
        <v>6.9752167271556156E-2</v>
      </c>
      <c r="I56" s="95">
        <f t="shared" ca="1" si="107"/>
        <v>6.9790532838101632E-2</v>
      </c>
      <c r="J56" s="95">
        <f t="shared" ca="1" si="107"/>
        <v>6.9865241062163422E-2</v>
      </c>
      <c r="K56" s="95">
        <f t="shared" ca="1" si="107"/>
        <v>6.9939538475955965E-2</v>
      </c>
      <c r="L56" s="95">
        <f t="shared" ca="1" si="107"/>
        <v>6.9890818392118539E-2</v>
      </c>
      <c r="M56" s="95">
        <f t="shared" ca="1" si="107"/>
        <v>6.988720979247634E-2</v>
      </c>
      <c r="N56" s="95">
        <f t="shared" ca="1" si="107"/>
        <v>6.9878817043401403E-2</v>
      </c>
      <c r="O56" s="95">
        <f t="shared" ca="1" si="107"/>
        <v>6.9881680752835171E-2</v>
      </c>
      <c r="P56" s="95">
        <f t="shared" ca="1" si="107"/>
        <v>6.9868998958142303E-2</v>
      </c>
      <c r="Q56" s="95">
        <f t="shared" ref="Q56:R56" ca="1" si="108">+(Q54*2000)/Q39</f>
        <v>6.9844777217145923E-2</v>
      </c>
      <c r="R56" s="95">
        <f t="shared" ca="1" si="108"/>
        <v>6.9837859503041513E-2</v>
      </c>
      <c r="AO56" s="27">
        <f t="shared" si="15"/>
        <v>42948</v>
      </c>
      <c r="AP56" s="41" t="str">
        <f t="shared" si="91"/>
        <v>bg</v>
      </c>
      <c r="AQ56" s="41">
        <f t="shared" si="16"/>
        <v>59</v>
      </c>
      <c r="AS56" s="41">
        <f t="shared" si="17"/>
        <v>56</v>
      </c>
      <c r="AT56" s="41" t="str">
        <f t="shared" si="105"/>
        <v>bd</v>
      </c>
    </row>
    <row r="57" spans="1:46">
      <c r="A57" s="60">
        <f t="shared" si="18"/>
        <v>57</v>
      </c>
      <c r="B57" s="44" t="s">
        <v>2</v>
      </c>
      <c r="C57" s="626" t="s">
        <v>94</v>
      </c>
      <c r="D57" s="384">
        <f ca="1">+D36+D68</f>
        <v>967494.70250000001</v>
      </c>
      <c r="E57" s="385">
        <f t="shared" ref="E57:G57" ca="1" si="109">+E36+E68</f>
        <v>1008037.9724999999</v>
      </c>
      <c r="F57" s="385">
        <f t="shared" ca="1" si="109"/>
        <v>1006905.3579166668</v>
      </c>
      <c r="G57" s="385">
        <f t="shared" ca="1" si="109"/>
        <v>1011496.66625</v>
      </c>
      <c r="H57" s="385">
        <f t="shared" ref="H57:P57" ca="1" si="110">+H36+H68</f>
        <v>1012570.3433333333</v>
      </c>
      <c r="I57" s="385">
        <f t="shared" ca="1" si="110"/>
        <v>983967.83833333338</v>
      </c>
      <c r="J57" s="385">
        <f t="shared" ca="1" si="110"/>
        <v>1036824.7625</v>
      </c>
      <c r="K57" s="385">
        <f t="shared" ca="1" si="110"/>
        <v>1065351.6454166668</v>
      </c>
      <c r="L57" s="385">
        <f t="shared" ca="1" si="110"/>
        <v>980780.7529166668</v>
      </c>
      <c r="M57" s="385">
        <f t="shared" ca="1" si="110"/>
        <v>1058246.97</v>
      </c>
      <c r="N57" s="385">
        <f t="shared" ca="1" si="110"/>
        <v>1057293.9933333332</v>
      </c>
      <c r="O57" s="385">
        <f t="shared" ca="1" si="110"/>
        <v>1063031.8270833334</v>
      </c>
      <c r="P57" s="385">
        <f t="shared" ca="1" si="110"/>
        <v>1054415.9524999999</v>
      </c>
      <c r="Q57" s="385">
        <f t="shared" ref="Q57:R57" ca="1" si="111">+Q36+Q68</f>
        <v>1004174.9254166668</v>
      </c>
      <c r="R57" s="385">
        <f t="shared" ca="1" si="111"/>
        <v>1037700.4837500001</v>
      </c>
      <c r="AO57" s="27">
        <f t="shared" si="15"/>
        <v>42979</v>
      </c>
      <c r="AP57" s="41" t="str">
        <f t="shared" si="91"/>
        <v>bh</v>
      </c>
      <c r="AQ57" s="41">
        <f t="shared" si="16"/>
        <v>60</v>
      </c>
      <c r="AS57" s="41">
        <f t="shared" si="17"/>
        <v>57</v>
      </c>
      <c r="AT57" s="41" t="str">
        <f t="shared" si="105"/>
        <v>be</v>
      </c>
    </row>
    <row r="58" spans="1:46">
      <c r="A58" s="60">
        <f t="shared" si="18"/>
        <v>58</v>
      </c>
      <c r="B58" s="43" t="s">
        <v>2</v>
      </c>
      <c r="C58" s="627" t="s">
        <v>49</v>
      </c>
      <c r="D58" s="96">
        <f>+(DATE(YEAR(D$1)+1,1,1)-D$1)*24</f>
        <v>8760</v>
      </c>
      <c r="E58" s="17">
        <f t="shared" ref="E58:R58" si="112">+(DATE(YEAR(E$1)+1,1,1)-E$1)*24</f>
        <v>8760</v>
      </c>
      <c r="F58" s="17">
        <f t="shared" si="112"/>
        <v>8760</v>
      </c>
      <c r="G58" s="17">
        <f t="shared" si="112"/>
        <v>8784</v>
      </c>
      <c r="H58" s="17">
        <f t="shared" si="112"/>
        <v>8760</v>
      </c>
      <c r="I58" s="17">
        <f t="shared" si="112"/>
        <v>8760</v>
      </c>
      <c r="J58" s="17">
        <f t="shared" si="112"/>
        <v>8760</v>
      </c>
      <c r="K58" s="17">
        <f t="shared" si="112"/>
        <v>8784</v>
      </c>
      <c r="L58" s="17">
        <f t="shared" si="112"/>
        <v>8760</v>
      </c>
      <c r="M58" s="17">
        <f t="shared" si="112"/>
        <v>8760</v>
      </c>
      <c r="N58" s="17">
        <f t="shared" si="112"/>
        <v>8760</v>
      </c>
      <c r="O58" s="17">
        <f t="shared" si="112"/>
        <v>8784</v>
      </c>
      <c r="P58" s="17">
        <f t="shared" si="112"/>
        <v>8760</v>
      </c>
      <c r="Q58" s="17">
        <f t="shared" si="112"/>
        <v>8760</v>
      </c>
      <c r="R58" s="17">
        <f t="shared" si="112"/>
        <v>8760</v>
      </c>
      <c r="AO58" s="27">
        <f t="shared" si="15"/>
        <v>43009</v>
      </c>
      <c r="AP58" s="41" t="str">
        <f t="shared" si="91"/>
        <v>bi</v>
      </c>
      <c r="AQ58" s="41">
        <f t="shared" si="16"/>
        <v>61</v>
      </c>
      <c r="AS58" s="41">
        <f t="shared" si="17"/>
        <v>58</v>
      </c>
      <c r="AT58" s="41" t="str">
        <f t="shared" si="105"/>
        <v>bf</v>
      </c>
    </row>
    <row r="59" spans="1:46">
      <c r="A59" s="60">
        <f t="shared" si="18"/>
        <v>59</v>
      </c>
      <c r="B59" s="43" t="s">
        <v>2</v>
      </c>
      <c r="C59" s="166" t="s">
        <v>50</v>
      </c>
      <c r="D59" s="97">
        <f ca="1">+SUM(D41,D43,D50)</f>
        <v>34854749.049999997</v>
      </c>
      <c r="E59" s="85">
        <f t="shared" ref="E59:G59" ca="1" si="113">+SUM(E41,E43,E50)</f>
        <v>33211464.960000001</v>
      </c>
      <c r="F59" s="85">
        <f t="shared" ca="1" si="113"/>
        <v>37354356.939999998</v>
      </c>
      <c r="G59" s="85">
        <f t="shared" ca="1" si="113"/>
        <v>35638474.239999995</v>
      </c>
      <c r="H59" s="85">
        <f t="shared" ref="H59:P59" ca="1" si="114">+SUM(H41,H43,H50)</f>
        <v>39832631.520000003</v>
      </c>
      <c r="I59" s="85">
        <f t="shared" ca="1" si="114"/>
        <v>35957065.310000002</v>
      </c>
      <c r="J59" s="85">
        <f t="shared" ca="1" si="114"/>
        <v>43532988.009999998</v>
      </c>
      <c r="K59" s="85">
        <f t="shared" ca="1" si="114"/>
        <v>43750891.100000001</v>
      </c>
      <c r="L59" s="85">
        <f t="shared" ca="1" si="114"/>
        <v>44151465.450000003</v>
      </c>
      <c r="M59" s="85">
        <f t="shared" ca="1" si="114"/>
        <v>46718029.840000004</v>
      </c>
      <c r="N59" s="85">
        <f t="shared" ca="1" si="114"/>
        <v>51686345</v>
      </c>
      <c r="O59" s="85">
        <f t="shared" ca="1" si="114"/>
        <v>49924918.920000009</v>
      </c>
      <c r="P59" s="85">
        <f t="shared" ca="1" si="114"/>
        <v>56849940.230000004</v>
      </c>
      <c r="Q59" s="85">
        <f t="shared" ref="Q59:R59" ca="1" si="115">+SUM(Q41,Q43,Q50)</f>
        <v>55313628.530000001</v>
      </c>
      <c r="R59" s="85">
        <f t="shared" ca="1" si="115"/>
        <v>67836684.540000007</v>
      </c>
      <c r="AO59" s="27">
        <f t="shared" si="15"/>
        <v>43040</v>
      </c>
      <c r="AP59" s="41" t="str">
        <f t="shared" si="91"/>
        <v>bj</v>
      </c>
      <c r="AQ59" s="41">
        <f t="shared" si="16"/>
        <v>62</v>
      </c>
      <c r="AS59" s="41">
        <f t="shared" si="17"/>
        <v>59</v>
      </c>
      <c r="AT59" s="41" t="str">
        <f t="shared" si="105"/>
        <v>bg</v>
      </c>
    </row>
    <row r="60" spans="1:46">
      <c r="A60" s="60">
        <f t="shared" si="18"/>
        <v>60</v>
      </c>
      <c r="B60" s="43" t="s">
        <v>2</v>
      </c>
      <c r="C60" s="166" t="s">
        <v>51</v>
      </c>
      <c r="D60" s="98">
        <f ca="1">+D59/D37</f>
        <v>30.376467894225858</v>
      </c>
      <c r="E60" s="86">
        <f t="shared" ref="E60:G60" ca="1" si="116">+E59/E37</f>
        <v>30.508811393863233</v>
      </c>
      <c r="F60" s="86">
        <f t="shared" ca="1" si="116"/>
        <v>32.50002343904977</v>
      </c>
      <c r="G60" s="86">
        <f t="shared" ca="1" si="116"/>
        <v>32.999167800174256</v>
      </c>
      <c r="H60" s="86">
        <f t="shared" ref="H60:P60" ca="1" si="117">+H59/H37</f>
        <v>34.517550117766135</v>
      </c>
      <c r="I60" s="86">
        <f t="shared" ca="1" si="117"/>
        <v>35.507013908707137</v>
      </c>
      <c r="J60" s="86">
        <f t="shared" ca="1" si="117"/>
        <v>36.231747427206486</v>
      </c>
      <c r="K60" s="86">
        <f t="shared" ca="1" si="117"/>
        <v>38.054034340878971</v>
      </c>
      <c r="L60" s="86">
        <f t="shared" ca="1" si="117"/>
        <v>39.337646802957806</v>
      </c>
      <c r="M60" s="86">
        <f t="shared" ca="1" si="117"/>
        <v>40.84341523401239</v>
      </c>
      <c r="N60" s="86">
        <f t="shared" ca="1" si="117"/>
        <v>42.757826666754909</v>
      </c>
      <c r="O60" s="86">
        <f t="shared" ca="1" si="117"/>
        <v>43.654575998132131</v>
      </c>
      <c r="P60" s="86">
        <f t="shared" ca="1" si="117"/>
        <v>47.214734858048359</v>
      </c>
      <c r="Q60" s="86">
        <f t="shared" ref="Q60:R60" ca="1" si="118">+Q59/Q37</f>
        <v>53.538557651078492</v>
      </c>
      <c r="R60" s="86">
        <f t="shared" ca="1" si="118"/>
        <v>57.022772010403138</v>
      </c>
      <c r="AO60" s="27">
        <f t="shared" si="15"/>
        <v>43070</v>
      </c>
      <c r="AP60" s="41" t="str">
        <f t="shared" si="91"/>
        <v>bk</v>
      </c>
      <c r="AQ60" s="41">
        <f t="shared" si="16"/>
        <v>63</v>
      </c>
      <c r="AS60" s="41">
        <f t="shared" si="17"/>
        <v>60</v>
      </c>
      <c r="AT60" s="41" t="str">
        <f t="shared" si="105"/>
        <v>bh</v>
      </c>
    </row>
    <row r="61" spans="1:46">
      <c r="A61" s="60">
        <f t="shared" si="18"/>
        <v>61</v>
      </c>
      <c r="B61" s="43" t="s">
        <v>2</v>
      </c>
      <c r="C61" s="166" t="s">
        <v>52</v>
      </c>
      <c r="D61" s="99">
        <f ca="1">+D55+D52</f>
        <v>22438.65</v>
      </c>
      <c r="E61" s="87">
        <f t="shared" ref="E61:G61" ca="1" si="119">+E55+E52</f>
        <v>21413.850000000002</v>
      </c>
      <c r="F61" s="87">
        <f t="shared" ca="1" si="119"/>
        <v>24542.300000000003</v>
      </c>
      <c r="G61" s="87">
        <f t="shared" ca="1" si="119"/>
        <v>23061.919999999998</v>
      </c>
      <c r="H61" s="87">
        <f t="shared" ref="H61:P61" ca="1" si="120">+H55+H52</f>
        <v>25214.59</v>
      </c>
      <c r="I61" s="87">
        <f t="shared" ca="1" si="120"/>
        <v>22607.010000000002</v>
      </c>
      <c r="J61" s="87">
        <f t="shared" ca="1" si="120"/>
        <v>27358.81</v>
      </c>
      <c r="K61" s="87">
        <f t="shared" ca="1" si="120"/>
        <v>27002.2</v>
      </c>
      <c r="L61" s="87">
        <f t="shared" ca="1" si="120"/>
        <v>27378.020000000004</v>
      </c>
      <c r="M61" s="87">
        <f t="shared" ca="1" si="120"/>
        <v>28220.38</v>
      </c>
      <c r="N61" s="87">
        <f t="shared" ca="1" si="120"/>
        <v>30894.03</v>
      </c>
      <c r="O61" s="87">
        <f t="shared" ca="1" si="120"/>
        <v>30123.1</v>
      </c>
      <c r="P61" s="87">
        <f t="shared" ca="1" si="120"/>
        <v>32493.209999999992</v>
      </c>
      <c r="Q61" s="87">
        <f t="shared" ref="Q61:R61" ca="1" si="121">+Q55+Q52</f>
        <v>28642.61</v>
      </c>
      <c r="R61" s="87">
        <f t="shared" ca="1" si="121"/>
        <v>33625.879999999997</v>
      </c>
      <c r="AO61" s="27">
        <f t="shared" si="15"/>
        <v>43101</v>
      </c>
      <c r="AP61" s="41" t="str">
        <f t="shared" si="91"/>
        <v>bl</v>
      </c>
      <c r="AQ61" s="41">
        <f t="shared" si="16"/>
        <v>64</v>
      </c>
      <c r="AS61" s="41">
        <f t="shared" si="17"/>
        <v>61</v>
      </c>
      <c r="AT61" s="41" t="str">
        <f t="shared" si="105"/>
        <v>bi</v>
      </c>
    </row>
    <row r="62" spans="1:46">
      <c r="A62" s="60">
        <f t="shared" si="18"/>
        <v>62</v>
      </c>
      <c r="B62" s="43" t="s">
        <v>2</v>
      </c>
      <c r="C62" s="166" t="s">
        <v>53</v>
      </c>
      <c r="D62" s="98">
        <f ca="1">+D61/D37</f>
        <v>1.9555640189432698E-2</v>
      </c>
      <c r="E62" s="86">
        <f t="shared" ref="E62:G62" ca="1" si="122">+E61/E37</f>
        <v>1.9671252432054063E-2</v>
      </c>
      <c r="F62" s="86">
        <f t="shared" ca="1" si="122"/>
        <v>2.1352939538736206E-2</v>
      </c>
      <c r="G62" s="86">
        <f t="shared" ca="1" si="122"/>
        <v>2.1354005301945124E-2</v>
      </c>
      <c r="H62" s="86">
        <f t="shared" ref="H62:P62" ca="1" si="123">+H61/H37</f>
        <v>2.1850072184834771E-2</v>
      </c>
      <c r="I62" s="86">
        <f t="shared" ca="1" si="123"/>
        <v>2.2324052632878271E-2</v>
      </c>
      <c r="J62" s="86">
        <f t="shared" ca="1" si="123"/>
        <v>2.277026087897363E-2</v>
      </c>
      <c r="K62" s="86">
        <f t="shared" ca="1" si="123"/>
        <v>2.3486210686101482E-2</v>
      </c>
      <c r="L62" s="86">
        <f t="shared" ca="1" si="123"/>
        <v>2.4393004172057784E-2</v>
      </c>
      <c r="M62" s="86">
        <f t="shared" ca="1" si="123"/>
        <v>2.46717745236497E-2</v>
      </c>
      <c r="N62" s="86">
        <f t="shared" ca="1" si="123"/>
        <v>2.5557264298288571E-2</v>
      </c>
      <c r="O62" s="86">
        <f t="shared" ca="1" si="123"/>
        <v>2.6339775540878008E-2</v>
      </c>
      <c r="P62" s="86">
        <f t="shared" ca="1" si="123"/>
        <v>2.6986102160003713E-2</v>
      </c>
      <c r="Q62" s="86">
        <f t="shared" ref="Q62:R62" ca="1" si="124">+Q61/Q37</f>
        <v>2.7723439367761855E-2</v>
      </c>
      <c r="R62" s="86">
        <f t="shared" ca="1" si="124"/>
        <v>2.8265545432995805E-2</v>
      </c>
      <c r="AO62" s="27">
        <f t="shared" si="15"/>
        <v>43132</v>
      </c>
      <c r="AP62" s="41" t="str">
        <f t="shared" si="91"/>
        <v>bm</v>
      </c>
      <c r="AQ62" s="41">
        <f t="shared" si="16"/>
        <v>65</v>
      </c>
      <c r="AS62" s="41">
        <f t="shared" si="17"/>
        <v>62</v>
      </c>
      <c r="AT62" s="41" t="str">
        <f t="shared" si="105"/>
        <v>bj</v>
      </c>
    </row>
    <row r="63" spans="1:46">
      <c r="A63" s="60">
        <f t="shared" si="18"/>
        <v>63</v>
      </c>
      <c r="B63" s="43" t="s">
        <v>2</v>
      </c>
      <c r="C63" s="166" t="s">
        <v>228</v>
      </c>
      <c r="D63" s="85">
        <f ca="1">+D61+D59</f>
        <v>34877187.699999996</v>
      </c>
      <c r="E63" s="85">
        <f t="shared" ref="E63:G63" ca="1" si="125">+E61+E59</f>
        <v>33232878.810000002</v>
      </c>
      <c r="F63" s="85">
        <f t="shared" ca="1" si="125"/>
        <v>37378899.239999995</v>
      </c>
      <c r="G63" s="85">
        <f t="shared" ca="1" si="125"/>
        <v>35661536.159999996</v>
      </c>
      <c r="H63" s="85">
        <f t="shared" ref="H63:P63" ca="1" si="126">+H61+H59</f>
        <v>39857846.110000007</v>
      </c>
      <c r="I63" s="85">
        <f t="shared" ca="1" si="126"/>
        <v>35979672.32</v>
      </c>
      <c r="J63" s="85">
        <f t="shared" ca="1" si="126"/>
        <v>43560346.82</v>
      </c>
      <c r="K63" s="85">
        <f t="shared" ca="1" si="126"/>
        <v>43777893.300000004</v>
      </c>
      <c r="L63" s="85">
        <f t="shared" ca="1" si="126"/>
        <v>44178843.470000006</v>
      </c>
      <c r="M63" s="85">
        <f t="shared" ca="1" si="126"/>
        <v>46746250.220000006</v>
      </c>
      <c r="N63" s="85">
        <f t="shared" ca="1" si="126"/>
        <v>51717239.030000001</v>
      </c>
      <c r="O63" s="85">
        <f t="shared" ca="1" si="126"/>
        <v>49955042.020000011</v>
      </c>
      <c r="P63" s="85">
        <f t="shared" ca="1" si="126"/>
        <v>56882433.440000005</v>
      </c>
      <c r="Q63" s="85">
        <f t="shared" ref="Q63:R63" ca="1" si="127">+Q61+Q59</f>
        <v>55342271.140000001</v>
      </c>
      <c r="R63" s="85">
        <f t="shared" ca="1" si="127"/>
        <v>67870310.420000002</v>
      </c>
      <c r="AO63" s="27">
        <f t="shared" si="15"/>
        <v>43160</v>
      </c>
      <c r="AP63" s="41" t="str">
        <f t="shared" si="91"/>
        <v>bn</v>
      </c>
      <c r="AQ63" s="41">
        <f t="shared" si="16"/>
        <v>66</v>
      </c>
      <c r="AS63" s="41">
        <f t="shared" si="17"/>
        <v>63</v>
      </c>
      <c r="AT63" s="41" t="str">
        <f t="shared" si="105"/>
        <v>bk</v>
      </c>
    </row>
    <row r="64" spans="1:46">
      <c r="A64" s="60">
        <f t="shared" si="18"/>
        <v>64</v>
      </c>
      <c r="B64" s="183" t="s">
        <v>2</v>
      </c>
      <c r="C64" s="351" t="s">
        <v>229</v>
      </c>
      <c r="D64" s="184">
        <f ca="1">+D63/D37</f>
        <v>30.396023534415288</v>
      </c>
      <c r="E64" s="184">
        <f t="shared" ref="E64:G64" ca="1" si="128">+E63/E37</f>
        <v>30.528482646295288</v>
      </c>
      <c r="F64" s="184">
        <f t="shared" ca="1" si="128"/>
        <v>32.521376378588499</v>
      </c>
      <c r="G64" s="184">
        <f t="shared" ca="1" si="128"/>
        <v>33.020521805476207</v>
      </c>
      <c r="H64" s="184">
        <f t="shared" ref="H64:P64" ca="1" si="129">+H63/H37</f>
        <v>34.539400189950975</v>
      </c>
      <c r="I64" s="184">
        <f t="shared" ca="1" si="129"/>
        <v>35.529337961340019</v>
      </c>
      <c r="J64" s="184">
        <f t="shared" ca="1" si="129"/>
        <v>36.254517688085457</v>
      </c>
      <c r="K64" s="184">
        <f t="shared" ca="1" si="129"/>
        <v>38.077520551565073</v>
      </c>
      <c r="L64" s="184">
        <f t="shared" ca="1" si="129"/>
        <v>39.362039807129868</v>
      </c>
      <c r="M64" s="184">
        <f t="shared" ca="1" si="129"/>
        <v>40.868087008536044</v>
      </c>
      <c r="N64" s="184">
        <f t="shared" ca="1" si="129"/>
        <v>42.783383931053194</v>
      </c>
      <c r="O64" s="184">
        <f t="shared" ca="1" si="129"/>
        <v>43.680915773673014</v>
      </c>
      <c r="P64" s="184">
        <f t="shared" ca="1" si="129"/>
        <v>47.241720960208362</v>
      </c>
      <c r="Q64" s="184">
        <f t="shared" ref="Q64:R64" ca="1" si="130">+Q63/Q37</f>
        <v>53.566281090446253</v>
      </c>
      <c r="R64" s="184">
        <f t="shared" ca="1" si="130"/>
        <v>57.051037555836125</v>
      </c>
      <c r="AO64" s="27">
        <f t="shared" si="15"/>
        <v>43191</v>
      </c>
      <c r="AP64" s="41" t="str">
        <f t="shared" si="91"/>
        <v>bo</v>
      </c>
      <c r="AQ64" s="41">
        <f t="shared" si="16"/>
        <v>67</v>
      </c>
      <c r="AS64" s="41">
        <f t="shared" si="17"/>
        <v>64</v>
      </c>
      <c r="AT64" s="41" t="str">
        <f t="shared" si="105"/>
        <v>bl</v>
      </c>
    </row>
    <row r="65" spans="1:46" ht="15.75" thickBot="1">
      <c r="A65" s="60">
        <f t="shared" si="18"/>
        <v>65</v>
      </c>
      <c r="B65" s="42"/>
      <c r="C65" s="185"/>
      <c r="D65" s="71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AO65" s="27">
        <f t="shared" si="15"/>
        <v>43221</v>
      </c>
      <c r="AP65" s="41" t="str">
        <f t="shared" si="91"/>
        <v>bp</v>
      </c>
      <c r="AQ65" s="41">
        <f t="shared" si="16"/>
        <v>68</v>
      </c>
      <c r="AS65" s="41">
        <f t="shared" si="17"/>
        <v>65</v>
      </c>
      <c r="AT65" s="41" t="str">
        <f t="shared" si="105"/>
        <v>bm</v>
      </c>
    </row>
    <row r="66" spans="1:46">
      <c r="A66" s="60">
        <f t="shared" si="18"/>
        <v>66</v>
      </c>
      <c r="B66" s="188" t="s">
        <v>32</v>
      </c>
      <c r="C66" s="189" t="s">
        <v>33</v>
      </c>
      <c r="D66" s="100" t="str">
        <f>+D$2</f>
        <v>CY 2013</v>
      </c>
      <c r="E66" s="101" t="str">
        <f t="shared" ref="E66:R66" si="131">+E$2</f>
        <v>CY 2014</v>
      </c>
      <c r="F66" s="101" t="str">
        <f t="shared" si="131"/>
        <v>CY 2015</v>
      </c>
      <c r="G66" s="101" t="str">
        <f t="shared" si="131"/>
        <v>CY 2016</v>
      </c>
      <c r="H66" s="101" t="str">
        <f t="shared" si="131"/>
        <v>CY 2017</v>
      </c>
      <c r="I66" s="101" t="str">
        <f t="shared" si="131"/>
        <v>CY 2018</v>
      </c>
      <c r="J66" s="101" t="str">
        <f t="shared" si="131"/>
        <v>CY 2019</v>
      </c>
      <c r="K66" s="101" t="str">
        <f t="shared" si="131"/>
        <v>CY 2020</v>
      </c>
      <c r="L66" s="101" t="str">
        <f t="shared" si="131"/>
        <v>CY 2021</v>
      </c>
      <c r="M66" s="101" t="str">
        <f t="shared" si="131"/>
        <v>CY 2022</v>
      </c>
      <c r="N66" s="101" t="str">
        <f t="shared" si="131"/>
        <v>CY 2023</v>
      </c>
      <c r="O66" s="101" t="str">
        <f t="shared" si="131"/>
        <v>CY 2024</v>
      </c>
      <c r="P66" s="101" t="str">
        <f t="shared" si="131"/>
        <v>CY 2025</v>
      </c>
      <c r="Q66" s="101" t="str">
        <f t="shared" si="131"/>
        <v>CY 2026</v>
      </c>
      <c r="R66" s="101" t="str">
        <f t="shared" si="131"/>
        <v>CY 2027</v>
      </c>
      <c r="AO66" s="27">
        <f t="shared" si="15"/>
        <v>43252</v>
      </c>
      <c r="AP66" s="41" t="str">
        <f t="shared" si="91"/>
        <v>bq</v>
      </c>
      <c r="AQ66" s="41">
        <f t="shared" si="16"/>
        <v>69</v>
      </c>
      <c r="AS66" s="41">
        <f t="shared" si="17"/>
        <v>66</v>
      </c>
      <c r="AT66" s="41" t="str">
        <f t="shared" si="105"/>
        <v>bn</v>
      </c>
    </row>
    <row r="67" spans="1:46">
      <c r="A67" s="60">
        <f t="shared" si="18"/>
        <v>67</v>
      </c>
      <c r="B67" s="75" t="s">
        <v>3</v>
      </c>
      <c r="C67" s="163" t="s">
        <v>34</v>
      </c>
      <c r="D67" s="75">
        <f ca="1">+AVERAGE(INDIRECT("'Monthly Resource Report'!"&amp;VLOOKUP(D$1,$AO$1:$AP$197,2,FALSE)&amp;$A67&amp;":"&amp;VLOOKUP(DATE(YEAR(D$1),12,1),$AO$1:$AP$197,2,FALSE)&amp;$A67))</f>
        <v>152</v>
      </c>
      <c r="E67" s="76">
        <f t="shared" ref="E67:R67" ca="1" si="132">+AVERAGE(INDIRECT("'Monthly Resource Report'!"&amp;VLOOKUP(E$1,$AO$1:$AP$197,2,FALSE)&amp;$A67&amp;":"&amp;VLOOKUP(DATE(YEAR(E$1),12,1),$AO$1:$AP$197,2,FALSE)&amp;$A67))</f>
        <v>152</v>
      </c>
      <c r="F67" s="76">
        <f t="shared" ca="1" si="132"/>
        <v>152</v>
      </c>
      <c r="G67" s="76">
        <f t="shared" ca="1" si="132"/>
        <v>152</v>
      </c>
      <c r="H67" s="76">
        <f t="shared" ca="1" si="132"/>
        <v>152</v>
      </c>
      <c r="I67" s="76">
        <f t="shared" ca="1" si="132"/>
        <v>152</v>
      </c>
      <c r="J67" s="76">
        <f t="shared" ca="1" si="132"/>
        <v>152</v>
      </c>
      <c r="K67" s="76">
        <f t="shared" ca="1" si="132"/>
        <v>152</v>
      </c>
      <c r="L67" s="76">
        <f t="shared" ca="1" si="132"/>
        <v>152</v>
      </c>
      <c r="M67" s="76">
        <f t="shared" ca="1" si="132"/>
        <v>152</v>
      </c>
      <c r="N67" s="76">
        <f t="shared" ca="1" si="132"/>
        <v>152</v>
      </c>
      <c r="O67" s="76">
        <f t="shared" ca="1" si="132"/>
        <v>152</v>
      </c>
      <c r="P67" s="76">
        <f t="shared" ca="1" si="132"/>
        <v>152</v>
      </c>
      <c r="Q67" s="76">
        <f t="shared" ca="1" si="132"/>
        <v>152</v>
      </c>
      <c r="R67" s="76">
        <f t="shared" ca="1" si="132"/>
        <v>152</v>
      </c>
      <c r="AO67" s="27">
        <f t="shared" ref="AO67:AO130" si="133">+EDATE(AO66,1)</f>
        <v>43282</v>
      </c>
      <c r="AP67" s="41" t="str">
        <f t="shared" si="91"/>
        <v>br</v>
      </c>
      <c r="AQ67" s="41">
        <f t="shared" ref="AQ67:AQ130" si="134">+AQ66+1</f>
        <v>70</v>
      </c>
      <c r="AS67" s="41">
        <f t="shared" ref="AS67:AS130" si="135">+AS66+1</f>
        <v>67</v>
      </c>
      <c r="AT67" s="41" t="str">
        <f t="shared" si="105"/>
        <v>bo</v>
      </c>
    </row>
    <row r="68" spans="1:46">
      <c r="A68" s="60">
        <f t="shared" ref="A68:A131" si="136">+ROW(A68)</f>
        <v>68</v>
      </c>
      <c r="B68" s="96" t="s">
        <v>3</v>
      </c>
      <c r="C68" s="166" t="s">
        <v>35</v>
      </c>
      <c r="D68" s="90">
        <f ca="1">+SUM(INDIRECT("'Monthly Resource Report'!"&amp;(VLOOKUP(D$1,$AO$1:$AP$197,2,FALSE)&amp;$A68&amp;":"&amp;VLOOKUP(DATE(YEAR(D$1),12,1),$AO$1:$AP$181,2,FALSE)&amp;$A68)))</f>
        <v>449210.45208333334</v>
      </c>
      <c r="E68" s="91">
        <f t="shared" ref="E68:R69" ca="1" si="137">+SUM(INDIRECT("'Monthly Resource Report'!"&amp;(VLOOKUP(E$1,$AO$1:$AP$197,2,FALSE)&amp;$A68&amp;":"&amp;VLOOKUP(DATE(YEAR(E$1),12,1),$AO$1:$AP$181,2,FALSE)&amp;$A68)))</f>
        <v>516456.04708333337</v>
      </c>
      <c r="F68" s="91">
        <f t="shared" ca="1" si="137"/>
        <v>487772.10541666672</v>
      </c>
      <c r="G68" s="91">
        <f t="shared" ca="1" si="137"/>
        <v>523822.55</v>
      </c>
      <c r="H68" s="91">
        <f t="shared" ca="1" si="137"/>
        <v>491439.58249999996</v>
      </c>
      <c r="I68" s="91">
        <f t="shared" ca="1" si="137"/>
        <v>526897.72625000007</v>
      </c>
      <c r="J68" s="91">
        <f t="shared" ca="1" si="137"/>
        <v>500101.02458333329</v>
      </c>
      <c r="K68" s="91">
        <f t="shared" ca="1" si="137"/>
        <v>549596.64541666675</v>
      </c>
      <c r="L68" s="91">
        <f t="shared" ca="1" si="137"/>
        <v>474932.2383333334</v>
      </c>
      <c r="M68" s="91">
        <f t="shared" ca="1" si="137"/>
        <v>542701.99249999993</v>
      </c>
      <c r="N68" s="91">
        <f t="shared" ca="1" si="137"/>
        <v>512386.37166666659</v>
      </c>
      <c r="O68" s="91">
        <f t="shared" ca="1" si="137"/>
        <v>547517.60916666663</v>
      </c>
      <c r="P68" s="91">
        <f t="shared" ca="1" si="137"/>
        <v>511566.70750000002</v>
      </c>
      <c r="Q68" s="91">
        <f t="shared" ca="1" si="137"/>
        <v>538236.96083333343</v>
      </c>
      <c r="R68" s="91">
        <f t="shared" ca="1" si="137"/>
        <v>506076.22916666669</v>
      </c>
      <c r="AO68" s="27">
        <f t="shared" si="133"/>
        <v>43313</v>
      </c>
      <c r="AP68" s="41" t="str">
        <f t="shared" si="91"/>
        <v>bs</v>
      </c>
      <c r="AQ68" s="41">
        <f t="shared" si="134"/>
        <v>71</v>
      </c>
      <c r="AS68" s="41">
        <f t="shared" si="135"/>
        <v>68</v>
      </c>
      <c r="AT68" s="41" t="str">
        <f t="shared" si="105"/>
        <v>bp</v>
      </c>
    </row>
    <row r="69" spans="1:46">
      <c r="A69" s="60">
        <f t="shared" si="136"/>
        <v>69</v>
      </c>
      <c r="B69" s="96" t="s">
        <v>3</v>
      </c>
      <c r="C69" s="166" t="s">
        <v>36</v>
      </c>
      <c r="D69" s="88">
        <f ca="1">+SUM(INDIRECT("'Monthly Resource Report'!"&amp;(VLOOKUP(D$1,$AO$1:$AP$197,2,FALSE)&amp;$A69&amp;":"&amp;VLOOKUP(DATE(YEAR(D$1),12,1),$AO$1:$AP$181,2,FALSE)&amp;$A69)))</f>
        <v>974924.81000000017</v>
      </c>
      <c r="E69" s="89">
        <f t="shared" ca="1" si="137"/>
        <v>1131358.0100000002</v>
      </c>
      <c r="F69" s="89">
        <f t="shared" ca="1" si="137"/>
        <v>1063548.2100000002</v>
      </c>
      <c r="G69" s="89">
        <f t="shared" ca="1" si="137"/>
        <v>1137274.6000000001</v>
      </c>
      <c r="H69" s="89">
        <f t="shared" ca="1" si="137"/>
        <v>1066897.8</v>
      </c>
      <c r="I69" s="89">
        <f t="shared" ca="1" si="137"/>
        <v>1144460.0100000002</v>
      </c>
      <c r="J69" s="89">
        <f t="shared" ca="1" si="137"/>
        <v>1087765.6100000001</v>
      </c>
      <c r="K69" s="89">
        <f t="shared" ca="1" si="137"/>
        <v>1196039.8</v>
      </c>
      <c r="L69" s="89">
        <f t="shared" ca="1" si="137"/>
        <v>1033603.8000000002</v>
      </c>
      <c r="M69" s="89">
        <f t="shared" ca="1" si="137"/>
        <v>1191825.0100000002</v>
      </c>
      <c r="N69" s="89">
        <f t="shared" ca="1" si="137"/>
        <v>1119935.2100000002</v>
      </c>
      <c r="O69" s="89">
        <f t="shared" ca="1" si="137"/>
        <v>1191309.8</v>
      </c>
      <c r="P69" s="89">
        <f t="shared" ca="1" si="137"/>
        <v>1112786.4100000001</v>
      </c>
      <c r="Q69" s="89">
        <f t="shared" ca="1" si="137"/>
        <v>1170318.6000000001</v>
      </c>
      <c r="R69" s="89">
        <f t="shared" ca="1" si="137"/>
        <v>1100270.2100000002</v>
      </c>
      <c r="AO69" s="27">
        <f t="shared" si="133"/>
        <v>43344</v>
      </c>
      <c r="AP69" s="41" t="str">
        <f t="shared" si="91"/>
        <v>bt</v>
      </c>
      <c r="AQ69" s="41">
        <f t="shared" si="134"/>
        <v>72</v>
      </c>
      <c r="AS69" s="41">
        <f t="shared" si="135"/>
        <v>69</v>
      </c>
      <c r="AT69" s="41" t="str">
        <f t="shared" si="105"/>
        <v>bq</v>
      </c>
    </row>
    <row r="70" spans="1:46">
      <c r="A70" s="60">
        <f t="shared" si="136"/>
        <v>70</v>
      </c>
      <c r="B70" s="171" t="s">
        <v>3</v>
      </c>
      <c r="C70" s="172" t="s">
        <v>95</v>
      </c>
      <c r="D70" s="77">
        <f ca="1">+D69/(D67*D90)</f>
        <v>0.73218938506368669</v>
      </c>
      <c r="E70" s="78">
        <f t="shared" ref="E70" ca="1" si="138">+E69/(E67*E90)</f>
        <v>0.84967406422734937</v>
      </c>
      <c r="F70" s="78">
        <f t="shared" ref="F70" ca="1" si="139">+F69/(F67*F90)</f>
        <v>0.79874745403749114</v>
      </c>
      <c r="G70" s="78">
        <f t="shared" ref="G70:P70" ca="1" si="140">+G69/(G67*G90)</f>
        <v>0.85178389535998478</v>
      </c>
      <c r="H70" s="78">
        <f t="shared" ca="1" si="140"/>
        <v>0.80126306777217016</v>
      </c>
      <c r="I70" s="78">
        <f t="shared" ca="1" si="140"/>
        <v>0.85951394646719559</v>
      </c>
      <c r="J70" s="78">
        <f t="shared" ca="1" si="140"/>
        <v>0.81693523942561896</v>
      </c>
      <c r="K70" s="78">
        <f t="shared" ca="1" si="140"/>
        <v>0.8957972330073819</v>
      </c>
      <c r="L70" s="78">
        <f t="shared" ca="1" si="140"/>
        <v>0.77625856164383578</v>
      </c>
      <c r="M70" s="78">
        <f t="shared" ca="1" si="140"/>
        <v>0.89508607456140366</v>
      </c>
      <c r="N70" s="78">
        <f t="shared" ca="1" si="140"/>
        <v>0.84109529710406172</v>
      </c>
      <c r="O70" s="78">
        <f t="shared" ca="1" si="140"/>
        <v>0.89225460765986009</v>
      </c>
      <c r="P70" s="78">
        <f t="shared" ca="1" si="140"/>
        <v>0.83572639539774107</v>
      </c>
      <c r="Q70" s="78">
        <f t="shared" ref="Q70:R70" ca="1" si="141">+Q69/(Q67*Q90)</f>
        <v>0.87893430064888256</v>
      </c>
      <c r="R70" s="78">
        <f t="shared" ca="1" si="141"/>
        <v>0.82632646148762334</v>
      </c>
      <c r="AO70" s="27">
        <f t="shared" si="133"/>
        <v>43374</v>
      </c>
      <c r="AP70" s="41" t="str">
        <f t="shared" si="91"/>
        <v>bu</v>
      </c>
      <c r="AQ70" s="41">
        <f t="shared" si="134"/>
        <v>73</v>
      </c>
      <c r="AS70" s="41">
        <f t="shared" si="135"/>
        <v>70</v>
      </c>
      <c r="AT70" s="41" t="str">
        <f t="shared" si="105"/>
        <v>br</v>
      </c>
    </row>
    <row r="71" spans="1:46">
      <c r="A71" s="60">
        <f t="shared" si="136"/>
        <v>71</v>
      </c>
      <c r="B71" s="96" t="s">
        <v>3</v>
      </c>
      <c r="C71" s="166" t="s">
        <v>268</v>
      </c>
      <c r="D71" s="88">
        <f ca="1">+SUM(INDIRECT("'Monthly Resource Report'!"&amp;(VLOOKUP(D$1,$AO$1:$AP$197,2,FALSE)&amp;$A71&amp;":"&amp;VLOOKUP(DATE(YEAR(D$1),12,1),$AO$1:$AP$181,2,FALSE)&amp;$A71)))</f>
        <v>10781050.850000001</v>
      </c>
      <c r="E71" s="89">
        <f t="shared" ref="E71:R71" ca="1" si="142">+SUM(INDIRECT("'Monthly Resource Report'!"&amp;(VLOOKUP(E$1,$AO$1:$AP$197,2,FALSE)&amp;$A71&amp;":"&amp;VLOOKUP(DATE(YEAR(E$1),12,1),$AO$1:$AP$181,2,FALSE)&amp;$A71)))</f>
        <v>12394945.129999999</v>
      </c>
      <c r="F71" s="89">
        <f t="shared" ca="1" si="142"/>
        <v>11706530.529999997</v>
      </c>
      <c r="G71" s="89">
        <f t="shared" ca="1" si="142"/>
        <v>12571741.199999999</v>
      </c>
      <c r="H71" s="89">
        <f t="shared" ca="1" si="142"/>
        <v>11794549.98</v>
      </c>
      <c r="I71" s="89">
        <f t="shared" ca="1" si="142"/>
        <v>12645545.43</v>
      </c>
      <c r="J71" s="89">
        <f t="shared" ca="1" si="142"/>
        <v>12002424.59</v>
      </c>
      <c r="K71" s="89">
        <f t="shared" ca="1" si="142"/>
        <v>13190319.490000002</v>
      </c>
      <c r="L71" s="89">
        <f t="shared" ca="1" si="142"/>
        <v>11398373.720000003</v>
      </c>
      <c r="M71" s="89">
        <f t="shared" ca="1" si="142"/>
        <v>13024847.82</v>
      </c>
      <c r="N71" s="89">
        <f t="shared" ca="1" si="142"/>
        <v>12297272.919999998</v>
      </c>
      <c r="O71" s="89">
        <f t="shared" ca="1" si="142"/>
        <v>13140422.620000001</v>
      </c>
      <c r="P71" s="89">
        <f t="shared" ca="1" si="142"/>
        <v>12277600.98</v>
      </c>
      <c r="Q71" s="89">
        <f t="shared" ca="1" si="142"/>
        <v>12917687.059999999</v>
      </c>
      <c r="R71" s="89">
        <f t="shared" ca="1" si="142"/>
        <v>12145829.5</v>
      </c>
      <c r="AO71" s="27">
        <f t="shared" si="133"/>
        <v>43405</v>
      </c>
      <c r="AP71" s="41" t="str">
        <f t="shared" si="91"/>
        <v>bv</v>
      </c>
      <c r="AQ71" s="41">
        <f t="shared" si="134"/>
        <v>74</v>
      </c>
      <c r="AS71" s="41">
        <f t="shared" si="135"/>
        <v>71</v>
      </c>
      <c r="AT71" s="41" t="str">
        <f t="shared" si="105"/>
        <v>bs</v>
      </c>
    </row>
    <row r="72" spans="1:46">
      <c r="A72" s="60">
        <f t="shared" si="136"/>
        <v>72</v>
      </c>
      <c r="B72" s="171" t="s">
        <v>3</v>
      </c>
      <c r="C72" s="172" t="s">
        <v>269</v>
      </c>
      <c r="D72" s="92">
        <f ca="1">+D71/D69</f>
        <v>11.058340847844461</v>
      </c>
      <c r="E72" s="93">
        <f t="shared" ref="E72" ca="1" si="143">+E71/E69</f>
        <v>10.955811529544036</v>
      </c>
      <c r="F72" s="93">
        <f t="shared" ref="F72" ca="1" si="144">+F71/F69</f>
        <v>11.007052073361109</v>
      </c>
      <c r="G72" s="93">
        <f t="shared" ref="G72:P72" ca="1" si="145">+G71/G69</f>
        <v>11.054270622064362</v>
      </c>
      <c r="H72" s="93">
        <f t="shared" ca="1" si="145"/>
        <v>11.05499512699342</v>
      </c>
      <c r="I72" s="93">
        <f t="shared" ca="1" si="145"/>
        <v>11.049355433572552</v>
      </c>
      <c r="J72" s="93">
        <f t="shared" ca="1" si="145"/>
        <v>11.034017328420594</v>
      </c>
      <c r="K72" s="93">
        <f t="shared" ca="1" si="145"/>
        <v>11.02832822954554</v>
      </c>
      <c r="L72" s="93">
        <f t="shared" ca="1" si="145"/>
        <v>11.027797808018896</v>
      </c>
      <c r="M72" s="93">
        <f t="shared" ca="1" si="145"/>
        <v>10.928490097719964</v>
      </c>
      <c r="N72" s="93">
        <f t="shared" ca="1" si="145"/>
        <v>10.980343157529617</v>
      </c>
      <c r="O72" s="93">
        <f t="shared" ca="1" si="145"/>
        <v>11.030231279890421</v>
      </c>
      <c r="P72" s="93">
        <f t="shared" ca="1" si="145"/>
        <v>11.033205356992092</v>
      </c>
      <c r="Q72" s="93">
        <f t="shared" ref="Q72:R72" ca="1" si="146">+Q71/Q69</f>
        <v>11.037752506026989</v>
      </c>
      <c r="R72" s="93">
        <f t="shared" ca="1" si="146"/>
        <v>11.038951513555928</v>
      </c>
      <c r="AO72" s="27">
        <f t="shared" si="133"/>
        <v>43435</v>
      </c>
      <c r="AP72" s="41" t="str">
        <f t="shared" si="91"/>
        <v>bw</v>
      </c>
      <c r="AQ72" s="41">
        <f t="shared" si="134"/>
        <v>75</v>
      </c>
      <c r="AS72" s="41">
        <f t="shared" si="135"/>
        <v>72</v>
      </c>
      <c r="AT72" s="41" t="str">
        <f t="shared" si="105"/>
        <v>bt</v>
      </c>
    </row>
    <row r="73" spans="1:46">
      <c r="A73" s="60">
        <f t="shared" si="136"/>
        <v>73</v>
      </c>
      <c r="B73" s="96" t="s">
        <v>3</v>
      </c>
      <c r="C73" s="166" t="s">
        <v>37</v>
      </c>
      <c r="D73" s="632">
        <f ca="1">+SUM(INDIRECT("'Monthly Resource Report'!"&amp;(VLOOKUP(D$1,$AO$1:$AP$197,2,FALSE)&amp;$A73&amp;":"&amp;VLOOKUP(DATE(YEAR(D$1),12,1),$AO$1:$AP$181,2,FALSE)&amp;$A73)))</f>
        <v>26284184.879999999</v>
      </c>
      <c r="E73" s="633">
        <f t="shared" ref="E73:R73" ca="1" si="147">+SUM(INDIRECT("'Monthly Resource Report'!"&amp;(VLOOKUP(E$1,$AO$1:$AP$197,2,FALSE)&amp;$A73&amp;":"&amp;VLOOKUP(DATE(YEAR(E$1),12,1),$AO$1:$AP$181,2,FALSE)&amp;$A73)))</f>
        <v>29908969.5</v>
      </c>
      <c r="F73" s="633">
        <f t="shared" ca="1" si="147"/>
        <v>30085806.5</v>
      </c>
      <c r="G73" s="633">
        <f t="shared" ca="1" si="147"/>
        <v>32535695</v>
      </c>
      <c r="H73" s="633">
        <f t="shared" ca="1" si="147"/>
        <v>32045813.25</v>
      </c>
      <c r="I73" s="633">
        <f t="shared" ca="1" si="147"/>
        <v>35382260.25</v>
      </c>
      <c r="J73" s="633">
        <f t="shared" ca="1" si="147"/>
        <v>34590993.75</v>
      </c>
      <c r="K73" s="633">
        <f t="shared" ca="1" si="147"/>
        <v>39913932.25</v>
      </c>
      <c r="L73" s="633">
        <f t="shared" ca="1" si="147"/>
        <v>35528771.75</v>
      </c>
      <c r="M73" s="633">
        <f t="shared" ca="1" si="147"/>
        <v>42226586.25</v>
      </c>
      <c r="N73" s="633">
        <f t="shared" ca="1" si="147"/>
        <v>41859883.879999995</v>
      </c>
      <c r="O73" s="633">
        <f t="shared" ca="1" si="147"/>
        <v>45623583.25</v>
      </c>
      <c r="P73" s="633">
        <f t="shared" ca="1" si="147"/>
        <v>46470667.5</v>
      </c>
      <c r="Q73" s="633">
        <f t="shared" ca="1" si="147"/>
        <v>56217836</v>
      </c>
      <c r="R73" s="633">
        <f t="shared" ca="1" si="147"/>
        <v>57085401.120000005</v>
      </c>
      <c r="AO73" s="27">
        <f t="shared" si="133"/>
        <v>43466</v>
      </c>
      <c r="AP73" s="41" t="str">
        <f t="shared" si="91"/>
        <v>bx</v>
      </c>
      <c r="AQ73" s="41">
        <f t="shared" si="134"/>
        <v>76</v>
      </c>
      <c r="AS73" s="41">
        <f t="shared" si="135"/>
        <v>73</v>
      </c>
      <c r="AT73" s="41" t="str">
        <f t="shared" si="105"/>
        <v>bu</v>
      </c>
    </row>
    <row r="74" spans="1:46">
      <c r="A74" s="60">
        <f t="shared" si="136"/>
        <v>74</v>
      </c>
      <c r="B74" s="171" t="s">
        <v>3</v>
      </c>
      <c r="C74" s="172" t="s">
        <v>270</v>
      </c>
      <c r="D74" s="79">
        <f ca="1">+D73/D71</f>
        <v>2.4379984145979607</v>
      </c>
      <c r="E74" s="80">
        <f t="shared" ref="E74" ca="1" si="148">+E73/E71</f>
        <v>2.4129973296622413</v>
      </c>
      <c r="F74" s="80">
        <f t="shared" ref="F74" ca="1" si="149">+F73/F71</f>
        <v>2.5700019679528401</v>
      </c>
      <c r="G74" s="80">
        <f t="shared" ref="G74:P74" ca="1" si="150">+G73/G71</f>
        <v>2.588002288815809</v>
      </c>
      <c r="H74" s="80">
        <f t="shared" ca="1" si="150"/>
        <v>2.7170017766120824</v>
      </c>
      <c r="I74" s="80">
        <f t="shared" ca="1" si="150"/>
        <v>2.798001908724312</v>
      </c>
      <c r="J74" s="80">
        <f t="shared" ca="1" si="150"/>
        <v>2.8820005066992884</v>
      </c>
      <c r="K74" s="80">
        <f t="shared" ca="1" si="150"/>
        <v>3.0260019312087181</v>
      </c>
      <c r="L74" s="80">
        <f t="shared" ca="1" si="150"/>
        <v>3.1170035851395115</v>
      </c>
      <c r="M74" s="80">
        <f t="shared" ca="1" si="150"/>
        <v>3.2420022739275276</v>
      </c>
      <c r="N74" s="80">
        <f t="shared" ca="1" si="150"/>
        <v>3.4039973051195811</v>
      </c>
      <c r="O74" s="80">
        <f t="shared" ca="1" si="150"/>
        <v>3.4720027330445173</v>
      </c>
      <c r="P74" s="80">
        <f t="shared" ca="1" si="150"/>
        <v>3.7849957475975895</v>
      </c>
      <c r="Q74" s="80">
        <f t="shared" ref="Q74:R74" ca="1" si="151">+Q73/Q71</f>
        <v>4.3520047930314245</v>
      </c>
      <c r="R74" s="80">
        <f t="shared" ca="1" si="151"/>
        <v>4.7000002033619861</v>
      </c>
      <c r="AO74" s="27">
        <f t="shared" si="133"/>
        <v>43497</v>
      </c>
      <c r="AP74" s="41" t="str">
        <f t="shared" si="91"/>
        <v>by</v>
      </c>
      <c r="AQ74" s="41">
        <f t="shared" si="134"/>
        <v>77</v>
      </c>
      <c r="AS74" s="41">
        <f t="shared" si="135"/>
        <v>74</v>
      </c>
      <c r="AT74" s="41" t="str">
        <f t="shared" si="105"/>
        <v>bv</v>
      </c>
    </row>
    <row r="75" spans="1:46">
      <c r="A75" s="60">
        <f t="shared" si="136"/>
        <v>75</v>
      </c>
      <c r="B75" s="96" t="s">
        <v>3</v>
      </c>
      <c r="C75" s="166" t="s">
        <v>38</v>
      </c>
      <c r="D75" s="632">
        <f ca="1">+SUM(INDIRECT("'Monthly Resource Report'!"&amp;(VLOOKUP(D$1,$AO$1:$AP$197,2,FALSE)&amp;$A75&amp;":"&amp;VLOOKUP(DATE(YEAR(D$1),12,1),$AO$1:$AP$181,2,FALSE)&amp;$A75)))</f>
        <v>3848031.5700000003</v>
      </c>
      <c r="E75" s="633">
        <f t="shared" ref="E75:R75" ca="1" si="152">+SUM(INDIRECT("'Monthly Resource Report'!"&amp;(VLOOKUP(E$1,$AO$1:$AP$197,2,FALSE)&amp;$A75&amp;":"&amp;VLOOKUP(DATE(YEAR(E$1),12,1),$AO$1:$AP$181,2,FALSE)&amp;$A75)))</f>
        <v>4929333.9800000004</v>
      </c>
      <c r="F75" s="633">
        <f t="shared" ca="1" si="152"/>
        <v>4935923.8599999994</v>
      </c>
      <c r="G75" s="633">
        <f t="shared" ca="1" si="152"/>
        <v>5631777.4300000006</v>
      </c>
      <c r="H75" s="633">
        <f t="shared" ca="1" si="152"/>
        <v>5409175.9199999999</v>
      </c>
      <c r="I75" s="633">
        <f t="shared" ca="1" si="152"/>
        <v>5948899.2299999995</v>
      </c>
      <c r="J75" s="633">
        <f t="shared" ca="1" si="152"/>
        <v>5802139.4400000004</v>
      </c>
      <c r="K75" s="633">
        <f t="shared" ca="1" si="152"/>
        <v>6548322.6199999992</v>
      </c>
      <c r="L75" s="633">
        <f t="shared" ca="1" si="152"/>
        <v>5810924.3100000005</v>
      </c>
      <c r="M75" s="633">
        <f t="shared" ca="1" si="152"/>
        <v>6881597.3600000003</v>
      </c>
      <c r="N75" s="633">
        <f t="shared" ca="1" si="152"/>
        <v>6642345.0099999998</v>
      </c>
      <c r="O75" s="633">
        <f t="shared" ca="1" si="152"/>
        <v>7258648.4500000011</v>
      </c>
      <c r="P75" s="633">
        <f t="shared" ca="1" si="152"/>
        <v>6966048.4799999986</v>
      </c>
      <c r="Q75" s="633">
        <f t="shared" ca="1" si="152"/>
        <v>7529829.870000001</v>
      </c>
      <c r="R75" s="633">
        <f t="shared" ca="1" si="152"/>
        <v>7278282.25</v>
      </c>
      <c r="AO75" s="27">
        <f t="shared" si="133"/>
        <v>43525</v>
      </c>
      <c r="AP75" s="41" t="str">
        <f t="shared" ref="AP75:AP106" si="153">+VLOOKUP(AQ75,$AS$1:$AT$197,2,FALSE)</f>
        <v>bz</v>
      </c>
      <c r="AQ75" s="41">
        <f t="shared" si="134"/>
        <v>78</v>
      </c>
      <c r="AS75" s="41">
        <f t="shared" si="135"/>
        <v>75</v>
      </c>
      <c r="AT75" s="41" t="str">
        <f t="shared" si="105"/>
        <v>bw</v>
      </c>
    </row>
    <row r="76" spans="1:46">
      <c r="A76" s="60">
        <f t="shared" si="136"/>
        <v>76</v>
      </c>
      <c r="B76" s="171" t="s">
        <v>3</v>
      </c>
      <c r="C76" s="172" t="s">
        <v>39</v>
      </c>
      <c r="D76" s="81">
        <f ca="1">+D75/D69</f>
        <v>3.9470034309620243</v>
      </c>
      <c r="E76" s="82">
        <f t="shared" ref="E76" ca="1" si="154">+E75/E69</f>
        <v>4.3570063025407837</v>
      </c>
      <c r="F76" s="82">
        <f t="shared" ref="F76" ca="1" si="155">+F75/F69</f>
        <v>4.6409968195047773</v>
      </c>
      <c r="G76" s="82">
        <f t="shared" ref="G76:P76" ca="1" si="156">+G75/G69</f>
        <v>4.9519943820076522</v>
      </c>
      <c r="H76" s="82">
        <f t="shared" ca="1" si="156"/>
        <v>5.0700038185475682</v>
      </c>
      <c r="I76" s="82">
        <f t="shared" ca="1" si="156"/>
        <v>5.1979965905492831</v>
      </c>
      <c r="J76" s="82">
        <f t="shared" ca="1" si="156"/>
        <v>5.3339978637493424</v>
      </c>
      <c r="K76" s="82">
        <f t="shared" ca="1" si="156"/>
        <v>5.4750039421765049</v>
      </c>
      <c r="L76" s="82">
        <f t="shared" ca="1" si="156"/>
        <v>5.6220036245996772</v>
      </c>
      <c r="M76" s="82">
        <f t="shared" ca="1" si="156"/>
        <v>5.773999792133913</v>
      </c>
      <c r="N76" s="82">
        <f t="shared" ca="1" si="156"/>
        <v>5.9310082857382422</v>
      </c>
      <c r="O76" s="82">
        <f t="shared" ca="1" si="156"/>
        <v>6.0929981856944355</v>
      </c>
      <c r="P76" s="82">
        <f t="shared" ca="1" si="156"/>
        <v>6.2600049905354229</v>
      </c>
      <c r="Q76" s="82">
        <f t="shared" ref="Q76:R76" ca="1" si="157">+Q75/Q69</f>
        <v>6.433999997949277</v>
      </c>
      <c r="R76" s="82">
        <f t="shared" ca="1" si="157"/>
        <v>6.6149952837494332</v>
      </c>
      <c r="AO76" s="27">
        <f t="shared" si="133"/>
        <v>43556</v>
      </c>
      <c r="AP76" s="41" t="str">
        <f t="shared" si="153"/>
        <v>ca</v>
      </c>
      <c r="AQ76" s="41">
        <f t="shared" si="134"/>
        <v>79</v>
      </c>
      <c r="AS76" s="41">
        <f t="shared" si="135"/>
        <v>76</v>
      </c>
      <c r="AT76" s="41" t="str">
        <f t="shared" si="105"/>
        <v>bx</v>
      </c>
    </row>
    <row r="77" spans="1:46">
      <c r="A77" s="60">
        <f t="shared" si="136"/>
        <v>77</v>
      </c>
      <c r="B77" s="96" t="s">
        <v>3</v>
      </c>
      <c r="C77" s="166" t="s">
        <v>40</v>
      </c>
      <c r="D77" s="88">
        <f ca="1">+SUM(INDIRECT("'Monthly Resource Report'!"&amp;(VLOOKUP(D$1,$AO$1:$AP$197,2,FALSE)&amp;$A77&amp;":"&amp;VLOOKUP(DATE(YEAR(D$1),12,1),$AO$1:$AP$181,2,FALSE)&amp;$A77)))</f>
        <v>40.239999999999995</v>
      </c>
      <c r="E77" s="89">
        <f t="shared" ref="E77:R79" ca="1" si="158">+SUM(INDIRECT("'Monthly Resource Report'!"&amp;(VLOOKUP(E$1,$AO$1:$AP$197,2,FALSE)&amp;$A77&amp;":"&amp;VLOOKUP(DATE(YEAR(E$1),12,1),$AO$1:$AP$181,2,FALSE)&amp;$A77)))</f>
        <v>39.160000000000004</v>
      </c>
      <c r="F77" s="89">
        <f t="shared" ca="1" si="158"/>
        <v>46.35</v>
      </c>
      <c r="G77" s="89">
        <f t="shared" ca="1" si="158"/>
        <v>36.480000000000004</v>
      </c>
      <c r="H77" s="89">
        <f t="shared" ca="1" si="158"/>
        <v>40.130000000000003</v>
      </c>
      <c r="I77" s="89">
        <f t="shared" ca="1" si="158"/>
        <v>40.930000000000007</v>
      </c>
      <c r="J77" s="89">
        <f t="shared" ca="1" si="158"/>
        <v>42.010000000000005</v>
      </c>
      <c r="K77" s="89">
        <f t="shared" ca="1" si="158"/>
        <v>40.049999999999997</v>
      </c>
      <c r="L77" s="89">
        <f t="shared" ca="1" si="158"/>
        <v>43.67</v>
      </c>
      <c r="M77" s="89">
        <f t="shared" ca="1" si="158"/>
        <v>34.709999999999994</v>
      </c>
      <c r="N77" s="89">
        <f t="shared" ca="1" si="158"/>
        <v>42.01</v>
      </c>
      <c r="O77" s="89">
        <f t="shared" ca="1" si="158"/>
        <v>38.260000000000005</v>
      </c>
      <c r="P77" s="89">
        <f t="shared" ca="1" si="158"/>
        <v>41.26</v>
      </c>
      <c r="Q77" s="89">
        <f t="shared" ca="1" si="158"/>
        <v>40.909999999999989</v>
      </c>
      <c r="R77" s="89">
        <f t="shared" ca="1" si="158"/>
        <v>47.23</v>
      </c>
      <c r="AO77" s="27">
        <f t="shared" si="133"/>
        <v>43586</v>
      </c>
      <c r="AP77" s="41" t="str">
        <f t="shared" si="153"/>
        <v>cb</v>
      </c>
      <c r="AQ77" s="41">
        <f t="shared" si="134"/>
        <v>80</v>
      </c>
      <c r="AS77" s="41">
        <f t="shared" si="135"/>
        <v>77</v>
      </c>
      <c r="AT77" s="41" t="str">
        <f t="shared" si="105"/>
        <v>by</v>
      </c>
    </row>
    <row r="78" spans="1:46">
      <c r="A78" s="60">
        <f t="shared" si="136"/>
        <v>78</v>
      </c>
      <c r="B78" s="96" t="s">
        <v>3</v>
      </c>
      <c r="C78" s="166" t="s">
        <v>41</v>
      </c>
      <c r="D78" s="88">
        <f ca="1">+SUM(INDIRECT("'Monthly Resource Report'!"&amp;(VLOOKUP(D$1,$AO$1:$AP$197,2,FALSE)&amp;$A78&amp;":"&amp;VLOOKUP(DATE(YEAR(D$1),12,1),$AO$1:$AP$181,2,FALSE)&amp;$A78)))</f>
        <v>6984</v>
      </c>
      <c r="E78" s="89">
        <f t="shared" ca="1" si="158"/>
        <v>8066</v>
      </c>
      <c r="F78" s="89">
        <f t="shared" ca="1" si="158"/>
        <v>7602</v>
      </c>
      <c r="G78" s="89">
        <f t="shared" ca="1" si="158"/>
        <v>8088</v>
      </c>
      <c r="H78" s="89">
        <f t="shared" ca="1" si="158"/>
        <v>7602</v>
      </c>
      <c r="I78" s="89">
        <f t="shared" ca="1" si="158"/>
        <v>8066</v>
      </c>
      <c r="J78" s="89">
        <f t="shared" ca="1" si="158"/>
        <v>7448</v>
      </c>
      <c r="K78" s="89">
        <f t="shared" ca="1" si="158"/>
        <v>8088</v>
      </c>
      <c r="L78" s="89">
        <f t="shared" ca="1" si="158"/>
        <v>6983</v>
      </c>
      <c r="M78" s="89">
        <f t="shared" ca="1" si="158"/>
        <v>8066</v>
      </c>
      <c r="N78" s="89">
        <f t="shared" ca="1" si="158"/>
        <v>7603</v>
      </c>
      <c r="O78" s="89">
        <f t="shared" ca="1" si="158"/>
        <v>8088</v>
      </c>
      <c r="P78" s="89">
        <f t="shared" ca="1" si="158"/>
        <v>7602</v>
      </c>
      <c r="Q78" s="89">
        <f t="shared" ca="1" si="158"/>
        <v>8066</v>
      </c>
      <c r="R78" s="89">
        <f t="shared" ca="1" si="158"/>
        <v>7602</v>
      </c>
      <c r="AO78" s="27">
        <f t="shared" si="133"/>
        <v>43617</v>
      </c>
      <c r="AP78" s="41" t="str">
        <f t="shared" si="153"/>
        <v>cc</v>
      </c>
      <c r="AQ78" s="41">
        <f t="shared" si="134"/>
        <v>81</v>
      </c>
      <c r="AS78" s="41">
        <f t="shared" si="135"/>
        <v>78</v>
      </c>
      <c r="AT78" s="41" t="str">
        <f t="shared" si="105"/>
        <v>bz</v>
      </c>
    </row>
    <row r="79" spans="1:46">
      <c r="A79" s="60">
        <f t="shared" si="136"/>
        <v>79</v>
      </c>
      <c r="B79" s="96" t="s">
        <v>3</v>
      </c>
      <c r="C79" s="166" t="s">
        <v>271</v>
      </c>
      <c r="D79" s="88">
        <f ca="1">+SUM(INDIRECT("'Monthly Resource Report'!"&amp;(VLOOKUP(D$1,$AO$1:$AP$197,2,FALSE)&amp;$A79&amp;":"&amp;VLOOKUP(DATE(YEAR(D$1),12,1),$AO$1:$AP$181,2,FALSE)&amp;$A79)))</f>
        <v>42836.67</v>
      </c>
      <c r="E79" s="89">
        <f t="shared" ca="1" si="158"/>
        <v>41653.359999999993</v>
      </c>
      <c r="F79" s="89">
        <f t="shared" ca="1" si="158"/>
        <v>49345.009999999995</v>
      </c>
      <c r="G79" s="89">
        <f t="shared" ca="1" si="158"/>
        <v>38813.339999999997</v>
      </c>
      <c r="H79" s="89">
        <f t="shared" ca="1" si="158"/>
        <v>42718.34</v>
      </c>
      <c r="I79" s="89">
        <f t="shared" ca="1" si="158"/>
        <v>43546.689999999995</v>
      </c>
      <c r="J79" s="89">
        <f t="shared" ca="1" si="158"/>
        <v>44730</v>
      </c>
      <c r="K79" s="89">
        <f t="shared" ca="1" si="158"/>
        <v>42600.029999999992</v>
      </c>
      <c r="L79" s="89">
        <f t="shared" ca="1" si="158"/>
        <v>46504.999999999993</v>
      </c>
      <c r="M79" s="89">
        <f t="shared" ca="1" si="158"/>
        <v>36920.009999999995</v>
      </c>
      <c r="N79" s="89">
        <f t="shared" ca="1" si="158"/>
        <v>44730</v>
      </c>
      <c r="O79" s="89">
        <f t="shared" ca="1" si="158"/>
        <v>40706.68</v>
      </c>
      <c r="P79" s="89">
        <f t="shared" ca="1" si="158"/>
        <v>43901.679999999993</v>
      </c>
      <c r="Q79" s="89">
        <f t="shared" ca="1" si="158"/>
        <v>43546.67</v>
      </c>
      <c r="R79" s="89">
        <f t="shared" ca="1" si="158"/>
        <v>50291.68</v>
      </c>
      <c r="AO79" s="27">
        <f t="shared" si="133"/>
        <v>43647</v>
      </c>
      <c r="AP79" s="41" t="str">
        <f t="shared" si="153"/>
        <v>cd</v>
      </c>
      <c r="AQ79" s="41">
        <f t="shared" si="134"/>
        <v>82</v>
      </c>
      <c r="AS79" s="41">
        <f t="shared" si="135"/>
        <v>79</v>
      </c>
      <c r="AT79" s="41" t="str">
        <f>+"c"&amp;AT1</f>
        <v>ca</v>
      </c>
    </row>
    <row r="80" spans="1:46">
      <c r="A80" s="60">
        <f t="shared" si="136"/>
        <v>80</v>
      </c>
      <c r="B80" s="171" t="s">
        <v>3</v>
      </c>
      <c r="C80" s="177" t="s">
        <v>96</v>
      </c>
      <c r="D80" s="83">
        <f ca="1">+D69/(D78*D67)</f>
        <v>0.91838187473623933</v>
      </c>
      <c r="E80" s="84">
        <f t="shared" ref="E80:G80" ca="1" si="159">+E69/(E78*E67)</f>
        <v>0.92278016397614437</v>
      </c>
      <c r="F80" s="84">
        <f t="shared" ca="1" si="159"/>
        <v>0.92041932351597244</v>
      </c>
      <c r="G80" s="84">
        <f t="shared" ca="1" si="159"/>
        <v>0.92508280623665995</v>
      </c>
      <c r="H80" s="84">
        <f t="shared" ref="H80:P80" ca="1" si="160">+H69/(H78*H67)</f>
        <v>0.92331813650147476</v>
      </c>
      <c r="I80" s="84">
        <f t="shared" ca="1" si="160"/>
        <v>0.93346667134299943</v>
      </c>
      <c r="J80" s="84">
        <f t="shared" ca="1" si="160"/>
        <v>0.9608421988947935</v>
      </c>
      <c r="K80" s="84">
        <f t="shared" ca="1" si="160"/>
        <v>0.97288364178249787</v>
      </c>
      <c r="L80" s="84">
        <f t="shared" ca="1" si="160"/>
        <v>0.97379707861950471</v>
      </c>
      <c r="M80" s="84">
        <f t="shared" ca="1" si="160"/>
        <v>0.97209943133621324</v>
      </c>
      <c r="N80" s="84">
        <f t="shared" ca="1" si="160"/>
        <v>0.96909046463653559</v>
      </c>
      <c r="O80" s="84">
        <f t="shared" ca="1" si="160"/>
        <v>0.96903616143474414</v>
      </c>
      <c r="P80" s="84">
        <f t="shared" ca="1" si="160"/>
        <v>0.96303120543070397</v>
      </c>
      <c r="Q80" s="84">
        <f t="shared" ref="Q80:R80" ca="1" si="161">+Q69/(Q78*Q67)</f>
        <v>0.95455795607292482</v>
      </c>
      <c r="R80" s="84">
        <f t="shared" ca="1" si="161"/>
        <v>0.95219939524224939</v>
      </c>
      <c r="AO80" s="27">
        <f t="shared" si="133"/>
        <v>43678</v>
      </c>
      <c r="AP80" s="41" t="str">
        <f t="shared" si="153"/>
        <v>ce</v>
      </c>
      <c r="AQ80" s="41">
        <f t="shared" si="134"/>
        <v>83</v>
      </c>
      <c r="AS80" s="41">
        <f t="shared" si="135"/>
        <v>80</v>
      </c>
      <c r="AT80" s="41" t="str">
        <f t="shared" ref="AT80:AT84" si="162">+"c"&amp;AT2</f>
        <v>cb</v>
      </c>
    </row>
    <row r="81" spans="1:46">
      <c r="A81" s="60">
        <f t="shared" si="136"/>
        <v>81</v>
      </c>
      <c r="B81" s="96" t="s">
        <v>3</v>
      </c>
      <c r="C81" s="166" t="s">
        <v>42</v>
      </c>
      <c r="D81" s="632">
        <f ca="1">+SUM(INDIRECT("'Monthly Resource Report'!"&amp;(VLOOKUP(D$1,$AO$1:$AP$197,2,FALSE)&amp;$A81&amp;":"&amp;VLOOKUP(DATE(YEAR(D$1),12,1),$AO$1:$AP$181,2,FALSE)&amp;$A81)))</f>
        <v>979112.51</v>
      </c>
      <c r="E81" s="633">
        <f t="shared" ref="E81:R84" ca="1" si="163">+SUM(INDIRECT("'Monthly Resource Report'!"&amp;(VLOOKUP(E$1,$AO$1:$AP$197,2,FALSE)&amp;$A81&amp;":"&amp;VLOOKUP(DATE(YEAR(E$1),12,1),$AO$1:$AP$181,2,FALSE)&amp;$A81)))</f>
        <v>920604.98</v>
      </c>
      <c r="F81" s="633">
        <f t="shared" ca="1" si="163"/>
        <v>1069736.9100000001</v>
      </c>
      <c r="G81" s="633">
        <f t="shared" ca="1" si="163"/>
        <v>860037.18999999983</v>
      </c>
      <c r="H81" s="633">
        <f t="shared" ca="1" si="163"/>
        <v>970379.52999999991</v>
      </c>
      <c r="I81" s="633">
        <f t="shared" ca="1" si="163"/>
        <v>1016360.3</v>
      </c>
      <c r="J81" s="633">
        <f t="shared" ca="1" si="163"/>
        <v>1074481.99</v>
      </c>
      <c r="K81" s="633">
        <f t="shared" ca="1" si="163"/>
        <v>1051860.27</v>
      </c>
      <c r="L81" s="633">
        <f t="shared" ca="1" si="163"/>
        <v>1180324.1100000001</v>
      </c>
      <c r="M81" s="633">
        <f t="shared" ca="1" si="163"/>
        <v>963555.25</v>
      </c>
      <c r="N81" s="633">
        <f t="shared" ca="1" si="163"/>
        <v>1202582.68</v>
      </c>
      <c r="O81" s="633">
        <f t="shared" ca="1" si="163"/>
        <v>1126429.22</v>
      </c>
      <c r="P81" s="633">
        <f t="shared" ca="1" si="163"/>
        <v>1248279.47</v>
      </c>
      <c r="Q81" s="633">
        <f t="shared" ca="1" si="163"/>
        <v>1272092.8400000001</v>
      </c>
      <c r="R81" s="633">
        <f t="shared" ca="1" si="163"/>
        <v>1510923.77</v>
      </c>
      <c r="AO81" s="27">
        <f t="shared" si="133"/>
        <v>43709</v>
      </c>
      <c r="AP81" s="41" t="str">
        <f t="shared" si="153"/>
        <v>cf</v>
      </c>
      <c r="AQ81" s="41">
        <f t="shared" si="134"/>
        <v>84</v>
      </c>
      <c r="AS81" s="41">
        <f t="shared" si="135"/>
        <v>81</v>
      </c>
      <c r="AT81" s="41" t="str">
        <f t="shared" si="162"/>
        <v>cc</v>
      </c>
    </row>
    <row r="82" spans="1:46">
      <c r="A82" s="60">
        <f t="shared" si="136"/>
        <v>82</v>
      </c>
      <c r="B82" s="96" t="s">
        <v>3</v>
      </c>
      <c r="C82" s="634" t="s">
        <v>297</v>
      </c>
      <c r="D82" s="632">
        <f ca="1">+SUM(INDIRECT("'Monthly Resource Report'!"&amp;(VLOOKUP(D$1,$AO$1:$AP$197,2,FALSE)&amp;$A82&amp;":"&amp;VLOOKUP(DATE(YEAR(D$1),12,1),$AO$1:$AP$181,2,FALSE)&amp;$A82)))</f>
        <v>0</v>
      </c>
      <c r="E82" s="633">
        <f t="shared" ca="1" si="163"/>
        <v>0</v>
      </c>
      <c r="F82" s="633">
        <f t="shared" ca="1" si="163"/>
        <v>0</v>
      </c>
      <c r="G82" s="633">
        <f t="shared" ca="1" si="163"/>
        <v>0</v>
      </c>
      <c r="H82" s="633">
        <f t="shared" ca="1" si="163"/>
        <v>0</v>
      </c>
      <c r="I82" s="633">
        <f t="shared" ca="1" si="163"/>
        <v>0</v>
      </c>
      <c r="J82" s="633">
        <f t="shared" ca="1" si="163"/>
        <v>0</v>
      </c>
      <c r="K82" s="633">
        <f t="shared" ca="1" si="163"/>
        <v>0</v>
      </c>
      <c r="L82" s="633">
        <f t="shared" ca="1" si="163"/>
        <v>0</v>
      </c>
      <c r="M82" s="633">
        <f t="shared" ca="1" si="163"/>
        <v>0</v>
      </c>
      <c r="N82" s="633">
        <f t="shared" ca="1" si="163"/>
        <v>0</v>
      </c>
      <c r="O82" s="633">
        <f t="shared" ca="1" si="163"/>
        <v>0</v>
      </c>
      <c r="P82" s="633">
        <f t="shared" ca="1" si="163"/>
        <v>0</v>
      </c>
      <c r="Q82" s="633">
        <f t="shared" ca="1" si="163"/>
        <v>0</v>
      </c>
      <c r="R82" s="633">
        <f t="shared" ca="1" si="163"/>
        <v>0</v>
      </c>
      <c r="AO82" s="27">
        <f t="shared" si="133"/>
        <v>43739</v>
      </c>
      <c r="AP82" s="41" t="str">
        <f t="shared" si="153"/>
        <v>cg</v>
      </c>
      <c r="AQ82" s="41">
        <f t="shared" si="134"/>
        <v>85</v>
      </c>
      <c r="AS82" s="41">
        <f t="shared" si="135"/>
        <v>82</v>
      </c>
      <c r="AT82" s="41" t="str">
        <f t="shared" si="162"/>
        <v>cd</v>
      </c>
    </row>
    <row r="83" spans="1:46">
      <c r="A83" s="60">
        <f t="shared" si="136"/>
        <v>83</v>
      </c>
      <c r="B83" s="96" t="s">
        <v>3</v>
      </c>
      <c r="C83" s="166" t="s">
        <v>43</v>
      </c>
      <c r="D83" s="88">
        <f ca="1">+SUM(INDIRECT("'Monthly Resource Report'!"&amp;(VLOOKUP(D$1,$AO$1:$AP$197,2,FALSE)&amp;$A83&amp;":"&amp;VLOOKUP(DATE(YEAR(D$1),12,1),$AO$1:$AP$181,2,FALSE)&amp;$A83)))</f>
        <v>2489.4899999999998</v>
      </c>
      <c r="E83" s="89">
        <f t="shared" ca="1" si="163"/>
        <v>3046.97</v>
      </c>
      <c r="F83" s="89">
        <f t="shared" ca="1" si="163"/>
        <v>2880.19</v>
      </c>
      <c r="G83" s="89">
        <f t="shared" ca="1" si="163"/>
        <v>3089.6</v>
      </c>
      <c r="H83" s="89">
        <f t="shared" ca="1" si="163"/>
        <v>2900.1499999999992</v>
      </c>
      <c r="I83" s="89">
        <f t="shared" ca="1" si="163"/>
        <v>3108.84</v>
      </c>
      <c r="J83" s="89">
        <f t="shared" ca="1" si="163"/>
        <v>2951.56</v>
      </c>
      <c r="K83" s="89">
        <f t="shared" ca="1" si="163"/>
        <v>3242.0699999999997</v>
      </c>
      <c r="L83" s="89">
        <f t="shared" ca="1" si="163"/>
        <v>2804</v>
      </c>
      <c r="M83" s="89">
        <f t="shared" ca="1" si="163"/>
        <v>3200.14</v>
      </c>
      <c r="N83" s="89">
        <f t="shared" ca="1" si="163"/>
        <v>3023.78</v>
      </c>
      <c r="O83" s="89">
        <f t="shared" ca="1" si="163"/>
        <v>3229.3799999999997</v>
      </c>
      <c r="P83" s="89">
        <f t="shared" ca="1" si="163"/>
        <v>3018.7700000000004</v>
      </c>
      <c r="Q83" s="89">
        <f t="shared" ca="1" si="163"/>
        <v>3175.5</v>
      </c>
      <c r="R83" s="89">
        <f t="shared" ca="1" si="163"/>
        <v>2988.08</v>
      </c>
      <c r="AO83" s="27">
        <f t="shared" si="133"/>
        <v>43770</v>
      </c>
      <c r="AP83" s="41" t="str">
        <f t="shared" si="153"/>
        <v>ch</v>
      </c>
      <c r="AQ83" s="41">
        <f t="shared" si="134"/>
        <v>86</v>
      </c>
      <c r="AS83" s="41">
        <f t="shared" si="135"/>
        <v>83</v>
      </c>
      <c r="AT83" s="41" t="str">
        <f t="shared" si="162"/>
        <v>ce</v>
      </c>
    </row>
    <row r="84" spans="1:46">
      <c r="A84" s="60">
        <f t="shared" si="136"/>
        <v>84</v>
      </c>
      <c r="B84" s="96" t="s">
        <v>3</v>
      </c>
      <c r="C84" s="166" t="s">
        <v>44</v>
      </c>
      <c r="D84" s="632">
        <f ca="1">+SUM(INDIRECT("'Monthly Resource Report'!"&amp;(VLOOKUP(D$1,$AO$1:$AP$197,2,FALSE)&amp;$A84&amp;":"&amp;VLOOKUP(DATE(YEAR(D$1),12,1),$AO$1:$AP$181,2,FALSE)&amp;$A84)))</f>
        <v>3424.2999999999997</v>
      </c>
      <c r="E84" s="633">
        <f t="shared" ca="1" si="163"/>
        <v>4191.09</v>
      </c>
      <c r="F84" s="633">
        <f t="shared" ca="1" si="163"/>
        <v>5665.3399999999992</v>
      </c>
      <c r="G84" s="633">
        <f t="shared" ca="1" si="163"/>
        <v>6077.21</v>
      </c>
      <c r="H84" s="633">
        <f t="shared" ca="1" si="163"/>
        <v>5829.26</v>
      </c>
      <c r="I84" s="633">
        <f t="shared" ca="1" si="163"/>
        <v>6404.1900000000005</v>
      </c>
      <c r="J84" s="633">
        <f t="shared" ca="1" si="163"/>
        <v>6257.2900000000009</v>
      </c>
      <c r="K84" s="633">
        <f t="shared" ca="1" si="163"/>
        <v>7035.2599999999993</v>
      </c>
      <c r="L84" s="633">
        <f t="shared" ca="1" si="163"/>
        <v>6252.92</v>
      </c>
      <c r="M84" s="633">
        <f t="shared" ca="1" si="163"/>
        <v>7328.3</v>
      </c>
      <c r="N84" s="633">
        <f t="shared" ca="1" si="163"/>
        <v>7136.1200000000008</v>
      </c>
      <c r="O84" s="633">
        <f t="shared" ca="1" si="163"/>
        <v>7815.1</v>
      </c>
      <c r="P84" s="633">
        <f t="shared" ca="1" si="163"/>
        <v>7516.7399999999989</v>
      </c>
      <c r="Q84" s="633">
        <f t="shared" ca="1" si="163"/>
        <v>8129.3100000000013</v>
      </c>
      <c r="R84" s="633">
        <f t="shared" ca="1" si="163"/>
        <v>7858.57</v>
      </c>
      <c r="AO84" s="27">
        <f t="shared" si="133"/>
        <v>43800</v>
      </c>
      <c r="AP84" s="41" t="str">
        <f t="shared" si="153"/>
        <v>ci</v>
      </c>
      <c r="AQ84" s="41">
        <f t="shared" si="134"/>
        <v>87</v>
      </c>
      <c r="AS84" s="41">
        <f t="shared" si="135"/>
        <v>84</v>
      </c>
      <c r="AT84" s="41" t="str">
        <f t="shared" si="162"/>
        <v>cf</v>
      </c>
    </row>
    <row r="85" spans="1:46">
      <c r="A85" s="60">
        <f t="shared" si="136"/>
        <v>85</v>
      </c>
      <c r="B85" s="171" t="s">
        <v>3</v>
      </c>
      <c r="C85" s="172" t="s">
        <v>45</v>
      </c>
      <c r="D85" s="92">
        <f ca="1">+(D83*2000)/D71</f>
        <v>0.461826965596772</v>
      </c>
      <c r="E85" s="93">
        <f t="shared" ref="E85:G85" ca="1" si="164">+(E83*2000)/E71</f>
        <v>0.4916471945689041</v>
      </c>
      <c r="F85" s="93">
        <f t="shared" ca="1" si="164"/>
        <v>0.49206551721178499</v>
      </c>
      <c r="G85" s="93">
        <f t="shared" ca="1" si="164"/>
        <v>0.49151504964165188</v>
      </c>
      <c r="H85" s="93">
        <f t="shared" ref="H85:P85" ca="1" si="165">+(H83*2000)/H71</f>
        <v>0.49177798303755188</v>
      </c>
      <c r="I85" s="93">
        <f t="shared" ca="1" si="165"/>
        <v>0.49168934898207867</v>
      </c>
      <c r="J85" s="93">
        <f t="shared" ca="1" si="165"/>
        <v>0.49182729337189696</v>
      </c>
      <c r="K85" s="93">
        <f t="shared" ca="1" si="165"/>
        <v>0.49158324064218689</v>
      </c>
      <c r="L85" s="93">
        <f t="shared" ca="1" si="165"/>
        <v>0.49200001138408006</v>
      </c>
      <c r="M85" s="93">
        <f t="shared" ca="1" si="165"/>
        <v>0.49139000228257562</v>
      </c>
      <c r="N85" s="93">
        <f t="shared" ca="1" si="165"/>
        <v>0.49178057926683805</v>
      </c>
      <c r="O85" s="93">
        <f t="shared" ca="1" si="165"/>
        <v>0.49151843793590244</v>
      </c>
      <c r="P85" s="93">
        <f t="shared" ca="1" si="165"/>
        <v>0.49175242051236628</v>
      </c>
      <c r="Q85" s="93">
        <f t="shared" ref="Q85:R85" ca="1" si="166">+(Q83*2000)/Q71</f>
        <v>0.49165148300163269</v>
      </c>
      <c r="R85" s="93">
        <f t="shared" ca="1" si="166"/>
        <v>0.49203391172253819</v>
      </c>
      <c r="AO85" s="27">
        <f>+EDATE(AO84,1)</f>
        <v>43831</v>
      </c>
      <c r="AP85" s="41" t="str">
        <f t="shared" si="153"/>
        <v>cj</v>
      </c>
      <c r="AQ85" s="41">
        <f>+AQ84+1</f>
        <v>88</v>
      </c>
      <c r="AS85" s="41">
        <f>+AS84+1</f>
        <v>85</v>
      </c>
      <c r="AT85" s="41" t="str">
        <f t="shared" ref="AT85:AT104" si="167">+"c"&amp;AT7</f>
        <v>cg</v>
      </c>
    </row>
    <row r="86" spans="1:46">
      <c r="A86" s="60">
        <f t="shared" si="136"/>
        <v>86</v>
      </c>
      <c r="B86" s="96" t="s">
        <v>3</v>
      </c>
      <c r="C86" s="166" t="s">
        <v>46</v>
      </c>
      <c r="D86" s="88">
        <f ca="1">+SUM(INDIRECT("'Monthly Resource Report'!"&amp;(VLOOKUP(D$1,$AO$1:$AP$197,2,FALSE)&amp;$A86&amp;":"&amp;VLOOKUP(DATE(YEAR(D$1),12,1),$AO$1:$AP$181,2,FALSE)&amp;$A86)))</f>
        <v>375.84999999999991</v>
      </c>
      <c r="E86" s="89">
        <f t="shared" ref="E86:R87" ca="1" si="168">+SUM(INDIRECT("'Monthly Resource Report'!"&amp;(VLOOKUP(E$1,$AO$1:$AP$197,2,FALSE)&amp;$A86&amp;":"&amp;VLOOKUP(DATE(YEAR(E$1),12,1),$AO$1:$AP$181,2,FALSE)&amp;$A86)))</f>
        <v>432.19000000000005</v>
      </c>
      <c r="F86" s="89">
        <f t="shared" ca="1" si="168"/>
        <v>407.87</v>
      </c>
      <c r="G86" s="89">
        <f t="shared" ca="1" si="168"/>
        <v>438.4</v>
      </c>
      <c r="H86" s="89">
        <f t="shared" ca="1" si="168"/>
        <v>411.28000000000003</v>
      </c>
      <c r="I86" s="89">
        <f t="shared" ca="1" si="168"/>
        <v>441.17999999999995</v>
      </c>
      <c r="J86" s="89">
        <f t="shared" ca="1" si="168"/>
        <v>419.33999999999992</v>
      </c>
      <c r="K86" s="89">
        <f t="shared" ca="1" si="168"/>
        <v>461.08000000000004</v>
      </c>
      <c r="L86" s="89">
        <f t="shared" ca="1" si="168"/>
        <v>398.45000000000005</v>
      </c>
      <c r="M86" s="89">
        <f t="shared" ca="1" si="168"/>
        <v>455.28</v>
      </c>
      <c r="N86" s="89">
        <f t="shared" ca="1" si="168"/>
        <v>429.52</v>
      </c>
      <c r="O86" s="89">
        <f t="shared" ca="1" si="168"/>
        <v>459.25</v>
      </c>
      <c r="P86" s="89">
        <f t="shared" ca="1" si="168"/>
        <v>428.97</v>
      </c>
      <c r="Q86" s="89">
        <f t="shared" ca="1" si="168"/>
        <v>451.18000000000006</v>
      </c>
      <c r="R86" s="89">
        <f t="shared" ca="1" si="168"/>
        <v>424.15000000000003</v>
      </c>
      <c r="AO86" s="27">
        <f t="shared" si="133"/>
        <v>43862</v>
      </c>
      <c r="AP86" s="41" t="str">
        <f t="shared" si="153"/>
        <v>ck</v>
      </c>
      <c r="AQ86" s="41">
        <f t="shared" si="134"/>
        <v>89</v>
      </c>
      <c r="AS86" s="41">
        <f t="shared" si="135"/>
        <v>86</v>
      </c>
      <c r="AT86" s="41" t="str">
        <f t="shared" si="167"/>
        <v>ch</v>
      </c>
    </row>
    <row r="87" spans="1:46">
      <c r="A87" s="60">
        <f t="shared" si="136"/>
        <v>87</v>
      </c>
      <c r="B87" s="96" t="s">
        <v>3</v>
      </c>
      <c r="C87" s="166" t="s">
        <v>47</v>
      </c>
      <c r="D87" s="632">
        <f ca="1">+SUM(INDIRECT("'Monthly Resource Report'!"&amp;(VLOOKUP(D$1,$AO$1:$AP$197,2,FALSE)&amp;$A87&amp;":"&amp;VLOOKUP(DATE(YEAR(D$1),12,1),$AO$1:$AP$181,2,FALSE)&amp;$A87)))</f>
        <v>16080.59</v>
      </c>
      <c r="E87" s="633">
        <f t="shared" ca="1" si="168"/>
        <v>18426.349999999999</v>
      </c>
      <c r="F87" s="633">
        <f t="shared" ca="1" si="168"/>
        <v>17205.46</v>
      </c>
      <c r="G87" s="633">
        <f t="shared" ca="1" si="168"/>
        <v>18689.21</v>
      </c>
      <c r="H87" s="633">
        <f t="shared" ca="1" si="168"/>
        <v>18094.829999999998</v>
      </c>
      <c r="I87" s="633">
        <f t="shared" ca="1" si="168"/>
        <v>19746.640000000003</v>
      </c>
      <c r="J87" s="633">
        <f t="shared" ca="1" si="168"/>
        <v>19157.95</v>
      </c>
      <c r="K87" s="633">
        <f t="shared" ca="1" si="168"/>
        <v>21703.940000000002</v>
      </c>
      <c r="L87" s="633">
        <f t="shared" ca="1" si="168"/>
        <v>19641.84</v>
      </c>
      <c r="M87" s="633">
        <f t="shared" ca="1" si="168"/>
        <v>22610.28</v>
      </c>
      <c r="N87" s="633">
        <f t="shared" ca="1" si="168"/>
        <v>21986</v>
      </c>
      <c r="O87" s="633">
        <f t="shared" ca="1" si="168"/>
        <v>24067.700000000004</v>
      </c>
      <c r="P87" s="633">
        <f t="shared" ca="1" si="168"/>
        <v>23254.61</v>
      </c>
      <c r="Q87" s="633">
        <f t="shared" ca="1" si="168"/>
        <v>25002.13</v>
      </c>
      <c r="R87" s="633">
        <f t="shared" ca="1" si="168"/>
        <v>23912.459999999995</v>
      </c>
      <c r="AO87" s="27">
        <f t="shared" si="133"/>
        <v>43891</v>
      </c>
      <c r="AP87" s="41" t="str">
        <f t="shared" si="153"/>
        <v>cl</v>
      </c>
      <c r="AQ87" s="41">
        <f t="shared" si="134"/>
        <v>90</v>
      </c>
      <c r="AS87" s="41">
        <f t="shared" si="135"/>
        <v>87</v>
      </c>
      <c r="AT87" s="41" t="str">
        <f t="shared" si="167"/>
        <v>ci</v>
      </c>
    </row>
    <row r="88" spans="1:46">
      <c r="A88" s="60">
        <f t="shared" si="136"/>
        <v>88</v>
      </c>
      <c r="B88" s="180" t="s">
        <v>3</v>
      </c>
      <c r="C88" s="181" t="s">
        <v>48</v>
      </c>
      <c r="D88" s="94">
        <f ca="1">+(D86*2000)/D71</f>
        <v>6.972418648781345E-2</v>
      </c>
      <c r="E88" s="95">
        <f t="shared" ref="E88:G88" ca="1" si="169">+(E86*2000)/E71</f>
        <v>6.9736492653598395E-2</v>
      </c>
      <c r="F88" s="95">
        <f t="shared" ca="1" si="169"/>
        <v>6.9682473206688009E-2</v>
      </c>
      <c r="G88" s="95">
        <f t="shared" ca="1" si="169"/>
        <v>6.9743720145941282E-2</v>
      </c>
      <c r="H88" s="95">
        <f t="shared" ref="H88:P88" ca="1" si="170">+(H86*2000)/H71</f>
        <v>6.9740685434782484E-2</v>
      </c>
      <c r="I88" s="95">
        <f t="shared" ca="1" si="170"/>
        <v>6.9776349694391934E-2</v>
      </c>
      <c r="J88" s="95">
        <f t="shared" ca="1" si="170"/>
        <v>6.9875881636345269E-2</v>
      </c>
      <c r="K88" s="95">
        <f t="shared" ca="1" si="170"/>
        <v>6.9911877471892828E-2</v>
      </c>
      <c r="L88" s="95">
        <f t="shared" ca="1" si="170"/>
        <v>6.9913482359481707E-2</v>
      </c>
      <c r="M88" s="95">
        <f t="shared" ca="1" si="170"/>
        <v>6.9909454036139365E-2</v>
      </c>
      <c r="N88" s="95">
        <f t="shared" ca="1" si="170"/>
        <v>6.9856138477895971E-2</v>
      </c>
      <c r="O88" s="95">
        <f t="shared" ca="1" si="170"/>
        <v>6.9898817303031296E-2</v>
      </c>
      <c r="P88" s="95">
        <f t="shared" ca="1" si="170"/>
        <v>6.9878472300701863E-2</v>
      </c>
      <c r="Q88" s="95">
        <f t="shared" ref="Q88:R88" ca="1" si="171">+(Q86*2000)/Q71</f>
        <v>6.9854610644206158E-2</v>
      </c>
      <c r="R88" s="95">
        <f t="shared" ca="1" si="171"/>
        <v>6.9842903689698602E-2</v>
      </c>
      <c r="AO88" s="27">
        <f t="shared" si="133"/>
        <v>43922</v>
      </c>
      <c r="AP88" s="41" t="str">
        <f t="shared" si="153"/>
        <v>cm</v>
      </c>
      <c r="AQ88" s="41">
        <f t="shared" si="134"/>
        <v>91</v>
      </c>
      <c r="AS88" s="41">
        <f t="shared" si="135"/>
        <v>88</v>
      </c>
      <c r="AT88" s="41" t="str">
        <f t="shared" si="167"/>
        <v>cj</v>
      </c>
    </row>
    <row r="89" spans="1:46">
      <c r="A89" s="60">
        <f t="shared" si="136"/>
        <v>89</v>
      </c>
      <c r="B89" s="44" t="s">
        <v>3</v>
      </c>
      <c r="C89" s="626" t="s">
        <v>94</v>
      </c>
      <c r="D89" s="384">
        <f ca="1">+D68+D36</f>
        <v>967494.70250000001</v>
      </c>
      <c r="E89" s="385">
        <f t="shared" ref="E89:G89" ca="1" si="172">+E68+E36</f>
        <v>1008037.9724999999</v>
      </c>
      <c r="F89" s="385">
        <f t="shared" ca="1" si="172"/>
        <v>1006905.3579166668</v>
      </c>
      <c r="G89" s="385">
        <f t="shared" ca="1" si="172"/>
        <v>1011496.66625</v>
      </c>
      <c r="H89" s="385">
        <f t="shared" ref="H89:P89" ca="1" si="173">+H68+H36</f>
        <v>1012570.3433333333</v>
      </c>
      <c r="I89" s="385">
        <f t="shared" ca="1" si="173"/>
        <v>983967.83833333338</v>
      </c>
      <c r="J89" s="385">
        <f t="shared" ca="1" si="173"/>
        <v>1036824.7625</v>
      </c>
      <c r="K89" s="385">
        <f t="shared" ca="1" si="173"/>
        <v>1065351.6454166668</v>
      </c>
      <c r="L89" s="385">
        <f t="shared" ca="1" si="173"/>
        <v>980780.7529166668</v>
      </c>
      <c r="M89" s="385">
        <f t="shared" ca="1" si="173"/>
        <v>1058246.97</v>
      </c>
      <c r="N89" s="385">
        <f t="shared" ca="1" si="173"/>
        <v>1057293.9933333332</v>
      </c>
      <c r="O89" s="385">
        <f t="shared" ca="1" si="173"/>
        <v>1063031.8270833334</v>
      </c>
      <c r="P89" s="385">
        <f t="shared" ca="1" si="173"/>
        <v>1054415.9524999999</v>
      </c>
      <c r="Q89" s="385">
        <f t="shared" ref="Q89:R89" ca="1" si="174">+Q68+Q36</f>
        <v>1004174.9254166668</v>
      </c>
      <c r="R89" s="385">
        <f t="shared" ca="1" si="174"/>
        <v>1037700.4837500001</v>
      </c>
      <c r="AO89" s="27">
        <f t="shared" si="133"/>
        <v>43952</v>
      </c>
      <c r="AP89" s="41" t="str">
        <f t="shared" si="153"/>
        <v>cn</v>
      </c>
      <c r="AQ89" s="41">
        <f t="shared" si="134"/>
        <v>92</v>
      </c>
      <c r="AS89" s="41">
        <f t="shared" si="135"/>
        <v>89</v>
      </c>
      <c r="AT89" s="41" t="str">
        <f t="shared" si="167"/>
        <v>ck</v>
      </c>
    </row>
    <row r="90" spans="1:46">
      <c r="A90" s="60">
        <f t="shared" si="136"/>
        <v>90</v>
      </c>
      <c r="B90" s="43" t="s">
        <v>3</v>
      </c>
      <c r="C90" s="627" t="s">
        <v>49</v>
      </c>
      <c r="D90" s="96">
        <f>+(DATE(YEAR(D$1)+1,1,1)-D$1)*24</f>
        <v>8760</v>
      </c>
      <c r="E90" s="17">
        <f t="shared" ref="E90:R90" si="175">+(DATE(YEAR(E$1)+1,1,1)-E$1)*24</f>
        <v>8760</v>
      </c>
      <c r="F90" s="17">
        <f t="shared" si="175"/>
        <v>8760</v>
      </c>
      <c r="G90" s="17">
        <f t="shared" si="175"/>
        <v>8784</v>
      </c>
      <c r="H90" s="17">
        <f t="shared" si="175"/>
        <v>8760</v>
      </c>
      <c r="I90" s="17">
        <f t="shared" si="175"/>
        <v>8760</v>
      </c>
      <c r="J90" s="17">
        <f t="shared" si="175"/>
        <v>8760</v>
      </c>
      <c r="K90" s="17">
        <f t="shared" si="175"/>
        <v>8784</v>
      </c>
      <c r="L90" s="17">
        <f t="shared" si="175"/>
        <v>8760</v>
      </c>
      <c r="M90" s="17">
        <f t="shared" si="175"/>
        <v>8760</v>
      </c>
      <c r="N90" s="17">
        <f t="shared" si="175"/>
        <v>8760</v>
      </c>
      <c r="O90" s="17">
        <f t="shared" si="175"/>
        <v>8784</v>
      </c>
      <c r="P90" s="17">
        <f t="shared" si="175"/>
        <v>8760</v>
      </c>
      <c r="Q90" s="17">
        <f t="shared" si="175"/>
        <v>8760</v>
      </c>
      <c r="R90" s="17">
        <f t="shared" si="175"/>
        <v>8760</v>
      </c>
      <c r="AO90" s="27">
        <f t="shared" si="133"/>
        <v>43983</v>
      </c>
      <c r="AP90" s="41" t="str">
        <f t="shared" si="153"/>
        <v>co</v>
      </c>
      <c r="AQ90" s="41">
        <f t="shared" si="134"/>
        <v>93</v>
      </c>
      <c r="AS90" s="41">
        <f t="shared" si="135"/>
        <v>90</v>
      </c>
      <c r="AT90" s="41" t="str">
        <f t="shared" si="167"/>
        <v>cl</v>
      </c>
    </row>
    <row r="91" spans="1:46">
      <c r="A91" s="60">
        <f t="shared" si="136"/>
        <v>91</v>
      </c>
      <c r="B91" s="43" t="s">
        <v>3</v>
      </c>
      <c r="C91" s="166" t="s">
        <v>50</v>
      </c>
      <c r="D91" s="97">
        <f ca="1">+SUM(D73,D75,D82)</f>
        <v>30132216.449999999</v>
      </c>
      <c r="E91" s="85">
        <f t="shared" ref="E91:G91" ca="1" si="176">+SUM(E73,E75,E82)</f>
        <v>34838303.480000004</v>
      </c>
      <c r="F91" s="85">
        <f t="shared" ca="1" si="176"/>
        <v>35021730.359999999</v>
      </c>
      <c r="G91" s="85">
        <f t="shared" ca="1" si="176"/>
        <v>38167472.43</v>
      </c>
      <c r="H91" s="85">
        <f t="shared" ref="H91:P91" ca="1" si="177">+SUM(H73,H75,H82)</f>
        <v>37454989.170000002</v>
      </c>
      <c r="I91" s="85">
        <f t="shared" ca="1" si="177"/>
        <v>41331159.479999997</v>
      </c>
      <c r="J91" s="85">
        <f t="shared" ca="1" si="177"/>
        <v>40393133.189999998</v>
      </c>
      <c r="K91" s="85">
        <f t="shared" ca="1" si="177"/>
        <v>46462254.869999997</v>
      </c>
      <c r="L91" s="85">
        <f t="shared" ca="1" si="177"/>
        <v>41339696.060000002</v>
      </c>
      <c r="M91" s="85">
        <f t="shared" ca="1" si="177"/>
        <v>49108183.609999999</v>
      </c>
      <c r="N91" s="85">
        <f t="shared" ca="1" si="177"/>
        <v>48502228.889999993</v>
      </c>
      <c r="O91" s="85">
        <f t="shared" ca="1" si="177"/>
        <v>52882231.700000003</v>
      </c>
      <c r="P91" s="85">
        <f t="shared" ca="1" si="177"/>
        <v>53436715.979999997</v>
      </c>
      <c r="Q91" s="85">
        <f t="shared" ref="Q91:R91" ca="1" si="178">+SUM(Q73,Q75,Q82)</f>
        <v>63747665.870000005</v>
      </c>
      <c r="R91" s="85">
        <f t="shared" ca="1" si="178"/>
        <v>64363683.370000005</v>
      </c>
      <c r="AO91" s="27">
        <f t="shared" si="133"/>
        <v>44013</v>
      </c>
      <c r="AP91" s="41" t="str">
        <f t="shared" si="153"/>
        <v>cp</v>
      </c>
      <c r="AQ91" s="41">
        <f t="shared" si="134"/>
        <v>94</v>
      </c>
      <c r="AS91" s="41">
        <f t="shared" si="135"/>
        <v>91</v>
      </c>
      <c r="AT91" s="41" t="str">
        <f t="shared" si="167"/>
        <v>cm</v>
      </c>
    </row>
    <row r="92" spans="1:46">
      <c r="A92" s="60">
        <f t="shared" si="136"/>
        <v>92</v>
      </c>
      <c r="B92" s="43" t="s">
        <v>3</v>
      </c>
      <c r="C92" s="166" t="s">
        <v>51</v>
      </c>
      <c r="D92" s="98">
        <f ca="1">+D91/D69</f>
        <v>30.907220886090688</v>
      </c>
      <c r="E92" s="86">
        <f t="shared" ref="E92" ca="1" si="179">+E91/E69</f>
        <v>30.793350267613341</v>
      </c>
      <c r="F92" s="86">
        <f t="shared" ref="F92" ca="1" si="180">+F91/F69</f>
        <v>32.929142309402216</v>
      </c>
      <c r="G92" s="86">
        <f t="shared" ref="G92:P92" ca="1" si="181">+G91/G69</f>
        <v>33.560472053099573</v>
      </c>
      <c r="H92" s="86">
        <f t="shared" ca="1" si="181"/>
        <v>35.106445219026604</v>
      </c>
      <c r="I92" s="86">
        <f t="shared" ca="1" si="181"/>
        <v>36.114114183858632</v>
      </c>
      <c r="J92" s="86">
        <f t="shared" ca="1" si="181"/>
        <v>37.134041395186223</v>
      </c>
      <c r="K92" s="86">
        <f t="shared" ca="1" si="181"/>
        <v>38.846746462784928</v>
      </c>
      <c r="L92" s="86">
        <f t="shared" ca="1" si="181"/>
        <v>39.995688928388226</v>
      </c>
      <c r="M92" s="86">
        <f t="shared" ca="1" si="181"/>
        <v>41.204189539536507</v>
      </c>
      <c r="N92" s="86">
        <f t="shared" ca="1" si="181"/>
        <v>43.30806680325729</v>
      </c>
      <c r="O92" s="86">
        <f t="shared" ca="1" si="181"/>
        <v>44.389991335587098</v>
      </c>
      <c r="P92" s="86">
        <f t="shared" ca="1" si="181"/>
        <v>48.020640349121436</v>
      </c>
      <c r="Q92" s="86">
        <f t="shared" ref="Q92:R92" ca="1" si="182">+Q91/Q69</f>
        <v>54.470351808473353</v>
      </c>
      <c r="R92" s="86">
        <f t="shared" ca="1" si="182"/>
        <v>58.498069642365394</v>
      </c>
      <c r="AO92" s="27">
        <f t="shared" si="133"/>
        <v>44044</v>
      </c>
      <c r="AP92" s="41" t="str">
        <f t="shared" si="153"/>
        <v>cq</v>
      </c>
      <c r="AQ92" s="41">
        <f t="shared" si="134"/>
        <v>95</v>
      </c>
      <c r="AS92" s="41">
        <f t="shared" si="135"/>
        <v>92</v>
      </c>
      <c r="AT92" s="41" t="str">
        <f t="shared" si="167"/>
        <v>cn</v>
      </c>
    </row>
    <row r="93" spans="1:46">
      <c r="A93" s="60">
        <f t="shared" si="136"/>
        <v>93</v>
      </c>
      <c r="B93" s="43" t="s">
        <v>3</v>
      </c>
      <c r="C93" s="166" t="s">
        <v>52</v>
      </c>
      <c r="D93" s="99">
        <f ca="1">+D87+D84</f>
        <v>19504.89</v>
      </c>
      <c r="E93" s="87">
        <f t="shared" ref="E93:G93" ca="1" si="183">+E87+E84</f>
        <v>22617.439999999999</v>
      </c>
      <c r="F93" s="87">
        <f t="shared" ca="1" si="183"/>
        <v>22870.799999999999</v>
      </c>
      <c r="G93" s="87">
        <f t="shared" ca="1" si="183"/>
        <v>24766.42</v>
      </c>
      <c r="H93" s="87">
        <f t="shared" ref="H93:P93" ca="1" si="184">+H87+H84</f>
        <v>23924.089999999997</v>
      </c>
      <c r="I93" s="87">
        <f t="shared" ca="1" si="184"/>
        <v>26150.83</v>
      </c>
      <c r="J93" s="87">
        <f t="shared" ca="1" si="184"/>
        <v>25415.24</v>
      </c>
      <c r="K93" s="87">
        <f t="shared" ca="1" si="184"/>
        <v>28739.200000000001</v>
      </c>
      <c r="L93" s="87">
        <f t="shared" ca="1" si="184"/>
        <v>25894.760000000002</v>
      </c>
      <c r="M93" s="87">
        <f t="shared" ca="1" si="184"/>
        <v>29938.579999999998</v>
      </c>
      <c r="N93" s="87">
        <f t="shared" ca="1" si="184"/>
        <v>29122.120000000003</v>
      </c>
      <c r="O93" s="87">
        <f t="shared" ca="1" si="184"/>
        <v>31882.800000000003</v>
      </c>
      <c r="P93" s="87">
        <f t="shared" ca="1" si="184"/>
        <v>30771.35</v>
      </c>
      <c r="Q93" s="87">
        <f t="shared" ref="Q93:R93" ca="1" si="185">+Q87+Q84</f>
        <v>33131.440000000002</v>
      </c>
      <c r="R93" s="87">
        <f t="shared" ca="1" si="185"/>
        <v>31771.029999999995</v>
      </c>
      <c r="AO93" s="27">
        <f t="shared" si="133"/>
        <v>44075</v>
      </c>
      <c r="AP93" s="41" t="str">
        <f t="shared" si="153"/>
        <v>cr</v>
      </c>
      <c r="AQ93" s="41">
        <f t="shared" si="134"/>
        <v>96</v>
      </c>
      <c r="AS93" s="41">
        <f t="shared" si="135"/>
        <v>93</v>
      </c>
      <c r="AT93" s="41" t="str">
        <f t="shared" si="167"/>
        <v>co</v>
      </c>
    </row>
    <row r="94" spans="1:46">
      <c r="A94" s="60">
        <f t="shared" si="136"/>
        <v>94</v>
      </c>
      <c r="B94" s="43" t="s">
        <v>3</v>
      </c>
      <c r="C94" s="166" t="s">
        <v>53</v>
      </c>
      <c r="D94" s="98">
        <f ca="1">+D93/D69</f>
        <v>2.0006558249348477E-2</v>
      </c>
      <c r="E94" s="86">
        <f t="shared" ref="E94" ca="1" si="186">+E93/E69</f>
        <v>1.999140837832579E-2</v>
      </c>
      <c r="F94" s="86">
        <f t="shared" ref="F94" ca="1" si="187">+F93/F69</f>
        <v>2.150424379915979E-2</v>
      </c>
      <c r="G94" s="86">
        <f t="shared" ref="G94:P94" ca="1" si="188">+G93/G69</f>
        <v>2.1776992117822729E-2</v>
      </c>
      <c r="H94" s="86">
        <f t="shared" ca="1" si="188"/>
        <v>2.2423975379834878E-2</v>
      </c>
      <c r="I94" s="86">
        <f t="shared" ca="1" si="188"/>
        <v>2.2849929024606107E-2</v>
      </c>
      <c r="J94" s="86">
        <f t="shared" ca="1" si="188"/>
        <v>2.3364629076662941E-2</v>
      </c>
      <c r="K94" s="86">
        <f t="shared" ca="1" si="188"/>
        <v>2.4028631823121604E-2</v>
      </c>
      <c r="L94" s="86">
        <f t="shared" ca="1" si="188"/>
        <v>2.5052887769955953E-2</v>
      </c>
      <c r="M94" s="86">
        <f t="shared" ca="1" si="188"/>
        <v>2.5119946090072395E-2</v>
      </c>
      <c r="N94" s="86">
        <f t="shared" ca="1" si="188"/>
        <v>2.6003397107230871E-2</v>
      </c>
      <c r="O94" s="86">
        <f t="shared" ca="1" si="188"/>
        <v>2.6762811822751732E-2</v>
      </c>
      <c r="P94" s="86">
        <f t="shared" ca="1" si="188"/>
        <v>2.7652521385483127E-2</v>
      </c>
      <c r="Q94" s="86">
        <f t="shared" ref="Q94:R94" ca="1" si="189">+Q93/Q69</f>
        <v>2.8309761119749786E-2</v>
      </c>
      <c r="R94" s="86">
        <f t="shared" ca="1" si="189"/>
        <v>2.8875661370491881E-2</v>
      </c>
      <c r="AO94" s="27">
        <f t="shared" si="133"/>
        <v>44105</v>
      </c>
      <c r="AP94" s="41" t="str">
        <f t="shared" si="153"/>
        <v>cs</v>
      </c>
      <c r="AQ94" s="41">
        <f t="shared" si="134"/>
        <v>97</v>
      </c>
      <c r="AS94" s="41">
        <f t="shared" si="135"/>
        <v>94</v>
      </c>
      <c r="AT94" s="41" t="str">
        <f t="shared" si="167"/>
        <v>cp</v>
      </c>
    </row>
    <row r="95" spans="1:46">
      <c r="A95" s="60">
        <f t="shared" si="136"/>
        <v>95</v>
      </c>
      <c r="B95" s="43" t="s">
        <v>3</v>
      </c>
      <c r="C95" s="166" t="s">
        <v>228</v>
      </c>
      <c r="D95" s="85">
        <f ca="1">+D93+D91</f>
        <v>30151721.34</v>
      </c>
      <c r="E95" s="85">
        <f t="shared" ref="E95:G95" ca="1" si="190">+E93+E91</f>
        <v>34860920.920000002</v>
      </c>
      <c r="F95" s="85">
        <f t="shared" ca="1" si="190"/>
        <v>35044601.159999996</v>
      </c>
      <c r="G95" s="85">
        <f t="shared" ca="1" si="190"/>
        <v>38192238.850000001</v>
      </c>
      <c r="H95" s="85">
        <f t="shared" ref="H95:P95" ca="1" si="191">+H93+H91</f>
        <v>37478913.260000005</v>
      </c>
      <c r="I95" s="85">
        <f t="shared" ca="1" si="191"/>
        <v>41357310.309999995</v>
      </c>
      <c r="J95" s="85">
        <f t="shared" ca="1" si="191"/>
        <v>40418548.43</v>
      </c>
      <c r="K95" s="85">
        <f t="shared" ca="1" si="191"/>
        <v>46490994.07</v>
      </c>
      <c r="L95" s="85">
        <f t="shared" ca="1" si="191"/>
        <v>41365590.82</v>
      </c>
      <c r="M95" s="85">
        <f t="shared" ca="1" si="191"/>
        <v>49138122.189999998</v>
      </c>
      <c r="N95" s="85">
        <f t="shared" ca="1" si="191"/>
        <v>48531351.00999999</v>
      </c>
      <c r="O95" s="85">
        <f t="shared" ca="1" si="191"/>
        <v>52914114.5</v>
      </c>
      <c r="P95" s="85">
        <f t="shared" ca="1" si="191"/>
        <v>53467487.329999998</v>
      </c>
      <c r="Q95" s="85">
        <f t="shared" ref="Q95:R95" ca="1" si="192">+Q93+Q91</f>
        <v>63780797.310000002</v>
      </c>
      <c r="R95" s="85">
        <f t="shared" ca="1" si="192"/>
        <v>64395454.400000006</v>
      </c>
      <c r="AO95" s="27">
        <f t="shared" si="133"/>
        <v>44136</v>
      </c>
      <c r="AP95" s="41" t="str">
        <f t="shared" si="153"/>
        <v>ct</v>
      </c>
      <c r="AQ95" s="41">
        <f t="shared" si="134"/>
        <v>98</v>
      </c>
      <c r="AS95" s="41">
        <f t="shared" si="135"/>
        <v>95</v>
      </c>
      <c r="AT95" s="41" t="str">
        <f t="shared" si="167"/>
        <v>cq</v>
      </c>
    </row>
    <row r="96" spans="1:46">
      <c r="A96" s="60">
        <f t="shared" si="136"/>
        <v>96</v>
      </c>
      <c r="B96" s="183" t="s">
        <v>3</v>
      </c>
      <c r="C96" s="351" t="s">
        <v>229</v>
      </c>
      <c r="D96" s="184">
        <f ca="1">+D95/D69</f>
        <v>30.927227444340037</v>
      </c>
      <c r="E96" s="184">
        <f t="shared" ref="E96" ca="1" si="193">+E95/E69</f>
        <v>30.813341675991666</v>
      </c>
      <c r="F96" s="184">
        <f t="shared" ref="F96" ca="1" si="194">+F95/F69</f>
        <v>32.950646553201373</v>
      </c>
      <c r="G96" s="184">
        <f t="shared" ref="G96:P96" ca="1" si="195">+G95/G69</f>
        <v>33.582249045217395</v>
      </c>
      <c r="H96" s="184">
        <f t="shared" ca="1" si="195"/>
        <v>35.128869194406441</v>
      </c>
      <c r="I96" s="184">
        <f t="shared" ca="1" si="195"/>
        <v>36.136964112883234</v>
      </c>
      <c r="J96" s="184">
        <f t="shared" ca="1" si="195"/>
        <v>37.15740602426289</v>
      </c>
      <c r="K96" s="184">
        <f t="shared" ca="1" si="195"/>
        <v>38.870775094608057</v>
      </c>
      <c r="L96" s="184">
        <f t="shared" ca="1" si="195"/>
        <v>40.020741816158178</v>
      </c>
      <c r="M96" s="184">
        <f t="shared" ca="1" si="195"/>
        <v>41.229309485626572</v>
      </c>
      <c r="N96" s="184">
        <f t="shared" ca="1" si="195"/>
        <v>43.334070200364522</v>
      </c>
      <c r="O96" s="184">
        <f t="shared" ca="1" si="195"/>
        <v>44.416754147409847</v>
      </c>
      <c r="P96" s="184">
        <f t="shared" ca="1" si="195"/>
        <v>48.04829287050692</v>
      </c>
      <c r="Q96" s="184">
        <f t="shared" ref="Q96:R96" ca="1" si="196">+Q95/Q69</f>
        <v>54.498661569593096</v>
      </c>
      <c r="R96" s="184">
        <f t="shared" ca="1" si="196"/>
        <v>58.526945303735886</v>
      </c>
      <c r="AO96" s="27">
        <f t="shared" si="133"/>
        <v>44166</v>
      </c>
      <c r="AP96" s="41" t="str">
        <f t="shared" si="153"/>
        <v>cu</v>
      </c>
      <c r="AQ96" s="41">
        <f t="shared" si="134"/>
        <v>99</v>
      </c>
      <c r="AS96" s="41">
        <f t="shared" si="135"/>
        <v>96</v>
      </c>
      <c r="AT96" s="41" t="str">
        <f t="shared" si="167"/>
        <v>cr</v>
      </c>
    </row>
    <row r="97" spans="1:46" ht="15.75" thickBot="1">
      <c r="A97" s="60">
        <f t="shared" si="136"/>
        <v>97</v>
      </c>
      <c r="B97" s="42"/>
      <c r="C97" s="185"/>
      <c r="D97" s="71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AO97" s="27">
        <f t="shared" si="133"/>
        <v>44197</v>
      </c>
      <c r="AP97" s="41" t="str">
        <f t="shared" si="153"/>
        <v>cv</v>
      </c>
      <c r="AQ97" s="41">
        <f t="shared" si="134"/>
        <v>100</v>
      </c>
      <c r="AS97" s="41">
        <f t="shared" si="135"/>
        <v>97</v>
      </c>
      <c r="AT97" s="41" t="str">
        <f t="shared" si="167"/>
        <v>cs</v>
      </c>
    </row>
    <row r="98" spans="1:46">
      <c r="A98" s="60">
        <f t="shared" si="136"/>
        <v>98</v>
      </c>
      <c r="B98" s="188" t="s">
        <v>32</v>
      </c>
      <c r="C98" s="189" t="s">
        <v>33</v>
      </c>
      <c r="D98" s="100" t="str">
        <f>+D$2</f>
        <v>CY 2013</v>
      </c>
      <c r="E98" s="101" t="str">
        <f t="shared" ref="E98:R98" si="197">+E$2</f>
        <v>CY 2014</v>
      </c>
      <c r="F98" s="101" t="str">
        <f t="shared" si="197"/>
        <v>CY 2015</v>
      </c>
      <c r="G98" s="101" t="str">
        <f t="shared" si="197"/>
        <v>CY 2016</v>
      </c>
      <c r="H98" s="101" t="str">
        <f t="shared" si="197"/>
        <v>CY 2017</v>
      </c>
      <c r="I98" s="101" t="str">
        <f t="shared" si="197"/>
        <v>CY 2018</v>
      </c>
      <c r="J98" s="101" t="str">
        <f t="shared" si="197"/>
        <v>CY 2019</v>
      </c>
      <c r="K98" s="101" t="str">
        <f t="shared" si="197"/>
        <v>CY 2020</v>
      </c>
      <c r="L98" s="101" t="str">
        <f t="shared" si="197"/>
        <v>CY 2021</v>
      </c>
      <c r="M98" s="101" t="str">
        <f t="shared" si="197"/>
        <v>CY 2022</v>
      </c>
      <c r="N98" s="101" t="str">
        <f t="shared" si="197"/>
        <v>CY 2023</v>
      </c>
      <c r="O98" s="101" t="str">
        <f t="shared" si="197"/>
        <v>CY 2024</v>
      </c>
      <c r="P98" s="101" t="str">
        <f t="shared" si="197"/>
        <v>CY 2025</v>
      </c>
      <c r="Q98" s="101" t="str">
        <f t="shared" si="197"/>
        <v>CY 2026</v>
      </c>
      <c r="R98" s="101" t="str">
        <f t="shared" si="197"/>
        <v>CY 2027</v>
      </c>
      <c r="AO98" s="27">
        <f t="shared" si="133"/>
        <v>44228</v>
      </c>
      <c r="AP98" s="41" t="str">
        <f t="shared" si="153"/>
        <v>cw</v>
      </c>
      <c r="AQ98" s="41">
        <f t="shared" si="134"/>
        <v>101</v>
      </c>
      <c r="AS98" s="41">
        <f t="shared" si="135"/>
        <v>98</v>
      </c>
      <c r="AT98" s="41" t="str">
        <f t="shared" si="167"/>
        <v>ct</v>
      </c>
    </row>
    <row r="99" spans="1:46">
      <c r="A99" s="60">
        <f t="shared" si="136"/>
        <v>99</v>
      </c>
      <c r="B99" s="75" t="s">
        <v>4</v>
      </c>
      <c r="C99" s="163" t="s">
        <v>34</v>
      </c>
      <c r="D99" s="75">
        <f ca="1">+AVERAGE(INDIRECT("'Monthly Resource Report'!"&amp;VLOOKUP(D$1,$AO$1:$AP$197,2,FALSE)&amp;$A99&amp;":"&amp;VLOOKUP(DATE(YEAR(D$1),12,1),$AO$1:$AP$197,2,FALSE)&amp;$A99))</f>
        <v>146</v>
      </c>
      <c r="E99" s="76">
        <f t="shared" ref="E99:R99" ca="1" si="198">+AVERAGE(INDIRECT("'Monthly Resource Report'!"&amp;VLOOKUP(E$1,$AO$1:$AP$197,2,FALSE)&amp;$A99&amp;":"&amp;VLOOKUP(DATE(YEAR(E$1),12,1),$AO$1:$AP$197,2,FALSE)&amp;$A99))</f>
        <v>146</v>
      </c>
      <c r="F99" s="76">
        <f t="shared" ca="1" si="198"/>
        <v>146</v>
      </c>
      <c r="G99" s="76">
        <f t="shared" ca="1" si="198"/>
        <v>146</v>
      </c>
      <c r="H99" s="76">
        <f t="shared" ca="1" si="198"/>
        <v>146</v>
      </c>
      <c r="I99" s="76">
        <f t="shared" ca="1" si="198"/>
        <v>146</v>
      </c>
      <c r="J99" s="76">
        <f t="shared" ca="1" si="198"/>
        <v>146</v>
      </c>
      <c r="K99" s="76">
        <f t="shared" ca="1" si="198"/>
        <v>146</v>
      </c>
      <c r="L99" s="76">
        <f t="shared" ca="1" si="198"/>
        <v>146</v>
      </c>
      <c r="M99" s="76">
        <f t="shared" ca="1" si="198"/>
        <v>146</v>
      </c>
      <c r="N99" s="76">
        <f t="shared" ca="1" si="198"/>
        <v>146</v>
      </c>
      <c r="O99" s="76">
        <f t="shared" ca="1" si="198"/>
        <v>146</v>
      </c>
      <c r="P99" s="76">
        <f t="shared" ca="1" si="198"/>
        <v>146</v>
      </c>
      <c r="Q99" s="76">
        <f t="shared" ca="1" si="198"/>
        <v>146</v>
      </c>
      <c r="R99" s="76">
        <f t="shared" ca="1" si="198"/>
        <v>146</v>
      </c>
      <c r="AO99" s="27">
        <f t="shared" si="133"/>
        <v>44256</v>
      </c>
      <c r="AP99" s="41" t="str">
        <f t="shared" si="153"/>
        <v>cx</v>
      </c>
      <c r="AQ99" s="41">
        <f t="shared" si="134"/>
        <v>102</v>
      </c>
      <c r="AS99" s="41">
        <f t="shared" si="135"/>
        <v>99</v>
      </c>
      <c r="AT99" s="41" t="str">
        <f t="shared" si="167"/>
        <v>cu</v>
      </c>
    </row>
    <row r="100" spans="1:46">
      <c r="A100" s="60">
        <f t="shared" si="136"/>
        <v>100</v>
      </c>
      <c r="B100" s="96" t="s">
        <v>4</v>
      </c>
      <c r="C100" s="166" t="s">
        <v>35</v>
      </c>
      <c r="D100" s="90">
        <f ca="1">+SUM(INDIRECT("'Monthly Resource Report'!"&amp;(VLOOKUP(D$1,$AO$1:$AP$197,2,FALSE)&amp;$A100&amp;":"&amp;VLOOKUP(DATE(YEAR(D$1),12,1),$AO$1:$AP$181,2,FALSE)&amp;$A100)))</f>
        <v>480439.4506369427</v>
      </c>
      <c r="E100" s="91">
        <f t="shared" ref="E100:R101" ca="1" si="199">+SUM(INDIRECT("'Monthly Resource Report'!"&amp;(VLOOKUP(E$1,$AO$1:$AP$197,2,FALSE)&amp;$A100&amp;":"&amp;VLOOKUP(DATE(YEAR(E$1),12,1),$AO$1:$AP$181,2,FALSE)&amp;$A100)))</f>
        <v>521300.59271054494</v>
      </c>
      <c r="F100" s="91">
        <f t="shared" ca="1" si="199"/>
        <v>515628.13782731781</v>
      </c>
      <c r="G100" s="91">
        <f t="shared" ca="1" si="199"/>
        <v>483405.99079971691</v>
      </c>
      <c r="H100" s="91">
        <f t="shared" ca="1" si="199"/>
        <v>490606.24911535741</v>
      </c>
      <c r="I100" s="91">
        <f t="shared" ca="1" si="199"/>
        <v>512204.95576786983</v>
      </c>
      <c r="J100" s="91">
        <f t="shared" ca="1" si="199"/>
        <v>474407.20939490438</v>
      </c>
      <c r="K100" s="91">
        <f t="shared" ca="1" si="199"/>
        <v>552924.35774946911</v>
      </c>
      <c r="L100" s="91">
        <f t="shared" ca="1" si="199"/>
        <v>551356.17878627032</v>
      </c>
      <c r="M100" s="91">
        <f t="shared" ca="1" si="199"/>
        <v>509973.87738853501</v>
      </c>
      <c r="N100" s="91">
        <f t="shared" ca="1" si="199"/>
        <v>549358.01441967441</v>
      </c>
      <c r="O100" s="91">
        <f t="shared" ca="1" si="199"/>
        <v>552007.71054493985</v>
      </c>
      <c r="P100" s="91">
        <f t="shared" ca="1" si="199"/>
        <v>507090.32245222933</v>
      </c>
      <c r="Q100" s="91">
        <f t="shared" ca="1" si="199"/>
        <v>533947.36686128797</v>
      </c>
      <c r="R100" s="91">
        <f t="shared" ca="1" si="199"/>
        <v>527152.61500353855</v>
      </c>
      <c r="AO100" s="27">
        <f t="shared" si="133"/>
        <v>44287</v>
      </c>
      <c r="AP100" s="41" t="str">
        <f t="shared" si="153"/>
        <v>cy</v>
      </c>
      <c r="AQ100" s="41">
        <f t="shared" si="134"/>
        <v>103</v>
      </c>
      <c r="AS100" s="41">
        <f t="shared" si="135"/>
        <v>100</v>
      </c>
      <c r="AT100" s="41" t="str">
        <f t="shared" si="167"/>
        <v>cv</v>
      </c>
    </row>
    <row r="101" spans="1:46">
      <c r="A101" s="60">
        <f t="shared" si="136"/>
        <v>101</v>
      </c>
      <c r="B101" s="96" t="s">
        <v>4</v>
      </c>
      <c r="C101" s="166" t="s">
        <v>36</v>
      </c>
      <c r="D101" s="88">
        <f ca="1">+SUM(INDIRECT("'Monthly Resource Report'!"&amp;(VLOOKUP(D$1,$AO$1:$AP$197,2,FALSE)&amp;$A101&amp;":"&amp;VLOOKUP(DATE(YEAR(D$1),12,1),$AO$1:$AP$181,2,FALSE)&amp;$A101)))</f>
        <v>986439.67999999993</v>
      </c>
      <c r="E101" s="89">
        <f t="shared" ca="1" si="199"/>
        <v>1070422.3999999999</v>
      </c>
      <c r="F101" s="89">
        <f t="shared" ca="1" si="199"/>
        <v>1057694.7999999998</v>
      </c>
      <c r="G101" s="89">
        <f t="shared" ca="1" si="199"/>
        <v>991934.03999999992</v>
      </c>
      <c r="H101" s="89">
        <f t="shared" ca="1" si="199"/>
        <v>1000343.2</v>
      </c>
      <c r="I101" s="89">
        <f t="shared" ca="1" si="199"/>
        <v>1049447.2</v>
      </c>
      <c r="J101" s="89">
        <f t="shared" ca="1" si="199"/>
        <v>978533.6399999999</v>
      </c>
      <c r="K101" s="89">
        <f t="shared" ca="1" si="199"/>
        <v>1152677.2</v>
      </c>
      <c r="L101" s="89">
        <f t="shared" ca="1" si="199"/>
        <v>1143650.6000000001</v>
      </c>
      <c r="M101" s="89">
        <f t="shared" ca="1" si="199"/>
        <v>1052716.6000000001</v>
      </c>
      <c r="N101" s="89">
        <f t="shared" ca="1" si="199"/>
        <v>1133421.7999999998</v>
      </c>
      <c r="O101" s="89">
        <f t="shared" ca="1" si="199"/>
        <v>1139122.2</v>
      </c>
      <c r="P101" s="89">
        <f t="shared" ca="1" si="199"/>
        <v>1045275.64</v>
      </c>
      <c r="Q101" s="89">
        <f t="shared" ca="1" si="199"/>
        <v>1098615.6000000001</v>
      </c>
      <c r="R101" s="89">
        <f t="shared" ca="1" si="199"/>
        <v>1083214</v>
      </c>
      <c r="AO101" s="27">
        <f t="shared" si="133"/>
        <v>44317</v>
      </c>
      <c r="AP101" s="41" t="str">
        <f t="shared" si="153"/>
        <v>cz</v>
      </c>
      <c r="AQ101" s="41">
        <f t="shared" si="134"/>
        <v>104</v>
      </c>
      <c r="AS101" s="41">
        <f t="shared" si="135"/>
        <v>101</v>
      </c>
      <c r="AT101" s="41" t="str">
        <f t="shared" si="167"/>
        <v>cw</v>
      </c>
    </row>
    <row r="102" spans="1:46">
      <c r="A102" s="60">
        <f t="shared" si="136"/>
        <v>102</v>
      </c>
      <c r="B102" s="171" t="s">
        <v>4</v>
      </c>
      <c r="C102" s="172" t="s">
        <v>95</v>
      </c>
      <c r="D102" s="77">
        <f ca="1">+D101/(D99*D122)</f>
        <v>0.77128266716707317</v>
      </c>
      <c r="E102" s="78">
        <f t="shared" ref="E102" ca="1" si="200">+E101/(E99*E122)</f>
        <v>0.83694751985988614</v>
      </c>
      <c r="F102" s="78">
        <f t="shared" ref="F102" ca="1" si="201">+F101/(F99*F122)</f>
        <v>0.82699599674735713</v>
      </c>
      <c r="G102" s="78">
        <f t="shared" ref="G102:P102" ca="1" si="202">+G101/(G99*G122)</f>
        <v>0.77345955909873487</v>
      </c>
      <c r="H102" s="78">
        <f t="shared" ca="1" si="202"/>
        <v>0.78215362482016637</v>
      </c>
      <c r="I102" s="78">
        <f t="shared" ca="1" si="202"/>
        <v>0.82054731969725403</v>
      </c>
      <c r="J102" s="78">
        <f t="shared" ca="1" si="202"/>
        <v>0.76510105085381863</v>
      </c>
      <c r="K102" s="78">
        <f t="shared" ca="1" si="202"/>
        <v>0.8987988746662674</v>
      </c>
      <c r="L102" s="78">
        <f t="shared" ca="1" si="202"/>
        <v>0.89420357165196729</v>
      </c>
      <c r="M102" s="78">
        <f t="shared" ca="1" si="202"/>
        <v>0.82310361543754307</v>
      </c>
      <c r="N102" s="78">
        <f t="shared" ca="1" si="202"/>
        <v>0.88620582348157861</v>
      </c>
      <c r="O102" s="78">
        <f t="shared" ca="1" si="202"/>
        <v>0.88822937719889206</v>
      </c>
      <c r="P102" s="78">
        <f t="shared" ca="1" si="202"/>
        <v>0.81728563833114409</v>
      </c>
      <c r="Q102" s="78">
        <f t="shared" ref="Q102:R102" ca="1" si="203">+Q101/(Q99*Q122)</f>
        <v>0.85899136798648912</v>
      </c>
      <c r="R102" s="78">
        <f t="shared" ca="1" si="203"/>
        <v>0.84694908363044974</v>
      </c>
      <c r="AO102" s="27">
        <f t="shared" si="133"/>
        <v>44348</v>
      </c>
      <c r="AP102" s="41" t="str">
        <f t="shared" si="153"/>
        <v>da</v>
      </c>
      <c r="AQ102" s="41">
        <f t="shared" si="134"/>
        <v>105</v>
      </c>
      <c r="AS102" s="41">
        <f t="shared" si="135"/>
        <v>102</v>
      </c>
      <c r="AT102" s="41" t="str">
        <f t="shared" si="167"/>
        <v>cx</v>
      </c>
    </row>
    <row r="103" spans="1:46">
      <c r="A103" s="60">
        <f t="shared" si="136"/>
        <v>103</v>
      </c>
      <c r="B103" s="96" t="s">
        <v>4</v>
      </c>
      <c r="C103" s="166" t="s">
        <v>268</v>
      </c>
      <c r="D103" s="88">
        <f ca="1">+SUM(INDIRECT("'Monthly Resource Report'!"&amp;(VLOOKUP(D$1,$AO$1:$AP$197,2,FALSE)&amp;$A103&amp;":"&amp;VLOOKUP(DATE(YEAR(D$1),12,1),$AO$1:$AP$181,2,FALSE)&amp;$A103)))</f>
        <v>10861775.1</v>
      </c>
      <c r="E103" s="89">
        <f t="shared" ref="E103:R103" ca="1" si="204">+SUM(INDIRECT("'Monthly Resource Report'!"&amp;(VLOOKUP(E$1,$AO$1:$AP$197,2,FALSE)&amp;$A103&amp;":"&amp;VLOOKUP(DATE(YEAR(E$1),12,1),$AO$1:$AP$181,2,FALSE)&amp;$A103)))</f>
        <v>11785563.799999999</v>
      </c>
      <c r="F103" s="89">
        <f t="shared" ca="1" si="204"/>
        <v>11657320.939999999</v>
      </c>
      <c r="G103" s="89">
        <f t="shared" ca="1" si="204"/>
        <v>10928842.640000001</v>
      </c>
      <c r="H103" s="89">
        <f t="shared" ca="1" si="204"/>
        <v>11091626.08</v>
      </c>
      <c r="I103" s="89">
        <f t="shared" ca="1" si="204"/>
        <v>11579929.640000001</v>
      </c>
      <c r="J103" s="89">
        <f t="shared" ca="1" si="204"/>
        <v>10725398.189999999</v>
      </c>
      <c r="K103" s="89">
        <f t="shared" ca="1" si="204"/>
        <v>12500513.879999999</v>
      </c>
      <c r="L103" s="89">
        <f t="shared" ca="1" si="204"/>
        <v>12465060.489999998</v>
      </c>
      <c r="M103" s="89">
        <f t="shared" ca="1" si="204"/>
        <v>11529489.420000002</v>
      </c>
      <c r="N103" s="89">
        <f t="shared" ca="1" si="204"/>
        <v>12419885.990000002</v>
      </c>
      <c r="O103" s="89">
        <f t="shared" ca="1" si="204"/>
        <v>12479790.32</v>
      </c>
      <c r="P103" s="89">
        <f t="shared" ca="1" si="204"/>
        <v>11464298.01</v>
      </c>
      <c r="Q103" s="89">
        <f t="shared" ca="1" si="204"/>
        <v>12071482.070000002</v>
      </c>
      <c r="R103" s="89">
        <f t="shared" ca="1" si="204"/>
        <v>11917866.319999998</v>
      </c>
      <c r="AO103" s="27">
        <f t="shared" si="133"/>
        <v>44378</v>
      </c>
      <c r="AP103" s="41" t="str">
        <f t="shared" si="153"/>
        <v>db</v>
      </c>
      <c r="AQ103" s="41">
        <f t="shared" si="134"/>
        <v>106</v>
      </c>
      <c r="AS103" s="41">
        <f t="shared" si="135"/>
        <v>103</v>
      </c>
      <c r="AT103" s="41" t="str">
        <f t="shared" si="167"/>
        <v>cy</v>
      </c>
    </row>
    <row r="104" spans="1:46">
      <c r="A104" s="60">
        <f t="shared" si="136"/>
        <v>104</v>
      </c>
      <c r="B104" s="171" t="s">
        <v>4</v>
      </c>
      <c r="C104" s="172" t="s">
        <v>269</v>
      </c>
      <c r="D104" s="92">
        <f ca="1">+D103/D101</f>
        <v>11.011088990256354</v>
      </c>
      <c r="E104" s="93">
        <f t="shared" ref="E104" ca="1" si="205">+E103/E101</f>
        <v>11.010199151288314</v>
      </c>
      <c r="F104" s="93">
        <f t="shared" ref="F104" ca="1" si="206">+F103/F101</f>
        <v>11.021441100022427</v>
      </c>
      <c r="G104" s="93">
        <f t="shared" ref="G104:P104" ca="1" si="207">+G103/G101</f>
        <v>11.017711056674697</v>
      </c>
      <c r="H104" s="93">
        <f t="shared" ca="1" si="207"/>
        <v>11.087820739922059</v>
      </c>
      <c r="I104" s="93">
        <f t="shared" ca="1" si="207"/>
        <v>11.034313722500761</v>
      </c>
      <c r="J104" s="93">
        <f t="shared" ca="1" si="207"/>
        <v>10.960684182508023</v>
      </c>
      <c r="K104" s="93">
        <f t="shared" ca="1" si="207"/>
        <v>10.844765455584616</v>
      </c>
      <c r="L104" s="93">
        <f t="shared" ca="1" si="207"/>
        <v>10.899360775047901</v>
      </c>
      <c r="M104" s="93">
        <f t="shared" ca="1" si="207"/>
        <v>10.952130345432</v>
      </c>
      <c r="N104" s="93">
        <f t="shared" ca="1" si="207"/>
        <v>10.957867574101719</v>
      </c>
      <c r="O104" s="93">
        <f t="shared" ca="1" si="207"/>
        <v>10.955620318873603</v>
      </c>
      <c r="P104" s="93">
        <f t="shared" ca="1" si="207"/>
        <v>10.96772714420093</v>
      </c>
      <c r="Q104" s="93">
        <f t="shared" ref="Q104:R104" ca="1" si="208">+Q103/Q101</f>
        <v>10.987903384951025</v>
      </c>
      <c r="R104" s="93">
        <f t="shared" ca="1" si="208"/>
        <v>11.002319320097412</v>
      </c>
      <c r="AO104" s="27">
        <f t="shared" si="133"/>
        <v>44409</v>
      </c>
      <c r="AP104" s="41" t="str">
        <f t="shared" si="153"/>
        <v>dc</v>
      </c>
      <c r="AQ104" s="41">
        <f t="shared" si="134"/>
        <v>107</v>
      </c>
      <c r="AS104" s="41">
        <f t="shared" si="135"/>
        <v>104</v>
      </c>
      <c r="AT104" s="41" t="str">
        <f t="shared" si="167"/>
        <v>cz</v>
      </c>
    </row>
    <row r="105" spans="1:46">
      <c r="A105" s="60">
        <f t="shared" si="136"/>
        <v>105</v>
      </c>
      <c r="B105" s="96" t="s">
        <v>4</v>
      </c>
      <c r="C105" s="166" t="s">
        <v>37</v>
      </c>
      <c r="D105" s="632">
        <f ca="1">+SUM(INDIRECT("'Monthly Resource Report'!"&amp;(VLOOKUP(D$1,$AO$1:$AP$197,2,FALSE)&amp;$A105&amp;":"&amp;VLOOKUP(DATE(YEAR(D$1),12,1),$AO$1:$AP$181,2,FALSE)&amp;$A105)))</f>
        <v>25416555.43</v>
      </c>
      <c r="E105" s="633">
        <f t="shared" ref="E105:R105" ca="1" si="209">+SUM(INDIRECT("'Monthly Resource Report'!"&amp;(VLOOKUP(E$1,$AO$1:$AP$197,2,FALSE)&amp;$A105&amp;":"&amp;VLOOKUP(DATE(YEAR(E$1),12,1),$AO$1:$AP$181,2,FALSE)&amp;$A105)))</f>
        <v>28403191</v>
      </c>
      <c r="F105" s="633">
        <f t="shared" ca="1" si="209"/>
        <v>29632896.5</v>
      </c>
      <c r="G105" s="633">
        <f t="shared" ca="1" si="209"/>
        <v>29016065.189999998</v>
      </c>
      <c r="H105" s="633">
        <f t="shared" ca="1" si="209"/>
        <v>30923415</v>
      </c>
      <c r="I105" s="633">
        <f t="shared" ca="1" si="209"/>
        <v>33257560.25</v>
      </c>
      <c r="J105" s="633">
        <f t="shared" ca="1" si="209"/>
        <v>31725667.16</v>
      </c>
      <c r="K105" s="633">
        <f t="shared" ca="1" si="209"/>
        <v>38826669.75</v>
      </c>
      <c r="L105" s="633">
        <f t="shared" ca="1" si="209"/>
        <v>39875797</v>
      </c>
      <c r="M105" s="633">
        <f t="shared" ca="1" si="209"/>
        <v>38358559.619999997</v>
      </c>
      <c r="N105" s="633">
        <f t="shared" ca="1" si="209"/>
        <v>43382616.5</v>
      </c>
      <c r="O105" s="633">
        <f t="shared" ca="1" si="209"/>
        <v>44465408.25</v>
      </c>
      <c r="P105" s="633">
        <f t="shared" ca="1" si="209"/>
        <v>44527286.370000005</v>
      </c>
      <c r="Q105" s="633">
        <f t="shared" ca="1" si="209"/>
        <v>53911219</v>
      </c>
      <c r="R105" s="633">
        <f t="shared" ca="1" si="209"/>
        <v>57491775.5</v>
      </c>
      <c r="AO105" s="27">
        <f t="shared" si="133"/>
        <v>44440</v>
      </c>
      <c r="AP105" s="41" t="str">
        <f t="shared" si="153"/>
        <v>dd</v>
      </c>
      <c r="AQ105" s="41">
        <f t="shared" si="134"/>
        <v>108</v>
      </c>
      <c r="AS105" s="41">
        <f t="shared" si="135"/>
        <v>105</v>
      </c>
      <c r="AT105" s="41" t="str">
        <f>+"d"&amp;AT1</f>
        <v>da</v>
      </c>
    </row>
    <row r="106" spans="1:46">
      <c r="A106" s="60">
        <f t="shared" si="136"/>
        <v>106</v>
      </c>
      <c r="B106" s="171" t="s">
        <v>4</v>
      </c>
      <c r="C106" s="172" t="s">
        <v>270</v>
      </c>
      <c r="D106" s="79">
        <f ca="1">+D105/D103</f>
        <v>2.340000156143907</v>
      </c>
      <c r="E106" s="80">
        <f t="shared" ref="E106" ca="1" si="210">+E105/E103</f>
        <v>2.4099984932413672</v>
      </c>
      <c r="F106" s="80">
        <f t="shared" ref="F106" ca="1" si="211">+F105/F103</f>
        <v>2.5419988565571741</v>
      </c>
      <c r="G106" s="80">
        <f t="shared" ref="G106:P106" ca="1" si="212">+G105/G103</f>
        <v>2.654998900231214</v>
      </c>
      <c r="H106" s="80">
        <f t="shared" ca="1" si="212"/>
        <v>2.7879965279175729</v>
      </c>
      <c r="I106" s="80">
        <f t="shared" ca="1" si="212"/>
        <v>2.8720002006851568</v>
      </c>
      <c r="J106" s="80">
        <f t="shared" ca="1" si="212"/>
        <v>2.9579943418399091</v>
      </c>
      <c r="K106" s="80">
        <f t="shared" ca="1" si="212"/>
        <v>3.1060058908554247</v>
      </c>
      <c r="L106" s="80">
        <f t="shared" ca="1" si="212"/>
        <v>3.1990054947579325</v>
      </c>
      <c r="M106" s="80">
        <f t="shared" ca="1" si="212"/>
        <v>3.3269955175517212</v>
      </c>
      <c r="N106" s="80">
        <f t="shared" ca="1" si="212"/>
        <v>3.4929963555969801</v>
      </c>
      <c r="O106" s="80">
        <f t="shared" ca="1" si="212"/>
        <v>3.5629932162193572</v>
      </c>
      <c r="P106" s="80">
        <f t="shared" ca="1" si="212"/>
        <v>3.8839958915199211</v>
      </c>
      <c r="Q106" s="80">
        <f t="shared" ref="Q106:R106" ca="1" si="213">+Q105/Q103</f>
        <v>4.4659983494470774</v>
      </c>
      <c r="R106" s="80">
        <f t="shared" ca="1" si="213"/>
        <v>4.8239990243488489</v>
      </c>
      <c r="AO106" s="27">
        <f t="shared" si="133"/>
        <v>44470</v>
      </c>
      <c r="AP106" s="41" t="str">
        <f t="shared" si="153"/>
        <v>de</v>
      </c>
      <c r="AQ106" s="41">
        <f t="shared" si="134"/>
        <v>109</v>
      </c>
      <c r="AS106" s="41">
        <f t="shared" si="135"/>
        <v>106</v>
      </c>
      <c r="AT106" s="41" t="str">
        <f t="shared" ref="AT106:AT126" si="214">+"d"&amp;AT2</f>
        <v>db</v>
      </c>
    </row>
    <row r="107" spans="1:46">
      <c r="A107" s="60">
        <f t="shared" si="136"/>
        <v>107</v>
      </c>
      <c r="B107" s="96" t="s">
        <v>4</v>
      </c>
      <c r="C107" s="166" t="s">
        <v>38</v>
      </c>
      <c r="D107" s="632">
        <f ca="1">+SUM(INDIRECT("'Monthly Resource Report'!"&amp;(VLOOKUP(D$1,$AO$1:$AP$197,2,FALSE)&amp;$A107&amp;":"&amp;VLOOKUP(DATE(YEAR(D$1),12,1),$AO$1:$AP$181,2,FALSE)&amp;$A107)))</f>
        <v>1377071.0299999998</v>
      </c>
      <c r="E107" s="633">
        <f t="shared" ref="E107:R107" ca="1" si="215">+SUM(INDIRECT("'Monthly Resource Report'!"&amp;(VLOOKUP(E$1,$AO$1:$AP$197,2,FALSE)&amp;$A107&amp;":"&amp;VLOOKUP(DATE(YEAR(E$1),12,1),$AO$1:$AP$181,2,FALSE)&amp;$A107)))</f>
        <v>1534984.6199999999</v>
      </c>
      <c r="F107" s="633">
        <f t="shared" ca="1" si="215"/>
        <v>1917914.0799999998</v>
      </c>
      <c r="G107" s="633">
        <f t="shared" ca="1" si="215"/>
        <v>1954109.34</v>
      </c>
      <c r="H107" s="633">
        <f t="shared" ca="1" si="215"/>
        <v>2017692.1800000002</v>
      </c>
      <c r="I107" s="633">
        <f t="shared" ca="1" si="215"/>
        <v>2170257.0699999998</v>
      </c>
      <c r="J107" s="633">
        <f t="shared" ca="1" si="215"/>
        <v>2076450.7300000004</v>
      </c>
      <c r="K107" s="633">
        <f t="shared" ca="1" si="215"/>
        <v>2510532.2600000002</v>
      </c>
      <c r="L107" s="633">
        <f t="shared" ca="1" si="215"/>
        <v>2557203.1300000004</v>
      </c>
      <c r="M107" s="633">
        <f t="shared" ca="1" si="215"/>
        <v>2418091.4</v>
      </c>
      <c r="N107" s="633">
        <f t="shared" ca="1" si="215"/>
        <v>2674873.1399999992</v>
      </c>
      <c r="O107" s="633">
        <f t="shared" ca="1" si="215"/>
        <v>2761229.4600000004</v>
      </c>
      <c r="P107" s="633">
        <f t="shared" ca="1" si="215"/>
        <v>2602732.48</v>
      </c>
      <c r="Q107" s="633">
        <f t="shared" ca="1" si="215"/>
        <v>2812458.86</v>
      </c>
      <c r="R107" s="633">
        <f t="shared" ca="1" si="215"/>
        <v>2851021.9400000004</v>
      </c>
      <c r="AO107" s="27">
        <f t="shared" si="133"/>
        <v>44501</v>
      </c>
      <c r="AP107" s="41" t="str">
        <f t="shared" ref="AP107:AP138" si="216">+VLOOKUP(AQ107,$AS$1:$AT$197,2,FALSE)</f>
        <v>df</v>
      </c>
      <c r="AQ107" s="41">
        <f t="shared" si="134"/>
        <v>110</v>
      </c>
      <c r="AS107" s="41">
        <f t="shared" si="135"/>
        <v>107</v>
      </c>
      <c r="AT107" s="41" t="str">
        <f t="shared" si="214"/>
        <v>dc</v>
      </c>
    </row>
    <row r="108" spans="1:46">
      <c r="A108" s="60">
        <f t="shared" si="136"/>
        <v>108</v>
      </c>
      <c r="B108" s="171" t="s">
        <v>4</v>
      </c>
      <c r="C108" s="172" t="s">
        <v>39</v>
      </c>
      <c r="D108" s="81">
        <f ca="1">+D107/D101</f>
        <v>1.3960012537208559</v>
      </c>
      <c r="E108" s="82">
        <f t="shared" ref="E108" ca="1" si="217">+E107/E101</f>
        <v>1.4339989708735543</v>
      </c>
      <c r="F108" s="82">
        <f t="shared" ref="F108" ca="1" si="218">+F107/F101</f>
        <v>1.8132963119417815</v>
      </c>
      <c r="G108" s="82">
        <f t="shared" ref="G108:P108" ca="1" si="219">+G107/G101</f>
        <v>1.969999275355043</v>
      </c>
      <c r="H108" s="82">
        <f t="shared" ca="1" si="219"/>
        <v>2.016999945618664</v>
      </c>
      <c r="I108" s="82">
        <f t="shared" ca="1" si="219"/>
        <v>2.0680002481306348</v>
      </c>
      <c r="J108" s="82">
        <f t="shared" ca="1" si="219"/>
        <v>2.1220023973830893</v>
      </c>
      <c r="K108" s="82">
        <f t="shared" ca="1" si="219"/>
        <v>2.1780011437720814</v>
      </c>
      <c r="L108" s="82">
        <f t="shared" ca="1" si="219"/>
        <v>2.2360003396142143</v>
      </c>
      <c r="M108" s="82">
        <f t="shared" ca="1" si="219"/>
        <v>2.2970013012049013</v>
      </c>
      <c r="N108" s="82">
        <f t="shared" ca="1" si="219"/>
        <v>2.3599979636883637</v>
      </c>
      <c r="O108" s="82">
        <f t="shared" ca="1" si="219"/>
        <v>2.4239975834023784</v>
      </c>
      <c r="P108" s="82">
        <f t="shared" ca="1" si="219"/>
        <v>2.4899963037500807</v>
      </c>
      <c r="Q108" s="82">
        <f t="shared" ref="Q108:R108" ca="1" si="220">+Q107/Q101</f>
        <v>2.5600026615314762</v>
      </c>
      <c r="R108" s="82">
        <f t="shared" ca="1" si="220"/>
        <v>2.6320024851968311</v>
      </c>
      <c r="AO108" s="27">
        <f t="shared" si="133"/>
        <v>44531</v>
      </c>
      <c r="AP108" s="41" t="str">
        <f t="shared" si="216"/>
        <v>dg</v>
      </c>
      <c r="AQ108" s="41">
        <f t="shared" si="134"/>
        <v>111</v>
      </c>
      <c r="AS108" s="41">
        <f t="shared" si="135"/>
        <v>108</v>
      </c>
      <c r="AT108" s="41" t="str">
        <f t="shared" si="214"/>
        <v>dd</v>
      </c>
    </row>
    <row r="109" spans="1:46">
      <c r="A109" s="60">
        <f t="shared" si="136"/>
        <v>109</v>
      </c>
      <c r="B109" s="96" t="s">
        <v>4</v>
      </c>
      <c r="C109" s="166" t="s">
        <v>40</v>
      </c>
      <c r="D109" s="88">
        <f ca="1">+SUM(INDIRECT("'Monthly Resource Report'!"&amp;(VLOOKUP(D$1,$AO$1:$AP$197,2,FALSE)&amp;$A109&amp;":"&amp;VLOOKUP(DATE(YEAR(D$1),12,1),$AO$1:$AP$181,2,FALSE)&amp;$A109)))</f>
        <v>20.509999999999998</v>
      </c>
      <c r="E109" s="89">
        <f t="shared" ref="E109:R111" ca="1" si="221">+SUM(INDIRECT("'Monthly Resource Report'!"&amp;(VLOOKUP(E$1,$AO$1:$AP$197,2,FALSE)&amp;$A109&amp;":"&amp;VLOOKUP(DATE(YEAR(E$1),12,1),$AO$1:$AP$181,2,FALSE)&amp;$A109)))</f>
        <v>16</v>
      </c>
      <c r="F109" s="89">
        <f t="shared" ca="1" si="221"/>
        <v>15.629999999999999</v>
      </c>
      <c r="G109" s="89">
        <f t="shared" ca="1" si="221"/>
        <v>17.369999999999997</v>
      </c>
      <c r="H109" s="89">
        <f t="shared" ca="1" si="221"/>
        <v>16.889999999999997</v>
      </c>
      <c r="I109" s="89">
        <f t="shared" ca="1" si="221"/>
        <v>17.499999999999996</v>
      </c>
      <c r="J109" s="89">
        <f t="shared" ca="1" si="221"/>
        <v>16.37</v>
      </c>
      <c r="K109" s="89">
        <f t="shared" ca="1" si="221"/>
        <v>19.38</v>
      </c>
      <c r="L109" s="89">
        <f t="shared" ca="1" si="221"/>
        <v>17.240000000000002</v>
      </c>
      <c r="M109" s="89">
        <f t="shared" ca="1" si="221"/>
        <v>17.25</v>
      </c>
      <c r="N109" s="89">
        <f t="shared" ca="1" si="221"/>
        <v>18.769999999999996</v>
      </c>
      <c r="O109" s="89">
        <f t="shared" ca="1" si="221"/>
        <v>18.119999999999997</v>
      </c>
      <c r="P109" s="89">
        <f t="shared" ca="1" si="221"/>
        <v>19.119999999999997</v>
      </c>
      <c r="Q109" s="89">
        <f t="shared" ca="1" si="221"/>
        <v>18.509999999999998</v>
      </c>
      <c r="R109" s="89">
        <f t="shared" ca="1" si="221"/>
        <v>15.629999999999999</v>
      </c>
      <c r="AO109" s="27">
        <f t="shared" si="133"/>
        <v>44562</v>
      </c>
      <c r="AP109" s="41" t="str">
        <f t="shared" si="216"/>
        <v>dh</v>
      </c>
      <c r="AQ109" s="41">
        <f t="shared" si="134"/>
        <v>112</v>
      </c>
      <c r="AS109" s="41">
        <f t="shared" si="135"/>
        <v>109</v>
      </c>
      <c r="AT109" s="41" t="str">
        <f t="shared" si="214"/>
        <v>de</v>
      </c>
    </row>
    <row r="110" spans="1:46">
      <c r="A110" s="60">
        <f t="shared" si="136"/>
        <v>110</v>
      </c>
      <c r="B110" s="96" t="s">
        <v>4</v>
      </c>
      <c r="C110" s="166" t="s">
        <v>41</v>
      </c>
      <c r="D110" s="88">
        <f ca="1">+SUM(INDIRECT("'Monthly Resource Report'!"&amp;(VLOOKUP(D$1,$AO$1:$AP$197,2,FALSE)&amp;$A110&amp;":"&amp;VLOOKUP(DATE(YEAR(D$1),12,1),$AO$1:$AP$181,2,FALSE)&amp;$A110)))</f>
        <v>7525</v>
      </c>
      <c r="E110" s="89">
        <f t="shared" ca="1" si="221"/>
        <v>8149</v>
      </c>
      <c r="F110" s="89">
        <f t="shared" ca="1" si="221"/>
        <v>8149</v>
      </c>
      <c r="G110" s="89">
        <f t="shared" ca="1" si="221"/>
        <v>7615</v>
      </c>
      <c r="H110" s="89">
        <f t="shared" ca="1" si="221"/>
        <v>8149</v>
      </c>
      <c r="I110" s="89">
        <f t="shared" ca="1" si="221"/>
        <v>8149</v>
      </c>
      <c r="J110" s="89">
        <f t="shared" ca="1" si="221"/>
        <v>7056</v>
      </c>
      <c r="K110" s="89">
        <f t="shared" ca="1" si="221"/>
        <v>8172</v>
      </c>
      <c r="L110" s="89">
        <f t="shared" ca="1" si="221"/>
        <v>8149</v>
      </c>
      <c r="M110" s="89">
        <f t="shared" ca="1" si="221"/>
        <v>7525</v>
      </c>
      <c r="N110" s="89">
        <f t="shared" ca="1" si="221"/>
        <v>8149</v>
      </c>
      <c r="O110" s="89">
        <f t="shared" ca="1" si="221"/>
        <v>8172</v>
      </c>
      <c r="P110" s="89">
        <f t="shared" ca="1" si="221"/>
        <v>7591</v>
      </c>
      <c r="Q110" s="89">
        <f t="shared" ca="1" si="221"/>
        <v>8149</v>
      </c>
      <c r="R110" s="89">
        <f t="shared" ca="1" si="221"/>
        <v>8149</v>
      </c>
      <c r="AO110" s="27">
        <f t="shared" si="133"/>
        <v>44593</v>
      </c>
      <c r="AP110" s="41" t="str">
        <f t="shared" si="216"/>
        <v>di</v>
      </c>
      <c r="AQ110" s="41">
        <f t="shared" si="134"/>
        <v>113</v>
      </c>
      <c r="AS110" s="41">
        <f t="shared" si="135"/>
        <v>110</v>
      </c>
      <c r="AT110" s="41" t="str">
        <f t="shared" si="214"/>
        <v>df</v>
      </c>
    </row>
    <row r="111" spans="1:46">
      <c r="A111" s="60">
        <f t="shared" si="136"/>
        <v>111</v>
      </c>
      <c r="B111" s="96" t="s">
        <v>4</v>
      </c>
      <c r="C111" s="166" t="s">
        <v>271</v>
      </c>
      <c r="D111" s="88">
        <f ca="1">+SUM(INDIRECT("'Monthly Resource Report'!"&amp;(VLOOKUP(D$1,$AO$1:$AP$197,2,FALSE)&amp;$A111&amp;":"&amp;VLOOKUP(DATE(YEAR(D$1),12,1),$AO$1:$AP$181,2,FALSE)&amp;$A111)))</f>
        <v>29048.510000000002</v>
      </c>
      <c r="E111" s="89">
        <f t="shared" ca="1" si="221"/>
        <v>22672</v>
      </c>
      <c r="F111" s="89">
        <f t="shared" ca="1" si="221"/>
        <v>22140.63</v>
      </c>
      <c r="G111" s="89">
        <f t="shared" ca="1" si="221"/>
        <v>24620.370000000003</v>
      </c>
      <c r="H111" s="89">
        <f t="shared" ca="1" si="221"/>
        <v>23911.890000000003</v>
      </c>
      <c r="I111" s="89">
        <f t="shared" ca="1" si="221"/>
        <v>24797.500000000004</v>
      </c>
      <c r="J111" s="89">
        <f t="shared" ca="1" si="221"/>
        <v>23203.37</v>
      </c>
      <c r="K111" s="89">
        <f t="shared" ca="1" si="221"/>
        <v>27454.380000000005</v>
      </c>
      <c r="L111" s="89">
        <f t="shared" ca="1" si="221"/>
        <v>24443.239999999998</v>
      </c>
      <c r="M111" s="89">
        <f t="shared" ca="1" si="221"/>
        <v>24443.25</v>
      </c>
      <c r="N111" s="89">
        <f t="shared" ca="1" si="221"/>
        <v>26568.770000000004</v>
      </c>
      <c r="O111" s="89">
        <f t="shared" ca="1" si="221"/>
        <v>25683.120000000003</v>
      </c>
      <c r="P111" s="89">
        <f t="shared" ca="1" si="221"/>
        <v>27100.12</v>
      </c>
      <c r="Q111" s="89">
        <f t="shared" ca="1" si="221"/>
        <v>26214.510000000002</v>
      </c>
      <c r="R111" s="89">
        <f t="shared" ca="1" si="221"/>
        <v>22140.63</v>
      </c>
      <c r="AO111" s="27">
        <f t="shared" si="133"/>
        <v>44621</v>
      </c>
      <c r="AP111" s="41" t="str">
        <f t="shared" si="216"/>
        <v>dj</v>
      </c>
      <c r="AQ111" s="41">
        <f t="shared" si="134"/>
        <v>114</v>
      </c>
      <c r="AS111" s="41">
        <f t="shared" si="135"/>
        <v>111</v>
      </c>
      <c r="AT111" s="41" t="str">
        <f t="shared" si="214"/>
        <v>dg</v>
      </c>
    </row>
    <row r="112" spans="1:46">
      <c r="A112" s="60">
        <f t="shared" si="136"/>
        <v>112</v>
      </c>
      <c r="B112" s="171" t="s">
        <v>4</v>
      </c>
      <c r="C112" s="177" t="s">
        <v>96</v>
      </c>
      <c r="D112" s="83">
        <f ca="1">+D101/(D110*D99)</f>
        <v>0.8978652710144267</v>
      </c>
      <c r="E112" s="84">
        <f t="shared" ref="E112:G112" ca="1" si="222">+E101/(E110*E99)</f>
        <v>0.89970061037827975</v>
      </c>
      <c r="F112" s="84">
        <f t="shared" ca="1" si="222"/>
        <v>0.88900293674154474</v>
      </c>
      <c r="G112" s="84">
        <f t="shared" ca="1" si="222"/>
        <v>0.89219550454672192</v>
      </c>
      <c r="H112" s="84">
        <f t="shared" ref="H112:P112" ca="1" si="223">+H101/(H110*H99)</f>
        <v>0.84079834991099001</v>
      </c>
      <c r="I112" s="84">
        <f t="shared" ca="1" si="223"/>
        <v>0.88207074739820157</v>
      </c>
      <c r="J112" s="84">
        <f t="shared" ca="1" si="223"/>
        <v>0.9498703522504891</v>
      </c>
      <c r="K112" s="84">
        <f t="shared" ca="1" si="223"/>
        <v>0.96610980360603194</v>
      </c>
      <c r="L112" s="84">
        <f t="shared" ca="1" si="223"/>
        <v>0.96124963647947403</v>
      </c>
      <c r="M112" s="84">
        <f t="shared" ca="1" si="223"/>
        <v>0.95819105265553184</v>
      </c>
      <c r="N112" s="84">
        <f t="shared" ca="1" si="223"/>
        <v>0.95265222894816892</v>
      </c>
      <c r="O112" s="84">
        <f t="shared" ca="1" si="223"/>
        <v>0.95474875787017477</v>
      </c>
      <c r="P112" s="84">
        <f t="shared" ca="1" si="223"/>
        <v>0.94314611932299064</v>
      </c>
      <c r="Q112" s="84">
        <f t="shared" ref="Q112:R112" ca="1" si="224">+Q101/(Q110*Q99)</f>
        <v>0.92339727372213087</v>
      </c>
      <c r="R112" s="84">
        <f t="shared" ca="1" si="224"/>
        <v>0.91045207664777761</v>
      </c>
      <c r="AO112" s="27">
        <f t="shared" si="133"/>
        <v>44652</v>
      </c>
      <c r="AP112" s="41" t="str">
        <f t="shared" si="216"/>
        <v>dk</v>
      </c>
      <c r="AQ112" s="41">
        <f t="shared" si="134"/>
        <v>115</v>
      </c>
      <c r="AS112" s="41">
        <f t="shared" si="135"/>
        <v>112</v>
      </c>
      <c r="AT112" s="41" t="str">
        <f t="shared" si="214"/>
        <v>dh</v>
      </c>
    </row>
    <row r="113" spans="1:46">
      <c r="A113" s="60">
        <f t="shared" si="136"/>
        <v>113</v>
      </c>
      <c r="B113" s="96" t="s">
        <v>4</v>
      </c>
      <c r="C113" s="166" t="s">
        <v>42</v>
      </c>
      <c r="D113" s="632">
        <f ca="1">+SUM(INDIRECT("'Monthly Resource Report'!"&amp;(VLOOKUP(D$1,$AO$1:$AP$197,2,FALSE)&amp;$A113&amp;":"&amp;VLOOKUP(DATE(YEAR(D$1),12,1),$AO$1:$AP$181,2,FALSE)&amp;$A113)))</f>
        <v>120101.73999999999</v>
      </c>
      <c r="E113" s="633">
        <f t="shared" ref="E113:R116" ca="1" si="225">+SUM(INDIRECT("'Monthly Resource Report'!"&amp;(VLOOKUP(E$1,$AO$1:$AP$197,2,FALSE)&amp;$A113&amp;":"&amp;VLOOKUP(DATE(YEAR(E$1),12,1),$AO$1:$AP$181,2,FALSE)&amp;$A113)))</f>
        <v>102990.39999999999</v>
      </c>
      <c r="F113" s="633">
        <f t="shared" ca="1" si="225"/>
        <v>105144.94000000002</v>
      </c>
      <c r="G113" s="633">
        <f t="shared" ca="1" si="225"/>
        <v>121917.96999999999</v>
      </c>
      <c r="H113" s="633">
        <f t="shared" ca="1" si="225"/>
        <v>123237.38</v>
      </c>
      <c r="I113" s="633">
        <f t="shared" ca="1" si="225"/>
        <v>134730.13</v>
      </c>
      <c r="J113" s="633">
        <f t="shared" ca="1" si="225"/>
        <v>132969.35000000003</v>
      </c>
      <c r="K113" s="633">
        <f t="shared" ca="1" si="225"/>
        <v>167042.13999999998</v>
      </c>
      <c r="L113" s="633">
        <f t="shared" ca="1" si="225"/>
        <v>158321.59000000003</v>
      </c>
      <c r="M113" s="633">
        <f t="shared" ca="1" si="225"/>
        <v>167902.63</v>
      </c>
      <c r="N113" s="633">
        <f t="shared" ca="1" si="225"/>
        <v>190781.34</v>
      </c>
      <c r="O113" s="633">
        <f t="shared" ca="1" si="225"/>
        <v>192632.29</v>
      </c>
      <c r="P113" s="633">
        <f t="shared" ca="1" si="225"/>
        <v>211784.97999999998</v>
      </c>
      <c r="Q113" s="633">
        <f t="shared" ca="1" si="225"/>
        <v>213708.39</v>
      </c>
      <c r="R113" s="633">
        <f t="shared" ca="1" si="225"/>
        <v>186903.19000000003</v>
      </c>
      <c r="AO113" s="27">
        <f t="shared" si="133"/>
        <v>44682</v>
      </c>
      <c r="AP113" s="41" t="str">
        <f t="shared" si="216"/>
        <v>dl</v>
      </c>
      <c r="AQ113" s="41">
        <f t="shared" si="134"/>
        <v>116</v>
      </c>
      <c r="AS113" s="41">
        <f t="shared" si="135"/>
        <v>113</v>
      </c>
      <c r="AT113" s="41" t="str">
        <f t="shared" si="214"/>
        <v>di</v>
      </c>
    </row>
    <row r="114" spans="1:46">
      <c r="A114" s="60">
        <f t="shared" si="136"/>
        <v>114</v>
      </c>
      <c r="B114" s="96" t="s">
        <v>4</v>
      </c>
      <c r="C114" s="634" t="s">
        <v>297</v>
      </c>
      <c r="D114" s="632">
        <f ca="1">+SUM(INDIRECT("'Monthly Resource Report'!"&amp;(VLOOKUP(D$1,$AO$1:$AP$197,2,FALSE)&amp;$A114&amp;":"&amp;VLOOKUP(DATE(YEAR(D$1),12,1),$AO$1:$AP$181,2,FALSE)&amp;$A114)))</f>
        <v>0</v>
      </c>
      <c r="E114" s="633">
        <f t="shared" ca="1" si="225"/>
        <v>0</v>
      </c>
      <c r="F114" s="633">
        <f t="shared" ca="1" si="225"/>
        <v>0</v>
      </c>
      <c r="G114" s="633">
        <f t="shared" ca="1" si="225"/>
        <v>0</v>
      </c>
      <c r="H114" s="633">
        <f t="shared" ca="1" si="225"/>
        <v>0</v>
      </c>
      <c r="I114" s="633">
        <f t="shared" ca="1" si="225"/>
        <v>0</v>
      </c>
      <c r="J114" s="633">
        <f t="shared" ca="1" si="225"/>
        <v>0</v>
      </c>
      <c r="K114" s="633">
        <f t="shared" ca="1" si="225"/>
        <v>0</v>
      </c>
      <c r="L114" s="633">
        <f t="shared" ca="1" si="225"/>
        <v>0</v>
      </c>
      <c r="M114" s="633">
        <f t="shared" ca="1" si="225"/>
        <v>0</v>
      </c>
      <c r="N114" s="633">
        <f t="shared" ca="1" si="225"/>
        <v>0</v>
      </c>
      <c r="O114" s="633">
        <f t="shared" ca="1" si="225"/>
        <v>0</v>
      </c>
      <c r="P114" s="633">
        <f t="shared" ca="1" si="225"/>
        <v>0</v>
      </c>
      <c r="Q114" s="633">
        <f t="shared" ca="1" si="225"/>
        <v>0</v>
      </c>
      <c r="R114" s="633">
        <f t="shared" ca="1" si="225"/>
        <v>0</v>
      </c>
      <c r="AO114" s="27">
        <f t="shared" si="133"/>
        <v>44713</v>
      </c>
      <c r="AP114" s="41" t="str">
        <f t="shared" si="216"/>
        <v>dm</v>
      </c>
      <c r="AQ114" s="41">
        <f t="shared" si="134"/>
        <v>117</v>
      </c>
      <c r="AS114" s="41">
        <f t="shared" si="135"/>
        <v>114</v>
      </c>
      <c r="AT114" s="41" t="str">
        <f t="shared" si="214"/>
        <v>dj</v>
      </c>
    </row>
    <row r="115" spans="1:46">
      <c r="A115" s="60">
        <f t="shared" si="136"/>
        <v>115</v>
      </c>
      <c r="B115" s="96" t="s">
        <v>4</v>
      </c>
      <c r="C115" s="166" t="s">
        <v>43</v>
      </c>
      <c r="D115" s="88">
        <f ca="1">+SUM(INDIRECT("'Monthly Resource Report'!"&amp;(VLOOKUP(D$1,$AO$1:$AP$197,2,FALSE)&amp;$A115&amp;":"&amp;VLOOKUP(DATE(YEAR(D$1),12,1),$AO$1:$AP$181,2,FALSE)&amp;$A115)))</f>
        <v>1089.08</v>
      </c>
      <c r="E115" s="89">
        <f t="shared" ca="1" si="225"/>
        <v>1180.8099999999997</v>
      </c>
      <c r="F115" s="89">
        <f t="shared" ca="1" si="225"/>
        <v>2241.9399999999996</v>
      </c>
      <c r="G115" s="89">
        <f t="shared" ca="1" si="225"/>
        <v>1095.3399999999999</v>
      </c>
      <c r="H115" s="89">
        <f t="shared" ca="1" si="225"/>
        <v>2366.52</v>
      </c>
      <c r="I115" s="89">
        <f t="shared" ca="1" si="225"/>
        <v>1160.47</v>
      </c>
      <c r="J115" s="89">
        <f t="shared" ca="1" si="225"/>
        <v>1074.8499999999999</v>
      </c>
      <c r="K115" s="89">
        <f t="shared" ca="1" si="225"/>
        <v>1252.8000000000002</v>
      </c>
      <c r="L115" s="89">
        <f t="shared" ca="1" si="225"/>
        <v>2616.8399999999992</v>
      </c>
      <c r="M115" s="89">
        <f t="shared" ca="1" si="225"/>
        <v>1155.3899999999999</v>
      </c>
      <c r="N115" s="89">
        <f t="shared" ca="1" si="225"/>
        <v>2648.3999999999996</v>
      </c>
      <c r="O115" s="89">
        <f t="shared" ca="1" si="225"/>
        <v>1250.5600000000002</v>
      </c>
      <c r="P115" s="89">
        <f t="shared" ca="1" si="225"/>
        <v>1149.1399999999999</v>
      </c>
      <c r="Q115" s="89">
        <f t="shared" ca="1" si="225"/>
        <v>1209.7699999999998</v>
      </c>
      <c r="R115" s="89">
        <f t="shared" ca="1" si="225"/>
        <v>2240.6900000000005</v>
      </c>
      <c r="AO115" s="27">
        <f t="shared" si="133"/>
        <v>44743</v>
      </c>
      <c r="AP115" s="41" t="str">
        <f t="shared" si="216"/>
        <v>dn</v>
      </c>
      <c r="AQ115" s="41">
        <f t="shared" si="134"/>
        <v>118</v>
      </c>
      <c r="AS115" s="41">
        <f t="shared" si="135"/>
        <v>115</v>
      </c>
      <c r="AT115" s="41" t="str">
        <f t="shared" si="214"/>
        <v>dk</v>
      </c>
    </row>
    <row r="116" spans="1:46">
      <c r="A116" s="60">
        <f t="shared" si="136"/>
        <v>116</v>
      </c>
      <c r="B116" s="96" t="s">
        <v>4</v>
      </c>
      <c r="C116" s="166" t="s">
        <v>44</v>
      </c>
      <c r="D116" s="632">
        <f ca="1">+SUM(INDIRECT("'Monthly Resource Report'!"&amp;(VLOOKUP(D$1,$AO$1:$AP$197,2,FALSE)&amp;$A116&amp;":"&amp;VLOOKUP(DATE(YEAR(D$1),12,1),$AO$1:$AP$181,2,FALSE)&amp;$A116)))</f>
        <v>1498.0400000000002</v>
      </c>
      <c r="E116" s="633">
        <f t="shared" ca="1" si="225"/>
        <v>1624.2099999999998</v>
      </c>
      <c r="F116" s="633">
        <f t="shared" ca="1" si="225"/>
        <v>4409.8900000000003</v>
      </c>
      <c r="G116" s="633">
        <f t="shared" ca="1" si="225"/>
        <v>2154.54</v>
      </c>
      <c r="H116" s="633">
        <f t="shared" ca="1" si="225"/>
        <v>4756.6899999999987</v>
      </c>
      <c r="I116" s="633">
        <f t="shared" ca="1" si="225"/>
        <v>2390.59</v>
      </c>
      <c r="J116" s="633">
        <f t="shared" ca="1" si="225"/>
        <v>2278.7000000000003</v>
      </c>
      <c r="K116" s="633">
        <f t="shared" ca="1" si="225"/>
        <v>2718.5800000000004</v>
      </c>
      <c r="L116" s="633">
        <f t="shared" ca="1" si="225"/>
        <v>5835.56</v>
      </c>
      <c r="M116" s="633">
        <f t="shared" ca="1" si="225"/>
        <v>2645.8399999999997</v>
      </c>
      <c r="N116" s="633">
        <f t="shared" ca="1" si="225"/>
        <v>6250.2400000000007</v>
      </c>
      <c r="O116" s="633">
        <f t="shared" ca="1" si="225"/>
        <v>3026.32</v>
      </c>
      <c r="P116" s="633">
        <f t="shared" ca="1" si="225"/>
        <v>2861.3500000000004</v>
      </c>
      <c r="Q116" s="633">
        <f t="shared" ca="1" si="225"/>
        <v>3097.0099999999998</v>
      </c>
      <c r="R116" s="633">
        <f t="shared" ca="1" si="225"/>
        <v>5893.02</v>
      </c>
      <c r="AO116" s="27">
        <f t="shared" si="133"/>
        <v>44774</v>
      </c>
      <c r="AP116" s="41" t="str">
        <f t="shared" si="216"/>
        <v>do</v>
      </c>
      <c r="AQ116" s="41">
        <f t="shared" si="134"/>
        <v>119</v>
      </c>
      <c r="AS116" s="41">
        <f t="shared" si="135"/>
        <v>116</v>
      </c>
      <c r="AT116" s="41" t="str">
        <f t="shared" si="214"/>
        <v>dl</v>
      </c>
    </row>
    <row r="117" spans="1:46">
      <c r="A117" s="60">
        <f t="shared" si="136"/>
        <v>117</v>
      </c>
      <c r="B117" s="171" t="s">
        <v>4</v>
      </c>
      <c r="C117" s="172" t="s">
        <v>45</v>
      </c>
      <c r="D117" s="92">
        <f ca="1">+(D115*2000)/D103</f>
        <v>0.20053444118908337</v>
      </c>
      <c r="E117" s="93">
        <f t="shared" ref="E117:G117" ca="1" si="226">+(E115*2000)/E103</f>
        <v>0.20038243736799422</v>
      </c>
      <c r="F117" s="93">
        <f t="shared" ca="1" si="226"/>
        <v>0.38464069258094896</v>
      </c>
      <c r="G117" s="93">
        <f t="shared" ca="1" si="226"/>
        <v>0.2004494045858089</v>
      </c>
      <c r="H117" s="93">
        <f t="shared" ref="H117:P117" ca="1" si="227">+(H115*2000)/H103</f>
        <v>0.42672192209350063</v>
      </c>
      <c r="I117" s="93">
        <f t="shared" ca="1" si="227"/>
        <v>0.20042781538005958</v>
      </c>
      <c r="J117" s="93">
        <f t="shared" ca="1" si="227"/>
        <v>0.20043078698973693</v>
      </c>
      <c r="K117" s="93">
        <f t="shared" ca="1" si="227"/>
        <v>0.20043975984129708</v>
      </c>
      <c r="L117" s="93">
        <f t="shared" ca="1" si="227"/>
        <v>0.41986799857077939</v>
      </c>
      <c r="M117" s="93">
        <f t="shared" ca="1" si="227"/>
        <v>0.20042344598465309</v>
      </c>
      <c r="N117" s="93">
        <f t="shared" ca="1" si="227"/>
        <v>0.42647734482142363</v>
      </c>
      <c r="O117" s="93">
        <f t="shared" ca="1" si="227"/>
        <v>0.20041362361607373</v>
      </c>
      <c r="P117" s="93">
        <f t="shared" ca="1" si="227"/>
        <v>0.20047280679508431</v>
      </c>
      <c r="Q117" s="93">
        <f t="shared" ref="Q117:R117" ca="1" si="228">+(Q115*2000)/Q103</f>
        <v>0.20043437798023414</v>
      </c>
      <c r="R117" s="93">
        <f t="shared" ca="1" si="228"/>
        <v>0.376022005925638</v>
      </c>
      <c r="AO117" s="27">
        <f t="shared" si="133"/>
        <v>44805</v>
      </c>
      <c r="AP117" s="41" t="str">
        <f t="shared" si="216"/>
        <v>dp</v>
      </c>
      <c r="AQ117" s="41">
        <f t="shared" si="134"/>
        <v>120</v>
      </c>
      <c r="AS117" s="41">
        <f t="shared" si="135"/>
        <v>117</v>
      </c>
      <c r="AT117" s="41" t="str">
        <f t="shared" si="214"/>
        <v>dm</v>
      </c>
    </row>
    <row r="118" spans="1:46">
      <c r="A118" s="60">
        <f t="shared" si="136"/>
        <v>118</v>
      </c>
      <c r="B118" s="96" t="s">
        <v>4</v>
      </c>
      <c r="C118" s="166" t="s">
        <v>46</v>
      </c>
      <c r="D118" s="88">
        <f ca="1">+SUM(INDIRECT("'Monthly Resource Report'!"&amp;(VLOOKUP(D$1,$AO$1:$AP$197,2,FALSE)&amp;$A118&amp;":"&amp;VLOOKUP(DATE(YEAR(D$1),12,1),$AO$1:$AP$181,2,FALSE)&amp;$A118)))</f>
        <v>1773.62</v>
      </c>
      <c r="E118" s="89">
        <f t="shared" ref="E118:R119" ca="1" si="229">+SUM(INDIRECT("'Monthly Resource Report'!"&amp;(VLOOKUP(E$1,$AO$1:$AP$197,2,FALSE)&amp;$A118&amp;":"&amp;VLOOKUP(DATE(YEAR(E$1),12,1),$AO$1:$AP$181,2,FALSE)&amp;$A118)))</f>
        <v>1924.6199999999997</v>
      </c>
      <c r="F118" s="89">
        <f t="shared" ca="1" si="229"/>
        <v>1901.74</v>
      </c>
      <c r="G118" s="89">
        <f t="shared" ca="1" si="229"/>
        <v>1783.5</v>
      </c>
      <c r="H118" s="89">
        <f t="shared" ca="1" si="229"/>
        <v>1798.6299999999999</v>
      </c>
      <c r="I118" s="89">
        <f t="shared" ca="1" si="229"/>
        <v>1886.9</v>
      </c>
      <c r="J118" s="89">
        <f t="shared" ca="1" si="229"/>
        <v>1759.4299999999998</v>
      </c>
      <c r="K118" s="89">
        <f t="shared" ca="1" si="229"/>
        <v>2053.4900000000007</v>
      </c>
      <c r="L118" s="89">
        <f t="shared" ca="1" si="229"/>
        <v>2047.1299999999999</v>
      </c>
      <c r="M118" s="89">
        <f t="shared" ca="1" si="229"/>
        <v>1892.77</v>
      </c>
      <c r="N118" s="89">
        <f t="shared" ca="1" si="229"/>
        <v>2037.8999999999999</v>
      </c>
      <c r="O118" s="89">
        <f t="shared" ca="1" si="229"/>
        <v>2048.15</v>
      </c>
      <c r="P118" s="89">
        <f t="shared" ca="1" si="229"/>
        <v>1879.4099999999999</v>
      </c>
      <c r="Q118" s="89">
        <f t="shared" ca="1" si="229"/>
        <v>1975.3200000000002</v>
      </c>
      <c r="R118" s="89">
        <f t="shared" ca="1" si="229"/>
        <v>1947.61</v>
      </c>
      <c r="AO118" s="27">
        <f t="shared" si="133"/>
        <v>44835</v>
      </c>
      <c r="AP118" s="41" t="str">
        <f t="shared" si="216"/>
        <v>dq</v>
      </c>
      <c r="AQ118" s="41">
        <f t="shared" si="134"/>
        <v>121</v>
      </c>
      <c r="AS118" s="41">
        <f t="shared" si="135"/>
        <v>118</v>
      </c>
      <c r="AT118" s="41" t="str">
        <f t="shared" si="214"/>
        <v>dn</v>
      </c>
    </row>
    <row r="119" spans="1:46">
      <c r="A119" s="60">
        <f t="shared" si="136"/>
        <v>119</v>
      </c>
      <c r="B119" s="96" t="s">
        <v>4</v>
      </c>
      <c r="C119" s="166" t="s">
        <v>47</v>
      </c>
      <c r="D119" s="632">
        <f ca="1">+SUM(INDIRECT("'Monthly Resource Report'!"&amp;(VLOOKUP(D$1,$AO$1:$AP$197,2,FALSE)&amp;$A119&amp;":"&amp;VLOOKUP(DATE(YEAR(D$1),12,1),$AO$1:$AP$181,2,FALSE)&amp;$A119)))</f>
        <v>74597.69</v>
      </c>
      <c r="E119" s="633">
        <f t="shared" ca="1" si="229"/>
        <v>81897.64</v>
      </c>
      <c r="F119" s="633">
        <f t="shared" ca="1" si="229"/>
        <v>80995.09</v>
      </c>
      <c r="G119" s="633">
        <f t="shared" ca="1" si="229"/>
        <v>75008.929999999993</v>
      </c>
      <c r="H119" s="633">
        <f t="shared" ca="1" si="229"/>
        <v>78280.740000000005</v>
      </c>
      <c r="I119" s="633">
        <f t="shared" ca="1" si="229"/>
        <v>84164.090000000011</v>
      </c>
      <c r="J119" s="633">
        <f t="shared" ca="1" si="229"/>
        <v>80166.740000000005</v>
      </c>
      <c r="K119" s="633">
        <f t="shared" ca="1" si="229"/>
        <v>96430.39999999998</v>
      </c>
      <c r="L119" s="633">
        <f t="shared" ca="1" si="229"/>
        <v>98732.28</v>
      </c>
      <c r="M119" s="633">
        <f t="shared" ca="1" si="229"/>
        <v>92469.88</v>
      </c>
      <c r="N119" s="633">
        <f t="shared" ca="1" si="229"/>
        <v>103714.6</v>
      </c>
      <c r="O119" s="633">
        <f t="shared" ca="1" si="229"/>
        <v>107054.53</v>
      </c>
      <c r="P119" s="633">
        <f t="shared" ca="1" si="229"/>
        <v>100201.96999999997</v>
      </c>
      <c r="Q119" s="633">
        <f t="shared" ca="1" si="229"/>
        <v>109147.89</v>
      </c>
      <c r="R119" s="633">
        <f t="shared" ca="1" si="229"/>
        <v>110655.48</v>
      </c>
      <c r="AO119" s="27">
        <f t="shared" si="133"/>
        <v>44866</v>
      </c>
      <c r="AP119" s="41" t="str">
        <f t="shared" si="216"/>
        <v>dr</v>
      </c>
      <c r="AQ119" s="41">
        <f t="shared" si="134"/>
        <v>122</v>
      </c>
      <c r="AS119" s="41">
        <f t="shared" si="135"/>
        <v>119</v>
      </c>
      <c r="AT119" s="41" t="str">
        <f t="shared" si="214"/>
        <v>do</v>
      </c>
    </row>
    <row r="120" spans="1:46">
      <c r="A120" s="60">
        <f t="shared" si="136"/>
        <v>120</v>
      </c>
      <c r="B120" s="180" t="s">
        <v>4</v>
      </c>
      <c r="C120" s="181" t="s">
        <v>48</v>
      </c>
      <c r="D120" s="94">
        <f ca="1">+(D118*2000)/D103</f>
        <v>0.32658013697963606</v>
      </c>
      <c r="E120" s="95">
        <f t="shared" ref="E120:G120" ca="1" si="230">+(E118*2000)/E103</f>
        <v>0.32660635208643984</v>
      </c>
      <c r="F120" s="95">
        <f t="shared" ca="1" si="230"/>
        <v>0.32627393717445341</v>
      </c>
      <c r="G120" s="95">
        <f t="shared" ca="1" si="230"/>
        <v>0.32638405707706297</v>
      </c>
      <c r="H120" s="95">
        <f t="shared" ref="H120:P120" ca="1" si="231">+(H118*2000)/H103</f>
        <v>0.32432214844372032</v>
      </c>
      <c r="I120" s="95">
        <f t="shared" ca="1" si="231"/>
        <v>0.32589144470829445</v>
      </c>
      <c r="J120" s="95">
        <f t="shared" ca="1" si="231"/>
        <v>0.32808665353617045</v>
      </c>
      <c r="K120" s="95">
        <f t="shared" ca="1" si="231"/>
        <v>0.32854489338801501</v>
      </c>
      <c r="L120" s="95">
        <f t="shared" ca="1" si="231"/>
        <v>0.32845889542891421</v>
      </c>
      <c r="M120" s="95">
        <f t="shared" ca="1" si="231"/>
        <v>0.32833544158801087</v>
      </c>
      <c r="N120" s="95">
        <f t="shared" ca="1" si="231"/>
        <v>0.32816726363524362</v>
      </c>
      <c r="O120" s="95">
        <f t="shared" ca="1" si="231"/>
        <v>0.32823468143012841</v>
      </c>
      <c r="P120" s="95">
        <f t="shared" ca="1" si="231"/>
        <v>0.32787179788254645</v>
      </c>
      <c r="Q120" s="95">
        <f t="shared" ref="Q120:R120" ca="1" si="232">+(Q118*2000)/Q103</f>
        <v>0.32727050225407822</v>
      </c>
      <c r="R120" s="95">
        <f t="shared" ca="1" si="232"/>
        <v>0.32683870547056115</v>
      </c>
      <c r="AO120" s="27">
        <f t="shared" si="133"/>
        <v>44896</v>
      </c>
      <c r="AP120" s="41" t="str">
        <f t="shared" si="216"/>
        <v>ds</v>
      </c>
      <c r="AQ120" s="41">
        <f t="shared" si="134"/>
        <v>123</v>
      </c>
      <c r="AS120" s="41">
        <f t="shared" si="135"/>
        <v>120</v>
      </c>
      <c r="AT120" s="41" t="str">
        <f t="shared" si="214"/>
        <v>dp</v>
      </c>
    </row>
    <row r="121" spans="1:46">
      <c r="A121" s="60">
        <f t="shared" si="136"/>
        <v>121</v>
      </c>
      <c r="B121" s="44" t="s">
        <v>4</v>
      </c>
      <c r="C121" s="626" t="s">
        <v>94</v>
      </c>
      <c r="D121" s="384">
        <f ca="1">+D100+D132+D164</f>
        <v>1546282.7857395613</v>
      </c>
      <c r="E121" s="385">
        <f t="shared" ref="E121:G121" ca="1" si="233">+E100+E132+E164</f>
        <v>1512611.1084571832</v>
      </c>
      <c r="F121" s="385">
        <f t="shared" ca="1" si="233"/>
        <v>1533476.5613941969</v>
      </c>
      <c r="G121" s="385">
        <f t="shared" ca="1" si="233"/>
        <v>1543733.6265923567</v>
      </c>
      <c r="H121" s="385">
        <f t="shared" ref="H121:P121" ca="1" si="234">+H100+H132+H164</f>
        <v>1453052.0037154988</v>
      </c>
      <c r="I121" s="385">
        <f t="shared" ca="1" si="234"/>
        <v>1482749.2657466384</v>
      </c>
      <c r="J121" s="385">
        <f t="shared" ca="1" si="234"/>
        <v>1575369.0574133052</v>
      </c>
      <c r="K121" s="385">
        <f t="shared" ca="1" si="234"/>
        <v>1639320.2622965323</v>
      </c>
      <c r="L121" s="385">
        <f t="shared" ca="1" si="234"/>
        <v>1635464.6505661714</v>
      </c>
      <c r="M121" s="385">
        <f t="shared" ca="1" si="234"/>
        <v>1629106.3021939136</v>
      </c>
      <c r="N121" s="385">
        <f t="shared" ca="1" si="234"/>
        <v>1587961.554317056</v>
      </c>
      <c r="O121" s="385">
        <f t="shared" ca="1" si="234"/>
        <v>1623590.5321125267</v>
      </c>
      <c r="P121" s="385">
        <f t="shared" ca="1" si="234"/>
        <v>1608232.9794762912</v>
      </c>
      <c r="Q121" s="385">
        <f t="shared" ref="Q121:R121" ca="1" si="235">+Q100+Q132+Q164</f>
        <v>1575175.8151981598</v>
      </c>
      <c r="R121" s="385">
        <f t="shared" ca="1" si="235"/>
        <v>1531658.8141365889</v>
      </c>
      <c r="AO121" s="27">
        <f t="shared" si="133"/>
        <v>44927</v>
      </c>
      <c r="AP121" s="41" t="str">
        <f t="shared" si="216"/>
        <v>dt</v>
      </c>
      <c r="AQ121" s="41">
        <f t="shared" si="134"/>
        <v>124</v>
      </c>
      <c r="AS121" s="41">
        <f t="shared" si="135"/>
        <v>121</v>
      </c>
      <c r="AT121" s="41" t="str">
        <f t="shared" si="214"/>
        <v>dq</v>
      </c>
    </row>
    <row r="122" spans="1:46">
      <c r="A122" s="60">
        <f t="shared" si="136"/>
        <v>122</v>
      </c>
      <c r="B122" s="43" t="s">
        <v>4</v>
      </c>
      <c r="C122" s="627" t="s">
        <v>49</v>
      </c>
      <c r="D122" s="96">
        <f>+(DATE(YEAR(D$1)+1,1,1)-D$1)*24</f>
        <v>8760</v>
      </c>
      <c r="E122" s="17">
        <f t="shared" ref="E122:R122" si="236">+(DATE(YEAR(E$1)+1,1,1)-E$1)*24</f>
        <v>8760</v>
      </c>
      <c r="F122" s="17">
        <f t="shared" si="236"/>
        <v>8760</v>
      </c>
      <c r="G122" s="17">
        <f t="shared" si="236"/>
        <v>8784</v>
      </c>
      <c r="H122" s="17">
        <f t="shared" si="236"/>
        <v>8760</v>
      </c>
      <c r="I122" s="17">
        <f t="shared" si="236"/>
        <v>8760</v>
      </c>
      <c r="J122" s="17">
        <f t="shared" si="236"/>
        <v>8760</v>
      </c>
      <c r="K122" s="17">
        <f t="shared" si="236"/>
        <v>8784</v>
      </c>
      <c r="L122" s="17">
        <f t="shared" si="236"/>
        <v>8760</v>
      </c>
      <c r="M122" s="17">
        <f t="shared" si="236"/>
        <v>8760</v>
      </c>
      <c r="N122" s="17">
        <f t="shared" si="236"/>
        <v>8760</v>
      </c>
      <c r="O122" s="17">
        <f t="shared" si="236"/>
        <v>8784</v>
      </c>
      <c r="P122" s="17">
        <f t="shared" si="236"/>
        <v>8760</v>
      </c>
      <c r="Q122" s="17">
        <f t="shared" si="236"/>
        <v>8760</v>
      </c>
      <c r="R122" s="17">
        <f t="shared" si="236"/>
        <v>8760</v>
      </c>
      <c r="AO122" s="27">
        <f t="shared" si="133"/>
        <v>44958</v>
      </c>
      <c r="AP122" s="41" t="str">
        <f t="shared" si="216"/>
        <v>du</v>
      </c>
      <c r="AQ122" s="41">
        <f t="shared" si="134"/>
        <v>125</v>
      </c>
      <c r="AS122" s="41">
        <f t="shared" si="135"/>
        <v>122</v>
      </c>
      <c r="AT122" s="41" t="str">
        <f t="shared" si="214"/>
        <v>dr</v>
      </c>
    </row>
    <row r="123" spans="1:46">
      <c r="A123" s="60">
        <f t="shared" si="136"/>
        <v>123</v>
      </c>
      <c r="B123" s="43" t="s">
        <v>4</v>
      </c>
      <c r="C123" s="166" t="s">
        <v>50</v>
      </c>
      <c r="D123" s="97">
        <f ca="1">+SUM(D105,D107,D114)</f>
        <v>26793626.460000001</v>
      </c>
      <c r="E123" s="85">
        <f t="shared" ref="E123:G123" ca="1" si="237">+SUM(E105,E107,E114)</f>
        <v>29938175.620000001</v>
      </c>
      <c r="F123" s="85">
        <f t="shared" ca="1" si="237"/>
        <v>31550810.579999998</v>
      </c>
      <c r="G123" s="85">
        <f t="shared" ca="1" si="237"/>
        <v>30970174.529999997</v>
      </c>
      <c r="H123" s="85">
        <f t="shared" ref="H123:P123" ca="1" si="238">+SUM(H105,H107,H114)</f>
        <v>32941107.18</v>
      </c>
      <c r="I123" s="85">
        <f t="shared" ca="1" si="238"/>
        <v>35427817.32</v>
      </c>
      <c r="J123" s="85">
        <f t="shared" ca="1" si="238"/>
        <v>33802117.890000001</v>
      </c>
      <c r="K123" s="85">
        <f t="shared" ca="1" si="238"/>
        <v>41337202.009999998</v>
      </c>
      <c r="L123" s="85">
        <f t="shared" ca="1" si="238"/>
        <v>42433000.130000003</v>
      </c>
      <c r="M123" s="85">
        <f t="shared" ca="1" si="238"/>
        <v>40776651.019999996</v>
      </c>
      <c r="N123" s="85">
        <f t="shared" ca="1" si="238"/>
        <v>46057489.640000001</v>
      </c>
      <c r="O123" s="85">
        <f t="shared" ca="1" si="238"/>
        <v>47226637.710000001</v>
      </c>
      <c r="P123" s="85">
        <f t="shared" ca="1" si="238"/>
        <v>47130018.850000001</v>
      </c>
      <c r="Q123" s="85">
        <f t="shared" ref="Q123:R123" ca="1" si="239">+SUM(Q105,Q107,Q114)</f>
        <v>56723677.859999999</v>
      </c>
      <c r="R123" s="85">
        <f t="shared" ca="1" si="239"/>
        <v>60342797.439999998</v>
      </c>
      <c r="AO123" s="27">
        <f t="shared" si="133"/>
        <v>44986</v>
      </c>
      <c r="AP123" s="41" t="str">
        <f t="shared" si="216"/>
        <v>dv</v>
      </c>
      <c r="AQ123" s="41">
        <f t="shared" si="134"/>
        <v>126</v>
      </c>
      <c r="AS123" s="41">
        <f t="shared" si="135"/>
        <v>123</v>
      </c>
      <c r="AT123" s="41" t="str">
        <f t="shared" si="214"/>
        <v>ds</v>
      </c>
    </row>
    <row r="124" spans="1:46">
      <c r="A124" s="60">
        <f t="shared" si="136"/>
        <v>124</v>
      </c>
      <c r="B124" s="43" t="s">
        <v>4</v>
      </c>
      <c r="C124" s="166" t="s">
        <v>51</v>
      </c>
      <c r="D124" s="98">
        <f ca="1">+D123/D101</f>
        <v>27.161951210235181</v>
      </c>
      <c r="E124" s="86">
        <f t="shared" ref="E124" ca="1" si="240">+E123/E101</f>
        <v>27.968562335765771</v>
      </c>
      <c r="F124" s="86">
        <f t="shared" ref="F124" ca="1" si="241">+F123/F101</f>
        <v>29.829786985811033</v>
      </c>
      <c r="G124" s="86">
        <f t="shared" ref="G124:P124" ca="1" si="242">+G123/G101</f>
        <v>31.222010013891648</v>
      </c>
      <c r="H124" s="86">
        <f t="shared" ca="1" si="242"/>
        <v>32.929805670693817</v>
      </c>
      <c r="I124" s="86">
        <f t="shared" ca="1" si="242"/>
        <v>33.758551473575807</v>
      </c>
      <c r="J124" s="86">
        <f t="shared" ca="1" si="242"/>
        <v>34.543644191936011</v>
      </c>
      <c r="K124" s="86">
        <f t="shared" ca="1" si="242"/>
        <v>35.86190653376331</v>
      </c>
      <c r="L124" s="86">
        <f t="shared" ca="1" si="242"/>
        <v>37.103115348341532</v>
      </c>
      <c r="M124" s="86">
        <f t="shared" ca="1" si="242"/>
        <v>38.734689868099345</v>
      </c>
      <c r="N124" s="86">
        <f t="shared" ca="1" si="242"/>
        <v>40.635789465139993</v>
      </c>
      <c r="O124" s="86">
        <f t="shared" ca="1" si="242"/>
        <v>41.458798459023974</v>
      </c>
      <c r="P124" s="86">
        <f t="shared" ca="1" si="242"/>
        <v>45.088603471138008</v>
      </c>
      <c r="Q124" s="86">
        <f t="shared" ref="Q124:R124" ca="1" si="243">+Q123/Q101</f>
        <v>51.631961042606711</v>
      </c>
      <c r="R124" s="86">
        <f t="shared" ca="1" si="243"/>
        <v>55.707180150921239</v>
      </c>
      <c r="AO124" s="27">
        <f t="shared" si="133"/>
        <v>45017</v>
      </c>
      <c r="AP124" s="41" t="str">
        <f t="shared" si="216"/>
        <v>dw</v>
      </c>
      <c r="AQ124" s="41">
        <f t="shared" si="134"/>
        <v>127</v>
      </c>
      <c r="AS124" s="41">
        <f t="shared" si="135"/>
        <v>124</v>
      </c>
      <c r="AT124" s="41" t="str">
        <f t="shared" si="214"/>
        <v>dt</v>
      </c>
    </row>
    <row r="125" spans="1:46">
      <c r="A125" s="60">
        <f t="shared" si="136"/>
        <v>125</v>
      </c>
      <c r="B125" s="43" t="s">
        <v>4</v>
      </c>
      <c r="C125" s="166" t="s">
        <v>52</v>
      </c>
      <c r="D125" s="99">
        <f ca="1">+D119+D116</f>
        <v>76095.73</v>
      </c>
      <c r="E125" s="87">
        <f t="shared" ref="E125:G125" ca="1" si="244">+E119+E116</f>
        <v>83521.850000000006</v>
      </c>
      <c r="F125" s="87">
        <f t="shared" ca="1" si="244"/>
        <v>85404.98</v>
      </c>
      <c r="G125" s="87">
        <f t="shared" ca="1" si="244"/>
        <v>77163.469999999987</v>
      </c>
      <c r="H125" s="87">
        <f t="shared" ref="H125:P125" ca="1" si="245">+H119+H116</f>
        <v>83037.430000000008</v>
      </c>
      <c r="I125" s="87">
        <f t="shared" ca="1" si="245"/>
        <v>86554.680000000008</v>
      </c>
      <c r="J125" s="87">
        <f t="shared" ca="1" si="245"/>
        <v>82445.440000000002</v>
      </c>
      <c r="K125" s="87">
        <f t="shared" ca="1" si="245"/>
        <v>99148.979999999981</v>
      </c>
      <c r="L125" s="87">
        <f t="shared" ca="1" si="245"/>
        <v>104567.84</v>
      </c>
      <c r="M125" s="87">
        <f t="shared" ca="1" si="245"/>
        <v>95115.72</v>
      </c>
      <c r="N125" s="87">
        <f t="shared" ca="1" si="245"/>
        <v>109964.84000000001</v>
      </c>
      <c r="O125" s="87">
        <f t="shared" ca="1" si="245"/>
        <v>110080.85</v>
      </c>
      <c r="P125" s="87">
        <f t="shared" ca="1" si="245"/>
        <v>103063.31999999998</v>
      </c>
      <c r="Q125" s="87">
        <f t="shared" ref="Q125:R125" ca="1" si="246">+Q119+Q116</f>
        <v>112244.9</v>
      </c>
      <c r="R125" s="87">
        <f t="shared" ca="1" si="246"/>
        <v>116548.5</v>
      </c>
      <c r="AO125" s="27">
        <f t="shared" si="133"/>
        <v>45047</v>
      </c>
      <c r="AP125" s="41" t="str">
        <f t="shared" si="216"/>
        <v>dx</v>
      </c>
      <c r="AQ125" s="41">
        <f t="shared" si="134"/>
        <v>128</v>
      </c>
      <c r="AS125" s="41">
        <f t="shared" si="135"/>
        <v>125</v>
      </c>
      <c r="AT125" s="41" t="str">
        <f t="shared" si="214"/>
        <v>du</v>
      </c>
    </row>
    <row r="126" spans="1:46">
      <c r="A126" s="60">
        <f t="shared" si="136"/>
        <v>126</v>
      </c>
      <c r="B126" s="43" t="s">
        <v>4</v>
      </c>
      <c r="C126" s="166" t="s">
        <v>53</v>
      </c>
      <c r="D126" s="98">
        <f ca="1">+D125/D101</f>
        <v>7.7141797458918124E-2</v>
      </c>
      <c r="E126" s="86">
        <f t="shared" ref="E126" ca="1" si="247">+E125/E101</f>
        <v>7.8027001303410698E-2</v>
      </c>
      <c r="F126" s="86">
        <f t="shared" ref="F126" ca="1" si="248">+F125/F101</f>
        <v>8.0746336277723985E-2</v>
      </c>
      <c r="G126" s="86">
        <f t="shared" ref="G126:P126" ca="1" si="249">+G125/G101</f>
        <v>7.7790928517787322E-2</v>
      </c>
      <c r="H126" s="86">
        <f t="shared" ca="1" si="249"/>
        <v>8.3008941331335101E-2</v>
      </c>
      <c r="I126" s="86">
        <f t="shared" ca="1" si="249"/>
        <v>8.2476450458870171E-2</v>
      </c>
      <c r="J126" s="86">
        <f t="shared" ca="1" si="249"/>
        <v>8.4254068158556114E-2</v>
      </c>
      <c r="K126" s="86">
        <f t="shared" ca="1" si="249"/>
        <v>8.6016258498042633E-2</v>
      </c>
      <c r="L126" s="86">
        <f t="shared" ca="1" si="249"/>
        <v>9.1433380090037972E-2</v>
      </c>
      <c r="M126" s="86">
        <f t="shared" ca="1" si="249"/>
        <v>9.0352636217572696E-2</v>
      </c>
      <c r="N126" s="86">
        <f t="shared" ca="1" si="249"/>
        <v>9.7020226715244073E-2</v>
      </c>
      <c r="O126" s="86">
        <f t="shared" ca="1" si="249"/>
        <v>9.6636559273447581E-2</v>
      </c>
      <c r="P126" s="86">
        <f t="shared" ca="1" si="249"/>
        <v>9.8599179064385326E-2</v>
      </c>
      <c r="Q126" s="86">
        <f t="shared" ref="Q126:R126" ca="1" si="250">+Q125/Q101</f>
        <v>0.10216940301958209</v>
      </c>
      <c r="R126" s="86">
        <f t="shared" ca="1" si="250"/>
        <v>0.10759508278142639</v>
      </c>
      <c r="AO126" s="27">
        <f t="shared" si="133"/>
        <v>45078</v>
      </c>
      <c r="AP126" s="41" t="str">
        <f t="shared" si="216"/>
        <v>dy</v>
      </c>
      <c r="AQ126" s="41">
        <f t="shared" si="134"/>
        <v>129</v>
      </c>
      <c r="AS126" s="41">
        <f t="shared" si="135"/>
        <v>126</v>
      </c>
      <c r="AT126" s="41" t="str">
        <f t="shared" si="214"/>
        <v>dv</v>
      </c>
    </row>
    <row r="127" spans="1:46">
      <c r="A127" s="60">
        <f t="shared" si="136"/>
        <v>127</v>
      </c>
      <c r="B127" s="43" t="s">
        <v>4</v>
      </c>
      <c r="C127" s="166" t="s">
        <v>228</v>
      </c>
      <c r="D127" s="85">
        <f ca="1">+D125+D123</f>
        <v>26869722.190000001</v>
      </c>
      <c r="E127" s="85">
        <f t="shared" ref="E127:G127" ca="1" si="251">+E125+E123</f>
        <v>30021697.470000003</v>
      </c>
      <c r="F127" s="85">
        <f t="shared" ca="1" si="251"/>
        <v>31636215.559999999</v>
      </c>
      <c r="G127" s="85">
        <f t="shared" ca="1" si="251"/>
        <v>31047337.999999996</v>
      </c>
      <c r="H127" s="85">
        <f t="shared" ref="H127:P127" ca="1" si="252">+H125+H123</f>
        <v>33024144.609999999</v>
      </c>
      <c r="I127" s="85">
        <f t="shared" ca="1" si="252"/>
        <v>35514372</v>
      </c>
      <c r="J127" s="85">
        <f t="shared" ca="1" si="252"/>
        <v>33884563.329999998</v>
      </c>
      <c r="K127" s="85">
        <f t="shared" ca="1" si="252"/>
        <v>41436350.989999995</v>
      </c>
      <c r="L127" s="85">
        <f t="shared" ca="1" si="252"/>
        <v>42537567.970000006</v>
      </c>
      <c r="M127" s="85">
        <f t="shared" ca="1" si="252"/>
        <v>40871766.739999995</v>
      </c>
      <c r="N127" s="85">
        <f t="shared" ca="1" si="252"/>
        <v>46167454.480000004</v>
      </c>
      <c r="O127" s="85">
        <f t="shared" ca="1" si="252"/>
        <v>47336718.560000002</v>
      </c>
      <c r="P127" s="85">
        <f t="shared" ca="1" si="252"/>
        <v>47233082.170000002</v>
      </c>
      <c r="Q127" s="85">
        <f t="shared" ref="Q127:R127" ca="1" si="253">+Q125+Q123</f>
        <v>56835922.759999998</v>
      </c>
      <c r="R127" s="85">
        <f t="shared" ca="1" si="253"/>
        <v>60459345.939999998</v>
      </c>
      <c r="AO127" s="27">
        <f>+EDATE(AO126,1)</f>
        <v>45108</v>
      </c>
      <c r="AP127" s="41" t="str">
        <f t="shared" si="216"/>
        <v>dz</v>
      </c>
      <c r="AQ127" s="41">
        <f>+AQ126+1</f>
        <v>130</v>
      </c>
      <c r="AS127" s="41">
        <f>+AS126+1</f>
        <v>127</v>
      </c>
      <c r="AT127" s="41" t="str">
        <f>+"d"&amp;AT23</f>
        <v>dw</v>
      </c>
    </row>
    <row r="128" spans="1:46">
      <c r="A128" s="60">
        <f t="shared" si="136"/>
        <v>128</v>
      </c>
      <c r="B128" s="183" t="s">
        <v>4</v>
      </c>
      <c r="C128" s="351" t="s">
        <v>229</v>
      </c>
      <c r="D128" s="184">
        <f ca="1">+D127/D101</f>
        <v>27.239093007694098</v>
      </c>
      <c r="E128" s="184">
        <f t="shared" ref="E128" ca="1" si="254">+E127/E101</f>
        <v>28.046589337069186</v>
      </c>
      <c r="F128" s="184">
        <f t="shared" ref="F128" ca="1" si="255">+F127/F101</f>
        <v>29.910533322088757</v>
      </c>
      <c r="G128" s="184">
        <f t="shared" ref="G128:P128" ca="1" si="256">+G127/G101</f>
        <v>31.299800942409437</v>
      </c>
      <c r="H128" s="184">
        <f t="shared" ca="1" si="256"/>
        <v>33.012814612025153</v>
      </c>
      <c r="I128" s="184">
        <f t="shared" ca="1" si="256"/>
        <v>33.841027924034677</v>
      </c>
      <c r="J128" s="184">
        <f t="shared" ca="1" si="256"/>
        <v>34.627898260094568</v>
      </c>
      <c r="K128" s="184">
        <f t="shared" ca="1" si="256"/>
        <v>35.947922792261352</v>
      </c>
      <c r="L128" s="184">
        <f t="shared" ca="1" si="256"/>
        <v>37.19454872843157</v>
      </c>
      <c r="M128" s="184">
        <f t="shared" ca="1" si="256"/>
        <v>38.825042504316919</v>
      </c>
      <c r="N128" s="184">
        <f t="shared" ca="1" si="256"/>
        <v>40.732809691855238</v>
      </c>
      <c r="O128" s="184">
        <f t="shared" ca="1" si="256"/>
        <v>41.555435018297423</v>
      </c>
      <c r="P128" s="184">
        <f t="shared" ca="1" si="256"/>
        <v>45.187202650202394</v>
      </c>
      <c r="Q128" s="184">
        <f t="shared" ref="Q128:R128" ca="1" si="257">+Q127/Q101</f>
        <v>51.734130445626292</v>
      </c>
      <c r="R128" s="184">
        <f t="shared" ca="1" si="257"/>
        <v>55.814775233702662</v>
      </c>
      <c r="AO128" s="27">
        <f t="shared" si="133"/>
        <v>45139</v>
      </c>
      <c r="AP128" s="41" t="str">
        <f t="shared" si="216"/>
        <v>ea</v>
      </c>
      <c r="AQ128" s="41">
        <f t="shared" si="134"/>
        <v>131</v>
      </c>
      <c r="AS128" s="41">
        <f t="shared" si="135"/>
        <v>128</v>
      </c>
      <c r="AT128" s="41" t="str">
        <f>+"d"&amp;AT24</f>
        <v>dx</v>
      </c>
    </row>
    <row r="129" spans="1:46" ht="15.75" thickBot="1">
      <c r="A129" s="60">
        <f t="shared" si="136"/>
        <v>129</v>
      </c>
      <c r="B129" s="42"/>
      <c r="C129" s="185"/>
      <c r="D129" s="71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AO129" s="27">
        <f t="shared" si="133"/>
        <v>45170</v>
      </c>
      <c r="AP129" s="41" t="str">
        <f t="shared" si="216"/>
        <v>eb</v>
      </c>
      <c r="AQ129" s="41">
        <f t="shared" si="134"/>
        <v>132</v>
      </c>
      <c r="AS129" s="41">
        <f t="shared" si="135"/>
        <v>129</v>
      </c>
      <c r="AT129" s="41" t="str">
        <f>+"d"&amp;AT25</f>
        <v>dy</v>
      </c>
    </row>
    <row r="130" spans="1:46">
      <c r="A130" s="60">
        <f t="shared" si="136"/>
        <v>130</v>
      </c>
      <c r="B130" s="188" t="s">
        <v>32</v>
      </c>
      <c r="C130" s="189" t="s">
        <v>33</v>
      </c>
      <c r="D130" s="100" t="str">
        <f>+D$2</f>
        <v>CY 2013</v>
      </c>
      <c r="E130" s="101" t="str">
        <f t="shared" ref="E130:R130" si="258">+E$2</f>
        <v>CY 2014</v>
      </c>
      <c r="F130" s="101" t="str">
        <f t="shared" si="258"/>
        <v>CY 2015</v>
      </c>
      <c r="G130" s="101" t="str">
        <f t="shared" si="258"/>
        <v>CY 2016</v>
      </c>
      <c r="H130" s="101" t="str">
        <f t="shared" si="258"/>
        <v>CY 2017</v>
      </c>
      <c r="I130" s="101" t="str">
        <f t="shared" si="258"/>
        <v>CY 2018</v>
      </c>
      <c r="J130" s="101" t="str">
        <f t="shared" si="258"/>
        <v>CY 2019</v>
      </c>
      <c r="K130" s="101" t="str">
        <f t="shared" si="258"/>
        <v>CY 2020</v>
      </c>
      <c r="L130" s="101" t="str">
        <f t="shared" si="258"/>
        <v>CY 2021</v>
      </c>
      <c r="M130" s="101" t="str">
        <f t="shared" si="258"/>
        <v>CY 2022</v>
      </c>
      <c r="N130" s="101" t="str">
        <f t="shared" si="258"/>
        <v>CY 2023</v>
      </c>
      <c r="O130" s="101" t="str">
        <f t="shared" si="258"/>
        <v>CY 2024</v>
      </c>
      <c r="P130" s="101" t="str">
        <f t="shared" si="258"/>
        <v>CY 2025</v>
      </c>
      <c r="Q130" s="101" t="str">
        <f t="shared" si="258"/>
        <v>CY 2026</v>
      </c>
      <c r="R130" s="101" t="str">
        <f t="shared" si="258"/>
        <v>CY 2027</v>
      </c>
      <c r="AO130" s="27">
        <f t="shared" si="133"/>
        <v>45200</v>
      </c>
      <c r="AP130" s="41" t="str">
        <f t="shared" si="216"/>
        <v>ec</v>
      </c>
      <c r="AQ130" s="41">
        <f t="shared" si="134"/>
        <v>133</v>
      </c>
      <c r="AS130" s="41">
        <f t="shared" si="135"/>
        <v>130</v>
      </c>
      <c r="AT130" s="41" t="str">
        <f>+"d"&amp;AT26</f>
        <v>dz</v>
      </c>
    </row>
    <row r="131" spans="1:46">
      <c r="A131" s="60">
        <f t="shared" si="136"/>
        <v>131</v>
      </c>
      <c r="B131" s="75" t="s">
        <v>5</v>
      </c>
      <c r="C131" s="163" t="s">
        <v>34</v>
      </c>
      <c r="D131" s="75">
        <f ca="1">+AVERAGE(INDIRECT("'Monthly Resource Report'!"&amp;VLOOKUP(D$1,$AO$1:$AP$197,2,FALSE)&amp;$A131&amp;":"&amp;VLOOKUP(DATE(YEAR(D$1),12,1),$AO$1:$AP$197,2,FALSE)&amp;$A131))</f>
        <v>146</v>
      </c>
      <c r="E131" s="76">
        <f t="shared" ref="E131:R131" ca="1" si="259">+AVERAGE(INDIRECT("'Monthly Resource Report'!"&amp;VLOOKUP(E$1,$AO$1:$AP$197,2,FALSE)&amp;$A131&amp;":"&amp;VLOOKUP(DATE(YEAR(E$1),12,1),$AO$1:$AP$197,2,FALSE)&amp;$A131))</f>
        <v>146</v>
      </c>
      <c r="F131" s="76">
        <f t="shared" ca="1" si="259"/>
        <v>146</v>
      </c>
      <c r="G131" s="76">
        <f t="shared" ca="1" si="259"/>
        <v>146</v>
      </c>
      <c r="H131" s="76">
        <f t="shared" ca="1" si="259"/>
        <v>146</v>
      </c>
      <c r="I131" s="76">
        <f t="shared" ca="1" si="259"/>
        <v>146</v>
      </c>
      <c r="J131" s="76">
        <f t="shared" ca="1" si="259"/>
        <v>146</v>
      </c>
      <c r="K131" s="76">
        <f t="shared" ca="1" si="259"/>
        <v>146</v>
      </c>
      <c r="L131" s="76">
        <f t="shared" ca="1" si="259"/>
        <v>146</v>
      </c>
      <c r="M131" s="76">
        <f t="shared" ca="1" si="259"/>
        <v>146</v>
      </c>
      <c r="N131" s="76">
        <f t="shared" ca="1" si="259"/>
        <v>146</v>
      </c>
      <c r="O131" s="76">
        <f t="shared" ca="1" si="259"/>
        <v>146</v>
      </c>
      <c r="P131" s="76">
        <f t="shared" ca="1" si="259"/>
        <v>146</v>
      </c>
      <c r="Q131" s="76">
        <f t="shared" ca="1" si="259"/>
        <v>146</v>
      </c>
      <c r="R131" s="76">
        <f t="shared" ca="1" si="259"/>
        <v>146</v>
      </c>
      <c r="AO131" s="27">
        <f t="shared" ref="AO131:AO194" si="260">+EDATE(AO130,1)</f>
        <v>45231</v>
      </c>
      <c r="AP131" s="41" t="str">
        <f t="shared" si="216"/>
        <v>ed</v>
      </c>
      <c r="AQ131" s="41">
        <f t="shared" ref="AQ131:AQ194" si="261">+AQ130+1</f>
        <v>134</v>
      </c>
      <c r="AS131" s="41">
        <f t="shared" ref="AS131:AS194" si="262">+AS130+1</f>
        <v>131</v>
      </c>
      <c r="AT131" s="41" t="str">
        <f>+"e"&amp;AT1</f>
        <v>ea</v>
      </c>
    </row>
    <row r="132" spans="1:46">
      <c r="A132" s="60">
        <f t="shared" ref="A132:A195" si="263">+ROW(A132)</f>
        <v>132</v>
      </c>
      <c r="B132" s="96" t="s">
        <v>5</v>
      </c>
      <c r="C132" s="166" t="s">
        <v>35</v>
      </c>
      <c r="D132" s="90">
        <f ca="1">+SUM(INDIRECT("'Monthly Resource Report'!"&amp;(VLOOKUP(D$1,$AO$1:$AP$197,2,FALSE)&amp;$A132&amp;":"&amp;VLOOKUP(DATE(YEAR(D$1),12,1),$AO$1:$AP$181,2,FALSE)&amp;$A132)))</f>
        <v>520926.76795824489</v>
      </c>
      <c r="E132" s="91">
        <f t="shared" ref="E132:R133" ca="1" si="264">+SUM(INDIRECT("'Monthly Resource Report'!"&amp;(VLOOKUP(E$1,$AO$1:$AP$197,2,FALSE)&amp;$A132&amp;":"&amp;VLOOKUP(DATE(YEAR(E$1),12,1),$AO$1:$AP$181,2,FALSE)&amp;$A132)))</f>
        <v>522000.78998584574</v>
      </c>
      <c r="F132" s="91">
        <f t="shared" ca="1" si="264"/>
        <v>480107.29432059452</v>
      </c>
      <c r="G132" s="91">
        <f t="shared" ca="1" si="264"/>
        <v>518280.18312101916</v>
      </c>
      <c r="H132" s="91">
        <f t="shared" ca="1" si="264"/>
        <v>491375.58961429575</v>
      </c>
      <c r="I132" s="91">
        <f t="shared" ca="1" si="264"/>
        <v>443663.8313871196</v>
      </c>
      <c r="J132" s="91">
        <f t="shared" ca="1" si="264"/>
        <v>541918.1130573249</v>
      </c>
      <c r="K132" s="91">
        <f t="shared" ca="1" si="264"/>
        <v>554668.09624911542</v>
      </c>
      <c r="L132" s="91">
        <f t="shared" ca="1" si="264"/>
        <v>515830.71611818828</v>
      </c>
      <c r="M132" s="91">
        <f t="shared" ca="1" si="264"/>
        <v>552476.08103326254</v>
      </c>
      <c r="N132" s="91">
        <f t="shared" ca="1" si="264"/>
        <v>549675.95276008488</v>
      </c>
      <c r="O132" s="91">
        <f t="shared" ca="1" si="264"/>
        <v>509747.02008138719</v>
      </c>
      <c r="P132" s="91">
        <f t="shared" ca="1" si="264"/>
        <v>543696.80599787668</v>
      </c>
      <c r="Q132" s="91">
        <f t="shared" ca="1" si="264"/>
        <v>533322.25406935601</v>
      </c>
      <c r="R132" s="91">
        <f t="shared" ca="1" si="264"/>
        <v>459621.4269285209</v>
      </c>
      <c r="AO132" s="27">
        <f t="shared" si="260"/>
        <v>45261</v>
      </c>
      <c r="AP132" s="41" t="str">
        <f t="shared" si="216"/>
        <v>ee</v>
      </c>
      <c r="AQ132" s="41">
        <f t="shared" si="261"/>
        <v>135</v>
      </c>
      <c r="AS132" s="41">
        <f t="shared" si="262"/>
        <v>132</v>
      </c>
      <c r="AT132" s="41" t="str">
        <f t="shared" ref="AT132:AT153" si="265">+"e"&amp;AT2</f>
        <v>eb</v>
      </c>
    </row>
    <row r="133" spans="1:46">
      <c r="A133" s="60">
        <f t="shared" si="263"/>
        <v>133</v>
      </c>
      <c r="B133" s="96" t="s">
        <v>5</v>
      </c>
      <c r="C133" s="166" t="s">
        <v>36</v>
      </c>
      <c r="D133" s="88">
        <f ca="1">+SUM(INDIRECT("'Monthly Resource Report'!"&amp;(VLOOKUP(D$1,$AO$1:$AP$197,2,FALSE)&amp;$A133&amp;":"&amp;VLOOKUP(DATE(YEAR(D$1),12,1),$AO$1:$AP$181,2,FALSE)&amp;$A133)))</f>
        <v>1069695.3999999999</v>
      </c>
      <c r="E133" s="89">
        <f t="shared" ca="1" si="264"/>
        <v>1072007.3999999999</v>
      </c>
      <c r="F133" s="89">
        <f t="shared" ca="1" si="264"/>
        <v>984780.79999999993</v>
      </c>
      <c r="G133" s="89">
        <f t="shared" ca="1" si="264"/>
        <v>1063398.3999999999</v>
      </c>
      <c r="H133" s="89">
        <f t="shared" ca="1" si="264"/>
        <v>1002101.7999999999</v>
      </c>
      <c r="I133" s="89">
        <f t="shared" ca="1" si="264"/>
        <v>909070.15999999992</v>
      </c>
      <c r="J133" s="89">
        <f t="shared" ca="1" si="264"/>
        <v>1127891.7999999998</v>
      </c>
      <c r="K133" s="89">
        <f t="shared" ca="1" si="264"/>
        <v>1150820.3999999999</v>
      </c>
      <c r="L133" s="89">
        <f t="shared" ca="1" si="264"/>
        <v>1065067.2</v>
      </c>
      <c r="M133" s="89">
        <f t="shared" ca="1" si="264"/>
        <v>1140490.7999999998</v>
      </c>
      <c r="N133" s="89">
        <f t="shared" ca="1" si="264"/>
        <v>1134150.3999999999</v>
      </c>
      <c r="O133" s="89">
        <f t="shared" ca="1" si="264"/>
        <v>1051877.48</v>
      </c>
      <c r="P133" s="89">
        <f t="shared" ca="1" si="264"/>
        <v>1120618.7999999998</v>
      </c>
      <c r="Q133" s="89">
        <f t="shared" ca="1" si="264"/>
        <v>1097200.7999999998</v>
      </c>
      <c r="R133" s="89">
        <f t="shared" ca="1" si="264"/>
        <v>945135.79999999993</v>
      </c>
      <c r="AO133" s="27">
        <f t="shared" si="260"/>
        <v>45292</v>
      </c>
      <c r="AP133" s="41" t="str">
        <f t="shared" si="216"/>
        <v>ef</v>
      </c>
      <c r="AQ133" s="41">
        <f t="shared" si="261"/>
        <v>136</v>
      </c>
      <c r="AS133" s="41">
        <f t="shared" si="262"/>
        <v>133</v>
      </c>
      <c r="AT133" s="41" t="str">
        <f t="shared" si="265"/>
        <v>ec</v>
      </c>
    </row>
    <row r="134" spans="1:46">
      <c r="A134" s="60">
        <f t="shared" si="263"/>
        <v>134</v>
      </c>
      <c r="B134" s="171" t="s">
        <v>5</v>
      </c>
      <c r="C134" s="172" t="s">
        <v>95</v>
      </c>
      <c r="D134" s="77">
        <f ca="1">+D133/(D131*D154)</f>
        <v>0.83637908926002369</v>
      </c>
      <c r="E134" s="78">
        <f t="shared" ref="E134" ca="1" si="266">+E133/(E131*E154)</f>
        <v>0.83818680803152557</v>
      </c>
      <c r="F134" s="78">
        <f t="shared" ref="F134" ca="1" si="267">+F133/(F131*F154)</f>
        <v>0.76998561331081494</v>
      </c>
      <c r="G134" s="78">
        <f t="shared" ref="G134:P134" ca="1" si="268">+G133/(G131*G154)</f>
        <v>0.82918382114429712</v>
      </c>
      <c r="H134" s="78">
        <f t="shared" ca="1" si="268"/>
        <v>0.78352864827672475</v>
      </c>
      <c r="I134" s="78">
        <f t="shared" ca="1" si="268"/>
        <v>0.71078857821980357</v>
      </c>
      <c r="J134" s="78">
        <f t="shared" ca="1" si="268"/>
        <v>0.88188199787327193</v>
      </c>
      <c r="K134" s="78">
        <f t="shared" ca="1" si="268"/>
        <v>0.89735103675424799</v>
      </c>
      <c r="L134" s="78">
        <f t="shared" ca="1" si="268"/>
        <v>0.83276036779883655</v>
      </c>
      <c r="M134" s="78">
        <f t="shared" ca="1" si="268"/>
        <v>0.89173297053856249</v>
      </c>
      <c r="N134" s="78">
        <f t="shared" ca="1" si="268"/>
        <v>0.88677550509789194</v>
      </c>
      <c r="O134" s="78">
        <f t="shared" ca="1" si="268"/>
        <v>0.82020039548868429</v>
      </c>
      <c r="P134" s="78">
        <f t="shared" ca="1" si="268"/>
        <v>0.87619534621880268</v>
      </c>
      <c r="Q134" s="78">
        <f t="shared" ref="Q134:R134" ca="1" si="269">+Q133/(Q131*Q154)</f>
        <v>0.85788515668981036</v>
      </c>
      <c r="R134" s="78">
        <f t="shared" ca="1" si="269"/>
        <v>0.73898777131419269</v>
      </c>
      <c r="AO134" s="27">
        <f t="shared" si="260"/>
        <v>45323</v>
      </c>
      <c r="AP134" s="41" t="str">
        <f t="shared" si="216"/>
        <v>eg</v>
      </c>
      <c r="AQ134" s="41">
        <f t="shared" si="261"/>
        <v>137</v>
      </c>
      <c r="AS134" s="41">
        <f t="shared" si="262"/>
        <v>134</v>
      </c>
      <c r="AT134" s="41" t="str">
        <f t="shared" si="265"/>
        <v>ed</v>
      </c>
    </row>
    <row r="135" spans="1:46">
      <c r="A135" s="60">
        <f t="shared" si="263"/>
        <v>135</v>
      </c>
      <c r="B135" s="96" t="s">
        <v>5</v>
      </c>
      <c r="C135" s="166" t="s">
        <v>268</v>
      </c>
      <c r="D135" s="88">
        <f ca="1">+SUM(INDIRECT("'Monthly Resource Report'!"&amp;(VLOOKUP(D$1,$AO$1:$AP$197,2,FALSE)&amp;$A135&amp;":"&amp;VLOOKUP(DATE(YEAR(D$1),12,1),$AO$1:$AP$181,2,FALSE)&amp;$A135)))</f>
        <v>11777112.370000001</v>
      </c>
      <c r="E135" s="89">
        <f t="shared" ref="E135:R135" ca="1" si="270">+SUM(INDIRECT("'Monthly Resource Report'!"&amp;(VLOOKUP(E$1,$AO$1:$AP$197,2,FALSE)&amp;$A135&amp;":"&amp;VLOOKUP(DATE(YEAR(E$1),12,1),$AO$1:$AP$181,2,FALSE)&amp;$A135)))</f>
        <v>11801393.859999998</v>
      </c>
      <c r="F135" s="89">
        <f t="shared" ca="1" si="270"/>
        <v>10854265.709999999</v>
      </c>
      <c r="G135" s="89">
        <f t="shared" ca="1" si="270"/>
        <v>11717278.380000001</v>
      </c>
      <c r="H135" s="89">
        <f t="shared" ca="1" si="270"/>
        <v>11109019.330000002</v>
      </c>
      <c r="I135" s="89">
        <f t="shared" ca="1" si="270"/>
        <v>10030351.899999999</v>
      </c>
      <c r="J135" s="89">
        <f t="shared" ca="1" si="270"/>
        <v>12251684.699999999</v>
      </c>
      <c r="K135" s="89">
        <f t="shared" ca="1" si="270"/>
        <v>12539936.32</v>
      </c>
      <c r="L135" s="89">
        <f t="shared" ca="1" si="270"/>
        <v>11661900.830000002</v>
      </c>
      <c r="M135" s="89">
        <f t="shared" ca="1" si="270"/>
        <v>12490379.240000002</v>
      </c>
      <c r="N135" s="89">
        <f t="shared" ca="1" si="270"/>
        <v>12427073.939999999</v>
      </c>
      <c r="O135" s="89">
        <f t="shared" ca="1" si="270"/>
        <v>11524360.630000001</v>
      </c>
      <c r="P135" s="89">
        <f t="shared" ca="1" si="270"/>
        <v>12291897.390000001</v>
      </c>
      <c r="Q135" s="89">
        <f t="shared" ca="1" si="270"/>
        <v>12057349.519999998</v>
      </c>
      <c r="R135" s="89">
        <f t="shared" ca="1" si="270"/>
        <v>10391121.219999999</v>
      </c>
      <c r="AO135" s="27">
        <f t="shared" si="260"/>
        <v>45352</v>
      </c>
      <c r="AP135" s="41" t="str">
        <f t="shared" si="216"/>
        <v>eh</v>
      </c>
      <c r="AQ135" s="41">
        <f t="shared" si="261"/>
        <v>138</v>
      </c>
      <c r="AS135" s="41">
        <f t="shared" si="262"/>
        <v>135</v>
      </c>
      <c r="AT135" s="41" t="str">
        <f t="shared" si="265"/>
        <v>ee</v>
      </c>
    </row>
    <row r="136" spans="1:46">
      <c r="A136" s="60">
        <f t="shared" si="263"/>
        <v>136</v>
      </c>
      <c r="B136" s="171" t="s">
        <v>5</v>
      </c>
      <c r="C136" s="172" t="s">
        <v>269</v>
      </c>
      <c r="D136" s="92">
        <f ca="1">+D135/D133</f>
        <v>11.00978126109545</v>
      </c>
      <c r="E136" s="93">
        <f t="shared" ref="E136" ca="1" si="271">+E135/E133</f>
        <v>11.008686936302864</v>
      </c>
      <c r="F136" s="93">
        <f t="shared" ref="F136" ca="1" si="272">+F135/F133</f>
        <v>11.022011913717245</v>
      </c>
      <c r="G136" s="93">
        <f t="shared" ref="G136:P136" ca="1" si="273">+G135/G133</f>
        <v>11.018709808102026</v>
      </c>
      <c r="H136" s="93">
        <f t="shared" ca="1" si="273"/>
        <v>11.085719365038564</v>
      </c>
      <c r="I136" s="93">
        <f t="shared" ca="1" si="273"/>
        <v>11.033638921774751</v>
      </c>
      <c r="J136" s="93">
        <f t="shared" ca="1" si="273"/>
        <v>10.862464555554</v>
      </c>
      <c r="K136" s="93">
        <f t="shared" ca="1" si="273"/>
        <v>10.896518970292846</v>
      </c>
      <c r="L136" s="93">
        <f t="shared" ca="1" si="273"/>
        <v>10.949450729493879</v>
      </c>
      <c r="M136" s="93">
        <f t="shared" ca="1" si="273"/>
        <v>10.951757997521772</v>
      </c>
      <c r="N136" s="93">
        <f t="shared" ca="1" si="273"/>
        <v>10.957165769196044</v>
      </c>
      <c r="O136" s="93">
        <f t="shared" ca="1" si="273"/>
        <v>10.9559914050066</v>
      </c>
      <c r="P136" s="93">
        <f t="shared" ca="1" si="273"/>
        <v>10.96884809535589</v>
      </c>
      <c r="Q136" s="93">
        <f t="shared" ref="Q136:R136" ca="1" si="274">+Q135/Q133</f>
        <v>10.989191331249485</v>
      </c>
      <c r="R136" s="93">
        <f t="shared" ca="1" si="274"/>
        <v>10.994315547035674</v>
      </c>
      <c r="AO136" s="27">
        <f t="shared" si="260"/>
        <v>45383</v>
      </c>
      <c r="AP136" s="41" t="str">
        <f t="shared" si="216"/>
        <v>ei</v>
      </c>
      <c r="AQ136" s="41">
        <f t="shared" si="261"/>
        <v>139</v>
      </c>
      <c r="AS136" s="41">
        <f t="shared" si="262"/>
        <v>136</v>
      </c>
      <c r="AT136" s="41" t="str">
        <f t="shared" si="265"/>
        <v>ef</v>
      </c>
    </row>
    <row r="137" spans="1:46">
      <c r="A137" s="60">
        <f t="shared" si="263"/>
        <v>137</v>
      </c>
      <c r="B137" s="96" t="s">
        <v>5</v>
      </c>
      <c r="C137" s="166" t="s">
        <v>37</v>
      </c>
      <c r="D137" s="632">
        <f ca="1">+SUM(INDIRECT("'Monthly Resource Report'!"&amp;(VLOOKUP(D$1,$AO$1:$AP$197,2,FALSE)&amp;$A137&amp;":"&amp;VLOOKUP(DATE(YEAR(D$1),12,1),$AO$1:$AP$181,2,FALSE)&amp;$A137)))</f>
        <v>27558444.5</v>
      </c>
      <c r="E137" s="633">
        <f t="shared" ref="E137:R137" ca="1" si="275">+SUM(INDIRECT("'Monthly Resource Report'!"&amp;(VLOOKUP(E$1,$AO$1:$AP$197,2,FALSE)&amp;$A137&amp;":"&amp;VLOOKUP(DATE(YEAR(E$1),12,1),$AO$1:$AP$181,2,FALSE)&amp;$A137)))</f>
        <v>28441341.5</v>
      </c>
      <c r="F137" s="633">
        <f t="shared" ca="1" si="275"/>
        <v>27591531.310000002</v>
      </c>
      <c r="G137" s="633">
        <f t="shared" ca="1" si="275"/>
        <v>31109359.25</v>
      </c>
      <c r="H137" s="633">
        <f t="shared" ca="1" si="275"/>
        <v>30971907.25</v>
      </c>
      <c r="I137" s="633">
        <f t="shared" ca="1" si="275"/>
        <v>28807174.379999999</v>
      </c>
      <c r="J137" s="633">
        <f t="shared" ca="1" si="275"/>
        <v>36240530</v>
      </c>
      <c r="K137" s="633">
        <f t="shared" ca="1" si="275"/>
        <v>38949118.75</v>
      </c>
      <c r="L137" s="633">
        <f t="shared" ca="1" si="275"/>
        <v>37306417.939999998</v>
      </c>
      <c r="M137" s="633">
        <f t="shared" ca="1" si="275"/>
        <v>41555435.5</v>
      </c>
      <c r="N137" s="633">
        <f t="shared" ca="1" si="275"/>
        <v>43407722.5</v>
      </c>
      <c r="O137" s="633">
        <f t="shared" ca="1" si="275"/>
        <v>41061218.880000003</v>
      </c>
      <c r="P137" s="633">
        <f t="shared" ca="1" si="275"/>
        <v>47741680</v>
      </c>
      <c r="Q137" s="633">
        <f t="shared" ca="1" si="275"/>
        <v>53848106</v>
      </c>
      <c r="R137" s="633">
        <f t="shared" ca="1" si="275"/>
        <v>50126757.289999999</v>
      </c>
      <c r="AO137" s="27">
        <f t="shared" si="260"/>
        <v>45413</v>
      </c>
      <c r="AP137" s="41" t="str">
        <f t="shared" si="216"/>
        <v>ej</v>
      </c>
      <c r="AQ137" s="41">
        <f t="shared" si="261"/>
        <v>140</v>
      </c>
      <c r="AS137" s="41">
        <f t="shared" si="262"/>
        <v>137</v>
      </c>
      <c r="AT137" s="41" t="str">
        <f t="shared" si="265"/>
        <v>eg</v>
      </c>
    </row>
    <row r="138" spans="1:46">
      <c r="A138" s="60">
        <f t="shared" si="263"/>
        <v>138</v>
      </c>
      <c r="B138" s="171" t="s">
        <v>5</v>
      </c>
      <c r="C138" s="172" t="s">
        <v>270</v>
      </c>
      <c r="D138" s="79">
        <f ca="1">+D137/D135</f>
        <v>2.340000131967833</v>
      </c>
      <c r="E138" s="80">
        <f t="shared" ref="E138" ca="1" si="276">+E137/E135</f>
        <v>2.4099984999568522</v>
      </c>
      <c r="F138" s="80">
        <f t="shared" ref="F138" ca="1" si="277">+F137/F135</f>
        <v>2.5419988829442435</v>
      </c>
      <c r="G138" s="80">
        <f t="shared" ref="G138:P138" ca="1" si="278">+G137/G135</f>
        <v>2.6549987327347258</v>
      </c>
      <c r="H138" s="80">
        <f t="shared" ca="1" si="278"/>
        <v>2.7879965215615479</v>
      </c>
      <c r="I138" s="80">
        <f t="shared" ca="1" si="278"/>
        <v>2.8720003711933582</v>
      </c>
      <c r="J138" s="80">
        <f t="shared" ca="1" si="278"/>
        <v>2.9580038082436126</v>
      </c>
      <c r="K138" s="80">
        <f t="shared" ca="1" si="278"/>
        <v>3.1060061037056368</v>
      </c>
      <c r="L138" s="80">
        <f t="shared" ca="1" si="278"/>
        <v>3.1989997586011021</v>
      </c>
      <c r="M138" s="80">
        <f t="shared" ca="1" si="278"/>
        <v>3.3269954980165992</v>
      </c>
      <c r="N138" s="80">
        <f t="shared" ca="1" si="278"/>
        <v>3.492996236248354</v>
      </c>
      <c r="O138" s="80">
        <f t="shared" ca="1" si="278"/>
        <v>3.5629932278507672</v>
      </c>
      <c r="P138" s="80">
        <f t="shared" ca="1" si="278"/>
        <v>3.8839959759865841</v>
      </c>
      <c r="Q138" s="80">
        <f t="shared" ref="Q138:R138" ca="1" si="279">+Q137/Q135</f>
        <v>4.4659985936942475</v>
      </c>
      <c r="R138" s="80">
        <f t="shared" ca="1" si="279"/>
        <v>4.8239988956648903</v>
      </c>
      <c r="AO138" s="27">
        <f t="shared" si="260"/>
        <v>45444</v>
      </c>
      <c r="AP138" s="41" t="str">
        <f t="shared" si="216"/>
        <v>ek</v>
      </c>
      <c r="AQ138" s="41">
        <f t="shared" si="261"/>
        <v>141</v>
      </c>
      <c r="AS138" s="41">
        <f t="shared" si="262"/>
        <v>138</v>
      </c>
      <c r="AT138" s="41" t="str">
        <f t="shared" si="265"/>
        <v>eh</v>
      </c>
    </row>
    <row r="139" spans="1:46">
      <c r="A139" s="60">
        <f t="shared" si="263"/>
        <v>139</v>
      </c>
      <c r="B139" s="96" t="s">
        <v>5</v>
      </c>
      <c r="C139" s="166" t="s">
        <v>38</v>
      </c>
      <c r="D139" s="632">
        <f ca="1">+SUM(INDIRECT("'Monthly Resource Report'!"&amp;(VLOOKUP(D$1,$AO$1:$AP$197,2,FALSE)&amp;$A139&amp;":"&amp;VLOOKUP(DATE(YEAR(D$1),12,1),$AO$1:$AP$181,2,FALSE)&amp;$A139)))</f>
        <v>1493296.16</v>
      </c>
      <c r="E139" s="633">
        <f t="shared" ref="E139:R139" ca="1" si="280">+SUM(INDIRECT("'Monthly Resource Report'!"&amp;(VLOOKUP(E$1,$AO$1:$AP$197,2,FALSE)&amp;$A139&amp;":"&amp;VLOOKUP(DATE(YEAR(E$1),12,1),$AO$1:$AP$181,2,FALSE)&amp;$A139)))</f>
        <v>1537257.53</v>
      </c>
      <c r="F139" s="633">
        <f t="shared" ca="1" si="280"/>
        <v>1777328.03</v>
      </c>
      <c r="G139" s="633">
        <f t="shared" ca="1" si="280"/>
        <v>2094894.15</v>
      </c>
      <c r="H139" s="633">
        <f t="shared" ca="1" si="280"/>
        <v>2021239.29</v>
      </c>
      <c r="I139" s="633">
        <f t="shared" ca="1" si="280"/>
        <v>1879957.28</v>
      </c>
      <c r="J139" s="633">
        <f t="shared" ca="1" si="280"/>
        <v>2393389.11</v>
      </c>
      <c r="K139" s="633">
        <f t="shared" ca="1" si="280"/>
        <v>2506488.15</v>
      </c>
      <c r="L139" s="633">
        <f t="shared" ca="1" si="280"/>
        <v>2381490.4900000002</v>
      </c>
      <c r="M139" s="633">
        <f t="shared" ca="1" si="280"/>
        <v>2619708.77</v>
      </c>
      <c r="N139" s="633">
        <f t="shared" ca="1" si="280"/>
        <v>2676592.63</v>
      </c>
      <c r="O139" s="633">
        <f t="shared" ca="1" si="280"/>
        <v>2549748.52</v>
      </c>
      <c r="P139" s="633">
        <f t="shared" ca="1" si="280"/>
        <v>2790336.6999999997</v>
      </c>
      <c r="Q139" s="633">
        <f t="shared" ca="1" si="280"/>
        <v>2808836.9199999995</v>
      </c>
      <c r="R139" s="633">
        <f t="shared" ca="1" si="280"/>
        <v>2487599.73</v>
      </c>
      <c r="AO139" s="27">
        <f t="shared" si="260"/>
        <v>45474</v>
      </c>
      <c r="AP139" s="41" t="str">
        <f t="shared" ref="AP139:AP170" si="281">+VLOOKUP(AQ139,$AS$1:$AT$197,2,FALSE)</f>
        <v>el</v>
      </c>
      <c r="AQ139" s="41">
        <f t="shared" si="261"/>
        <v>142</v>
      </c>
      <c r="AS139" s="41">
        <f t="shared" si="262"/>
        <v>139</v>
      </c>
      <c r="AT139" s="41" t="str">
        <f t="shared" si="265"/>
        <v>ei</v>
      </c>
    </row>
    <row r="140" spans="1:46">
      <c r="A140" s="60">
        <f t="shared" si="263"/>
        <v>140</v>
      </c>
      <c r="B140" s="171" t="s">
        <v>5</v>
      </c>
      <c r="C140" s="172" t="s">
        <v>39</v>
      </c>
      <c r="D140" s="81">
        <f ca="1">+D139/D133</f>
        <v>1.3960012915826319</v>
      </c>
      <c r="E140" s="82">
        <f t="shared" ref="E140" ca="1" si="282">+E139/E133</f>
        <v>1.433998991051741</v>
      </c>
      <c r="F140" s="82">
        <f t="shared" ref="F140" ca="1" si="283">+F139/F133</f>
        <v>1.8047955748121818</v>
      </c>
      <c r="G140" s="82">
        <f t="shared" ref="G140:P140" ca="1" si="284">+G139/G133</f>
        <v>1.9699993436138328</v>
      </c>
      <c r="H140" s="82">
        <f t="shared" ca="1" si="284"/>
        <v>2.0169999594851542</v>
      </c>
      <c r="I140" s="82">
        <f t="shared" ca="1" si="284"/>
        <v>2.0680002080367483</v>
      </c>
      <c r="J140" s="82">
        <f t="shared" ca="1" si="284"/>
        <v>2.1220024030673867</v>
      </c>
      <c r="K140" s="82">
        <f t="shared" ca="1" si="284"/>
        <v>2.1780011459650872</v>
      </c>
      <c r="L140" s="82">
        <f t="shared" ca="1" si="284"/>
        <v>2.2360002166999418</v>
      </c>
      <c r="M140" s="82">
        <f t="shared" ca="1" si="284"/>
        <v>2.2970012296460438</v>
      </c>
      <c r="N140" s="82">
        <f t="shared" ca="1" si="284"/>
        <v>2.3599979597062259</v>
      </c>
      <c r="O140" s="82">
        <f t="shared" ca="1" si="284"/>
        <v>2.4239976313591201</v>
      </c>
      <c r="P140" s="82">
        <f t="shared" ca="1" si="284"/>
        <v>2.4899963305987729</v>
      </c>
      <c r="Q140" s="82">
        <f t="shared" ref="Q140:R140" ca="1" si="285">+Q139/Q133</f>
        <v>2.5600026175700927</v>
      </c>
      <c r="R140" s="82">
        <f t="shared" ca="1" si="285"/>
        <v>2.6320024381681448</v>
      </c>
      <c r="AO140" s="27">
        <f t="shared" si="260"/>
        <v>45505</v>
      </c>
      <c r="AP140" s="41" t="str">
        <f t="shared" si="281"/>
        <v>em</v>
      </c>
      <c r="AQ140" s="41">
        <f t="shared" si="261"/>
        <v>143</v>
      </c>
      <c r="AS140" s="41">
        <f t="shared" si="262"/>
        <v>140</v>
      </c>
      <c r="AT140" s="41" t="str">
        <f t="shared" si="265"/>
        <v>ej</v>
      </c>
    </row>
    <row r="141" spans="1:46">
      <c r="A141" s="60">
        <f t="shared" si="263"/>
        <v>141</v>
      </c>
      <c r="B141" s="96" t="s">
        <v>5</v>
      </c>
      <c r="C141" s="166" t="s">
        <v>40</v>
      </c>
      <c r="D141" s="88">
        <f ca="1">+SUM(INDIRECT("'Monthly Resource Report'!"&amp;(VLOOKUP(D$1,$AO$1:$AP$197,2,FALSE)&amp;$A141&amp;":"&amp;VLOOKUP(DATE(YEAR(D$1),12,1),$AO$1:$AP$181,2,FALSE)&amp;$A141)))</f>
        <v>22.549999999999997</v>
      </c>
      <c r="E141" s="89">
        <f t="shared" ref="E141:R143" ca="1" si="286">+SUM(INDIRECT("'Monthly Resource Report'!"&amp;(VLOOKUP(E$1,$AO$1:$AP$197,2,FALSE)&amp;$A141&amp;":"&amp;VLOOKUP(DATE(YEAR(E$1),12,1),$AO$1:$AP$181,2,FALSE)&amp;$A141)))</f>
        <v>20.540000000000006</v>
      </c>
      <c r="F141" s="89">
        <f t="shared" ca="1" si="286"/>
        <v>22.240000000000002</v>
      </c>
      <c r="G141" s="89">
        <f t="shared" ca="1" si="286"/>
        <v>22.839999999999996</v>
      </c>
      <c r="H141" s="89">
        <f t="shared" ca="1" si="286"/>
        <v>25.460000000000008</v>
      </c>
      <c r="I141" s="89">
        <f t="shared" ca="1" si="286"/>
        <v>21.560000000000002</v>
      </c>
      <c r="J141" s="89">
        <f t="shared" ca="1" si="286"/>
        <v>24.060000000000006</v>
      </c>
      <c r="K141" s="89">
        <f t="shared" ca="1" si="286"/>
        <v>21.23</v>
      </c>
      <c r="L141" s="89">
        <f t="shared" ca="1" si="286"/>
        <v>22.24</v>
      </c>
      <c r="M141" s="89">
        <f t="shared" ca="1" si="286"/>
        <v>22.230000000000004</v>
      </c>
      <c r="N141" s="89">
        <f t="shared" ca="1" si="286"/>
        <v>20.83</v>
      </c>
      <c r="O141" s="89">
        <f t="shared" ca="1" si="286"/>
        <v>22.95</v>
      </c>
      <c r="P141" s="89">
        <f t="shared" ca="1" si="286"/>
        <v>24.060000000000002</v>
      </c>
      <c r="Q141" s="89">
        <f t="shared" ca="1" si="286"/>
        <v>23.350000000000005</v>
      </c>
      <c r="R141" s="89">
        <f t="shared" ca="1" si="286"/>
        <v>22.240000000000002</v>
      </c>
      <c r="AO141" s="27">
        <f t="shared" si="260"/>
        <v>45536</v>
      </c>
      <c r="AP141" s="41" t="str">
        <f t="shared" si="281"/>
        <v>en</v>
      </c>
      <c r="AQ141" s="41">
        <f t="shared" si="261"/>
        <v>144</v>
      </c>
      <c r="AS141" s="41">
        <f t="shared" si="262"/>
        <v>141</v>
      </c>
      <c r="AT141" s="41" t="str">
        <f t="shared" si="265"/>
        <v>ek</v>
      </c>
    </row>
    <row r="142" spans="1:46">
      <c r="A142" s="60">
        <f t="shared" si="263"/>
        <v>142</v>
      </c>
      <c r="B142" s="96" t="s">
        <v>5</v>
      </c>
      <c r="C142" s="166" t="s">
        <v>41</v>
      </c>
      <c r="D142" s="88">
        <f ca="1">+SUM(INDIRECT("'Monthly Resource Report'!"&amp;(VLOOKUP(D$1,$AO$1:$AP$197,2,FALSE)&amp;$A142&amp;":"&amp;VLOOKUP(DATE(YEAR(D$1),12,1),$AO$1:$AP$181,2,FALSE)&amp;$A142)))</f>
        <v>8149</v>
      </c>
      <c r="E142" s="89">
        <f t="shared" ca="1" si="286"/>
        <v>8149</v>
      </c>
      <c r="F142" s="89">
        <f t="shared" ca="1" si="286"/>
        <v>7591</v>
      </c>
      <c r="G142" s="89">
        <f t="shared" ca="1" si="286"/>
        <v>8172</v>
      </c>
      <c r="H142" s="89">
        <f t="shared" ca="1" si="286"/>
        <v>8149</v>
      </c>
      <c r="I142" s="89">
        <f t="shared" ca="1" si="286"/>
        <v>7055</v>
      </c>
      <c r="J142" s="89">
        <f t="shared" ca="1" si="286"/>
        <v>8149</v>
      </c>
      <c r="K142" s="89">
        <f t="shared" ca="1" si="286"/>
        <v>8172</v>
      </c>
      <c r="L142" s="89">
        <f t="shared" ca="1" si="286"/>
        <v>7591</v>
      </c>
      <c r="M142" s="89">
        <f t="shared" ca="1" si="286"/>
        <v>8149</v>
      </c>
      <c r="N142" s="89">
        <f t="shared" ca="1" si="286"/>
        <v>8149</v>
      </c>
      <c r="O142" s="89">
        <f t="shared" ca="1" si="286"/>
        <v>7548</v>
      </c>
      <c r="P142" s="89">
        <f t="shared" ca="1" si="286"/>
        <v>8149</v>
      </c>
      <c r="Q142" s="89">
        <f t="shared" ca="1" si="286"/>
        <v>8149</v>
      </c>
      <c r="R142" s="89">
        <f t="shared" ca="1" si="286"/>
        <v>7056</v>
      </c>
      <c r="AO142" s="27">
        <f t="shared" si="260"/>
        <v>45566</v>
      </c>
      <c r="AP142" s="41" t="str">
        <f t="shared" si="281"/>
        <v>eo</v>
      </c>
      <c r="AQ142" s="41">
        <f t="shared" si="261"/>
        <v>145</v>
      </c>
      <c r="AS142" s="41">
        <f t="shared" si="262"/>
        <v>142</v>
      </c>
      <c r="AT142" s="41" t="str">
        <f t="shared" si="265"/>
        <v>el</v>
      </c>
    </row>
    <row r="143" spans="1:46">
      <c r="A143" s="60">
        <f t="shared" si="263"/>
        <v>143</v>
      </c>
      <c r="B143" s="96" t="s">
        <v>5</v>
      </c>
      <c r="C143" s="166" t="s">
        <v>271</v>
      </c>
      <c r="D143" s="88">
        <f ca="1">+SUM(INDIRECT("'Monthly Resource Report'!"&amp;(VLOOKUP(D$1,$AO$1:$AP$197,2,FALSE)&amp;$A143&amp;":"&amp;VLOOKUP(DATE(YEAR(D$1),12,1),$AO$1:$AP$181,2,FALSE)&amp;$A143)))</f>
        <v>31941.549999999996</v>
      </c>
      <c r="E143" s="89">
        <f t="shared" ca="1" si="286"/>
        <v>29107.539999999994</v>
      </c>
      <c r="F143" s="89">
        <f t="shared" ca="1" si="286"/>
        <v>31528.239999999998</v>
      </c>
      <c r="G143" s="89">
        <f t="shared" ca="1" si="286"/>
        <v>32354.839999999997</v>
      </c>
      <c r="H143" s="89">
        <f t="shared" ca="1" si="286"/>
        <v>36133.459999999992</v>
      </c>
      <c r="I143" s="89">
        <f t="shared" ca="1" si="286"/>
        <v>30524.55999999999</v>
      </c>
      <c r="J143" s="89">
        <f t="shared" ca="1" si="286"/>
        <v>34126.06</v>
      </c>
      <c r="K143" s="89">
        <f t="shared" ca="1" si="286"/>
        <v>30111.23</v>
      </c>
      <c r="L143" s="89">
        <f t="shared" ca="1" si="286"/>
        <v>31528.239999999994</v>
      </c>
      <c r="M143" s="89">
        <f t="shared" ca="1" si="286"/>
        <v>31528.229999999996</v>
      </c>
      <c r="N143" s="89">
        <f t="shared" ca="1" si="286"/>
        <v>29520.829999999994</v>
      </c>
      <c r="O143" s="89">
        <f t="shared" ca="1" si="286"/>
        <v>32531.95</v>
      </c>
      <c r="P143" s="89">
        <f t="shared" ca="1" si="286"/>
        <v>34126.06</v>
      </c>
      <c r="Q143" s="89">
        <f t="shared" ca="1" si="286"/>
        <v>33122.35</v>
      </c>
      <c r="R143" s="89">
        <f t="shared" ca="1" si="286"/>
        <v>31528.239999999991</v>
      </c>
      <c r="AO143" s="27">
        <f t="shared" si="260"/>
        <v>45597</v>
      </c>
      <c r="AP143" s="41" t="str">
        <f t="shared" si="281"/>
        <v>ep</v>
      </c>
      <c r="AQ143" s="41">
        <f t="shared" si="261"/>
        <v>146</v>
      </c>
      <c r="AS143" s="41">
        <f t="shared" si="262"/>
        <v>143</v>
      </c>
      <c r="AT143" s="41" t="str">
        <f t="shared" si="265"/>
        <v>em</v>
      </c>
    </row>
    <row r="144" spans="1:46">
      <c r="A144" s="60">
        <f t="shared" si="263"/>
        <v>144</v>
      </c>
      <c r="B144" s="171" t="s">
        <v>5</v>
      </c>
      <c r="C144" s="177" t="s">
        <v>96</v>
      </c>
      <c r="D144" s="83">
        <f ca="1">+D133/(D142*D131)</f>
        <v>0.89908955969049054</v>
      </c>
      <c r="E144" s="84">
        <f t="shared" ref="E144:G144" ca="1" si="287">+E133/(E142*E131)</f>
        <v>0.90103281854904449</v>
      </c>
      <c r="F144" s="84">
        <f t="shared" ca="1" si="287"/>
        <v>0.88856197768446044</v>
      </c>
      <c r="G144" s="84">
        <f t="shared" ca="1" si="287"/>
        <v>0.89128128792602868</v>
      </c>
      <c r="H144" s="84">
        <f t="shared" ref="H144:P144" ca="1" si="288">+H133/(H142*H131)</f>
        <v>0.84227647059812361</v>
      </c>
      <c r="I144" s="84">
        <f t="shared" ca="1" si="288"/>
        <v>0.88256668252380988</v>
      </c>
      <c r="J144" s="84">
        <f t="shared" ca="1" si="288"/>
        <v>0.94800420927351348</v>
      </c>
      <c r="K144" s="84">
        <f t="shared" ca="1" si="288"/>
        <v>0.96455353730412563</v>
      </c>
      <c r="L144" s="84">
        <f t="shared" ca="1" si="288"/>
        <v>0.96100392858882988</v>
      </c>
      <c r="M144" s="84">
        <f t="shared" ca="1" si="288"/>
        <v>0.95859379333879091</v>
      </c>
      <c r="N144" s="84">
        <f t="shared" ca="1" si="288"/>
        <v>0.9532646244517774</v>
      </c>
      <c r="O144" s="84">
        <f t="shared" ca="1" si="288"/>
        <v>0.9545098402189458</v>
      </c>
      <c r="P144" s="84">
        <f t="shared" ca="1" si="288"/>
        <v>0.94189118086596035</v>
      </c>
      <c r="Q144" s="84">
        <f t="shared" ref="Q144:R144" ca="1" si="289">+Q133/(Q142*Q131)</f>
        <v>0.92220812033411936</v>
      </c>
      <c r="R144" s="84">
        <f t="shared" ca="1" si="289"/>
        <v>0.91745080452272232</v>
      </c>
      <c r="AO144" s="27">
        <f t="shared" si="260"/>
        <v>45627</v>
      </c>
      <c r="AP144" s="41" t="str">
        <f t="shared" si="281"/>
        <v>eq</v>
      </c>
      <c r="AQ144" s="41">
        <f t="shared" si="261"/>
        <v>147</v>
      </c>
      <c r="AS144" s="41">
        <f t="shared" si="262"/>
        <v>144</v>
      </c>
      <c r="AT144" s="41" t="str">
        <f t="shared" si="265"/>
        <v>en</v>
      </c>
    </row>
    <row r="145" spans="1:46">
      <c r="A145" s="60">
        <f t="shared" si="263"/>
        <v>145</v>
      </c>
      <c r="B145" s="96" t="s">
        <v>5</v>
      </c>
      <c r="C145" s="166" t="s">
        <v>42</v>
      </c>
      <c r="D145" s="632">
        <f ca="1">+SUM(INDIRECT("'Monthly Resource Report'!"&amp;(VLOOKUP(D$1,$AO$1:$AP$197,2,FALSE)&amp;$A145&amp;":"&amp;VLOOKUP(DATE(YEAR(D$1),12,1),$AO$1:$AP$181,2,FALSE)&amp;$A145)))</f>
        <v>132504.88999999998</v>
      </c>
      <c r="E145" s="633">
        <f t="shared" ref="E145:R148" ca="1" si="290">+SUM(INDIRECT("'Monthly Resource Report'!"&amp;(VLOOKUP(E$1,$AO$1:$AP$197,2,FALSE)&amp;$A145&amp;":"&amp;VLOOKUP(DATE(YEAR(E$1),12,1),$AO$1:$AP$181,2,FALSE)&amp;$A145)))</f>
        <v>131857.15</v>
      </c>
      <c r="F145" s="633">
        <f t="shared" ca="1" si="290"/>
        <v>149888.59</v>
      </c>
      <c r="G145" s="633">
        <f t="shared" ca="1" si="290"/>
        <v>160313.83000000002</v>
      </c>
      <c r="H145" s="633">
        <f t="shared" ca="1" si="290"/>
        <v>185880.78</v>
      </c>
      <c r="I145" s="633">
        <f t="shared" ca="1" si="290"/>
        <v>164962.76</v>
      </c>
      <c r="J145" s="633">
        <f t="shared" ca="1" si="290"/>
        <v>194549.77999999997</v>
      </c>
      <c r="K145" s="633">
        <f t="shared" ca="1" si="290"/>
        <v>183035.23</v>
      </c>
      <c r="L145" s="633">
        <f t="shared" ca="1" si="290"/>
        <v>204512.80999999994</v>
      </c>
      <c r="M145" s="633">
        <f t="shared" ca="1" si="290"/>
        <v>216073.36</v>
      </c>
      <c r="N145" s="633">
        <f t="shared" ca="1" si="290"/>
        <v>212106.94</v>
      </c>
      <c r="O145" s="633">
        <f t="shared" ca="1" si="290"/>
        <v>244481.79</v>
      </c>
      <c r="P145" s="633">
        <f t="shared" ca="1" si="290"/>
        <v>267202.2</v>
      </c>
      <c r="Q145" s="633">
        <f t="shared" ca="1" si="290"/>
        <v>269706.44999999995</v>
      </c>
      <c r="R145" s="633">
        <f t="shared" ca="1" si="290"/>
        <v>266019.67000000004</v>
      </c>
      <c r="AO145" s="27">
        <f t="shared" si="260"/>
        <v>45658</v>
      </c>
      <c r="AP145" s="41" t="str">
        <f t="shared" si="281"/>
        <v>er</v>
      </c>
      <c r="AQ145" s="41">
        <f t="shared" si="261"/>
        <v>148</v>
      </c>
      <c r="AS145" s="41">
        <f t="shared" si="262"/>
        <v>145</v>
      </c>
      <c r="AT145" s="41" t="str">
        <f t="shared" si="265"/>
        <v>eo</v>
      </c>
    </row>
    <row r="146" spans="1:46">
      <c r="A146" s="60">
        <f t="shared" si="263"/>
        <v>146</v>
      </c>
      <c r="B146" s="96" t="s">
        <v>5</v>
      </c>
      <c r="C146" s="634" t="s">
        <v>297</v>
      </c>
      <c r="D146" s="632">
        <f ca="1">+SUM(INDIRECT("'Monthly Resource Report'!"&amp;(VLOOKUP(D$1,$AO$1:$AP$197,2,FALSE)&amp;$A146&amp;":"&amp;VLOOKUP(DATE(YEAR(D$1),12,1),$AO$1:$AP$181,2,FALSE)&amp;$A146)))</f>
        <v>0</v>
      </c>
      <c r="E146" s="633">
        <f t="shared" ca="1" si="290"/>
        <v>0</v>
      </c>
      <c r="F146" s="633">
        <f t="shared" ca="1" si="290"/>
        <v>0</v>
      </c>
      <c r="G146" s="633">
        <f t="shared" ca="1" si="290"/>
        <v>0</v>
      </c>
      <c r="H146" s="633">
        <f t="shared" ca="1" si="290"/>
        <v>0</v>
      </c>
      <c r="I146" s="633">
        <f t="shared" ca="1" si="290"/>
        <v>0</v>
      </c>
      <c r="J146" s="633">
        <f t="shared" ca="1" si="290"/>
        <v>0</v>
      </c>
      <c r="K146" s="633">
        <f t="shared" ca="1" si="290"/>
        <v>0</v>
      </c>
      <c r="L146" s="633">
        <f t="shared" ca="1" si="290"/>
        <v>0</v>
      </c>
      <c r="M146" s="633">
        <f t="shared" ca="1" si="290"/>
        <v>0</v>
      </c>
      <c r="N146" s="633">
        <f t="shared" ca="1" si="290"/>
        <v>0</v>
      </c>
      <c r="O146" s="633">
        <f t="shared" ca="1" si="290"/>
        <v>0</v>
      </c>
      <c r="P146" s="633">
        <f t="shared" ca="1" si="290"/>
        <v>0</v>
      </c>
      <c r="Q146" s="633">
        <f t="shared" ca="1" si="290"/>
        <v>0</v>
      </c>
      <c r="R146" s="633">
        <f t="shared" ca="1" si="290"/>
        <v>0</v>
      </c>
      <c r="AO146" s="27">
        <f t="shared" si="260"/>
        <v>45689</v>
      </c>
      <c r="AP146" s="41" t="str">
        <f t="shared" si="281"/>
        <v>es</v>
      </c>
      <c r="AQ146" s="41">
        <f t="shared" si="261"/>
        <v>149</v>
      </c>
      <c r="AS146" s="41">
        <f t="shared" si="262"/>
        <v>146</v>
      </c>
      <c r="AT146" s="41" t="str">
        <f t="shared" si="265"/>
        <v>ep</v>
      </c>
    </row>
    <row r="147" spans="1:46">
      <c r="A147" s="60">
        <f t="shared" si="263"/>
        <v>147</v>
      </c>
      <c r="B147" s="96" t="s">
        <v>5</v>
      </c>
      <c r="C147" s="166" t="s">
        <v>43</v>
      </c>
      <c r="D147" s="88">
        <f ca="1">+SUM(INDIRECT("'Monthly Resource Report'!"&amp;(VLOOKUP(D$1,$AO$1:$AP$197,2,FALSE)&amp;$A147&amp;":"&amp;VLOOKUP(DATE(YEAR(D$1),12,1),$AO$1:$AP$181,2,FALSE)&amp;$A147)))</f>
        <v>2185.7999999999997</v>
      </c>
      <c r="E147" s="89">
        <f t="shared" ca="1" si="290"/>
        <v>1183.06</v>
      </c>
      <c r="F147" s="89">
        <f t="shared" ca="1" si="290"/>
        <v>1088.58</v>
      </c>
      <c r="G147" s="89">
        <f t="shared" ca="1" si="290"/>
        <v>1174.97</v>
      </c>
      <c r="H147" s="89">
        <f t="shared" ca="1" si="290"/>
        <v>2345.66</v>
      </c>
      <c r="I147" s="89">
        <f t="shared" ca="1" si="290"/>
        <v>1006.1</v>
      </c>
      <c r="J147" s="89">
        <f t="shared" ca="1" si="290"/>
        <v>2634.94</v>
      </c>
      <c r="K147" s="89">
        <f t="shared" ca="1" si="290"/>
        <v>1257</v>
      </c>
      <c r="L147" s="89">
        <f t="shared" ca="1" si="290"/>
        <v>1169.3499999999999</v>
      </c>
      <c r="M147" s="89">
        <f t="shared" ca="1" si="290"/>
        <v>1252.18</v>
      </c>
      <c r="N147" s="89">
        <f t="shared" ca="1" si="290"/>
        <v>2648.3199999999997</v>
      </c>
      <c r="O147" s="89">
        <f t="shared" ca="1" si="290"/>
        <v>1155.68</v>
      </c>
      <c r="P147" s="89">
        <f t="shared" ca="1" si="290"/>
        <v>2340.02</v>
      </c>
      <c r="Q147" s="89">
        <f t="shared" ca="1" si="290"/>
        <v>1209.05</v>
      </c>
      <c r="R147" s="89">
        <f t="shared" ca="1" si="290"/>
        <v>1042.25</v>
      </c>
      <c r="AO147" s="27">
        <f t="shared" si="260"/>
        <v>45717</v>
      </c>
      <c r="AP147" s="41" t="str">
        <f t="shared" si="281"/>
        <v>et</v>
      </c>
      <c r="AQ147" s="41">
        <f t="shared" si="261"/>
        <v>150</v>
      </c>
      <c r="AS147" s="41">
        <f t="shared" si="262"/>
        <v>147</v>
      </c>
      <c r="AT147" s="41" t="str">
        <f t="shared" si="265"/>
        <v>eq</v>
      </c>
    </row>
    <row r="148" spans="1:46">
      <c r="A148" s="60">
        <f t="shared" si="263"/>
        <v>148</v>
      </c>
      <c r="B148" s="96" t="s">
        <v>5</v>
      </c>
      <c r="C148" s="166" t="s">
        <v>44</v>
      </c>
      <c r="D148" s="632">
        <f ca="1">+SUM(INDIRECT("'Monthly Resource Report'!"&amp;(VLOOKUP(D$1,$AO$1:$AP$197,2,FALSE)&amp;$A148&amp;":"&amp;VLOOKUP(DATE(YEAR(D$1),12,1),$AO$1:$AP$181,2,FALSE)&amp;$A148)))</f>
        <v>3006.55</v>
      </c>
      <c r="E148" s="633">
        <f t="shared" ca="1" si="290"/>
        <v>1627.29</v>
      </c>
      <c r="F148" s="633">
        <f t="shared" ca="1" si="290"/>
        <v>2141.25</v>
      </c>
      <c r="G148" s="633">
        <f t="shared" ca="1" si="290"/>
        <v>2311.1499999999996</v>
      </c>
      <c r="H148" s="633">
        <f t="shared" ca="1" si="290"/>
        <v>4714.7899999999991</v>
      </c>
      <c r="I148" s="633">
        <f t="shared" ca="1" si="290"/>
        <v>2072.54</v>
      </c>
      <c r="J148" s="633">
        <f t="shared" ca="1" si="290"/>
        <v>5586.0999999999995</v>
      </c>
      <c r="K148" s="633">
        <f t="shared" ca="1" si="290"/>
        <v>2727.71</v>
      </c>
      <c r="L148" s="633">
        <f t="shared" ca="1" si="290"/>
        <v>2607.63</v>
      </c>
      <c r="M148" s="633">
        <f t="shared" ca="1" si="290"/>
        <v>2867.52</v>
      </c>
      <c r="N148" s="633">
        <f t="shared" ca="1" si="290"/>
        <v>6249.9900000000007</v>
      </c>
      <c r="O148" s="633">
        <f t="shared" ca="1" si="290"/>
        <v>2796.77</v>
      </c>
      <c r="P148" s="633">
        <f t="shared" ca="1" si="290"/>
        <v>5826.64</v>
      </c>
      <c r="Q148" s="633">
        <f t="shared" ca="1" si="290"/>
        <v>3095.16</v>
      </c>
      <c r="R148" s="633">
        <f t="shared" ca="1" si="290"/>
        <v>2741.1499999999996</v>
      </c>
      <c r="AO148" s="27">
        <f t="shared" si="260"/>
        <v>45748</v>
      </c>
      <c r="AP148" s="41" t="str">
        <f t="shared" si="281"/>
        <v>eu</v>
      </c>
      <c r="AQ148" s="41">
        <f t="shared" si="261"/>
        <v>151</v>
      </c>
      <c r="AS148" s="41">
        <f t="shared" si="262"/>
        <v>148</v>
      </c>
      <c r="AT148" s="41" t="str">
        <f t="shared" si="265"/>
        <v>er</v>
      </c>
    </row>
    <row r="149" spans="1:46">
      <c r="A149" s="60">
        <f t="shared" si="263"/>
        <v>149</v>
      </c>
      <c r="B149" s="171" t="s">
        <v>5</v>
      </c>
      <c r="C149" s="172" t="s">
        <v>45</v>
      </c>
      <c r="D149" s="92">
        <f ca="1">+(D147*2000)/D135</f>
        <v>0.37119455624248227</v>
      </c>
      <c r="E149" s="93">
        <f t="shared" ref="E149:G149" ca="1" si="291">+(E147*2000)/E135</f>
        <v>0.20049496085541207</v>
      </c>
      <c r="F149" s="93">
        <f t="shared" ca="1" si="291"/>
        <v>0.20058104879394925</v>
      </c>
      <c r="G149" s="93">
        <f t="shared" ca="1" si="291"/>
        <v>0.20055339847613998</v>
      </c>
      <c r="H149" s="93">
        <f t="shared" ref="H149:P149" ca="1" si="292">+(H147*2000)/H135</f>
        <v>0.42229830200502488</v>
      </c>
      <c r="I149" s="93">
        <f t="shared" ca="1" si="292"/>
        <v>0.20061110717361774</v>
      </c>
      <c r="J149" s="93">
        <f t="shared" ca="1" si="292"/>
        <v>0.43013513072206311</v>
      </c>
      <c r="K149" s="93">
        <f t="shared" ca="1" si="292"/>
        <v>0.20047948696441226</v>
      </c>
      <c r="L149" s="93">
        <f t="shared" ca="1" si="292"/>
        <v>0.2005419214322027</v>
      </c>
      <c r="M149" s="93">
        <f t="shared" ca="1" si="292"/>
        <v>0.20050311939127316</v>
      </c>
      <c r="N149" s="93">
        <f t="shared" ca="1" si="292"/>
        <v>0.42621779073441318</v>
      </c>
      <c r="O149" s="93">
        <f t="shared" ca="1" si="292"/>
        <v>0.20056297040749582</v>
      </c>
      <c r="P149" s="93">
        <f t="shared" ca="1" si="292"/>
        <v>0.38074187015321315</v>
      </c>
      <c r="Q149" s="93">
        <f t="shared" ref="Q149:R149" ca="1" si="293">+(Q147*2000)/Q135</f>
        <v>0.20054988005357255</v>
      </c>
      <c r="R149" s="93">
        <f t="shared" ca="1" si="293"/>
        <v>0.20060395368960965</v>
      </c>
      <c r="AO149" s="27">
        <f t="shared" si="260"/>
        <v>45778</v>
      </c>
      <c r="AP149" s="41" t="str">
        <f t="shared" si="281"/>
        <v>ev</v>
      </c>
      <c r="AQ149" s="41">
        <f t="shared" si="261"/>
        <v>152</v>
      </c>
      <c r="AS149" s="41">
        <f t="shared" si="262"/>
        <v>149</v>
      </c>
      <c r="AT149" s="41" t="str">
        <f t="shared" si="265"/>
        <v>es</v>
      </c>
    </row>
    <row r="150" spans="1:46">
      <c r="A150" s="60">
        <f t="shared" si="263"/>
        <v>150</v>
      </c>
      <c r="B150" s="96" t="s">
        <v>5</v>
      </c>
      <c r="C150" s="166" t="s">
        <v>46</v>
      </c>
      <c r="D150" s="88">
        <f ca="1">+SUM(INDIRECT("'Monthly Resource Report'!"&amp;(VLOOKUP(D$1,$AO$1:$AP$197,2,FALSE)&amp;$A150&amp;":"&amp;VLOOKUP(DATE(YEAR(D$1),12,1),$AO$1:$AP$181,2,FALSE)&amp;$A150)))</f>
        <v>1923.3100000000002</v>
      </c>
      <c r="E150" s="89">
        <f t="shared" ref="E150:R151" ca="1" si="294">+SUM(INDIRECT("'Monthly Resource Report'!"&amp;(VLOOKUP(E$1,$AO$1:$AP$197,2,FALSE)&amp;$A150&amp;":"&amp;VLOOKUP(DATE(YEAR(E$1),12,1),$AO$1:$AP$181,2,FALSE)&amp;$A150)))</f>
        <v>1927.4799999999998</v>
      </c>
      <c r="F150" s="89">
        <f t="shared" ca="1" si="294"/>
        <v>1770.65</v>
      </c>
      <c r="G150" s="89">
        <f t="shared" ca="1" si="294"/>
        <v>1911.99</v>
      </c>
      <c r="H150" s="89">
        <f t="shared" ca="1" si="294"/>
        <v>1801.77</v>
      </c>
      <c r="I150" s="89">
        <f t="shared" ca="1" si="294"/>
        <v>1634.4899999999998</v>
      </c>
      <c r="J150" s="89">
        <f t="shared" ca="1" si="294"/>
        <v>2009.3400000000001</v>
      </c>
      <c r="K150" s="89">
        <f t="shared" ca="1" si="294"/>
        <v>2059.9699999999998</v>
      </c>
      <c r="L150" s="89">
        <f t="shared" ca="1" si="294"/>
        <v>1915.0100000000004</v>
      </c>
      <c r="M150" s="89">
        <f t="shared" ca="1" si="294"/>
        <v>2050.61</v>
      </c>
      <c r="N150" s="89">
        <f t="shared" ca="1" si="294"/>
        <v>2039.2200000000003</v>
      </c>
      <c r="O150" s="89">
        <f t="shared" ca="1" si="294"/>
        <v>1891.2600000000002</v>
      </c>
      <c r="P150" s="89">
        <f t="shared" ca="1" si="294"/>
        <v>2014.8800000000003</v>
      </c>
      <c r="Q150" s="89">
        <f t="shared" ca="1" si="294"/>
        <v>1972.7699999999998</v>
      </c>
      <c r="R150" s="89">
        <f t="shared" ca="1" si="294"/>
        <v>1699.37</v>
      </c>
      <c r="AO150" s="27">
        <f t="shared" si="260"/>
        <v>45809</v>
      </c>
      <c r="AP150" s="41" t="str">
        <f t="shared" si="281"/>
        <v>ew</v>
      </c>
      <c r="AQ150" s="41">
        <f t="shared" si="261"/>
        <v>153</v>
      </c>
      <c r="AS150" s="41">
        <f t="shared" si="262"/>
        <v>150</v>
      </c>
      <c r="AT150" s="41" t="str">
        <f t="shared" si="265"/>
        <v>et</v>
      </c>
    </row>
    <row r="151" spans="1:46">
      <c r="A151" s="60">
        <f t="shared" si="263"/>
        <v>151</v>
      </c>
      <c r="B151" s="96" t="s">
        <v>5</v>
      </c>
      <c r="C151" s="166" t="s">
        <v>47</v>
      </c>
      <c r="D151" s="632">
        <f ca="1">+SUM(INDIRECT("'Monthly Resource Report'!"&amp;(VLOOKUP(D$1,$AO$1:$AP$197,2,FALSE)&amp;$A151&amp;":"&amp;VLOOKUP(DATE(YEAR(D$1),12,1),$AO$1:$AP$181,2,FALSE)&amp;$A151)))</f>
        <v>81828.049999999988</v>
      </c>
      <c r="E151" s="633">
        <f t="shared" ca="1" si="294"/>
        <v>82009.259999999995</v>
      </c>
      <c r="F151" s="633">
        <f t="shared" ca="1" si="294"/>
        <v>74411.14</v>
      </c>
      <c r="G151" s="633">
        <f t="shared" ca="1" si="294"/>
        <v>81419.899999999994</v>
      </c>
      <c r="H151" s="633">
        <f t="shared" ca="1" si="294"/>
        <v>78407.209999999992</v>
      </c>
      <c r="I151" s="633">
        <f t="shared" ca="1" si="294"/>
        <v>73210.89</v>
      </c>
      <c r="J151" s="633">
        <f t="shared" ca="1" si="294"/>
        <v>91886.11</v>
      </c>
      <c r="K151" s="633">
        <f t="shared" ca="1" si="294"/>
        <v>96729.650000000009</v>
      </c>
      <c r="L151" s="633">
        <f t="shared" ca="1" si="294"/>
        <v>91165.18</v>
      </c>
      <c r="M151" s="633">
        <f t="shared" ca="1" si="294"/>
        <v>101572.45</v>
      </c>
      <c r="N151" s="633">
        <f t="shared" ca="1" si="294"/>
        <v>103804.56000000001</v>
      </c>
      <c r="O151" s="633">
        <f t="shared" ca="1" si="294"/>
        <v>97766.31</v>
      </c>
      <c r="P151" s="633">
        <f t="shared" ca="1" si="294"/>
        <v>108351.31999999999</v>
      </c>
      <c r="Q151" s="633">
        <f t="shared" ca="1" si="294"/>
        <v>109014.12</v>
      </c>
      <c r="R151" s="633">
        <f t="shared" ca="1" si="294"/>
        <v>96456.94</v>
      </c>
      <c r="AO151" s="27">
        <f t="shared" si="260"/>
        <v>45839</v>
      </c>
      <c r="AP151" s="41" t="str">
        <f t="shared" si="281"/>
        <v>ex</v>
      </c>
      <c r="AQ151" s="41">
        <f t="shared" si="261"/>
        <v>154</v>
      </c>
      <c r="AS151" s="41">
        <f t="shared" si="262"/>
        <v>151</v>
      </c>
      <c r="AT151" s="41" t="str">
        <f t="shared" si="265"/>
        <v>eu</v>
      </c>
    </row>
    <row r="152" spans="1:46">
      <c r="A152" s="60">
        <f t="shared" si="263"/>
        <v>152</v>
      </c>
      <c r="B152" s="180" t="s">
        <v>5</v>
      </c>
      <c r="C152" s="181" t="s">
        <v>48</v>
      </c>
      <c r="D152" s="94">
        <f ca="1">+(D150*2000)/D135</f>
        <v>0.32661826423585361</v>
      </c>
      <c r="E152" s="95">
        <f t="shared" ref="E152:G152" ca="1" si="295">+(E150*2000)/E135</f>
        <v>0.32665293996043282</v>
      </c>
      <c r="F152" s="95">
        <f t="shared" ca="1" si="295"/>
        <v>0.32625882713903087</v>
      </c>
      <c r="G152" s="95">
        <f t="shared" ca="1" si="295"/>
        <v>0.32635394295377318</v>
      </c>
      <c r="H152" s="95">
        <f t="shared" ref="H152:P152" ca="1" si="296">+(H150*2000)/H135</f>
        <v>0.32437966781357641</v>
      </c>
      <c r="I152" s="95">
        <f t="shared" ca="1" si="296"/>
        <v>0.32590880485459339</v>
      </c>
      <c r="J152" s="95">
        <f t="shared" ca="1" si="296"/>
        <v>0.32801040007175508</v>
      </c>
      <c r="K152" s="95">
        <f t="shared" ca="1" si="296"/>
        <v>0.32854552805256987</v>
      </c>
      <c r="L152" s="95">
        <f t="shared" ca="1" si="296"/>
        <v>0.3284215888843226</v>
      </c>
      <c r="M152" s="95">
        <f t="shared" ca="1" si="296"/>
        <v>0.32835031836871592</v>
      </c>
      <c r="N152" s="95">
        <f t="shared" ca="1" si="296"/>
        <v>0.32818988763496493</v>
      </c>
      <c r="O152" s="95">
        <f t="shared" ca="1" si="296"/>
        <v>0.32821951008313771</v>
      </c>
      <c r="P152" s="95">
        <f t="shared" ca="1" si="296"/>
        <v>0.32783872758963867</v>
      </c>
      <c r="Q152" s="95">
        <f t="shared" ref="Q152:R152" ca="1" si="297">+(Q150*2000)/Q135</f>
        <v>0.32723112102335411</v>
      </c>
      <c r="R152" s="95">
        <f t="shared" ca="1" si="297"/>
        <v>0.32708116169969964</v>
      </c>
      <c r="AO152" s="27">
        <f t="shared" si="260"/>
        <v>45870</v>
      </c>
      <c r="AP152" s="41" t="str">
        <f t="shared" si="281"/>
        <v>ey</v>
      </c>
      <c r="AQ152" s="41">
        <f t="shared" si="261"/>
        <v>155</v>
      </c>
      <c r="AS152" s="41">
        <f t="shared" si="262"/>
        <v>152</v>
      </c>
      <c r="AT152" s="41" t="str">
        <f t="shared" si="265"/>
        <v>ev</v>
      </c>
    </row>
    <row r="153" spans="1:46">
      <c r="A153" s="60">
        <f t="shared" si="263"/>
        <v>153</v>
      </c>
      <c r="B153" s="44" t="s">
        <v>5</v>
      </c>
      <c r="C153" s="626" t="s">
        <v>94</v>
      </c>
      <c r="D153" s="384">
        <f ca="1">+D121</f>
        <v>1546282.7857395613</v>
      </c>
      <c r="E153" s="385">
        <f t="shared" ref="E153:G153" ca="1" si="298">+E121</f>
        <v>1512611.1084571832</v>
      </c>
      <c r="F153" s="385">
        <f t="shared" ca="1" si="298"/>
        <v>1533476.5613941969</v>
      </c>
      <c r="G153" s="385">
        <f t="shared" ca="1" si="298"/>
        <v>1543733.6265923567</v>
      </c>
      <c r="H153" s="385">
        <f t="shared" ref="H153:P153" ca="1" si="299">+H121</f>
        <v>1453052.0037154988</v>
      </c>
      <c r="I153" s="385">
        <f t="shared" ca="1" si="299"/>
        <v>1482749.2657466384</v>
      </c>
      <c r="J153" s="385">
        <f t="shared" ca="1" si="299"/>
        <v>1575369.0574133052</v>
      </c>
      <c r="K153" s="385">
        <f t="shared" ca="1" si="299"/>
        <v>1639320.2622965323</v>
      </c>
      <c r="L153" s="385">
        <f t="shared" ca="1" si="299"/>
        <v>1635464.6505661714</v>
      </c>
      <c r="M153" s="385">
        <f t="shared" ca="1" si="299"/>
        <v>1629106.3021939136</v>
      </c>
      <c r="N153" s="385">
        <f t="shared" ca="1" si="299"/>
        <v>1587961.554317056</v>
      </c>
      <c r="O153" s="385">
        <f t="shared" ca="1" si="299"/>
        <v>1623590.5321125267</v>
      </c>
      <c r="P153" s="385">
        <f t="shared" ca="1" si="299"/>
        <v>1608232.9794762912</v>
      </c>
      <c r="Q153" s="385">
        <f t="shared" ref="Q153:R153" ca="1" si="300">+Q121</f>
        <v>1575175.8151981598</v>
      </c>
      <c r="R153" s="385">
        <f t="shared" ca="1" si="300"/>
        <v>1531658.8141365889</v>
      </c>
      <c r="AO153" s="27">
        <f t="shared" si="260"/>
        <v>45901</v>
      </c>
      <c r="AP153" s="41" t="str">
        <f t="shared" si="281"/>
        <v>ez</v>
      </c>
      <c r="AQ153" s="41">
        <f t="shared" si="261"/>
        <v>156</v>
      </c>
      <c r="AS153" s="41">
        <f t="shared" si="262"/>
        <v>153</v>
      </c>
      <c r="AT153" s="41" t="str">
        <f t="shared" si="265"/>
        <v>ew</v>
      </c>
    </row>
    <row r="154" spans="1:46">
      <c r="A154" s="60">
        <f t="shared" si="263"/>
        <v>154</v>
      </c>
      <c r="B154" s="43" t="s">
        <v>5</v>
      </c>
      <c r="C154" s="627" t="s">
        <v>49</v>
      </c>
      <c r="D154" s="96">
        <f>+(DATE(YEAR(D$1)+1,1,1)-D$1)*24</f>
        <v>8760</v>
      </c>
      <c r="E154" s="17">
        <f t="shared" ref="E154:R154" si="301">+(DATE(YEAR(E$1)+1,1,1)-E$1)*24</f>
        <v>8760</v>
      </c>
      <c r="F154" s="17">
        <f t="shared" si="301"/>
        <v>8760</v>
      </c>
      <c r="G154" s="17">
        <f t="shared" si="301"/>
        <v>8784</v>
      </c>
      <c r="H154" s="17">
        <f t="shared" si="301"/>
        <v>8760</v>
      </c>
      <c r="I154" s="17">
        <f t="shared" si="301"/>
        <v>8760</v>
      </c>
      <c r="J154" s="17">
        <f t="shared" si="301"/>
        <v>8760</v>
      </c>
      <c r="K154" s="17">
        <f t="shared" si="301"/>
        <v>8784</v>
      </c>
      <c r="L154" s="17">
        <f t="shared" si="301"/>
        <v>8760</v>
      </c>
      <c r="M154" s="17">
        <f t="shared" si="301"/>
        <v>8760</v>
      </c>
      <c r="N154" s="17">
        <f t="shared" si="301"/>
        <v>8760</v>
      </c>
      <c r="O154" s="17">
        <f t="shared" si="301"/>
        <v>8784</v>
      </c>
      <c r="P154" s="17">
        <f t="shared" si="301"/>
        <v>8760</v>
      </c>
      <c r="Q154" s="17">
        <f t="shared" si="301"/>
        <v>8760</v>
      </c>
      <c r="R154" s="17">
        <f t="shared" si="301"/>
        <v>8760</v>
      </c>
      <c r="AO154" s="27">
        <f t="shared" si="260"/>
        <v>45931</v>
      </c>
      <c r="AP154" s="41" t="str">
        <f t="shared" si="281"/>
        <v>fa</v>
      </c>
      <c r="AQ154" s="41">
        <f t="shared" si="261"/>
        <v>157</v>
      </c>
      <c r="AS154" s="41">
        <f t="shared" si="262"/>
        <v>154</v>
      </c>
      <c r="AT154" s="41" t="str">
        <f>+"e"&amp;AT24</f>
        <v>ex</v>
      </c>
    </row>
    <row r="155" spans="1:46">
      <c r="A155" s="60">
        <f t="shared" si="263"/>
        <v>155</v>
      </c>
      <c r="B155" s="43" t="s">
        <v>5</v>
      </c>
      <c r="C155" s="166" t="s">
        <v>50</v>
      </c>
      <c r="D155" s="97">
        <f ca="1">+SUM(D137,D139,D146)</f>
        <v>29051740.66</v>
      </c>
      <c r="E155" s="85">
        <f t="shared" ref="E155:G155" ca="1" si="302">+SUM(E137,E139,E146)</f>
        <v>29978599.030000001</v>
      </c>
      <c r="F155" s="85">
        <f t="shared" ca="1" si="302"/>
        <v>29368859.340000004</v>
      </c>
      <c r="G155" s="85">
        <f t="shared" ca="1" si="302"/>
        <v>33204253.399999999</v>
      </c>
      <c r="H155" s="85">
        <f t="shared" ref="H155:P155" ca="1" si="303">+SUM(H137,H139,H146)</f>
        <v>32993146.539999999</v>
      </c>
      <c r="I155" s="85">
        <f t="shared" ca="1" si="303"/>
        <v>30687131.66</v>
      </c>
      <c r="J155" s="85">
        <f t="shared" ca="1" si="303"/>
        <v>38633919.109999999</v>
      </c>
      <c r="K155" s="85">
        <f t="shared" ca="1" si="303"/>
        <v>41455606.899999999</v>
      </c>
      <c r="L155" s="85">
        <f t="shared" ca="1" si="303"/>
        <v>39687908.43</v>
      </c>
      <c r="M155" s="85">
        <f t="shared" ca="1" si="303"/>
        <v>44175144.270000003</v>
      </c>
      <c r="N155" s="85">
        <f t="shared" ca="1" si="303"/>
        <v>46084315.130000003</v>
      </c>
      <c r="O155" s="85">
        <f t="shared" ca="1" si="303"/>
        <v>43610967.400000006</v>
      </c>
      <c r="P155" s="85">
        <f t="shared" ca="1" si="303"/>
        <v>50532016.700000003</v>
      </c>
      <c r="Q155" s="85">
        <f t="shared" ref="Q155:R155" ca="1" si="304">+SUM(Q137,Q139,Q146)</f>
        <v>56656942.920000002</v>
      </c>
      <c r="R155" s="85">
        <f t="shared" ca="1" si="304"/>
        <v>52614357.019999996</v>
      </c>
      <c r="AO155" s="27">
        <f t="shared" si="260"/>
        <v>45962</v>
      </c>
      <c r="AP155" s="41" t="str">
        <f t="shared" si="281"/>
        <v>fb</v>
      </c>
      <c r="AQ155" s="41">
        <f t="shared" si="261"/>
        <v>158</v>
      </c>
      <c r="AS155" s="41">
        <f t="shared" si="262"/>
        <v>155</v>
      </c>
      <c r="AT155" s="41" t="str">
        <f>+"e"&amp;AT25</f>
        <v>ey</v>
      </c>
    </row>
    <row r="156" spans="1:46">
      <c r="A156" s="60">
        <f t="shared" si="263"/>
        <v>156</v>
      </c>
      <c r="B156" s="43" t="s">
        <v>5</v>
      </c>
      <c r="C156" s="166" t="s">
        <v>51</v>
      </c>
      <c r="D156" s="98">
        <f ca="1">+D155/D133</f>
        <v>27.158890895482958</v>
      </c>
      <c r="E156" s="86">
        <f t="shared" ref="E156" ca="1" si="305">+E155/E133</f>
        <v>27.964917994036238</v>
      </c>
      <c r="F156" s="86">
        <f t="shared" ref="F156" ca="1" si="306">+F155/F133</f>
        <v>29.822737547279562</v>
      </c>
      <c r="G156" s="86">
        <f t="shared" ref="G156:P156" ca="1" si="307">+G155/G133</f>
        <v>31.224659920496403</v>
      </c>
      <c r="H156" s="86">
        <f t="shared" ca="1" si="307"/>
        <v>32.923946988220159</v>
      </c>
      <c r="I156" s="86">
        <f t="shared" ca="1" si="307"/>
        <v>33.756615286987312</v>
      </c>
      <c r="J156" s="86">
        <f t="shared" ca="1" si="307"/>
        <v>34.253213925307378</v>
      </c>
      <c r="K156" s="86">
        <f t="shared" ca="1" si="307"/>
        <v>36.022655576838922</v>
      </c>
      <c r="L156" s="86">
        <f t="shared" ca="1" si="307"/>
        <v>37.263290457165525</v>
      </c>
      <c r="M156" s="86">
        <f t="shared" ca="1" si="307"/>
        <v>38.733450782768273</v>
      </c>
      <c r="N156" s="86">
        <f t="shared" ca="1" si="307"/>
        <v>40.633336751457307</v>
      </c>
      <c r="O156" s="86">
        <f t="shared" ca="1" si="307"/>
        <v>41.460120811788848</v>
      </c>
      <c r="P156" s="86">
        <f t="shared" ca="1" si="307"/>
        <v>45.092958194169164</v>
      </c>
      <c r="Q156" s="86">
        <f t="shared" ref="Q156:R156" ca="1" si="308">+Q155/Q133</f>
        <v>51.637715648767312</v>
      </c>
      <c r="R156" s="86">
        <f t="shared" ca="1" si="308"/>
        <v>55.668568495659564</v>
      </c>
      <c r="AO156" s="27">
        <f t="shared" si="260"/>
        <v>45992</v>
      </c>
      <c r="AP156" s="41" t="str">
        <f t="shared" si="281"/>
        <v>fc</v>
      </c>
      <c r="AQ156" s="41">
        <f t="shared" si="261"/>
        <v>159</v>
      </c>
      <c r="AS156" s="41">
        <f t="shared" si="262"/>
        <v>156</v>
      </c>
      <c r="AT156" s="41" t="str">
        <f t="shared" ref="AT156" si="309">+"e"&amp;AT26</f>
        <v>ez</v>
      </c>
    </row>
    <row r="157" spans="1:46">
      <c r="A157" s="60">
        <f t="shared" si="263"/>
        <v>157</v>
      </c>
      <c r="B157" s="43" t="s">
        <v>5</v>
      </c>
      <c r="C157" s="166" t="s">
        <v>52</v>
      </c>
      <c r="D157" s="99">
        <f ca="1">+D151+D148</f>
        <v>84834.599999999991</v>
      </c>
      <c r="E157" s="87">
        <f t="shared" ref="E157:G157" ca="1" si="310">+E151+E148</f>
        <v>83636.549999999988</v>
      </c>
      <c r="F157" s="87">
        <f t="shared" ca="1" si="310"/>
        <v>76552.39</v>
      </c>
      <c r="G157" s="87">
        <f t="shared" ca="1" si="310"/>
        <v>83731.049999999988</v>
      </c>
      <c r="H157" s="87">
        <f t="shared" ref="H157:P157" ca="1" si="311">+H151+H148</f>
        <v>83121.999999999985</v>
      </c>
      <c r="I157" s="87">
        <f t="shared" ca="1" si="311"/>
        <v>75283.429999999993</v>
      </c>
      <c r="J157" s="87">
        <f t="shared" ca="1" si="311"/>
        <v>97472.21</v>
      </c>
      <c r="K157" s="87">
        <f t="shared" ca="1" si="311"/>
        <v>99457.360000000015</v>
      </c>
      <c r="L157" s="87">
        <f t="shared" ca="1" si="311"/>
        <v>93772.81</v>
      </c>
      <c r="M157" s="87">
        <f t="shared" ca="1" si="311"/>
        <v>104439.97</v>
      </c>
      <c r="N157" s="87">
        <f t="shared" ca="1" si="311"/>
        <v>110054.55000000002</v>
      </c>
      <c r="O157" s="87">
        <f t="shared" ca="1" si="311"/>
        <v>100563.08</v>
      </c>
      <c r="P157" s="87">
        <f t="shared" ca="1" si="311"/>
        <v>114177.95999999999</v>
      </c>
      <c r="Q157" s="87">
        <f t="shared" ref="Q157:R157" ca="1" si="312">+Q151+Q148</f>
        <v>112109.28</v>
      </c>
      <c r="R157" s="87">
        <f t="shared" ca="1" si="312"/>
        <v>99198.09</v>
      </c>
      <c r="AO157" s="27">
        <f t="shared" si="260"/>
        <v>46023</v>
      </c>
      <c r="AP157" s="41" t="str">
        <f t="shared" si="281"/>
        <v>fd</v>
      </c>
      <c r="AQ157" s="41">
        <f t="shared" si="261"/>
        <v>160</v>
      </c>
      <c r="AS157" s="41">
        <f t="shared" si="262"/>
        <v>157</v>
      </c>
      <c r="AT157" s="41" t="str">
        <f>+"f"&amp;AT1</f>
        <v>fa</v>
      </c>
    </row>
    <row r="158" spans="1:46">
      <c r="A158" s="60">
        <f t="shared" si="263"/>
        <v>158</v>
      </c>
      <c r="B158" s="43" t="s">
        <v>5</v>
      </c>
      <c r="C158" s="166" t="s">
        <v>53</v>
      </c>
      <c r="D158" s="98">
        <f ca="1">+D157/D133</f>
        <v>7.930724952168626E-2</v>
      </c>
      <c r="E158" s="86">
        <f t="shared" ref="E158" ca="1" si="313">+E157/E133</f>
        <v>7.8018631214672576E-2</v>
      </c>
      <c r="F158" s="86">
        <f t="shared" ref="F158" ca="1" si="314">+F157/F133</f>
        <v>7.7735461536211928E-2</v>
      </c>
      <c r="G158" s="86">
        <f t="shared" ref="G158:P158" ca="1" si="315">+G157/G133</f>
        <v>7.8739116026505213E-2</v>
      </c>
      <c r="H158" s="86">
        <f t="shared" ca="1" si="315"/>
        <v>8.2947660606936327E-2</v>
      </c>
      <c r="I158" s="86">
        <f t="shared" ca="1" si="315"/>
        <v>8.2813663139047491E-2</v>
      </c>
      <c r="J158" s="86">
        <f t="shared" ca="1" si="315"/>
        <v>8.6419823249003158E-2</v>
      </c>
      <c r="K158" s="86">
        <f t="shared" ca="1" si="315"/>
        <v>8.6423007447556557E-2</v>
      </c>
      <c r="L158" s="86">
        <f t="shared" ca="1" si="315"/>
        <v>8.8044031400084433E-2</v>
      </c>
      <c r="M158" s="86">
        <f t="shared" ca="1" si="315"/>
        <v>9.1574583503873958E-2</v>
      </c>
      <c r="N158" s="86">
        <f t="shared" ca="1" si="315"/>
        <v>9.7036997914915019E-2</v>
      </c>
      <c r="O158" s="86">
        <f t="shared" ca="1" si="315"/>
        <v>9.5603415713396589E-2</v>
      </c>
      <c r="P158" s="86">
        <f t="shared" ca="1" si="315"/>
        <v>0.10188831384945533</v>
      </c>
      <c r="Q158" s="86">
        <f t="shared" ref="Q158:R158" ca="1" si="316">+Q157/Q133</f>
        <v>0.10217754124860283</v>
      </c>
      <c r="R158" s="86">
        <f t="shared" ca="1" si="316"/>
        <v>0.10495644118019866</v>
      </c>
      <c r="AO158" s="27">
        <f t="shared" si="260"/>
        <v>46054</v>
      </c>
      <c r="AP158" s="41" t="str">
        <f t="shared" si="281"/>
        <v>fe</v>
      </c>
      <c r="AQ158" s="41">
        <f t="shared" si="261"/>
        <v>161</v>
      </c>
      <c r="AS158" s="41">
        <f t="shared" si="262"/>
        <v>158</v>
      </c>
      <c r="AT158" s="41" t="str">
        <f t="shared" ref="AT158:AT168" si="317">+"f"&amp;AT2</f>
        <v>fb</v>
      </c>
    </row>
    <row r="159" spans="1:46">
      <c r="A159" s="60">
        <f t="shared" si="263"/>
        <v>159</v>
      </c>
      <c r="B159" s="43" t="s">
        <v>5</v>
      </c>
      <c r="C159" s="166" t="s">
        <v>228</v>
      </c>
      <c r="D159" s="85">
        <f ca="1">+D157+D155</f>
        <v>29136575.260000002</v>
      </c>
      <c r="E159" s="85">
        <f t="shared" ref="E159:G159" ca="1" si="318">+E157+E155</f>
        <v>30062235.580000002</v>
      </c>
      <c r="F159" s="85">
        <f t="shared" ca="1" si="318"/>
        <v>29445411.730000004</v>
      </c>
      <c r="G159" s="85">
        <f t="shared" ca="1" si="318"/>
        <v>33287984.449999999</v>
      </c>
      <c r="H159" s="85">
        <f t="shared" ref="H159:P159" ca="1" si="319">+H157+H155</f>
        <v>33076268.539999999</v>
      </c>
      <c r="I159" s="85">
        <f t="shared" ca="1" si="319"/>
        <v>30762415.09</v>
      </c>
      <c r="J159" s="85">
        <f t="shared" ca="1" si="319"/>
        <v>38731391.32</v>
      </c>
      <c r="K159" s="85">
        <f t="shared" ca="1" si="319"/>
        <v>41555064.259999998</v>
      </c>
      <c r="L159" s="85">
        <f t="shared" ca="1" si="319"/>
        <v>39781681.240000002</v>
      </c>
      <c r="M159" s="85">
        <f t="shared" ca="1" si="319"/>
        <v>44279584.240000002</v>
      </c>
      <c r="N159" s="85">
        <f t="shared" ca="1" si="319"/>
        <v>46194369.68</v>
      </c>
      <c r="O159" s="85">
        <f t="shared" ca="1" si="319"/>
        <v>43711530.480000004</v>
      </c>
      <c r="P159" s="85">
        <f t="shared" ca="1" si="319"/>
        <v>50646194.660000004</v>
      </c>
      <c r="Q159" s="85">
        <f t="shared" ref="Q159:R159" ca="1" si="320">+Q157+Q155</f>
        <v>56769052.200000003</v>
      </c>
      <c r="R159" s="85">
        <f t="shared" ca="1" si="320"/>
        <v>52713555.109999999</v>
      </c>
      <c r="AO159" s="27">
        <f t="shared" si="260"/>
        <v>46082</v>
      </c>
      <c r="AP159" s="41" t="str">
        <f t="shared" si="281"/>
        <v>ff</v>
      </c>
      <c r="AQ159" s="41">
        <f t="shared" si="261"/>
        <v>162</v>
      </c>
      <c r="AS159" s="41">
        <f t="shared" si="262"/>
        <v>159</v>
      </c>
      <c r="AT159" s="41" t="str">
        <f t="shared" si="317"/>
        <v>fc</v>
      </c>
    </row>
    <row r="160" spans="1:46">
      <c r="A160" s="60">
        <f t="shared" si="263"/>
        <v>160</v>
      </c>
      <c r="B160" s="183" t="s">
        <v>5</v>
      </c>
      <c r="C160" s="351" t="s">
        <v>229</v>
      </c>
      <c r="D160" s="184">
        <f ca="1">+D159/D133</f>
        <v>27.238198145004649</v>
      </c>
      <c r="E160" s="184">
        <f t="shared" ref="E160" ca="1" si="321">+E159/E133</f>
        <v>28.042936625250913</v>
      </c>
      <c r="F160" s="184">
        <f t="shared" ref="F160" ca="1" si="322">+F159/F133</f>
        <v>29.900473008815776</v>
      </c>
      <c r="G160" s="184">
        <f t="shared" ref="G160:P160" ca="1" si="323">+G159/G133</f>
        <v>31.303399036522908</v>
      </c>
      <c r="H160" s="184">
        <f t="shared" ca="1" si="323"/>
        <v>33.0068946488271</v>
      </c>
      <c r="I160" s="184">
        <f t="shared" ca="1" si="323"/>
        <v>33.839428950126361</v>
      </c>
      <c r="J160" s="184">
        <f t="shared" ca="1" si="323"/>
        <v>34.339633748556381</v>
      </c>
      <c r="K160" s="184">
        <f t="shared" ca="1" si="323"/>
        <v>36.109078584286479</v>
      </c>
      <c r="L160" s="184">
        <f t="shared" ca="1" si="323"/>
        <v>37.351334488565605</v>
      </c>
      <c r="M160" s="184">
        <f t="shared" ca="1" si="323"/>
        <v>38.825025366272143</v>
      </c>
      <c r="N160" s="184">
        <f t="shared" ca="1" si="323"/>
        <v>40.73037374937222</v>
      </c>
      <c r="O160" s="184">
        <f t="shared" ca="1" si="323"/>
        <v>41.555724227502239</v>
      </c>
      <c r="P160" s="184">
        <f t="shared" ca="1" si="323"/>
        <v>45.194846508018614</v>
      </c>
      <c r="Q160" s="184">
        <f t="shared" ref="Q160:R160" ca="1" si="324">+Q159/Q133</f>
        <v>51.739893190015913</v>
      </c>
      <c r="R160" s="184">
        <f t="shared" ca="1" si="324"/>
        <v>55.77352493683977</v>
      </c>
      <c r="AO160" s="27">
        <f t="shared" si="260"/>
        <v>46113</v>
      </c>
      <c r="AP160" s="41" t="str">
        <f t="shared" si="281"/>
        <v>fg</v>
      </c>
      <c r="AQ160" s="41">
        <f t="shared" si="261"/>
        <v>163</v>
      </c>
      <c r="AS160" s="41">
        <f t="shared" si="262"/>
        <v>160</v>
      </c>
      <c r="AT160" s="41" t="str">
        <f t="shared" si="317"/>
        <v>fd</v>
      </c>
    </row>
    <row r="161" spans="1:46" ht="15.75" thickBot="1">
      <c r="A161" s="60">
        <f t="shared" si="263"/>
        <v>161</v>
      </c>
      <c r="B161" s="42"/>
      <c r="C161" s="185"/>
      <c r="D161" s="71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AO161" s="27">
        <f t="shared" si="260"/>
        <v>46143</v>
      </c>
      <c r="AP161" s="41" t="str">
        <f t="shared" si="281"/>
        <v>fh</v>
      </c>
      <c r="AQ161" s="41">
        <f t="shared" si="261"/>
        <v>164</v>
      </c>
      <c r="AS161" s="41">
        <f t="shared" si="262"/>
        <v>161</v>
      </c>
      <c r="AT161" s="41" t="str">
        <f t="shared" si="317"/>
        <v>fe</v>
      </c>
    </row>
    <row r="162" spans="1:46">
      <c r="A162" s="60">
        <f t="shared" si="263"/>
        <v>162</v>
      </c>
      <c r="B162" s="188" t="s">
        <v>32</v>
      </c>
      <c r="C162" s="189" t="s">
        <v>33</v>
      </c>
      <c r="D162" s="100" t="str">
        <f>+D$2</f>
        <v>CY 2013</v>
      </c>
      <c r="E162" s="101" t="str">
        <f t="shared" ref="E162:R162" si="325">+E$2</f>
        <v>CY 2014</v>
      </c>
      <c r="F162" s="101" t="str">
        <f t="shared" si="325"/>
        <v>CY 2015</v>
      </c>
      <c r="G162" s="101" t="str">
        <f t="shared" si="325"/>
        <v>CY 2016</v>
      </c>
      <c r="H162" s="101" t="str">
        <f t="shared" si="325"/>
        <v>CY 2017</v>
      </c>
      <c r="I162" s="101" t="str">
        <f t="shared" si="325"/>
        <v>CY 2018</v>
      </c>
      <c r="J162" s="101" t="str">
        <f t="shared" si="325"/>
        <v>CY 2019</v>
      </c>
      <c r="K162" s="101" t="str">
        <f t="shared" si="325"/>
        <v>CY 2020</v>
      </c>
      <c r="L162" s="101" t="str">
        <f t="shared" si="325"/>
        <v>CY 2021</v>
      </c>
      <c r="M162" s="101" t="str">
        <f t="shared" si="325"/>
        <v>CY 2022</v>
      </c>
      <c r="N162" s="101" t="str">
        <f t="shared" si="325"/>
        <v>CY 2023</v>
      </c>
      <c r="O162" s="101" t="str">
        <f t="shared" si="325"/>
        <v>CY 2024</v>
      </c>
      <c r="P162" s="101" t="str">
        <f t="shared" si="325"/>
        <v>CY 2025</v>
      </c>
      <c r="Q162" s="101" t="str">
        <f t="shared" si="325"/>
        <v>CY 2026</v>
      </c>
      <c r="R162" s="101" t="str">
        <f t="shared" si="325"/>
        <v>CY 2027</v>
      </c>
      <c r="AO162" s="27">
        <f t="shared" si="260"/>
        <v>46174</v>
      </c>
      <c r="AP162" s="41" t="str">
        <f t="shared" si="281"/>
        <v>fi</v>
      </c>
      <c r="AQ162" s="41">
        <f t="shared" si="261"/>
        <v>165</v>
      </c>
      <c r="AS162" s="41">
        <f t="shared" si="262"/>
        <v>162</v>
      </c>
      <c r="AT162" s="41" t="str">
        <f t="shared" si="317"/>
        <v>ff</v>
      </c>
    </row>
    <row r="163" spans="1:46">
      <c r="A163" s="60">
        <f t="shared" si="263"/>
        <v>163</v>
      </c>
      <c r="B163" s="75" t="s">
        <v>6</v>
      </c>
      <c r="C163" s="163" t="s">
        <v>34</v>
      </c>
      <c r="D163" s="75">
        <f ca="1">+AVERAGE(INDIRECT("'Monthly Resource Report'!"&amp;VLOOKUP(D$1,$AO$1:$AP$197,2,FALSE)&amp;$A163&amp;":"&amp;VLOOKUP(DATE(YEAR(D$1),12,1),$AO$1:$AP$197,2,FALSE)&amp;$A163))</f>
        <v>151</v>
      </c>
      <c r="E163" s="76">
        <f t="shared" ref="E163:R163" ca="1" si="326">+AVERAGE(INDIRECT("'Monthly Resource Report'!"&amp;VLOOKUP(E$1,$AO$1:$AP$197,2,FALSE)&amp;$A163&amp;":"&amp;VLOOKUP(DATE(YEAR(E$1),12,1),$AO$1:$AP$197,2,FALSE)&amp;$A163))</f>
        <v>151</v>
      </c>
      <c r="F163" s="76">
        <f t="shared" ca="1" si="326"/>
        <v>151</v>
      </c>
      <c r="G163" s="76">
        <f t="shared" ca="1" si="326"/>
        <v>151</v>
      </c>
      <c r="H163" s="76">
        <f t="shared" ca="1" si="326"/>
        <v>151</v>
      </c>
      <c r="I163" s="76">
        <f t="shared" ca="1" si="326"/>
        <v>151</v>
      </c>
      <c r="J163" s="76">
        <f t="shared" ca="1" si="326"/>
        <v>151</v>
      </c>
      <c r="K163" s="76">
        <f t="shared" ca="1" si="326"/>
        <v>151</v>
      </c>
      <c r="L163" s="76">
        <f t="shared" ca="1" si="326"/>
        <v>151</v>
      </c>
      <c r="M163" s="76">
        <f t="shared" ca="1" si="326"/>
        <v>151</v>
      </c>
      <c r="N163" s="76">
        <f t="shared" ca="1" si="326"/>
        <v>151</v>
      </c>
      <c r="O163" s="76">
        <f t="shared" ca="1" si="326"/>
        <v>151</v>
      </c>
      <c r="P163" s="76">
        <f t="shared" ca="1" si="326"/>
        <v>151</v>
      </c>
      <c r="Q163" s="76">
        <f t="shared" ca="1" si="326"/>
        <v>151</v>
      </c>
      <c r="R163" s="76">
        <f t="shared" ca="1" si="326"/>
        <v>151</v>
      </c>
      <c r="AO163" s="27">
        <f t="shared" si="260"/>
        <v>46204</v>
      </c>
      <c r="AP163" s="41" t="str">
        <f t="shared" si="281"/>
        <v>fj</v>
      </c>
      <c r="AQ163" s="41">
        <f t="shared" si="261"/>
        <v>166</v>
      </c>
      <c r="AS163" s="41">
        <f t="shared" si="262"/>
        <v>163</v>
      </c>
      <c r="AT163" s="41" t="str">
        <f t="shared" si="317"/>
        <v>fg</v>
      </c>
    </row>
    <row r="164" spans="1:46">
      <c r="A164" s="60">
        <f t="shared" si="263"/>
        <v>164</v>
      </c>
      <c r="B164" s="96" t="s">
        <v>6</v>
      </c>
      <c r="C164" s="166" t="s">
        <v>35</v>
      </c>
      <c r="D164" s="90">
        <f ca="1">+SUM(INDIRECT("'Monthly Resource Report'!"&amp;(VLOOKUP(D$1,$AO$1:$AP$197,2,FALSE)&amp;$A164&amp;":"&amp;VLOOKUP(DATE(YEAR(D$1),12,1),$AO$1:$AP$181,2,FALSE)&amp;$A164)))</f>
        <v>544916.56714437366</v>
      </c>
      <c r="E164" s="91">
        <f t="shared" ref="E164:R165" ca="1" si="327">+SUM(INDIRECT("'Monthly Resource Report'!"&amp;(VLOOKUP(E$1,$AO$1:$AP$197,2,FALSE)&amp;$A164&amp;":"&amp;VLOOKUP(DATE(YEAR(E$1),12,1),$AO$1:$AP$181,2,FALSE)&amp;$A164)))</f>
        <v>469309.72576079267</v>
      </c>
      <c r="F164" s="91">
        <f t="shared" ca="1" si="327"/>
        <v>537741.12924628449</v>
      </c>
      <c r="G164" s="91">
        <f t="shared" ca="1" si="327"/>
        <v>542047.45267162065</v>
      </c>
      <c r="H164" s="91">
        <f t="shared" ca="1" si="327"/>
        <v>471070.1649858458</v>
      </c>
      <c r="I164" s="91">
        <f t="shared" ca="1" si="327"/>
        <v>526880.47859164898</v>
      </c>
      <c r="J164" s="91">
        <f t="shared" ca="1" si="327"/>
        <v>559043.73496107582</v>
      </c>
      <c r="K164" s="91">
        <f t="shared" ca="1" si="327"/>
        <v>531727.80829794763</v>
      </c>
      <c r="L164" s="91">
        <f t="shared" ca="1" si="327"/>
        <v>568277.75566171261</v>
      </c>
      <c r="M164" s="91">
        <f t="shared" ca="1" si="327"/>
        <v>566656.34377211612</v>
      </c>
      <c r="N164" s="91">
        <f t="shared" ca="1" si="327"/>
        <v>488927.5871372965</v>
      </c>
      <c r="O164" s="91">
        <f t="shared" ca="1" si="327"/>
        <v>561835.80148619961</v>
      </c>
      <c r="P164" s="91">
        <f t="shared" ca="1" si="327"/>
        <v>557445.85102618544</v>
      </c>
      <c r="Q164" s="91">
        <f t="shared" ca="1" si="327"/>
        <v>507906.19426751591</v>
      </c>
      <c r="R164" s="91">
        <f t="shared" ca="1" si="327"/>
        <v>544884.77220452938</v>
      </c>
      <c r="AO164" s="27">
        <f t="shared" si="260"/>
        <v>46235</v>
      </c>
      <c r="AP164" s="41" t="str">
        <f t="shared" si="281"/>
        <v>fk</v>
      </c>
      <c r="AQ164" s="41">
        <f t="shared" si="261"/>
        <v>167</v>
      </c>
      <c r="AS164" s="41">
        <f t="shared" si="262"/>
        <v>164</v>
      </c>
      <c r="AT164" s="41" t="str">
        <f t="shared" si="317"/>
        <v>fh</v>
      </c>
    </row>
    <row r="165" spans="1:46">
      <c r="A165" s="60">
        <f t="shared" si="263"/>
        <v>165</v>
      </c>
      <c r="B165" s="96" t="s">
        <v>6</v>
      </c>
      <c r="C165" s="166" t="s">
        <v>36</v>
      </c>
      <c r="D165" s="88">
        <f ca="1">+SUM(INDIRECT("'Monthly Resource Report'!"&amp;(VLOOKUP(D$1,$AO$1:$AP$197,2,FALSE)&amp;$A165&amp;":"&amp;VLOOKUP(DATE(YEAR(D$1),12,1),$AO$1:$AP$181,2,FALSE)&amp;$A165)))</f>
        <v>1123208.58</v>
      </c>
      <c r="E165" s="89">
        <f t="shared" ca="1" si="327"/>
        <v>967264.58000000007</v>
      </c>
      <c r="F165" s="89">
        <f t="shared" ca="1" si="327"/>
        <v>1118169.98</v>
      </c>
      <c r="G165" s="89">
        <f t="shared" ca="1" si="327"/>
        <v>1122063.3700000001</v>
      </c>
      <c r="H165" s="89">
        <f t="shared" ca="1" si="327"/>
        <v>962484.19000000006</v>
      </c>
      <c r="I165" s="89">
        <f t="shared" ca="1" si="327"/>
        <v>1080400.1700000002</v>
      </c>
      <c r="J165" s="89">
        <f t="shared" ca="1" si="327"/>
        <v>1153009.1700000002</v>
      </c>
      <c r="K165" s="89">
        <f t="shared" ca="1" si="327"/>
        <v>1098431.99</v>
      </c>
      <c r="L165" s="89">
        <f t="shared" ca="1" si="327"/>
        <v>1173839.9700000002</v>
      </c>
      <c r="M165" s="89">
        <f t="shared" ca="1" si="327"/>
        <v>1170234.98</v>
      </c>
      <c r="N165" s="89">
        <f t="shared" ca="1" si="327"/>
        <v>1009385.3900000001</v>
      </c>
      <c r="O165" s="89">
        <f t="shared" ca="1" si="327"/>
        <v>1170729.79</v>
      </c>
      <c r="P165" s="89">
        <f t="shared" ca="1" si="327"/>
        <v>1155235.1700000002</v>
      </c>
      <c r="Q165" s="89">
        <f t="shared" ca="1" si="327"/>
        <v>1046056.38</v>
      </c>
      <c r="R165" s="89">
        <f t="shared" ca="1" si="327"/>
        <v>1121166.5900000001</v>
      </c>
      <c r="AO165" s="27">
        <f t="shared" si="260"/>
        <v>46266</v>
      </c>
      <c r="AP165" s="41" t="str">
        <f t="shared" si="281"/>
        <v>fl</v>
      </c>
      <c r="AQ165" s="41">
        <f t="shared" si="261"/>
        <v>168</v>
      </c>
      <c r="AS165" s="41">
        <f t="shared" si="262"/>
        <v>165</v>
      </c>
      <c r="AT165" s="41" t="str">
        <f t="shared" si="317"/>
        <v>fi</v>
      </c>
    </row>
    <row r="166" spans="1:46">
      <c r="A166" s="60">
        <f t="shared" si="263"/>
        <v>166</v>
      </c>
      <c r="B166" s="171" t="s">
        <v>6</v>
      </c>
      <c r="C166" s="172" t="s">
        <v>95</v>
      </c>
      <c r="D166" s="77">
        <f ca="1">+D165/(D163*D186)</f>
        <v>0.84914011612083828</v>
      </c>
      <c r="E166" s="78">
        <f t="shared" ref="E166" ca="1" si="328">+E165/(E163*E186)</f>
        <v>0.73124722549820076</v>
      </c>
      <c r="F166" s="78">
        <f t="shared" ref="F166" ca="1" si="329">+F165/(F163*F186)</f>
        <v>0.84533095950890558</v>
      </c>
      <c r="G166" s="78">
        <f t="shared" ref="G166:P166" ca="1" si="330">+G165/(G163*G186)</f>
        <v>0.84595665357845096</v>
      </c>
      <c r="H166" s="78">
        <f t="shared" ca="1" si="330"/>
        <v>0.72763327436572023</v>
      </c>
      <c r="I166" s="78">
        <f t="shared" ca="1" si="330"/>
        <v>0.8167771704617619</v>
      </c>
      <c r="J166" s="78">
        <f t="shared" ca="1" si="330"/>
        <v>0.87166921436995382</v>
      </c>
      <c r="K166" s="78">
        <f t="shared" ca="1" si="330"/>
        <v>0.82814025953268433</v>
      </c>
      <c r="L166" s="78">
        <f t="shared" ca="1" si="330"/>
        <v>0.88741719586319534</v>
      </c>
      <c r="M166" s="78">
        <f t="shared" ca="1" si="330"/>
        <v>0.88469184130152101</v>
      </c>
      <c r="N166" s="78">
        <f t="shared" ca="1" si="330"/>
        <v>0.76309034896731087</v>
      </c>
      <c r="O166" s="78">
        <f t="shared" ca="1" si="330"/>
        <v>0.88264770232451539</v>
      </c>
      <c r="P166" s="78">
        <f t="shared" ca="1" si="330"/>
        <v>0.87335205933049087</v>
      </c>
      <c r="Q166" s="78">
        <f t="shared" ref="Q166:R166" ca="1" si="331">+Q165/(Q163*Q186)</f>
        <v>0.79081343554386285</v>
      </c>
      <c r="R166" s="78">
        <f t="shared" ca="1" si="331"/>
        <v>0.84759638180773544</v>
      </c>
      <c r="AO166" s="27">
        <f t="shared" si="260"/>
        <v>46296</v>
      </c>
      <c r="AP166" s="41" t="str">
        <f t="shared" si="281"/>
        <v>fm</v>
      </c>
      <c r="AQ166" s="41">
        <f t="shared" si="261"/>
        <v>169</v>
      </c>
      <c r="AS166" s="41">
        <f t="shared" si="262"/>
        <v>166</v>
      </c>
      <c r="AT166" s="41" t="str">
        <f t="shared" si="317"/>
        <v>fj</v>
      </c>
    </row>
    <row r="167" spans="1:46">
      <c r="A167" s="60">
        <f t="shared" si="263"/>
        <v>167</v>
      </c>
      <c r="B167" s="96" t="s">
        <v>6</v>
      </c>
      <c r="C167" s="166" t="s">
        <v>268</v>
      </c>
      <c r="D167" s="88">
        <f ca="1">+SUM(INDIRECT("'Monthly Resource Report'!"&amp;(VLOOKUP(D$1,$AO$1:$AP$197,2,FALSE)&amp;$A167&amp;":"&amp;VLOOKUP(DATE(YEAR(D$1),12,1),$AO$1:$AP$181,2,FALSE)&amp;$A167)))</f>
        <v>12319473.749999998</v>
      </c>
      <c r="E167" s="89">
        <f t="shared" ref="E167:R167" ca="1" si="332">+SUM(INDIRECT("'Monthly Resource Report'!"&amp;(VLOOKUP(E$1,$AO$1:$AP$197,2,FALSE)&amp;$A167&amp;":"&amp;VLOOKUP(DATE(YEAR(E$1),12,1),$AO$1:$AP$181,2,FALSE)&amp;$A167)))</f>
        <v>10610154.279999999</v>
      </c>
      <c r="F167" s="89">
        <f t="shared" ca="1" si="332"/>
        <v>12157251.449999999</v>
      </c>
      <c r="G167" s="89">
        <f t="shared" ca="1" si="332"/>
        <v>12254608.810000001</v>
      </c>
      <c r="H167" s="89">
        <f t="shared" ca="1" si="332"/>
        <v>10649954.289999999</v>
      </c>
      <c r="I167" s="89">
        <f t="shared" ca="1" si="332"/>
        <v>11911713.859999999</v>
      </c>
      <c r="J167" s="89">
        <f t="shared" ca="1" si="332"/>
        <v>12638860.759999998</v>
      </c>
      <c r="K167" s="89">
        <f t="shared" ca="1" si="332"/>
        <v>12021302.289999999</v>
      </c>
      <c r="L167" s="89">
        <f t="shared" ca="1" si="332"/>
        <v>12847623.5</v>
      </c>
      <c r="M167" s="89">
        <f t="shared" ca="1" si="332"/>
        <v>12810966.620000001</v>
      </c>
      <c r="N167" s="89">
        <f t="shared" ca="1" si="332"/>
        <v>11053674.890000001</v>
      </c>
      <c r="O167" s="89">
        <f t="shared" ca="1" si="332"/>
        <v>12701983.799999997</v>
      </c>
      <c r="P167" s="89">
        <f t="shared" ca="1" si="332"/>
        <v>12602735.800000001</v>
      </c>
      <c r="Q167" s="89">
        <f t="shared" ca="1" si="332"/>
        <v>11482743.239999998</v>
      </c>
      <c r="R167" s="89">
        <f t="shared" ca="1" si="332"/>
        <v>12318754.93</v>
      </c>
      <c r="AO167" s="27">
        <f t="shared" si="260"/>
        <v>46327</v>
      </c>
      <c r="AP167" s="41" t="str">
        <f t="shared" si="281"/>
        <v>fn</v>
      </c>
      <c r="AQ167" s="41">
        <f t="shared" si="261"/>
        <v>170</v>
      </c>
      <c r="AS167" s="41">
        <f t="shared" si="262"/>
        <v>167</v>
      </c>
      <c r="AT167" s="41" t="str">
        <f t="shared" si="317"/>
        <v>fk</v>
      </c>
    </row>
    <row r="168" spans="1:46">
      <c r="A168" s="60">
        <f t="shared" si="263"/>
        <v>168</v>
      </c>
      <c r="B168" s="171" t="s">
        <v>6</v>
      </c>
      <c r="C168" s="172" t="s">
        <v>269</v>
      </c>
      <c r="D168" s="92">
        <f ca="1">+D167/D165</f>
        <v>10.968108657075961</v>
      </c>
      <c r="E168" s="93">
        <f t="shared" ref="E168" ca="1" si="333">+E167/E165</f>
        <v>10.969236855545768</v>
      </c>
      <c r="F168" s="93">
        <f t="shared" ref="F168" ca="1" si="334">+F167/F165</f>
        <v>10.872453801701955</v>
      </c>
      <c r="G168" s="93">
        <f t="shared" ref="G168:P168" ca="1" si="335">+G167/G165</f>
        <v>10.921494398306576</v>
      </c>
      <c r="H168" s="93">
        <f t="shared" ca="1" si="335"/>
        <v>11.065069328567359</v>
      </c>
      <c r="I168" s="93">
        <f t="shared" ca="1" si="335"/>
        <v>11.0252795128679</v>
      </c>
      <c r="J168" s="93">
        <f t="shared" ca="1" si="335"/>
        <v>10.961630738808431</v>
      </c>
      <c r="K168" s="93">
        <f t="shared" ca="1" si="335"/>
        <v>10.944056982535622</v>
      </c>
      <c r="L168" s="93">
        <f t="shared" ca="1" si="335"/>
        <v>10.944953169383044</v>
      </c>
      <c r="M168" s="93">
        <f t="shared" ca="1" si="335"/>
        <v>10.947345480990494</v>
      </c>
      <c r="N168" s="93">
        <f t="shared" ca="1" si="335"/>
        <v>10.95089645591165</v>
      </c>
      <c r="O168" s="93">
        <f t="shared" ca="1" si="335"/>
        <v>10.849628931027711</v>
      </c>
      <c r="P168" s="93">
        <f t="shared" ca="1" si="335"/>
        <v>10.909238332832265</v>
      </c>
      <c r="Q168" s="93">
        <f t="shared" ref="Q168:R168" ca="1" si="336">+Q167/Q165</f>
        <v>10.977174327831161</v>
      </c>
      <c r="R168" s="93">
        <f t="shared" ca="1" si="336"/>
        <v>10.987443828485826</v>
      </c>
      <c r="AO168" s="27">
        <f t="shared" si="260"/>
        <v>46357</v>
      </c>
      <c r="AP168" s="41" t="str">
        <f t="shared" si="281"/>
        <v>fo</v>
      </c>
      <c r="AQ168" s="41">
        <f t="shared" si="261"/>
        <v>171</v>
      </c>
      <c r="AS168" s="41">
        <f t="shared" si="262"/>
        <v>168</v>
      </c>
      <c r="AT168" s="41" t="str">
        <f t="shared" si="317"/>
        <v>fl</v>
      </c>
    </row>
    <row r="169" spans="1:46">
      <c r="A169" s="60">
        <f t="shared" si="263"/>
        <v>169</v>
      </c>
      <c r="B169" s="96" t="s">
        <v>6</v>
      </c>
      <c r="C169" s="166" t="s">
        <v>37</v>
      </c>
      <c r="D169" s="632">
        <f ca="1">+SUM(INDIRECT("'Monthly Resource Report'!"&amp;(VLOOKUP(D$1,$AO$1:$AP$197,2,FALSE)&amp;$A169&amp;":"&amp;VLOOKUP(DATE(YEAR(D$1),12,1),$AO$1:$AP$181,2,FALSE)&amp;$A169)))</f>
        <v>28827515.25</v>
      </c>
      <c r="E169" s="633">
        <f t="shared" ref="E169:R169" ca="1" si="337">+SUM(INDIRECT("'Monthly Resource Report'!"&amp;(VLOOKUP(E$1,$AO$1:$AP$197,2,FALSE)&amp;$A169&amp;":"&amp;VLOOKUP(DATE(YEAR(E$1),12,1),$AO$1:$AP$181,2,FALSE)&amp;$A169)))</f>
        <v>25570449.690000001</v>
      </c>
      <c r="F169" s="633">
        <f t="shared" ca="1" si="337"/>
        <v>30903777</v>
      </c>
      <c r="G169" s="633">
        <f t="shared" ca="1" si="337"/>
        <v>32535946.5</v>
      </c>
      <c r="H169" s="633">
        <f t="shared" ca="1" si="337"/>
        <v>29692087.439999998</v>
      </c>
      <c r="I169" s="633">
        <f t="shared" ca="1" si="337"/>
        <v>34210423.5</v>
      </c>
      <c r="J169" s="633">
        <f t="shared" ca="1" si="337"/>
        <v>37385737</v>
      </c>
      <c r="K169" s="633">
        <f t="shared" ca="1" si="337"/>
        <v>37338123.75</v>
      </c>
      <c r="L169" s="633">
        <f t="shared" ca="1" si="337"/>
        <v>41099484.75</v>
      </c>
      <c r="M169" s="633">
        <f t="shared" ca="1" si="337"/>
        <v>42622042.75</v>
      </c>
      <c r="N169" s="633">
        <f t="shared" ca="1" si="337"/>
        <v>38610435.75</v>
      </c>
      <c r="O169" s="633">
        <f t="shared" ca="1" si="337"/>
        <v>45257228.75</v>
      </c>
      <c r="P169" s="633">
        <f t="shared" ca="1" si="337"/>
        <v>48948950.5</v>
      </c>
      <c r="Q169" s="633">
        <f t="shared" ca="1" si="337"/>
        <v>51281955.689999998</v>
      </c>
      <c r="R169" s="633">
        <f t="shared" ca="1" si="337"/>
        <v>59425597</v>
      </c>
      <c r="AO169" s="27">
        <f>+EDATE(AO168,1)</f>
        <v>46388</v>
      </c>
      <c r="AP169" s="41" t="str">
        <f t="shared" si="281"/>
        <v>fp</v>
      </c>
      <c r="AQ169" s="41">
        <f>+AQ168+1</f>
        <v>172</v>
      </c>
      <c r="AS169" s="41">
        <f>+AS168+1</f>
        <v>169</v>
      </c>
      <c r="AT169" s="41" t="str">
        <f t="shared" ref="AT169:AT182" si="338">+"f"&amp;AT13</f>
        <v>fm</v>
      </c>
    </row>
    <row r="170" spans="1:46">
      <c r="A170" s="60">
        <f t="shared" si="263"/>
        <v>170</v>
      </c>
      <c r="B170" s="171" t="s">
        <v>6</v>
      </c>
      <c r="C170" s="172" t="s">
        <v>270</v>
      </c>
      <c r="D170" s="79">
        <f ca="1">+D169/D167</f>
        <v>2.3399956714871855</v>
      </c>
      <c r="E170" s="80">
        <f t="shared" ref="E170" ca="1" si="339">+E169/E167</f>
        <v>2.4099979147522821</v>
      </c>
      <c r="F170" s="80">
        <f t="shared" ref="F170" ca="1" si="340">+F169/F167</f>
        <v>2.5420036039478315</v>
      </c>
      <c r="G170" s="80">
        <f t="shared" ref="G170:P170" ca="1" si="341">+G169/G167</f>
        <v>2.654996744853253</v>
      </c>
      <c r="H170" s="80">
        <f t="shared" ca="1" si="341"/>
        <v>2.7880013971402691</v>
      </c>
      <c r="I170" s="80">
        <f t="shared" ca="1" si="341"/>
        <v>2.871998429619766</v>
      </c>
      <c r="J170" s="80">
        <f t="shared" ca="1" si="341"/>
        <v>2.957998961292458</v>
      </c>
      <c r="K170" s="80">
        <f t="shared" ca="1" si="341"/>
        <v>3.1059965758501864</v>
      </c>
      <c r="L170" s="80">
        <f t="shared" ca="1" si="341"/>
        <v>3.1989951098738221</v>
      </c>
      <c r="M170" s="80">
        <f t="shared" ca="1" si="341"/>
        <v>3.3269966282996992</v>
      </c>
      <c r="N170" s="80">
        <f t="shared" ca="1" si="341"/>
        <v>3.492995418648503</v>
      </c>
      <c r="O170" s="80">
        <f t="shared" ca="1" si="341"/>
        <v>3.5630047607209208</v>
      </c>
      <c r="P170" s="80">
        <f t="shared" ca="1" si="341"/>
        <v>3.8839940213616155</v>
      </c>
      <c r="Q170" s="80">
        <f t="shared" ref="Q170:R170" ca="1" si="342">+Q169/Q167</f>
        <v>4.4660021231999618</v>
      </c>
      <c r="R170" s="80">
        <f t="shared" ca="1" si="342"/>
        <v>4.8239937670389228</v>
      </c>
      <c r="AO170" s="27">
        <f t="shared" si="260"/>
        <v>46419</v>
      </c>
      <c r="AP170" s="41" t="str">
        <f t="shared" si="281"/>
        <v>fq</v>
      </c>
      <c r="AQ170" s="41">
        <f t="shared" si="261"/>
        <v>173</v>
      </c>
      <c r="AS170" s="41">
        <f t="shared" si="262"/>
        <v>170</v>
      </c>
      <c r="AT170" s="41" t="str">
        <f t="shared" si="338"/>
        <v>fn</v>
      </c>
    </row>
    <row r="171" spans="1:46">
      <c r="A171" s="60">
        <f t="shared" si="263"/>
        <v>171</v>
      </c>
      <c r="B171" s="96" t="s">
        <v>6</v>
      </c>
      <c r="C171" s="166" t="s">
        <v>38</v>
      </c>
      <c r="D171" s="632">
        <f ca="1">+SUM(INDIRECT("'Monthly Resource Report'!"&amp;(VLOOKUP(D$1,$AO$1:$AP$197,2,FALSE)&amp;$A171&amp;":"&amp;VLOOKUP(DATE(YEAR(D$1),12,1),$AO$1:$AP$181,2,FALSE)&amp;$A171)))</f>
        <v>1568000.68</v>
      </c>
      <c r="E171" s="633">
        <f t="shared" ref="E171:R171" ca="1" si="343">+SUM(INDIRECT("'Monthly Resource Report'!"&amp;(VLOOKUP(E$1,$AO$1:$AP$197,2,FALSE)&amp;$A171&amp;":"&amp;VLOOKUP(DATE(YEAR(E$1),12,1),$AO$1:$AP$181,2,FALSE)&amp;$A171)))</f>
        <v>1387056.5</v>
      </c>
      <c r="F171" s="633">
        <f t="shared" ca="1" si="343"/>
        <v>2029136.5400000003</v>
      </c>
      <c r="G171" s="633">
        <f t="shared" ca="1" si="343"/>
        <v>2210465.3200000003</v>
      </c>
      <c r="H171" s="633">
        <f t="shared" ca="1" si="343"/>
        <v>1941329.9800000002</v>
      </c>
      <c r="I171" s="633">
        <f t="shared" ca="1" si="343"/>
        <v>2234268.2200000002</v>
      </c>
      <c r="J171" s="633">
        <f t="shared" ca="1" si="343"/>
        <v>2446684.59</v>
      </c>
      <c r="K171" s="633">
        <f t="shared" ca="1" si="343"/>
        <v>2392388.3200000003</v>
      </c>
      <c r="L171" s="633">
        <f t="shared" ca="1" si="343"/>
        <v>2624709.0799999996</v>
      </c>
      <c r="M171" s="633">
        <f t="shared" ca="1" si="343"/>
        <v>2688032.1900000004</v>
      </c>
      <c r="N171" s="633">
        <f t="shared" ca="1" si="343"/>
        <v>2382147.7200000002</v>
      </c>
      <c r="O171" s="633">
        <f t="shared" ca="1" si="343"/>
        <v>2837847.08</v>
      </c>
      <c r="P171" s="633">
        <f t="shared" ca="1" si="343"/>
        <v>2876532.1899999995</v>
      </c>
      <c r="Q171" s="633">
        <f t="shared" ca="1" si="343"/>
        <v>2677902.33</v>
      </c>
      <c r="R171" s="633">
        <f t="shared" ca="1" si="343"/>
        <v>2950913.4599999995</v>
      </c>
      <c r="AO171" s="27">
        <f t="shared" si="260"/>
        <v>46447</v>
      </c>
      <c r="AP171" s="41" t="str">
        <f t="shared" ref="AP171:AP194" si="344">+VLOOKUP(AQ171,$AS$1:$AT$197,2,FALSE)</f>
        <v>fr</v>
      </c>
      <c r="AQ171" s="41">
        <f t="shared" si="261"/>
        <v>174</v>
      </c>
      <c r="AS171" s="41">
        <f t="shared" si="262"/>
        <v>171</v>
      </c>
      <c r="AT171" s="41" t="str">
        <f t="shared" si="338"/>
        <v>fo</v>
      </c>
    </row>
    <row r="172" spans="1:46">
      <c r="A172" s="60">
        <f t="shared" si="263"/>
        <v>172</v>
      </c>
      <c r="B172" s="171" t="s">
        <v>6</v>
      </c>
      <c r="C172" s="172" t="s">
        <v>39</v>
      </c>
      <c r="D172" s="81">
        <f ca="1">+D171/D165</f>
        <v>1.3960013375253952</v>
      </c>
      <c r="E172" s="82">
        <f t="shared" ref="E172" ca="1" si="345">+E171/E165</f>
        <v>1.4339990615597646</v>
      </c>
      <c r="F172" s="82">
        <f t="shared" ref="F172" ca="1" si="346">+F171/F165</f>
        <v>1.8146941666239333</v>
      </c>
      <c r="G172" s="82">
        <f t="shared" ref="G172:P172" ca="1" si="347">+G171/G165</f>
        <v>1.9700004287636625</v>
      </c>
      <c r="H172" s="82">
        <f t="shared" ca="1" si="347"/>
        <v>2.0169993441658507</v>
      </c>
      <c r="I172" s="82">
        <f t="shared" ca="1" si="347"/>
        <v>2.0680006186966815</v>
      </c>
      <c r="J172" s="82">
        <f t="shared" ca="1" si="347"/>
        <v>2.121999246545454</v>
      </c>
      <c r="K172" s="82">
        <f t="shared" ca="1" si="347"/>
        <v>2.1780031369989508</v>
      </c>
      <c r="L172" s="82">
        <f t="shared" ca="1" si="347"/>
        <v>2.2360024765556408</v>
      </c>
      <c r="M172" s="82">
        <f t="shared" ca="1" si="347"/>
        <v>2.2970020858545865</v>
      </c>
      <c r="N172" s="82">
        <f t="shared" ca="1" si="347"/>
        <v>2.3599982163403412</v>
      </c>
      <c r="O172" s="82">
        <f t="shared" ca="1" si="347"/>
        <v>2.4239983506356322</v>
      </c>
      <c r="P172" s="82">
        <f t="shared" ca="1" si="347"/>
        <v>2.4899970713322372</v>
      </c>
      <c r="Q172" s="82">
        <f t="shared" ref="Q172:R172" ca="1" si="348">+Q171/Q165</f>
        <v>2.5599980853804456</v>
      </c>
      <c r="R172" s="82">
        <f t="shared" ca="1" si="348"/>
        <v>2.6320026714317266</v>
      </c>
      <c r="AO172" s="27">
        <f t="shared" si="260"/>
        <v>46478</v>
      </c>
      <c r="AP172" s="41" t="str">
        <f t="shared" si="344"/>
        <v>fs</v>
      </c>
      <c r="AQ172" s="41">
        <f t="shared" si="261"/>
        <v>175</v>
      </c>
      <c r="AS172" s="41">
        <f t="shared" si="262"/>
        <v>172</v>
      </c>
      <c r="AT172" s="41" t="str">
        <f t="shared" si="338"/>
        <v>fp</v>
      </c>
    </row>
    <row r="173" spans="1:46">
      <c r="A173" s="60">
        <f t="shared" si="263"/>
        <v>173</v>
      </c>
      <c r="B173" s="96" t="s">
        <v>6</v>
      </c>
      <c r="C173" s="166" t="s">
        <v>40</v>
      </c>
      <c r="D173" s="88">
        <f ca="1">+SUM(INDIRECT("'Monthly Resource Report'!"&amp;(VLOOKUP(D$1,$AO$1:$AP$197,2,FALSE)&amp;$A173&amp;":"&amp;VLOOKUP(DATE(YEAR(D$1),12,1),$AO$1:$AP$181,2,FALSE)&amp;$A173)))</f>
        <v>34.83</v>
      </c>
      <c r="E173" s="89">
        <f t="shared" ref="E173:R175" ca="1" si="349">+SUM(INDIRECT("'Monthly Resource Report'!"&amp;(VLOOKUP(E$1,$AO$1:$AP$197,2,FALSE)&amp;$A173&amp;":"&amp;VLOOKUP(DATE(YEAR(E$1),12,1),$AO$1:$AP$181,2,FALSE)&amp;$A173)))</f>
        <v>32.260000000000005</v>
      </c>
      <c r="F173" s="89">
        <f t="shared" ca="1" si="349"/>
        <v>35.75</v>
      </c>
      <c r="G173" s="89">
        <f t="shared" ca="1" si="349"/>
        <v>35.75</v>
      </c>
      <c r="H173" s="89">
        <f t="shared" ca="1" si="349"/>
        <v>34.010000000000005</v>
      </c>
      <c r="I173" s="89">
        <f t="shared" ca="1" si="349"/>
        <v>33.909999999999997</v>
      </c>
      <c r="J173" s="89">
        <f t="shared" ca="1" si="349"/>
        <v>37.590000000000003</v>
      </c>
      <c r="K173" s="89">
        <f t="shared" ca="1" si="349"/>
        <v>33.090000000000003</v>
      </c>
      <c r="L173" s="89">
        <f t="shared" ca="1" si="349"/>
        <v>37.590000000000003</v>
      </c>
      <c r="M173" s="89">
        <f t="shared" ca="1" si="349"/>
        <v>36.75</v>
      </c>
      <c r="N173" s="89">
        <f t="shared" ca="1" si="349"/>
        <v>32.25</v>
      </c>
      <c r="O173" s="89">
        <f t="shared" ca="1" si="349"/>
        <v>34.910000000000004</v>
      </c>
      <c r="P173" s="89">
        <f t="shared" ca="1" si="349"/>
        <v>36.67</v>
      </c>
      <c r="Q173" s="89">
        <f t="shared" ca="1" si="349"/>
        <v>34.93</v>
      </c>
      <c r="R173" s="89">
        <f t="shared" ca="1" si="349"/>
        <v>34.08</v>
      </c>
      <c r="AO173" s="27">
        <f t="shared" si="260"/>
        <v>46508</v>
      </c>
      <c r="AP173" s="41" t="str">
        <f t="shared" si="344"/>
        <v>ft</v>
      </c>
      <c r="AQ173" s="41">
        <f t="shared" si="261"/>
        <v>176</v>
      </c>
      <c r="AS173" s="41">
        <f t="shared" si="262"/>
        <v>173</v>
      </c>
      <c r="AT173" s="41" t="str">
        <f t="shared" si="338"/>
        <v>fq</v>
      </c>
    </row>
    <row r="174" spans="1:46">
      <c r="A174" s="60">
        <f t="shared" si="263"/>
        <v>174</v>
      </c>
      <c r="B174" s="96" t="s">
        <v>6</v>
      </c>
      <c r="C174" s="166" t="s">
        <v>41</v>
      </c>
      <c r="D174" s="88">
        <f ca="1">+SUM(INDIRECT("'Monthly Resource Report'!"&amp;(VLOOKUP(D$1,$AO$1:$AP$197,2,FALSE)&amp;$A174&amp;":"&amp;VLOOKUP(DATE(YEAR(D$1),12,1),$AO$1:$AP$181,2,FALSE)&amp;$A174)))</f>
        <v>8066</v>
      </c>
      <c r="E174" s="89">
        <f t="shared" ca="1" si="349"/>
        <v>6940</v>
      </c>
      <c r="F174" s="89">
        <f t="shared" ca="1" si="349"/>
        <v>8066</v>
      </c>
      <c r="G174" s="89">
        <f t="shared" ca="1" si="349"/>
        <v>8088</v>
      </c>
      <c r="H174" s="89">
        <f t="shared" ca="1" si="349"/>
        <v>7448</v>
      </c>
      <c r="I174" s="89">
        <f t="shared" ca="1" si="349"/>
        <v>8066</v>
      </c>
      <c r="J174" s="89">
        <f t="shared" ca="1" si="349"/>
        <v>8066</v>
      </c>
      <c r="K174" s="89">
        <f t="shared" ca="1" si="349"/>
        <v>7535</v>
      </c>
      <c r="L174" s="89">
        <f t="shared" ca="1" si="349"/>
        <v>8066</v>
      </c>
      <c r="M174" s="89">
        <f t="shared" ca="1" si="349"/>
        <v>8066</v>
      </c>
      <c r="N174" s="89">
        <f t="shared" ca="1" si="349"/>
        <v>6984</v>
      </c>
      <c r="O174" s="89">
        <f t="shared" ca="1" si="349"/>
        <v>8088</v>
      </c>
      <c r="P174" s="89">
        <f t="shared" ca="1" si="349"/>
        <v>8066</v>
      </c>
      <c r="Q174" s="89">
        <f t="shared" ca="1" si="349"/>
        <v>7448</v>
      </c>
      <c r="R174" s="89">
        <f t="shared" ca="1" si="349"/>
        <v>8066</v>
      </c>
      <c r="AO174" s="27">
        <f t="shared" si="260"/>
        <v>46539</v>
      </c>
      <c r="AP174" s="41" t="str">
        <f t="shared" si="344"/>
        <v>fu</v>
      </c>
      <c r="AQ174" s="41">
        <f t="shared" si="261"/>
        <v>177</v>
      </c>
      <c r="AS174" s="41">
        <f t="shared" si="262"/>
        <v>174</v>
      </c>
      <c r="AT174" s="41" t="str">
        <f t="shared" si="338"/>
        <v>fr</v>
      </c>
    </row>
    <row r="175" spans="1:46">
      <c r="A175" s="60">
        <f t="shared" si="263"/>
        <v>175</v>
      </c>
      <c r="B175" s="96" t="s">
        <v>6</v>
      </c>
      <c r="C175" s="166" t="s">
        <v>271</v>
      </c>
      <c r="D175" s="88">
        <f ca="1">+SUM(INDIRECT("'Monthly Resource Report'!"&amp;(VLOOKUP(D$1,$AO$1:$AP$197,2,FALSE)&amp;$A175&amp;":"&amp;VLOOKUP(DATE(YEAR(D$1),12,1),$AO$1:$AP$181,2,FALSE)&amp;$A175)))</f>
        <v>41138.17</v>
      </c>
      <c r="E175" s="89">
        <f t="shared" ca="1" si="349"/>
        <v>38087.240000000005</v>
      </c>
      <c r="F175" s="89">
        <f t="shared" ca="1" si="349"/>
        <v>42220.75</v>
      </c>
      <c r="G175" s="89">
        <f t="shared" ca="1" si="349"/>
        <v>42220.75</v>
      </c>
      <c r="H175" s="89">
        <f t="shared" ca="1" si="349"/>
        <v>40153.990000000005</v>
      </c>
      <c r="I175" s="89">
        <f t="shared" ca="1" si="349"/>
        <v>40055.589999999997</v>
      </c>
      <c r="J175" s="89">
        <f t="shared" ca="1" si="349"/>
        <v>44385.91</v>
      </c>
      <c r="K175" s="89">
        <f t="shared" ca="1" si="349"/>
        <v>39071.410000000003</v>
      </c>
      <c r="L175" s="89">
        <f t="shared" ca="1" si="349"/>
        <v>44385.91</v>
      </c>
      <c r="M175" s="89">
        <f t="shared" ca="1" si="349"/>
        <v>43401.75</v>
      </c>
      <c r="N175" s="89">
        <f t="shared" ca="1" si="349"/>
        <v>38087.25</v>
      </c>
      <c r="O175" s="89">
        <f t="shared" ca="1" si="349"/>
        <v>41236.589999999997</v>
      </c>
      <c r="P175" s="89">
        <f t="shared" ca="1" si="349"/>
        <v>43303.33</v>
      </c>
      <c r="Q175" s="89">
        <f t="shared" ca="1" si="349"/>
        <v>41236.57</v>
      </c>
      <c r="R175" s="89">
        <f t="shared" ca="1" si="349"/>
        <v>40252.42</v>
      </c>
      <c r="AO175" s="27">
        <f t="shared" si="260"/>
        <v>46569</v>
      </c>
      <c r="AP175" s="41" t="str">
        <f t="shared" si="344"/>
        <v>fv</v>
      </c>
      <c r="AQ175" s="41">
        <f t="shared" si="261"/>
        <v>178</v>
      </c>
      <c r="AS175" s="41">
        <f t="shared" si="262"/>
        <v>175</v>
      </c>
      <c r="AT175" s="41" t="str">
        <f t="shared" si="338"/>
        <v>fs</v>
      </c>
    </row>
    <row r="176" spans="1:46">
      <c r="A176" s="60">
        <f t="shared" si="263"/>
        <v>176</v>
      </c>
      <c r="B176" s="171" t="s">
        <v>6</v>
      </c>
      <c r="C176" s="177" t="s">
        <v>96</v>
      </c>
      <c r="D176" s="83">
        <f ca="1">+D165/(D174*D163)</f>
        <v>0.92220027488452061</v>
      </c>
      <c r="E176" s="84">
        <f t="shared" ref="E176:G176" ca="1" si="350">+E165/(E174*E163)</f>
        <v>0.9230152298795733</v>
      </c>
      <c r="F176" s="84">
        <f t="shared" ca="1" si="350"/>
        <v>0.91806337779543923</v>
      </c>
      <c r="G176" s="84">
        <f t="shared" ca="1" si="350"/>
        <v>0.91875411041457877</v>
      </c>
      <c r="H176" s="84">
        <f t="shared" ref="H176:P176" ca="1" si="351">+H165/(H174*H163)</f>
        <v>0.85580927543551411</v>
      </c>
      <c r="I176" s="84">
        <f t="shared" ca="1" si="351"/>
        <v>0.88705281592425422</v>
      </c>
      <c r="J176" s="84">
        <f t="shared" ca="1" si="351"/>
        <v>0.9466677805455983</v>
      </c>
      <c r="K176" s="84">
        <f t="shared" ca="1" si="351"/>
        <v>0.9654126131035301</v>
      </c>
      <c r="L176" s="84">
        <f t="shared" ca="1" si="351"/>
        <v>0.96377072102176919</v>
      </c>
      <c r="M176" s="84">
        <f t="shared" ca="1" si="351"/>
        <v>0.96081087649408936</v>
      </c>
      <c r="N176" s="84">
        <f t="shared" ca="1" si="351"/>
        <v>0.95714081571501197</v>
      </c>
      <c r="O176" s="84">
        <f t="shared" ca="1" si="351"/>
        <v>0.95860254911208498</v>
      </c>
      <c r="P176" s="84">
        <f t="shared" ca="1" si="351"/>
        <v>0.94849541777028268</v>
      </c>
      <c r="Q176" s="84">
        <f t="shared" ref="Q176:R176" ca="1" si="352">+Q165/(Q174*Q163)</f>
        <v>0.9301189172078731</v>
      </c>
      <c r="R176" s="84">
        <f t="shared" ca="1" si="352"/>
        <v>0.92052371741083094</v>
      </c>
      <c r="AO176" s="27">
        <f t="shared" si="260"/>
        <v>46600</v>
      </c>
      <c r="AP176" s="41" t="str">
        <f t="shared" si="344"/>
        <v>fw</v>
      </c>
      <c r="AQ176" s="41">
        <f t="shared" si="261"/>
        <v>179</v>
      </c>
      <c r="AS176" s="41">
        <f t="shared" si="262"/>
        <v>176</v>
      </c>
      <c r="AT176" s="41" t="str">
        <f t="shared" si="338"/>
        <v>ft</v>
      </c>
    </row>
    <row r="177" spans="1:46">
      <c r="A177" s="60">
        <f t="shared" si="263"/>
        <v>177</v>
      </c>
      <c r="B177" s="96" t="s">
        <v>6</v>
      </c>
      <c r="C177" s="166" t="s">
        <v>42</v>
      </c>
      <c r="D177" s="632">
        <f ca="1">+SUM(INDIRECT("'Monthly Resource Report'!"&amp;(VLOOKUP(D$1,$AO$1:$AP$197,2,FALSE)&amp;$A177&amp;":"&amp;VLOOKUP(DATE(YEAR(D$1),12,1),$AO$1:$AP$181,2,FALSE)&amp;$A177)))</f>
        <v>169833.50999999998</v>
      </c>
      <c r="E177" s="633">
        <f t="shared" ref="E177:R180" ca="1" si="353">+SUM(INDIRECT("'Monthly Resource Report'!"&amp;(VLOOKUP(E$1,$AO$1:$AP$197,2,FALSE)&amp;$A177&amp;":"&amp;VLOOKUP(DATE(YEAR(E$1),12,1),$AO$1:$AP$181,2,FALSE)&amp;$A177)))</f>
        <v>173113.26</v>
      </c>
      <c r="F177" s="633">
        <f t="shared" ca="1" si="353"/>
        <v>200678.49</v>
      </c>
      <c r="G177" s="633">
        <f t="shared" ca="1" si="353"/>
        <v>208335.58</v>
      </c>
      <c r="H177" s="633">
        <f t="shared" ca="1" si="353"/>
        <v>206380.22999999998</v>
      </c>
      <c r="I177" s="633">
        <f t="shared" ca="1" si="353"/>
        <v>215864.95999999996</v>
      </c>
      <c r="J177" s="633">
        <f t="shared" ca="1" si="353"/>
        <v>252743.17000000004</v>
      </c>
      <c r="K177" s="633">
        <f t="shared" ca="1" si="353"/>
        <v>237225.40999999997</v>
      </c>
      <c r="L177" s="633">
        <f t="shared" ca="1" si="353"/>
        <v>287468.10000000003</v>
      </c>
      <c r="M177" s="633">
        <f t="shared" ca="1" si="353"/>
        <v>296839.24000000005</v>
      </c>
      <c r="N177" s="633">
        <f t="shared" ca="1" si="353"/>
        <v>274357.24</v>
      </c>
      <c r="O177" s="633">
        <f t="shared" ca="1" si="353"/>
        <v>310061.32</v>
      </c>
      <c r="P177" s="633">
        <f t="shared" ca="1" si="353"/>
        <v>338837.77</v>
      </c>
      <c r="Q177" s="633">
        <f t="shared" ca="1" si="353"/>
        <v>336049.73</v>
      </c>
      <c r="R177" s="633">
        <f t="shared" ca="1" si="353"/>
        <v>339106.50999999995</v>
      </c>
      <c r="AO177" s="27">
        <f t="shared" si="260"/>
        <v>46631</v>
      </c>
      <c r="AP177" s="41" t="str">
        <f t="shared" si="344"/>
        <v>fx</v>
      </c>
      <c r="AQ177" s="41">
        <f t="shared" si="261"/>
        <v>180</v>
      </c>
      <c r="AS177" s="41">
        <f t="shared" si="262"/>
        <v>177</v>
      </c>
      <c r="AT177" s="41" t="str">
        <f t="shared" si="338"/>
        <v>fu</v>
      </c>
    </row>
    <row r="178" spans="1:46">
      <c r="A178" s="60">
        <f t="shared" si="263"/>
        <v>178</v>
      </c>
      <c r="B178" s="96" t="s">
        <v>6</v>
      </c>
      <c r="C178" s="634" t="s">
        <v>297</v>
      </c>
      <c r="D178" s="632">
        <f ca="1">+SUM(INDIRECT("'Monthly Resource Report'!"&amp;(VLOOKUP(D$1,$AO$1:$AP$197,2,FALSE)&amp;$A178&amp;":"&amp;VLOOKUP(DATE(YEAR(D$1),12,1),$AO$1:$AP$181,2,FALSE)&amp;$A178)))</f>
        <v>0</v>
      </c>
      <c r="E178" s="633">
        <f t="shared" ca="1" si="353"/>
        <v>0</v>
      </c>
      <c r="F178" s="633">
        <f t="shared" ca="1" si="353"/>
        <v>0</v>
      </c>
      <c r="G178" s="633">
        <f t="shared" ca="1" si="353"/>
        <v>0</v>
      </c>
      <c r="H178" s="633">
        <f t="shared" ca="1" si="353"/>
        <v>0</v>
      </c>
      <c r="I178" s="633">
        <f t="shared" ca="1" si="353"/>
        <v>0</v>
      </c>
      <c r="J178" s="633">
        <f t="shared" ca="1" si="353"/>
        <v>0</v>
      </c>
      <c r="K178" s="633">
        <f t="shared" ca="1" si="353"/>
        <v>0</v>
      </c>
      <c r="L178" s="633">
        <f t="shared" ca="1" si="353"/>
        <v>0</v>
      </c>
      <c r="M178" s="633">
        <f t="shared" ca="1" si="353"/>
        <v>0</v>
      </c>
      <c r="N178" s="633">
        <f t="shared" ca="1" si="353"/>
        <v>0</v>
      </c>
      <c r="O178" s="633">
        <f t="shared" ca="1" si="353"/>
        <v>0</v>
      </c>
      <c r="P178" s="633">
        <f t="shared" ca="1" si="353"/>
        <v>0</v>
      </c>
      <c r="Q178" s="633">
        <f t="shared" ca="1" si="353"/>
        <v>0</v>
      </c>
      <c r="R178" s="633">
        <f t="shared" ca="1" si="353"/>
        <v>0</v>
      </c>
      <c r="AO178" s="27">
        <f t="shared" si="260"/>
        <v>46661</v>
      </c>
      <c r="AP178" s="41" t="str">
        <f t="shared" si="344"/>
        <v>fy</v>
      </c>
      <c r="AQ178" s="41">
        <f t="shared" si="261"/>
        <v>181</v>
      </c>
      <c r="AS178" s="41">
        <f t="shared" si="262"/>
        <v>178</v>
      </c>
      <c r="AT178" s="41" t="str">
        <f t="shared" si="338"/>
        <v>fv</v>
      </c>
    </row>
    <row r="179" spans="1:46">
      <c r="A179" s="60">
        <f t="shared" si="263"/>
        <v>179</v>
      </c>
      <c r="B179" s="96" t="s">
        <v>6</v>
      </c>
      <c r="C179" s="166" t="s">
        <v>43</v>
      </c>
      <c r="D179" s="88">
        <f ca="1">+SUM(INDIRECT("'Monthly Resource Report'!"&amp;(VLOOKUP(D$1,$AO$1:$AP$197,2,FALSE)&amp;$A179&amp;":"&amp;VLOOKUP(DATE(YEAR(D$1),12,1),$AO$1:$AP$181,2,FALSE)&amp;$A179)))</f>
        <v>2380.2700000000004</v>
      </c>
      <c r="E179" s="89">
        <f t="shared" ca="1" si="353"/>
        <v>1064.82</v>
      </c>
      <c r="F179" s="89">
        <f t="shared" ca="1" si="353"/>
        <v>2342.36</v>
      </c>
      <c r="G179" s="89">
        <f t="shared" ca="1" si="353"/>
        <v>1229.6899999999998</v>
      </c>
      <c r="H179" s="89">
        <f t="shared" ca="1" si="353"/>
        <v>1069.02</v>
      </c>
      <c r="I179" s="89">
        <f t="shared" ca="1" si="353"/>
        <v>1195.1699999999998</v>
      </c>
      <c r="J179" s="89">
        <f t="shared" ca="1" si="353"/>
        <v>2706.18</v>
      </c>
      <c r="K179" s="89">
        <f t="shared" ca="1" si="353"/>
        <v>1206.0299999999997</v>
      </c>
      <c r="L179" s="89">
        <f t="shared" ca="1" si="353"/>
        <v>2763.05</v>
      </c>
      <c r="M179" s="89">
        <f t="shared" ca="1" si="353"/>
        <v>1285.42</v>
      </c>
      <c r="N179" s="89">
        <f t="shared" ca="1" si="353"/>
        <v>1109.1800000000003</v>
      </c>
      <c r="O179" s="89">
        <f t="shared" ca="1" si="353"/>
        <v>1274.3300000000002</v>
      </c>
      <c r="P179" s="89">
        <f t="shared" ca="1" si="353"/>
        <v>2365.1799999999998</v>
      </c>
      <c r="Q179" s="89">
        <f t="shared" ca="1" si="353"/>
        <v>1152.42</v>
      </c>
      <c r="R179" s="89">
        <f t="shared" ca="1" si="353"/>
        <v>2300.9900000000002</v>
      </c>
      <c r="AO179" s="27">
        <f t="shared" si="260"/>
        <v>46692</v>
      </c>
      <c r="AP179" s="41" t="str">
        <f t="shared" si="344"/>
        <v>fz</v>
      </c>
      <c r="AQ179" s="41">
        <f t="shared" si="261"/>
        <v>182</v>
      </c>
      <c r="AS179" s="41">
        <f t="shared" si="262"/>
        <v>179</v>
      </c>
      <c r="AT179" s="41" t="str">
        <f t="shared" si="338"/>
        <v>fw</v>
      </c>
    </row>
    <row r="180" spans="1:46">
      <c r="A180" s="60">
        <f t="shared" si="263"/>
        <v>180</v>
      </c>
      <c r="B180" s="96" t="s">
        <v>6</v>
      </c>
      <c r="C180" s="166" t="s">
        <v>44</v>
      </c>
      <c r="D180" s="632">
        <f ca="1">+SUM(INDIRECT("'Monthly Resource Report'!"&amp;(VLOOKUP(D$1,$AO$1:$AP$197,2,FALSE)&amp;$A180&amp;":"&amp;VLOOKUP(DATE(YEAR(D$1),12,1),$AO$1:$AP$181,2,FALSE)&amp;$A180)))</f>
        <v>3274.05</v>
      </c>
      <c r="E180" s="633">
        <f t="shared" ca="1" si="353"/>
        <v>1464.6599999999999</v>
      </c>
      <c r="F180" s="633">
        <f t="shared" ca="1" si="353"/>
        <v>4607.43</v>
      </c>
      <c r="G180" s="633">
        <f t="shared" ca="1" si="353"/>
        <v>2418.7800000000002</v>
      </c>
      <c r="H180" s="633">
        <f t="shared" ca="1" si="353"/>
        <v>2148.71</v>
      </c>
      <c r="I180" s="633">
        <f t="shared" ca="1" si="353"/>
        <v>2462.0700000000002</v>
      </c>
      <c r="J180" s="633">
        <f t="shared" ca="1" si="353"/>
        <v>5737.1399999999994</v>
      </c>
      <c r="K180" s="633">
        <f t="shared" ca="1" si="353"/>
        <v>2617.09</v>
      </c>
      <c r="L180" s="633">
        <f t="shared" ca="1" si="353"/>
        <v>6161.6100000000006</v>
      </c>
      <c r="M180" s="633">
        <f t="shared" ca="1" si="353"/>
        <v>2943.6399999999994</v>
      </c>
      <c r="N180" s="633">
        <f t="shared" ca="1" si="353"/>
        <v>2617.6499999999996</v>
      </c>
      <c r="O180" s="633">
        <f t="shared" ca="1" si="353"/>
        <v>3083.8500000000004</v>
      </c>
      <c r="P180" s="633">
        <f t="shared" ca="1" si="353"/>
        <v>5889.21</v>
      </c>
      <c r="Q180" s="633">
        <f t="shared" ca="1" si="353"/>
        <v>2950.13</v>
      </c>
      <c r="R180" s="633">
        <f t="shared" ca="1" si="353"/>
        <v>6051.630000000001</v>
      </c>
      <c r="AO180" s="27">
        <f t="shared" si="260"/>
        <v>46722</v>
      </c>
      <c r="AP180" s="41" t="str">
        <f t="shared" si="344"/>
        <v>ga</v>
      </c>
      <c r="AQ180" s="41">
        <f t="shared" si="261"/>
        <v>183</v>
      </c>
      <c r="AS180" s="41">
        <f t="shared" si="262"/>
        <v>180</v>
      </c>
      <c r="AT180" s="41" t="str">
        <f t="shared" si="338"/>
        <v>fx</v>
      </c>
    </row>
    <row r="181" spans="1:46">
      <c r="A181" s="60">
        <f t="shared" si="263"/>
        <v>181</v>
      </c>
      <c r="B181" s="171" t="s">
        <v>6</v>
      </c>
      <c r="C181" s="172" t="s">
        <v>45</v>
      </c>
      <c r="D181" s="92">
        <f ca="1">+(D179*2000)/D167</f>
        <v>0.3864239736701417</v>
      </c>
      <c r="E181" s="93">
        <f t="shared" ref="E181:G181" ca="1" si="354">+(E179*2000)/E167</f>
        <v>0.20071715677257806</v>
      </c>
      <c r="F181" s="93">
        <f t="shared" ca="1" si="354"/>
        <v>0.38534367897770183</v>
      </c>
      <c r="G181" s="93">
        <f t="shared" ca="1" si="354"/>
        <v>0.20069020873135479</v>
      </c>
      <c r="H181" s="93">
        <f t="shared" ref="H181:P181" ca="1" si="355">+(H179*2000)/H167</f>
        <v>0.2007557912250908</v>
      </c>
      <c r="I181" s="93">
        <f t="shared" ca="1" si="355"/>
        <v>0.20067137509295405</v>
      </c>
      <c r="J181" s="93">
        <f t="shared" ca="1" si="355"/>
        <v>0.4282316343834775</v>
      </c>
      <c r="K181" s="93">
        <f t="shared" ca="1" si="355"/>
        <v>0.20064881007164156</v>
      </c>
      <c r="L181" s="93">
        <f t="shared" ca="1" si="355"/>
        <v>0.43012624085691803</v>
      </c>
      <c r="M181" s="93">
        <f t="shared" ca="1" si="355"/>
        <v>0.2006749432932329</v>
      </c>
      <c r="N181" s="93">
        <f t="shared" ca="1" si="355"/>
        <v>0.20068981782763473</v>
      </c>
      <c r="O181" s="93">
        <f t="shared" ca="1" si="355"/>
        <v>0.20065054720035158</v>
      </c>
      <c r="P181" s="93">
        <f t="shared" ca="1" si="355"/>
        <v>0.37534389953648001</v>
      </c>
      <c r="Q181" s="93">
        <f t="shared" ref="Q181:R181" ca="1" si="356">+(Q179*2000)/Q167</f>
        <v>0.2007220706608781</v>
      </c>
      <c r="R181" s="93">
        <f t="shared" ca="1" si="356"/>
        <v>0.37357509148856827</v>
      </c>
      <c r="AO181" s="27">
        <f t="shared" si="260"/>
        <v>46753</v>
      </c>
      <c r="AP181" s="41" t="str">
        <f t="shared" si="344"/>
        <v>gb</v>
      </c>
      <c r="AQ181" s="41">
        <f t="shared" si="261"/>
        <v>184</v>
      </c>
      <c r="AS181" s="41">
        <f t="shared" si="262"/>
        <v>181</v>
      </c>
      <c r="AT181" s="41" t="str">
        <f t="shared" si="338"/>
        <v>fy</v>
      </c>
    </row>
    <row r="182" spans="1:46">
      <c r="A182" s="60">
        <f t="shared" si="263"/>
        <v>182</v>
      </c>
      <c r="B182" s="96" t="s">
        <v>6</v>
      </c>
      <c r="C182" s="166" t="s">
        <v>46</v>
      </c>
      <c r="D182" s="88">
        <f ca="1">+SUM(INDIRECT("'Monthly Resource Report'!"&amp;(VLOOKUP(D$1,$AO$1:$AP$197,2,FALSE)&amp;$A182&amp;":"&amp;VLOOKUP(DATE(YEAR(D$1),12,1),$AO$1:$AP$181,2,FALSE)&amp;$A182)))</f>
        <v>2021.2200000000003</v>
      </c>
      <c r="E182" s="89">
        <f t="shared" ref="E182:R183" ca="1" si="357">+SUM(INDIRECT("'Monthly Resource Report'!"&amp;(VLOOKUP(E$1,$AO$1:$AP$197,2,FALSE)&amp;$A182&amp;":"&amp;VLOOKUP(DATE(YEAR(E$1),12,1),$AO$1:$AP$181,2,FALSE)&amp;$A182)))</f>
        <v>1740.5799999999997</v>
      </c>
      <c r="F182" s="89">
        <f t="shared" ca="1" si="357"/>
        <v>1993.7200000000003</v>
      </c>
      <c r="G182" s="89">
        <f t="shared" ca="1" si="357"/>
        <v>2010.16</v>
      </c>
      <c r="H182" s="89">
        <f t="shared" ca="1" si="357"/>
        <v>1731.99</v>
      </c>
      <c r="I182" s="89">
        <f t="shared" ca="1" si="357"/>
        <v>1944.1899999999996</v>
      </c>
      <c r="J182" s="89">
        <f t="shared" ca="1" si="357"/>
        <v>2074.8399999999997</v>
      </c>
      <c r="K182" s="89">
        <f t="shared" ca="1" si="357"/>
        <v>1976.64</v>
      </c>
      <c r="L182" s="89">
        <f t="shared" ca="1" si="357"/>
        <v>2112.33</v>
      </c>
      <c r="M182" s="89">
        <f t="shared" ca="1" si="357"/>
        <v>2105.83</v>
      </c>
      <c r="N182" s="89">
        <f t="shared" ca="1" si="357"/>
        <v>1816.3700000000001</v>
      </c>
      <c r="O182" s="89">
        <f t="shared" ca="1" si="357"/>
        <v>2087.4100000000003</v>
      </c>
      <c r="P182" s="89">
        <f t="shared" ca="1" si="357"/>
        <v>2069.61</v>
      </c>
      <c r="Q182" s="89">
        <f t="shared" ca="1" si="357"/>
        <v>1882.38</v>
      </c>
      <c r="R182" s="89">
        <f t="shared" ca="1" si="357"/>
        <v>2017.53</v>
      </c>
      <c r="AO182" s="27">
        <f t="shared" si="260"/>
        <v>46784</v>
      </c>
      <c r="AP182" s="41" t="str">
        <f t="shared" si="344"/>
        <v>gc</v>
      </c>
      <c r="AQ182" s="41">
        <f t="shared" si="261"/>
        <v>185</v>
      </c>
      <c r="AS182" s="41">
        <f t="shared" si="262"/>
        <v>182</v>
      </c>
      <c r="AT182" s="41" t="str">
        <f t="shared" si="338"/>
        <v>fz</v>
      </c>
    </row>
    <row r="183" spans="1:46">
      <c r="A183" s="60">
        <f t="shared" si="263"/>
        <v>183</v>
      </c>
      <c r="B183" s="96" t="s">
        <v>6</v>
      </c>
      <c r="C183" s="166" t="s">
        <v>47</v>
      </c>
      <c r="D183" s="632">
        <f ca="1">+SUM(INDIRECT("'Monthly Resource Report'!"&amp;(VLOOKUP(D$1,$AO$1:$AP$197,2,FALSE)&amp;$A183&amp;":"&amp;VLOOKUP(DATE(YEAR(D$1),12,1),$AO$1:$AP$181,2,FALSE)&amp;$A183)))</f>
        <v>86045.66</v>
      </c>
      <c r="E183" s="633">
        <f t="shared" ca="1" si="357"/>
        <v>73841.36</v>
      </c>
      <c r="F183" s="633">
        <f t="shared" ca="1" si="357"/>
        <v>84940.840000000011</v>
      </c>
      <c r="G183" s="633">
        <f t="shared" ca="1" si="357"/>
        <v>85631.360000000001</v>
      </c>
      <c r="H183" s="633">
        <f t="shared" ca="1" si="357"/>
        <v>74458.829999999987</v>
      </c>
      <c r="I183" s="633">
        <f t="shared" ca="1" si="357"/>
        <v>86793.23</v>
      </c>
      <c r="J183" s="633">
        <f t="shared" ca="1" si="357"/>
        <v>94930.85</v>
      </c>
      <c r="K183" s="633">
        <f t="shared" ca="1" si="357"/>
        <v>92105.719999999987</v>
      </c>
      <c r="L183" s="633">
        <f t="shared" ca="1" si="357"/>
        <v>101935.96000000002</v>
      </c>
      <c r="M183" s="633">
        <f t="shared" ca="1" si="357"/>
        <v>104328.54999999999</v>
      </c>
      <c r="N183" s="633">
        <f t="shared" ca="1" si="357"/>
        <v>91365.790000000008</v>
      </c>
      <c r="O183" s="633">
        <f t="shared" ca="1" si="357"/>
        <v>109098.70000000001</v>
      </c>
      <c r="P183" s="633">
        <f t="shared" ca="1" si="357"/>
        <v>111300.75000000001</v>
      </c>
      <c r="Q183" s="633">
        <f t="shared" ca="1" si="357"/>
        <v>105032.76</v>
      </c>
      <c r="R183" s="633">
        <f t="shared" ca="1" si="357"/>
        <v>114641.91</v>
      </c>
      <c r="AO183" s="27">
        <f t="shared" si="260"/>
        <v>46813</v>
      </c>
      <c r="AP183" s="41" t="str">
        <f t="shared" si="344"/>
        <v>gd</v>
      </c>
      <c r="AQ183" s="41">
        <f t="shared" si="261"/>
        <v>186</v>
      </c>
      <c r="AS183" s="41">
        <f t="shared" si="262"/>
        <v>183</v>
      </c>
      <c r="AT183" s="41" t="str">
        <f>+"g"&amp;AT1</f>
        <v>ga</v>
      </c>
    </row>
    <row r="184" spans="1:46">
      <c r="A184" s="60">
        <f t="shared" si="263"/>
        <v>184</v>
      </c>
      <c r="B184" s="180" t="s">
        <v>6</v>
      </c>
      <c r="C184" s="181" t="s">
        <v>48</v>
      </c>
      <c r="D184" s="94">
        <f ca="1">+(D182*2000)/D167</f>
        <v>0.32813414615214398</v>
      </c>
      <c r="E184" s="95">
        <f t="shared" ref="E184:G184" ca="1" si="358">+(E182*2000)/E167</f>
        <v>0.32809701990497347</v>
      </c>
      <c r="F184" s="95">
        <f t="shared" ca="1" si="358"/>
        <v>0.32798860962935833</v>
      </c>
      <c r="G184" s="95">
        <f t="shared" ca="1" si="358"/>
        <v>0.32806595969994085</v>
      </c>
      <c r="H184" s="95">
        <f t="shared" ref="H184:P184" ca="1" si="359">+(H182*2000)/H167</f>
        <v>0.32525773404047165</v>
      </c>
      <c r="I184" s="95">
        <f t="shared" ca="1" si="359"/>
        <v>0.32643329462919113</v>
      </c>
      <c r="J184" s="95">
        <f t="shared" ca="1" si="359"/>
        <v>0.32832706038926252</v>
      </c>
      <c r="K184" s="95">
        <f t="shared" ca="1" si="359"/>
        <v>0.32885621745728516</v>
      </c>
      <c r="L184" s="95">
        <f t="shared" ca="1" si="359"/>
        <v>0.32882812918669357</v>
      </c>
      <c r="M184" s="95">
        <f t="shared" ca="1" si="359"/>
        <v>0.32875427162731924</v>
      </c>
      <c r="N184" s="95">
        <f t="shared" ca="1" si="359"/>
        <v>0.32864545376546717</v>
      </c>
      <c r="O184" s="95">
        <f t="shared" ca="1" si="359"/>
        <v>0.32867464371982597</v>
      </c>
      <c r="P184" s="95">
        <f t="shared" ca="1" si="359"/>
        <v>0.32843821101129489</v>
      </c>
      <c r="Q184" s="95">
        <f t="shared" ref="Q184:R184" ca="1" si="360">+(Q182*2000)/Q167</f>
        <v>0.32786242114040343</v>
      </c>
      <c r="R184" s="95">
        <f t="shared" ca="1" si="360"/>
        <v>0.32755420681138592</v>
      </c>
      <c r="AO184" s="27">
        <f t="shared" si="260"/>
        <v>46844</v>
      </c>
      <c r="AP184" s="41" t="str">
        <f t="shared" si="344"/>
        <v>ge</v>
      </c>
      <c r="AQ184" s="41">
        <f t="shared" si="261"/>
        <v>187</v>
      </c>
      <c r="AS184" s="41">
        <f t="shared" si="262"/>
        <v>184</v>
      </c>
      <c r="AT184" s="41" t="str">
        <f t="shared" ref="AT184:AT208" si="361">+"g"&amp;AT2</f>
        <v>gb</v>
      </c>
    </row>
    <row r="185" spans="1:46">
      <c r="A185" s="60">
        <f t="shared" si="263"/>
        <v>185</v>
      </c>
      <c r="B185" s="44" t="s">
        <v>6</v>
      </c>
      <c r="C185" s="626" t="s">
        <v>94</v>
      </c>
      <c r="D185" s="384">
        <f ca="1">+D153</f>
        <v>1546282.7857395613</v>
      </c>
      <c r="E185" s="385">
        <f t="shared" ref="E185:G185" ca="1" si="362">+E153</f>
        <v>1512611.1084571832</v>
      </c>
      <c r="F185" s="385">
        <f t="shared" ca="1" si="362"/>
        <v>1533476.5613941969</v>
      </c>
      <c r="G185" s="385">
        <f t="shared" ca="1" si="362"/>
        <v>1543733.6265923567</v>
      </c>
      <c r="H185" s="385">
        <f t="shared" ref="H185:P185" ca="1" si="363">+H153</f>
        <v>1453052.0037154988</v>
      </c>
      <c r="I185" s="385">
        <f t="shared" ca="1" si="363"/>
        <v>1482749.2657466384</v>
      </c>
      <c r="J185" s="385">
        <f t="shared" ca="1" si="363"/>
        <v>1575369.0574133052</v>
      </c>
      <c r="K185" s="385">
        <f t="shared" ca="1" si="363"/>
        <v>1639320.2622965323</v>
      </c>
      <c r="L185" s="385">
        <f t="shared" ca="1" si="363"/>
        <v>1635464.6505661714</v>
      </c>
      <c r="M185" s="385">
        <f t="shared" ca="1" si="363"/>
        <v>1629106.3021939136</v>
      </c>
      <c r="N185" s="385">
        <f t="shared" ca="1" si="363"/>
        <v>1587961.554317056</v>
      </c>
      <c r="O185" s="385">
        <f t="shared" ca="1" si="363"/>
        <v>1623590.5321125267</v>
      </c>
      <c r="P185" s="385">
        <f t="shared" ca="1" si="363"/>
        <v>1608232.9794762912</v>
      </c>
      <c r="Q185" s="385">
        <f t="shared" ref="Q185:R185" ca="1" si="364">+Q153</f>
        <v>1575175.8151981598</v>
      </c>
      <c r="R185" s="385">
        <f t="shared" ca="1" si="364"/>
        <v>1531658.8141365889</v>
      </c>
      <c r="AO185" s="27">
        <f t="shared" si="260"/>
        <v>46874</v>
      </c>
      <c r="AP185" s="41" t="str">
        <f t="shared" si="344"/>
        <v>gf</v>
      </c>
      <c r="AQ185" s="41">
        <f t="shared" si="261"/>
        <v>188</v>
      </c>
      <c r="AS185" s="41">
        <f t="shared" si="262"/>
        <v>185</v>
      </c>
      <c r="AT185" s="41" t="str">
        <f t="shared" si="361"/>
        <v>gc</v>
      </c>
    </row>
    <row r="186" spans="1:46">
      <c r="A186" s="60">
        <f t="shared" si="263"/>
        <v>186</v>
      </c>
      <c r="B186" s="43" t="s">
        <v>6</v>
      </c>
      <c r="C186" s="627" t="s">
        <v>49</v>
      </c>
      <c r="D186" s="96">
        <f>+(DATE(YEAR(D$1)+1,1,1)-D$1)*24</f>
        <v>8760</v>
      </c>
      <c r="E186" s="17">
        <f t="shared" ref="E186:R186" si="365">+(DATE(YEAR(E$1)+1,1,1)-E$1)*24</f>
        <v>8760</v>
      </c>
      <c r="F186" s="17">
        <f t="shared" si="365"/>
        <v>8760</v>
      </c>
      <c r="G186" s="17">
        <f t="shared" si="365"/>
        <v>8784</v>
      </c>
      <c r="H186" s="17">
        <f t="shared" si="365"/>
        <v>8760</v>
      </c>
      <c r="I186" s="17">
        <f t="shared" si="365"/>
        <v>8760</v>
      </c>
      <c r="J186" s="17">
        <f t="shared" si="365"/>
        <v>8760</v>
      </c>
      <c r="K186" s="17">
        <f t="shared" si="365"/>
        <v>8784</v>
      </c>
      <c r="L186" s="17">
        <f t="shared" si="365"/>
        <v>8760</v>
      </c>
      <c r="M186" s="17">
        <f t="shared" si="365"/>
        <v>8760</v>
      </c>
      <c r="N186" s="17">
        <f t="shared" si="365"/>
        <v>8760</v>
      </c>
      <c r="O186" s="17">
        <f t="shared" si="365"/>
        <v>8784</v>
      </c>
      <c r="P186" s="17">
        <f t="shared" si="365"/>
        <v>8760</v>
      </c>
      <c r="Q186" s="17">
        <f t="shared" si="365"/>
        <v>8760</v>
      </c>
      <c r="R186" s="17">
        <f t="shared" si="365"/>
        <v>8760</v>
      </c>
      <c r="AO186" s="27">
        <f t="shared" si="260"/>
        <v>46905</v>
      </c>
      <c r="AP186" s="41" t="str">
        <f t="shared" si="344"/>
        <v>gg</v>
      </c>
      <c r="AQ186" s="41">
        <f t="shared" si="261"/>
        <v>189</v>
      </c>
      <c r="AS186" s="41">
        <f t="shared" si="262"/>
        <v>186</v>
      </c>
      <c r="AT186" s="41" t="str">
        <f t="shared" si="361"/>
        <v>gd</v>
      </c>
    </row>
    <row r="187" spans="1:46">
      <c r="A187" s="60">
        <f t="shared" si="263"/>
        <v>187</v>
      </c>
      <c r="B187" s="43" t="s">
        <v>6</v>
      </c>
      <c r="C187" s="166" t="s">
        <v>50</v>
      </c>
      <c r="D187" s="97">
        <f ca="1">+SUM(D169,D171,D178)</f>
        <v>30395515.93</v>
      </c>
      <c r="E187" s="85">
        <f t="shared" ref="E187:G187" ca="1" si="366">+SUM(E169,E171,E178)</f>
        <v>26957506.190000001</v>
      </c>
      <c r="F187" s="85">
        <f t="shared" ca="1" si="366"/>
        <v>32932913.539999999</v>
      </c>
      <c r="G187" s="85">
        <f t="shared" ca="1" si="366"/>
        <v>34746411.82</v>
      </c>
      <c r="H187" s="85">
        <f t="shared" ref="H187:P187" ca="1" si="367">+SUM(H169,H171,H178)</f>
        <v>31633417.419999998</v>
      </c>
      <c r="I187" s="85">
        <f t="shared" ca="1" si="367"/>
        <v>36444691.719999999</v>
      </c>
      <c r="J187" s="85">
        <f t="shared" ca="1" si="367"/>
        <v>39832421.590000004</v>
      </c>
      <c r="K187" s="85">
        <f t="shared" ca="1" si="367"/>
        <v>39730512.07</v>
      </c>
      <c r="L187" s="85">
        <f t="shared" ca="1" si="367"/>
        <v>43724193.829999998</v>
      </c>
      <c r="M187" s="85">
        <f t="shared" ca="1" si="367"/>
        <v>45310074.939999998</v>
      </c>
      <c r="N187" s="85">
        <f t="shared" ca="1" si="367"/>
        <v>40992583.469999999</v>
      </c>
      <c r="O187" s="85">
        <f t="shared" ca="1" si="367"/>
        <v>48095075.829999998</v>
      </c>
      <c r="P187" s="85">
        <f t="shared" ca="1" si="367"/>
        <v>51825482.689999998</v>
      </c>
      <c r="Q187" s="85">
        <f t="shared" ref="Q187:R187" ca="1" si="368">+SUM(Q169,Q171,Q178)</f>
        <v>53959858.019999996</v>
      </c>
      <c r="R187" s="85">
        <f t="shared" ca="1" si="368"/>
        <v>62376510.460000001</v>
      </c>
      <c r="AO187" s="27">
        <f t="shared" si="260"/>
        <v>46935</v>
      </c>
      <c r="AP187" s="41" t="str">
        <f t="shared" si="344"/>
        <v>gh</v>
      </c>
      <c r="AQ187" s="41">
        <f t="shared" si="261"/>
        <v>190</v>
      </c>
      <c r="AS187" s="41">
        <f t="shared" si="262"/>
        <v>187</v>
      </c>
      <c r="AT187" s="41" t="str">
        <f t="shared" si="361"/>
        <v>ge</v>
      </c>
    </row>
    <row r="188" spans="1:46">
      <c r="A188" s="60">
        <f t="shared" si="263"/>
        <v>188</v>
      </c>
      <c r="B188" s="43" t="s">
        <v>6</v>
      </c>
      <c r="C188" s="166" t="s">
        <v>51</v>
      </c>
      <c r="D188" s="98">
        <f ca="1">+D187/D165</f>
        <v>27.061328119484269</v>
      </c>
      <c r="E188" s="86">
        <f t="shared" ref="E188" ca="1" si="369">+E187/E165</f>
        <v>27.869837009848951</v>
      </c>
      <c r="F188" s="86">
        <f t="shared" ref="F188" ca="1" si="370">+F187/F165</f>
        <v>29.452510914306608</v>
      </c>
      <c r="G188" s="86">
        <f t="shared" ref="G188:P188" ca="1" si="371">+G187/G165</f>
        <v>30.966532505200661</v>
      </c>
      <c r="H188" s="86">
        <f t="shared" ca="1" si="371"/>
        <v>32.866428091665583</v>
      </c>
      <c r="I188" s="86">
        <f t="shared" ca="1" si="371"/>
        <v>33.732586065772274</v>
      </c>
      <c r="J188" s="86">
        <f t="shared" ca="1" si="371"/>
        <v>34.546491586012273</v>
      </c>
      <c r="K188" s="86">
        <f t="shared" ca="1" si="371"/>
        <v>36.170206650663914</v>
      </c>
      <c r="L188" s="86">
        <f t="shared" ca="1" si="371"/>
        <v>37.248854143209989</v>
      </c>
      <c r="M188" s="86">
        <f t="shared" ca="1" si="371"/>
        <v>38.718783589941907</v>
      </c>
      <c r="N188" s="86">
        <f t="shared" ca="1" si="371"/>
        <v>40.611429366933869</v>
      </c>
      <c r="O188" s="86">
        <f t="shared" ca="1" si="371"/>
        <v>41.081277883942796</v>
      </c>
      <c r="P188" s="86">
        <f t="shared" ca="1" si="371"/>
        <v>44.861413533661711</v>
      </c>
      <c r="Q188" s="86">
        <f t="shared" ref="Q188:R188" ca="1" si="372">+Q187/Q165</f>
        <v>51.584081940210524</v>
      </c>
      <c r="R188" s="86">
        <f t="shared" ca="1" si="372"/>
        <v>55.635363215737634</v>
      </c>
      <c r="AO188" s="27">
        <f t="shared" si="260"/>
        <v>46966</v>
      </c>
      <c r="AP188" s="41" t="str">
        <f t="shared" si="344"/>
        <v>gi</v>
      </c>
      <c r="AQ188" s="41">
        <f t="shared" si="261"/>
        <v>191</v>
      </c>
      <c r="AS188" s="41">
        <f t="shared" si="262"/>
        <v>188</v>
      </c>
      <c r="AT188" s="41" t="str">
        <f t="shared" si="361"/>
        <v>gf</v>
      </c>
    </row>
    <row r="189" spans="1:46">
      <c r="A189" s="60">
        <f t="shared" si="263"/>
        <v>189</v>
      </c>
      <c r="B189" s="43" t="s">
        <v>6</v>
      </c>
      <c r="C189" s="166" t="s">
        <v>52</v>
      </c>
      <c r="D189" s="99">
        <f ca="1">+D183+D180</f>
        <v>89319.71</v>
      </c>
      <c r="E189" s="87">
        <f t="shared" ref="E189:G189" ca="1" si="373">+E183+E180</f>
        <v>75306.02</v>
      </c>
      <c r="F189" s="87">
        <f t="shared" ca="1" si="373"/>
        <v>89548.270000000019</v>
      </c>
      <c r="G189" s="87">
        <f t="shared" ca="1" si="373"/>
        <v>88050.14</v>
      </c>
      <c r="H189" s="87">
        <f t="shared" ref="H189:P189" ca="1" si="374">+H183+H180</f>
        <v>76607.539999999994</v>
      </c>
      <c r="I189" s="87">
        <f t="shared" ca="1" si="374"/>
        <v>89255.3</v>
      </c>
      <c r="J189" s="87">
        <f t="shared" ca="1" si="374"/>
        <v>100667.99</v>
      </c>
      <c r="K189" s="87">
        <f t="shared" ca="1" si="374"/>
        <v>94722.809999999983</v>
      </c>
      <c r="L189" s="87">
        <f t="shared" ca="1" si="374"/>
        <v>108097.57000000002</v>
      </c>
      <c r="M189" s="87">
        <f t="shared" ca="1" si="374"/>
        <v>107272.18999999999</v>
      </c>
      <c r="N189" s="87">
        <f t="shared" ca="1" si="374"/>
        <v>93983.44</v>
      </c>
      <c r="O189" s="87">
        <f t="shared" ca="1" si="374"/>
        <v>112182.55000000002</v>
      </c>
      <c r="P189" s="87">
        <f t="shared" ca="1" si="374"/>
        <v>117189.96000000002</v>
      </c>
      <c r="Q189" s="87">
        <f t="shared" ref="Q189:R189" ca="1" si="375">+Q183+Q180</f>
        <v>107982.89</v>
      </c>
      <c r="R189" s="87">
        <f t="shared" ca="1" si="375"/>
        <v>120693.54000000001</v>
      </c>
      <c r="AO189" s="27">
        <f t="shared" si="260"/>
        <v>46997</v>
      </c>
      <c r="AP189" s="41" t="str">
        <f t="shared" si="344"/>
        <v>gj</v>
      </c>
      <c r="AQ189" s="41">
        <f t="shared" si="261"/>
        <v>192</v>
      </c>
      <c r="AS189" s="41">
        <f t="shared" si="262"/>
        <v>189</v>
      </c>
      <c r="AT189" s="41" t="str">
        <f t="shared" si="361"/>
        <v>gg</v>
      </c>
    </row>
    <row r="190" spans="1:46">
      <c r="A190" s="60">
        <f t="shared" si="263"/>
        <v>190</v>
      </c>
      <c r="B190" s="43" t="s">
        <v>6</v>
      </c>
      <c r="C190" s="166" t="s">
        <v>53</v>
      </c>
      <c r="D190" s="98">
        <f ca="1">+D189/D165</f>
        <v>7.9521926372749047E-2</v>
      </c>
      <c r="E190" s="86">
        <f t="shared" ref="E190" ca="1" si="376">+E189/E165</f>
        <v>7.7854623809340773E-2</v>
      </c>
      <c r="F190" s="86">
        <f t="shared" ref="F190" ca="1" si="377">+F189/F165</f>
        <v>8.0084666554900735E-2</v>
      </c>
      <c r="G190" s="86">
        <f t="shared" ref="G190:P190" ca="1" si="378">+G189/G165</f>
        <v>7.8471628567644974E-2</v>
      </c>
      <c r="H190" s="86">
        <f t="shared" ca="1" si="378"/>
        <v>7.9593556752345182E-2</v>
      </c>
      <c r="I190" s="86">
        <f t="shared" ca="1" si="378"/>
        <v>8.2613185816140688E-2</v>
      </c>
      <c r="J190" s="86">
        <f t="shared" ca="1" si="378"/>
        <v>8.7308924004481245E-2</v>
      </c>
      <c r="K190" s="86">
        <f t="shared" ca="1" si="378"/>
        <v>8.623456969784718E-2</v>
      </c>
      <c r="L190" s="86">
        <f t="shared" ca="1" si="378"/>
        <v>9.2088847511300878E-2</v>
      </c>
      <c r="M190" s="86">
        <f t="shared" ca="1" si="378"/>
        <v>9.1667222253089709E-2</v>
      </c>
      <c r="N190" s="86">
        <f t="shared" ca="1" si="378"/>
        <v>9.3109570369351191E-2</v>
      </c>
      <c r="O190" s="86">
        <f t="shared" ca="1" si="378"/>
        <v>9.5822751721385699E-2</v>
      </c>
      <c r="P190" s="86">
        <f t="shared" ca="1" si="378"/>
        <v>0.10144251408135367</v>
      </c>
      <c r="Q190" s="86">
        <f t="shared" ref="Q190:R190" ca="1" si="379">+Q189/Q165</f>
        <v>0.10322855638048878</v>
      </c>
      <c r="R190" s="86">
        <f t="shared" ca="1" si="379"/>
        <v>0.1076499612782789</v>
      </c>
      <c r="AO190" s="27">
        <f t="shared" si="260"/>
        <v>47027</v>
      </c>
      <c r="AP190" s="41" t="str">
        <f t="shared" si="344"/>
        <v>gk</v>
      </c>
      <c r="AQ190" s="41">
        <f t="shared" si="261"/>
        <v>193</v>
      </c>
      <c r="AS190" s="41">
        <f t="shared" si="262"/>
        <v>190</v>
      </c>
      <c r="AT190" s="41" t="str">
        <f t="shared" si="361"/>
        <v>gh</v>
      </c>
    </row>
    <row r="191" spans="1:46">
      <c r="A191" s="60">
        <f t="shared" si="263"/>
        <v>191</v>
      </c>
      <c r="B191" s="43" t="s">
        <v>6</v>
      </c>
      <c r="C191" s="166" t="s">
        <v>228</v>
      </c>
      <c r="D191" s="85">
        <f ca="1">+D189+D187</f>
        <v>30484835.640000001</v>
      </c>
      <c r="E191" s="85">
        <f t="shared" ref="E191:G191" ca="1" si="380">+E189+E187</f>
        <v>27032812.210000001</v>
      </c>
      <c r="F191" s="85">
        <f t="shared" ca="1" si="380"/>
        <v>33022461.809999999</v>
      </c>
      <c r="G191" s="85">
        <f t="shared" ca="1" si="380"/>
        <v>34834461.960000001</v>
      </c>
      <c r="H191" s="85">
        <f t="shared" ref="H191:P191" ca="1" si="381">+H189+H187</f>
        <v>31710024.959999997</v>
      </c>
      <c r="I191" s="85">
        <f t="shared" ca="1" si="381"/>
        <v>36533947.019999996</v>
      </c>
      <c r="J191" s="85">
        <f t="shared" ca="1" si="381"/>
        <v>39933089.580000006</v>
      </c>
      <c r="K191" s="85">
        <f t="shared" ca="1" si="381"/>
        <v>39825234.880000003</v>
      </c>
      <c r="L191" s="85">
        <f t="shared" ca="1" si="381"/>
        <v>43832291.399999999</v>
      </c>
      <c r="M191" s="85">
        <f t="shared" ca="1" si="381"/>
        <v>45417347.129999995</v>
      </c>
      <c r="N191" s="85">
        <f t="shared" ca="1" si="381"/>
        <v>41086566.909999996</v>
      </c>
      <c r="O191" s="85">
        <f t="shared" ca="1" si="381"/>
        <v>48207258.379999995</v>
      </c>
      <c r="P191" s="85">
        <f t="shared" ca="1" si="381"/>
        <v>51942672.649999999</v>
      </c>
      <c r="Q191" s="85">
        <f t="shared" ref="Q191:R191" ca="1" si="382">+Q189+Q187</f>
        <v>54067840.909999996</v>
      </c>
      <c r="R191" s="85">
        <f t="shared" ca="1" si="382"/>
        <v>62497204</v>
      </c>
      <c r="AO191" s="27">
        <f t="shared" si="260"/>
        <v>47058</v>
      </c>
      <c r="AP191" s="41" t="str">
        <f t="shared" si="344"/>
        <v>gl</v>
      </c>
      <c r="AQ191" s="41">
        <f t="shared" si="261"/>
        <v>194</v>
      </c>
      <c r="AS191" s="41">
        <f t="shared" si="262"/>
        <v>191</v>
      </c>
      <c r="AT191" s="41" t="str">
        <f t="shared" si="361"/>
        <v>gi</v>
      </c>
    </row>
    <row r="192" spans="1:46">
      <c r="A192" s="60">
        <f t="shared" si="263"/>
        <v>192</v>
      </c>
      <c r="B192" s="183" t="s">
        <v>6</v>
      </c>
      <c r="C192" s="351" t="s">
        <v>229</v>
      </c>
      <c r="D192" s="184">
        <f ca="1">+D191/D165</f>
        <v>27.140850045857022</v>
      </c>
      <c r="E192" s="184">
        <f t="shared" ref="E192" ca="1" si="383">+E191/E165</f>
        <v>27.947691633658287</v>
      </c>
      <c r="F192" s="184">
        <f t="shared" ref="F192" ca="1" si="384">+F191/F165</f>
        <v>29.532595580861507</v>
      </c>
      <c r="G192" s="184">
        <f t="shared" ref="G192:P192" ca="1" si="385">+G191/G165</f>
        <v>31.045004133768305</v>
      </c>
      <c r="H192" s="184">
        <f t="shared" ca="1" si="385"/>
        <v>32.946021648417926</v>
      </c>
      <c r="I192" s="184">
        <f t="shared" ca="1" si="385"/>
        <v>33.81519925158841</v>
      </c>
      <c r="J192" s="184">
        <f t="shared" ca="1" si="385"/>
        <v>34.633800510016762</v>
      </c>
      <c r="K192" s="184">
        <f t="shared" ca="1" si="385"/>
        <v>36.256441220361765</v>
      </c>
      <c r="L192" s="184">
        <f t="shared" ca="1" si="385"/>
        <v>37.340942990721288</v>
      </c>
      <c r="M192" s="184">
        <f t="shared" ca="1" si="385"/>
        <v>38.810450812194993</v>
      </c>
      <c r="N192" s="184">
        <f t="shared" ca="1" si="385"/>
        <v>40.704538937303212</v>
      </c>
      <c r="O192" s="184">
        <f t="shared" ca="1" si="385"/>
        <v>41.177100635664182</v>
      </c>
      <c r="P192" s="184">
        <f t="shared" ca="1" si="385"/>
        <v>44.962856047743067</v>
      </c>
      <c r="Q192" s="184">
        <f t="shared" ref="Q192:R192" ca="1" si="386">+Q191/Q165</f>
        <v>51.68731049659101</v>
      </c>
      <c r="R192" s="184">
        <f t="shared" ca="1" si="386"/>
        <v>55.743013177015911</v>
      </c>
      <c r="AO192" s="27">
        <f t="shared" si="260"/>
        <v>47088</v>
      </c>
      <c r="AP192" s="41" t="str">
        <f t="shared" si="344"/>
        <v>gm</v>
      </c>
      <c r="AQ192" s="41">
        <f t="shared" si="261"/>
        <v>195</v>
      </c>
      <c r="AS192" s="41">
        <f t="shared" si="262"/>
        <v>192</v>
      </c>
      <c r="AT192" s="41" t="str">
        <f t="shared" si="361"/>
        <v>gj</v>
      </c>
    </row>
    <row r="193" spans="1:46" ht="15.75" thickBot="1">
      <c r="A193" s="60">
        <f t="shared" si="263"/>
        <v>193</v>
      </c>
      <c r="B193" s="42"/>
      <c r="C193" s="185"/>
      <c r="D193" s="71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AO193" s="27">
        <f t="shared" si="260"/>
        <v>47119</v>
      </c>
      <c r="AP193" s="41" t="str">
        <f t="shared" si="344"/>
        <v>gn</v>
      </c>
      <c r="AQ193" s="41">
        <f t="shared" si="261"/>
        <v>196</v>
      </c>
      <c r="AS193" s="41">
        <f t="shared" si="262"/>
        <v>193</v>
      </c>
      <c r="AT193" s="41" t="str">
        <f t="shared" si="361"/>
        <v>gk</v>
      </c>
    </row>
    <row r="194" spans="1:46">
      <c r="A194" s="60">
        <f t="shared" si="263"/>
        <v>194</v>
      </c>
      <c r="B194" s="188" t="s">
        <v>32</v>
      </c>
      <c r="C194" s="189" t="s">
        <v>33</v>
      </c>
      <c r="D194" s="100" t="str">
        <f>+D$2</f>
        <v>CY 2013</v>
      </c>
      <c r="E194" s="101" t="str">
        <f t="shared" ref="E194:R194" si="387">+E$2</f>
        <v>CY 2014</v>
      </c>
      <c r="F194" s="101" t="str">
        <f t="shared" si="387"/>
        <v>CY 2015</v>
      </c>
      <c r="G194" s="101" t="str">
        <f t="shared" si="387"/>
        <v>CY 2016</v>
      </c>
      <c r="H194" s="101" t="str">
        <f t="shared" si="387"/>
        <v>CY 2017</v>
      </c>
      <c r="I194" s="101" t="str">
        <f t="shared" si="387"/>
        <v>CY 2018</v>
      </c>
      <c r="J194" s="101" t="str">
        <f t="shared" si="387"/>
        <v>CY 2019</v>
      </c>
      <c r="K194" s="101" t="str">
        <f t="shared" si="387"/>
        <v>CY 2020</v>
      </c>
      <c r="L194" s="101" t="str">
        <f t="shared" si="387"/>
        <v>CY 2021</v>
      </c>
      <c r="M194" s="101" t="str">
        <f t="shared" si="387"/>
        <v>CY 2022</v>
      </c>
      <c r="N194" s="101" t="str">
        <f t="shared" si="387"/>
        <v>CY 2023</v>
      </c>
      <c r="O194" s="101" t="str">
        <f t="shared" si="387"/>
        <v>CY 2024</v>
      </c>
      <c r="P194" s="101" t="str">
        <f t="shared" si="387"/>
        <v>CY 2025</v>
      </c>
      <c r="Q194" s="101" t="str">
        <f t="shared" si="387"/>
        <v>CY 2026</v>
      </c>
      <c r="R194" s="101" t="str">
        <f t="shared" si="387"/>
        <v>CY 2027</v>
      </c>
      <c r="AO194" s="27">
        <f t="shared" si="260"/>
        <v>47150</v>
      </c>
      <c r="AP194" s="41" t="str">
        <f t="shared" si="344"/>
        <v>go</v>
      </c>
      <c r="AQ194" s="41">
        <f t="shared" si="261"/>
        <v>197</v>
      </c>
      <c r="AS194" s="41">
        <f t="shared" si="262"/>
        <v>194</v>
      </c>
      <c r="AT194" s="41" t="str">
        <f t="shared" si="361"/>
        <v>gl</v>
      </c>
    </row>
    <row r="195" spans="1:46">
      <c r="A195" s="60">
        <f t="shared" si="263"/>
        <v>195</v>
      </c>
      <c r="B195" s="75" t="s">
        <v>7</v>
      </c>
      <c r="C195" s="163" t="s">
        <v>34</v>
      </c>
      <c r="D195" s="75">
        <f ca="1">+AVERAGE(INDIRECT("'Monthly Resource Report'!"&amp;VLOOKUP(D$1,$AO$1:$AP$197,2,FALSE)&amp;$A195&amp;":"&amp;VLOOKUP(DATE(YEAR(D$1),12,1),$AO$1:$AP$197,2,FALSE)&amp;$A195))</f>
        <v>231</v>
      </c>
      <c r="E195" s="76">
        <f t="shared" ref="E195:R195" ca="1" si="388">+AVERAGE(INDIRECT("'Monthly Resource Report'!"&amp;VLOOKUP(E$1,$AO$1:$AP$197,2,FALSE)&amp;$A195&amp;":"&amp;VLOOKUP(DATE(YEAR(E$1),12,1),$AO$1:$AP$197,2,FALSE)&amp;$A195))</f>
        <v>231</v>
      </c>
      <c r="F195" s="76">
        <f t="shared" ca="1" si="388"/>
        <v>231</v>
      </c>
      <c r="G195" s="76">
        <f t="shared" ca="1" si="388"/>
        <v>231</v>
      </c>
      <c r="H195" s="76">
        <f t="shared" ca="1" si="388"/>
        <v>231</v>
      </c>
      <c r="I195" s="76">
        <f t="shared" ca="1" si="388"/>
        <v>231</v>
      </c>
      <c r="J195" s="76">
        <f t="shared" ca="1" si="388"/>
        <v>231</v>
      </c>
      <c r="K195" s="76">
        <f t="shared" ca="1" si="388"/>
        <v>231</v>
      </c>
      <c r="L195" s="76">
        <f t="shared" ca="1" si="388"/>
        <v>231</v>
      </c>
      <c r="M195" s="76">
        <f t="shared" ca="1" si="388"/>
        <v>231</v>
      </c>
      <c r="N195" s="76">
        <f t="shared" ca="1" si="388"/>
        <v>231</v>
      </c>
      <c r="O195" s="76">
        <f t="shared" ca="1" si="388"/>
        <v>231</v>
      </c>
      <c r="P195" s="76">
        <f t="shared" ca="1" si="388"/>
        <v>231</v>
      </c>
      <c r="Q195" s="76">
        <f t="shared" ca="1" si="388"/>
        <v>231</v>
      </c>
      <c r="R195" s="76">
        <f t="shared" ca="1" si="388"/>
        <v>231</v>
      </c>
      <c r="AO195" s="27">
        <f t="shared" ref="AO195:AO205" si="389">+EDATE(AO194,1)</f>
        <v>47178</v>
      </c>
      <c r="AP195" s="41" t="str">
        <f t="shared" ref="AP195:AP201" si="390">+VLOOKUP(AQ195,$AS$1:$AT$204,2,FALSE)</f>
        <v>gp</v>
      </c>
      <c r="AQ195" s="41">
        <f t="shared" ref="AQ195:AQ205" si="391">+AQ194+1</f>
        <v>198</v>
      </c>
      <c r="AS195" s="41">
        <f t="shared" ref="AS195:AS208" si="392">+AS194+1</f>
        <v>195</v>
      </c>
      <c r="AT195" s="41" t="str">
        <f t="shared" si="361"/>
        <v>gm</v>
      </c>
    </row>
    <row r="196" spans="1:46">
      <c r="A196" s="60">
        <f t="shared" ref="A196:A259" si="393">+ROW(A196)</f>
        <v>196</v>
      </c>
      <c r="B196" s="96" t="s">
        <v>7</v>
      </c>
      <c r="C196" s="166" t="s">
        <v>35</v>
      </c>
      <c r="D196" s="90">
        <f ca="1">+SUM(INDIRECT("'Monthly Resource Report'!"&amp;(VLOOKUP(D$1,$AO$1:$AP$197,2,FALSE)&amp;$A196&amp;":"&amp;VLOOKUP(DATE(YEAR(D$1),12,1),$AO$1:$AP$181,2,FALSE)&amp;$A196)))</f>
        <v>871319.51900452492</v>
      </c>
      <c r="E196" s="91">
        <f t="shared" ref="E196:R197" ca="1" si="394">+SUM(INDIRECT("'Monthly Resource Report'!"&amp;(VLOOKUP(E$1,$AO$1:$AP$197,2,FALSE)&amp;$A196&amp;":"&amp;VLOOKUP(DATE(YEAR(E$1),12,1),$AO$1:$AP$181,2,FALSE)&amp;$A196)))</f>
        <v>817010.03484162898</v>
      </c>
      <c r="F196" s="91">
        <f t="shared" ca="1" si="394"/>
        <v>859389.96108597284</v>
      </c>
      <c r="G196" s="91">
        <f t="shared" ca="1" si="394"/>
        <v>734326.98371040728</v>
      </c>
      <c r="H196" s="91">
        <f t="shared" ca="1" si="394"/>
        <v>848231.97873303178</v>
      </c>
      <c r="I196" s="91">
        <f t="shared" ca="1" si="394"/>
        <v>823538.01990950224</v>
      </c>
      <c r="J196" s="91">
        <f t="shared" ca="1" si="394"/>
        <v>917905.70723981899</v>
      </c>
      <c r="K196" s="91">
        <f t="shared" ca="1" si="394"/>
        <v>884004.56742081465</v>
      </c>
      <c r="L196" s="91">
        <f t="shared" ca="1" si="394"/>
        <v>933590.50950226246</v>
      </c>
      <c r="M196" s="91">
        <f t="shared" ca="1" si="394"/>
        <v>879088.18778280541</v>
      </c>
      <c r="N196" s="91">
        <f t="shared" ca="1" si="394"/>
        <v>927953.12217194575</v>
      </c>
      <c r="O196" s="91">
        <f t="shared" ca="1" si="394"/>
        <v>793374.51628959284</v>
      </c>
      <c r="P196" s="91">
        <f t="shared" ca="1" si="394"/>
        <v>913052.73710407247</v>
      </c>
      <c r="Q196" s="91">
        <f t="shared" ca="1" si="394"/>
        <v>853555.84253393672</v>
      </c>
      <c r="R196" s="91">
        <f t="shared" ca="1" si="394"/>
        <v>904865.5601809955</v>
      </c>
      <c r="AO196" s="27">
        <f t="shared" si="389"/>
        <v>47209</v>
      </c>
      <c r="AP196" s="41" t="str">
        <f t="shared" si="390"/>
        <v>gq</v>
      </c>
      <c r="AQ196" s="41">
        <f t="shared" si="391"/>
        <v>199</v>
      </c>
      <c r="AS196" s="41">
        <f t="shared" si="392"/>
        <v>196</v>
      </c>
      <c r="AT196" s="41" t="str">
        <f t="shared" si="361"/>
        <v>gn</v>
      </c>
    </row>
    <row r="197" spans="1:46">
      <c r="A197" s="60">
        <f t="shared" si="393"/>
        <v>197</v>
      </c>
      <c r="B197" s="96" t="s">
        <v>7</v>
      </c>
      <c r="C197" s="166" t="s">
        <v>36</v>
      </c>
      <c r="D197" s="88">
        <f ca="1">+SUM(INDIRECT("'Monthly Resource Report'!"&amp;(VLOOKUP(D$1,$AO$1:$AP$197,2,FALSE)&amp;$A197&amp;":"&amp;VLOOKUP(DATE(YEAR(D$1),12,1),$AO$1:$AP$181,2,FALSE)&amp;$A197)))</f>
        <v>1748023.5499999998</v>
      </c>
      <c r="E197" s="89">
        <f t="shared" ca="1" si="394"/>
        <v>1639533.3499999999</v>
      </c>
      <c r="F197" s="89">
        <f t="shared" ca="1" si="394"/>
        <v>1721485.5499999998</v>
      </c>
      <c r="G197" s="89">
        <f t="shared" ca="1" si="394"/>
        <v>1470915.38</v>
      </c>
      <c r="H197" s="89">
        <f t="shared" ca="1" si="394"/>
        <v>1713891.5899999999</v>
      </c>
      <c r="I197" s="89">
        <f t="shared" ca="1" si="394"/>
        <v>1661091.79</v>
      </c>
      <c r="J197" s="89">
        <f t="shared" ca="1" si="394"/>
        <v>1850981.5499999998</v>
      </c>
      <c r="K197" s="89">
        <f t="shared" ca="1" si="394"/>
        <v>1785766.26</v>
      </c>
      <c r="L197" s="89">
        <f t="shared" ca="1" si="394"/>
        <v>1885554.5699999998</v>
      </c>
      <c r="M197" s="89">
        <f t="shared" ca="1" si="394"/>
        <v>1775283.5899999999</v>
      </c>
      <c r="N197" s="89">
        <f t="shared" ca="1" si="394"/>
        <v>1873175.5899999999</v>
      </c>
      <c r="O197" s="89">
        <f t="shared" ca="1" si="394"/>
        <v>1601396.48</v>
      </c>
      <c r="P197" s="89">
        <f t="shared" ca="1" si="394"/>
        <v>1858763.5499999998</v>
      </c>
      <c r="Q197" s="89">
        <f t="shared" ca="1" si="394"/>
        <v>1727712.96</v>
      </c>
      <c r="R197" s="89">
        <f t="shared" ca="1" si="394"/>
        <v>1822189.5699999998</v>
      </c>
      <c r="AO197" s="27">
        <f t="shared" si="389"/>
        <v>47239</v>
      </c>
      <c r="AP197" s="41" t="str">
        <f t="shared" si="390"/>
        <v>gr</v>
      </c>
      <c r="AQ197" s="41">
        <f t="shared" si="391"/>
        <v>200</v>
      </c>
      <c r="AS197" s="41">
        <f t="shared" si="392"/>
        <v>197</v>
      </c>
      <c r="AT197" s="41" t="str">
        <f t="shared" si="361"/>
        <v>go</v>
      </c>
    </row>
    <row r="198" spans="1:46">
      <c r="A198" s="60">
        <f t="shared" si="393"/>
        <v>198</v>
      </c>
      <c r="B198" s="171" t="s">
        <v>7</v>
      </c>
      <c r="C198" s="172" t="s">
        <v>95</v>
      </c>
      <c r="D198" s="77">
        <f ca="1">+D197/(D195*D218)</f>
        <v>0.86383578940085781</v>
      </c>
      <c r="E198" s="78">
        <f t="shared" ref="E198" ca="1" si="395">+E197/(E195*E218)</f>
        <v>0.81022225681472249</v>
      </c>
      <c r="F198" s="78">
        <f t="shared" ref="F198" ca="1" si="396">+F197/(F195*F218)</f>
        <v>0.85072127834114131</v>
      </c>
      <c r="G198" s="78">
        <f t="shared" ref="G198:P198" ca="1" si="397">+G197/(G195*G218)</f>
        <v>0.72490881689652176</v>
      </c>
      <c r="H198" s="78">
        <f t="shared" ca="1" si="397"/>
        <v>0.84696850599932783</v>
      </c>
      <c r="I198" s="78">
        <f t="shared" ca="1" si="397"/>
        <v>0.82087597600268836</v>
      </c>
      <c r="J198" s="78">
        <f t="shared" ca="1" si="397"/>
        <v>0.914715427266797</v>
      </c>
      <c r="K198" s="78">
        <f t="shared" ca="1" si="397"/>
        <v>0.88007626026068653</v>
      </c>
      <c r="L198" s="78">
        <f t="shared" ca="1" si="397"/>
        <v>0.93180067307122094</v>
      </c>
      <c r="M198" s="78">
        <f t="shared" ca="1" si="397"/>
        <v>0.87730711715985676</v>
      </c>
      <c r="N198" s="78">
        <f t="shared" ca="1" si="397"/>
        <v>0.92568324635790378</v>
      </c>
      <c r="O198" s="78">
        <f t="shared" ca="1" si="397"/>
        <v>0.78921360363983317</v>
      </c>
      <c r="P198" s="78">
        <f t="shared" ca="1" si="397"/>
        <v>0.91856112494811115</v>
      </c>
      <c r="Q198" s="78">
        <f t="shared" ref="Q198:R198" ca="1" si="398">+Q197/(Q195*Q218)</f>
        <v>0.85379873094941583</v>
      </c>
      <c r="R198" s="78">
        <f t="shared" ca="1" si="398"/>
        <v>0.90048704757951326</v>
      </c>
      <c r="AO198" s="27">
        <f t="shared" si="389"/>
        <v>47270</v>
      </c>
      <c r="AP198" s="41" t="str">
        <f t="shared" si="390"/>
        <v>gs</v>
      </c>
      <c r="AQ198" s="41">
        <f t="shared" si="391"/>
        <v>201</v>
      </c>
      <c r="AS198" s="41">
        <f t="shared" si="392"/>
        <v>198</v>
      </c>
      <c r="AT198" s="41" t="str">
        <f t="shared" si="361"/>
        <v>gp</v>
      </c>
    </row>
    <row r="199" spans="1:46">
      <c r="A199" s="60">
        <f t="shared" si="393"/>
        <v>199</v>
      </c>
      <c r="B199" s="96" t="s">
        <v>7</v>
      </c>
      <c r="C199" s="166" t="s">
        <v>268</v>
      </c>
      <c r="D199" s="88">
        <f ca="1">+SUM(INDIRECT("'Monthly Resource Report'!"&amp;(VLOOKUP(D$1,$AO$1:$AP$197,2,FALSE)&amp;$A199&amp;":"&amp;VLOOKUP(DATE(YEAR(D$1),12,1),$AO$1:$AP$181,2,FALSE)&amp;$A199)))</f>
        <v>19256161.370000001</v>
      </c>
      <c r="E199" s="89">
        <f t="shared" ref="E199:R199" ca="1" si="399">+SUM(INDIRECT("'Monthly Resource Report'!"&amp;(VLOOKUP(E$1,$AO$1:$AP$197,2,FALSE)&amp;$A199&amp;":"&amp;VLOOKUP(DATE(YEAR(E$1),12,1),$AO$1:$AP$181,2,FALSE)&amp;$A199)))</f>
        <v>18055921.77</v>
      </c>
      <c r="F199" s="89">
        <f t="shared" ca="1" si="399"/>
        <v>18992518.139999997</v>
      </c>
      <c r="G199" s="89">
        <f t="shared" ca="1" si="399"/>
        <v>16228626.34</v>
      </c>
      <c r="H199" s="89">
        <f t="shared" ca="1" si="399"/>
        <v>18745926.730000004</v>
      </c>
      <c r="I199" s="89">
        <f t="shared" ca="1" si="399"/>
        <v>18200190.240000002</v>
      </c>
      <c r="J199" s="89">
        <f t="shared" ca="1" si="399"/>
        <v>20285716.129999999</v>
      </c>
      <c r="K199" s="89">
        <f t="shared" ca="1" si="399"/>
        <v>19536500.940000001</v>
      </c>
      <c r="L199" s="89">
        <f t="shared" ca="1" si="399"/>
        <v>20632350.259999998</v>
      </c>
      <c r="M199" s="89">
        <f t="shared" ca="1" si="399"/>
        <v>19427848.949999999</v>
      </c>
      <c r="N199" s="89">
        <f t="shared" ca="1" si="399"/>
        <v>20507764</v>
      </c>
      <c r="O199" s="89">
        <f t="shared" ca="1" si="399"/>
        <v>17533576.809999999</v>
      </c>
      <c r="P199" s="89">
        <f t="shared" ca="1" si="399"/>
        <v>20178465.490000002</v>
      </c>
      <c r="Q199" s="89">
        <f t="shared" ca="1" si="399"/>
        <v>18863584.120000001</v>
      </c>
      <c r="R199" s="89">
        <f t="shared" ca="1" si="399"/>
        <v>19997528.880000003</v>
      </c>
      <c r="AO199" s="27">
        <f t="shared" si="389"/>
        <v>47300</v>
      </c>
      <c r="AP199" s="41" t="str">
        <f t="shared" si="390"/>
        <v>gt</v>
      </c>
      <c r="AQ199" s="41">
        <f t="shared" si="391"/>
        <v>202</v>
      </c>
      <c r="AS199" s="41">
        <f t="shared" si="392"/>
        <v>199</v>
      </c>
      <c r="AT199" s="41" t="str">
        <f t="shared" si="361"/>
        <v>gq</v>
      </c>
    </row>
    <row r="200" spans="1:46">
      <c r="A200" s="60">
        <f t="shared" si="393"/>
        <v>200</v>
      </c>
      <c r="B200" s="171" t="s">
        <v>7</v>
      </c>
      <c r="C200" s="172" t="s">
        <v>269</v>
      </c>
      <c r="D200" s="92">
        <f ca="1">+D199/D197</f>
        <v>11.01596221057777</v>
      </c>
      <c r="E200" s="93">
        <f t="shared" ref="E200" ca="1" si="400">+E199/E197</f>
        <v>11.012842019956471</v>
      </c>
      <c r="F200" s="93">
        <f t="shared" ref="F200" ca="1" si="401">+F199/F197</f>
        <v>11.032632914054956</v>
      </c>
      <c r="G200" s="93">
        <f t="shared" ref="G200:P200" ca="1" si="402">+G199/G197</f>
        <v>11.033011525108943</v>
      </c>
      <c r="H200" s="93">
        <f t="shared" ca="1" si="402"/>
        <v>10.937638552739504</v>
      </c>
      <c r="I200" s="93">
        <f t="shared" ca="1" si="402"/>
        <v>10.956763707802084</v>
      </c>
      <c r="J200" s="93">
        <f t="shared" ca="1" si="402"/>
        <v>10.959437240203718</v>
      </c>
      <c r="K200" s="93">
        <f t="shared" ca="1" si="402"/>
        <v>10.940122107581987</v>
      </c>
      <c r="L200" s="93">
        <f t="shared" ca="1" si="402"/>
        <v>10.942324655180888</v>
      </c>
      <c r="M200" s="93">
        <f t="shared" ca="1" si="402"/>
        <v>10.94351857891054</v>
      </c>
      <c r="N200" s="93">
        <f t="shared" ca="1" si="402"/>
        <v>10.948126865138148</v>
      </c>
      <c r="O200" s="93">
        <f t="shared" ca="1" si="402"/>
        <v>10.94892928077374</v>
      </c>
      <c r="P200" s="93">
        <f t="shared" ca="1" si="402"/>
        <v>10.855853876626753</v>
      </c>
      <c r="Q200" s="93">
        <f t="shared" ref="Q200:R200" ca="1" si="403">+Q199/Q197</f>
        <v>10.918239636287732</v>
      </c>
      <c r="R200" s="93">
        <f t="shared" ca="1" si="403"/>
        <v>10.974450303762854</v>
      </c>
      <c r="AO200" s="27">
        <f t="shared" si="389"/>
        <v>47331</v>
      </c>
      <c r="AP200" s="41" t="str">
        <f t="shared" si="390"/>
        <v>gu</v>
      </c>
      <c r="AQ200" s="41">
        <f t="shared" si="391"/>
        <v>203</v>
      </c>
      <c r="AS200" s="41">
        <f t="shared" si="392"/>
        <v>200</v>
      </c>
      <c r="AT200" s="41" t="str">
        <f t="shared" si="361"/>
        <v>gr</v>
      </c>
    </row>
    <row r="201" spans="1:46">
      <c r="A201" s="60">
        <f t="shared" si="393"/>
        <v>201</v>
      </c>
      <c r="B201" s="96" t="s">
        <v>7</v>
      </c>
      <c r="C201" s="166" t="s">
        <v>37</v>
      </c>
      <c r="D201" s="632">
        <f ca="1">+SUM(INDIRECT("'Monthly Resource Report'!"&amp;(VLOOKUP(D$1,$AO$1:$AP$197,2,FALSE)&amp;$A201&amp;":"&amp;VLOOKUP(DATE(YEAR(D$1),12,1),$AO$1:$AP$181,2,FALSE)&amp;$A201)))</f>
        <v>41728105.5</v>
      </c>
      <c r="E201" s="633">
        <f t="shared" ref="E201:R201" ca="1" si="404">+SUM(INDIRECT("'Monthly Resource Report'!"&amp;(VLOOKUP(E$1,$AO$1:$AP$197,2,FALSE)&amp;$A201&amp;":"&amp;VLOOKUP(DATE(YEAR(E$1),12,1),$AO$1:$AP$181,2,FALSE)&amp;$A201)))</f>
        <v>39903622.25</v>
      </c>
      <c r="F201" s="633">
        <f t="shared" ca="1" si="404"/>
        <v>44385522.25</v>
      </c>
      <c r="G201" s="633">
        <f t="shared" ca="1" si="404"/>
        <v>40100950.25</v>
      </c>
      <c r="H201" s="633">
        <f t="shared" ca="1" si="404"/>
        <v>48645686.25</v>
      </c>
      <c r="I201" s="633">
        <f t="shared" ca="1" si="404"/>
        <v>48649098.5</v>
      </c>
      <c r="J201" s="633">
        <f t="shared" ca="1" si="404"/>
        <v>55846502.5</v>
      </c>
      <c r="K201" s="633">
        <f t="shared" ca="1" si="404"/>
        <v>56479943.5</v>
      </c>
      <c r="L201" s="633">
        <f t="shared" ca="1" si="404"/>
        <v>61422395</v>
      </c>
      <c r="M201" s="633">
        <f t="shared" ca="1" si="404"/>
        <v>60167930.120000005</v>
      </c>
      <c r="N201" s="633">
        <f t="shared" ca="1" si="404"/>
        <v>66670600.5</v>
      </c>
      <c r="O201" s="633">
        <f t="shared" ca="1" si="404"/>
        <v>58141318.260000005</v>
      </c>
      <c r="P201" s="633">
        <f t="shared" ca="1" si="404"/>
        <v>72945241</v>
      </c>
      <c r="Q201" s="633">
        <f t="shared" ca="1" si="404"/>
        <v>78415934</v>
      </c>
      <c r="R201" s="633">
        <f t="shared" ca="1" si="404"/>
        <v>89788811</v>
      </c>
      <c r="AO201" s="27">
        <f t="shared" si="389"/>
        <v>47362</v>
      </c>
      <c r="AP201" s="41" t="str">
        <f t="shared" si="390"/>
        <v>gv</v>
      </c>
      <c r="AQ201" s="41">
        <f t="shared" si="391"/>
        <v>204</v>
      </c>
      <c r="AS201" s="41">
        <f t="shared" si="392"/>
        <v>201</v>
      </c>
      <c r="AT201" s="41" t="str">
        <f t="shared" si="361"/>
        <v>gs</v>
      </c>
    </row>
    <row r="202" spans="1:46">
      <c r="A202" s="60">
        <f t="shared" si="393"/>
        <v>202</v>
      </c>
      <c r="B202" s="171" t="s">
        <v>7</v>
      </c>
      <c r="C202" s="172" t="s">
        <v>270</v>
      </c>
      <c r="D202" s="79">
        <f ca="1">+D201/D199</f>
        <v>2.167000197921586</v>
      </c>
      <c r="E202" s="80">
        <f t="shared" ref="E202" ca="1" si="405">+E201/E199</f>
        <v>2.2100019460817593</v>
      </c>
      <c r="F202" s="80">
        <f t="shared" ref="F202" ca="1" si="406">+F201/F199</f>
        <v>2.3370003873535858</v>
      </c>
      <c r="G202" s="80">
        <f t="shared" ref="G202:P202" ca="1" si="407">+G201/G199</f>
        <v>2.4710008974179143</v>
      </c>
      <c r="H202" s="80">
        <f t="shared" ca="1" si="407"/>
        <v>2.595000340642001</v>
      </c>
      <c r="I202" s="80">
        <f t="shared" ca="1" si="407"/>
        <v>2.6729994499222332</v>
      </c>
      <c r="J202" s="80">
        <f t="shared" ca="1" si="407"/>
        <v>2.7529963518226559</v>
      </c>
      <c r="K202" s="80">
        <f t="shared" ca="1" si="407"/>
        <v>2.8909958683727321</v>
      </c>
      <c r="L202" s="80">
        <f t="shared" ca="1" si="407"/>
        <v>2.976994585007593</v>
      </c>
      <c r="M202" s="80">
        <f t="shared" ca="1" si="407"/>
        <v>3.0969939222221514</v>
      </c>
      <c r="N202" s="80">
        <f t="shared" ca="1" si="407"/>
        <v>3.2509931604440152</v>
      </c>
      <c r="O202" s="80">
        <f t="shared" ca="1" si="407"/>
        <v>3.3159987200580785</v>
      </c>
      <c r="P202" s="80">
        <f t="shared" ca="1" si="407"/>
        <v>3.6150043736551738</v>
      </c>
      <c r="Q202" s="80">
        <f t="shared" ref="Q202:R202" ca="1" si="408">+Q201/Q199</f>
        <v>4.1570007852781261</v>
      </c>
      <c r="R202" s="80">
        <f t="shared" ca="1" si="408"/>
        <v>4.489995315861246</v>
      </c>
      <c r="AO202" s="27">
        <f t="shared" si="389"/>
        <v>47392</v>
      </c>
      <c r="AP202" s="41" t="str">
        <f>+VLOOKUP(AQ202,$AS$1:$AT$208,2,FALSE)</f>
        <v>gw</v>
      </c>
      <c r="AQ202" s="41">
        <f t="shared" si="391"/>
        <v>205</v>
      </c>
      <c r="AS202" s="41">
        <f t="shared" si="392"/>
        <v>202</v>
      </c>
      <c r="AT202" s="41" t="str">
        <f t="shared" si="361"/>
        <v>gt</v>
      </c>
    </row>
    <row r="203" spans="1:46">
      <c r="A203" s="60">
        <f t="shared" si="393"/>
        <v>203</v>
      </c>
      <c r="B203" s="96" t="s">
        <v>7</v>
      </c>
      <c r="C203" s="166" t="s">
        <v>38</v>
      </c>
      <c r="D203" s="632">
        <f ca="1">+SUM(INDIRECT("'Monthly Resource Report'!"&amp;(VLOOKUP(D$1,$AO$1:$AP$197,2,FALSE)&amp;$A203&amp;":"&amp;VLOOKUP(DATE(YEAR(D$1),12,1),$AO$1:$AP$181,2,FALSE)&amp;$A203)))</f>
        <v>6095357.8600000003</v>
      </c>
      <c r="E203" s="633">
        <f t="shared" ref="E203:R203" ca="1" si="409">+SUM(INDIRECT("'Monthly Resource Report'!"&amp;(VLOOKUP(E$1,$AO$1:$AP$197,2,FALSE)&amp;$A203&amp;":"&amp;VLOOKUP(DATE(YEAR(E$1),12,1),$AO$1:$AP$181,2,FALSE)&amp;$A203)))</f>
        <v>6407295.7899999991</v>
      </c>
      <c r="F203" s="633">
        <f t="shared" ca="1" si="409"/>
        <v>8404623.4299999997</v>
      </c>
      <c r="G203" s="633">
        <f t="shared" ca="1" si="409"/>
        <v>7838510.0899999999</v>
      </c>
      <c r="H203" s="633">
        <f t="shared" ca="1" si="409"/>
        <v>9351002.6300000008</v>
      </c>
      <c r="I203" s="633">
        <f t="shared" ca="1" si="409"/>
        <v>9292151.0700000003</v>
      </c>
      <c r="J203" s="633">
        <f t="shared" ca="1" si="409"/>
        <v>10624622.119999999</v>
      </c>
      <c r="K203" s="633">
        <f t="shared" ca="1" si="409"/>
        <v>10521728.039999999</v>
      </c>
      <c r="L203" s="633">
        <f t="shared" ca="1" si="409"/>
        <v>11407589.749999998</v>
      </c>
      <c r="M203" s="633">
        <f t="shared" ca="1" si="409"/>
        <v>11031629.26</v>
      </c>
      <c r="N203" s="633">
        <f t="shared" ca="1" si="409"/>
        <v>11956476.939999998</v>
      </c>
      <c r="O203" s="633">
        <f t="shared" ca="1" si="409"/>
        <v>10498763.300000001</v>
      </c>
      <c r="P203" s="633">
        <f t="shared" ca="1" si="409"/>
        <v>12522501.060000001</v>
      </c>
      <c r="Q203" s="633">
        <f t="shared" ca="1" si="409"/>
        <v>11962670.530000001</v>
      </c>
      <c r="R203" s="633">
        <f t="shared" ca="1" si="409"/>
        <v>12972164.100000001</v>
      </c>
      <c r="AO203" s="27">
        <f t="shared" si="389"/>
        <v>47423</v>
      </c>
      <c r="AP203" s="41" t="str">
        <f>+VLOOKUP(AQ203,$AS$1:$AT$208,2,FALSE)</f>
        <v>gx</v>
      </c>
      <c r="AQ203" s="41">
        <f t="shared" si="391"/>
        <v>206</v>
      </c>
      <c r="AS203" s="41">
        <f t="shared" si="392"/>
        <v>203</v>
      </c>
      <c r="AT203" s="41" t="str">
        <f t="shared" si="361"/>
        <v>gu</v>
      </c>
    </row>
    <row r="204" spans="1:46">
      <c r="A204" s="60">
        <f t="shared" si="393"/>
        <v>204</v>
      </c>
      <c r="B204" s="171" t="s">
        <v>7</v>
      </c>
      <c r="C204" s="172" t="s">
        <v>39</v>
      </c>
      <c r="D204" s="81">
        <f ca="1">+D203/D197</f>
        <v>3.4869998519184717</v>
      </c>
      <c r="E204" s="82">
        <f t="shared" ref="E204" ca="1" si="410">+E203/E197</f>
        <v>3.907999669540116</v>
      </c>
      <c r="F204" s="82">
        <f t="shared" ref="F204" ca="1" si="411">+F203/F197</f>
        <v>4.8821922612129978</v>
      </c>
      <c r="G204" s="82">
        <f t="shared" ref="G204:P204" ca="1" si="412">+G203/G197</f>
        <v>5.3290013800793901</v>
      </c>
      <c r="H204" s="82">
        <f t="shared" ca="1" si="412"/>
        <v>5.4560059017501814</v>
      </c>
      <c r="I204" s="82">
        <f t="shared" ca="1" si="412"/>
        <v>5.5940021652867236</v>
      </c>
      <c r="J204" s="82">
        <f t="shared" ca="1" si="412"/>
        <v>5.7399935293790474</v>
      </c>
      <c r="K204" s="82">
        <f t="shared" ca="1" si="412"/>
        <v>5.8919962123150427</v>
      </c>
      <c r="L204" s="82">
        <f t="shared" ca="1" si="412"/>
        <v>6.0499918334370983</v>
      </c>
      <c r="M204" s="82">
        <f t="shared" ca="1" si="412"/>
        <v>6.2140095938136852</v>
      </c>
      <c r="N204" s="82">
        <f t="shared" ca="1" si="412"/>
        <v>6.382998478001733</v>
      </c>
      <c r="O204" s="82">
        <f t="shared" ca="1" si="412"/>
        <v>6.5560049813522765</v>
      </c>
      <c r="P204" s="82">
        <f t="shared" ca="1" si="412"/>
        <v>6.7370059306359877</v>
      </c>
      <c r="Q204" s="82">
        <f t="shared" ref="Q204:R204" ca="1" si="413">+Q203/Q197</f>
        <v>6.9239918938849669</v>
      </c>
      <c r="R204" s="82">
        <f t="shared" ca="1" si="413"/>
        <v>7.1189981073154769</v>
      </c>
      <c r="AO204" s="27">
        <f t="shared" si="389"/>
        <v>47453</v>
      </c>
      <c r="AP204" s="41" t="str">
        <f>+VLOOKUP(AQ204,$AS$1:$AT$208,2,FALSE)</f>
        <v>gy</v>
      </c>
      <c r="AQ204" s="41">
        <f t="shared" si="391"/>
        <v>207</v>
      </c>
      <c r="AS204" s="41">
        <f t="shared" si="392"/>
        <v>204</v>
      </c>
      <c r="AT204" s="41" t="str">
        <f t="shared" si="361"/>
        <v>gv</v>
      </c>
    </row>
    <row r="205" spans="1:46">
      <c r="A205" s="60">
        <f t="shared" si="393"/>
        <v>205</v>
      </c>
      <c r="B205" s="96" t="s">
        <v>7</v>
      </c>
      <c r="C205" s="166" t="s">
        <v>40</v>
      </c>
      <c r="D205" s="88">
        <f ca="1">+SUM(INDIRECT("'Monthly Resource Report'!"&amp;(VLOOKUP(D$1,$AO$1:$AP$197,2,FALSE)&amp;$A205&amp;":"&amp;VLOOKUP(DATE(YEAR(D$1),12,1),$AO$1:$AP$181,2,FALSE)&amp;$A205)))</f>
        <v>18.14</v>
      </c>
      <c r="E205" s="89">
        <f t="shared" ref="E205:R207" ca="1" si="414">+SUM(INDIRECT("'Monthly Resource Report'!"&amp;(VLOOKUP(E$1,$AO$1:$AP$197,2,FALSE)&amp;$A205&amp;":"&amp;VLOOKUP(DATE(YEAR(E$1),12,1),$AO$1:$AP$181,2,FALSE)&amp;$A205)))</f>
        <v>16</v>
      </c>
      <c r="F205" s="89">
        <f t="shared" ca="1" si="414"/>
        <v>18.779999999999998</v>
      </c>
      <c r="G205" s="89">
        <f t="shared" ca="1" si="414"/>
        <v>18.519999999999996</v>
      </c>
      <c r="H205" s="89">
        <f t="shared" ca="1" si="414"/>
        <v>18.149999999999995</v>
      </c>
      <c r="I205" s="89">
        <f t="shared" ca="1" si="414"/>
        <v>19.769999999999996</v>
      </c>
      <c r="J205" s="89">
        <f t="shared" ca="1" si="414"/>
        <v>18.139999999999997</v>
      </c>
      <c r="K205" s="89">
        <f t="shared" ca="1" si="414"/>
        <v>16.63</v>
      </c>
      <c r="L205" s="89">
        <f t="shared" ca="1" si="414"/>
        <v>18.149999999999999</v>
      </c>
      <c r="M205" s="89">
        <f t="shared" ca="1" si="414"/>
        <v>17.259999999999998</v>
      </c>
      <c r="N205" s="89">
        <f t="shared" ca="1" si="414"/>
        <v>18.149999999999999</v>
      </c>
      <c r="O205" s="89">
        <f t="shared" ca="1" si="414"/>
        <v>19.149999999999995</v>
      </c>
      <c r="P205" s="89">
        <f t="shared" ca="1" si="414"/>
        <v>18.779999999999998</v>
      </c>
      <c r="Q205" s="89">
        <f t="shared" ca="1" si="414"/>
        <v>20.779999999999998</v>
      </c>
      <c r="R205" s="89">
        <f t="shared" ca="1" si="414"/>
        <v>17.52</v>
      </c>
      <c r="AO205" s="27">
        <f t="shared" si="389"/>
        <v>47484</v>
      </c>
      <c r="AP205" s="41" t="str">
        <f>+VLOOKUP(AQ205,$AS$1:$AT$208,2,FALSE)</f>
        <v>gz</v>
      </c>
      <c r="AQ205" s="41">
        <f t="shared" si="391"/>
        <v>208</v>
      </c>
      <c r="AS205" s="41">
        <f t="shared" si="392"/>
        <v>205</v>
      </c>
      <c r="AT205" s="41" t="str">
        <f t="shared" si="361"/>
        <v>gw</v>
      </c>
    </row>
    <row r="206" spans="1:46">
      <c r="A206" s="60">
        <f t="shared" si="393"/>
        <v>206</v>
      </c>
      <c r="B206" s="96" t="s">
        <v>7</v>
      </c>
      <c r="C206" s="166" t="s">
        <v>41</v>
      </c>
      <c r="D206" s="88">
        <f ca="1">+SUM(INDIRECT("'Monthly Resource Report'!"&amp;(VLOOKUP(D$1,$AO$1:$AP$197,2,FALSE)&amp;$A206&amp;":"&amp;VLOOKUP(DATE(YEAR(D$1),12,1),$AO$1:$AP$181,2,FALSE)&amp;$A206)))</f>
        <v>8479</v>
      </c>
      <c r="E206" s="89">
        <f t="shared" ca="1" si="414"/>
        <v>7923</v>
      </c>
      <c r="F206" s="89">
        <f t="shared" ca="1" si="414"/>
        <v>8479</v>
      </c>
      <c r="G206" s="89">
        <f t="shared" ca="1" si="414"/>
        <v>7248</v>
      </c>
      <c r="H206" s="89">
        <f t="shared" ca="1" si="414"/>
        <v>8479</v>
      </c>
      <c r="I206" s="89">
        <f t="shared" ca="1" si="414"/>
        <v>7992</v>
      </c>
      <c r="J206" s="89">
        <f t="shared" ca="1" si="414"/>
        <v>8479</v>
      </c>
      <c r="K206" s="89">
        <f t="shared" ca="1" si="414"/>
        <v>8014</v>
      </c>
      <c r="L206" s="89">
        <f t="shared" ca="1" si="414"/>
        <v>8479</v>
      </c>
      <c r="M206" s="89">
        <f t="shared" ca="1" si="414"/>
        <v>7991</v>
      </c>
      <c r="N206" s="89">
        <f t="shared" ca="1" si="414"/>
        <v>8479</v>
      </c>
      <c r="O206" s="89">
        <f t="shared" ca="1" si="414"/>
        <v>7249</v>
      </c>
      <c r="P206" s="89">
        <f t="shared" ca="1" si="414"/>
        <v>8479</v>
      </c>
      <c r="Q206" s="89">
        <f t="shared" ca="1" si="414"/>
        <v>7991</v>
      </c>
      <c r="R206" s="89">
        <f t="shared" ca="1" si="414"/>
        <v>8479</v>
      </c>
      <c r="AS206" s="41">
        <f t="shared" si="392"/>
        <v>206</v>
      </c>
      <c r="AT206" s="41" t="str">
        <f t="shared" si="361"/>
        <v>gx</v>
      </c>
    </row>
    <row r="207" spans="1:46">
      <c r="A207" s="60">
        <f t="shared" si="393"/>
        <v>207</v>
      </c>
      <c r="B207" s="96" t="s">
        <v>7</v>
      </c>
      <c r="C207" s="166" t="s">
        <v>271</v>
      </c>
      <c r="D207" s="88">
        <f ca="1">+SUM(INDIRECT("'Monthly Resource Report'!"&amp;(VLOOKUP(D$1,$AO$1:$AP$197,2,FALSE)&amp;$A207&amp;":"&amp;VLOOKUP(DATE(YEAR(D$1),12,1),$AO$1:$AP$181,2,FALSE)&amp;$A207)))</f>
        <v>31356.25</v>
      </c>
      <c r="E207" s="89">
        <f t="shared" ca="1" si="414"/>
        <v>27680</v>
      </c>
      <c r="F207" s="89">
        <f t="shared" ca="1" si="414"/>
        <v>32437.5</v>
      </c>
      <c r="G207" s="89">
        <f t="shared" ca="1" si="414"/>
        <v>32005</v>
      </c>
      <c r="H207" s="89">
        <f t="shared" ca="1" si="414"/>
        <v>31356.25</v>
      </c>
      <c r="I207" s="89">
        <f t="shared" ca="1" si="414"/>
        <v>34167.5</v>
      </c>
      <c r="J207" s="89">
        <f t="shared" ca="1" si="414"/>
        <v>31356.25</v>
      </c>
      <c r="K207" s="89">
        <f t="shared" ca="1" si="414"/>
        <v>28761.25</v>
      </c>
      <c r="L207" s="89">
        <f t="shared" ca="1" si="414"/>
        <v>31356.25</v>
      </c>
      <c r="M207" s="89">
        <f t="shared" ca="1" si="414"/>
        <v>29842.5</v>
      </c>
      <c r="N207" s="89">
        <f t="shared" ca="1" si="414"/>
        <v>31356.25</v>
      </c>
      <c r="O207" s="89">
        <f t="shared" ca="1" si="414"/>
        <v>33086.25</v>
      </c>
      <c r="P207" s="89">
        <f t="shared" ca="1" si="414"/>
        <v>32437.5</v>
      </c>
      <c r="Q207" s="89">
        <f t="shared" ca="1" si="414"/>
        <v>35897.5</v>
      </c>
      <c r="R207" s="89">
        <f t="shared" ca="1" si="414"/>
        <v>30275</v>
      </c>
      <c r="AS207" s="41">
        <f t="shared" si="392"/>
        <v>207</v>
      </c>
      <c r="AT207" s="41" t="str">
        <f t="shared" si="361"/>
        <v>gy</v>
      </c>
    </row>
    <row r="208" spans="1:46">
      <c r="A208" s="60">
        <f t="shared" si="393"/>
        <v>208</v>
      </c>
      <c r="B208" s="171" t="s">
        <v>7</v>
      </c>
      <c r="C208" s="177" t="s">
        <v>96</v>
      </c>
      <c r="D208" s="83">
        <f ca="1">+D197/(D206*D195)</f>
        <v>0.89246391262548819</v>
      </c>
      <c r="E208" s="84">
        <f t="shared" ref="E208:G208" ca="1" si="415">+E197/(E206*E195)</f>
        <v>0.89581559632676622</v>
      </c>
      <c r="F208" s="84">
        <f t="shared" ca="1" si="415"/>
        <v>0.87891477748182534</v>
      </c>
      <c r="G208" s="84">
        <f t="shared" ca="1" si="415"/>
        <v>0.87853187743088401</v>
      </c>
      <c r="H208" s="84">
        <f t="shared" ref="H208:P208" ca="1" si="416">+H197/(H206*H195)</f>
        <v>0.87503763563558346</v>
      </c>
      <c r="I208" s="84">
        <f t="shared" ca="1" si="416"/>
        <v>0.89975895267561934</v>
      </c>
      <c r="J208" s="84">
        <f t="shared" ca="1" si="416"/>
        <v>0.94502973733425433</v>
      </c>
      <c r="K208" s="84">
        <f t="shared" ca="1" si="416"/>
        <v>0.96463562142873349</v>
      </c>
      <c r="L208" s="84">
        <f t="shared" ca="1" si="416"/>
        <v>0.96268120015377934</v>
      </c>
      <c r="M208" s="84">
        <f t="shared" ca="1" si="416"/>
        <v>0.9617332431886304</v>
      </c>
      <c r="N208" s="84">
        <f t="shared" ca="1" si="416"/>
        <v>0.95636103763359326</v>
      </c>
      <c r="O208" s="84">
        <f t="shared" ca="1" si="416"/>
        <v>0.95633222435815901</v>
      </c>
      <c r="P208" s="84">
        <f t="shared" ca="1" si="416"/>
        <v>0.94900288413084721</v>
      </c>
      <c r="Q208" s="84">
        <f t="shared" ref="Q208:R208" ca="1" si="417">+Q197/(Q206*Q195)</f>
        <v>0.93596256827892421</v>
      </c>
      <c r="R208" s="84">
        <f t="shared" ca="1" si="417"/>
        <v>0.93032981917638113</v>
      </c>
      <c r="AS208" s="41">
        <f t="shared" si="392"/>
        <v>208</v>
      </c>
      <c r="AT208" s="41" t="str">
        <f t="shared" si="361"/>
        <v>gz</v>
      </c>
    </row>
    <row r="209" spans="1:18">
      <c r="A209" s="60">
        <f t="shared" si="393"/>
        <v>209</v>
      </c>
      <c r="B209" s="96" t="s">
        <v>7</v>
      </c>
      <c r="C209" s="166" t="s">
        <v>42</v>
      </c>
      <c r="D209" s="632">
        <f ca="1">+SUM(INDIRECT("'Monthly Resource Report'!"&amp;(VLOOKUP(D$1,$AO$1:$AP$197,2,FALSE)&amp;$A209&amp;":"&amp;VLOOKUP(DATE(YEAR(D$1),12,1),$AO$1:$AP$181,2,FALSE)&amp;$A209)))</f>
        <v>716144.30999999994</v>
      </c>
      <c r="E209" s="633">
        <f t="shared" ref="E209:R212" ca="1" si="418">+SUM(INDIRECT("'Monthly Resource Report'!"&amp;(VLOOKUP(E$1,$AO$1:$AP$197,2,FALSE)&amp;$A209&amp;":"&amp;VLOOKUP(DATE(YEAR(E$1),12,1),$AO$1:$AP$181,2,FALSE)&amp;$A209)))</f>
        <v>611955.05999999994</v>
      </c>
      <c r="F209" s="633">
        <f t="shared" ca="1" si="418"/>
        <v>703320.69</v>
      </c>
      <c r="G209" s="633">
        <f t="shared" ca="1" si="418"/>
        <v>708450.14</v>
      </c>
      <c r="H209" s="633">
        <f t="shared" ca="1" si="418"/>
        <v>712846.49</v>
      </c>
      <c r="I209" s="633">
        <f t="shared" ca="1" si="418"/>
        <v>797272.66999999993</v>
      </c>
      <c r="J209" s="633">
        <f t="shared" ca="1" si="418"/>
        <v>752722.94000000006</v>
      </c>
      <c r="K209" s="633">
        <f t="shared" ca="1" si="418"/>
        <v>710095.8</v>
      </c>
      <c r="L209" s="633">
        <f t="shared" ca="1" si="418"/>
        <v>795313.39000000013</v>
      </c>
      <c r="M209" s="633">
        <f t="shared" ca="1" si="418"/>
        <v>779010.38000000012</v>
      </c>
      <c r="N209" s="633">
        <f t="shared" ca="1" si="418"/>
        <v>842899.29</v>
      </c>
      <c r="O209" s="633">
        <f t="shared" ca="1" si="418"/>
        <v>914458.54999999993</v>
      </c>
      <c r="P209" s="633">
        <f t="shared" ca="1" si="418"/>
        <v>921657.54</v>
      </c>
      <c r="Q209" s="633">
        <f t="shared" ca="1" si="418"/>
        <v>1048364.8899999999</v>
      </c>
      <c r="R209" s="633">
        <f t="shared" ca="1" si="418"/>
        <v>908390.51</v>
      </c>
    </row>
    <row r="210" spans="1:18">
      <c r="A210" s="60">
        <f t="shared" si="393"/>
        <v>210</v>
      </c>
      <c r="B210" s="96" t="s">
        <v>7</v>
      </c>
      <c r="C210" s="634" t="s">
        <v>297</v>
      </c>
      <c r="D210" s="632">
        <f ca="1">+SUM(INDIRECT("'Monthly Resource Report'!"&amp;(VLOOKUP(D$1,$AO$1:$AP$197,2,FALSE)&amp;$A210&amp;":"&amp;VLOOKUP(DATE(YEAR(D$1),12,1),$AO$1:$AP$181,2,FALSE)&amp;$A210)))</f>
        <v>0</v>
      </c>
      <c r="E210" s="633">
        <f t="shared" ca="1" si="418"/>
        <v>0</v>
      </c>
      <c r="F210" s="633">
        <f t="shared" ca="1" si="418"/>
        <v>0</v>
      </c>
      <c r="G210" s="633">
        <f t="shared" ca="1" si="418"/>
        <v>0</v>
      </c>
      <c r="H210" s="633">
        <f t="shared" ca="1" si="418"/>
        <v>0</v>
      </c>
      <c r="I210" s="633">
        <f t="shared" ca="1" si="418"/>
        <v>0</v>
      </c>
      <c r="J210" s="633">
        <f t="shared" ca="1" si="418"/>
        <v>0</v>
      </c>
      <c r="K210" s="633">
        <f t="shared" ca="1" si="418"/>
        <v>0</v>
      </c>
      <c r="L210" s="633">
        <f t="shared" ca="1" si="418"/>
        <v>0</v>
      </c>
      <c r="M210" s="633">
        <f t="shared" ca="1" si="418"/>
        <v>0</v>
      </c>
      <c r="N210" s="633">
        <f t="shared" ca="1" si="418"/>
        <v>0</v>
      </c>
      <c r="O210" s="633">
        <f t="shared" ca="1" si="418"/>
        <v>0</v>
      </c>
      <c r="P210" s="633">
        <f t="shared" ca="1" si="418"/>
        <v>0</v>
      </c>
      <c r="Q210" s="633">
        <f t="shared" ca="1" si="418"/>
        <v>0</v>
      </c>
      <c r="R210" s="633">
        <f t="shared" ca="1" si="418"/>
        <v>0</v>
      </c>
    </row>
    <row r="211" spans="1:18">
      <c r="A211" s="60">
        <f t="shared" si="393"/>
        <v>211</v>
      </c>
      <c r="B211" s="96" t="s">
        <v>7</v>
      </c>
      <c r="C211" s="166" t="s">
        <v>43</v>
      </c>
      <c r="D211" s="88">
        <f ca="1">+SUM(INDIRECT("'Monthly Resource Report'!"&amp;(VLOOKUP(D$1,$AO$1:$AP$197,2,FALSE)&amp;$A211&amp;":"&amp;VLOOKUP(DATE(YEAR(D$1),12,1),$AO$1:$AP$181,2,FALSE)&amp;$A211)))</f>
        <v>1639.4400000000003</v>
      </c>
      <c r="E211" s="89">
        <f t="shared" ca="1" si="418"/>
        <v>1627.53</v>
      </c>
      <c r="F211" s="89">
        <f t="shared" ca="1" si="418"/>
        <v>1807.3899999999999</v>
      </c>
      <c r="G211" s="89">
        <f t="shared" ca="1" si="418"/>
        <v>1544.74</v>
      </c>
      <c r="H211" s="89">
        <f t="shared" ca="1" si="418"/>
        <v>1783.84</v>
      </c>
      <c r="I211" s="89">
        <f t="shared" ca="1" si="418"/>
        <v>1732.27</v>
      </c>
      <c r="J211" s="89">
        <f t="shared" ca="1" si="418"/>
        <v>1930.12</v>
      </c>
      <c r="K211" s="89">
        <f t="shared" ca="1" si="418"/>
        <v>1858.69</v>
      </c>
      <c r="L211" s="89">
        <f t="shared" ca="1" si="418"/>
        <v>1963.0600000000002</v>
      </c>
      <c r="M211" s="89">
        <f t="shared" ca="1" si="418"/>
        <v>1848.48</v>
      </c>
      <c r="N211" s="89">
        <f t="shared" ca="1" si="418"/>
        <v>1951.22</v>
      </c>
      <c r="O211" s="89">
        <f t="shared" ca="1" si="418"/>
        <v>1668.8199999999997</v>
      </c>
      <c r="P211" s="89">
        <f t="shared" ca="1" si="418"/>
        <v>1920.04</v>
      </c>
      <c r="Q211" s="89">
        <f t="shared" ca="1" si="418"/>
        <v>1795.46</v>
      </c>
      <c r="R211" s="89">
        <f t="shared" ca="1" si="418"/>
        <v>1902.64</v>
      </c>
    </row>
    <row r="212" spans="1:18">
      <c r="A212" s="60">
        <f t="shared" si="393"/>
        <v>212</v>
      </c>
      <c r="B212" s="96" t="s">
        <v>7</v>
      </c>
      <c r="C212" s="166" t="s">
        <v>44</v>
      </c>
      <c r="D212" s="632">
        <f ca="1">+SUM(INDIRECT("'Monthly Resource Report'!"&amp;(VLOOKUP(D$1,$AO$1:$AP$197,2,FALSE)&amp;$A212&amp;":"&amp;VLOOKUP(DATE(YEAR(D$1),12,1),$AO$1:$AP$181,2,FALSE)&amp;$A212)))</f>
        <v>2255.06</v>
      </c>
      <c r="E212" s="633">
        <f t="shared" ca="1" si="418"/>
        <v>2238.67</v>
      </c>
      <c r="F212" s="633">
        <f t="shared" ca="1" si="418"/>
        <v>3555.09</v>
      </c>
      <c r="G212" s="633">
        <f t="shared" ca="1" si="418"/>
        <v>3038.5499999999997</v>
      </c>
      <c r="H212" s="633">
        <f t="shared" ca="1" si="418"/>
        <v>3585.51</v>
      </c>
      <c r="I212" s="633">
        <f t="shared" ca="1" si="418"/>
        <v>3568.4599999999991</v>
      </c>
      <c r="J212" s="633">
        <f t="shared" ca="1" si="418"/>
        <v>4091.8500000000004</v>
      </c>
      <c r="K212" s="633">
        <f t="shared" ca="1" si="418"/>
        <v>4033.3700000000003</v>
      </c>
      <c r="L212" s="633">
        <f t="shared" ca="1" si="418"/>
        <v>4377.5899999999992</v>
      </c>
      <c r="M212" s="633">
        <f t="shared" ca="1" si="418"/>
        <v>4233.0200000000004</v>
      </c>
      <c r="N212" s="633">
        <f t="shared" ca="1" si="418"/>
        <v>4604.88</v>
      </c>
      <c r="O212" s="633">
        <f t="shared" ca="1" si="418"/>
        <v>4038.55</v>
      </c>
      <c r="P212" s="633">
        <f t="shared" ca="1" si="418"/>
        <v>4780.88</v>
      </c>
      <c r="Q212" s="633">
        <f t="shared" ca="1" si="418"/>
        <v>4596.34</v>
      </c>
      <c r="R212" s="633">
        <f t="shared" ca="1" si="418"/>
        <v>5003.95</v>
      </c>
    </row>
    <row r="213" spans="1:18">
      <c r="A213" s="60">
        <f t="shared" si="393"/>
        <v>213</v>
      </c>
      <c r="B213" s="171" t="s">
        <v>7</v>
      </c>
      <c r="C213" s="172" t="s">
        <v>45</v>
      </c>
      <c r="D213" s="92">
        <f ca="1">+(D211*2000)/D199</f>
        <v>0.17027692783611109</v>
      </c>
      <c r="E213" s="93">
        <f t="shared" ref="E213:G213" ca="1" si="419">+(E211*2000)/E199</f>
        <v>0.1802765896675681</v>
      </c>
      <c r="F213" s="93">
        <f t="shared" ca="1" si="419"/>
        <v>0.19032652612751436</v>
      </c>
      <c r="G213" s="93">
        <f t="shared" ca="1" si="419"/>
        <v>0.19037224317532719</v>
      </c>
      <c r="H213" s="93">
        <f t="shared" ref="H213:P213" ca="1" si="420">+(H211*2000)/H199</f>
        <v>0.1903176114675873</v>
      </c>
      <c r="I213" s="93">
        <f t="shared" ca="1" si="420"/>
        <v>0.19035735090206396</v>
      </c>
      <c r="J213" s="93">
        <f t="shared" ca="1" si="420"/>
        <v>0.19029350382613286</v>
      </c>
      <c r="K213" s="93">
        <f t="shared" ca="1" si="420"/>
        <v>0.19027869992772614</v>
      </c>
      <c r="L213" s="93">
        <f t="shared" ca="1" si="420"/>
        <v>0.19028951866969715</v>
      </c>
      <c r="M213" s="93">
        <f t="shared" ca="1" si="420"/>
        <v>0.19029178214812095</v>
      </c>
      <c r="N213" s="93">
        <f t="shared" ca="1" si="420"/>
        <v>0.19029085764786449</v>
      </c>
      <c r="O213" s="93">
        <f t="shared" ca="1" si="420"/>
        <v>0.19035705242392009</v>
      </c>
      <c r="P213" s="93">
        <f t="shared" ca="1" si="420"/>
        <v>0.19030584867333236</v>
      </c>
      <c r="Q213" s="93">
        <f t="shared" ref="Q213:R213" ca="1" si="421">+(Q211*2000)/Q199</f>
        <v>0.19036255131349872</v>
      </c>
      <c r="R213" s="93">
        <f t="shared" ca="1" si="421"/>
        <v>0.19028751116372933</v>
      </c>
    </row>
    <row r="214" spans="1:18">
      <c r="A214" s="60">
        <f t="shared" si="393"/>
        <v>214</v>
      </c>
      <c r="B214" s="96" t="s">
        <v>7</v>
      </c>
      <c r="C214" s="166" t="s">
        <v>46</v>
      </c>
      <c r="D214" s="88">
        <f ca="1">+SUM(INDIRECT("'Monthly Resource Report'!"&amp;(VLOOKUP(D$1,$AO$1:$AP$197,2,FALSE)&amp;$A214&amp;":"&amp;VLOOKUP(DATE(YEAR(D$1),12,1),$AO$1:$AP$181,2,FALSE)&amp;$A214)))</f>
        <v>2084.2400000000002</v>
      </c>
      <c r="E214" s="89">
        <f t="shared" ref="E214:R215" ca="1" si="422">+SUM(INDIRECT("'Monthly Resource Report'!"&amp;(VLOOKUP(E$1,$AO$1:$AP$197,2,FALSE)&amp;$A214&amp;":"&amp;VLOOKUP(DATE(YEAR(E$1),12,1),$AO$1:$AP$181,2,FALSE)&amp;$A214)))</f>
        <v>1950.96</v>
      </c>
      <c r="F214" s="89">
        <f t="shared" ca="1" si="422"/>
        <v>2052.17</v>
      </c>
      <c r="G214" s="89">
        <f t="shared" ca="1" si="422"/>
        <v>1744.73</v>
      </c>
      <c r="H214" s="89">
        <f t="shared" ca="1" si="422"/>
        <v>2023.97</v>
      </c>
      <c r="I214" s="89">
        <f t="shared" ca="1" si="422"/>
        <v>1968.2600000000002</v>
      </c>
      <c r="J214" s="89">
        <f t="shared" ca="1" si="422"/>
        <v>2207.23</v>
      </c>
      <c r="K214" s="89">
        <f t="shared" ca="1" si="422"/>
        <v>2126.1999999999998</v>
      </c>
      <c r="L214" s="89">
        <f t="shared" ca="1" si="422"/>
        <v>2248.46</v>
      </c>
      <c r="M214" s="89">
        <f t="shared" ca="1" si="422"/>
        <v>2113.4</v>
      </c>
      <c r="N214" s="89">
        <f t="shared" ca="1" si="422"/>
        <v>2233.73</v>
      </c>
      <c r="O214" s="89">
        <f t="shared" ca="1" si="422"/>
        <v>1900.3200000000002</v>
      </c>
      <c r="P214" s="89">
        <f t="shared" ca="1" si="422"/>
        <v>2195.89</v>
      </c>
      <c r="Q214" s="89">
        <f t="shared" ca="1" si="422"/>
        <v>2047.39</v>
      </c>
      <c r="R214" s="89">
        <f t="shared" ca="1" si="422"/>
        <v>2172.63</v>
      </c>
    </row>
    <row r="215" spans="1:18">
      <c r="A215" s="60">
        <f t="shared" si="393"/>
        <v>215</v>
      </c>
      <c r="B215" s="96" t="s">
        <v>7</v>
      </c>
      <c r="C215" s="166" t="s">
        <v>47</v>
      </c>
      <c r="D215" s="632">
        <f ca="1">+SUM(INDIRECT("'Monthly Resource Report'!"&amp;(VLOOKUP(D$1,$AO$1:$AP$197,2,FALSE)&amp;$A215&amp;":"&amp;VLOOKUP(DATE(YEAR(D$1),12,1),$AO$1:$AP$181,2,FALSE)&amp;$A215)))</f>
        <v>88305.560000000012</v>
      </c>
      <c r="E215" s="633">
        <f t="shared" ca="1" si="422"/>
        <v>83387.360000000001</v>
      </c>
      <c r="F215" s="633">
        <f t="shared" ca="1" si="422"/>
        <v>87024.01</v>
      </c>
      <c r="G215" s="633">
        <f t="shared" ca="1" si="422"/>
        <v>75606.850000000006</v>
      </c>
      <c r="H215" s="633">
        <f t="shared" ca="1" si="422"/>
        <v>87912.61</v>
      </c>
      <c r="I215" s="633">
        <f t="shared" ca="1" si="422"/>
        <v>88228.079999999987</v>
      </c>
      <c r="J215" s="633">
        <f t="shared" ca="1" si="422"/>
        <v>100680.50000000001</v>
      </c>
      <c r="K215" s="633">
        <f t="shared" ca="1" si="422"/>
        <v>100219.56</v>
      </c>
      <c r="L215" s="633">
        <f t="shared" ca="1" si="422"/>
        <v>108095.86000000002</v>
      </c>
      <c r="M215" s="633">
        <f t="shared" ca="1" si="422"/>
        <v>105130.74999999999</v>
      </c>
      <c r="N215" s="633">
        <f t="shared" ca="1" si="422"/>
        <v>113295.77</v>
      </c>
      <c r="O215" s="633">
        <f t="shared" ca="1" si="422"/>
        <v>101153.97</v>
      </c>
      <c r="P215" s="633">
        <f t="shared" ca="1" si="422"/>
        <v>117632.68</v>
      </c>
      <c r="Q215" s="633">
        <f t="shared" ca="1" si="422"/>
        <v>113654</v>
      </c>
      <c r="R215" s="633">
        <f t="shared" ca="1" si="422"/>
        <v>123114.23999999998</v>
      </c>
    </row>
    <row r="216" spans="1:18">
      <c r="A216" s="60">
        <f t="shared" si="393"/>
        <v>216</v>
      </c>
      <c r="B216" s="180" t="s">
        <v>7</v>
      </c>
      <c r="C216" s="181" t="s">
        <v>48</v>
      </c>
      <c r="D216" s="94">
        <f ca="1">+(D214*2000)/D199</f>
        <v>0.21647512813712988</v>
      </c>
      <c r="E216" s="95">
        <f t="shared" ref="E216:G216" ca="1" si="423">+(E214*2000)/E199</f>
        <v>0.2161019553420451</v>
      </c>
      <c r="F216" s="95">
        <f t="shared" ca="1" si="423"/>
        <v>0.21610299222807539</v>
      </c>
      <c r="G216" s="95">
        <f t="shared" ca="1" si="423"/>
        <v>0.21501881471010564</v>
      </c>
      <c r="H216" s="95">
        <f t="shared" ref="H216:P216" ca="1" si="424">+(H214*2000)/H199</f>
        <v>0.21593704372704539</v>
      </c>
      <c r="I216" s="95">
        <f t="shared" ca="1" si="424"/>
        <v>0.2162900468671145</v>
      </c>
      <c r="J216" s="95">
        <f t="shared" ca="1" si="424"/>
        <v>0.21761420556760991</v>
      </c>
      <c r="K216" s="95">
        <f t="shared" ca="1" si="424"/>
        <v>0.21766436134392037</v>
      </c>
      <c r="L216" s="95">
        <f t="shared" ca="1" si="424"/>
        <v>0.21795481093194666</v>
      </c>
      <c r="M216" s="95">
        <f t="shared" ca="1" si="424"/>
        <v>0.21756397277321843</v>
      </c>
      <c r="N216" s="95">
        <f t="shared" ca="1" si="424"/>
        <v>0.21784237423446068</v>
      </c>
      <c r="O216" s="95">
        <f t="shared" ca="1" si="424"/>
        <v>0.21676352983678523</v>
      </c>
      <c r="P216" s="95">
        <f t="shared" ca="1" si="424"/>
        <v>0.21764687717093592</v>
      </c>
      <c r="Q216" s="95">
        <f t="shared" ref="Q216:R216" ca="1" si="425">+(Q214*2000)/Q199</f>
        <v>0.21707327589238645</v>
      </c>
      <c r="R216" s="95">
        <f t="shared" ca="1" si="425"/>
        <v>0.21728984746439328</v>
      </c>
    </row>
    <row r="217" spans="1:18">
      <c r="A217" s="60">
        <f t="shared" si="393"/>
        <v>217</v>
      </c>
      <c r="B217" s="44" t="s">
        <v>7</v>
      </c>
      <c r="C217" s="626" t="s">
        <v>94</v>
      </c>
      <c r="D217" s="384">
        <f ca="1">+D196+D228</f>
        <v>1725075.1918552038</v>
      </c>
      <c r="E217" s="385">
        <f t="shared" ref="E217:G217" ca="1" si="426">+E196+E228</f>
        <v>1674180.5556561088</v>
      </c>
      <c r="F217" s="385">
        <f t="shared" ca="1" si="426"/>
        <v>1654992.7515837103</v>
      </c>
      <c r="G217" s="385">
        <f t="shared" ca="1" si="426"/>
        <v>1578720.7628959278</v>
      </c>
      <c r="H217" s="385">
        <f t="shared" ref="H217:P217" ca="1" si="427">+H196+H228</f>
        <v>1639634.0547511312</v>
      </c>
      <c r="I217" s="385">
        <f t="shared" ca="1" si="427"/>
        <v>1681150.6841628961</v>
      </c>
      <c r="J217" s="385">
        <f t="shared" ca="1" si="427"/>
        <v>1685041.9407239817</v>
      </c>
      <c r="K217" s="385">
        <f t="shared" ca="1" si="427"/>
        <v>1794832.0108597288</v>
      </c>
      <c r="L217" s="385">
        <f t="shared" ca="1" si="427"/>
        <v>1790272.8054298642</v>
      </c>
      <c r="M217" s="385">
        <f t="shared" ca="1" si="427"/>
        <v>1790288.8502262444</v>
      </c>
      <c r="N217" s="385">
        <f t="shared" ca="1" si="427"/>
        <v>1783005.0479638008</v>
      </c>
      <c r="O217" s="385">
        <f t="shared" ca="1" si="427"/>
        <v>1704148.2144796383</v>
      </c>
      <c r="P217" s="385">
        <f t="shared" ca="1" si="427"/>
        <v>1761392.6669683256</v>
      </c>
      <c r="Q217" s="385">
        <f t="shared" ref="Q217:R217" ca="1" si="428">+Q196+Q228</f>
        <v>1742991.9791855204</v>
      </c>
      <c r="R217" s="385">
        <f t="shared" ca="1" si="428"/>
        <v>1659146.3443438914</v>
      </c>
    </row>
    <row r="218" spans="1:18">
      <c r="A218" s="60">
        <f t="shared" si="393"/>
        <v>218</v>
      </c>
      <c r="B218" s="43" t="s">
        <v>7</v>
      </c>
      <c r="C218" s="627" t="s">
        <v>49</v>
      </c>
      <c r="D218" s="96">
        <f>+(DATE(YEAR(D$1)+1,1,1)-D$1)*24</f>
        <v>8760</v>
      </c>
      <c r="E218" s="17">
        <f t="shared" ref="E218:R218" si="429">+(DATE(YEAR(E$1)+1,1,1)-E$1)*24</f>
        <v>8760</v>
      </c>
      <c r="F218" s="17">
        <f t="shared" si="429"/>
        <v>8760</v>
      </c>
      <c r="G218" s="17">
        <f t="shared" si="429"/>
        <v>8784</v>
      </c>
      <c r="H218" s="17">
        <f t="shared" si="429"/>
        <v>8760</v>
      </c>
      <c r="I218" s="17">
        <f t="shared" si="429"/>
        <v>8760</v>
      </c>
      <c r="J218" s="17">
        <f t="shared" si="429"/>
        <v>8760</v>
      </c>
      <c r="K218" s="17">
        <f t="shared" si="429"/>
        <v>8784</v>
      </c>
      <c r="L218" s="17">
        <f t="shared" si="429"/>
        <v>8760</v>
      </c>
      <c r="M218" s="17">
        <f t="shared" si="429"/>
        <v>8760</v>
      </c>
      <c r="N218" s="17">
        <f t="shared" si="429"/>
        <v>8760</v>
      </c>
      <c r="O218" s="17">
        <f t="shared" si="429"/>
        <v>8784</v>
      </c>
      <c r="P218" s="17">
        <f t="shared" si="429"/>
        <v>8760</v>
      </c>
      <c r="Q218" s="17">
        <f t="shared" si="429"/>
        <v>8760</v>
      </c>
      <c r="R218" s="17">
        <f t="shared" si="429"/>
        <v>8760</v>
      </c>
    </row>
    <row r="219" spans="1:18">
      <c r="A219" s="60">
        <f t="shared" si="393"/>
        <v>219</v>
      </c>
      <c r="B219" s="43" t="s">
        <v>7</v>
      </c>
      <c r="C219" s="166" t="s">
        <v>50</v>
      </c>
      <c r="D219" s="97">
        <f ca="1">+SUM(D201,D203,D210)</f>
        <v>47823463.359999999</v>
      </c>
      <c r="E219" s="85">
        <f t="shared" ref="E219:G219" ca="1" si="430">+SUM(E201,E203,E210)</f>
        <v>46310918.039999999</v>
      </c>
      <c r="F219" s="85">
        <f t="shared" ca="1" si="430"/>
        <v>52790145.68</v>
      </c>
      <c r="G219" s="85">
        <f t="shared" ca="1" si="430"/>
        <v>47939460.340000004</v>
      </c>
      <c r="H219" s="85">
        <f t="shared" ref="H219:P219" ca="1" si="431">+SUM(H201,H203,H210)</f>
        <v>57996688.880000003</v>
      </c>
      <c r="I219" s="85">
        <f t="shared" ca="1" si="431"/>
        <v>57941249.57</v>
      </c>
      <c r="J219" s="85">
        <f t="shared" ca="1" si="431"/>
        <v>66471124.619999997</v>
      </c>
      <c r="K219" s="85">
        <f t="shared" ca="1" si="431"/>
        <v>67001671.539999999</v>
      </c>
      <c r="L219" s="85">
        <f t="shared" ca="1" si="431"/>
        <v>72829984.75</v>
      </c>
      <c r="M219" s="85">
        <f t="shared" ca="1" si="431"/>
        <v>71199559.38000001</v>
      </c>
      <c r="N219" s="85">
        <f t="shared" ca="1" si="431"/>
        <v>78627077.439999998</v>
      </c>
      <c r="O219" s="85">
        <f t="shared" ca="1" si="431"/>
        <v>68640081.560000002</v>
      </c>
      <c r="P219" s="85">
        <f t="shared" ca="1" si="431"/>
        <v>85467742.060000002</v>
      </c>
      <c r="Q219" s="85">
        <f t="shared" ref="Q219:R219" ca="1" si="432">+SUM(Q201,Q203,Q210)</f>
        <v>90378604.530000001</v>
      </c>
      <c r="R219" s="85">
        <f t="shared" ca="1" si="432"/>
        <v>102760975.09999999</v>
      </c>
    </row>
    <row r="220" spans="1:18">
      <c r="A220" s="60">
        <f t="shared" si="393"/>
        <v>220</v>
      </c>
      <c r="B220" s="43" t="s">
        <v>7</v>
      </c>
      <c r="C220" s="166" t="s">
        <v>51</v>
      </c>
      <c r="D220" s="98">
        <f ca="1">+D219/D197</f>
        <v>27.358592142537212</v>
      </c>
      <c r="E220" s="86">
        <f t="shared" ref="E220" ca="1" si="433">+E219/E197</f>
        <v>28.24640196553489</v>
      </c>
      <c r="F220" s="86">
        <f t="shared" ref="F220" ca="1" si="434">+F219/F197</f>
        <v>30.66545965488935</v>
      </c>
      <c r="G220" s="86">
        <f t="shared" ref="G220:P220" ca="1" si="435">+G219/G197</f>
        <v>32.591582759845785</v>
      </c>
      <c r="H220" s="86">
        <f t="shared" ca="1" si="435"/>
        <v>33.839181671928273</v>
      </c>
      <c r="I220" s="86">
        <f t="shared" ca="1" si="435"/>
        <v>34.881425529169583</v>
      </c>
      <c r="J220" s="86">
        <f t="shared" ca="1" si="435"/>
        <v>35.91128426968924</v>
      </c>
      <c r="K220" s="86">
        <f t="shared" ca="1" si="435"/>
        <v>37.519844024827748</v>
      </c>
      <c r="L220" s="86">
        <f t="shared" ca="1" si="435"/>
        <v>38.625233079305687</v>
      </c>
      <c r="M220" s="86">
        <f t="shared" ca="1" si="435"/>
        <v>40.106020120424823</v>
      </c>
      <c r="N220" s="86">
        <f t="shared" ca="1" si="435"/>
        <v>41.975284036239231</v>
      </c>
      <c r="O220" s="86">
        <f t="shared" ca="1" si="435"/>
        <v>42.862640462404414</v>
      </c>
      <c r="P220" s="86">
        <f t="shared" ca="1" si="435"/>
        <v>45.980965174403174</v>
      </c>
      <c r="Q220" s="86">
        <f t="shared" ref="Q220:R220" ca="1" si="436">+Q219/Q197</f>
        <v>52.311122635787832</v>
      </c>
      <c r="R220" s="86">
        <f t="shared" ca="1" si="436"/>
        <v>56.394228565362717</v>
      </c>
    </row>
    <row r="221" spans="1:18">
      <c r="A221" s="60">
        <f t="shared" si="393"/>
        <v>221</v>
      </c>
      <c r="B221" s="43" t="s">
        <v>7</v>
      </c>
      <c r="C221" s="166" t="s">
        <v>52</v>
      </c>
      <c r="D221" s="99">
        <f ca="1">+D215+D212</f>
        <v>90560.62000000001</v>
      </c>
      <c r="E221" s="87">
        <f t="shared" ref="E221:G221" ca="1" si="437">+E215+E212</f>
        <v>85626.03</v>
      </c>
      <c r="F221" s="87">
        <f t="shared" ca="1" si="437"/>
        <v>90579.099999999991</v>
      </c>
      <c r="G221" s="87">
        <f t="shared" ca="1" si="437"/>
        <v>78645.400000000009</v>
      </c>
      <c r="H221" s="87">
        <f t="shared" ref="H221:P221" ca="1" si="438">+H215+H212</f>
        <v>91498.12</v>
      </c>
      <c r="I221" s="87">
        <f t="shared" ca="1" si="438"/>
        <v>91796.539999999979</v>
      </c>
      <c r="J221" s="87">
        <f t="shared" ca="1" si="438"/>
        <v>104772.35000000002</v>
      </c>
      <c r="K221" s="87">
        <f t="shared" ca="1" si="438"/>
        <v>104252.93</v>
      </c>
      <c r="L221" s="87">
        <f t="shared" ca="1" si="438"/>
        <v>112473.45000000001</v>
      </c>
      <c r="M221" s="87">
        <f t="shared" ca="1" si="438"/>
        <v>109363.76999999999</v>
      </c>
      <c r="N221" s="87">
        <f t="shared" ca="1" si="438"/>
        <v>117900.65000000001</v>
      </c>
      <c r="O221" s="87">
        <f t="shared" ca="1" si="438"/>
        <v>105192.52</v>
      </c>
      <c r="P221" s="87">
        <f t="shared" ca="1" si="438"/>
        <v>122413.56</v>
      </c>
      <c r="Q221" s="87">
        <f t="shared" ref="Q221:R221" ca="1" si="439">+Q215+Q212</f>
        <v>118250.34</v>
      </c>
      <c r="R221" s="87">
        <f t="shared" ca="1" si="439"/>
        <v>128118.18999999997</v>
      </c>
    </row>
    <row r="222" spans="1:18">
      <c r="A222" s="60">
        <f t="shared" si="393"/>
        <v>222</v>
      </c>
      <c r="B222" s="43" t="s">
        <v>7</v>
      </c>
      <c r="C222" s="166" t="s">
        <v>53</v>
      </c>
      <c r="D222" s="98">
        <f ca="1">+D221/D197</f>
        <v>5.1807437033671556E-2</v>
      </c>
      <c r="E222" s="86">
        <f t="shared" ref="E222" ca="1" si="440">+E221/E197</f>
        <v>5.2225854387164497E-2</v>
      </c>
      <c r="F222" s="86">
        <f t="shared" ref="F222" ca="1" si="441">+F221/F197</f>
        <v>5.2616822720353361E-2</v>
      </c>
      <c r="G222" s="86">
        <f t="shared" ref="G222:P222" ca="1" si="442">+G221/G197</f>
        <v>5.3466977821660967E-2</v>
      </c>
      <c r="H222" s="86">
        <f t="shared" ca="1" si="442"/>
        <v>5.3386177126874171E-2</v>
      </c>
      <c r="I222" s="86">
        <f t="shared" ca="1" si="442"/>
        <v>5.5262773889214141E-2</v>
      </c>
      <c r="J222" s="86">
        <f t="shared" ca="1" si="442"/>
        <v>5.6603670630860706E-2</v>
      </c>
      <c r="K222" s="86">
        <f t="shared" ca="1" si="442"/>
        <v>5.8379941616771278E-2</v>
      </c>
      <c r="L222" s="86">
        <f t="shared" ca="1" si="442"/>
        <v>5.965006358845399E-2</v>
      </c>
      <c r="M222" s="86">
        <f t="shared" ca="1" si="442"/>
        <v>6.1603549210974232E-2</v>
      </c>
      <c r="N222" s="86">
        <f t="shared" ca="1" si="442"/>
        <v>6.2941590008654777E-2</v>
      </c>
      <c r="O222" s="86">
        <f t="shared" ca="1" si="442"/>
        <v>6.5687992520128441E-2</v>
      </c>
      <c r="P222" s="86">
        <f t="shared" ca="1" si="442"/>
        <v>6.5857521253846418E-2</v>
      </c>
      <c r="Q222" s="86">
        <f t="shared" ref="Q222:R222" ca="1" si="443">+Q221/Q197</f>
        <v>6.8443278911330271E-2</v>
      </c>
      <c r="R222" s="86">
        <f t="shared" ca="1" si="443"/>
        <v>7.0310022683314988E-2</v>
      </c>
    </row>
    <row r="223" spans="1:18">
      <c r="A223" s="60">
        <f t="shared" si="393"/>
        <v>223</v>
      </c>
      <c r="B223" s="43" t="s">
        <v>7</v>
      </c>
      <c r="C223" s="166" t="s">
        <v>228</v>
      </c>
      <c r="D223" s="85">
        <f ca="1">+D221+D219</f>
        <v>47914023.979999997</v>
      </c>
      <c r="E223" s="85">
        <f t="shared" ref="E223:G223" ca="1" si="444">+E221+E219</f>
        <v>46396544.07</v>
      </c>
      <c r="F223" s="85">
        <f t="shared" ca="1" si="444"/>
        <v>52880724.780000001</v>
      </c>
      <c r="G223" s="85">
        <f t="shared" ca="1" si="444"/>
        <v>48018105.740000002</v>
      </c>
      <c r="H223" s="85">
        <f t="shared" ref="H223:P223" ca="1" si="445">+H221+H219</f>
        <v>58088187</v>
      </c>
      <c r="I223" s="85">
        <f t="shared" ca="1" si="445"/>
        <v>58033046.109999999</v>
      </c>
      <c r="J223" s="85">
        <f t="shared" ca="1" si="445"/>
        <v>66575896.969999999</v>
      </c>
      <c r="K223" s="85">
        <f t="shared" ca="1" si="445"/>
        <v>67105924.469999999</v>
      </c>
      <c r="L223" s="85">
        <f t="shared" ca="1" si="445"/>
        <v>72942458.200000003</v>
      </c>
      <c r="M223" s="85">
        <f t="shared" ca="1" si="445"/>
        <v>71308923.150000006</v>
      </c>
      <c r="N223" s="85">
        <f t="shared" ca="1" si="445"/>
        <v>78744978.090000004</v>
      </c>
      <c r="O223" s="85">
        <f t="shared" ca="1" si="445"/>
        <v>68745274.079999998</v>
      </c>
      <c r="P223" s="85">
        <f t="shared" ca="1" si="445"/>
        <v>85590155.620000005</v>
      </c>
      <c r="Q223" s="85">
        <f t="shared" ref="Q223:R223" ca="1" si="446">+Q221+Q219</f>
        <v>90496854.870000005</v>
      </c>
      <c r="R223" s="85">
        <f t="shared" ca="1" si="446"/>
        <v>102889093.28999999</v>
      </c>
    </row>
    <row r="224" spans="1:18">
      <c r="A224" s="60">
        <f t="shared" si="393"/>
        <v>224</v>
      </c>
      <c r="B224" s="183" t="s">
        <v>7</v>
      </c>
      <c r="C224" s="351" t="s">
        <v>229</v>
      </c>
      <c r="D224" s="184">
        <f ca="1">+D223/D197</f>
        <v>27.410399579570882</v>
      </c>
      <c r="E224" s="184">
        <f t="shared" ref="E224" ca="1" si="447">+E223/E197</f>
        <v>28.298627819922057</v>
      </c>
      <c r="F224" s="184">
        <f t="shared" ref="F224" ca="1" si="448">+F223/F197</f>
        <v>30.718076477609706</v>
      </c>
      <c r="G224" s="184">
        <f t="shared" ref="G224:P224" ca="1" si="449">+G223/G197</f>
        <v>32.645049737667442</v>
      </c>
      <c r="H224" s="184">
        <f t="shared" ca="1" si="449"/>
        <v>33.892567849055148</v>
      </c>
      <c r="I224" s="184">
        <f t="shared" ca="1" si="449"/>
        <v>34.936688303058794</v>
      </c>
      <c r="J224" s="184">
        <f t="shared" ca="1" si="449"/>
        <v>35.967887940320097</v>
      </c>
      <c r="K224" s="184">
        <f t="shared" ca="1" si="449"/>
        <v>37.578223966444519</v>
      </c>
      <c r="L224" s="184">
        <f t="shared" ca="1" si="449"/>
        <v>38.684883142894144</v>
      </c>
      <c r="M224" s="184">
        <f t="shared" ca="1" si="449"/>
        <v>40.167623669635795</v>
      </c>
      <c r="N224" s="184">
        <f t="shared" ca="1" si="449"/>
        <v>42.038225626247886</v>
      </c>
      <c r="O224" s="184">
        <f t="shared" ca="1" si="449"/>
        <v>42.928328454924539</v>
      </c>
      <c r="P224" s="184">
        <f t="shared" ca="1" si="449"/>
        <v>46.046822695657021</v>
      </c>
      <c r="Q224" s="184">
        <f t="shared" ref="Q224:R224" ca="1" si="450">+Q223/Q197</f>
        <v>52.379565914699171</v>
      </c>
      <c r="R224" s="184">
        <f t="shared" ca="1" si="450"/>
        <v>56.464538588046032</v>
      </c>
    </row>
    <row r="225" spans="1:18" ht="15.75" thickBot="1">
      <c r="A225" s="60">
        <f t="shared" si="393"/>
        <v>225</v>
      </c>
      <c r="B225" s="42"/>
      <c r="C225" s="185"/>
      <c r="D225" s="71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</row>
    <row r="226" spans="1:18">
      <c r="A226" s="60">
        <f t="shared" si="393"/>
        <v>226</v>
      </c>
      <c r="B226" s="188" t="s">
        <v>32</v>
      </c>
      <c r="C226" s="189" t="s">
        <v>33</v>
      </c>
      <c r="D226" s="100" t="str">
        <f>+D$2</f>
        <v>CY 2013</v>
      </c>
      <c r="E226" s="101" t="str">
        <f t="shared" ref="E226:R226" si="451">+E$2</f>
        <v>CY 2014</v>
      </c>
      <c r="F226" s="101" t="str">
        <f t="shared" si="451"/>
        <v>CY 2015</v>
      </c>
      <c r="G226" s="101" t="str">
        <f t="shared" si="451"/>
        <v>CY 2016</v>
      </c>
      <c r="H226" s="101" t="str">
        <f t="shared" si="451"/>
        <v>CY 2017</v>
      </c>
      <c r="I226" s="101" t="str">
        <f t="shared" si="451"/>
        <v>CY 2018</v>
      </c>
      <c r="J226" s="101" t="str">
        <f t="shared" si="451"/>
        <v>CY 2019</v>
      </c>
      <c r="K226" s="101" t="str">
        <f t="shared" si="451"/>
        <v>CY 2020</v>
      </c>
      <c r="L226" s="101" t="str">
        <f t="shared" si="451"/>
        <v>CY 2021</v>
      </c>
      <c r="M226" s="101" t="str">
        <f t="shared" si="451"/>
        <v>CY 2022</v>
      </c>
      <c r="N226" s="101" t="str">
        <f t="shared" si="451"/>
        <v>CY 2023</v>
      </c>
      <c r="O226" s="101" t="str">
        <f t="shared" si="451"/>
        <v>CY 2024</v>
      </c>
      <c r="P226" s="101" t="str">
        <f t="shared" si="451"/>
        <v>CY 2025</v>
      </c>
      <c r="Q226" s="101" t="str">
        <f t="shared" si="451"/>
        <v>CY 2026</v>
      </c>
      <c r="R226" s="101" t="str">
        <f t="shared" si="451"/>
        <v>CY 2027</v>
      </c>
    </row>
    <row r="227" spans="1:18">
      <c r="A227" s="60">
        <f t="shared" si="393"/>
        <v>227</v>
      </c>
      <c r="B227" s="75" t="s">
        <v>8</v>
      </c>
      <c r="C227" s="163" t="s">
        <v>34</v>
      </c>
      <c r="D227" s="75">
        <f ca="1">+AVERAGE(INDIRECT("'Monthly Resource Report'!"&amp;VLOOKUP(D$1,$AO$1:$AP$197,2,FALSE)&amp;$A227&amp;":"&amp;VLOOKUP(DATE(YEAR(D$1),12,1),$AO$1:$AP$197,2,FALSE)&amp;$A227))</f>
        <v>223</v>
      </c>
      <c r="E227" s="76">
        <f t="shared" ref="E227:R227" ca="1" si="452">+AVERAGE(INDIRECT("'Monthly Resource Report'!"&amp;VLOOKUP(E$1,$AO$1:$AP$197,2,FALSE)&amp;$A227&amp;":"&amp;VLOOKUP(DATE(YEAR(E$1),12,1),$AO$1:$AP$197,2,FALSE)&amp;$A227))</f>
        <v>223</v>
      </c>
      <c r="F227" s="76">
        <f t="shared" ca="1" si="452"/>
        <v>223</v>
      </c>
      <c r="G227" s="76">
        <f t="shared" ca="1" si="452"/>
        <v>223</v>
      </c>
      <c r="H227" s="76">
        <f t="shared" ca="1" si="452"/>
        <v>223</v>
      </c>
      <c r="I227" s="76">
        <f t="shared" ca="1" si="452"/>
        <v>223</v>
      </c>
      <c r="J227" s="76">
        <f t="shared" ca="1" si="452"/>
        <v>223</v>
      </c>
      <c r="K227" s="76">
        <f t="shared" ca="1" si="452"/>
        <v>223</v>
      </c>
      <c r="L227" s="76">
        <f t="shared" ca="1" si="452"/>
        <v>223</v>
      </c>
      <c r="M227" s="76">
        <f t="shared" ca="1" si="452"/>
        <v>223</v>
      </c>
      <c r="N227" s="76">
        <f t="shared" ca="1" si="452"/>
        <v>223</v>
      </c>
      <c r="O227" s="76">
        <f t="shared" ca="1" si="452"/>
        <v>223</v>
      </c>
      <c r="P227" s="76">
        <f t="shared" ca="1" si="452"/>
        <v>223</v>
      </c>
      <c r="Q227" s="76">
        <f t="shared" ca="1" si="452"/>
        <v>223</v>
      </c>
      <c r="R227" s="76">
        <f t="shared" ca="1" si="452"/>
        <v>223</v>
      </c>
    </row>
    <row r="228" spans="1:18">
      <c r="A228" s="60">
        <f t="shared" si="393"/>
        <v>228</v>
      </c>
      <c r="B228" s="96" t="s">
        <v>8</v>
      </c>
      <c r="C228" s="166" t="s">
        <v>35</v>
      </c>
      <c r="D228" s="90">
        <f ca="1">+SUM(INDIRECT("'Monthly Resource Report'!"&amp;(VLOOKUP(D$1,$AO$1:$AP$197,2,FALSE)&amp;$A228&amp;":"&amp;VLOOKUP(DATE(YEAR(D$1),12,1),$AO$1:$AP$181,2,FALSE)&amp;$A228)))</f>
        <v>853755.67285067879</v>
      </c>
      <c r="E228" s="91">
        <f t="shared" ref="E228:R229" ca="1" si="453">+SUM(INDIRECT("'Monthly Resource Report'!"&amp;(VLOOKUP(E$1,$AO$1:$AP$197,2,FALSE)&amp;$A228&amp;":"&amp;VLOOKUP(DATE(YEAR(E$1),12,1),$AO$1:$AP$181,2,FALSE)&amp;$A228)))</f>
        <v>857170.52081447979</v>
      </c>
      <c r="F228" s="91">
        <f t="shared" ca="1" si="453"/>
        <v>795602.79049773747</v>
      </c>
      <c r="G228" s="91">
        <f t="shared" ca="1" si="453"/>
        <v>844393.77918552037</v>
      </c>
      <c r="H228" s="91">
        <f t="shared" ca="1" si="453"/>
        <v>791402.07601809956</v>
      </c>
      <c r="I228" s="91">
        <f t="shared" ca="1" si="453"/>
        <v>857612.66425339377</v>
      </c>
      <c r="J228" s="91">
        <f t="shared" ca="1" si="453"/>
        <v>767136.23348416272</v>
      </c>
      <c r="K228" s="91">
        <f t="shared" ca="1" si="453"/>
        <v>910827.44343891414</v>
      </c>
      <c r="L228" s="91">
        <f t="shared" ca="1" si="453"/>
        <v>856682.29592760175</v>
      </c>
      <c r="M228" s="91">
        <f t="shared" ca="1" si="453"/>
        <v>911200.66244343889</v>
      </c>
      <c r="N228" s="91">
        <f t="shared" ca="1" si="453"/>
        <v>855051.92579185509</v>
      </c>
      <c r="O228" s="91">
        <f t="shared" ca="1" si="453"/>
        <v>910773.69819004531</v>
      </c>
      <c r="P228" s="91">
        <f t="shared" ca="1" si="453"/>
        <v>848339.92986425327</v>
      </c>
      <c r="Q228" s="91">
        <f t="shared" ca="1" si="453"/>
        <v>889436.13665158371</v>
      </c>
      <c r="R228" s="91">
        <f t="shared" ca="1" si="453"/>
        <v>754280.78416289587</v>
      </c>
    </row>
    <row r="229" spans="1:18">
      <c r="A229" s="60">
        <f t="shared" si="393"/>
        <v>229</v>
      </c>
      <c r="B229" s="96" t="s">
        <v>8</v>
      </c>
      <c r="C229" s="166" t="s">
        <v>36</v>
      </c>
      <c r="D229" s="88">
        <f ca="1">+SUM(INDIRECT("'Monthly Resource Report'!"&amp;(VLOOKUP(D$1,$AO$1:$AP$197,2,FALSE)&amp;$A229&amp;":"&amp;VLOOKUP(DATE(YEAR(D$1),12,1),$AO$1:$AP$181,2,FALSE)&amp;$A229)))</f>
        <v>1691306.96</v>
      </c>
      <c r="E229" s="89">
        <f t="shared" ca="1" si="453"/>
        <v>1698761.96</v>
      </c>
      <c r="F229" s="89">
        <f t="shared" ca="1" si="453"/>
        <v>1574347.96</v>
      </c>
      <c r="G229" s="89">
        <f t="shared" ca="1" si="453"/>
        <v>1670403.48</v>
      </c>
      <c r="H229" s="89">
        <f t="shared" ca="1" si="453"/>
        <v>1565071</v>
      </c>
      <c r="I229" s="89">
        <f t="shared" ca="1" si="453"/>
        <v>1699739.98</v>
      </c>
      <c r="J229" s="89">
        <f t="shared" ca="1" si="453"/>
        <v>1527167.98</v>
      </c>
      <c r="K229" s="89">
        <f t="shared" ca="1" si="453"/>
        <v>1832860.46</v>
      </c>
      <c r="L229" s="89">
        <f t="shared" ca="1" si="453"/>
        <v>1715284.97</v>
      </c>
      <c r="M229" s="89">
        <f t="shared" ca="1" si="453"/>
        <v>1815987</v>
      </c>
      <c r="N229" s="89">
        <f t="shared" ca="1" si="453"/>
        <v>1703434</v>
      </c>
      <c r="O229" s="89">
        <f t="shared" ca="1" si="453"/>
        <v>1814674.46</v>
      </c>
      <c r="P229" s="89">
        <f t="shared" ca="1" si="453"/>
        <v>1688814.95</v>
      </c>
      <c r="Q229" s="89">
        <f t="shared" ca="1" si="453"/>
        <v>1768895.96</v>
      </c>
      <c r="R229" s="89">
        <f t="shared" ca="1" si="453"/>
        <v>1499521</v>
      </c>
    </row>
    <row r="230" spans="1:18">
      <c r="A230" s="60">
        <f t="shared" si="393"/>
        <v>230</v>
      </c>
      <c r="B230" s="171" t="s">
        <v>8</v>
      </c>
      <c r="C230" s="172" t="s">
        <v>95</v>
      </c>
      <c r="D230" s="77">
        <f ca="1">+D229/(D227*D250)</f>
        <v>0.86579179720294042</v>
      </c>
      <c r="E230" s="78">
        <f t="shared" ref="E230" ca="1" si="454">+E229/(E227*E250)</f>
        <v>0.86960806355836762</v>
      </c>
      <c r="F230" s="78">
        <f t="shared" ref="F230" ca="1" si="455">+F229/(F227*F250)</f>
        <v>0.80591967156049715</v>
      </c>
      <c r="G230" s="78">
        <f t="shared" ref="G230:P230" ca="1" si="456">+G229/(G227*G250)</f>
        <v>0.8527548457448112</v>
      </c>
      <c r="H230" s="78">
        <f t="shared" ca="1" si="456"/>
        <v>0.80117073120789561</v>
      </c>
      <c r="I230" s="78">
        <f t="shared" ca="1" si="456"/>
        <v>0.87010871879927099</v>
      </c>
      <c r="J230" s="78">
        <f t="shared" ca="1" si="456"/>
        <v>0.78176791162438319</v>
      </c>
      <c r="K230" s="78">
        <f t="shared" ca="1" si="456"/>
        <v>0.93569048290001389</v>
      </c>
      <c r="L230" s="78">
        <f t="shared" ca="1" si="456"/>
        <v>0.87806630730798374</v>
      </c>
      <c r="M230" s="78">
        <f t="shared" ca="1" si="456"/>
        <v>0.92961637692732968</v>
      </c>
      <c r="N230" s="78">
        <f t="shared" ca="1" si="456"/>
        <v>0.8719997133321048</v>
      </c>
      <c r="O230" s="78">
        <f t="shared" ca="1" si="456"/>
        <v>0.92640637890334643</v>
      </c>
      <c r="P230" s="78">
        <f t="shared" ca="1" si="456"/>
        <v>0.86451611995003785</v>
      </c>
      <c r="Q230" s="78">
        <f t="shared" ref="Q230:R230" ca="1" si="457">+Q229/(Q227*Q250)</f>
        <v>0.90551014599586377</v>
      </c>
      <c r="R230" s="78">
        <f t="shared" ca="1" si="457"/>
        <v>0.76761523025574874</v>
      </c>
    </row>
    <row r="231" spans="1:18">
      <c r="A231" s="60">
        <f t="shared" si="393"/>
        <v>231</v>
      </c>
      <c r="B231" s="96" t="s">
        <v>8</v>
      </c>
      <c r="C231" s="166" t="s">
        <v>268</v>
      </c>
      <c r="D231" s="88">
        <f ca="1">+SUM(INDIRECT("'Monthly Resource Report'!"&amp;(VLOOKUP(D$1,$AO$1:$AP$197,2,FALSE)&amp;$A231&amp;":"&amp;VLOOKUP(DATE(YEAR(D$1),12,1),$AO$1:$AP$181,2,FALSE)&amp;$A231)))</f>
        <v>18868000.370000001</v>
      </c>
      <c r="E231" s="89">
        <f t="shared" ref="E231:R231" ca="1" si="458">+SUM(INDIRECT("'Monthly Resource Report'!"&amp;(VLOOKUP(E$1,$AO$1:$AP$197,2,FALSE)&amp;$A231&amp;":"&amp;VLOOKUP(DATE(YEAR(E$1),12,1),$AO$1:$AP$181,2,FALSE)&amp;$A231)))</f>
        <v>18943468.509999998</v>
      </c>
      <c r="F231" s="89">
        <f t="shared" ca="1" si="458"/>
        <v>17582821.670000002</v>
      </c>
      <c r="G231" s="89">
        <f t="shared" ca="1" si="458"/>
        <v>18661102.519999996</v>
      </c>
      <c r="H231" s="89">
        <f t="shared" ca="1" si="458"/>
        <v>17489985.879999999</v>
      </c>
      <c r="I231" s="89">
        <f t="shared" ca="1" si="458"/>
        <v>18953239.879999999</v>
      </c>
      <c r="J231" s="89">
        <f t="shared" ca="1" si="458"/>
        <v>16953710.759999998</v>
      </c>
      <c r="K231" s="89">
        <f t="shared" ca="1" si="458"/>
        <v>20129286.5</v>
      </c>
      <c r="L231" s="89">
        <f t="shared" ca="1" si="458"/>
        <v>18932678.740000002</v>
      </c>
      <c r="M231" s="89">
        <f t="shared" ca="1" si="458"/>
        <v>20137534.639999997</v>
      </c>
      <c r="N231" s="89">
        <f t="shared" ca="1" si="458"/>
        <v>18896647.559999999</v>
      </c>
      <c r="O231" s="89">
        <f t="shared" ca="1" si="458"/>
        <v>20128098.730000004</v>
      </c>
      <c r="P231" s="89">
        <f t="shared" ca="1" si="458"/>
        <v>18748312.449999999</v>
      </c>
      <c r="Q231" s="89">
        <f t="shared" ca="1" si="458"/>
        <v>19656538.620000001</v>
      </c>
      <c r="R231" s="89">
        <f t="shared" ca="1" si="458"/>
        <v>16669605.33</v>
      </c>
    </row>
    <row r="232" spans="1:18">
      <c r="A232" s="60">
        <f t="shared" si="393"/>
        <v>232</v>
      </c>
      <c r="B232" s="171" t="s">
        <v>8</v>
      </c>
      <c r="C232" s="172" t="s">
        <v>269</v>
      </c>
      <c r="D232" s="92">
        <f ca="1">+D231/D229</f>
        <v>11.155869878286317</v>
      </c>
      <c r="E232" s="93">
        <f t="shared" ref="E232" ca="1" si="459">+E231/E229</f>
        <v>11.15133783075764</v>
      </c>
      <c r="F232" s="93">
        <f t="shared" ref="F232" ca="1" si="460">+F231/F229</f>
        <v>11.168319911946277</v>
      </c>
      <c r="G232" s="93">
        <f t="shared" ref="G232:P232" ca="1" si="461">+G231/G229</f>
        <v>11.171613770823798</v>
      </c>
      <c r="H232" s="93">
        <f t="shared" ca="1" si="461"/>
        <v>11.175202837443157</v>
      </c>
      <c r="I232" s="93">
        <f t="shared" ca="1" si="461"/>
        <v>11.15067016309165</v>
      </c>
      <c r="J232" s="93">
        <f t="shared" ca="1" si="461"/>
        <v>11.101405334598489</v>
      </c>
      <c r="K232" s="93">
        <f t="shared" ca="1" si="461"/>
        <v>10.982443529825506</v>
      </c>
      <c r="L232" s="93">
        <f t="shared" ca="1" si="461"/>
        <v>11.037628773719158</v>
      </c>
      <c r="M232" s="93">
        <f t="shared" ca="1" si="461"/>
        <v>11.089030174775479</v>
      </c>
      <c r="N232" s="93">
        <f t="shared" ca="1" si="461"/>
        <v>11.093266636688007</v>
      </c>
      <c r="O232" s="93">
        <f t="shared" ca="1" si="461"/>
        <v>11.091851003402564</v>
      </c>
      <c r="P232" s="93">
        <f t="shared" ca="1" si="461"/>
        <v>11.101460494531979</v>
      </c>
      <c r="Q232" s="93">
        <f t="shared" ref="Q232:R232" ca="1" si="462">+Q231/Q229</f>
        <v>11.112320376377593</v>
      </c>
      <c r="R232" s="93">
        <f t="shared" ca="1" si="462"/>
        <v>11.116620127360671</v>
      </c>
    </row>
    <row r="233" spans="1:18">
      <c r="A233" s="60">
        <f t="shared" si="393"/>
        <v>233</v>
      </c>
      <c r="B233" s="96" t="s">
        <v>8</v>
      </c>
      <c r="C233" s="166" t="s">
        <v>37</v>
      </c>
      <c r="D233" s="632">
        <f ca="1">+SUM(INDIRECT("'Monthly Resource Report'!"&amp;(VLOOKUP(D$1,$AO$1:$AP$197,2,FALSE)&amp;$A233&amp;":"&amp;VLOOKUP(DATE(YEAR(D$1),12,1),$AO$1:$AP$181,2,FALSE)&amp;$A233)))</f>
        <v>40886970</v>
      </c>
      <c r="E233" s="633">
        <f t="shared" ref="E233:R233" ca="1" si="463">+SUM(INDIRECT("'Monthly Resource Report'!"&amp;(VLOOKUP(E$1,$AO$1:$AP$197,2,FALSE)&amp;$A233&amp;":"&amp;VLOOKUP(DATE(YEAR(E$1),12,1),$AO$1:$AP$181,2,FALSE)&amp;$A233)))</f>
        <v>41865016</v>
      </c>
      <c r="F233" s="633">
        <f t="shared" ca="1" si="463"/>
        <v>41091025.25</v>
      </c>
      <c r="G233" s="633">
        <f t="shared" ca="1" si="463"/>
        <v>46111567.25</v>
      </c>
      <c r="H233" s="633">
        <f t="shared" ca="1" si="463"/>
        <v>45386462</v>
      </c>
      <c r="I233" s="633">
        <f t="shared" ca="1" si="463"/>
        <v>50661920</v>
      </c>
      <c r="J233" s="633">
        <f t="shared" ca="1" si="463"/>
        <v>46673542</v>
      </c>
      <c r="K233" s="633">
        <f t="shared" ca="1" si="463"/>
        <v>58193816</v>
      </c>
      <c r="L233" s="633">
        <f t="shared" ca="1" si="463"/>
        <v>56362541.5</v>
      </c>
      <c r="M233" s="633">
        <f t="shared" ca="1" si="463"/>
        <v>62365823</v>
      </c>
      <c r="N233" s="633">
        <f t="shared" ca="1" si="463"/>
        <v>61432995.5</v>
      </c>
      <c r="O233" s="633">
        <f t="shared" ca="1" si="463"/>
        <v>66744778</v>
      </c>
      <c r="P233" s="633">
        <f t="shared" ca="1" si="463"/>
        <v>67775137.75</v>
      </c>
      <c r="Q233" s="633">
        <f t="shared" ca="1" si="463"/>
        <v>81712206</v>
      </c>
      <c r="R233" s="633">
        <f t="shared" ca="1" si="463"/>
        <v>74846483.75</v>
      </c>
    </row>
    <row r="234" spans="1:18">
      <c r="A234" s="60">
        <f t="shared" si="393"/>
        <v>234</v>
      </c>
      <c r="B234" s="171" t="s">
        <v>8</v>
      </c>
      <c r="C234" s="172" t="s">
        <v>270</v>
      </c>
      <c r="D234" s="79">
        <f ca="1">+D233/D231</f>
        <v>2.1670006995023181</v>
      </c>
      <c r="E234" s="80">
        <f t="shared" ref="E234" ca="1" si="464">+E233/E231</f>
        <v>2.209997391866227</v>
      </c>
      <c r="F234" s="80">
        <f t="shared" ref="F234" ca="1" si="465">+F233/F231</f>
        <v>2.3369983510729648</v>
      </c>
      <c r="G234" s="80">
        <f t="shared" ref="G234:P234" ca="1" si="466">+G233/G231</f>
        <v>2.4709990848922261</v>
      </c>
      <c r="H234" s="80">
        <f t="shared" ca="1" si="466"/>
        <v>2.5949970635425124</v>
      </c>
      <c r="I234" s="80">
        <f t="shared" ca="1" si="466"/>
        <v>2.6729952409592994</v>
      </c>
      <c r="J234" s="80">
        <f t="shared" ca="1" si="466"/>
        <v>2.7529986007617842</v>
      </c>
      <c r="K234" s="80">
        <f t="shared" ca="1" si="466"/>
        <v>2.891002420776315</v>
      </c>
      <c r="L234" s="80">
        <f t="shared" ca="1" si="466"/>
        <v>2.9769977230385303</v>
      </c>
      <c r="M234" s="80">
        <f t="shared" ca="1" si="466"/>
        <v>3.0969939525824701</v>
      </c>
      <c r="N234" s="80">
        <f t="shared" ca="1" si="466"/>
        <v>3.2509996974299291</v>
      </c>
      <c r="O234" s="80">
        <f t="shared" ca="1" si="466"/>
        <v>3.3160001297350545</v>
      </c>
      <c r="P234" s="80">
        <f t="shared" ca="1" si="466"/>
        <v>3.6149993729168943</v>
      </c>
      <c r="Q234" s="80">
        <f t="shared" ref="Q234:R234" ca="1" si="467">+Q233/Q231</f>
        <v>4.1569987259537147</v>
      </c>
      <c r="R234" s="80">
        <f t="shared" ca="1" si="467"/>
        <v>4.489997349565324</v>
      </c>
    </row>
    <row r="235" spans="1:18">
      <c r="A235" s="60">
        <f t="shared" si="393"/>
        <v>235</v>
      </c>
      <c r="B235" s="96" t="s">
        <v>8</v>
      </c>
      <c r="C235" s="166" t="s">
        <v>38</v>
      </c>
      <c r="D235" s="632">
        <f ca="1">+SUM(INDIRECT("'Monthly Resource Report'!"&amp;(VLOOKUP(D$1,$AO$1:$AP$197,2,FALSE)&amp;$A235&amp;":"&amp;VLOOKUP(DATE(YEAR(D$1),12,1),$AO$1:$AP$181,2,FALSE)&amp;$A235)))</f>
        <v>5897588.3900000006</v>
      </c>
      <c r="E235" s="633">
        <f t="shared" ref="E235:R235" ca="1" si="468">+SUM(INDIRECT("'Monthly Resource Report'!"&amp;(VLOOKUP(E$1,$AO$1:$AP$197,2,FALSE)&amp;$A235&amp;":"&amp;VLOOKUP(DATE(YEAR(E$1),12,1),$AO$1:$AP$181,2,FALSE)&amp;$A235)))</f>
        <v>6638761.870000001</v>
      </c>
      <c r="F235" s="633">
        <f t="shared" ca="1" si="468"/>
        <v>7676533.0199999986</v>
      </c>
      <c r="G235" s="633">
        <f t="shared" ca="1" si="468"/>
        <v>8901575.9399999976</v>
      </c>
      <c r="H235" s="633">
        <f t="shared" ca="1" si="468"/>
        <v>8539029.379999999</v>
      </c>
      <c r="I235" s="633">
        <f t="shared" ca="1" si="468"/>
        <v>9508352.5099999998</v>
      </c>
      <c r="J235" s="633">
        <f t="shared" ca="1" si="468"/>
        <v>8765943.9700000007</v>
      </c>
      <c r="K235" s="633">
        <f t="shared" ca="1" si="468"/>
        <v>10799216.800000001</v>
      </c>
      <c r="L235" s="633">
        <f t="shared" ca="1" si="468"/>
        <v>10377481.869999997</v>
      </c>
      <c r="M235" s="633">
        <f t="shared" ca="1" si="468"/>
        <v>11284528.129999999</v>
      </c>
      <c r="N235" s="633">
        <f t="shared" ca="1" si="468"/>
        <v>10873007.679999998</v>
      </c>
      <c r="O235" s="633">
        <f t="shared" ca="1" si="468"/>
        <v>11896990.700000001</v>
      </c>
      <c r="P235" s="633">
        <f t="shared" ca="1" si="468"/>
        <v>11377528.51</v>
      </c>
      <c r="Q235" s="633">
        <f t="shared" ca="1" si="468"/>
        <v>12247827.310000001</v>
      </c>
      <c r="R235" s="633">
        <f t="shared" ca="1" si="468"/>
        <v>10675078.879999999</v>
      </c>
    </row>
    <row r="236" spans="1:18">
      <c r="A236" s="60">
        <f t="shared" si="393"/>
        <v>236</v>
      </c>
      <c r="B236" s="171" t="s">
        <v>8</v>
      </c>
      <c r="C236" s="172" t="s">
        <v>39</v>
      </c>
      <c r="D236" s="81">
        <f ca="1">+D235/D229</f>
        <v>3.4870006033677061</v>
      </c>
      <c r="E236" s="82">
        <f t="shared" ref="E236" ca="1" si="469">+E235/E229</f>
        <v>3.9080000767146923</v>
      </c>
      <c r="F236" s="82">
        <f t="shared" ref="F236" ca="1" si="470">+F235/F229</f>
        <v>4.8760078553409496</v>
      </c>
      <c r="G236" s="82">
        <f t="shared" ref="G236:P236" ca="1" si="471">+G235/G229</f>
        <v>5.3289974826920243</v>
      </c>
      <c r="H236" s="82">
        <f t="shared" ca="1" si="471"/>
        <v>5.4560012804530906</v>
      </c>
      <c r="I236" s="82">
        <f t="shared" ca="1" si="471"/>
        <v>5.5940041546825299</v>
      </c>
      <c r="J236" s="82">
        <f t="shared" ca="1" si="471"/>
        <v>5.7399998459894377</v>
      </c>
      <c r="K236" s="82">
        <f t="shared" ca="1" si="471"/>
        <v>5.8920016202433656</v>
      </c>
      <c r="L236" s="82">
        <f t="shared" ca="1" si="471"/>
        <v>6.0500045482238427</v>
      </c>
      <c r="M236" s="82">
        <f t="shared" ca="1" si="471"/>
        <v>6.2139916915704791</v>
      </c>
      <c r="N236" s="82">
        <f t="shared" ca="1" si="471"/>
        <v>6.3829932242751983</v>
      </c>
      <c r="O236" s="82">
        <f t="shared" ca="1" si="471"/>
        <v>6.5559917011230775</v>
      </c>
      <c r="P236" s="82">
        <f t="shared" ca="1" si="471"/>
        <v>6.7369894552390122</v>
      </c>
      <c r="Q236" s="82">
        <f t="shared" ref="Q236:R236" ca="1" si="472">+Q235/Q229</f>
        <v>6.9239952981745745</v>
      </c>
      <c r="R236" s="82">
        <f t="shared" ca="1" si="472"/>
        <v>7.1189925849654649</v>
      </c>
    </row>
    <row r="237" spans="1:18">
      <c r="A237" s="60">
        <f t="shared" si="393"/>
        <v>237</v>
      </c>
      <c r="B237" s="96" t="s">
        <v>8</v>
      </c>
      <c r="C237" s="166" t="s">
        <v>40</v>
      </c>
      <c r="D237" s="88">
        <f ca="1">+SUM(INDIRECT("'Monthly Resource Report'!"&amp;(VLOOKUP(D$1,$AO$1:$AP$197,2,FALSE)&amp;$A237&amp;":"&amp;VLOOKUP(DATE(YEAR(D$1),12,1),$AO$1:$AP$181,2,FALSE)&amp;$A237)))</f>
        <v>16.740000000000002</v>
      </c>
      <c r="E237" s="89">
        <f t="shared" ref="E237:R239" ca="1" si="473">+SUM(INDIRECT("'Monthly Resource Report'!"&amp;(VLOOKUP(E$1,$AO$1:$AP$197,2,FALSE)&amp;$A237&amp;":"&amp;VLOOKUP(DATE(YEAR(E$1),12,1),$AO$1:$AP$181,2,FALSE)&amp;$A237)))</f>
        <v>15.04</v>
      </c>
      <c r="F237" s="89">
        <f t="shared" ca="1" si="473"/>
        <v>19.380000000000006</v>
      </c>
      <c r="G237" s="89">
        <f t="shared" ca="1" si="473"/>
        <v>14.04</v>
      </c>
      <c r="H237" s="89">
        <f t="shared" ca="1" si="473"/>
        <v>17.750000000000004</v>
      </c>
      <c r="I237" s="89">
        <f t="shared" ca="1" si="473"/>
        <v>14.580000000000002</v>
      </c>
      <c r="J237" s="89">
        <f t="shared" ca="1" si="473"/>
        <v>13.420000000000002</v>
      </c>
      <c r="K237" s="89">
        <f t="shared" ca="1" si="473"/>
        <v>15.120000000000003</v>
      </c>
      <c r="L237" s="89">
        <f t="shared" ca="1" si="473"/>
        <v>15.040000000000003</v>
      </c>
      <c r="M237" s="89">
        <f t="shared" ca="1" si="473"/>
        <v>15.660000000000004</v>
      </c>
      <c r="N237" s="89">
        <f t="shared" ca="1" si="473"/>
        <v>16.669999999999998</v>
      </c>
      <c r="O237" s="89">
        <f t="shared" ca="1" si="473"/>
        <v>15.13</v>
      </c>
      <c r="P237" s="89">
        <f t="shared" ca="1" si="473"/>
        <v>17.2</v>
      </c>
      <c r="Q237" s="89">
        <f t="shared" ca="1" si="473"/>
        <v>16.21</v>
      </c>
      <c r="R237" s="89">
        <f t="shared" ca="1" si="473"/>
        <v>14.42</v>
      </c>
    </row>
    <row r="238" spans="1:18">
      <c r="A238" s="60">
        <f t="shared" si="393"/>
        <v>238</v>
      </c>
      <c r="B238" s="96" t="s">
        <v>8</v>
      </c>
      <c r="C238" s="166" t="s">
        <v>41</v>
      </c>
      <c r="D238" s="88">
        <f ca="1">+SUM(INDIRECT("'Monthly Resource Report'!"&amp;(VLOOKUP(D$1,$AO$1:$AP$197,2,FALSE)&amp;$A238&amp;":"&amp;VLOOKUP(DATE(YEAR(D$1),12,1),$AO$1:$AP$181,2,FALSE)&amp;$A238)))</f>
        <v>8479</v>
      </c>
      <c r="E238" s="89">
        <f t="shared" ca="1" si="473"/>
        <v>8479</v>
      </c>
      <c r="F238" s="89">
        <f t="shared" ca="1" si="473"/>
        <v>7992</v>
      </c>
      <c r="G238" s="89">
        <f t="shared" ca="1" si="473"/>
        <v>8502</v>
      </c>
      <c r="H238" s="89">
        <f t="shared" ca="1" si="473"/>
        <v>7992</v>
      </c>
      <c r="I238" s="89">
        <f t="shared" ca="1" si="473"/>
        <v>8479</v>
      </c>
      <c r="J238" s="89">
        <f t="shared" ca="1" si="473"/>
        <v>7224</v>
      </c>
      <c r="K238" s="89">
        <f t="shared" ca="1" si="473"/>
        <v>8502</v>
      </c>
      <c r="L238" s="89">
        <f t="shared" ca="1" si="473"/>
        <v>7992</v>
      </c>
      <c r="M238" s="89">
        <f t="shared" ca="1" si="473"/>
        <v>8479</v>
      </c>
      <c r="N238" s="89">
        <f t="shared" ca="1" si="473"/>
        <v>7992</v>
      </c>
      <c r="O238" s="89">
        <f t="shared" ca="1" si="473"/>
        <v>8502</v>
      </c>
      <c r="P238" s="89">
        <f t="shared" ca="1" si="473"/>
        <v>7992</v>
      </c>
      <c r="Q238" s="89">
        <f t="shared" ca="1" si="473"/>
        <v>8479</v>
      </c>
      <c r="R238" s="89">
        <f t="shared" ca="1" si="473"/>
        <v>7225</v>
      </c>
    </row>
    <row r="239" spans="1:18">
      <c r="A239" s="60">
        <f t="shared" si="393"/>
        <v>239</v>
      </c>
      <c r="B239" s="96" t="s">
        <v>8</v>
      </c>
      <c r="C239" s="166" t="s">
        <v>271</v>
      </c>
      <c r="D239" s="88">
        <f ca="1">+SUM(INDIRECT("'Monthly Resource Report'!"&amp;(VLOOKUP(D$1,$AO$1:$AP$197,2,FALSE)&amp;$A239&amp;":"&amp;VLOOKUP(DATE(YEAR(D$1),12,1),$AO$1:$AP$181,2,FALSE)&amp;$A239)))</f>
        <v>24012.1</v>
      </c>
      <c r="E239" s="89">
        <f t="shared" ca="1" si="473"/>
        <v>21569.190000000002</v>
      </c>
      <c r="F239" s="89">
        <f t="shared" ca="1" si="473"/>
        <v>27765.83</v>
      </c>
      <c r="G239" s="89">
        <f t="shared" ca="1" si="473"/>
        <v>20139.189999999995</v>
      </c>
      <c r="H239" s="89">
        <f t="shared" ca="1" si="473"/>
        <v>25442.1</v>
      </c>
      <c r="I239" s="89">
        <f t="shared" ca="1" si="473"/>
        <v>20913.78</v>
      </c>
      <c r="J239" s="89">
        <f t="shared" ca="1" si="473"/>
        <v>19245.440000000002</v>
      </c>
      <c r="K239" s="89">
        <f t="shared" ca="1" si="473"/>
        <v>21688.359999999993</v>
      </c>
      <c r="L239" s="89">
        <f t="shared" ca="1" si="473"/>
        <v>21569.190000000002</v>
      </c>
      <c r="M239" s="89">
        <f t="shared" ca="1" si="473"/>
        <v>22462.940000000002</v>
      </c>
      <c r="N239" s="89">
        <f t="shared" ca="1" si="473"/>
        <v>23892.93</v>
      </c>
      <c r="O239" s="89">
        <f t="shared" ca="1" si="473"/>
        <v>21688.359999999993</v>
      </c>
      <c r="P239" s="89">
        <f t="shared" ca="1" si="473"/>
        <v>24667.519999999997</v>
      </c>
      <c r="Q239" s="89">
        <f t="shared" ca="1" si="473"/>
        <v>23237.519999999997</v>
      </c>
      <c r="R239" s="89">
        <f t="shared" ca="1" si="473"/>
        <v>20675.43</v>
      </c>
    </row>
    <row r="240" spans="1:18">
      <c r="A240" s="60">
        <f t="shared" si="393"/>
        <v>240</v>
      </c>
      <c r="B240" s="171" t="s">
        <v>8</v>
      </c>
      <c r="C240" s="177" t="s">
        <v>96</v>
      </c>
      <c r="D240" s="83">
        <f ca="1">+D229/(D238*D227)</f>
        <v>0.89448474389642152</v>
      </c>
      <c r="E240" s="84">
        <f t="shared" ref="E240:G240" ca="1" si="474">+E229/(E238*E227)</f>
        <v>0.89842748399236938</v>
      </c>
      <c r="F240" s="84">
        <f t="shared" ca="1" si="474"/>
        <v>0.88336540576450884</v>
      </c>
      <c r="G240" s="84">
        <f t="shared" ca="1" si="474"/>
        <v>0.88103958657050363</v>
      </c>
      <c r="H240" s="84">
        <f t="shared" ref="H240:P240" ca="1" si="475">+H229/(H238*H227)</f>
        <v>0.87816011078342915</v>
      </c>
      <c r="I240" s="84">
        <f t="shared" ca="1" si="475"/>
        <v>0.89894473129869257</v>
      </c>
      <c r="J240" s="84">
        <f t="shared" ca="1" si="475"/>
        <v>0.94799098917906921</v>
      </c>
      <c r="K240" s="84">
        <f t="shared" ca="1" si="475"/>
        <v>0.96672608819027539</v>
      </c>
      <c r="L240" s="84">
        <f t="shared" ca="1" si="475"/>
        <v>0.96244505155379589</v>
      </c>
      <c r="M240" s="84">
        <f t="shared" ca="1" si="475"/>
        <v>0.96042451490546155</v>
      </c>
      <c r="N240" s="84">
        <f t="shared" ca="1" si="475"/>
        <v>0.95579548158023497</v>
      </c>
      <c r="O240" s="84">
        <f t="shared" ca="1" si="475"/>
        <v>0.95713404284721182</v>
      </c>
      <c r="P240" s="84">
        <f t="shared" ca="1" si="475"/>
        <v>0.94759274408938088</v>
      </c>
      <c r="Q240" s="84">
        <f t="shared" ref="Q240:R240" ca="1" si="476">+Q229/(Q238*Q227)</f>
        <v>0.93551938659320277</v>
      </c>
      <c r="R240" s="84">
        <f t="shared" ca="1" si="476"/>
        <v>0.93070026533430572</v>
      </c>
    </row>
    <row r="241" spans="1:18">
      <c r="A241" s="60">
        <f t="shared" si="393"/>
        <v>241</v>
      </c>
      <c r="B241" s="96" t="s">
        <v>8</v>
      </c>
      <c r="C241" s="166" t="s">
        <v>42</v>
      </c>
      <c r="D241" s="632">
        <f ca="1">+SUM(INDIRECT("'Monthly Resource Report'!"&amp;(VLOOKUP(D$1,$AO$1:$AP$197,2,FALSE)&amp;$A241&amp;":"&amp;VLOOKUP(DATE(YEAR(D$1),12,1),$AO$1:$AP$181,2,FALSE)&amp;$A241)))</f>
        <v>549202.87</v>
      </c>
      <c r="E241" s="633">
        <f t="shared" ref="E241:R244" ca="1" si="477">+SUM(INDIRECT("'Monthly Resource Report'!"&amp;(VLOOKUP(E$1,$AO$1:$AP$197,2,FALSE)&amp;$A241&amp;":"&amp;VLOOKUP(DATE(YEAR(E$1),12,1),$AO$1:$AP$181,2,FALSE)&amp;$A241)))</f>
        <v>475991.01</v>
      </c>
      <c r="F241" s="633">
        <f t="shared" ca="1" si="477"/>
        <v>602048.51</v>
      </c>
      <c r="G241" s="633">
        <f t="shared" ca="1" si="477"/>
        <v>445927.63000000006</v>
      </c>
      <c r="H241" s="633">
        <f t="shared" ca="1" si="477"/>
        <v>577743.24</v>
      </c>
      <c r="I241" s="633">
        <f t="shared" ca="1" si="477"/>
        <v>487964.29</v>
      </c>
      <c r="J241" s="633">
        <f t="shared" ca="1" si="477"/>
        <v>461497.32</v>
      </c>
      <c r="K241" s="633">
        <f t="shared" ca="1" si="477"/>
        <v>535531.44000000006</v>
      </c>
      <c r="L241" s="633">
        <f t="shared" ca="1" si="477"/>
        <v>547449.89</v>
      </c>
      <c r="M241" s="633">
        <f t="shared" ca="1" si="477"/>
        <v>586344.13</v>
      </c>
      <c r="N241" s="633">
        <f t="shared" ca="1" si="477"/>
        <v>642332.80999999982</v>
      </c>
      <c r="O241" s="633">
        <f t="shared" ca="1" si="477"/>
        <v>599697.96</v>
      </c>
      <c r="P241" s="633">
        <f t="shared" ca="1" si="477"/>
        <v>700928.87</v>
      </c>
      <c r="Q241" s="633">
        <f t="shared" ca="1" si="477"/>
        <v>678155.48</v>
      </c>
      <c r="R241" s="633">
        <f t="shared" ca="1" si="477"/>
        <v>620418.6</v>
      </c>
    </row>
    <row r="242" spans="1:18">
      <c r="A242" s="60">
        <f t="shared" si="393"/>
        <v>242</v>
      </c>
      <c r="B242" s="96" t="s">
        <v>8</v>
      </c>
      <c r="C242" s="634" t="s">
        <v>297</v>
      </c>
      <c r="D242" s="632">
        <f ca="1">+SUM(INDIRECT("'Monthly Resource Report'!"&amp;(VLOOKUP(D$1,$AO$1:$AP$197,2,FALSE)&amp;$A242&amp;":"&amp;VLOOKUP(DATE(YEAR(D$1),12,1),$AO$1:$AP$181,2,FALSE)&amp;$A242)))</f>
        <v>0</v>
      </c>
      <c r="E242" s="633">
        <f t="shared" ca="1" si="477"/>
        <v>0</v>
      </c>
      <c r="F242" s="633">
        <f t="shared" ca="1" si="477"/>
        <v>0</v>
      </c>
      <c r="G242" s="633">
        <f t="shared" ca="1" si="477"/>
        <v>0</v>
      </c>
      <c r="H242" s="633">
        <f t="shared" ca="1" si="477"/>
        <v>0</v>
      </c>
      <c r="I242" s="633">
        <f t="shared" ca="1" si="477"/>
        <v>0</v>
      </c>
      <c r="J242" s="633">
        <f t="shared" ca="1" si="477"/>
        <v>0</v>
      </c>
      <c r="K242" s="633">
        <f t="shared" ca="1" si="477"/>
        <v>0</v>
      </c>
      <c r="L242" s="633">
        <f t="shared" ca="1" si="477"/>
        <v>0</v>
      </c>
      <c r="M242" s="633">
        <f t="shared" ca="1" si="477"/>
        <v>0</v>
      </c>
      <c r="N242" s="633">
        <f t="shared" ca="1" si="477"/>
        <v>0</v>
      </c>
      <c r="O242" s="633">
        <f t="shared" ca="1" si="477"/>
        <v>0</v>
      </c>
      <c r="P242" s="633">
        <f t="shared" ca="1" si="477"/>
        <v>0</v>
      </c>
      <c r="Q242" s="633">
        <f t="shared" ca="1" si="477"/>
        <v>0</v>
      </c>
      <c r="R242" s="633">
        <f t="shared" ca="1" si="477"/>
        <v>0</v>
      </c>
    </row>
    <row r="243" spans="1:18">
      <c r="A243" s="60">
        <f t="shared" si="393"/>
        <v>243</v>
      </c>
      <c r="B243" s="96" t="s">
        <v>8</v>
      </c>
      <c r="C243" s="166" t="s">
        <v>43</v>
      </c>
      <c r="D243" s="88">
        <f ca="1">+SUM(INDIRECT("'Monthly Resource Report'!"&amp;(VLOOKUP(D$1,$AO$1:$AP$197,2,FALSE)&amp;$A243&amp;":"&amp;VLOOKUP(DATE(YEAR(D$1),12,1),$AO$1:$AP$181,2,FALSE)&amp;$A243)))</f>
        <v>1605.82</v>
      </c>
      <c r="E243" s="89">
        <f t="shared" ca="1" si="477"/>
        <v>1706.8600000000001</v>
      </c>
      <c r="F243" s="89">
        <f t="shared" ca="1" si="477"/>
        <v>1672.9899999999998</v>
      </c>
      <c r="G243" s="89">
        <f t="shared" ca="1" si="477"/>
        <v>1774.72</v>
      </c>
      <c r="H243" s="89">
        <f t="shared" ca="1" si="477"/>
        <v>1663.9499999999998</v>
      </c>
      <c r="I243" s="89">
        <f t="shared" ca="1" si="477"/>
        <v>1802.56</v>
      </c>
      <c r="J243" s="89">
        <f t="shared" ca="1" si="477"/>
        <v>1612.43</v>
      </c>
      <c r="K243" s="89">
        <f t="shared" ca="1" si="477"/>
        <v>1914.32</v>
      </c>
      <c r="L243" s="89">
        <f t="shared" ca="1" si="477"/>
        <v>1800.66</v>
      </c>
      <c r="M243" s="89">
        <f t="shared" ca="1" si="477"/>
        <v>1915.1700000000003</v>
      </c>
      <c r="N243" s="89">
        <f t="shared" ca="1" si="477"/>
        <v>1797.45</v>
      </c>
      <c r="O243" s="89">
        <f t="shared" ca="1" si="477"/>
        <v>1914.23</v>
      </c>
      <c r="P243" s="89">
        <f t="shared" ca="1" si="477"/>
        <v>1783.4200000000003</v>
      </c>
      <c r="Q243" s="89">
        <f t="shared" ca="1" si="477"/>
        <v>1869.58</v>
      </c>
      <c r="R243" s="89">
        <f t="shared" ca="1" si="477"/>
        <v>1585.56</v>
      </c>
    </row>
    <row r="244" spans="1:18">
      <c r="A244" s="60">
        <f t="shared" si="393"/>
        <v>244</v>
      </c>
      <c r="B244" s="96" t="s">
        <v>8</v>
      </c>
      <c r="C244" s="166" t="s">
        <v>44</v>
      </c>
      <c r="D244" s="632">
        <f ca="1">+SUM(INDIRECT("'Monthly Resource Report'!"&amp;(VLOOKUP(D$1,$AO$1:$AP$197,2,FALSE)&amp;$A244&amp;":"&amp;VLOOKUP(DATE(YEAR(D$1),12,1),$AO$1:$AP$181,2,FALSE)&amp;$A244)))</f>
        <v>2208.81</v>
      </c>
      <c r="E244" s="633">
        <f t="shared" ca="1" si="477"/>
        <v>2347.7900000000004</v>
      </c>
      <c r="F244" s="633">
        <f t="shared" ca="1" si="477"/>
        <v>3290.8</v>
      </c>
      <c r="G244" s="633">
        <f t="shared" ca="1" si="477"/>
        <v>3490.8700000000003</v>
      </c>
      <c r="H244" s="633">
        <f t="shared" ca="1" si="477"/>
        <v>3344.58</v>
      </c>
      <c r="I244" s="633">
        <f t="shared" ca="1" si="477"/>
        <v>3713.2400000000002</v>
      </c>
      <c r="J244" s="633">
        <f t="shared" ca="1" si="477"/>
        <v>3418.35</v>
      </c>
      <c r="K244" s="633">
        <f t="shared" ca="1" si="477"/>
        <v>4154.1099999999997</v>
      </c>
      <c r="L244" s="633">
        <f t="shared" ca="1" si="477"/>
        <v>4015.47</v>
      </c>
      <c r="M244" s="633">
        <f t="shared" ca="1" si="477"/>
        <v>4385.8099999999995</v>
      </c>
      <c r="N244" s="633">
        <f t="shared" ca="1" si="477"/>
        <v>4241.9900000000007</v>
      </c>
      <c r="O244" s="633">
        <f t="shared" ca="1" si="477"/>
        <v>4632.4399999999987</v>
      </c>
      <c r="P244" s="633">
        <f t="shared" ca="1" si="477"/>
        <v>4440.74</v>
      </c>
      <c r="Q244" s="633">
        <f t="shared" ca="1" si="477"/>
        <v>4786.12</v>
      </c>
      <c r="R244" s="633">
        <f t="shared" ca="1" si="477"/>
        <v>4170.09</v>
      </c>
    </row>
    <row r="245" spans="1:18">
      <c r="A245" s="60">
        <f t="shared" si="393"/>
        <v>245</v>
      </c>
      <c r="B245" s="171" t="s">
        <v>8</v>
      </c>
      <c r="C245" s="172" t="s">
        <v>45</v>
      </c>
      <c r="D245" s="92">
        <f ca="1">+(D243*2000)/D231</f>
        <v>0.17021623579711642</v>
      </c>
      <c r="E245" s="93">
        <f t="shared" ref="E245:G245" ca="1" si="478">+(E243*2000)/E231</f>
        <v>0.18020564703860564</v>
      </c>
      <c r="F245" s="93">
        <f t="shared" ca="1" si="478"/>
        <v>0.19029823897429082</v>
      </c>
      <c r="G245" s="93">
        <f t="shared" ca="1" si="478"/>
        <v>0.19020526767890028</v>
      </c>
      <c r="H245" s="93">
        <f t="shared" ref="H245:P245" ca="1" si="479">+(H243*2000)/H231</f>
        <v>0.19027459615078887</v>
      </c>
      <c r="I245" s="93">
        <f t="shared" ca="1" si="479"/>
        <v>0.1902112790649701</v>
      </c>
      <c r="J245" s="93">
        <f t="shared" ca="1" si="479"/>
        <v>0.19021558440224329</v>
      </c>
      <c r="K245" s="93">
        <f t="shared" ca="1" si="479"/>
        <v>0.19020246942185456</v>
      </c>
      <c r="L245" s="93">
        <f t="shared" ca="1" si="479"/>
        <v>0.19021713986998121</v>
      </c>
      <c r="M245" s="93">
        <f t="shared" ca="1" si="479"/>
        <v>0.19020898379445325</v>
      </c>
      <c r="N245" s="93">
        <f t="shared" ca="1" si="479"/>
        <v>0.19024009357139116</v>
      </c>
      <c r="O245" s="93">
        <f t="shared" ca="1" si="479"/>
        <v>0.19020475065008782</v>
      </c>
      <c r="P245" s="93">
        <f t="shared" ca="1" si="479"/>
        <v>0.19024858954705551</v>
      </c>
      <c r="Q245" s="93">
        <f t="shared" ref="Q245:R245" ca="1" si="480">+(Q243*2000)/Q231</f>
        <v>0.19022474263070432</v>
      </c>
      <c r="R245" s="93">
        <f t="shared" ca="1" si="480"/>
        <v>0.19023365803946121</v>
      </c>
    </row>
    <row r="246" spans="1:18">
      <c r="A246" s="60">
        <f t="shared" si="393"/>
        <v>246</v>
      </c>
      <c r="B246" s="96" t="s">
        <v>8</v>
      </c>
      <c r="C246" s="166" t="s">
        <v>46</v>
      </c>
      <c r="D246" s="88">
        <f ca="1">+SUM(INDIRECT("'Monthly Resource Report'!"&amp;(VLOOKUP(D$1,$AO$1:$AP$197,2,FALSE)&amp;$A246&amp;":"&amp;VLOOKUP(DATE(YEAR(D$1),12,1),$AO$1:$AP$181,2,FALSE)&amp;$A246)))</f>
        <v>2044.66</v>
      </c>
      <c r="E246" s="89">
        <f t="shared" ref="E246:R247" ca="1" si="481">+SUM(INDIRECT("'Monthly Resource Report'!"&amp;(VLOOKUP(E$1,$AO$1:$AP$197,2,FALSE)&amp;$A246&amp;":"&amp;VLOOKUP(DATE(YEAR(E$1),12,1),$AO$1:$AP$181,2,FALSE)&amp;$A246)))</f>
        <v>2053.73</v>
      </c>
      <c r="F246" s="89">
        <f t="shared" ca="1" si="481"/>
        <v>1899.8399999999997</v>
      </c>
      <c r="G246" s="89">
        <f t="shared" ca="1" si="481"/>
        <v>2018.7900000000002</v>
      </c>
      <c r="H246" s="89">
        <f t="shared" ca="1" si="481"/>
        <v>1888.1800000000003</v>
      </c>
      <c r="I246" s="89">
        <f t="shared" ca="1" si="481"/>
        <v>2054.39</v>
      </c>
      <c r="J246" s="89">
        <f t="shared" ca="1" si="481"/>
        <v>1837.37</v>
      </c>
      <c r="K246" s="89">
        <f t="shared" ca="1" si="481"/>
        <v>2195.9900000000002</v>
      </c>
      <c r="L246" s="89">
        <f t="shared" ca="1" si="481"/>
        <v>2061.17</v>
      </c>
      <c r="M246" s="89">
        <f t="shared" ca="1" si="481"/>
        <v>2195.6</v>
      </c>
      <c r="N246" s="89">
        <f t="shared" ca="1" si="481"/>
        <v>2055.9399999999996</v>
      </c>
      <c r="O246" s="89">
        <f t="shared" ca="1" si="481"/>
        <v>2194.1200000000003</v>
      </c>
      <c r="P246" s="89">
        <f t="shared" ca="1" si="481"/>
        <v>2038.19</v>
      </c>
      <c r="Q246" s="89">
        <f t="shared" ca="1" si="481"/>
        <v>2138.31</v>
      </c>
      <c r="R246" s="89">
        <f t="shared" ca="1" si="481"/>
        <v>1806.29</v>
      </c>
    </row>
    <row r="247" spans="1:18">
      <c r="A247" s="60">
        <f t="shared" si="393"/>
        <v>247</v>
      </c>
      <c r="B247" s="96" t="s">
        <v>8</v>
      </c>
      <c r="C247" s="166" t="s">
        <v>47</v>
      </c>
      <c r="D247" s="632">
        <f ca="1">+SUM(INDIRECT("'Monthly Resource Report'!"&amp;(VLOOKUP(D$1,$AO$1:$AP$197,2,FALSE)&amp;$A247&amp;":"&amp;VLOOKUP(DATE(YEAR(D$1),12,1),$AO$1:$AP$181,2,FALSE)&amp;$A247)))</f>
        <v>86631.08</v>
      </c>
      <c r="E247" s="633">
        <f t="shared" ca="1" si="481"/>
        <v>87005.87999999999</v>
      </c>
      <c r="F247" s="633">
        <f t="shared" ca="1" si="481"/>
        <v>81127.08</v>
      </c>
      <c r="G247" s="633">
        <f t="shared" ca="1" si="481"/>
        <v>85643.51</v>
      </c>
      <c r="H247" s="633">
        <f t="shared" ca="1" si="481"/>
        <v>82651.439999999988</v>
      </c>
      <c r="I247" s="633">
        <f t="shared" ca="1" si="481"/>
        <v>91456.21</v>
      </c>
      <c r="J247" s="633">
        <f t="shared" ca="1" si="481"/>
        <v>85618.240000000005</v>
      </c>
      <c r="K247" s="633">
        <f t="shared" ca="1" si="481"/>
        <v>102761.24</v>
      </c>
      <c r="L247" s="633">
        <f t="shared" ca="1" si="481"/>
        <v>99861.670000000013</v>
      </c>
      <c r="M247" s="633">
        <f t="shared" ca="1" si="481"/>
        <v>108424.59000000001</v>
      </c>
      <c r="N247" s="633">
        <f t="shared" ca="1" si="481"/>
        <v>105087.52000000002</v>
      </c>
      <c r="O247" s="633">
        <f t="shared" ca="1" si="481"/>
        <v>114331.73999999999</v>
      </c>
      <c r="P247" s="633">
        <f t="shared" ca="1" si="481"/>
        <v>110041</v>
      </c>
      <c r="Q247" s="633">
        <f t="shared" ca="1" si="481"/>
        <v>117857.07999999999</v>
      </c>
      <c r="R247" s="633">
        <f t="shared" ca="1" si="481"/>
        <v>103966.28</v>
      </c>
    </row>
    <row r="248" spans="1:18">
      <c r="A248" s="60">
        <f t="shared" si="393"/>
        <v>248</v>
      </c>
      <c r="B248" s="180" t="s">
        <v>8</v>
      </c>
      <c r="C248" s="181" t="s">
        <v>48</v>
      </c>
      <c r="D248" s="94">
        <f ca="1">+(D246*2000)/D231</f>
        <v>0.21673308881750886</v>
      </c>
      <c r="E248" s="95">
        <f t="shared" ref="E248:G248" ca="1" si="482">+(E246*2000)/E231</f>
        <v>0.21682724036686987</v>
      </c>
      <c r="F248" s="95">
        <f t="shared" ca="1" si="482"/>
        <v>0.21610183344366474</v>
      </c>
      <c r="G248" s="95">
        <f t="shared" ca="1" si="482"/>
        <v>0.21636342202572076</v>
      </c>
      <c r="H248" s="95">
        <f t="shared" ref="H248:P248" ca="1" si="483">+(H246*2000)/H231</f>
        <v>0.21591555452988168</v>
      </c>
      <c r="I248" s="95">
        <f t="shared" ca="1" si="483"/>
        <v>0.21678509985702771</v>
      </c>
      <c r="J248" s="95">
        <f t="shared" ca="1" si="483"/>
        <v>0.21675136800552569</v>
      </c>
      <c r="K248" s="95">
        <f t="shared" ca="1" si="483"/>
        <v>0.21818855824820224</v>
      </c>
      <c r="L248" s="95">
        <f t="shared" ca="1" si="483"/>
        <v>0.2177367532936863</v>
      </c>
      <c r="M248" s="95">
        <f t="shared" ca="1" si="483"/>
        <v>0.21806045667961671</v>
      </c>
      <c r="N248" s="95">
        <f t="shared" ca="1" si="483"/>
        <v>0.21759838547785243</v>
      </c>
      <c r="O248" s="95">
        <f t="shared" ca="1" si="483"/>
        <v>0.21801562377372141</v>
      </c>
      <c r="P248" s="95">
        <f t="shared" ca="1" si="483"/>
        <v>0.2174265022983442</v>
      </c>
      <c r="Q248" s="95">
        <f t="shared" ref="Q248:R248" ca="1" si="484">+(Q246*2000)/Q231</f>
        <v>0.21756729822455384</v>
      </c>
      <c r="R248" s="95">
        <f t="shared" ca="1" si="484"/>
        <v>0.21671658857444587</v>
      </c>
    </row>
    <row r="249" spans="1:18">
      <c r="A249" s="60">
        <f t="shared" si="393"/>
        <v>249</v>
      </c>
      <c r="B249" s="44" t="s">
        <v>8</v>
      </c>
      <c r="C249" s="626" t="s">
        <v>94</v>
      </c>
      <c r="D249" s="384">
        <f ca="1">+D228+D196</f>
        <v>1725075.1918552038</v>
      </c>
      <c r="E249" s="385">
        <f t="shared" ref="E249:G249" ca="1" si="485">+E228+E196</f>
        <v>1674180.5556561088</v>
      </c>
      <c r="F249" s="385">
        <f t="shared" ca="1" si="485"/>
        <v>1654992.7515837103</v>
      </c>
      <c r="G249" s="385">
        <f t="shared" ca="1" si="485"/>
        <v>1578720.7628959278</v>
      </c>
      <c r="H249" s="385">
        <f t="shared" ref="H249:P249" ca="1" si="486">+H228+H196</f>
        <v>1639634.0547511312</v>
      </c>
      <c r="I249" s="385">
        <f t="shared" ca="1" si="486"/>
        <v>1681150.6841628961</v>
      </c>
      <c r="J249" s="385">
        <f t="shared" ca="1" si="486"/>
        <v>1685041.9407239817</v>
      </c>
      <c r="K249" s="385">
        <f t="shared" ca="1" si="486"/>
        <v>1794832.0108597288</v>
      </c>
      <c r="L249" s="385">
        <f t="shared" ca="1" si="486"/>
        <v>1790272.8054298642</v>
      </c>
      <c r="M249" s="385">
        <f t="shared" ca="1" si="486"/>
        <v>1790288.8502262444</v>
      </c>
      <c r="N249" s="385">
        <f t="shared" ca="1" si="486"/>
        <v>1783005.0479638008</v>
      </c>
      <c r="O249" s="385">
        <f t="shared" ca="1" si="486"/>
        <v>1704148.2144796383</v>
      </c>
      <c r="P249" s="385">
        <f t="shared" ca="1" si="486"/>
        <v>1761392.6669683256</v>
      </c>
      <c r="Q249" s="385">
        <f t="shared" ref="Q249:R249" ca="1" si="487">+Q228+Q196</f>
        <v>1742991.9791855204</v>
      </c>
      <c r="R249" s="385">
        <f t="shared" ca="1" si="487"/>
        <v>1659146.3443438914</v>
      </c>
    </row>
    <row r="250" spans="1:18">
      <c r="A250" s="60">
        <f t="shared" si="393"/>
        <v>250</v>
      </c>
      <c r="B250" s="43" t="s">
        <v>8</v>
      </c>
      <c r="C250" s="627" t="s">
        <v>49</v>
      </c>
      <c r="D250" s="96">
        <f>+(DATE(YEAR(D$1)+1,1,1)-D$1)*24</f>
        <v>8760</v>
      </c>
      <c r="E250" s="17">
        <f t="shared" ref="E250:R250" si="488">+(DATE(YEAR(E$1)+1,1,1)-E$1)*24</f>
        <v>8760</v>
      </c>
      <c r="F250" s="17">
        <f t="shared" si="488"/>
        <v>8760</v>
      </c>
      <c r="G250" s="17">
        <f t="shared" si="488"/>
        <v>8784</v>
      </c>
      <c r="H250" s="17">
        <f t="shared" si="488"/>
        <v>8760</v>
      </c>
      <c r="I250" s="17">
        <f t="shared" si="488"/>
        <v>8760</v>
      </c>
      <c r="J250" s="17">
        <f t="shared" si="488"/>
        <v>8760</v>
      </c>
      <c r="K250" s="17">
        <f t="shared" si="488"/>
        <v>8784</v>
      </c>
      <c r="L250" s="17">
        <f t="shared" si="488"/>
        <v>8760</v>
      </c>
      <c r="M250" s="17">
        <f t="shared" si="488"/>
        <v>8760</v>
      </c>
      <c r="N250" s="17">
        <f t="shared" si="488"/>
        <v>8760</v>
      </c>
      <c r="O250" s="17">
        <f t="shared" si="488"/>
        <v>8784</v>
      </c>
      <c r="P250" s="17">
        <f t="shared" si="488"/>
        <v>8760</v>
      </c>
      <c r="Q250" s="17">
        <f t="shared" si="488"/>
        <v>8760</v>
      </c>
      <c r="R250" s="17">
        <f t="shared" si="488"/>
        <v>8760</v>
      </c>
    </row>
    <row r="251" spans="1:18">
      <c r="A251" s="60">
        <f t="shared" si="393"/>
        <v>251</v>
      </c>
      <c r="B251" s="43" t="s">
        <v>8</v>
      </c>
      <c r="C251" s="166" t="s">
        <v>50</v>
      </c>
      <c r="D251" s="97">
        <f ca="1">+SUM(D233,D235,D242)</f>
        <v>46784558.390000001</v>
      </c>
      <c r="E251" s="85">
        <f t="shared" ref="E251:G251" ca="1" si="489">+SUM(E233,E235,E242)</f>
        <v>48503777.870000005</v>
      </c>
      <c r="F251" s="85">
        <f t="shared" ca="1" si="489"/>
        <v>48767558.269999996</v>
      </c>
      <c r="G251" s="85">
        <f t="shared" ca="1" si="489"/>
        <v>55013143.189999998</v>
      </c>
      <c r="H251" s="85">
        <f t="shared" ref="H251:P251" ca="1" si="490">+SUM(H233,H235,H242)</f>
        <v>53925491.379999995</v>
      </c>
      <c r="I251" s="85">
        <f t="shared" ca="1" si="490"/>
        <v>60170272.509999998</v>
      </c>
      <c r="J251" s="85">
        <f t="shared" ca="1" si="490"/>
        <v>55439485.969999999</v>
      </c>
      <c r="K251" s="85">
        <f t="shared" ca="1" si="490"/>
        <v>68993032.799999997</v>
      </c>
      <c r="L251" s="85">
        <f t="shared" ca="1" si="490"/>
        <v>66740023.369999997</v>
      </c>
      <c r="M251" s="85">
        <f t="shared" ca="1" si="490"/>
        <v>73650351.129999995</v>
      </c>
      <c r="N251" s="85">
        <f t="shared" ca="1" si="490"/>
        <v>72306003.179999992</v>
      </c>
      <c r="O251" s="85">
        <f t="shared" ca="1" si="490"/>
        <v>78641768.700000003</v>
      </c>
      <c r="P251" s="85">
        <f t="shared" ca="1" si="490"/>
        <v>79152666.260000005</v>
      </c>
      <c r="Q251" s="85">
        <f t="shared" ref="Q251:R251" ca="1" si="491">+SUM(Q233,Q235,Q242)</f>
        <v>93960033.310000002</v>
      </c>
      <c r="R251" s="85">
        <f t="shared" ca="1" si="491"/>
        <v>85521562.629999995</v>
      </c>
    </row>
    <row r="252" spans="1:18">
      <c r="A252" s="60">
        <f t="shared" si="393"/>
        <v>252</v>
      </c>
      <c r="B252" s="43" t="s">
        <v>8</v>
      </c>
      <c r="C252" s="166" t="s">
        <v>51</v>
      </c>
      <c r="D252" s="98">
        <f ca="1">+D251/D229</f>
        <v>27.661778433170998</v>
      </c>
      <c r="E252" s="86">
        <f t="shared" ref="E252" ca="1" si="492">+E251/E229</f>
        <v>28.552427598508274</v>
      </c>
      <c r="F252" s="86">
        <f t="shared" ref="F252" ca="1" si="493">+F251/F229</f>
        <v>30.97635307381476</v>
      </c>
      <c r="G252" s="86">
        <f t="shared" ref="G252:P252" ca="1" si="494">+G251/G229</f>
        <v>32.934044887167019</v>
      </c>
      <c r="H252" s="86">
        <f t="shared" ca="1" si="494"/>
        <v>34.455619828110031</v>
      </c>
      <c r="I252" s="86">
        <f t="shared" ca="1" si="494"/>
        <v>35.399692434133364</v>
      </c>
      <c r="J252" s="86">
        <f t="shared" ca="1" si="494"/>
        <v>36.302153198628481</v>
      </c>
      <c r="K252" s="86">
        <f t="shared" ca="1" si="494"/>
        <v>37.642272451008083</v>
      </c>
      <c r="L252" s="86">
        <f t="shared" ca="1" si="494"/>
        <v>38.909000275330342</v>
      </c>
      <c r="M252" s="86">
        <f t="shared" ca="1" si="494"/>
        <v>40.556651082854664</v>
      </c>
      <c r="N252" s="86">
        <f t="shared" ca="1" si="494"/>
        <v>42.447199703657432</v>
      </c>
      <c r="O252" s="86">
        <f t="shared" ca="1" si="494"/>
        <v>43.336571067407874</v>
      </c>
      <c r="P252" s="86">
        <f t="shared" ca="1" si="494"/>
        <v>46.868762181433794</v>
      </c>
      <c r="Q252" s="86">
        <f t="shared" ref="Q252:R252" ca="1" si="495">+Q251/Q229</f>
        <v>53.117896945165732</v>
      </c>
      <c r="R252" s="86">
        <f t="shared" ca="1" si="495"/>
        <v>57.032587492939406</v>
      </c>
    </row>
    <row r="253" spans="1:18">
      <c r="A253" s="60">
        <f t="shared" si="393"/>
        <v>253</v>
      </c>
      <c r="B253" s="43" t="s">
        <v>8</v>
      </c>
      <c r="C253" s="166" t="s">
        <v>52</v>
      </c>
      <c r="D253" s="99">
        <f ca="1">+D247+D244</f>
        <v>88839.89</v>
      </c>
      <c r="E253" s="87">
        <f t="shared" ref="E253:G253" ca="1" si="496">+E247+E244</f>
        <v>89353.669999999984</v>
      </c>
      <c r="F253" s="87">
        <f t="shared" ca="1" si="496"/>
        <v>84417.88</v>
      </c>
      <c r="G253" s="87">
        <f t="shared" ca="1" si="496"/>
        <v>89134.37999999999</v>
      </c>
      <c r="H253" s="87">
        <f t="shared" ref="H253:P253" ca="1" si="497">+H247+H244</f>
        <v>85996.01999999999</v>
      </c>
      <c r="I253" s="87">
        <f t="shared" ca="1" si="497"/>
        <v>95169.450000000012</v>
      </c>
      <c r="J253" s="87">
        <f t="shared" ca="1" si="497"/>
        <v>89036.590000000011</v>
      </c>
      <c r="K253" s="87">
        <f t="shared" ca="1" si="497"/>
        <v>106915.35</v>
      </c>
      <c r="L253" s="87">
        <f t="shared" ca="1" si="497"/>
        <v>103877.14000000001</v>
      </c>
      <c r="M253" s="87">
        <f t="shared" ca="1" si="497"/>
        <v>112810.40000000001</v>
      </c>
      <c r="N253" s="87">
        <f t="shared" ca="1" si="497"/>
        <v>109329.51000000002</v>
      </c>
      <c r="O253" s="87">
        <f t="shared" ca="1" si="497"/>
        <v>118964.18</v>
      </c>
      <c r="P253" s="87">
        <f t="shared" ca="1" si="497"/>
        <v>114481.74</v>
      </c>
      <c r="Q253" s="87">
        <f t="shared" ref="Q253:R253" ca="1" si="498">+Q247+Q244</f>
        <v>122643.19999999998</v>
      </c>
      <c r="R253" s="87">
        <f t="shared" ca="1" si="498"/>
        <v>108136.37</v>
      </c>
    </row>
    <row r="254" spans="1:18">
      <c r="A254" s="60">
        <f t="shared" si="393"/>
        <v>254</v>
      </c>
      <c r="B254" s="43" t="s">
        <v>8</v>
      </c>
      <c r="C254" s="166" t="s">
        <v>53</v>
      </c>
      <c r="D254" s="98">
        <f ca="1">+D253/D229</f>
        <v>5.2527360261084718E-2</v>
      </c>
      <c r="E254" s="86">
        <f t="shared" ref="E254" ca="1" si="499">+E253/E229</f>
        <v>5.2599288248719664E-2</v>
      </c>
      <c r="F254" s="86">
        <f t="shared" ref="F254" ca="1" si="500">+F253/F229</f>
        <v>5.3620852660805685E-2</v>
      </c>
      <c r="G254" s="86">
        <f t="shared" ref="G254:P254" ca="1" si="501">+G253/G229</f>
        <v>5.3360987969206096E-2</v>
      </c>
      <c r="H254" s="86">
        <f t="shared" ca="1" si="501"/>
        <v>5.4947040741282656E-2</v>
      </c>
      <c r="I254" s="86">
        <f t="shared" ca="1" si="501"/>
        <v>5.5990593337693927E-2</v>
      </c>
      <c r="J254" s="86">
        <f t="shared" ca="1" si="501"/>
        <v>5.8301765860753585E-2</v>
      </c>
      <c r="K254" s="86">
        <f t="shared" ca="1" si="501"/>
        <v>5.8332509393541072E-2</v>
      </c>
      <c r="L254" s="86">
        <f t="shared" ca="1" si="501"/>
        <v>6.0559698135756422E-2</v>
      </c>
      <c r="M254" s="86">
        <f t="shared" ca="1" si="501"/>
        <v>6.2120709013886118E-2</v>
      </c>
      <c r="N254" s="86">
        <f t="shared" ca="1" si="501"/>
        <v>6.4181829175653432E-2</v>
      </c>
      <c r="O254" s="86">
        <f t="shared" ca="1" si="501"/>
        <v>6.5556761073278125E-2</v>
      </c>
      <c r="P254" s="86">
        <f t="shared" ca="1" si="501"/>
        <v>6.7788208530484645E-2</v>
      </c>
      <c r="Q254" s="86">
        <f t="shared" ref="Q254:R254" ca="1" si="502">+Q253/Q229</f>
        <v>6.9333190178126697E-2</v>
      </c>
      <c r="R254" s="86">
        <f t="shared" ca="1" si="502"/>
        <v>7.211394171872218E-2</v>
      </c>
    </row>
    <row r="255" spans="1:18">
      <c r="A255" s="60">
        <f t="shared" si="393"/>
        <v>255</v>
      </c>
      <c r="B255" s="43" t="s">
        <v>8</v>
      </c>
      <c r="C255" s="166" t="s">
        <v>228</v>
      </c>
      <c r="D255" s="85">
        <f ca="1">+D253+D251</f>
        <v>46873398.280000001</v>
      </c>
      <c r="E255" s="85">
        <f t="shared" ref="E255:G255" ca="1" si="503">+E253+E251</f>
        <v>48593131.540000007</v>
      </c>
      <c r="F255" s="85">
        <f t="shared" ca="1" si="503"/>
        <v>48851976.149999999</v>
      </c>
      <c r="G255" s="85">
        <f t="shared" ca="1" si="503"/>
        <v>55102277.57</v>
      </c>
      <c r="H255" s="85">
        <f t="shared" ref="H255:P255" ca="1" si="504">+H253+H251</f>
        <v>54011487.399999999</v>
      </c>
      <c r="I255" s="85">
        <f t="shared" ca="1" si="504"/>
        <v>60265441.960000001</v>
      </c>
      <c r="J255" s="85">
        <f t="shared" ca="1" si="504"/>
        <v>55528522.560000002</v>
      </c>
      <c r="K255" s="85">
        <f t="shared" ca="1" si="504"/>
        <v>69099948.149999991</v>
      </c>
      <c r="L255" s="85">
        <f t="shared" ca="1" si="504"/>
        <v>66843900.509999998</v>
      </c>
      <c r="M255" s="85">
        <f t="shared" ca="1" si="504"/>
        <v>73763161.530000001</v>
      </c>
      <c r="N255" s="85">
        <f t="shared" ca="1" si="504"/>
        <v>72415332.689999998</v>
      </c>
      <c r="O255" s="85">
        <f t="shared" ca="1" si="504"/>
        <v>78760732.88000001</v>
      </c>
      <c r="P255" s="85">
        <f t="shared" ca="1" si="504"/>
        <v>79267148</v>
      </c>
      <c r="Q255" s="85">
        <f t="shared" ref="Q255:R255" ca="1" si="505">+Q253+Q251</f>
        <v>94082676.510000005</v>
      </c>
      <c r="R255" s="85">
        <f t="shared" ca="1" si="505"/>
        <v>85629699</v>
      </c>
    </row>
    <row r="256" spans="1:18">
      <c r="A256" s="60">
        <f t="shared" si="393"/>
        <v>256</v>
      </c>
      <c r="B256" s="183" t="s">
        <v>8</v>
      </c>
      <c r="C256" s="351" t="s">
        <v>229</v>
      </c>
      <c r="D256" s="184">
        <f ca="1">+D255/D229</f>
        <v>27.714305793432082</v>
      </c>
      <c r="E256" s="184">
        <f t="shared" ref="E256" ca="1" si="506">+E255/E229</f>
        <v>28.605026886756992</v>
      </c>
      <c r="F256" s="184">
        <f t="shared" ref="F256" ca="1" si="507">+F255/F229</f>
        <v>31.029973926475567</v>
      </c>
      <c r="G256" s="184">
        <f t="shared" ref="G256:P256" ca="1" si="508">+G255/G229</f>
        <v>32.987405875136226</v>
      </c>
      <c r="H256" s="184">
        <f t="shared" ca="1" si="508"/>
        <v>34.510566868851313</v>
      </c>
      <c r="I256" s="184">
        <f t="shared" ca="1" si="508"/>
        <v>35.455683027471061</v>
      </c>
      <c r="J256" s="184">
        <f t="shared" ca="1" si="508"/>
        <v>36.360454964489236</v>
      </c>
      <c r="K256" s="184">
        <f t="shared" ca="1" si="508"/>
        <v>37.70060496040162</v>
      </c>
      <c r="L256" s="184">
        <f t="shared" ca="1" si="508"/>
        <v>38.969559973466097</v>
      </c>
      <c r="M256" s="184">
        <f t="shared" ca="1" si="508"/>
        <v>40.618771791868554</v>
      </c>
      <c r="N256" s="184">
        <f t="shared" ca="1" si="508"/>
        <v>42.511381532833084</v>
      </c>
      <c r="O256" s="184">
        <f t="shared" ca="1" si="508"/>
        <v>43.402127828481156</v>
      </c>
      <c r="P256" s="184">
        <f t="shared" ca="1" si="508"/>
        <v>46.936550389964275</v>
      </c>
      <c r="Q256" s="184">
        <f t="shared" ref="Q256:R256" ca="1" si="509">+Q255/Q229</f>
        <v>53.18723013534386</v>
      </c>
      <c r="R256" s="184">
        <f t="shared" ca="1" si="509"/>
        <v>57.104701434658132</v>
      </c>
    </row>
    <row r="257" spans="1:18" ht="15.75" thickBot="1">
      <c r="A257" s="60">
        <f t="shared" si="393"/>
        <v>257</v>
      </c>
      <c r="B257" s="42"/>
      <c r="C257" s="185"/>
      <c r="D257" s="71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</row>
    <row r="258" spans="1:18">
      <c r="A258" s="60">
        <f t="shared" si="393"/>
        <v>258</v>
      </c>
      <c r="B258" s="188" t="s">
        <v>32</v>
      </c>
      <c r="C258" s="189" t="s">
        <v>33</v>
      </c>
      <c r="D258" s="100" t="str">
        <f>+D$2</f>
        <v>CY 2013</v>
      </c>
      <c r="E258" s="101" t="str">
        <f t="shared" ref="E258:R258" si="510">+E$2</f>
        <v>CY 2014</v>
      </c>
      <c r="F258" s="101" t="str">
        <f t="shared" si="510"/>
        <v>CY 2015</v>
      </c>
      <c r="G258" s="101" t="str">
        <f t="shared" si="510"/>
        <v>CY 2016</v>
      </c>
      <c r="H258" s="101" t="str">
        <f t="shared" si="510"/>
        <v>CY 2017</v>
      </c>
      <c r="I258" s="101" t="str">
        <f t="shared" si="510"/>
        <v>CY 2018</v>
      </c>
      <c r="J258" s="101" t="str">
        <f t="shared" si="510"/>
        <v>CY 2019</v>
      </c>
      <c r="K258" s="101" t="str">
        <f t="shared" si="510"/>
        <v>CY 2020</v>
      </c>
      <c r="L258" s="101" t="str">
        <f t="shared" si="510"/>
        <v>CY 2021</v>
      </c>
      <c r="M258" s="101" t="str">
        <f t="shared" si="510"/>
        <v>CY 2022</v>
      </c>
      <c r="N258" s="101" t="str">
        <f t="shared" si="510"/>
        <v>CY 2023</v>
      </c>
      <c r="O258" s="101" t="str">
        <f t="shared" si="510"/>
        <v>CY 2024</v>
      </c>
      <c r="P258" s="101" t="str">
        <f t="shared" si="510"/>
        <v>CY 2025</v>
      </c>
      <c r="Q258" s="101" t="str">
        <f t="shared" si="510"/>
        <v>CY 2026</v>
      </c>
      <c r="R258" s="101" t="str">
        <f t="shared" si="510"/>
        <v>CY 2027</v>
      </c>
    </row>
    <row r="259" spans="1:18">
      <c r="A259" s="60">
        <f t="shared" si="393"/>
        <v>259</v>
      </c>
      <c r="B259" s="75" t="s">
        <v>9</v>
      </c>
      <c r="C259" s="163" t="s">
        <v>34</v>
      </c>
      <c r="D259" s="630">
        <f ca="1">+AVERAGE(INDIRECT("'Monthly Resource Report'!"&amp;VLOOKUP(D$1,$AO$1:$AP$197,2,FALSE)&amp;$A259&amp;":"&amp;VLOOKUP(DATE(YEAR(D$1),12,1),$AO$1:$AP$197,2,FALSE)&amp;$A259))</f>
        <v>61.583333333333336</v>
      </c>
      <c r="E259" s="631">
        <f t="shared" ref="E259:R259" ca="1" si="511">+AVERAGE(INDIRECT("'Monthly Resource Report'!"&amp;VLOOKUP(E$1,$AO$1:$AP$197,2,FALSE)&amp;$A259&amp;":"&amp;VLOOKUP(DATE(YEAR(E$1),12,1),$AO$1:$AP$197,2,FALSE)&amp;$A259))</f>
        <v>61.583333333333336</v>
      </c>
      <c r="F259" s="631">
        <f t="shared" ca="1" si="511"/>
        <v>61.583333333333336</v>
      </c>
      <c r="G259" s="631">
        <f t="shared" ca="1" si="511"/>
        <v>61.583333333333336</v>
      </c>
      <c r="H259" s="631">
        <f t="shared" ca="1" si="511"/>
        <v>61.583333333333336</v>
      </c>
      <c r="I259" s="631">
        <f t="shared" ca="1" si="511"/>
        <v>61.583333333333336</v>
      </c>
      <c r="J259" s="631">
        <f t="shared" ca="1" si="511"/>
        <v>61.583333333333336</v>
      </c>
      <c r="K259" s="631">
        <f t="shared" ca="1" si="511"/>
        <v>61.583333333333336</v>
      </c>
      <c r="L259" s="631">
        <f t="shared" ca="1" si="511"/>
        <v>61.583333333333336</v>
      </c>
      <c r="M259" s="631">
        <f t="shared" ca="1" si="511"/>
        <v>61.583333333333336</v>
      </c>
      <c r="N259" s="631">
        <f t="shared" ca="1" si="511"/>
        <v>61.583333333333336</v>
      </c>
      <c r="O259" s="631">
        <f t="shared" ca="1" si="511"/>
        <v>61.583333333333336</v>
      </c>
      <c r="P259" s="631">
        <f t="shared" ca="1" si="511"/>
        <v>61.583333333333336</v>
      </c>
      <c r="Q259" s="631">
        <f t="shared" ca="1" si="511"/>
        <v>61.583333333333336</v>
      </c>
      <c r="R259" s="631">
        <f t="shared" ca="1" si="511"/>
        <v>61.583333333333336</v>
      </c>
    </row>
    <row r="260" spans="1:18">
      <c r="A260" s="60">
        <f t="shared" ref="A260:A323" si="512">+ROW(A260)</f>
        <v>260</v>
      </c>
      <c r="B260" s="96" t="s">
        <v>9</v>
      </c>
      <c r="C260" s="166" t="s">
        <v>272</v>
      </c>
      <c r="D260" s="90">
        <f ca="1">+SUM(INDIRECT("'Monthly Resource Report'!"&amp;(VLOOKUP(D$1,$AO$1:$AP$197,2,FALSE)&amp;$A260&amp;":"&amp;VLOOKUP(DATE(YEAR(D$1),12,1),$AO$1:$AP$181,2,FALSE)&amp;$A260)))</f>
        <v>97604.44</v>
      </c>
      <c r="E260" s="91">
        <f t="shared" ref="E260:R261" ca="1" si="513">+SUM(INDIRECT("'Monthly Resource Report'!"&amp;(VLOOKUP(E$1,$AO$1:$AP$197,2,FALSE)&amp;$A260&amp;":"&amp;VLOOKUP(DATE(YEAR(E$1),12,1),$AO$1:$AP$181,2,FALSE)&amp;$A260)))</f>
        <v>0</v>
      </c>
      <c r="F260" s="91">
        <f t="shared" ca="1" si="513"/>
        <v>0</v>
      </c>
      <c r="G260" s="91">
        <f t="shared" ca="1" si="513"/>
        <v>0</v>
      </c>
      <c r="H260" s="91">
        <f t="shared" ca="1" si="513"/>
        <v>0</v>
      </c>
      <c r="I260" s="91">
        <f t="shared" ca="1" si="513"/>
        <v>0</v>
      </c>
      <c r="J260" s="91">
        <f t="shared" ca="1" si="513"/>
        <v>240525.2</v>
      </c>
      <c r="K260" s="91">
        <f t="shared" ca="1" si="513"/>
        <v>905922.2200000002</v>
      </c>
      <c r="L260" s="91">
        <f t="shared" ca="1" si="513"/>
        <v>1631211.7800000003</v>
      </c>
      <c r="M260" s="91">
        <f t="shared" ca="1" si="513"/>
        <v>1452286.5299999998</v>
      </c>
      <c r="N260" s="91">
        <f t="shared" ca="1" si="513"/>
        <v>1312106.7</v>
      </c>
      <c r="O260" s="91">
        <f t="shared" ca="1" si="513"/>
        <v>1104872.8</v>
      </c>
      <c r="P260" s="91">
        <f t="shared" ca="1" si="513"/>
        <v>1078296.3099999998</v>
      </c>
      <c r="Q260" s="91">
        <f t="shared" ca="1" si="513"/>
        <v>1064893.1400000001</v>
      </c>
      <c r="R260" s="91">
        <f t="shared" ca="1" si="513"/>
        <v>1111467.97</v>
      </c>
    </row>
    <row r="261" spans="1:18">
      <c r="A261" s="60">
        <f t="shared" si="512"/>
        <v>261</v>
      </c>
      <c r="B261" s="96" t="s">
        <v>9</v>
      </c>
      <c r="C261" s="166" t="s">
        <v>36</v>
      </c>
      <c r="D261" s="88">
        <f ca="1">+SUM(INDIRECT("'Monthly Resource Report'!"&amp;(VLOOKUP(D$1,$AO$1:$AP$197,2,FALSE)&amp;$A261&amp;":"&amp;VLOOKUP(DATE(YEAR(D$1),12,1),$AO$1:$AP$181,2,FALSE)&amp;$A261)))</f>
        <v>8120</v>
      </c>
      <c r="E261" s="89">
        <f t="shared" ca="1" si="513"/>
        <v>0</v>
      </c>
      <c r="F261" s="89">
        <f t="shared" ca="1" si="513"/>
        <v>0</v>
      </c>
      <c r="G261" s="89">
        <f t="shared" ca="1" si="513"/>
        <v>0</v>
      </c>
      <c r="H261" s="89">
        <f t="shared" ca="1" si="513"/>
        <v>0</v>
      </c>
      <c r="I261" s="89">
        <f t="shared" ca="1" si="513"/>
        <v>0</v>
      </c>
      <c r="J261" s="89">
        <f t="shared" ca="1" si="513"/>
        <v>20010</v>
      </c>
      <c r="K261" s="89">
        <f t="shared" ca="1" si="513"/>
        <v>74782</v>
      </c>
      <c r="L261" s="89">
        <f t="shared" ca="1" si="513"/>
        <v>134038</v>
      </c>
      <c r="M261" s="89">
        <f t="shared" ca="1" si="513"/>
        <v>119330</v>
      </c>
      <c r="N261" s="89">
        <f t="shared" ca="1" si="513"/>
        <v>107782</v>
      </c>
      <c r="O261" s="89">
        <f t="shared" ca="1" si="513"/>
        <v>90880</v>
      </c>
      <c r="P261" s="89">
        <f t="shared" ca="1" si="513"/>
        <v>88751</v>
      </c>
      <c r="Q261" s="89">
        <f t="shared" ca="1" si="513"/>
        <v>87664</v>
      </c>
      <c r="R261" s="89">
        <f t="shared" ca="1" si="513"/>
        <v>91452</v>
      </c>
    </row>
    <row r="262" spans="1:18">
      <c r="A262" s="60">
        <f t="shared" si="512"/>
        <v>262</v>
      </c>
      <c r="B262" s="171" t="s">
        <v>9</v>
      </c>
      <c r="C262" s="172" t="s">
        <v>95</v>
      </c>
      <c r="D262" s="77">
        <f ca="1">+D261/(D259*D282)</f>
        <v>1.5051810109922702E-2</v>
      </c>
      <c r="E262" s="78">
        <f t="shared" ref="E262" ca="1" si="514">+E261/(E259*E282)</f>
        <v>0</v>
      </c>
      <c r="F262" s="78">
        <f t="shared" ref="F262" ca="1" si="515">+F261/(F259*F282)</f>
        <v>0</v>
      </c>
      <c r="G262" s="78">
        <f t="shared" ref="G262:P262" ca="1" si="516">+G261/(G259*G282)</f>
        <v>0</v>
      </c>
      <c r="H262" s="78">
        <f t="shared" ca="1" si="516"/>
        <v>0</v>
      </c>
      <c r="I262" s="78">
        <f t="shared" ca="1" si="516"/>
        <v>0</v>
      </c>
      <c r="J262" s="78">
        <f t="shared" ca="1" si="516"/>
        <v>3.70919606280238E-2</v>
      </c>
      <c r="K262" s="78">
        <f t="shared" ca="1" si="516"/>
        <v>0.13824249280892065</v>
      </c>
      <c r="L262" s="78">
        <f t="shared" ca="1" si="516"/>
        <v>0.24846237974308116</v>
      </c>
      <c r="M262" s="78">
        <f t="shared" ca="1" si="516"/>
        <v>0.2211985837952064</v>
      </c>
      <c r="N262" s="78">
        <f t="shared" ca="1" si="516"/>
        <v>0.19979238882607003</v>
      </c>
      <c r="O262" s="78">
        <f t="shared" ca="1" si="516"/>
        <v>0.16800136057439902</v>
      </c>
      <c r="P262" s="78">
        <f t="shared" ca="1" si="516"/>
        <v>0.16451517229873766</v>
      </c>
      <c r="Q262" s="78">
        <f t="shared" ref="Q262:R262" ca="1" si="517">+Q261/(Q259*Q282)</f>
        <v>0.16250023170889946</v>
      </c>
      <c r="R262" s="78">
        <f t="shared" ca="1" si="517"/>
        <v>0.16952193819860234</v>
      </c>
    </row>
    <row r="263" spans="1:18">
      <c r="A263" s="60">
        <f t="shared" si="512"/>
        <v>263</v>
      </c>
      <c r="B263" s="96" t="s">
        <v>9</v>
      </c>
      <c r="C263" s="166" t="s">
        <v>268</v>
      </c>
      <c r="D263" s="88">
        <f ca="1">+SUM(INDIRECT("'Monthly Resource Report'!"&amp;(VLOOKUP(D$1,$AO$1:$AP$197,2,FALSE)&amp;$A263&amp;":"&amp;VLOOKUP(DATE(YEAR(D$1),12,1),$AO$1:$AP$181,2,FALSE)&amp;$A263)))</f>
        <v>97604.44</v>
      </c>
      <c r="E263" s="89">
        <f t="shared" ref="E263:R263" ca="1" si="518">+SUM(INDIRECT("'Monthly Resource Report'!"&amp;(VLOOKUP(E$1,$AO$1:$AP$197,2,FALSE)&amp;$A263&amp;":"&amp;VLOOKUP(DATE(YEAR(E$1),12,1),$AO$1:$AP$181,2,FALSE)&amp;$A263)))</f>
        <v>0</v>
      </c>
      <c r="F263" s="89">
        <f t="shared" ca="1" si="518"/>
        <v>0</v>
      </c>
      <c r="G263" s="89">
        <f t="shared" ca="1" si="518"/>
        <v>0</v>
      </c>
      <c r="H263" s="89">
        <f t="shared" ca="1" si="518"/>
        <v>0</v>
      </c>
      <c r="I263" s="89">
        <f t="shared" ca="1" si="518"/>
        <v>0</v>
      </c>
      <c r="J263" s="89">
        <f t="shared" ca="1" si="518"/>
        <v>240525.2</v>
      </c>
      <c r="K263" s="89">
        <f t="shared" ca="1" si="518"/>
        <v>905922.2200000002</v>
      </c>
      <c r="L263" s="89">
        <f t="shared" ca="1" si="518"/>
        <v>1631211.7800000003</v>
      </c>
      <c r="M263" s="89">
        <f t="shared" ca="1" si="518"/>
        <v>1452286.5299999998</v>
      </c>
      <c r="N263" s="89">
        <f t="shared" ca="1" si="518"/>
        <v>1312106.7</v>
      </c>
      <c r="O263" s="89">
        <f t="shared" ca="1" si="518"/>
        <v>1104872.8</v>
      </c>
      <c r="P263" s="89">
        <f t="shared" ca="1" si="518"/>
        <v>1078296.3099999998</v>
      </c>
      <c r="Q263" s="89">
        <f t="shared" ca="1" si="518"/>
        <v>1064893.1400000001</v>
      </c>
      <c r="R263" s="89">
        <f t="shared" ca="1" si="518"/>
        <v>1111467.97</v>
      </c>
    </row>
    <row r="264" spans="1:18">
      <c r="A264" s="60">
        <f t="shared" si="512"/>
        <v>264</v>
      </c>
      <c r="B264" s="171" t="s">
        <v>9</v>
      </c>
      <c r="C264" s="172" t="s">
        <v>269</v>
      </c>
      <c r="D264" s="92">
        <f ca="1">+D263/D261</f>
        <v>12.020251231527094</v>
      </c>
      <c r="E264" s="93" t="e">
        <f t="shared" ref="E264" ca="1" si="519">+E263/E261</f>
        <v>#DIV/0!</v>
      </c>
      <c r="F264" s="93" t="e">
        <f t="shared" ref="F264" ca="1" si="520">+F263/F261</f>
        <v>#DIV/0!</v>
      </c>
      <c r="G264" s="93" t="e">
        <f t="shared" ref="G264:P264" ca="1" si="521">+G263/G261</f>
        <v>#DIV/0!</v>
      </c>
      <c r="H264" s="93" t="e">
        <f t="shared" ca="1" si="521"/>
        <v>#DIV/0!</v>
      </c>
      <c r="I264" s="93" t="e">
        <f t="shared" ca="1" si="521"/>
        <v>#DIV/0!</v>
      </c>
      <c r="J264" s="93">
        <f t="shared" ca="1" si="521"/>
        <v>12.02024987506247</v>
      </c>
      <c r="K264" s="93">
        <f t="shared" ca="1" si="521"/>
        <v>12.114174801422806</v>
      </c>
      <c r="L264" s="93">
        <f t="shared" ca="1" si="521"/>
        <v>12.169771109685316</v>
      </c>
      <c r="M264" s="93">
        <f t="shared" ca="1" si="521"/>
        <v>12.1703388083466</v>
      </c>
      <c r="N264" s="93">
        <f t="shared" ca="1" si="521"/>
        <v>12.173708968102281</v>
      </c>
      <c r="O264" s="93">
        <f t="shared" ca="1" si="521"/>
        <v>12.157491197183099</v>
      </c>
      <c r="P264" s="93">
        <f t="shared" ca="1" si="521"/>
        <v>12.149680679654312</v>
      </c>
      <c r="Q264" s="93">
        <f t="shared" ref="Q264:R264" ca="1" si="522">+Q263/Q261</f>
        <v>12.147439541887207</v>
      </c>
      <c r="R264" s="93">
        <f t="shared" ca="1" si="522"/>
        <v>12.153566570441324</v>
      </c>
    </row>
    <row r="265" spans="1:18">
      <c r="A265" s="60">
        <f t="shared" si="512"/>
        <v>265</v>
      </c>
      <c r="B265" s="96" t="s">
        <v>9</v>
      </c>
      <c r="C265" s="166" t="s">
        <v>37</v>
      </c>
      <c r="D265" s="632">
        <f ca="1">+SUM(INDIRECT("'Monthly Resource Report'!"&amp;(VLOOKUP(D$1,$AO$1:$AP$197,2,FALSE)&amp;$A265&amp;":"&amp;VLOOKUP(DATE(YEAR(D$1),12,1),$AO$1:$AP$181,2,FALSE)&amp;$A265)))</f>
        <v>402618.38</v>
      </c>
      <c r="E265" s="633">
        <f t="shared" ref="E265:R265" ca="1" si="523">+SUM(INDIRECT("'Monthly Resource Report'!"&amp;(VLOOKUP(E$1,$AO$1:$AP$197,2,FALSE)&amp;$A265&amp;":"&amp;VLOOKUP(DATE(YEAR(E$1),12,1),$AO$1:$AP$181,2,FALSE)&amp;$A265)))</f>
        <v>0</v>
      </c>
      <c r="F265" s="633">
        <f t="shared" ca="1" si="523"/>
        <v>0</v>
      </c>
      <c r="G265" s="633">
        <f t="shared" ca="1" si="523"/>
        <v>0</v>
      </c>
      <c r="H265" s="633">
        <f t="shared" ca="1" si="523"/>
        <v>0</v>
      </c>
      <c r="I265" s="633">
        <f t="shared" ca="1" si="523"/>
        <v>0</v>
      </c>
      <c r="J265" s="633">
        <f t="shared" ca="1" si="523"/>
        <v>1355679.3199999998</v>
      </c>
      <c r="K265" s="633">
        <f t="shared" ca="1" si="523"/>
        <v>5498167.1400000006</v>
      </c>
      <c r="L265" s="633">
        <f t="shared" ca="1" si="523"/>
        <v>10537190.530000001</v>
      </c>
      <c r="M265" s="633">
        <f t="shared" ca="1" si="523"/>
        <v>9914007.7800000012</v>
      </c>
      <c r="N265" s="633">
        <f t="shared" ca="1" si="523"/>
        <v>9394020.9499999993</v>
      </c>
      <c r="O265" s="633">
        <f t="shared" ca="1" si="523"/>
        <v>8299236.8700000001</v>
      </c>
      <c r="P265" s="633">
        <f t="shared" ca="1" si="523"/>
        <v>8469663.0799999982</v>
      </c>
      <c r="Q265" s="633">
        <f t="shared" ca="1" si="523"/>
        <v>8713566.75</v>
      </c>
      <c r="R265" s="633">
        <f t="shared" ca="1" si="523"/>
        <v>9415921.620000001</v>
      </c>
    </row>
    <row r="266" spans="1:18">
      <c r="A266" s="60">
        <f t="shared" si="512"/>
        <v>266</v>
      </c>
      <c r="B266" s="171" t="s">
        <v>9</v>
      </c>
      <c r="C266" s="172" t="s">
        <v>270</v>
      </c>
      <c r="D266" s="79">
        <f ca="1">+D265/D263</f>
        <v>4.1250006659533112</v>
      </c>
      <c r="E266" s="80" t="e">
        <f t="shared" ref="E266" ca="1" si="524">+E265/E263</f>
        <v>#DIV/0!</v>
      </c>
      <c r="F266" s="80" t="e">
        <f t="shared" ref="F266" ca="1" si="525">+F265/F263</f>
        <v>#DIV/0!</v>
      </c>
      <c r="G266" s="80" t="e">
        <f t="shared" ref="G266:P266" ca="1" si="526">+G265/G263</f>
        <v>#DIV/0!</v>
      </c>
      <c r="H266" s="80" t="e">
        <f t="shared" ca="1" si="526"/>
        <v>#DIV/0!</v>
      </c>
      <c r="I266" s="80" t="e">
        <f t="shared" ca="1" si="526"/>
        <v>#DIV/0!</v>
      </c>
      <c r="J266" s="80">
        <f t="shared" ca="1" si="526"/>
        <v>5.6363296652492121</v>
      </c>
      <c r="K266" s="80">
        <f t="shared" ca="1" si="526"/>
        <v>6.0691381871613652</v>
      </c>
      <c r="L266" s="80">
        <f t="shared" ca="1" si="526"/>
        <v>6.4597317523050251</v>
      </c>
      <c r="M266" s="80">
        <f t="shared" ca="1" si="526"/>
        <v>6.8264819477462222</v>
      </c>
      <c r="N266" s="80">
        <f t="shared" ca="1" si="526"/>
        <v>7.1594946889608897</v>
      </c>
      <c r="O266" s="80">
        <f t="shared" ca="1" si="526"/>
        <v>7.5114862724469278</v>
      </c>
      <c r="P266" s="80">
        <f t="shared" ca="1" si="526"/>
        <v>7.8546713008783264</v>
      </c>
      <c r="Q266" s="80">
        <f t="shared" ref="Q266:R266" ca="1" si="527">+Q265/Q263</f>
        <v>8.1825738402258832</v>
      </c>
      <c r="R266" s="80">
        <f t="shared" ca="1" si="527"/>
        <v>8.4716086060491698</v>
      </c>
    </row>
    <row r="267" spans="1:18">
      <c r="A267" s="60">
        <f t="shared" si="512"/>
        <v>267</v>
      </c>
      <c r="B267" s="96" t="s">
        <v>9</v>
      </c>
      <c r="C267" s="166" t="s">
        <v>38</v>
      </c>
      <c r="D267" s="632">
        <f ca="1">+SUM(INDIRECT("'Monthly Resource Report'!"&amp;(VLOOKUP(D$1,$AO$1:$AP$197,2,FALSE)&amp;$A267&amp;":"&amp;VLOOKUP(DATE(YEAR(D$1),12,1),$AO$1:$AP$181,2,FALSE)&amp;$A267)))</f>
        <v>0</v>
      </c>
      <c r="E267" s="633">
        <f t="shared" ref="E267:R267" ca="1" si="528">+SUM(INDIRECT("'Monthly Resource Report'!"&amp;(VLOOKUP(E$1,$AO$1:$AP$197,2,FALSE)&amp;$A267&amp;":"&amp;VLOOKUP(DATE(YEAR(E$1),12,1),$AO$1:$AP$181,2,FALSE)&amp;$A267)))</f>
        <v>0</v>
      </c>
      <c r="F267" s="633">
        <f t="shared" ca="1" si="528"/>
        <v>0</v>
      </c>
      <c r="G267" s="633">
        <f t="shared" ca="1" si="528"/>
        <v>0</v>
      </c>
      <c r="H267" s="633">
        <f t="shared" ca="1" si="528"/>
        <v>0</v>
      </c>
      <c r="I267" s="633">
        <f t="shared" ca="1" si="528"/>
        <v>0</v>
      </c>
      <c r="J267" s="633">
        <f t="shared" ca="1" si="528"/>
        <v>0</v>
      </c>
      <c r="K267" s="633">
        <f t="shared" ca="1" si="528"/>
        <v>0</v>
      </c>
      <c r="L267" s="633">
        <f t="shared" ca="1" si="528"/>
        <v>0</v>
      </c>
      <c r="M267" s="633">
        <f t="shared" ca="1" si="528"/>
        <v>0</v>
      </c>
      <c r="N267" s="633">
        <f t="shared" ca="1" si="528"/>
        <v>0</v>
      </c>
      <c r="O267" s="633">
        <f t="shared" ca="1" si="528"/>
        <v>0</v>
      </c>
      <c r="P267" s="633">
        <f t="shared" ca="1" si="528"/>
        <v>0</v>
      </c>
      <c r="Q267" s="633">
        <f t="shared" ca="1" si="528"/>
        <v>0</v>
      </c>
      <c r="R267" s="633">
        <f t="shared" ca="1" si="528"/>
        <v>0</v>
      </c>
    </row>
    <row r="268" spans="1:18">
      <c r="A268" s="60">
        <f t="shared" si="512"/>
        <v>268</v>
      </c>
      <c r="B268" s="171" t="s">
        <v>9</v>
      </c>
      <c r="C268" s="172" t="s">
        <v>39</v>
      </c>
      <c r="D268" s="81">
        <f ca="1">+D267/D261</f>
        <v>0</v>
      </c>
      <c r="E268" s="82" t="e">
        <f t="shared" ref="E268" ca="1" si="529">+E267/E261</f>
        <v>#DIV/0!</v>
      </c>
      <c r="F268" s="82" t="e">
        <f t="shared" ref="F268" ca="1" si="530">+F267/F261</f>
        <v>#DIV/0!</v>
      </c>
      <c r="G268" s="82" t="e">
        <f t="shared" ref="G268:P268" ca="1" si="531">+G267/G261</f>
        <v>#DIV/0!</v>
      </c>
      <c r="H268" s="82" t="e">
        <f t="shared" ca="1" si="531"/>
        <v>#DIV/0!</v>
      </c>
      <c r="I268" s="82" t="e">
        <f t="shared" ca="1" si="531"/>
        <v>#DIV/0!</v>
      </c>
      <c r="J268" s="82">
        <f t="shared" ca="1" si="531"/>
        <v>0</v>
      </c>
      <c r="K268" s="82">
        <f t="shared" ca="1" si="531"/>
        <v>0</v>
      </c>
      <c r="L268" s="82">
        <f t="shared" ca="1" si="531"/>
        <v>0</v>
      </c>
      <c r="M268" s="82">
        <f t="shared" ca="1" si="531"/>
        <v>0</v>
      </c>
      <c r="N268" s="82">
        <f t="shared" ca="1" si="531"/>
        <v>0</v>
      </c>
      <c r="O268" s="82">
        <f t="shared" ca="1" si="531"/>
        <v>0</v>
      </c>
      <c r="P268" s="82">
        <f t="shared" ca="1" si="531"/>
        <v>0</v>
      </c>
      <c r="Q268" s="82">
        <f t="shared" ref="Q268:R268" ca="1" si="532">+Q267/Q261</f>
        <v>0</v>
      </c>
      <c r="R268" s="82">
        <f t="shared" ca="1" si="532"/>
        <v>0</v>
      </c>
    </row>
    <row r="269" spans="1:18">
      <c r="A269" s="60">
        <f t="shared" si="512"/>
        <v>269</v>
      </c>
      <c r="B269" s="96" t="s">
        <v>9</v>
      </c>
      <c r="C269" s="166" t="s">
        <v>40</v>
      </c>
      <c r="D269" s="88">
        <f ca="1">+SUM(INDIRECT("'Monthly Resource Report'!"&amp;(VLOOKUP(D$1,$AO$1:$AP$197,2,FALSE)&amp;$A269&amp;":"&amp;VLOOKUP(DATE(YEAR(D$1),12,1),$AO$1:$AP$181,2,FALSE)&amp;$A269)))</f>
        <v>19.260000000000002</v>
      </c>
      <c r="E269" s="89">
        <f t="shared" ref="E269:R271" ca="1" si="533">+SUM(INDIRECT("'Monthly Resource Report'!"&amp;(VLOOKUP(E$1,$AO$1:$AP$197,2,FALSE)&amp;$A269&amp;":"&amp;VLOOKUP(DATE(YEAR(E$1),12,1),$AO$1:$AP$181,2,FALSE)&amp;$A269)))</f>
        <v>0</v>
      </c>
      <c r="F269" s="89">
        <f t="shared" ca="1" si="533"/>
        <v>0</v>
      </c>
      <c r="G269" s="89">
        <f t="shared" ca="1" si="533"/>
        <v>0</v>
      </c>
      <c r="H269" s="89">
        <f t="shared" ca="1" si="533"/>
        <v>0</v>
      </c>
      <c r="I269" s="89">
        <f t="shared" ca="1" si="533"/>
        <v>0</v>
      </c>
      <c r="J269" s="89">
        <f t="shared" ca="1" si="533"/>
        <v>56.52</v>
      </c>
      <c r="K269" s="89">
        <f t="shared" ca="1" si="533"/>
        <v>204.86999999999998</v>
      </c>
      <c r="L269" s="89">
        <f t="shared" ca="1" si="533"/>
        <v>305.30999999999995</v>
      </c>
      <c r="M269" s="89">
        <f t="shared" ca="1" si="533"/>
        <v>302.90999999999997</v>
      </c>
      <c r="N269" s="89">
        <f t="shared" ca="1" si="533"/>
        <v>293.58</v>
      </c>
      <c r="O269" s="89">
        <f t="shared" ca="1" si="533"/>
        <v>248.58999999999995</v>
      </c>
      <c r="P269" s="89">
        <f t="shared" ca="1" si="533"/>
        <v>252.68999999999997</v>
      </c>
      <c r="Q269" s="89">
        <f t="shared" ca="1" si="533"/>
        <v>252.04999999999998</v>
      </c>
      <c r="R269" s="89">
        <f t="shared" ca="1" si="533"/>
        <v>267.38999999999993</v>
      </c>
    </row>
    <row r="270" spans="1:18">
      <c r="A270" s="60">
        <f t="shared" si="512"/>
        <v>270</v>
      </c>
      <c r="B270" s="96" t="s">
        <v>9</v>
      </c>
      <c r="C270" s="166" t="s">
        <v>41</v>
      </c>
      <c r="D270" s="88">
        <f ca="1">+SUM(INDIRECT("'Monthly Resource Report'!"&amp;(VLOOKUP(D$1,$AO$1:$AP$197,2,FALSE)&amp;$A270&amp;":"&amp;VLOOKUP(DATE(YEAR(D$1),12,1),$AO$1:$AP$181,2,FALSE)&amp;$A270)))</f>
        <v>140</v>
      </c>
      <c r="E270" s="89">
        <f t="shared" ca="1" si="533"/>
        <v>0</v>
      </c>
      <c r="F270" s="89">
        <f t="shared" ca="1" si="533"/>
        <v>0</v>
      </c>
      <c r="G270" s="89">
        <f t="shared" ca="1" si="533"/>
        <v>0</v>
      </c>
      <c r="H270" s="89">
        <f t="shared" ca="1" si="533"/>
        <v>0</v>
      </c>
      <c r="I270" s="89">
        <f t="shared" ca="1" si="533"/>
        <v>0</v>
      </c>
      <c r="J270" s="89">
        <f t="shared" ca="1" si="533"/>
        <v>345</v>
      </c>
      <c r="K270" s="89">
        <f t="shared" ca="1" si="533"/>
        <v>1305</v>
      </c>
      <c r="L270" s="89">
        <f t="shared" ca="1" si="533"/>
        <v>2325</v>
      </c>
      <c r="M270" s="89">
        <f t="shared" ca="1" si="533"/>
        <v>2076</v>
      </c>
      <c r="N270" s="89">
        <f t="shared" ca="1" si="533"/>
        <v>1872</v>
      </c>
      <c r="O270" s="89">
        <f t="shared" ca="1" si="533"/>
        <v>1570</v>
      </c>
      <c r="P270" s="89">
        <f t="shared" ca="1" si="533"/>
        <v>1531</v>
      </c>
      <c r="Q270" s="89">
        <f t="shared" ca="1" si="533"/>
        <v>1511</v>
      </c>
      <c r="R270" s="89">
        <f t="shared" ca="1" si="533"/>
        <v>1578</v>
      </c>
    </row>
    <row r="271" spans="1:18">
      <c r="A271" s="60">
        <f t="shared" si="512"/>
        <v>271</v>
      </c>
      <c r="B271" s="96" t="s">
        <v>9</v>
      </c>
      <c r="C271" s="166" t="s">
        <v>271</v>
      </c>
      <c r="D271" s="88">
        <f ca="1">+SUM(INDIRECT("'Monthly Resource Report'!"&amp;(VLOOKUP(D$1,$AO$1:$AP$197,2,FALSE)&amp;$A271&amp;":"&amp;VLOOKUP(DATE(YEAR(D$1),12,1),$AO$1:$AP$181,2,FALSE)&amp;$A271)))</f>
        <v>861.08</v>
      </c>
      <c r="E271" s="89">
        <f t="shared" ca="1" si="533"/>
        <v>0</v>
      </c>
      <c r="F271" s="89">
        <f t="shared" ca="1" si="533"/>
        <v>0</v>
      </c>
      <c r="G271" s="89">
        <f t="shared" ca="1" si="533"/>
        <v>0</v>
      </c>
      <c r="H271" s="89">
        <f t="shared" ca="1" si="533"/>
        <v>0</v>
      </c>
      <c r="I271" s="89">
        <f t="shared" ca="1" si="533"/>
        <v>0</v>
      </c>
      <c r="J271" s="89">
        <f t="shared" ca="1" si="533"/>
        <v>2526.9399999999996</v>
      </c>
      <c r="K271" s="89">
        <f t="shared" ca="1" si="533"/>
        <v>9160.57</v>
      </c>
      <c r="L271" s="89">
        <f t="shared" ca="1" si="533"/>
        <v>13650.609999999999</v>
      </c>
      <c r="M271" s="89">
        <f t="shared" ca="1" si="533"/>
        <v>13543.8</v>
      </c>
      <c r="N271" s="89">
        <f t="shared" ca="1" si="533"/>
        <v>13126.510000000002</v>
      </c>
      <c r="O271" s="89">
        <f t="shared" ca="1" si="533"/>
        <v>11114.56</v>
      </c>
      <c r="P271" s="89">
        <f t="shared" ca="1" si="533"/>
        <v>11298.37</v>
      </c>
      <c r="Q271" s="89">
        <f t="shared" ca="1" si="533"/>
        <v>11269.389999999998</v>
      </c>
      <c r="R271" s="89">
        <f t="shared" ca="1" si="533"/>
        <v>11955.770000000002</v>
      </c>
    </row>
    <row r="272" spans="1:18">
      <c r="A272" s="60">
        <f t="shared" si="512"/>
        <v>272</v>
      </c>
      <c r="B272" s="171" t="s">
        <v>9</v>
      </c>
      <c r="C272" s="177" t="s">
        <v>96</v>
      </c>
      <c r="D272" s="83">
        <f ca="1">+D261/(D270*D259)</f>
        <v>0.94181326116373465</v>
      </c>
      <c r="E272" s="84" t="e">
        <f t="shared" ref="E272:G272" ca="1" si="534">+E261/(E270*E259)</f>
        <v>#DIV/0!</v>
      </c>
      <c r="F272" s="84" t="e">
        <f t="shared" ca="1" si="534"/>
        <v>#DIV/0!</v>
      </c>
      <c r="G272" s="84" t="e">
        <f t="shared" ca="1" si="534"/>
        <v>#DIV/0!</v>
      </c>
      <c r="H272" s="84" t="e">
        <f t="shared" ref="H272:P272" ca="1" si="535">+H261/(H270*H259)</f>
        <v>#DIV/0!</v>
      </c>
      <c r="I272" s="84" t="e">
        <f t="shared" ca="1" si="535"/>
        <v>#DIV/0!</v>
      </c>
      <c r="J272" s="84">
        <f t="shared" ca="1" si="535"/>
        <v>0.94181326116373476</v>
      </c>
      <c r="K272" s="84">
        <f t="shared" ca="1" si="535"/>
        <v>0.93051498607935546</v>
      </c>
      <c r="L272" s="84">
        <f t="shared" ca="1" si="535"/>
        <v>0.9361421275481252</v>
      </c>
      <c r="M272" s="84">
        <f t="shared" ca="1" si="535"/>
        <v>0.93338130734393454</v>
      </c>
      <c r="N272" s="84">
        <f t="shared" ca="1" si="535"/>
        <v>0.93492592207071235</v>
      </c>
      <c r="O272" s="84">
        <f t="shared" ca="1" si="535"/>
        <v>0.93995156132835722</v>
      </c>
      <c r="P272" s="84">
        <f t="shared" ca="1" si="535"/>
        <v>0.94131476769231981</v>
      </c>
      <c r="Q272" s="84">
        <f t="shared" ref="Q272:R272" ca="1" si="536">+Q261/(Q270*Q259)</f>
        <v>0.94209267357376525</v>
      </c>
      <c r="R272" s="84">
        <f t="shared" ca="1" si="536"/>
        <v>0.94107235653976962</v>
      </c>
    </row>
    <row r="273" spans="1:18">
      <c r="A273" s="60">
        <f t="shared" si="512"/>
        <v>273</v>
      </c>
      <c r="B273" s="96" t="s">
        <v>9</v>
      </c>
      <c r="C273" s="166" t="s">
        <v>42</v>
      </c>
      <c r="D273" s="632">
        <f ca="1">+SUM(INDIRECT("'Monthly Resource Report'!"&amp;(VLOOKUP(D$1,$AO$1:$AP$197,2,FALSE)&amp;$A273&amp;":"&amp;VLOOKUP(DATE(YEAR(D$1),12,1),$AO$1:$AP$181,2,FALSE)&amp;$A273)))</f>
        <v>22811.22</v>
      </c>
      <c r="E273" s="633">
        <f t="shared" ref="E273:R276" ca="1" si="537">+SUM(INDIRECT("'Monthly Resource Report'!"&amp;(VLOOKUP(E$1,$AO$1:$AP$197,2,FALSE)&amp;$A273&amp;":"&amp;VLOOKUP(DATE(YEAR(E$1),12,1),$AO$1:$AP$181,2,FALSE)&amp;$A273)))</f>
        <v>0</v>
      </c>
      <c r="F273" s="633">
        <f t="shared" ca="1" si="537"/>
        <v>0</v>
      </c>
      <c r="G273" s="633">
        <f t="shared" ca="1" si="537"/>
        <v>0</v>
      </c>
      <c r="H273" s="633">
        <f t="shared" ca="1" si="537"/>
        <v>0</v>
      </c>
      <c r="I273" s="633">
        <f t="shared" ca="1" si="537"/>
        <v>0</v>
      </c>
      <c r="J273" s="633">
        <f t="shared" ca="1" si="537"/>
        <v>70761.820000000007</v>
      </c>
      <c r="K273" s="633">
        <f t="shared" ca="1" si="537"/>
        <v>261013.12</v>
      </c>
      <c r="L273" s="633">
        <f t="shared" ca="1" si="537"/>
        <v>393874.30000000005</v>
      </c>
      <c r="M273" s="633">
        <f t="shared" ca="1" si="537"/>
        <v>395797.61</v>
      </c>
      <c r="N273" s="633">
        <f t="shared" ca="1" si="537"/>
        <v>387878.95</v>
      </c>
      <c r="O273" s="633">
        <f t="shared" ca="1" si="537"/>
        <v>332067.51</v>
      </c>
      <c r="P273" s="633">
        <f t="shared" ca="1" si="537"/>
        <v>341161.52999999991</v>
      </c>
      <c r="Q273" s="633">
        <f t="shared" ca="1" si="537"/>
        <v>343869.37</v>
      </c>
      <c r="R273" s="633">
        <f t="shared" ca="1" si="537"/>
        <v>368292.66000000003</v>
      </c>
    </row>
    <row r="274" spans="1:18">
      <c r="A274" s="60">
        <f t="shared" si="512"/>
        <v>274</v>
      </c>
      <c r="B274" s="96" t="s">
        <v>9</v>
      </c>
      <c r="C274" s="634" t="s">
        <v>297</v>
      </c>
      <c r="D274" s="632">
        <f ca="1">+SUM(INDIRECT("'Monthly Resource Report'!"&amp;(VLOOKUP(D$1,$AO$1:$AP$197,2,FALSE)&amp;$A274&amp;":"&amp;VLOOKUP(DATE(YEAR(D$1),12,1),$AO$1:$AP$181,2,FALSE)&amp;$A274)))</f>
        <v>19260</v>
      </c>
      <c r="E274" s="633">
        <f t="shared" ca="1" si="537"/>
        <v>0</v>
      </c>
      <c r="F274" s="633">
        <f t="shared" ca="1" si="537"/>
        <v>0</v>
      </c>
      <c r="G274" s="633">
        <f t="shared" ca="1" si="537"/>
        <v>0</v>
      </c>
      <c r="H274" s="633">
        <f t="shared" ca="1" si="537"/>
        <v>0</v>
      </c>
      <c r="I274" s="633">
        <f t="shared" ca="1" si="537"/>
        <v>0</v>
      </c>
      <c r="J274" s="633">
        <f t="shared" ca="1" si="537"/>
        <v>56520</v>
      </c>
      <c r="K274" s="633">
        <f t="shared" ca="1" si="537"/>
        <v>204870</v>
      </c>
      <c r="L274" s="633">
        <f t="shared" ca="1" si="537"/>
        <v>305310</v>
      </c>
      <c r="M274" s="633">
        <f t="shared" ca="1" si="537"/>
        <v>302910</v>
      </c>
      <c r="N274" s="633">
        <f t="shared" ca="1" si="537"/>
        <v>293580</v>
      </c>
      <c r="O274" s="633">
        <f t="shared" ca="1" si="537"/>
        <v>248590</v>
      </c>
      <c r="P274" s="633">
        <f t="shared" ca="1" si="537"/>
        <v>252690</v>
      </c>
      <c r="Q274" s="633">
        <f t="shared" ca="1" si="537"/>
        <v>252050</v>
      </c>
      <c r="R274" s="633">
        <f t="shared" ca="1" si="537"/>
        <v>267390</v>
      </c>
    </row>
    <row r="275" spans="1:18">
      <c r="A275" s="60">
        <f t="shared" si="512"/>
        <v>275</v>
      </c>
      <c r="B275" s="96" t="s">
        <v>9</v>
      </c>
      <c r="C275" s="166" t="s">
        <v>43</v>
      </c>
      <c r="D275" s="88">
        <f ca="1">+SUM(INDIRECT("'Monthly Resource Report'!"&amp;(VLOOKUP(D$1,$AO$1:$AP$197,2,FALSE)&amp;$A275&amp;":"&amp;VLOOKUP(DATE(YEAR(D$1),12,1),$AO$1:$AP$181,2,FALSE)&amp;$A275)))</f>
        <v>2.95</v>
      </c>
      <c r="E275" s="89">
        <f t="shared" ca="1" si="537"/>
        <v>0</v>
      </c>
      <c r="F275" s="89">
        <f t="shared" ca="1" si="537"/>
        <v>0</v>
      </c>
      <c r="G275" s="89">
        <f t="shared" ca="1" si="537"/>
        <v>0</v>
      </c>
      <c r="H275" s="89">
        <f t="shared" ca="1" si="537"/>
        <v>0</v>
      </c>
      <c r="I275" s="89">
        <f t="shared" ca="1" si="537"/>
        <v>0</v>
      </c>
      <c r="J275" s="89">
        <f t="shared" ca="1" si="537"/>
        <v>7.29</v>
      </c>
      <c r="K275" s="89">
        <f t="shared" ca="1" si="537"/>
        <v>27.450000000000003</v>
      </c>
      <c r="L275" s="89">
        <f t="shared" ca="1" si="537"/>
        <v>49.34</v>
      </c>
      <c r="M275" s="89">
        <f t="shared" ca="1" si="537"/>
        <v>43.95</v>
      </c>
      <c r="N275" s="89">
        <f t="shared" ca="1" si="537"/>
        <v>39.740000000000009</v>
      </c>
      <c r="O275" s="89">
        <f t="shared" ca="1" si="537"/>
        <v>33.49</v>
      </c>
      <c r="P275" s="89">
        <f t="shared" ca="1" si="537"/>
        <v>32.69</v>
      </c>
      <c r="Q275" s="89">
        <f t="shared" ca="1" si="537"/>
        <v>32.29</v>
      </c>
      <c r="R275" s="89">
        <f t="shared" ca="1" si="537"/>
        <v>33.699999999999996</v>
      </c>
    </row>
    <row r="276" spans="1:18">
      <c r="A276" s="60">
        <f t="shared" si="512"/>
        <v>276</v>
      </c>
      <c r="B276" s="96" t="s">
        <v>9</v>
      </c>
      <c r="C276" s="166" t="s">
        <v>44</v>
      </c>
      <c r="D276" s="632">
        <f ca="1">+SUM(INDIRECT("'Monthly Resource Report'!"&amp;(VLOOKUP(D$1,$AO$1:$AP$197,2,FALSE)&amp;$A276&amp;":"&amp;VLOOKUP(DATE(YEAR(D$1),12,1),$AO$1:$AP$181,2,FALSE)&amp;$A276)))</f>
        <v>4.0599999999999996</v>
      </c>
      <c r="E276" s="633">
        <f t="shared" ca="1" si="537"/>
        <v>0</v>
      </c>
      <c r="F276" s="633">
        <f t="shared" ca="1" si="537"/>
        <v>0</v>
      </c>
      <c r="G276" s="633">
        <f t="shared" ca="1" si="537"/>
        <v>0</v>
      </c>
      <c r="H276" s="633">
        <f t="shared" ca="1" si="537"/>
        <v>0</v>
      </c>
      <c r="I276" s="633">
        <f t="shared" ca="1" si="537"/>
        <v>0</v>
      </c>
      <c r="J276" s="633">
        <f t="shared" ca="1" si="537"/>
        <v>15.459999999999999</v>
      </c>
      <c r="K276" s="633">
        <f t="shared" ca="1" si="537"/>
        <v>59.57</v>
      </c>
      <c r="L276" s="633">
        <f t="shared" ca="1" si="537"/>
        <v>110.04</v>
      </c>
      <c r="M276" s="633">
        <f t="shared" ca="1" si="537"/>
        <v>100.71</v>
      </c>
      <c r="N276" s="633">
        <f t="shared" ca="1" si="537"/>
        <v>93.82</v>
      </c>
      <c r="O276" s="633">
        <f t="shared" ca="1" si="537"/>
        <v>81.039999999999992</v>
      </c>
      <c r="P276" s="633">
        <f t="shared" ca="1" si="537"/>
        <v>81.380000000000024</v>
      </c>
      <c r="Q276" s="633">
        <f t="shared" ca="1" si="537"/>
        <v>82.65</v>
      </c>
      <c r="R276" s="633">
        <f t="shared" ca="1" si="537"/>
        <v>88.63</v>
      </c>
    </row>
    <row r="277" spans="1:18">
      <c r="A277" s="60">
        <f t="shared" si="512"/>
        <v>277</v>
      </c>
      <c r="B277" s="171" t="s">
        <v>9</v>
      </c>
      <c r="C277" s="172" t="s">
        <v>45</v>
      </c>
      <c r="D277" s="92">
        <f ca="1">+(D275*2000)/D263</f>
        <v>6.0448069780432115E-2</v>
      </c>
      <c r="E277" s="93" t="e">
        <f t="shared" ref="E277:G277" ca="1" si="538">+(E275*2000)/E263</f>
        <v>#DIV/0!</v>
      </c>
      <c r="F277" s="93" t="e">
        <f t="shared" ca="1" si="538"/>
        <v>#DIV/0!</v>
      </c>
      <c r="G277" s="93" t="e">
        <f t="shared" ca="1" si="538"/>
        <v>#DIV/0!</v>
      </c>
      <c r="H277" s="93" t="e">
        <f t="shared" ref="H277:P277" ca="1" si="539">+(H275*2000)/H263</f>
        <v>#DIV/0!</v>
      </c>
      <c r="I277" s="93" t="e">
        <f t="shared" ca="1" si="539"/>
        <v>#DIV/0!</v>
      </c>
      <c r="J277" s="93">
        <f t="shared" ca="1" si="539"/>
        <v>6.0617349034529436E-2</v>
      </c>
      <c r="K277" s="93">
        <f t="shared" ca="1" si="539"/>
        <v>6.0601229098895482E-2</v>
      </c>
      <c r="L277" s="93">
        <f t="shared" ca="1" si="539"/>
        <v>6.0494903978685087E-2</v>
      </c>
      <c r="M277" s="93">
        <f t="shared" ca="1" si="539"/>
        <v>6.052524635066333E-2</v>
      </c>
      <c r="N277" s="93">
        <f t="shared" ca="1" si="539"/>
        <v>6.0574342010447792E-2</v>
      </c>
      <c r="O277" s="93">
        <f t="shared" ca="1" si="539"/>
        <v>6.0622363044868149E-2</v>
      </c>
      <c r="P277" s="93">
        <f t="shared" ca="1" si="539"/>
        <v>6.0632684535478008E-2</v>
      </c>
      <c r="Q277" s="93">
        <f t="shared" ref="Q277:R277" ca="1" si="540">+(Q275*2000)/Q263</f>
        <v>6.0644582610420418E-2</v>
      </c>
      <c r="R277" s="93">
        <f t="shared" ca="1" si="540"/>
        <v>6.0640523901017124E-2</v>
      </c>
    </row>
    <row r="278" spans="1:18">
      <c r="A278" s="60">
        <f t="shared" si="512"/>
        <v>278</v>
      </c>
      <c r="B278" s="96" t="s">
        <v>9</v>
      </c>
      <c r="C278" s="166" t="s">
        <v>46</v>
      </c>
      <c r="D278" s="88">
        <f ca="1">+SUM(INDIRECT("'Monthly Resource Report'!"&amp;(VLOOKUP(D$1,$AO$1:$AP$197,2,FALSE)&amp;$A278&amp;":"&amp;VLOOKUP(DATE(YEAR(D$1),12,1),$AO$1:$AP$181,2,FALSE)&amp;$A278)))</f>
        <v>35.06</v>
      </c>
      <c r="E278" s="89">
        <f t="shared" ref="E278:R279" ca="1" si="541">+SUM(INDIRECT("'Monthly Resource Report'!"&amp;(VLOOKUP(E$1,$AO$1:$AP$197,2,FALSE)&amp;$A278&amp;":"&amp;VLOOKUP(DATE(YEAR(E$1),12,1),$AO$1:$AP$181,2,FALSE)&amp;$A278)))</f>
        <v>0</v>
      </c>
      <c r="F278" s="89">
        <f t="shared" ca="1" si="541"/>
        <v>0</v>
      </c>
      <c r="G278" s="89">
        <f t="shared" ca="1" si="541"/>
        <v>0</v>
      </c>
      <c r="H278" s="89">
        <f t="shared" ca="1" si="541"/>
        <v>0</v>
      </c>
      <c r="I278" s="89">
        <f t="shared" ca="1" si="541"/>
        <v>0</v>
      </c>
      <c r="J278" s="89">
        <f t="shared" ca="1" si="541"/>
        <v>86.4</v>
      </c>
      <c r="K278" s="89">
        <f t="shared" ca="1" si="541"/>
        <v>322.88000000000005</v>
      </c>
      <c r="L278" s="89">
        <f t="shared" ca="1" si="541"/>
        <v>578.71</v>
      </c>
      <c r="M278" s="89">
        <f t="shared" ca="1" si="541"/>
        <v>515.21999999999991</v>
      </c>
      <c r="N278" s="89">
        <f t="shared" ca="1" si="541"/>
        <v>465.33</v>
      </c>
      <c r="O278" s="89">
        <f t="shared" ca="1" si="541"/>
        <v>392.36999999999995</v>
      </c>
      <c r="P278" s="89">
        <f t="shared" ca="1" si="541"/>
        <v>383.16999999999996</v>
      </c>
      <c r="Q278" s="89">
        <f t="shared" ca="1" si="541"/>
        <v>378.48999999999995</v>
      </c>
      <c r="R278" s="89">
        <f t="shared" ca="1" si="541"/>
        <v>394.83999999999992</v>
      </c>
    </row>
    <row r="279" spans="1:18">
      <c r="A279" s="60">
        <f t="shared" si="512"/>
        <v>279</v>
      </c>
      <c r="B279" s="96" t="s">
        <v>9</v>
      </c>
      <c r="C279" s="166" t="s">
        <v>47</v>
      </c>
      <c r="D279" s="632">
        <f ca="1">+SUM(INDIRECT("'Monthly Resource Report'!"&amp;(VLOOKUP(D$1,$AO$1:$AP$197,2,FALSE)&amp;$A279&amp;":"&amp;VLOOKUP(DATE(YEAR(D$1),12,1),$AO$1:$AP$181,2,FALSE)&amp;$A279)))</f>
        <v>1756.76</v>
      </c>
      <c r="E279" s="633">
        <f t="shared" ca="1" si="541"/>
        <v>0</v>
      </c>
      <c r="F279" s="633">
        <f t="shared" ca="1" si="541"/>
        <v>0</v>
      </c>
      <c r="G279" s="633">
        <f t="shared" ca="1" si="541"/>
        <v>0</v>
      </c>
      <c r="H279" s="633">
        <f t="shared" ca="1" si="541"/>
        <v>0</v>
      </c>
      <c r="I279" s="633">
        <f t="shared" ca="1" si="541"/>
        <v>0</v>
      </c>
      <c r="J279" s="633">
        <f t="shared" ca="1" si="541"/>
        <v>4662.6399999999994</v>
      </c>
      <c r="K279" s="633">
        <f t="shared" ca="1" si="541"/>
        <v>16704.360000000004</v>
      </c>
      <c r="L279" s="633">
        <f t="shared" ca="1" si="541"/>
        <v>28684.17</v>
      </c>
      <c r="M279" s="633">
        <f t="shared" ca="1" si="541"/>
        <v>26532.15</v>
      </c>
      <c r="N279" s="633">
        <f t="shared" ca="1" si="541"/>
        <v>24641.01</v>
      </c>
      <c r="O279" s="633">
        <f t="shared" ca="1" si="541"/>
        <v>21525.889999999996</v>
      </c>
      <c r="P279" s="633">
        <f t="shared" ca="1" si="541"/>
        <v>21604.909999999996</v>
      </c>
      <c r="Q279" s="633">
        <f t="shared" ca="1" si="541"/>
        <v>21977.040000000005</v>
      </c>
      <c r="R279" s="633">
        <f t="shared" ca="1" si="541"/>
        <v>23326.659999999996</v>
      </c>
    </row>
    <row r="280" spans="1:18">
      <c r="A280" s="60">
        <f t="shared" si="512"/>
        <v>280</v>
      </c>
      <c r="B280" s="180" t="s">
        <v>9</v>
      </c>
      <c r="C280" s="181" t="s">
        <v>48</v>
      </c>
      <c r="D280" s="94">
        <f ca="1">+(D278*2000)/D263</f>
        <v>0.71840994118710166</v>
      </c>
      <c r="E280" s="95" t="e">
        <f t="shared" ref="E280:G280" ca="1" si="542">+(E278*2000)/E263</f>
        <v>#DIV/0!</v>
      </c>
      <c r="F280" s="95" t="e">
        <f t="shared" ca="1" si="542"/>
        <v>#DIV/0!</v>
      </c>
      <c r="G280" s="95" t="e">
        <f t="shared" ca="1" si="542"/>
        <v>#DIV/0!</v>
      </c>
      <c r="H280" s="95" t="e">
        <f t="shared" ref="H280:P280" ca="1" si="543">+(H278*2000)/H263</f>
        <v>#DIV/0!</v>
      </c>
      <c r="I280" s="95" t="e">
        <f t="shared" ca="1" si="543"/>
        <v>#DIV/0!</v>
      </c>
      <c r="J280" s="95">
        <f t="shared" ca="1" si="543"/>
        <v>0.71842784040923779</v>
      </c>
      <c r="K280" s="95">
        <f t="shared" ca="1" si="543"/>
        <v>0.71282057746635241</v>
      </c>
      <c r="L280" s="95">
        <f t="shared" ca="1" si="543"/>
        <v>0.70954612649989557</v>
      </c>
      <c r="M280" s="95">
        <f t="shared" ca="1" si="543"/>
        <v>0.70952940670736653</v>
      </c>
      <c r="N280" s="95">
        <f t="shared" ca="1" si="543"/>
        <v>0.70928682857880387</v>
      </c>
      <c r="O280" s="95">
        <f t="shared" ca="1" si="543"/>
        <v>0.71025370522289977</v>
      </c>
      <c r="P280" s="95">
        <f t="shared" ca="1" si="543"/>
        <v>0.71069518915445418</v>
      </c>
      <c r="Q280" s="95">
        <f t="shared" ref="Q280:R280" ca="1" si="544">+(Q278*2000)/Q263</f>
        <v>0.71085066807736197</v>
      </c>
      <c r="R280" s="95">
        <f t="shared" ca="1" si="544"/>
        <v>0.71048381178271824</v>
      </c>
    </row>
    <row r="281" spans="1:18">
      <c r="A281" s="60">
        <f t="shared" si="512"/>
        <v>281</v>
      </c>
      <c r="B281" s="44" t="s">
        <v>9</v>
      </c>
      <c r="C281" s="628" t="s">
        <v>273</v>
      </c>
      <c r="D281" s="384">
        <f ca="1">+D260+D292</f>
        <v>103286.95125</v>
      </c>
      <c r="E281" s="385">
        <f t="shared" ref="E281:G281" ca="1" si="545">+E260+E292</f>
        <v>0</v>
      </c>
      <c r="F281" s="385">
        <f t="shared" ca="1" si="545"/>
        <v>0</v>
      </c>
      <c r="G281" s="385">
        <f t="shared" ca="1" si="545"/>
        <v>0</v>
      </c>
      <c r="H281" s="385">
        <f t="shared" ref="H281:P281" ca="1" si="546">+H260+H292</f>
        <v>0</v>
      </c>
      <c r="I281" s="385">
        <f t="shared" ca="1" si="546"/>
        <v>0</v>
      </c>
      <c r="J281" s="385">
        <f t="shared" ca="1" si="546"/>
        <v>240525.2</v>
      </c>
      <c r="K281" s="385">
        <f t="shared" ca="1" si="546"/>
        <v>905922.2200000002</v>
      </c>
      <c r="L281" s="385">
        <f t="shared" ca="1" si="546"/>
        <v>1631211.7800000003</v>
      </c>
      <c r="M281" s="385">
        <f t="shared" ca="1" si="546"/>
        <v>1452286.5299999998</v>
      </c>
      <c r="N281" s="385">
        <f t="shared" ca="1" si="546"/>
        <v>1312106.7</v>
      </c>
      <c r="O281" s="385">
        <f t="shared" ca="1" si="546"/>
        <v>1104872.8</v>
      </c>
      <c r="P281" s="385">
        <f t="shared" ca="1" si="546"/>
        <v>1078296.3099999998</v>
      </c>
      <c r="Q281" s="385">
        <f t="shared" ref="Q281:R281" ca="1" si="547">+Q260+Q292</f>
        <v>1064893.1400000001</v>
      </c>
      <c r="R281" s="385">
        <f t="shared" ca="1" si="547"/>
        <v>1111467.97</v>
      </c>
    </row>
    <row r="282" spans="1:18">
      <c r="A282" s="60">
        <f t="shared" si="512"/>
        <v>282</v>
      </c>
      <c r="B282" s="43" t="s">
        <v>9</v>
      </c>
      <c r="C282" s="627" t="s">
        <v>49</v>
      </c>
      <c r="D282" s="96">
        <f>+(DATE(YEAR(D$1)+1,1,1)-D$1)*24</f>
        <v>8760</v>
      </c>
      <c r="E282" s="17">
        <f t="shared" ref="E282:R282" si="548">+(DATE(YEAR(E$1)+1,1,1)-E$1)*24</f>
        <v>8760</v>
      </c>
      <c r="F282" s="17">
        <f t="shared" si="548"/>
        <v>8760</v>
      </c>
      <c r="G282" s="17">
        <f t="shared" si="548"/>
        <v>8784</v>
      </c>
      <c r="H282" s="17">
        <f t="shared" si="548"/>
        <v>8760</v>
      </c>
      <c r="I282" s="17">
        <f t="shared" si="548"/>
        <v>8760</v>
      </c>
      <c r="J282" s="17">
        <f t="shared" si="548"/>
        <v>8760</v>
      </c>
      <c r="K282" s="17">
        <f t="shared" si="548"/>
        <v>8784</v>
      </c>
      <c r="L282" s="17">
        <f t="shared" si="548"/>
        <v>8760</v>
      </c>
      <c r="M282" s="17">
        <f t="shared" si="548"/>
        <v>8760</v>
      </c>
      <c r="N282" s="17">
        <f t="shared" si="548"/>
        <v>8760</v>
      </c>
      <c r="O282" s="17">
        <f t="shared" si="548"/>
        <v>8784</v>
      </c>
      <c r="P282" s="17">
        <f t="shared" si="548"/>
        <v>8760</v>
      </c>
      <c r="Q282" s="17">
        <f t="shared" si="548"/>
        <v>8760</v>
      </c>
      <c r="R282" s="17">
        <f t="shared" si="548"/>
        <v>8760</v>
      </c>
    </row>
    <row r="283" spans="1:18">
      <c r="A283" s="60">
        <f t="shared" si="512"/>
        <v>283</v>
      </c>
      <c r="B283" s="43" t="s">
        <v>9</v>
      </c>
      <c r="C283" s="166" t="s">
        <v>50</v>
      </c>
      <c r="D283" s="97">
        <f ca="1">+SUM(D265,D267,D274)</f>
        <v>421878.38</v>
      </c>
      <c r="E283" s="85">
        <f t="shared" ref="E283:G283" ca="1" si="549">+SUM(E265,E267,E274)</f>
        <v>0</v>
      </c>
      <c r="F283" s="85">
        <f t="shared" ca="1" si="549"/>
        <v>0</v>
      </c>
      <c r="G283" s="85">
        <f t="shared" ca="1" si="549"/>
        <v>0</v>
      </c>
      <c r="H283" s="85">
        <f t="shared" ref="H283:P283" ca="1" si="550">+SUM(H265,H267,H274)</f>
        <v>0</v>
      </c>
      <c r="I283" s="85">
        <f t="shared" ca="1" si="550"/>
        <v>0</v>
      </c>
      <c r="J283" s="85">
        <f t="shared" ca="1" si="550"/>
        <v>1412199.3199999998</v>
      </c>
      <c r="K283" s="85">
        <f t="shared" ca="1" si="550"/>
        <v>5703037.1400000006</v>
      </c>
      <c r="L283" s="85">
        <f t="shared" ca="1" si="550"/>
        <v>10842500.530000001</v>
      </c>
      <c r="M283" s="85">
        <f t="shared" ca="1" si="550"/>
        <v>10216917.780000001</v>
      </c>
      <c r="N283" s="85">
        <f t="shared" ca="1" si="550"/>
        <v>9687600.9499999993</v>
      </c>
      <c r="O283" s="85">
        <f t="shared" ca="1" si="550"/>
        <v>8547826.870000001</v>
      </c>
      <c r="P283" s="85">
        <f t="shared" ca="1" si="550"/>
        <v>8722353.0799999982</v>
      </c>
      <c r="Q283" s="85">
        <f t="shared" ref="Q283:R283" ca="1" si="551">+SUM(Q265,Q267,Q274)</f>
        <v>8965616.75</v>
      </c>
      <c r="R283" s="85">
        <f t="shared" ca="1" si="551"/>
        <v>9683311.620000001</v>
      </c>
    </row>
    <row r="284" spans="1:18">
      <c r="A284" s="60">
        <f t="shared" si="512"/>
        <v>284</v>
      </c>
      <c r="B284" s="43" t="s">
        <v>9</v>
      </c>
      <c r="C284" s="166" t="s">
        <v>51</v>
      </c>
      <c r="D284" s="98">
        <f ca="1">+D283/D261</f>
        <v>51.955465517241379</v>
      </c>
      <c r="E284" s="86" t="e">
        <f t="shared" ref="E284" ca="1" si="552">+E283/E261</f>
        <v>#DIV/0!</v>
      </c>
      <c r="F284" s="86" t="e">
        <f t="shared" ref="F284" ca="1" si="553">+F283/F261</f>
        <v>#DIV/0!</v>
      </c>
      <c r="G284" s="86" t="e">
        <f t="shared" ref="G284:P284" ca="1" si="554">+G283/G261</f>
        <v>#DIV/0!</v>
      </c>
      <c r="H284" s="86" t="e">
        <f t="shared" ca="1" si="554"/>
        <v>#DIV/0!</v>
      </c>
      <c r="I284" s="86" t="e">
        <f t="shared" ca="1" si="554"/>
        <v>#DIV/0!</v>
      </c>
      <c r="J284" s="86">
        <f t="shared" ca="1" si="554"/>
        <v>70.574678660669662</v>
      </c>
      <c r="K284" s="86">
        <f t="shared" ca="1" si="554"/>
        <v>76.262163889706088</v>
      </c>
      <c r="L284" s="86">
        <f t="shared" ca="1" si="554"/>
        <v>80.891243751771896</v>
      </c>
      <c r="M284" s="86">
        <f t="shared" ca="1" si="554"/>
        <v>85.619021034107107</v>
      </c>
      <c r="N284" s="86">
        <f t="shared" ca="1" si="554"/>
        <v>89.881436139615147</v>
      </c>
      <c r="O284" s="86">
        <f t="shared" ca="1" si="554"/>
        <v>94.05619355193663</v>
      </c>
      <c r="P284" s="86">
        <f t="shared" ca="1" si="554"/>
        <v>98.278927336029994</v>
      </c>
      <c r="Q284" s="86">
        <f t="shared" ref="Q284:R284" ca="1" si="555">+Q283/Q261</f>
        <v>102.27250353622924</v>
      </c>
      <c r="R284" s="86">
        <f t="shared" ca="1" si="555"/>
        <v>105.88408804618818</v>
      </c>
    </row>
    <row r="285" spans="1:18">
      <c r="A285" s="60">
        <f t="shared" si="512"/>
        <v>285</v>
      </c>
      <c r="B285" s="43" t="s">
        <v>9</v>
      </c>
      <c r="C285" s="166" t="s">
        <v>52</v>
      </c>
      <c r="D285" s="99">
        <f ca="1">+D279+D276</f>
        <v>1760.82</v>
      </c>
      <c r="E285" s="87">
        <f t="shared" ref="E285:G285" ca="1" si="556">+E279+E276</f>
        <v>0</v>
      </c>
      <c r="F285" s="87">
        <f t="shared" ca="1" si="556"/>
        <v>0</v>
      </c>
      <c r="G285" s="87">
        <f t="shared" ca="1" si="556"/>
        <v>0</v>
      </c>
      <c r="H285" s="87">
        <f t="shared" ref="H285:P285" ca="1" si="557">+H279+H276</f>
        <v>0</v>
      </c>
      <c r="I285" s="87">
        <f t="shared" ca="1" si="557"/>
        <v>0</v>
      </c>
      <c r="J285" s="87">
        <f t="shared" ca="1" si="557"/>
        <v>4678.0999999999995</v>
      </c>
      <c r="K285" s="87">
        <f t="shared" ca="1" si="557"/>
        <v>16763.930000000004</v>
      </c>
      <c r="L285" s="87">
        <f t="shared" ca="1" si="557"/>
        <v>28794.21</v>
      </c>
      <c r="M285" s="87">
        <f t="shared" ca="1" si="557"/>
        <v>26632.86</v>
      </c>
      <c r="N285" s="87">
        <f t="shared" ca="1" si="557"/>
        <v>24734.829999999998</v>
      </c>
      <c r="O285" s="87">
        <f t="shared" ca="1" si="557"/>
        <v>21606.929999999997</v>
      </c>
      <c r="P285" s="87">
        <f t="shared" ca="1" si="557"/>
        <v>21686.289999999997</v>
      </c>
      <c r="Q285" s="87">
        <f t="shared" ref="Q285:R285" ca="1" si="558">+Q279+Q276</f>
        <v>22059.690000000006</v>
      </c>
      <c r="R285" s="87">
        <f t="shared" ca="1" si="558"/>
        <v>23415.289999999997</v>
      </c>
    </row>
    <row r="286" spans="1:18">
      <c r="A286" s="60">
        <f t="shared" si="512"/>
        <v>286</v>
      </c>
      <c r="B286" s="43" t="s">
        <v>9</v>
      </c>
      <c r="C286" s="166" t="s">
        <v>53</v>
      </c>
      <c r="D286" s="98">
        <f ca="1">+D285/D261</f>
        <v>0.21684975369458126</v>
      </c>
      <c r="E286" s="86" t="e">
        <f t="shared" ref="E286" ca="1" si="559">+E285/E261</f>
        <v>#DIV/0!</v>
      </c>
      <c r="F286" s="86" t="e">
        <f t="shared" ref="F286" ca="1" si="560">+F285/F261</f>
        <v>#DIV/0!</v>
      </c>
      <c r="G286" s="86" t="e">
        <f t="shared" ref="G286:P286" ca="1" si="561">+G285/G261</f>
        <v>#DIV/0!</v>
      </c>
      <c r="H286" s="86" t="e">
        <f t="shared" ca="1" si="561"/>
        <v>#DIV/0!</v>
      </c>
      <c r="I286" s="86" t="e">
        <f t="shared" ca="1" si="561"/>
        <v>#DIV/0!</v>
      </c>
      <c r="J286" s="86">
        <f t="shared" ca="1" si="561"/>
        <v>0.23378810594702645</v>
      </c>
      <c r="K286" s="86">
        <f t="shared" ca="1" si="561"/>
        <v>0.22417065604022363</v>
      </c>
      <c r="L286" s="86">
        <f t="shared" ca="1" si="561"/>
        <v>0.2148212447216461</v>
      </c>
      <c r="M286" s="86">
        <f t="shared" ca="1" si="561"/>
        <v>0.22318662532472974</v>
      </c>
      <c r="N286" s="86">
        <f t="shared" ca="1" si="561"/>
        <v>0.22948943237275238</v>
      </c>
      <c r="O286" s="86">
        <f t="shared" ca="1" si="561"/>
        <v>0.23775231073943659</v>
      </c>
      <c r="P286" s="86">
        <f t="shared" ca="1" si="561"/>
        <v>0.24434981014298426</v>
      </c>
      <c r="Q286" s="86">
        <f t="shared" ref="Q286:R286" ca="1" si="562">+Q285/Q261</f>
        <v>0.25163909928819134</v>
      </c>
      <c r="R286" s="86">
        <f t="shared" ca="1" si="562"/>
        <v>0.25603912434938542</v>
      </c>
    </row>
    <row r="287" spans="1:18">
      <c r="A287" s="60">
        <f t="shared" si="512"/>
        <v>287</v>
      </c>
      <c r="B287" s="43" t="s">
        <v>9</v>
      </c>
      <c r="C287" s="166" t="s">
        <v>228</v>
      </c>
      <c r="D287" s="85">
        <f ca="1">+D285+D283</f>
        <v>423639.2</v>
      </c>
      <c r="E287" s="85">
        <f t="shared" ref="E287:G287" ca="1" si="563">+E285+E283</f>
        <v>0</v>
      </c>
      <c r="F287" s="85">
        <f t="shared" ca="1" si="563"/>
        <v>0</v>
      </c>
      <c r="G287" s="85">
        <f t="shared" ca="1" si="563"/>
        <v>0</v>
      </c>
      <c r="H287" s="85">
        <f t="shared" ref="H287:P287" ca="1" si="564">+H285+H283</f>
        <v>0</v>
      </c>
      <c r="I287" s="85">
        <f t="shared" ca="1" si="564"/>
        <v>0</v>
      </c>
      <c r="J287" s="85">
        <f t="shared" ca="1" si="564"/>
        <v>1416877.42</v>
      </c>
      <c r="K287" s="85">
        <f t="shared" ca="1" si="564"/>
        <v>5719801.0700000003</v>
      </c>
      <c r="L287" s="85">
        <f t="shared" ca="1" si="564"/>
        <v>10871294.740000002</v>
      </c>
      <c r="M287" s="85">
        <f t="shared" ca="1" si="564"/>
        <v>10243550.640000001</v>
      </c>
      <c r="N287" s="85">
        <f t="shared" ca="1" si="564"/>
        <v>9712335.7799999993</v>
      </c>
      <c r="O287" s="85">
        <f t="shared" ca="1" si="564"/>
        <v>8569433.8000000007</v>
      </c>
      <c r="P287" s="85">
        <f t="shared" ca="1" si="564"/>
        <v>8744039.3699999973</v>
      </c>
      <c r="Q287" s="85">
        <f t="shared" ref="Q287:R287" ca="1" si="565">+Q285+Q283</f>
        <v>8987676.4399999995</v>
      </c>
      <c r="R287" s="85">
        <f t="shared" ca="1" si="565"/>
        <v>9706726.9100000001</v>
      </c>
    </row>
    <row r="288" spans="1:18">
      <c r="A288" s="60">
        <f t="shared" si="512"/>
        <v>288</v>
      </c>
      <c r="B288" s="183" t="s">
        <v>9</v>
      </c>
      <c r="C288" s="351" t="s">
        <v>229</v>
      </c>
      <c r="D288" s="184">
        <f ca="1">+D287/D261</f>
        <v>52.172315270935961</v>
      </c>
      <c r="E288" s="184" t="e">
        <f t="shared" ref="E288" ca="1" si="566">+E287/E261</f>
        <v>#DIV/0!</v>
      </c>
      <c r="F288" s="184" t="e">
        <f t="shared" ref="F288" ca="1" si="567">+F287/F261</f>
        <v>#DIV/0!</v>
      </c>
      <c r="G288" s="184" t="e">
        <f t="shared" ref="G288:P288" ca="1" si="568">+G287/G261</f>
        <v>#DIV/0!</v>
      </c>
      <c r="H288" s="184" t="e">
        <f t="shared" ca="1" si="568"/>
        <v>#DIV/0!</v>
      </c>
      <c r="I288" s="184" t="e">
        <f t="shared" ca="1" si="568"/>
        <v>#DIV/0!</v>
      </c>
      <c r="J288" s="184">
        <f t="shared" ca="1" si="568"/>
        <v>70.808466766616689</v>
      </c>
      <c r="K288" s="184">
        <f t="shared" ca="1" si="568"/>
        <v>76.486334545746303</v>
      </c>
      <c r="L288" s="184">
        <f t="shared" ca="1" si="568"/>
        <v>81.106064996493544</v>
      </c>
      <c r="M288" s="184">
        <f t="shared" ca="1" si="568"/>
        <v>85.842207659431836</v>
      </c>
      <c r="N288" s="184">
        <f t="shared" ca="1" si="568"/>
        <v>90.110925571987892</v>
      </c>
      <c r="O288" s="184">
        <f t="shared" ca="1" si="568"/>
        <v>94.293945862676068</v>
      </c>
      <c r="P288" s="184">
        <f t="shared" ca="1" si="568"/>
        <v>98.523277146172973</v>
      </c>
      <c r="Q288" s="184">
        <f t="shared" ref="Q288:R288" ca="1" si="569">+Q287/Q261</f>
        <v>102.52414263551742</v>
      </c>
      <c r="R288" s="184">
        <f t="shared" ca="1" si="569"/>
        <v>106.14012717053755</v>
      </c>
    </row>
    <row r="289" spans="1:18" ht="15.75" thickBot="1">
      <c r="A289" s="60">
        <f t="shared" si="512"/>
        <v>289</v>
      </c>
      <c r="B289" s="42"/>
      <c r="C289" s="185"/>
      <c r="D289" s="71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</row>
    <row r="290" spans="1:18">
      <c r="A290" s="60">
        <f t="shared" si="512"/>
        <v>290</v>
      </c>
      <c r="B290" s="188" t="s">
        <v>32</v>
      </c>
      <c r="C290" s="189" t="s">
        <v>33</v>
      </c>
      <c r="D290" s="100" t="str">
        <f>+D$2</f>
        <v>CY 2013</v>
      </c>
      <c r="E290" s="101" t="str">
        <f t="shared" ref="E290:R290" si="570">+E$2</f>
        <v>CY 2014</v>
      </c>
      <c r="F290" s="101" t="str">
        <f t="shared" si="570"/>
        <v>CY 2015</v>
      </c>
      <c r="G290" s="101" t="str">
        <f t="shared" si="570"/>
        <v>CY 2016</v>
      </c>
      <c r="H290" s="101" t="str">
        <f t="shared" si="570"/>
        <v>CY 2017</v>
      </c>
      <c r="I290" s="101" t="str">
        <f t="shared" si="570"/>
        <v>CY 2018</v>
      </c>
      <c r="J290" s="101" t="str">
        <f t="shared" si="570"/>
        <v>CY 2019</v>
      </c>
      <c r="K290" s="101" t="str">
        <f t="shared" si="570"/>
        <v>CY 2020</v>
      </c>
      <c r="L290" s="101" t="str">
        <f t="shared" si="570"/>
        <v>CY 2021</v>
      </c>
      <c r="M290" s="101" t="str">
        <f t="shared" si="570"/>
        <v>CY 2022</v>
      </c>
      <c r="N290" s="101" t="str">
        <f t="shared" si="570"/>
        <v>CY 2023</v>
      </c>
      <c r="O290" s="101" t="str">
        <f t="shared" si="570"/>
        <v>CY 2024</v>
      </c>
      <c r="P290" s="101" t="str">
        <f t="shared" si="570"/>
        <v>CY 2025</v>
      </c>
      <c r="Q290" s="101" t="str">
        <f t="shared" si="570"/>
        <v>CY 2026</v>
      </c>
      <c r="R290" s="101" t="str">
        <f t="shared" si="570"/>
        <v>CY 2027</v>
      </c>
    </row>
    <row r="291" spans="1:18">
      <c r="A291" s="60">
        <f t="shared" si="512"/>
        <v>291</v>
      </c>
      <c r="B291" s="75" t="s">
        <v>10</v>
      </c>
      <c r="C291" s="163" t="s">
        <v>34</v>
      </c>
      <c r="D291" s="630">
        <f ca="1">+AVERAGE(INDIRECT("'Monthly Resource Report'!"&amp;VLOOKUP(D$1,$AO$1:$AP$197,2,FALSE)&amp;$A291&amp;":"&amp;VLOOKUP(DATE(YEAR(D$1),12,1),$AO$1:$AP$197,2,FALSE)&amp;$A291))</f>
        <v>15</v>
      </c>
      <c r="E291" s="631">
        <f t="shared" ref="E291:R291" ca="1" si="571">+AVERAGE(INDIRECT("'Monthly Resource Report'!"&amp;VLOOKUP(E$1,$AO$1:$AP$197,2,FALSE)&amp;$A291&amp;":"&amp;VLOOKUP(DATE(YEAR(E$1),12,1),$AO$1:$AP$197,2,FALSE)&amp;$A291))</f>
        <v>15</v>
      </c>
      <c r="F291" s="631">
        <f t="shared" ca="1" si="571"/>
        <v>15</v>
      </c>
      <c r="G291" s="631">
        <f t="shared" ca="1" si="571"/>
        <v>15</v>
      </c>
      <c r="H291" s="631">
        <f t="shared" ca="1" si="571"/>
        <v>15</v>
      </c>
      <c r="I291" s="631">
        <f t="shared" ca="1" si="571"/>
        <v>15</v>
      </c>
      <c r="J291" s="631">
        <f t="shared" ca="1" si="571"/>
        <v>15</v>
      </c>
      <c r="K291" s="631">
        <f t="shared" ca="1" si="571"/>
        <v>15</v>
      </c>
      <c r="L291" s="631">
        <f t="shared" ca="1" si="571"/>
        <v>15</v>
      </c>
      <c r="M291" s="631">
        <f t="shared" ca="1" si="571"/>
        <v>15</v>
      </c>
      <c r="N291" s="631">
        <f t="shared" ca="1" si="571"/>
        <v>15</v>
      </c>
      <c r="O291" s="631">
        <f t="shared" ca="1" si="571"/>
        <v>15</v>
      </c>
      <c r="P291" s="631">
        <f t="shared" ca="1" si="571"/>
        <v>15</v>
      </c>
      <c r="Q291" s="631">
        <f t="shared" ca="1" si="571"/>
        <v>15</v>
      </c>
      <c r="R291" s="631">
        <f t="shared" ca="1" si="571"/>
        <v>15</v>
      </c>
    </row>
    <row r="292" spans="1:18">
      <c r="A292" s="60">
        <f t="shared" si="512"/>
        <v>292</v>
      </c>
      <c r="B292" s="96" t="s">
        <v>10</v>
      </c>
      <c r="C292" s="166" t="s">
        <v>272</v>
      </c>
      <c r="D292" s="90">
        <f ca="1">+SUM(INDIRECT("'Monthly Resource Report'!"&amp;(VLOOKUP(D$1,$AO$1:$AP$197,2,FALSE)&amp;$A292&amp;":"&amp;VLOOKUP(DATE(YEAR(D$1),12,1),$AO$1:$AP$181,2,FALSE)&amp;$A292)))</f>
        <v>5682.5112499999987</v>
      </c>
      <c r="E292" s="91">
        <f t="shared" ref="E292:R293" ca="1" si="572">+SUM(INDIRECT("'Monthly Resource Report'!"&amp;(VLOOKUP(E$1,$AO$1:$AP$197,2,FALSE)&amp;$A292&amp;":"&amp;VLOOKUP(DATE(YEAR(E$1),12,1),$AO$1:$AP$181,2,FALSE)&amp;$A292)))</f>
        <v>0</v>
      </c>
      <c r="F292" s="91">
        <f t="shared" ca="1" si="572"/>
        <v>0</v>
      </c>
      <c r="G292" s="91">
        <f t="shared" ca="1" si="572"/>
        <v>0</v>
      </c>
      <c r="H292" s="91">
        <f t="shared" ca="1" si="572"/>
        <v>0</v>
      </c>
      <c r="I292" s="91">
        <f t="shared" ca="1" si="572"/>
        <v>0</v>
      </c>
      <c r="J292" s="91">
        <f t="shared" ca="1" si="572"/>
        <v>0</v>
      </c>
      <c r="K292" s="91">
        <f t="shared" ca="1" si="572"/>
        <v>0</v>
      </c>
      <c r="L292" s="91">
        <f t="shared" ca="1" si="572"/>
        <v>0</v>
      </c>
      <c r="M292" s="91">
        <f t="shared" ca="1" si="572"/>
        <v>0</v>
      </c>
      <c r="N292" s="91">
        <f t="shared" ca="1" si="572"/>
        <v>0</v>
      </c>
      <c r="O292" s="91">
        <f t="shared" ca="1" si="572"/>
        <v>0</v>
      </c>
      <c r="P292" s="91">
        <f t="shared" ca="1" si="572"/>
        <v>0</v>
      </c>
      <c r="Q292" s="91">
        <f t="shared" ca="1" si="572"/>
        <v>0</v>
      </c>
      <c r="R292" s="91">
        <f t="shared" ca="1" si="572"/>
        <v>0</v>
      </c>
    </row>
    <row r="293" spans="1:18">
      <c r="A293" s="60">
        <f t="shared" si="512"/>
        <v>293</v>
      </c>
      <c r="B293" s="96" t="s">
        <v>10</v>
      </c>
      <c r="C293" s="166" t="s">
        <v>36</v>
      </c>
      <c r="D293" s="88">
        <f ca="1">+SUM(INDIRECT("'Monthly Resource Report'!"&amp;(VLOOKUP(D$1,$AO$1:$AP$197,2,FALSE)&amp;$A293&amp;":"&amp;VLOOKUP(DATE(YEAR(D$1),12,1),$AO$1:$AP$181,2,FALSE)&amp;$A293)))</f>
        <v>9963</v>
      </c>
      <c r="E293" s="89">
        <f t="shared" ca="1" si="572"/>
        <v>0</v>
      </c>
      <c r="F293" s="89">
        <f t="shared" ca="1" si="572"/>
        <v>0</v>
      </c>
      <c r="G293" s="89">
        <f t="shared" ca="1" si="572"/>
        <v>0</v>
      </c>
      <c r="H293" s="89">
        <f t="shared" ca="1" si="572"/>
        <v>0</v>
      </c>
      <c r="I293" s="89">
        <f t="shared" ca="1" si="572"/>
        <v>0</v>
      </c>
      <c r="J293" s="89">
        <f t="shared" ca="1" si="572"/>
        <v>0</v>
      </c>
      <c r="K293" s="89">
        <f t="shared" ca="1" si="572"/>
        <v>2782</v>
      </c>
      <c r="L293" s="89">
        <f t="shared" ca="1" si="572"/>
        <v>27148</v>
      </c>
      <c r="M293" s="89">
        <f t="shared" ca="1" si="572"/>
        <v>21568</v>
      </c>
      <c r="N293" s="89">
        <f t="shared" ca="1" si="572"/>
        <v>13520</v>
      </c>
      <c r="O293" s="89">
        <f t="shared" ca="1" si="572"/>
        <v>2036</v>
      </c>
      <c r="P293" s="89">
        <f t="shared" ca="1" si="572"/>
        <v>700</v>
      </c>
      <c r="Q293" s="89">
        <f t="shared" ca="1" si="572"/>
        <v>0</v>
      </c>
      <c r="R293" s="89">
        <f t="shared" ca="1" si="572"/>
        <v>1099</v>
      </c>
    </row>
    <row r="294" spans="1:18">
      <c r="A294" s="60">
        <f t="shared" si="512"/>
        <v>294</v>
      </c>
      <c r="B294" s="171" t="s">
        <v>10</v>
      </c>
      <c r="C294" s="172" t="s">
        <v>95</v>
      </c>
      <c r="D294" s="77">
        <f ca="1">+D293/(D291*D314)</f>
        <v>7.5821917808219175E-2</v>
      </c>
      <c r="E294" s="78">
        <f t="shared" ref="E294" ca="1" si="573">+E293/(E291*E314)</f>
        <v>0</v>
      </c>
      <c r="F294" s="78">
        <f t="shared" ref="F294" ca="1" si="574">+F293/(F291*F314)</f>
        <v>0</v>
      </c>
      <c r="G294" s="78">
        <f t="shared" ref="G294:P294" ca="1" si="575">+G293/(G291*G314)</f>
        <v>0</v>
      </c>
      <c r="H294" s="78">
        <f t="shared" ca="1" si="575"/>
        <v>0</v>
      </c>
      <c r="I294" s="78">
        <f t="shared" ca="1" si="575"/>
        <v>0</v>
      </c>
      <c r="J294" s="78">
        <f t="shared" ca="1" si="575"/>
        <v>0</v>
      </c>
      <c r="K294" s="78">
        <f t="shared" ca="1" si="575"/>
        <v>2.1114146933819064E-2</v>
      </c>
      <c r="L294" s="78">
        <f t="shared" ca="1" si="575"/>
        <v>0.20660578386605785</v>
      </c>
      <c r="M294" s="78">
        <f t="shared" ca="1" si="575"/>
        <v>0.1641400304414003</v>
      </c>
      <c r="N294" s="78">
        <f t="shared" ca="1" si="575"/>
        <v>0.10289193302891933</v>
      </c>
      <c r="O294" s="78">
        <f t="shared" ca="1" si="575"/>
        <v>1.5452337583485125E-2</v>
      </c>
      <c r="P294" s="78">
        <f t="shared" ca="1" si="575"/>
        <v>5.3272450532724502E-3</v>
      </c>
      <c r="Q294" s="78">
        <f t="shared" ref="Q294:R294" ca="1" si="576">+Q293/(Q291*Q314)</f>
        <v>0</v>
      </c>
      <c r="R294" s="78">
        <f t="shared" ca="1" si="576"/>
        <v>8.3637747336377469E-3</v>
      </c>
    </row>
    <row r="295" spans="1:18">
      <c r="A295" s="60">
        <f t="shared" si="512"/>
        <v>295</v>
      </c>
      <c r="B295" s="96" t="s">
        <v>10</v>
      </c>
      <c r="C295" s="166" t="s">
        <v>268</v>
      </c>
      <c r="D295" s="88">
        <f ca="1">+SUM(INDIRECT("'Monthly Resource Report'!"&amp;(VLOOKUP(D$1,$AO$1:$AP$197,2,FALSE)&amp;$A295&amp;":"&amp;VLOOKUP(DATE(YEAR(D$1),12,1),$AO$1:$AP$181,2,FALSE)&amp;$A295)))</f>
        <v>136380.26999999999</v>
      </c>
      <c r="E295" s="89">
        <f t="shared" ref="E295:R295" ca="1" si="577">+SUM(INDIRECT("'Monthly Resource Report'!"&amp;(VLOOKUP(E$1,$AO$1:$AP$197,2,FALSE)&amp;$A295&amp;":"&amp;VLOOKUP(DATE(YEAR(E$1),12,1),$AO$1:$AP$181,2,FALSE)&amp;$A295)))</f>
        <v>0</v>
      </c>
      <c r="F295" s="89">
        <f t="shared" ca="1" si="577"/>
        <v>0</v>
      </c>
      <c r="G295" s="89">
        <f t="shared" ca="1" si="577"/>
        <v>0</v>
      </c>
      <c r="H295" s="89">
        <f t="shared" ca="1" si="577"/>
        <v>0</v>
      </c>
      <c r="I295" s="89">
        <f t="shared" ca="1" si="577"/>
        <v>0</v>
      </c>
      <c r="J295" s="89">
        <f t="shared" ca="1" si="577"/>
        <v>0</v>
      </c>
      <c r="K295" s="89">
        <f t="shared" ca="1" si="577"/>
        <v>37940.479999999996</v>
      </c>
      <c r="L295" s="89">
        <f t="shared" ca="1" si="577"/>
        <v>371649.32999999996</v>
      </c>
      <c r="M295" s="89">
        <f t="shared" ca="1" si="577"/>
        <v>295378.71999999997</v>
      </c>
      <c r="N295" s="89">
        <f t="shared" ca="1" si="577"/>
        <v>185061.56</v>
      </c>
      <c r="O295" s="89">
        <f t="shared" ca="1" si="577"/>
        <v>27792.47</v>
      </c>
      <c r="P295" s="89">
        <f t="shared" ca="1" si="577"/>
        <v>9561.06</v>
      </c>
      <c r="Q295" s="89">
        <f t="shared" ca="1" si="577"/>
        <v>0</v>
      </c>
      <c r="R295" s="89">
        <f t="shared" ca="1" si="577"/>
        <v>14948.04</v>
      </c>
    </row>
    <row r="296" spans="1:18">
      <c r="A296" s="60">
        <f t="shared" si="512"/>
        <v>296</v>
      </c>
      <c r="B296" s="171" t="s">
        <v>10</v>
      </c>
      <c r="C296" s="172" t="s">
        <v>269</v>
      </c>
      <c r="D296" s="92">
        <f ca="1">+D295/D293</f>
        <v>13.688675097862088</v>
      </c>
      <c r="E296" s="93" t="e">
        <f t="shared" ref="E296" ca="1" si="578">+E295/E293</f>
        <v>#DIV/0!</v>
      </c>
      <c r="F296" s="93" t="e">
        <f t="shared" ref="F296" ca="1" si="579">+F295/F293</f>
        <v>#DIV/0!</v>
      </c>
      <c r="G296" s="93" t="e">
        <f t="shared" ref="G296:P296" ca="1" si="580">+G295/G293</f>
        <v>#DIV/0!</v>
      </c>
      <c r="H296" s="93" t="e">
        <f t="shared" ca="1" si="580"/>
        <v>#DIV/0!</v>
      </c>
      <c r="I296" s="93" t="e">
        <f t="shared" ca="1" si="580"/>
        <v>#DIV/0!</v>
      </c>
      <c r="J296" s="93" t="e">
        <f t="shared" ca="1" si="580"/>
        <v>#DIV/0!</v>
      </c>
      <c r="K296" s="93">
        <f t="shared" ca="1" si="580"/>
        <v>13.637843278217108</v>
      </c>
      <c r="L296" s="93">
        <f t="shared" ca="1" si="580"/>
        <v>13.689749889494621</v>
      </c>
      <c r="M296" s="93">
        <f t="shared" ca="1" si="580"/>
        <v>13.695229970326409</v>
      </c>
      <c r="N296" s="93">
        <f t="shared" ca="1" si="580"/>
        <v>13.687985207100592</v>
      </c>
      <c r="O296" s="93">
        <f t="shared" ca="1" si="580"/>
        <v>13.65052554027505</v>
      </c>
      <c r="P296" s="93">
        <f t="shared" ca="1" si="580"/>
        <v>13.658657142857143</v>
      </c>
      <c r="Q296" s="93" t="e">
        <f t="shared" ref="Q296:R296" ca="1" si="581">+Q295/Q293</f>
        <v>#DIV/0!</v>
      </c>
      <c r="R296" s="93">
        <f t="shared" ca="1" si="581"/>
        <v>13.601492265696088</v>
      </c>
    </row>
    <row r="297" spans="1:18">
      <c r="A297" s="60">
        <f t="shared" si="512"/>
        <v>297</v>
      </c>
      <c r="B297" s="96" t="s">
        <v>10</v>
      </c>
      <c r="C297" s="166" t="s">
        <v>37</v>
      </c>
      <c r="D297" s="632">
        <f ca="1">+SUM(INDIRECT("'Monthly Resource Report'!"&amp;(VLOOKUP(D$1,$AO$1:$AP$197,2,FALSE)&amp;$A297&amp;":"&amp;VLOOKUP(DATE(YEAR(D$1),12,1),$AO$1:$AP$181,2,FALSE)&amp;$A297)))</f>
        <v>335904.38</v>
      </c>
      <c r="E297" s="633">
        <f t="shared" ref="E297:R297" ca="1" si="582">+SUM(INDIRECT("'Monthly Resource Report'!"&amp;(VLOOKUP(E$1,$AO$1:$AP$197,2,FALSE)&amp;$A297&amp;":"&amp;VLOOKUP(DATE(YEAR(E$1),12,1),$AO$1:$AP$181,2,FALSE)&amp;$A297)))</f>
        <v>0</v>
      </c>
      <c r="F297" s="633">
        <f t="shared" ca="1" si="582"/>
        <v>0</v>
      </c>
      <c r="G297" s="633">
        <f t="shared" ca="1" si="582"/>
        <v>0</v>
      </c>
      <c r="H297" s="633">
        <f t="shared" ca="1" si="582"/>
        <v>0</v>
      </c>
      <c r="I297" s="633">
        <f t="shared" ca="1" si="582"/>
        <v>0</v>
      </c>
      <c r="J297" s="633">
        <f t="shared" ca="1" si="582"/>
        <v>0</v>
      </c>
      <c r="K297" s="633">
        <f t="shared" ca="1" si="582"/>
        <v>227995.6</v>
      </c>
      <c r="L297" s="633">
        <f t="shared" ca="1" si="582"/>
        <v>2397875.38</v>
      </c>
      <c r="M297" s="633">
        <f t="shared" ca="1" si="582"/>
        <v>2010634.1800000002</v>
      </c>
      <c r="N297" s="633">
        <f t="shared" ca="1" si="582"/>
        <v>1318880.9600000002</v>
      </c>
      <c r="O297" s="633">
        <f t="shared" ca="1" si="582"/>
        <v>210115.22</v>
      </c>
      <c r="P297" s="633">
        <f t="shared" ca="1" si="582"/>
        <v>76325.98</v>
      </c>
      <c r="Q297" s="633">
        <f t="shared" ca="1" si="582"/>
        <v>0</v>
      </c>
      <c r="R297" s="633">
        <f t="shared" ca="1" si="582"/>
        <v>129321.60000000001</v>
      </c>
    </row>
    <row r="298" spans="1:18">
      <c r="A298" s="60">
        <f t="shared" si="512"/>
        <v>298</v>
      </c>
      <c r="B298" s="171" t="s">
        <v>10</v>
      </c>
      <c r="C298" s="172" t="s">
        <v>270</v>
      </c>
      <c r="D298" s="79">
        <f ca="1">+D297/D295</f>
        <v>2.4629983501279185</v>
      </c>
      <c r="E298" s="80" t="e">
        <f t="shared" ref="E298" ca="1" si="583">+E297/E295</f>
        <v>#DIV/0!</v>
      </c>
      <c r="F298" s="80" t="e">
        <f t="shared" ref="F298" ca="1" si="584">+F297/F295</f>
        <v>#DIV/0!</v>
      </c>
      <c r="G298" s="80" t="e">
        <f t="shared" ref="G298:P298" ca="1" si="585">+G297/G295</f>
        <v>#DIV/0!</v>
      </c>
      <c r="H298" s="80" t="e">
        <f t="shared" ca="1" si="585"/>
        <v>#DIV/0!</v>
      </c>
      <c r="I298" s="80" t="e">
        <f t="shared" ca="1" si="585"/>
        <v>#DIV/0!</v>
      </c>
      <c r="J298" s="80" t="e">
        <f t="shared" ca="1" si="585"/>
        <v>#DIV/0!</v>
      </c>
      <c r="K298" s="80">
        <f t="shared" ca="1" si="585"/>
        <v>6.0092966667791243</v>
      </c>
      <c r="L298" s="80">
        <f t="shared" ca="1" si="585"/>
        <v>6.4519835943199473</v>
      </c>
      <c r="M298" s="80">
        <f t="shared" ca="1" si="585"/>
        <v>6.8069703193242912</v>
      </c>
      <c r="N298" s="80">
        <f t="shared" ca="1" si="585"/>
        <v>7.1267148077645093</v>
      </c>
      <c r="O298" s="80">
        <f t="shared" ca="1" si="585"/>
        <v>7.5601492058820243</v>
      </c>
      <c r="P298" s="80">
        <f t="shared" ca="1" si="585"/>
        <v>7.9830039765465335</v>
      </c>
      <c r="Q298" s="80" t="e">
        <f t="shared" ref="Q298:R298" ca="1" si="586">+Q297/Q295</f>
        <v>#DIV/0!</v>
      </c>
      <c r="R298" s="80">
        <f t="shared" ca="1" si="586"/>
        <v>8.6514084789711561</v>
      </c>
    </row>
    <row r="299" spans="1:18">
      <c r="A299" s="60">
        <f t="shared" si="512"/>
        <v>299</v>
      </c>
      <c r="B299" s="96" t="s">
        <v>10</v>
      </c>
      <c r="C299" s="166" t="s">
        <v>38</v>
      </c>
      <c r="D299" s="632">
        <f ca="1">+SUM(INDIRECT("'Monthly Resource Report'!"&amp;(VLOOKUP(D$1,$AO$1:$AP$197,2,FALSE)&amp;$A299&amp;":"&amp;VLOOKUP(DATE(YEAR(D$1),12,1),$AO$1:$AP$181,2,FALSE)&amp;$A299)))</f>
        <v>4981.5</v>
      </c>
      <c r="E299" s="633">
        <f t="shared" ref="E299:R299" ca="1" si="587">+SUM(INDIRECT("'Monthly Resource Report'!"&amp;(VLOOKUP(E$1,$AO$1:$AP$197,2,FALSE)&amp;$A299&amp;":"&amp;VLOOKUP(DATE(YEAR(E$1),12,1),$AO$1:$AP$181,2,FALSE)&amp;$A299)))</f>
        <v>0</v>
      </c>
      <c r="F299" s="633">
        <f t="shared" ca="1" si="587"/>
        <v>0</v>
      </c>
      <c r="G299" s="633">
        <f t="shared" ca="1" si="587"/>
        <v>0</v>
      </c>
      <c r="H299" s="633">
        <f t="shared" ca="1" si="587"/>
        <v>0</v>
      </c>
      <c r="I299" s="633">
        <f t="shared" ca="1" si="587"/>
        <v>0</v>
      </c>
      <c r="J299" s="633">
        <f t="shared" ca="1" si="587"/>
        <v>0</v>
      </c>
      <c r="K299" s="633">
        <f t="shared" ca="1" si="587"/>
        <v>0</v>
      </c>
      <c r="L299" s="633">
        <f t="shared" ca="1" si="587"/>
        <v>0</v>
      </c>
      <c r="M299" s="633">
        <f t="shared" ca="1" si="587"/>
        <v>0</v>
      </c>
      <c r="N299" s="633">
        <f t="shared" ca="1" si="587"/>
        <v>0</v>
      </c>
      <c r="O299" s="633">
        <f t="shared" ca="1" si="587"/>
        <v>0</v>
      </c>
      <c r="P299" s="633">
        <f t="shared" ca="1" si="587"/>
        <v>0</v>
      </c>
      <c r="Q299" s="633">
        <f t="shared" ca="1" si="587"/>
        <v>0</v>
      </c>
      <c r="R299" s="633">
        <f t="shared" ca="1" si="587"/>
        <v>0</v>
      </c>
    </row>
    <row r="300" spans="1:18">
      <c r="A300" s="60">
        <f t="shared" si="512"/>
        <v>300</v>
      </c>
      <c r="B300" s="171" t="s">
        <v>10</v>
      </c>
      <c r="C300" s="172" t="s">
        <v>39</v>
      </c>
      <c r="D300" s="81">
        <f ca="1">+D299/D293</f>
        <v>0.5</v>
      </c>
      <c r="E300" s="82" t="e">
        <f t="shared" ref="E300" ca="1" si="588">+E299/E293</f>
        <v>#DIV/0!</v>
      </c>
      <c r="F300" s="82" t="e">
        <f t="shared" ref="F300" ca="1" si="589">+F299/F293</f>
        <v>#DIV/0!</v>
      </c>
      <c r="G300" s="82" t="e">
        <f t="shared" ref="G300:P300" ca="1" si="590">+G299/G293</f>
        <v>#DIV/0!</v>
      </c>
      <c r="H300" s="82" t="e">
        <f t="shared" ca="1" si="590"/>
        <v>#DIV/0!</v>
      </c>
      <c r="I300" s="82" t="e">
        <f t="shared" ca="1" si="590"/>
        <v>#DIV/0!</v>
      </c>
      <c r="J300" s="82" t="e">
        <f t="shared" ca="1" si="590"/>
        <v>#DIV/0!</v>
      </c>
      <c r="K300" s="82">
        <f t="shared" ca="1" si="590"/>
        <v>0</v>
      </c>
      <c r="L300" s="82">
        <f t="shared" ca="1" si="590"/>
        <v>0</v>
      </c>
      <c r="M300" s="82">
        <f t="shared" ca="1" si="590"/>
        <v>0</v>
      </c>
      <c r="N300" s="82">
        <f t="shared" ca="1" si="590"/>
        <v>0</v>
      </c>
      <c r="O300" s="82">
        <f t="shared" ca="1" si="590"/>
        <v>0</v>
      </c>
      <c r="P300" s="82">
        <f t="shared" ca="1" si="590"/>
        <v>0</v>
      </c>
      <c r="Q300" s="82" t="e">
        <f t="shared" ref="Q300:R300" ca="1" si="591">+Q299/Q293</f>
        <v>#DIV/0!</v>
      </c>
      <c r="R300" s="82">
        <f t="shared" ca="1" si="591"/>
        <v>0</v>
      </c>
    </row>
    <row r="301" spans="1:18">
      <c r="A301" s="60">
        <f t="shared" si="512"/>
        <v>301</v>
      </c>
      <c r="B301" s="96" t="s">
        <v>10</v>
      </c>
      <c r="C301" s="166" t="s">
        <v>40</v>
      </c>
      <c r="D301" s="88">
        <f ca="1">+SUM(INDIRECT("'Monthly Resource Report'!"&amp;(VLOOKUP(D$1,$AO$1:$AP$197,2,FALSE)&amp;$A301&amp;":"&amp;VLOOKUP(DATE(YEAR(D$1),12,1),$AO$1:$AP$181,2,FALSE)&amp;$A301)))</f>
        <v>3</v>
      </c>
      <c r="E301" s="89">
        <f t="shared" ref="E301:R303" ca="1" si="592">+SUM(INDIRECT("'Monthly Resource Report'!"&amp;(VLOOKUP(E$1,$AO$1:$AP$197,2,FALSE)&amp;$A301&amp;":"&amp;VLOOKUP(DATE(YEAR(E$1),12,1),$AO$1:$AP$181,2,FALSE)&amp;$A301)))</f>
        <v>0</v>
      </c>
      <c r="F301" s="89">
        <f t="shared" ca="1" si="592"/>
        <v>0</v>
      </c>
      <c r="G301" s="89">
        <f t="shared" ca="1" si="592"/>
        <v>0</v>
      </c>
      <c r="H301" s="89">
        <f t="shared" ca="1" si="592"/>
        <v>0</v>
      </c>
      <c r="I301" s="89">
        <f t="shared" ca="1" si="592"/>
        <v>0</v>
      </c>
      <c r="J301" s="89">
        <f t="shared" ca="1" si="592"/>
        <v>0</v>
      </c>
      <c r="K301" s="89">
        <f t="shared" ca="1" si="592"/>
        <v>4</v>
      </c>
      <c r="L301" s="89">
        <f t="shared" ca="1" si="592"/>
        <v>12</v>
      </c>
      <c r="M301" s="89">
        <f t="shared" ca="1" si="592"/>
        <v>11</v>
      </c>
      <c r="N301" s="89">
        <f t="shared" ca="1" si="592"/>
        <v>9</v>
      </c>
      <c r="O301" s="89">
        <f t="shared" ca="1" si="592"/>
        <v>3</v>
      </c>
      <c r="P301" s="89">
        <f t="shared" ca="1" si="592"/>
        <v>1</v>
      </c>
      <c r="Q301" s="89">
        <f t="shared" ca="1" si="592"/>
        <v>0</v>
      </c>
      <c r="R301" s="89">
        <f t="shared" ca="1" si="592"/>
        <v>2</v>
      </c>
    </row>
    <row r="302" spans="1:18">
      <c r="A302" s="60">
        <f t="shared" si="512"/>
        <v>302</v>
      </c>
      <c r="B302" s="96" t="s">
        <v>10</v>
      </c>
      <c r="C302" s="166" t="s">
        <v>41</v>
      </c>
      <c r="D302" s="88">
        <f ca="1">+SUM(INDIRECT("'Monthly Resource Report'!"&amp;(VLOOKUP(D$1,$AO$1:$AP$197,2,FALSE)&amp;$A302&amp;":"&amp;VLOOKUP(DATE(YEAR(D$1),12,1),$AO$1:$AP$181,2,FALSE)&amp;$A302)))</f>
        <v>250</v>
      </c>
      <c r="E302" s="89">
        <f t="shared" ca="1" si="592"/>
        <v>0</v>
      </c>
      <c r="F302" s="89">
        <f t="shared" ca="1" si="592"/>
        <v>0</v>
      </c>
      <c r="G302" s="89">
        <f t="shared" ca="1" si="592"/>
        <v>0</v>
      </c>
      <c r="H302" s="89">
        <f t="shared" ca="1" si="592"/>
        <v>0</v>
      </c>
      <c r="I302" s="89">
        <f t="shared" ca="1" si="592"/>
        <v>0</v>
      </c>
      <c r="J302" s="89">
        <f t="shared" ca="1" si="592"/>
        <v>0</v>
      </c>
      <c r="K302" s="89">
        <f t="shared" ca="1" si="592"/>
        <v>66</v>
      </c>
      <c r="L302" s="89">
        <f t="shared" ca="1" si="592"/>
        <v>682</v>
      </c>
      <c r="M302" s="89">
        <f t="shared" ca="1" si="592"/>
        <v>545</v>
      </c>
      <c r="N302" s="89">
        <f t="shared" ca="1" si="592"/>
        <v>339</v>
      </c>
      <c r="O302" s="89">
        <f t="shared" ca="1" si="592"/>
        <v>49</v>
      </c>
      <c r="P302" s="89">
        <f t="shared" ca="1" si="592"/>
        <v>17</v>
      </c>
      <c r="Q302" s="89">
        <f t="shared" ca="1" si="592"/>
        <v>0</v>
      </c>
      <c r="R302" s="89">
        <f t="shared" ca="1" si="592"/>
        <v>25</v>
      </c>
    </row>
    <row r="303" spans="1:18">
      <c r="A303" s="60">
        <f t="shared" si="512"/>
        <v>303</v>
      </c>
      <c r="B303" s="96" t="s">
        <v>10</v>
      </c>
      <c r="C303" s="166" t="s">
        <v>271</v>
      </c>
      <c r="D303" s="88">
        <f ca="1">+SUM(INDIRECT("'Monthly Resource Report'!"&amp;(VLOOKUP(D$1,$AO$1:$AP$197,2,FALSE)&amp;$A303&amp;":"&amp;VLOOKUP(DATE(YEAR(D$1),12,1),$AO$1:$AP$181,2,FALSE)&amp;$A303)))</f>
        <v>3528</v>
      </c>
      <c r="E303" s="89">
        <f t="shared" ca="1" si="592"/>
        <v>0</v>
      </c>
      <c r="F303" s="89">
        <f t="shared" ca="1" si="592"/>
        <v>0</v>
      </c>
      <c r="G303" s="89">
        <f t="shared" ca="1" si="592"/>
        <v>0</v>
      </c>
      <c r="H303" s="89">
        <f t="shared" ca="1" si="592"/>
        <v>0</v>
      </c>
      <c r="I303" s="89">
        <f t="shared" ca="1" si="592"/>
        <v>0</v>
      </c>
      <c r="J303" s="89">
        <f t="shared" ca="1" si="592"/>
        <v>0</v>
      </c>
      <c r="K303" s="89">
        <f t="shared" ca="1" si="592"/>
        <v>4704</v>
      </c>
      <c r="L303" s="89">
        <f t="shared" ca="1" si="592"/>
        <v>14112</v>
      </c>
      <c r="M303" s="89">
        <f t="shared" ca="1" si="592"/>
        <v>12936</v>
      </c>
      <c r="N303" s="89">
        <f t="shared" ca="1" si="592"/>
        <v>10584</v>
      </c>
      <c r="O303" s="89">
        <f t="shared" ca="1" si="592"/>
        <v>3528</v>
      </c>
      <c r="P303" s="89">
        <f t="shared" ca="1" si="592"/>
        <v>1176</v>
      </c>
      <c r="Q303" s="89">
        <f t="shared" ca="1" si="592"/>
        <v>0</v>
      </c>
      <c r="R303" s="89">
        <f t="shared" ca="1" si="592"/>
        <v>2352</v>
      </c>
    </row>
    <row r="304" spans="1:18">
      <c r="A304" s="60">
        <f t="shared" si="512"/>
        <v>304</v>
      </c>
      <c r="B304" s="171" t="s">
        <v>10</v>
      </c>
      <c r="C304" s="177" t="s">
        <v>96</v>
      </c>
      <c r="D304" s="83">
        <f ca="1">+D293/(D302*D291)</f>
        <v>2.6568000000000001</v>
      </c>
      <c r="E304" s="84" t="e">
        <f t="shared" ref="E304:G304" ca="1" si="593">+E293/(E302*E291)</f>
        <v>#DIV/0!</v>
      </c>
      <c r="F304" s="84" t="e">
        <f t="shared" ca="1" si="593"/>
        <v>#DIV/0!</v>
      </c>
      <c r="G304" s="84" t="e">
        <f t="shared" ca="1" si="593"/>
        <v>#DIV/0!</v>
      </c>
      <c r="H304" s="84" t="e">
        <f t="shared" ref="H304:P304" ca="1" si="594">+H293/(H302*H291)</f>
        <v>#DIV/0!</v>
      </c>
      <c r="I304" s="84" t="e">
        <f t="shared" ca="1" si="594"/>
        <v>#DIV/0!</v>
      </c>
      <c r="J304" s="84" t="e">
        <f t="shared" ca="1" si="594"/>
        <v>#DIV/0!</v>
      </c>
      <c r="K304" s="84">
        <f t="shared" ca="1" si="594"/>
        <v>2.8101010101010102</v>
      </c>
      <c r="L304" s="84">
        <f t="shared" ca="1" si="594"/>
        <v>2.6537634408602151</v>
      </c>
      <c r="M304" s="84">
        <f t="shared" ca="1" si="594"/>
        <v>2.6382874617737002</v>
      </c>
      <c r="N304" s="84">
        <f t="shared" ca="1" si="594"/>
        <v>2.6588003933136677</v>
      </c>
      <c r="O304" s="84">
        <f t="shared" ca="1" si="594"/>
        <v>2.7700680272108844</v>
      </c>
      <c r="P304" s="84">
        <f t="shared" ca="1" si="594"/>
        <v>2.7450980392156863</v>
      </c>
      <c r="Q304" s="84" t="e">
        <f t="shared" ref="Q304:R304" ca="1" si="595">+Q293/(Q302*Q291)</f>
        <v>#DIV/0!</v>
      </c>
      <c r="R304" s="84">
        <f t="shared" ca="1" si="595"/>
        <v>2.9306666666666668</v>
      </c>
    </row>
    <row r="305" spans="1:18">
      <c r="A305" s="60">
        <f t="shared" si="512"/>
        <v>305</v>
      </c>
      <c r="B305" s="96" t="s">
        <v>10</v>
      </c>
      <c r="C305" s="166" t="s">
        <v>42</v>
      </c>
      <c r="D305" s="632">
        <f ca="1">+SUM(INDIRECT("'Monthly Resource Report'!"&amp;(VLOOKUP(D$1,$AO$1:$AP$197,2,FALSE)&amp;$A305&amp;":"&amp;VLOOKUP(DATE(YEAR(D$1),12,1),$AO$1:$AP$181,2,FALSE)&amp;$A305)))</f>
        <v>80085.600000000006</v>
      </c>
      <c r="E305" s="633">
        <f t="shared" ref="E305:R308" ca="1" si="596">+SUM(INDIRECT("'Monthly Resource Report'!"&amp;(VLOOKUP(E$1,$AO$1:$AP$197,2,FALSE)&amp;$A305&amp;":"&amp;VLOOKUP(DATE(YEAR(E$1),12,1),$AO$1:$AP$181,2,FALSE)&amp;$A305)))</f>
        <v>0</v>
      </c>
      <c r="F305" s="633">
        <f t="shared" ca="1" si="596"/>
        <v>0</v>
      </c>
      <c r="G305" s="633">
        <f t="shared" ca="1" si="596"/>
        <v>0</v>
      </c>
      <c r="H305" s="633">
        <f t="shared" ca="1" si="596"/>
        <v>0</v>
      </c>
      <c r="I305" s="633">
        <f t="shared" ca="1" si="596"/>
        <v>0</v>
      </c>
      <c r="J305" s="633">
        <f t="shared" ca="1" si="596"/>
        <v>0</v>
      </c>
      <c r="K305" s="633">
        <f t="shared" ca="1" si="596"/>
        <v>28282.799999999999</v>
      </c>
      <c r="L305" s="633">
        <f t="shared" ca="1" si="596"/>
        <v>91029.450000000012</v>
      </c>
      <c r="M305" s="633">
        <f t="shared" ca="1" si="596"/>
        <v>88036.52</v>
      </c>
      <c r="N305" s="633">
        <f t="shared" ca="1" si="596"/>
        <v>75481.55</v>
      </c>
      <c r="O305" s="633">
        <f t="shared" ca="1" si="596"/>
        <v>26688.15</v>
      </c>
      <c r="P305" s="633">
        <f t="shared" ca="1" si="596"/>
        <v>9388.01</v>
      </c>
      <c r="Q305" s="633">
        <f t="shared" ca="1" si="596"/>
        <v>0</v>
      </c>
      <c r="R305" s="633">
        <f t="shared" ca="1" si="596"/>
        <v>20342.45</v>
      </c>
    </row>
    <row r="306" spans="1:18">
      <c r="A306" s="60">
        <f t="shared" si="512"/>
        <v>306</v>
      </c>
      <c r="B306" s="96" t="s">
        <v>10</v>
      </c>
      <c r="C306" s="634" t="s">
        <v>297</v>
      </c>
      <c r="D306" s="632">
        <f ca="1">+SUM(INDIRECT("'Monthly Resource Report'!"&amp;(VLOOKUP(D$1,$AO$1:$AP$197,2,FALSE)&amp;$A306&amp;":"&amp;VLOOKUP(DATE(YEAR(D$1),12,1),$AO$1:$AP$181,2,FALSE)&amp;$A306)))</f>
        <v>0</v>
      </c>
      <c r="E306" s="633">
        <f t="shared" ca="1" si="596"/>
        <v>0</v>
      </c>
      <c r="F306" s="633">
        <f t="shared" ca="1" si="596"/>
        <v>0</v>
      </c>
      <c r="G306" s="633">
        <f t="shared" ca="1" si="596"/>
        <v>0</v>
      </c>
      <c r="H306" s="633">
        <f t="shared" ca="1" si="596"/>
        <v>0</v>
      </c>
      <c r="I306" s="633">
        <f t="shared" ca="1" si="596"/>
        <v>0</v>
      </c>
      <c r="J306" s="633">
        <f t="shared" ca="1" si="596"/>
        <v>0</v>
      </c>
      <c r="K306" s="633">
        <f t="shared" ca="1" si="596"/>
        <v>0</v>
      </c>
      <c r="L306" s="633">
        <f t="shared" ca="1" si="596"/>
        <v>0</v>
      </c>
      <c r="M306" s="633">
        <f t="shared" ca="1" si="596"/>
        <v>0</v>
      </c>
      <c r="N306" s="633">
        <f t="shared" ca="1" si="596"/>
        <v>0</v>
      </c>
      <c r="O306" s="633">
        <f t="shared" ca="1" si="596"/>
        <v>0</v>
      </c>
      <c r="P306" s="633">
        <f t="shared" ca="1" si="596"/>
        <v>0</v>
      </c>
      <c r="Q306" s="633">
        <f t="shared" ca="1" si="596"/>
        <v>0</v>
      </c>
      <c r="R306" s="633">
        <f t="shared" ca="1" si="596"/>
        <v>0</v>
      </c>
    </row>
    <row r="307" spans="1:18">
      <c r="A307" s="60">
        <f t="shared" si="512"/>
        <v>307</v>
      </c>
      <c r="B307" s="96" t="s">
        <v>10</v>
      </c>
      <c r="C307" s="166" t="s">
        <v>43</v>
      </c>
      <c r="D307" s="88">
        <f ca="1">+SUM(INDIRECT("'Monthly Resource Report'!"&amp;(VLOOKUP(D$1,$AO$1:$AP$197,2,FALSE)&amp;$A307&amp;":"&amp;VLOOKUP(DATE(YEAR(D$1),12,1),$AO$1:$AP$181,2,FALSE)&amp;$A307)))</f>
        <v>354.67</v>
      </c>
      <c r="E307" s="89">
        <f t="shared" ca="1" si="596"/>
        <v>0</v>
      </c>
      <c r="F307" s="89">
        <f t="shared" ca="1" si="596"/>
        <v>0</v>
      </c>
      <c r="G307" s="89">
        <f t="shared" ca="1" si="596"/>
        <v>0</v>
      </c>
      <c r="H307" s="89">
        <f t="shared" ca="1" si="596"/>
        <v>0</v>
      </c>
      <c r="I307" s="89">
        <f t="shared" ca="1" si="596"/>
        <v>0</v>
      </c>
      <c r="J307" s="89">
        <f t="shared" ca="1" si="596"/>
        <v>0</v>
      </c>
      <c r="K307" s="89">
        <f t="shared" ca="1" si="596"/>
        <v>1.28</v>
      </c>
      <c r="L307" s="89">
        <f t="shared" ca="1" si="596"/>
        <v>11.57</v>
      </c>
      <c r="M307" s="89">
        <f t="shared" ca="1" si="596"/>
        <v>9.25</v>
      </c>
      <c r="N307" s="89">
        <f t="shared" ca="1" si="596"/>
        <v>5.87</v>
      </c>
      <c r="O307" s="89">
        <f t="shared" ca="1" si="596"/>
        <v>0.94000000000000006</v>
      </c>
      <c r="P307" s="89">
        <f t="shared" ca="1" si="596"/>
        <v>0.32</v>
      </c>
      <c r="Q307" s="89">
        <f t="shared" ca="1" si="596"/>
        <v>0</v>
      </c>
      <c r="R307" s="89">
        <f t="shared" ca="1" si="596"/>
        <v>0.52</v>
      </c>
    </row>
    <row r="308" spans="1:18">
      <c r="A308" s="60">
        <f t="shared" si="512"/>
        <v>308</v>
      </c>
      <c r="B308" s="96" t="s">
        <v>10</v>
      </c>
      <c r="C308" s="166" t="s">
        <v>44</v>
      </c>
      <c r="D308" s="632">
        <f ca="1">+SUM(INDIRECT("'Monthly Resource Report'!"&amp;(VLOOKUP(D$1,$AO$1:$AP$197,2,FALSE)&amp;$A308&amp;":"&amp;VLOOKUP(DATE(YEAR(D$1),12,1),$AO$1:$AP$181,2,FALSE)&amp;$A308)))</f>
        <v>487.84</v>
      </c>
      <c r="E308" s="633">
        <f t="shared" ca="1" si="596"/>
        <v>0</v>
      </c>
      <c r="F308" s="633">
        <f t="shared" ca="1" si="596"/>
        <v>0</v>
      </c>
      <c r="G308" s="633">
        <f t="shared" ca="1" si="596"/>
        <v>0</v>
      </c>
      <c r="H308" s="633">
        <f t="shared" ca="1" si="596"/>
        <v>0</v>
      </c>
      <c r="I308" s="633">
        <f t="shared" ca="1" si="596"/>
        <v>0</v>
      </c>
      <c r="J308" s="633">
        <f t="shared" ca="1" si="596"/>
        <v>0</v>
      </c>
      <c r="K308" s="633">
        <f t="shared" ca="1" si="596"/>
        <v>2.7800000000000002</v>
      </c>
      <c r="L308" s="633">
        <f t="shared" ca="1" si="596"/>
        <v>25.81</v>
      </c>
      <c r="M308" s="633">
        <f t="shared" ca="1" si="596"/>
        <v>21.18</v>
      </c>
      <c r="N308" s="633">
        <f t="shared" ca="1" si="596"/>
        <v>13.85</v>
      </c>
      <c r="O308" s="633">
        <f t="shared" ca="1" si="596"/>
        <v>2.2799999999999998</v>
      </c>
      <c r="P308" s="633">
        <f t="shared" ca="1" si="596"/>
        <v>0.8</v>
      </c>
      <c r="Q308" s="633">
        <f t="shared" ca="1" si="596"/>
        <v>0</v>
      </c>
      <c r="R308" s="633">
        <f t="shared" ca="1" si="596"/>
        <v>1.3599999999999999</v>
      </c>
    </row>
    <row r="309" spans="1:18">
      <c r="A309" s="60">
        <f t="shared" si="512"/>
        <v>309</v>
      </c>
      <c r="B309" s="171" t="s">
        <v>10</v>
      </c>
      <c r="C309" s="172" t="s">
        <v>45</v>
      </c>
      <c r="D309" s="92">
        <f ca="1">+(D307*2000)/D295</f>
        <v>5.2011922252390326</v>
      </c>
      <c r="E309" s="93" t="e">
        <f t="shared" ref="E309:G309" ca="1" si="597">+(E307*2000)/E295</f>
        <v>#DIV/0!</v>
      </c>
      <c r="F309" s="93" t="e">
        <f t="shared" ca="1" si="597"/>
        <v>#DIV/0!</v>
      </c>
      <c r="G309" s="93" t="e">
        <f t="shared" ca="1" si="597"/>
        <v>#DIV/0!</v>
      </c>
      <c r="H309" s="93" t="e">
        <f t="shared" ref="H309:P309" ca="1" si="598">+(H307*2000)/H295</f>
        <v>#DIV/0!</v>
      </c>
      <c r="I309" s="93" t="e">
        <f t="shared" ca="1" si="598"/>
        <v>#DIV/0!</v>
      </c>
      <c r="J309" s="93" t="e">
        <f t="shared" ca="1" si="598"/>
        <v>#DIV/0!</v>
      </c>
      <c r="K309" s="93">
        <f t="shared" ca="1" si="598"/>
        <v>6.7474106811511086E-2</v>
      </c>
      <c r="L309" s="93">
        <f t="shared" ca="1" si="598"/>
        <v>6.2262993989522335E-2</v>
      </c>
      <c r="M309" s="93">
        <f t="shared" ca="1" si="598"/>
        <v>6.2631458352856301E-2</v>
      </c>
      <c r="N309" s="93">
        <f t="shared" ca="1" si="598"/>
        <v>6.3438349919886117E-2</v>
      </c>
      <c r="O309" s="93">
        <f t="shared" ca="1" si="598"/>
        <v>6.764422161830165E-2</v>
      </c>
      <c r="P309" s="93">
        <f t="shared" ca="1" si="598"/>
        <v>6.6938184678267898E-2</v>
      </c>
      <c r="Q309" s="93" t="e">
        <f t="shared" ref="Q309:R309" ca="1" si="599">+(Q307*2000)/Q295</f>
        <v>#DIV/0!</v>
      </c>
      <c r="R309" s="93">
        <f t="shared" ca="1" si="599"/>
        <v>6.9574338843085781E-2</v>
      </c>
    </row>
    <row r="310" spans="1:18">
      <c r="A310" s="60">
        <f t="shared" si="512"/>
        <v>310</v>
      </c>
      <c r="B310" s="96" t="s">
        <v>10</v>
      </c>
      <c r="C310" s="166" t="s">
        <v>46</v>
      </c>
      <c r="D310" s="88">
        <f ca="1">+SUM(INDIRECT("'Monthly Resource Report'!"&amp;(VLOOKUP(D$1,$AO$1:$AP$197,2,FALSE)&amp;$A310&amp;":"&amp;VLOOKUP(DATE(YEAR(D$1),12,1),$AO$1:$AP$181,2,FALSE)&amp;$A310)))</f>
        <v>33.44</v>
      </c>
      <c r="E310" s="89">
        <f t="shared" ref="E310:R311" ca="1" si="600">+SUM(INDIRECT("'Monthly Resource Report'!"&amp;(VLOOKUP(E$1,$AO$1:$AP$197,2,FALSE)&amp;$A310&amp;":"&amp;VLOOKUP(DATE(YEAR(E$1),12,1),$AO$1:$AP$181,2,FALSE)&amp;$A310)))</f>
        <v>0</v>
      </c>
      <c r="F310" s="89">
        <f t="shared" ca="1" si="600"/>
        <v>0</v>
      </c>
      <c r="G310" s="89">
        <f t="shared" ca="1" si="600"/>
        <v>0</v>
      </c>
      <c r="H310" s="89">
        <f t="shared" ca="1" si="600"/>
        <v>0</v>
      </c>
      <c r="I310" s="89">
        <f t="shared" ca="1" si="600"/>
        <v>0</v>
      </c>
      <c r="J310" s="89">
        <f t="shared" ca="1" si="600"/>
        <v>0</v>
      </c>
      <c r="K310" s="89">
        <f t="shared" ca="1" si="600"/>
        <v>5.6099999999999994</v>
      </c>
      <c r="L310" s="89">
        <f t="shared" ca="1" si="600"/>
        <v>54.68</v>
      </c>
      <c r="M310" s="89">
        <f t="shared" ca="1" si="600"/>
        <v>43.44</v>
      </c>
      <c r="N310" s="89">
        <f t="shared" ca="1" si="600"/>
        <v>27.229999999999997</v>
      </c>
      <c r="O310" s="89">
        <f t="shared" ca="1" si="600"/>
        <v>4.0999999999999996</v>
      </c>
      <c r="P310" s="89">
        <f t="shared" ca="1" si="600"/>
        <v>1.41</v>
      </c>
      <c r="Q310" s="89">
        <f t="shared" ca="1" si="600"/>
        <v>0</v>
      </c>
      <c r="R310" s="89">
        <f t="shared" ca="1" si="600"/>
        <v>2.2199999999999998</v>
      </c>
    </row>
    <row r="311" spans="1:18">
      <c r="A311" s="60">
        <f t="shared" si="512"/>
        <v>311</v>
      </c>
      <c r="B311" s="96" t="s">
        <v>10</v>
      </c>
      <c r="C311" s="166" t="s">
        <v>47</v>
      </c>
      <c r="D311" s="632">
        <f ca="1">+SUM(INDIRECT("'Monthly Resource Report'!"&amp;(VLOOKUP(D$1,$AO$1:$AP$197,2,FALSE)&amp;$A311&amp;":"&amp;VLOOKUP(DATE(YEAR(D$1),12,1),$AO$1:$AP$181,2,FALSE)&amp;$A311)))</f>
        <v>1675.72</v>
      </c>
      <c r="E311" s="633">
        <f t="shared" ca="1" si="600"/>
        <v>0</v>
      </c>
      <c r="F311" s="633">
        <f t="shared" ca="1" si="600"/>
        <v>0</v>
      </c>
      <c r="G311" s="633">
        <f t="shared" ca="1" si="600"/>
        <v>0</v>
      </c>
      <c r="H311" s="633">
        <f t="shared" ca="1" si="600"/>
        <v>0</v>
      </c>
      <c r="I311" s="633">
        <f t="shared" ca="1" si="600"/>
        <v>0</v>
      </c>
      <c r="J311" s="633">
        <f t="shared" ca="1" si="600"/>
        <v>0</v>
      </c>
      <c r="K311" s="633">
        <f t="shared" ca="1" si="600"/>
        <v>310.39999999999998</v>
      </c>
      <c r="L311" s="633">
        <f t="shared" ca="1" si="600"/>
        <v>3110.52</v>
      </c>
      <c r="M311" s="633">
        <f t="shared" ca="1" si="600"/>
        <v>2538.08</v>
      </c>
      <c r="N311" s="633">
        <f t="shared" ca="1" si="600"/>
        <v>1634.3000000000002</v>
      </c>
      <c r="O311" s="633">
        <f t="shared" ca="1" si="600"/>
        <v>252.88</v>
      </c>
      <c r="P311" s="633">
        <f t="shared" ca="1" si="600"/>
        <v>89.35</v>
      </c>
      <c r="Q311" s="633">
        <f t="shared" ca="1" si="600"/>
        <v>0</v>
      </c>
      <c r="R311" s="633">
        <f t="shared" ca="1" si="600"/>
        <v>148.34</v>
      </c>
    </row>
    <row r="312" spans="1:18">
      <c r="A312" s="60">
        <f t="shared" si="512"/>
        <v>312</v>
      </c>
      <c r="B312" s="180" t="s">
        <v>10</v>
      </c>
      <c r="C312" s="181" t="s">
        <v>48</v>
      </c>
      <c r="D312" s="94">
        <f ca="1">+(D310*2000)/D295</f>
        <v>0.49039351513235752</v>
      </c>
      <c r="E312" s="95" t="e">
        <f t="shared" ref="E312:G312" ca="1" si="601">+(E310*2000)/E295</f>
        <v>#DIV/0!</v>
      </c>
      <c r="F312" s="95" t="e">
        <f t="shared" ca="1" si="601"/>
        <v>#DIV/0!</v>
      </c>
      <c r="G312" s="95" t="e">
        <f t="shared" ca="1" si="601"/>
        <v>#DIV/0!</v>
      </c>
      <c r="H312" s="95" t="e">
        <f t="shared" ref="H312:P312" ca="1" si="602">+(H310*2000)/H295</f>
        <v>#DIV/0!</v>
      </c>
      <c r="I312" s="95" t="e">
        <f t="shared" ca="1" si="602"/>
        <v>#DIV/0!</v>
      </c>
      <c r="J312" s="95" t="e">
        <f t="shared" ca="1" si="602"/>
        <v>#DIV/0!</v>
      </c>
      <c r="K312" s="95">
        <f t="shared" ca="1" si="602"/>
        <v>0.29572635875982589</v>
      </c>
      <c r="L312" s="95">
        <f t="shared" ca="1" si="602"/>
        <v>0.29425587824953164</v>
      </c>
      <c r="M312" s="95">
        <f t="shared" ca="1" si="602"/>
        <v>0.29413087036195434</v>
      </c>
      <c r="N312" s="95">
        <f t="shared" ca="1" si="602"/>
        <v>0.29428045456873914</v>
      </c>
      <c r="O312" s="95">
        <f t="shared" ca="1" si="602"/>
        <v>0.29504394535642209</v>
      </c>
      <c r="P312" s="95">
        <f t="shared" ca="1" si="602"/>
        <v>0.29494637623861791</v>
      </c>
      <c r="Q312" s="95" t="e">
        <f t="shared" ref="Q312:R312" ca="1" si="603">+(Q310*2000)/Q295</f>
        <v>#DIV/0!</v>
      </c>
      <c r="R312" s="95">
        <f t="shared" ca="1" si="603"/>
        <v>0.2970289081377892</v>
      </c>
    </row>
    <row r="313" spans="1:18">
      <c r="A313" s="60">
        <f t="shared" si="512"/>
        <v>313</v>
      </c>
      <c r="B313" s="44" t="s">
        <v>10</v>
      </c>
      <c r="C313" s="628" t="s">
        <v>273</v>
      </c>
      <c r="D313" s="384">
        <f ca="1">+D292+D324</f>
        <v>5606047.6661503203</v>
      </c>
      <c r="E313" s="385">
        <f t="shared" ref="E313:G313" ca="1" si="604">+E292+E324</f>
        <v>5681632.1588355144</v>
      </c>
      <c r="F313" s="385">
        <f t="shared" ca="1" si="604"/>
        <v>5625695.4486723514</v>
      </c>
      <c r="G313" s="385">
        <f t="shared" ca="1" si="604"/>
        <v>5635606.3557382831</v>
      </c>
      <c r="H313" s="385">
        <f t="shared" ref="H313:P313" ca="1" si="605">+H292+H324</f>
        <v>5422836.0684666298</v>
      </c>
      <c r="I313" s="385">
        <f t="shared" ca="1" si="605"/>
        <v>5657974.6549095344</v>
      </c>
      <c r="J313" s="385">
        <f t="shared" ca="1" si="605"/>
        <v>5767433.8953039534</v>
      </c>
      <c r="K313" s="385">
        <f t="shared" ca="1" si="605"/>
        <v>6078990.3185729282</v>
      </c>
      <c r="L313" s="385">
        <f t="shared" ca="1" si="605"/>
        <v>5888832.2160238139</v>
      </c>
      <c r="M313" s="385">
        <f t="shared" ca="1" si="605"/>
        <v>6050341.2890868234</v>
      </c>
      <c r="N313" s="385">
        <f t="shared" ca="1" si="605"/>
        <v>5874946.7151697464</v>
      </c>
      <c r="O313" s="385">
        <f t="shared" ca="1" si="605"/>
        <v>5964917.0958977202</v>
      </c>
      <c r="P313" s="385">
        <f t="shared" ca="1" si="605"/>
        <v>5803413.0518335067</v>
      </c>
      <c r="Q313" s="385">
        <f t="shared" ref="Q313:R313" ca="1" si="606">+Q292+Q324</f>
        <v>5861415.2864670139</v>
      </c>
      <c r="R313" s="385">
        <f t="shared" ca="1" si="606"/>
        <v>5675844.493786037</v>
      </c>
    </row>
    <row r="314" spans="1:18">
      <c r="A314" s="60">
        <f t="shared" si="512"/>
        <v>314</v>
      </c>
      <c r="B314" s="43" t="s">
        <v>10</v>
      </c>
      <c r="C314" s="627" t="s">
        <v>49</v>
      </c>
      <c r="D314" s="96">
        <f>+(DATE(YEAR(D$1)+1,1,1)-D$1)*24</f>
        <v>8760</v>
      </c>
      <c r="E314" s="17">
        <f t="shared" ref="E314:R314" si="607">+(DATE(YEAR(E$1)+1,1,1)-E$1)*24</f>
        <v>8760</v>
      </c>
      <c r="F314" s="17">
        <f t="shared" si="607"/>
        <v>8760</v>
      </c>
      <c r="G314" s="17">
        <f t="shared" si="607"/>
        <v>8784</v>
      </c>
      <c r="H314" s="17">
        <f t="shared" si="607"/>
        <v>8760</v>
      </c>
      <c r="I314" s="17">
        <f t="shared" si="607"/>
        <v>8760</v>
      </c>
      <c r="J314" s="17">
        <f t="shared" si="607"/>
        <v>8760</v>
      </c>
      <c r="K314" s="17">
        <f t="shared" si="607"/>
        <v>8784</v>
      </c>
      <c r="L314" s="17">
        <f t="shared" si="607"/>
        <v>8760</v>
      </c>
      <c r="M314" s="17">
        <f t="shared" si="607"/>
        <v>8760</v>
      </c>
      <c r="N314" s="17">
        <f t="shared" si="607"/>
        <v>8760</v>
      </c>
      <c r="O314" s="17">
        <f t="shared" si="607"/>
        <v>8784</v>
      </c>
      <c r="P314" s="17">
        <f t="shared" si="607"/>
        <v>8760</v>
      </c>
      <c r="Q314" s="17">
        <f t="shared" si="607"/>
        <v>8760</v>
      </c>
      <c r="R314" s="17">
        <f t="shared" si="607"/>
        <v>8760</v>
      </c>
    </row>
    <row r="315" spans="1:18">
      <c r="A315" s="60">
        <f t="shared" si="512"/>
        <v>315</v>
      </c>
      <c r="B315" s="43" t="s">
        <v>10</v>
      </c>
      <c r="C315" s="166" t="s">
        <v>50</v>
      </c>
      <c r="D315" s="97">
        <f ca="1">+SUM(D297,D299,D306)</f>
        <v>340885.88</v>
      </c>
      <c r="E315" s="85">
        <f t="shared" ref="E315:G315" ca="1" si="608">+SUM(E297,E299,E306)</f>
        <v>0</v>
      </c>
      <c r="F315" s="85">
        <f t="shared" ca="1" si="608"/>
        <v>0</v>
      </c>
      <c r="G315" s="85">
        <f t="shared" ca="1" si="608"/>
        <v>0</v>
      </c>
      <c r="H315" s="85">
        <f t="shared" ref="H315:P315" ca="1" si="609">+SUM(H297,H299,H306)</f>
        <v>0</v>
      </c>
      <c r="I315" s="85">
        <f t="shared" ca="1" si="609"/>
        <v>0</v>
      </c>
      <c r="J315" s="85">
        <f t="shared" ca="1" si="609"/>
        <v>0</v>
      </c>
      <c r="K315" s="85">
        <f t="shared" ca="1" si="609"/>
        <v>227995.6</v>
      </c>
      <c r="L315" s="85">
        <f t="shared" ca="1" si="609"/>
        <v>2397875.38</v>
      </c>
      <c r="M315" s="85">
        <f t="shared" ca="1" si="609"/>
        <v>2010634.1800000002</v>
      </c>
      <c r="N315" s="85">
        <f t="shared" ca="1" si="609"/>
        <v>1318880.9600000002</v>
      </c>
      <c r="O315" s="85">
        <f t="shared" ca="1" si="609"/>
        <v>210115.22</v>
      </c>
      <c r="P315" s="85">
        <f t="shared" ca="1" si="609"/>
        <v>76325.98</v>
      </c>
      <c r="Q315" s="85">
        <f t="shared" ref="Q315:R315" ca="1" si="610">+SUM(Q297,Q299,Q306)</f>
        <v>0</v>
      </c>
      <c r="R315" s="85">
        <f t="shared" ca="1" si="610"/>
        <v>129321.60000000001</v>
      </c>
    </row>
    <row r="316" spans="1:18">
      <c r="A316" s="60">
        <f t="shared" si="512"/>
        <v>316</v>
      </c>
      <c r="B316" s="43" t="s">
        <v>10</v>
      </c>
      <c r="C316" s="166" t="s">
        <v>51</v>
      </c>
      <c r="D316" s="98">
        <f ca="1">+D315/D293</f>
        <v>34.215184181471443</v>
      </c>
      <c r="E316" s="86" t="e">
        <f t="shared" ref="E316" ca="1" si="611">+E315/E293</f>
        <v>#DIV/0!</v>
      </c>
      <c r="F316" s="86" t="e">
        <f t="shared" ref="F316" ca="1" si="612">+F315/F293</f>
        <v>#DIV/0!</v>
      </c>
      <c r="G316" s="86" t="e">
        <f t="shared" ref="G316:P316" ca="1" si="613">+G315/G293</f>
        <v>#DIV/0!</v>
      </c>
      <c r="H316" s="86" t="e">
        <f t="shared" ca="1" si="613"/>
        <v>#DIV/0!</v>
      </c>
      <c r="I316" s="86" t="e">
        <f t="shared" ca="1" si="613"/>
        <v>#DIV/0!</v>
      </c>
      <c r="J316" s="86" t="e">
        <f t="shared" ca="1" si="613"/>
        <v>#DIV/0!</v>
      </c>
      <c r="K316" s="86">
        <f t="shared" ca="1" si="613"/>
        <v>81.953846153846158</v>
      </c>
      <c r="L316" s="86">
        <f t="shared" ca="1" si="613"/>
        <v>88.326041697362598</v>
      </c>
      <c r="M316" s="86">
        <f t="shared" ca="1" si="613"/>
        <v>93.223023924332352</v>
      </c>
      <c r="N316" s="86">
        <f t="shared" ca="1" si="613"/>
        <v>97.550366863905339</v>
      </c>
      <c r="O316" s="86">
        <f t="shared" ca="1" si="613"/>
        <v>103.20000982318271</v>
      </c>
      <c r="P316" s="86">
        <f t="shared" ca="1" si="613"/>
        <v>109.03711428571428</v>
      </c>
      <c r="Q316" s="86" t="e">
        <f t="shared" ref="Q316:R316" ca="1" si="614">+Q315/Q293</f>
        <v>#DIV/0!</v>
      </c>
      <c r="R316" s="86">
        <f t="shared" ca="1" si="614"/>
        <v>117.67206551410374</v>
      </c>
    </row>
    <row r="317" spans="1:18">
      <c r="A317" s="60">
        <f t="shared" si="512"/>
        <v>317</v>
      </c>
      <c r="B317" s="43" t="s">
        <v>10</v>
      </c>
      <c r="C317" s="166" t="s">
        <v>52</v>
      </c>
      <c r="D317" s="99">
        <f ca="1">+D311+D308</f>
        <v>2163.56</v>
      </c>
      <c r="E317" s="87">
        <f t="shared" ref="E317:G317" ca="1" si="615">+E311+E308</f>
        <v>0</v>
      </c>
      <c r="F317" s="87">
        <f t="shared" ca="1" si="615"/>
        <v>0</v>
      </c>
      <c r="G317" s="87">
        <f t="shared" ca="1" si="615"/>
        <v>0</v>
      </c>
      <c r="H317" s="87">
        <f t="shared" ref="H317:P317" ca="1" si="616">+H311+H308</f>
        <v>0</v>
      </c>
      <c r="I317" s="87">
        <f t="shared" ca="1" si="616"/>
        <v>0</v>
      </c>
      <c r="J317" s="87">
        <f t="shared" ca="1" si="616"/>
        <v>0</v>
      </c>
      <c r="K317" s="87">
        <f t="shared" ca="1" si="616"/>
        <v>313.17999999999995</v>
      </c>
      <c r="L317" s="87">
        <f t="shared" ca="1" si="616"/>
        <v>3136.33</v>
      </c>
      <c r="M317" s="87">
        <f t="shared" ca="1" si="616"/>
        <v>2559.2599999999998</v>
      </c>
      <c r="N317" s="87">
        <f t="shared" ca="1" si="616"/>
        <v>1648.15</v>
      </c>
      <c r="O317" s="87">
        <f t="shared" ca="1" si="616"/>
        <v>255.16</v>
      </c>
      <c r="P317" s="87">
        <f t="shared" ca="1" si="616"/>
        <v>90.149999999999991</v>
      </c>
      <c r="Q317" s="87">
        <f t="shared" ref="Q317:R317" ca="1" si="617">+Q311+Q308</f>
        <v>0</v>
      </c>
      <c r="R317" s="87">
        <f t="shared" ca="1" si="617"/>
        <v>149.70000000000002</v>
      </c>
    </row>
    <row r="318" spans="1:18">
      <c r="A318" s="60">
        <f t="shared" si="512"/>
        <v>318</v>
      </c>
      <c r="B318" s="43" t="s">
        <v>10</v>
      </c>
      <c r="C318" s="166" t="s">
        <v>53</v>
      </c>
      <c r="D318" s="98">
        <f ca="1">+D317/D293</f>
        <v>0.21715949011341965</v>
      </c>
      <c r="E318" s="86" t="e">
        <f t="shared" ref="E318" ca="1" si="618">+E317/E293</f>
        <v>#DIV/0!</v>
      </c>
      <c r="F318" s="86" t="e">
        <f t="shared" ref="F318" ca="1" si="619">+F317/F293</f>
        <v>#DIV/0!</v>
      </c>
      <c r="G318" s="86" t="e">
        <f t="shared" ref="G318:P318" ca="1" si="620">+G317/G293</f>
        <v>#DIV/0!</v>
      </c>
      <c r="H318" s="86" t="e">
        <f t="shared" ca="1" si="620"/>
        <v>#DIV/0!</v>
      </c>
      <c r="I318" s="86" t="e">
        <f t="shared" ca="1" si="620"/>
        <v>#DIV/0!</v>
      </c>
      <c r="J318" s="86" t="e">
        <f t="shared" ca="1" si="620"/>
        <v>#DIV/0!</v>
      </c>
      <c r="K318" s="86">
        <f t="shared" ca="1" si="620"/>
        <v>0.11257368799424873</v>
      </c>
      <c r="L318" s="86">
        <f t="shared" ca="1" si="620"/>
        <v>0.11552711065271842</v>
      </c>
      <c r="M318" s="86">
        <f t="shared" ca="1" si="620"/>
        <v>0.11866005192878337</v>
      </c>
      <c r="N318" s="86">
        <f t="shared" ca="1" si="620"/>
        <v>0.12190458579881658</v>
      </c>
      <c r="O318" s="86">
        <f t="shared" ca="1" si="620"/>
        <v>0.12532416502946955</v>
      </c>
      <c r="P318" s="86">
        <f t="shared" ca="1" si="620"/>
        <v>0.12878571428571428</v>
      </c>
      <c r="Q318" s="86" t="e">
        <f t="shared" ref="Q318:R318" ca="1" si="621">+Q317/Q293</f>
        <v>#DIV/0!</v>
      </c>
      <c r="R318" s="86">
        <f t="shared" ca="1" si="621"/>
        <v>0.13621474067333941</v>
      </c>
    </row>
    <row r="319" spans="1:18">
      <c r="A319" s="60">
        <f t="shared" si="512"/>
        <v>319</v>
      </c>
      <c r="B319" s="43" t="s">
        <v>10</v>
      </c>
      <c r="C319" s="166" t="s">
        <v>228</v>
      </c>
      <c r="D319" s="85">
        <f ca="1">+D317+D315</f>
        <v>343049.44</v>
      </c>
      <c r="E319" s="85">
        <f t="shared" ref="E319:G319" ca="1" si="622">+E317+E315</f>
        <v>0</v>
      </c>
      <c r="F319" s="85">
        <f t="shared" ca="1" si="622"/>
        <v>0</v>
      </c>
      <c r="G319" s="85">
        <f t="shared" ca="1" si="622"/>
        <v>0</v>
      </c>
      <c r="H319" s="85">
        <f t="shared" ref="H319:P319" ca="1" si="623">+H317+H315</f>
        <v>0</v>
      </c>
      <c r="I319" s="85">
        <f t="shared" ca="1" si="623"/>
        <v>0</v>
      </c>
      <c r="J319" s="85">
        <f t="shared" ca="1" si="623"/>
        <v>0</v>
      </c>
      <c r="K319" s="85">
        <f t="shared" ca="1" si="623"/>
        <v>228308.78</v>
      </c>
      <c r="L319" s="85">
        <f t="shared" ca="1" si="623"/>
        <v>2401011.71</v>
      </c>
      <c r="M319" s="85">
        <f t="shared" ca="1" si="623"/>
        <v>2013193.4400000002</v>
      </c>
      <c r="N319" s="85">
        <f t="shared" ca="1" si="623"/>
        <v>1320529.1100000001</v>
      </c>
      <c r="O319" s="85">
        <f t="shared" ca="1" si="623"/>
        <v>210370.38</v>
      </c>
      <c r="P319" s="85">
        <f t="shared" ca="1" si="623"/>
        <v>76416.12999999999</v>
      </c>
      <c r="Q319" s="85">
        <f t="shared" ref="Q319:R319" ca="1" si="624">+Q317+Q315</f>
        <v>0</v>
      </c>
      <c r="R319" s="85">
        <f t="shared" ca="1" si="624"/>
        <v>129471.3</v>
      </c>
    </row>
    <row r="320" spans="1:18">
      <c r="A320" s="60">
        <f t="shared" si="512"/>
        <v>320</v>
      </c>
      <c r="B320" s="183" t="s">
        <v>10</v>
      </c>
      <c r="C320" s="351" t="s">
        <v>229</v>
      </c>
      <c r="D320" s="184">
        <f ca="1">+D319/D293</f>
        <v>34.432343671584867</v>
      </c>
      <c r="E320" s="184" t="e">
        <f t="shared" ref="E320" ca="1" si="625">+E319/E293</f>
        <v>#DIV/0!</v>
      </c>
      <c r="F320" s="184" t="e">
        <f t="shared" ref="F320" ca="1" si="626">+F319/F293</f>
        <v>#DIV/0!</v>
      </c>
      <c r="G320" s="184" t="e">
        <f t="shared" ref="G320:P320" ca="1" si="627">+G319/G293</f>
        <v>#DIV/0!</v>
      </c>
      <c r="H320" s="184" t="e">
        <f t="shared" ca="1" si="627"/>
        <v>#DIV/0!</v>
      </c>
      <c r="I320" s="184" t="e">
        <f t="shared" ca="1" si="627"/>
        <v>#DIV/0!</v>
      </c>
      <c r="J320" s="184" t="e">
        <f t="shared" ca="1" si="627"/>
        <v>#DIV/0!</v>
      </c>
      <c r="K320" s="184">
        <f t="shared" ca="1" si="627"/>
        <v>82.0664198418404</v>
      </c>
      <c r="L320" s="184">
        <f t="shared" ca="1" si="627"/>
        <v>88.441568808015319</v>
      </c>
      <c r="M320" s="184">
        <f t="shared" ca="1" si="627"/>
        <v>93.341683976261137</v>
      </c>
      <c r="N320" s="184">
        <f t="shared" ca="1" si="627"/>
        <v>97.672271449704155</v>
      </c>
      <c r="O320" s="184">
        <f t="shared" ca="1" si="627"/>
        <v>103.32533398821218</v>
      </c>
      <c r="P320" s="184">
        <f t="shared" ca="1" si="627"/>
        <v>109.16589999999998</v>
      </c>
      <c r="Q320" s="184" t="e">
        <f t="shared" ref="Q320:R320" ca="1" si="628">+Q319/Q293</f>
        <v>#DIV/0!</v>
      </c>
      <c r="R320" s="184">
        <f t="shared" ca="1" si="628"/>
        <v>117.80828025477707</v>
      </c>
    </row>
    <row r="321" spans="1:18" ht="15.75" thickBot="1">
      <c r="A321" s="60">
        <f t="shared" si="512"/>
        <v>321</v>
      </c>
      <c r="B321" s="42"/>
      <c r="C321" s="185"/>
      <c r="D321" s="71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</row>
    <row r="322" spans="1:18">
      <c r="A322" s="60">
        <f t="shared" si="512"/>
        <v>322</v>
      </c>
      <c r="B322" s="188" t="s">
        <v>32</v>
      </c>
      <c r="C322" s="189" t="s">
        <v>33</v>
      </c>
      <c r="D322" s="100" t="str">
        <f>+D$2</f>
        <v>CY 2013</v>
      </c>
      <c r="E322" s="101" t="str">
        <f t="shared" ref="E322:R322" si="629">+E$2</f>
        <v>CY 2014</v>
      </c>
      <c r="F322" s="101" t="str">
        <f t="shared" si="629"/>
        <v>CY 2015</v>
      </c>
      <c r="G322" s="101" t="str">
        <f t="shared" si="629"/>
        <v>CY 2016</v>
      </c>
      <c r="H322" s="101" t="str">
        <f t="shared" si="629"/>
        <v>CY 2017</v>
      </c>
      <c r="I322" s="101" t="str">
        <f t="shared" si="629"/>
        <v>CY 2018</v>
      </c>
      <c r="J322" s="101" t="str">
        <f t="shared" si="629"/>
        <v>CY 2019</v>
      </c>
      <c r="K322" s="101" t="str">
        <f t="shared" si="629"/>
        <v>CY 2020</v>
      </c>
      <c r="L322" s="101" t="str">
        <f t="shared" si="629"/>
        <v>CY 2021</v>
      </c>
      <c r="M322" s="101" t="str">
        <f t="shared" si="629"/>
        <v>CY 2022</v>
      </c>
      <c r="N322" s="101" t="str">
        <f t="shared" si="629"/>
        <v>CY 2023</v>
      </c>
      <c r="O322" s="101" t="str">
        <f t="shared" si="629"/>
        <v>CY 2024</v>
      </c>
      <c r="P322" s="101" t="str">
        <f t="shared" si="629"/>
        <v>CY 2025</v>
      </c>
      <c r="Q322" s="101" t="str">
        <f t="shared" si="629"/>
        <v>CY 2026</v>
      </c>
      <c r="R322" s="101" t="str">
        <f t="shared" si="629"/>
        <v>CY 2027</v>
      </c>
    </row>
    <row r="323" spans="1:18">
      <c r="A323" s="60">
        <f t="shared" si="512"/>
        <v>323</v>
      </c>
      <c r="B323" s="75" t="s">
        <v>54</v>
      </c>
      <c r="C323" s="163" t="s">
        <v>34</v>
      </c>
      <c r="D323" s="630">
        <f ca="1">+AVERAGE(INDIRECT("'Monthly Resource Report'!"&amp;VLOOKUP(D$1,$AO$1:$AP$197,2,FALSE)&amp;$A323&amp;":"&amp;VLOOKUP(DATE(YEAR(D$1),12,1),$AO$1:$AP$197,2,FALSE)&amp;$A323))</f>
        <v>1695.5833333333333</v>
      </c>
      <c r="E323" s="631">
        <f t="shared" ref="E323:R323" ca="1" si="630">+AVERAGE(INDIRECT("'Monthly Resource Report'!"&amp;VLOOKUP(E$1,$AO$1:$AP$197,2,FALSE)&amp;$A323&amp;":"&amp;VLOOKUP(DATE(YEAR(E$1),12,1),$AO$1:$AP$197,2,FALSE)&amp;$A323))</f>
        <v>1695.5833333333333</v>
      </c>
      <c r="F323" s="631">
        <f t="shared" ca="1" si="630"/>
        <v>1695.5833333333333</v>
      </c>
      <c r="G323" s="631">
        <f t="shared" ca="1" si="630"/>
        <v>1695.5833333333333</v>
      </c>
      <c r="H323" s="631">
        <f t="shared" ca="1" si="630"/>
        <v>1695.5833333333333</v>
      </c>
      <c r="I323" s="631">
        <f t="shared" ca="1" si="630"/>
        <v>1695.5833333333333</v>
      </c>
      <c r="J323" s="631">
        <f t="shared" ca="1" si="630"/>
        <v>1695.5833333333333</v>
      </c>
      <c r="K323" s="631">
        <f t="shared" ca="1" si="630"/>
        <v>1695.5833333333333</v>
      </c>
      <c r="L323" s="631">
        <f t="shared" ca="1" si="630"/>
        <v>1695.5833333333333</v>
      </c>
      <c r="M323" s="631">
        <f t="shared" ca="1" si="630"/>
        <v>1695.5833333333333</v>
      </c>
      <c r="N323" s="631">
        <f t="shared" ca="1" si="630"/>
        <v>1695.5833333333333</v>
      </c>
      <c r="O323" s="631">
        <f t="shared" ca="1" si="630"/>
        <v>1695.5833333333333</v>
      </c>
      <c r="P323" s="631">
        <f t="shared" ca="1" si="630"/>
        <v>1695.5833333333333</v>
      </c>
      <c r="Q323" s="631">
        <f t="shared" ca="1" si="630"/>
        <v>1695.5833333333333</v>
      </c>
      <c r="R323" s="631">
        <f t="shared" ca="1" si="630"/>
        <v>1695.5833333333333</v>
      </c>
    </row>
    <row r="324" spans="1:18">
      <c r="A324" s="60">
        <f t="shared" ref="A324:A387" si="631">+ROW(A324)</f>
        <v>324</v>
      </c>
      <c r="B324" s="96" t="s">
        <v>54</v>
      </c>
      <c r="C324" s="166" t="s">
        <v>35</v>
      </c>
      <c r="D324" s="90">
        <f ca="1">+SUM(INDIRECT("'Monthly Resource Report'!"&amp;(VLOOKUP(D$1,$AO$1:$AP$197,2,FALSE)&amp;$A324&amp;":"&amp;VLOOKUP(DATE(YEAR(D$1),12,1),$AO$1:$AP$181,2,FALSE)&amp;$A324)))</f>
        <v>5600365.1549003199</v>
      </c>
      <c r="E324" s="91">
        <f t="shared" ref="E324:R325" ca="1" si="632">+SUM(INDIRECT("'Monthly Resource Report'!"&amp;(VLOOKUP(E$1,$AO$1:$AP$197,2,FALSE)&amp;$A324&amp;":"&amp;VLOOKUP(DATE(YEAR(E$1),12,1),$AO$1:$AP$181,2,FALSE)&amp;$A324)))</f>
        <v>5681632.1588355144</v>
      </c>
      <c r="F324" s="91">
        <f t="shared" ca="1" si="632"/>
        <v>5625695.4486723514</v>
      </c>
      <c r="G324" s="91">
        <f t="shared" ca="1" si="632"/>
        <v>5635606.3557382831</v>
      </c>
      <c r="H324" s="91">
        <f t="shared" ca="1" si="632"/>
        <v>5422836.0684666298</v>
      </c>
      <c r="I324" s="91">
        <f t="shared" ca="1" si="632"/>
        <v>5657974.6549095344</v>
      </c>
      <c r="J324" s="91">
        <f t="shared" ca="1" si="632"/>
        <v>5767433.8953039534</v>
      </c>
      <c r="K324" s="91">
        <f t="shared" ca="1" si="632"/>
        <v>6078990.3185729282</v>
      </c>
      <c r="L324" s="91">
        <f t="shared" ca="1" si="632"/>
        <v>5888832.2160238139</v>
      </c>
      <c r="M324" s="91">
        <f t="shared" ca="1" si="632"/>
        <v>6050341.2890868234</v>
      </c>
      <c r="N324" s="91">
        <f t="shared" ca="1" si="632"/>
        <v>5874946.7151697464</v>
      </c>
      <c r="O324" s="91">
        <f t="shared" ca="1" si="632"/>
        <v>5964917.0958977202</v>
      </c>
      <c r="P324" s="91">
        <f t="shared" ca="1" si="632"/>
        <v>5803413.0518335067</v>
      </c>
      <c r="Q324" s="91">
        <f t="shared" ca="1" si="632"/>
        <v>5861415.2864670139</v>
      </c>
      <c r="R324" s="91">
        <f t="shared" ca="1" si="632"/>
        <v>5675844.493786037</v>
      </c>
    </row>
    <row r="325" spans="1:18">
      <c r="A325" s="60">
        <f t="shared" si="631"/>
        <v>325</v>
      </c>
      <c r="B325" s="96" t="s">
        <v>54</v>
      </c>
      <c r="C325" s="166" t="s">
        <v>36</v>
      </c>
      <c r="D325" s="88">
        <f ca="1">+SUM(INDIRECT("'Monthly Resource Report'!"&amp;(VLOOKUP(D$1,$AO$1:$AP$197,2,FALSE)&amp;$A325&amp;":"&amp;VLOOKUP(DATE(YEAR(D$1),12,1),$AO$1:$AP$181,2,FALSE)&amp;$A325)))</f>
        <v>11671606.890000002</v>
      </c>
      <c r="E325" s="89">
        <f t="shared" ca="1" si="632"/>
        <v>11857430.41</v>
      </c>
      <c r="F325" s="89">
        <f t="shared" ca="1" si="632"/>
        <v>11721749.010000002</v>
      </c>
      <c r="G325" s="89">
        <f t="shared" ca="1" si="632"/>
        <v>11743155.42</v>
      </c>
      <c r="H325" s="89">
        <f t="shared" ca="1" si="632"/>
        <v>11277639.570000002</v>
      </c>
      <c r="I325" s="89">
        <f t="shared" ca="1" si="632"/>
        <v>11820333.829999998</v>
      </c>
      <c r="J325" s="89">
        <f t="shared" ca="1" si="632"/>
        <v>12120047.82</v>
      </c>
      <c r="K325" s="89">
        <f t="shared" ca="1" si="632"/>
        <v>12838149.389999999</v>
      </c>
      <c r="L325" s="89">
        <f t="shared" ca="1" si="632"/>
        <v>12485884.619999999</v>
      </c>
      <c r="M325" s="89">
        <f t="shared" ca="1" si="632"/>
        <v>12810378.32</v>
      </c>
      <c r="N325" s="89">
        <f t="shared" ca="1" si="632"/>
        <v>12411149.99</v>
      </c>
      <c r="O325" s="89">
        <f t="shared" ca="1" si="632"/>
        <v>12587138.489999998</v>
      </c>
      <c r="P325" s="89">
        <f t="shared" ca="1" si="632"/>
        <v>12236386.43</v>
      </c>
      <c r="Q325" s="89">
        <f t="shared" ca="1" si="632"/>
        <v>12363536.010000002</v>
      </c>
      <c r="R325" s="89">
        <f t="shared" ca="1" si="632"/>
        <v>11971604.91</v>
      </c>
    </row>
    <row r="326" spans="1:18">
      <c r="A326" s="60">
        <f t="shared" si="631"/>
        <v>326</v>
      </c>
      <c r="B326" s="171" t="s">
        <v>54</v>
      </c>
      <c r="C326" s="172" t="s">
        <v>95</v>
      </c>
      <c r="D326" s="77">
        <f ca="1">+D325/(D323*D346)</f>
        <v>0.78579164442134464</v>
      </c>
      <c r="E326" s="78">
        <f t="shared" ref="E326" ca="1" si="633">+E325/(E323*E346)</f>
        <v>0.7983022242180362</v>
      </c>
      <c r="F326" s="78">
        <f t="shared" ref="F326" ca="1" si="634">+F325/(F323*F346)</f>
        <v>0.78916746570293095</v>
      </c>
      <c r="G326" s="78">
        <f t="shared" ref="G326:P326" ca="1" si="635">+G325/(G323*G346)</f>
        <v>0.78844852062615267</v>
      </c>
      <c r="H326" s="78">
        <f t="shared" ca="1" si="635"/>
        <v>0.75926777061813178</v>
      </c>
      <c r="I326" s="78">
        <f t="shared" ca="1" si="635"/>
        <v>0.79580469471114512</v>
      </c>
      <c r="J326" s="78">
        <f t="shared" ca="1" si="635"/>
        <v>0.81598295733408921</v>
      </c>
      <c r="K326" s="78">
        <f t="shared" ca="1" si="635"/>
        <v>0.86196763408953014</v>
      </c>
      <c r="L326" s="78">
        <f t="shared" ca="1" si="635"/>
        <v>0.84061294216575289</v>
      </c>
      <c r="M326" s="78">
        <f t="shared" ca="1" si="635"/>
        <v>0.86245950027300311</v>
      </c>
      <c r="N326" s="78">
        <f t="shared" ca="1" si="635"/>
        <v>0.83558142865125684</v>
      </c>
      <c r="O326" s="78">
        <f t="shared" ca="1" si="635"/>
        <v>0.84511448298254777</v>
      </c>
      <c r="P326" s="78">
        <f t="shared" ca="1" si="635"/>
        <v>0.82381546133488093</v>
      </c>
      <c r="Q326" s="78">
        <f t="shared" ref="Q326:R326" ca="1" si="636">+Q325/(Q323*Q346)</f>
        <v>0.83237581454908038</v>
      </c>
      <c r="R326" s="78">
        <f t="shared" ca="1" si="636"/>
        <v>0.80598902938132988</v>
      </c>
    </row>
    <row r="327" spans="1:18">
      <c r="A327" s="60">
        <f t="shared" si="631"/>
        <v>327</v>
      </c>
      <c r="B327" s="96" t="s">
        <v>54</v>
      </c>
      <c r="C327" s="166" t="s">
        <v>268</v>
      </c>
      <c r="D327" s="88">
        <f ca="1">+SUM(INDIRECT("'Monthly Resource Report'!"&amp;(VLOOKUP(D$1,$AO$1:$AP$197,2,FALSE)&amp;$A327&amp;":"&amp;VLOOKUP(DATE(YEAR(D$1),12,1),$AO$1:$AP$181,2,FALSE)&amp;$A327)))</f>
        <v>127042554.70999999</v>
      </c>
      <c r="E327" s="89">
        <f t="shared" ref="E327:R327" ca="1" si="637">+SUM(INDIRECT("'Monthly Resource Report'!"&amp;(VLOOKUP(E$1,$AO$1:$AP$197,2,FALSE)&amp;$A327&amp;":"&amp;VLOOKUP(DATE(YEAR(E$1),12,1),$AO$1:$AP$181,2,FALSE)&amp;$A327)))</f>
        <v>128842470.31000002</v>
      </c>
      <c r="F327" s="89">
        <f t="shared" ca="1" si="637"/>
        <v>127592124</v>
      </c>
      <c r="G327" s="89">
        <f t="shared" ca="1" si="637"/>
        <v>127853622.92999999</v>
      </c>
      <c r="H327" s="89">
        <f t="shared" ca="1" si="637"/>
        <v>123033743.05000001</v>
      </c>
      <c r="I327" s="89">
        <f t="shared" ca="1" si="637"/>
        <v>128268058.14</v>
      </c>
      <c r="J327" s="89">
        <f t="shared" ca="1" si="637"/>
        <v>131059148.06999998</v>
      </c>
      <c r="K327" s="89">
        <f t="shared" ca="1" si="637"/>
        <v>138778286.12</v>
      </c>
      <c r="L327" s="89">
        <f t="shared" ca="1" si="637"/>
        <v>135433278.16</v>
      </c>
      <c r="M327" s="89">
        <f t="shared" ca="1" si="637"/>
        <v>138927542.65000001</v>
      </c>
      <c r="N327" s="89">
        <f t="shared" ca="1" si="637"/>
        <v>134727708.17000002</v>
      </c>
      <c r="O327" s="89">
        <f t="shared" ca="1" si="637"/>
        <v>136431536.16</v>
      </c>
      <c r="P327" s="89">
        <f t="shared" ca="1" si="637"/>
        <v>132715407.06</v>
      </c>
      <c r="Q327" s="89">
        <f t="shared" ca="1" si="637"/>
        <v>133925921.67000002</v>
      </c>
      <c r="R327" s="89">
        <f t="shared" ca="1" si="637"/>
        <v>129891228.46000001</v>
      </c>
    </row>
    <row r="328" spans="1:18">
      <c r="A328" s="60">
        <f t="shared" si="631"/>
        <v>328</v>
      </c>
      <c r="B328" s="171" t="s">
        <v>54</v>
      </c>
      <c r="C328" s="172" t="s">
        <v>269</v>
      </c>
      <c r="D328" s="92">
        <f ca="1">+D327/D325</f>
        <v>10.884752708630677</v>
      </c>
      <c r="E328" s="93">
        <f t="shared" ref="E328" ca="1" si="638">+E327/E325</f>
        <v>10.865968920326981</v>
      </c>
      <c r="F328" s="93">
        <f t="shared" ref="F328" ca="1" si="639">+F327/F325</f>
        <v>10.8850755882206</v>
      </c>
      <c r="G328" s="93">
        <f t="shared" ref="G328:P328" ca="1" si="640">+G327/G325</f>
        <v>10.887501557907507</v>
      </c>
      <c r="H328" s="93">
        <f t="shared" ca="1" si="640"/>
        <v>10.909529630410061</v>
      </c>
      <c r="I328" s="93">
        <f t="shared" ca="1" si="640"/>
        <v>10.851475092391702</v>
      </c>
      <c r="J328" s="93">
        <f t="shared" ca="1" si="640"/>
        <v>10.813418397057115</v>
      </c>
      <c r="K328" s="93">
        <f t="shared" ca="1" si="640"/>
        <v>10.809835740663555</v>
      </c>
      <c r="L328" s="93">
        <f t="shared" ca="1" si="640"/>
        <v>10.846910914350577</v>
      </c>
      <c r="M328" s="93">
        <f t="shared" ca="1" si="640"/>
        <v>10.844921139690433</v>
      </c>
      <c r="N328" s="93">
        <f t="shared" ca="1" si="640"/>
        <v>10.855376679723779</v>
      </c>
      <c r="O328" s="93">
        <f t="shared" ca="1" si="640"/>
        <v>10.838963618966268</v>
      </c>
      <c r="P328" s="93">
        <f t="shared" ca="1" si="640"/>
        <v>10.845964028613961</v>
      </c>
      <c r="Q328" s="93">
        <f t="shared" ref="Q328:R328" ca="1" si="641">+Q327/Q325</f>
        <v>10.832331588768511</v>
      </c>
      <c r="R328" s="93">
        <f t="shared" ca="1" si="641"/>
        <v>10.849942796850954</v>
      </c>
    </row>
    <row r="329" spans="1:18">
      <c r="A329" s="60">
        <f t="shared" si="631"/>
        <v>329</v>
      </c>
      <c r="B329" s="96" t="s">
        <v>54</v>
      </c>
      <c r="C329" s="166" t="s">
        <v>37</v>
      </c>
      <c r="D329" s="632">
        <f ca="1">+SUM(INDIRECT("'Monthly Resource Report'!"&amp;(VLOOKUP(D$1,$AO$1:$AP$197,2,FALSE)&amp;$A329&amp;":"&amp;VLOOKUP(DATE(YEAR(D$1),12,1),$AO$1:$AP$181,2,FALSE)&amp;$A329)))</f>
        <v>285889971.25999999</v>
      </c>
      <c r="E329" s="633">
        <f t="shared" ref="E329:R329" ca="1" si="642">+SUM(INDIRECT("'Monthly Resource Report'!"&amp;(VLOOKUP(E$1,$AO$1:$AP$197,2,FALSE)&amp;$A329&amp;":"&amp;VLOOKUP(DATE(YEAR(E$1),12,1),$AO$1:$AP$181,2,FALSE)&amp;$A329)))</f>
        <v>297796888.94</v>
      </c>
      <c r="F329" s="633">
        <f t="shared" ca="1" si="642"/>
        <v>312497565.06</v>
      </c>
      <c r="G329" s="633">
        <f t="shared" ca="1" si="642"/>
        <v>324917881.19999999</v>
      </c>
      <c r="H329" s="633">
        <f t="shared" ca="1" si="642"/>
        <v>328310739.69</v>
      </c>
      <c r="I329" s="633">
        <f t="shared" ca="1" si="642"/>
        <v>352177567.63</v>
      </c>
      <c r="J329" s="633">
        <f t="shared" ca="1" si="642"/>
        <v>371712712.85000002</v>
      </c>
      <c r="K329" s="633">
        <f t="shared" ca="1" si="642"/>
        <v>415270432.99000001</v>
      </c>
      <c r="L329" s="633">
        <f t="shared" ca="1" si="642"/>
        <v>421327514.65999997</v>
      </c>
      <c r="M329" s="633">
        <f t="shared" ca="1" si="642"/>
        <v>448535149.94999999</v>
      </c>
      <c r="N329" s="633">
        <f t="shared" ca="1" si="642"/>
        <v>456057315.15999997</v>
      </c>
      <c r="O329" s="633">
        <f t="shared" ca="1" si="642"/>
        <v>469817182.85000002</v>
      </c>
      <c r="P329" s="633">
        <f t="shared" ca="1" si="642"/>
        <v>498089626.54999995</v>
      </c>
      <c r="Q329" s="633">
        <f t="shared" ca="1" si="642"/>
        <v>576235727.44000006</v>
      </c>
      <c r="R329" s="633">
        <f t="shared" ca="1" si="642"/>
        <v>603973546.62999988</v>
      </c>
    </row>
    <row r="330" spans="1:18">
      <c r="A330" s="60">
        <f t="shared" si="631"/>
        <v>330</v>
      </c>
      <c r="B330" s="171" t="s">
        <v>54</v>
      </c>
      <c r="C330" s="172" t="s">
        <v>270</v>
      </c>
      <c r="D330" s="79">
        <f ca="1">+D329/D327</f>
        <v>2.2503480972387635</v>
      </c>
      <c r="E330" s="80">
        <f t="shared" ref="E330" ca="1" si="643">+E329/E327</f>
        <v>2.3113255141995417</v>
      </c>
      <c r="F330" s="80">
        <f t="shared" ref="F330" ca="1" si="644">+F329/F327</f>
        <v>2.449191652770041</v>
      </c>
      <c r="G330" s="80">
        <f t="shared" ref="G330:P330" ca="1" si="645">+G329/G327</f>
        <v>2.5413271345301878</v>
      </c>
      <c r="H330" s="80">
        <f t="shared" ca="1" si="645"/>
        <v>2.6684609567358843</v>
      </c>
      <c r="I330" s="80">
        <f t="shared" ca="1" si="645"/>
        <v>2.745637321846806</v>
      </c>
      <c r="J330" s="80">
        <f t="shared" ca="1" si="645"/>
        <v>2.836221037019595</v>
      </c>
      <c r="K330" s="80">
        <f t="shared" ca="1" si="645"/>
        <v>2.9923300294321287</v>
      </c>
      <c r="L330" s="80">
        <f t="shared" ca="1" si="645"/>
        <v>3.1109600268424895</v>
      </c>
      <c r="M330" s="80">
        <f t="shared" ca="1" si="645"/>
        <v>3.2285545500505544</v>
      </c>
      <c r="N330" s="80">
        <f t="shared" ca="1" si="645"/>
        <v>3.3850298602611488</v>
      </c>
      <c r="O330" s="80">
        <f t="shared" ca="1" si="645"/>
        <v>3.4436113238439403</v>
      </c>
      <c r="P330" s="80">
        <f t="shared" ca="1" si="645"/>
        <v>3.7530655828438668</v>
      </c>
      <c r="Q330" s="80">
        <f t="shared" ref="Q330:R330" ca="1" si="646">+Q329/Q327</f>
        <v>4.3026452254692931</v>
      </c>
      <c r="R330" s="80">
        <f t="shared" ca="1" si="646"/>
        <v>4.6498408998879661</v>
      </c>
    </row>
    <row r="331" spans="1:18">
      <c r="A331" s="60">
        <f t="shared" si="631"/>
        <v>331</v>
      </c>
      <c r="B331" s="96" t="s">
        <v>54</v>
      </c>
      <c r="C331" s="166" t="s">
        <v>38</v>
      </c>
      <c r="D331" s="632">
        <f ca="1">+SUM(INDIRECT("'Monthly Resource Report'!"&amp;(VLOOKUP(D$1,$AO$1:$AP$197,2,FALSE)&amp;$A331&amp;":"&amp;VLOOKUP(DATE(YEAR(D$1),12,1),$AO$1:$AP$181,2,FALSE)&amp;$A331)))</f>
        <v>32624525.890000001</v>
      </c>
      <c r="E331" s="633">
        <f t="shared" ref="E331:R331" ca="1" si="647">+SUM(INDIRECT("'Monthly Resource Report'!"&amp;(VLOOKUP(E$1,$AO$1:$AP$197,2,FALSE)&amp;$A331&amp;":"&amp;VLOOKUP(DATE(YEAR(E$1),12,1),$AO$1:$AP$181,2,FALSE)&amp;$A331)))</f>
        <v>35744640.879999995</v>
      </c>
      <c r="F331" s="633">
        <f t="shared" ca="1" si="647"/>
        <v>40986232.619999997</v>
      </c>
      <c r="G331" s="633">
        <f t="shared" ca="1" si="647"/>
        <v>44040335.170000002</v>
      </c>
      <c r="H331" s="633">
        <f t="shared" ca="1" si="647"/>
        <v>44165098.819999993</v>
      </c>
      <c r="I331" s="633">
        <f t="shared" ca="1" si="647"/>
        <v>47044326.5</v>
      </c>
      <c r="J331" s="633">
        <f t="shared" ca="1" si="647"/>
        <v>49240281.670000002</v>
      </c>
      <c r="K331" s="633">
        <f t="shared" ca="1" si="647"/>
        <v>53344684.480000004</v>
      </c>
      <c r="L331" s="633">
        <f t="shared" ca="1" si="647"/>
        <v>52812312.560000002</v>
      </c>
      <c r="M331" s="633">
        <f t="shared" ca="1" si="647"/>
        <v>55888867.369999997</v>
      </c>
      <c r="N331" s="633">
        <f t="shared" ca="1" si="647"/>
        <v>56049931.530000001</v>
      </c>
      <c r="O331" s="633">
        <f t="shared" ca="1" si="647"/>
        <v>57823909.460000001</v>
      </c>
      <c r="P331" s="633">
        <f t="shared" ca="1" si="647"/>
        <v>58417974.490000002</v>
      </c>
      <c r="Q331" s="633">
        <f t="shared" ca="1" si="647"/>
        <v>60275874.980000004</v>
      </c>
      <c r="R331" s="633">
        <f t="shared" ca="1" si="647"/>
        <v>60148608.350000001</v>
      </c>
    </row>
    <row r="332" spans="1:18">
      <c r="A332" s="60">
        <f t="shared" si="631"/>
        <v>332</v>
      </c>
      <c r="B332" s="171" t="s">
        <v>54</v>
      </c>
      <c r="C332" s="172" t="s">
        <v>39</v>
      </c>
      <c r="D332" s="81">
        <f ca="1">+D331/D325</f>
        <v>2.7952043105523061</v>
      </c>
      <c r="E332" s="82">
        <f t="shared" ref="E332" ca="1" si="648">+E331/E325</f>
        <v>3.0145351601519534</v>
      </c>
      <c r="F332" s="82">
        <f t="shared" ref="F332" ca="1" si="649">+F331/F325</f>
        <v>3.4965970167962155</v>
      </c>
      <c r="G332" s="82">
        <f t="shared" ref="G332:P332" ca="1" si="650">+G331/G325</f>
        <v>3.7502982456481875</v>
      </c>
      <c r="H332" s="82">
        <f t="shared" ca="1" si="650"/>
        <v>3.9161651288701349</v>
      </c>
      <c r="I332" s="82">
        <f t="shared" ca="1" si="650"/>
        <v>3.9799490586806892</v>
      </c>
      <c r="J332" s="82">
        <f t="shared" ca="1" si="650"/>
        <v>4.0627134811090206</v>
      </c>
      <c r="K332" s="82">
        <f t="shared" ca="1" si="650"/>
        <v>4.1551693207084588</v>
      </c>
      <c r="L332" s="82">
        <f t="shared" ca="1" si="650"/>
        <v>4.2297613799349687</v>
      </c>
      <c r="M332" s="82">
        <f t="shared" ca="1" si="650"/>
        <v>4.3627803936706844</v>
      </c>
      <c r="N332" s="82">
        <f t="shared" ca="1" si="650"/>
        <v>4.5160949287665488</v>
      </c>
      <c r="O332" s="82">
        <f t="shared" ca="1" si="650"/>
        <v>4.593888396948909</v>
      </c>
      <c r="P332" s="82">
        <f t="shared" ca="1" si="650"/>
        <v>4.7741197799030282</v>
      </c>
      <c r="Q332" s="82">
        <f t="shared" ref="Q332:R332" ca="1" si="651">+Q331/Q325</f>
        <v>4.8752941659446822</v>
      </c>
      <c r="R332" s="82">
        <f t="shared" ca="1" si="651"/>
        <v>5.0242727522487209</v>
      </c>
    </row>
    <row r="333" spans="1:18">
      <c r="A333" s="60">
        <f t="shared" si="631"/>
        <v>333</v>
      </c>
      <c r="B333" s="96" t="s">
        <v>54</v>
      </c>
      <c r="C333" s="166" t="s">
        <v>40</v>
      </c>
      <c r="D333" s="88">
        <f ca="1">+SUM(INDIRECT("'Monthly Resource Report'!"&amp;(VLOOKUP(D$1,$AO$1:$AP$197,2,FALSE)&amp;$A333&amp;":"&amp;VLOOKUP(DATE(YEAR(D$1),12,1),$AO$1:$AP$181,2,FALSE)&amp;$A333)))</f>
        <v>222.93</v>
      </c>
      <c r="E333" s="89">
        <f t="shared" ref="E333:R335" ca="1" si="652">+SUM(INDIRECT("'Monthly Resource Report'!"&amp;(VLOOKUP(E$1,$AO$1:$AP$197,2,FALSE)&amp;$A333&amp;":"&amp;VLOOKUP(DATE(YEAR(E$1),12,1),$AO$1:$AP$181,2,FALSE)&amp;$A333)))</f>
        <v>186.28999999999996</v>
      </c>
      <c r="F333" s="89">
        <f t="shared" ca="1" si="652"/>
        <v>204.06</v>
      </c>
      <c r="G333" s="89">
        <f t="shared" ca="1" si="652"/>
        <v>192.10999999999999</v>
      </c>
      <c r="H333" s="89">
        <f t="shared" ca="1" si="652"/>
        <v>193.54999999999998</v>
      </c>
      <c r="I333" s="89">
        <f t="shared" ca="1" si="652"/>
        <v>192.82999999999998</v>
      </c>
      <c r="J333" s="89">
        <f t="shared" ca="1" si="652"/>
        <v>261.43</v>
      </c>
      <c r="K333" s="89">
        <f t="shared" ca="1" si="652"/>
        <v>402.39999999999992</v>
      </c>
      <c r="L333" s="89">
        <f t="shared" ca="1" si="652"/>
        <v>516.07999999999993</v>
      </c>
      <c r="M333" s="89">
        <f t="shared" ca="1" si="652"/>
        <v>500.56000000000006</v>
      </c>
      <c r="N333" s="89">
        <f t="shared" ca="1" si="652"/>
        <v>496.47999999999996</v>
      </c>
      <c r="O333" s="89">
        <f t="shared" ca="1" si="652"/>
        <v>450.84000000000009</v>
      </c>
      <c r="P333" s="89">
        <f t="shared" ca="1" si="652"/>
        <v>460.32000000000005</v>
      </c>
      <c r="Q333" s="89">
        <f t="shared" ca="1" si="652"/>
        <v>453.85000000000014</v>
      </c>
      <c r="R333" s="89">
        <f t="shared" ca="1" si="652"/>
        <v>467.88</v>
      </c>
    </row>
    <row r="334" spans="1:18">
      <c r="A334" s="60">
        <f t="shared" si="631"/>
        <v>334</v>
      </c>
      <c r="B334" s="96" t="s">
        <v>54</v>
      </c>
      <c r="C334" s="166" t="s">
        <v>41</v>
      </c>
      <c r="D334" s="88">
        <f ca="1">+SUM(INDIRECT("'Monthly Resource Report'!"&amp;(VLOOKUP(D$1,$AO$1:$AP$197,2,FALSE)&amp;$A334&amp;":"&amp;VLOOKUP(DATE(YEAR(D$1),12,1),$AO$1:$AP$181,2,FALSE)&amp;$A334)))</f>
        <v>6367.2</v>
      </c>
      <c r="E334" s="89">
        <f t="shared" ca="1" si="652"/>
        <v>6364.2999999999993</v>
      </c>
      <c r="F334" s="89">
        <f t="shared" ca="1" si="652"/>
        <v>6396.3</v>
      </c>
      <c r="G334" s="89">
        <f t="shared" ca="1" si="652"/>
        <v>6360.7</v>
      </c>
      <c r="H334" s="89">
        <f t="shared" ca="1" si="652"/>
        <v>6325.7</v>
      </c>
      <c r="I334" s="89">
        <f t="shared" ca="1" si="652"/>
        <v>6311.9</v>
      </c>
      <c r="J334" s="89">
        <f t="shared" ca="1" si="652"/>
        <v>6268.9999999999991</v>
      </c>
      <c r="K334" s="89">
        <f t="shared" ca="1" si="652"/>
        <v>6583.7999999999993</v>
      </c>
      <c r="L334" s="89">
        <f t="shared" ca="1" si="652"/>
        <v>6556.5999999999995</v>
      </c>
      <c r="M334" s="89">
        <f t="shared" ca="1" si="652"/>
        <v>6683.5</v>
      </c>
      <c r="N334" s="89">
        <f t="shared" ca="1" si="652"/>
        <v>6532.8</v>
      </c>
      <c r="O334" s="89">
        <f t="shared" ca="1" si="652"/>
        <v>6524.9000000000005</v>
      </c>
      <c r="P334" s="89">
        <f t="shared" ca="1" si="652"/>
        <v>6486.6</v>
      </c>
      <c r="Q334" s="89">
        <f t="shared" ca="1" si="652"/>
        <v>6510.4999999999991</v>
      </c>
      <c r="R334" s="89">
        <f t="shared" ca="1" si="652"/>
        <v>6410.2999999999993</v>
      </c>
    </row>
    <row r="335" spans="1:18">
      <c r="A335" s="60">
        <f t="shared" si="631"/>
        <v>335</v>
      </c>
      <c r="B335" s="96" t="s">
        <v>54</v>
      </c>
      <c r="C335" s="166" t="s">
        <v>271</v>
      </c>
      <c r="D335" s="88">
        <f ca="1">+SUM(INDIRECT("'Monthly Resource Report'!"&amp;(VLOOKUP(D$1,$AO$1:$AP$197,2,FALSE)&amp;$A335&amp;":"&amp;VLOOKUP(DATE(YEAR(D$1),12,1),$AO$1:$AP$181,2,FALSE)&amp;$A335)))</f>
        <v>299886.59000000003</v>
      </c>
      <c r="E335" s="89">
        <f t="shared" ca="1" si="652"/>
        <v>275856.64999999997</v>
      </c>
      <c r="F335" s="89">
        <f t="shared" ca="1" si="652"/>
        <v>295935.58</v>
      </c>
      <c r="G335" s="89">
        <f t="shared" ca="1" si="652"/>
        <v>286740.88000000006</v>
      </c>
      <c r="H335" s="89">
        <f t="shared" ca="1" si="652"/>
        <v>282213.92</v>
      </c>
      <c r="I335" s="89">
        <f t="shared" ca="1" si="652"/>
        <v>284926.46000000002</v>
      </c>
      <c r="J335" s="89">
        <f t="shared" ca="1" si="652"/>
        <v>301904.48999999993</v>
      </c>
      <c r="K335" s="89">
        <f t="shared" ca="1" si="652"/>
        <v>303805.26</v>
      </c>
      <c r="L335" s="89">
        <f t="shared" ca="1" si="652"/>
        <v>318727.66000000003</v>
      </c>
      <c r="M335" s="89">
        <f t="shared" ca="1" si="652"/>
        <v>302422.48</v>
      </c>
      <c r="N335" s="89">
        <f t="shared" ca="1" si="652"/>
        <v>307697.5500000001</v>
      </c>
      <c r="O335" s="89">
        <f t="shared" ca="1" si="652"/>
        <v>309495.95999999996</v>
      </c>
      <c r="P335" s="89">
        <f t="shared" ca="1" si="652"/>
        <v>311841.27</v>
      </c>
      <c r="Q335" s="89">
        <f t="shared" ca="1" si="652"/>
        <v>311111.89999999997</v>
      </c>
      <c r="R335" s="89">
        <f t="shared" ca="1" si="652"/>
        <v>301302.00999999995</v>
      </c>
    </row>
    <row r="336" spans="1:18">
      <c r="A336" s="60">
        <f t="shared" si="631"/>
        <v>336</v>
      </c>
      <c r="B336" s="171" t="s">
        <v>54</v>
      </c>
      <c r="C336" s="177" t="s">
        <v>96</v>
      </c>
      <c r="D336" s="83">
        <f ca="1">+D325/(D334*D323)</f>
        <v>1.0810929144884689</v>
      </c>
      <c r="E336" s="84">
        <f t="shared" ref="E336:G336" ca="1" si="653">+E325/(E334*E323)</f>
        <v>1.0988054435130334</v>
      </c>
      <c r="F336" s="84">
        <f t="shared" ca="1" si="653"/>
        <v>1.0807978049118514</v>
      </c>
      <c r="G336" s="84">
        <f t="shared" ca="1" si="653"/>
        <v>1.0888317017278168</v>
      </c>
      <c r="H336" s="84">
        <f t="shared" ref="H336:P336" ca="1" si="654">+H325/(H334*H323)</f>
        <v>1.0514544905093246</v>
      </c>
      <c r="I336" s="84">
        <f t="shared" ca="1" si="654"/>
        <v>1.104461275633269</v>
      </c>
      <c r="J336" s="84">
        <f t="shared" ca="1" si="654"/>
        <v>1.140215458007118</v>
      </c>
      <c r="K336" s="84">
        <f t="shared" ca="1" si="654"/>
        <v>1.1500233448528865</v>
      </c>
      <c r="L336" s="84">
        <f t="shared" ca="1" si="654"/>
        <v>1.1231079177274801</v>
      </c>
      <c r="M336" s="84">
        <f t="shared" ca="1" si="654"/>
        <v>1.1304174792236865</v>
      </c>
      <c r="N336" s="84">
        <f t="shared" ca="1" si="654"/>
        <v>1.1204526872068654</v>
      </c>
      <c r="O336" s="84">
        <f t="shared" ca="1" si="654"/>
        <v>1.1377163816332356</v>
      </c>
      <c r="P336" s="84">
        <f t="shared" ca="1" si="654"/>
        <v>1.1125433110248137</v>
      </c>
      <c r="Q336" s="84">
        <f t="shared" ref="Q336:R336" ca="1" si="655">+Q325/(Q334*Q323)</f>
        <v>1.1199772882958214</v>
      </c>
      <c r="R336" s="84">
        <f t="shared" ca="1" si="655"/>
        <v>1.1014248783021778</v>
      </c>
    </row>
    <row r="337" spans="1:18">
      <c r="A337" s="60">
        <f t="shared" si="631"/>
        <v>337</v>
      </c>
      <c r="B337" s="96" t="s">
        <v>54</v>
      </c>
      <c r="C337" s="166" t="s">
        <v>42</v>
      </c>
      <c r="D337" s="632">
        <f ca="1">+SUM(INDIRECT("'Monthly Resource Report'!"&amp;(VLOOKUP(D$1,$AO$1:$AP$197,2,FALSE)&amp;$A337&amp;":"&amp;VLOOKUP(DATE(YEAR(D$1),12,1),$AO$1:$AP$181,2,FALSE)&amp;$A337)))</f>
        <v>4942600.4999999991</v>
      </c>
      <c r="E337" s="633">
        <f t="shared" ref="E337:R340" ca="1" si="656">+SUM(INDIRECT("'Monthly Resource Report'!"&amp;(VLOOKUP(E$1,$AO$1:$AP$197,2,FALSE)&amp;$A337&amp;":"&amp;VLOOKUP(DATE(YEAR(E$1),12,1),$AO$1:$AP$181,2,FALSE)&amp;$A337)))</f>
        <v>4516512.8100000005</v>
      </c>
      <c r="F337" s="633">
        <f t="shared" ca="1" si="656"/>
        <v>4793077.5599999996</v>
      </c>
      <c r="G337" s="633">
        <f t="shared" ca="1" si="656"/>
        <v>4645225.330000001</v>
      </c>
      <c r="H337" s="633">
        <f t="shared" ca="1" si="656"/>
        <v>4651357.55</v>
      </c>
      <c r="I337" s="633">
        <f t="shared" ca="1" si="656"/>
        <v>4939517.33</v>
      </c>
      <c r="J337" s="633">
        <f t="shared" ca="1" si="656"/>
        <v>5396212.8699999992</v>
      </c>
      <c r="K337" s="633">
        <f t="shared" ca="1" si="656"/>
        <v>5650326.2399999993</v>
      </c>
      <c r="L337" s="633">
        <f t="shared" ca="1" si="656"/>
        <v>5971672.6300000008</v>
      </c>
      <c r="M337" s="633">
        <f t="shared" ca="1" si="656"/>
        <v>5774057.4999999991</v>
      </c>
      <c r="N337" s="633">
        <f t="shared" ca="1" si="656"/>
        <v>6242913.0200000005</v>
      </c>
      <c r="O337" s="633">
        <f t="shared" ca="1" si="656"/>
        <v>6511280.4299999997</v>
      </c>
      <c r="P337" s="633">
        <f t="shared" ca="1" si="656"/>
        <v>6705996.2000000011</v>
      </c>
      <c r="Q337" s="633">
        <f t="shared" ca="1" si="656"/>
        <v>6981805.6400000006</v>
      </c>
      <c r="R337" s="633">
        <f t="shared" ca="1" si="656"/>
        <v>6973905.6500000004</v>
      </c>
    </row>
    <row r="338" spans="1:18">
      <c r="A338" s="60">
        <f t="shared" si="631"/>
        <v>338</v>
      </c>
      <c r="B338" s="96" t="s">
        <v>54</v>
      </c>
      <c r="C338" s="166" t="s">
        <v>298</v>
      </c>
      <c r="D338" s="632">
        <f ca="1">+SUM(INDIRECT("'Monthly Resource Report'!"&amp;(VLOOKUP(D$1,$AO$1:$AP$197,2,FALSE)&amp;$A338&amp;":"&amp;VLOOKUP(DATE(YEAR(D$1),12,1),$AO$1:$AP$181,2,FALSE)&amp;$A338)))</f>
        <v>19260</v>
      </c>
      <c r="E338" s="633">
        <f t="shared" ca="1" si="656"/>
        <v>0</v>
      </c>
      <c r="F338" s="633">
        <f t="shared" ca="1" si="656"/>
        <v>0</v>
      </c>
      <c r="G338" s="633">
        <f t="shared" ca="1" si="656"/>
        <v>0</v>
      </c>
      <c r="H338" s="633">
        <f t="shared" ca="1" si="656"/>
        <v>0</v>
      </c>
      <c r="I338" s="633">
        <f t="shared" ca="1" si="656"/>
        <v>0</v>
      </c>
      <c r="J338" s="633">
        <f t="shared" ca="1" si="656"/>
        <v>56520</v>
      </c>
      <c r="K338" s="633">
        <f t="shared" ca="1" si="656"/>
        <v>204870</v>
      </c>
      <c r="L338" s="633">
        <f t="shared" ca="1" si="656"/>
        <v>305310</v>
      </c>
      <c r="M338" s="633">
        <f t="shared" ca="1" si="656"/>
        <v>302910</v>
      </c>
      <c r="N338" s="633">
        <f t="shared" ca="1" si="656"/>
        <v>293580</v>
      </c>
      <c r="O338" s="633">
        <f t="shared" ca="1" si="656"/>
        <v>248590</v>
      </c>
      <c r="P338" s="633">
        <f t="shared" ca="1" si="656"/>
        <v>252690</v>
      </c>
      <c r="Q338" s="633">
        <f t="shared" ca="1" si="656"/>
        <v>252050</v>
      </c>
      <c r="R338" s="633">
        <f t="shared" ca="1" si="656"/>
        <v>267390</v>
      </c>
    </row>
    <row r="339" spans="1:18">
      <c r="A339" s="60">
        <f t="shared" si="631"/>
        <v>339</v>
      </c>
      <c r="B339" s="96" t="s">
        <v>54</v>
      </c>
      <c r="C339" s="166" t="s">
        <v>43</v>
      </c>
      <c r="D339" s="88">
        <f ca="1">+SUM(INDIRECT("'Monthly Resource Report'!"&amp;(VLOOKUP(D$1,$AO$1:$AP$197,2,FALSE)&amp;$A339&amp;":"&amp;VLOOKUP(DATE(YEAR(D$1),12,1),$AO$1:$AP$181,2,FALSE)&amp;$A339)))</f>
        <v>22716.79</v>
      </c>
      <c r="E339" s="89">
        <f t="shared" ca="1" si="656"/>
        <v>21590.28</v>
      </c>
      <c r="F339" s="89">
        <f t="shared" ca="1" si="656"/>
        <v>23637.649999999998</v>
      </c>
      <c r="G339" s="89">
        <f t="shared" ca="1" si="656"/>
        <v>21755.249999999996</v>
      </c>
      <c r="H339" s="89">
        <f t="shared" ca="1" si="656"/>
        <v>23070.820000000003</v>
      </c>
      <c r="I339" s="89">
        <f t="shared" ca="1" si="656"/>
        <v>21720.589999999997</v>
      </c>
      <c r="J339" s="89">
        <f t="shared" ca="1" si="656"/>
        <v>24865.78</v>
      </c>
      <c r="K339" s="89">
        <f t="shared" ca="1" si="656"/>
        <v>23236.02</v>
      </c>
      <c r="L339" s="89">
        <f t="shared" ca="1" si="656"/>
        <v>25014.189999999995</v>
      </c>
      <c r="M339" s="89">
        <f t="shared" ca="1" si="656"/>
        <v>23141.24</v>
      </c>
      <c r="N339" s="89">
        <f t="shared" ca="1" si="656"/>
        <v>25077.139999999996</v>
      </c>
      <c r="O339" s="89">
        <f t="shared" ca="1" si="656"/>
        <v>22970.36</v>
      </c>
      <c r="P339" s="89">
        <f t="shared" ca="1" si="656"/>
        <v>24050.28</v>
      </c>
      <c r="Q339" s="89">
        <f t="shared" ca="1" si="656"/>
        <v>22385.550000000003</v>
      </c>
      <c r="R339" s="89">
        <f t="shared" ca="1" si="656"/>
        <v>23873.88</v>
      </c>
    </row>
    <row r="340" spans="1:18">
      <c r="A340" s="60">
        <f t="shared" si="631"/>
        <v>340</v>
      </c>
      <c r="B340" s="96" t="s">
        <v>54</v>
      </c>
      <c r="C340" s="166" t="s">
        <v>44</v>
      </c>
      <c r="D340" s="632">
        <f ca="1">+SUM(INDIRECT("'Monthly Resource Report'!"&amp;(VLOOKUP(D$1,$AO$1:$AP$197,2,FALSE)&amp;$A340&amp;":"&amp;VLOOKUP(DATE(YEAR(D$1),12,1),$AO$1:$AP$181,2,FALSE)&amp;$A340)))</f>
        <v>31246.959999999999</v>
      </c>
      <c r="E340" s="633">
        <f t="shared" ca="1" si="656"/>
        <v>29697.35</v>
      </c>
      <c r="F340" s="633">
        <f t="shared" ca="1" si="656"/>
        <v>46495.270000000004</v>
      </c>
      <c r="G340" s="633">
        <f t="shared" ca="1" si="656"/>
        <v>42792.539999999994</v>
      </c>
      <c r="H340" s="633">
        <f t="shared" ca="1" si="656"/>
        <v>46372.369999999995</v>
      </c>
      <c r="I340" s="633">
        <f t="shared" ca="1" si="656"/>
        <v>44744.37</v>
      </c>
      <c r="J340" s="633">
        <f t="shared" ca="1" si="656"/>
        <v>52715.55</v>
      </c>
      <c r="K340" s="633">
        <f t="shared" ca="1" si="656"/>
        <v>50422.18</v>
      </c>
      <c r="L340" s="633">
        <f t="shared" ca="1" si="656"/>
        <v>55781.62</v>
      </c>
      <c r="M340" s="633">
        <f t="shared" ca="1" si="656"/>
        <v>52993.660000000011</v>
      </c>
      <c r="N340" s="633">
        <f t="shared" ca="1" si="656"/>
        <v>59182.06</v>
      </c>
      <c r="O340" s="633">
        <f t="shared" ca="1" si="656"/>
        <v>55588.26999999999</v>
      </c>
      <c r="P340" s="633">
        <f t="shared" ca="1" si="656"/>
        <v>59885.08</v>
      </c>
      <c r="Q340" s="633">
        <f t="shared" ca="1" si="656"/>
        <v>57306.97</v>
      </c>
      <c r="R340" s="633">
        <f t="shared" ca="1" si="656"/>
        <v>62788.32</v>
      </c>
    </row>
    <row r="341" spans="1:18">
      <c r="A341" s="60">
        <f t="shared" si="631"/>
        <v>341</v>
      </c>
      <c r="B341" s="171" t="s">
        <v>54</v>
      </c>
      <c r="C341" s="172" t="s">
        <v>45</v>
      </c>
      <c r="D341" s="92">
        <f ca="1">+(D339*2000)/D327</f>
        <v>0.35762489272756848</v>
      </c>
      <c r="E341" s="93">
        <f t="shared" ref="E341:G341" ca="1" si="657">+(E339*2000)/E327</f>
        <v>0.3351422857393675</v>
      </c>
      <c r="F341" s="93">
        <f t="shared" ca="1" si="657"/>
        <v>0.37051895146756858</v>
      </c>
      <c r="G341" s="93">
        <f t="shared" ca="1" si="657"/>
        <v>0.34031495551613772</v>
      </c>
      <c r="H341" s="93">
        <f t="shared" ref="H341:P341" ca="1" si="658">+(H339*2000)/H327</f>
        <v>0.37503240051185294</v>
      </c>
      <c r="I341" s="93">
        <f t="shared" ca="1" si="658"/>
        <v>0.33867496421116394</v>
      </c>
      <c r="J341" s="93">
        <f t="shared" ca="1" si="658"/>
        <v>0.3794588987671268</v>
      </c>
      <c r="K341" s="93">
        <f t="shared" ca="1" si="658"/>
        <v>0.33486535465509465</v>
      </c>
      <c r="L341" s="93">
        <f t="shared" ca="1" si="658"/>
        <v>0.36939503111559324</v>
      </c>
      <c r="M341" s="93">
        <f t="shared" ca="1" si="658"/>
        <v>0.33314114046197013</v>
      </c>
      <c r="N341" s="93">
        <f t="shared" ca="1" si="658"/>
        <v>0.37226403299843192</v>
      </c>
      <c r="O341" s="93">
        <f t="shared" ca="1" si="658"/>
        <v>0.33673094427466571</v>
      </c>
      <c r="P341" s="93">
        <f t="shared" ca="1" si="658"/>
        <v>0.36243388062890064</v>
      </c>
      <c r="Q341" s="93">
        <f t="shared" ref="Q341:R341" ca="1" si="659">+(Q339*2000)/Q327</f>
        <v>0.33429749403045494</v>
      </c>
      <c r="R341" s="93">
        <f t="shared" ca="1" si="659"/>
        <v>0.36759803233906529</v>
      </c>
    </row>
    <row r="342" spans="1:18">
      <c r="A342" s="60">
        <f t="shared" si="631"/>
        <v>342</v>
      </c>
      <c r="B342" s="96" t="s">
        <v>54</v>
      </c>
      <c r="C342" s="166" t="s">
        <v>46</v>
      </c>
      <c r="D342" s="88">
        <f ca="1">+SUM(INDIRECT("'Monthly Resource Report'!"&amp;(VLOOKUP(D$1,$AO$1:$AP$197,2,FALSE)&amp;$A342&amp;":"&amp;VLOOKUP(DATE(YEAR(D$1),12,1),$AO$1:$AP$181,2,FALSE)&amp;$A342)))</f>
        <v>11633.850000000002</v>
      </c>
      <c r="E342" s="89">
        <f t="shared" ref="E342:R343" ca="1" si="660">+SUM(INDIRECT("'Monthly Resource Report'!"&amp;(VLOOKUP(E$1,$AO$1:$AP$197,2,FALSE)&amp;$A342&amp;":"&amp;VLOOKUP(DATE(YEAR(E$1),12,1),$AO$1:$AP$181,2,FALSE)&amp;$A342)))</f>
        <v>11436.17</v>
      </c>
      <c r="F342" s="89">
        <f t="shared" ca="1" si="660"/>
        <v>11417.349999999999</v>
      </c>
      <c r="G342" s="89">
        <f t="shared" ca="1" si="660"/>
        <v>11321.24</v>
      </c>
      <c r="H342" s="89">
        <f t="shared" ca="1" si="660"/>
        <v>10973.85</v>
      </c>
      <c r="I342" s="89">
        <f t="shared" ca="1" si="660"/>
        <v>11325.49</v>
      </c>
      <c r="J342" s="89">
        <f t="shared" ca="1" si="660"/>
        <v>11833.96</v>
      </c>
      <c r="K342" s="89">
        <f t="shared" ca="1" si="660"/>
        <v>12698.830000000002</v>
      </c>
      <c r="L342" s="89">
        <f t="shared" ca="1" si="660"/>
        <v>12838.789999999999</v>
      </c>
      <c r="M342" s="89">
        <f t="shared" ca="1" si="660"/>
        <v>12863.850000000002</v>
      </c>
      <c r="N342" s="89">
        <f t="shared" ca="1" si="660"/>
        <v>12536.380000000001</v>
      </c>
      <c r="O342" s="89">
        <f t="shared" ca="1" si="660"/>
        <v>12469.4</v>
      </c>
      <c r="P342" s="89">
        <f t="shared" ca="1" si="660"/>
        <v>12395.070000000002</v>
      </c>
      <c r="Q342" s="89">
        <f t="shared" ca="1" si="660"/>
        <v>12271.54</v>
      </c>
      <c r="R342" s="89">
        <f t="shared" ca="1" si="660"/>
        <v>11882.96</v>
      </c>
    </row>
    <row r="343" spans="1:18">
      <c r="A343" s="60">
        <f t="shared" si="631"/>
        <v>343</v>
      </c>
      <c r="B343" s="96" t="s">
        <v>54</v>
      </c>
      <c r="C343" s="166" t="s">
        <v>47</v>
      </c>
      <c r="D343" s="632">
        <f ca="1">+SUM(INDIRECT("'Monthly Resource Report'!"&amp;(VLOOKUP(D$1,$AO$1:$AP$197,2,FALSE)&amp;$A343&amp;":"&amp;VLOOKUP(DATE(YEAR(D$1),12,1),$AO$1:$AP$181,2,FALSE)&amp;$A343)))</f>
        <v>494658.26000000007</v>
      </c>
      <c r="E343" s="633">
        <f t="shared" ca="1" si="660"/>
        <v>486433.42</v>
      </c>
      <c r="F343" s="633">
        <f t="shared" ca="1" si="660"/>
        <v>485242.93000000005</v>
      </c>
      <c r="G343" s="633">
        <f t="shared" ca="1" si="660"/>
        <v>482279.41</v>
      </c>
      <c r="H343" s="633">
        <f t="shared" ca="1" si="660"/>
        <v>477949.7699999999</v>
      </c>
      <c r="I343" s="633">
        <f t="shared" ca="1" si="660"/>
        <v>506005.59</v>
      </c>
      <c r="J343" s="633">
        <f t="shared" ca="1" si="660"/>
        <v>543575.66</v>
      </c>
      <c r="K343" s="633">
        <f t="shared" ca="1" si="660"/>
        <v>597530.28</v>
      </c>
      <c r="L343" s="633">
        <f t="shared" ca="1" si="660"/>
        <v>620688.3899999999</v>
      </c>
      <c r="M343" s="633">
        <f t="shared" ca="1" si="660"/>
        <v>637548.30999999994</v>
      </c>
      <c r="N343" s="633">
        <f t="shared" ca="1" si="660"/>
        <v>639150.75999999989</v>
      </c>
      <c r="O343" s="633">
        <f t="shared" ca="1" si="660"/>
        <v>653640.19000000006</v>
      </c>
      <c r="P343" s="633">
        <f t="shared" ca="1" si="660"/>
        <v>667949.93999999994</v>
      </c>
      <c r="Q343" s="633">
        <f t="shared" ca="1" si="660"/>
        <v>680739.8899999999</v>
      </c>
      <c r="R343" s="633">
        <f t="shared" ca="1" si="660"/>
        <v>677556.33</v>
      </c>
    </row>
    <row r="344" spans="1:18">
      <c r="A344" s="60">
        <f t="shared" si="631"/>
        <v>344</v>
      </c>
      <c r="B344" s="180" t="s">
        <v>54</v>
      </c>
      <c r="C344" s="181" t="s">
        <v>48</v>
      </c>
      <c r="D344" s="94">
        <f ca="1">+(D342*2000)/D327</f>
        <v>0.18314886734695454</v>
      </c>
      <c r="E344" s="95">
        <f t="shared" ref="E344:G344" ca="1" si="661">+(E342*2000)/E327</f>
        <v>0.177521743761729</v>
      </c>
      <c r="F344" s="95">
        <f t="shared" ca="1" si="661"/>
        <v>0.17896637569886364</v>
      </c>
      <c r="G344" s="95">
        <f t="shared" ca="1" si="661"/>
        <v>0.17709689785166888</v>
      </c>
      <c r="H344" s="95">
        <f t="shared" ref="H344:P344" ca="1" si="662">+(H342*2000)/H327</f>
        <v>0.17838764761534254</v>
      </c>
      <c r="I344" s="95">
        <f t="shared" ca="1" si="662"/>
        <v>0.17659096370880789</v>
      </c>
      <c r="J344" s="95">
        <f t="shared" ca="1" si="662"/>
        <v>0.18058960666643989</v>
      </c>
      <c r="K344" s="95">
        <f t="shared" ca="1" si="662"/>
        <v>0.1830088892871824</v>
      </c>
      <c r="L344" s="95">
        <f t="shared" ca="1" si="662"/>
        <v>0.18959579468839755</v>
      </c>
      <c r="M344" s="95">
        <f t="shared" ca="1" si="662"/>
        <v>0.18518790089605031</v>
      </c>
      <c r="N344" s="95">
        <f t="shared" ca="1" si="662"/>
        <v>0.18609950648283191</v>
      </c>
      <c r="O344" s="95">
        <f t="shared" ca="1" si="662"/>
        <v>0.1827935146222574</v>
      </c>
      <c r="P344" s="95">
        <f t="shared" ca="1" si="662"/>
        <v>0.18679172636521771</v>
      </c>
      <c r="Q344" s="95">
        <f t="shared" ref="Q344:R344" ca="1" si="663">+(Q342*2000)/Q327</f>
        <v>0.18325862308026777</v>
      </c>
      <c r="R344" s="95">
        <f t="shared" ca="1" si="663"/>
        <v>0.18296785919858102</v>
      </c>
    </row>
    <row r="345" spans="1:18">
      <c r="A345" s="60">
        <f t="shared" si="631"/>
        <v>345</v>
      </c>
      <c r="B345" s="44" t="s">
        <v>54</v>
      </c>
      <c r="C345" s="626" t="s">
        <v>94</v>
      </c>
      <c r="D345" s="384">
        <f ca="1">+D324+D356</f>
        <v>5600365.1549003199</v>
      </c>
      <c r="E345" s="385">
        <f t="shared" ref="E345:G345" ca="1" si="664">+E324+E356</f>
        <v>5681632.1588355144</v>
      </c>
      <c r="F345" s="385">
        <f t="shared" ca="1" si="664"/>
        <v>5625695.4486723514</v>
      </c>
      <c r="G345" s="385">
        <f t="shared" ca="1" si="664"/>
        <v>5635606.3557382831</v>
      </c>
      <c r="H345" s="385">
        <f t="shared" ref="H345:P345" ca="1" si="665">+H324+H356</f>
        <v>5422836.0684666298</v>
      </c>
      <c r="I345" s="385">
        <f t="shared" ca="1" si="665"/>
        <v>5657974.6549095344</v>
      </c>
      <c r="J345" s="385">
        <f t="shared" ca="1" si="665"/>
        <v>5767433.8953039534</v>
      </c>
      <c r="K345" s="385">
        <f t="shared" ca="1" si="665"/>
        <v>6078990.3185729282</v>
      </c>
      <c r="L345" s="385">
        <f t="shared" ca="1" si="665"/>
        <v>5888832.2160238139</v>
      </c>
      <c r="M345" s="385">
        <f t="shared" ca="1" si="665"/>
        <v>6050341.2890868234</v>
      </c>
      <c r="N345" s="385">
        <f t="shared" ca="1" si="665"/>
        <v>5874946.7151697464</v>
      </c>
      <c r="O345" s="385">
        <f t="shared" ca="1" si="665"/>
        <v>5964917.0958977202</v>
      </c>
      <c r="P345" s="385">
        <f t="shared" ca="1" si="665"/>
        <v>5803413.0518335067</v>
      </c>
      <c r="Q345" s="385">
        <f t="shared" ref="Q345:R345" ca="1" si="666">+Q324+Q356</f>
        <v>5861415.2864670139</v>
      </c>
      <c r="R345" s="385">
        <f t="shared" ca="1" si="666"/>
        <v>5675844.493786037</v>
      </c>
    </row>
    <row r="346" spans="1:18">
      <c r="A346" s="60">
        <f t="shared" si="631"/>
        <v>346</v>
      </c>
      <c r="B346" s="43" t="s">
        <v>54</v>
      </c>
      <c r="C346" s="627" t="s">
        <v>49</v>
      </c>
      <c r="D346" s="96">
        <f>+(DATE(YEAR(D$1)+1,1,1)-D$1)*24</f>
        <v>8760</v>
      </c>
      <c r="E346" s="17">
        <f t="shared" ref="E346:R346" si="667">+(DATE(YEAR(E$1)+1,1,1)-E$1)*24</f>
        <v>8760</v>
      </c>
      <c r="F346" s="17">
        <f t="shared" si="667"/>
        <v>8760</v>
      </c>
      <c r="G346" s="17">
        <f t="shared" si="667"/>
        <v>8784</v>
      </c>
      <c r="H346" s="17">
        <f t="shared" si="667"/>
        <v>8760</v>
      </c>
      <c r="I346" s="17">
        <f t="shared" si="667"/>
        <v>8760</v>
      </c>
      <c r="J346" s="17">
        <f t="shared" si="667"/>
        <v>8760</v>
      </c>
      <c r="K346" s="17">
        <f t="shared" si="667"/>
        <v>8784</v>
      </c>
      <c r="L346" s="17">
        <f t="shared" si="667"/>
        <v>8760</v>
      </c>
      <c r="M346" s="17">
        <f t="shared" si="667"/>
        <v>8760</v>
      </c>
      <c r="N346" s="17">
        <f t="shared" si="667"/>
        <v>8760</v>
      </c>
      <c r="O346" s="17">
        <f t="shared" si="667"/>
        <v>8784</v>
      </c>
      <c r="P346" s="17">
        <f t="shared" si="667"/>
        <v>8760</v>
      </c>
      <c r="Q346" s="17">
        <f t="shared" si="667"/>
        <v>8760</v>
      </c>
      <c r="R346" s="17">
        <f t="shared" si="667"/>
        <v>8760</v>
      </c>
    </row>
    <row r="347" spans="1:18">
      <c r="A347" s="60">
        <f t="shared" si="631"/>
        <v>347</v>
      </c>
      <c r="B347" s="43" t="s">
        <v>54</v>
      </c>
      <c r="C347" s="166" t="s">
        <v>50</v>
      </c>
      <c r="D347" s="97">
        <f ca="1">+SUM(D329,D331,D338)</f>
        <v>318533757.14999998</v>
      </c>
      <c r="E347" s="85">
        <f t="shared" ref="E347:G347" ca="1" si="668">+SUM(E329,E331,E338)</f>
        <v>333541529.81999999</v>
      </c>
      <c r="F347" s="85">
        <f t="shared" ca="1" si="668"/>
        <v>353483797.68000001</v>
      </c>
      <c r="G347" s="85">
        <f t="shared" ca="1" si="668"/>
        <v>368958216.37</v>
      </c>
      <c r="H347" s="85">
        <f t="shared" ref="H347:P347" ca="1" si="669">+SUM(H329,H331,H338)</f>
        <v>372475838.50999999</v>
      </c>
      <c r="I347" s="85">
        <f t="shared" ca="1" si="669"/>
        <v>399221894.13</v>
      </c>
      <c r="J347" s="85">
        <f t="shared" ca="1" si="669"/>
        <v>421009514.52000004</v>
      </c>
      <c r="K347" s="85">
        <f t="shared" ca="1" si="669"/>
        <v>468819987.47000003</v>
      </c>
      <c r="L347" s="85">
        <f t="shared" ca="1" si="669"/>
        <v>474445137.21999997</v>
      </c>
      <c r="M347" s="85">
        <f t="shared" ca="1" si="669"/>
        <v>504726927.31999999</v>
      </c>
      <c r="N347" s="85">
        <f t="shared" ca="1" si="669"/>
        <v>512400826.68999994</v>
      </c>
      <c r="O347" s="85">
        <f t="shared" ca="1" si="669"/>
        <v>527889682.31</v>
      </c>
      <c r="P347" s="85">
        <f t="shared" ca="1" si="669"/>
        <v>556760291.03999996</v>
      </c>
      <c r="Q347" s="85">
        <f t="shared" ref="Q347:R347" ca="1" si="670">+SUM(Q329,Q331,Q338)</f>
        <v>636763652.42000008</v>
      </c>
      <c r="R347" s="85">
        <f t="shared" ca="1" si="670"/>
        <v>664389544.9799999</v>
      </c>
    </row>
    <row r="348" spans="1:18">
      <c r="A348" s="60">
        <f t="shared" si="631"/>
        <v>348</v>
      </c>
      <c r="B348" s="43" t="s">
        <v>54</v>
      </c>
      <c r="C348" s="166" t="s">
        <v>51</v>
      </c>
      <c r="D348" s="98">
        <f ca="1">+D347/D325</f>
        <v>27.291337015720885</v>
      </c>
      <c r="E348" s="86">
        <f t="shared" ref="E348" ca="1" si="671">+E347/E325</f>
        <v>28.129326362202956</v>
      </c>
      <c r="F348" s="86">
        <f t="shared" ref="F348" ca="1" si="672">+F347/F325</f>
        <v>30.15623328723705</v>
      </c>
      <c r="G348" s="86">
        <f t="shared" ref="G348:P348" ca="1" si="673">+G347/G325</f>
        <v>31.419001381998232</v>
      </c>
      <c r="H348" s="86">
        <f t="shared" ca="1" si="673"/>
        <v>33.027819003972645</v>
      </c>
      <c r="I348" s="86">
        <f t="shared" ca="1" si="673"/>
        <v>33.774164069442364</v>
      </c>
      <c r="J348" s="86">
        <f t="shared" ca="1" si="673"/>
        <v>34.736621568874305</v>
      </c>
      <c r="K348" s="86">
        <f t="shared" ca="1" si="673"/>
        <v>36.517723328190691</v>
      </c>
      <c r="L348" s="86">
        <f t="shared" ca="1" si="673"/>
        <v>37.998520061608581</v>
      </c>
      <c r="M348" s="86">
        <f t="shared" ca="1" si="673"/>
        <v>39.399845555849282</v>
      </c>
      <c r="N348" s="86">
        <f t="shared" ca="1" si="673"/>
        <v>41.28552367047817</v>
      </c>
      <c r="O348" s="86">
        <f t="shared" ca="1" si="673"/>
        <v>41.938815778454192</v>
      </c>
      <c r="P348" s="86">
        <f t="shared" ca="1" si="673"/>
        <v>45.500384792931058</v>
      </c>
      <c r="Q348" s="86">
        <f t="shared" ref="Q348:R348" ca="1" si="674">+Q347/Q325</f>
        <v>51.503360519592967</v>
      </c>
      <c r="R348" s="86">
        <f t="shared" ca="1" si="674"/>
        <v>55.497115881683392</v>
      </c>
    </row>
    <row r="349" spans="1:18">
      <c r="A349" s="60">
        <f t="shared" si="631"/>
        <v>349</v>
      </c>
      <c r="B349" s="43" t="s">
        <v>54</v>
      </c>
      <c r="C349" s="166" t="s">
        <v>52</v>
      </c>
      <c r="D349" s="99">
        <f ca="1">+D343+D340</f>
        <v>525905.22000000009</v>
      </c>
      <c r="E349" s="87">
        <f t="shared" ref="E349:G349" ca="1" si="675">+E343+E340</f>
        <v>516130.76999999996</v>
      </c>
      <c r="F349" s="87">
        <f t="shared" ca="1" si="675"/>
        <v>531738.20000000007</v>
      </c>
      <c r="G349" s="87">
        <f t="shared" ca="1" si="675"/>
        <v>525071.94999999995</v>
      </c>
      <c r="H349" s="87">
        <f t="shared" ref="H349:P349" ca="1" si="676">+H343+H340</f>
        <v>524322.1399999999</v>
      </c>
      <c r="I349" s="87">
        <f t="shared" ca="1" si="676"/>
        <v>550749.96000000008</v>
      </c>
      <c r="J349" s="87">
        <f t="shared" ca="1" si="676"/>
        <v>596291.21000000008</v>
      </c>
      <c r="K349" s="87">
        <f t="shared" ca="1" si="676"/>
        <v>647952.46000000008</v>
      </c>
      <c r="L349" s="87">
        <f t="shared" ca="1" si="676"/>
        <v>676470.00999999989</v>
      </c>
      <c r="M349" s="87">
        <f t="shared" ca="1" si="676"/>
        <v>690541.97</v>
      </c>
      <c r="N349" s="87">
        <f t="shared" ca="1" si="676"/>
        <v>698332.81999999983</v>
      </c>
      <c r="O349" s="87">
        <f t="shared" ca="1" si="676"/>
        <v>709228.46000000008</v>
      </c>
      <c r="P349" s="87">
        <f t="shared" ca="1" si="676"/>
        <v>727835.0199999999</v>
      </c>
      <c r="Q349" s="87">
        <f t="shared" ref="Q349:R349" ca="1" si="677">+Q343+Q340</f>
        <v>738046.85999999987</v>
      </c>
      <c r="R349" s="87">
        <f t="shared" ca="1" si="677"/>
        <v>740344.64999999991</v>
      </c>
    </row>
    <row r="350" spans="1:18">
      <c r="A350" s="60">
        <f t="shared" si="631"/>
        <v>350</v>
      </c>
      <c r="B350" s="43" t="s">
        <v>54</v>
      </c>
      <c r="C350" s="166" t="s">
        <v>53</v>
      </c>
      <c r="D350" s="98">
        <f ca="1">+D349/D325</f>
        <v>4.5058510362492164E-2</v>
      </c>
      <c r="E350" s="86">
        <f t="shared" ref="E350" ca="1" si="678">+E349/E325</f>
        <v>4.3528045466302671E-2</v>
      </c>
      <c r="F350" s="86">
        <f t="shared" ref="F350" ca="1" si="679">+F349/F325</f>
        <v>4.5363383872693924E-2</v>
      </c>
      <c r="G350" s="86">
        <f t="shared" ref="G350:P350" ca="1" si="680">+G349/G325</f>
        <v>4.4713020582674019E-2</v>
      </c>
      <c r="H350" s="86">
        <f t="shared" ca="1" si="680"/>
        <v>4.6492188081162428E-2</v>
      </c>
      <c r="I350" s="86">
        <f t="shared" ca="1" si="680"/>
        <v>4.6593435339549981E-2</v>
      </c>
      <c r="J350" s="86">
        <f t="shared" ca="1" si="680"/>
        <v>4.9198750603609426E-2</v>
      </c>
      <c r="K350" s="86">
        <f t="shared" ca="1" si="680"/>
        <v>5.0470861517214367E-2</v>
      </c>
      <c r="L350" s="86">
        <f t="shared" ca="1" si="680"/>
        <v>5.4178781126683194E-2</v>
      </c>
      <c r="M350" s="86">
        <f t="shared" ca="1" si="680"/>
        <v>5.3904884988595712E-2</v>
      </c>
      <c r="N350" s="86">
        <f t="shared" ca="1" si="680"/>
        <v>5.6266568413294943E-2</v>
      </c>
      <c r="O350" s="86">
        <f t="shared" ca="1" si="680"/>
        <v>5.6345487941000652E-2</v>
      </c>
      <c r="P350" s="86">
        <f t="shared" ca="1" si="680"/>
        <v>5.9481205841584388E-2</v>
      </c>
      <c r="Q350" s="86">
        <f t="shared" ref="Q350:R350" ca="1" si="681">+Q349/Q325</f>
        <v>5.9695451155967458E-2</v>
      </c>
      <c r="R350" s="86">
        <f t="shared" ca="1" si="681"/>
        <v>6.1841720935977652E-2</v>
      </c>
    </row>
    <row r="351" spans="1:18">
      <c r="A351" s="60">
        <f t="shared" si="631"/>
        <v>351</v>
      </c>
      <c r="B351" s="43" t="s">
        <v>54</v>
      </c>
      <c r="C351" s="166" t="s">
        <v>228</v>
      </c>
      <c r="D351" s="85">
        <f ca="1">+D349+D347</f>
        <v>319059662.37</v>
      </c>
      <c r="E351" s="85">
        <f t="shared" ref="E351:G351" ca="1" si="682">+E349+E347</f>
        <v>334057660.58999997</v>
      </c>
      <c r="F351" s="85">
        <f t="shared" ca="1" si="682"/>
        <v>354015535.88</v>
      </c>
      <c r="G351" s="85">
        <f t="shared" ca="1" si="682"/>
        <v>369483288.31999999</v>
      </c>
      <c r="H351" s="85">
        <f t="shared" ref="H351:P351" ca="1" si="683">+H349+H347</f>
        <v>373000160.64999998</v>
      </c>
      <c r="I351" s="85">
        <f t="shared" ca="1" si="683"/>
        <v>399772644.08999997</v>
      </c>
      <c r="J351" s="85">
        <f t="shared" ca="1" si="683"/>
        <v>421605805.73000002</v>
      </c>
      <c r="K351" s="85">
        <f t="shared" ca="1" si="683"/>
        <v>469467939.93000001</v>
      </c>
      <c r="L351" s="85">
        <f t="shared" ca="1" si="683"/>
        <v>475121607.22999996</v>
      </c>
      <c r="M351" s="85">
        <f t="shared" ca="1" si="683"/>
        <v>505417469.29000002</v>
      </c>
      <c r="N351" s="85">
        <f t="shared" ca="1" si="683"/>
        <v>513099159.50999993</v>
      </c>
      <c r="O351" s="85">
        <f t="shared" ca="1" si="683"/>
        <v>528598910.76999998</v>
      </c>
      <c r="P351" s="85">
        <f t="shared" ca="1" si="683"/>
        <v>557488126.05999994</v>
      </c>
      <c r="Q351" s="85">
        <f t="shared" ref="Q351:R351" ca="1" si="684">+Q349+Q347</f>
        <v>637501699.28000009</v>
      </c>
      <c r="R351" s="85">
        <f t="shared" ca="1" si="684"/>
        <v>665129889.62999988</v>
      </c>
    </row>
    <row r="352" spans="1:18">
      <c r="A352" s="60">
        <f t="shared" si="631"/>
        <v>352</v>
      </c>
      <c r="B352" s="183" t="s">
        <v>54</v>
      </c>
      <c r="C352" s="351" t="s">
        <v>229</v>
      </c>
      <c r="D352" s="184">
        <f ca="1">+D351/D325</f>
        <v>27.336395526083379</v>
      </c>
      <c r="E352" s="184">
        <f t="shared" ref="E352" ca="1" si="685">+E351/E325</f>
        <v>28.172854407669256</v>
      </c>
      <c r="F352" s="184">
        <f t="shared" ref="F352" ca="1" si="686">+F351/F325</f>
        <v>30.201596671109744</v>
      </c>
      <c r="G352" s="184">
        <f t="shared" ref="G352:P352" ca="1" si="687">+G351/G325</f>
        <v>31.463714402580901</v>
      </c>
      <c r="H352" s="184">
        <f t="shared" ca="1" si="687"/>
        <v>33.074311192053806</v>
      </c>
      <c r="I352" s="184">
        <f t="shared" ca="1" si="687"/>
        <v>33.820757504781916</v>
      </c>
      <c r="J352" s="184">
        <f t="shared" ca="1" si="687"/>
        <v>34.785820319477914</v>
      </c>
      <c r="K352" s="184">
        <f t="shared" ca="1" si="687"/>
        <v>36.568194189707903</v>
      </c>
      <c r="L352" s="184">
        <f t="shared" ca="1" si="687"/>
        <v>38.052698842735261</v>
      </c>
      <c r="M352" s="184">
        <f t="shared" ca="1" si="687"/>
        <v>39.453750440837879</v>
      </c>
      <c r="N352" s="184">
        <f t="shared" ca="1" si="687"/>
        <v>41.34179023889147</v>
      </c>
      <c r="O352" s="184">
        <f t="shared" ca="1" si="687"/>
        <v>41.995161266395193</v>
      </c>
      <c r="P352" s="184">
        <f t="shared" ca="1" si="687"/>
        <v>45.559865998772644</v>
      </c>
      <c r="Q352" s="184">
        <f t="shared" ref="Q352:R352" ca="1" si="688">+Q351/Q325</f>
        <v>51.563055970748941</v>
      </c>
      <c r="R352" s="184">
        <f t="shared" ca="1" si="688"/>
        <v>55.558957602619373</v>
      </c>
    </row>
    <row r="353" spans="1:18" ht="15.75" thickBot="1">
      <c r="A353" s="60">
        <f t="shared" si="631"/>
        <v>353</v>
      </c>
      <c r="B353" s="42"/>
      <c r="C353" s="185"/>
      <c r="D353" s="71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</row>
    <row r="354" spans="1:18">
      <c r="A354" s="60">
        <f t="shared" si="631"/>
        <v>354</v>
      </c>
      <c r="B354" s="188" t="s">
        <v>32</v>
      </c>
      <c r="C354" s="189" t="s">
        <v>33</v>
      </c>
      <c r="D354" s="100" t="str">
        <f>+D$2</f>
        <v>CY 2013</v>
      </c>
      <c r="E354" s="101" t="str">
        <f t="shared" ref="E354:R354" si="689">+E$2</f>
        <v>CY 2014</v>
      </c>
      <c r="F354" s="101" t="str">
        <f t="shared" si="689"/>
        <v>CY 2015</v>
      </c>
      <c r="G354" s="101" t="str">
        <f t="shared" si="689"/>
        <v>CY 2016</v>
      </c>
      <c r="H354" s="101" t="str">
        <f t="shared" si="689"/>
        <v>CY 2017</v>
      </c>
      <c r="I354" s="101" t="str">
        <f t="shared" si="689"/>
        <v>CY 2018</v>
      </c>
      <c r="J354" s="101" t="str">
        <f t="shared" si="689"/>
        <v>CY 2019</v>
      </c>
      <c r="K354" s="101" t="str">
        <f t="shared" si="689"/>
        <v>CY 2020</v>
      </c>
      <c r="L354" s="101" t="str">
        <f t="shared" si="689"/>
        <v>CY 2021</v>
      </c>
      <c r="M354" s="101" t="str">
        <f t="shared" si="689"/>
        <v>CY 2022</v>
      </c>
      <c r="N354" s="101" t="str">
        <f t="shared" si="689"/>
        <v>CY 2023</v>
      </c>
      <c r="O354" s="101" t="str">
        <f t="shared" si="689"/>
        <v>CY 2024</v>
      </c>
      <c r="P354" s="101" t="str">
        <f t="shared" si="689"/>
        <v>CY 2025</v>
      </c>
      <c r="Q354" s="101" t="str">
        <f t="shared" si="689"/>
        <v>CY 2026</v>
      </c>
      <c r="R354" s="101" t="str">
        <f t="shared" si="689"/>
        <v>CY 2027</v>
      </c>
    </row>
    <row r="355" spans="1:18">
      <c r="A355" s="60">
        <f t="shared" si="631"/>
        <v>355</v>
      </c>
      <c r="B355" s="75" t="s">
        <v>97</v>
      </c>
      <c r="C355" s="163" t="s">
        <v>34</v>
      </c>
      <c r="D355" s="630">
        <f ca="1">+AVERAGE(INDIRECT("'Monthly Resource Report'!"&amp;VLOOKUP(D$1,$AO$1:$AP$197,2,FALSE)&amp;$A355&amp;":"&amp;VLOOKUP(DATE(YEAR(D$1),12,1),$AO$1:$AP$197,2,FALSE)&amp;$A355))</f>
        <v>37.832500000000003</v>
      </c>
      <c r="E355" s="631">
        <f t="shared" ref="E355:R355" ca="1" si="690">+AVERAGE(INDIRECT("'Monthly Resource Report'!"&amp;VLOOKUP(E$1,$AO$1:$AP$197,2,FALSE)&amp;$A355&amp;":"&amp;VLOOKUP(DATE(YEAR(E$1),12,1),$AO$1:$AP$197,2,FALSE)&amp;$A355))</f>
        <v>37.832500000000003</v>
      </c>
      <c r="F355" s="631">
        <f t="shared" ca="1" si="690"/>
        <v>178</v>
      </c>
      <c r="G355" s="631">
        <f t="shared" ca="1" si="690"/>
        <v>178</v>
      </c>
      <c r="H355" s="631">
        <f t="shared" ca="1" si="690"/>
        <v>178</v>
      </c>
      <c r="I355" s="631">
        <f t="shared" ca="1" si="690"/>
        <v>178</v>
      </c>
      <c r="J355" s="631">
        <f t="shared" ca="1" si="690"/>
        <v>178</v>
      </c>
      <c r="K355" s="631">
        <f t="shared" ca="1" si="690"/>
        <v>178</v>
      </c>
      <c r="L355" s="631">
        <f t="shared" ca="1" si="690"/>
        <v>178</v>
      </c>
      <c r="M355" s="631">
        <f t="shared" ca="1" si="690"/>
        <v>178</v>
      </c>
      <c r="N355" s="631">
        <f t="shared" ca="1" si="690"/>
        <v>178</v>
      </c>
      <c r="O355" s="631">
        <f t="shared" ca="1" si="690"/>
        <v>178</v>
      </c>
      <c r="P355" s="631">
        <f t="shared" ca="1" si="690"/>
        <v>178</v>
      </c>
      <c r="Q355" s="631">
        <f t="shared" ca="1" si="690"/>
        <v>178</v>
      </c>
      <c r="R355" s="631">
        <f t="shared" ca="1" si="690"/>
        <v>178</v>
      </c>
    </row>
    <row r="356" spans="1:18">
      <c r="A356" s="60">
        <f t="shared" si="631"/>
        <v>356</v>
      </c>
      <c r="B356" s="96" t="s">
        <v>97</v>
      </c>
      <c r="C356" s="166" t="s">
        <v>227</v>
      </c>
      <c r="D356" s="90">
        <f ca="1">+SUM(INDIRECT("'Monthly Resource Report'!"&amp;(VLOOKUP(D$1,$AO$1:$AP$197,2,FALSE)&amp;$A356&amp;":"&amp;VLOOKUP(DATE(YEAR(D$1),12,1),$AO$1:$AP$181,2,FALSE)&amp;$A356)))</f>
        <v>0</v>
      </c>
      <c r="E356" s="91">
        <f t="shared" ref="E356:R357" ca="1" si="691">+SUM(INDIRECT("'Monthly Resource Report'!"&amp;(VLOOKUP(E$1,$AO$1:$AP$197,2,FALSE)&amp;$A356&amp;":"&amp;VLOOKUP(DATE(YEAR(E$1),12,1),$AO$1:$AP$181,2,FALSE)&amp;$A356)))</f>
        <v>0</v>
      </c>
      <c r="F356" s="91">
        <f t="shared" ca="1" si="691"/>
        <v>0</v>
      </c>
      <c r="G356" s="91">
        <f t="shared" ca="1" si="691"/>
        <v>0</v>
      </c>
      <c r="H356" s="91">
        <f t="shared" ca="1" si="691"/>
        <v>0</v>
      </c>
      <c r="I356" s="91">
        <f t="shared" ca="1" si="691"/>
        <v>0</v>
      </c>
      <c r="J356" s="91">
        <f t="shared" ca="1" si="691"/>
        <v>0</v>
      </c>
      <c r="K356" s="91">
        <f t="shared" ca="1" si="691"/>
        <v>0</v>
      </c>
      <c r="L356" s="91">
        <f t="shared" ca="1" si="691"/>
        <v>0</v>
      </c>
      <c r="M356" s="91">
        <f t="shared" ca="1" si="691"/>
        <v>0</v>
      </c>
      <c r="N356" s="91">
        <f t="shared" ca="1" si="691"/>
        <v>0</v>
      </c>
      <c r="O356" s="91">
        <f t="shared" ca="1" si="691"/>
        <v>0</v>
      </c>
      <c r="P356" s="91">
        <f t="shared" ca="1" si="691"/>
        <v>0</v>
      </c>
      <c r="Q356" s="91">
        <f t="shared" ca="1" si="691"/>
        <v>0</v>
      </c>
      <c r="R356" s="91">
        <f t="shared" ca="1" si="691"/>
        <v>0</v>
      </c>
    </row>
    <row r="357" spans="1:18">
      <c r="A357" s="60">
        <f t="shared" si="631"/>
        <v>357</v>
      </c>
      <c r="B357" s="96" t="s">
        <v>97</v>
      </c>
      <c r="C357" s="166" t="s">
        <v>36</v>
      </c>
      <c r="D357" s="88">
        <f ca="1">+SUM(INDIRECT("'Monthly Resource Report'!"&amp;(VLOOKUP(D$1,$AO$1:$AP$197,2,FALSE)&amp;$A357&amp;":"&amp;VLOOKUP(DATE(YEAR(D$1),12,1),$AO$1:$AP$181,2,FALSE)&amp;$A357)))</f>
        <v>301928.69</v>
      </c>
      <c r="E357" s="89">
        <f t="shared" ca="1" si="691"/>
        <v>301928.69</v>
      </c>
      <c r="F357" s="89">
        <f t="shared" ca="1" si="691"/>
        <v>266980.01</v>
      </c>
      <c r="G357" s="89">
        <f t="shared" ca="1" si="691"/>
        <v>266979.99</v>
      </c>
      <c r="H357" s="89">
        <f t="shared" ca="1" si="691"/>
        <v>266980</v>
      </c>
      <c r="I357" s="89">
        <f t="shared" ca="1" si="691"/>
        <v>266980</v>
      </c>
      <c r="J357" s="89">
        <f t="shared" ca="1" si="691"/>
        <v>266980</v>
      </c>
      <c r="K357" s="89">
        <f t="shared" ca="1" si="691"/>
        <v>266980.01</v>
      </c>
      <c r="L357" s="89">
        <f t="shared" ca="1" si="691"/>
        <v>266979.99</v>
      </c>
      <c r="M357" s="89">
        <f t="shared" ca="1" si="691"/>
        <v>266980</v>
      </c>
      <c r="N357" s="89">
        <f t="shared" ca="1" si="691"/>
        <v>266980</v>
      </c>
      <c r="O357" s="89">
        <f t="shared" ca="1" si="691"/>
        <v>266980.01</v>
      </c>
      <c r="P357" s="89">
        <f t="shared" ca="1" si="691"/>
        <v>266980</v>
      </c>
      <c r="Q357" s="89">
        <f t="shared" ca="1" si="691"/>
        <v>266980.02</v>
      </c>
      <c r="R357" s="89">
        <f t="shared" ca="1" si="691"/>
        <v>266980.01</v>
      </c>
    </row>
    <row r="358" spans="1:18">
      <c r="A358" s="60">
        <f t="shared" si="631"/>
        <v>358</v>
      </c>
      <c r="B358" s="171" t="s">
        <v>97</v>
      </c>
      <c r="C358" s="172" t="s">
        <v>95</v>
      </c>
      <c r="D358" s="77">
        <f ca="1">+D357/(D355*D378)</f>
        <v>0.91103536466767865</v>
      </c>
      <c r="E358" s="78">
        <f t="shared" ref="E358" ca="1" si="692">+E357/(E355*E378)</f>
        <v>0.91103536466767865</v>
      </c>
      <c r="F358" s="78">
        <f t="shared" ref="F358" ca="1" si="693">+F357/(F355*F378)</f>
        <v>0.17122005669283261</v>
      </c>
      <c r="G358" s="78">
        <f t="shared" ref="G358:P358" ca="1" si="694">+G357/(G355*G378)</f>
        <v>0.17075222953889604</v>
      </c>
      <c r="H358" s="78">
        <f t="shared" ca="1" si="694"/>
        <v>0.17122005027961623</v>
      </c>
      <c r="I358" s="78">
        <f t="shared" ca="1" si="694"/>
        <v>0.17122005027961623</v>
      </c>
      <c r="J358" s="78">
        <f t="shared" ca="1" si="694"/>
        <v>0.17122005027961623</v>
      </c>
      <c r="K358" s="78">
        <f t="shared" ca="1" si="694"/>
        <v>0.17075224233028388</v>
      </c>
      <c r="L358" s="78">
        <f t="shared" ca="1" si="694"/>
        <v>0.17122004386639988</v>
      </c>
      <c r="M358" s="78">
        <f t="shared" ca="1" si="694"/>
        <v>0.17122005027961623</v>
      </c>
      <c r="N358" s="78">
        <f t="shared" ca="1" si="694"/>
        <v>0.17122005027961623</v>
      </c>
      <c r="O358" s="78">
        <f t="shared" ca="1" si="694"/>
        <v>0.17075224233028388</v>
      </c>
      <c r="P358" s="78">
        <f t="shared" ca="1" si="694"/>
        <v>0.17122005027961623</v>
      </c>
      <c r="Q358" s="78">
        <f t="shared" ref="Q358:R358" ca="1" si="695">+Q357/(Q355*Q378)</f>
        <v>0.17122006310604895</v>
      </c>
      <c r="R358" s="78">
        <f t="shared" ca="1" si="695"/>
        <v>0.17122005669283261</v>
      </c>
    </row>
    <row r="359" spans="1:18">
      <c r="A359" s="60">
        <f t="shared" si="631"/>
        <v>359</v>
      </c>
      <c r="B359" s="96" t="s">
        <v>97</v>
      </c>
      <c r="C359" s="166" t="s">
        <v>230</v>
      </c>
      <c r="D359" s="88">
        <f ca="1">+SUM(INDIRECT("'Monthly Resource Report'!"&amp;(VLOOKUP(D$1,$AO$1:$AP$197,2,FALSE)&amp;$A359&amp;":"&amp;VLOOKUP(DATE(YEAR(D$1),12,1),$AO$1:$AP$181,2,FALSE)&amp;$A359)))</f>
        <v>0</v>
      </c>
      <c r="E359" s="89">
        <f t="shared" ref="E359:R359" ca="1" si="696">+SUM(INDIRECT("'Monthly Resource Report'!"&amp;(VLOOKUP(E$1,$AO$1:$AP$197,2,FALSE)&amp;$A359&amp;":"&amp;VLOOKUP(DATE(YEAR(E$1),12,1),$AO$1:$AP$181,2,FALSE)&amp;$A359)))</f>
        <v>0</v>
      </c>
      <c r="F359" s="89">
        <f t="shared" ca="1" si="696"/>
        <v>0</v>
      </c>
      <c r="G359" s="89">
        <f t="shared" ca="1" si="696"/>
        <v>0</v>
      </c>
      <c r="H359" s="89">
        <f t="shared" ca="1" si="696"/>
        <v>0</v>
      </c>
      <c r="I359" s="89">
        <f t="shared" ca="1" si="696"/>
        <v>0</v>
      </c>
      <c r="J359" s="89">
        <f t="shared" ca="1" si="696"/>
        <v>0</v>
      </c>
      <c r="K359" s="89">
        <f t="shared" ca="1" si="696"/>
        <v>0</v>
      </c>
      <c r="L359" s="89">
        <f t="shared" ca="1" si="696"/>
        <v>0</v>
      </c>
      <c r="M359" s="89">
        <f t="shared" ca="1" si="696"/>
        <v>0</v>
      </c>
      <c r="N359" s="89">
        <f t="shared" ca="1" si="696"/>
        <v>0</v>
      </c>
      <c r="O359" s="89">
        <f t="shared" ca="1" si="696"/>
        <v>0</v>
      </c>
      <c r="P359" s="89">
        <f t="shared" ca="1" si="696"/>
        <v>0</v>
      </c>
      <c r="Q359" s="89">
        <f t="shared" ca="1" si="696"/>
        <v>0</v>
      </c>
      <c r="R359" s="89">
        <f t="shared" ca="1" si="696"/>
        <v>0</v>
      </c>
    </row>
    <row r="360" spans="1:18">
      <c r="A360" s="60">
        <f t="shared" si="631"/>
        <v>360</v>
      </c>
      <c r="B360" s="171" t="s">
        <v>97</v>
      </c>
      <c r="C360" s="172" t="s">
        <v>269</v>
      </c>
      <c r="D360" s="92">
        <f ca="1">+D359/D357</f>
        <v>0</v>
      </c>
      <c r="E360" s="93">
        <f t="shared" ref="E360" ca="1" si="697">+E359/E357</f>
        <v>0</v>
      </c>
      <c r="F360" s="93">
        <f t="shared" ref="F360" ca="1" si="698">+F359/F357</f>
        <v>0</v>
      </c>
      <c r="G360" s="93">
        <f t="shared" ref="G360:P360" ca="1" si="699">+G359/G357</f>
        <v>0</v>
      </c>
      <c r="H360" s="93">
        <f t="shared" ca="1" si="699"/>
        <v>0</v>
      </c>
      <c r="I360" s="93">
        <f t="shared" ca="1" si="699"/>
        <v>0</v>
      </c>
      <c r="J360" s="93">
        <f t="shared" ca="1" si="699"/>
        <v>0</v>
      </c>
      <c r="K360" s="93">
        <f t="shared" ca="1" si="699"/>
        <v>0</v>
      </c>
      <c r="L360" s="93">
        <f t="shared" ca="1" si="699"/>
        <v>0</v>
      </c>
      <c r="M360" s="93">
        <f t="shared" ca="1" si="699"/>
        <v>0</v>
      </c>
      <c r="N360" s="93">
        <f t="shared" ca="1" si="699"/>
        <v>0</v>
      </c>
      <c r="O360" s="93">
        <f t="shared" ca="1" si="699"/>
        <v>0</v>
      </c>
      <c r="P360" s="93">
        <f t="shared" ca="1" si="699"/>
        <v>0</v>
      </c>
      <c r="Q360" s="93">
        <f t="shared" ref="Q360:R360" ca="1" si="700">+Q359/Q357</f>
        <v>0</v>
      </c>
      <c r="R360" s="93">
        <f t="shared" ca="1" si="700"/>
        <v>0</v>
      </c>
    </row>
    <row r="361" spans="1:18">
      <c r="A361" s="60">
        <f t="shared" si="631"/>
        <v>361</v>
      </c>
      <c r="B361" s="96" t="s">
        <v>97</v>
      </c>
      <c r="C361" s="166" t="s">
        <v>37</v>
      </c>
      <c r="D361" s="632">
        <f ca="1">+SUM(INDIRECT("'Monthly Resource Report'!"&amp;(VLOOKUP(D$1,$AO$1:$AP$197,2,FALSE)&amp;$A361&amp;":"&amp;VLOOKUP(DATE(YEAR(D$1),12,1),$AO$1:$AP$181,2,FALSE)&amp;$A361)))</f>
        <v>5341118.6500000004</v>
      </c>
      <c r="E361" s="633">
        <f t="shared" ref="E361:R361" ca="1" si="701">+SUM(INDIRECT("'Monthly Resource Report'!"&amp;(VLOOKUP(E$1,$AO$1:$AP$197,2,FALSE)&amp;$A361&amp;":"&amp;VLOOKUP(DATE(YEAR(E$1),12,1),$AO$1:$AP$181,2,FALSE)&amp;$A361)))</f>
        <v>7047016.7300000004</v>
      </c>
      <c r="F361" s="633">
        <f t="shared" ca="1" si="701"/>
        <v>12019439.870000001</v>
      </c>
      <c r="G361" s="633">
        <f t="shared" ca="1" si="701"/>
        <v>12019439.16</v>
      </c>
      <c r="H361" s="633">
        <f t="shared" ca="1" si="701"/>
        <v>12307777.439999999</v>
      </c>
      <c r="I361" s="633">
        <f t="shared" ca="1" si="701"/>
        <v>12617474.24</v>
      </c>
      <c r="J361" s="633">
        <f t="shared" ca="1" si="701"/>
        <v>12945861.25</v>
      </c>
      <c r="K361" s="633">
        <f t="shared" ca="1" si="701"/>
        <v>13290264.370000001</v>
      </c>
      <c r="L361" s="633">
        <f t="shared" ca="1" si="701"/>
        <v>13645347.629999999</v>
      </c>
      <c r="M361" s="633">
        <f t="shared" ca="1" si="701"/>
        <v>14016450.189999998</v>
      </c>
      <c r="N361" s="633">
        <f t="shared" ca="1" si="701"/>
        <v>14395561.580000002</v>
      </c>
      <c r="O361" s="633">
        <f t="shared" ca="1" si="701"/>
        <v>14793361.18</v>
      </c>
      <c r="P361" s="633">
        <f t="shared" ca="1" si="701"/>
        <v>15204511.050000001</v>
      </c>
      <c r="Q361" s="633">
        <f t="shared" ca="1" si="701"/>
        <v>15631679.240000002</v>
      </c>
      <c r="R361" s="633">
        <f t="shared" ca="1" si="701"/>
        <v>16074865.789999999</v>
      </c>
    </row>
    <row r="362" spans="1:18">
      <c r="A362" s="60">
        <f t="shared" si="631"/>
        <v>362</v>
      </c>
      <c r="B362" s="171" t="s">
        <v>97</v>
      </c>
      <c r="C362" s="172" t="s">
        <v>270</v>
      </c>
      <c r="D362" s="79" t="e">
        <f ca="1">+D361/D359</f>
        <v>#DIV/0!</v>
      </c>
      <c r="E362" s="80" t="e">
        <f t="shared" ref="E362" ca="1" si="702">+E361/E359</f>
        <v>#DIV/0!</v>
      </c>
      <c r="F362" s="80" t="e">
        <f t="shared" ref="F362" ca="1" si="703">+F361/F359</f>
        <v>#DIV/0!</v>
      </c>
      <c r="G362" s="80" t="e">
        <f t="shared" ref="G362:P362" ca="1" si="704">+G361/G359</f>
        <v>#DIV/0!</v>
      </c>
      <c r="H362" s="80" t="e">
        <f t="shared" ca="1" si="704"/>
        <v>#DIV/0!</v>
      </c>
      <c r="I362" s="80" t="e">
        <f t="shared" ca="1" si="704"/>
        <v>#DIV/0!</v>
      </c>
      <c r="J362" s="80" t="e">
        <f t="shared" ca="1" si="704"/>
        <v>#DIV/0!</v>
      </c>
      <c r="K362" s="80" t="e">
        <f t="shared" ca="1" si="704"/>
        <v>#DIV/0!</v>
      </c>
      <c r="L362" s="80" t="e">
        <f t="shared" ca="1" si="704"/>
        <v>#DIV/0!</v>
      </c>
      <c r="M362" s="80" t="e">
        <f t="shared" ca="1" si="704"/>
        <v>#DIV/0!</v>
      </c>
      <c r="N362" s="80" t="e">
        <f t="shared" ca="1" si="704"/>
        <v>#DIV/0!</v>
      </c>
      <c r="O362" s="80" t="e">
        <f t="shared" ca="1" si="704"/>
        <v>#DIV/0!</v>
      </c>
      <c r="P362" s="80" t="e">
        <f t="shared" ca="1" si="704"/>
        <v>#DIV/0!</v>
      </c>
      <c r="Q362" s="80" t="e">
        <f t="shared" ref="Q362:R362" ca="1" si="705">+Q361/Q359</f>
        <v>#DIV/0!</v>
      </c>
      <c r="R362" s="80" t="e">
        <f t="shared" ca="1" si="705"/>
        <v>#DIV/0!</v>
      </c>
    </row>
    <row r="363" spans="1:18">
      <c r="A363" s="60">
        <f t="shared" si="631"/>
        <v>363</v>
      </c>
      <c r="B363" s="96" t="s">
        <v>97</v>
      </c>
      <c r="C363" s="166" t="s">
        <v>38</v>
      </c>
      <c r="D363" s="632">
        <f ca="1">+SUM(INDIRECT("'Monthly Resource Report'!"&amp;(VLOOKUP(D$1,$AO$1:$AP$197,2,FALSE)&amp;$A363&amp;":"&amp;VLOOKUP(DATE(YEAR(D$1),12,1),$AO$1:$AP$181,2,FALSE)&amp;$A363)))</f>
        <v>0</v>
      </c>
      <c r="E363" s="633">
        <f t="shared" ref="E363:R363" ca="1" si="706">+SUM(INDIRECT("'Monthly Resource Report'!"&amp;(VLOOKUP(E$1,$AO$1:$AP$197,2,FALSE)&amp;$A363&amp;":"&amp;VLOOKUP(DATE(YEAR(E$1),12,1),$AO$1:$AP$181,2,FALSE)&amp;$A363)))</f>
        <v>0</v>
      </c>
      <c r="F363" s="633">
        <f t="shared" ca="1" si="706"/>
        <v>0</v>
      </c>
      <c r="G363" s="633">
        <f t="shared" ca="1" si="706"/>
        <v>0</v>
      </c>
      <c r="H363" s="633">
        <f t="shared" ca="1" si="706"/>
        <v>0</v>
      </c>
      <c r="I363" s="633">
        <f t="shared" ca="1" si="706"/>
        <v>0</v>
      </c>
      <c r="J363" s="633">
        <f t="shared" ca="1" si="706"/>
        <v>0</v>
      </c>
      <c r="K363" s="633">
        <f t="shared" ca="1" si="706"/>
        <v>0</v>
      </c>
      <c r="L363" s="633">
        <f t="shared" ca="1" si="706"/>
        <v>0</v>
      </c>
      <c r="M363" s="633">
        <f t="shared" ca="1" si="706"/>
        <v>0</v>
      </c>
      <c r="N363" s="633">
        <f t="shared" ca="1" si="706"/>
        <v>0</v>
      </c>
      <c r="O363" s="633">
        <f t="shared" ca="1" si="706"/>
        <v>0</v>
      </c>
      <c r="P363" s="633">
        <f t="shared" ca="1" si="706"/>
        <v>0</v>
      </c>
      <c r="Q363" s="633">
        <f t="shared" ca="1" si="706"/>
        <v>0</v>
      </c>
      <c r="R363" s="633">
        <f t="shared" ca="1" si="706"/>
        <v>0</v>
      </c>
    </row>
    <row r="364" spans="1:18">
      <c r="A364" s="60">
        <f t="shared" si="631"/>
        <v>364</v>
      </c>
      <c r="B364" s="171" t="s">
        <v>97</v>
      </c>
      <c r="C364" s="172" t="s">
        <v>39</v>
      </c>
      <c r="D364" s="81">
        <f ca="1">+D363/D357</f>
        <v>0</v>
      </c>
      <c r="E364" s="82">
        <f t="shared" ref="E364" ca="1" si="707">+E363/E357</f>
        <v>0</v>
      </c>
      <c r="F364" s="82">
        <f t="shared" ref="F364" ca="1" si="708">+F363/F357</f>
        <v>0</v>
      </c>
      <c r="G364" s="82">
        <f t="shared" ref="G364:P364" ca="1" si="709">+G363/G357</f>
        <v>0</v>
      </c>
      <c r="H364" s="82">
        <f t="shared" ca="1" si="709"/>
        <v>0</v>
      </c>
      <c r="I364" s="82">
        <f t="shared" ca="1" si="709"/>
        <v>0</v>
      </c>
      <c r="J364" s="82">
        <f t="shared" ca="1" si="709"/>
        <v>0</v>
      </c>
      <c r="K364" s="82">
        <f t="shared" ca="1" si="709"/>
        <v>0</v>
      </c>
      <c r="L364" s="82">
        <f t="shared" ca="1" si="709"/>
        <v>0</v>
      </c>
      <c r="M364" s="82">
        <f t="shared" ca="1" si="709"/>
        <v>0</v>
      </c>
      <c r="N364" s="82">
        <f t="shared" ca="1" si="709"/>
        <v>0</v>
      </c>
      <c r="O364" s="82">
        <f t="shared" ca="1" si="709"/>
        <v>0</v>
      </c>
      <c r="P364" s="82">
        <f t="shared" ca="1" si="709"/>
        <v>0</v>
      </c>
      <c r="Q364" s="82">
        <f t="shared" ref="Q364:R364" ca="1" si="710">+Q363/Q357</f>
        <v>0</v>
      </c>
      <c r="R364" s="82">
        <f t="shared" ca="1" si="710"/>
        <v>0</v>
      </c>
    </row>
    <row r="365" spans="1:18">
      <c r="A365" s="60">
        <f t="shared" si="631"/>
        <v>365</v>
      </c>
      <c r="B365" s="96" t="s">
        <v>97</v>
      </c>
      <c r="C365" s="166" t="s">
        <v>40</v>
      </c>
      <c r="D365" s="88">
        <f ca="1">+SUM(INDIRECT("'Monthly Resource Report'!"&amp;(VLOOKUP(D$1,$AO$1:$AP$197,2,FALSE)&amp;$A365&amp;":"&amp;VLOOKUP(DATE(YEAR(D$1),12,1),$AO$1:$AP$181,2,FALSE)&amp;$A365)))</f>
        <v>0</v>
      </c>
      <c r="E365" s="89">
        <f t="shared" ref="E365:R367" ca="1" si="711">+SUM(INDIRECT("'Monthly Resource Report'!"&amp;(VLOOKUP(E$1,$AO$1:$AP$197,2,FALSE)&amp;$A365&amp;":"&amp;VLOOKUP(DATE(YEAR(E$1),12,1),$AO$1:$AP$181,2,FALSE)&amp;$A365)))</f>
        <v>0</v>
      </c>
      <c r="F365" s="89">
        <f t="shared" ca="1" si="711"/>
        <v>0</v>
      </c>
      <c r="G365" s="89">
        <f t="shared" ca="1" si="711"/>
        <v>0</v>
      </c>
      <c r="H365" s="89">
        <f t="shared" ca="1" si="711"/>
        <v>0</v>
      </c>
      <c r="I365" s="89">
        <f t="shared" ca="1" si="711"/>
        <v>0</v>
      </c>
      <c r="J365" s="89">
        <f t="shared" ca="1" si="711"/>
        <v>0</v>
      </c>
      <c r="K365" s="89">
        <f t="shared" ca="1" si="711"/>
        <v>0</v>
      </c>
      <c r="L365" s="89">
        <f t="shared" ca="1" si="711"/>
        <v>0</v>
      </c>
      <c r="M365" s="89">
        <f t="shared" ca="1" si="711"/>
        <v>0</v>
      </c>
      <c r="N365" s="89">
        <f t="shared" ca="1" si="711"/>
        <v>0</v>
      </c>
      <c r="O365" s="89">
        <f t="shared" ca="1" si="711"/>
        <v>0</v>
      </c>
      <c r="P365" s="89">
        <f t="shared" ca="1" si="711"/>
        <v>0</v>
      </c>
      <c r="Q365" s="89">
        <f t="shared" ca="1" si="711"/>
        <v>0</v>
      </c>
      <c r="R365" s="89">
        <f t="shared" ca="1" si="711"/>
        <v>0</v>
      </c>
    </row>
    <row r="366" spans="1:18">
      <c r="A366" s="60">
        <f t="shared" si="631"/>
        <v>366</v>
      </c>
      <c r="B366" s="96" t="s">
        <v>97</v>
      </c>
      <c r="C366" s="166" t="s">
        <v>41</v>
      </c>
      <c r="D366" s="88">
        <f ca="1">+SUM(INDIRECT("'Monthly Resource Report'!"&amp;(VLOOKUP(D$1,$AO$1:$AP$197,2,FALSE)&amp;$A366&amp;":"&amp;VLOOKUP(DATE(YEAR(D$1),12,1),$AO$1:$AP$181,2,FALSE)&amp;$A366)))</f>
        <v>8760</v>
      </c>
      <c r="E366" s="89">
        <f t="shared" ca="1" si="711"/>
        <v>8760</v>
      </c>
      <c r="F366" s="89">
        <f t="shared" ca="1" si="711"/>
        <v>8760</v>
      </c>
      <c r="G366" s="89">
        <f t="shared" ca="1" si="711"/>
        <v>8784</v>
      </c>
      <c r="H366" s="89">
        <f t="shared" ca="1" si="711"/>
        <v>8760</v>
      </c>
      <c r="I366" s="89">
        <f t="shared" ca="1" si="711"/>
        <v>8760</v>
      </c>
      <c r="J366" s="89">
        <f t="shared" ca="1" si="711"/>
        <v>8760</v>
      </c>
      <c r="K366" s="89">
        <f t="shared" ca="1" si="711"/>
        <v>8784</v>
      </c>
      <c r="L366" s="89">
        <f t="shared" ca="1" si="711"/>
        <v>8760</v>
      </c>
      <c r="M366" s="89">
        <f t="shared" ca="1" si="711"/>
        <v>8760</v>
      </c>
      <c r="N366" s="89">
        <f t="shared" ca="1" si="711"/>
        <v>8760</v>
      </c>
      <c r="O366" s="89">
        <f t="shared" ca="1" si="711"/>
        <v>8784</v>
      </c>
      <c r="P366" s="89">
        <f t="shared" ca="1" si="711"/>
        <v>8760</v>
      </c>
      <c r="Q366" s="89">
        <f t="shared" ca="1" si="711"/>
        <v>8760</v>
      </c>
      <c r="R366" s="89">
        <f t="shared" ca="1" si="711"/>
        <v>8760</v>
      </c>
    </row>
    <row r="367" spans="1:18">
      <c r="A367" s="60">
        <f t="shared" si="631"/>
        <v>367</v>
      </c>
      <c r="B367" s="96" t="s">
        <v>97</v>
      </c>
      <c r="C367" s="166" t="s">
        <v>231</v>
      </c>
      <c r="D367" s="88">
        <f ca="1">+SUM(INDIRECT("'Monthly Resource Report'!"&amp;(VLOOKUP(D$1,$AO$1:$AP$197,2,FALSE)&amp;$A367&amp;":"&amp;VLOOKUP(DATE(YEAR(D$1),12,1),$AO$1:$AP$181,2,FALSE)&amp;$A367)))</f>
        <v>0</v>
      </c>
      <c r="E367" s="89">
        <f t="shared" ca="1" si="711"/>
        <v>0</v>
      </c>
      <c r="F367" s="89">
        <f t="shared" ca="1" si="711"/>
        <v>0</v>
      </c>
      <c r="G367" s="89">
        <f t="shared" ca="1" si="711"/>
        <v>0</v>
      </c>
      <c r="H367" s="89">
        <f t="shared" ca="1" si="711"/>
        <v>0</v>
      </c>
      <c r="I367" s="89">
        <f t="shared" ca="1" si="711"/>
        <v>0</v>
      </c>
      <c r="J367" s="89">
        <f t="shared" ca="1" si="711"/>
        <v>0</v>
      </c>
      <c r="K367" s="89">
        <f t="shared" ca="1" si="711"/>
        <v>0</v>
      </c>
      <c r="L367" s="89">
        <f t="shared" ca="1" si="711"/>
        <v>0</v>
      </c>
      <c r="M367" s="89">
        <f t="shared" ca="1" si="711"/>
        <v>0</v>
      </c>
      <c r="N367" s="89">
        <f t="shared" ca="1" si="711"/>
        <v>0</v>
      </c>
      <c r="O367" s="89">
        <f t="shared" ca="1" si="711"/>
        <v>0</v>
      </c>
      <c r="P367" s="89">
        <f t="shared" ca="1" si="711"/>
        <v>0</v>
      </c>
      <c r="Q367" s="89">
        <f t="shared" ca="1" si="711"/>
        <v>0</v>
      </c>
      <c r="R367" s="89">
        <f t="shared" ca="1" si="711"/>
        <v>0</v>
      </c>
    </row>
    <row r="368" spans="1:18">
      <c r="A368" s="60">
        <f t="shared" si="631"/>
        <v>368</v>
      </c>
      <c r="B368" s="171" t="s">
        <v>97</v>
      </c>
      <c r="C368" s="177" t="s">
        <v>96</v>
      </c>
      <c r="D368" s="83">
        <f ca="1">+D357/(D366*D355)</f>
        <v>0.91103536466767865</v>
      </c>
      <c r="E368" s="84">
        <f t="shared" ref="E368:G368" ca="1" si="712">+E357/(E366*E355)</f>
        <v>0.91103536466767865</v>
      </c>
      <c r="F368" s="84">
        <f t="shared" ca="1" si="712"/>
        <v>0.17122005669283261</v>
      </c>
      <c r="G368" s="84">
        <f t="shared" ca="1" si="712"/>
        <v>0.17075222953889604</v>
      </c>
      <c r="H368" s="84">
        <f t="shared" ref="H368:P368" ca="1" si="713">+H357/(H366*H355)</f>
        <v>0.17122005027961623</v>
      </c>
      <c r="I368" s="84">
        <f t="shared" ca="1" si="713"/>
        <v>0.17122005027961623</v>
      </c>
      <c r="J368" s="84">
        <f t="shared" ca="1" si="713"/>
        <v>0.17122005027961623</v>
      </c>
      <c r="K368" s="84">
        <f t="shared" ca="1" si="713"/>
        <v>0.17075224233028388</v>
      </c>
      <c r="L368" s="84">
        <f t="shared" ca="1" si="713"/>
        <v>0.17122004386639988</v>
      </c>
      <c r="M368" s="84">
        <f t="shared" ca="1" si="713"/>
        <v>0.17122005027961623</v>
      </c>
      <c r="N368" s="84">
        <f t="shared" ca="1" si="713"/>
        <v>0.17122005027961623</v>
      </c>
      <c r="O368" s="84">
        <f t="shared" ca="1" si="713"/>
        <v>0.17075224233028388</v>
      </c>
      <c r="P368" s="84">
        <f t="shared" ca="1" si="713"/>
        <v>0.17122005027961623</v>
      </c>
      <c r="Q368" s="84">
        <f t="shared" ref="Q368:R368" ca="1" si="714">+Q357/(Q366*Q355)</f>
        <v>0.17122006310604895</v>
      </c>
      <c r="R368" s="84">
        <f t="shared" ca="1" si="714"/>
        <v>0.17122005669283261</v>
      </c>
    </row>
    <row r="369" spans="1:18">
      <c r="A369" s="60">
        <f t="shared" si="631"/>
        <v>369</v>
      </c>
      <c r="B369" s="96" t="s">
        <v>97</v>
      </c>
      <c r="C369" s="166" t="s">
        <v>42</v>
      </c>
      <c r="D369" s="632">
        <f ca="1">+SUM(INDIRECT("'Monthly Resource Report'!"&amp;(VLOOKUP(D$1,$AO$1:$AP$197,2,FALSE)&amp;$A369&amp;":"&amp;VLOOKUP(DATE(YEAR(D$1),12,1),$AO$1:$AP$181,2,FALSE)&amp;$A369)))</f>
        <v>0</v>
      </c>
      <c r="E369" s="633">
        <f t="shared" ref="E369:R372" ca="1" si="715">+SUM(INDIRECT("'Monthly Resource Report'!"&amp;(VLOOKUP(E$1,$AO$1:$AP$197,2,FALSE)&amp;$A369&amp;":"&amp;VLOOKUP(DATE(YEAR(E$1),12,1),$AO$1:$AP$181,2,FALSE)&amp;$A369)))</f>
        <v>0</v>
      </c>
      <c r="F369" s="633">
        <f t="shared" ca="1" si="715"/>
        <v>0</v>
      </c>
      <c r="G369" s="633">
        <f t="shared" ca="1" si="715"/>
        <v>0</v>
      </c>
      <c r="H369" s="633">
        <f t="shared" ca="1" si="715"/>
        <v>0</v>
      </c>
      <c r="I369" s="633">
        <f t="shared" ca="1" si="715"/>
        <v>0</v>
      </c>
      <c r="J369" s="633">
        <f t="shared" ca="1" si="715"/>
        <v>0</v>
      </c>
      <c r="K369" s="633">
        <f t="shared" ca="1" si="715"/>
        <v>0</v>
      </c>
      <c r="L369" s="633">
        <f t="shared" ca="1" si="715"/>
        <v>0</v>
      </c>
      <c r="M369" s="633">
        <f t="shared" ca="1" si="715"/>
        <v>0</v>
      </c>
      <c r="N369" s="633">
        <f t="shared" ca="1" si="715"/>
        <v>0</v>
      </c>
      <c r="O369" s="633">
        <f t="shared" ca="1" si="715"/>
        <v>0</v>
      </c>
      <c r="P369" s="633">
        <f t="shared" ca="1" si="715"/>
        <v>0</v>
      </c>
      <c r="Q369" s="633">
        <f t="shared" ca="1" si="715"/>
        <v>0</v>
      </c>
      <c r="R369" s="633">
        <f t="shared" ca="1" si="715"/>
        <v>0</v>
      </c>
    </row>
    <row r="370" spans="1:18">
      <c r="A370" s="60">
        <f t="shared" si="631"/>
        <v>370</v>
      </c>
      <c r="B370" s="96" t="s">
        <v>97</v>
      </c>
      <c r="C370" s="166" t="s">
        <v>297</v>
      </c>
      <c r="D370" s="632">
        <f ca="1">+SUM(INDIRECT("'Monthly Resource Report'!"&amp;(VLOOKUP(D$1,$AO$1:$AP$197,2,FALSE)&amp;$A370&amp;":"&amp;VLOOKUP(DATE(YEAR(D$1),12,1),$AO$1:$AP$181,2,FALSE)&amp;$A370)))</f>
        <v>0</v>
      </c>
      <c r="E370" s="633">
        <f t="shared" ca="1" si="715"/>
        <v>0</v>
      </c>
      <c r="F370" s="633">
        <f t="shared" ca="1" si="715"/>
        <v>0</v>
      </c>
      <c r="G370" s="633">
        <f t="shared" ca="1" si="715"/>
        <v>0</v>
      </c>
      <c r="H370" s="633">
        <f t="shared" ca="1" si="715"/>
        <v>0</v>
      </c>
      <c r="I370" s="633">
        <f t="shared" ca="1" si="715"/>
        <v>0</v>
      </c>
      <c r="J370" s="633">
        <f t="shared" ca="1" si="715"/>
        <v>0</v>
      </c>
      <c r="K370" s="633">
        <f t="shared" ca="1" si="715"/>
        <v>0</v>
      </c>
      <c r="L370" s="633">
        <f t="shared" ca="1" si="715"/>
        <v>0</v>
      </c>
      <c r="M370" s="633">
        <f t="shared" ca="1" si="715"/>
        <v>0</v>
      </c>
      <c r="N370" s="633">
        <f t="shared" ca="1" si="715"/>
        <v>0</v>
      </c>
      <c r="O370" s="633">
        <f t="shared" ca="1" si="715"/>
        <v>0</v>
      </c>
      <c r="P370" s="633">
        <f t="shared" ca="1" si="715"/>
        <v>0</v>
      </c>
      <c r="Q370" s="633">
        <f t="shared" ca="1" si="715"/>
        <v>0</v>
      </c>
      <c r="R370" s="633">
        <f t="shared" ca="1" si="715"/>
        <v>0</v>
      </c>
    </row>
    <row r="371" spans="1:18">
      <c r="A371" s="60">
        <f t="shared" si="631"/>
        <v>371</v>
      </c>
      <c r="B371" s="96" t="s">
        <v>97</v>
      </c>
      <c r="C371" s="166" t="s">
        <v>43</v>
      </c>
      <c r="D371" s="88">
        <f ca="1">+SUM(INDIRECT("'Monthly Resource Report'!"&amp;(VLOOKUP(D$1,$AO$1:$AP$197,2,FALSE)&amp;$A371&amp;":"&amp;VLOOKUP(DATE(YEAR(D$1),12,1),$AO$1:$AP$181,2,FALSE)&amp;$A371)))</f>
        <v>0</v>
      </c>
      <c r="E371" s="89">
        <f t="shared" ca="1" si="715"/>
        <v>0</v>
      </c>
      <c r="F371" s="89">
        <f t="shared" ca="1" si="715"/>
        <v>0</v>
      </c>
      <c r="G371" s="89">
        <f t="shared" ca="1" si="715"/>
        <v>0</v>
      </c>
      <c r="H371" s="89">
        <f t="shared" ca="1" si="715"/>
        <v>0</v>
      </c>
      <c r="I371" s="89">
        <f t="shared" ca="1" si="715"/>
        <v>0</v>
      </c>
      <c r="J371" s="89">
        <f t="shared" ca="1" si="715"/>
        <v>0</v>
      </c>
      <c r="K371" s="89">
        <f t="shared" ca="1" si="715"/>
        <v>0</v>
      </c>
      <c r="L371" s="89">
        <f t="shared" ca="1" si="715"/>
        <v>0</v>
      </c>
      <c r="M371" s="89">
        <f t="shared" ca="1" si="715"/>
        <v>0</v>
      </c>
      <c r="N371" s="89">
        <f t="shared" ca="1" si="715"/>
        <v>0</v>
      </c>
      <c r="O371" s="89">
        <f t="shared" ca="1" si="715"/>
        <v>0</v>
      </c>
      <c r="P371" s="89">
        <f t="shared" ca="1" si="715"/>
        <v>0</v>
      </c>
      <c r="Q371" s="89">
        <f t="shared" ca="1" si="715"/>
        <v>0</v>
      </c>
      <c r="R371" s="89">
        <f t="shared" ca="1" si="715"/>
        <v>0</v>
      </c>
    </row>
    <row r="372" spans="1:18">
      <c r="A372" s="60">
        <f t="shared" si="631"/>
        <v>372</v>
      </c>
      <c r="B372" s="96" t="s">
        <v>97</v>
      </c>
      <c r="C372" s="166" t="s">
        <v>44</v>
      </c>
      <c r="D372" s="632">
        <f ca="1">+SUM(INDIRECT("'Monthly Resource Report'!"&amp;(VLOOKUP(D$1,$AO$1:$AP$197,2,FALSE)&amp;$A372&amp;":"&amp;VLOOKUP(DATE(YEAR(D$1),12,1),$AO$1:$AP$181,2,FALSE)&amp;$A372)))</f>
        <v>0</v>
      </c>
      <c r="E372" s="633">
        <f t="shared" ca="1" si="715"/>
        <v>0</v>
      </c>
      <c r="F372" s="633">
        <f t="shared" ca="1" si="715"/>
        <v>0</v>
      </c>
      <c r="G372" s="633">
        <f t="shared" ca="1" si="715"/>
        <v>0</v>
      </c>
      <c r="H372" s="633">
        <f t="shared" ca="1" si="715"/>
        <v>0</v>
      </c>
      <c r="I372" s="633">
        <f t="shared" ca="1" si="715"/>
        <v>0</v>
      </c>
      <c r="J372" s="633">
        <f t="shared" ca="1" si="715"/>
        <v>0</v>
      </c>
      <c r="K372" s="633">
        <f t="shared" ca="1" si="715"/>
        <v>0</v>
      </c>
      <c r="L372" s="633">
        <f t="shared" ca="1" si="715"/>
        <v>0</v>
      </c>
      <c r="M372" s="633">
        <f t="shared" ca="1" si="715"/>
        <v>0</v>
      </c>
      <c r="N372" s="633">
        <f t="shared" ca="1" si="715"/>
        <v>0</v>
      </c>
      <c r="O372" s="633">
        <f t="shared" ca="1" si="715"/>
        <v>0</v>
      </c>
      <c r="P372" s="633">
        <f t="shared" ca="1" si="715"/>
        <v>0</v>
      </c>
      <c r="Q372" s="633">
        <f t="shared" ca="1" si="715"/>
        <v>0</v>
      </c>
      <c r="R372" s="633">
        <f t="shared" ca="1" si="715"/>
        <v>0</v>
      </c>
    </row>
    <row r="373" spans="1:18">
      <c r="A373" s="60">
        <f t="shared" si="631"/>
        <v>373</v>
      </c>
      <c r="B373" s="171" t="s">
        <v>97</v>
      </c>
      <c r="C373" s="172" t="s">
        <v>45</v>
      </c>
      <c r="D373" s="92" t="e">
        <f ca="1">+(D371*2000)/D359</f>
        <v>#DIV/0!</v>
      </c>
      <c r="E373" s="93" t="e">
        <f t="shared" ref="E373:G373" ca="1" si="716">+(E371*2000)/E359</f>
        <v>#DIV/0!</v>
      </c>
      <c r="F373" s="93" t="e">
        <f t="shared" ca="1" si="716"/>
        <v>#DIV/0!</v>
      </c>
      <c r="G373" s="93" t="e">
        <f t="shared" ca="1" si="716"/>
        <v>#DIV/0!</v>
      </c>
      <c r="H373" s="93" t="e">
        <f t="shared" ref="H373:P373" ca="1" si="717">+(H371*2000)/H359</f>
        <v>#DIV/0!</v>
      </c>
      <c r="I373" s="93" t="e">
        <f t="shared" ca="1" si="717"/>
        <v>#DIV/0!</v>
      </c>
      <c r="J373" s="93" t="e">
        <f t="shared" ca="1" si="717"/>
        <v>#DIV/0!</v>
      </c>
      <c r="K373" s="93" t="e">
        <f t="shared" ca="1" si="717"/>
        <v>#DIV/0!</v>
      </c>
      <c r="L373" s="93" t="e">
        <f t="shared" ca="1" si="717"/>
        <v>#DIV/0!</v>
      </c>
      <c r="M373" s="93" t="e">
        <f t="shared" ca="1" si="717"/>
        <v>#DIV/0!</v>
      </c>
      <c r="N373" s="93" t="e">
        <f t="shared" ca="1" si="717"/>
        <v>#DIV/0!</v>
      </c>
      <c r="O373" s="93" t="e">
        <f t="shared" ca="1" si="717"/>
        <v>#DIV/0!</v>
      </c>
      <c r="P373" s="93" t="e">
        <f t="shared" ca="1" si="717"/>
        <v>#DIV/0!</v>
      </c>
      <c r="Q373" s="93" t="e">
        <f t="shared" ref="Q373:R373" ca="1" si="718">+(Q371*2000)/Q359</f>
        <v>#DIV/0!</v>
      </c>
      <c r="R373" s="93" t="e">
        <f t="shared" ca="1" si="718"/>
        <v>#DIV/0!</v>
      </c>
    </row>
    <row r="374" spans="1:18">
      <c r="A374" s="60">
        <f t="shared" si="631"/>
        <v>374</v>
      </c>
      <c r="B374" s="96" t="s">
        <v>97</v>
      </c>
      <c r="C374" s="166" t="s">
        <v>46</v>
      </c>
      <c r="D374" s="88">
        <f ca="1">+SUM(INDIRECT("'Monthly Resource Report'!"&amp;(VLOOKUP(D$1,$AO$1:$AP$197,2,FALSE)&amp;$A374&amp;":"&amp;VLOOKUP(DATE(YEAR(D$1),12,1),$AO$1:$AP$181,2,FALSE)&amp;$A374)))</f>
        <v>0</v>
      </c>
      <c r="E374" s="89">
        <f t="shared" ref="E374:R375" ca="1" si="719">+SUM(INDIRECT("'Monthly Resource Report'!"&amp;(VLOOKUP(E$1,$AO$1:$AP$197,2,FALSE)&amp;$A374&amp;":"&amp;VLOOKUP(DATE(YEAR(E$1),12,1),$AO$1:$AP$181,2,FALSE)&amp;$A374)))</f>
        <v>0</v>
      </c>
      <c r="F374" s="89">
        <f t="shared" ca="1" si="719"/>
        <v>0</v>
      </c>
      <c r="G374" s="89">
        <f t="shared" ca="1" si="719"/>
        <v>0</v>
      </c>
      <c r="H374" s="89">
        <f t="shared" ca="1" si="719"/>
        <v>0</v>
      </c>
      <c r="I374" s="89">
        <f t="shared" ca="1" si="719"/>
        <v>0</v>
      </c>
      <c r="J374" s="89">
        <f t="shared" ca="1" si="719"/>
        <v>0</v>
      </c>
      <c r="K374" s="89">
        <f t="shared" ca="1" si="719"/>
        <v>0</v>
      </c>
      <c r="L374" s="89">
        <f t="shared" ca="1" si="719"/>
        <v>0</v>
      </c>
      <c r="M374" s="89">
        <f t="shared" ca="1" si="719"/>
        <v>0</v>
      </c>
      <c r="N374" s="89">
        <f t="shared" ca="1" si="719"/>
        <v>0</v>
      </c>
      <c r="O374" s="89">
        <f t="shared" ca="1" si="719"/>
        <v>0</v>
      </c>
      <c r="P374" s="89">
        <f t="shared" ca="1" si="719"/>
        <v>0</v>
      </c>
      <c r="Q374" s="89">
        <f t="shared" ca="1" si="719"/>
        <v>0</v>
      </c>
      <c r="R374" s="89">
        <f t="shared" ca="1" si="719"/>
        <v>0</v>
      </c>
    </row>
    <row r="375" spans="1:18">
      <c r="A375" s="60">
        <f t="shared" si="631"/>
        <v>375</v>
      </c>
      <c r="B375" s="96" t="s">
        <v>97</v>
      </c>
      <c r="C375" s="166" t="s">
        <v>47</v>
      </c>
      <c r="D375" s="632">
        <f ca="1">+SUM(INDIRECT("'Monthly Resource Report'!"&amp;(VLOOKUP(D$1,$AO$1:$AP$197,2,FALSE)&amp;$A375&amp;":"&amp;VLOOKUP(DATE(YEAR(D$1),12,1),$AO$1:$AP$181,2,FALSE)&amp;$A375)))</f>
        <v>0</v>
      </c>
      <c r="E375" s="633">
        <f t="shared" ca="1" si="719"/>
        <v>0</v>
      </c>
      <c r="F375" s="633">
        <f t="shared" ca="1" si="719"/>
        <v>0</v>
      </c>
      <c r="G375" s="633">
        <f t="shared" ca="1" si="719"/>
        <v>0</v>
      </c>
      <c r="H375" s="633">
        <f t="shared" ca="1" si="719"/>
        <v>0</v>
      </c>
      <c r="I375" s="633">
        <f t="shared" ca="1" si="719"/>
        <v>0</v>
      </c>
      <c r="J375" s="633">
        <f t="shared" ca="1" si="719"/>
        <v>0</v>
      </c>
      <c r="K375" s="633">
        <f t="shared" ca="1" si="719"/>
        <v>0</v>
      </c>
      <c r="L375" s="633">
        <f t="shared" ca="1" si="719"/>
        <v>0</v>
      </c>
      <c r="M375" s="633">
        <f t="shared" ca="1" si="719"/>
        <v>0</v>
      </c>
      <c r="N375" s="633">
        <f t="shared" ca="1" si="719"/>
        <v>0</v>
      </c>
      <c r="O375" s="633">
        <f t="shared" ca="1" si="719"/>
        <v>0</v>
      </c>
      <c r="P375" s="633">
        <f t="shared" ca="1" si="719"/>
        <v>0</v>
      </c>
      <c r="Q375" s="633">
        <f t="shared" ca="1" si="719"/>
        <v>0</v>
      </c>
      <c r="R375" s="633">
        <f t="shared" ca="1" si="719"/>
        <v>0</v>
      </c>
    </row>
    <row r="376" spans="1:18">
      <c r="A376" s="60">
        <f t="shared" si="631"/>
        <v>376</v>
      </c>
      <c r="B376" s="180" t="s">
        <v>97</v>
      </c>
      <c r="C376" s="181" t="s">
        <v>48</v>
      </c>
      <c r="D376" s="94" t="e">
        <f ca="1">+(D374*2000)/D359</f>
        <v>#DIV/0!</v>
      </c>
      <c r="E376" s="95" t="e">
        <f t="shared" ref="E376:G376" ca="1" si="720">+(E374*2000)/E359</f>
        <v>#DIV/0!</v>
      </c>
      <c r="F376" s="95" t="e">
        <f t="shared" ca="1" si="720"/>
        <v>#DIV/0!</v>
      </c>
      <c r="G376" s="95" t="e">
        <f t="shared" ca="1" si="720"/>
        <v>#DIV/0!</v>
      </c>
      <c r="H376" s="95" t="e">
        <f t="shared" ref="H376:P376" ca="1" si="721">+(H374*2000)/H359</f>
        <v>#DIV/0!</v>
      </c>
      <c r="I376" s="95" t="e">
        <f t="shared" ca="1" si="721"/>
        <v>#DIV/0!</v>
      </c>
      <c r="J376" s="95" t="e">
        <f t="shared" ca="1" si="721"/>
        <v>#DIV/0!</v>
      </c>
      <c r="K376" s="95" t="e">
        <f t="shared" ca="1" si="721"/>
        <v>#DIV/0!</v>
      </c>
      <c r="L376" s="95" t="e">
        <f t="shared" ca="1" si="721"/>
        <v>#DIV/0!</v>
      </c>
      <c r="M376" s="95" t="e">
        <f t="shared" ca="1" si="721"/>
        <v>#DIV/0!</v>
      </c>
      <c r="N376" s="95" t="e">
        <f t="shared" ca="1" si="721"/>
        <v>#DIV/0!</v>
      </c>
      <c r="O376" s="95" t="e">
        <f t="shared" ca="1" si="721"/>
        <v>#DIV/0!</v>
      </c>
      <c r="P376" s="95" t="e">
        <f t="shared" ca="1" si="721"/>
        <v>#DIV/0!</v>
      </c>
      <c r="Q376" s="95" t="e">
        <f t="shared" ref="Q376:R376" ca="1" si="722">+(Q374*2000)/Q359</f>
        <v>#DIV/0!</v>
      </c>
      <c r="R376" s="95" t="e">
        <f t="shared" ca="1" si="722"/>
        <v>#DIV/0!</v>
      </c>
    </row>
    <row r="377" spans="1:18">
      <c r="A377" s="60">
        <f t="shared" si="631"/>
        <v>377</v>
      </c>
      <c r="B377" s="44" t="s">
        <v>97</v>
      </c>
      <c r="C377" s="628" t="s">
        <v>232</v>
      </c>
      <c r="D377" s="384">
        <f ca="1">+D356+D388</f>
        <v>0</v>
      </c>
      <c r="E377" s="385">
        <f t="shared" ref="E377:G377" ca="1" si="723">+E356+E388</f>
        <v>0</v>
      </c>
      <c r="F377" s="385">
        <f t="shared" ca="1" si="723"/>
        <v>0</v>
      </c>
      <c r="G377" s="385">
        <f t="shared" ca="1" si="723"/>
        <v>0</v>
      </c>
      <c r="H377" s="385">
        <f t="shared" ref="H377:P377" ca="1" si="724">+H356+H388</f>
        <v>0</v>
      </c>
      <c r="I377" s="385">
        <f t="shared" ca="1" si="724"/>
        <v>0</v>
      </c>
      <c r="J377" s="385">
        <f t="shared" ca="1" si="724"/>
        <v>0</v>
      </c>
      <c r="K377" s="385">
        <f t="shared" ca="1" si="724"/>
        <v>0</v>
      </c>
      <c r="L377" s="385">
        <f t="shared" ca="1" si="724"/>
        <v>0</v>
      </c>
      <c r="M377" s="385">
        <f t="shared" ca="1" si="724"/>
        <v>0</v>
      </c>
      <c r="N377" s="385">
        <f t="shared" ca="1" si="724"/>
        <v>0</v>
      </c>
      <c r="O377" s="385">
        <f t="shared" ca="1" si="724"/>
        <v>0</v>
      </c>
      <c r="P377" s="385">
        <f t="shared" ca="1" si="724"/>
        <v>0</v>
      </c>
      <c r="Q377" s="385">
        <f t="shared" ref="Q377:R377" ca="1" si="725">+Q356+Q388</f>
        <v>0</v>
      </c>
      <c r="R377" s="385">
        <f t="shared" ca="1" si="725"/>
        <v>0</v>
      </c>
    </row>
    <row r="378" spans="1:18">
      <c r="A378" s="60">
        <f t="shared" si="631"/>
        <v>378</v>
      </c>
      <c r="B378" s="43" t="s">
        <v>97</v>
      </c>
      <c r="C378" s="627" t="s">
        <v>49</v>
      </c>
      <c r="D378" s="96">
        <f>+(DATE(YEAR(D$1)+1,1,1)-D$1)*24</f>
        <v>8760</v>
      </c>
      <c r="E378" s="17">
        <f t="shared" ref="E378:R378" si="726">+(DATE(YEAR(E$1)+1,1,1)-E$1)*24</f>
        <v>8760</v>
      </c>
      <c r="F378" s="17">
        <f t="shared" si="726"/>
        <v>8760</v>
      </c>
      <c r="G378" s="17">
        <f t="shared" si="726"/>
        <v>8784</v>
      </c>
      <c r="H378" s="17">
        <f t="shared" si="726"/>
        <v>8760</v>
      </c>
      <c r="I378" s="17">
        <f t="shared" si="726"/>
        <v>8760</v>
      </c>
      <c r="J378" s="17">
        <f t="shared" si="726"/>
        <v>8760</v>
      </c>
      <c r="K378" s="17">
        <f t="shared" si="726"/>
        <v>8784</v>
      </c>
      <c r="L378" s="17">
        <f t="shared" si="726"/>
        <v>8760</v>
      </c>
      <c r="M378" s="17">
        <f t="shared" si="726"/>
        <v>8760</v>
      </c>
      <c r="N378" s="17">
        <f t="shared" si="726"/>
        <v>8760</v>
      </c>
      <c r="O378" s="17">
        <f t="shared" si="726"/>
        <v>8784</v>
      </c>
      <c r="P378" s="17">
        <f t="shared" si="726"/>
        <v>8760</v>
      </c>
      <c r="Q378" s="17">
        <f t="shared" si="726"/>
        <v>8760</v>
      </c>
      <c r="R378" s="17">
        <f t="shared" si="726"/>
        <v>8760</v>
      </c>
    </row>
    <row r="379" spans="1:18">
      <c r="A379" s="60">
        <f t="shared" si="631"/>
        <v>379</v>
      </c>
      <c r="B379" s="43" t="s">
        <v>97</v>
      </c>
      <c r="C379" s="166" t="s">
        <v>50</v>
      </c>
      <c r="D379" s="97">
        <f ca="1">+SUM(D361,D363,D370)</f>
        <v>5341118.6500000004</v>
      </c>
      <c r="E379" s="85">
        <f t="shared" ref="E379:G379" ca="1" si="727">+SUM(E361,E363,E370)</f>
        <v>7047016.7300000004</v>
      </c>
      <c r="F379" s="85">
        <f t="shared" ca="1" si="727"/>
        <v>12019439.870000001</v>
      </c>
      <c r="G379" s="85">
        <f t="shared" ca="1" si="727"/>
        <v>12019439.16</v>
      </c>
      <c r="H379" s="85">
        <f t="shared" ref="H379:P379" ca="1" si="728">+SUM(H361,H363,H370)</f>
        <v>12307777.439999999</v>
      </c>
      <c r="I379" s="85">
        <f t="shared" ca="1" si="728"/>
        <v>12617474.24</v>
      </c>
      <c r="J379" s="85">
        <f t="shared" ca="1" si="728"/>
        <v>12945861.25</v>
      </c>
      <c r="K379" s="85">
        <f t="shared" ca="1" si="728"/>
        <v>13290264.370000001</v>
      </c>
      <c r="L379" s="85">
        <f t="shared" ca="1" si="728"/>
        <v>13645347.629999999</v>
      </c>
      <c r="M379" s="85">
        <f t="shared" ca="1" si="728"/>
        <v>14016450.189999998</v>
      </c>
      <c r="N379" s="85">
        <f t="shared" ca="1" si="728"/>
        <v>14395561.580000002</v>
      </c>
      <c r="O379" s="85">
        <f t="shared" ca="1" si="728"/>
        <v>14793361.18</v>
      </c>
      <c r="P379" s="85">
        <f t="shared" ca="1" si="728"/>
        <v>15204511.050000001</v>
      </c>
      <c r="Q379" s="85">
        <f t="shared" ref="Q379:R379" ca="1" si="729">+SUM(Q361,Q363,Q370)</f>
        <v>15631679.240000002</v>
      </c>
      <c r="R379" s="85">
        <f t="shared" ca="1" si="729"/>
        <v>16074865.789999999</v>
      </c>
    </row>
    <row r="380" spans="1:18">
      <c r="A380" s="60">
        <f t="shared" si="631"/>
        <v>380</v>
      </c>
      <c r="B380" s="43" t="s">
        <v>97</v>
      </c>
      <c r="C380" s="166" t="s">
        <v>51</v>
      </c>
      <c r="D380" s="98">
        <f ca="1">+D379/D357</f>
        <v>17.690000410361797</v>
      </c>
      <c r="E380" s="86">
        <f t="shared" ref="E380" ca="1" si="730">+E379/E357</f>
        <v>23.340003661129391</v>
      </c>
      <c r="F380" s="86">
        <f t="shared" ref="F380" ca="1" si="731">+F379/F357</f>
        <v>45.019999325043102</v>
      </c>
      <c r="G380" s="86">
        <f t="shared" ref="G380:P380" ca="1" si="732">+G379/G357</f>
        <v>45.020000038205112</v>
      </c>
      <c r="H380" s="86">
        <f t="shared" ca="1" si="732"/>
        <v>46.099997902464601</v>
      </c>
      <c r="I380" s="86">
        <f t="shared" ca="1" si="732"/>
        <v>47.259997902464605</v>
      </c>
      <c r="J380" s="86">
        <f t="shared" ca="1" si="732"/>
        <v>48.490003932878871</v>
      </c>
      <c r="K380" s="86">
        <f t="shared" ca="1" si="732"/>
        <v>49.779998023072963</v>
      </c>
      <c r="L380" s="86">
        <f t="shared" ca="1" si="732"/>
        <v>51.110001277623837</v>
      </c>
      <c r="M380" s="86">
        <f t="shared" ca="1" si="732"/>
        <v>52.500000711663787</v>
      </c>
      <c r="N380" s="86">
        <f t="shared" ca="1" si="732"/>
        <v>53.919999925088028</v>
      </c>
      <c r="O380" s="86">
        <f t="shared" ca="1" si="732"/>
        <v>55.409995602292469</v>
      </c>
      <c r="P380" s="86">
        <f t="shared" ca="1" si="732"/>
        <v>56.950000187279947</v>
      </c>
      <c r="Q380" s="86">
        <f t="shared" ref="Q380:R380" ca="1" si="733">+Q379/Q357</f>
        <v>58.54999651284767</v>
      </c>
      <c r="R380" s="86">
        <f t="shared" ca="1" si="733"/>
        <v>60.209997707318983</v>
      </c>
    </row>
    <row r="381" spans="1:18">
      <c r="A381" s="60">
        <f t="shared" si="631"/>
        <v>381</v>
      </c>
      <c r="B381" s="43" t="s">
        <v>97</v>
      </c>
      <c r="C381" s="166" t="s">
        <v>52</v>
      </c>
      <c r="D381" s="99">
        <f ca="1">+D375+D372</f>
        <v>0</v>
      </c>
      <c r="E381" s="87">
        <f t="shared" ref="E381:G381" ca="1" si="734">+E375+E372</f>
        <v>0</v>
      </c>
      <c r="F381" s="87">
        <f t="shared" ca="1" si="734"/>
        <v>0</v>
      </c>
      <c r="G381" s="87">
        <f t="shared" ca="1" si="734"/>
        <v>0</v>
      </c>
      <c r="H381" s="87">
        <f t="shared" ref="H381:P381" ca="1" si="735">+H375+H372</f>
        <v>0</v>
      </c>
      <c r="I381" s="87">
        <f t="shared" ca="1" si="735"/>
        <v>0</v>
      </c>
      <c r="J381" s="87">
        <f t="shared" ca="1" si="735"/>
        <v>0</v>
      </c>
      <c r="K381" s="87">
        <f t="shared" ca="1" si="735"/>
        <v>0</v>
      </c>
      <c r="L381" s="87">
        <f t="shared" ca="1" si="735"/>
        <v>0</v>
      </c>
      <c r="M381" s="87">
        <f t="shared" ca="1" si="735"/>
        <v>0</v>
      </c>
      <c r="N381" s="87">
        <f t="shared" ca="1" si="735"/>
        <v>0</v>
      </c>
      <c r="O381" s="87">
        <f t="shared" ca="1" si="735"/>
        <v>0</v>
      </c>
      <c r="P381" s="87">
        <f t="shared" ca="1" si="735"/>
        <v>0</v>
      </c>
      <c r="Q381" s="87">
        <f t="shared" ref="Q381:R381" ca="1" si="736">+Q375+Q372</f>
        <v>0</v>
      </c>
      <c r="R381" s="87">
        <f t="shared" ca="1" si="736"/>
        <v>0</v>
      </c>
    </row>
    <row r="382" spans="1:18">
      <c r="A382" s="60">
        <f t="shared" si="631"/>
        <v>382</v>
      </c>
      <c r="B382" s="43" t="s">
        <v>97</v>
      </c>
      <c r="C382" s="166" t="s">
        <v>53</v>
      </c>
      <c r="D382" s="98">
        <f ca="1">+D381/D357</f>
        <v>0</v>
      </c>
      <c r="E382" s="86">
        <f t="shared" ref="E382" ca="1" si="737">+E381/E357</f>
        <v>0</v>
      </c>
      <c r="F382" s="86">
        <f t="shared" ref="F382" ca="1" si="738">+F381/F357</f>
        <v>0</v>
      </c>
      <c r="G382" s="86">
        <f t="shared" ref="G382:P382" ca="1" si="739">+G381/G357</f>
        <v>0</v>
      </c>
      <c r="H382" s="86">
        <f t="shared" ca="1" si="739"/>
        <v>0</v>
      </c>
      <c r="I382" s="86">
        <f t="shared" ca="1" si="739"/>
        <v>0</v>
      </c>
      <c r="J382" s="86">
        <f t="shared" ca="1" si="739"/>
        <v>0</v>
      </c>
      <c r="K382" s="86">
        <f t="shared" ca="1" si="739"/>
        <v>0</v>
      </c>
      <c r="L382" s="86">
        <f t="shared" ca="1" si="739"/>
        <v>0</v>
      </c>
      <c r="M382" s="86">
        <f t="shared" ca="1" si="739"/>
        <v>0</v>
      </c>
      <c r="N382" s="86">
        <f t="shared" ca="1" si="739"/>
        <v>0</v>
      </c>
      <c r="O382" s="86">
        <f t="shared" ca="1" si="739"/>
        <v>0</v>
      </c>
      <c r="P382" s="86">
        <f t="shared" ca="1" si="739"/>
        <v>0</v>
      </c>
      <c r="Q382" s="86">
        <f t="shared" ref="Q382:R382" ca="1" si="740">+Q381/Q357</f>
        <v>0</v>
      </c>
      <c r="R382" s="86">
        <f t="shared" ca="1" si="740"/>
        <v>0</v>
      </c>
    </row>
    <row r="383" spans="1:18">
      <c r="A383" s="60">
        <f t="shared" si="631"/>
        <v>383</v>
      </c>
      <c r="B383" s="43" t="s">
        <v>97</v>
      </c>
      <c r="C383" s="166" t="s">
        <v>228</v>
      </c>
      <c r="D383" s="85">
        <f ca="1">+D381+D379</f>
        <v>5341118.6500000004</v>
      </c>
      <c r="E383" s="85">
        <f t="shared" ref="E383:G383" ca="1" si="741">+E381+E379</f>
        <v>7047016.7300000004</v>
      </c>
      <c r="F383" s="85">
        <f t="shared" ca="1" si="741"/>
        <v>12019439.870000001</v>
      </c>
      <c r="G383" s="85">
        <f t="shared" ca="1" si="741"/>
        <v>12019439.16</v>
      </c>
      <c r="H383" s="85">
        <f t="shared" ref="H383:P383" ca="1" si="742">+H381+H379</f>
        <v>12307777.439999999</v>
      </c>
      <c r="I383" s="85">
        <f t="shared" ca="1" si="742"/>
        <v>12617474.24</v>
      </c>
      <c r="J383" s="85">
        <f t="shared" ca="1" si="742"/>
        <v>12945861.25</v>
      </c>
      <c r="K383" s="85">
        <f t="shared" ca="1" si="742"/>
        <v>13290264.370000001</v>
      </c>
      <c r="L383" s="85">
        <f t="shared" ca="1" si="742"/>
        <v>13645347.629999999</v>
      </c>
      <c r="M383" s="85">
        <f t="shared" ca="1" si="742"/>
        <v>14016450.189999998</v>
      </c>
      <c r="N383" s="85">
        <f t="shared" ca="1" si="742"/>
        <v>14395561.580000002</v>
      </c>
      <c r="O383" s="85">
        <f t="shared" ca="1" si="742"/>
        <v>14793361.18</v>
      </c>
      <c r="P383" s="85">
        <f t="shared" ca="1" si="742"/>
        <v>15204511.050000001</v>
      </c>
      <c r="Q383" s="85">
        <f t="shared" ref="Q383:R383" ca="1" si="743">+Q381+Q379</f>
        <v>15631679.240000002</v>
      </c>
      <c r="R383" s="85">
        <f t="shared" ca="1" si="743"/>
        <v>16074865.789999999</v>
      </c>
    </row>
    <row r="384" spans="1:18">
      <c r="A384" s="60">
        <f t="shared" si="631"/>
        <v>384</v>
      </c>
      <c r="B384" s="183" t="s">
        <v>97</v>
      </c>
      <c r="C384" s="351" t="s">
        <v>229</v>
      </c>
      <c r="D384" s="184">
        <f ca="1">+D383/D357</f>
        <v>17.690000410361797</v>
      </c>
      <c r="E384" s="184">
        <f t="shared" ref="E384" ca="1" si="744">+E383/E357</f>
        <v>23.340003661129391</v>
      </c>
      <c r="F384" s="184">
        <f t="shared" ref="F384" ca="1" si="745">+F383/F357</f>
        <v>45.019999325043102</v>
      </c>
      <c r="G384" s="184">
        <f t="shared" ref="G384:P384" ca="1" si="746">+G383/G357</f>
        <v>45.020000038205112</v>
      </c>
      <c r="H384" s="184">
        <f t="shared" ca="1" si="746"/>
        <v>46.099997902464601</v>
      </c>
      <c r="I384" s="184">
        <f t="shared" ca="1" si="746"/>
        <v>47.259997902464605</v>
      </c>
      <c r="J384" s="184">
        <f t="shared" ca="1" si="746"/>
        <v>48.490003932878871</v>
      </c>
      <c r="K384" s="184">
        <f t="shared" ca="1" si="746"/>
        <v>49.779998023072963</v>
      </c>
      <c r="L384" s="184">
        <f t="shared" ca="1" si="746"/>
        <v>51.110001277623837</v>
      </c>
      <c r="M384" s="184">
        <f t="shared" ca="1" si="746"/>
        <v>52.500000711663787</v>
      </c>
      <c r="N384" s="184">
        <f t="shared" ca="1" si="746"/>
        <v>53.919999925088028</v>
      </c>
      <c r="O384" s="184">
        <f t="shared" ca="1" si="746"/>
        <v>55.409995602292469</v>
      </c>
      <c r="P384" s="184">
        <f t="shared" ca="1" si="746"/>
        <v>56.950000187279947</v>
      </c>
      <c r="Q384" s="184">
        <f t="shared" ref="Q384:R384" ca="1" si="747">+Q383/Q357</f>
        <v>58.54999651284767</v>
      </c>
      <c r="R384" s="184">
        <f t="shared" ca="1" si="747"/>
        <v>60.209997707318983</v>
      </c>
    </row>
    <row r="385" spans="1:18" ht="15.75" thickBot="1">
      <c r="A385" s="60">
        <f t="shared" si="631"/>
        <v>385</v>
      </c>
      <c r="B385" s="42"/>
      <c r="C385" s="185"/>
      <c r="D385" s="71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</row>
    <row r="386" spans="1:18">
      <c r="A386" s="60">
        <f t="shared" si="631"/>
        <v>386</v>
      </c>
      <c r="B386" s="188" t="s">
        <v>32</v>
      </c>
      <c r="C386" s="189" t="s">
        <v>33</v>
      </c>
      <c r="D386" s="100" t="str">
        <f>+D$2</f>
        <v>CY 2013</v>
      </c>
      <c r="E386" s="101" t="str">
        <f t="shared" ref="E386:R386" si="748">+E$2</f>
        <v>CY 2014</v>
      </c>
      <c r="F386" s="101" t="str">
        <f t="shared" si="748"/>
        <v>CY 2015</v>
      </c>
      <c r="G386" s="101" t="str">
        <f t="shared" si="748"/>
        <v>CY 2016</v>
      </c>
      <c r="H386" s="101" t="str">
        <f t="shared" si="748"/>
        <v>CY 2017</v>
      </c>
      <c r="I386" s="101" t="str">
        <f t="shared" si="748"/>
        <v>CY 2018</v>
      </c>
      <c r="J386" s="101" t="str">
        <f t="shared" si="748"/>
        <v>CY 2019</v>
      </c>
      <c r="K386" s="101" t="str">
        <f t="shared" si="748"/>
        <v>CY 2020</v>
      </c>
      <c r="L386" s="101" t="str">
        <f t="shared" si="748"/>
        <v>CY 2021</v>
      </c>
      <c r="M386" s="101" t="str">
        <f t="shared" si="748"/>
        <v>CY 2022</v>
      </c>
      <c r="N386" s="101" t="str">
        <f t="shared" si="748"/>
        <v>CY 2023</v>
      </c>
      <c r="O386" s="101" t="str">
        <f t="shared" si="748"/>
        <v>CY 2024</v>
      </c>
      <c r="P386" s="101" t="str">
        <f t="shared" si="748"/>
        <v>CY 2025</v>
      </c>
      <c r="Q386" s="101" t="str">
        <f t="shared" si="748"/>
        <v>CY 2026</v>
      </c>
      <c r="R386" s="101" t="str">
        <f t="shared" si="748"/>
        <v>CY 2027</v>
      </c>
    </row>
    <row r="387" spans="1:18">
      <c r="A387" s="60">
        <f t="shared" si="631"/>
        <v>387</v>
      </c>
      <c r="B387" s="75" t="s">
        <v>289</v>
      </c>
      <c r="C387" s="163" t="s">
        <v>34</v>
      </c>
      <c r="D387" s="630">
        <f ca="1">+AVERAGE(INDIRECT("'Monthly Resource Report'!"&amp;VLOOKUP(D$1,$AO$1:$AP$197,2,FALSE)&amp;$A387&amp;":"&amp;VLOOKUP(DATE(YEAR(D$1),12,1),$AO$1:$AP$197,2,FALSE)&amp;$A387))</f>
        <v>2.5516666666666663</v>
      </c>
      <c r="E387" s="631">
        <f t="shared" ref="E387:R387" ca="1" si="749">+AVERAGE(INDIRECT("'Monthly Resource Report'!"&amp;VLOOKUP(E$1,$AO$1:$AP$197,2,FALSE)&amp;$A387&amp;":"&amp;VLOOKUP(DATE(YEAR(E$1),12,1),$AO$1:$AP$197,2,FALSE)&amp;$A387))</f>
        <v>2.5516666666666663</v>
      </c>
      <c r="F387" s="631">
        <f t="shared" ca="1" si="749"/>
        <v>12</v>
      </c>
      <c r="G387" s="631">
        <f t="shared" ca="1" si="749"/>
        <v>12</v>
      </c>
      <c r="H387" s="631">
        <f t="shared" ca="1" si="749"/>
        <v>12</v>
      </c>
      <c r="I387" s="631">
        <f t="shared" ca="1" si="749"/>
        <v>12</v>
      </c>
      <c r="J387" s="631">
        <f t="shared" ca="1" si="749"/>
        <v>12</v>
      </c>
      <c r="K387" s="631">
        <f t="shared" ca="1" si="749"/>
        <v>12</v>
      </c>
      <c r="L387" s="631">
        <f t="shared" ca="1" si="749"/>
        <v>12</v>
      </c>
      <c r="M387" s="631">
        <f t="shared" ca="1" si="749"/>
        <v>12</v>
      </c>
      <c r="N387" s="631">
        <f t="shared" ca="1" si="749"/>
        <v>12</v>
      </c>
      <c r="O387" s="631">
        <f t="shared" ca="1" si="749"/>
        <v>12</v>
      </c>
      <c r="P387" s="631">
        <f t="shared" ca="1" si="749"/>
        <v>12</v>
      </c>
      <c r="Q387" s="631">
        <f t="shared" ca="1" si="749"/>
        <v>12</v>
      </c>
      <c r="R387" s="631">
        <f t="shared" ca="1" si="749"/>
        <v>12</v>
      </c>
    </row>
    <row r="388" spans="1:18">
      <c r="A388" s="60">
        <f t="shared" ref="A388:A416" si="750">+ROW(A388)</f>
        <v>388</v>
      </c>
      <c r="B388" s="96" t="s">
        <v>289</v>
      </c>
      <c r="C388" s="166" t="s">
        <v>227</v>
      </c>
      <c r="D388" s="90">
        <f ca="1">+SUM(INDIRECT("'Monthly Resource Report'!"&amp;(VLOOKUP(D$1,$AO$1:$AP$197,2,FALSE)&amp;$A388&amp;":"&amp;VLOOKUP(DATE(YEAR(D$1),12,1),$AO$1:$AP$181,2,FALSE)&amp;$A388)))</f>
        <v>0</v>
      </c>
      <c r="E388" s="91">
        <f t="shared" ref="E388:R389" ca="1" si="751">+SUM(INDIRECT("'Monthly Resource Report'!"&amp;(VLOOKUP(E$1,$AO$1:$AP$197,2,FALSE)&amp;$A388&amp;":"&amp;VLOOKUP(DATE(YEAR(E$1),12,1),$AO$1:$AP$181,2,FALSE)&amp;$A388)))</f>
        <v>0</v>
      </c>
      <c r="F388" s="91">
        <f t="shared" ca="1" si="751"/>
        <v>0</v>
      </c>
      <c r="G388" s="91">
        <f t="shared" ca="1" si="751"/>
        <v>0</v>
      </c>
      <c r="H388" s="91">
        <f t="shared" ca="1" si="751"/>
        <v>0</v>
      </c>
      <c r="I388" s="91">
        <f t="shared" ca="1" si="751"/>
        <v>0</v>
      </c>
      <c r="J388" s="91">
        <f t="shared" ca="1" si="751"/>
        <v>0</v>
      </c>
      <c r="K388" s="91">
        <f t="shared" ca="1" si="751"/>
        <v>0</v>
      </c>
      <c r="L388" s="91">
        <f t="shared" ca="1" si="751"/>
        <v>0</v>
      </c>
      <c r="M388" s="91">
        <f t="shared" ca="1" si="751"/>
        <v>0</v>
      </c>
      <c r="N388" s="91">
        <f t="shared" ca="1" si="751"/>
        <v>0</v>
      </c>
      <c r="O388" s="91">
        <f t="shared" ca="1" si="751"/>
        <v>0</v>
      </c>
      <c r="P388" s="91">
        <f t="shared" ca="1" si="751"/>
        <v>0</v>
      </c>
      <c r="Q388" s="91">
        <f t="shared" ca="1" si="751"/>
        <v>0</v>
      </c>
      <c r="R388" s="91">
        <f t="shared" ca="1" si="751"/>
        <v>0</v>
      </c>
    </row>
    <row r="389" spans="1:18">
      <c r="A389" s="60">
        <f t="shared" si="750"/>
        <v>389</v>
      </c>
      <c r="B389" s="96" t="s">
        <v>289</v>
      </c>
      <c r="C389" s="166" t="s">
        <v>36</v>
      </c>
      <c r="D389" s="88">
        <f ca="1">+SUM(INDIRECT("'Monthly Resource Report'!"&amp;(VLOOKUP(D$1,$AO$1:$AP$197,2,FALSE)&amp;$A389&amp;":"&amp;VLOOKUP(DATE(YEAR(D$1),12,1),$AO$1:$AP$181,2,FALSE)&amp;$A389)))</f>
        <v>20354.73</v>
      </c>
      <c r="E389" s="89">
        <f t="shared" ca="1" si="751"/>
        <v>20354.73</v>
      </c>
      <c r="F389" s="89">
        <f t="shared" ca="1" si="751"/>
        <v>17998.7</v>
      </c>
      <c r="G389" s="89">
        <f t="shared" ca="1" si="751"/>
        <v>17998.71</v>
      </c>
      <c r="H389" s="89">
        <f t="shared" ca="1" si="751"/>
        <v>17998.7</v>
      </c>
      <c r="I389" s="89">
        <f t="shared" ca="1" si="751"/>
        <v>17998.710000000003</v>
      </c>
      <c r="J389" s="89">
        <f t="shared" ca="1" si="751"/>
        <v>17998.7</v>
      </c>
      <c r="K389" s="89">
        <f t="shared" ca="1" si="751"/>
        <v>17998.7</v>
      </c>
      <c r="L389" s="89">
        <f t="shared" ca="1" si="751"/>
        <v>17998.7</v>
      </c>
      <c r="M389" s="89">
        <f t="shared" ca="1" si="751"/>
        <v>17998.71</v>
      </c>
      <c r="N389" s="89">
        <f t="shared" ca="1" si="751"/>
        <v>17998.7</v>
      </c>
      <c r="O389" s="89">
        <f t="shared" ca="1" si="751"/>
        <v>17998.7</v>
      </c>
      <c r="P389" s="89">
        <f t="shared" ca="1" si="751"/>
        <v>17998.699999999997</v>
      </c>
      <c r="Q389" s="89">
        <f t="shared" ca="1" si="751"/>
        <v>17998.690000000002</v>
      </c>
      <c r="R389" s="89">
        <f t="shared" ca="1" si="751"/>
        <v>17998.7</v>
      </c>
    </row>
    <row r="390" spans="1:18">
      <c r="A390" s="60">
        <f t="shared" si="750"/>
        <v>390</v>
      </c>
      <c r="B390" s="171" t="s">
        <v>289</v>
      </c>
      <c r="C390" s="172" t="s">
        <v>95</v>
      </c>
      <c r="D390" s="77">
        <f ca="1">+D389/(D387*D410)</f>
        <v>0.91062024104578443</v>
      </c>
      <c r="E390" s="78">
        <f t="shared" ref="E390" ca="1" si="752">+E389/(E387*E410)</f>
        <v>0.91062024104578443</v>
      </c>
      <c r="F390" s="78">
        <f t="shared" ref="F390" ca="1" si="753">+F389/(F387*F410)</f>
        <v>0.17122050989345511</v>
      </c>
      <c r="G390" s="78">
        <f t="shared" ref="G390:P390" ca="1" si="754">+G389/(G387*G410)</f>
        <v>0.17075278916211292</v>
      </c>
      <c r="H390" s="78">
        <f t="shared" ca="1" si="754"/>
        <v>0.17122050989345511</v>
      </c>
      <c r="I390" s="78">
        <f t="shared" ca="1" si="754"/>
        <v>0.17122060502283107</v>
      </c>
      <c r="J390" s="78">
        <f t="shared" ca="1" si="754"/>
        <v>0.17122050989345511</v>
      </c>
      <c r="K390" s="78">
        <f t="shared" ca="1" si="754"/>
        <v>0.17075269429265333</v>
      </c>
      <c r="L390" s="78">
        <f t="shared" ca="1" si="754"/>
        <v>0.17122050989345511</v>
      </c>
      <c r="M390" s="78">
        <f t="shared" ca="1" si="754"/>
        <v>0.17122060502283104</v>
      </c>
      <c r="N390" s="78">
        <f t="shared" ca="1" si="754"/>
        <v>0.17122050989345511</v>
      </c>
      <c r="O390" s="78">
        <f t="shared" ca="1" si="754"/>
        <v>0.17075269429265333</v>
      </c>
      <c r="P390" s="78">
        <f t="shared" ca="1" si="754"/>
        <v>0.17122050989345508</v>
      </c>
      <c r="Q390" s="78">
        <f t="shared" ref="Q390:R390" ca="1" si="755">+Q389/(Q387*Q410)</f>
        <v>0.17122041476407918</v>
      </c>
      <c r="R390" s="78">
        <f t="shared" ca="1" si="755"/>
        <v>0.17122050989345511</v>
      </c>
    </row>
    <row r="391" spans="1:18">
      <c r="A391" s="60">
        <f t="shared" si="750"/>
        <v>391</v>
      </c>
      <c r="B391" s="96" t="s">
        <v>289</v>
      </c>
      <c r="C391" s="166" t="s">
        <v>230</v>
      </c>
      <c r="D391" s="88">
        <f ca="1">+SUM(INDIRECT("'Monthly Resource Report'!"&amp;(VLOOKUP(D$1,$AO$1:$AP$197,2,FALSE)&amp;$A391&amp;":"&amp;VLOOKUP(DATE(YEAR(D$1),12,1),$AO$1:$AP$181,2,FALSE)&amp;$A391)))</f>
        <v>0</v>
      </c>
      <c r="E391" s="89">
        <f t="shared" ref="E391:R391" ca="1" si="756">+SUM(INDIRECT("'Monthly Resource Report'!"&amp;(VLOOKUP(E$1,$AO$1:$AP$197,2,FALSE)&amp;$A391&amp;":"&amp;VLOOKUP(DATE(YEAR(E$1),12,1),$AO$1:$AP$181,2,FALSE)&amp;$A391)))</f>
        <v>0</v>
      </c>
      <c r="F391" s="89">
        <f t="shared" ca="1" si="756"/>
        <v>0</v>
      </c>
      <c r="G391" s="89">
        <f t="shared" ca="1" si="756"/>
        <v>0</v>
      </c>
      <c r="H391" s="89">
        <f t="shared" ca="1" si="756"/>
        <v>0</v>
      </c>
      <c r="I391" s="89">
        <f t="shared" ca="1" si="756"/>
        <v>0</v>
      </c>
      <c r="J391" s="89">
        <f t="shared" ca="1" si="756"/>
        <v>0</v>
      </c>
      <c r="K391" s="89">
        <f t="shared" ca="1" si="756"/>
        <v>0</v>
      </c>
      <c r="L391" s="89">
        <f t="shared" ca="1" si="756"/>
        <v>0</v>
      </c>
      <c r="M391" s="89">
        <f t="shared" ca="1" si="756"/>
        <v>0</v>
      </c>
      <c r="N391" s="89">
        <f t="shared" ca="1" si="756"/>
        <v>0</v>
      </c>
      <c r="O391" s="89">
        <f t="shared" ca="1" si="756"/>
        <v>0</v>
      </c>
      <c r="P391" s="89">
        <f t="shared" ca="1" si="756"/>
        <v>0</v>
      </c>
      <c r="Q391" s="89">
        <f t="shared" ca="1" si="756"/>
        <v>0</v>
      </c>
      <c r="R391" s="89">
        <f t="shared" ca="1" si="756"/>
        <v>0</v>
      </c>
    </row>
    <row r="392" spans="1:18">
      <c r="A392" s="60">
        <f t="shared" si="750"/>
        <v>392</v>
      </c>
      <c r="B392" s="171" t="s">
        <v>289</v>
      </c>
      <c r="C392" s="172" t="s">
        <v>269</v>
      </c>
      <c r="D392" s="92">
        <f ca="1">+D391/D389</f>
        <v>0</v>
      </c>
      <c r="E392" s="93">
        <f t="shared" ref="E392" ca="1" si="757">+E391/E389</f>
        <v>0</v>
      </c>
      <c r="F392" s="93">
        <f t="shared" ref="F392" ca="1" si="758">+F391/F389</f>
        <v>0</v>
      </c>
      <c r="G392" s="93">
        <f t="shared" ref="G392:P392" ca="1" si="759">+G391/G389</f>
        <v>0</v>
      </c>
      <c r="H392" s="93">
        <f t="shared" ca="1" si="759"/>
        <v>0</v>
      </c>
      <c r="I392" s="93">
        <f t="shared" ca="1" si="759"/>
        <v>0</v>
      </c>
      <c r="J392" s="93">
        <f t="shared" ca="1" si="759"/>
        <v>0</v>
      </c>
      <c r="K392" s="93">
        <f t="shared" ca="1" si="759"/>
        <v>0</v>
      </c>
      <c r="L392" s="93">
        <f t="shared" ca="1" si="759"/>
        <v>0</v>
      </c>
      <c r="M392" s="93">
        <f t="shared" ca="1" si="759"/>
        <v>0</v>
      </c>
      <c r="N392" s="93">
        <f t="shared" ca="1" si="759"/>
        <v>0</v>
      </c>
      <c r="O392" s="93">
        <f t="shared" ca="1" si="759"/>
        <v>0</v>
      </c>
      <c r="P392" s="93">
        <f t="shared" ca="1" si="759"/>
        <v>0</v>
      </c>
      <c r="Q392" s="93">
        <f t="shared" ref="Q392:R392" ca="1" si="760">+Q391/Q389</f>
        <v>0</v>
      </c>
      <c r="R392" s="93">
        <f t="shared" ca="1" si="760"/>
        <v>0</v>
      </c>
    </row>
    <row r="393" spans="1:18">
      <c r="A393" s="60">
        <f t="shared" si="750"/>
        <v>393</v>
      </c>
      <c r="B393" s="96" t="s">
        <v>289</v>
      </c>
      <c r="C393" s="166" t="s">
        <v>37</v>
      </c>
      <c r="D393" s="632">
        <f ca="1">+SUM(INDIRECT("'Monthly Resource Report'!"&amp;(VLOOKUP(D$1,$AO$1:$AP$197,2,FALSE)&amp;$A393&amp;":"&amp;VLOOKUP(DATE(YEAR(D$1),12,1),$AO$1:$AP$181,2,FALSE)&amp;$A393)))</f>
        <v>360075.33000000007</v>
      </c>
      <c r="E393" s="633">
        <f t="shared" ref="E393:R393" ca="1" si="761">+SUM(INDIRECT("'Monthly Resource Report'!"&amp;(VLOOKUP(E$1,$AO$1:$AP$197,2,FALSE)&amp;$A393&amp;":"&amp;VLOOKUP(DATE(YEAR(E$1),12,1),$AO$1:$AP$181,2,FALSE)&amp;$A393)))</f>
        <v>475079.56000000006</v>
      </c>
      <c r="F393" s="633">
        <f t="shared" ca="1" si="761"/>
        <v>810301.49</v>
      </c>
      <c r="G393" s="633">
        <f t="shared" ca="1" si="761"/>
        <v>810301.49</v>
      </c>
      <c r="H393" s="633">
        <f t="shared" ca="1" si="761"/>
        <v>829740.09000000008</v>
      </c>
      <c r="I393" s="633">
        <f t="shared" ca="1" si="761"/>
        <v>850618.51</v>
      </c>
      <c r="J393" s="633">
        <f t="shared" ca="1" si="761"/>
        <v>872757.01000000013</v>
      </c>
      <c r="K393" s="633">
        <f t="shared" ca="1" si="761"/>
        <v>895975.27</v>
      </c>
      <c r="L393" s="633">
        <f t="shared" ca="1" si="761"/>
        <v>919913.55999999994</v>
      </c>
      <c r="M393" s="633">
        <f t="shared" ca="1" si="761"/>
        <v>944931.72999999986</v>
      </c>
      <c r="N393" s="633">
        <f t="shared" ca="1" si="761"/>
        <v>970489.85</v>
      </c>
      <c r="O393" s="633">
        <f t="shared" ca="1" si="761"/>
        <v>997307.95000000007</v>
      </c>
      <c r="P393" s="633">
        <f t="shared" ca="1" si="761"/>
        <v>1025025.9599999998</v>
      </c>
      <c r="Q393" s="633">
        <f t="shared" ca="1" si="761"/>
        <v>1053823.8699999999</v>
      </c>
      <c r="R393" s="633">
        <f t="shared" ca="1" si="761"/>
        <v>1083701.7100000002</v>
      </c>
    </row>
    <row r="394" spans="1:18">
      <c r="A394" s="60">
        <f t="shared" si="750"/>
        <v>394</v>
      </c>
      <c r="B394" s="171" t="s">
        <v>289</v>
      </c>
      <c r="C394" s="172" t="s">
        <v>270</v>
      </c>
      <c r="D394" s="79" t="e">
        <f ca="1">+D393/D391</f>
        <v>#DIV/0!</v>
      </c>
      <c r="E394" s="80" t="e">
        <f t="shared" ref="E394" ca="1" si="762">+E393/E391</f>
        <v>#DIV/0!</v>
      </c>
      <c r="F394" s="80" t="e">
        <f t="shared" ref="F394" ca="1" si="763">+F393/F391</f>
        <v>#DIV/0!</v>
      </c>
      <c r="G394" s="80" t="e">
        <f t="shared" ref="G394:P394" ca="1" si="764">+G393/G391</f>
        <v>#DIV/0!</v>
      </c>
      <c r="H394" s="80" t="e">
        <f t="shared" ca="1" si="764"/>
        <v>#DIV/0!</v>
      </c>
      <c r="I394" s="80" t="e">
        <f t="shared" ca="1" si="764"/>
        <v>#DIV/0!</v>
      </c>
      <c r="J394" s="80" t="e">
        <f t="shared" ca="1" si="764"/>
        <v>#DIV/0!</v>
      </c>
      <c r="K394" s="80" t="e">
        <f t="shared" ca="1" si="764"/>
        <v>#DIV/0!</v>
      </c>
      <c r="L394" s="80" t="e">
        <f t="shared" ca="1" si="764"/>
        <v>#DIV/0!</v>
      </c>
      <c r="M394" s="80" t="e">
        <f t="shared" ca="1" si="764"/>
        <v>#DIV/0!</v>
      </c>
      <c r="N394" s="80" t="e">
        <f t="shared" ca="1" si="764"/>
        <v>#DIV/0!</v>
      </c>
      <c r="O394" s="80" t="e">
        <f t="shared" ca="1" si="764"/>
        <v>#DIV/0!</v>
      </c>
      <c r="P394" s="80" t="e">
        <f t="shared" ca="1" si="764"/>
        <v>#DIV/0!</v>
      </c>
      <c r="Q394" s="80" t="e">
        <f t="shared" ref="Q394:R394" ca="1" si="765">+Q393/Q391</f>
        <v>#DIV/0!</v>
      </c>
      <c r="R394" s="80" t="e">
        <f t="shared" ca="1" si="765"/>
        <v>#DIV/0!</v>
      </c>
    </row>
    <row r="395" spans="1:18">
      <c r="A395" s="60">
        <f t="shared" si="750"/>
        <v>395</v>
      </c>
      <c r="B395" s="96" t="s">
        <v>289</v>
      </c>
      <c r="C395" s="166" t="s">
        <v>38</v>
      </c>
      <c r="D395" s="632">
        <f ca="1">+SUM(INDIRECT("'Monthly Resource Report'!"&amp;(VLOOKUP(D$1,$AO$1:$AP$197,2,FALSE)&amp;$A395&amp;":"&amp;VLOOKUP(DATE(YEAR(D$1),12,1),$AO$1:$AP$181,2,FALSE)&amp;$A395)))</f>
        <v>0</v>
      </c>
      <c r="E395" s="633">
        <f t="shared" ref="E395:R395" ca="1" si="766">+SUM(INDIRECT("'Monthly Resource Report'!"&amp;(VLOOKUP(E$1,$AO$1:$AP$197,2,FALSE)&amp;$A395&amp;":"&amp;VLOOKUP(DATE(YEAR(E$1),12,1),$AO$1:$AP$181,2,FALSE)&amp;$A395)))</f>
        <v>0</v>
      </c>
      <c r="F395" s="633">
        <f t="shared" ca="1" si="766"/>
        <v>0</v>
      </c>
      <c r="G395" s="633">
        <f t="shared" ca="1" si="766"/>
        <v>0</v>
      </c>
      <c r="H395" s="633">
        <f t="shared" ca="1" si="766"/>
        <v>0</v>
      </c>
      <c r="I395" s="633">
        <f t="shared" ca="1" si="766"/>
        <v>0</v>
      </c>
      <c r="J395" s="633">
        <f t="shared" ca="1" si="766"/>
        <v>0</v>
      </c>
      <c r="K395" s="633">
        <f t="shared" ca="1" si="766"/>
        <v>0</v>
      </c>
      <c r="L395" s="633">
        <f t="shared" ca="1" si="766"/>
        <v>0</v>
      </c>
      <c r="M395" s="633">
        <f t="shared" ca="1" si="766"/>
        <v>0</v>
      </c>
      <c r="N395" s="633">
        <f t="shared" ca="1" si="766"/>
        <v>0</v>
      </c>
      <c r="O395" s="633">
        <f t="shared" ca="1" si="766"/>
        <v>0</v>
      </c>
      <c r="P395" s="633">
        <f t="shared" ca="1" si="766"/>
        <v>0</v>
      </c>
      <c r="Q395" s="633">
        <f t="shared" ca="1" si="766"/>
        <v>0</v>
      </c>
      <c r="R395" s="633">
        <f t="shared" ca="1" si="766"/>
        <v>0</v>
      </c>
    </row>
    <row r="396" spans="1:18">
      <c r="A396" s="60">
        <f t="shared" si="750"/>
        <v>396</v>
      </c>
      <c r="B396" s="171" t="s">
        <v>289</v>
      </c>
      <c r="C396" s="172" t="s">
        <v>39</v>
      </c>
      <c r="D396" s="81">
        <f ca="1">+D395/D389</f>
        <v>0</v>
      </c>
      <c r="E396" s="82">
        <f t="shared" ref="E396" ca="1" si="767">+E395/E389</f>
        <v>0</v>
      </c>
      <c r="F396" s="82">
        <f t="shared" ref="F396" ca="1" si="768">+F395/F389</f>
        <v>0</v>
      </c>
      <c r="G396" s="82">
        <f t="shared" ref="G396:P396" ca="1" si="769">+G395/G389</f>
        <v>0</v>
      </c>
      <c r="H396" s="82">
        <f t="shared" ca="1" si="769"/>
        <v>0</v>
      </c>
      <c r="I396" s="82">
        <f t="shared" ca="1" si="769"/>
        <v>0</v>
      </c>
      <c r="J396" s="82">
        <f t="shared" ca="1" si="769"/>
        <v>0</v>
      </c>
      <c r="K396" s="82">
        <f t="shared" ca="1" si="769"/>
        <v>0</v>
      </c>
      <c r="L396" s="82">
        <f t="shared" ca="1" si="769"/>
        <v>0</v>
      </c>
      <c r="M396" s="82">
        <f t="shared" ca="1" si="769"/>
        <v>0</v>
      </c>
      <c r="N396" s="82">
        <f t="shared" ca="1" si="769"/>
        <v>0</v>
      </c>
      <c r="O396" s="82">
        <f t="shared" ca="1" si="769"/>
        <v>0</v>
      </c>
      <c r="P396" s="82">
        <f t="shared" ca="1" si="769"/>
        <v>0</v>
      </c>
      <c r="Q396" s="82">
        <f t="shared" ref="Q396:R396" ca="1" si="770">+Q395/Q389</f>
        <v>0</v>
      </c>
      <c r="R396" s="82">
        <f t="shared" ca="1" si="770"/>
        <v>0</v>
      </c>
    </row>
    <row r="397" spans="1:18">
      <c r="A397" s="60">
        <f t="shared" si="750"/>
        <v>397</v>
      </c>
      <c r="B397" s="96" t="s">
        <v>289</v>
      </c>
      <c r="C397" s="166" t="s">
        <v>40</v>
      </c>
      <c r="D397" s="88">
        <f ca="1">+SUM(INDIRECT("'Monthly Resource Report'!"&amp;(VLOOKUP(D$1,$AO$1:$AP$197,2,FALSE)&amp;$A397&amp;":"&amp;VLOOKUP(DATE(YEAR(D$1),12,1),$AO$1:$AP$181,2,FALSE)&amp;$A397)))</f>
        <v>0</v>
      </c>
      <c r="E397" s="89">
        <f t="shared" ref="E397:R399" ca="1" si="771">+SUM(INDIRECT("'Monthly Resource Report'!"&amp;(VLOOKUP(E$1,$AO$1:$AP$197,2,FALSE)&amp;$A397&amp;":"&amp;VLOOKUP(DATE(YEAR(E$1),12,1),$AO$1:$AP$181,2,FALSE)&amp;$A397)))</f>
        <v>0</v>
      </c>
      <c r="F397" s="89">
        <f t="shared" ca="1" si="771"/>
        <v>0</v>
      </c>
      <c r="G397" s="89">
        <f t="shared" ca="1" si="771"/>
        <v>0</v>
      </c>
      <c r="H397" s="89">
        <f t="shared" ca="1" si="771"/>
        <v>0</v>
      </c>
      <c r="I397" s="89">
        <f t="shared" ca="1" si="771"/>
        <v>0</v>
      </c>
      <c r="J397" s="89">
        <f t="shared" ca="1" si="771"/>
        <v>0</v>
      </c>
      <c r="K397" s="89">
        <f t="shared" ca="1" si="771"/>
        <v>0</v>
      </c>
      <c r="L397" s="89">
        <f t="shared" ca="1" si="771"/>
        <v>0</v>
      </c>
      <c r="M397" s="89">
        <f t="shared" ca="1" si="771"/>
        <v>0</v>
      </c>
      <c r="N397" s="89">
        <f t="shared" ca="1" si="771"/>
        <v>0</v>
      </c>
      <c r="O397" s="89">
        <f t="shared" ca="1" si="771"/>
        <v>0</v>
      </c>
      <c r="P397" s="89">
        <f t="shared" ca="1" si="771"/>
        <v>0</v>
      </c>
      <c r="Q397" s="89">
        <f t="shared" ca="1" si="771"/>
        <v>0</v>
      </c>
      <c r="R397" s="89">
        <f t="shared" ca="1" si="771"/>
        <v>0</v>
      </c>
    </row>
    <row r="398" spans="1:18">
      <c r="A398" s="60">
        <f t="shared" si="750"/>
        <v>398</v>
      </c>
      <c r="B398" s="96" t="s">
        <v>289</v>
      </c>
      <c r="C398" s="166" t="s">
        <v>41</v>
      </c>
      <c r="D398" s="88">
        <f ca="1">+SUM(INDIRECT("'Monthly Resource Report'!"&amp;(VLOOKUP(D$1,$AO$1:$AP$197,2,FALSE)&amp;$A398&amp;":"&amp;VLOOKUP(DATE(YEAR(D$1),12,1),$AO$1:$AP$181,2,FALSE)&amp;$A398)))</f>
        <v>8760</v>
      </c>
      <c r="E398" s="89">
        <f t="shared" ca="1" si="771"/>
        <v>8760</v>
      </c>
      <c r="F398" s="89">
        <f t="shared" ca="1" si="771"/>
        <v>8760</v>
      </c>
      <c r="G398" s="89">
        <f t="shared" ca="1" si="771"/>
        <v>8784</v>
      </c>
      <c r="H398" s="89">
        <f t="shared" ca="1" si="771"/>
        <v>8760</v>
      </c>
      <c r="I398" s="89">
        <f t="shared" ca="1" si="771"/>
        <v>8760</v>
      </c>
      <c r="J398" s="89">
        <f t="shared" ca="1" si="771"/>
        <v>8760</v>
      </c>
      <c r="K398" s="89">
        <f t="shared" ca="1" si="771"/>
        <v>8784</v>
      </c>
      <c r="L398" s="89">
        <f t="shared" ca="1" si="771"/>
        <v>8760</v>
      </c>
      <c r="M398" s="89">
        <f t="shared" ca="1" si="771"/>
        <v>8760</v>
      </c>
      <c r="N398" s="89">
        <f t="shared" ca="1" si="771"/>
        <v>8760</v>
      </c>
      <c r="O398" s="89">
        <f t="shared" ca="1" si="771"/>
        <v>8784</v>
      </c>
      <c r="P398" s="89">
        <f t="shared" ca="1" si="771"/>
        <v>8760</v>
      </c>
      <c r="Q398" s="89">
        <f t="shared" ca="1" si="771"/>
        <v>8760</v>
      </c>
      <c r="R398" s="89">
        <f t="shared" ca="1" si="771"/>
        <v>8760</v>
      </c>
    </row>
    <row r="399" spans="1:18">
      <c r="A399" s="60">
        <f t="shared" si="750"/>
        <v>399</v>
      </c>
      <c r="B399" s="96" t="s">
        <v>289</v>
      </c>
      <c r="C399" s="166" t="s">
        <v>231</v>
      </c>
      <c r="D399" s="88">
        <f ca="1">+SUM(INDIRECT("'Monthly Resource Report'!"&amp;(VLOOKUP(D$1,$AO$1:$AP$197,2,FALSE)&amp;$A399&amp;":"&amp;VLOOKUP(DATE(YEAR(D$1),12,1),$AO$1:$AP$181,2,FALSE)&amp;$A399)))</f>
        <v>0</v>
      </c>
      <c r="E399" s="89">
        <f t="shared" ca="1" si="771"/>
        <v>0</v>
      </c>
      <c r="F399" s="89">
        <f t="shared" ca="1" si="771"/>
        <v>0</v>
      </c>
      <c r="G399" s="89">
        <f t="shared" ca="1" si="771"/>
        <v>0</v>
      </c>
      <c r="H399" s="89">
        <f t="shared" ca="1" si="771"/>
        <v>0</v>
      </c>
      <c r="I399" s="89">
        <f t="shared" ca="1" si="771"/>
        <v>0</v>
      </c>
      <c r="J399" s="89">
        <f t="shared" ca="1" si="771"/>
        <v>0</v>
      </c>
      <c r="K399" s="89">
        <f t="shared" ca="1" si="771"/>
        <v>0</v>
      </c>
      <c r="L399" s="89">
        <f t="shared" ca="1" si="771"/>
        <v>0</v>
      </c>
      <c r="M399" s="89">
        <f t="shared" ca="1" si="771"/>
        <v>0</v>
      </c>
      <c r="N399" s="89">
        <f t="shared" ca="1" si="771"/>
        <v>0</v>
      </c>
      <c r="O399" s="89">
        <f t="shared" ca="1" si="771"/>
        <v>0</v>
      </c>
      <c r="P399" s="89">
        <f t="shared" ca="1" si="771"/>
        <v>0</v>
      </c>
      <c r="Q399" s="89">
        <f t="shared" ca="1" si="771"/>
        <v>0</v>
      </c>
      <c r="R399" s="89">
        <f t="shared" ca="1" si="771"/>
        <v>0</v>
      </c>
    </row>
    <row r="400" spans="1:18">
      <c r="A400" s="60">
        <f t="shared" si="750"/>
        <v>400</v>
      </c>
      <c r="B400" s="171" t="s">
        <v>289</v>
      </c>
      <c r="C400" s="177" t="s">
        <v>96</v>
      </c>
      <c r="D400" s="83">
        <f ca="1">+D389/(D398*D387)</f>
        <v>0.91062024104578443</v>
      </c>
      <c r="E400" s="84">
        <f t="shared" ref="E400:G400" ca="1" si="772">+E389/(E398*E387)</f>
        <v>0.91062024104578443</v>
      </c>
      <c r="F400" s="84">
        <f t="shared" ca="1" si="772"/>
        <v>0.17122050989345511</v>
      </c>
      <c r="G400" s="84">
        <f t="shared" ca="1" si="772"/>
        <v>0.17075278916211292</v>
      </c>
      <c r="H400" s="84">
        <f t="shared" ref="H400:P400" ca="1" si="773">+H389/(H398*H387)</f>
        <v>0.17122050989345511</v>
      </c>
      <c r="I400" s="84">
        <f t="shared" ca="1" si="773"/>
        <v>0.17122060502283107</v>
      </c>
      <c r="J400" s="84">
        <f t="shared" ca="1" si="773"/>
        <v>0.17122050989345511</v>
      </c>
      <c r="K400" s="84">
        <f t="shared" ca="1" si="773"/>
        <v>0.17075269429265333</v>
      </c>
      <c r="L400" s="84">
        <f t="shared" ca="1" si="773"/>
        <v>0.17122050989345511</v>
      </c>
      <c r="M400" s="84">
        <f t="shared" ca="1" si="773"/>
        <v>0.17122060502283104</v>
      </c>
      <c r="N400" s="84">
        <f t="shared" ca="1" si="773"/>
        <v>0.17122050989345511</v>
      </c>
      <c r="O400" s="84">
        <f t="shared" ca="1" si="773"/>
        <v>0.17075269429265333</v>
      </c>
      <c r="P400" s="84">
        <f t="shared" ca="1" si="773"/>
        <v>0.17122050989345508</v>
      </c>
      <c r="Q400" s="84">
        <f t="shared" ref="Q400:R400" ca="1" si="774">+Q389/(Q398*Q387)</f>
        <v>0.17122041476407918</v>
      </c>
      <c r="R400" s="84">
        <f t="shared" ca="1" si="774"/>
        <v>0.17122050989345511</v>
      </c>
    </row>
    <row r="401" spans="1:18">
      <c r="A401" s="60">
        <f t="shared" si="750"/>
        <v>401</v>
      </c>
      <c r="B401" s="96" t="s">
        <v>289</v>
      </c>
      <c r="C401" s="166" t="s">
        <v>42</v>
      </c>
      <c r="D401" s="632">
        <f ca="1">+SUM(INDIRECT("'Monthly Resource Report'!"&amp;(VLOOKUP(D$1,$AO$1:$AP$197,2,FALSE)&amp;$A401&amp;":"&amp;VLOOKUP(DATE(YEAR(D$1),12,1),$AO$1:$AP$181,2,FALSE)&amp;$A401)))</f>
        <v>0</v>
      </c>
      <c r="E401" s="633">
        <f t="shared" ref="E401:R404" ca="1" si="775">+SUM(INDIRECT("'Monthly Resource Report'!"&amp;(VLOOKUP(E$1,$AO$1:$AP$197,2,FALSE)&amp;$A401&amp;":"&amp;VLOOKUP(DATE(YEAR(E$1),12,1),$AO$1:$AP$181,2,FALSE)&amp;$A401)))</f>
        <v>0</v>
      </c>
      <c r="F401" s="633">
        <f t="shared" ca="1" si="775"/>
        <v>0</v>
      </c>
      <c r="G401" s="633">
        <f t="shared" ca="1" si="775"/>
        <v>0</v>
      </c>
      <c r="H401" s="633">
        <f t="shared" ca="1" si="775"/>
        <v>0</v>
      </c>
      <c r="I401" s="633">
        <f t="shared" ca="1" si="775"/>
        <v>0</v>
      </c>
      <c r="J401" s="633">
        <f t="shared" ca="1" si="775"/>
        <v>0</v>
      </c>
      <c r="K401" s="633">
        <f t="shared" ca="1" si="775"/>
        <v>0</v>
      </c>
      <c r="L401" s="633">
        <f t="shared" ca="1" si="775"/>
        <v>0</v>
      </c>
      <c r="M401" s="633">
        <f t="shared" ca="1" si="775"/>
        <v>0</v>
      </c>
      <c r="N401" s="633">
        <f t="shared" ca="1" si="775"/>
        <v>0</v>
      </c>
      <c r="O401" s="633">
        <f t="shared" ca="1" si="775"/>
        <v>0</v>
      </c>
      <c r="P401" s="633">
        <f t="shared" ca="1" si="775"/>
        <v>0</v>
      </c>
      <c r="Q401" s="633">
        <f t="shared" ca="1" si="775"/>
        <v>0</v>
      </c>
      <c r="R401" s="633">
        <f t="shared" ca="1" si="775"/>
        <v>0</v>
      </c>
    </row>
    <row r="402" spans="1:18">
      <c r="A402" s="60">
        <f t="shared" si="750"/>
        <v>402</v>
      </c>
      <c r="B402" s="96" t="s">
        <v>289</v>
      </c>
      <c r="C402" s="166" t="s">
        <v>297</v>
      </c>
      <c r="D402" s="632">
        <f ca="1">+SUM(INDIRECT("'Monthly Resource Report'!"&amp;(VLOOKUP(D$1,$AO$1:$AP$197,2,FALSE)&amp;$A402&amp;":"&amp;VLOOKUP(DATE(YEAR(D$1),12,1),$AO$1:$AP$181,2,FALSE)&amp;$A402)))</f>
        <v>0</v>
      </c>
      <c r="E402" s="633">
        <f t="shared" ca="1" si="775"/>
        <v>0</v>
      </c>
      <c r="F402" s="633">
        <f t="shared" ca="1" si="775"/>
        <v>0</v>
      </c>
      <c r="G402" s="633">
        <f t="shared" ca="1" si="775"/>
        <v>0</v>
      </c>
      <c r="H402" s="633">
        <f t="shared" ca="1" si="775"/>
        <v>0</v>
      </c>
      <c r="I402" s="633">
        <f t="shared" ca="1" si="775"/>
        <v>0</v>
      </c>
      <c r="J402" s="633">
        <f t="shared" ca="1" si="775"/>
        <v>0</v>
      </c>
      <c r="K402" s="633">
        <f t="shared" ca="1" si="775"/>
        <v>0</v>
      </c>
      <c r="L402" s="633">
        <f t="shared" ca="1" si="775"/>
        <v>0</v>
      </c>
      <c r="M402" s="633">
        <f t="shared" ca="1" si="775"/>
        <v>0</v>
      </c>
      <c r="N402" s="633">
        <f t="shared" ca="1" si="775"/>
        <v>0</v>
      </c>
      <c r="O402" s="633">
        <f t="shared" ca="1" si="775"/>
        <v>0</v>
      </c>
      <c r="P402" s="633">
        <f t="shared" ca="1" si="775"/>
        <v>0</v>
      </c>
      <c r="Q402" s="633">
        <f t="shared" ca="1" si="775"/>
        <v>0</v>
      </c>
      <c r="R402" s="633">
        <f t="shared" ca="1" si="775"/>
        <v>0</v>
      </c>
    </row>
    <row r="403" spans="1:18">
      <c r="A403" s="60">
        <f t="shared" si="750"/>
        <v>403</v>
      </c>
      <c r="B403" s="96" t="s">
        <v>289</v>
      </c>
      <c r="C403" s="166" t="s">
        <v>43</v>
      </c>
      <c r="D403" s="88">
        <f ca="1">+SUM(INDIRECT("'Monthly Resource Report'!"&amp;(VLOOKUP(D$1,$AO$1:$AP$197,2,FALSE)&amp;$A403&amp;":"&amp;VLOOKUP(DATE(YEAR(D$1),12,1),$AO$1:$AP$181,2,FALSE)&amp;$A403)))</f>
        <v>0</v>
      </c>
      <c r="E403" s="89">
        <f t="shared" ca="1" si="775"/>
        <v>0</v>
      </c>
      <c r="F403" s="89">
        <f t="shared" ca="1" si="775"/>
        <v>0</v>
      </c>
      <c r="G403" s="89">
        <f t="shared" ca="1" si="775"/>
        <v>0</v>
      </c>
      <c r="H403" s="89">
        <f t="shared" ca="1" si="775"/>
        <v>0</v>
      </c>
      <c r="I403" s="89">
        <f t="shared" ca="1" si="775"/>
        <v>0</v>
      </c>
      <c r="J403" s="89">
        <f t="shared" ca="1" si="775"/>
        <v>0</v>
      </c>
      <c r="K403" s="89">
        <f t="shared" ca="1" si="775"/>
        <v>0</v>
      </c>
      <c r="L403" s="89">
        <f t="shared" ca="1" si="775"/>
        <v>0</v>
      </c>
      <c r="M403" s="89">
        <f t="shared" ca="1" si="775"/>
        <v>0</v>
      </c>
      <c r="N403" s="89">
        <f t="shared" ca="1" si="775"/>
        <v>0</v>
      </c>
      <c r="O403" s="89">
        <f t="shared" ca="1" si="775"/>
        <v>0</v>
      </c>
      <c r="P403" s="89">
        <f t="shared" ca="1" si="775"/>
        <v>0</v>
      </c>
      <c r="Q403" s="89">
        <f t="shared" ca="1" si="775"/>
        <v>0</v>
      </c>
      <c r="R403" s="89">
        <f t="shared" ca="1" si="775"/>
        <v>0</v>
      </c>
    </row>
    <row r="404" spans="1:18">
      <c r="A404" s="60">
        <f t="shared" si="750"/>
        <v>404</v>
      </c>
      <c r="B404" s="96" t="s">
        <v>289</v>
      </c>
      <c r="C404" s="166" t="s">
        <v>44</v>
      </c>
      <c r="D404" s="632">
        <f ca="1">+SUM(INDIRECT("'Monthly Resource Report'!"&amp;(VLOOKUP(D$1,$AO$1:$AP$197,2,FALSE)&amp;$A404&amp;":"&amp;VLOOKUP(DATE(YEAR(D$1),12,1),$AO$1:$AP$181,2,FALSE)&amp;$A404)))</f>
        <v>0</v>
      </c>
      <c r="E404" s="633">
        <f t="shared" ca="1" si="775"/>
        <v>0</v>
      </c>
      <c r="F404" s="633">
        <f t="shared" ca="1" si="775"/>
        <v>0</v>
      </c>
      <c r="G404" s="633">
        <f t="shared" ca="1" si="775"/>
        <v>0</v>
      </c>
      <c r="H404" s="633">
        <f t="shared" ca="1" si="775"/>
        <v>0</v>
      </c>
      <c r="I404" s="633">
        <f t="shared" ca="1" si="775"/>
        <v>0</v>
      </c>
      <c r="J404" s="633">
        <f t="shared" ca="1" si="775"/>
        <v>0</v>
      </c>
      <c r="K404" s="633">
        <f t="shared" ca="1" si="775"/>
        <v>0</v>
      </c>
      <c r="L404" s="633">
        <f t="shared" ca="1" si="775"/>
        <v>0</v>
      </c>
      <c r="M404" s="633">
        <f t="shared" ca="1" si="775"/>
        <v>0</v>
      </c>
      <c r="N404" s="633">
        <f t="shared" ca="1" si="775"/>
        <v>0</v>
      </c>
      <c r="O404" s="633">
        <f t="shared" ca="1" si="775"/>
        <v>0</v>
      </c>
      <c r="P404" s="633">
        <f t="shared" ca="1" si="775"/>
        <v>0</v>
      </c>
      <c r="Q404" s="633">
        <f t="shared" ca="1" si="775"/>
        <v>0</v>
      </c>
      <c r="R404" s="633">
        <f t="shared" ca="1" si="775"/>
        <v>0</v>
      </c>
    </row>
    <row r="405" spans="1:18">
      <c r="A405" s="60">
        <f t="shared" si="750"/>
        <v>405</v>
      </c>
      <c r="B405" s="171" t="s">
        <v>289</v>
      </c>
      <c r="C405" s="172" t="s">
        <v>45</v>
      </c>
      <c r="D405" s="92" t="e">
        <f ca="1">+(D403*2000)/D391</f>
        <v>#DIV/0!</v>
      </c>
      <c r="E405" s="93" t="e">
        <f t="shared" ref="E405:G405" ca="1" si="776">+(E403*2000)/E391</f>
        <v>#DIV/0!</v>
      </c>
      <c r="F405" s="93" t="e">
        <f t="shared" ca="1" si="776"/>
        <v>#DIV/0!</v>
      </c>
      <c r="G405" s="93" t="e">
        <f t="shared" ca="1" si="776"/>
        <v>#DIV/0!</v>
      </c>
      <c r="H405" s="93" t="e">
        <f t="shared" ref="H405:P405" ca="1" si="777">+(H403*2000)/H391</f>
        <v>#DIV/0!</v>
      </c>
      <c r="I405" s="93" t="e">
        <f t="shared" ca="1" si="777"/>
        <v>#DIV/0!</v>
      </c>
      <c r="J405" s="93" t="e">
        <f t="shared" ca="1" si="777"/>
        <v>#DIV/0!</v>
      </c>
      <c r="K405" s="93" t="e">
        <f t="shared" ca="1" si="777"/>
        <v>#DIV/0!</v>
      </c>
      <c r="L405" s="93" t="e">
        <f t="shared" ca="1" si="777"/>
        <v>#DIV/0!</v>
      </c>
      <c r="M405" s="93" t="e">
        <f t="shared" ca="1" si="777"/>
        <v>#DIV/0!</v>
      </c>
      <c r="N405" s="93" t="e">
        <f t="shared" ca="1" si="777"/>
        <v>#DIV/0!</v>
      </c>
      <c r="O405" s="93" t="e">
        <f t="shared" ca="1" si="777"/>
        <v>#DIV/0!</v>
      </c>
      <c r="P405" s="93" t="e">
        <f t="shared" ca="1" si="777"/>
        <v>#DIV/0!</v>
      </c>
      <c r="Q405" s="93" t="e">
        <f t="shared" ref="Q405:R405" ca="1" si="778">+(Q403*2000)/Q391</f>
        <v>#DIV/0!</v>
      </c>
      <c r="R405" s="93" t="e">
        <f t="shared" ca="1" si="778"/>
        <v>#DIV/0!</v>
      </c>
    </row>
    <row r="406" spans="1:18">
      <c r="A406" s="60">
        <f t="shared" si="750"/>
        <v>406</v>
      </c>
      <c r="B406" s="96" t="s">
        <v>289</v>
      </c>
      <c r="C406" s="166" t="s">
        <v>46</v>
      </c>
      <c r="D406" s="88">
        <f ca="1">+SUM(INDIRECT("'Monthly Resource Report'!"&amp;(VLOOKUP(D$1,$AO$1:$AP$197,2,FALSE)&amp;$A406&amp;":"&amp;VLOOKUP(DATE(YEAR(D$1),12,1),$AO$1:$AP$181,2,FALSE)&amp;$A406)))</f>
        <v>0</v>
      </c>
      <c r="E406" s="89">
        <f t="shared" ref="E406:R407" ca="1" si="779">+SUM(INDIRECT("'Monthly Resource Report'!"&amp;(VLOOKUP(E$1,$AO$1:$AP$197,2,FALSE)&amp;$A406&amp;":"&amp;VLOOKUP(DATE(YEAR(E$1),12,1),$AO$1:$AP$181,2,FALSE)&amp;$A406)))</f>
        <v>0</v>
      </c>
      <c r="F406" s="89">
        <f t="shared" ca="1" si="779"/>
        <v>0</v>
      </c>
      <c r="G406" s="89">
        <f t="shared" ca="1" si="779"/>
        <v>0</v>
      </c>
      <c r="H406" s="89">
        <f t="shared" ca="1" si="779"/>
        <v>0</v>
      </c>
      <c r="I406" s="89">
        <f t="shared" ca="1" si="779"/>
        <v>0</v>
      </c>
      <c r="J406" s="89">
        <f t="shared" ca="1" si="779"/>
        <v>0</v>
      </c>
      <c r="K406" s="89">
        <f t="shared" ca="1" si="779"/>
        <v>0</v>
      </c>
      <c r="L406" s="89">
        <f t="shared" ca="1" si="779"/>
        <v>0</v>
      </c>
      <c r="M406" s="89">
        <f t="shared" ca="1" si="779"/>
        <v>0</v>
      </c>
      <c r="N406" s="89">
        <f t="shared" ca="1" si="779"/>
        <v>0</v>
      </c>
      <c r="O406" s="89">
        <f t="shared" ca="1" si="779"/>
        <v>0</v>
      </c>
      <c r="P406" s="89">
        <f t="shared" ca="1" si="779"/>
        <v>0</v>
      </c>
      <c r="Q406" s="89">
        <f t="shared" ca="1" si="779"/>
        <v>0</v>
      </c>
      <c r="R406" s="89">
        <f t="shared" ca="1" si="779"/>
        <v>0</v>
      </c>
    </row>
    <row r="407" spans="1:18">
      <c r="A407" s="60">
        <f t="shared" si="750"/>
        <v>407</v>
      </c>
      <c r="B407" s="96" t="s">
        <v>289</v>
      </c>
      <c r="C407" s="166" t="s">
        <v>47</v>
      </c>
      <c r="D407" s="632">
        <f ca="1">+SUM(INDIRECT("'Monthly Resource Report'!"&amp;(VLOOKUP(D$1,$AO$1:$AP$197,2,FALSE)&amp;$A407&amp;":"&amp;VLOOKUP(DATE(YEAR(D$1),12,1),$AO$1:$AP$181,2,FALSE)&amp;$A407)))</f>
        <v>0</v>
      </c>
      <c r="E407" s="633">
        <f t="shared" ca="1" si="779"/>
        <v>0</v>
      </c>
      <c r="F407" s="633">
        <f t="shared" ca="1" si="779"/>
        <v>0</v>
      </c>
      <c r="G407" s="633">
        <f t="shared" ca="1" si="779"/>
        <v>0</v>
      </c>
      <c r="H407" s="633">
        <f t="shared" ca="1" si="779"/>
        <v>0</v>
      </c>
      <c r="I407" s="633">
        <f t="shared" ca="1" si="779"/>
        <v>0</v>
      </c>
      <c r="J407" s="633">
        <f t="shared" ca="1" si="779"/>
        <v>0</v>
      </c>
      <c r="K407" s="633">
        <f t="shared" ca="1" si="779"/>
        <v>0</v>
      </c>
      <c r="L407" s="633">
        <f t="shared" ca="1" si="779"/>
        <v>0</v>
      </c>
      <c r="M407" s="633">
        <f t="shared" ca="1" si="779"/>
        <v>0</v>
      </c>
      <c r="N407" s="633">
        <f t="shared" ca="1" si="779"/>
        <v>0</v>
      </c>
      <c r="O407" s="633">
        <f t="shared" ca="1" si="779"/>
        <v>0</v>
      </c>
      <c r="P407" s="633">
        <f t="shared" ca="1" si="779"/>
        <v>0</v>
      </c>
      <c r="Q407" s="633">
        <f t="shared" ca="1" si="779"/>
        <v>0</v>
      </c>
      <c r="R407" s="633">
        <f t="shared" ca="1" si="779"/>
        <v>0</v>
      </c>
    </row>
    <row r="408" spans="1:18">
      <c r="A408" s="60">
        <f t="shared" si="750"/>
        <v>408</v>
      </c>
      <c r="B408" s="180" t="s">
        <v>289</v>
      </c>
      <c r="C408" s="181" t="s">
        <v>48</v>
      </c>
      <c r="D408" s="94" t="e">
        <f ca="1">+(D406*2000)/D391</f>
        <v>#DIV/0!</v>
      </c>
      <c r="E408" s="95" t="e">
        <f t="shared" ref="E408:G408" ca="1" si="780">+(E406*2000)/E391</f>
        <v>#DIV/0!</v>
      </c>
      <c r="F408" s="95" t="e">
        <f t="shared" ca="1" si="780"/>
        <v>#DIV/0!</v>
      </c>
      <c r="G408" s="95" t="e">
        <f t="shared" ca="1" si="780"/>
        <v>#DIV/0!</v>
      </c>
      <c r="H408" s="95" t="e">
        <f t="shared" ref="H408:P408" ca="1" si="781">+(H406*2000)/H391</f>
        <v>#DIV/0!</v>
      </c>
      <c r="I408" s="95" t="e">
        <f t="shared" ca="1" si="781"/>
        <v>#DIV/0!</v>
      </c>
      <c r="J408" s="95" t="e">
        <f t="shared" ca="1" si="781"/>
        <v>#DIV/0!</v>
      </c>
      <c r="K408" s="95" t="e">
        <f t="shared" ca="1" si="781"/>
        <v>#DIV/0!</v>
      </c>
      <c r="L408" s="95" t="e">
        <f t="shared" ca="1" si="781"/>
        <v>#DIV/0!</v>
      </c>
      <c r="M408" s="95" t="e">
        <f t="shared" ca="1" si="781"/>
        <v>#DIV/0!</v>
      </c>
      <c r="N408" s="95" t="e">
        <f t="shared" ca="1" si="781"/>
        <v>#DIV/0!</v>
      </c>
      <c r="O408" s="95" t="e">
        <f t="shared" ca="1" si="781"/>
        <v>#DIV/0!</v>
      </c>
      <c r="P408" s="95" t="e">
        <f t="shared" ca="1" si="781"/>
        <v>#DIV/0!</v>
      </c>
      <c r="Q408" s="95" t="e">
        <f t="shared" ref="Q408:R408" ca="1" si="782">+(Q406*2000)/Q391</f>
        <v>#DIV/0!</v>
      </c>
      <c r="R408" s="95" t="e">
        <f t="shared" ca="1" si="782"/>
        <v>#DIV/0!</v>
      </c>
    </row>
    <row r="409" spans="1:18">
      <c r="A409" s="60">
        <f t="shared" si="750"/>
        <v>409</v>
      </c>
      <c r="B409" s="44" t="s">
        <v>289</v>
      </c>
      <c r="C409" s="628" t="s">
        <v>232</v>
      </c>
      <c r="D409" s="384">
        <f ca="1">+D388+D420</f>
        <v>11993890.310000002</v>
      </c>
      <c r="E409" s="385">
        <f t="shared" ref="E409:G409" ca="1" si="783">+E388+E420</f>
        <v>12179713.83</v>
      </c>
      <c r="F409" s="385">
        <f t="shared" ca="1" si="783"/>
        <v>12006727.720000003</v>
      </c>
      <c r="G409" s="385">
        <f t="shared" ca="1" si="783"/>
        <v>12028134.119999999</v>
      </c>
      <c r="H409" s="385">
        <f t="shared" ref="H409:P409" ca="1" si="784">+H388+H420</f>
        <v>11562618.270000001</v>
      </c>
      <c r="I409" s="385">
        <f t="shared" ca="1" si="784"/>
        <v>12105312.539999999</v>
      </c>
      <c r="J409" s="385">
        <f t="shared" ca="1" si="784"/>
        <v>12405026.52</v>
      </c>
      <c r="K409" s="385">
        <f t="shared" ca="1" si="784"/>
        <v>13123128.1</v>
      </c>
      <c r="L409" s="385">
        <f t="shared" ca="1" si="784"/>
        <v>12770863.309999999</v>
      </c>
      <c r="M409" s="385">
        <f t="shared" ca="1" si="784"/>
        <v>13095357.030000001</v>
      </c>
      <c r="N409" s="385">
        <f t="shared" ca="1" si="784"/>
        <v>12696128.689999999</v>
      </c>
      <c r="O409" s="385">
        <f t="shared" ca="1" si="784"/>
        <v>12872117.199999999</v>
      </c>
      <c r="P409" s="385">
        <f t="shared" ca="1" si="784"/>
        <v>12521365.129999999</v>
      </c>
      <c r="Q409" s="385">
        <f t="shared" ref="Q409:R409" ca="1" si="785">+Q388+Q420</f>
        <v>12648514.720000003</v>
      </c>
      <c r="R409" s="385">
        <f t="shared" ca="1" si="785"/>
        <v>12256583.620000001</v>
      </c>
    </row>
    <row r="410" spans="1:18">
      <c r="A410" s="60">
        <f t="shared" si="750"/>
        <v>410</v>
      </c>
      <c r="B410" s="43" t="s">
        <v>289</v>
      </c>
      <c r="C410" s="627" t="s">
        <v>49</v>
      </c>
      <c r="D410" s="96">
        <f>+(DATE(YEAR(D$1)+1,1,1)-D$1)*24</f>
        <v>8760</v>
      </c>
      <c r="E410" s="17">
        <f t="shared" ref="E410:R410" si="786">+(DATE(YEAR(E$1)+1,1,1)-E$1)*24</f>
        <v>8760</v>
      </c>
      <c r="F410" s="17">
        <f t="shared" si="786"/>
        <v>8760</v>
      </c>
      <c r="G410" s="17">
        <f t="shared" si="786"/>
        <v>8784</v>
      </c>
      <c r="H410" s="17">
        <f t="shared" si="786"/>
        <v>8760</v>
      </c>
      <c r="I410" s="17">
        <f t="shared" si="786"/>
        <v>8760</v>
      </c>
      <c r="J410" s="17">
        <f t="shared" si="786"/>
        <v>8760</v>
      </c>
      <c r="K410" s="17">
        <f t="shared" si="786"/>
        <v>8784</v>
      </c>
      <c r="L410" s="17">
        <f t="shared" si="786"/>
        <v>8760</v>
      </c>
      <c r="M410" s="17">
        <f t="shared" si="786"/>
        <v>8760</v>
      </c>
      <c r="N410" s="17">
        <f t="shared" si="786"/>
        <v>8760</v>
      </c>
      <c r="O410" s="17">
        <f t="shared" si="786"/>
        <v>8784</v>
      </c>
      <c r="P410" s="17">
        <f t="shared" si="786"/>
        <v>8760</v>
      </c>
      <c r="Q410" s="17">
        <f t="shared" si="786"/>
        <v>8760</v>
      </c>
      <c r="R410" s="17">
        <f t="shared" si="786"/>
        <v>8760</v>
      </c>
    </row>
    <row r="411" spans="1:18">
      <c r="A411" s="60">
        <f t="shared" si="750"/>
        <v>411</v>
      </c>
      <c r="B411" s="43" t="s">
        <v>289</v>
      </c>
      <c r="C411" s="166" t="s">
        <v>50</v>
      </c>
      <c r="D411" s="97">
        <f ca="1">+SUM(D393,D395,D402)</f>
        <v>360075.33000000007</v>
      </c>
      <c r="E411" s="85">
        <f t="shared" ref="E411:G411" ca="1" si="787">+SUM(E393,E395,E402)</f>
        <v>475079.56000000006</v>
      </c>
      <c r="F411" s="85">
        <f t="shared" ca="1" si="787"/>
        <v>810301.49</v>
      </c>
      <c r="G411" s="85">
        <f t="shared" ca="1" si="787"/>
        <v>810301.49</v>
      </c>
      <c r="H411" s="85">
        <f t="shared" ref="H411:P411" ca="1" si="788">+SUM(H393,H395,H402)</f>
        <v>829740.09000000008</v>
      </c>
      <c r="I411" s="85">
        <f t="shared" ca="1" si="788"/>
        <v>850618.51</v>
      </c>
      <c r="J411" s="85">
        <f t="shared" ca="1" si="788"/>
        <v>872757.01000000013</v>
      </c>
      <c r="K411" s="85">
        <f t="shared" ca="1" si="788"/>
        <v>895975.27</v>
      </c>
      <c r="L411" s="85">
        <f t="shared" ca="1" si="788"/>
        <v>919913.55999999994</v>
      </c>
      <c r="M411" s="85">
        <f t="shared" ca="1" si="788"/>
        <v>944931.72999999986</v>
      </c>
      <c r="N411" s="85">
        <f t="shared" ca="1" si="788"/>
        <v>970489.85</v>
      </c>
      <c r="O411" s="85">
        <f t="shared" ca="1" si="788"/>
        <v>997307.95000000007</v>
      </c>
      <c r="P411" s="85">
        <f t="shared" ca="1" si="788"/>
        <v>1025025.9599999998</v>
      </c>
      <c r="Q411" s="85">
        <f t="shared" ref="Q411:R411" ca="1" si="789">+SUM(Q393,Q395,Q402)</f>
        <v>1053823.8699999999</v>
      </c>
      <c r="R411" s="85">
        <f t="shared" ca="1" si="789"/>
        <v>1083701.7100000002</v>
      </c>
    </row>
    <row r="412" spans="1:18">
      <c r="A412" s="60">
        <f t="shared" si="750"/>
        <v>412</v>
      </c>
      <c r="B412" s="43" t="s">
        <v>289</v>
      </c>
      <c r="C412" s="166" t="s">
        <v>51</v>
      </c>
      <c r="D412" s="98">
        <f ca="1">+D411/D389</f>
        <v>17.690007678804882</v>
      </c>
      <c r="E412" s="86">
        <f t="shared" ref="E412" ca="1" si="790">+E411/E389</f>
        <v>23.340007949012346</v>
      </c>
      <c r="F412" s="86">
        <f t="shared" ref="F412" ca="1" si="791">+F411/F389</f>
        <v>45.020000888953092</v>
      </c>
      <c r="G412" s="86">
        <f t="shared" ref="G412:P412" ca="1" si="792">+G411/G389</f>
        <v>45.019975876048896</v>
      </c>
      <c r="H412" s="86">
        <f t="shared" ca="1" si="792"/>
        <v>46.100001111191368</v>
      </c>
      <c r="I412" s="86">
        <f t="shared" ca="1" si="792"/>
        <v>47.259970853466712</v>
      </c>
      <c r="J412" s="86">
        <f t="shared" ca="1" si="792"/>
        <v>48.490002611299708</v>
      </c>
      <c r="K412" s="86">
        <f t="shared" ca="1" si="792"/>
        <v>49.779999111046905</v>
      </c>
      <c r="L412" s="86">
        <f t="shared" ca="1" si="792"/>
        <v>51.110000166678702</v>
      </c>
      <c r="M412" s="86">
        <f t="shared" ca="1" si="792"/>
        <v>52.499969720052157</v>
      </c>
      <c r="N412" s="86">
        <f t="shared" ca="1" si="792"/>
        <v>53.919996999783315</v>
      </c>
      <c r="O412" s="86">
        <f t="shared" ca="1" si="792"/>
        <v>55.40999905548734</v>
      </c>
      <c r="P412" s="86">
        <f t="shared" ca="1" si="792"/>
        <v>56.949999722202158</v>
      </c>
      <c r="Q412" s="86">
        <f t="shared" ref="Q412:R412" ca="1" si="793">+Q411/Q389</f>
        <v>58.550031696751248</v>
      </c>
      <c r="R412" s="86">
        <f t="shared" ca="1" si="793"/>
        <v>60.209999055487351</v>
      </c>
    </row>
    <row r="413" spans="1:18">
      <c r="A413" s="60">
        <f t="shared" si="750"/>
        <v>413</v>
      </c>
      <c r="B413" s="43" t="s">
        <v>289</v>
      </c>
      <c r="C413" s="166" t="s">
        <v>52</v>
      </c>
      <c r="D413" s="99">
        <f ca="1">+D407+D404</f>
        <v>0</v>
      </c>
      <c r="E413" s="87">
        <f t="shared" ref="E413:G413" ca="1" si="794">+E407+E404</f>
        <v>0</v>
      </c>
      <c r="F413" s="87">
        <f t="shared" ca="1" si="794"/>
        <v>0</v>
      </c>
      <c r="G413" s="87">
        <f t="shared" ca="1" si="794"/>
        <v>0</v>
      </c>
      <c r="H413" s="87">
        <f t="shared" ref="H413:P413" ca="1" si="795">+H407+H404</f>
        <v>0</v>
      </c>
      <c r="I413" s="87">
        <f t="shared" ca="1" si="795"/>
        <v>0</v>
      </c>
      <c r="J413" s="87">
        <f t="shared" ca="1" si="795"/>
        <v>0</v>
      </c>
      <c r="K413" s="87">
        <f t="shared" ca="1" si="795"/>
        <v>0</v>
      </c>
      <c r="L413" s="87">
        <f t="shared" ca="1" si="795"/>
        <v>0</v>
      </c>
      <c r="M413" s="87">
        <f t="shared" ca="1" si="795"/>
        <v>0</v>
      </c>
      <c r="N413" s="87">
        <f t="shared" ca="1" si="795"/>
        <v>0</v>
      </c>
      <c r="O413" s="87">
        <f t="shared" ca="1" si="795"/>
        <v>0</v>
      </c>
      <c r="P413" s="87">
        <f t="shared" ca="1" si="795"/>
        <v>0</v>
      </c>
      <c r="Q413" s="87">
        <f t="shared" ref="Q413:R413" ca="1" si="796">+Q407+Q404</f>
        <v>0</v>
      </c>
      <c r="R413" s="87">
        <f t="shared" ca="1" si="796"/>
        <v>0</v>
      </c>
    </row>
    <row r="414" spans="1:18">
      <c r="A414" s="60">
        <f t="shared" si="750"/>
        <v>414</v>
      </c>
      <c r="B414" s="43" t="s">
        <v>289</v>
      </c>
      <c r="C414" s="166" t="s">
        <v>53</v>
      </c>
      <c r="D414" s="98">
        <f ca="1">+D413/D389</f>
        <v>0</v>
      </c>
      <c r="E414" s="86">
        <f t="shared" ref="E414" ca="1" si="797">+E413/E389</f>
        <v>0</v>
      </c>
      <c r="F414" s="86">
        <f t="shared" ref="F414" ca="1" si="798">+F413/F389</f>
        <v>0</v>
      </c>
      <c r="G414" s="86">
        <f t="shared" ref="G414:P414" ca="1" si="799">+G413/G389</f>
        <v>0</v>
      </c>
      <c r="H414" s="86">
        <f t="shared" ca="1" si="799"/>
        <v>0</v>
      </c>
      <c r="I414" s="86">
        <f t="shared" ca="1" si="799"/>
        <v>0</v>
      </c>
      <c r="J414" s="86">
        <f t="shared" ca="1" si="799"/>
        <v>0</v>
      </c>
      <c r="K414" s="86">
        <f t="shared" ca="1" si="799"/>
        <v>0</v>
      </c>
      <c r="L414" s="86">
        <f t="shared" ca="1" si="799"/>
        <v>0</v>
      </c>
      <c r="M414" s="86">
        <f t="shared" ca="1" si="799"/>
        <v>0</v>
      </c>
      <c r="N414" s="86">
        <f t="shared" ca="1" si="799"/>
        <v>0</v>
      </c>
      <c r="O414" s="86">
        <f t="shared" ca="1" si="799"/>
        <v>0</v>
      </c>
      <c r="P414" s="86">
        <f t="shared" ca="1" si="799"/>
        <v>0</v>
      </c>
      <c r="Q414" s="86">
        <f t="shared" ref="Q414:R414" ca="1" si="800">+Q413/Q389</f>
        <v>0</v>
      </c>
      <c r="R414" s="86">
        <f t="shared" ca="1" si="800"/>
        <v>0</v>
      </c>
    </row>
    <row r="415" spans="1:18">
      <c r="A415" s="60">
        <f t="shared" si="750"/>
        <v>415</v>
      </c>
      <c r="B415" s="43" t="s">
        <v>289</v>
      </c>
      <c r="C415" s="166" t="s">
        <v>228</v>
      </c>
      <c r="D415" s="85">
        <f ca="1">+D413+D411</f>
        <v>360075.33000000007</v>
      </c>
      <c r="E415" s="85">
        <f t="shared" ref="E415:G415" ca="1" si="801">+E413+E411</f>
        <v>475079.56000000006</v>
      </c>
      <c r="F415" s="85">
        <f t="shared" ca="1" si="801"/>
        <v>810301.49</v>
      </c>
      <c r="G415" s="85">
        <f t="shared" ca="1" si="801"/>
        <v>810301.49</v>
      </c>
      <c r="H415" s="85">
        <f t="shared" ref="H415:P415" ca="1" si="802">+H413+H411</f>
        <v>829740.09000000008</v>
      </c>
      <c r="I415" s="85">
        <f t="shared" ca="1" si="802"/>
        <v>850618.51</v>
      </c>
      <c r="J415" s="85">
        <f t="shared" ca="1" si="802"/>
        <v>872757.01000000013</v>
      </c>
      <c r="K415" s="85">
        <f t="shared" ca="1" si="802"/>
        <v>895975.27</v>
      </c>
      <c r="L415" s="85">
        <f t="shared" ca="1" si="802"/>
        <v>919913.55999999994</v>
      </c>
      <c r="M415" s="85">
        <f t="shared" ca="1" si="802"/>
        <v>944931.72999999986</v>
      </c>
      <c r="N415" s="85">
        <f t="shared" ca="1" si="802"/>
        <v>970489.85</v>
      </c>
      <c r="O415" s="85">
        <f t="shared" ca="1" si="802"/>
        <v>997307.95000000007</v>
      </c>
      <c r="P415" s="85">
        <f t="shared" ca="1" si="802"/>
        <v>1025025.9599999998</v>
      </c>
      <c r="Q415" s="85">
        <f t="shared" ref="Q415:R415" ca="1" si="803">+Q413+Q411</f>
        <v>1053823.8699999999</v>
      </c>
      <c r="R415" s="85">
        <f t="shared" ca="1" si="803"/>
        <v>1083701.7100000002</v>
      </c>
    </row>
    <row r="416" spans="1:18">
      <c r="A416" s="60">
        <f t="shared" si="750"/>
        <v>416</v>
      </c>
      <c r="B416" s="183" t="s">
        <v>289</v>
      </c>
      <c r="C416" s="351" t="s">
        <v>229</v>
      </c>
      <c r="D416" s="184">
        <f ca="1">+D415/D389</f>
        <v>17.690007678804882</v>
      </c>
      <c r="E416" s="184">
        <f t="shared" ref="E416" ca="1" si="804">+E415/E389</f>
        <v>23.340007949012346</v>
      </c>
      <c r="F416" s="184">
        <f t="shared" ref="F416" ca="1" si="805">+F415/F389</f>
        <v>45.020000888953092</v>
      </c>
      <c r="G416" s="184">
        <f t="shared" ref="G416:P416" ca="1" si="806">+G415/G389</f>
        <v>45.019975876048896</v>
      </c>
      <c r="H416" s="184">
        <f t="shared" ca="1" si="806"/>
        <v>46.100001111191368</v>
      </c>
      <c r="I416" s="184">
        <f t="shared" ca="1" si="806"/>
        <v>47.259970853466712</v>
      </c>
      <c r="J416" s="184">
        <f t="shared" ca="1" si="806"/>
        <v>48.490002611299708</v>
      </c>
      <c r="K416" s="184">
        <f t="shared" ca="1" si="806"/>
        <v>49.779999111046905</v>
      </c>
      <c r="L416" s="184">
        <f t="shared" ca="1" si="806"/>
        <v>51.110000166678702</v>
      </c>
      <c r="M416" s="184">
        <f t="shared" ca="1" si="806"/>
        <v>52.499969720052157</v>
      </c>
      <c r="N416" s="184">
        <f t="shared" ca="1" si="806"/>
        <v>53.919996999783315</v>
      </c>
      <c r="O416" s="184">
        <f t="shared" ca="1" si="806"/>
        <v>55.40999905548734</v>
      </c>
      <c r="P416" s="184">
        <f t="shared" ca="1" si="806"/>
        <v>56.949999722202158</v>
      </c>
      <c r="Q416" s="184">
        <f t="shared" ref="Q416:R416" ca="1" si="807">+Q415/Q389</f>
        <v>58.550031696751248</v>
      </c>
      <c r="R416" s="184">
        <f t="shared" ca="1" si="807"/>
        <v>60.209999055487351</v>
      </c>
    </row>
    <row r="417" spans="1:18">
      <c r="A417" s="60">
        <f t="shared" ref="A417:A451" si="808">+ROW(A417)</f>
        <v>417</v>
      </c>
    </row>
    <row r="418" spans="1:18">
      <c r="A418" s="60">
        <f t="shared" si="808"/>
        <v>418</v>
      </c>
    </row>
    <row r="419" spans="1:18">
      <c r="A419" s="60">
        <f t="shared" si="808"/>
        <v>419</v>
      </c>
      <c r="D419" s="352"/>
      <c r="E419" s="352"/>
      <c r="F419" s="352"/>
      <c r="G419" s="352"/>
      <c r="H419" s="352"/>
      <c r="I419" s="352"/>
      <c r="J419" s="352"/>
      <c r="K419" s="352"/>
      <c r="L419" s="352"/>
      <c r="M419" s="352"/>
      <c r="N419" s="352"/>
      <c r="O419" s="352"/>
      <c r="P419" s="352"/>
      <c r="Q419" s="352"/>
      <c r="R419" s="352"/>
    </row>
    <row r="420" spans="1:18">
      <c r="A420" s="60">
        <f t="shared" si="808"/>
        <v>420</v>
      </c>
      <c r="D420" s="352">
        <f ca="1">+D389+D357+D325</f>
        <v>11993890.310000002</v>
      </c>
      <c r="E420" s="352">
        <f t="shared" ref="E420:G420" ca="1" si="809">+E389+E357+E325</f>
        <v>12179713.83</v>
      </c>
      <c r="F420" s="352">
        <f t="shared" ca="1" si="809"/>
        <v>12006727.720000003</v>
      </c>
      <c r="G420" s="352">
        <f t="shared" ca="1" si="809"/>
        <v>12028134.119999999</v>
      </c>
      <c r="H420" s="352">
        <f t="shared" ref="H420:P420" ca="1" si="810">+H389+H357+H325</f>
        <v>11562618.270000001</v>
      </c>
      <c r="I420" s="352">
        <f t="shared" ca="1" si="810"/>
        <v>12105312.539999999</v>
      </c>
      <c r="J420" s="352">
        <f t="shared" ca="1" si="810"/>
        <v>12405026.52</v>
      </c>
      <c r="K420" s="352">
        <f t="shared" ca="1" si="810"/>
        <v>13123128.1</v>
      </c>
      <c r="L420" s="352">
        <f t="shared" ca="1" si="810"/>
        <v>12770863.309999999</v>
      </c>
      <c r="M420" s="352">
        <f t="shared" ca="1" si="810"/>
        <v>13095357.030000001</v>
      </c>
      <c r="N420" s="352">
        <f t="shared" ca="1" si="810"/>
        <v>12696128.689999999</v>
      </c>
      <c r="O420" s="352">
        <f t="shared" ca="1" si="810"/>
        <v>12872117.199999999</v>
      </c>
      <c r="P420" s="352">
        <f t="shared" ca="1" si="810"/>
        <v>12521365.129999999</v>
      </c>
      <c r="Q420" s="352">
        <f t="shared" ref="Q420:R420" ca="1" si="811">+Q389+Q357+Q325</f>
        <v>12648514.720000003</v>
      </c>
      <c r="R420" s="352">
        <f t="shared" ca="1" si="811"/>
        <v>12256583.620000001</v>
      </c>
    </row>
    <row r="421" spans="1:18">
      <c r="A421" s="60">
        <f t="shared" si="808"/>
        <v>421</v>
      </c>
    </row>
    <row r="422" spans="1:18">
      <c r="A422" s="60">
        <f t="shared" si="808"/>
        <v>422</v>
      </c>
    </row>
    <row r="423" spans="1:18">
      <c r="A423" s="60">
        <f t="shared" si="808"/>
        <v>423</v>
      </c>
    </row>
    <row r="424" spans="1:18">
      <c r="A424" s="60">
        <f t="shared" si="808"/>
        <v>424</v>
      </c>
    </row>
    <row r="425" spans="1:18">
      <c r="A425" s="60">
        <f t="shared" si="808"/>
        <v>425</v>
      </c>
    </row>
    <row r="426" spans="1:18">
      <c r="A426" s="60">
        <f t="shared" si="808"/>
        <v>426</v>
      </c>
    </row>
    <row r="427" spans="1:18">
      <c r="A427" s="60">
        <f t="shared" si="808"/>
        <v>427</v>
      </c>
    </row>
    <row r="428" spans="1:18">
      <c r="A428" s="60">
        <f t="shared" si="808"/>
        <v>428</v>
      </c>
    </row>
    <row r="429" spans="1:18">
      <c r="A429" s="60">
        <f t="shared" si="808"/>
        <v>429</v>
      </c>
    </row>
    <row r="430" spans="1:18">
      <c r="A430" s="60">
        <f t="shared" si="808"/>
        <v>430</v>
      </c>
    </row>
    <row r="431" spans="1:18">
      <c r="A431" s="60">
        <f t="shared" si="808"/>
        <v>431</v>
      </c>
    </row>
    <row r="432" spans="1:18">
      <c r="A432" s="60">
        <f t="shared" si="808"/>
        <v>432</v>
      </c>
    </row>
    <row r="433" spans="1:1">
      <c r="A433" s="60">
        <f t="shared" si="808"/>
        <v>433</v>
      </c>
    </row>
    <row r="434" spans="1:1">
      <c r="A434" s="60">
        <f t="shared" si="808"/>
        <v>434</v>
      </c>
    </row>
    <row r="435" spans="1:1">
      <c r="A435" s="60">
        <f t="shared" si="808"/>
        <v>435</v>
      </c>
    </row>
    <row r="436" spans="1:1">
      <c r="A436" s="60">
        <f t="shared" si="808"/>
        <v>436</v>
      </c>
    </row>
    <row r="437" spans="1:1">
      <c r="A437" s="60">
        <f t="shared" si="808"/>
        <v>437</v>
      </c>
    </row>
    <row r="438" spans="1:1">
      <c r="A438" s="60">
        <f t="shared" si="808"/>
        <v>438</v>
      </c>
    </row>
    <row r="439" spans="1:1">
      <c r="A439" s="60">
        <f t="shared" si="808"/>
        <v>439</v>
      </c>
    </row>
    <row r="440" spans="1:1">
      <c r="A440" s="60">
        <f t="shared" si="808"/>
        <v>440</v>
      </c>
    </row>
    <row r="441" spans="1:1">
      <c r="A441" s="60">
        <f t="shared" si="808"/>
        <v>441</v>
      </c>
    </row>
    <row r="442" spans="1:1">
      <c r="A442" s="60">
        <f t="shared" si="808"/>
        <v>442</v>
      </c>
    </row>
    <row r="443" spans="1:1">
      <c r="A443" s="60">
        <f t="shared" si="808"/>
        <v>443</v>
      </c>
    </row>
    <row r="444" spans="1:1">
      <c r="A444" s="60">
        <f t="shared" si="808"/>
        <v>444</v>
      </c>
    </row>
    <row r="445" spans="1:1">
      <c r="A445" s="60">
        <f t="shared" si="808"/>
        <v>445</v>
      </c>
    </row>
    <row r="446" spans="1:1">
      <c r="A446" s="60">
        <f t="shared" si="808"/>
        <v>446</v>
      </c>
    </row>
    <row r="447" spans="1:1">
      <c r="A447" s="60">
        <f t="shared" si="808"/>
        <v>447</v>
      </c>
    </row>
    <row r="448" spans="1:1">
      <c r="A448" s="60">
        <f t="shared" si="808"/>
        <v>448</v>
      </c>
    </row>
    <row r="449" spans="1:1">
      <c r="A449" s="60">
        <f t="shared" si="808"/>
        <v>449</v>
      </c>
    </row>
    <row r="450" spans="1:1">
      <c r="A450" s="60">
        <f t="shared" si="808"/>
        <v>450</v>
      </c>
    </row>
    <row r="451" spans="1:1">
      <c r="A451" s="60">
        <f t="shared" si="808"/>
        <v>451</v>
      </c>
    </row>
    <row r="452" spans="1:1">
      <c r="A452" s="60">
        <f t="shared" ref="A452:A515" si="812">+ROW(A452)</f>
        <v>452</v>
      </c>
    </row>
    <row r="453" spans="1:1">
      <c r="A453" s="60">
        <f t="shared" si="812"/>
        <v>453</v>
      </c>
    </row>
    <row r="454" spans="1:1">
      <c r="A454" s="60">
        <f t="shared" si="812"/>
        <v>454</v>
      </c>
    </row>
    <row r="455" spans="1:1">
      <c r="A455" s="60">
        <f t="shared" si="812"/>
        <v>455</v>
      </c>
    </row>
    <row r="456" spans="1:1">
      <c r="A456" s="60">
        <f t="shared" si="812"/>
        <v>456</v>
      </c>
    </row>
    <row r="457" spans="1:1">
      <c r="A457" s="60">
        <f t="shared" si="812"/>
        <v>457</v>
      </c>
    </row>
    <row r="458" spans="1:1">
      <c r="A458" s="60">
        <f t="shared" si="812"/>
        <v>458</v>
      </c>
    </row>
    <row r="459" spans="1:1">
      <c r="A459" s="60">
        <f t="shared" si="812"/>
        <v>459</v>
      </c>
    </row>
    <row r="460" spans="1:1">
      <c r="A460" s="60">
        <f t="shared" si="812"/>
        <v>460</v>
      </c>
    </row>
    <row r="461" spans="1:1">
      <c r="A461" s="60">
        <f t="shared" si="812"/>
        <v>461</v>
      </c>
    </row>
    <row r="462" spans="1:1">
      <c r="A462" s="60">
        <f t="shared" si="812"/>
        <v>462</v>
      </c>
    </row>
    <row r="463" spans="1:1">
      <c r="A463" s="60">
        <f t="shared" si="812"/>
        <v>463</v>
      </c>
    </row>
    <row r="464" spans="1:1">
      <c r="A464" s="60">
        <f t="shared" si="812"/>
        <v>464</v>
      </c>
    </row>
    <row r="465" spans="1:1">
      <c r="A465" s="60">
        <f t="shared" si="812"/>
        <v>465</v>
      </c>
    </row>
    <row r="466" spans="1:1">
      <c r="A466" s="60">
        <f t="shared" si="812"/>
        <v>466</v>
      </c>
    </row>
    <row r="467" spans="1:1">
      <c r="A467" s="60">
        <f t="shared" si="812"/>
        <v>467</v>
      </c>
    </row>
    <row r="468" spans="1:1">
      <c r="A468" s="60">
        <f t="shared" si="812"/>
        <v>468</v>
      </c>
    </row>
    <row r="469" spans="1:1">
      <c r="A469" s="60">
        <f t="shared" si="812"/>
        <v>469</v>
      </c>
    </row>
    <row r="470" spans="1:1">
      <c r="A470" s="60">
        <f t="shared" si="812"/>
        <v>470</v>
      </c>
    </row>
    <row r="471" spans="1:1">
      <c r="A471" s="60">
        <f t="shared" si="812"/>
        <v>471</v>
      </c>
    </row>
    <row r="472" spans="1:1">
      <c r="A472" s="60">
        <f t="shared" si="812"/>
        <v>472</v>
      </c>
    </row>
    <row r="473" spans="1:1">
      <c r="A473" s="60">
        <f t="shared" si="812"/>
        <v>473</v>
      </c>
    </row>
    <row r="474" spans="1:1">
      <c r="A474" s="60">
        <f t="shared" si="812"/>
        <v>474</v>
      </c>
    </row>
    <row r="475" spans="1:1">
      <c r="A475" s="60">
        <f t="shared" si="812"/>
        <v>475</v>
      </c>
    </row>
    <row r="476" spans="1:1">
      <c r="A476" s="60">
        <f t="shared" si="812"/>
        <v>476</v>
      </c>
    </row>
    <row r="477" spans="1:1">
      <c r="A477" s="60">
        <f t="shared" si="812"/>
        <v>477</v>
      </c>
    </row>
    <row r="478" spans="1:1">
      <c r="A478" s="60">
        <f t="shared" si="812"/>
        <v>478</v>
      </c>
    </row>
    <row r="479" spans="1:1">
      <c r="A479" s="60">
        <f t="shared" si="812"/>
        <v>479</v>
      </c>
    </row>
    <row r="480" spans="1:1">
      <c r="A480" s="60">
        <f t="shared" si="812"/>
        <v>480</v>
      </c>
    </row>
    <row r="481" spans="1:1">
      <c r="A481" s="60">
        <f t="shared" si="812"/>
        <v>481</v>
      </c>
    </row>
    <row r="482" spans="1:1">
      <c r="A482" s="60">
        <f t="shared" si="812"/>
        <v>482</v>
      </c>
    </row>
    <row r="483" spans="1:1">
      <c r="A483" s="60">
        <f t="shared" si="812"/>
        <v>483</v>
      </c>
    </row>
    <row r="484" spans="1:1">
      <c r="A484" s="60">
        <f t="shared" si="812"/>
        <v>484</v>
      </c>
    </row>
    <row r="485" spans="1:1">
      <c r="A485" s="60">
        <f t="shared" si="812"/>
        <v>485</v>
      </c>
    </row>
    <row r="486" spans="1:1">
      <c r="A486" s="60">
        <f t="shared" si="812"/>
        <v>486</v>
      </c>
    </row>
    <row r="487" spans="1:1">
      <c r="A487" s="60">
        <f t="shared" si="812"/>
        <v>487</v>
      </c>
    </row>
    <row r="488" spans="1:1">
      <c r="A488" s="60">
        <f t="shared" si="812"/>
        <v>488</v>
      </c>
    </row>
    <row r="489" spans="1:1">
      <c r="A489" s="60">
        <f t="shared" si="812"/>
        <v>489</v>
      </c>
    </row>
    <row r="490" spans="1:1">
      <c r="A490" s="60">
        <f t="shared" si="812"/>
        <v>490</v>
      </c>
    </row>
    <row r="491" spans="1:1">
      <c r="A491" s="60">
        <f t="shared" si="812"/>
        <v>491</v>
      </c>
    </row>
    <row r="492" spans="1:1">
      <c r="A492" s="60">
        <f t="shared" si="812"/>
        <v>492</v>
      </c>
    </row>
    <row r="493" spans="1:1">
      <c r="A493" s="60">
        <f t="shared" si="812"/>
        <v>493</v>
      </c>
    </row>
    <row r="494" spans="1:1">
      <c r="A494" s="60">
        <f t="shared" si="812"/>
        <v>494</v>
      </c>
    </row>
    <row r="495" spans="1:1">
      <c r="A495" s="60">
        <f t="shared" si="812"/>
        <v>495</v>
      </c>
    </row>
    <row r="496" spans="1:1">
      <c r="A496" s="60">
        <f t="shared" si="812"/>
        <v>496</v>
      </c>
    </row>
    <row r="497" spans="1:1">
      <c r="A497" s="60">
        <f t="shared" si="812"/>
        <v>497</v>
      </c>
    </row>
    <row r="498" spans="1:1">
      <c r="A498" s="60">
        <f t="shared" si="812"/>
        <v>498</v>
      </c>
    </row>
    <row r="499" spans="1:1">
      <c r="A499" s="60">
        <f t="shared" si="812"/>
        <v>499</v>
      </c>
    </row>
    <row r="500" spans="1:1">
      <c r="A500" s="60">
        <f t="shared" si="812"/>
        <v>500</v>
      </c>
    </row>
    <row r="501" spans="1:1">
      <c r="A501" s="60">
        <f t="shared" si="812"/>
        <v>501</v>
      </c>
    </row>
    <row r="502" spans="1:1">
      <c r="A502" s="60">
        <f t="shared" si="812"/>
        <v>502</v>
      </c>
    </row>
    <row r="503" spans="1:1">
      <c r="A503" s="60">
        <f t="shared" si="812"/>
        <v>503</v>
      </c>
    </row>
    <row r="504" spans="1:1">
      <c r="A504" s="60">
        <f t="shared" si="812"/>
        <v>504</v>
      </c>
    </row>
    <row r="505" spans="1:1">
      <c r="A505" s="60">
        <f t="shared" si="812"/>
        <v>505</v>
      </c>
    </row>
    <row r="506" spans="1:1">
      <c r="A506" s="60">
        <f t="shared" si="812"/>
        <v>506</v>
      </c>
    </row>
    <row r="507" spans="1:1">
      <c r="A507" s="60">
        <f t="shared" si="812"/>
        <v>507</v>
      </c>
    </row>
    <row r="508" spans="1:1">
      <c r="A508" s="60">
        <f t="shared" si="812"/>
        <v>508</v>
      </c>
    </row>
    <row r="509" spans="1:1">
      <c r="A509" s="60">
        <f t="shared" si="812"/>
        <v>509</v>
      </c>
    </row>
    <row r="510" spans="1:1">
      <c r="A510" s="60">
        <f t="shared" si="812"/>
        <v>510</v>
      </c>
    </row>
    <row r="511" spans="1:1">
      <c r="A511" s="60">
        <f t="shared" si="812"/>
        <v>511</v>
      </c>
    </row>
    <row r="512" spans="1:1">
      <c r="A512" s="60">
        <f t="shared" si="812"/>
        <v>512</v>
      </c>
    </row>
    <row r="513" spans="1:1">
      <c r="A513" s="60">
        <f t="shared" si="812"/>
        <v>513</v>
      </c>
    </row>
    <row r="514" spans="1:1">
      <c r="A514" s="60">
        <f t="shared" si="812"/>
        <v>514</v>
      </c>
    </row>
    <row r="515" spans="1:1">
      <c r="A515" s="60">
        <f t="shared" si="812"/>
        <v>515</v>
      </c>
    </row>
    <row r="516" spans="1:1">
      <c r="A516" s="60">
        <f t="shared" ref="A516:A546" si="813">+ROW(A516)</f>
        <v>516</v>
      </c>
    </row>
    <row r="517" spans="1:1">
      <c r="A517" s="60">
        <f t="shared" si="813"/>
        <v>517</v>
      </c>
    </row>
    <row r="518" spans="1:1">
      <c r="A518" s="60">
        <f t="shared" si="813"/>
        <v>518</v>
      </c>
    </row>
    <row r="519" spans="1:1">
      <c r="A519" s="60">
        <f t="shared" si="813"/>
        <v>519</v>
      </c>
    </row>
    <row r="520" spans="1:1">
      <c r="A520" s="60">
        <f t="shared" si="813"/>
        <v>520</v>
      </c>
    </row>
    <row r="521" spans="1:1">
      <c r="A521" s="60">
        <f t="shared" si="813"/>
        <v>521</v>
      </c>
    </row>
    <row r="522" spans="1:1">
      <c r="A522" s="60">
        <f t="shared" si="813"/>
        <v>522</v>
      </c>
    </row>
    <row r="523" spans="1:1">
      <c r="A523" s="60">
        <f t="shared" si="813"/>
        <v>523</v>
      </c>
    </row>
    <row r="524" spans="1:1">
      <c r="A524" s="60">
        <f t="shared" si="813"/>
        <v>524</v>
      </c>
    </row>
    <row r="525" spans="1:1">
      <c r="A525" s="60">
        <f t="shared" si="813"/>
        <v>525</v>
      </c>
    </row>
    <row r="526" spans="1:1">
      <c r="A526" s="60">
        <f t="shared" si="813"/>
        <v>526</v>
      </c>
    </row>
    <row r="527" spans="1:1">
      <c r="A527" s="60">
        <f t="shared" si="813"/>
        <v>527</v>
      </c>
    </row>
    <row r="528" spans="1:1">
      <c r="A528" s="60">
        <f t="shared" si="813"/>
        <v>528</v>
      </c>
    </row>
    <row r="529" spans="1:1">
      <c r="A529" s="60">
        <f t="shared" si="813"/>
        <v>529</v>
      </c>
    </row>
    <row r="530" spans="1:1">
      <c r="A530" s="60">
        <f t="shared" si="813"/>
        <v>530</v>
      </c>
    </row>
    <row r="531" spans="1:1">
      <c r="A531" s="60">
        <f t="shared" si="813"/>
        <v>531</v>
      </c>
    </row>
    <row r="532" spans="1:1">
      <c r="A532" s="60">
        <f t="shared" si="813"/>
        <v>532</v>
      </c>
    </row>
    <row r="533" spans="1:1">
      <c r="A533" s="60">
        <f t="shared" si="813"/>
        <v>533</v>
      </c>
    </row>
    <row r="534" spans="1:1">
      <c r="A534" s="60">
        <f t="shared" si="813"/>
        <v>534</v>
      </c>
    </row>
    <row r="535" spans="1:1">
      <c r="A535" s="60">
        <f t="shared" si="813"/>
        <v>535</v>
      </c>
    </row>
    <row r="536" spans="1:1">
      <c r="A536" s="60">
        <f t="shared" si="813"/>
        <v>536</v>
      </c>
    </row>
    <row r="537" spans="1:1">
      <c r="A537" s="60">
        <f t="shared" si="813"/>
        <v>537</v>
      </c>
    </row>
    <row r="538" spans="1:1">
      <c r="A538" s="60">
        <f t="shared" si="813"/>
        <v>538</v>
      </c>
    </row>
    <row r="539" spans="1:1">
      <c r="A539" s="60">
        <f t="shared" si="813"/>
        <v>539</v>
      </c>
    </row>
    <row r="540" spans="1:1">
      <c r="A540" s="60">
        <f t="shared" si="813"/>
        <v>540</v>
      </c>
    </row>
    <row r="541" spans="1:1">
      <c r="A541" s="60">
        <f t="shared" si="813"/>
        <v>541</v>
      </c>
    </row>
    <row r="542" spans="1:1">
      <c r="A542" s="60">
        <f t="shared" si="813"/>
        <v>542</v>
      </c>
    </row>
    <row r="543" spans="1:1">
      <c r="A543" s="60">
        <f t="shared" si="813"/>
        <v>543</v>
      </c>
    </row>
    <row r="544" spans="1:1">
      <c r="A544" s="60">
        <f t="shared" si="813"/>
        <v>544</v>
      </c>
    </row>
    <row r="545" spans="1:1">
      <c r="A545" s="60">
        <f t="shared" si="813"/>
        <v>545</v>
      </c>
    </row>
    <row r="546" spans="1:1">
      <c r="A546" s="60">
        <f t="shared" si="813"/>
        <v>546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B58"/>
  <sheetViews>
    <sheetView showGridLines="0" topLeftCell="A16" zoomScale="80" zoomScaleNormal="80" workbookViewId="0">
      <selection activeCell="E51" sqref="E51:GB51"/>
    </sheetView>
  </sheetViews>
  <sheetFormatPr defaultRowHeight="15"/>
  <cols>
    <col min="1" max="1" width="9.140625" style="41"/>
    <col min="2" max="2" width="9.140625" style="60"/>
    <col min="3" max="3" width="23.140625" bestFit="1" customWidth="1"/>
    <col min="4" max="4" width="41.570312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42578125" bestFit="1" customWidth="1"/>
    <col min="9" max="9" width="10" bestFit="1" customWidth="1"/>
    <col min="10" max="11" width="9.42578125" bestFit="1" customWidth="1"/>
    <col min="12" max="13" width="9.5703125" bestFit="1" customWidth="1"/>
    <col min="14" max="16" width="10.5703125" bestFit="1" customWidth="1"/>
    <col min="17" max="17" width="9.42578125" bestFit="1" customWidth="1"/>
    <col min="18" max="18" width="9.5703125" bestFit="1" customWidth="1"/>
    <col min="19" max="19" width="9.85546875" bestFit="1" customWidth="1"/>
    <col min="20" max="20" width="9.42578125" bestFit="1" customWidth="1"/>
    <col min="21" max="21" width="10" bestFit="1" customWidth="1"/>
    <col min="22" max="23" width="9.42578125" bestFit="1" customWidth="1"/>
    <col min="24" max="25" width="9.5703125" bestFit="1" customWidth="1"/>
    <col min="26" max="28" width="10.5703125" bestFit="1" customWidth="1"/>
    <col min="29" max="29" width="9.42578125" bestFit="1" customWidth="1"/>
    <col min="30" max="30" width="9.5703125" bestFit="1" customWidth="1"/>
    <col min="31" max="31" width="9.85546875" bestFit="1" customWidth="1"/>
    <col min="32" max="32" width="9.42578125" bestFit="1" customWidth="1"/>
    <col min="33" max="33" width="10" bestFit="1" customWidth="1"/>
    <col min="34" max="35" width="9.42578125" bestFit="1" customWidth="1"/>
    <col min="36" max="37" width="9.5703125" bestFit="1" customWidth="1"/>
    <col min="38" max="40" width="10.5703125" bestFit="1" customWidth="1"/>
    <col min="41" max="41" width="9.42578125" style="10" bestFit="1" customWidth="1"/>
    <col min="42" max="42" width="9.5703125" style="10" bestFit="1" customWidth="1"/>
    <col min="43" max="43" width="9.85546875" style="10" bestFit="1" customWidth="1"/>
    <col min="44" max="44" width="9.42578125" style="10" bestFit="1" customWidth="1"/>
    <col min="45" max="45" width="10" style="10" bestFit="1" customWidth="1"/>
    <col min="46" max="47" width="9.42578125" style="10" bestFit="1" customWidth="1"/>
    <col min="48" max="49" width="9.5703125" style="10" bestFit="1" customWidth="1"/>
    <col min="50" max="52" width="10.5703125" style="10" bestFit="1" customWidth="1"/>
    <col min="53" max="54" width="10.5703125" style="10" customWidth="1"/>
    <col min="55" max="63" width="9.42578125" customWidth="1"/>
    <col min="64" max="66" width="10.5703125" customWidth="1"/>
    <col min="67" max="75" width="9.42578125" customWidth="1"/>
    <col min="76" max="78" width="10.5703125" customWidth="1"/>
    <col min="79" max="80" width="9.42578125" customWidth="1"/>
    <col min="81" max="81" width="10" bestFit="1" customWidth="1"/>
    <col min="82" max="90" width="9.5703125" bestFit="1" customWidth="1"/>
    <col min="91" max="91" width="9.85546875" bestFit="1" customWidth="1"/>
    <col min="92" max="92" width="9.5703125" bestFit="1" customWidth="1"/>
    <col min="93" max="93" width="10" bestFit="1" customWidth="1"/>
    <col min="94" max="102" width="9.5703125" bestFit="1" customWidth="1"/>
    <col min="103" max="103" width="9.85546875" bestFit="1" customWidth="1"/>
    <col min="104" max="104" width="9.5703125" bestFit="1" customWidth="1"/>
    <col min="105" max="105" width="10" bestFit="1" customWidth="1"/>
    <col min="106" max="110" width="9.5703125" bestFit="1" customWidth="1"/>
    <col min="111" max="184" width="11.28515625" bestFit="1" customWidth="1"/>
  </cols>
  <sheetData>
    <row r="1" spans="1:184">
      <c r="E1" s="510">
        <f>+MONTH(E2)*100+YEAR(E2)-2000</f>
        <v>113</v>
      </c>
      <c r="F1" s="510">
        <f t="shared" ref="F1:AZ1" si="0">+MONTH(F2)*100+YEAR(F2)-2000</f>
        <v>213</v>
      </c>
      <c r="G1" s="510">
        <f t="shared" si="0"/>
        <v>313</v>
      </c>
      <c r="H1" s="510">
        <f t="shared" si="0"/>
        <v>413</v>
      </c>
      <c r="I1" s="510">
        <f t="shared" si="0"/>
        <v>513</v>
      </c>
      <c r="J1" s="510">
        <f t="shared" si="0"/>
        <v>613</v>
      </c>
      <c r="K1" s="510">
        <f t="shared" si="0"/>
        <v>713</v>
      </c>
      <c r="L1" s="510">
        <f t="shared" si="0"/>
        <v>813</v>
      </c>
      <c r="M1" s="510">
        <f t="shared" si="0"/>
        <v>913</v>
      </c>
      <c r="N1" s="510">
        <f t="shared" si="0"/>
        <v>1013</v>
      </c>
      <c r="O1" s="510">
        <f t="shared" si="0"/>
        <v>1113</v>
      </c>
      <c r="P1" s="510">
        <f t="shared" si="0"/>
        <v>1213</v>
      </c>
      <c r="Q1" s="510">
        <f t="shared" si="0"/>
        <v>114</v>
      </c>
      <c r="R1" s="510">
        <f t="shared" si="0"/>
        <v>214</v>
      </c>
      <c r="S1" s="510">
        <f t="shared" si="0"/>
        <v>314</v>
      </c>
      <c r="T1" s="510">
        <f t="shared" si="0"/>
        <v>414</v>
      </c>
      <c r="U1" s="510">
        <f t="shared" si="0"/>
        <v>514</v>
      </c>
      <c r="V1" s="510">
        <f t="shared" si="0"/>
        <v>614</v>
      </c>
      <c r="W1" s="510">
        <f t="shared" si="0"/>
        <v>714</v>
      </c>
      <c r="X1" s="510">
        <f t="shared" si="0"/>
        <v>814</v>
      </c>
      <c r="Y1" s="510">
        <f t="shared" si="0"/>
        <v>914</v>
      </c>
      <c r="Z1" s="510">
        <f t="shared" si="0"/>
        <v>1014</v>
      </c>
      <c r="AA1" s="510">
        <f t="shared" si="0"/>
        <v>1114</v>
      </c>
      <c r="AB1" s="510">
        <f t="shared" si="0"/>
        <v>1214</v>
      </c>
      <c r="AC1" s="510">
        <f t="shared" si="0"/>
        <v>115</v>
      </c>
      <c r="AD1" s="510">
        <f t="shared" si="0"/>
        <v>215</v>
      </c>
      <c r="AE1" s="510">
        <f t="shared" si="0"/>
        <v>315</v>
      </c>
      <c r="AF1" s="510">
        <f t="shared" si="0"/>
        <v>415</v>
      </c>
      <c r="AG1" s="510">
        <f t="shared" si="0"/>
        <v>515</v>
      </c>
      <c r="AH1" s="510">
        <f t="shared" si="0"/>
        <v>615</v>
      </c>
      <c r="AI1" s="510">
        <f t="shared" si="0"/>
        <v>715</v>
      </c>
      <c r="AJ1" s="510">
        <f t="shared" si="0"/>
        <v>815</v>
      </c>
      <c r="AK1" s="510">
        <f t="shared" si="0"/>
        <v>915</v>
      </c>
      <c r="AL1" s="510">
        <f t="shared" si="0"/>
        <v>1015</v>
      </c>
      <c r="AM1" s="510">
        <f t="shared" si="0"/>
        <v>1115</v>
      </c>
      <c r="AN1" s="510">
        <f t="shared" si="0"/>
        <v>1215</v>
      </c>
      <c r="AO1" s="510">
        <f t="shared" si="0"/>
        <v>116</v>
      </c>
      <c r="AP1" s="510">
        <f t="shared" si="0"/>
        <v>216</v>
      </c>
      <c r="AQ1" s="510">
        <f t="shared" si="0"/>
        <v>316</v>
      </c>
      <c r="AR1" s="510">
        <f t="shared" si="0"/>
        <v>416</v>
      </c>
      <c r="AS1" s="510">
        <f t="shared" si="0"/>
        <v>516</v>
      </c>
      <c r="AT1" s="510">
        <f t="shared" si="0"/>
        <v>616</v>
      </c>
      <c r="AU1" s="510">
        <f t="shared" si="0"/>
        <v>716</v>
      </c>
      <c r="AV1" s="510">
        <f t="shared" si="0"/>
        <v>816</v>
      </c>
      <c r="AW1" s="510">
        <f t="shared" si="0"/>
        <v>916</v>
      </c>
      <c r="AX1" s="510">
        <f t="shared" si="0"/>
        <v>1016</v>
      </c>
      <c r="AY1" s="510">
        <f t="shared" si="0"/>
        <v>1116</v>
      </c>
      <c r="AZ1" s="510">
        <f t="shared" si="0"/>
        <v>1216</v>
      </c>
    </row>
    <row r="2" spans="1:184">
      <c r="C2" s="34" t="s">
        <v>153</v>
      </c>
      <c r="D2" s="461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 s="29" customFormat="1">
      <c r="A3" s="41"/>
      <c r="B3" s="60">
        <f>+ROW()</f>
        <v>3</v>
      </c>
      <c r="C3" s="35" t="s">
        <v>1</v>
      </c>
      <c r="D3" s="30" t="s">
        <v>56</v>
      </c>
      <c r="E3" s="192">
        <v>91.35</v>
      </c>
      <c r="F3" s="192">
        <v>82.09</v>
      </c>
      <c r="G3" s="192">
        <v>88.47</v>
      </c>
      <c r="H3" s="192">
        <v>84.01</v>
      </c>
      <c r="I3" s="192">
        <v>86.38</v>
      </c>
      <c r="J3" s="192">
        <v>81.45</v>
      </c>
      <c r="K3" s="192">
        <v>85.51</v>
      </c>
      <c r="L3" s="192">
        <v>84.88</v>
      </c>
      <c r="M3" s="192">
        <v>82.72</v>
      </c>
      <c r="N3" s="192">
        <v>11.22</v>
      </c>
      <c r="O3" s="192">
        <v>42.17</v>
      </c>
      <c r="P3" s="192">
        <v>88.46</v>
      </c>
      <c r="Q3" s="192">
        <v>91.26</v>
      </c>
      <c r="R3" s="192">
        <v>81.64</v>
      </c>
      <c r="S3" s="192">
        <v>85.32</v>
      </c>
      <c r="T3" s="192">
        <v>83.12</v>
      </c>
      <c r="U3" s="192">
        <v>85.95</v>
      </c>
      <c r="V3" s="192">
        <v>82.39</v>
      </c>
      <c r="W3" s="192">
        <v>85.08</v>
      </c>
      <c r="X3" s="192">
        <v>85.11</v>
      </c>
      <c r="Y3" s="192">
        <v>80.73</v>
      </c>
      <c r="Z3" s="192">
        <v>65.599999999999994</v>
      </c>
      <c r="AA3" s="192">
        <v>82.99</v>
      </c>
      <c r="AB3" s="192">
        <v>85.92</v>
      </c>
      <c r="AC3" s="192">
        <v>90.96</v>
      </c>
      <c r="AD3" s="192">
        <v>82.1</v>
      </c>
      <c r="AE3" s="192">
        <v>85.75</v>
      </c>
      <c r="AF3" s="192">
        <v>82.71</v>
      </c>
      <c r="AG3" s="192">
        <v>85.58</v>
      </c>
      <c r="AH3" s="192">
        <v>82.57</v>
      </c>
      <c r="AI3" s="192">
        <v>85.4</v>
      </c>
      <c r="AJ3" s="192">
        <v>84.79</v>
      </c>
      <c r="AK3" s="192">
        <v>80.89</v>
      </c>
      <c r="AL3" s="192">
        <v>27.61</v>
      </c>
      <c r="AM3" s="192">
        <v>83.03</v>
      </c>
      <c r="AN3" s="192">
        <v>85.52</v>
      </c>
      <c r="AO3" s="192">
        <v>91.04</v>
      </c>
      <c r="AP3" s="192">
        <v>84.92</v>
      </c>
      <c r="AQ3" s="192">
        <v>86.45</v>
      </c>
      <c r="AR3" s="192">
        <v>83.44</v>
      </c>
      <c r="AS3" s="192">
        <v>86.57</v>
      </c>
      <c r="AT3" s="192">
        <v>82.95</v>
      </c>
      <c r="AU3" s="192">
        <v>85.89</v>
      </c>
      <c r="AV3" s="192">
        <v>85.74</v>
      </c>
      <c r="AW3" s="192">
        <v>82</v>
      </c>
      <c r="AX3" s="192">
        <v>65.84</v>
      </c>
      <c r="AY3" s="192">
        <v>84.84</v>
      </c>
      <c r="AZ3" s="192">
        <v>85.77</v>
      </c>
      <c r="BA3" s="192">
        <v>91.18</v>
      </c>
      <c r="BB3" s="192">
        <v>82.07</v>
      </c>
      <c r="BC3" s="192">
        <v>86.4</v>
      </c>
      <c r="BD3" s="192">
        <v>83.28</v>
      </c>
      <c r="BE3" s="192">
        <v>85.64</v>
      </c>
      <c r="BF3" s="192">
        <v>82.7</v>
      </c>
      <c r="BG3" s="192">
        <v>85.14</v>
      </c>
      <c r="BH3" s="192">
        <v>85.44</v>
      </c>
      <c r="BI3" s="192">
        <v>77.650000000000006</v>
      </c>
      <c r="BJ3" s="192">
        <v>0</v>
      </c>
      <c r="BK3" s="192">
        <v>36.03</v>
      </c>
      <c r="BL3" s="192">
        <v>86.3</v>
      </c>
      <c r="BM3" s="192">
        <v>90.76</v>
      </c>
      <c r="BN3" s="192">
        <v>82</v>
      </c>
      <c r="BO3" s="192">
        <v>87.31</v>
      </c>
      <c r="BP3" s="192">
        <v>83.87</v>
      </c>
      <c r="BQ3" s="192">
        <v>86.3</v>
      </c>
      <c r="BR3" s="192">
        <v>82.22</v>
      </c>
      <c r="BS3" s="192">
        <v>87.05</v>
      </c>
      <c r="BT3" s="192">
        <v>87.81</v>
      </c>
      <c r="BU3" s="192">
        <v>82.73</v>
      </c>
      <c r="BV3" s="192">
        <v>86.43</v>
      </c>
      <c r="BW3" s="192">
        <v>66.81</v>
      </c>
      <c r="BX3" s="192">
        <v>90</v>
      </c>
      <c r="BY3" s="192">
        <v>92.56</v>
      </c>
      <c r="BZ3" s="192">
        <v>83.89</v>
      </c>
      <c r="CA3" s="192">
        <v>92.62</v>
      </c>
      <c r="CB3" s="192">
        <v>87.8</v>
      </c>
      <c r="CC3" s="192">
        <v>89.66</v>
      </c>
      <c r="CD3" s="192">
        <v>85.94</v>
      </c>
      <c r="CE3" s="192">
        <v>89.58</v>
      </c>
      <c r="CF3" s="192">
        <v>90.09</v>
      </c>
      <c r="CG3" s="192">
        <v>86.87</v>
      </c>
      <c r="CH3" s="192">
        <v>11.98</v>
      </c>
      <c r="CI3" s="192">
        <v>86.5</v>
      </c>
      <c r="CJ3" s="192">
        <v>92.54</v>
      </c>
      <c r="CK3" s="192">
        <v>93.33</v>
      </c>
      <c r="CL3" s="192">
        <v>87.3</v>
      </c>
      <c r="CM3" s="192">
        <v>93.33</v>
      </c>
      <c r="CN3" s="192">
        <v>89.3</v>
      </c>
      <c r="CO3" s="192">
        <v>90.3</v>
      </c>
      <c r="CP3" s="192">
        <v>87.68</v>
      </c>
      <c r="CQ3" s="192">
        <v>90.76</v>
      </c>
      <c r="CR3" s="192">
        <v>91.02</v>
      </c>
      <c r="CS3" s="192">
        <v>87.71</v>
      </c>
      <c r="CT3" s="192">
        <v>70.739999999999995</v>
      </c>
      <c r="CU3" s="192">
        <v>89.89</v>
      </c>
      <c r="CV3" s="192">
        <v>92.75</v>
      </c>
      <c r="CW3" s="192">
        <v>93.11</v>
      </c>
      <c r="CX3" s="192">
        <v>84.14</v>
      </c>
      <c r="CY3" s="192">
        <v>93.33</v>
      </c>
      <c r="CZ3" s="192">
        <v>89.51</v>
      </c>
      <c r="DA3" s="192">
        <v>90.66</v>
      </c>
      <c r="DB3" s="192">
        <v>87.64</v>
      </c>
      <c r="DC3" s="192">
        <v>90.34</v>
      </c>
      <c r="DD3" s="192">
        <v>91.39</v>
      </c>
      <c r="DE3" s="192">
        <v>87.03</v>
      </c>
      <c r="DF3" s="192">
        <v>8.7200000000000006</v>
      </c>
      <c r="DG3" s="192">
        <v>90.12</v>
      </c>
      <c r="DH3" s="192">
        <v>92.61</v>
      </c>
      <c r="DI3" s="192">
        <v>92.96</v>
      </c>
      <c r="DJ3" s="192">
        <v>83.97</v>
      </c>
      <c r="DK3" s="192">
        <v>93.25</v>
      </c>
      <c r="DL3" s="192">
        <v>89.17</v>
      </c>
      <c r="DM3" s="192">
        <v>90.36</v>
      </c>
      <c r="DN3" s="192">
        <v>87.6</v>
      </c>
      <c r="DO3" s="192">
        <v>90.5</v>
      </c>
      <c r="DP3" s="192">
        <v>91.23</v>
      </c>
      <c r="DQ3" s="192">
        <v>86.58</v>
      </c>
      <c r="DR3" s="192">
        <v>70.69</v>
      </c>
      <c r="DS3" s="192">
        <v>90.12</v>
      </c>
      <c r="DT3" s="192">
        <v>92.91</v>
      </c>
      <c r="DU3" s="192">
        <v>93</v>
      </c>
      <c r="DV3" s="192">
        <v>83.83</v>
      </c>
      <c r="DW3" s="192">
        <v>93.15</v>
      </c>
      <c r="DX3" s="192">
        <v>89.19</v>
      </c>
      <c r="DY3" s="192">
        <v>90.54</v>
      </c>
      <c r="DZ3" s="192">
        <v>87.16</v>
      </c>
      <c r="EA3" s="192">
        <v>90.66</v>
      </c>
      <c r="EB3" s="192">
        <v>90.54</v>
      </c>
      <c r="EC3" s="192">
        <v>86.67</v>
      </c>
      <c r="ED3" s="192">
        <v>17.510000000000002</v>
      </c>
      <c r="EE3" s="192">
        <v>59.62</v>
      </c>
      <c r="EF3" s="192">
        <v>92.34</v>
      </c>
      <c r="EG3" s="192">
        <v>92.96</v>
      </c>
      <c r="EH3" s="192">
        <v>86.84</v>
      </c>
      <c r="EI3" s="192">
        <v>93.14</v>
      </c>
      <c r="EJ3" s="192">
        <v>89.21</v>
      </c>
      <c r="EK3" s="192">
        <v>90.14</v>
      </c>
      <c r="EL3" s="192">
        <v>87.27</v>
      </c>
      <c r="EM3" s="192">
        <v>90.69</v>
      </c>
      <c r="EN3" s="192">
        <v>90.57</v>
      </c>
      <c r="EO3" s="192">
        <v>87.04</v>
      </c>
      <c r="EP3" s="192">
        <v>70.39</v>
      </c>
      <c r="EQ3" s="192">
        <v>89.29</v>
      </c>
      <c r="ER3" s="192">
        <v>92.58</v>
      </c>
      <c r="ES3" s="192">
        <v>92.48</v>
      </c>
      <c r="ET3" s="192">
        <v>83.72</v>
      </c>
      <c r="EU3" s="192">
        <v>92.46</v>
      </c>
      <c r="EV3" s="192">
        <v>88.03</v>
      </c>
      <c r="EW3" s="192">
        <v>90.28</v>
      </c>
      <c r="EX3" s="192">
        <v>86.88</v>
      </c>
      <c r="EY3" s="192">
        <v>89.89</v>
      </c>
      <c r="EZ3" s="192">
        <v>90.54</v>
      </c>
      <c r="FA3" s="192">
        <v>86.8</v>
      </c>
      <c r="FB3" s="192">
        <v>8.77</v>
      </c>
      <c r="FC3" s="192">
        <v>26.76</v>
      </c>
      <c r="FD3" s="192">
        <v>91.79</v>
      </c>
      <c r="FE3" s="192">
        <v>90.7</v>
      </c>
      <c r="FF3" s="192">
        <v>82.14</v>
      </c>
      <c r="FG3" s="192">
        <v>90.95</v>
      </c>
      <c r="FH3" s="192">
        <v>86.14</v>
      </c>
      <c r="FI3" s="192">
        <v>88.85</v>
      </c>
      <c r="FJ3" s="192">
        <v>85.6</v>
      </c>
      <c r="FK3" s="192">
        <v>88.87</v>
      </c>
      <c r="FL3" s="192">
        <v>89.81</v>
      </c>
      <c r="FM3" s="192">
        <v>84.95</v>
      </c>
      <c r="FN3" s="192">
        <v>69.8</v>
      </c>
      <c r="FO3" s="192">
        <v>87.46</v>
      </c>
      <c r="FP3" s="192">
        <v>89.91</v>
      </c>
      <c r="FQ3" s="192">
        <v>90.67</v>
      </c>
      <c r="FR3" s="192">
        <v>82.33</v>
      </c>
      <c r="FS3" s="192">
        <v>14.81</v>
      </c>
      <c r="FT3" s="192">
        <v>80.349999999999994</v>
      </c>
      <c r="FU3" s="192">
        <v>88.08</v>
      </c>
      <c r="FV3" s="192">
        <v>85.42</v>
      </c>
      <c r="FW3" s="192">
        <v>89.23</v>
      </c>
      <c r="FX3" s="192">
        <v>89.6</v>
      </c>
      <c r="FY3" s="192">
        <v>84.65</v>
      </c>
      <c r="FZ3" s="192">
        <v>90.19</v>
      </c>
      <c r="GA3" s="192">
        <v>87.33</v>
      </c>
      <c r="GB3" s="192">
        <v>90.13</v>
      </c>
    </row>
    <row r="4" spans="1:184" s="29" customFormat="1">
      <c r="A4" s="41"/>
      <c r="B4" s="60">
        <f t="shared" ref="B4:B30" si="1">+ROW()</f>
        <v>4</v>
      </c>
      <c r="C4" s="36" t="s">
        <v>2</v>
      </c>
      <c r="D4" s="29" t="s">
        <v>56</v>
      </c>
      <c r="E4" s="193">
        <v>37.159999999999997</v>
      </c>
      <c r="F4" s="193">
        <v>33.340000000000003</v>
      </c>
      <c r="G4" s="193">
        <v>36.659999999999997</v>
      </c>
      <c r="H4" s="193">
        <v>35.58</v>
      </c>
      <c r="I4" s="193">
        <v>36.700000000000003</v>
      </c>
      <c r="J4" s="193">
        <v>35.700000000000003</v>
      </c>
      <c r="K4" s="193">
        <v>37.4</v>
      </c>
      <c r="L4" s="193">
        <v>37.19</v>
      </c>
      <c r="M4" s="193">
        <v>35.6</v>
      </c>
      <c r="N4" s="193">
        <v>36.6</v>
      </c>
      <c r="O4" s="193">
        <v>35.229999999999997</v>
      </c>
      <c r="P4" s="193">
        <v>36.58</v>
      </c>
      <c r="Q4" s="193">
        <v>37.46</v>
      </c>
      <c r="R4" s="193">
        <v>33.840000000000003</v>
      </c>
      <c r="S4" s="193">
        <v>36.82</v>
      </c>
      <c r="T4" s="193">
        <v>29.9</v>
      </c>
      <c r="U4" s="193">
        <v>17.68</v>
      </c>
      <c r="V4" s="193">
        <v>35.840000000000003</v>
      </c>
      <c r="W4" s="193">
        <v>37.549999999999997</v>
      </c>
      <c r="X4" s="193">
        <v>37.54</v>
      </c>
      <c r="Y4" s="193">
        <v>35.51</v>
      </c>
      <c r="Z4" s="193">
        <v>37.270000000000003</v>
      </c>
      <c r="AA4" s="193">
        <v>35.31</v>
      </c>
      <c r="AB4" s="193">
        <v>36.78</v>
      </c>
      <c r="AC4" s="193">
        <v>37.04</v>
      </c>
      <c r="AD4" s="193">
        <v>33.51</v>
      </c>
      <c r="AE4" s="193">
        <v>36.770000000000003</v>
      </c>
      <c r="AF4" s="193">
        <v>35.47</v>
      </c>
      <c r="AG4" s="193">
        <v>36.619999999999997</v>
      </c>
      <c r="AH4" s="193">
        <v>35.880000000000003</v>
      </c>
      <c r="AI4" s="193">
        <v>37.450000000000003</v>
      </c>
      <c r="AJ4" s="193">
        <v>37.35</v>
      </c>
      <c r="AK4" s="193">
        <v>35.51</v>
      </c>
      <c r="AL4" s="193">
        <v>36.909999999999997</v>
      </c>
      <c r="AM4" s="193">
        <v>35.43</v>
      </c>
      <c r="AN4" s="193">
        <v>36.51</v>
      </c>
      <c r="AO4" s="193">
        <v>37.28</v>
      </c>
      <c r="AP4" s="193">
        <v>35.08</v>
      </c>
      <c r="AQ4" s="193">
        <v>36.979999999999997</v>
      </c>
      <c r="AR4" s="193">
        <v>17.87</v>
      </c>
      <c r="AS4" s="193">
        <v>25.08</v>
      </c>
      <c r="AT4" s="193">
        <v>36</v>
      </c>
      <c r="AU4" s="193">
        <v>37.5</v>
      </c>
      <c r="AV4" s="193">
        <v>37.6</v>
      </c>
      <c r="AW4" s="193">
        <v>35.729999999999997</v>
      </c>
      <c r="AX4" s="193">
        <v>36.950000000000003</v>
      </c>
      <c r="AY4" s="193">
        <v>35.6</v>
      </c>
      <c r="AZ4" s="193">
        <v>36.549999999999997</v>
      </c>
      <c r="BA4" s="193">
        <v>37.39</v>
      </c>
      <c r="BB4" s="193">
        <v>33.869999999999997</v>
      </c>
      <c r="BC4" s="193">
        <v>37.04</v>
      </c>
      <c r="BD4" s="193">
        <v>35.51</v>
      </c>
      <c r="BE4" s="193">
        <v>36.880000000000003</v>
      </c>
      <c r="BF4" s="193">
        <v>35.979999999999997</v>
      </c>
      <c r="BG4" s="193">
        <v>37.51</v>
      </c>
      <c r="BH4" s="193">
        <v>37.56</v>
      </c>
      <c r="BI4" s="193">
        <v>35.56</v>
      </c>
      <c r="BJ4" s="193">
        <v>36.770000000000003</v>
      </c>
      <c r="BK4" s="193">
        <v>35.47</v>
      </c>
      <c r="BL4" s="193">
        <v>36.659999999999997</v>
      </c>
      <c r="BM4" s="193">
        <v>37.590000000000003</v>
      </c>
      <c r="BN4" s="193">
        <v>34.020000000000003</v>
      </c>
      <c r="BO4" s="193">
        <v>37.08</v>
      </c>
      <c r="BP4" s="193">
        <v>7.2</v>
      </c>
      <c r="BQ4" s="193">
        <v>7.18</v>
      </c>
      <c r="BR4" s="193">
        <v>36.270000000000003</v>
      </c>
      <c r="BS4" s="193">
        <v>37.86</v>
      </c>
      <c r="BT4" s="193">
        <v>38.130000000000003</v>
      </c>
      <c r="BU4" s="193">
        <v>36.06</v>
      </c>
      <c r="BV4" s="193">
        <v>37.6</v>
      </c>
      <c r="BW4" s="193">
        <v>36.200000000000003</v>
      </c>
      <c r="BX4" s="193">
        <v>37.6</v>
      </c>
      <c r="BY4" s="193">
        <v>37.869999999999997</v>
      </c>
      <c r="BZ4" s="193">
        <v>34.659999999999997</v>
      </c>
      <c r="CA4" s="193">
        <v>37.58</v>
      </c>
      <c r="CB4" s="193">
        <v>36.659999999999997</v>
      </c>
      <c r="CC4" s="193">
        <v>37.770000000000003</v>
      </c>
      <c r="CD4" s="193">
        <v>36.71</v>
      </c>
      <c r="CE4" s="193">
        <v>38.57</v>
      </c>
      <c r="CF4" s="193">
        <v>38.479999999999997</v>
      </c>
      <c r="CG4" s="193">
        <v>36.83</v>
      </c>
      <c r="CH4" s="193">
        <v>38.04</v>
      </c>
      <c r="CI4" s="193">
        <v>37.729999999999997</v>
      </c>
      <c r="CJ4" s="193">
        <v>39.08</v>
      </c>
      <c r="CK4" s="193">
        <v>39.4</v>
      </c>
      <c r="CL4" s="193">
        <v>36.700000000000003</v>
      </c>
      <c r="CM4" s="193">
        <v>38.97</v>
      </c>
      <c r="CN4" s="193">
        <v>19.899999999999999</v>
      </c>
      <c r="CO4" s="193">
        <v>29.75</v>
      </c>
      <c r="CP4" s="193">
        <v>37.22</v>
      </c>
      <c r="CQ4" s="193">
        <v>38.94</v>
      </c>
      <c r="CR4" s="193">
        <v>39.06</v>
      </c>
      <c r="CS4" s="193">
        <v>37.26</v>
      </c>
      <c r="CT4" s="193">
        <v>38.44</v>
      </c>
      <c r="CU4" s="193">
        <v>37.92</v>
      </c>
      <c r="CV4" s="193">
        <v>39.299999999999997</v>
      </c>
      <c r="CW4" s="193">
        <v>39.47</v>
      </c>
      <c r="CX4" s="193">
        <v>35.630000000000003</v>
      </c>
      <c r="CY4" s="193">
        <v>23.99</v>
      </c>
      <c r="CZ4" s="193">
        <v>17.440000000000001</v>
      </c>
      <c r="DA4" s="193">
        <v>38.47</v>
      </c>
      <c r="DB4" s="193">
        <v>37.56</v>
      </c>
      <c r="DC4" s="193">
        <v>39.15</v>
      </c>
      <c r="DD4" s="193">
        <v>39.28</v>
      </c>
      <c r="DE4" s="193">
        <v>37.340000000000003</v>
      </c>
      <c r="DF4" s="193">
        <v>38.630000000000003</v>
      </c>
      <c r="DG4" s="193">
        <v>38.06</v>
      </c>
      <c r="DH4" s="193">
        <v>39.229999999999997</v>
      </c>
      <c r="DI4" s="193">
        <v>39.42</v>
      </c>
      <c r="DJ4" s="193">
        <v>35.64</v>
      </c>
      <c r="DK4" s="193">
        <v>38.97</v>
      </c>
      <c r="DL4" s="193">
        <v>36.049999999999997</v>
      </c>
      <c r="DM4" s="193">
        <v>13.61</v>
      </c>
      <c r="DN4" s="193">
        <v>37.36</v>
      </c>
      <c r="DO4" s="193">
        <v>39.1</v>
      </c>
      <c r="DP4" s="193">
        <v>39.229999999999997</v>
      </c>
      <c r="DQ4" s="193">
        <v>37.18</v>
      </c>
      <c r="DR4" s="193">
        <v>38.65</v>
      </c>
      <c r="DS4" s="193">
        <v>37.97</v>
      </c>
      <c r="DT4" s="193">
        <v>39.18</v>
      </c>
      <c r="DU4" s="193">
        <v>39.369999999999997</v>
      </c>
      <c r="DV4" s="193">
        <v>35.53</v>
      </c>
      <c r="DW4" s="193">
        <v>38.79</v>
      </c>
      <c r="DX4" s="193">
        <v>37.18</v>
      </c>
      <c r="DY4" s="193">
        <v>38.4</v>
      </c>
      <c r="DZ4" s="193">
        <v>37.33</v>
      </c>
      <c r="EA4" s="193">
        <v>39.159999999999997</v>
      </c>
      <c r="EB4" s="193">
        <v>38.909999999999997</v>
      </c>
      <c r="EC4" s="193">
        <v>37.22</v>
      </c>
      <c r="ED4" s="193">
        <v>38.31</v>
      </c>
      <c r="EE4" s="193">
        <v>37.65</v>
      </c>
      <c r="EF4" s="193">
        <v>39.08</v>
      </c>
      <c r="EG4" s="193">
        <v>39.369999999999997</v>
      </c>
      <c r="EH4" s="193">
        <v>36.799999999999997</v>
      </c>
      <c r="EI4" s="193">
        <v>38.78</v>
      </c>
      <c r="EJ4" s="193">
        <v>14.91</v>
      </c>
      <c r="EK4" s="193">
        <v>34.56</v>
      </c>
      <c r="EL4" s="193">
        <v>37.299999999999997</v>
      </c>
      <c r="EM4" s="193">
        <v>39.18</v>
      </c>
      <c r="EN4" s="193">
        <v>39.049999999999997</v>
      </c>
      <c r="EO4" s="193">
        <v>37.22</v>
      </c>
      <c r="EP4" s="193">
        <v>38.35</v>
      </c>
      <c r="EQ4" s="193">
        <v>37.590000000000003</v>
      </c>
      <c r="ER4" s="193">
        <v>39.19</v>
      </c>
      <c r="ES4" s="193">
        <v>39.159999999999997</v>
      </c>
      <c r="ET4" s="193">
        <v>35.32</v>
      </c>
      <c r="EU4" s="193">
        <v>38.54</v>
      </c>
      <c r="EV4" s="193">
        <v>37.01</v>
      </c>
      <c r="EW4" s="193">
        <v>38.28</v>
      </c>
      <c r="EX4" s="193">
        <v>37.18</v>
      </c>
      <c r="EY4" s="193">
        <v>38.92</v>
      </c>
      <c r="EZ4" s="193">
        <v>38.880000000000003</v>
      </c>
      <c r="FA4" s="193">
        <v>36.979999999999997</v>
      </c>
      <c r="FB4" s="193">
        <v>38.31</v>
      </c>
      <c r="FC4" s="193">
        <v>37.49</v>
      </c>
      <c r="FD4" s="193">
        <v>39.07</v>
      </c>
      <c r="FE4" s="193">
        <v>38.5</v>
      </c>
      <c r="FF4" s="193">
        <v>34.81</v>
      </c>
      <c r="FG4" s="193">
        <v>38.119999999999997</v>
      </c>
      <c r="FH4" s="193">
        <v>3.71</v>
      </c>
      <c r="FI4" s="193">
        <v>10.87</v>
      </c>
      <c r="FJ4" s="193">
        <v>36.840000000000003</v>
      </c>
      <c r="FK4" s="193">
        <v>38.65</v>
      </c>
      <c r="FL4" s="193">
        <v>38.6</v>
      </c>
      <c r="FM4" s="193">
        <v>36.76</v>
      </c>
      <c r="FN4" s="193">
        <v>38.04</v>
      </c>
      <c r="FO4" s="193">
        <v>36.979999999999997</v>
      </c>
      <c r="FP4" s="193">
        <v>38.64</v>
      </c>
      <c r="FQ4" s="193">
        <v>38.01</v>
      </c>
      <c r="FR4" s="193">
        <v>34.380000000000003</v>
      </c>
      <c r="FS4" s="193">
        <v>37.83</v>
      </c>
      <c r="FT4" s="193">
        <v>36.54</v>
      </c>
      <c r="FU4" s="193">
        <v>37.53</v>
      </c>
      <c r="FV4" s="193">
        <v>36.35</v>
      </c>
      <c r="FW4" s="193">
        <v>38.18</v>
      </c>
      <c r="FX4" s="193">
        <v>38.119999999999997</v>
      </c>
      <c r="FY4" s="193">
        <v>36.19</v>
      </c>
      <c r="FZ4" s="193">
        <v>37.61</v>
      </c>
      <c r="GA4" s="193">
        <v>36.54</v>
      </c>
      <c r="GB4" s="193">
        <v>38.25</v>
      </c>
    </row>
    <row r="5" spans="1:184" s="29" customFormat="1">
      <c r="A5" s="41"/>
      <c r="B5" s="60">
        <f t="shared" si="1"/>
        <v>5</v>
      </c>
      <c r="C5" s="36" t="s">
        <v>3</v>
      </c>
      <c r="D5" s="29" t="s">
        <v>56</v>
      </c>
      <c r="E5" s="193">
        <v>37.130000000000003</v>
      </c>
      <c r="F5" s="193">
        <v>33.44</v>
      </c>
      <c r="G5" s="193">
        <v>34.35</v>
      </c>
      <c r="H5" s="193">
        <v>0</v>
      </c>
      <c r="I5" s="193">
        <v>16.510000000000002</v>
      </c>
      <c r="J5" s="193">
        <v>35.82</v>
      </c>
      <c r="K5" s="193">
        <v>37.369999999999997</v>
      </c>
      <c r="L5" s="193">
        <v>37.200000000000003</v>
      </c>
      <c r="M5" s="193">
        <v>35.58</v>
      </c>
      <c r="N5" s="193">
        <v>36.58</v>
      </c>
      <c r="O5" s="193">
        <v>35.22</v>
      </c>
      <c r="P5" s="193">
        <v>36.65</v>
      </c>
      <c r="Q5" s="193">
        <v>37.07</v>
      </c>
      <c r="R5" s="193">
        <v>33.47</v>
      </c>
      <c r="S5" s="193">
        <v>36.44</v>
      </c>
      <c r="T5" s="193">
        <v>35.369999999999997</v>
      </c>
      <c r="U5" s="193">
        <v>36.56</v>
      </c>
      <c r="V5" s="193">
        <v>35.64</v>
      </c>
      <c r="W5" s="193">
        <v>37.18</v>
      </c>
      <c r="X5" s="193">
        <v>37.1</v>
      </c>
      <c r="Y5" s="193">
        <v>35.31</v>
      </c>
      <c r="Z5" s="193">
        <v>36.700000000000003</v>
      </c>
      <c r="AA5" s="193">
        <v>34.880000000000003</v>
      </c>
      <c r="AB5" s="193">
        <v>36.47</v>
      </c>
      <c r="AC5" s="193">
        <v>37.07</v>
      </c>
      <c r="AD5" s="193">
        <v>33.57</v>
      </c>
      <c r="AE5" s="193">
        <v>36.5</v>
      </c>
      <c r="AF5" s="193">
        <v>35.32</v>
      </c>
      <c r="AG5" s="193">
        <v>11.66</v>
      </c>
      <c r="AH5" s="193">
        <v>35.71</v>
      </c>
      <c r="AI5" s="193">
        <v>37.24</v>
      </c>
      <c r="AJ5" s="193">
        <v>37.33</v>
      </c>
      <c r="AK5" s="193">
        <v>35.32</v>
      </c>
      <c r="AL5" s="193">
        <v>36.770000000000003</v>
      </c>
      <c r="AM5" s="193">
        <v>35.130000000000003</v>
      </c>
      <c r="AN5" s="193">
        <v>36.25</v>
      </c>
      <c r="AO5" s="193">
        <v>37.25</v>
      </c>
      <c r="AP5" s="193">
        <v>35.17</v>
      </c>
      <c r="AQ5" s="193">
        <v>37.1</v>
      </c>
      <c r="AR5" s="193">
        <v>35.68</v>
      </c>
      <c r="AS5" s="193">
        <v>37.1</v>
      </c>
      <c r="AT5" s="193">
        <v>36.020000000000003</v>
      </c>
      <c r="AU5" s="193">
        <v>37.56</v>
      </c>
      <c r="AV5" s="193">
        <v>37.69</v>
      </c>
      <c r="AW5" s="193">
        <v>35.770000000000003</v>
      </c>
      <c r="AX5" s="193">
        <v>36.9</v>
      </c>
      <c r="AY5" s="193">
        <v>35.58</v>
      </c>
      <c r="AZ5" s="193">
        <v>36.58</v>
      </c>
      <c r="BA5" s="193">
        <v>37.380000000000003</v>
      </c>
      <c r="BB5" s="193">
        <v>33.9</v>
      </c>
      <c r="BC5" s="193">
        <v>37.020000000000003</v>
      </c>
      <c r="BD5" s="193">
        <v>10.58</v>
      </c>
      <c r="BE5" s="193">
        <v>36.76</v>
      </c>
      <c r="BF5" s="193">
        <v>36.1</v>
      </c>
      <c r="BG5" s="193">
        <v>37.51</v>
      </c>
      <c r="BH5" s="193">
        <v>37.58</v>
      </c>
      <c r="BI5" s="193">
        <v>35.6</v>
      </c>
      <c r="BJ5" s="193">
        <v>36.76</v>
      </c>
      <c r="BK5" s="193">
        <v>35.409999999999997</v>
      </c>
      <c r="BL5" s="193">
        <v>36.68</v>
      </c>
      <c r="BM5" s="193">
        <v>37.4</v>
      </c>
      <c r="BN5" s="193">
        <v>34.03</v>
      </c>
      <c r="BO5" s="193">
        <v>37.07</v>
      </c>
      <c r="BP5" s="193">
        <v>35.700000000000003</v>
      </c>
      <c r="BQ5" s="193">
        <v>37.35</v>
      </c>
      <c r="BR5" s="193">
        <v>36.299999999999997</v>
      </c>
      <c r="BS5" s="193">
        <v>37.840000000000003</v>
      </c>
      <c r="BT5" s="193">
        <v>38.11</v>
      </c>
      <c r="BU5" s="193">
        <v>36.049999999999997</v>
      </c>
      <c r="BV5" s="193">
        <v>37.44</v>
      </c>
      <c r="BW5" s="193">
        <v>36.200000000000003</v>
      </c>
      <c r="BX5" s="193">
        <v>37.69</v>
      </c>
      <c r="BY5" s="193">
        <v>38.15</v>
      </c>
      <c r="BZ5" s="193">
        <v>34.799999999999997</v>
      </c>
      <c r="CA5" s="193">
        <v>37.81</v>
      </c>
      <c r="CB5" s="193">
        <v>23.41</v>
      </c>
      <c r="CC5" s="193">
        <v>17.23</v>
      </c>
      <c r="CD5" s="193">
        <v>36.99</v>
      </c>
      <c r="CE5" s="193">
        <v>38.799999999999997</v>
      </c>
      <c r="CF5" s="193">
        <v>38.97</v>
      </c>
      <c r="CG5" s="193">
        <v>37.270000000000003</v>
      </c>
      <c r="CH5" s="193">
        <v>38.31</v>
      </c>
      <c r="CI5" s="193">
        <v>38.020000000000003</v>
      </c>
      <c r="CJ5" s="193">
        <v>39.58</v>
      </c>
      <c r="CK5" s="193">
        <v>39.520000000000003</v>
      </c>
      <c r="CL5" s="193">
        <v>36.89</v>
      </c>
      <c r="CM5" s="193">
        <v>39.11</v>
      </c>
      <c r="CN5" s="193">
        <v>37.450000000000003</v>
      </c>
      <c r="CO5" s="193">
        <v>38.56</v>
      </c>
      <c r="CP5" s="193">
        <v>37.49</v>
      </c>
      <c r="CQ5" s="193">
        <v>39.14</v>
      </c>
      <c r="CR5" s="193">
        <v>39.25</v>
      </c>
      <c r="CS5" s="193">
        <v>37.380000000000003</v>
      </c>
      <c r="CT5" s="193">
        <v>38.67</v>
      </c>
      <c r="CU5" s="193">
        <v>38.01</v>
      </c>
      <c r="CV5" s="193">
        <v>39.61</v>
      </c>
      <c r="CW5" s="193">
        <v>39.520000000000003</v>
      </c>
      <c r="CX5" s="193">
        <v>35.76</v>
      </c>
      <c r="CY5" s="193">
        <v>15.18</v>
      </c>
      <c r="CZ5" s="193">
        <v>0</v>
      </c>
      <c r="DA5" s="193">
        <v>38.479999999999997</v>
      </c>
      <c r="DB5" s="193">
        <v>37.6</v>
      </c>
      <c r="DC5" s="193">
        <v>39.18</v>
      </c>
      <c r="DD5" s="193">
        <v>39.33</v>
      </c>
      <c r="DE5" s="193">
        <v>37.29</v>
      </c>
      <c r="DF5" s="193">
        <v>38.67</v>
      </c>
      <c r="DG5" s="193">
        <v>38.14</v>
      </c>
      <c r="DH5" s="193">
        <v>39.299999999999997</v>
      </c>
      <c r="DI5" s="193">
        <v>39.22</v>
      </c>
      <c r="DJ5" s="193">
        <v>35.33</v>
      </c>
      <c r="DK5" s="193">
        <v>38.81</v>
      </c>
      <c r="DL5" s="193">
        <v>37.01</v>
      </c>
      <c r="DM5" s="193">
        <v>38.049999999999997</v>
      </c>
      <c r="DN5" s="193">
        <v>37.200000000000003</v>
      </c>
      <c r="DO5" s="193">
        <v>38.89</v>
      </c>
      <c r="DP5" s="193">
        <v>38.81</v>
      </c>
      <c r="DQ5" s="193">
        <v>36.93</v>
      </c>
      <c r="DR5" s="193">
        <v>38.39</v>
      </c>
      <c r="DS5" s="193">
        <v>37.770000000000003</v>
      </c>
      <c r="DT5" s="193">
        <v>38.869999999999997</v>
      </c>
      <c r="DU5" s="193">
        <v>39.200000000000003</v>
      </c>
      <c r="DV5" s="193">
        <v>35.39</v>
      </c>
      <c r="DW5" s="193">
        <v>38.78</v>
      </c>
      <c r="DX5" s="193">
        <v>17.34</v>
      </c>
      <c r="DY5" s="193">
        <v>32.07</v>
      </c>
      <c r="DZ5" s="193">
        <v>37.15</v>
      </c>
      <c r="EA5" s="193">
        <v>39</v>
      </c>
      <c r="EB5" s="193">
        <v>38.82</v>
      </c>
      <c r="EC5" s="193">
        <v>37.01</v>
      </c>
      <c r="ED5" s="193">
        <v>38.29</v>
      </c>
      <c r="EE5" s="193">
        <v>37.51</v>
      </c>
      <c r="EF5" s="193">
        <v>38.96</v>
      </c>
      <c r="EG5" s="193">
        <v>39.369999999999997</v>
      </c>
      <c r="EH5" s="193">
        <v>36.85</v>
      </c>
      <c r="EI5" s="193">
        <v>38.93</v>
      </c>
      <c r="EJ5" s="193">
        <v>37.29</v>
      </c>
      <c r="EK5" s="193">
        <v>38.4</v>
      </c>
      <c r="EL5" s="193">
        <v>37.35</v>
      </c>
      <c r="EM5" s="193">
        <v>39.24</v>
      </c>
      <c r="EN5" s="193">
        <v>39.03</v>
      </c>
      <c r="EO5" s="193">
        <v>37.32</v>
      </c>
      <c r="EP5" s="193">
        <v>38.49</v>
      </c>
      <c r="EQ5" s="193">
        <v>37.64</v>
      </c>
      <c r="ER5" s="193">
        <v>39.340000000000003</v>
      </c>
      <c r="ES5" s="193">
        <v>39.04</v>
      </c>
      <c r="ET5" s="193">
        <v>35.299999999999997</v>
      </c>
      <c r="EU5" s="193">
        <v>38.58</v>
      </c>
      <c r="EV5" s="193">
        <v>13.67</v>
      </c>
      <c r="EW5" s="193">
        <v>35.83</v>
      </c>
      <c r="EX5" s="193">
        <v>37.19</v>
      </c>
      <c r="EY5" s="193">
        <v>38.82</v>
      </c>
      <c r="EZ5" s="193">
        <v>38.81</v>
      </c>
      <c r="FA5" s="193">
        <v>37.119999999999997</v>
      </c>
      <c r="FB5" s="193">
        <v>38.29</v>
      </c>
      <c r="FC5" s="193">
        <v>37.39</v>
      </c>
      <c r="FD5" s="193">
        <v>38.93</v>
      </c>
      <c r="FE5" s="193">
        <v>38.42</v>
      </c>
      <c r="FF5" s="193">
        <v>34.82</v>
      </c>
      <c r="FG5" s="193">
        <v>38.26</v>
      </c>
      <c r="FH5" s="193">
        <v>36.880000000000003</v>
      </c>
      <c r="FI5" s="193">
        <v>37.97</v>
      </c>
      <c r="FJ5" s="193">
        <v>37.01</v>
      </c>
      <c r="FK5" s="193">
        <v>38.630000000000003</v>
      </c>
      <c r="FL5" s="193">
        <v>38.56</v>
      </c>
      <c r="FM5" s="193">
        <v>36.79</v>
      </c>
      <c r="FN5" s="193">
        <v>38.22</v>
      </c>
      <c r="FO5" s="193">
        <v>37.020000000000003</v>
      </c>
      <c r="FP5" s="193">
        <v>38.6</v>
      </c>
      <c r="FQ5" s="193">
        <v>38.39</v>
      </c>
      <c r="FR5" s="193">
        <v>34.68</v>
      </c>
      <c r="FS5" s="193">
        <v>38.200000000000003</v>
      </c>
      <c r="FT5" s="193">
        <v>36.92</v>
      </c>
      <c r="FU5" s="193">
        <v>12.14</v>
      </c>
      <c r="FV5" s="193">
        <v>36.840000000000003</v>
      </c>
      <c r="FW5" s="193">
        <v>38.5</v>
      </c>
      <c r="FX5" s="193">
        <v>38.4</v>
      </c>
      <c r="FY5" s="193">
        <v>36.729999999999997</v>
      </c>
      <c r="FZ5" s="193">
        <v>37.83</v>
      </c>
      <c r="GA5" s="193">
        <v>36.97</v>
      </c>
      <c r="GB5" s="193">
        <v>38.549999999999997</v>
      </c>
    </row>
    <row r="6" spans="1:184" s="29" customFormat="1">
      <c r="A6" s="41"/>
      <c r="B6" s="60">
        <f t="shared" si="1"/>
        <v>6</v>
      </c>
      <c r="C6" s="36" t="s">
        <v>4</v>
      </c>
      <c r="D6" s="29" t="s">
        <v>56</v>
      </c>
      <c r="E6" s="193">
        <v>169.68</v>
      </c>
      <c r="F6" s="193">
        <v>150.69</v>
      </c>
      <c r="G6" s="193">
        <v>160.97999999999999</v>
      </c>
      <c r="H6" s="193">
        <v>137.69999999999999</v>
      </c>
      <c r="I6" s="193">
        <v>36.61</v>
      </c>
      <c r="J6" s="193">
        <v>153.16999999999999</v>
      </c>
      <c r="K6" s="193">
        <v>159.52000000000001</v>
      </c>
      <c r="L6" s="193">
        <v>161.13</v>
      </c>
      <c r="M6" s="193">
        <v>156.34</v>
      </c>
      <c r="N6" s="193">
        <v>164.23</v>
      </c>
      <c r="O6" s="193">
        <v>160.56</v>
      </c>
      <c r="P6" s="193">
        <v>163.01</v>
      </c>
      <c r="Q6" s="193">
        <v>172.31</v>
      </c>
      <c r="R6" s="193">
        <v>153.34</v>
      </c>
      <c r="S6" s="193">
        <v>159.1</v>
      </c>
      <c r="T6" s="193">
        <v>158.53</v>
      </c>
      <c r="U6" s="193">
        <v>164.19</v>
      </c>
      <c r="V6" s="193">
        <v>154.49</v>
      </c>
      <c r="W6" s="193">
        <v>161.94999999999999</v>
      </c>
      <c r="X6" s="193">
        <v>160.82</v>
      </c>
      <c r="Y6" s="193">
        <v>155.63999999999999</v>
      </c>
      <c r="Z6" s="193">
        <v>163.84</v>
      </c>
      <c r="AA6" s="193">
        <v>160.58000000000001</v>
      </c>
      <c r="AB6" s="193">
        <v>159.83000000000001</v>
      </c>
      <c r="AC6" s="193">
        <v>166.42</v>
      </c>
      <c r="AD6" s="193">
        <v>151.58000000000001</v>
      </c>
      <c r="AE6" s="193">
        <v>159.34</v>
      </c>
      <c r="AF6" s="193">
        <v>154.96</v>
      </c>
      <c r="AG6" s="193">
        <v>162.31</v>
      </c>
      <c r="AH6" s="193">
        <v>154.5</v>
      </c>
      <c r="AI6" s="193">
        <v>161.59</v>
      </c>
      <c r="AJ6" s="193">
        <v>161.11000000000001</v>
      </c>
      <c r="AK6" s="193">
        <v>153.63</v>
      </c>
      <c r="AL6" s="193">
        <v>162.27000000000001</v>
      </c>
      <c r="AM6" s="193">
        <v>156.84</v>
      </c>
      <c r="AN6" s="193">
        <v>157.19</v>
      </c>
      <c r="AO6" s="193">
        <v>166.18</v>
      </c>
      <c r="AP6" s="193">
        <v>157.1</v>
      </c>
      <c r="AQ6" s="193">
        <v>161.63</v>
      </c>
      <c r="AR6" s="193">
        <v>149.54</v>
      </c>
      <c r="AS6" s="193">
        <v>36.04</v>
      </c>
      <c r="AT6" s="193">
        <v>157.03</v>
      </c>
      <c r="AU6" s="193">
        <v>159.49</v>
      </c>
      <c r="AV6" s="193">
        <v>163.36000000000001</v>
      </c>
      <c r="AW6" s="193">
        <v>154.22</v>
      </c>
      <c r="AX6" s="193">
        <v>162.37</v>
      </c>
      <c r="AY6" s="193">
        <v>159.49</v>
      </c>
      <c r="AZ6" s="193">
        <v>157.05000000000001</v>
      </c>
      <c r="BA6" s="193">
        <v>165.22</v>
      </c>
      <c r="BB6" s="193">
        <v>150.9</v>
      </c>
      <c r="BC6" s="193">
        <v>154.26</v>
      </c>
      <c r="BD6" s="193">
        <v>144.15</v>
      </c>
      <c r="BE6" s="193">
        <v>148.41999999999999</v>
      </c>
      <c r="BF6" s="193">
        <v>145.59</v>
      </c>
      <c r="BG6" s="193">
        <v>150.9</v>
      </c>
      <c r="BH6" s="193">
        <v>153.32</v>
      </c>
      <c r="BI6" s="193">
        <v>140.11000000000001</v>
      </c>
      <c r="BJ6" s="193">
        <v>150.46</v>
      </c>
      <c r="BK6" s="193">
        <v>147.59</v>
      </c>
      <c r="BL6" s="193">
        <v>147.71</v>
      </c>
      <c r="BM6" s="193">
        <v>168.41</v>
      </c>
      <c r="BN6" s="193">
        <v>152.9</v>
      </c>
      <c r="BO6" s="193">
        <v>155.62</v>
      </c>
      <c r="BP6" s="193">
        <v>148.4</v>
      </c>
      <c r="BQ6" s="193">
        <v>154</v>
      </c>
      <c r="BR6" s="193">
        <v>151.08000000000001</v>
      </c>
      <c r="BS6" s="193">
        <v>158.57</v>
      </c>
      <c r="BT6" s="193">
        <v>159.46</v>
      </c>
      <c r="BU6" s="193">
        <v>149.53</v>
      </c>
      <c r="BV6" s="193">
        <v>156.56</v>
      </c>
      <c r="BW6" s="193">
        <v>166.12</v>
      </c>
      <c r="BX6" s="193">
        <v>166.25</v>
      </c>
      <c r="BY6" s="193">
        <v>175.97</v>
      </c>
      <c r="BZ6" s="193">
        <v>160.93</v>
      </c>
      <c r="CA6" s="193">
        <v>176.68</v>
      </c>
      <c r="CB6" s="193">
        <v>28.58</v>
      </c>
      <c r="CC6" s="193">
        <v>36.03</v>
      </c>
      <c r="CD6" s="193">
        <v>155.32</v>
      </c>
      <c r="CE6" s="193">
        <v>169.26</v>
      </c>
      <c r="CF6" s="193">
        <v>170.28</v>
      </c>
      <c r="CG6" s="193">
        <v>163.85</v>
      </c>
      <c r="CH6" s="193">
        <v>173.5</v>
      </c>
      <c r="CI6" s="193">
        <v>173.22</v>
      </c>
      <c r="CJ6" s="193">
        <v>175.81</v>
      </c>
      <c r="CK6" s="193">
        <v>178.8</v>
      </c>
      <c r="CL6" s="193">
        <v>167.99</v>
      </c>
      <c r="CM6" s="193">
        <v>179.12</v>
      </c>
      <c r="CN6" s="193">
        <v>168.69</v>
      </c>
      <c r="CO6" s="193">
        <v>167.76</v>
      </c>
      <c r="CP6" s="193">
        <v>163.66999999999999</v>
      </c>
      <c r="CQ6" s="193">
        <v>170.73</v>
      </c>
      <c r="CR6" s="193">
        <v>169.68</v>
      </c>
      <c r="CS6" s="193">
        <v>166.14</v>
      </c>
      <c r="CT6" s="193">
        <v>174.21</v>
      </c>
      <c r="CU6" s="193">
        <v>172.19</v>
      </c>
      <c r="CV6" s="193">
        <v>174.51</v>
      </c>
      <c r="CW6" s="193">
        <v>179.23</v>
      </c>
      <c r="CX6" s="193">
        <v>161.91999999999999</v>
      </c>
      <c r="CY6" s="193">
        <v>179.98</v>
      </c>
      <c r="CZ6" s="193">
        <v>168.45</v>
      </c>
      <c r="DA6" s="193">
        <v>169.27</v>
      </c>
      <c r="DB6" s="193">
        <v>163.75</v>
      </c>
      <c r="DC6" s="193">
        <v>169.6</v>
      </c>
      <c r="DD6" s="193">
        <v>170.98</v>
      </c>
      <c r="DE6" s="193">
        <v>163.36000000000001</v>
      </c>
      <c r="DF6" s="193">
        <v>172.63</v>
      </c>
      <c r="DG6" s="193">
        <v>173.89</v>
      </c>
      <c r="DH6" s="193">
        <v>174.07</v>
      </c>
      <c r="DI6" s="193">
        <v>179.33</v>
      </c>
      <c r="DJ6" s="193">
        <v>162.19999999999999</v>
      </c>
      <c r="DK6" s="193">
        <v>179.67</v>
      </c>
      <c r="DL6" s="193">
        <v>162.63</v>
      </c>
      <c r="DM6" s="193">
        <v>21.83</v>
      </c>
      <c r="DN6" s="193">
        <v>162.76</v>
      </c>
      <c r="DO6" s="193">
        <v>169.89</v>
      </c>
      <c r="DP6" s="193">
        <v>171.57</v>
      </c>
      <c r="DQ6" s="193">
        <v>161.58000000000001</v>
      </c>
      <c r="DR6" s="193">
        <v>173.95</v>
      </c>
      <c r="DS6" s="193">
        <v>174.18</v>
      </c>
      <c r="DT6" s="193">
        <v>173.18</v>
      </c>
      <c r="DU6" s="193">
        <v>178.8</v>
      </c>
      <c r="DV6" s="193">
        <v>162.21</v>
      </c>
      <c r="DW6" s="193">
        <v>178.92</v>
      </c>
      <c r="DX6" s="193">
        <v>168.56</v>
      </c>
      <c r="DY6" s="193">
        <v>169.26</v>
      </c>
      <c r="DZ6" s="193">
        <v>160.38999999999999</v>
      </c>
      <c r="EA6" s="193">
        <v>169.82</v>
      </c>
      <c r="EB6" s="193">
        <v>171.37</v>
      </c>
      <c r="EC6" s="193">
        <v>163.19999999999999</v>
      </c>
      <c r="ED6" s="193">
        <v>172.17</v>
      </c>
      <c r="EE6" s="193">
        <v>170.85</v>
      </c>
      <c r="EF6" s="193">
        <v>172.35</v>
      </c>
      <c r="EG6" s="193">
        <v>178.71</v>
      </c>
      <c r="EH6" s="193">
        <v>167.63</v>
      </c>
      <c r="EI6" s="193">
        <v>178.99</v>
      </c>
      <c r="EJ6" s="193">
        <v>168.64</v>
      </c>
      <c r="EK6" s="193">
        <v>169.86</v>
      </c>
      <c r="EL6" s="193">
        <v>162.02000000000001</v>
      </c>
      <c r="EM6" s="193">
        <v>170.56</v>
      </c>
      <c r="EN6" s="193">
        <v>169.21</v>
      </c>
      <c r="EO6" s="193">
        <v>164</v>
      </c>
      <c r="EP6" s="193">
        <v>174.31</v>
      </c>
      <c r="EQ6" s="193">
        <v>171.17</v>
      </c>
      <c r="ER6" s="193">
        <v>173.05</v>
      </c>
      <c r="ES6" s="193">
        <v>176.79</v>
      </c>
      <c r="ET6" s="193">
        <v>160.43</v>
      </c>
      <c r="EU6" s="193">
        <v>177.37</v>
      </c>
      <c r="EV6" s="193">
        <v>135.9</v>
      </c>
      <c r="EW6" s="193">
        <v>58.71</v>
      </c>
      <c r="EX6" s="193">
        <v>159.16999999999999</v>
      </c>
      <c r="EY6" s="193">
        <v>169.42</v>
      </c>
      <c r="EZ6" s="193">
        <v>170.62</v>
      </c>
      <c r="FA6" s="193">
        <v>161.79</v>
      </c>
      <c r="FB6" s="193">
        <v>170.8</v>
      </c>
      <c r="FC6" s="193">
        <v>169.72</v>
      </c>
      <c r="FD6" s="193">
        <v>168.69</v>
      </c>
      <c r="FE6" s="193">
        <v>172.86</v>
      </c>
      <c r="FF6" s="193">
        <v>157.74</v>
      </c>
      <c r="FG6" s="193">
        <v>173.35</v>
      </c>
      <c r="FH6" s="193">
        <v>158.69</v>
      </c>
      <c r="FI6" s="193">
        <v>162.41999999999999</v>
      </c>
      <c r="FJ6" s="193">
        <v>152.63999999999999</v>
      </c>
      <c r="FK6" s="193">
        <v>166.65</v>
      </c>
      <c r="FL6" s="193">
        <v>167.66</v>
      </c>
      <c r="FM6" s="193">
        <v>158.88999999999999</v>
      </c>
      <c r="FN6" s="193">
        <v>169.63</v>
      </c>
      <c r="FO6" s="193">
        <v>166.16</v>
      </c>
      <c r="FP6" s="193">
        <v>168.63</v>
      </c>
      <c r="FQ6" s="193">
        <v>171.55</v>
      </c>
      <c r="FR6" s="193">
        <v>156.22999999999999</v>
      </c>
      <c r="FS6" s="193">
        <v>170.17</v>
      </c>
      <c r="FT6" s="193">
        <v>152.9</v>
      </c>
      <c r="FU6" s="193">
        <v>157.54</v>
      </c>
      <c r="FV6" s="193">
        <v>151.74</v>
      </c>
      <c r="FW6" s="193">
        <v>166.39</v>
      </c>
      <c r="FX6" s="193">
        <v>162.87</v>
      </c>
      <c r="FY6" s="193">
        <v>157.63</v>
      </c>
      <c r="FZ6" s="193">
        <v>168.38</v>
      </c>
      <c r="GA6" s="193">
        <v>164.39</v>
      </c>
      <c r="GB6" s="193">
        <v>167.82</v>
      </c>
    </row>
    <row r="7" spans="1:184" s="29" customFormat="1">
      <c r="A7" s="41"/>
      <c r="B7" s="60">
        <f t="shared" si="1"/>
        <v>7</v>
      </c>
      <c r="C7" s="36" t="s">
        <v>5</v>
      </c>
      <c r="D7" s="29" t="s">
        <v>56</v>
      </c>
      <c r="E7" s="193">
        <v>169.59</v>
      </c>
      <c r="F7" s="193">
        <v>150.35</v>
      </c>
      <c r="G7" s="193">
        <v>160.78</v>
      </c>
      <c r="H7" s="193">
        <v>158.47</v>
      </c>
      <c r="I7" s="193">
        <v>164.17</v>
      </c>
      <c r="J7" s="193">
        <v>153.80000000000001</v>
      </c>
      <c r="K7" s="193">
        <v>160.41</v>
      </c>
      <c r="L7" s="193">
        <v>161.09</v>
      </c>
      <c r="M7" s="193">
        <v>155.99</v>
      </c>
      <c r="N7" s="193">
        <v>164.53</v>
      </c>
      <c r="O7" s="193">
        <v>161.19999999999999</v>
      </c>
      <c r="P7" s="193">
        <v>162.93</v>
      </c>
      <c r="Q7" s="193">
        <v>172.66</v>
      </c>
      <c r="R7" s="193">
        <v>153.69999999999999</v>
      </c>
      <c r="S7" s="193">
        <v>160.09</v>
      </c>
      <c r="T7" s="193">
        <v>158.6</v>
      </c>
      <c r="U7" s="193">
        <v>164.2</v>
      </c>
      <c r="V7" s="193">
        <v>155.22999999999999</v>
      </c>
      <c r="W7" s="193">
        <v>160.97</v>
      </c>
      <c r="X7" s="193">
        <v>161.6</v>
      </c>
      <c r="Y7" s="193">
        <v>155.53</v>
      </c>
      <c r="Z7" s="193">
        <v>163.80000000000001</v>
      </c>
      <c r="AA7" s="193">
        <v>161.04</v>
      </c>
      <c r="AB7" s="193">
        <v>160.06</v>
      </c>
      <c r="AC7" s="193">
        <v>165.83</v>
      </c>
      <c r="AD7" s="193">
        <v>152.49</v>
      </c>
      <c r="AE7" s="193">
        <v>159.34</v>
      </c>
      <c r="AF7" s="193">
        <v>155.52000000000001</v>
      </c>
      <c r="AG7" s="193">
        <v>31.45</v>
      </c>
      <c r="AH7" s="193">
        <v>154.74</v>
      </c>
      <c r="AI7" s="193">
        <v>160.99</v>
      </c>
      <c r="AJ7" s="193">
        <v>160.15</v>
      </c>
      <c r="AK7" s="193">
        <v>153.59</v>
      </c>
      <c r="AL7" s="193">
        <v>162.41999999999999</v>
      </c>
      <c r="AM7" s="193">
        <v>157.78</v>
      </c>
      <c r="AN7" s="193">
        <v>156.35</v>
      </c>
      <c r="AO7" s="193">
        <v>167.92</v>
      </c>
      <c r="AP7" s="193">
        <v>156.52000000000001</v>
      </c>
      <c r="AQ7" s="193">
        <v>159.33000000000001</v>
      </c>
      <c r="AR7" s="193">
        <v>154.72</v>
      </c>
      <c r="AS7" s="193">
        <v>162.43</v>
      </c>
      <c r="AT7" s="193">
        <v>156.9</v>
      </c>
      <c r="AU7" s="193">
        <v>160.22999999999999</v>
      </c>
      <c r="AV7" s="193">
        <v>163.01</v>
      </c>
      <c r="AW7" s="193">
        <v>153.91</v>
      </c>
      <c r="AX7" s="193">
        <v>161.78</v>
      </c>
      <c r="AY7" s="193">
        <v>159.49</v>
      </c>
      <c r="AZ7" s="193">
        <v>155.75</v>
      </c>
      <c r="BA7" s="193">
        <v>165.99</v>
      </c>
      <c r="BB7" s="193">
        <v>150.57</v>
      </c>
      <c r="BC7" s="193">
        <v>153.28</v>
      </c>
      <c r="BD7" s="193">
        <v>145.34</v>
      </c>
      <c r="BE7" s="193">
        <v>148.12</v>
      </c>
      <c r="BF7" s="193">
        <v>146.34</v>
      </c>
      <c r="BG7" s="193">
        <v>150.72999999999999</v>
      </c>
      <c r="BH7" s="193">
        <v>153.75</v>
      </c>
      <c r="BI7" s="193">
        <v>139.85</v>
      </c>
      <c r="BJ7" s="193">
        <v>151.09</v>
      </c>
      <c r="BK7" s="193">
        <v>149.41999999999999</v>
      </c>
      <c r="BL7" s="193">
        <v>147.29</v>
      </c>
      <c r="BM7" s="193">
        <v>167.57</v>
      </c>
      <c r="BN7" s="193">
        <v>153.22</v>
      </c>
      <c r="BO7" s="193">
        <v>155</v>
      </c>
      <c r="BP7" s="193">
        <v>148.13</v>
      </c>
      <c r="BQ7" s="193">
        <v>154.49</v>
      </c>
      <c r="BR7" s="193">
        <v>150.75</v>
      </c>
      <c r="BS7" s="193">
        <v>157.63999999999999</v>
      </c>
      <c r="BT7" s="193">
        <v>159.55000000000001</v>
      </c>
      <c r="BU7" s="193">
        <v>69.37</v>
      </c>
      <c r="BV7" s="193">
        <v>0</v>
      </c>
      <c r="BW7" s="193">
        <v>152.93</v>
      </c>
      <c r="BX7" s="193">
        <v>165.84</v>
      </c>
      <c r="BY7" s="193">
        <v>174.19</v>
      </c>
      <c r="BZ7" s="193">
        <v>160.6</v>
      </c>
      <c r="CA7" s="193">
        <v>175.26</v>
      </c>
      <c r="CB7" s="193">
        <v>163.47</v>
      </c>
      <c r="CC7" s="193">
        <v>163.19</v>
      </c>
      <c r="CD7" s="193">
        <v>155.94999999999999</v>
      </c>
      <c r="CE7" s="193">
        <v>167.55</v>
      </c>
      <c r="CF7" s="193">
        <v>167.45</v>
      </c>
      <c r="CG7" s="193">
        <v>163.12</v>
      </c>
      <c r="CH7" s="193">
        <v>171.74</v>
      </c>
      <c r="CI7" s="193">
        <v>172.38</v>
      </c>
      <c r="CJ7" s="193">
        <v>174.44</v>
      </c>
      <c r="CK7" s="193">
        <v>180.05</v>
      </c>
      <c r="CL7" s="193">
        <v>168.74</v>
      </c>
      <c r="CM7" s="193">
        <v>180.34</v>
      </c>
      <c r="CN7" s="193">
        <v>169.25</v>
      </c>
      <c r="CO7" s="193">
        <v>167.83</v>
      </c>
      <c r="CP7" s="193">
        <v>165.14</v>
      </c>
      <c r="CQ7" s="193">
        <v>171.73</v>
      </c>
      <c r="CR7" s="193">
        <v>170.8</v>
      </c>
      <c r="CS7" s="193">
        <v>164.78</v>
      </c>
      <c r="CT7" s="193">
        <v>172.91</v>
      </c>
      <c r="CU7" s="193">
        <v>172.99</v>
      </c>
      <c r="CV7" s="193">
        <v>175.41</v>
      </c>
      <c r="CW7" s="193">
        <v>179.98</v>
      </c>
      <c r="CX7" s="193">
        <v>162.65</v>
      </c>
      <c r="CY7" s="193">
        <v>179.83</v>
      </c>
      <c r="CZ7" s="193">
        <v>169.69</v>
      </c>
      <c r="DA7" s="193">
        <v>31.45</v>
      </c>
      <c r="DB7" s="193">
        <v>165.12</v>
      </c>
      <c r="DC7" s="193">
        <v>169.25</v>
      </c>
      <c r="DD7" s="193">
        <v>172.41</v>
      </c>
      <c r="DE7" s="193">
        <v>163.21</v>
      </c>
      <c r="DF7" s="193">
        <v>173.49</v>
      </c>
      <c r="DG7" s="193">
        <v>174.28</v>
      </c>
      <c r="DH7" s="193">
        <v>173.65</v>
      </c>
      <c r="DI7" s="193">
        <v>179.26</v>
      </c>
      <c r="DJ7" s="193">
        <v>162.16999999999999</v>
      </c>
      <c r="DK7" s="193">
        <v>180.01</v>
      </c>
      <c r="DL7" s="193">
        <v>169.05</v>
      </c>
      <c r="DM7" s="193">
        <v>169.86</v>
      </c>
      <c r="DN7" s="193">
        <v>162.28</v>
      </c>
      <c r="DO7" s="193">
        <v>170.38</v>
      </c>
      <c r="DP7" s="193">
        <v>172.71</v>
      </c>
      <c r="DQ7" s="193">
        <v>162.32</v>
      </c>
      <c r="DR7" s="193">
        <v>174.16</v>
      </c>
      <c r="DS7" s="193">
        <v>174.16</v>
      </c>
      <c r="DT7" s="193">
        <v>174.25</v>
      </c>
      <c r="DU7" s="193">
        <v>178.45</v>
      </c>
      <c r="DV7" s="193">
        <v>161.88</v>
      </c>
      <c r="DW7" s="193">
        <v>179.18</v>
      </c>
      <c r="DX7" s="193">
        <v>169.11</v>
      </c>
      <c r="DY7" s="193">
        <v>169.89</v>
      </c>
      <c r="DZ7" s="193">
        <v>161.9</v>
      </c>
      <c r="EA7" s="193">
        <v>171.02</v>
      </c>
      <c r="EB7" s="193">
        <v>171</v>
      </c>
      <c r="EC7" s="193">
        <v>162.27000000000001</v>
      </c>
      <c r="ED7" s="193">
        <v>172.5</v>
      </c>
      <c r="EE7" s="193">
        <v>170.87</v>
      </c>
      <c r="EF7" s="193">
        <v>171.15</v>
      </c>
      <c r="EG7" s="193">
        <v>178.99</v>
      </c>
      <c r="EH7" s="193">
        <v>167.59</v>
      </c>
      <c r="EI7" s="193">
        <v>179.3</v>
      </c>
      <c r="EJ7" s="193">
        <v>146.43</v>
      </c>
      <c r="EK7" s="193">
        <v>37.020000000000003</v>
      </c>
      <c r="EL7" s="193">
        <v>161.03</v>
      </c>
      <c r="EM7" s="193">
        <v>169.95</v>
      </c>
      <c r="EN7" s="193">
        <v>170.51</v>
      </c>
      <c r="EO7" s="193">
        <v>164.55</v>
      </c>
      <c r="EP7" s="193">
        <v>172.71</v>
      </c>
      <c r="EQ7" s="193">
        <v>171.16</v>
      </c>
      <c r="ER7" s="193">
        <v>172.02</v>
      </c>
      <c r="ES7" s="193">
        <v>176.52</v>
      </c>
      <c r="ET7" s="193">
        <v>160.08000000000001</v>
      </c>
      <c r="EU7" s="193">
        <v>177.19</v>
      </c>
      <c r="EV7" s="193">
        <v>162.91999999999999</v>
      </c>
      <c r="EW7" s="193">
        <v>169.51</v>
      </c>
      <c r="EX7" s="193">
        <v>159.02000000000001</v>
      </c>
      <c r="EY7" s="193">
        <v>168.07</v>
      </c>
      <c r="EZ7" s="193">
        <v>170.65</v>
      </c>
      <c r="FA7" s="193">
        <v>161.15</v>
      </c>
      <c r="FB7" s="193">
        <v>170.61</v>
      </c>
      <c r="FC7" s="193">
        <v>170.13</v>
      </c>
      <c r="FD7" s="193">
        <v>169.03</v>
      </c>
      <c r="FE7" s="193">
        <v>172.69</v>
      </c>
      <c r="FF7" s="193">
        <v>156.93</v>
      </c>
      <c r="FG7" s="193">
        <v>173.35</v>
      </c>
      <c r="FH7" s="193">
        <v>157.71</v>
      </c>
      <c r="FI7" s="193">
        <v>161.91999999999999</v>
      </c>
      <c r="FJ7" s="193">
        <v>152.69</v>
      </c>
      <c r="FK7" s="193">
        <v>167.72</v>
      </c>
      <c r="FL7" s="193">
        <v>167.72</v>
      </c>
      <c r="FM7" s="193">
        <v>157.58000000000001</v>
      </c>
      <c r="FN7" s="193">
        <v>170.32</v>
      </c>
      <c r="FO7" s="193">
        <v>166.06</v>
      </c>
      <c r="FP7" s="193">
        <v>168.08</v>
      </c>
      <c r="FQ7" s="193">
        <v>171.47</v>
      </c>
      <c r="FR7" s="193">
        <v>155.97</v>
      </c>
      <c r="FS7" s="193">
        <v>170.02</v>
      </c>
      <c r="FT7" s="193">
        <v>10.77</v>
      </c>
      <c r="FU7" s="193">
        <v>50.36</v>
      </c>
      <c r="FV7" s="193">
        <v>152.78</v>
      </c>
      <c r="FW7" s="193">
        <v>166.38</v>
      </c>
      <c r="FX7" s="193">
        <v>162.75</v>
      </c>
      <c r="FY7" s="193">
        <v>157.02000000000001</v>
      </c>
      <c r="FZ7" s="193">
        <v>168.57</v>
      </c>
      <c r="GA7" s="193">
        <v>164.58</v>
      </c>
      <c r="GB7" s="193">
        <v>168.7</v>
      </c>
    </row>
    <row r="8" spans="1:184" s="29" customFormat="1">
      <c r="A8" s="41"/>
      <c r="B8" s="60">
        <f t="shared" si="1"/>
        <v>8</v>
      </c>
      <c r="C8" s="36" t="s">
        <v>6</v>
      </c>
      <c r="D8" s="29" t="s">
        <v>56</v>
      </c>
      <c r="E8" s="193">
        <v>174.94</v>
      </c>
      <c r="F8" s="193">
        <v>155.66999999999999</v>
      </c>
      <c r="G8" s="193">
        <v>169.9</v>
      </c>
      <c r="H8" s="193">
        <v>167.09</v>
      </c>
      <c r="I8" s="193">
        <v>173.06</v>
      </c>
      <c r="J8" s="193">
        <v>162.94999999999999</v>
      </c>
      <c r="K8" s="193">
        <v>169.51</v>
      </c>
      <c r="L8" s="193">
        <v>170.05</v>
      </c>
      <c r="M8" s="193">
        <v>164.47</v>
      </c>
      <c r="N8" s="193">
        <v>173.75</v>
      </c>
      <c r="O8" s="193">
        <v>168.7</v>
      </c>
      <c r="P8" s="193">
        <v>171.13</v>
      </c>
      <c r="Q8" s="193">
        <v>177.64</v>
      </c>
      <c r="R8" s="193">
        <v>158.69999999999999</v>
      </c>
      <c r="S8" s="193">
        <v>168.22</v>
      </c>
      <c r="T8" s="193">
        <v>22.93</v>
      </c>
      <c r="U8" s="193">
        <v>33.28</v>
      </c>
      <c r="V8" s="193">
        <v>166.13</v>
      </c>
      <c r="W8" s="193">
        <v>169.59</v>
      </c>
      <c r="X8" s="193">
        <v>169.52</v>
      </c>
      <c r="Y8" s="193">
        <v>164.88</v>
      </c>
      <c r="Z8" s="193">
        <v>172.55</v>
      </c>
      <c r="AA8" s="193">
        <v>168.83</v>
      </c>
      <c r="AB8" s="193">
        <v>168.31</v>
      </c>
      <c r="AC8" s="193">
        <v>172.8</v>
      </c>
      <c r="AD8" s="193">
        <v>154.91</v>
      </c>
      <c r="AE8" s="193">
        <v>166.56</v>
      </c>
      <c r="AF8" s="193">
        <v>163.62</v>
      </c>
      <c r="AG8" s="193">
        <v>170.59</v>
      </c>
      <c r="AH8" s="193">
        <v>163.76</v>
      </c>
      <c r="AI8" s="193">
        <v>169.24</v>
      </c>
      <c r="AJ8" s="193">
        <v>167.97</v>
      </c>
      <c r="AK8" s="193">
        <v>162.19999999999999</v>
      </c>
      <c r="AL8" s="193">
        <v>170.75</v>
      </c>
      <c r="AM8" s="193">
        <v>166.19</v>
      </c>
      <c r="AN8" s="193">
        <v>165.13</v>
      </c>
      <c r="AO8" s="193">
        <v>172.54</v>
      </c>
      <c r="AP8" s="193">
        <v>161.55000000000001</v>
      </c>
      <c r="AQ8" s="193">
        <v>167.92</v>
      </c>
      <c r="AR8" s="193">
        <v>164.28</v>
      </c>
      <c r="AS8" s="193">
        <v>171.41</v>
      </c>
      <c r="AT8" s="193">
        <v>164.42</v>
      </c>
      <c r="AU8" s="193">
        <v>169.69</v>
      </c>
      <c r="AV8" s="193">
        <v>171.54</v>
      </c>
      <c r="AW8" s="193">
        <v>162.68</v>
      </c>
      <c r="AX8" s="193">
        <v>170.48</v>
      </c>
      <c r="AY8" s="193">
        <v>168.49</v>
      </c>
      <c r="AZ8" s="193">
        <v>165.16</v>
      </c>
      <c r="BA8" s="193">
        <v>170.29</v>
      </c>
      <c r="BB8" s="193">
        <v>155.79</v>
      </c>
      <c r="BC8" s="193">
        <v>158.94</v>
      </c>
      <c r="BD8" s="193">
        <v>140.07</v>
      </c>
      <c r="BE8" s="193">
        <v>24.42</v>
      </c>
      <c r="BF8" s="193">
        <v>150.88999999999999</v>
      </c>
      <c r="BG8" s="193">
        <v>156.43</v>
      </c>
      <c r="BH8" s="193">
        <v>159.47999999999999</v>
      </c>
      <c r="BI8" s="193">
        <v>149.96</v>
      </c>
      <c r="BJ8" s="193">
        <v>155.94999999999999</v>
      </c>
      <c r="BK8" s="193">
        <v>155.86000000000001</v>
      </c>
      <c r="BL8" s="193">
        <v>153.91</v>
      </c>
      <c r="BM8" s="193">
        <v>172.85</v>
      </c>
      <c r="BN8" s="193">
        <v>157.69</v>
      </c>
      <c r="BO8" s="193">
        <v>159.91</v>
      </c>
      <c r="BP8" s="193">
        <v>151.4</v>
      </c>
      <c r="BQ8" s="193">
        <v>160.19</v>
      </c>
      <c r="BR8" s="193">
        <v>156.41999999999999</v>
      </c>
      <c r="BS8" s="193">
        <v>164.51</v>
      </c>
      <c r="BT8" s="193">
        <v>165.62</v>
      </c>
      <c r="BU8" s="193">
        <v>154.86000000000001</v>
      </c>
      <c r="BV8" s="193">
        <v>161.57</v>
      </c>
      <c r="BW8" s="193">
        <v>169.86</v>
      </c>
      <c r="BX8" s="193">
        <v>169.31</v>
      </c>
      <c r="BY8" s="193">
        <v>179.56</v>
      </c>
      <c r="BZ8" s="193">
        <v>165.38</v>
      </c>
      <c r="CA8" s="193">
        <v>180.06</v>
      </c>
      <c r="CB8" s="193">
        <v>168.82</v>
      </c>
      <c r="CC8" s="193">
        <v>169.21</v>
      </c>
      <c r="CD8" s="193">
        <v>161.94</v>
      </c>
      <c r="CE8" s="193">
        <v>174.79</v>
      </c>
      <c r="CF8" s="193">
        <v>174.27</v>
      </c>
      <c r="CG8" s="193">
        <v>167.25</v>
      </c>
      <c r="CH8" s="193">
        <v>177.09</v>
      </c>
      <c r="CI8" s="193">
        <v>177.07</v>
      </c>
      <c r="CJ8" s="193">
        <v>179.4</v>
      </c>
      <c r="CK8" s="193">
        <v>184.97</v>
      </c>
      <c r="CL8" s="193">
        <v>173.26</v>
      </c>
      <c r="CM8" s="193">
        <v>185.31</v>
      </c>
      <c r="CN8" s="193">
        <v>139.77000000000001</v>
      </c>
      <c r="CO8" s="193">
        <v>65.58</v>
      </c>
      <c r="CP8" s="193">
        <v>168.36</v>
      </c>
      <c r="CQ8" s="193">
        <v>175.78</v>
      </c>
      <c r="CR8" s="193">
        <v>175.98</v>
      </c>
      <c r="CS8" s="193">
        <v>170.77</v>
      </c>
      <c r="CT8" s="193">
        <v>179.48</v>
      </c>
      <c r="CU8" s="193">
        <v>177.62</v>
      </c>
      <c r="CV8" s="193">
        <v>179.76</v>
      </c>
      <c r="CW8" s="193">
        <v>184.07</v>
      </c>
      <c r="CX8" s="193">
        <v>166.42</v>
      </c>
      <c r="CY8" s="193">
        <v>184.12</v>
      </c>
      <c r="CZ8" s="193">
        <v>173.51</v>
      </c>
      <c r="DA8" s="193">
        <v>177.29</v>
      </c>
      <c r="DB8" s="193">
        <v>168.83</v>
      </c>
      <c r="DC8" s="193">
        <v>174.84</v>
      </c>
      <c r="DD8" s="193">
        <v>176.94</v>
      </c>
      <c r="DE8" s="193">
        <v>169.76</v>
      </c>
      <c r="DF8" s="193">
        <v>179.69</v>
      </c>
      <c r="DG8" s="193">
        <v>178.18</v>
      </c>
      <c r="DH8" s="193">
        <v>178.68</v>
      </c>
      <c r="DI8" s="193">
        <v>184</v>
      </c>
      <c r="DJ8" s="193">
        <v>166.49</v>
      </c>
      <c r="DK8" s="193">
        <v>184.04</v>
      </c>
      <c r="DL8" s="193">
        <v>173.75</v>
      </c>
      <c r="DM8" s="193">
        <v>174.32</v>
      </c>
      <c r="DN8" s="193">
        <v>167.63</v>
      </c>
      <c r="DO8" s="193">
        <v>176.97</v>
      </c>
      <c r="DP8" s="193">
        <v>176.51</v>
      </c>
      <c r="DQ8" s="193">
        <v>166.02</v>
      </c>
      <c r="DR8" s="193">
        <v>178.84</v>
      </c>
      <c r="DS8" s="193">
        <v>178.36</v>
      </c>
      <c r="DT8" s="193">
        <v>178.9</v>
      </c>
      <c r="DU8" s="193">
        <v>183.8</v>
      </c>
      <c r="DV8" s="193">
        <v>166.03</v>
      </c>
      <c r="DW8" s="193">
        <v>183.55</v>
      </c>
      <c r="DX8" s="193">
        <v>80.709999999999994</v>
      </c>
      <c r="DY8" s="193">
        <v>0</v>
      </c>
      <c r="DZ8" s="193">
        <v>155.5</v>
      </c>
      <c r="EA8" s="193">
        <v>176.27</v>
      </c>
      <c r="EB8" s="193">
        <v>175.81</v>
      </c>
      <c r="EC8" s="193">
        <v>166.16</v>
      </c>
      <c r="ED8" s="193">
        <v>175.76</v>
      </c>
      <c r="EE8" s="193">
        <v>175.46</v>
      </c>
      <c r="EF8" s="193">
        <v>177.32</v>
      </c>
      <c r="EG8" s="193">
        <v>181.94</v>
      </c>
      <c r="EH8" s="193">
        <v>170.37</v>
      </c>
      <c r="EI8" s="193">
        <v>182.05</v>
      </c>
      <c r="EJ8" s="193">
        <v>172.57</v>
      </c>
      <c r="EK8" s="193">
        <v>170.34</v>
      </c>
      <c r="EL8" s="193">
        <v>165.42</v>
      </c>
      <c r="EM8" s="193">
        <v>174.38</v>
      </c>
      <c r="EN8" s="193">
        <v>173.24</v>
      </c>
      <c r="EO8" s="193">
        <v>167.76</v>
      </c>
      <c r="EP8" s="193">
        <v>176.5</v>
      </c>
      <c r="EQ8" s="193">
        <v>175</v>
      </c>
      <c r="ER8" s="193">
        <v>177.84</v>
      </c>
      <c r="ES8" s="193">
        <v>181.9</v>
      </c>
      <c r="ET8" s="193">
        <v>164.41</v>
      </c>
      <c r="EU8" s="193">
        <v>182.13</v>
      </c>
      <c r="EV8" s="193">
        <v>167.8</v>
      </c>
      <c r="EW8" s="193">
        <v>173.49</v>
      </c>
      <c r="EX8" s="193">
        <v>163.19</v>
      </c>
      <c r="EY8" s="193">
        <v>173.08</v>
      </c>
      <c r="EZ8" s="193">
        <v>175.23</v>
      </c>
      <c r="FA8" s="193">
        <v>166.3</v>
      </c>
      <c r="FB8" s="193">
        <v>174.02</v>
      </c>
      <c r="FC8" s="193">
        <v>173.39</v>
      </c>
      <c r="FD8" s="193">
        <v>174.67</v>
      </c>
      <c r="FE8" s="193">
        <v>178.33</v>
      </c>
      <c r="FF8" s="193">
        <v>161.02000000000001</v>
      </c>
      <c r="FG8" s="193">
        <v>178.09</v>
      </c>
      <c r="FH8" s="193">
        <v>16.39</v>
      </c>
      <c r="FI8" s="193">
        <v>162.25</v>
      </c>
      <c r="FJ8" s="193">
        <v>158.68</v>
      </c>
      <c r="FK8" s="193">
        <v>173.03</v>
      </c>
      <c r="FL8" s="193">
        <v>173.53</v>
      </c>
      <c r="FM8" s="193">
        <v>163.52000000000001</v>
      </c>
      <c r="FN8" s="193">
        <v>174.98</v>
      </c>
      <c r="FO8" s="193">
        <v>170.44</v>
      </c>
      <c r="FP8" s="193">
        <v>172.12</v>
      </c>
      <c r="FQ8" s="193">
        <v>177.04</v>
      </c>
      <c r="FR8" s="193">
        <v>159.94999999999999</v>
      </c>
      <c r="FS8" s="193">
        <v>177.52</v>
      </c>
      <c r="FT8" s="193">
        <v>162.54</v>
      </c>
      <c r="FU8" s="193">
        <v>164.48</v>
      </c>
      <c r="FV8" s="193">
        <v>156.82</v>
      </c>
      <c r="FW8" s="193">
        <v>171.98</v>
      </c>
      <c r="FX8" s="193">
        <v>170.17</v>
      </c>
      <c r="FY8" s="193">
        <v>162.11000000000001</v>
      </c>
      <c r="FZ8" s="193">
        <v>173.24</v>
      </c>
      <c r="GA8" s="193">
        <v>168.36</v>
      </c>
      <c r="GB8" s="193">
        <v>173.32</v>
      </c>
    </row>
    <row r="9" spans="1:184" s="29" customFormat="1">
      <c r="A9" s="41"/>
      <c r="B9" s="60">
        <f t="shared" si="1"/>
        <v>9</v>
      </c>
      <c r="C9" s="36" t="s">
        <v>7</v>
      </c>
      <c r="D9" s="29" t="s">
        <v>56</v>
      </c>
      <c r="E9" s="193">
        <v>187.18</v>
      </c>
      <c r="F9" s="193">
        <v>168.81</v>
      </c>
      <c r="G9" s="193">
        <v>179.2</v>
      </c>
      <c r="H9" s="193">
        <v>174.55</v>
      </c>
      <c r="I9" s="193">
        <v>170.67</v>
      </c>
      <c r="J9" s="193">
        <v>162.13999999999999</v>
      </c>
      <c r="K9" s="193">
        <v>169.99</v>
      </c>
      <c r="L9" s="193">
        <v>170.18</v>
      </c>
      <c r="M9" s="193">
        <v>160.44</v>
      </c>
      <c r="N9" s="193">
        <v>183.01</v>
      </c>
      <c r="O9" s="193">
        <v>175</v>
      </c>
      <c r="P9" s="193">
        <v>183.07</v>
      </c>
      <c r="Q9" s="193">
        <v>190.24</v>
      </c>
      <c r="R9" s="193">
        <v>171.65</v>
      </c>
      <c r="S9" s="193">
        <v>81.44</v>
      </c>
      <c r="T9" s="193">
        <v>134.5</v>
      </c>
      <c r="U9" s="193">
        <v>170.49</v>
      </c>
      <c r="V9" s="193">
        <v>163.77000000000001</v>
      </c>
      <c r="W9" s="193">
        <v>170.57</v>
      </c>
      <c r="X9" s="193">
        <v>171.14</v>
      </c>
      <c r="Y9" s="193">
        <v>160.68</v>
      </c>
      <c r="Z9" s="193">
        <v>179.9</v>
      </c>
      <c r="AA9" s="193">
        <v>174.92</v>
      </c>
      <c r="AB9" s="193">
        <v>181.66</v>
      </c>
      <c r="AC9" s="193">
        <v>183.1</v>
      </c>
      <c r="AD9" s="193">
        <v>166.79</v>
      </c>
      <c r="AE9" s="193">
        <v>178.23</v>
      </c>
      <c r="AF9" s="193">
        <v>170.82</v>
      </c>
      <c r="AG9" s="193">
        <v>166.08</v>
      </c>
      <c r="AH9" s="193">
        <v>162.9</v>
      </c>
      <c r="AI9" s="193">
        <v>169.24</v>
      </c>
      <c r="AJ9" s="193">
        <v>169.65</v>
      </c>
      <c r="AK9" s="193">
        <v>158.66</v>
      </c>
      <c r="AL9" s="193">
        <v>177.53</v>
      </c>
      <c r="AM9" s="193">
        <v>173.26</v>
      </c>
      <c r="AN9" s="193">
        <v>175.91</v>
      </c>
      <c r="AO9" s="193">
        <v>180.25</v>
      </c>
      <c r="AP9" s="193">
        <v>172.22</v>
      </c>
      <c r="AQ9" s="193">
        <v>23.33</v>
      </c>
      <c r="AR9" s="193">
        <v>16.82</v>
      </c>
      <c r="AS9" s="193">
        <v>166.15</v>
      </c>
      <c r="AT9" s="193">
        <v>162.69999999999999</v>
      </c>
      <c r="AU9" s="193">
        <v>169.17</v>
      </c>
      <c r="AV9" s="193">
        <v>171.12</v>
      </c>
      <c r="AW9" s="193">
        <v>159.19</v>
      </c>
      <c r="AX9" s="193">
        <v>177.28</v>
      </c>
      <c r="AY9" s="193">
        <v>171.95</v>
      </c>
      <c r="AZ9" s="193">
        <v>174.55</v>
      </c>
      <c r="BA9" s="193">
        <v>180.96</v>
      </c>
      <c r="BB9" s="193">
        <v>165.33</v>
      </c>
      <c r="BC9" s="193">
        <v>175.23</v>
      </c>
      <c r="BD9" s="193">
        <v>166.37</v>
      </c>
      <c r="BE9" s="193">
        <v>164.85</v>
      </c>
      <c r="BF9" s="193">
        <v>161</v>
      </c>
      <c r="BG9" s="193">
        <v>166.71</v>
      </c>
      <c r="BH9" s="193">
        <v>169.01</v>
      </c>
      <c r="BI9" s="193">
        <v>155.87</v>
      </c>
      <c r="BJ9" s="193">
        <v>174.95</v>
      </c>
      <c r="BK9" s="193">
        <v>169.46</v>
      </c>
      <c r="BL9" s="193">
        <v>174.23</v>
      </c>
      <c r="BM9" s="193">
        <v>183.05</v>
      </c>
      <c r="BN9" s="193">
        <v>167.94</v>
      </c>
      <c r="BO9" s="193">
        <v>91.22</v>
      </c>
      <c r="BP9" s="193">
        <v>136.52000000000001</v>
      </c>
      <c r="BQ9" s="193">
        <v>168.06</v>
      </c>
      <c r="BR9" s="193">
        <v>163.43</v>
      </c>
      <c r="BS9" s="193">
        <v>172.18</v>
      </c>
      <c r="BT9" s="193">
        <v>173.25</v>
      </c>
      <c r="BU9" s="193">
        <v>161.22</v>
      </c>
      <c r="BV9" s="193">
        <v>183.55</v>
      </c>
      <c r="BW9" s="193">
        <v>180.45</v>
      </c>
      <c r="BX9" s="193">
        <v>187.39</v>
      </c>
      <c r="BY9" s="193">
        <v>194.1</v>
      </c>
      <c r="BZ9" s="193">
        <v>176.87</v>
      </c>
      <c r="CA9" s="193">
        <v>189.85</v>
      </c>
      <c r="CB9" s="193">
        <v>182.86</v>
      </c>
      <c r="CC9" s="193">
        <v>176.61</v>
      </c>
      <c r="CD9" s="193">
        <v>168.36</v>
      </c>
      <c r="CE9" s="193">
        <v>179.97</v>
      </c>
      <c r="CF9" s="193">
        <v>181.35</v>
      </c>
      <c r="CG9" s="193">
        <v>173.12</v>
      </c>
      <c r="CH9" s="193">
        <v>193.04</v>
      </c>
      <c r="CI9" s="193">
        <v>192.08</v>
      </c>
      <c r="CJ9" s="193">
        <v>199.02</v>
      </c>
      <c r="CK9" s="193">
        <v>201.12</v>
      </c>
      <c r="CL9" s="193">
        <v>188.07</v>
      </c>
      <c r="CM9" s="193">
        <v>175.16</v>
      </c>
      <c r="CN9" s="193">
        <v>81.760000000000005</v>
      </c>
      <c r="CO9" s="193">
        <v>179.24</v>
      </c>
      <c r="CP9" s="193">
        <v>175.42</v>
      </c>
      <c r="CQ9" s="193">
        <v>182.28</v>
      </c>
      <c r="CR9" s="193">
        <v>182.73</v>
      </c>
      <c r="CS9" s="193">
        <v>174.3</v>
      </c>
      <c r="CT9" s="193">
        <v>195.12</v>
      </c>
      <c r="CU9" s="193">
        <v>191.6</v>
      </c>
      <c r="CV9" s="193">
        <v>199.4</v>
      </c>
      <c r="CW9" s="193">
        <v>199.89</v>
      </c>
      <c r="CX9" s="193">
        <v>181.32</v>
      </c>
      <c r="CY9" s="193">
        <v>199.77</v>
      </c>
      <c r="CZ9" s="193">
        <v>187.36</v>
      </c>
      <c r="DA9" s="193">
        <v>179.68</v>
      </c>
      <c r="DB9" s="193">
        <v>176</v>
      </c>
      <c r="DC9" s="193">
        <v>182.83</v>
      </c>
      <c r="DD9" s="193">
        <v>184.06</v>
      </c>
      <c r="DE9" s="193">
        <v>173.03</v>
      </c>
      <c r="DF9" s="193">
        <v>194.78</v>
      </c>
      <c r="DG9" s="193">
        <v>192.34</v>
      </c>
      <c r="DH9" s="193">
        <v>197.4</v>
      </c>
      <c r="DI9" s="193">
        <v>199.71</v>
      </c>
      <c r="DJ9" s="193">
        <v>180.73</v>
      </c>
      <c r="DK9" s="193">
        <v>199.55</v>
      </c>
      <c r="DL9" s="193">
        <v>55.74</v>
      </c>
      <c r="DM9" s="193">
        <v>178.21</v>
      </c>
      <c r="DN9" s="193">
        <v>174.83</v>
      </c>
      <c r="DO9" s="193">
        <v>182.54</v>
      </c>
      <c r="DP9" s="193">
        <v>185.07</v>
      </c>
      <c r="DQ9" s="193">
        <v>172.29</v>
      </c>
      <c r="DR9" s="193">
        <v>195.27</v>
      </c>
      <c r="DS9" s="193">
        <v>192.46</v>
      </c>
      <c r="DT9" s="193">
        <v>197</v>
      </c>
      <c r="DU9" s="193">
        <v>199.06</v>
      </c>
      <c r="DV9" s="193">
        <v>180.06</v>
      </c>
      <c r="DW9" s="193">
        <v>198.04</v>
      </c>
      <c r="DX9" s="193">
        <v>186.84</v>
      </c>
      <c r="DY9" s="193">
        <v>177.62</v>
      </c>
      <c r="DZ9" s="193">
        <v>172.89</v>
      </c>
      <c r="EA9" s="193">
        <v>182.47</v>
      </c>
      <c r="EB9" s="193">
        <v>183.48</v>
      </c>
      <c r="EC9" s="193">
        <v>172.71</v>
      </c>
      <c r="ED9" s="193">
        <v>193.1</v>
      </c>
      <c r="EE9" s="193">
        <v>190.7</v>
      </c>
      <c r="EF9" s="193">
        <v>196.76</v>
      </c>
      <c r="EG9" s="193">
        <v>198.83</v>
      </c>
      <c r="EH9" s="193">
        <v>186.39</v>
      </c>
      <c r="EI9" s="193">
        <v>6.56</v>
      </c>
      <c r="EJ9" s="193">
        <v>37.090000000000003</v>
      </c>
      <c r="EK9" s="193">
        <v>177.44</v>
      </c>
      <c r="EL9" s="193">
        <v>173.18</v>
      </c>
      <c r="EM9" s="193">
        <v>183.1</v>
      </c>
      <c r="EN9" s="193">
        <v>183.61</v>
      </c>
      <c r="EO9" s="193">
        <v>172.98</v>
      </c>
      <c r="EP9" s="193">
        <v>193.34</v>
      </c>
      <c r="EQ9" s="193">
        <v>190.17</v>
      </c>
      <c r="ER9" s="193">
        <v>197.63</v>
      </c>
      <c r="ES9" s="193">
        <v>196.63</v>
      </c>
      <c r="ET9" s="193">
        <v>177.51</v>
      </c>
      <c r="EU9" s="193">
        <v>193.39</v>
      </c>
      <c r="EV9" s="193">
        <v>181.23</v>
      </c>
      <c r="EW9" s="193">
        <v>174.96</v>
      </c>
      <c r="EX9" s="193">
        <v>170.48</v>
      </c>
      <c r="EY9" s="193">
        <v>179.38</v>
      </c>
      <c r="EZ9" s="193">
        <v>181.24</v>
      </c>
      <c r="FA9" s="193">
        <v>168.98</v>
      </c>
      <c r="FB9" s="193">
        <v>189.51</v>
      </c>
      <c r="FC9" s="193">
        <v>188.9</v>
      </c>
      <c r="FD9" s="193">
        <v>193.68</v>
      </c>
      <c r="FE9" s="193">
        <v>193.19</v>
      </c>
      <c r="FF9" s="193">
        <v>175.34</v>
      </c>
      <c r="FG9" s="193">
        <v>79.91</v>
      </c>
      <c r="FH9" s="193">
        <v>162.15</v>
      </c>
      <c r="FI9" s="193">
        <v>173.34</v>
      </c>
      <c r="FJ9" s="193">
        <v>169.25</v>
      </c>
      <c r="FK9" s="193">
        <v>178.85</v>
      </c>
      <c r="FL9" s="193">
        <v>179.75</v>
      </c>
      <c r="FM9" s="193">
        <v>167.76</v>
      </c>
      <c r="FN9" s="193">
        <v>188.98</v>
      </c>
      <c r="FO9" s="193">
        <v>185.61</v>
      </c>
      <c r="FP9" s="193">
        <v>193.26</v>
      </c>
      <c r="FQ9" s="193">
        <v>192.65</v>
      </c>
      <c r="FR9" s="193">
        <v>174.79</v>
      </c>
      <c r="FS9" s="193">
        <v>189.27</v>
      </c>
      <c r="FT9" s="193">
        <v>181.14</v>
      </c>
      <c r="FU9" s="193">
        <v>173.73</v>
      </c>
      <c r="FV9" s="193">
        <v>170</v>
      </c>
      <c r="FW9" s="193">
        <v>179.73</v>
      </c>
      <c r="FX9" s="193">
        <v>177.83</v>
      </c>
      <c r="FY9" s="193">
        <v>168.01</v>
      </c>
      <c r="FZ9" s="193">
        <v>186</v>
      </c>
      <c r="GA9" s="193">
        <v>185.4</v>
      </c>
      <c r="GB9" s="193">
        <v>194.08</v>
      </c>
    </row>
    <row r="10" spans="1:184" s="29" customFormat="1">
      <c r="A10" s="41"/>
      <c r="B10" s="60">
        <f t="shared" si="1"/>
        <v>10</v>
      </c>
      <c r="C10" s="36" t="s">
        <v>8</v>
      </c>
      <c r="D10" s="29" t="s">
        <v>56</v>
      </c>
      <c r="E10" s="193">
        <v>182.52</v>
      </c>
      <c r="F10" s="193">
        <v>165.72</v>
      </c>
      <c r="G10" s="193">
        <v>176.21</v>
      </c>
      <c r="H10" s="193">
        <v>170.9</v>
      </c>
      <c r="I10" s="193">
        <v>166.3</v>
      </c>
      <c r="J10" s="193">
        <v>158.88999999999999</v>
      </c>
      <c r="K10" s="193">
        <v>167.12</v>
      </c>
      <c r="L10" s="193">
        <v>167.34</v>
      </c>
      <c r="M10" s="193">
        <v>158.16</v>
      </c>
      <c r="N10" s="193">
        <v>179.46</v>
      </c>
      <c r="O10" s="193">
        <v>172.33</v>
      </c>
      <c r="P10" s="193">
        <v>179.71</v>
      </c>
      <c r="Q10" s="193">
        <v>186.42</v>
      </c>
      <c r="R10" s="193">
        <v>167.47</v>
      </c>
      <c r="S10" s="193">
        <v>177.6</v>
      </c>
      <c r="T10" s="193">
        <v>173.26</v>
      </c>
      <c r="U10" s="193">
        <v>167.04</v>
      </c>
      <c r="V10" s="193">
        <v>160</v>
      </c>
      <c r="W10" s="193">
        <v>168.09</v>
      </c>
      <c r="X10" s="193">
        <v>167.63</v>
      </c>
      <c r="Y10" s="193">
        <v>157.97</v>
      </c>
      <c r="Z10" s="193">
        <v>177.66</v>
      </c>
      <c r="AA10" s="193">
        <v>172.49</v>
      </c>
      <c r="AB10" s="193">
        <v>178.1</v>
      </c>
      <c r="AC10" s="193">
        <v>179.13</v>
      </c>
      <c r="AD10" s="193">
        <v>162.38999999999999</v>
      </c>
      <c r="AE10" s="193">
        <v>175.48</v>
      </c>
      <c r="AF10" s="193">
        <v>56.77</v>
      </c>
      <c r="AG10" s="193">
        <v>158.56</v>
      </c>
      <c r="AH10" s="193">
        <v>160.52000000000001</v>
      </c>
      <c r="AI10" s="193">
        <v>167.03</v>
      </c>
      <c r="AJ10" s="193">
        <v>167.01</v>
      </c>
      <c r="AK10" s="193">
        <v>155.66999999999999</v>
      </c>
      <c r="AL10" s="193">
        <v>174.56</v>
      </c>
      <c r="AM10" s="193">
        <v>169.59</v>
      </c>
      <c r="AN10" s="193">
        <v>173.13</v>
      </c>
      <c r="AO10" s="193">
        <v>177.28</v>
      </c>
      <c r="AP10" s="193">
        <v>167.94</v>
      </c>
      <c r="AQ10" s="193">
        <v>174.36</v>
      </c>
      <c r="AR10" s="193">
        <v>166.47</v>
      </c>
      <c r="AS10" s="193">
        <v>163.81</v>
      </c>
      <c r="AT10" s="193">
        <v>160.49</v>
      </c>
      <c r="AU10" s="193">
        <v>166.47</v>
      </c>
      <c r="AV10" s="193">
        <v>167.88</v>
      </c>
      <c r="AW10" s="193">
        <v>157.16999999999999</v>
      </c>
      <c r="AX10" s="193">
        <v>174.58</v>
      </c>
      <c r="AY10" s="193">
        <v>169.59</v>
      </c>
      <c r="AZ10" s="193">
        <v>172.75</v>
      </c>
      <c r="BA10" s="193">
        <v>178.24</v>
      </c>
      <c r="BB10" s="193">
        <v>162.72</v>
      </c>
      <c r="BC10" s="193">
        <v>95.83</v>
      </c>
      <c r="BD10" s="193">
        <v>126.65</v>
      </c>
      <c r="BE10" s="193">
        <v>162.9</v>
      </c>
      <c r="BF10" s="193">
        <v>159.09</v>
      </c>
      <c r="BG10" s="193">
        <v>166.12</v>
      </c>
      <c r="BH10" s="193">
        <v>167.77</v>
      </c>
      <c r="BI10" s="193">
        <v>155.04</v>
      </c>
      <c r="BJ10" s="193">
        <v>174.26</v>
      </c>
      <c r="BK10" s="193">
        <v>167.45</v>
      </c>
      <c r="BL10" s="193">
        <v>172.11</v>
      </c>
      <c r="BM10" s="193">
        <v>179.35</v>
      </c>
      <c r="BN10" s="193">
        <v>164.26</v>
      </c>
      <c r="BO10" s="193">
        <v>174.41</v>
      </c>
      <c r="BP10" s="193">
        <v>168.52</v>
      </c>
      <c r="BQ10" s="193">
        <v>165.74</v>
      </c>
      <c r="BR10" s="193">
        <v>161.63</v>
      </c>
      <c r="BS10" s="193">
        <v>170</v>
      </c>
      <c r="BT10" s="193">
        <v>171.11</v>
      </c>
      <c r="BU10" s="193">
        <v>159.51</v>
      </c>
      <c r="BV10" s="193">
        <v>180.76</v>
      </c>
      <c r="BW10" s="193">
        <v>176.15</v>
      </c>
      <c r="BX10" s="193">
        <v>182.95</v>
      </c>
      <c r="BY10" s="193">
        <v>189.01</v>
      </c>
      <c r="BZ10" s="193">
        <v>136.02000000000001</v>
      </c>
      <c r="CA10" s="193">
        <v>0</v>
      </c>
      <c r="CB10" s="193">
        <v>77.7</v>
      </c>
      <c r="CC10" s="193">
        <v>172.24</v>
      </c>
      <c r="CD10" s="193">
        <v>165.78</v>
      </c>
      <c r="CE10" s="193">
        <v>176.93</v>
      </c>
      <c r="CF10" s="193">
        <v>177.96</v>
      </c>
      <c r="CG10" s="193">
        <v>169.34</v>
      </c>
      <c r="CH10" s="193">
        <v>188.82</v>
      </c>
      <c r="CI10" s="193">
        <v>188.23</v>
      </c>
      <c r="CJ10" s="193">
        <v>195.34</v>
      </c>
      <c r="CK10" s="193">
        <v>195.04</v>
      </c>
      <c r="CL10" s="193">
        <v>182.61</v>
      </c>
      <c r="CM10" s="193">
        <v>194.3</v>
      </c>
      <c r="CN10" s="193">
        <v>183.47</v>
      </c>
      <c r="CO10" s="193">
        <v>174.11</v>
      </c>
      <c r="CP10" s="193">
        <v>170.59</v>
      </c>
      <c r="CQ10" s="193">
        <v>178.16</v>
      </c>
      <c r="CR10" s="193">
        <v>178.16</v>
      </c>
      <c r="CS10" s="193">
        <v>169.84</v>
      </c>
      <c r="CT10" s="193">
        <v>189.47</v>
      </c>
      <c r="CU10" s="193">
        <v>186.18</v>
      </c>
      <c r="CV10" s="193">
        <v>194.06</v>
      </c>
      <c r="CW10" s="193">
        <v>194.91</v>
      </c>
      <c r="CX10" s="193">
        <v>120.2</v>
      </c>
      <c r="CY10" s="193">
        <v>119.44</v>
      </c>
      <c r="CZ10" s="193">
        <v>182.65</v>
      </c>
      <c r="DA10" s="193">
        <v>174.98</v>
      </c>
      <c r="DB10" s="193">
        <v>171.31</v>
      </c>
      <c r="DC10" s="193">
        <v>178.16</v>
      </c>
      <c r="DD10" s="193">
        <v>179.83</v>
      </c>
      <c r="DE10" s="193">
        <v>169.36</v>
      </c>
      <c r="DF10" s="193">
        <v>189.54</v>
      </c>
      <c r="DG10" s="193">
        <v>188.29</v>
      </c>
      <c r="DH10" s="193">
        <v>192.5</v>
      </c>
      <c r="DI10" s="193">
        <v>195.03</v>
      </c>
      <c r="DJ10" s="193">
        <v>176.63</v>
      </c>
      <c r="DK10" s="193">
        <v>194.45</v>
      </c>
      <c r="DL10" s="193">
        <v>182.58</v>
      </c>
      <c r="DM10" s="193">
        <v>174.79</v>
      </c>
      <c r="DN10" s="193">
        <v>171.37</v>
      </c>
      <c r="DO10" s="193">
        <v>179.24</v>
      </c>
      <c r="DP10" s="193">
        <v>180.35</v>
      </c>
      <c r="DQ10" s="193">
        <v>169.03</v>
      </c>
      <c r="DR10" s="193">
        <v>190.8</v>
      </c>
      <c r="DS10" s="193">
        <v>188.47</v>
      </c>
      <c r="DT10" s="193">
        <v>192.86</v>
      </c>
      <c r="DU10" s="193">
        <v>194.72</v>
      </c>
      <c r="DV10" s="193">
        <v>176.23</v>
      </c>
      <c r="DW10" s="193">
        <v>148.94999999999999</v>
      </c>
      <c r="DX10" s="193">
        <v>97.61</v>
      </c>
      <c r="DY10" s="193">
        <v>174.54</v>
      </c>
      <c r="DZ10" s="193">
        <v>169.73</v>
      </c>
      <c r="EA10" s="193">
        <v>178.93</v>
      </c>
      <c r="EB10" s="193">
        <v>178.6</v>
      </c>
      <c r="EC10" s="193">
        <v>169.03</v>
      </c>
      <c r="ED10" s="193">
        <v>189.04</v>
      </c>
      <c r="EE10" s="193">
        <v>186.38</v>
      </c>
      <c r="EF10" s="193">
        <v>192.18</v>
      </c>
      <c r="EG10" s="193">
        <v>194.8</v>
      </c>
      <c r="EH10" s="193">
        <v>182.77</v>
      </c>
      <c r="EI10" s="193">
        <v>192.39</v>
      </c>
      <c r="EJ10" s="193">
        <v>183.24</v>
      </c>
      <c r="EK10" s="193">
        <v>174.35</v>
      </c>
      <c r="EL10" s="193">
        <v>170.02</v>
      </c>
      <c r="EM10" s="193">
        <v>179.54</v>
      </c>
      <c r="EN10" s="193">
        <v>179.16</v>
      </c>
      <c r="EO10" s="193">
        <v>169.94</v>
      </c>
      <c r="EP10" s="193">
        <v>188.44</v>
      </c>
      <c r="EQ10" s="193">
        <v>186.43</v>
      </c>
      <c r="ER10" s="193">
        <v>193.04</v>
      </c>
      <c r="ES10" s="193">
        <v>193.45</v>
      </c>
      <c r="ET10" s="193">
        <v>175.12</v>
      </c>
      <c r="EU10" s="193">
        <v>129.07</v>
      </c>
      <c r="EV10" s="193">
        <v>113.55</v>
      </c>
      <c r="EW10" s="193">
        <v>172.99</v>
      </c>
      <c r="EX10" s="193">
        <v>168.63</v>
      </c>
      <c r="EY10" s="193">
        <v>178.24</v>
      </c>
      <c r="EZ10" s="193">
        <v>177.83</v>
      </c>
      <c r="FA10" s="193">
        <v>166.99</v>
      </c>
      <c r="FB10" s="193">
        <v>186.17</v>
      </c>
      <c r="FC10" s="193">
        <v>184.72</v>
      </c>
      <c r="FD10" s="193">
        <v>191.43</v>
      </c>
      <c r="FE10" s="193">
        <v>189.28</v>
      </c>
      <c r="FF10" s="193">
        <v>171.31</v>
      </c>
      <c r="FG10" s="193">
        <v>186.47</v>
      </c>
      <c r="FH10" s="193">
        <v>177.78</v>
      </c>
      <c r="FI10" s="193">
        <v>170.72</v>
      </c>
      <c r="FJ10" s="193">
        <v>167.25</v>
      </c>
      <c r="FK10" s="193">
        <v>176.45</v>
      </c>
      <c r="FL10" s="193">
        <v>176.58</v>
      </c>
      <c r="FM10" s="193">
        <v>166.21</v>
      </c>
      <c r="FN10" s="193">
        <v>184.85</v>
      </c>
      <c r="FO10" s="193">
        <v>181.99</v>
      </c>
      <c r="FP10" s="193">
        <v>189.42</v>
      </c>
      <c r="FQ10" s="193">
        <v>188.18</v>
      </c>
      <c r="FR10" s="193">
        <v>170.95</v>
      </c>
      <c r="FS10" s="193">
        <v>185.16</v>
      </c>
      <c r="FT10" s="193">
        <v>178.21</v>
      </c>
      <c r="FU10" s="193">
        <v>169.4</v>
      </c>
      <c r="FV10" s="193">
        <v>165.23</v>
      </c>
      <c r="FW10" s="193">
        <v>175.89</v>
      </c>
      <c r="FX10" s="193">
        <v>173.75</v>
      </c>
      <c r="FY10" s="193">
        <v>131.79</v>
      </c>
      <c r="FZ10" s="193">
        <v>0</v>
      </c>
      <c r="GA10" s="193">
        <v>77.88</v>
      </c>
      <c r="GB10" s="193">
        <v>189.85</v>
      </c>
    </row>
    <row r="11" spans="1:184" s="29" customFormat="1">
      <c r="A11" s="41"/>
      <c r="B11" s="60">
        <f t="shared" si="1"/>
        <v>11</v>
      </c>
      <c r="C11" s="36" t="s">
        <v>9</v>
      </c>
      <c r="D11" s="29" t="s">
        <v>56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35.06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  <c r="AE11" s="193">
        <v>0</v>
      </c>
      <c r="AF11" s="193">
        <v>0</v>
      </c>
      <c r="AG11" s="193">
        <v>0</v>
      </c>
      <c r="AH11" s="193">
        <v>0</v>
      </c>
      <c r="AI11" s="193">
        <v>0</v>
      </c>
      <c r="AJ11" s="193">
        <v>0</v>
      </c>
      <c r="AK11" s="193">
        <v>0</v>
      </c>
      <c r="AL11" s="193">
        <v>0</v>
      </c>
      <c r="AM11" s="193">
        <v>0</v>
      </c>
      <c r="AN11" s="193">
        <v>0</v>
      </c>
      <c r="AO11" s="193">
        <v>0</v>
      </c>
      <c r="AP11" s="193">
        <v>0</v>
      </c>
      <c r="AQ11" s="193">
        <v>0</v>
      </c>
      <c r="AR11" s="193">
        <v>0</v>
      </c>
      <c r="AS11" s="193">
        <v>0</v>
      </c>
      <c r="AT11" s="193">
        <v>0</v>
      </c>
      <c r="AU11" s="193">
        <v>0</v>
      </c>
      <c r="AV11" s="193">
        <v>0</v>
      </c>
      <c r="AW11" s="193">
        <v>0</v>
      </c>
      <c r="AX11" s="193">
        <v>0</v>
      </c>
      <c r="AY11" s="193">
        <v>0</v>
      </c>
      <c r="AZ11" s="193">
        <v>0</v>
      </c>
      <c r="BA11" s="193">
        <v>0</v>
      </c>
      <c r="BB11" s="193">
        <v>0</v>
      </c>
      <c r="BC11" s="193">
        <v>0</v>
      </c>
      <c r="BD11" s="193">
        <v>0</v>
      </c>
      <c r="BE11" s="193">
        <v>0</v>
      </c>
      <c r="BF11" s="193">
        <v>0</v>
      </c>
      <c r="BG11" s="193">
        <v>0</v>
      </c>
      <c r="BH11" s="193">
        <v>0</v>
      </c>
      <c r="BI11" s="193">
        <v>0</v>
      </c>
      <c r="BJ11" s="193">
        <v>0</v>
      </c>
      <c r="BK11" s="193">
        <v>0</v>
      </c>
      <c r="BL11" s="193">
        <v>0</v>
      </c>
      <c r="BM11" s="193">
        <v>0</v>
      </c>
      <c r="BN11" s="193">
        <v>0</v>
      </c>
      <c r="BO11" s="193">
        <v>0</v>
      </c>
      <c r="BP11" s="193">
        <v>0</v>
      </c>
      <c r="BQ11" s="193">
        <v>0</v>
      </c>
      <c r="BR11" s="193">
        <v>0</v>
      </c>
      <c r="BS11" s="193">
        <v>0</v>
      </c>
      <c r="BT11" s="193">
        <v>0</v>
      </c>
      <c r="BU11" s="193">
        <v>0</v>
      </c>
      <c r="BV11" s="193">
        <v>0</v>
      </c>
      <c r="BW11" s="193">
        <v>0</v>
      </c>
      <c r="BX11" s="193">
        <v>0</v>
      </c>
      <c r="BY11" s="193">
        <v>0</v>
      </c>
      <c r="BZ11" s="193">
        <v>0</v>
      </c>
      <c r="CA11" s="193">
        <v>0</v>
      </c>
      <c r="CB11" s="193">
        <v>0</v>
      </c>
      <c r="CC11" s="193">
        <v>0</v>
      </c>
      <c r="CD11" s="193">
        <v>0</v>
      </c>
      <c r="CE11" s="193">
        <v>45.83</v>
      </c>
      <c r="CF11" s="193">
        <v>40.57</v>
      </c>
      <c r="CG11" s="193">
        <v>0</v>
      </c>
      <c r="CH11" s="193">
        <v>0</v>
      </c>
      <c r="CI11" s="193">
        <v>0</v>
      </c>
      <c r="CJ11" s="193">
        <v>0</v>
      </c>
      <c r="CK11" s="193">
        <v>10.66</v>
      </c>
      <c r="CL11" s="193">
        <v>15.18</v>
      </c>
      <c r="CM11" s="193">
        <v>0</v>
      </c>
      <c r="CN11" s="193">
        <v>0</v>
      </c>
      <c r="CO11" s="193">
        <v>0</v>
      </c>
      <c r="CP11" s="193">
        <v>42.57</v>
      </c>
      <c r="CQ11" s="193">
        <v>81.89</v>
      </c>
      <c r="CR11" s="193">
        <v>71.12</v>
      </c>
      <c r="CS11" s="193">
        <v>44.36</v>
      </c>
      <c r="CT11" s="193">
        <v>8.5500000000000007</v>
      </c>
      <c r="CU11" s="193">
        <v>12.69</v>
      </c>
      <c r="CV11" s="193">
        <v>35.86</v>
      </c>
      <c r="CW11" s="193">
        <v>59.88</v>
      </c>
      <c r="CX11" s="193">
        <v>55.09</v>
      </c>
      <c r="CY11" s="193">
        <v>45.13</v>
      </c>
      <c r="CZ11" s="193">
        <v>54.23</v>
      </c>
      <c r="DA11" s="193">
        <v>48.66</v>
      </c>
      <c r="DB11" s="193">
        <v>61.7</v>
      </c>
      <c r="DC11" s="193">
        <v>69.11</v>
      </c>
      <c r="DD11" s="193">
        <v>59.53</v>
      </c>
      <c r="DE11" s="193">
        <v>50.39</v>
      </c>
      <c r="DF11" s="193">
        <v>28.97</v>
      </c>
      <c r="DG11" s="193">
        <v>15.37</v>
      </c>
      <c r="DH11" s="193">
        <v>30.65</v>
      </c>
      <c r="DI11" s="193">
        <v>48.81</v>
      </c>
      <c r="DJ11" s="193">
        <v>49.26</v>
      </c>
      <c r="DK11" s="193">
        <v>38.58</v>
      </c>
      <c r="DL11" s="193">
        <v>32.29</v>
      </c>
      <c r="DM11" s="193">
        <v>40.799999999999997</v>
      </c>
      <c r="DN11" s="193">
        <v>62.52</v>
      </c>
      <c r="DO11" s="193">
        <v>62.1</v>
      </c>
      <c r="DP11" s="193">
        <v>64.86</v>
      </c>
      <c r="DQ11" s="193">
        <v>47.47</v>
      </c>
      <c r="DR11" s="193">
        <v>23.75</v>
      </c>
      <c r="DS11" s="193">
        <v>16.8</v>
      </c>
      <c r="DT11" s="193">
        <v>27.98</v>
      </c>
      <c r="DU11" s="193">
        <v>48.81</v>
      </c>
      <c r="DV11" s="193">
        <v>41.32</v>
      </c>
      <c r="DW11" s="193">
        <v>39.33</v>
      </c>
      <c r="DX11" s="193">
        <v>28.97</v>
      </c>
      <c r="DY11" s="193">
        <v>38.56</v>
      </c>
      <c r="DZ11" s="193">
        <v>55</v>
      </c>
      <c r="EA11" s="193">
        <v>56.34</v>
      </c>
      <c r="EB11" s="193">
        <v>62.85</v>
      </c>
      <c r="EC11" s="193">
        <v>39.69</v>
      </c>
      <c r="ED11" s="193">
        <v>20.72</v>
      </c>
      <c r="EE11" s="193">
        <v>15.15</v>
      </c>
      <c r="EF11" s="193">
        <v>18.59</v>
      </c>
      <c r="EG11" s="193">
        <v>42.94</v>
      </c>
      <c r="EH11" s="193">
        <v>43.26</v>
      </c>
      <c r="EI11" s="193">
        <v>32.53</v>
      </c>
      <c r="EJ11" s="193">
        <v>15.2</v>
      </c>
      <c r="EK11" s="193">
        <v>22.63</v>
      </c>
      <c r="EL11" s="193">
        <v>45.03</v>
      </c>
      <c r="EM11" s="193">
        <v>59.6</v>
      </c>
      <c r="EN11" s="193">
        <v>54.59</v>
      </c>
      <c r="EO11" s="193">
        <v>42.27</v>
      </c>
      <c r="EP11" s="193">
        <v>7.6</v>
      </c>
      <c r="EQ11" s="193">
        <v>6.95</v>
      </c>
      <c r="ER11" s="193">
        <v>19.77</v>
      </c>
      <c r="ES11" s="193">
        <v>42.46</v>
      </c>
      <c r="ET11" s="193">
        <v>37.130000000000003</v>
      </c>
      <c r="EU11" s="193">
        <v>37.15</v>
      </c>
      <c r="EV11" s="193">
        <v>14.01</v>
      </c>
      <c r="EW11" s="193">
        <v>23.7</v>
      </c>
      <c r="EX11" s="193">
        <v>44.34</v>
      </c>
      <c r="EY11" s="193">
        <v>58.6</v>
      </c>
      <c r="EZ11" s="193">
        <v>52.77</v>
      </c>
      <c r="FA11" s="193">
        <v>39.380000000000003</v>
      </c>
      <c r="FB11" s="193">
        <v>5.7</v>
      </c>
      <c r="FC11" s="193">
        <v>6.69</v>
      </c>
      <c r="FD11" s="193">
        <v>21.24</v>
      </c>
      <c r="FE11" s="193">
        <v>42.56</v>
      </c>
      <c r="FF11" s="193">
        <v>38.49</v>
      </c>
      <c r="FG11" s="193">
        <v>35.86</v>
      </c>
      <c r="FH11" s="193">
        <v>11.87</v>
      </c>
      <c r="FI11" s="193">
        <v>23.7</v>
      </c>
      <c r="FJ11" s="193">
        <v>47.1</v>
      </c>
      <c r="FK11" s="193">
        <v>59.1</v>
      </c>
      <c r="FL11" s="193">
        <v>51.52</v>
      </c>
      <c r="FM11" s="193">
        <v>36.81</v>
      </c>
      <c r="FN11" s="193">
        <v>6.65</v>
      </c>
      <c r="FO11" s="193">
        <v>5.96</v>
      </c>
      <c r="FP11" s="193">
        <v>18.87</v>
      </c>
      <c r="FQ11" s="193">
        <v>39.01</v>
      </c>
      <c r="FR11" s="193">
        <v>39.630000000000003</v>
      </c>
      <c r="FS11" s="193">
        <v>39.85</v>
      </c>
      <c r="FT11" s="193">
        <v>12.59</v>
      </c>
      <c r="FU11" s="193">
        <v>19.04</v>
      </c>
      <c r="FV11" s="193">
        <v>50.73</v>
      </c>
      <c r="FW11" s="193">
        <v>52.84</v>
      </c>
      <c r="FX11" s="193">
        <v>55.59</v>
      </c>
      <c r="FY11" s="193">
        <v>34.96</v>
      </c>
      <c r="FZ11" s="193">
        <v>14.55</v>
      </c>
      <c r="GA11" s="193">
        <v>15.28</v>
      </c>
      <c r="GB11" s="193">
        <v>20.77</v>
      </c>
    </row>
    <row r="12" spans="1:184" s="29" customFormat="1">
      <c r="A12" s="41"/>
      <c r="B12" s="60">
        <f t="shared" si="1"/>
        <v>12</v>
      </c>
      <c r="C12" s="36" t="s">
        <v>10</v>
      </c>
      <c r="D12" s="29" t="s">
        <v>56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0</v>
      </c>
      <c r="AE12" s="193">
        <v>0</v>
      </c>
      <c r="AF12" s="193">
        <v>0</v>
      </c>
      <c r="AG12" s="193">
        <v>0</v>
      </c>
      <c r="AH12" s="193">
        <v>0</v>
      </c>
      <c r="AI12" s="193">
        <v>0</v>
      </c>
      <c r="AJ12" s="193">
        <v>0</v>
      </c>
      <c r="AK12" s="193">
        <v>0</v>
      </c>
      <c r="AL12" s="193">
        <v>0</v>
      </c>
      <c r="AM12" s="193">
        <v>0</v>
      </c>
      <c r="AN12" s="193">
        <v>0</v>
      </c>
      <c r="AO12" s="193">
        <v>0</v>
      </c>
      <c r="AP12" s="193">
        <v>0</v>
      </c>
      <c r="AQ12" s="193">
        <v>0</v>
      </c>
      <c r="AR12" s="193">
        <v>0</v>
      </c>
      <c r="AS12" s="193">
        <v>0</v>
      </c>
      <c r="AT12" s="193">
        <v>0</v>
      </c>
      <c r="AU12" s="193">
        <v>0</v>
      </c>
      <c r="AV12" s="193">
        <v>0</v>
      </c>
      <c r="AW12" s="193">
        <v>0</v>
      </c>
      <c r="AX12" s="193">
        <v>0</v>
      </c>
      <c r="AY12" s="193">
        <v>0</v>
      </c>
      <c r="AZ12" s="193">
        <v>0</v>
      </c>
      <c r="BA12" s="193">
        <v>0</v>
      </c>
      <c r="BB12" s="193">
        <v>0</v>
      </c>
      <c r="BC12" s="193">
        <v>0</v>
      </c>
      <c r="BD12" s="193">
        <v>0</v>
      </c>
      <c r="BE12" s="193">
        <v>0</v>
      </c>
      <c r="BF12" s="193">
        <v>0</v>
      </c>
      <c r="BG12" s="193">
        <v>0</v>
      </c>
      <c r="BH12" s="193">
        <v>0</v>
      </c>
      <c r="BI12" s="193">
        <v>0</v>
      </c>
      <c r="BJ12" s="193">
        <v>0</v>
      </c>
      <c r="BK12" s="193">
        <v>0</v>
      </c>
      <c r="BL12" s="193">
        <v>0</v>
      </c>
      <c r="BM12" s="193">
        <v>0</v>
      </c>
      <c r="BN12" s="193">
        <v>0</v>
      </c>
      <c r="BO12" s="193">
        <v>0</v>
      </c>
      <c r="BP12" s="193">
        <v>0</v>
      </c>
      <c r="BQ12" s="193">
        <v>0</v>
      </c>
      <c r="BR12" s="193">
        <v>0</v>
      </c>
      <c r="BS12" s="193">
        <v>0</v>
      </c>
      <c r="BT12" s="193">
        <v>0</v>
      </c>
      <c r="BU12" s="193">
        <v>0</v>
      </c>
      <c r="BV12" s="193">
        <v>0</v>
      </c>
      <c r="BW12" s="193">
        <v>0</v>
      </c>
      <c r="BX12" s="193">
        <v>0</v>
      </c>
      <c r="BY12" s="193">
        <v>0</v>
      </c>
      <c r="BZ12" s="193">
        <v>0</v>
      </c>
      <c r="CA12" s="193">
        <v>0</v>
      </c>
      <c r="CB12" s="193">
        <v>0</v>
      </c>
      <c r="CC12" s="193">
        <v>0</v>
      </c>
      <c r="CD12" s="193">
        <v>0</v>
      </c>
      <c r="CE12" s="193">
        <v>0</v>
      </c>
      <c r="CF12" s="193">
        <v>0</v>
      </c>
      <c r="CG12" s="193">
        <v>0</v>
      </c>
      <c r="CH12" s="193">
        <v>0</v>
      </c>
      <c r="CI12" s="193">
        <v>0</v>
      </c>
      <c r="CJ12" s="193">
        <v>0</v>
      </c>
      <c r="CK12" s="193">
        <v>0</v>
      </c>
      <c r="CL12" s="193">
        <v>0</v>
      </c>
      <c r="CM12" s="193">
        <v>0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3">
        <v>0</v>
      </c>
      <c r="CU12" s="193">
        <v>0</v>
      </c>
      <c r="CV12" s="193">
        <v>0</v>
      </c>
      <c r="CW12" s="193">
        <v>0</v>
      </c>
      <c r="CX12" s="193">
        <v>0</v>
      </c>
      <c r="CY12" s="193">
        <v>0</v>
      </c>
      <c r="CZ12" s="193">
        <v>0</v>
      </c>
      <c r="DA12" s="193">
        <v>0</v>
      </c>
      <c r="DB12" s="193">
        <v>0</v>
      </c>
      <c r="DC12" s="193">
        <v>0</v>
      </c>
      <c r="DD12" s="193">
        <v>0</v>
      </c>
      <c r="DE12" s="193">
        <v>0</v>
      </c>
      <c r="DF12" s="193">
        <v>0</v>
      </c>
      <c r="DG12" s="193">
        <v>0</v>
      </c>
      <c r="DH12" s="193">
        <v>0</v>
      </c>
      <c r="DI12" s="193">
        <v>0</v>
      </c>
      <c r="DJ12" s="193">
        <v>0</v>
      </c>
      <c r="DK12" s="193">
        <v>0</v>
      </c>
      <c r="DL12" s="193">
        <v>0</v>
      </c>
      <c r="DM12" s="193">
        <v>0</v>
      </c>
      <c r="DN12" s="193">
        <v>0</v>
      </c>
      <c r="DO12" s="193">
        <v>0</v>
      </c>
      <c r="DP12" s="193">
        <v>0</v>
      </c>
      <c r="DQ12" s="193">
        <v>0</v>
      </c>
      <c r="DR12" s="193">
        <v>0</v>
      </c>
      <c r="DS12" s="193">
        <v>0</v>
      </c>
      <c r="DT12" s="193">
        <v>0</v>
      </c>
      <c r="DU12" s="193">
        <v>0</v>
      </c>
      <c r="DV12" s="193">
        <v>0</v>
      </c>
      <c r="DW12" s="193">
        <v>0</v>
      </c>
      <c r="DX12" s="193">
        <v>0</v>
      </c>
      <c r="DY12" s="193">
        <v>0</v>
      </c>
      <c r="DZ12" s="193">
        <v>0</v>
      </c>
      <c r="EA12" s="193">
        <v>0</v>
      </c>
      <c r="EB12" s="193">
        <v>0</v>
      </c>
      <c r="EC12" s="193">
        <v>0</v>
      </c>
      <c r="ED12" s="193">
        <v>0</v>
      </c>
      <c r="EE12" s="193">
        <v>0</v>
      </c>
      <c r="EF12" s="193">
        <v>0</v>
      </c>
      <c r="EG12" s="193">
        <v>0</v>
      </c>
      <c r="EH12" s="193">
        <v>0</v>
      </c>
      <c r="EI12" s="193">
        <v>0</v>
      </c>
      <c r="EJ12" s="193">
        <v>0</v>
      </c>
      <c r="EK12" s="193">
        <v>0</v>
      </c>
      <c r="EL12" s="193">
        <v>0</v>
      </c>
      <c r="EM12" s="193">
        <v>0</v>
      </c>
      <c r="EN12" s="193">
        <v>0</v>
      </c>
      <c r="EO12" s="193">
        <v>0</v>
      </c>
      <c r="EP12" s="193">
        <v>0</v>
      </c>
      <c r="EQ12" s="193">
        <v>0</v>
      </c>
      <c r="ER12" s="193">
        <v>0</v>
      </c>
      <c r="ES12" s="193">
        <v>0</v>
      </c>
      <c r="ET12" s="193">
        <v>0</v>
      </c>
      <c r="EU12" s="193">
        <v>0</v>
      </c>
      <c r="EV12" s="193">
        <v>0</v>
      </c>
      <c r="EW12" s="193">
        <v>0</v>
      </c>
      <c r="EX12" s="193">
        <v>0</v>
      </c>
      <c r="EY12" s="193">
        <v>0</v>
      </c>
      <c r="EZ12" s="193">
        <v>0</v>
      </c>
      <c r="FA12" s="193">
        <v>0</v>
      </c>
      <c r="FB12" s="193">
        <v>0</v>
      </c>
      <c r="FC12" s="193">
        <v>0</v>
      </c>
      <c r="FD12" s="193">
        <v>0</v>
      </c>
      <c r="FE12" s="193">
        <v>0</v>
      </c>
      <c r="FF12" s="193">
        <v>0</v>
      </c>
      <c r="FG12" s="193">
        <v>0</v>
      </c>
      <c r="FH12" s="193">
        <v>0</v>
      </c>
      <c r="FI12" s="193">
        <v>0</v>
      </c>
      <c r="FJ12" s="193">
        <v>0</v>
      </c>
      <c r="FK12" s="193">
        <v>0</v>
      </c>
      <c r="FL12" s="193">
        <v>0</v>
      </c>
      <c r="FM12" s="193">
        <v>0</v>
      </c>
      <c r="FN12" s="193">
        <v>0</v>
      </c>
      <c r="FO12" s="193">
        <v>0</v>
      </c>
      <c r="FP12" s="193">
        <v>0</v>
      </c>
      <c r="FQ12" s="193">
        <v>0</v>
      </c>
      <c r="FR12" s="193">
        <v>0</v>
      </c>
      <c r="FS12" s="193">
        <v>0</v>
      </c>
      <c r="FT12" s="193">
        <v>0</v>
      </c>
      <c r="FU12" s="193">
        <v>0</v>
      </c>
      <c r="FV12" s="193">
        <v>0</v>
      </c>
      <c r="FW12" s="193">
        <v>0</v>
      </c>
      <c r="FX12" s="193">
        <v>0</v>
      </c>
      <c r="FY12" s="193">
        <v>0</v>
      </c>
      <c r="FZ12" s="193">
        <v>0</v>
      </c>
      <c r="GA12" s="193">
        <v>0</v>
      </c>
      <c r="GB12" s="193">
        <v>0</v>
      </c>
    </row>
    <row r="13" spans="1:184" s="29" customFormat="1">
      <c r="A13" s="41"/>
      <c r="B13" s="60">
        <f t="shared" si="1"/>
        <v>13</v>
      </c>
      <c r="C13" s="36" t="s">
        <v>100</v>
      </c>
      <c r="D13" s="29" t="s">
        <v>56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0</v>
      </c>
      <c r="AB13" s="193">
        <v>0</v>
      </c>
      <c r="AC13" s="193">
        <v>0</v>
      </c>
      <c r="AD13" s="193">
        <v>0</v>
      </c>
      <c r="AE13" s="193">
        <v>0</v>
      </c>
      <c r="AF13" s="193">
        <v>0</v>
      </c>
      <c r="AG13" s="193">
        <v>0</v>
      </c>
      <c r="AH13" s="193">
        <v>0</v>
      </c>
      <c r="AI13" s="193">
        <v>0</v>
      </c>
      <c r="AJ13" s="193">
        <v>0</v>
      </c>
      <c r="AK13" s="193">
        <v>0</v>
      </c>
      <c r="AL13" s="193">
        <v>0</v>
      </c>
      <c r="AM13" s="193">
        <v>0</v>
      </c>
      <c r="AN13" s="193">
        <v>0</v>
      </c>
      <c r="AO13" s="193">
        <v>0</v>
      </c>
      <c r="AP13" s="193">
        <v>0</v>
      </c>
      <c r="AQ13" s="193">
        <v>0</v>
      </c>
      <c r="AR13" s="193">
        <v>0</v>
      </c>
      <c r="AS13" s="193">
        <v>0</v>
      </c>
      <c r="AT13" s="193">
        <v>0</v>
      </c>
      <c r="AU13" s="193">
        <v>0</v>
      </c>
      <c r="AV13" s="193">
        <v>0</v>
      </c>
      <c r="AW13" s="193">
        <v>0</v>
      </c>
      <c r="AX13" s="193">
        <v>0</v>
      </c>
      <c r="AY13" s="193">
        <v>0</v>
      </c>
      <c r="AZ13" s="193">
        <v>0</v>
      </c>
      <c r="BA13" s="193">
        <v>0</v>
      </c>
      <c r="BB13" s="193">
        <v>0</v>
      </c>
      <c r="BC13" s="193">
        <v>0</v>
      </c>
      <c r="BD13" s="193">
        <v>0</v>
      </c>
      <c r="BE13" s="193">
        <v>0</v>
      </c>
      <c r="BF13" s="193">
        <v>0</v>
      </c>
      <c r="BG13" s="193">
        <v>0</v>
      </c>
      <c r="BH13" s="193">
        <v>0</v>
      </c>
      <c r="BI13" s="193">
        <v>0</v>
      </c>
      <c r="BJ13" s="193">
        <v>0</v>
      </c>
      <c r="BK13" s="193">
        <v>0</v>
      </c>
      <c r="BL13" s="193">
        <v>0</v>
      </c>
      <c r="BM13" s="193">
        <v>0</v>
      </c>
      <c r="BN13" s="193">
        <v>0</v>
      </c>
      <c r="BO13" s="193">
        <v>0</v>
      </c>
      <c r="BP13" s="193">
        <v>0</v>
      </c>
      <c r="BQ13" s="193">
        <v>0</v>
      </c>
      <c r="BR13" s="193">
        <v>0</v>
      </c>
      <c r="BS13" s="193">
        <v>0</v>
      </c>
      <c r="BT13" s="193">
        <v>0</v>
      </c>
      <c r="BU13" s="193">
        <v>0</v>
      </c>
      <c r="BV13" s="193">
        <v>0</v>
      </c>
      <c r="BW13" s="193">
        <v>0</v>
      </c>
      <c r="BX13" s="193">
        <v>0</v>
      </c>
      <c r="BY13" s="193">
        <v>0</v>
      </c>
      <c r="BZ13" s="193">
        <v>0</v>
      </c>
      <c r="CA13" s="193">
        <v>0</v>
      </c>
      <c r="CB13" s="193">
        <v>0</v>
      </c>
      <c r="CC13" s="193">
        <v>0</v>
      </c>
      <c r="CD13" s="193">
        <v>0</v>
      </c>
      <c r="CE13" s="193">
        <v>0</v>
      </c>
      <c r="CF13" s="193">
        <v>0</v>
      </c>
      <c r="CG13" s="193">
        <v>0</v>
      </c>
      <c r="CH13" s="193">
        <v>0</v>
      </c>
      <c r="CI13" s="193">
        <v>0</v>
      </c>
      <c r="CJ13" s="193">
        <v>0</v>
      </c>
      <c r="CK13" s="193">
        <v>0</v>
      </c>
      <c r="CL13" s="193">
        <v>0</v>
      </c>
      <c r="CM13" s="193">
        <v>0</v>
      </c>
      <c r="CN13" s="193">
        <v>0</v>
      </c>
      <c r="CO13" s="193">
        <v>0</v>
      </c>
      <c r="CP13" s="193">
        <v>0</v>
      </c>
      <c r="CQ13" s="193">
        <v>0</v>
      </c>
      <c r="CR13" s="193">
        <v>0</v>
      </c>
      <c r="CS13" s="193">
        <v>0</v>
      </c>
      <c r="CT13" s="193">
        <v>0</v>
      </c>
      <c r="CU13" s="193">
        <v>0</v>
      </c>
      <c r="CV13" s="193">
        <v>0</v>
      </c>
      <c r="CW13" s="193">
        <v>0</v>
      </c>
      <c r="CX13" s="193">
        <v>0</v>
      </c>
      <c r="CY13" s="193">
        <v>0</v>
      </c>
      <c r="CZ13" s="193">
        <v>0</v>
      </c>
      <c r="DA13" s="193">
        <v>0</v>
      </c>
      <c r="DB13" s="193">
        <v>0</v>
      </c>
      <c r="DC13" s="193">
        <v>0</v>
      </c>
      <c r="DD13" s="193">
        <v>0</v>
      </c>
      <c r="DE13" s="193">
        <v>0</v>
      </c>
      <c r="DF13" s="193">
        <v>0</v>
      </c>
      <c r="DG13" s="193">
        <v>0</v>
      </c>
      <c r="DH13" s="193">
        <v>0</v>
      </c>
      <c r="DI13" s="193">
        <v>0</v>
      </c>
      <c r="DJ13" s="193">
        <v>0</v>
      </c>
      <c r="DK13" s="193">
        <v>0</v>
      </c>
      <c r="DL13" s="193">
        <v>0</v>
      </c>
      <c r="DM13" s="193">
        <v>0</v>
      </c>
      <c r="DN13" s="193">
        <v>0</v>
      </c>
      <c r="DO13" s="193">
        <v>0</v>
      </c>
      <c r="DP13" s="193">
        <v>0</v>
      </c>
      <c r="DQ13" s="193">
        <v>0</v>
      </c>
      <c r="DR13" s="193">
        <v>0</v>
      </c>
      <c r="DS13" s="193">
        <v>0</v>
      </c>
      <c r="DT13" s="193">
        <v>0</v>
      </c>
      <c r="DU13" s="193">
        <v>0</v>
      </c>
      <c r="DV13" s="193">
        <v>0</v>
      </c>
      <c r="DW13" s="193">
        <v>0</v>
      </c>
      <c r="DX13" s="193">
        <v>0</v>
      </c>
      <c r="DY13" s="193">
        <v>0</v>
      </c>
      <c r="DZ13" s="193">
        <v>0</v>
      </c>
      <c r="EA13" s="193">
        <v>0</v>
      </c>
      <c r="EB13" s="193">
        <v>0</v>
      </c>
      <c r="EC13" s="193">
        <v>0</v>
      </c>
      <c r="ED13" s="193">
        <v>0</v>
      </c>
      <c r="EE13" s="193">
        <v>0</v>
      </c>
      <c r="EF13" s="193">
        <v>0</v>
      </c>
      <c r="EG13" s="193">
        <v>0</v>
      </c>
      <c r="EH13" s="193">
        <v>0</v>
      </c>
      <c r="EI13" s="193">
        <v>0</v>
      </c>
      <c r="EJ13" s="193">
        <v>0</v>
      </c>
      <c r="EK13" s="193">
        <v>0</v>
      </c>
      <c r="EL13" s="193">
        <v>0</v>
      </c>
      <c r="EM13" s="193">
        <v>0</v>
      </c>
      <c r="EN13" s="193">
        <v>0</v>
      </c>
      <c r="EO13" s="193">
        <v>0</v>
      </c>
      <c r="EP13" s="193">
        <v>0</v>
      </c>
      <c r="EQ13" s="193">
        <v>0</v>
      </c>
      <c r="ER13" s="193">
        <v>0</v>
      </c>
      <c r="ES13" s="193">
        <v>0</v>
      </c>
      <c r="ET13" s="193">
        <v>0</v>
      </c>
      <c r="EU13" s="193">
        <v>0</v>
      </c>
      <c r="EV13" s="193">
        <v>0</v>
      </c>
      <c r="EW13" s="193">
        <v>0</v>
      </c>
      <c r="EX13" s="193">
        <v>0</v>
      </c>
      <c r="EY13" s="193">
        <v>0</v>
      </c>
      <c r="EZ13" s="193">
        <v>0</v>
      </c>
      <c r="FA13" s="193">
        <v>0</v>
      </c>
      <c r="FB13" s="193">
        <v>0</v>
      </c>
      <c r="FC13" s="193">
        <v>0</v>
      </c>
      <c r="FD13" s="193">
        <v>0</v>
      </c>
      <c r="FE13" s="193">
        <v>0</v>
      </c>
      <c r="FF13" s="193">
        <v>0</v>
      </c>
      <c r="FG13" s="193">
        <v>0</v>
      </c>
      <c r="FH13" s="193">
        <v>0</v>
      </c>
      <c r="FI13" s="193">
        <v>0</v>
      </c>
      <c r="FJ13" s="193">
        <v>0</v>
      </c>
      <c r="FK13" s="193">
        <v>0</v>
      </c>
      <c r="FL13" s="193">
        <v>0</v>
      </c>
      <c r="FM13" s="193">
        <v>0</v>
      </c>
      <c r="FN13" s="193">
        <v>0</v>
      </c>
      <c r="FO13" s="193">
        <v>0</v>
      </c>
      <c r="FP13" s="193">
        <v>0</v>
      </c>
      <c r="FQ13" s="193">
        <v>0</v>
      </c>
      <c r="FR13" s="193">
        <v>0</v>
      </c>
      <c r="FS13" s="193">
        <v>0</v>
      </c>
      <c r="FT13" s="193">
        <v>0</v>
      </c>
      <c r="FU13" s="193">
        <v>0</v>
      </c>
      <c r="FV13" s="193">
        <v>0</v>
      </c>
      <c r="FW13" s="193">
        <v>0</v>
      </c>
      <c r="FX13" s="193">
        <v>0</v>
      </c>
      <c r="FY13" s="193">
        <v>0</v>
      </c>
      <c r="FZ13" s="193">
        <v>0</v>
      </c>
      <c r="GA13" s="193">
        <v>0</v>
      </c>
      <c r="GB13" s="193">
        <v>0</v>
      </c>
    </row>
    <row r="14" spans="1:184" s="29" customFormat="1">
      <c r="A14" s="461"/>
      <c r="B14" s="60">
        <f t="shared" si="1"/>
        <v>14</v>
      </c>
      <c r="C14" s="37" t="s">
        <v>289</v>
      </c>
      <c r="D14" s="31" t="s">
        <v>56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4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4">
        <v>0</v>
      </c>
      <c r="AN14" s="194">
        <v>0</v>
      </c>
      <c r="AO14" s="194">
        <v>0</v>
      </c>
      <c r="AP14" s="194">
        <v>0</v>
      </c>
      <c r="AQ14" s="194">
        <v>0</v>
      </c>
      <c r="AR14" s="194">
        <v>0</v>
      </c>
      <c r="AS14" s="194">
        <v>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4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4">
        <v>0</v>
      </c>
      <c r="BX14" s="194">
        <v>0</v>
      </c>
      <c r="BY14" s="194">
        <v>0</v>
      </c>
      <c r="BZ14" s="194">
        <v>0</v>
      </c>
      <c r="CA14" s="194">
        <v>0</v>
      </c>
      <c r="CB14" s="194">
        <v>0</v>
      </c>
      <c r="CC14" s="194">
        <v>0</v>
      </c>
      <c r="CD14" s="194">
        <v>0</v>
      </c>
      <c r="CE14" s="194">
        <v>0</v>
      </c>
      <c r="CF14" s="194">
        <v>0</v>
      </c>
      <c r="CG14" s="194">
        <v>0</v>
      </c>
      <c r="CH14" s="194">
        <v>0</v>
      </c>
      <c r="CI14" s="194">
        <v>0</v>
      </c>
      <c r="CJ14" s="194">
        <v>0</v>
      </c>
      <c r="CK14" s="194">
        <v>0</v>
      </c>
      <c r="CL14" s="194">
        <v>0</v>
      </c>
      <c r="CM14" s="194">
        <v>0</v>
      </c>
      <c r="CN14" s="194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  <c r="EE14" s="194">
        <v>0</v>
      </c>
      <c r="EF14" s="194">
        <v>0</v>
      </c>
      <c r="EG14" s="194">
        <v>0</v>
      </c>
      <c r="EH14" s="194">
        <v>0</v>
      </c>
      <c r="EI14" s="194">
        <v>0</v>
      </c>
      <c r="EJ14" s="194">
        <v>0</v>
      </c>
      <c r="EK14" s="194">
        <v>0</v>
      </c>
      <c r="EL14" s="194">
        <v>0</v>
      </c>
      <c r="EM14" s="194">
        <v>0</v>
      </c>
      <c r="EN14" s="194">
        <v>0</v>
      </c>
      <c r="EO14" s="194">
        <v>0</v>
      </c>
      <c r="EP14" s="194">
        <v>0</v>
      </c>
      <c r="EQ14" s="194">
        <v>0</v>
      </c>
      <c r="ER14" s="194">
        <v>0</v>
      </c>
      <c r="ES14" s="194">
        <v>0</v>
      </c>
      <c r="ET14" s="194">
        <v>0</v>
      </c>
      <c r="EU14" s="194">
        <v>0</v>
      </c>
      <c r="EV14" s="194">
        <v>0</v>
      </c>
      <c r="EW14" s="194">
        <v>0</v>
      </c>
      <c r="EX14" s="194">
        <v>0</v>
      </c>
      <c r="EY14" s="194">
        <v>0</v>
      </c>
      <c r="EZ14" s="194">
        <v>0</v>
      </c>
      <c r="FA14" s="194">
        <v>0</v>
      </c>
      <c r="FB14" s="194">
        <v>0</v>
      </c>
      <c r="FC14" s="194">
        <v>0</v>
      </c>
      <c r="FD14" s="194">
        <v>0</v>
      </c>
      <c r="FE14" s="194">
        <v>0</v>
      </c>
      <c r="FF14" s="194">
        <v>0</v>
      </c>
      <c r="FG14" s="194">
        <v>0</v>
      </c>
      <c r="FH14" s="194">
        <v>0</v>
      </c>
      <c r="FI14" s="194">
        <v>0</v>
      </c>
      <c r="FJ14" s="194">
        <v>0</v>
      </c>
      <c r="FK14" s="194">
        <v>0</v>
      </c>
      <c r="FL14" s="194">
        <v>0</v>
      </c>
      <c r="FM14" s="194">
        <v>0</v>
      </c>
      <c r="FN14" s="194">
        <v>0</v>
      </c>
      <c r="FO14" s="194">
        <v>0</v>
      </c>
      <c r="FP14" s="194">
        <v>0</v>
      </c>
      <c r="FQ14" s="194">
        <v>0</v>
      </c>
      <c r="FR14" s="194">
        <v>0</v>
      </c>
      <c r="FS14" s="194">
        <v>0</v>
      </c>
      <c r="FT14" s="194">
        <v>0</v>
      </c>
      <c r="FU14" s="194">
        <v>0</v>
      </c>
      <c r="FV14" s="194">
        <v>0</v>
      </c>
      <c r="FW14" s="194">
        <v>0</v>
      </c>
      <c r="FX14" s="194">
        <v>0</v>
      </c>
      <c r="FY14" s="194">
        <v>0</v>
      </c>
      <c r="FZ14" s="194">
        <v>0</v>
      </c>
      <c r="GA14" s="194">
        <v>0</v>
      </c>
      <c r="GB14" s="194">
        <v>0</v>
      </c>
    </row>
    <row r="15" spans="1:184" s="29" customFormat="1">
      <c r="A15" s="41"/>
      <c r="B15" s="60">
        <f t="shared" si="1"/>
        <v>15</v>
      </c>
      <c r="C15" s="461"/>
      <c r="D15" s="32" t="s">
        <v>57</v>
      </c>
      <c r="E15" s="195">
        <v>1049.55</v>
      </c>
      <c r="F15" s="195">
        <v>940.1099999999999</v>
      </c>
      <c r="G15" s="195">
        <v>1006.55</v>
      </c>
      <c r="H15" s="195">
        <v>928.30000000000007</v>
      </c>
      <c r="I15" s="195">
        <v>850.40000000000009</v>
      </c>
      <c r="J15" s="195">
        <v>943.92</v>
      </c>
      <c r="K15" s="195">
        <v>1021.8900000000001</v>
      </c>
      <c r="L15" s="195">
        <v>989.06000000000006</v>
      </c>
      <c r="M15" s="195">
        <v>949.30000000000007</v>
      </c>
      <c r="N15" s="195">
        <v>949.38</v>
      </c>
      <c r="O15" s="195">
        <v>950.41</v>
      </c>
      <c r="P15" s="195">
        <v>1021.54</v>
      </c>
      <c r="Q15" s="195">
        <v>1065.06</v>
      </c>
      <c r="R15" s="195">
        <v>953.81</v>
      </c>
      <c r="S15" s="195">
        <v>905.03000000000009</v>
      </c>
      <c r="T15" s="195">
        <v>796.21</v>
      </c>
      <c r="U15" s="195">
        <v>839.39</v>
      </c>
      <c r="V15" s="195">
        <v>953.49</v>
      </c>
      <c r="W15" s="195">
        <v>990.98000000000013</v>
      </c>
      <c r="X15" s="195">
        <v>990.45999999999992</v>
      </c>
      <c r="Y15" s="195">
        <v>946.25</v>
      </c>
      <c r="Z15" s="195">
        <v>997.31999999999994</v>
      </c>
      <c r="AA15" s="195">
        <v>991.04</v>
      </c>
      <c r="AB15" s="195">
        <v>1007.13</v>
      </c>
      <c r="AC15" s="195">
        <v>1032.3500000000001</v>
      </c>
      <c r="AD15" s="195">
        <v>937.33999999999992</v>
      </c>
      <c r="AE15" s="195">
        <v>997.97</v>
      </c>
      <c r="AF15" s="195">
        <v>855.19</v>
      </c>
      <c r="AG15" s="195">
        <v>822.84999999999991</v>
      </c>
      <c r="AH15" s="195">
        <v>950.57999999999993</v>
      </c>
      <c r="AI15" s="195">
        <v>988.18000000000006</v>
      </c>
      <c r="AJ15" s="195">
        <v>985.36</v>
      </c>
      <c r="AK15" s="195">
        <v>935.47</v>
      </c>
      <c r="AL15" s="195">
        <v>948.81999999999994</v>
      </c>
      <c r="AM15" s="195">
        <v>977.25000000000011</v>
      </c>
      <c r="AN15" s="193">
        <v>985.99</v>
      </c>
      <c r="AO15" s="193">
        <v>1029.74</v>
      </c>
      <c r="AP15" s="193">
        <v>970.5</v>
      </c>
      <c r="AQ15" s="193">
        <v>847.1</v>
      </c>
      <c r="AR15" s="193">
        <v>788.82</v>
      </c>
      <c r="AS15" s="193">
        <v>848.58999999999992</v>
      </c>
      <c r="AT15" s="193">
        <v>956.51</v>
      </c>
      <c r="AU15" s="193">
        <v>985.99999999999989</v>
      </c>
      <c r="AV15" s="193">
        <v>997.93999999999994</v>
      </c>
      <c r="AW15" s="193">
        <v>940.67</v>
      </c>
      <c r="AX15" s="193">
        <v>986.18000000000006</v>
      </c>
      <c r="AY15" s="193">
        <v>985.03000000000009</v>
      </c>
      <c r="AZ15" s="193">
        <v>984.16000000000008</v>
      </c>
      <c r="BA15" s="193">
        <v>1026.6500000000001</v>
      </c>
      <c r="BB15" s="193">
        <v>935.15000000000009</v>
      </c>
      <c r="BC15" s="193">
        <v>898.00000000000011</v>
      </c>
      <c r="BD15" s="193">
        <v>851.95</v>
      </c>
      <c r="BE15" s="193">
        <v>807.99</v>
      </c>
      <c r="BF15" s="193">
        <v>917.69</v>
      </c>
      <c r="BG15" s="193">
        <v>951.05000000000007</v>
      </c>
      <c r="BH15" s="193">
        <v>963.91</v>
      </c>
      <c r="BI15" s="193">
        <v>889.64</v>
      </c>
      <c r="BJ15" s="193">
        <v>880.24</v>
      </c>
      <c r="BK15" s="193">
        <v>896.69</v>
      </c>
      <c r="BL15" s="193">
        <v>954.89</v>
      </c>
      <c r="BM15" s="193">
        <v>1036.98</v>
      </c>
      <c r="BN15" s="193">
        <v>946.06000000000017</v>
      </c>
      <c r="BO15" s="193">
        <v>897.62</v>
      </c>
      <c r="BP15" s="193">
        <v>879.74</v>
      </c>
      <c r="BQ15" s="193">
        <v>933.31</v>
      </c>
      <c r="BR15" s="193">
        <v>938.1</v>
      </c>
      <c r="BS15" s="193">
        <v>985.65000000000009</v>
      </c>
      <c r="BT15" s="193">
        <v>993.04000000000008</v>
      </c>
      <c r="BU15" s="193">
        <v>849.33</v>
      </c>
      <c r="BV15" s="193">
        <v>843.91</v>
      </c>
      <c r="BW15" s="193">
        <v>984.72000000000014</v>
      </c>
      <c r="BX15" s="193">
        <v>1037.03</v>
      </c>
      <c r="BY15" s="193">
        <v>1081.4099999999999</v>
      </c>
      <c r="BZ15" s="193">
        <v>953.15</v>
      </c>
      <c r="CA15" s="193">
        <v>889.86</v>
      </c>
      <c r="CB15" s="193">
        <v>769.3</v>
      </c>
      <c r="CC15" s="193">
        <v>861.94</v>
      </c>
      <c r="CD15" s="193">
        <v>966.99</v>
      </c>
      <c r="CE15" s="193">
        <v>1081.28</v>
      </c>
      <c r="CF15" s="193">
        <v>1079.4199999999998</v>
      </c>
      <c r="CG15" s="193">
        <v>997.65000000000009</v>
      </c>
      <c r="CH15" s="193">
        <v>992.52</v>
      </c>
      <c r="CI15" s="193">
        <v>1065.23</v>
      </c>
      <c r="CJ15" s="193">
        <v>1095.21</v>
      </c>
      <c r="CK15" s="193">
        <v>1122.8900000000001</v>
      </c>
      <c r="CL15" s="193">
        <v>1056.74</v>
      </c>
      <c r="CM15" s="193">
        <v>1085.6400000000001</v>
      </c>
      <c r="CN15" s="193">
        <v>889.59</v>
      </c>
      <c r="CO15" s="193">
        <v>913.13000000000011</v>
      </c>
      <c r="CP15" s="193">
        <v>1048.1399999999999</v>
      </c>
      <c r="CQ15" s="193">
        <v>1129.4100000000001</v>
      </c>
      <c r="CR15" s="193">
        <v>1117.8000000000002</v>
      </c>
      <c r="CS15" s="193">
        <v>1052.54</v>
      </c>
      <c r="CT15" s="193">
        <v>1067.5899999999999</v>
      </c>
      <c r="CU15" s="193">
        <v>1079.0900000000001</v>
      </c>
      <c r="CV15" s="193">
        <v>1130.6599999999999</v>
      </c>
      <c r="CW15" s="193">
        <v>1170.06</v>
      </c>
      <c r="CX15" s="193">
        <v>1003.13</v>
      </c>
      <c r="CY15" s="193">
        <v>1040.7700000000002</v>
      </c>
      <c r="CZ15" s="193">
        <v>1042.8399999999999</v>
      </c>
      <c r="DA15" s="193">
        <v>948.93999999999994</v>
      </c>
      <c r="DB15" s="193">
        <v>1069.51</v>
      </c>
      <c r="DC15" s="193">
        <v>1112.46</v>
      </c>
      <c r="DD15" s="193">
        <v>1113.7499999999998</v>
      </c>
      <c r="DE15" s="193">
        <v>1050.77</v>
      </c>
      <c r="DF15" s="193">
        <v>1025.1199999999999</v>
      </c>
      <c r="DG15" s="193">
        <v>1088.67</v>
      </c>
      <c r="DH15" s="193">
        <v>1118.0900000000001</v>
      </c>
      <c r="DI15" s="193">
        <v>1157.74</v>
      </c>
      <c r="DJ15" s="193">
        <v>1052.42</v>
      </c>
      <c r="DK15" s="193">
        <v>1147.33</v>
      </c>
      <c r="DL15" s="193">
        <v>938.2700000000001</v>
      </c>
      <c r="DM15" s="193">
        <v>901.82999999999993</v>
      </c>
      <c r="DN15" s="193">
        <v>1063.55</v>
      </c>
      <c r="DO15" s="193">
        <v>1109.6099999999999</v>
      </c>
      <c r="DP15" s="193">
        <v>1120.3399999999999</v>
      </c>
      <c r="DQ15" s="193">
        <v>1039.3999999999999</v>
      </c>
      <c r="DR15" s="193">
        <v>1084.5</v>
      </c>
      <c r="DS15" s="193">
        <v>1090.29</v>
      </c>
      <c r="DT15" s="193">
        <v>1115.1300000000001</v>
      </c>
      <c r="DU15" s="193">
        <v>1155.2099999999998</v>
      </c>
      <c r="DV15" s="193">
        <v>1042.48</v>
      </c>
      <c r="DW15" s="193">
        <v>1098.6899999999998</v>
      </c>
      <c r="DX15" s="193">
        <v>875.5100000000001</v>
      </c>
      <c r="DY15" s="193">
        <v>890.87999999999988</v>
      </c>
      <c r="DZ15" s="193">
        <v>1037.05</v>
      </c>
      <c r="EA15" s="193">
        <v>1103.6699999999998</v>
      </c>
      <c r="EB15" s="193">
        <v>1111.3799999999999</v>
      </c>
      <c r="EC15" s="193">
        <v>1033.96</v>
      </c>
      <c r="ED15" s="193">
        <v>1017.4</v>
      </c>
      <c r="EE15" s="193">
        <v>1044.19</v>
      </c>
      <c r="EF15" s="193">
        <v>1098.73</v>
      </c>
      <c r="EG15" s="193">
        <v>1147.9100000000001</v>
      </c>
      <c r="EH15" s="193">
        <v>1078.5</v>
      </c>
      <c r="EI15" s="193">
        <v>942.67</v>
      </c>
      <c r="EJ15" s="193">
        <v>864.58</v>
      </c>
      <c r="EK15" s="193">
        <v>914.74</v>
      </c>
      <c r="EL15" s="193">
        <v>1038.6199999999999</v>
      </c>
      <c r="EM15" s="193">
        <v>1106.24</v>
      </c>
      <c r="EN15" s="193">
        <v>1098.97</v>
      </c>
      <c r="EO15" s="193">
        <v>1043.0800000000002</v>
      </c>
      <c r="EP15" s="193">
        <v>1060.1299999999999</v>
      </c>
      <c r="EQ15" s="193">
        <v>1065.4000000000001</v>
      </c>
      <c r="ER15" s="193">
        <v>1104.46</v>
      </c>
      <c r="ES15" s="193">
        <v>1138.43</v>
      </c>
      <c r="ET15" s="193">
        <v>1029.02</v>
      </c>
      <c r="EU15" s="193">
        <v>1065.8800000000001</v>
      </c>
      <c r="EV15" s="193">
        <v>914.11999999999989</v>
      </c>
      <c r="EW15" s="193">
        <v>937.75000000000011</v>
      </c>
      <c r="EX15" s="193">
        <v>1026.08</v>
      </c>
      <c r="EY15" s="193">
        <v>1094.4199999999998</v>
      </c>
      <c r="EZ15" s="193">
        <v>1096.57</v>
      </c>
      <c r="FA15" s="193">
        <v>1025.4900000000002</v>
      </c>
      <c r="FB15" s="193">
        <v>982.18000000000006</v>
      </c>
      <c r="FC15" s="193">
        <v>995.19</v>
      </c>
      <c r="FD15" s="193">
        <v>1088.53</v>
      </c>
      <c r="FE15" s="193">
        <v>1116.53</v>
      </c>
      <c r="FF15" s="193">
        <v>1012.6000000000001</v>
      </c>
      <c r="FG15" s="193">
        <v>994.36</v>
      </c>
      <c r="FH15" s="193">
        <v>811.31999999999994</v>
      </c>
      <c r="FI15" s="193">
        <v>992.04000000000008</v>
      </c>
      <c r="FJ15" s="193">
        <v>1007.0600000000001</v>
      </c>
      <c r="FK15" s="193">
        <v>1087.9499999999998</v>
      </c>
      <c r="FL15" s="193">
        <v>1083.73</v>
      </c>
      <c r="FM15" s="193">
        <v>1009.27</v>
      </c>
      <c r="FN15" s="193">
        <v>1041.47</v>
      </c>
      <c r="FO15" s="193">
        <v>1037.68</v>
      </c>
      <c r="FP15" s="193">
        <v>1077.53</v>
      </c>
      <c r="FQ15" s="193">
        <v>1106.97</v>
      </c>
      <c r="FR15" s="193">
        <v>1008.91</v>
      </c>
      <c r="FS15" s="193">
        <v>1022.8299999999999</v>
      </c>
      <c r="FT15" s="193">
        <v>851.96</v>
      </c>
      <c r="FU15" s="193">
        <v>872.3</v>
      </c>
      <c r="FV15" s="193">
        <v>1005.9100000000001</v>
      </c>
      <c r="FW15" s="193">
        <v>1079.1199999999999</v>
      </c>
      <c r="FX15" s="193">
        <v>1069.08</v>
      </c>
      <c r="FY15" s="193">
        <v>969.09</v>
      </c>
      <c r="FZ15" s="193">
        <v>876.36999999999989</v>
      </c>
      <c r="GA15" s="193">
        <v>936.73</v>
      </c>
      <c r="GB15" s="193">
        <v>1081.47</v>
      </c>
    </row>
    <row r="16" spans="1:184" s="29" customFormat="1">
      <c r="A16" s="41"/>
      <c r="B16" s="60">
        <f t="shared" si="1"/>
        <v>16</v>
      </c>
      <c r="C16" s="461"/>
      <c r="D16" s="46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</row>
    <row r="17" spans="1:184" s="29" customFormat="1">
      <c r="A17" s="41"/>
      <c r="B17" s="60">
        <f t="shared" si="1"/>
        <v>17</v>
      </c>
      <c r="C17" s="461"/>
      <c r="D17" s="46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</row>
    <row r="18" spans="1:184" s="29" customFormat="1">
      <c r="A18" s="41"/>
      <c r="B18" s="60">
        <f t="shared" si="1"/>
        <v>18</v>
      </c>
      <c r="C18" s="34" t="s">
        <v>55</v>
      </c>
      <c r="D18" s="461" t="s">
        <v>33</v>
      </c>
      <c r="E18" s="463">
        <v>41275</v>
      </c>
      <c r="F18" s="463">
        <v>41306</v>
      </c>
      <c r="G18" s="463">
        <v>41334</v>
      </c>
      <c r="H18" s="463">
        <v>41365</v>
      </c>
      <c r="I18" s="463">
        <v>41395</v>
      </c>
      <c r="J18" s="463">
        <v>41426</v>
      </c>
      <c r="K18" s="463">
        <v>41456</v>
      </c>
      <c r="L18" s="463">
        <v>41487</v>
      </c>
      <c r="M18" s="463">
        <v>41518</v>
      </c>
      <c r="N18" s="463">
        <v>41548</v>
      </c>
      <c r="O18" s="463">
        <v>41579</v>
      </c>
      <c r="P18" s="463">
        <v>41609</v>
      </c>
      <c r="Q18" s="463">
        <v>41640</v>
      </c>
      <c r="R18" s="463">
        <v>41671</v>
      </c>
      <c r="S18" s="463">
        <v>41699</v>
      </c>
      <c r="T18" s="463">
        <v>41730</v>
      </c>
      <c r="U18" s="463">
        <v>41760</v>
      </c>
      <c r="V18" s="463">
        <v>41791</v>
      </c>
      <c r="W18" s="463">
        <v>41821</v>
      </c>
      <c r="X18" s="463">
        <v>41852</v>
      </c>
      <c r="Y18" s="463">
        <v>41883</v>
      </c>
      <c r="Z18" s="463">
        <v>41913</v>
      </c>
      <c r="AA18" s="463">
        <v>41944</v>
      </c>
      <c r="AB18" s="463">
        <v>41974</v>
      </c>
      <c r="AC18" s="463">
        <v>42005</v>
      </c>
      <c r="AD18" s="463">
        <v>42036</v>
      </c>
      <c r="AE18" s="463">
        <v>42064</v>
      </c>
      <c r="AF18" s="463">
        <v>42095</v>
      </c>
      <c r="AG18" s="463">
        <v>42125</v>
      </c>
      <c r="AH18" s="463">
        <v>42156</v>
      </c>
      <c r="AI18" s="463">
        <v>42186</v>
      </c>
      <c r="AJ18" s="463">
        <v>42217</v>
      </c>
      <c r="AK18" s="463">
        <v>42248</v>
      </c>
      <c r="AL18" s="463">
        <v>42278</v>
      </c>
      <c r="AM18" s="463">
        <v>42309</v>
      </c>
      <c r="AN18" s="191">
        <v>42339</v>
      </c>
      <c r="AO18" s="191">
        <v>42370</v>
      </c>
      <c r="AP18" s="191">
        <v>42401</v>
      </c>
      <c r="AQ18" s="191">
        <v>42430</v>
      </c>
      <c r="AR18" s="191">
        <v>42461</v>
      </c>
      <c r="AS18" s="191">
        <v>42491</v>
      </c>
      <c r="AT18" s="191">
        <v>42522</v>
      </c>
      <c r="AU18" s="191">
        <v>42552</v>
      </c>
      <c r="AV18" s="191">
        <v>42583</v>
      </c>
      <c r="AW18" s="191">
        <v>42614</v>
      </c>
      <c r="AX18" s="191">
        <v>42644</v>
      </c>
      <c r="AY18" s="191">
        <v>42675</v>
      </c>
      <c r="AZ18" s="191">
        <v>42705</v>
      </c>
      <c r="BA18" s="191">
        <v>42736</v>
      </c>
      <c r="BB18" s="191">
        <v>42767</v>
      </c>
      <c r="BC18" s="191">
        <v>42795</v>
      </c>
      <c r="BD18" s="191">
        <v>42826</v>
      </c>
      <c r="BE18" s="191">
        <v>42856</v>
      </c>
      <c r="BF18" s="191">
        <v>42887</v>
      </c>
      <c r="BG18" s="191">
        <v>42917</v>
      </c>
      <c r="BH18" s="191">
        <v>42948</v>
      </c>
      <c r="BI18" s="191">
        <v>42979</v>
      </c>
      <c r="BJ18" s="191">
        <v>43009</v>
      </c>
      <c r="BK18" s="191">
        <v>43040</v>
      </c>
      <c r="BL18" s="191">
        <v>43070</v>
      </c>
      <c r="BM18" s="191">
        <v>43101</v>
      </c>
      <c r="BN18" s="191">
        <v>43132</v>
      </c>
      <c r="BO18" s="191">
        <v>43160</v>
      </c>
      <c r="BP18" s="191">
        <v>43191</v>
      </c>
      <c r="BQ18" s="191">
        <v>43221</v>
      </c>
      <c r="BR18" s="191">
        <v>43252</v>
      </c>
      <c r="BS18" s="191">
        <v>43282</v>
      </c>
      <c r="BT18" s="191">
        <v>43313</v>
      </c>
      <c r="BU18" s="191">
        <v>43344</v>
      </c>
      <c r="BV18" s="191">
        <v>43374</v>
      </c>
      <c r="BW18" s="191">
        <v>43405</v>
      </c>
      <c r="BX18" s="191">
        <v>43435</v>
      </c>
      <c r="BY18" s="191">
        <v>43466</v>
      </c>
      <c r="BZ18" s="191">
        <v>43497</v>
      </c>
      <c r="CA18" s="191">
        <v>43525</v>
      </c>
      <c r="CB18" s="191">
        <v>43556</v>
      </c>
      <c r="CC18" s="191">
        <v>43586</v>
      </c>
      <c r="CD18" s="191">
        <v>43617</v>
      </c>
      <c r="CE18" s="191">
        <v>43647</v>
      </c>
      <c r="CF18" s="191">
        <v>43678</v>
      </c>
      <c r="CG18" s="191">
        <v>43709</v>
      </c>
      <c r="CH18" s="191">
        <v>43739</v>
      </c>
      <c r="CI18" s="191">
        <v>43770</v>
      </c>
      <c r="CJ18" s="191">
        <v>43800</v>
      </c>
      <c r="CK18" s="191">
        <v>43831</v>
      </c>
      <c r="CL18" s="191">
        <v>43862</v>
      </c>
      <c r="CM18" s="191">
        <v>43891</v>
      </c>
      <c r="CN18" s="191">
        <v>43922</v>
      </c>
      <c r="CO18" s="191">
        <v>43952</v>
      </c>
      <c r="CP18" s="191">
        <v>43983</v>
      </c>
      <c r="CQ18" s="191">
        <v>44013</v>
      </c>
      <c r="CR18" s="191">
        <v>44044</v>
      </c>
      <c r="CS18" s="191">
        <v>44075</v>
      </c>
      <c r="CT18" s="191">
        <v>44105</v>
      </c>
      <c r="CU18" s="191">
        <v>44136</v>
      </c>
      <c r="CV18" s="191">
        <v>44166</v>
      </c>
      <c r="CW18" s="191">
        <v>44197</v>
      </c>
      <c r="CX18" s="191">
        <v>44228</v>
      </c>
      <c r="CY18" s="191">
        <v>44256</v>
      </c>
      <c r="CZ18" s="191">
        <v>44287</v>
      </c>
      <c r="DA18" s="191">
        <v>44317</v>
      </c>
      <c r="DB18" s="191">
        <v>44348</v>
      </c>
      <c r="DC18" s="191">
        <v>44378</v>
      </c>
      <c r="DD18" s="191">
        <v>44409</v>
      </c>
      <c r="DE18" s="191">
        <v>44440</v>
      </c>
      <c r="DF18" s="191">
        <v>44470</v>
      </c>
      <c r="DG18" s="191">
        <v>44501</v>
      </c>
      <c r="DH18" s="191">
        <v>44531</v>
      </c>
      <c r="DI18" s="191">
        <v>44562</v>
      </c>
      <c r="DJ18" s="191">
        <v>44593</v>
      </c>
      <c r="DK18" s="191">
        <v>44621</v>
      </c>
      <c r="DL18" s="191">
        <v>44652</v>
      </c>
      <c r="DM18" s="191">
        <v>44682</v>
      </c>
      <c r="DN18" s="191">
        <v>44713</v>
      </c>
      <c r="DO18" s="191">
        <v>44743</v>
      </c>
      <c r="DP18" s="191">
        <v>44774</v>
      </c>
      <c r="DQ18" s="191">
        <v>44805</v>
      </c>
      <c r="DR18" s="191">
        <v>44835</v>
      </c>
      <c r="DS18" s="191">
        <v>44866</v>
      </c>
      <c r="DT18" s="191">
        <v>44896</v>
      </c>
      <c r="DU18" s="191">
        <v>44927</v>
      </c>
      <c r="DV18" s="191">
        <v>44958</v>
      </c>
      <c r="DW18" s="191">
        <v>44986</v>
      </c>
      <c r="DX18" s="191">
        <v>45017</v>
      </c>
      <c r="DY18" s="191">
        <v>45047</v>
      </c>
      <c r="DZ18" s="191">
        <v>45078</v>
      </c>
      <c r="EA18" s="191">
        <v>45108</v>
      </c>
      <c r="EB18" s="191">
        <v>45139</v>
      </c>
      <c r="EC18" s="191">
        <v>45170</v>
      </c>
      <c r="ED18" s="191">
        <v>45200</v>
      </c>
      <c r="EE18" s="191">
        <v>45231</v>
      </c>
      <c r="EF18" s="191">
        <v>45261</v>
      </c>
      <c r="EG18" s="191">
        <v>45292</v>
      </c>
      <c r="EH18" s="191">
        <v>45323</v>
      </c>
      <c r="EI18" s="191">
        <v>45352</v>
      </c>
      <c r="EJ18" s="191">
        <v>45383</v>
      </c>
      <c r="EK18" s="191">
        <v>45413</v>
      </c>
      <c r="EL18" s="191">
        <v>45444</v>
      </c>
      <c r="EM18" s="191">
        <v>45474</v>
      </c>
      <c r="EN18" s="191">
        <v>45505</v>
      </c>
      <c r="EO18" s="191">
        <v>45536</v>
      </c>
      <c r="EP18" s="191">
        <v>45566</v>
      </c>
      <c r="EQ18" s="191">
        <v>45597</v>
      </c>
      <c r="ER18" s="191">
        <v>45627</v>
      </c>
      <c r="ES18" s="191">
        <v>45658</v>
      </c>
      <c r="ET18" s="191">
        <v>45689</v>
      </c>
      <c r="EU18" s="191">
        <v>45717</v>
      </c>
      <c r="EV18" s="191">
        <v>45748</v>
      </c>
      <c r="EW18" s="191">
        <v>45778</v>
      </c>
      <c r="EX18" s="191">
        <v>45809</v>
      </c>
      <c r="EY18" s="191">
        <v>45839</v>
      </c>
      <c r="EZ18" s="191">
        <v>45870</v>
      </c>
      <c r="FA18" s="191">
        <v>45901</v>
      </c>
      <c r="FB18" s="191">
        <v>45931</v>
      </c>
      <c r="FC18" s="191">
        <v>45962</v>
      </c>
      <c r="FD18" s="191">
        <v>45992</v>
      </c>
      <c r="FE18" s="191">
        <v>46023</v>
      </c>
      <c r="FF18" s="191">
        <v>46054</v>
      </c>
      <c r="FG18" s="191">
        <v>46082</v>
      </c>
      <c r="FH18" s="191">
        <v>46113</v>
      </c>
      <c r="FI18" s="191">
        <v>46143</v>
      </c>
      <c r="FJ18" s="191">
        <v>46174</v>
      </c>
      <c r="FK18" s="191">
        <v>46204</v>
      </c>
      <c r="FL18" s="191">
        <v>46235</v>
      </c>
      <c r="FM18" s="191">
        <v>46266</v>
      </c>
      <c r="FN18" s="191">
        <v>46296</v>
      </c>
      <c r="FO18" s="191">
        <v>46327</v>
      </c>
      <c r="FP18" s="191">
        <v>46357</v>
      </c>
      <c r="FQ18" s="191">
        <v>46388</v>
      </c>
      <c r="FR18" s="191">
        <v>46419</v>
      </c>
      <c r="FS18" s="191">
        <v>46447</v>
      </c>
      <c r="FT18" s="191">
        <v>46478</v>
      </c>
      <c r="FU18" s="191">
        <v>46508</v>
      </c>
      <c r="FV18" s="191">
        <v>46539</v>
      </c>
      <c r="FW18" s="191">
        <v>46569</v>
      </c>
      <c r="FX18" s="191">
        <v>46600</v>
      </c>
      <c r="FY18" s="191">
        <v>46631</v>
      </c>
      <c r="FZ18" s="191">
        <v>46661</v>
      </c>
      <c r="GA18" s="191">
        <v>46692</v>
      </c>
      <c r="GB18" s="191">
        <v>46722</v>
      </c>
    </row>
    <row r="19" spans="1:184" s="29" customFormat="1">
      <c r="A19" s="41"/>
      <c r="B19" s="60">
        <f t="shared" si="1"/>
        <v>19</v>
      </c>
      <c r="C19" s="35" t="s">
        <v>1</v>
      </c>
      <c r="D19" s="30" t="s">
        <v>58</v>
      </c>
      <c r="E19" s="192">
        <v>809.73</v>
      </c>
      <c r="F19" s="192">
        <v>728.07</v>
      </c>
      <c r="G19" s="192">
        <v>787.41</v>
      </c>
      <c r="H19" s="192">
        <v>749.5</v>
      </c>
      <c r="I19" s="192">
        <v>770.46</v>
      </c>
      <c r="J19" s="192">
        <v>729.28</v>
      </c>
      <c r="K19" s="192">
        <v>763.52</v>
      </c>
      <c r="L19" s="192">
        <v>759.78</v>
      </c>
      <c r="M19" s="192">
        <v>739.33</v>
      </c>
      <c r="N19" s="192">
        <v>100.5</v>
      </c>
      <c r="O19" s="192">
        <v>376.85</v>
      </c>
      <c r="P19" s="192">
        <v>787.33</v>
      </c>
      <c r="Q19" s="192">
        <v>809.01</v>
      </c>
      <c r="R19" s="192">
        <v>725.18</v>
      </c>
      <c r="S19" s="192">
        <v>762.07</v>
      </c>
      <c r="T19" s="192">
        <v>742.48</v>
      </c>
      <c r="U19" s="192">
        <v>767.02</v>
      </c>
      <c r="V19" s="192">
        <v>737.27</v>
      </c>
      <c r="W19" s="192">
        <v>760.21</v>
      </c>
      <c r="X19" s="192">
        <v>760.52</v>
      </c>
      <c r="Y19" s="192">
        <v>723.09</v>
      </c>
      <c r="Z19" s="192">
        <v>588.25</v>
      </c>
      <c r="AA19" s="192">
        <v>740.83</v>
      </c>
      <c r="AB19" s="192">
        <v>766.85</v>
      </c>
      <c r="AC19" s="192">
        <v>807.55</v>
      </c>
      <c r="AD19" s="192">
        <v>729.19</v>
      </c>
      <c r="AE19" s="192">
        <v>765.86</v>
      </c>
      <c r="AF19" s="192">
        <v>739.02</v>
      </c>
      <c r="AG19" s="192">
        <v>764.49</v>
      </c>
      <c r="AH19" s="192">
        <v>737.9</v>
      </c>
      <c r="AI19" s="192">
        <v>763.7</v>
      </c>
      <c r="AJ19" s="192">
        <v>758.91</v>
      </c>
      <c r="AK19" s="192">
        <v>724.71</v>
      </c>
      <c r="AL19" s="192">
        <v>247.97</v>
      </c>
      <c r="AM19" s="192">
        <v>741.53</v>
      </c>
      <c r="AN19" s="192">
        <v>764.02</v>
      </c>
      <c r="AO19" s="192">
        <v>807.66</v>
      </c>
      <c r="AP19" s="192">
        <v>753.7</v>
      </c>
      <c r="AQ19" s="192">
        <v>771.35</v>
      </c>
      <c r="AR19" s="192">
        <v>744.8</v>
      </c>
      <c r="AS19" s="192">
        <v>772.28</v>
      </c>
      <c r="AT19" s="192">
        <v>741.5</v>
      </c>
      <c r="AU19" s="192">
        <v>767.53</v>
      </c>
      <c r="AV19" s="192">
        <v>766.36</v>
      </c>
      <c r="AW19" s="192">
        <v>733.88</v>
      </c>
      <c r="AX19" s="192">
        <v>589.88</v>
      </c>
      <c r="AY19" s="192">
        <v>756.42</v>
      </c>
      <c r="AZ19" s="192">
        <v>766.55</v>
      </c>
      <c r="BA19" s="192">
        <v>808.75</v>
      </c>
      <c r="BB19" s="192">
        <v>728.36</v>
      </c>
      <c r="BC19" s="192">
        <v>770.98</v>
      </c>
      <c r="BD19" s="192">
        <v>744.65</v>
      </c>
      <c r="BE19" s="192">
        <v>764.93</v>
      </c>
      <c r="BF19" s="192">
        <v>738.96</v>
      </c>
      <c r="BG19" s="192">
        <v>761.02</v>
      </c>
      <c r="BH19" s="192">
        <v>763.48</v>
      </c>
      <c r="BI19" s="192">
        <v>696.74</v>
      </c>
      <c r="BJ19" s="192">
        <v>0</v>
      </c>
      <c r="BK19" s="192">
        <v>322.86</v>
      </c>
      <c r="BL19" s="192">
        <v>770.65</v>
      </c>
      <c r="BM19" s="192">
        <v>805.28</v>
      </c>
      <c r="BN19" s="192">
        <v>727.08</v>
      </c>
      <c r="BO19" s="192">
        <v>777.38</v>
      </c>
      <c r="BP19" s="192">
        <v>747.46</v>
      </c>
      <c r="BQ19" s="192">
        <v>770.09</v>
      </c>
      <c r="BR19" s="192">
        <v>734.5</v>
      </c>
      <c r="BS19" s="192">
        <v>775.27</v>
      </c>
      <c r="BT19" s="192">
        <v>781.29</v>
      </c>
      <c r="BU19" s="192">
        <v>738.98</v>
      </c>
      <c r="BV19" s="192">
        <v>771.05</v>
      </c>
      <c r="BW19" s="192">
        <v>593.54999999999995</v>
      </c>
      <c r="BX19" s="192">
        <v>799.24</v>
      </c>
      <c r="BY19" s="192">
        <v>819.83</v>
      </c>
      <c r="BZ19" s="192">
        <v>742.42</v>
      </c>
      <c r="CA19" s="192">
        <v>820.3</v>
      </c>
      <c r="CB19" s="192">
        <v>779.5</v>
      </c>
      <c r="CC19" s="192">
        <v>796.31</v>
      </c>
      <c r="CD19" s="192">
        <v>764.79</v>
      </c>
      <c r="CE19" s="192">
        <v>796.29</v>
      </c>
      <c r="CF19" s="192">
        <v>799.73</v>
      </c>
      <c r="CG19" s="192">
        <v>771.54</v>
      </c>
      <c r="CH19" s="192">
        <v>106.55</v>
      </c>
      <c r="CI19" s="192">
        <v>767.97</v>
      </c>
      <c r="CJ19" s="192">
        <v>819.08</v>
      </c>
      <c r="CK19" s="192">
        <v>825.78</v>
      </c>
      <c r="CL19" s="192">
        <v>772.57</v>
      </c>
      <c r="CM19" s="192">
        <v>825.78</v>
      </c>
      <c r="CN19" s="192">
        <v>792.21</v>
      </c>
      <c r="CO19" s="192">
        <v>801.83</v>
      </c>
      <c r="CP19" s="192">
        <v>779.37</v>
      </c>
      <c r="CQ19" s="192">
        <v>805.49</v>
      </c>
      <c r="CR19" s="192">
        <v>807.52</v>
      </c>
      <c r="CS19" s="192">
        <v>778.6</v>
      </c>
      <c r="CT19" s="192">
        <v>628.57000000000005</v>
      </c>
      <c r="CU19" s="192">
        <v>797.51</v>
      </c>
      <c r="CV19" s="192">
        <v>821.73</v>
      </c>
      <c r="CW19" s="192">
        <v>824.02</v>
      </c>
      <c r="CX19" s="192">
        <v>744.78</v>
      </c>
      <c r="CY19" s="192">
        <v>825.78</v>
      </c>
      <c r="CZ19" s="192">
        <v>792.77</v>
      </c>
      <c r="DA19" s="192">
        <v>805.24</v>
      </c>
      <c r="DB19" s="192">
        <v>778.59</v>
      </c>
      <c r="DC19" s="192">
        <v>802.12</v>
      </c>
      <c r="DD19" s="192">
        <v>811.06</v>
      </c>
      <c r="DE19" s="192">
        <v>773.78</v>
      </c>
      <c r="DF19" s="192">
        <v>79.069999999999993</v>
      </c>
      <c r="DG19" s="192">
        <v>797.57</v>
      </c>
      <c r="DH19" s="192">
        <v>820.65</v>
      </c>
      <c r="DI19" s="192">
        <v>823.45</v>
      </c>
      <c r="DJ19" s="192">
        <v>743.91</v>
      </c>
      <c r="DK19" s="192">
        <v>825.16</v>
      </c>
      <c r="DL19" s="192">
        <v>790.05</v>
      </c>
      <c r="DM19" s="192">
        <v>802.31</v>
      </c>
      <c r="DN19" s="192">
        <v>777.73</v>
      </c>
      <c r="DO19" s="192">
        <v>804.04</v>
      </c>
      <c r="DP19" s="192">
        <v>809.16</v>
      </c>
      <c r="DQ19" s="192">
        <v>769.65</v>
      </c>
      <c r="DR19" s="192">
        <v>627.64</v>
      </c>
      <c r="DS19" s="192">
        <v>797.57</v>
      </c>
      <c r="DT19" s="192">
        <v>823.02</v>
      </c>
      <c r="DU19" s="192">
        <v>823.17</v>
      </c>
      <c r="DV19" s="192">
        <v>742.27</v>
      </c>
      <c r="DW19" s="192">
        <v>824.35</v>
      </c>
      <c r="DX19" s="192">
        <v>790.23</v>
      </c>
      <c r="DY19" s="192">
        <v>803.75</v>
      </c>
      <c r="DZ19" s="192">
        <v>774.77</v>
      </c>
      <c r="EA19" s="192">
        <v>804.69</v>
      </c>
      <c r="EB19" s="192">
        <v>803.76</v>
      </c>
      <c r="EC19" s="192">
        <v>771.49</v>
      </c>
      <c r="ED19" s="192">
        <v>155.91999999999999</v>
      </c>
      <c r="EE19" s="192">
        <v>528.94000000000005</v>
      </c>
      <c r="EF19" s="192">
        <v>819.09</v>
      </c>
      <c r="EG19" s="192">
        <v>822.85</v>
      </c>
      <c r="EH19" s="192">
        <v>768.85</v>
      </c>
      <c r="EI19" s="192">
        <v>824.25</v>
      </c>
      <c r="EJ19" s="192">
        <v>790.39</v>
      </c>
      <c r="EK19" s="192">
        <v>800.57</v>
      </c>
      <c r="EL19" s="192">
        <v>775.61</v>
      </c>
      <c r="EM19" s="192">
        <v>804.88</v>
      </c>
      <c r="EN19" s="192">
        <v>804.5</v>
      </c>
      <c r="EO19" s="192">
        <v>773.28</v>
      </c>
      <c r="EP19" s="192">
        <v>625.80999999999995</v>
      </c>
      <c r="EQ19" s="192">
        <v>792.19</v>
      </c>
      <c r="ER19" s="192">
        <v>820.97</v>
      </c>
      <c r="ES19" s="192">
        <v>819.59</v>
      </c>
      <c r="ET19" s="192">
        <v>741.4</v>
      </c>
      <c r="EU19" s="192">
        <v>819.5</v>
      </c>
      <c r="EV19" s="192">
        <v>781.01</v>
      </c>
      <c r="EW19" s="192">
        <v>801.73</v>
      </c>
      <c r="EX19" s="192">
        <v>771.99</v>
      </c>
      <c r="EY19" s="192">
        <v>798.58</v>
      </c>
      <c r="EZ19" s="192">
        <v>804.9</v>
      </c>
      <c r="FA19" s="192">
        <v>771.36</v>
      </c>
      <c r="FB19" s="192">
        <v>78.45</v>
      </c>
      <c r="FC19" s="192">
        <v>238.45</v>
      </c>
      <c r="FD19" s="192">
        <v>814.11</v>
      </c>
      <c r="FE19" s="192">
        <v>805.32</v>
      </c>
      <c r="FF19" s="192">
        <v>728.23</v>
      </c>
      <c r="FG19" s="192">
        <v>806.71</v>
      </c>
      <c r="FH19" s="192">
        <v>765.38</v>
      </c>
      <c r="FI19" s="192">
        <v>789.49</v>
      </c>
      <c r="FJ19" s="192">
        <v>761.08</v>
      </c>
      <c r="FK19" s="192">
        <v>789.75</v>
      </c>
      <c r="FL19" s="192">
        <v>797.71</v>
      </c>
      <c r="FM19" s="192">
        <v>755.95</v>
      </c>
      <c r="FN19" s="192">
        <v>621.11</v>
      </c>
      <c r="FO19" s="192">
        <v>775.8</v>
      </c>
      <c r="FP19" s="192">
        <v>798.48</v>
      </c>
      <c r="FQ19" s="192">
        <v>804.93</v>
      </c>
      <c r="FR19" s="192">
        <v>730.09</v>
      </c>
      <c r="FS19" s="192">
        <v>131.63999999999999</v>
      </c>
      <c r="FT19" s="192">
        <v>715.38</v>
      </c>
      <c r="FU19" s="192">
        <v>783.82</v>
      </c>
      <c r="FV19" s="192">
        <v>760.05</v>
      </c>
      <c r="FW19" s="192">
        <v>793.01</v>
      </c>
      <c r="FX19" s="192">
        <v>796.47</v>
      </c>
      <c r="FY19" s="192">
        <v>753.96</v>
      </c>
      <c r="FZ19" s="192">
        <v>801.14</v>
      </c>
      <c r="GA19" s="192">
        <v>775.18</v>
      </c>
      <c r="GB19" s="192">
        <v>800.64</v>
      </c>
    </row>
    <row r="20" spans="1:184" s="29" customFormat="1">
      <c r="A20" s="41"/>
      <c r="B20" s="60">
        <f t="shared" si="1"/>
        <v>20</v>
      </c>
      <c r="C20" s="36" t="s">
        <v>2</v>
      </c>
      <c r="D20" s="29" t="s">
        <v>58</v>
      </c>
      <c r="E20" s="193">
        <v>245.66</v>
      </c>
      <c r="F20" s="193">
        <v>220.32</v>
      </c>
      <c r="G20" s="193">
        <v>242.29</v>
      </c>
      <c r="H20" s="193">
        <v>235.15</v>
      </c>
      <c r="I20" s="193">
        <v>242.39</v>
      </c>
      <c r="J20" s="193">
        <v>235.98</v>
      </c>
      <c r="K20" s="193">
        <v>247.31</v>
      </c>
      <c r="L20" s="193">
        <v>245.98</v>
      </c>
      <c r="M20" s="193">
        <v>235.3</v>
      </c>
      <c r="N20" s="193">
        <v>242.08</v>
      </c>
      <c r="O20" s="193">
        <v>232.96</v>
      </c>
      <c r="P20" s="193">
        <v>242.09</v>
      </c>
      <c r="Q20" s="193">
        <v>263.67</v>
      </c>
      <c r="R20" s="193">
        <v>238.09</v>
      </c>
      <c r="S20" s="193">
        <v>259.38</v>
      </c>
      <c r="T20" s="193">
        <v>210.35</v>
      </c>
      <c r="U20" s="193">
        <v>124.82</v>
      </c>
      <c r="V20" s="193">
        <v>252.47</v>
      </c>
      <c r="W20" s="193">
        <v>264.11</v>
      </c>
      <c r="X20" s="193">
        <v>264.06</v>
      </c>
      <c r="Y20" s="193">
        <v>250.19</v>
      </c>
      <c r="Z20" s="193">
        <v>262.41000000000003</v>
      </c>
      <c r="AA20" s="193">
        <v>248.83</v>
      </c>
      <c r="AB20" s="193">
        <v>259.07</v>
      </c>
      <c r="AC20" s="193">
        <v>260.52</v>
      </c>
      <c r="AD20" s="193">
        <v>236.02</v>
      </c>
      <c r="AE20" s="193">
        <v>258.89</v>
      </c>
      <c r="AF20" s="193">
        <v>249.81</v>
      </c>
      <c r="AG20" s="193">
        <v>257.82</v>
      </c>
      <c r="AH20" s="193">
        <v>252.54</v>
      </c>
      <c r="AI20" s="193">
        <v>263.97000000000003</v>
      </c>
      <c r="AJ20" s="193">
        <v>262.94</v>
      </c>
      <c r="AK20" s="193">
        <v>250.08</v>
      </c>
      <c r="AL20" s="193">
        <v>259.85000000000002</v>
      </c>
      <c r="AM20" s="193">
        <v>249.49</v>
      </c>
      <c r="AN20" s="193">
        <v>257.42</v>
      </c>
      <c r="AO20" s="193">
        <v>262.26</v>
      </c>
      <c r="AP20" s="193">
        <v>246.85</v>
      </c>
      <c r="AQ20" s="193">
        <v>260.44</v>
      </c>
      <c r="AR20" s="193">
        <v>126.06</v>
      </c>
      <c r="AS20" s="193">
        <v>176.76</v>
      </c>
      <c r="AT20" s="193">
        <v>253.39</v>
      </c>
      <c r="AU20" s="193">
        <v>263.98</v>
      </c>
      <c r="AV20" s="193">
        <v>264.48</v>
      </c>
      <c r="AW20" s="193">
        <v>251.55</v>
      </c>
      <c r="AX20" s="193">
        <v>260.39</v>
      </c>
      <c r="AY20" s="193">
        <v>250.61</v>
      </c>
      <c r="AZ20" s="193">
        <v>257.51</v>
      </c>
      <c r="BA20" s="193">
        <v>263.22000000000003</v>
      </c>
      <c r="BB20" s="193">
        <v>238.48</v>
      </c>
      <c r="BC20" s="193">
        <v>260.86</v>
      </c>
      <c r="BD20" s="193">
        <v>249.89</v>
      </c>
      <c r="BE20" s="193">
        <v>259.63</v>
      </c>
      <c r="BF20" s="193">
        <v>253.36</v>
      </c>
      <c r="BG20" s="193">
        <v>263.70999999999998</v>
      </c>
      <c r="BH20" s="193">
        <v>264</v>
      </c>
      <c r="BI20" s="193">
        <v>250.42</v>
      </c>
      <c r="BJ20" s="193">
        <v>258.86</v>
      </c>
      <c r="BK20" s="193">
        <v>249.73</v>
      </c>
      <c r="BL20" s="193">
        <v>258.14</v>
      </c>
      <c r="BM20" s="193">
        <v>264.54000000000002</v>
      </c>
      <c r="BN20" s="193">
        <v>239.3</v>
      </c>
      <c r="BO20" s="193">
        <v>260.97000000000003</v>
      </c>
      <c r="BP20" s="193">
        <v>50.74</v>
      </c>
      <c r="BQ20" s="193">
        <v>50.84</v>
      </c>
      <c r="BR20" s="193">
        <v>255.18</v>
      </c>
      <c r="BS20" s="193">
        <v>266.42</v>
      </c>
      <c r="BT20" s="193">
        <v>268.02999999999997</v>
      </c>
      <c r="BU20" s="193">
        <v>253.92</v>
      </c>
      <c r="BV20" s="193">
        <v>264.47000000000003</v>
      </c>
      <c r="BW20" s="193">
        <v>254.83</v>
      </c>
      <c r="BX20" s="193">
        <v>264.77</v>
      </c>
      <c r="BY20" s="193">
        <v>266.29000000000002</v>
      </c>
      <c r="BZ20" s="193">
        <v>244.02</v>
      </c>
      <c r="CA20" s="193">
        <v>264.37</v>
      </c>
      <c r="CB20" s="193">
        <v>257.87</v>
      </c>
      <c r="CC20" s="193">
        <v>265.64</v>
      </c>
      <c r="CD20" s="193">
        <v>257.88</v>
      </c>
      <c r="CE20" s="193">
        <v>271.07</v>
      </c>
      <c r="CF20" s="193">
        <v>270.5</v>
      </c>
      <c r="CG20" s="193">
        <v>259.19</v>
      </c>
      <c r="CH20" s="193">
        <v>267.49</v>
      </c>
      <c r="CI20" s="193">
        <v>265.11</v>
      </c>
      <c r="CJ20" s="193">
        <v>274.67</v>
      </c>
      <c r="CK20" s="193">
        <v>276.38</v>
      </c>
      <c r="CL20" s="193">
        <v>257.55</v>
      </c>
      <c r="CM20" s="193">
        <v>273.29000000000002</v>
      </c>
      <c r="CN20" s="193">
        <v>139.66999999999999</v>
      </c>
      <c r="CO20" s="193">
        <v>209.45</v>
      </c>
      <c r="CP20" s="193">
        <v>261.54000000000002</v>
      </c>
      <c r="CQ20" s="193">
        <v>273.44</v>
      </c>
      <c r="CR20" s="193">
        <v>274.26</v>
      </c>
      <c r="CS20" s="193">
        <v>261.67</v>
      </c>
      <c r="CT20" s="193">
        <v>270.05</v>
      </c>
      <c r="CU20" s="193">
        <v>266.23</v>
      </c>
      <c r="CV20" s="193">
        <v>275.89</v>
      </c>
      <c r="CW20" s="193">
        <v>277.27999999999997</v>
      </c>
      <c r="CX20" s="193">
        <v>250.17</v>
      </c>
      <c r="CY20" s="193">
        <v>168.75</v>
      </c>
      <c r="CZ20" s="193">
        <v>122.86</v>
      </c>
      <c r="DA20" s="193">
        <v>270.2</v>
      </c>
      <c r="DB20" s="193">
        <v>263.88</v>
      </c>
      <c r="DC20" s="193">
        <v>275.12</v>
      </c>
      <c r="DD20" s="193">
        <v>276</v>
      </c>
      <c r="DE20" s="193">
        <v>262.55</v>
      </c>
      <c r="DF20" s="193">
        <v>271.55</v>
      </c>
      <c r="DG20" s="193">
        <v>267.07</v>
      </c>
      <c r="DH20" s="193">
        <v>275.45999999999998</v>
      </c>
      <c r="DI20" s="193">
        <v>276.62</v>
      </c>
      <c r="DJ20" s="193">
        <v>250.42</v>
      </c>
      <c r="DK20" s="193">
        <v>273.85000000000002</v>
      </c>
      <c r="DL20" s="193">
        <v>253.37</v>
      </c>
      <c r="DM20" s="193">
        <v>95.88</v>
      </c>
      <c r="DN20" s="193">
        <v>262.49</v>
      </c>
      <c r="DO20" s="193">
        <v>274.63</v>
      </c>
      <c r="DP20" s="193">
        <v>275.69</v>
      </c>
      <c r="DQ20" s="193">
        <v>261.49</v>
      </c>
      <c r="DR20" s="193">
        <v>271.51</v>
      </c>
      <c r="DS20" s="193">
        <v>266.64999999999998</v>
      </c>
      <c r="DT20" s="193">
        <v>274.97000000000003</v>
      </c>
      <c r="DU20" s="193">
        <v>276.58999999999997</v>
      </c>
      <c r="DV20" s="193">
        <v>249.51</v>
      </c>
      <c r="DW20" s="193">
        <v>272.62</v>
      </c>
      <c r="DX20" s="193">
        <v>261.12</v>
      </c>
      <c r="DY20" s="193">
        <v>269.7</v>
      </c>
      <c r="DZ20" s="193">
        <v>262.3</v>
      </c>
      <c r="EA20" s="193">
        <v>275.02999999999997</v>
      </c>
      <c r="EB20" s="193">
        <v>273.43</v>
      </c>
      <c r="EC20" s="193">
        <v>261.57</v>
      </c>
      <c r="ED20" s="193">
        <v>269.43</v>
      </c>
      <c r="EE20" s="193">
        <v>264.79000000000002</v>
      </c>
      <c r="EF20" s="193">
        <v>274.66000000000003</v>
      </c>
      <c r="EG20" s="193">
        <v>276.58</v>
      </c>
      <c r="EH20" s="193">
        <v>258.39</v>
      </c>
      <c r="EI20" s="193">
        <v>272.70999999999998</v>
      </c>
      <c r="EJ20" s="193">
        <v>104.76</v>
      </c>
      <c r="EK20" s="193">
        <v>243.34</v>
      </c>
      <c r="EL20" s="193">
        <v>262.26</v>
      </c>
      <c r="EM20" s="193">
        <v>275.32</v>
      </c>
      <c r="EN20" s="193">
        <v>274.58999999999997</v>
      </c>
      <c r="EO20" s="193">
        <v>261.73</v>
      </c>
      <c r="EP20" s="193">
        <v>269.7</v>
      </c>
      <c r="EQ20" s="193">
        <v>264.22000000000003</v>
      </c>
      <c r="ER20" s="193">
        <v>275.18</v>
      </c>
      <c r="ES20" s="193">
        <v>275.14999999999998</v>
      </c>
      <c r="ET20" s="193">
        <v>247.94</v>
      </c>
      <c r="EU20" s="193">
        <v>271.11</v>
      </c>
      <c r="EV20" s="193">
        <v>260.17</v>
      </c>
      <c r="EW20" s="193">
        <v>269.02</v>
      </c>
      <c r="EX20" s="193">
        <v>261.47000000000003</v>
      </c>
      <c r="EY20" s="193">
        <v>273.57</v>
      </c>
      <c r="EZ20" s="193">
        <v>273.24</v>
      </c>
      <c r="FA20" s="193">
        <v>259.95</v>
      </c>
      <c r="FB20" s="193">
        <v>269.58</v>
      </c>
      <c r="FC20" s="193">
        <v>263.54000000000002</v>
      </c>
      <c r="FD20" s="193">
        <v>274.89</v>
      </c>
      <c r="FE20" s="193">
        <v>270.5</v>
      </c>
      <c r="FF20" s="193">
        <v>244.81</v>
      </c>
      <c r="FG20" s="193">
        <v>267.93</v>
      </c>
      <c r="FH20" s="193">
        <v>26.2</v>
      </c>
      <c r="FI20" s="193">
        <v>76.73</v>
      </c>
      <c r="FJ20" s="193">
        <v>259.17</v>
      </c>
      <c r="FK20" s="193">
        <v>271.52999999999997</v>
      </c>
      <c r="FL20" s="193">
        <v>271.39999999999998</v>
      </c>
      <c r="FM20" s="193">
        <v>258.66000000000003</v>
      </c>
      <c r="FN20" s="193">
        <v>267.79000000000002</v>
      </c>
      <c r="FO20" s="193">
        <v>260.11</v>
      </c>
      <c r="FP20" s="193">
        <v>271.64</v>
      </c>
      <c r="FQ20" s="193">
        <v>267.64</v>
      </c>
      <c r="FR20" s="193">
        <v>241.65</v>
      </c>
      <c r="FS20" s="193">
        <v>266.11</v>
      </c>
      <c r="FT20" s="193">
        <v>256.75</v>
      </c>
      <c r="FU20" s="193">
        <v>263.91000000000003</v>
      </c>
      <c r="FV20" s="193">
        <v>255.64</v>
      </c>
      <c r="FW20" s="193">
        <v>268.43</v>
      </c>
      <c r="FX20" s="193">
        <v>268.18</v>
      </c>
      <c r="FY20" s="193">
        <v>254.68</v>
      </c>
      <c r="FZ20" s="193">
        <v>264.42</v>
      </c>
      <c r="GA20" s="193">
        <v>257.02999999999997</v>
      </c>
      <c r="GB20" s="193">
        <v>268.7</v>
      </c>
    </row>
    <row r="21" spans="1:184" s="29" customFormat="1">
      <c r="A21" s="41"/>
      <c r="B21" s="60">
        <f t="shared" si="1"/>
        <v>21</v>
      </c>
      <c r="C21" s="36" t="s">
        <v>3</v>
      </c>
      <c r="D21" s="29" t="s">
        <v>58</v>
      </c>
      <c r="E21" s="193">
        <v>245.94</v>
      </c>
      <c r="F21" s="193">
        <v>221.49</v>
      </c>
      <c r="G21" s="193">
        <v>227.53</v>
      </c>
      <c r="H21" s="193">
        <v>0</v>
      </c>
      <c r="I21" s="193">
        <v>109.66</v>
      </c>
      <c r="J21" s="193">
        <v>237.17</v>
      </c>
      <c r="K21" s="193">
        <v>247.27</v>
      </c>
      <c r="L21" s="193">
        <v>246.17</v>
      </c>
      <c r="M21" s="193">
        <v>235.41</v>
      </c>
      <c r="N21" s="193">
        <v>242.06</v>
      </c>
      <c r="O21" s="193">
        <v>233.84</v>
      </c>
      <c r="P21" s="193">
        <v>242.95</v>
      </c>
      <c r="Q21" s="193">
        <v>261.3</v>
      </c>
      <c r="R21" s="193">
        <v>235.96</v>
      </c>
      <c r="S21" s="193">
        <v>257.06</v>
      </c>
      <c r="T21" s="193">
        <v>249.3</v>
      </c>
      <c r="U21" s="193">
        <v>257.57</v>
      </c>
      <c r="V21" s="193">
        <v>251.32</v>
      </c>
      <c r="W21" s="193">
        <v>262</v>
      </c>
      <c r="X21" s="193">
        <v>261.51</v>
      </c>
      <c r="Y21" s="193">
        <v>248.86</v>
      </c>
      <c r="Z21" s="193">
        <v>258.77999999999997</v>
      </c>
      <c r="AA21" s="193">
        <v>246</v>
      </c>
      <c r="AB21" s="193">
        <v>257.31</v>
      </c>
      <c r="AC21" s="193">
        <v>261.52</v>
      </c>
      <c r="AD21" s="193">
        <v>236.66</v>
      </c>
      <c r="AE21" s="193">
        <v>257.68</v>
      </c>
      <c r="AF21" s="193">
        <v>249.59</v>
      </c>
      <c r="AG21" s="193">
        <v>82.8</v>
      </c>
      <c r="AH21" s="193">
        <v>251.77</v>
      </c>
      <c r="AI21" s="193">
        <v>262.83</v>
      </c>
      <c r="AJ21" s="193">
        <v>263.23</v>
      </c>
      <c r="AK21" s="193">
        <v>249.38</v>
      </c>
      <c r="AL21" s="193">
        <v>259.95</v>
      </c>
      <c r="AM21" s="193">
        <v>248.11</v>
      </c>
      <c r="AN21" s="193">
        <v>256.67</v>
      </c>
      <c r="AO21" s="193">
        <v>262.35000000000002</v>
      </c>
      <c r="AP21" s="193">
        <v>247.88</v>
      </c>
      <c r="AQ21" s="193">
        <v>261.39</v>
      </c>
      <c r="AR21" s="193">
        <v>251.89</v>
      </c>
      <c r="AS21" s="193">
        <v>261.62</v>
      </c>
      <c r="AT21" s="193">
        <v>253.74</v>
      </c>
      <c r="AU21" s="193">
        <v>264.49</v>
      </c>
      <c r="AV21" s="193">
        <v>265.08</v>
      </c>
      <c r="AW21" s="193">
        <v>252.1</v>
      </c>
      <c r="AX21" s="193">
        <v>260.2</v>
      </c>
      <c r="AY21" s="193">
        <v>250.75</v>
      </c>
      <c r="AZ21" s="193">
        <v>258.11</v>
      </c>
      <c r="BA21" s="193">
        <v>263.44</v>
      </c>
      <c r="BB21" s="193">
        <v>238.5</v>
      </c>
      <c r="BC21" s="193">
        <v>261.06</v>
      </c>
      <c r="BD21" s="193">
        <v>74.900000000000006</v>
      </c>
      <c r="BE21" s="193">
        <v>259.02999999999997</v>
      </c>
      <c r="BF21" s="193">
        <v>254.73</v>
      </c>
      <c r="BG21" s="193">
        <v>264.33999999999997</v>
      </c>
      <c r="BH21" s="193">
        <v>264.81</v>
      </c>
      <c r="BI21" s="193">
        <v>251.42</v>
      </c>
      <c r="BJ21" s="193">
        <v>259.74</v>
      </c>
      <c r="BK21" s="193">
        <v>249.89</v>
      </c>
      <c r="BL21" s="193">
        <v>258.29000000000002</v>
      </c>
      <c r="BM21" s="193">
        <v>263.61</v>
      </c>
      <c r="BN21" s="193">
        <v>239.56</v>
      </c>
      <c r="BO21" s="193">
        <v>261.43</v>
      </c>
      <c r="BP21" s="193">
        <v>251.8</v>
      </c>
      <c r="BQ21" s="193">
        <v>263.22000000000003</v>
      </c>
      <c r="BR21" s="193">
        <v>256.08999999999997</v>
      </c>
      <c r="BS21" s="193">
        <v>266.55</v>
      </c>
      <c r="BT21" s="193">
        <v>268.37</v>
      </c>
      <c r="BU21" s="193">
        <v>253.95</v>
      </c>
      <c r="BV21" s="193">
        <v>263.8</v>
      </c>
      <c r="BW21" s="193">
        <v>254.94</v>
      </c>
      <c r="BX21" s="193">
        <v>265.52</v>
      </c>
      <c r="BY21" s="193">
        <v>268.32</v>
      </c>
      <c r="BZ21" s="193">
        <v>244.96</v>
      </c>
      <c r="CA21" s="193">
        <v>266.5</v>
      </c>
      <c r="CB21" s="193">
        <v>164.73</v>
      </c>
      <c r="CC21" s="193">
        <v>121.63</v>
      </c>
      <c r="CD21" s="193">
        <v>260.69</v>
      </c>
      <c r="CE21" s="193">
        <v>272.69</v>
      </c>
      <c r="CF21" s="193">
        <v>273.85000000000002</v>
      </c>
      <c r="CG21" s="193">
        <v>262.79000000000002</v>
      </c>
      <c r="CH21" s="193">
        <v>269.89999999999998</v>
      </c>
      <c r="CI21" s="193">
        <v>267.32</v>
      </c>
      <c r="CJ21" s="193">
        <v>278.18</v>
      </c>
      <c r="CK21" s="193">
        <v>277.74</v>
      </c>
      <c r="CL21" s="193">
        <v>259.38</v>
      </c>
      <c r="CM21" s="193">
        <v>274.95</v>
      </c>
      <c r="CN21" s="193">
        <v>263.55</v>
      </c>
      <c r="CO21" s="193">
        <v>271.14999999999998</v>
      </c>
      <c r="CP21" s="193">
        <v>263.55</v>
      </c>
      <c r="CQ21" s="193">
        <v>275.27999999999997</v>
      </c>
      <c r="CR21" s="193">
        <v>275.72000000000003</v>
      </c>
      <c r="CS21" s="193">
        <v>263.06</v>
      </c>
      <c r="CT21" s="193">
        <v>272.07</v>
      </c>
      <c r="CU21" s="193">
        <v>267.20999999999998</v>
      </c>
      <c r="CV21" s="193">
        <v>278.41000000000003</v>
      </c>
      <c r="CW21" s="193">
        <v>277.76</v>
      </c>
      <c r="CX21" s="193">
        <v>251.92</v>
      </c>
      <c r="CY21" s="193">
        <v>106.81</v>
      </c>
      <c r="CZ21" s="193">
        <v>0</v>
      </c>
      <c r="DA21" s="193">
        <v>271.02999999999997</v>
      </c>
      <c r="DB21" s="193">
        <v>264.27999999999997</v>
      </c>
      <c r="DC21" s="193">
        <v>275.97000000000003</v>
      </c>
      <c r="DD21" s="193">
        <v>276.77</v>
      </c>
      <c r="DE21" s="193">
        <v>262.49</v>
      </c>
      <c r="DF21" s="193">
        <v>272.55</v>
      </c>
      <c r="DG21" s="193">
        <v>268.12</v>
      </c>
      <c r="DH21" s="193">
        <v>276.3</v>
      </c>
      <c r="DI21" s="193">
        <v>275.66000000000003</v>
      </c>
      <c r="DJ21" s="193">
        <v>248.21</v>
      </c>
      <c r="DK21" s="193">
        <v>272.62</v>
      </c>
      <c r="DL21" s="193">
        <v>260.02</v>
      </c>
      <c r="DM21" s="193">
        <v>267.61</v>
      </c>
      <c r="DN21" s="193">
        <v>261.73</v>
      </c>
      <c r="DO21" s="193">
        <v>273.26</v>
      </c>
      <c r="DP21" s="193">
        <v>272.88</v>
      </c>
      <c r="DQ21" s="193">
        <v>259.45999999999998</v>
      </c>
      <c r="DR21" s="193">
        <v>269.83</v>
      </c>
      <c r="DS21" s="193">
        <v>265.55</v>
      </c>
      <c r="DT21" s="193">
        <v>273.31</v>
      </c>
      <c r="DU21" s="193">
        <v>275.73</v>
      </c>
      <c r="DV21" s="193">
        <v>249.5</v>
      </c>
      <c r="DW21" s="193">
        <v>272.88</v>
      </c>
      <c r="DX21" s="193">
        <v>121.96</v>
      </c>
      <c r="DY21" s="193">
        <v>225.8</v>
      </c>
      <c r="DZ21" s="193">
        <v>261.38</v>
      </c>
      <c r="EA21" s="193">
        <v>274.2</v>
      </c>
      <c r="EB21" s="193">
        <v>273.67</v>
      </c>
      <c r="EC21" s="193">
        <v>260.69</v>
      </c>
      <c r="ED21" s="193">
        <v>269.85000000000002</v>
      </c>
      <c r="EE21" s="193">
        <v>263.76</v>
      </c>
      <c r="EF21" s="193">
        <v>274.36</v>
      </c>
      <c r="EG21" s="193">
        <v>276.51</v>
      </c>
      <c r="EH21" s="193">
        <v>259.07</v>
      </c>
      <c r="EI21" s="193">
        <v>273.77999999999997</v>
      </c>
      <c r="EJ21" s="193">
        <v>262.47000000000003</v>
      </c>
      <c r="EK21" s="193">
        <v>269.83999999999997</v>
      </c>
      <c r="EL21" s="193">
        <v>262.64</v>
      </c>
      <c r="EM21" s="193">
        <v>275.95</v>
      </c>
      <c r="EN21" s="193">
        <v>274.73</v>
      </c>
      <c r="EO21" s="193">
        <v>262.64999999999998</v>
      </c>
      <c r="EP21" s="193">
        <v>270.42</v>
      </c>
      <c r="EQ21" s="193">
        <v>264.76</v>
      </c>
      <c r="ER21" s="193">
        <v>276.56</v>
      </c>
      <c r="ES21" s="193">
        <v>274.27</v>
      </c>
      <c r="ET21" s="193">
        <v>248.31</v>
      </c>
      <c r="EU21" s="193">
        <v>271.52999999999997</v>
      </c>
      <c r="EV21" s="193">
        <v>96.34</v>
      </c>
      <c r="EW21" s="193">
        <v>253.03</v>
      </c>
      <c r="EX21" s="193">
        <v>261.58999999999997</v>
      </c>
      <c r="EY21" s="193">
        <v>273.06</v>
      </c>
      <c r="EZ21" s="193">
        <v>273</v>
      </c>
      <c r="FA21" s="193">
        <v>261.35000000000002</v>
      </c>
      <c r="FB21" s="193">
        <v>269.3</v>
      </c>
      <c r="FC21" s="193">
        <v>262.89999999999998</v>
      </c>
      <c r="FD21" s="193">
        <v>274.08999999999997</v>
      </c>
      <c r="FE21" s="193">
        <v>270.14999999999998</v>
      </c>
      <c r="FF21" s="193">
        <v>244.66</v>
      </c>
      <c r="FG21" s="193">
        <v>269.36</v>
      </c>
      <c r="FH21" s="193">
        <v>259.23</v>
      </c>
      <c r="FI21" s="193">
        <v>267.63</v>
      </c>
      <c r="FJ21" s="193">
        <v>260.52999999999997</v>
      </c>
      <c r="FK21" s="193">
        <v>271.85000000000002</v>
      </c>
      <c r="FL21" s="193">
        <v>271.33</v>
      </c>
      <c r="FM21" s="193">
        <v>259.06</v>
      </c>
      <c r="FN21" s="193">
        <v>268.85000000000002</v>
      </c>
      <c r="FO21" s="193">
        <v>260.82</v>
      </c>
      <c r="FP21" s="193">
        <v>272.02999999999997</v>
      </c>
      <c r="FQ21" s="193">
        <v>269.97000000000003</v>
      </c>
      <c r="FR21" s="193">
        <v>244.44</v>
      </c>
      <c r="FS21" s="193">
        <v>268.97000000000003</v>
      </c>
      <c r="FT21" s="193">
        <v>260</v>
      </c>
      <c r="FU21" s="193">
        <v>85.72</v>
      </c>
      <c r="FV21" s="193">
        <v>259.42</v>
      </c>
      <c r="FW21" s="193">
        <v>271.18</v>
      </c>
      <c r="FX21" s="193">
        <v>270.27</v>
      </c>
      <c r="FY21" s="193">
        <v>258.92</v>
      </c>
      <c r="FZ21" s="193">
        <v>266.91000000000003</v>
      </c>
      <c r="GA21" s="193">
        <v>260.33</v>
      </c>
      <c r="GB21" s="193">
        <v>271.95</v>
      </c>
    </row>
    <row r="22" spans="1:184" s="29" customFormat="1">
      <c r="A22" s="41"/>
      <c r="B22" s="60">
        <f t="shared" si="1"/>
        <v>22</v>
      </c>
      <c r="C22" s="36" t="s">
        <v>4</v>
      </c>
      <c r="D22" s="29" t="s">
        <v>58</v>
      </c>
      <c r="E22" s="193">
        <v>103.87</v>
      </c>
      <c r="F22" s="193">
        <v>92.26</v>
      </c>
      <c r="G22" s="193">
        <v>98.85</v>
      </c>
      <c r="H22" s="193">
        <v>84.6</v>
      </c>
      <c r="I22" s="193">
        <v>22.67</v>
      </c>
      <c r="J22" s="193">
        <v>94.18</v>
      </c>
      <c r="K22" s="193">
        <v>98.17</v>
      </c>
      <c r="L22" s="193">
        <v>99.06</v>
      </c>
      <c r="M22" s="193">
        <v>96.07</v>
      </c>
      <c r="N22" s="193">
        <v>100.81</v>
      </c>
      <c r="O22" s="193">
        <v>98.43</v>
      </c>
      <c r="P22" s="193">
        <v>100.11</v>
      </c>
      <c r="Q22" s="193">
        <v>105.22</v>
      </c>
      <c r="R22" s="193">
        <v>93.73</v>
      </c>
      <c r="S22" s="193">
        <v>97.86</v>
      </c>
      <c r="T22" s="193">
        <v>97.22</v>
      </c>
      <c r="U22" s="193">
        <v>100.78</v>
      </c>
      <c r="V22" s="193">
        <v>95</v>
      </c>
      <c r="W22" s="193">
        <v>99.42</v>
      </c>
      <c r="X22" s="193">
        <v>98.82</v>
      </c>
      <c r="Y22" s="193">
        <v>95.65</v>
      </c>
      <c r="Z22" s="193">
        <v>100.4</v>
      </c>
      <c r="AA22" s="193">
        <v>98.35</v>
      </c>
      <c r="AB22" s="193">
        <v>98.36</v>
      </c>
      <c r="AC22" s="193">
        <v>101.89</v>
      </c>
      <c r="AD22" s="193">
        <v>92.75</v>
      </c>
      <c r="AE22" s="193">
        <v>97.98</v>
      </c>
      <c r="AF22" s="193">
        <v>95.16</v>
      </c>
      <c r="AG22" s="193">
        <v>1173.6099999999999</v>
      </c>
      <c r="AH22" s="193">
        <v>95.09</v>
      </c>
      <c r="AI22" s="193">
        <v>99.22</v>
      </c>
      <c r="AJ22" s="193">
        <v>98.97</v>
      </c>
      <c r="AK22" s="193">
        <v>94.51</v>
      </c>
      <c r="AL22" s="193">
        <v>99.6</v>
      </c>
      <c r="AM22" s="193">
        <v>96.39</v>
      </c>
      <c r="AN22" s="193">
        <v>96.77</v>
      </c>
      <c r="AO22" s="193">
        <v>101.83</v>
      </c>
      <c r="AP22" s="193">
        <v>96.22</v>
      </c>
      <c r="AQ22" s="193">
        <v>99.24</v>
      </c>
      <c r="AR22" s="193">
        <v>91.91</v>
      </c>
      <c r="AS22" s="193">
        <v>22.35</v>
      </c>
      <c r="AT22" s="193">
        <v>96.46</v>
      </c>
      <c r="AU22" s="193">
        <v>97.99</v>
      </c>
      <c r="AV22" s="193">
        <v>100.24</v>
      </c>
      <c r="AW22" s="193">
        <v>94.83</v>
      </c>
      <c r="AX22" s="193">
        <v>99.66</v>
      </c>
      <c r="AY22" s="193">
        <v>97.76</v>
      </c>
      <c r="AZ22" s="193">
        <v>96.85</v>
      </c>
      <c r="BA22" s="193">
        <v>101.3</v>
      </c>
      <c r="BB22" s="193">
        <v>92.39</v>
      </c>
      <c r="BC22" s="193">
        <v>95.2</v>
      </c>
      <c r="BD22" s="193">
        <v>89.29</v>
      </c>
      <c r="BE22" s="193">
        <v>1195.8900000000001</v>
      </c>
      <c r="BF22" s="193">
        <v>241.19</v>
      </c>
      <c r="BG22" s="193">
        <v>93.37</v>
      </c>
      <c r="BH22" s="193">
        <v>94.71</v>
      </c>
      <c r="BI22" s="193">
        <v>87.08</v>
      </c>
      <c r="BJ22" s="193">
        <v>93.13</v>
      </c>
      <c r="BK22" s="193">
        <v>91.31</v>
      </c>
      <c r="BL22" s="193">
        <v>91.66</v>
      </c>
      <c r="BM22" s="193">
        <v>103.17</v>
      </c>
      <c r="BN22" s="193">
        <v>93.5</v>
      </c>
      <c r="BO22" s="193">
        <v>96.04</v>
      </c>
      <c r="BP22" s="193">
        <v>91.64</v>
      </c>
      <c r="BQ22" s="193">
        <v>95.08</v>
      </c>
      <c r="BR22" s="193">
        <v>93.07</v>
      </c>
      <c r="BS22" s="193">
        <v>97.52</v>
      </c>
      <c r="BT22" s="193">
        <v>98.01</v>
      </c>
      <c r="BU22" s="193">
        <v>92.36</v>
      </c>
      <c r="BV22" s="193">
        <v>96.49</v>
      </c>
      <c r="BW22" s="193">
        <v>101.58</v>
      </c>
      <c r="BX22" s="193">
        <v>102.01</v>
      </c>
      <c r="BY22" s="193">
        <v>107.26</v>
      </c>
      <c r="BZ22" s="193">
        <v>98.07</v>
      </c>
      <c r="CA22" s="193">
        <v>107.63</v>
      </c>
      <c r="CB22" s="193">
        <v>17.47</v>
      </c>
      <c r="CC22" s="193">
        <v>22.36</v>
      </c>
      <c r="CD22" s="193">
        <v>95.5</v>
      </c>
      <c r="CE22" s="193">
        <v>103.45</v>
      </c>
      <c r="CF22" s="193">
        <v>104.12</v>
      </c>
      <c r="CG22" s="193">
        <v>100.34</v>
      </c>
      <c r="CH22" s="193">
        <v>105.91</v>
      </c>
      <c r="CI22" s="193">
        <v>105.43</v>
      </c>
      <c r="CJ22" s="193">
        <v>107.31</v>
      </c>
      <c r="CK22" s="193">
        <v>108.92</v>
      </c>
      <c r="CL22" s="193">
        <v>102.25</v>
      </c>
      <c r="CM22" s="193">
        <v>109.11</v>
      </c>
      <c r="CN22" s="193">
        <v>102.76</v>
      </c>
      <c r="CO22" s="193">
        <v>102.55</v>
      </c>
      <c r="CP22" s="193">
        <v>100.06</v>
      </c>
      <c r="CQ22" s="193">
        <v>104.46</v>
      </c>
      <c r="CR22" s="193">
        <v>103.71</v>
      </c>
      <c r="CS22" s="193">
        <v>101.45</v>
      </c>
      <c r="CT22" s="193">
        <v>106.3</v>
      </c>
      <c r="CU22" s="193">
        <v>104.86</v>
      </c>
      <c r="CV22" s="193">
        <v>106.37</v>
      </c>
      <c r="CW22" s="193">
        <v>109.19</v>
      </c>
      <c r="CX22" s="193">
        <v>98.5</v>
      </c>
      <c r="CY22" s="193">
        <v>109.43</v>
      </c>
      <c r="CZ22" s="193">
        <v>102.72</v>
      </c>
      <c r="DA22" s="193">
        <v>1257.03</v>
      </c>
      <c r="DB22" s="193">
        <v>314.55</v>
      </c>
      <c r="DC22" s="193">
        <v>103.69</v>
      </c>
      <c r="DD22" s="193">
        <v>104.63</v>
      </c>
      <c r="DE22" s="193">
        <v>99.93</v>
      </c>
      <c r="DF22" s="193">
        <v>105.37</v>
      </c>
      <c r="DG22" s="193">
        <v>105.66</v>
      </c>
      <c r="DH22" s="193">
        <v>106.14</v>
      </c>
      <c r="DI22" s="193">
        <v>109.11</v>
      </c>
      <c r="DJ22" s="193">
        <v>98.7</v>
      </c>
      <c r="DK22" s="193">
        <v>109.4</v>
      </c>
      <c r="DL22" s="193">
        <v>99.16</v>
      </c>
      <c r="DM22" s="193">
        <v>13.57</v>
      </c>
      <c r="DN22" s="193">
        <v>99.64</v>
      </c>
      <c r="DO22" s="193">
        <v>103.9</v>
      </c>
      <c r="DP22" s="193">
        <v>104.83</v>
      </c>
      <c r="DQ22" s="193">
        <v>98.99</v>
      </c>
      <c r="DR22" s="193">
        <v>106.25</v>
      </c>
      <c r="DS22" s="193">
        <v>105.96</v>
      </c>
      <c r="DT22" s="193">
        <v>105.88</v>
      </c>
      <c r="DU22" s="193">
        <v>108.91</v>
      </c>
      <c r="DV22" s="193">
        <v>98.71</v>
      </c>
      <c r="DW22" s="193">
        <v>108.97</v>
      </c>
      <c r="DX22" s="193">
        <v>103.02</v>
      </c>
      <c r="DY22" s="193">
        <v>1344.8</v>
      </c>
      <c r="DZ22" s="193">
        <v>260.72000000000003</v>
      </c>
      <c r="EA22" s="193">
        <v>103.86</v>
      </c>
      <c r="EB22" s="193">
        <v>104.81</v>
      </c>
      <c r="EC22" s="193">
        <v>99.97</v>
      </c>
      <c r="ED22" s="193">
        <v>105.17</v>
      </c>
      <c r="EE22" s="193">
        <v>104.12</v>
      </c>
      <c r="EF22" s="193">
        <v>105.34</v>
      </c>
      <c r="EG22" s="193">
        <v>108.77</v>
      </c>
      <c r="EH22" s="193">
        <v>102.03</v>
      </c>
      <c r="EI22" s="193">
        <v>108.93</v>
      </c>
      <c r="EJ22" s="193">
        <v>102.99</v>
      </c>
      <c r="EK22" s="193">
        <v>103.78</v>
      </c>
      <c r="EL22" s="193">
        <v>99.2</v>
      </c>
      <c r="EM22" s="193">
        <v>104.45</v>
      </c>
      <c r="EN22" s="193">
        <v>103.44</v>
      </c>
      <c r="EO22" s="193">
        <v>100.59</v>
      </c>
      <c r="EP22" s="193">
        <v>106.36</v>
      </c>
      <c r="EQ22" s="193">
        <v>104.29</v>
      </c>
      <c r="ER22" s="193">
        <v>105.73</v>
      </c>
      <c r="ES22" s="193">
        <v>107.8</v>
      </c>
      <c r="ET22" s="193">
        <v>97.72</v>
      </c>
      <c r="EU22" s="193">
        <v>108.02</v>
      </c>
      <c r="EV22" s="193">
        <v>83.19</v>
      </c>
      <c r="EW22" s="193">
        <v>36.159999999999997</v>
      </c>
      <c r="EX22" s="193">
        <v>97.65</v>
      </c>
      <c r="EY22" s="193">
        <v>103.81</v>
      </c>
      <c r="EZ22" s="193">
        <v>104.21</v>
      </c>
      <c r="FA22" s="193">
        <v>99.36</v>
      </c>
      <c r="FB22" s="193">
        <v>104.5</v>
      </c>
      <c r="FC22" s="193">
        <v>103.49</v>
      </c>
      <c r="FD22" s="193">
        <v>103.23</v>
      </c>
      <c r="FE22" s="193">
        <v>105.62</v>
      </c>
      <c r="FF22" s="193">
        <v>96.22</v>
      </c>
      <c r="FG22" s="193">
        <v>105.77</v>
      </c>
      <c r="FH22" s="193">
        <v>97.44</v>
      </c>
      <c r="FI22" s="193">
        <v>99.65</v>
      </c>
      <c r="FJ22" s="193">
        <v>94.03</v>
      </c>
      <c r="FK22" s="193">
        <v>102.26</v>
      </c>
      <c r="FL22" s="193">
        <v>102.54</v>
      </c>
      <c r="FM22" s="193">
        <v>97.56</v>
      </c>
      <c r="FN22" s="193">
        <v>103.72</v>
      </c>
      <c r="FO22" s="193">
        <v>101.62</v>
      </c>
      <c r="FP22" s="193">
        <v>103.34</v>
      </c>
      <c r="FQ22" s="193">
        <v>104.7</v>
      </c>
      <c r="FR22" s="193">
        <v>95.47</v>
      </c>
      <c r="FS22" s="193">
        <v>104</v>
      </c>
      <c r="FT22" s="193">
        <v>1059.77</v>
      </c>
      <c r="FU22" s="193">
        <v>178.13</v>
      </c>
      <c r="FV22" s="193">
        <v>93.53</v>
      </c>
      <c r="FW22" s="193">
        <v>101.92</v>
      </c>
      <c r="FX22" s="193">
        <v>99.99</v>
      </c>
      <c r="FY22" s="193">
        <v>96.88</v>
      </c>
      <c r="FZ22" s="193">
        <v>102.94</v>
      </c>
      <c r="GA22" s="193">
        <v>100.54</v>
      </c>
      <c r="GB22" s="193">
        <v>102.82</v>
      </c>
    </row>
    <row r="23" spans="1:184" s="29" customFormat="1">
      <c r="A23" s="41"/>
      <c r="B23" s="60">
        <f t="shared" si="1"/>
        <v>23</v>
      </c>
      <c r="C23" s="36" t="s">
        <v>5</v>
      </c>
      <c r="D23" s="29" t="s">
        <v>58</v>
      </c>
      <c r="E23" s="193">
        <v>103.67</v>
      </c>
      <c r="F23" s="193">
        <v>92.3</v>
      </c>
      <c r="G23" s="193">
        <v>98.77</v>
      </c>
      <c r="H23" s="193">
        <v>97.2</v>
      </c>
      <c r="I23" s="193">
        <v>1101.81</v>
      </c>
      <c r="J23" s="193">
        <v>98.42</v>
      </c>
      <c r="K23" s="193">
        <v>98.74</v>
      </c>
      <c r="L23" s="193">
        <v>98.97</v>
      </c>
      <c r="M23" s="193">
        <v>95.99</v>
      </c>
      <c r="N23" s="193">
        <v>101.01</v>
      </c>
      <c r="O23" s="193">
        <v>98.72</v>
      </c>
      <c r="P23" s="193">
        <v>100.2</v>
      </c>
      <c r="Q23" s="193">
        <v>105.39</v>
      </c>
      <c r="R23" s="193">
        <v>94.06</v>
      </c>
      <c r="S23" s="193">
        <v>98.44</v>
      </c>
      <c r="T23" s="193">
        <v>97.19</v>
      </c>
      <c r="U23" s="193">
        <v>100.92</v>
      </c>
      <c r="V23" s="193">
        <v>95.53</v>
      </c>
      <c r="W23" s="193">
        <v>98.91</v>
      </c>
      <c r="X23" s="193">
        <v>99.27</v>
      </c>
      <c r="Y23" s="193">
        <v>95.71</v>
      </c>
      <c r="Z23" s="193">
        <v>100.59</v>
      </c>
      <c r="AA23" s="193">
        <v>98.63</v>
      </c>
      <c r="AB23" s="193">
        <v>98.42</v>
      </c>
      <c r="AC23" s="193">
        <v>101.69</v>
      </c>
      <c r="AD23" s="193">
        <v>93.37</v>
      </c>
      <c r="AE23" s="193">
        <v>98.21</v>
      </c>
      <c r="AF23" s="193">
        <v>95.58</v>
      </c>
      <c r="AG23" s="193">
        <v>19.510000000000002</v>
      </c>
      <c r="AH23" s="193">
        <v>95.16</v>
      </c>
      <c r="AI23" s="193">
        <v>98.91</v>
      </c>
      <c r="AJ23" s="193">
        <v>98.56</v>
      </c>
      <c r="AK23" s="193">
        <v>94.51</v>
      </c>
      <c r="AL23" s="193">
        <v>99.8</v>
      </c>
      <c r="AM23" s="193">
        <v>96.95</v>
      </c>
      <c r="AN23" s="193">
        <v>96.33</v>
      </c>
      <c r="AO23" s="193">
        <v>102.73</v>
      </c>
      <c r="AP23" s="193">
        <v>96.08</v>
      </c>
      <c r="AQ23" s="193">
        <v>97.99</v>
      </c>
      <c r="AR23" s="193">
        <v>95.21</v>
      </c>
      <c r="AS23" s="193">
        <v>99.61</v>
      </c>
      <c r="AT23" s="193">
        <v>96.54</v>
      </c>
      <c r="AU23" s="193">
        <v>98.51</v>
      </c>
      <c r="AV23" s="193">
        <v>100.07</v>
      </c>
      <c r="AW23" s="193">
        <v>94.68</v>
      </c>
      <c r="AX23" s="193">
        <v>99.46</v>
      </c>
      <c r="AY23" s="193">
        <v>97.78</v>
      </c>
      <c r="AZ23" s="193">
        <v>96.31</v>
      </c>
      <c r="BA23" s="193">
        <v>101.76</v>
      </c>
      <c r="BB23" s="193">
        <v>92.33</v>
      </c>
      <c r="BC23" s="193">
        <v>94.78</v>
      </c>
      <c r="BD23" s="193">
        <v>89.98</v>
      </c>
      <c r="BE23" s="193">
        <v>1196.5999999999999</v>
      </c>
      <c r="BF23" s="193">
        <v>217.27</v>
      </c>
      <c r="BG23" s="193">
        <v>93.4</v>
      </c>
      <c r="BH23" s="193">
        <v>95.07</v>
      </c>
      <c r="BI23" s="193">
        <v>87.06</v>
      </c>
      <c r="BJ23" s="193">
        <v>93.49</v>
      </c>
      <c r="BK23" s="193">
        <v>92.36</v>
      </c>
      <c r="BL23" s="193">
        <v>91.56</v>
      </c>
      <c r="BM23" s="193">
        <v>102.85</v>
      </c>
      <c r="BN23" s="193">
        <v>93.7</v>
      </c>
      <c r="BO23" s="193">
        <v>95.93</v>
      </c>
      <c r="BP23" s="193">
        <v>91.62</v>
      </c>
      <c r="BQ23" s="193">
        <v>95.37</v>
      </c>
      <c r="BR23" s="193">
        <v>93</v>
      </c>
      <c r="BS23" s="193">
        <v>97.12</v>
      </c>
      <c r="BT23" s="193">
        <v>98.18</v>
      </c>
      <c r="BU23" s="193">
        <v>42.96</v>
      </c>
      <c r="BV23" s="193">
        <v>0</v>
      </c>
      <c r="BW23" s="193">
        <v>93.73</v>
      </c>
      <c r="BX23" s="193">
        <v>101.64</v>
      </c>
      <c r="BY23" s="193">
        <v>106.31</v>
      </c>
      <c r="BZ23" s="193">
        <v>97.75</v>
      </c>
      <c r="CA23" s="193">
        <v>106.9</v>
      </c>
      <c r="CB23" s="193">
        <v>1300.6099999999999</v>
      </c>
      <c r="CC23" s="193">
        <v>306.02999999999997</v>
      </c>
      <c r="CD23" s="193">
        <v>95.79</v>
      </c>
      <c r="CE23" s="193">
        <v>102.64</v>
      </c>
      <c r="CF23" s="193">
        <v>102.69</v>
      </c>
      <c r="CG23" s="193">
        <v>99.79</v>
      </c>
      <c r="CH23" s="193">
        <v>105.07</v>
      </c>
      <c r="CI23" s="193">
        <v>104.9</v>
      </c>
      <c r="CJ23" s="193">
        <v>106.46</v>
      </c>
      <c r="CK23" s="193">
        <v>109.59</v>
      </c>
      <c r="CL23" s="193">
        <v>102.62</v>
      </c>
      <c r="CM23" s="193">
        <v>109.76</v>
      </c>
      <c r="CN23" s="193">
        <v>103.21</v>
      </c>
      <c r="CO23" s="193">
        <v>102.83</v>
      </c>
      <c r="CP23" s="193">
        <v>100.93</v>
      </c>
      <c r="CQ23" s="193">
        <v>104.99</v>
      </c>
      <c r="CR23" s="193">
        <v>104.28</v>
      </c>
      <c r="CS23" s="193">
        <v>100.75</v>
      </c>
      <c r="CT23" s="193">
        <v>105.65</v>
      </c>
      <c r="CU23" s="193">
        <v>105.37</v>
      </c>
      <c r="CV23" s="193">
        <v>107.02</v>
      </c>
      <c r="CW23" s="193">
        <v>109.61</v>
      </c>
      <c r="CX23" s="193">
        <v>98.98</v>
      </c>
      <c r="CY23" s="193">
        <v>109.62</v>
      </c>
      <c r="CZ23" s="193">
        <v>103.48</v>
      </c>
      <c r="DA23" s="193">
        <v>19.53</v>
      </c>
      <c r="DB23" s="193">
        <v>100.96</v>
      </c>
      <c r="DC23" s="193">
        <v>103.67</v>
      </c>
      <c r="DD23" s="193">
        <v>105.32</v>
      </c>
      <c r="DE23" s="193">
        <v>100.01</v>
      </c>
      <c r="DF23" s="193">
        <v>106.03</v>
      </c>
      <c r="DG23" s="193">
        <v>106.05</v>
      </c>
      <c r="DH23" s="193">
        <v>106.09</v>
      </c>
      <c r="DI23" s="193">
        <v>109.2</v>
      </c>
      <c r="DJ23" s="193">
        <v>98.7</v>
      </c>
      <c r="DK23" s="193">
        <v>109.57</v>
      </c>
      <c r="DL23" s="193">
        <v>103.14</v>
      </c>
      <c r="DM23" s="193">
        <v>103.89</v>
      </c>
      <c r="DN23" s="193">
        <v>99.49</v>
      </c>
      <c r="DO23" s="193">
        <v>104.29</v>
      </c>
      <c r="DP23" s="193">
        <v>105.49</v>
      </c>
      <c r="DQ23" s="193">
        <v>99.52</v>
      </c>
      <c r="DR23" s="193">
        <v>106.4</v>
      </c>
      <c r="DS23" s="193">
        <v>106.07</v>
      </c>
      <c r="DT23" s="193">
        <v>106.42</v>
      </c>
      <c r="DU23" s="193">
        <v>108.85</v>
      </c>
      <c r="DV23" s="193">
        <v>98.45</v>
      </c>
      <c r="DW23" s="193">
        <v>109.15</v>
      </c>
      <c r="DX23" s="193">
        <v>103.07</v>
      </c>
      <c r="DY23" s="193">
        <v>1351.35</v>
      </c>
      <c r="DZ23" s="193">
        <v>254.53</v>
      </c>
      <c r="EA23" s="193">
        <v>104.55</v>
      </c>
      <c r="EB23" s="193">
        <v>104.54</v>
      </c>
      <c r="EC23" s="193">
        <v>99.49</v>
      </c>
      <c r="ED23" s="193">
        <v>105.38</v>
      </c>
      <c r="EE23" s="193">
        <v>104.35</v>
      </c>
      <c r="EF23" s="193">
        <v>104.61</v>
      </c>
      <c r="EG23" s="193">
        <v>108.95</v>
      </c>
      <c r="EH23" s="193">
        <v>102.13</v>
      </c>
      <c r="EI23" s="193">
        <v>109.12</v>
      </c>
      <c r="EJ23" s="193">
        <v>89.38</v>
      </c>
      <c r="EK23" s="193">
        <v>22.93</v>
      </c>
      <c r="EL23" s="193">
        <v>98.77</v>
      </c>
      <c r="EM23" s="193">
        <v>104.07</v>
      </c>
      <c r="EN23" s="193">
        <v>104.27</v>
      </c>
      <c r="EO23" s="193">
        <v>100.56</v>
      </c>
      <c r="EP23" s="193">
        <v>105.7</v>
      </c>
      <c r="EQ23" s="193">
        <v>104.41</v>
      </c>
      <c r="ER23" s="193">
        <v>105.39</v>
      </c>
      <c r="ES23" s="193">
        <v>107.78</v>
      </c>
      <c r="ET23" s="193">
        <v>97.65</v>
      </c>
      <c r="EU23" s="193">
        <v>108.05</v>
      </c>
      <c r="EV23" s="193">
        <v>99.73</v>
      </c>
      <c r="EW23" s="193">
        <v>1168.74</v>
      </c>
      <c r="EX23" s="193">
        <v>140.03</v>
      </c>
      <c r="EY23" s="193">
        <v>103.11</v>
      </c>
      <c r="EZ23" s="193">
        <v>104.35</v>
      </c>
      <c r="FA23" s="193">
        <v>98.87</v>
      </c>
      <c r="FB23" s="193">
        <v>104.33</v>
      </c>
      <c r="FC23" s="193">
        <v>103.84</v>
      </c>
      <c r="FD23" s="193">
        <v>103.54</v>
      </c>
      <c r="FE23" s="193">
        <v>105.66</v>
      </c>
      <c r="FF23" s="193">
        <v>95.8</v>
      </c>
      <c r="FG23" s="193">
        <v>105.9</v>
      </c>
      <c r="FH23" s="193">
        <v>96.84</v>
      </c>
      <c r="FI23" s="193">
        <v>99.58</v>
      </c>
      <c r="FJ23" s="193">
        <v>94.18</v>
      </c>
      <c r="FK23" s="193">
        <v>102.69</v>
      </c>
      <c r="FL23" s="193">
        <v>102.78</v>
      </c>
      <c r="FM23" s="193">
        <v>96.77</v>
      </c>
      <c r="FN23" s="193">
        <v>104.23</v>
      </c>
      <c r="FO23" s="193">
        <v>101.6</v>
      </c>
      <c r="FP23" s="193">
        <v>103.02</v>
      </c>
      <c r="FQ23" s="193">
        <v>104.97</v>
      </c>
      <c r="FR23" s="193">
        <v>95.45</v>
      </c>
      <c r="FS23" s="193">
        <v>104.04</v>
      </c>
      <c r="FT23" s="193">
        <v>6.69</v>
      </c>
      <c r="FU23" s="193">
        <v>31.24</v>
      </c>
      <c r="FV23" s="193">
        <v>94.23</v>
      </c>
      <c r="FW23" s="193">
        <v>101.94</v>
      </c>
      <c r="FX23" s="193">
        <v>99.94</v>
      </c>
      <c r="FY23" s="193">
        <v>96.48</v>
      </c>
      <c r="FZ23" s="193">
        <v>103.26</v>
      </c>
      <c r="GA23" s="193">
        <v>100.77</v>
      </c>
      <c r="GB23" s="193">
        <v>103.24</v>
      </c>
    </row>
    <row r="24" spans="1:184" s="29" customFormat="1">
      <c r="A24" s="41"/>
      <c r="B24" s="60">
        <f t="shared" si="1"/>
        <v>24</v>
      </c>
      <c r="C24" s="36" t="s">
        <v>6</v>
      </c>
      <c r="D24" s="29" t="s">
        <v>58</v>
      </c>
      <c r="E24" s="193">
        <v>106.81</v>
      </c>
      <c r="F24" s="193">
        <v>95.19</v>
      </c>
      <c r="G24" s="193">
        <v>103.95</v>
      </c>
      <c r="H24" s="193">
        <v>102.19</v>
      </c>
      <c r="I24" s="193">
        <v>1187.97</v>
      </c>
      <c r="J24" s="193">
        <v>161.76</v>
      </c>
      <c r="K24" s="193">
        <v>103.66</v>
      </c>
      <c r="L24" s="193">
        <v>104.27</v>
      </c>
      <c r="M24" s="193">
        <v>100.66</v>
      </c>
      <c r="N24" s="193">
        <v>106.13</v>
      </c>
      <c r="O24" s="193">
        <v>103.01</v>
      </c>
      <c r="P24" s="193">
        <v>104.67</v>
      </c>
      <c r="Q24" s="193">
        <v>108.31</v>
      </c>
      <c r="R24" s="193">
        <v>96.92</v>
      </c>
      <c r="S24" s="193">
        <v>103.2</v>
      </c>
      <c r="T24" s="193">
        <v>14.05</v>
      </c>
      <c r="U24" s="193">
        <v>20.52</v>
      </c>
      <c r="V24" s="193">
        <v>101.58</v>
      </c>
      <c r="W24" s="193">
        <v>103.81</v>
      </c>
      <c r="X24" s="193">
        <v>103.67</v>
      </c>
      <c r="Y24" s="193">
        <v>101.01</v>
      </c>
      <c r="Z24" s="193">
        <v>105.54</v>
      </c>
      <c r="AA24" s="193">
        <v>103.08</v>
      </c>
      <c r="AB24" s="193">
        <v>103.13</v>
      </c>
      <c r="AC24" s="193">
        <v>105.74</v>
      </c>
      <c r="AD24" s="193">
        <v>94.72</v>
      </c>
      <c r="AE24" s="193">
        <v>102.08</v>
      </c>
      <c r="AF24" s="193">
        <v>100.09</v>
      </c>
      <c r="AG24" s="193">
        <v>1226.67</v>
      </c>
      <c r="AH24" s="193">
        <v>100.17</v>
      </c>
      <c r="AI24" s="193">
        <v>103.64</v>
      </c>
      <c r="AJ24" s="193">
        <v>102.84</v>
      </c>
      <c r="AK24" s="193">
        <v>99.31</v>
      </c>
      <c r="AL24" s="193">
        <v>104.25</v>
      </c>
      <c r="AM24" s="193">
        <v>101.62</v>
      </c>
      <c r="AN24" s="193">
        <v>101.23</v>
      </c>
      <c r="AO24" s="193">
        <v>105.49</v>
      </c>
      <c r="AP24" s="193">
        <v>98.72</v>
      </c>
      <c r="AQ24" s="193">
        <v>102.82</v>
      </c>
      <c r="AR24" s="193">
        <v>100.36</v>
      </c>
      <c r="AS24" s="193">
        <v>104.75</v>
      </c>
      <c r="AT24" s="193">
        <v>100.45</v>
      </c>
      <c r="AU24" s="193">
        <v>103.93</v>
      </c>
      <c r="AV24" s="193">
        <v>105.09</v>
      </c>
      <c r="AW24" s="193">
        <v>99.71</v>
      </c>
      <c r="AX24" s="193">
        <v>104.23</v>
      </c>
      <c r="AY24" s="193">
        <v>102.85</v>
      </c>
      <c r="AZ24" s="193">
        <v>101.29</v>
      </c>
      <c r="BA24" s="193">
        <v>104.24</v>
      </c>
      <c r="BB24" s="193">
        <v>95.17</v>
      </c>
      <c r="BC24" s="193">
        <v>98.07</v>
      </c>
      <c r="BD24" s="193">
        <v>86.7</v>
      </c>
      <c r="BE24" s="193">
        <v>15.34</v>
      </c>
      <c r="BF24" s="193">
        <v>93.35</v>
      </c>
      <c r="BG24" s="193">
        <v>96.84</v>
      </c>
      <c r="BH24" s="193">
        <v>98.41</v>
      </c>
      <c r="BI24" s="193">
        <v>92.94</v>
      </c>
      <c r="BJ24" s="193">
        <v>96.49</v>
      </c>
      <c r="BK24" s="193">
        <v>96.09</v>
      </c>
      <c r="BL24" s="193">
        <v>95.38</v>
      </c>
      <c r="BM24" s="193">
        <v>105.75</v>
      </c>
      <c r="BN24" s="193">
        <v>96.24</v>
      </c>
      <c r="BO24" s="193">
        <v>98.7</v>
      </c>
      <c r="BP24" s="193">
        <v>93.7</v>
      </c>
      <c r="BQ24" s="193">
        <v>98.72</v>
      </c>
      <c r="BR24" s="193">
        <v>96.62</v>
      </c>
      <c r="BS24" s="193">
        <v>101.07</v>
      </c>
      <c r="BT24" s="193">
        <v>101.68</v>
      </c>
      <c r="BU24" s="193">
        <v>95.41</v>
      </c>
      <c r="BV24" s="193">
        <v>99.68</v>
      </c>
      <c r="BW24" s="193">
        <v>103.83</v>
      </c>
      <c r="BX24" s="193">
        <v>103.77</v>
      </c>
      <c r="BY24" s="193">
        <v>109.51</v>
      </c>
      <c r="BZ24" s="193">
        <v>100.58</v>
      </c>
      <c r="CA24" s="193">
        <v>109.86</v>
      </c>
      <c r="CB24" s="193">
        <v>1342.01</v>
      </c>
      <c r="CC24" s="193">
        <v>303.12</v>
      </c>
      <c r="CD24" s="193">
        <v>99.44</v>
      </c>
      <c r="CE24" s="193">
        <v>106.98</v>
      </c>
      <c r="CF24" s="193">
        <v>106.5</v>
      </c>
      <c r="CG24" s="193">
        <v>102.53</v>
      </c>
      <c r="CH24" s="193">
        <v>108.29</v>
      </c>
      <c r="CI24" s="193">
        <v>107.91</v>
      </c>
      <c r="CJ24" s="193">
        <v>109.45</v>
      </c>
      <c r="CK24" s="193">
        <v>112.52</v>
      </c>
      <c r="CL24" s="193">
        <v>105.52</v>
      </c>
      <c r="CM24" s="193">
        <v>112.61</v>
      </c>
      <c r="CN24" s="193">
        <v>85.28</v>
      </c>
      <c r="CO24" s="193">
        <v>40.33</v>
      </c>
      <c r="CP24" s="193">
        <v>102.99</v>
      </c>
      <c r="CQ24" s="193">
        <v>107.44</v>
      </c>
      <c r="CR24" s="193">
        <v>107.57</v>
      </c>
      <c r="CS24" s="193">
        <v>104.49</v>
      </c>
      <c r="CT24" s="193">
        <v>109.51</v>
      </c>
      <c r="CU24" s="193">
        <v>108.12</v>
      </c>
      <c r="CV24" s="193">
        <v>109.65</v>
      </c>
      <c r="CW24" s="193">
        <v>112</v>
      </c>
      <c r="CX24" s="193">
        <v>101.4</v>
      </c>
      <c r="CY24" s="193">
        <v>112.26</v>
      </c>
      <c r="CZ24" s="193">
        <v>105.85</v>
      </c>
      <c r="DA24" s="193">
        <v>1315.84</v>
      </c>
      <c r="DB24" s="193">
        <v>369.78</v>
      </c>
      <c r="DC24" s="193">
        <v>107.05</v>
      </c>
      <c r="DD24" s="193">
        <v>108.1</v>
      </c>
      <c r="DE24" s="193">
        <v>103.7</v>
      </c>
      <c r="DF24" s="193">
        <v>109.5</v>
      </c>
      <c r="DG24" s="193">
        <v>108.54</v>
      </c>
      <c r="DH24" s="193">
        <v>109.03</v>
      </c>
      <c r="DI24" s="193">
        <v>111.96</v>
      </c>
      <c r="DJ24" s="193">
        <v>101.33</v>
      </c>
      <c r="DK24" s="193">
        <v>111.98</v>
      </c>
      <c r="DL24" s="193">
        <v>106.2</v>
      </c>
      <c r="DM24" s="193">
        <v>106.6</v>
      </c>
      <c r="DN24" s="193">
        <v>102.69</v>
      </c>
      <c r="DO24" s="193">
        <v>108.1</v>
      </c>
      <c r="DP24" s="193">
        <v>107.88</v>
      </c>
      <c r="DQ24" s="193">
        <v>101.74</v>
      </c>
      <c r="DR24" s="193">
        <v>109.14</v>
      </c>
      <c r="DS24" s="193">
        <v>108.54</v>
      </c>
      <c r="DT24" s="193">
        <v>109.26</v>
      </c>
      <c r="DU24" s="193">
        <v>111.96</v>
      </c>
      <c r="DV24" s="193">
        <v>101.08</v>
      </c>
      <c r="DW24" s="193">
        <v>111.81</v>
      </c>
      <c r="DX24" s="193">
        <v>49.32</v>
      </c>
      <c r="DY24" s="193">
        <v>0</v>
      </c>
      <c r="DZ24" s="193">
        <v>95.34</v>
      </c>
      <c r="EA24" s="193">
        <v>107.62</v>
      </c>
      <c r="EB24" s="193">
        <v>107.47</v>
      </c>
      <c r="EC24" s="193">
        <v>101.81</v>
      </c>
      <c r="ED24" s="193">
        <v>107.45</v>
      </c>
      <c r="EE24" s="193">
        <v>106.94</v>
      </c>
      <c r="EF24" s="193">
        <v>108.38</v>
      </c>
      <c r="EG24" s="193">
        <v>110.73</v>
      </c>
      <c r="EH24" s="193">
        <v>103.7</v>
      </c>
      <c r="EI24" s="193">
        <v>110.79</v>
      </c>
      <c r="EJ24" s="193">
        <v>105.25</v>
      </c>
      <c r="EK24" s="193">
        <v>104.24</v>
      </c>
      <c r="EL24" s="193">
        <v>101.26</v>
      </c>
      <c r="EM24" s="193">
        <v>106.61</v>
      </c>
      <c r="EN24" s="193">
        <v>105.97</v>
      </c>
      <c r="EO24" s="193">
        <v>102.51</v>
      </c>
      <c r="EP24" s="193">
        <v>107.77</v>
      </c>
      <c r="EQ24" s="193">
        <v>106.7</v>
      </c>
      <c r="ER24" s="193">
        <v>108.8</v>
      </c>
      <c r="ES24" s="193">
        <v>110.84</v>
      </c>
      <c r="ET24" s="193">
        <v>100.11</v>
      </c>
      <c r="EU24" s="193">
        <v>110.96</v>
      </c>
      <c r="EV24" s="193">
        <v>102.62</v>
      </c>
      <c r="EW24" s="193">
        <v>1194.27</v>
      </c>
      <c r="EX24" s="193">
        <v>112.32</v>
      </c>
      <c r="EY24" s="193">
        <v>106.12</v>
      </c>
      <c r="EZ24" s="193">
        <v>107.08</v>
      </c>
      <c r="FA24" s="193">
        <v>101.8</v>
      </c>
      <c r="FB24" s="193">
        <v>106.43</v>
      </c>
      <c r="FC24" s="193">
        <v>105.75</v>
      </c>
      <c r="FD24" s="193">
        <v>106.88</v>
      </c>
      <c r="FE24" s="193">
        <v>108.8</v>
      </c>
      <c r="FF24" s="193">
        <v>98.27</v>
      </c>
      <c r="FG24" s="193">
        <v>108.72</v>
      </c>
      <c r="FH24" s="193">
        <v>10.14</v>
      </c>
      <c r="FI24" s="193">
        <v>99.74</v>
      </c>
      <c r="FJ24" s="193">
        <v>97.65</v>
      </c>
      <c r="FK24" s="193">
        <v>105.98</v>
      </c>
      <c r="FL24" s="193">
        <v>106.14</v>
      </c>
      <c r="FM24" s="193">
        <v>100.31</v>
      </c>
      <c r="FN24" s="193">
        <v>106.97</v>
      </c>
      <c r="FO24" s="193">
        <v>104.29</v>
      </c>
      <c r="FP24" s="193">
        <v>105.41</v>
      </c>
      <c r="FQ24" s="193">
        <v>108.08</v>
      </c>
      <c r="FR24" s="193">
        <v>97.76</v>
      </c>
      <c r="FS24" s="193">
        <v>108.41</v>
      </c>
      <c r="FT24" s="193">
        <v>1119.42</v>
      </c>
      <c r="FU24" s="193">
        <v>146.5</v>
      </c>
      <c r="FV24" s="193">
        <v>96.75</v>
      </c>
      <c r="FW24" s="193">
        <v>105.17</v>
      </c>
      <c r="FX24" s="193">
        <v>104.2</v>
      </c>
      <c r="FY24" s="193">
        <v>99.54</v>
      </c>
      <c r="FZ24" s="193">
        <v>105.87</v>
      </c>
      <c r="GA24" s="193">
        <v>103.24</v>
      </c>
      <c r="GB24" s="193">
        <v>106.05</v>
      </c>
    </row>
    <row r="25" spans="1:184" s="29" customFormat="1">
      <c r="A25" s="41"/>
      <c r="B25" s="60">
        <f t="shared" si="1"/>
        <v>25</v>
      </c>
      <c r="C25" s="36" t="s">
        <v>7</v>
      </c>
      <c r="D25" s="29" t="s">
        <v>58</v>
      </c>
      <c r="E25" s="193">
        <v>142.65</v>
      </c>
      <c r="F25" s="193">
        <v>128.71</v>
      </c>
      <c r="G25" s="193">
        <v>137.28</v>
      </c>
      <c r="H25" s="193">
        <v>133.55000000000001</v>
      </c>
      <c r="I25" s="193">
        <v>139.84</v>
      </c>
      <c r="J25" s="193">
        <v>133.06</v>
      </c>
      <c r="K25" s="193">
        <v>139.30000000000001</v>
      </c>
      <c r="L25" s="193">
        <v>139.41</v>
      </c>
      <c r="M25" s="193">
        <v>131.78</v>
      </c>
      <c r="N25" s="193">
        <v>139.91999999999999</v>
      </c>
      <c r="O25" s="193">
        <v>133.9</v>
      </c>
      <c r="P25" s="193">
        <v>140.04</v>
      </c>
      <c r="Q25" s="193">
        <v>153.38999999999999</v>
      </c>
      <c r="R25" s="193">
        <v>138.33000000000001</v>
      </c>
      <c r="S25" s="193">
        <v>65.989999999999995</v>
      </c>
      <c r="T25" s="193">
        <v>109.17</v>
      </c>
      <c r="U25" s="193">
        <v>147.84</v>
      </c>
      <c r="V25" s="193">
        <v>142.16</v>
      </c>
      <c r="W25" s="193">
        <v>147.93</v>
      </c>
      <c r="X25" s="193">
        <v>148.41</v>
      </c>
      <c r="Y25" s="193">
        <v>139.72</v>
      </c>
      <c r="Z25" s="193">
        <v>145.81</v>
      </c>
      <c r="AA25" s="193">
        <v>141.72</v>
      </c>
      <c r="AB25" s="193">
        <v>147.06</v>
      </c>
      <c r="AC25" s="193">
        <v>156.4</v>
      </c>
      <c r="AD25" s="193">
        <v>142.34</v>
      </c>
      <c r="AE25" s="193">
        <v>152.69999999999999</v>
      </c>
      <c r="AF25" s="193">
        <v>146.41</v>
      </c>
      <c r="AG25" s="193">
        <v>152.41</v>
      </c>
      <c r="AH25" s="193">
        <v>149.38999999999999</v>
      </c>
      <c r="AI25" s="193">
        <v>155.13999999999999</v>
      </c>
      <c r="AJ25" s="193">
        <v>155.47</v>
      </c>
      <c r="AK25" s="193">
        <v>145.86000000000001</v>
      </c>
      <c r="AL25" s="193">
        <v>152.08000000000001</v>
      </c>
      <c r="AM25" s="193">
        <v>148.32</v>
      </c>
      <c r="AN25" s="193">
        <v>150.87</v>
      </c>
      <c r="AO25" s="193">
        <v>154.26</v>
      </c>
      <c r="AP25" s="193">
        <v>147.01</v>
      </c>
      <c r="AQ25" s="193">
        <v>20.02</v>
      </c>
      <c r="AR25" s="193">
        <v>14.7</v>
      </c>
      <c r="AS25" s="193">
        <v>152.44999999999999</v>
      </c>
      <c r="AT25" s="193">
        <v>149.22</v>
      </c>
      <c r="AU25" s="193">
        <v>155.07</v>
      </c>
      <c r="AV25" s="193">
        <v>156.61000000000001</v>
      </c>
      <c r="AW25" s="193">
        <v>146.36000000000001</v>
      </c>
      <c r="AX25" s="193">
        <v>151.97999999999999</v>
      </c>
      <c r="AY25" s="193">
        <v>147.32</v>
      </c>
      <c r="AZ25" s="193">
        <v>149.74</v>
      </c>
      <c r="BA25" s="193">
        <v>154.6</v>
      </c>
      <c r="BB25" s="193">
        <v>141.13</v>
      </c>
      <c r="BC25" s="193">
        <v>150.21</v>
      </c>
      <c r="BD25" s="193">
        <v>142.91999999999999</v>
      </c>
      <c r="BE25" s="193">
        <v>151.27000000000001</v>
      </c>
      <c r="BF25" s="193">
        <v>147.71</v>
      </c>
      <c r="BG25" s="193">
        <v>152.83000000000001</v>
      </c>
      <c r="BH25" s="193">
        <v>154.82</v>
      </c>
      <c r="BI25" s="193">
        <v>143.4</v>
      </c>
      <c r="BJ25" s="193">
        <v>150.11000000000001</v>
      </c>
      <c r="BK25" s="193">
        <v>145.31</v>
      </c>
      <c r="BL25" s="193">
        <v>149.53</v>
      </c>
      <c r="BM25" s="193">
        <v>156.31</v>
      </c>
      <c r="BN25" s="193">
        <v>143.1</v>
      </c>
      <c r="BO25" s="193">
        <v>78.13</v>
      </c>
      <c r="BP25" s="193">
        <v>117.21</v>
      </c>
      <c r="BQ25" s="193">
        <v>154.09</v>
      </c>
      <c r="BR25" s="193">
        <v>149.65</v>
      </c>
      <c r="BS25" s="193">
        <v>157.44999999999999</v>
      </c>
      <c r="BT25" s="193">
        <v>158.38</v>
      </c>
      <c r="BU25" s="193">
        <v>147.91999999999999</v>
      </c>
      <c r="BV25" s="193">
        <v>156.69</v>
      </c>
      <c r="BW25" s="193">
        <v>153.65</v>
      </c>
      <c r="BX25" s="193">
        <v>159.69</v>
      </c>
      <c r="BY25" s="193">
        <v>164.77</v>
      </c>
      <c r="BZ25" s="193">
        <v>150.02000000000001</v>
      </c>
      <c r="CA25" s="193">
        <v>161.57</v>
      </c>
      <c r="CB25" s="193">
        <v>155.91999999999999</v>
      </c>
      <c r="CC25" s="193">
        <v>161.16999999999999</v>
      </c>
      <c r="CD25" s="193">
        <v>153.88999999999999</v>
      </c>
      <c r="CE25" s="193">
        <v>163.98</v>
      </c>
      <c r="CF25" s="193">
        <v>165.22</v>
      </c>
      <c r="CG25" s="193">
        <v>157.78</v>
      </c>
      <c r="CH25" s="193">
        <v>164.09</v>
      </c>
      <c r="CI25" s="193">
        <v>162.9</v>
      </c>
      <c r="CJ25" s="193">
        <v>168.81</v>
      </c>
      <c r="CK25" s="193">
        <v>170.32</v>
      </c>
      <c r="CL25" s="193">
        <v>159.27000000000001</v>
      </c>
      <c r="CM25" s="193">
        <v>148.34</v>
      </c>
      <c r="CN25" s="193">
        <v>69.569999999999993</v>
      </c>
      <c r="CO25" s="193">
        <v>163.31</v>
      </c>
      <c r="CP25" s="193">
        <v>159.65</v>
      </c>
      <c r="CQ25" s="193">
        <v>165.87</v>
      </c>
      <c r="CR25" s="193">
        <v>166.35</v>
      </c>
      <c r="CS25" s="193">
        <v>158.86000000000001</v>
      </c>
      <c r="CT25" s="193">
        <v>165.63</v>
      </c>
      <c r="CU25" s="193">
        <v>162.52000000000001</v>
      </c>
      <c r="CV25" s="193">
        <v>169</v>
      </c>
      <c r="CW25" s="193">
        <v>169.47</v>
      </c>
      <c r="CX25" s="193">
        <v>153.61000000000001</v>
      </c>
      <c r="CY25" s="193">
        <v>169.28</v>
      </c>
      <c r="CZ25" s="193">
        <v>159.26</v>
      </c>
      <c r="DA25" s="193">
        <v>163.66</v>
      </c>
      <c r="DB25" s="193">
        <v>160.19999999999999</v>
      </c>
      <c r="DC25" s="193">
        <v>166.33</v>
      </c>
      <c r="DD25" s="193">
        <v>167.46</v>
      </c>
      <c r="DE25" s="193">
        <v>157.69999999999999</v>
      </c>
      <c r="DF25" s="193">
        <v>165.37</v>
      </c>
      <c r="DG25" s="193">
        <v>163.18</v>
      </c>
      <c r="DH25" s="193">
        <v>167.54</v>
      </c>
      <c r="DI25" s="193">
        <v>169.24</v>
      </c>
      <c r="DJ25" s="193">
        <v>153.16</v>
      </c>
      <c r="DK25" s="193">
        <v>169.1</v>
      </c>
      <c r="DL25" s="193">
        <v>47.59</v>
      </c>
      <c r="DM25" s="193">
        <v>162.56</v>
      </c>
      <c r="DN25" s="193">
        <v>159.21</v>
      </c>
      <c r="DO25" s="193">
        <v>166.19</v>
      </c>
      <c r="DP25" s="193">
        <v>168.19</v>
      </c>
      <c r="DQ25" s="193">
        <v>157.09</v>
      </c>
      <c r="DR25" s="193">
        <v>165.85</v>
      </c>
      <c r="DS25" s="193">
        <v>163.16999999999999</v>
      </c>
      <c r="DT25" s="193">
        <v>167.13</v>
      </c>
      <c r="DU25" s="193">
        <v>168.74</v>
      </c>
      <c r="DV25" s="193">
        <v>152.74</v>
      </c>
      <c r="DW25" s="193">
        <v>168.02</v>
      </c>
      <c r="DX25" s="193">
        <v>158.84</v>
      </c>
      <c r="DY25" s="193">
        <v>161.96</v>
      </c>
      <c r="DZ25" s="193">
        <v>157.59</v>
      </c>
      <c r="EA25" s="193">
        <v>166.13</v>
      </c>
      <c r="EB25" s="193">
        <v>166.87</v>
      </c>
      <c r="EC25" s="193">
        <v>157.44999999999999</v>
      </c>
      <c r="ED25" s="193">
        <v>164.04</v>
      </c>
      <c r="EE25" s="193">
        <v>161.88999999999999</v>
      </c>
      <c r="EF25" s="193">
        <v>166.95</v>
      </c>
      <c r="EG25" s="193">
        <v>168.66</v>
      </c>
      <c r="EH25" s="193">
        <v>158.1</v>
      </c>
      <c r="EI25" s="193">
        <v>5.56</v>
      </c>
      <c r="EJ25" s="193">
        <v>31.77</v>
      </c>
      <c r="EK25" s="193">
        <v>161.83000000000001</v>
      </c>
      <c r="EL25" s="193">
        <v>158.04</v>
      </c>
      <c r="EM25" s="193">
        <v>166.65</v>
      </c>
      <c r="EN25" s="193">
        <v>167.08</v>
      </c>
      <c r="EO25" s="193">
        <v>157.66999999999999</v>
      </c>
      <c r="EP25" s="193">
        <v>164.35</v>
      </c>
      <c r="EQ25" s="193">
        <v>161.47999999999999</v>
      </c>
      <c r="ER25" s="193">
        <v>167.63</v>
      </c>
      <c r="ES25" s="193">
        <v>166.86</v>
      </c>
      <c r="ET25" s="193">
        <v>150.66999999999999</v>
      </c>
      <c r="EU25" s="193">
        <v>164.16</v>
      </c>
      <c r="EV25" s="193">
        <v>154.47</v>
      </c>
      <c r="EW25" s="193">
        <v>159.76</v>
      </c>
      <c r="EX25" s="193">
        <v>155.47</v>
      </c>
      <c r="EY25" s="193">
        <v>163.35</v>
      </c>
      <c r="EZ25" s="193">
        <v>164.98</v>
      </c>
      <c r="FA25" s="193">
        <v>154.25</v>
      </c>
      <c r="FB25" s="193">
        <v>161.29</v>
      </c>
      <c r="FC25" s="193">
        <v>160.29</v>
      </c>
      <c r="FD25" s="193">
        <v>164.49</v>
      </c>
      <c r="FE25" s="193">
        <v>164.14</v>
      </c>
      <c r="FF25" s="193">
        <v>148.94999999999999</v>
      </c>
      <c r="FG25" s="193">
        <v>68.06</v>
      </c>
      <c r="FH25" s="193">
        <v>138.5</v>
      </c>
      <c r="FI25" s="193">
        <v>158.35</v>
      </c>
      <c r="FJ25" s="193">
        <v>154.53</v>
      </c>
      <c r="FK25" s="193">
        <v>162.97999999999999</v>
      </c>
      <c r="FL25" s="193">
        <v>163.62</v>
      </c>
      <c r="FM25" s="193">
        <v>153.26</v>
      </c>
      <c r="FN25" s="193">
        <v>160.97</v>
      </c>
      <c r="FO25" s="193">
        <v>157.83000000000001</v>
      </c>
      <c r="FP25" s="193">
        <v>164.27</v>
      </c>
      <c r="FQ25" s="193">
        <v>163.66</v>
      </c>
      <c r="FR25" s="193">
        <v>148.5</v>
      </c>
      <c r="FS25" s="193">
        <v>161.13999999999999</v>
      </c>
      <c r="FT25" s="193">
        <v>154.52000000000001</v>
      </c>
      <c r="FU25" s="193">
        <v>158.87</v>
      </c>
      <c r="FV25" s="193">
        <v>155.34</v>
      </c>
      <c r="FW25" s="193">
        <v>163.69999999999999</v>
      </c>
      <c r="FX25" s="193">
        <v>162.16999999999999</v>
      </c>
      <c r="FY25" s="193">
        <v>153.56</v>
      </c>
      <c r="FZ25" s="193">
        <v>158.69999999999999</v>
      </c>
      <c r="GA25" s="193">
        <v>157.63999999999999</v>
      </c>
      <c r="GB25" s="193">
        <v>164.84</v>
      </c>
    </row>
    <row r="26" spans="1:184" s="29" customFormat="1">
      <c r="A26" s="41"/>
      <c r="B26" s="60">
        <f t="shared" si="1"/>
        <v>26</v>
      </c>
      <c r="C26" s="36" t="s">
        <v>8</v>
      </c>
      <c r="D26" s="29" t="s">
        <v>58</v>
      </c>
      <c r="E26" s="193">
        <v>139.04</v>
      </c>
      <c r="F26" s="193">
        <v>126.23</v>
      </c>
      <c r="G26" s="193">
        <v>134.66999999999999</v>
      </c>
      <c r="H26" s="193">
        <v>130.66</v>
      </c>
      <c r="I26" s="193">
        <v>136.11000000000001</v>
      </c>
      <c r="J26" s="193">
        <v>130.15</v>
      </c>
      <c r="K26" s="193">
        <v>136.78</v>
      </c>
      <c r="L26" s="193">
        <v>136.9</v>
      </c>
      <c r="M26" s="193">
        <v>129.63</v>
      </c>
      <c r="N26" s="193">
        <v>136.97</v>
      </c>
      <c r="O26" s="193">
        <v>131.6</v>
      </c>
      <c r="P26" s="193">
        <v>137.08000000000001</v>
      </c>
      <c r="Q26" s="193">
        <v>150.12</v>
      </c>
      <c r="R26" s="193">
        <v>134.76</v>
      </c>
      <c r="S26" s="193">
        <v>143.58000000000001</v>
      </c>
      <c r="T26" s="193">
        <v>140.04</v>
      </c>
      <c r="U26" s="193">
        <v>144.61000000000001</v>
      </c>
      <c r="V26" s="193">
        <v>138.66999999999999</v>
      </c>
      <c r="W26" s="193">
        <v>145.5</v>
      </c>
      <c r="X26" s="193">
        <v>145.12</v>
      </c>
      <c r="Y26" s="193">
        <v>137.1</v>
      </c>
      <c r="Z26" s="193">
        <v>143.75</v>
      </c>
      <c r="AA26" s="193">
        <v>139.46</v>
      </c>
      <c r="AB26" s="193">
        <v>144.15</v>
      </c>
      <c r="AC26" s="193">
        <v>152.79</v>
      </c>
      <c r="AD26" s="193">
        <v>138.53</v>
      </c>
      <c r="AE26" s="193">
        <v>150.1</v>
      </c>
      <c r="AF26" s="193">
        <v>48.54</v>
      </c>
      <c r="AG26" s="193">
        <v>145.31</v>
      </c>
      <c r="AH26" s="193">
        <v>146.88</v>
      </c>
      <c r="AI26" s="193">
        <v>152.77000000000001</v>
      </c>
      <c r="AJ26" s="193">
        <v>152.66</v>
      </c>
      <c r="AK26" s="193">
        <v>142.96</v>
      </c>
      <c r="AL26" s="193">
        <v>149.32</v>
      </c>
      <c r="AM26" s="193">
        <v>145</v>
      </c>
      <c r="AN26" s="193">
        <v>148.13</v>
      </c>
      <c r="AO26" s="193">
        <v>151.41</v>
      </c>
      <c r="AP26" s="193">
        <v>143.30000000000001</v>
      </c>
      <c r="AQ26" s="193">
        <v>149.1</v>
      </c>
      <c r="AR26" s="193">
        <v>142.55000000000001</v>
      </c>
      <c r="AS26" s="193">
        <v>149.97</v>
      </c>
      <c r="AT26" s="193">
        <v>146.78</v>
      </c>
      <c r="AU26" s="193">
        <v>152.29</v>
      </c>
      <c r="AV26" s="193">
        <v>153.31</v>
      </c>
      <c r="AW26" s="193">
        <v>144.06</v>
      </c>
      <c r="AX26" s="193">
        <v>149.27000000000001</v>
      </c>
      <c r="AY26" s="193">
        <v>144.88</v>
      </c>
      <c r="AZ26" s="193">
        <v>147.80000000000001</v>
      </c>
      <c r="BA26" s="193">
        <v>152.22</v>
      </c>
      <c r="BB26" s="193">
        <v>138.80000000000001</v>
      </c>
      <c r="BC26" s="193">
        <v>82.07</v>
      </c>
      <c r="BD26" s="193">
        <v>108.71</v>
      </c>
      <c r="BE26" s="193">
        <v>149.28</v>
      </c>
      <c r="BF26" s="193">
        <v>145.62</v>
      </c>
      <c r="BG26" s="193">
        <v>151.94</v>
      </c>
      <c r="BH26" s="193">
        <v>153.36000000000001</v>
      </c>
      <c r="BI26" s="193">
        <v>142.30000000000001</v>
      </c>
      <c r="BJ26" s="193">
        <v>149.04</v>
      </c>
      <c r="BK26" s="193">
        <v>143.22</v>
      </c>
      <c r="BL26" s="193">
        <v>147.38999999999999</v>
      </c>
      <c r="BM26" s="193">
        <v>153.01</v>
      </c>
      <c r="BN26" s="193">
        <v>139.91999999999999</v>
      </c>
      <c r="BO26" s="193">
        <v>149.13999999999999</v>
      </c>
      <c r="BP26" s="193">
        <v>144.16</v>
      </c>
      <c r="BQ26" s="193">
        <v>151.62</v>
      </c>
      <c r="BR26" s="193">
        <v>147.76</v>
      </c>
      <c r="BS26" s="193">
        <v>155.22</v>
      </c>
      <c r="BT26" s="193">
        <v>156.1</v>
      </c>
      <c r="BU26" s="193">
        <v>145.97999999999999</v>
      </c>
      <c r="BV26" s="193">
        <v>154.13</v>
      </c>
      <c r="BW26" s="193">
        <v>149.88</v>
      </c>
      <c r="BX26" s="193">
        <v>155.63999999999999</v>
      </c>
      <c r="BY26" s="193">
        <v>160.38999999999999</v>
      </c>
      <c r="BZ26" s="193">
        <v>115.37</v>
      </c>
      <c r="CA26" s="193">
        <v>0</v>
      </c>
      <c r="CB26" s="193">
        <v>66.22</v>
      </c>
      <c r="CC26" s="193">
        <v>157.01</v>
      </c>
      <c r="CD26" s="193">
        <v>151.28</v>
      </c>
      <c r="CE26" s="193">
        <v>160.97999999999999</v>
      </c>
      <c r="CF26" s="193">
        <v>161.83000000000001</v>
      </c>
      <c r="CG26" s="193">
        <v>154.16999999999999</v>
      </c>
      <c r="CH26" s="193">
        <v>160.21</v>
      </c>
      <c r="CI26" s="193">
        <v>159.49</v>
      </c>
      <c r="CJ26" s="193">
        <v>165.48</v>
      </c>
      <c r="CK26" s="193">
        <v>165.09</v>
      </c>
      <c r="CL26" s="193">
        <v>154.52000000000001</v>
      </c>
      <c r="CM26" s="193">
        <v>164.52</v>
      </c>
      <c r="CN26" s="193">
        <v>155.56</v>
      </c>
      <c r="CO26" s="193">
        <v>158.41999999999999</v>
      </c>
      <c r="CP26" s="193">
        <v>155.12</v>
      </c>
      <c r="CQ26" s="193">
        <v>161.84</v>
      </c>
      <c r="CR26" s="193">
        <v>161.94</v>
      </c>
      <c r="CS26" s="193">
        <v>154.5</v>
      </c>
      <c r="CT26" s="193">
        <v>160.68</v>
      </c>
      <c r="CU26" s="193">
        <v>157.80000000000001</v>
      </c>
      <c r="CV26" s="193">
        <v>164.33</v>
      </c>
      <c r="CW26" s="193">
        <v>164.99</v>
      </c>
      <c r="CX26" s="193">
        <v>101.69</v>
      </c>
      <c r="CY26" s="193">
        <v>101.32</v>
      </c>
      <c r="CZ26" s="193">
        <v>154.99</v>
      </c>
      <c r="DA26" s="193">
        <v>159.16</v>
      </c>
      <c r="DB26" s="193">
        <v>155.80000000000001</v>
      </c>
      <c r="DC26" s="193">
        <v>161.88999999999999</v>
      </c>
      <c r="DD26" s="193">
        <v>163.28</v>
      </c>
      <c r="DE26" s="193">
        <v>154.1</v>
      </c>
      <c r="DF26" s="193">
        <v>160.75</v>
      </c>
      <c r="DG26" s="193">
        <v>159.5</v>
      </c>
      <c r="DH26" s="193">
        <v>163.19</v>
      </c>
      <c r="DI26" s="193">
        <v>165.23</v>
      </c>
      <c r="DJ26" s="193">
        <v>149.58000000000001</v>
      </c>
      <c r="DK26" s="193">
        <v>164.67</v>
      </c>
      <c r="DL26" s="193">
        <v>154.96</v>
      </c>
      <c r="DM26" s="193">
        <v>159.12</v>
      </c>
      <c r="DN26" s="193">
        <v>155.83000000000001</v>
      </c>
      <c r="DO26" s="193">
        <v>162.87</v>
      </c>
      <c r="DP26" s="193">
        <v>163.79</v>
      </c>
      <c r="DQ26" s="193">
        <v>153.99</v>
      </c>
      <c r="DR26" s="193">
        <v>161.87</v>
      </c>
      <c r="DS26" s="193">
        <v>159.72</v>
      </c>
      <c r="DT26" s="193">
        <v>163.54</v>
      </c>
      <c r="DU26" s="193">
        <v>164.93</v>
      </c>
      <c r="DV26" s="193">
        <v>149.33000000000001</v>
      </c>
      <c r="DW26" s="193">
        <v>126.25</v>
      </c>
      <c r="DX26" s="193">
        <v>82.96</v>
      </c>
      <c r="DY26" s="193">
        <v>158.99</v>
      </c>
      <c r="DZ26" s="193">
        <v>154.51</v>
      </c>
      <c r="EA26" s="193">
        <v>162.62</v>
      </c>
      <c r="EB26" s="193">
        <v>162.36000000000001</v>
      </c>
      <c r="EC26" s="193">
        <v>153.91999999999999</v>
      </c>
      <c r="ED26" s="193">
        <v>160.47999999999999</v>
      </c>
      <c r="EE26" s="193">
        <v>158</v>
      </c>
      <c r="EF26" s="193">
        <v>163.1</v>
      </c>
      <c r="EG26" s="193">
        <v>164.98</v>
      </c>
      <c r="EH26" s="193">
        <v>154.78</v>
      </c>
      <c r="EI26" s="193">
        <v>163.03</v>
      </c>
      <c r="EJ26" s="193">
        <v>155.55000000000001</v>
      </c>
      <c r="EK26" s="193">
        <v>158.84</v>
      </c>
      <c r="EL26" s="193">
        <v>154.72</v>
      </c>
      <c r="EM26" s="193">
        <v>163.13</v>
      </c>
      <c r="EN26" s="193">
        <v>162.94</v>
      </c>
      <c r="EO26" s="193">
        <v>154.66999999999999</v>
      </c>
      <c r="EP26" s="193">
        <v>159.96</v>
      </c>
      <c r="EQ26" s="193">
        <v>158.02000000000001</v>
      </c>
      <c r="ER26" s="193">
        <v>163.61000000000001</v>
      </c>
      <c r="ES26" s="193">
        <v>163.99</v>
      </c>
      <c r="ET26" s="193">
        <v>148.44999999999999</v>
      </c>
      <c r="EU26" s="193">
        <v>109.5</v>
      </c>
      <c r="EV26" s="193">
        <v>96.78</v>
      </c>
      <c r="EW26" s="193">
        <v>157.69999999999999</v>
      </c>
      <c r="EX26" s="193">
        <v>153.58000000000001</v>
      </c>
      <c r="EY26" s="193">
        <v>162.13</v>
      </c>
      <c r="EZ26" s="193">
        <v>161.71</v>
      </c>
      <c r="FA26" s="193">
        <v>152.22999999999999</v>
      </c>
      <c r="FB26" s="193">
        <v>158.22999999999999</v>
      </c>
      <c r="FC26" s="193">
        <v>156.65</v>
      </c>
      <c r="FD26" s="193">
        <v>162.47</v>
      </c>
      <c r="FE26" s="193">
        <v>160.66</v>
      </c>
      <c r="FF26" s="193">
        <v>145.38</v>
      </c>
      <c r="FG26" s="193">
        <v>158.44999999999999</v>
      </c>
      <c r="FH26" s="193">
        <v>151.33000000000001</v>
      </c>
      <c r="FI26" s="193">
        <v>155.84</v>
      </c>
      <c r="FJ26" s="193">
        <v>152.55000000000001</v>
      </c>
      <c r="FK26" s="193">
        <v>160.5</v>
      </c>
      <c r="FL26" s="193">
        <v>160.74</v>
      </c>
      <c r="FM26" s="193">
        <v>151.57</v>
      </c>
      <c r="FN26" s="193">
        <v>157.19999999999999</v>
      </c>
      <c r="FO26" s="193">
        <v>154.5</v>
      </c>
      <c r="FP26" s="193">
        <v>160.86000000000001</v>
      </c>
      <c r="FQ26" s="193">
        <v>159.69999999999999</v>
      </c>
      <c r="FR26" s="193">
        <v>145.15</v>
      </c>
      <c r="FS26" s="193">
        <v>157.44</v>
      </c>
      <c r="FT26" s="193">
        <v>151.68</v>
      </c>
      <c r="FU26" s="193">
        <v>154.69</v>
      </c>
      <c r="FV26" s="193">
        <v>150.80000000000001</v>
      </c>
      <c r="FW26" s="193">
        <v>160.16</v>
      </c>
      <c r="FX26" s="193">
        <v>158.28</v>
      </c>
      <c r="FY26" s="193">
        <v>120.23</v>
      </c>
      <c r="FZ26" s="193">
        <v>0</v>
      </c>
      <c r="GA26" s="193">
        <v>66.33</v>
      </c>
      <c r="GB26" s="193">
        <v>161.1</v>
      </c>
    </row>
    <row r="27" spans="1:184" s="29" customFormat="1">
      <c r="A27" s="41"/>
      <c r="B27" s="60">
        <f t="shared" si="1"/>
        <v>27</v>
      </c>
      <c r="C27" s="36" t="s">
        <v>9</v>
      </c>
      <c r="D27" s="29" t="s">
        <v>58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2.95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193">
        <v>0</v>
      </c>
      <c r="AH27" s="193">
        <v>0</v>
      </c>
      <c r="AI27" s="193">
        <v>0</v>
      </c>
      <c r="AJ27" s="193">
        <v>0</v>
      </c>
      <c r="AK27" s="193">
        <v>0</v>
      </c>
      <c r="AL27" s="193">
        <v>0</v>
      </c>
      <c r="AM27" s="193">
        <v>0</v>
      </c>
      <c r="AN27" s="193">
        <v>0</v>
      </c>
      <c r="AO27" s="193">
        <v>0</v>
      </c>
      <c r="AP27" s="193">
        <v>0</v>
      </c>
      <c r="AQ27" s="193">
        <v>0</v>
      </c>
      <c r="AR27" s="193">
        <v>0</v>
      </c>
      <c r="AS27" s="193">
        <v>0</v>
      </c>
      <c r="AT27" s="193">
        <v>0</v>
      </c>
      <c r="AU27" s="193">
        <v>0</v>
      </c>
      <c r="AV27" s="193">
        <v>0</v>
      </c>
      <c r="AW27" s="193">
        <v>0</v>
      </c>
      <c r="AX27" s="193">
        <v>0</v>
      </c>
      <c r="AY27" s="193">
        <v>0</v>
      </c>
      <c r="AZ27" s="193">
        <v>0</v>
      </c>
      <c r="BA27" s="193">
        <v>0</v>
      </c>
      <c r="BB27" s="193">
        <v>0</v>
      </c>
      <c r="BC27" s="193">
        <v>0</v>
      </c>
      <c r="BD27" s="193">
        <v>0</v>
      </c>
      <c r="BE27" s="193">
        <v>0</v>
      </c>
      <c r="BF27" s="193">
        <v>0</v>
      </c>
      <c r="BG27" s="193">
        <v>0</v>
      </c>
      <c r="BH27" s="193">
        <v>0</v>
      </c>
      <c r="BI27" s="193">
        <v>0</v>
      </c>
      <c r="BJ27" s="193">
        <v>0</v>
      </c>
      <c r="BK27" s="193">
        <v>0</v>
      </c>
      <c r="BL27" s="193">
        <v>0</v>
      </c>
      <c r="BM27" s="193">
        <v>0</v>
      </c>
      <c r="BN27" s="193">
        <v>0</v>
      </c>
      <c r="BO27" s="193">
        <v>0</v>
      </c>
      <c r="BP27" s="193">
        <v>0</v>
      </c>
      <c r="BQ27" s="193">
        <v>0</v>
      </c>
      <c r="BR27" s="193">
        <v>0</v>
      </c>
      <c r="BS27" s="193">
        <v>0</v>
      </c>
      <c r="BT27" s="193">
        <v>0</v>
      </c>
      <c r="BU27" s="193">
        <v>0</v>
      </c>
      <c r="BV27" s="193">
        <v>0</v>
      </c>
      <c r="BW27" s="193">
        <v>0</v>
      </c>
      <c r="BX27" s="193">
        <v>0</v>
      </c>
      <c r="BY27" s="193">
        <v>0</v>
      </c>
      <c r="BZ27" s="193">
        <v>0</v>
      </c>
      <c r="CA27" s="193">
        <v>0</v>
      </c>
      <c r="CB27" s="193">
        <v>0</v>
      </c>
      <c r="CC27" s="193">
        <v>0</v>
      </c>
      <c r="CD27" s="193">
        <v>0</v>
      </c>
      <c r="CE27" s="193">
        <v>3.87</v>
      </c>
      <c r="CF27" s="193">
        <v>3.42</v>
      </c>
      <c r="CG27" s="193">
        <v>0</v>
      </c>
      <c r="CH27" s="193">
        <v>0</v>
      </c>
      <c r="CI27" s="193">
        <v>0</v>
      </c>
      <c r="CJ27" s="193">
        <v>0</v>
      </c>
      <c r="CK27" s="193">
        <v>0.93</v>
      </c>
      <c r="CL27" s="193">
        <v>1.31</v>
      </c>
      <c r="CM27" s="193">
        <v>0</v>
      </c>
      <c r="CN27" s="193">
        <v>0</v>
      </c>
      <c r="CO27" s="193">
        <v>0</v>
      </c>
      <c r="CP27" s="193">
        <v>3.64</v>
      </c>
      <c r="CQ27" s="193">
        <v>6.88</v>
      </c>
      <c r="CR27" s="193">
        <v>5.98</v>
      </c>
      <c r="CS27" s="193">
        <v>3.76</v>
      </c>
      <c r="CT27" s="193">
        <v>0.75</v>
      </c>
      <c r="CU27" s="193">
        <v>1.1200000000000001</v>
      </c>
      <c r="CV27" s="193">
        <v>3.08</v>
      </c>
      <c r="CW27" s="193">
        <v>5.12</v>
      </c>
      <c r="CX27" s="193">
        <v>4.7300000000000004</v>
      </c>
      <c r="CY27" s="193">
        <v>3.87</v>
      </c>
      <c r="CZ27" s="193">
        <v>4.6399999999999997</v>
      </c>
      <c r="DA27" s="193">
        <v>4.1900000000000004</v>
      </c>
      <c r="DB27" s="193">
        <v>5.25</v>
      </c>
      <c r="DC27" s="193">
        <v>5.8</v>
      </c>
      <c r="DD27" s="193">
        <v>5</v>
      </c>
      <c r="DE27" s="193">
        <v>4.26</v>
      </c>
      <c r="DF27" s="193">
        <v>2.52</v>
      </c>
      <c r="DG27" s="193">
        <v>1.33</v>
      </c>
      <c r="DH27" s="193">
        <v>2.63</v>
      </c>
      <c r="DI27" s="193">
        <v>4.1900000000000004</v>
      </c>
      <c r="DJ27" s="193">
        <v>4.2300000000000004</v>
      </c>
      <c r="DK27" s="193">
        <v>3.31</v>
      </c>
      <c r="DL27" s="193">
        <v>2.76</v>
      </c>
      <c r="DM27" s="193">
        <v>3.55</v>
      </c>
      <c r="DN27" s="193">
        <v>5.32</v>
      </c>
      <c r="DO27" s="193">
        <v>5.21</v>
      </c>
      <c r="DP27" s="193">
        <v>5.45</v>
      </c>
      <c r="DQ27" s="193">
        <v>4.01</v>
      </c>
      <c r="DR27" s="193">
        <v>2.0699999999999998</v>
      </c>
      <c r="DS27" s="193">
        <v>1.45</v>
      </c>
      <c r="DT27" s="193">
        <v>2.4</v>
      </c>
      <c r="DU27" s="193">
        <v>4.1900000000000004</v>
      </c>
      <c r="DV27" s="193">
        <v>3.55</v>
      </c>
      <c r="DW27" s="193">
        <v>3.38</v>
      </c>
      <c r="DX27" s="193">
        <v>2.48</v>
      </c>
      <c r="DY27" s="193">
        <v>3.37</v>
      </c>
      <c r="DZ27" s="193">
        <v>4.67</v>
      </c>
      <c r="EA27" s="193">
        <v>4.7300000000000004</v>
      </c>
      <c r="EB27" s="193">
        <v>5.28</v>
      </c>
      <c r="EC27" s="193">
        <v>3.37</v>
      </c>
      <c r="ED27" s="193">
        <v>1.81</v>
      </c>
      <c r="EE27" s="193">
        <v>1.31</v>
      </c>
      <c r="EF27" s="193">
        <v>1.6</v>
      </c>
      <c r="EG27" s="193">
        <v>3.7</v>
      </c>
      <c r="EH27" s="193">
        <v>3.72</v>
      </c>
      <c r="EI27" s="193">
        <v>2.8</v>
      </c>
      <c r="EJ27" s="193">
        <v>1.31</v>
      </c>
      <c r="EK27" s="193">
        <v>1.98</v>
      </c>
      <c r="EL27" s="193">
        <v>3.84</v>
      </c>
      <c r="EM27" s="193">
        <v>5.01</v>
      </c>
      <c r="EN27" s="193">
        <v>4.58</v>
      </c>
      <c r="EO27" s="193">
        <v>3.59</v>
      </c>
      <c r="EP27" s="193">
        <v>0.66</v>
      </c>
      <c r="EQ27" s="193">
        <v>0.6</v>
      </c>
      <c r="ER27" s="193">
        <v>1.7</v>
      </c>
      <c r="ES27" s="193">
        <v>3.66</v>
      </c>
      <c r="ET27" s="193">
        <v>3.2</v>
      </c>
      <c r="EU27" s="193">
        <v>3.19</v>
      </c>
      <c r="EV27" s="193">
        <v>1.21</v>
      </c>
      <c r="EW27" s="193">
        <v>2.0699999999999998</v>
      </c>
      <c r="EX27" s="193">
        <v>3.78</v>
      </c>
      <c r="EY27" s="193">
        <v>4.92</v>
      </c>
      <c r="EZ27" s="193">
        <v>4.4400000000000004</v>
      </c>
      <c r="FA27" s="193">
        <v>3.33</v>
      </c>
      <c r="FB27" s="193">
        <v>0.49</v>
      </c>
      <c r="FC27" s="193">
        <v>0.57999999999999996</v>
      </c>
      <c r="FD27" s="193">
        <v>1.82</v>
      </c>
      <c r="FE27" s="193">
        <v>3.67</v>
      </c>
      <c r="FF27" s="193">
        <v>3.32</v>
      </c>
      <c r="FG27" s="193">
        <v>3.08</v>
      </c>
      <c r="FH27" s="193">
        <v>1.03</v>
      </c>
      <c r="FI27" s="193">
        <v>2.0699999999999998</v>
      </c>
      <c r="FJ27" s="193">
        <v>4.01</v>
      </c>
      <c r="FK27" s="193">
        <v>4.97</v>
      </c>
      <c r="FL27" s="193">
        <v>4.33</v>
      </c>
      <c r="FM27" s="193">
        <v>3.1</v>
      </c>
      <c r="FN27" s="193">
        <v>0.57999999999999996</v>
      </c>
      <c r="FO27" s="193">
        <v>0.51</v>
      </c>
      <c r="FP27" s="193">
        <v>1.62</v>
      </c>
      <c r="FQ27" s="193">
        <v>3.36</v>
      </c>
      <c r="FR27" s="193">
        <v>3.41</v>
      </c>
      <c r="FS27" s="193">
        <v>3.42</v>
      </c>
      <c r="FT27" s="193">
        <v>1.08</v>
      </c>
      <c r="FU27" s="193">
        <v>1.67</v>
      </c>
      <c r="FV27" s="193">
        <v>4.32</v>
      </c>
      <c r="FW27" s="193">
        <v>4.4400000000000004</v>
      </c>
      <c r="FX27" s="193">
        <v>4.67</v>
      </c>
      <c r="FY27" s="193">
        <v>2.95</v>
      </c>
      <c r="FZ27" s="193">
        <v>1.27</v>
      </c>
      <c r="GA27" s="193">
        <v>1.33</v>
      </c>
      <c r="GB27" s="193">
        <v>1.78</v>
      </c>
    </row>
    <row r="28" spans="1:184" s="29" customFormat="1">
      <c r="A28" s="41"/>
      <c r="B28" s="60">
        <f t="shared" si="1"/>
        <v>28</v>
      </c>
      <c r="C28" s="36" t="s">
        <v>10</v>
      </c>
      <c r="D28" s="29" t="s">
        <v>58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3">
        <v>0</v>
      </c>
      <c r="AM28" s="193">
        <v>0</v>
      </c>
      <c r="AN28" s="193">
        <v>0</v>
      </c>
      <c r="AO28" s="193">
        <v>0</v>
      </c>
      <c r="AP28" s="193">
        <v>0</v>
      </c>
      <c r="AQ28" s="193">
        <v>0</v>
      </c>
      <c r="AR28" s="193">
        <v>0</v>
      </c>
      <c r="AS28" s="193">
        <v>0</v>
      </c>
      <c r="AT28" s="193">
        <v>0</v>
      </c>
      <c r="AU28" s="193">
        <v>0</v>
      </c>
      <c r="AV28" s="193">
        <v>0</v>
      </c>
      <c r="AW28" s="193">
        <v>0</v>
      </c>
      <c r="AX28" s="193">
        <v>0</v>
      </c>
      <c r="AY28" s="193">
        <v>0</v>
      </c>
      <c r="AZ28" s="193">
        <v>0</v>
      </c>
      <c r="BA28" s="193">
        <v>0</v>
      </c>
      <c r="BB28" s="193">
        <v>0</v>
      </c>
      <c r="BC28" s="193">
        <v>0</v>
      </c>
      <c r="BD28" s="193">
        <v>0</v>
      </c>
      <c r="BE28" s="193">
        <v>0</v>
      </c>
      <c r="BF28" s="193">
        <v>0</v>
      </c>
      <c r="BG28" s="193">
        <v>0</v>
      </c>
      <c r="BH28" s="193">
        <v>0</v>
      </c>
      <c r="BI28" s="193">
        <v>0</v>
      </c>
      <c r="BJ28" s="193">
        <v>0</v>
      </c>
      <c r="BK28" s="193">
        <v>0</v>
      </c>
      <c r="BL28" s="193">
        <v>0</v>
      </c>
      <c r="BM28" s="193">
        <v>0</v>
      </c>
      <c r="BN28" s="193">
        <v>0</v>
      </c>
      <c r="BO28" s="193">
        <v>0</v>
      </c>
      <c r="BP28" s="193">
        <v>0</v>
      </c>
      <c r="BQ28" s="193">
        <v>0</v>
      </c>
      <c r="BR28" s="193">
        <v>0</v>
      </c>
      <c r="BS28" s="193">
        <v>0</v>
      </c>
      <c r="BT28" s="193">
        <v>0</v>
      </c>
      <c r="BU28" s="193">
        <v>0</v>
      </c>
      <c r="BV28" s="193">
        <v>0</v>
      </c>
      <c r="BW28" s="193">
        <v>0</v>
      </c>
      <c r="BX28" s="193">
        <v>0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3">
        <v>0</v>
      </c>
      <c r="CE28" s="193">
        <v>0</v>
      </c>
      <c r="CF28" s="193">
        <v>0</v>
      </c>
      <c r="CG28" s="193">
        <v>0</v>
      </c>
      <c r="CH28" s="193">
        <v>0</v>
      </c>
      <c r="CI28" s="193">
        <v>0</v>
      </c>
      <c r="CJ28" s="193">
        <v>0</v>
      </c>
      <c r="CK28" s="193">
        <v>0</v>
      </c>
      <c r="CL28" s="193">
        <v>0</v>
      </c>
      <c r="CM28" s="193">
        <v>0</v>
      </c>
      <c r="CN28" s="193">
        <v>0</v>
      </c>
      <c r="CO28" s="193">
        <v>0</v>
      </c>
      <c r="CP28" s="193">
        <v>0</v>
      </c>
      <c r="CQ28" s="193">
        <v>0</v>
      </c>
      <c r="CR28" s="193">
        <v>0</v>
      </c>
      <c r="CS28" s="193">
        <v>0</v>
      </c>
      <c r="CT28" s="193">
        <v>0</v>
      </c>
      <c r="CU28" s="193">
        <v>0</v>
      </c>
      <c r="CV28" s="193">
        <v>0</v>
      </c>
      <c r="CW28" s="193">
        <v>0</v>
      </c>
      <c r="CX28" s="193">
        <v>0</v>
      </c>
      <c r="CY28" s="193">
        <v>0</v>
      </c>
      <c r="CZ28" s="193">
        <v>0</v>
      </c>
      <c r="DA28" s="193">
        <v>0</v>
      </c>
      <c r="DB28" s="193">
        <v>0</v>
      </c>
      <c r="DC28" s="193">
        <v>0</v>
      </c>
      <c r="DD28" s="193">
        <v>0</v>
      </c>
      <c r="DE28" s="193">
        <v>0</v>
      </c>
      <c r="DF28" s="193">
        <v>0</v>
      </c>
      <c r="DG28" s="193">
        <v>0</v>
      </c>
      <c r="DH28" s="193">
        <v>0</v>
      </c>
      <c r="DI28" s="193">
        <v>0</v>
      </c>
      <c r="DJ28" s="193">
        <v>0</v>
      </c>
      <c r="DK28" s="193">
        <v>0</v>
      </c>
      <c r="DL28" s="193">
        <v>0</v>
      </c>
      <c r="DM28" s="193">
        <v>0</v>
      </c>
      <c r="DN28" s="193">
        <v>0</v>
      </c>
      <c r="DO28" s="193">
        <v>0</v>
      </c>
      <c r="DP28" s="193">
        <v>0</v>
      </c>
      <c r="DQ28" s="193">
        <v>0</v>
      </c>
      <c r="DR28" s="193">
        <v>0</v>
      </c>
      <c r="DS28" s="193">
        <v>0</v>
      </c>
      <c r="DT28" s="193">
        <v>0</v>
      </c>
      <c r="DU28" s="193">
        <v>0</v>
      </c>
      <c r="DV28" s="193">
        <v>0</v>
      </c>
      <c r="DW28" s="193">
        <v>0</v>
      </c>
      <c r="DX28" s="193">
        <v>0</v>
      </c>
      <c r="DY28" s="193">
        <v>0</v>
      </c>
      <c r="DZ28" s="193">
        <v>0</v>
      </c>
      <c r="EA28" s="193">
        <v>0</v>
      </c>
      <c r="EB28" s="193">
        <v>0</v>
      </c>
      <c r="EC28" s="193">
        <v>0</v>
      </c>
      <c r="ED28" s="193">
        <v>0</v>
      </c>
      <c r="EE28" s="193">
        <v>0</v>
      </c>
      <c r="EF28" s="193">
        <v>0</v>
      </c>
      <c r="EG28" s="193">
        <v>0</v>
      </c>
      <c r="EH28" s="193">
        <v>0</v>
      </c>
      <c r="EI28" s="193">
        <v>0</v>
      </c>
      <c r="EJ28" s="193">
        <v>0</v>
      </c>
      <c r="EK28" s="193">
        <v>0</v>
      </c>
      <c r="EL28" s="193">
        <v>0</v>
      </c>
      <c r="EM28" s="193">
        <v>0</v>
      </c>
      <c r="EN28" s="193">
        <v>0</v>
      </c>
      <c r="EO28" s="193">
        <v>0</v>
      </c>
      <c r="EP28" s="193">
        <v>0</v>
      </c>
      <c r="EQ28" s="193">
        <v>0</v>
      </c>
      <c r="ER28" s="193">
        <v>0</v>
      </c>
      <c r="ES28" s="193">
        <v>0</v>
      </c>
      <c r="ET28" s="193">
        <v>0</v>
      </c>
      <c r="EU28" s="193">
        <v>0</v>
      </c>
      <c r="EV28" s="193">
        <v>0</v>
      </c>
      <c r="EW28" s="193">
        <v>0</v>
      </c>
      <c r="EX28" s="193">
        <v>0</v>
      </c>
      <c r="EY28" s="193">
        <v>0</v>
      </c>
      <c r="EZ28" s="193">
        <v>0</v>
      </c>
      <c r="FA28" s="193">
        <v>0</v>
      </c>
      <c r="FB28" s="193">
        <v>0</v>
      </c>
      <c r="FC28" s="193">
        <v>0</v>
      </c>
      <c r="FD28" s="193">
        <v>0</v>
      </c>
      <c r="FE28" s="193">
        <v>0</v>
      </c>
      <c r="FF28" s="193">
        <v>0</v>
      </c>
      <c r="FG28" s="193">
        <v>0</v>
      </c>
      <c r="FH28" s="193">
        <v>0</v>
      </c>
      <c r="FI28" s="193">
        <v>0</v>
      </c>
      <c r="FJ28" s="193">
        <v>0</v>
      </c>
      <c r="FK28" s="193">
        <v>0</v>
      </c>
      <c r="FL28" s="193">
        <v>0</v>
      </c>
      <c r="FM28" s="193">
        <v>0</v>
      </c>
      <c r="FN28" s="193">
        <v>0</v>
      </c>
      <c r="FO28" s="193">
        <v>0</v>
      </c>
      <c r="FP28" s="193">
        <v>0</v>
      </c>
      <c r="FQ28" s="193">
        <v>0</v>
      </c>
      <c r="FR28" s="193">
        <v>0</v>
      </c>
      <c r="FS28" s="193">
        <v>0</v>
      </c>
      <c r="FT28" s="193">
        <v>0</v>
      </c>
      <c r="FU28" s="193">
        <v>0</v>
      </c>
      <c r="FV28" s="193">
        <v>0</v>
      </c>
      <c r="FW28" s="193">
        <v>0</v>
      </c>
      <c r="FX28" s="193">
        <v>0</v>
      </c>
      <c r="FY28" s="193">
        <v>0</v>
      </c>
      <c r="FZ28" s="193">
        <v>0</v>
      </c>
      <c r="GA28" s="193">
        <v>0</v>
      </c>
      <c r="GB28" s="193">
        <v>0</v>
      </c>
    </row>
    <row r="29" spans="1:184">
      <c r="A29" s="461"/>
      <c r="B29" s="60">
        <f t="shared" si="1"/>
        <v>29</v>
      </c>
      <c r="C29" s="36" t="s">
        <v>12</v>
      </c>
      <c r="D29" s="29" t="s">
        <v>58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  <c r="AE29" s="193">
        <v>0</v>
      </c>
      <c r="AF29" s="193">
        <v>0</v>
      </c>
      <c r="AG29" s="193">
        <v>0</v>
      </c>
      <c r="AH29" s="193">
        <v>0</v>
      </c>
      <c r="AI29" s="193">
        <v>0</v>
      </c>
      <c r="AJ29" s="193">
        <v>0</v>
      </c>
      <c r="AK29" s="193">
        <v>0</v>
      </c>
      <c r="AL29" s="193">
        <v>0</v>
      </c>
      <c r="AM29" s="193">
        <v>0</v>
      </c>
      <c r="AN29" s="193">
        <v>0</v>
      </c>
      <c r="AO29" s="193">
        <v>0</v>
      </c>
      <c r="AP29" s="193">
        <v>0</v>
      </c>
      <c r="AQ29" s="193">
        <v>0</v>
      </c>
      <c r="AR29" s="193">
        <v>0</v>
      </c>
      <c r="AS29" s="193">
        <v>0</v>
      </c>
      <c r="AT29" s="193">
        <v>0</v>
      </c>
      <c r="AU29" s="193">
        <v>0</v>
      </c>
      <c r="AV29" s="193">
        <v>0</v>
      </c>
      <c r="AW29" s="193">
        <v>0</v>
      </c>
      <c r="AX29" s="193">
        <v>0</v>
      </c>
      <c r="AY29" s="193">
        <v>0</v>
      </c>
      <c r="AZ29" s="193">
        <v>0</v>
      </c>
      <c r="BA29" s="193">
        <v>0</v>
      </c>
      <c r="BB29" s="193">
        <v>0</v>
      </c>
      <c r="BC29" s="193">
        <v>0</v>
      </c>
      <c r="BD29" s="193">
        <v>0</v>
      </c>
      <c r="BE29" s="193">
        <v>0</v>
      </c>
      <c r="BF29" s="193">
        <v>0</v>
      </c>
      <c r="BG29" s="193">
        <v>0</v>
      </c>
      <c r="BH29" s="193">
        <v>0</v>
      </c>
      <c r="BI29" s="193">
        <v>0</v>
      </c>
      <c r="BJ29" s="193">
        <v>0</v>
      </c>
      <c r="BK29" s="193">
        <v>0</v>
      </c>
      <c r="BL29" s="193">
        <v>0</v>
      </c>
      <c r="BM29" s="193">
        <v>0</v>
      </c>
      <c r="BN29" s="193">
        <v>0</v>
      </c>
      <c r="BO29" s="193">
        <v>0</v>
      </c>
      <c r="BP29" s="193">
        <v>0</v>
      </c>
      <c r="BQ29" s="193">
        <v>0</v>
      </c>
      <c r="BR29" s="193">
        <v>0</v>
      </c>
      <c r="BS29" s="193">
        <v>0</v>
      </c>
      <c r="BT29" s="193">
        <v>0</v>
      </c>
      <c r="BU29" s="193">
        <v>0</v>
      </c>
      <c r="BV29" s="193">
        <v>0</v>
      </c>
      <c r="BW29" s="193">
        <v>0</v>
      </c>
      <c r="BX29" s="193">
        <v>0</v>
      </c>
      <c r="BY29" s="193">
        <v>0</v>
      </c>
      <c r="BZ29" s="193">
        <v>0</v>
      </c>
      <c r="CA29" s="193">
        <v>0</v>
      </c>
      <c r="CB29" s="193">
        <v>0</v>
      </c>
      <c r="CC29" s="193">
        <v>0</v>
      </c>
      <c r="CD29" s="193">
        <v>0</v>
      </c>
      <c r="CE29" s="193">
        <v>0</v>
      </c>
      <c r="CF29" s="193">
        <v>0</v>
      </c>
      <c r="CG29" s="193">
        <v>0</v>
      </c>
      <c r="CH29" s="193">
        <v>0</v>
      </c>
      <c r="CI29" s="193">
        <v>0</v>
      </c>
      <c r="CJ29" s="193">
        <v>0</v>
      </c>
      <c r="CK29" s="193">
        <v>0</v>
      </c>
      <c r="CL29" s="193">
        <v>0</v>
      </c>
      <c r="CM29" s="193">
        <v>0</v>
      </c>
      <c r="CN29" s="193">
        <v>0</v>
      </c>
      <c r="CO29" s="193">
        <v>0</v>
      </c>
      <c r="CP29" s="193">
        <v>0</v>
      </c>
      <c r="CQ29" s="193">
        <v>0</v>
      </c>
      <c r="CR29" s="193">
        <v>0</v>
      </c>
      <c r="CS29" s="193">
        <v>0</v>
      </c>
      <c r="CT29" s="193">
        <v>0</v>
      </c>
      <c r="CU29" s="193">
        <v>0</v>
      </c>
      <c r="CV29" s="193">
        <v>0</v>
      </c>
      <c r="CW29" s="193">
        <v>0</v>
      </c>
      <c r="CX29" s="193">
        <v>0</v>
      </c>
      <c r="CY29" s="193">
        <v>0</v>
      </c>
      <c r="CZ29" s="193">
        <v>0</v>
      </c>
      <c r="DA29" s="193">
        <v>0</v>
      </c>
      <c r="DB29" s="193">
        <v>0</v>
      </c>
      <c r="DC29" s="193">
        <v>0</v>
      </c>
      <c r="DD29" s="193">
        <v>0</v>
      </c>
      <c r="DE29" s="193">
        <v>0</v>
      </c>
      <c r="DF29" s="193">
        <v>0</v>
      </c>
      <c r="DG29" s="193">
        <v>0</v>
      </c>
      <c r="DH29" s="193">
        <v>0</v>
      </c>
      <c r="DI29" s="193">
        <v>0</v>
      </c>
      <c r="DJ29" s="193">
        <v>0</v>
      </c>
      <c r="DK29" s="193">
        <v>0</v>
      </c>
      <c r="DL29" s="193">
        <v>0</v>
      </c>
      <c r="DM29" s="193">
        <v>0</v>
      </c>
      <c r="DN29" s="193">
        <v>0</v>
      </c>
      <c r="DO29" s="193">
        <v>0</v>
      </c>
      <c r="DP29" s="193">
        <v>0</v>
      </c>
      <c r="DQ29" s="193">
        <v>0</v>
      </c>
      <c r="DR29" s="193">
        <v>0</v>
      </c>
      <c r="DS29" s="193">
        <v>0</v>
      </c>
      <c r="DT29" s="193">
        <v>0</v>
      </c>
      <c r="DU29" s="193">
        <v>0</v>
      </c>
      <c r="DV29" s="193">
        <v>0</v>
      </c>
      <c r="DW29" s="193">
        <v>0</v>
      </c>
      <c r="DX29" s="193">
        <v>0</v>
      </c>
      <c r="DY29" s="193">
        <v>0</v>
      </c>
      <c r="DZ29" s="193">
        <v>0</v>
      </c>
      <c r="EA29" s="193">
        <v>0</v>
      </c>
      <c r="EB29" s="193">
        <v>0</v>
      </c>
      <c r="EC29" s="193">
        <v>0</v>
      </c>
      <c r="ED29" s="193">
        <v>0</v>
      </c>
      <c r="EE29" s="193">
        <v>0</v>
      </c>
      <c r="EF29" s="193">
        <v>0</v>
      </c>
      <c r="EG29" s="193">
        <v>0</v>
      </c>
      <c r="EH29" s="193">
        <v>0</v>
      </c>
      <c r="EI29" s="193">
        <v>0</v>
      </c>
      <c r="EJ29" s="193">
        <v>0</v>
      </c>
      <c r="EK29" s="193">
        <v>0</v>
      </c>
      <c r="EL29" s="193">
        <v>0</v>
      </c>
      <c r="EM29" s="193">
        <v>0</v>
      </c>
      <c r="EN29" s="193">
        <v>0</v>
      </c>
      <c r="EO29" s="193">
        <v>0</v>
      </c>
      <c r="EP29" s="193">
        <v>0</v>
      </c>
      <c r="EQ29" s="193">
        <v>0</v>
      </c>
      <c r="ER29" s="193">
        <v>0</v>
      </c>
      <c r="ES29" s="193">
        <v>0</v>
      </c>
      <c r="ET29" s="193">
        <v>0</v>
      </c>
      <c r="EU29" s="193">
        <v>0</v>
      </c>
      <c r="EV29" s="193">
        <v>0</v>
      </c>
      <c r="EW29" s="193">
        <v>0</v>
      </c>
      <c r="EX29" s="193">
        <v>0</v>
      </c>
      <c r="EY29" s="193">
        <v>0</v>
      </c>
      <c r="EZ29" s="193">
        <v>0</v>
      </c>
      <c r="FA29" s="193">
        <v>0</v>
      </c>
      <c r="FB29" s="193">
        <v>0</v>
      </c>
      <c r="FC29" s="193">
        <v>0</v>
      </c>
      <c r="FD29" s="193">
        <v>0</v>
      </c>
      <c r="FE29" s="193">
        <v>0</v>
      </c>
      <c r="FF29" s="193">
        <v>0</v>
      </c>
      <c r="FG29" s="193">
        <v>0</v>
      </c>
      <c r="FH29" s="193">
        <v>0</v>
      </c>
      <c r="FI29" s="193">
        <v>0</v>
      </c>
      <c r="FJ29" s="193">
        <v>0</v>
      </c>
      <c r="FK29" s="193">
        <v>0</v>
      </c>
      <c r="FL29" s="193">
        <v>0</v>
      </c>
      <c r="FM29" s="193">
        <v>0</v>
      </c>
      <c r="FN29" s="193">
        <v>0</v>
      </c>
      <c r="FO29" s="193">
        <v>0</v>
      </c>
      <c r="FP29" s="193">
        <v>0</v>
      </c>
      <c r="FQ29" s="193">
        <v>0</v>
      </c>
      <c r="FR29" s="193">
        <v>0</v>
      </c>
      <c r="FS29" s="193">
        <v>0</v>
      </c>
      <c r="FT29" s="193">
        <v>0</v>
      </c>
      <c r="FU29" s="193">
        <v>0</v>
      </c>
      <c r="FV29" s="193">
        <v>0</v>
      </c>
      <c r="FW29" s="193">
        <v>0</v>
      </c>
      <c r="FX29" s="193">
        <v>0</v>
      </c>
      <c r="FY29" s="193">
        <v>0</v>
      </c>
      <c r="FZ29" s="193">
        <v>0</v>
      </c>
      <c r="GA29" s="193">
        <v>0</v>
      </c>
      <c r="GB29" s="193">
        <v>0</v>
      </c>
    </row>
    <row r="30" spans="1:184">
      <c r="B30" s="60">
        <f t="shared" si="1"/>
        <v>30</v>
      </c>
      <c r="C30" s="37" t="s">
        <v>290</v>
      </c>
      <c r="D30" s="31" t="s">
        <v>58</v>
      </c>
      <c r="E30" s="194">
        <v>0</v>
      </c>
      <c r="F30" s="194">
        <v>0</v>
      </c>
      <c r="G30" s="194">
        <v>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4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4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4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194">
        <v>0</v>
      </c>
      <c r="BL30" s="194">
        <v>0</v>
      </c>
      <c r="BM30" s="194">
        <v>0</v>
      </c>
      <c r="BN30" s="194">
        <v>0</v>
      </c>
      <c r="BO30" s="194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4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4">
        <v>0</v>
      </c>
      <c r="CH30" s="194">
        <v>0</v>
      </c>
      <c r="CI30" s="194">
        <v>0</v>
      </c>
      <c r="CJ30" s="194">
        <v>0</v>
      </c>
      <c r="CK30" s="194">
        <v>0</v>
      </c>
      <c r="CL30" s="194">
        <v>0</v>
      </c>
      <c r="CM30" s="194">
        <v>0</v>
      </c>
      <c r="CN30" s="194">
        <v>0</v>
      </c>
      <c r="CO30" s="194">
        <v>0</v>
      </c>
      <c r="CP30" s="194">
        <v>0</v>
      </c>
      <c r="CQ30" s="194">
        <v>0</v>
      </c>
      <c r="CR30" s="194">
        <v>0</v>
      </c>
      <c r="CS30" s="194">
        <v>0</v>
      </c>
      <c r="CT30" s="194">
        <v>0</v>
      </c>
      <c r="CU30" s="194">
        <v>0</v>
      </c>
      <c r="CV30" s="194">
        <v>0</v>
      </c>
      <c r="CW30" s="194">
        <v>0</v>
      </c>
      <c r="CX30" s="194">
        <v>0</v>
      </c>
      <c r="CY30" s="194">
        <v>0</v>
      </c>
      <c r="CZ30" s="194">
        <v>0</v>
      </c>
      <c r="DA30" s="194">
        <v>0</v>
      </c>
      <c r="DB30" s="194">
        <v>0</v>
      </c>
      <c r="DC30" s="194">
        <v>0</v>
      </c>
      <c r="DD30" s="194">
        <v>0</v>
      </c>
      <c r="DE30" s="194">
        <v>0</v>
      </c>
      <c r="DF30" s="194">
        <v>0</v>
      </c>
      <c r="DG30" s="194">
        <v>0</v>
      </c>
      <c r="DH30" s="194">
        <v>0</v>
      </c>
      <c r="DI30" s="194">
        <v>0</v>
      </c>
      <c r="DJ30" s="194">
        <v>0</v>
      </c>
      <c r="DK30" s="194">
        <v>0</v>
      </c>
      <c r="DL30" s="194">
        <v>0</v>
      </c>
      <c r="DM30" s="194">
        <v>0</v>
      </c>
      <c r="DN30" s="194">
        <v>0</v>
      </c>
      <c r="DO30" s="194">
        <v>0</v>
      </c>
      <c r="DP30" s="194">
        <v>0</v>
      </c>
      <c r="DQ30" s="194">
        <v>0</v>
      </c>
      <c r="DR30" s="194">
        <v>0</v>
      </c>
      <c r="DS30" s="194">
        <v>0</v>
      </c>
      <c r="DT30" s="194">
        <v>0</v>
      </c>
      <c r="DU30" s="194">
        <v>0</v>
      </c>
      <c r="DV30" s="194">
        <v>0</v>
      </c>
      <c r="DW30" s="194">
        <v>0</v>
      </c>
      <c r="DX30" s="194">
        <v>0</v>
      </c>
      <c r="DY30" s="194">
        <v>0</v>
      </c>
      <c r="DZ30" s="194">
        <v>0</v>
      </c>
      <c r="EA30" s="194">
        <v>0</v>
      </c>
      <c r="EB30" s="194">
        <v>0</v>
      </c>
      <c r="EC30" s="194">
        <v>0</v>
      </c>
      <c r="ED30" s="194">
        <v>0</v>
      </c>
      <c r="EE30" s="194">
        <v>0</v>
      </c>
      <c r="EF30" s="194">
        <v>0</v>
      </c>
      <c r="EG30" s="194">
        <v>0</v>
      </c>
      <c r="EH30" s="194">
        <v>0</v>
      </c>
      <c r="EI30" s="194">
        <v>0</v>
      </c>
      <c r="EJ30" s="194">
        <v>0</v>
      </c>
      <c r="EK30" s="194">
        <v>0</v>
      </c>
      <c r="EL30" s="194">
        <v>0</v>
      </c>
      <c r="EM30" s="194">
        <v>0</v>
      </c>
      <c r="EN30" s="194">
        <v>0</v>
      </c>
      <c r="EO30" s="194">
        <v>0</v>
      </c>
      <c r="EP30" s="194">
        <v>0</v>
      </c>
      <c r="EQ30" s="194">
        <v>0</v>
      </c>
      <c r="ER30" s="194">
        <v>0</v>
      </c>
      <c r="ES30" s="194">
        <v>0</v>
      </c>
      <c r="ET30" s="194">
        <v>0</v>
      </c>
      <c r="EU30" s="194">
        <v>0</v>
      </c>
      <c r="EV30" s="194">
        <v>0</v>
      </c>
      <c r="EW30" s="194">
        <v>0</v>
      </c>
      <c r="EX30" s="194">
        <v>0</v>
      </c>
      <c r="EY30" s="194">
        <v>0</v>
      </c>
      <c r="EZ30" s="194">
        <v>0</v>
      </c>
      <c r="FA30" s="194">
        <v>0</v>
      </c>
      <c r="FB30" s="194">
        <v>0</v>
      </c>
      <c r="FC30" s="194">
        <v>0</v>
      </c>
      <c r="FD30" s="194">
        <v>0</v>
      </c>
      <c r="FE30" s="194">
        <v>0</v>
      </c>
      <c r="FF30" s="194">
        <v>0</v>
      </c>
      <c r="FG30" s="194">
        <v>0</v>
      </c>
      <c r="FH30" s="194">
        <v>0</v>
      </c>
      <c r="FI30" s="194">
        <v>0</v>
      </c>
      <c r="FJ30" s="194">
        <v>0</v>
      </c>
      <c r="FK30" s="194">
        <v>0</v>
      </c>
      <c r="FL30" s="194">
        <v>0</v>
      </c>
      <c r="FM30" s="194">
        <v>0</v>
      </c>
      <c r="FN30" s="194">
        <v>0</v>
      </c>
      <c r="FO30" s="194">
        <v>0</v>
      </c>
      <c r="FP30" s="194">
        <v>0</v>
      </c>
      <c r="FQ30" s="194">
        <v>0</v>
      </c>
      <c r="FR30" s="194">
        <v>0</v>
      </c>
      <c r="FS30" s="194">
        <v>0</v>
      </c>
      <c r="FT30" s="194">
        <v>0</v>
      </c>
      <c r="FU30" s="194">
        <v>0</v>
      </c>
      <c r="FV30" s="194">
        <v>0</v>
      </c>
      <c r="FW30" s="194">
        <v>0</v>
      </c>
      <c r="FX30" s="194">
        <v>0</v>
      </c>
      <c r="FY30" s="194">
        <v>0</v>
      </c>
      <c r="FZ30" s="194">
        <v>0</v>
      </c>
      <c r="GA30" s="194">
        <v>0</v>
      </c>
      <c r="GB30" s="194">
        <v>0</v>
      </c>
    </row>
    <row r="31" spans="1:184">
      <c r="A31" s="461"/>
      <c r="C31" s="461"/>
      <c r="D31" s="32" t="s">
        <v>59</v>
      </c>
      <c r="E31" s="195">
        <v>1897.3700000000003</v>
      </c>
      <c r="F31" s="195">
        <v>1704.5700000000002</v>
      </c>
      <c r="G31" s="195">
        <v>1830.75</v>
      </c>
      <c r="H31" s="195">
        <v>1532.8500000000001</v>
      </c>
      <c r="I31" s="195">
        <v>3710.9100000000003</v>
      </c>
      <c r="J31" s="195">
        <v>1820.0000000000002</v>
      </c>
      <c r="K31" s="195">
        <v>1837.7</v>
      </c>
      <c r="L31" s="195">
        <v>1830.5400000000002</v>
      </c>
      <c r="M31" s="195">
        <v>1764.17</v>
      </c>
      <c r="N31" s="195">
        <v>1169.48</v>
      </c>
      <c r="O31" s="195">
        <v>1409.3100000000002</v>
      </c>
      <c r="P31" s="195">
        <v>1854.47</v>
      </c>
      <c r="Q31" s="195">
        <v>1956.4099999999999</v>
      </c>
      <c r="R31" s="195">
        <v>1757.03</v>
      </c>
      <c r="S31" s="195">
        <v>1787.58</v>
      </c>
      <c r="T31" s="195">
        <v>1659.8000000000002</v>
      </c>
      <c r="U31" s="195">
        <v>1664.08</v>
      </c>
      <c r="V31" s="195">
        <v>1814</v>
      </c>
      <c r="W31" s="195">
        <v>1881.8900000000003</v>
      </c>
      <c r="X31" s="195">
        <v>1881.38</v>
      </c>
      <c r="Y31" s="195">
        <v>1791.33</v>
      </c>
      <c r="Z31" s="195">
        <v>1705.53</v>
      </c>
      <c r="AA31" s="195">
        <v>1816.8999999999999</v>
      </c>
      <c r="AB31" s="195">
        <v>1874.35</v>
      </c>
      <c r="AC31" s="195">
        <v>1948.1000000000001</v>
      </c>
      <c r="AD31" s="195">
        <v>1763.5800000000002</v>
      </c>
      <c r="AE31" s="195">
        <v>1883.5</v>
      </c>
      <c r="AF31" s="195">
        <v>1724.1999999999998</v>
      </c>
      <c r="AG31" s="195">
        <v>3822.62</v>
      </c>
      <c r="AH31" s="195">
        <v>1828.9</v>
      </c>
      <c r="AI31" s="195">
        <v>1900.1800000000003</v>
      </c>
      <c r="AJ31" s="195">
        <v>1893.58</v>
      </c>
      <c r="AK31" s="195">
        <v>1801.3200000000002</v>
      </c>
      <c r="AL31" s="195">
        <v>1372.82</v>
      </c>
      <c r="AM31" s="195">
        <v>1827.41</v>
      </c>
      <c r="AN31" s="193">
        <v>1871.44</v>
      </c>
      <c r="AO31" s="193">
        <v>1947.99</v>
      </c>
      <c r="AP31" s="193">
        <v>1829.76</v>
      </c>
      <c r="AQ31" s="193">
        <v>1762.3499999999997</v>
      </c>
      <c r="AR31" s="193">
        <v>1567.48</v>
      </c>
      <c r="AS31" s="193">
        <v>1739.7899999999997</v>
      </c>
      <c r="AT31" s="193">
        <v>1838.0800000000002</v>
      </c>
      <c r="AU31" s="193">
        <v>1903.79</v>
      </c>
      <c r="AV31" s="193">
        <v>1911.2399999999998</v>
      </c>
      <c r="AW31" s="193">
        <v>1817.17</v>
      </c>
      <c r="AX31" s="193">
        <v>1715.0700000000002</v>
      </c>
      <c r="AY31" s="193">
        <v>1848.37</v>
      </c>
      <c r="AZ31" s="193">
        <v>1874.1599999999999</v>
      </c>
      <c r="BA31" s="193">
        <v>1949.53</v>
      </c>
      <c r="BB31" s="193">
        <v>1765.16</v>
      </c>
      <c r="BC31" s="193">
        <v>1813.23</v>
      </c>
      <c r="BD31" s="193">
        <v>1587.0400000000002</v>
      </c>
      <c r="BE31" s="193">
        <v>3991.9700000000003</v>
      </c>
      <c r="BF31" s="193">
        <v>2092.19</v>
      </c>
      <c r="BG31" s="193">
        <v>1877.45</v>
      </c>
      <c r="BH31" s="193">
        <v>1888.6599999999999</v>
      </c>
      <c r="BI31" s="193">
        <v>1751.36</v>
      </c>
      <c r="BJ31" s="193">
        <v>1100.8600000000001</v>
      </c>
      <c r="BK31" s="193">
        <v>1390.77</v>
      </c>
      <c r="BL31" s="193">
        <v>1862.6</v>
      </c>
      <c r="BM31" s="193">
        <v>1954.5199999999998</v>
      </c>
      <c r="BN31" s="193">
        <v>1772.4</v>
      </c>
      <c r="BO31" s="193">
        <v>1817.7199999999998</v>
      </c>
      <c r="BP31" s="193">
        <v>1588.3300000000004</v>
      </c>
      <c r="BQ31" s="193">
        <v>1679.0299999999997</v>
      </c>
      <c r="BR31" s="193">
        <v>1825.8700000000001</v>
      </c>
      <c r="BS31" s="193">
        <v>1916.6200000000001</v>
      </c>
      <c r="BT31" s="193">
        <v>1930.04</v>
      </c>
      <c r="BU31" s="193">
        <v>1771.48</v>
      </c>
      <c r="BV31" s="193">
        <v>1806.31</v>
      </c>
      <c r="BW31" s="193">
        <v>1705.9899999999998</v>
      </c>
      <c r="BX31" s="193">
        <v>1952.2800000000002</v>
      </c>
      <c r="BY31" s="193">
        <v>2002.6799999999998</v>
      </c>
      <c r="BZ31" s="193">
        <v>1793.1899999999996</v>
      </c>
      <c r="CA31" s="193">
        <v>1837.13</v>
      </c>
      <c r="CB31" s="193">
        <v>4084.3299999999995</v>
      </c>
      <c r="CC31" s="193">
        <v>2133.2699999999995</v>
      </c>
      <c r="CD31" s="193">
        <v>1879.26</v>
      </c>
      <c r="CE31" s="193">
        <v>1981.95</v>
      </c>
      <c r="CF31" s="193">
        <v>1987.86</v>
      </c>
      <c r="CG31" s="193">
        <v>1908.1299999999999</v>
      </c>
      <c r="CH31" s="193">
        <v>1287.51</v>
      </c>
      <c r="CI31" s="193">
        <v>1941.0300000000002</v>
      </c>
      <c r="CJ31" s="193">
        <v>2029.44</v>
      </c>
      <c r="CK31" s="193">
        <v>2047.2699999999998</v>
      </c>
      <c r="CL31" s="193">
        <v>1914.9899999999998</v>
      </c>
      <c r="CM31" s="193">
        <v>2018.3599999999997</v>
      </c>
      <c r="CN31" s="193">
        <v>1711.81</v>
      </c>
      <c r="CO31" s="193">
        <v>1849.8699999999997</v>
      </c>
      <c r="CP31" s="193">
        <v>1926.8500000000001</v>
      </c>
      <c r="CQ31" s="193">
        <v>2005.6900000000003</v>
      </c>
      <c r="CR31" s="193">
        <v>2007.33</v>
      </c>
      <c r="CS31" s="193">
        <v>1927.14</v>
      </c>
      <c r="CT31" s="193">
        <v>1819.2100000000003</v>
      </c>
      <c r="CU31" s="193">
        <v>1970.7399999999996</v>
      </c>
      <c r="CV31" s="193">
        <v>2035.48</v>
      </c>
      <c r="CW31" s="193">
        <v>2049.44</v>
      </c>
      <c r="CX31" s="193">
        <v>1805.7800000000002</v>
      </c>
      <c r="CY31" s="193">
        <v>1707.1199999999997</v>
      </c>
      <c r="CZ31" s="193">
        <v>1546.57</v>
      </c>
      <c r="DA31" s="193">
        <v>4265.8799999999992</v>
      </c>
      <c r="DB31" s="193">
        <v>2413.29</v>
      </c>
      <c r="DC31" s="193">
        <v>2001.64</v>
      </c>
      <c r="DD31" s="193">
        <v>2017.62</v>
      </c>
      <c r="DE31" s="193">
        <v>1918.52</v>
      </c>
      <c r="DF31" s="193">
        <v>1272.71</v>
      </c>
      <c r="DG31" s="193">
        <v>1977.0200000000002</v>
      </c>
      <c r="DH31" s="193">
        <v>2027.03</v>
      </c>
      <c r="DI31" s="193">
        <v>2044.6600000000003</v>
      </c>
      <c r="DJ31" s="193">
        <v>1848.24</v>
      </c>
      <c r="DK31" s="193">
        <v>2039.66</v>
      </c>
      <c r="DL31" s="193">
        <v>1817.2500000000002</v>
      </c>
      <c r="DM31" s="193">
        <v>1715.09</v>
      </c>
      <c r="DN31" s="193">
        <v>1924.13</v>
      </c>
      <c r="DO31" s="193">
        <v>2002.4900000000002</v>
      </c>
      <c r="DP31" s="193">
        <v>2013.36</v>
      </c>
      <c r="DQ31" s="193">
        <v>1905.9399999999998</v>
      </c>
      <c r="DR31" s="193">
        <v>1820.5600000000002</v>
      </c>
      <c r="DS31" s="193">
        <v>1974.68</v>
      </c>
      <c r="DT31" s="193">
        <v>2025.9299999999998</v>
      </c>
      <c r="DU31" s="193">
        <v>2043.0700000000002</v>
      </c>
      <c r="DV31" s="193">
        <v>1845.1399999999999</v>
      </c>
      <c r="DW31" s="193">
        <v>1997.43</v>
      </c>
      <c r="DX31" s="193">
        <v>1672.9999999999998</v>
      </c>
      <c r="DY31" s="193">
        <v>4319.7199999999993</v>
      </c>
      <c r="DZ31" s="193">
        <v>2225.8099999999995</v>
      </c>
      <c r="EA31" s="193">
        <v>2003.4299999999998</v>
      </c>
      <c r="EB31" s="193">
        <v>2002.1900000000003</v>
      </c>
      <c r="EC31" s="193">
        <v>1909.76</v>
      </c>
      <c r="ED31" s="193">
        <v>1339.53</v>
      </c>
      <c r="EE31" s="193">
        <v>1694.1</v>
      </c>
      <c r="EF31" s="193">
        <v>2018.09</v>
      </c>
      <c r="EG31" s="193">
        <v>2041.7300000000002</v>
      </c>
      <c r="EH31" s="193">
        <v>1910.7699999999998</v>
      </c>
      <c r="EI31" s="193">
        <v>1870.9699999999998</v>
      </c>
      <c r="EJ31" s="193">
        <v>1643.8699999999997</v>
      </c>
      <c r="EK31" s="193">
        <v>1867.35</v>
      </c>
      <c r="EL31" s="193">
        <v>1916.3399999999997</v>
      </c>
      <c r="EM31" s="193">
        <v>2006.07</v>
      </c>
      <c r="EN31" s="193">
        <v>2002.1</v>
      </c>
      <c r="EO31" s="193">
        <v>1917.2499999999998</v>
      </c>
      <c r="EP31" s="193">
        <v>1810.73</v>
      </c>
      <c r="EQ31" s="193">
        <v>1956.67</v>
      </c>
      <c r="ER31" s="193">
        <v>2025.5700000000004</v>
      </c>
      <c r="ES31" s="193">
        <v>2029.94</v>
      </c>
      <c r="ET31" s="193">
        <v>1835.45</v>
      </c>
      <c r="EU31" s="193">
        <v>1966.0200000000002</v>
      </c>
      <c r="EV31" s="193">
        <v>1675.52</v>
      </c>
      <c r="EW31" s="193">
        <v>4042.48</v>
      </c>
      <c r="EX31" s="193">
        <v>1957.8799999999999</v>
      </c>
      <c r="EY31" s="193">
        <v>1988.65</v>
      </c>
      <c r="EZ31" s="193">
        <v>1997.9099999999999</v>
      </c>
      <c r="FA31" s="193">
        <v>1902.4999999999998</v>
      </c>
      <c r="FB31" s="193">
        <v>1252.5999999999999</v>
      </c>
      <c r="FC31" s="193">
        <v>1395.49</v>
      </c>
      <c r="FD31" s="193">
        <v>2005.5199999999998</v>
      </c>
      <c r="FE31" s="193">
        <v>1994.5200000000002</v>
      </c>
      <c r="FF31" s="193">
        <v>1805.64</v>
      </c>
      <c r="FG31" s="193">
        <v>1893.98</v>
      </c>
      <c r="FH31" s="193">
        <v>1546.09</v>
      </c>
      <c r="FI31" s="193">
        <v>1749.0799999999997</v>
      </c>
      <c r="FJ31" s="193">
        <v>1877.73</v>
      </c>
      <c r="FK31" s="193">
        <v>1972.5100000000002</v>
      </c>
      <c r="FL31" s="193">
        <v>1980.59</v>
      </c>
      <c r="FM31" s="193">
        <v>1876.2399999999998</v>
      </c>
      <c r="FN31" s="193">
        <v>1791.42</v>
      </c>
      <c r="FO31" s="193">
        <v>1917.0799999999997</v>
      </c>
      <c r="FP31" s="193">
        <v>1980.6699999999996</v>
      </c>
      <c r="FQ31" s="193">
        <v>1987.01</v>
      </c>
      <c r="FR31" s="193">
        <v>1801.9200000000003</v>
      </c>
      <c r="FS31" s="193">
        <v>1305.17</v>
      </c>
      <c r="FT31" s="193">
        <v>3725.29</v>
      </c>
      <c r="FU31" s="193">
        <v>1804.5500000000002</v>
      </c>
      <c r="FV31" s="193">
        <v>1870.0799999999997</v>
      </c>
      <c r="FW31" s="193">
        <v>1969.9500000000005</v>
      </c>
      <c r="FX31" s="193">
        <v>1964.1700000000003</v>
      </c>
      <c r="FY31" s="193">
        <v>1837.2</v>
      </c>
      <c r="FZ31" s="193">
        <v>1804.51</v>
      </c>
      <c r="GA31" s="193">
        <v>1822.3899999999999</v>
      </c>
      <c r="GB31" s="193">
        <v>1981.1199999999997</v>
      </c>
    </row>
    <row r="32" spans="1:184" ht="15.75" thickBot="1">
      <c r="C32" s="41"/>
      <c r="D32" s="41"/>
      <c r="E32" s="234">
        <v>41153</v>
      </c>
      <c r="F32" s="234">
        <v>41183</v>
      </c>
      <c r="G32" s="234">
        <v>41214</v>
      </c>
      <c r="H32" s="234">
        <v>41244</v>
      </c>
      <c r="I32" s="234">
        <v>41275</v>
      </c>
      <c r="J32" s="234">
        <v>41306</v>
      </c>
      <c r="K32" s="234">
        <v>41334</v>
      </c>
      <c r="L32" s="234">
        <v>41365</v>
      </c>
      <c r="M32" s="234">
        <v>41395</v>
      </c>
      <c r="N32" s="234">
        <v>41426</v>
      </c>
      <c r="O32" s="234">
        <v>41456</v>
      </c>
      <c r="P32" s="234">
        <v>41487</v>
      </c>
      <c r="Q32" s="234">
        <v>41518</v>
      </c>
      <c r="R32" s="234">
        <v>41548</v>
      </c>
      <c r="S32" s="234">
        <v>41579</v>
      </c>
      <c r="T32" s="234">
        <v>41609</v>
      </c>
      <c r="U32" s="234">
        <v>41640</v>
      </c>
      <c r="V32" s="234">
        <v>41671</v>
      </c>
      <c r="W32" s="234">
        <v>41699</v>
      </c>
      <c r="X32" s="234">
        <v>41730</v>
      </c>
      <c r="Y32" s="234">
        <v>41760</v>
      </c>
      <c r="Z32" s="234">
        <v>41791</v>
      </c>
      <c r="AA32" s="234">
        <v>41821</v>
      </c>
      <c r="AB32" s="234">
        <v>41852</v>
      </c>
      <c r="AC32" s="234">
        <v>41883</v>
      </c>
      <c r="AD32" s="234">
        <v>41913</v>
      </c>
      <c r="AE32" s="234">
        <v>41944</v>
      </c>
      <c r="AF32" s="234">
        <v>41974</v>
      </c>
      <c r="AG32" s="234">
        <v>42005</v>
      </c>
      <c r="AH32" s="234">
        <v>42036</v>
      </c>
      <c r="AI32" s="234">
        <v>42064</v>
      </c>
      <c r="AJ32" s="234">
        <v>42095</v>
      </c>
      <c r="AK32" s="234">
        <v>42125</v>
      </c>
      <c r="AL32" s="234">
        <v>42156</v>
      </c>
      <c r="AM32" s="234">
        <v>42186</v>
      </c>
      <c r="AN32" s="234">
        <v>42217</v>
      </c>
      <c r="AO32" s="234">
        <v>42248</v>
      </c>
      <c r="AP32" s="234">
        <v>42278</v>
      </c>
      <c r="AQ32" s="234">
        <v>42309</v>
      </c>
      <c r="AR32" s="234">
        <v>42339</v>
      </c>
      <c r="AS32" s="234">
        <v>42370</v>
      </c>
      <c r="AT32" s="234">
        <v>42401</v>
      </c>
      <c r="AU32" s="234">
        <v>42430</v>
      </c>
      <c r="AV32" s="234">
        <v>42461</v>
      </c>
      <c r="AW32" s="234">
        <v>42491</v>
      </c>
      <c r="AX32" s="234">
        <v>42522</v>
      </c>
      <c r="AY32" s="234">
        <v>42552</v>
      </c>
      <c r="AZ32" s="234">
        <v>42583</v>
      </c>
      <c r="BA32" s="234">
        <v>42614</v>
      </c>
      <c r="BB32" s="234">
        <v>42644</v>
      </c>
      <c r="BC32" s="234">
        <v>42675</v>
      </c>
      <c r="BD32" s="234">
        <v>42705</v>
      </c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</row>
    <row r="33" spans="1:184" s="461" customFormat="1">
      <c r="A33" s="41"/>
      <c r="B33" s="60"/>
      <c r="C33" s="41"/>
      <c r="D33" s="526" t="s">
        <v>281</v>
      </c>
      <c r="E33" s="525">
        <f>+E$2</f>
        <v>41275</v>
      </c>
      <c r="F33" s="525">
        <f t="shared" ref="F33:BQ33" si="2">+F$2</f>
        <v>41306</v>
      </c>
      <c r="G33" s="525">
        <f t="shared" si="2"/>
        <v>41334</v>
      </c>
      <c r="H33" s="525">
        <f t="shared" si="2"/>
        <v>41365</v>
      </c>
      <c r="I33" s="525">
        <f t="shared" si="2"/>
        <v>41395</v>
      </c>
      <c r="J33" s="525">
        <f t="shared" si="2"/>
        <v>41426</v>
      </c>
      <c r="K33" s="525">
        <f t="shared" si="2"/>
        <v>41456</v>
      </c>
      <c r="L33" s="525">
        <f t="shared" si="2"/>
        <v>41487</v>
      </c>
      <c r="M33" s="525">
        <f t="shared" si="2"/>
        <v>41518</v>
      </c>
      <c r="N33" s="525">
        <f t="shared" si="2"/>
        <v>41548</v>
      </c>
      <c r="O33" s="525">
        <f t="shared" si="2"/>
        <v>41579</v>
      </c>
      <c r="P33" s="525">
        <f t="shared" si="2"/>
        <v>41609</v>
      </c>
      <c r="Q33" s="525">
        <f t="shared" si="2"/>
        <v>41640</v>
      </c>
      <c r="R33" s="525">
        <f t="shared" si="2"/>
        <v>41671</v>
      </c>
      <c r="S33" s="525">
        <f t="shared" si="2"/>
        <v>41699</v>
      </c>
      <c r="T33" s="525">
        <f t="shared" si="2"/>
        <v>41730</v>
      </c>
      <c r="U33" s="525">
        <f t="shared" si="2"/>
        <v>41760</v>
      </c>
      <c r="V33" s="525">
        <f t="shared" si="2"/>
        <v>41791</v>
      </c>
      <c r="W33" s="525">
        <f t="shared" si="2"/>
        <v>41821</v>
      </c>
      <c r="X33" s="525">
        <f t="shared" si="2"/>
        <v>41852</v>
      </c>
      <c r="Y33" s="525">
        <f t="shared" si="2"/>
        <v>41883</v>
      </c>
      <c r="Z33" s="525">
        <f t="shared" si="2"/>
        <v>41913</v>
      </c>
      <c r="AA33" s="525">
        <f t="shared" si="2"/>
        <v>41944</v>
      </c>
      <c r="AB33" s="525">
        <f t="shared" si="2"/>
        <v>41974</v>
      </c>
      <c r="AC33" s="525">
        <f t="shared" si="2"/>
        <v>42005</v>
      </c>
      <c r="AD33" s="525">
        <f t="shared" si="2"/>
        <v>42036</v>
      </c>
      <c r="AE33" s="525">
        <f t="shared" si="2"/>
        <v>42064</v>
      </c>
      <c r="AF33" s="525">
        <f t="shared" si="2"/>
        <v>42095</v>
      </c>
      <c r="AG33" s="525">
        <f t="shared" si="2"/>
        <v>42125</v>
      </c>
      <c r="AH33" s="525">
        <f t="shared" si="2"/>
        <v>42156</v>
      </c>
      <c r="AI33" s="525">
        <f t="shared" si="2"/>
        <v>42186</v>
      </c>
      <c r="AJ33" s="525">
        <f t="shared" si="2"/>
        <v>42217</v>
      </c>
      <c r="AK33" s="525">
        <f t="shared" si="2"/>
        <v>42248</v>
      </c>
      <c r="AL33" s="525">
        <f t="shared" si="2"/>
        <v>42278</v>
      </c>
      <c r="AM33" s="525">
        <f t="shared" si="2"/>
        <v>42309</v>
      </c>
      <c r="AN33" s="525">
        <f t="shared" si="2"/>
        <v>42339</v>
      </c>
      <c r="AO33" s="525">
        <f t="shared" si="2"/>
        <v>42370</v>
      </c>
      <c r="AP33" s="525">
        <f t="shared" si="2"/>
        <v>42401</v>
      </c>
      <c r="AQ33" s="525">
        <f t="shared" si="2"/>
        <v>42430</v>
      </c>
      <c r="AR33" s="525">
        <f t="shared" si="2"/>
        <v>42461</v>
      </c>
      <c r="AS33" s="525">
        <f t="shared" si="2"/>
        <v>42491</v>
      </c>
      <c r="AT33" s="525">
        <f t="shared" si="2"/>
        <v>42522</v>
      </c>
      <c r="AU33" s="525">
        <f t="shared" si="2"/>
        <v>42552</v>
      </c>
      <c r="AV33" s="525">
        <f t="shared" si="2"/>
        <v>42583</v>
      </c>
      <c r="AW33" s="525">
        <f t="shared" si="2"/>
        <v>42614</v>
      </c>
      <c r="AX33" s="525">
        <f t="shared" si="2"/>
        <v>42644</v>
      </c>
      <c r="AY33" s="525">
        <f t="shared" si="2"/>
        <v>42675</v>
      </c>
      <c r="AZ33" s="525">
        <f t="shared" si="2"/>
        <v>42705</v>
      </c>
      <c r="BA33" s="525">
        <f t="shared" si="2"/>
        <v>42736</v>
      </c>
      <c r="BB33" s="525">
        <f t="shared" si="2"/>
        <v>42767</v>
      </c>
      <c r="BC33" s="525">
        <f t="shared" si="2"/>
        <v>42795</v>
      </c>
      <c r="BD33" s="525">
        <f t="shared" si="2"/>
        <v>42826</v>
      </c>
      <c r="BE33" s="525">
        <f t="shared" si="2"/>
        <v>42856</v>
      </c>
      <c r="BF33" s="525">
        <f t="shared" si="2"/>
        <v>42887</v>
      </c>
      <c r="BG33" s="525">
        <f t="shared" si="2"/>
        <v>42917</v>
      </c>
      <c r="BH33" s="525">
        <f t="shared" si="2"/>
        <v>42948</v>
      </c>
      <c r="BI33" s="525">
        <f t="shared" si="2"/>
        <v>42979</v>
      </c>
      <c r="BJ33" s="525">
        <f t="shared" si="2"/>
        <v>43009</v>
      </c>
      <c r="BK33" s="525">
        <f t="shared" si="2"/>
        <v>43040</v>
      </c>
      <c r="BL33" s="525">
        <f t="shared" si="2"/>
        <v>43070</v>
      </c>
      <c r="BM33" s="525">
        <f t="shared" si="2"/>
        <v>43101</v>
      </c>
      <c r="BN33" s="525">
        <f t="shared" si="2"/>
        <v>43132</v>
      </c>
      <c r="BO33" s="525">
        <f t="shared" si="2"/>
        <v>43160</v>
      </c>
      <c r="BP33" s="525">
        <f t="shared" si="2"/>
        <v>43191</v>
      </c>
      <c r="BQ33" s="525">
        <f t="shared" si="2"/>
        <v>43221</v>
      </c>
      <c r="BR33" s="525">
        <f t="shared" ref="BR33:EC33" si="3">+BR$2</f>
        <v>43252</v>
      </c>
      <c r="BS33" s="525">
        <f t="shared" si="3"/>
        <v>43282</v>
      </c>
      <c r="BT33" s="525">
        <f t="shared" si="3"/>
        <v>43313</v>
      </c>
      <c r="BU33" s="525">
        <f t="shared" si="3"/>
        <v>43344</v>
      </c>
      <c r="BV33" s="525">
        <f t="shared" si="3"/>
        <v>43374</v>
      </c>
      <c r="BW33" s="525">
        <f t="shared" si="3"/>
        <v>43405</v>
      </c>
      <c r="BX33" s="525">
        <f t="shared" si="3"/>
        <v>43435</v>
      </c>
      <c r="BY33" s="525">
        <f t="shared" si="3"/>
        <v>43466</v>
      </c>
      <c r="BZ33" s="525">
        <f t="shared" si="3"/>
        <v>43497</v>
      </c>
      <c r="CA33" s="525">
        <f t="shared" si="3"/>
        <v>43525</v>
      </c>
      <c r="CB33" s="525">
        <f t="shared" si="3"/>
        <v>43556</v>
      </c>
      <c r="CC33" s="525">
        <f t="shared" si="3"/>
        <v>43586</v>
      </c>
      <c r="CD33" s="525">
        <f t="shared" si="3"/>
        <v>43617</v>
      </c>
      <c r="CE33" s="525">
        <f t="shared" si="3"/>
        <v>43647</v>
      </c>
      <c r="CF33" s="525">
        <f t="shared" si="3"/>
        <v>43678</v>
      </c>
      <c r="CG33" s="525">
        <f t="shared" si="3"/>
        <v>43709</v>
      </c>
      <c r="CH33" s="525">
        <f t="shared" si="3"/>
        <v>43739</v>
      </c>
      <c r="CI33" s="525">
        <f t="shared" si="3"/>
        <v>43770</v>
      </c>
      <c r="CJ33" s="525">
        <f t="shared" si="3"/>
        <v>43800</v>
      </c>
      <c r="CK33" s="525">
        <f t="shared" si="3"/>
        <v>43831</v>
      </c>
      <c r="CL33" s="525">
        <f t="shared" si="3"/>
        <v>43862</v>
      </c>
      <c r="CM33" s="525">
        <f t="shared" si="3"/>
        <v>43891</v>
      </c>
      <c r="CN33" s="525">
        <f t="shared" si="3"/>
        <v>43922</v>
      </c>
      <c r="CO33" s="525">
        <f t="shared" si="3"/>
        <v>43952</v>
      </c>
      <c r="CP33" s="525">
        <f t="shared" si="3"/>
        <v>43983</v>
      </c>
      <c r="CQ33" s="525">
        <f t="shared" si="3"/>
        <v>44013</v>
      </c>
      <c r="CR33" s="525">
        <f t="shared" si="3"/>
        <v>44044</v>
      </c>
      <c r="CS33" s="525">
        <f t="shared" si="3"/>
        <v>44075</v>
      </c>
      <c r="CT33" s="525">
        <f t="shared" si="3"/>
        <v>44105</v>
      </c>
      <c r="CU33" s="525">
        <f t="shared" si="3"/>
        <v>44136</v>
      </c>
      <c r="CV33" s="525">
        <f t="shared" si="3"/>
        <v>44166</v>
      </c>
      <c r="CW33" s="525">
        <f t="shared" si="3"/>
        <v>44197</v>
      </c>
      <c r="CX33" s="525">
        <f t="shared" si="3"/>
        <v>44228</v>
      </c>
      <c r="CY33" s="525">
        <f t="shared" si="3"/>
        <v>44256</v>
      </c>
      <c r="CZ33" s="525">
        <f t="shared" si="3"/>
        <v>44287</v>
      </c>
      <c r="DA33" s="525">
        <f t="shared" si="3"/>
        <v>44317</v>
      </c>
      <c r="DB33" s="525">
        <f t="shared" si="3"/>
        <v>44348</v>
      </c>
      <c r="DC33" s="525">
        <f t="shared" si="3"/>
        <v>44378</v>
      </c>
      <c r="DD33" s="525">
        <f t="shared" si="3"/>
        <v>44409</v>
      </c>
      <c r="DE33" s="525">
        <f t="shared" si="3"/>
        <v>44440</v>
      </c>
      <c r="DF33" s="525">
        <f t="shared" si="3"/>
        <v>44470</v>
      </c>
      <c r="DG33" s="525">
        <f t="shared" si="3"/>
        <v>44501</v>
      </c>
      <c r="DH33" s="525">
        <f t="shared" si="3"/>
        <v>44531</v>
      </c>
      <c r="DI33" s="525">
        <f t="shared" si="3"/>
        <v>44562</v>
      </c>
      <c r="DJ33" s="525">
        <f t="shared" si="3"/>
        <v>44593</v>
      </c>
      <c r="DK33" s="525">
        <f t="shared" si="3"/>
        <v>44621</v>
      </c>
      <c r="DL33" s="525">
        <f t="shared" si="3"/>
        <v>44652</v>
      </c>
      <c r="DM33" s="525">
        <f t="shared" si="3"/>
        <v>44682</v>
      </c>
      <c r="DN33" s="525">
        <f t="shared" si="3"/>
        <v>44713</v>
      </c>
      <c r="DO33" s="525">
        <f t="shared" si="3"/>
        <v>44743</v>
      </c>
      <c r="DP33" s="525">
        <f t="shared" si="3"/>
        <v>44774</v>
      </c>
      <c r="DQ33" s="525">
        <f t="shared" si="3"/>
        <v>44805</v>
      </c>
      <c r="DR33" s="525">
        <f t="shared" si="3"/>
        <v>44835</v>
      </c>
      <c r="DS33" s="525">
        <f t="shared" si="3"/>
        <v>44866</v>
      </c>
      <c r="DT33" s="525">
        <f t="shared" si="3"/>
        <v>44896</v>
      </c>
      <c r="DU33" s="525">
        <f t="shared" si="3"/>
        <v>44927</v>
      </c>
      <c r="DV33" s="525">
        <f t="shared" si="3"/>
        <v>44958</v>
      </c>
      <c r="DW33" s="525">
        <f t="shared" si="3"/>
        <v>44986</v>
      </c>
      <c r="DX33" s="525">
        <f t="shared" si="3"/>
        <v>45017</v>
      </c>
      <c r="DY33" s="525">
        <f t="shared" si="3"/>
        <v>45047</v>
      </c>
      <c r="DZ33" s="525">
        <f t="shared" si="3"/>
        <v>45078</v>
      </c>
      <c r="EA33" s="525">
        <f t="shared" si="3"/>
        <v>45108</v>
      </c>
      <c r="EB33" s="525">
        <f t="shared" si="3"/>
        <v>45139</v>
      </c>
      <c r="EC33" s="525">
        <f t="shared" si="3"/>
        <v>45170</v>
      </c>
      <c r="ED33" s="525">
        <f t="shared" ref="ED33:GB33" si="4">+ED$2</f>
        <v>45200</v>
      </c>
      <c r="EE33" s="525">
        <f t="shared" si="4"/>
        <v>45231</v>
      </c>
      <c r="EF33" s="525">
        <f t="shared" si="4"/>
        <v>45261</v>
      </c>
      <c r="EG33" s="525">
        <f t="shared" si="4"/>
        <v>45292</v>
      </c>
      <c r="EH33" s="525">
        <f t="shared" si="4"/>
        <v>45323</v>
      </c>
      <c r="EI33" s="525">
        <f t="shared" si="4"/>
        <v>45352</v>
      </c>
      <c r="EJ33" s="525">
        <f t="shared" si="4"/>
        <v>45383</v>
      </c>
      <c r="EK33" s="525">
        <f t="shared" si="4"/>
        <v>45413</v>
      </c>
      <c r="EL33" s="525">
        <f t="shared" si="4"/>
        <v>45444</v>
      </c>
      <c r="EM33" s="525">
        <f t="shared" si="4"/>
        <v>45474</v>
      </c>
      <c r="EN33" s="525">
        <f t="shared" si="4"/>
        <v>45505</v>
      </c>
      <c r="EO33" s="525">
        <f t="shared" si="4"/>
        <v>45536</v>
      </c>
      <c r="EP33" s="525">
        <f t="shared" si="4"/>
        <v>45566</v>
      </c>
      <c r="EQ33" s="525">
        <f t="shared" si="4"/>
        <v>45597</v>
      </c>
      <c r="ER33" s="525">
        <f t="shared" si="4"/>
        <v>45627</v>
      </c>
      <c r="ES33" s="525">
        <f t="shared" si="4"/>
        <v>45658</v>
      </c>
      <c r="ET33" s="525">
        <f t="shared" si="4"/>
        <v>45689</v>
      </c>
      <c r="EU33" s="525">
        <f t="shared" si="4"/>
        <v>45717</v>
      </c>
      <c r="EV33" s="525">
        <f t="shared" si="4"/>
        <v>45748</v>
      </c>
      <c r="EW33" s="525">
        <f t="shared" si="4"/>
        <v>45778</v>
      </c>
      <c r="EX33" s="525">
        <f t="shared" si="4"/>
        <v>45809</v>
      </c>
      <c r="EY33" s="525">
        <f t="shared" si="4"/>
        <v>45839</v>
      </c>
      <c r="EZ33" s="525">
        <f t="shared" si="4"/>
        <v>45870</v>
      </c>
      <c r="FA33" s="525">
        <f t="shared" si="4"/>
        <v>45901</v>
      </c>
      <c r="FB33" s="525">
        <f t="shared" si="4"/>
        <v>45931</v>
      </c>
      <c r="FC33" s="525">
        <f t="shared" si="4"/>
        <v>45962</v>
      </c>
      <c r="FD33" s="525">
        <f t="shared" si="4"/>
        <v>45992</v>
      </c>
      <c r="FE33" s="525">
        <f t="shared" si="4"/>
        <v>46023</v>
      </c>
      <c r="FF33" s="525">
        <f t="shared" si="4"/>
        <v>46054</v>
      </c>
      <c r="FG33" s="525">
        <f t="shared" si="4"/>
        <v>46082</v>
      </c>
      <c r="FH33" s="525">
        <f t="shared" si="4"/>
        <v>46113</v>
      </c>
      <c r="FI33" s="525">
        <f t="shared" si="4"/>
        <v>46143</v>
      </c>
      <c r="FJ33" s="525">
        <f t="shared" si="4"/>
        <v>46174</v>
      </c>
      <c r="FK33" s="525">
        <f t="shared" si="4"/>
        <v>46204</v>
      </c>
      <c r="FL33" s="525">
        <f t="shared" si="4"/>
        <v>46235</v>
      </c>
      <c r="FM33" s="525">
        <f t="shared" si="4"/>
        <v>46266</v>
      </c>
      <c r="FN33" s="525">
        <f t="shared" si="4"/>
        <v>46296</v>
      </c>
      <c r="FO33" s="525">
        <f t="shared" si="4"/>
        <v>46327</v>
      </c>
      <c r="FP33" s="525">
        <f t="shared" si="4"/>
        <v>46357</v>
      </c>
      <c r="FQ33" s="525">
        <f t="shared" si="4"/>
        <v>46388</v>
      </c>
      <c r="FR33" s="525">
        <f t="shared" si="4"/>
        <v>46419</v>
      </c>
      <c r="FS33" s="525">
        <f t="shared" si="4"/>
        <v>46447</v>
      </c>
      <c r="FT33" s="525">
        <f t="shared" si="4"/>
        <v>46478</v>
      </c>
      <c r="FU33" s="525">
        <f t="shared" si="4"/>
        <v>46508</v>
      </c>
      <c r="FV33" s="525">
        <f t="shared" si="4"/>
        <v>46539</v>
      </c>
      <c r="FW33" s="525">
        <f t="shared" si="4"/>
        <v>46569</v>
      </c>
      <c r="FX33" s="525">
        <f t="shared" si="4"/>
        <v>46600</v>
      </c>
      <c r="FY33" s="525">
        <f t="shared" si="4"/>
        <v>46631</v>
      </c>
      <c r="FZ33" s="525">
        <f t="shared" si="4"/>
        <v>46661</v>
      </c>
      <c r="GA33" s="525">
        <f t="shared" si="4"/>
        <v>46692</v>
      </c>
      <c r="GB33" s="525">
        <f t="shared" si="4"/>
        <v>46722</v>
      </c>
    </row>
    <row r="34" spans="1:184" s="461" customFormat="1">
      <c r="A34" s="41"/>
      <c r="B34" s="60"/>
      <c r="C34" s="41"/>
      <c r="D34" s="523" t="s">
        <v>275</v>
      </c>
      <c r="E34" s="524">
        <f>+E15</f>
        <v>1049.55</v>
      </c>
      <c r="F34" s="524">
        <f t="shared" ref="F34:AZ34" si="5">+F15</f>
        <v>940.1099999999999</v>
      </c>
      <c r="G34" s="524">
        <f t="shared" si="5"/>
        <v>1006.55</v>
      </c>
      <c r="H34" s="524">
        <f t="shared" si="5"/>
        <v>928.30000000000007</v>
      </c>
      <c r="I34" s="524">
        <f t="shared" si="5"/>
        <v>850.40000000000009</v>
      </c>
      <c r="J34" s="524">
        <f t="shared" si="5"/>
        <v>943.92</v>
      </c>
      <c r="K34" s="524">
        <f t="shared" si="5"/>
        <v>1021.8900000000001</v>
      </c>
      <c r="L34" s="524">
        <f t="shared" si="5"/>
        <v>989.06000000000006</v>
      </c>
      <c r="M34" s="524">
        <f t="shared" si="5"/>
        <v>949.30000000000007</v>
      </c>
      <c r="N34" s="524">
        <f t="shared" si="5"/>
        <v>949.38</v>
      </c>
      <c r="O34" s="524">
        <f t="shared" si="5"/>
        <v>950.41</v>
      </c>
      <c r="P34" s="524">
        <f t="shared" si="5"/>
        <v>1021.54</v>
      </c>
      <c r="Q34" s="524">
        <f t="shared" si="5"/>
        <v>1065.06</v>
      </c>
      <c r="R34" s="524">
        <f t="shared" si="5"/>
        <v>953.81</v>
      </c>
      <c r="S34" s="524">
        <f t="shared" si="5"/>
        <v>905.03000000000009</v>
      </c>
      <c r="T34" s="524">
        <f t="shared" si="5"/>
        <v>796.21</v>
      </c>
      <c r="U34" s="524">
        <f t="shared" si="5"/>
        <v>839.39</v>
      </c>
      <c r="V34" s="524">
        <f t="shared" si="5"/>
        <v>953.49</v>
      </c>
      <c r="W34" s="524">
        <f t="shared" si="5"/>
        <v>990.98000000000013</v>
      </c>
      <c r="X34" s="524">
        <f t="shared" si="5"/>
        <v>990.45999999999992</v>
      </c>
      <c r="Y34" s="524">
        <f t="shared" si="5"/>
        <v>946.25</v>
      </c>
      <c r="Z34" s="524">
        <f t="shared" si="5"/>
        <v>997.31999999999994</v>
      </c>
      <c r="AA34" s="524">
        <f t="shared" si="5"/>
        <v>991.04</v>
      </c>
      <c r="AB34" s="524">
        <f t="shared" si="5"/>
        <v>1007.13</v>
      </c>
      <c r="AC34" s="524">
        <f t="shared" si="5"/>
        <v>1032.3500000000001</v>
      </c>
      <c r="AD34" s="524">
        <f t="shared" si="5"/>
        <v>937.33999999999992</v>
      </c>
      <c r="AE34" s="524">
        <f t="shared" si="5"/>
        <v>997.97</v>
      </c>
      <c r="AF34" s="524">
        <f t="shared" si="5"/>
        <v>855.19</v>
      </c>
      <c r="AG34" s="524">
        <f t="shared" si="5"/>
        <v>822.84999999999991</v>
      </c>
      <c r="AH34" s="524">
        <f t="shared" si="5"/>
        <v>950.57999999999993</v>
      </c>
      <c r="AI34" s="524">
        <f t="shared" si="5"/>
        <v>988.18000000000006</v>
      </c>
      <c r="AJ34" s="524">
        <f t="shared" si="5"/>
        <v>985.36</v>
      </c>
      <c r="AK34" s="524">
        <f t="shared" si="5"/>
        <v>935.47</v>
      </c>
      <c r="AL34" s="524">
        <f t="shared" si="5"/>
        <v>948.81999999999994</v>
      </c>
      <c r="AM34" s="524">
        <f t="shared" si="5"/>
        <v>977.25000000000011</v>
      </c>
      <c r="AN34" s="524">
        <f t="shared" si="5"/>
        <v>985.99</v>
      </c>
      <c r="AO34" s="524">
        <f t="shared" si="5"/>
        <v>1029.74</v>
      </c>
      <c r="AP34" s="524">
        <f t="shared" si="5"/>
        <v>970.5</v>
      </c>
      <c r="AQ34" s="524">
        <f t="shared" si="5"/>
        <v>847.1</v>
      </c>
      <c r="AR34" s="524">
        <f t="shared" si="5"/>
        <v>788.82</v>
      </c>
      <c r="AS34" s="524">
        <f t="shared" si="5"/>
        <v>848.58999999999992</v>
      </c>
      <c r="AT34" s="524">
        <f t="shared" si="5"/>
        <v>956.51</v>
      </c>
      <c r="AU34" s="524">
        <f t="shared" si="5"/>
        <v>985.99999999999989</v>
      </c>
      <c r="AV34" s="524">
        <f t="shared" si="5"/>
        <v>997.93999999999994</v>
      </c>
      <c r="AW34" s="524">
        <f t="shared" si="5"/>
        <v>940.67</v>
      </c>
      <c r="AX34" s="524">
        <f t="shared" si="5"/>
        <v>986.18000000000006</v>
      </c>
      <c r="AY34" s="524">
        <f t="shared" si="5"/>
        <v>985.03000000000009</v>
      </c>
      <c r="AZ34" s="524">
        <f t="shared" si="5"/>
        <v>984.16000000000008</v>
      </c>
      <c r="BA34" s="524">
        <f t="shared" ref="BA34:DL34" si="6">+BA15</f>
        <v>1026.6500000000001</v>
      </c>
      <c r="BB34" s="524">
        <f t="shared" si="6"/>
        <v>935.15000000000009</v>
      </c>
      <c r="BC34" s="524">
        <f t="shared" si="6"/>
        <v>898.00000000000011</v>
      </c>
      <c r="BD34" s="524">
        <f t="shared" si="6"/>
        <v>851.95</v>
      </c>
      <c r="BE34" s="524">
        <f t="shared" si="6"/>
        <v>807.99</v>
      </c>
      <c r="BF34" s="524">
        <f t="shared" si="6"/>
        <v>917.69</v>
      </c>
      <c r="BG34" s="524">
        <f t="shared" si="6"/>
        <v>951.05000000000007</v>
      </c>
      <c r="BH34" s="524">
        <f t="shared" si="6"/>
        <v>963.91</v>
      </c>
      <c r="BI34" s="524">
        <f t="shared" si="6"/>
        <v>889.64</v>
      </c>
      <c r="BJ34" s="524">
        <f t="shared" si="6"/>
        <v>880.24</v>
      </c>
      <c r="BK34" s="524">
        <f t="shared" si="6"/>
        <v>896.69</v>
      </c>
      <c r="BL34" s="524">
        <f t="shared" si="6"/>
        <v>954.89</v>
      </c>
      <c r="BM34" s="524">
        <f t="shared" si="6"/>
        <v>1036.98</v>
      </c>
      <c r="BN34" s="524">
        <f t="shared" si="6"/>
        <v>946.06000000000017</v>
      </c>
      <c r="BO34" s="524">
        <f t="shared" si="6"/>
        <v>897.62</v>
      </c>
      <c r="BP34" s="524">
        <f t="shared" si="6"/>
        <v>879.74</v>
      </c>
      <c r="BQ34" s="524">
        <f t="shared" si="6"/>
        <v>933.31</v>
      </c>
      <c r="BR34" s="524">
        <f t="shared" si="6"/>
        <v>938.1</v>
      </c>
      <c r="BS34" s="524">
        <f t="shared" si="6"/>
        <v>985.65000000000009</v>
      </c>
      <c r="BT34" s="524">
        <f t="shared" si="6"/>
        <v>993.04000000000008</v>
      </c>
      <c r="BU34" s="524">
        <f t="shared" si="6"/>
        <v>849.33</v>
      </c>
      <c r="BV34" s="524">
        <f t="shared" si="6"/>
        <v>843.91</v>
      </c>
      <c r="BW34" s="524">
        <f t="shared" si="6"/>
        <v>984.72000000000014</v>
      </c>
      <c r="BX34" s="524">
        <f t="shared" si="6"/>
        <v>1037.03</v>
      </c>
      <c r="BY34" s="524">
        <f t="shared" si="6"/>
        <v>1081.4099999999999</v>
      </c>
      <c r="BZ34" s="524">
        <f t="shared" si="6"/>
        <v>953.15</v>
      </c>
      <c r="CA34" s="524">
        <f t="shared" si="6"/>
        <v>889.86</v>
      </c>
      <c r="CB34" s="524">
        <f t="shared" si="6"/>
        <v>769.3</v>
      </c>
      <c r="CC34" s="524">
        <f t="shared" si="6"/>
        <v>861.94</v>
      </c>
      <c r="CD34" s="524">
        <f t="shared" si="6"/>
        <v>966.99</v>
      </c>
      <c r="CE34" s="524">
        <f t="shared" si="6"/>
        <v>1081.28</v>
      </c>
      <c r="CF34" s="524">
        <f t="shared" si="6"/>
        <v>1079.4199999999998</v>
      </c>
      <c r="CG34" s="524">
        <f t="shared" si="6"/>
        <v>997.65000000000009</v>
      </c>
      <c r="CH34" s="524">
        <f t="shared" si="6"/>
        <v>992.52</v>
      </c>
      <c r="CI34" s="524">
        <f t="shared" si="6"/>
        <v>1065.23</v>
      </c>
      <c r="CJ34" s="524">
        <f t="shared" si="6"/>
        <v>1095.21</v>
      </c>
      <c r="CK34" s="524">
        <f t="shared" si="6"/>
        <v>1122.8900000000001</v>
      </c>
      <c r="CL34" s="524">
        <f t="shared" si="6"/>
        <v>1056.74</v>
      </c>
      <c r="CM34" s="524">
        <f t="shared" si="6"/>
        <v>1085.6400000000001</v>
      </c>
      <c r="CN34" s="524">
        <f t="shared" si="6"/>
        <v>889.59</v>
      </c>
      <c r="CO34" s="524">
        <f t="shared" si="6"/>
        <v>913.13000000000011</v>
      </c>
      <c r="CP34" s="524">
        <f t="shared" si="6"/>
        <v>1048.1399999999999</v>
      </c>
      <c r="CQ34" s="524">
        <f t="shared" si="6"/>
        <v>1129.4100000000001</v>
      </c>
      <c r="CR34" s="524">
        <f t="shared" si="6"/>
        <v>1117.8000000000002</v>
      </c>
      <c r="CS34" s="524">
        <f t="shared" si="6"/>
        <v>1052.54</v>
      </c>
      <c r="CT34" s="524">
        <f t="shared" si="6"/>
        <v>1067.5899999999999</v>
      </c>
      <c r="CU34" s="524">
        <f t="shared" si="6"/>
        <v>1079.0900000000001</v>
      </c>
      <c r="CV34" s="524">
        <f t="shared" si="6"/>
        <v>1130.6599999999999</v>
      </c>
      <c r="CW34" s="524">
        <f t="shared" si="6"/>
        <v>1170.06</v>
      </c>
      <c r="CX34" s="524">
        <f t="shared" si="6"/>
        <v>1003.13</v>
      </c>
      <c r="CY34" s="524">
        <f t="shared" si="6"/>
        <v>1040.7700000000002</v>
      </c>
      <c r="CZ34" s="524">
        <f t="shared" si="6"/>
        <v>1042.8399999999999</v>
      </c>
      <c r="DA34" s="524">
        <f t="shared" si="6"/>
        <v>948.93999999999994</v>
      </c>
      <c r="DB34" s="524">
        <f t="shared" si="6"/>
        <v>1069.51</v>
      </c>
      <c r="DC34" s="524">
        <f t="shared" si="6"/>
        <v>1112.46</v>
      </c>
      <c r="DD34" s="524">
        <f t="shared" si="6"/>
        <v>1113.7499999999998</v>
      </c>
      <c r="DE34" s="524">
        <f t="shared" si="6"/>
        <v>1050.77</v>
      </c>
      <c r="DF34" s="524">
        <f t="shared" si="6"/>
        <v>1025.1199999999999</v>
      </c>
      <c r="DG34" s="524">
        <f t="shared" si="6"/>
        <v>1088.67</v>
      </c>
      <c r="DH34" s="524">
        <f t="shared" si="6"/>
        <v>1118.0900000000001</v>
      </c>
      <c r="DI34" s="524">
        <f t="shared" si="6"/>
        <v>1157.74</v>
      </c>
      <c r="DJ34" s="524">
        <f t="shared" si="6"/>
        <v>1052.42</v>
      </c>
      <c r="DK34" s="524">
        <f t="shared" si="6"/>
        <v>1147.33</v>
      </c>
      <c r="DL34" s="524">
        <f t="shared" si="6"/>
        <v>938.2700000000001</v>
      </c>
      <c r="DM34" s="524">
        <f t="shared" ref="DM34:FX34" si="7">+DM15</f>
        <v>901.82999999999993</v>
      </c>
      <c r="DN34" s="524">
        <f t="shared" si="7"/>
        <v>1063.55</v>
      </c>
      <c r="DO34" s="524">
        <f t="shared" si="7"/>
        <v>1109.6099999999999</v>
      </c>
      <c r="DP34" s="524">
        <f t="shared" si="7"/>
        <v>1120.3399999999999</v>
      </c>
      <c r="DQ34" s="524">
        <f t="shared" si="7"/>
        <v>1039.3999999999999</v>
      </c>
      <c r="DR34" s="524">
        <f t="shared" si="7"/>
        <v>1084.5</v>
      </c>
      <c r="DS34" s="524">
        <f t="shared" si="7"/>
        <v>1090.29</v>
      </c>
      <c r="DT34" s="524">
        <f t="shared" si="7"/>
        <v>1115.1300000000001</v>
      </c>
      <c r="DU34" s="524">
        <f t="shared" si="7"/>
        <v>1155.2099999999998</v>
      </c>
      <c r="DV34" s="524">
        <f t="shared" si="7"/>
        <v>1042.48</v>
      </c>
      <c r="DW34" s="524">
        <f t="shared" si="7"/>
        <v>1098.6899999999998</v>
      </c>
      <c r="DX34" s="524">
        <f t="shared" si="7"/>
        <v>875.5100000000001</v>
      </c>
      <c r="DY34" s="524">
        <f t="shared" si="7"/>
        <v>890.87999999999988</v>
      </c>
      <c r="DZ34" s="524">
        <f t="shared" si="7"/>
        <v>1037.05</v>
      </c>
      <c r="EA34" s="524">
        <f t="shared" si="7"/>
        <v>1103.6699999999998</v>
      </c>
      <c r="EB34" s="524">
        <f t="shared" si="7"/>
        <v>1111.3799999999999</v>
      </c>
      <c r="EC34" s="524">
        <f t="shared" si="7"/>
        <v>1033.96</v>
      </c>
      <c r="ED34" s="524">
        <f t="shared" si="7"/>
        <v>1017.4</v>
      </c>
      <c r="EE34" s="524">
        <f t="shared" si="7"/>
        <v>1044.19</v>
      </c>
      <c r="EF34" s="524">
        <f t="shared" si="7"/>
        <v>1098.73</v>
      </c>
      <c r="EG34" s="524">
        <f t="shared" si="7"/>
        <v>1147.9100000000001</v>
      </c>
      <c r="EH34" s="524">
        <f t="shared" si="7"/>
        <v>1078.5</v>
      </c>
      <c r="EI34" s="524">
        <f t="shared" si="7"/>
        <v>942.67</v>
      </c>
      <c r="EJ34" s="524">
        <f t="shared" si="7"/>
        <v>864.58</v>
      </c>
      <c r="EK34" s="524">
        <f t="shared" si="7"/>
        <v>914.74</v>
      </c>
      <c r="EL34" s="524">
        <f t="shared" si="7"/>
        <v>1038.6199999999999</v>
      </c>
      <c r="EM34" s="524">
        <f t="shared" si="7"/>
        <v>1106.24</v>
      </c>
      <c r="EN34" s="524">
        <f t="shared" si="7"/>
        <v>1098.97</v>
      </c>
      <c r="EO34" s="524">
        <f t="shared" si="7"/>
        <v>1043.0800000000002</v>
      </c>
      <c r="EP34" s="524">
        <f t="shared" si="7"/>
        <v>1060.1299999999999</v>
      </c>
      <c r="EQ34" s="524">
        <f t="shared" si="7"/>
        <v>1065.4000000000001</v>
      </c>
      <c r="ER34" s="524">
        <f t="shared" si="7"/>
        <v>1104.46</v>
      </c>
      <c r="ES34" s="524">
        <f t="shared" si="7"/>
        <v>1138.43</v>
      </c>
      <c r="ET34" s="524">
        <f t="shared" si="7"/>
        <v>1029.02</v>
      </c>
      <c r="EU34" s="524">
        <f t="shared" si="7"/>
        <v>1065.8800000000001</v>
      </c>
      <c r="EV34" s="524">
        <f t="shared" si="7"/>
        <v>914.11999999999989</v>
      </c>
      <c r="EW34" s="524">
        <f t="shared" si="7"/>
        <v>937.75000000000011</v>
      </c>
      <c r="EX34" s="524">
        <f t="shared" si="7"/>
        <v>1026.08</v>
      </c>
      <c r="EY34" s="524">
        <f t="shared" si="7"/>
        <v>1094.4199999999998</v>
      </c>
      <c r="EZ34" s="524">
        <f t="shared" si="7"/>
        <v>1096.57</v>
      </c>
      <c r="FA34" s="524">
        <f t="shared" si="7"/>
        <v>1025.4900000000002</v>
      </c>
      <c r="FB34" s="524">
        <f t="shared" si="7"/>
        <v>982.18000000000006</v>
      </c>
      <c r="FC34" s="524">
        <f t="shared" si="7"/>
        <v>995.19</v>
      </c>
      <c r="FD34" s="524">
        <f t="shared" si="7"/>
        <v>1088.53</v>
      </c>
      <c r="FE34" s="524">
        <f t="shared" si="7"/>
        <v>1116.53</v>
      </c>
      <c r="FF34" s="524">
        <f t="shared" si="7"/>
        <v>1012.6000000000001</v>
      </c>
      <c r="FG34" s="524">
        <f t="shared" si="7"/>
        <v>994.36</v>
      </c>
      <c r="FH34" s="524">
        <f t="shared" si="7"/>
        <v>811.31999999999994</v>
      </c>
      <c r="FI34" s="524">
        <f t="shared" si="7"/>
        <v>992.04000000000008</v>
      </c>
      <c r="FJ34" s="524">
        <f t="shared" si="7"/>
        <v>1007.0600000000001</v>
      </c>
      <c r="FK34" s="524">
        <f t="shared" si="7"/>
        <v>1087.9499999999998</v>
      </c>
      <c r="FL34" s="524">
        <f t="shared" si="7"/>
        <v>1083.73</v>
      </c>
      <c r="FM34" s="524">
        <f t="shared" si="7"/>
        <v>1009.27</v>
      </c>
      <c r="FN34" s="524">
        <f t="shared" si="7"/>
        <v>1041.47</v>
      </c>
      <c r="FO34" s="524">
        <f t="shared" si="7"/>
        <v>1037.68</v>
      </c>
      <c r="FP34" s="524">
        <f t="shared" si="7"/>
        <v>1077.53</v>
      </c>
      <c r="FQ34" s="524">
        <f t="shared" si="7"/>
        <v>1106.97</v>
      </c>
      <c r="FR34" s="524">
        <f t="shared" si="7"/>
        <v>1008.91</v>
      </c>
      <c r="FS34" s="524">
        <f t="shared" si="7"/>
        <v>1022.8299999999999</v>
      </c>
      <c r="FT34" s="524">
        <f t="shared" si="7"/>
        <v>851.96</v>
      </c>
      <c r="FU34" s="524">
        <f t="shared" si="7"/>
        <v>872.3</v>
      </c>
      <c r="FV34" s="524">
        <f t="shared" si="7"/>
        <v>1005.9100000000001</v>
      </c>
      <c r="FW34" s="524">
        <f t="shared" si="7"/>
        <v>1079.1199999999999</v>
      </c>
      <c r="FX34" s="524">
        <f t="shared" si="7"/>
        <v>1069.08</v>
      </c>
      <c r="FY34" s="524">
        <f t="shared" ref="FY34:GB34" si="8">+FY15</f>
        <v>969.09</v>
      </c>
      <c r="FZ34" s="524">
        <f t="shared" si="8"/>
        <v>876.36999999999989</v>
      </c>
      <c r="GA34" s="524">
        <f t="shared" si="8"/>
        <v>936.73</v>
      </c>
      <c r="GB34" s="524">
        <f t="shared" si="8"/>
        <v>1081.47</v>
      </c>
    </row>
    <row r="35" spans="1:184">
      <c r="A35" s="461"/>
      <c r="C35" s="461"/>
      <c r="D35" s="196" t="s">
        <v>281</v>
      </c>
      <c r="E35" s="520">
        <v>1</v>
      </c>
      <c r="F35" s="520">
        <v>1</v>
      </c>
      <c r="G35" s="520">
        <v>1</v>
      </c>
      <c r="H35" s="520">
        <v>1</v>
      </c>
      <c r="I35" s="520">
        <v>1</v>
      </c>
      <c r="J35" s="520">
        <v>1</v>
      </c>
      <c r="K35" s="520">
        <v>1</v>
      </c>
      <c r="L35" s="520">
        <v>1</v>
      </c>
      <c r="M35" s="520">
        <v>1</v>
      </c>
      <c r="N35" s="520">
        <v>1</v>
      </c>
      <c r="O35" s="520">
        <v>1</v>
      </c>
      <c r="P35" s="520">
        <v>1</v>
      </c>
      <c r="Q35" s="520">
        <v>1</v>
      </c>
      <c r="R35" s="520">
        <v>1</v>
      </c>
      <c r="S35" s="520">
        <v>1</v>
      </c>
      <c r="T35" s="520">
        <v>1</v>
      </c>
      <c r="U35" s="520">
        <v>1</v>
      </c>
      <c r="V35" s="520">
        <v>1</v>
      </c>
      <c r="W35" s="520">
        <v>1</v>
      </c>
      <c r="X35" s="520">
        <v>1</v>
      </c>
      <c r="Y35" s="520">
        <v>1</v>
      </c>
      <c r="Z35" s="520">
        <v>1</v>
      </c>
      <c r="AA35" s="520">
        <v>1</v>
      </c>
      <c r="AB35" s="520">
        <v>1</v>
      </c>
      <c r="AC35" s="520">
        <v>1</v>
      </c>
      <c r="AD35" s="520">
        <v>1</v>
      </c>
      <c r="AE35" s="520">
        <v>1</v>
      </c>
      <c r="AF35" s="520">
        <v>1</v>
      </c>
      <c r="AG35" s="520">
        <v>1</v>
      </c>
      <c r="AH35" s="520">
        <v>1</v>
      </c>
      <c r="AI35" s="520">
        <v>1</v>
      </c>
      <c r="AJ35" s="520">
        <v>1</v>
      </c>
      <c r="AK35" s="520">
        <v>1</v>
      </c>
      <c r="AL35" s="520">
        <v>1</v>
      </c>
      <c r="AM35" s="520">
        <v>1</v>
      </c>
      <c r="AN35" s="520">
        <v>1</v>
      </c>
      <c r="AO35" s="520">
        <v>1</v>
      </c>
      <c r="AP35" s="520">
        <v>1</v>
      </c>
      <c r="AQ35" s="520">
        <v>1</v>
      </c>
      <c r="AR35" s="520">
        <v>1</v>
      </c>
      <c r="AS35" s="520">
        <v>1</v>
      </c>
      <c r="AT35" s="520">
        <v>1</v>
      </c>
      <c r="AU35" s="520">
        <v>1</v>
      </c>
      <c r="AV35" s="520">
        <v>1</v>
      </c>
      <c r="AW35" s="520">
        <v>1</v>
      </c>
      <c r="AX35" s="520">
        <v>1</v>
      </c>
      <c r="AY35" s="520">
        <v>1</v>
      </c>
      <c r="AZ35" s="520">
        <v>1</v>
      </c>
      <c r="BA35" s="520">
        <v>1</v>
      </c>
      <c r="BB35" s="520">
        <v>1</v>
      </c>
      <c r="BC35" s="520">
        <v>1</v>
      </c>
      <c r="BD35" s="520">
        <v>1</v>
      </c>
      <c r="BE35" s="520">
        <v>1</v>
      </c>
      <c r="BF35" s="520">
        <v>1</v>
      </c>
      <c r="BG35" s="520">
        <v>1</v>
      </c>
      <c r="BH35" s="520">
        <v>1</v>
      </c>
      <c r="BI35" s="520">
        <v>1</v>
      </c>
      <c r="BJ35" s="520">
        <v>1</v>
      </c>
      <c r="BK35" s="520">
        <v>1</v>
      </c>
      <c r="BL35" s="520">
        <v>1</v>
      </c>
      <c r="BM35" s="520">
        <v>1</v>
      </c>
      <c r="BN35" s="520">
        <v>1</v>
      </c>
      <c r="BO35" s="520">
        <v>1</v>
      </c>
      <c r="BP35" s="520">
        <v>1</v>
      </c>
      <c r="BQ35" s="520">
        <v>1</v>
      </c>
      <c r="BR35" s="520">
        <v>1</v>
      </c>
      <c r="BS35" s="520">
        <v>1</v>
      </c>
      <c r="BT35" s="520">
        <v>1</v>
      </c>
      <c r="BU35" s="520">
        <v>1</v>
      </c>
      <c r="BV35" s="520">
        <v>1</v>
      </c>
      <c r="BW35" s="520">
        <v>1</v>
      </c>
      <c r="BX35" s="520">
        <v>1</v>
      </c>
      <c r="BY35" s="520">
        <v>1</v>
      </c>
      <c r="BZ35" s="520">
        <v>1</v>
      </c>
      <c r="CA35" s="520">
        <v>1</v>
      </c>
      <c r="CB35" s="520">
        <v>1</v>
      </c>
      <c r="CC35" s="520">
        <v>1</v>
      </c>
      <c r="CD35" s="520">
        <v>1</v>
      </c>
      <c r="CE35" s="520">
        <v>1</v>
      </c>
      <c r="CF35" s="520">
        <v>1</v>
      </c>
      <c r="CG35" s="520">
        <v>1</v>
      </c>
      <c r="CH35" s="520">
        <v>1</v>
      </c>
      <c r="CI35" s="520">
        <v>1</v>
      </c>
      <c r="CJ35" s="520">
        <v>1</v>
      </c>
      <c r="CK35" s="520">
        <v>1</v>
      </c>
      <c r="CL35" s="520">
        <v>1</v>
      </c>
      <c r="CM35" s="520">
        <v>1</v>
      </c>
      <c r="CN35" s="520">
        <v>1</v>
      </c>
      <c r="CO35" s="520">
        <v>1</v>
      </c>
      <c r="CP35" s="520">
        <v>1</v>
      </c>
      <c r="CQ35" s="520">
        <v>1</v>
      </c>
      <c r="CR35" s="520">
        <v>1</v>
      </c>
      <c r="CS35" s="520">
        <v>1</v>
      </c>
      <c r="CT35" s="520">
        <v>1</v>
      </c>
      <c r="CU35" s="520">
        <v>1</v>
      </c>
      <c r="CV35" s="520">
        <v>1</v>
      </c>
      <c r="CW35" s="520">
        <v>1</v>
      </c>
      <c r="CX35" s="520">
        <v>1</v>
      </c>
      <c r="CY35" s="520">
        <v>1</v>
      </c>
      <c r="CZ35" s="520">
        <v>1</v>
      </c>
      <c r="DA35" s="520">
        <v>1</v>
      </c>
      <c r="DB35" s="520">
        <v>1</v>
      </c>
      <c r="DC35" s="520">
        <v>1</v>
      </c>
      <c r="DD35" s="520">
        <v>1</v>
      </c>
      <c r="DE35" s="520">
        <v>1</v>
      </c>
      <c r="DF35" s="520">
        <v>1</v>
      </c>
      <c r="DG35" s="520">
        <v>1</v>
      </c>
      <c r="DH35" s="520">
        <v>1</v>
      </c>
      <c r="DI35" s="520">
        <v>1</v>
      </c>
      <c r="DJ35" s="520">
        <v>1</v>
      </c>
      <c r="DK35" s="520">
        <v>1</v>
      </c>
      <c r="DL35" s="520">
        <v>1</v>
      </c>
      <c r="DM35" s="520">
        <v>1</v>
      </c>
      <c r="DN35" s="520">
        <v>1</v>
      </c>
      <c r="DO35" s="520">
        <v>1</v>
      </c>
      <c r="DP35" s="520">
        <v>1</v>
      </c>
      <c r="DQ35" s="520">
        <v>1</v>
      </c>
      <c r="DR35" s="520">
        <v>1</v>
      </c>
      <c r="DS35" s="520">
        <v>1</v>
      </c>
      <c r="DT35" s="520">
        <v>1</v>
      </c>
      <c r="DU35" s="520">
        <v>1</v>
      </c>
      <c r="DV35" s="520">
        <v>1</v>
      </c>
      <c r="DW35" s="520">
        <v>1</v>
      </c>
      <c r="DX35" s="520">
        <v>1</v>
      </c>
      <c r="DY35" s="520">
        <v>1</v>
      </c>
      <c r="DZ35" s="520">
        <v>1</v>
      </c>
      <c r="EA35" s="520">
        <v>1</v>
      </c>
      <c r="EB35" s="520">
        <v>1</v>
      </c>
      <c r="EC35" s="520">
        <v>1</v>
      </c>
      <c r="ED35" s="520">
        <v>1</v>
      </c>
      <c r="EE35" s="520">
        <v>1</v>
      </c>
      <c r="EF35" s="520">
        <v>1</v>
      </c>
      <c r="EG35" s="520">
        <v>1</v>
      </c>
      <c r="EH35" s="520">
        <v>1</v>
      </c>
      <c r="EI35" s="520">
        <v>1</v>
      </c>
      <c r="EJ35" s="520">
        <v>1</v>
      </c>
      <c r="EK35" s="520">
        <v>1</v>
      </c>
      <c r="EL35" s="520">
        <v>1</v>
      </c>
      <c r="EM35" s="520">
        <v>1</v>
      </c>
      <c r="EN35" s="520">
        <v>1</v>
      </c>
      <c r="EO35" s="520">
        <v>1</v>
      </c>
      <c r="EP35" s="520">
        <v>1</v>
      </c>
      <c r="EQ35" s="520">
        <v>1</v>
      </c>
      <c r="ER35" s="520">
        <v>1</v>
      </c>
      <c r="ES35" s="520">
        <v>1</v>
      </c>
      <c r="ET35" s="520">
        <v>1</v>
      </c>
      <c r="EU35" s="520">
        <v>1</v>
      </c>
      <c r="EV35" s="520">
        <v>1</v>
      </c>
      <c r="EW35" s="520">
        <v>1</v>
      </c>
      <c r="EX35" s="520">
        <v>1</v>
      </c>
      <c r="EY35" s="520">
        <v>1</v>
      </c>
      <c r="EZ35" s="520">
        <v>1</v>
      </c>
      <c r="FA35" s="520">
        <v>1</v>
      </c>
      <c r="FB35" s="520">
        <v>1</v>
      </c>
      <c r="FC35" s="520">
        <v>1</v>
      </c>
      <c r="FD35" s="520">
        <v>1</v>
      </c>
      <c r="FE35" s="520">
        <v>1</v>
      </c>
      <c r="FF35" s="520">
        <v>1</v>
      </c>
      <c r="FG35" s="520">
        <v>1</v>
      </c>
      <c r="FH35" s="520">
        <v>1</v>
      </c>
      <c r="FI35" s="520">
        <v>1</v>
      </c>
      <c r="FJ35" s="520">
        <v>1</v>
      </c>
      <c r="FK35" s="520">
        <v>1</v>
      </c>
      <c r="FL35" s="520">
        <v>1</v>
      </c>
      <c r="FM35" s="520">
        <v>1</v>
      </c>
      <c r="FN35" s="520">
        <v>1</v>
      </c>
      <c r="FO35" s="520">
        <v>1</v>
      </c>
      <c r="FP35" s="520">
        <v>1</v>
      </c>
      <c r="FQ35" s="520">
        <v>1</v>
      </c>
      <c r="FR35" s="520">
        <v>1</v>
      </c>
      <c r="FS35" s="520">
        <v>1</v>
      </c>
      <c r="FT35" s="520">
        <v>1</v>
      </c>
      <c r="FU35" s="520">
        <v>1</v>
      </c>
      <c r="FV35" s="520">
        <v>1</v>
      </c>
      <c r="FW35" s="520">
        <v>1</v>
      </c>
      <c r="FX35" s="520">
        <v>1</v>
      </c>
      <c r="FY35" s="520">
        <v>1</v>
      </c>
      <c r="FZ35" s="520">
        <v>1</v>
      </c>
      <c r="GA35" s="520">
        <v>1</v>
      </c>
      <c r="GB35" s="520">
        <v>1</v>
      </c>
    </row>
    <row r="36" spans="1:184" s="461" customFormat="1">
      <c r="B36" s="60"/>
      <c r="D36" s="530" t="s">
        <v>282</v>
      </c>
      <c r="E36" s="531">
        <f>+E34*E35</f>
        <v>1049.55</v>
      </c>
      <c r="F36" s="531">
        <f t="shared" ref="F36:AZ36" si="9">+F34*F35</f>
        <v>940.1099999999999</v>
      </c>
      <c r="G36" s="531">
        <f t="shared" si="9"/>
        <v>1006.55</v>
      </c>
      <c r="H36" s="531">
        <f t="shared" si="9"/>
        <v>928.30000000000007</v>
      </c>
      <c r="I36" s="531">
        <f t="shared" si="9"/>
        <v>850.40000000000009</v>
      </c>
      <c r="J36" s="531">
        <f t="shared" si="9"/>
        <v>943.92</v>
      </c>
      <c r="K36" s="531">
        <f t="shared" si="9"/>
        <v>1021.8900000000001</v>
      </c>
      <c r="L36" s="531">
        <f t="shared" si="9"/>
        <v>989.06000000000006</v>
      </c>
      <c r="M36" s="531">
        <f t="shared" si="9"/>
        <v>949.30000000000007</v>
      </c>
      <c r="N36" s="531">
        <f t="shared" si="9"/>
        <v>949.38</v>
      </c>
      <c r="O36" s="531">
        <f t="shared" si="9"/>
        <v>950.41</v>
      </c>
      <c r="P36" s="531">
        <f t="shared" si="9"/>
        <v>1021.54</v>
      </c>
      <c r="Q36" s="531">
        <f t="shared" si="9"/>
        <v>1065.06</v>
      </c>
      <c r="R36" s="531">
        <f t="shared" si="9"/>
        <v>953.81</v>
      </c>
      <c r="S36" s="531">
        <f t="shared" si="9"/>
        <v>905.03000000000009</v>
      </c>
      <c r="T36" s="531">
        <f t="shared" si="9"/>
        <v>796.21</v>
      </c>
      <c r="U36" s="531">
        <f t="shared" si="9"/>
        <v>839.39</v>
      </c>
      <c r="V36" s="531">
        <f t="shared" si="9"/>
        <v>953.49</v>
      </c>
      <c r="W36" s="531">
        <f t="shared" si="9"/>
        <v>990.98000000000013</v>
      </c>
      <c r="X36" s="531">
        <f t="shared" si="9"/>
        <v>990.45999999999992</v>
      </c>
      <c r="Y36" s="531">
        <f t="shared" si="9"/>
        <v>946.25</v>
      </c>
      <c r="Z36" s="531">
        <f t="shared" si="9"/>
        <v>997.31999999999994</v>
      </c>
      <c r="AA36" s="531">
        <f t="shared" si="9"/>
        <v>991.04</v>
      </c>
      <c r="AB36" s="531">
        <f t="shared" si="9"/>
        <v>1007.13</v>
      </c>
      <c r="AC36" s="531">
        <f t="shared" si="9"/>
        <v>1032.3500000000001</v>
      </c>
      <c r="AD36" s="531">
        <f t="shared" si="9"/>
        <v>937.33999999999992</v>
      </c>
      <c r="AE36" s="531">
        <f t="shared" si="9"/>
        <v>997.97</v>
      </c>
      <c r="AF36" s="531">
        <f t="shared" si="9"/>
        <v>855.19</v>
      </c>
      <c r="AG36" s="531">
        <f t="shared" si="9"/>
        <v>822.84999999999991</v>
      </c>
      <c r="AH36" s="531">
        <f t="shared" si="9"/>
        <v>950.57999999999993</v>
      </c>
      <c r="AI36" s="531">
        <f t="shared" si="9"/>
        <v>988.18000000000006</v>
      </c>
      <c r="AJ36" s="531">
        <f t="shared" si="9"/>
        <v>985.36</v>
      </c>
      <c r="AK36" s="531">
        <f t="shared" si="9"/>
        <v>935.47</v>
      </c>
      <c r="AL36" s="531">
        <f t="shared" si="9"/>
        <v>948.81999999999994</v>
      </c>
      <c r="AM36" s="531">
        <f t="shared" si="9"/>
        <v>977.25000000000011</v>
      </c>
      <c r="AN36" s="531">
        <f t="shared" si="9"/>
        <v>985.99</v>
      </c>
      <c r="AO36" s="531">
        <f t="shared" si="9"/>
        <v>1029.74</v>
      </c>
      <c r="AP36" s="531">
        <f t="shared" si="9"/>
        <v>970.5</v>
      </c>
      <c r="AQ36" s="531">
        <f t="shared" si="9"/>
        <v>847.1</v>
      </c>
      <c r="AR36" s="531">
        <f t="shared" si="9"/>
        <v>788.82</v>
      </c>
      <c r="AS36" s="531">
        <f t="shared" si="9"/>
        <v>848.58999999999992</v>
      </c>
      <c r="AT36" s="531">
        <f t="shared" si="9"/>
        <v>956.51</v>
      </c>
      <c r="AU36" s="531">
        <f t="shared" si="9"/>
        <v>985.99999999999989</v>
      </c>
      <c r="AV36" s="531">
        <f t="shared" si="9"/>
        <v>997.93999999999994</v>
      </c>
      <c r="AW36" s="531">
        <f t="shared" si="9"/>
        <v>940.67</v>
      </c>
      <c r="AX36" s="531">
        <f t="shared" si="9"/>
        <v>986.18000000000006</v>
      </c>
      <c r="AY36" s="531">
        <f t="shared" si="9"/>
        <v>985.03000000000009</v>
      </c>
      <c r="AZ36" s="531">
        <f t="shared" si="9"/>
        <v>984.16000000000008</v>
      </c>
      <c r="BA36" s="531">
        <f t="shared" ref="BA36:DL36" si="10">+BA34*BA35</f>
        <v>1026.6500000000001</v>
      </c>
      <c r="BB36" s="531">
        <f t="shared" si="10"/>
        <v>935.15000000000009</v>
      </c>
      <c r="BC36" s="531">
        <f t="shared" si="10"/>
        <v>898.00000000000011</v>
      </c>
      <c r="BD36" s="531">
        <f t="shared" si="10"/>
        <v>851.95</v>
      </c>
      <c r="BE36" s="531">
        <f t="shared" si="10"/>
        <v>807.99</v>
      </c>
      <c r="BF36" s="531">
        <f t="shared" si="10"/>
        <v>917.69</v>
      </c>
      <c r="BG36" s="531">
        <f t="shared" si="10"/>
        <v>951.05000000000007</v>
      </c>
      <c r="BH36" s="531">
        <f t="shared" si="10"/>
        <v>963.91</v>
      </c>
      <c r="BI36" s="531">
        <f t="shared" si="10"/>
        <v>889.64</v>
      </c>
      <c r="BJ36" s="531">
        <f t="shared" si="10"/>
        <v>880.24</v>
      </c>
      <c r="BK36" s="531">
        <f t="shared" si="10"/>
        <v>896.69</v>
      </c>
      <c r="BL36" s="531">
        <f t="shared" si="10"/>
        <v>954.89</v>
      </c>
      <c r="BM36" s="531">
        <f t="shared" si="10"/>
        <v>1036.98</v>
      </c>
      <c r="BN36" s="531">
        <f t="shared" si="10"/>
        <v>946.06000000000017</v>
      </c>
      <c r="BO36" s="531">
        <f t="shared" si="10"/>
        <v>897.62</v>
      </c>
      <c r="BP36" s="531">
        <f t="shared" si="10"/>
        <v>879.74</v>
      </c>
      <c r="BQ36" s="531">
        <f t="shared" si="10"/>
        <v>933.31</v>
      </c>
      <c r="BR36" s="531">
        <f t="shared" si="10"/>
        <v>938.1</v>
      </c>
      <c r="BS36" s="531">
        <f t="shared" si="10"/>
        <v>985.65000000000009</v>
      </c>
      <c r="BT36" s="531">
        <f t="shared" si="10"/>
        <v>993.04000000000008</v>
      </c>
      <c r="BU36" s="531">
        <f t="shared" si="10"/>
        <v>849.33</v>
      </c>
      <c r="BV36" s="531">
        <f t="shared" si="10"/>
        <v>843.91</v>
      </c>
      <c r="BW36" s="531">
        <f t="shared" si="10"/>
        <v>984.72000000000014</v>
      </c>
      <c r="BX36" s="531">
        <f t="shared" si="10"/>
        <v>1037.03</v>
      </c>
      <c r="BY36" s="531">
        <f t="shared" si="10"/>
        <v>1081.4099999999999</v>
      </c>
      <c r="BZ36" s="531">
        <f t="shared" si="10"/>
        <v>953.15</v>
      </c>
      <c r="CA36" s="531">
        <f t="shared" si="10"/>
        <v>889.86</v>
      </c>
      <c r="CB36" s="531">
        <f t="shared" si="10"/>
        <v>769.3</v>
      </c>
      <c r="CC36" s="531">
        <f t="shared" si="10"/>
        <v>861.94</v>
      </c>
      <c r="CD36" s="531">
        <f t="shared" si="10"/>
        <v>966.99</v>
      </c>
      <c r="CE36" s="531">
        <f t="shared" si="10"/>
        <v>1081.28</v>
      </c>
      <c r="CF36" s="531">
        <f t="shared" si="10"/>
        <v>1079.4199999999998</v>
      </c>
      <c r="CG36" s="531">
        <f t="shared" si="10"/>
        <v>997.65000000000009</v>
      </c>
      <c r="CH36" s="531">
        <f t="shared" si="10"/>
        <v>992.52</v>
      </c>
      <c r="CI36" s="531">
        <f t="shared" si="10"/>
        <v>1065.23</v>
      </c>
      <c r="CJ36" s="531">
        <f t="shared" si="10"/>
        <v>1095.21</v>
      </c>
      <c r="CK36" s="531">
        <f t="shared" si="10"/>
        <v>1122.8900000000001</v>
      </c>
      <c r="CL36" s="531">
        <f t="shared" si="10"/>
        <v>1056.74</v>
      </c>
      <c r="CM36" s="531">
        <f t="shared" si="10"/>
        <v>1085.6400000000001</v>
      </c>
      <c r="CN36" s="531">
        <f t="shared" si="10"/>
        <v>889.59</v>
      </c>
      <c r="CO36" s="531">
        <f t="shared" si="10"/>
        <v>913.13000000000011</v>
      </c>
      <c r="CP36" s="531">
        <f t="shared" si="10"/>
        <v>1048.1399999999999</v>
      </c>
      <c r="CQ36" s="531">
        <f t="shared" si="10"/>
        <v>1129.4100000000001</v>
      </c>
      <c r="CR36" s="531">
        <f t="shared" si="10"/>
        <v>1117.8000000000002</v>
      </c>
      <c r="CS36" s="531">
        <f t="shared" si="10"/>
        <v>1052.54</v>
      </c>
      <c r="CT36" s="531">
        <f t="shared" si="10"/>
        <v>1067.5899999999999</v>
      </c>
      <c r="CU36" s="531">
        <f t="shared" si="10"/>
        <v>1079.0900000000001</v>
      </c>
      <c r="CV36" s="531">
        <f t="shared" si="10"/>
        <v>1130.6599999999999</v>
      </c>
      <c r="CW36" s="531">
        <f t="shared" si="10"/>
        <v>1170.06</v>
      </c>
      <c r="CX36" s="531">
        <f t="shared" si="10"/>
        <v>1003.13</v>
      </c>
      <c r="CY36" s="531">
        <f t="shared" si="10"/>
        <v>1040.7700000000002</v>
      </c>
      <c r="CZ36" s="531">
        <f t="shared" si="10"/>
        <v>1042.8399999999999</v>
      </c>
      <c r="DA36" s="531">
        <f t="shared" si="10"/>
        <v>948.93999999999994</v>
      </c>
      <c r="DB36" s="531">
        <f t="shared" si="10"/>
        <v>1069.51</v>
      </c>
      <c r="DC36" s="531">
        <f t="shared" si="10"/>
        <v>1112.46</v>
      </c>
      <c r="DD36" s="531">
        <f t="shared" si="10"/>
        <v>1113.7499999999998</v>
      </c>
      <c r="DE36" s="531">
        <f t="shared" si="10"/>
        <v>1050.77</v>
      </c>
      <c r="DF36" s="531">
        <f t="shared" si="10"/>
        <v>1025.1199999999999</v>
      </c>
      <c r="DG36" s="531">
        <f t="shared" si="10"/>
        <v>1088.67</v>
      </c>
      <c r="DH36" s="531">
        <f t="shared" si="10"/>
        <v>1118.0900000000001</v>
      </c>
      <c r="DI36" s="531">
        <f t="shared" si="10"/>
        <v>1157.74</v>
      </c>
      <c r="DJ36" s="531">
        <f t="shared" si="10"/>
        <v>1052.42</v>
      </c>
      <c r="DK36" s="531">
        <f t="shared" si="10"/>
        <v>1147.33</v>
      </c>
      <c r="DL36" s="531">
        <f t="shared" si="10"/>
        <v>938.2700000000001</v>
      </c>
      <c r="DM36" s="531">
        <f t="shared" ref="DM36:FX36" si="11">+DM34*DM35</f>
        <v>901.82999999999993</v>
      </c>
      <c r="DN36" s="531">
        <f t="shared" si="11"/>
        <v>1063.55</v>
      </c>
      <c r="DO36" s="531">
        <f t="shared" si="11"/>
        <v>1109.6099999999999</v>
      </c>
      <c r="DP36" s="531">
        <f t="shared" si="11"/>
        <v>1120.3399999999999</v>
      </c>
      <c r="DQ36" s="531">
        <f t="shared" si="11"/>
        <v>1039.3999999999999</v>
      </c>
      <c r="DR36" s="531">
        <f t="shared" si="11"/>
        <v>1084.5</v>
      </c>
      <c r="DS36" s="531">
        <f t="shared" si="11"/>
        <v>1090.29</v>
      </c>
      <c r="DT36" s="531">
        <f t="shared" si="11"/>
        <v>1115.1300000000001</v>
      </c>
      <c r="DU36" s="531">
        <f t="shared" si="11"/>
        <v>1155.2099999999998</v>
      </c>
      <c r="DV36" s="531">
        <f t="shared" si="11"/>
        <v>1042.48</v>
      </c>
      <c r="DW36" s="531">
        <f t="shared" si="11"/>
        <v>1098.6899999999998</v>
      </c>
      <c r="DX36" s="531">
        <f t="shared" si="11"/>
        <v>875.5100000000001</v>
      </c>
      <c r="DY36" s="531">
        <f t="shared" si="11"/>
        <v>890.87999999999988</v>
      </c>
      <c r="DZ36" s="531">
        <f t="shared" si="11"/>
        <v>1037.05</v>
      </c>
      <c r="EA36" s="531">
        <f t="shared" si="11"/>
        <v>1103.6699999999998</v>
      </c>
      <c r="EB36" s="531">
        <f t="shared" si="11"/>
        <v>1111.3799999999999</v>
      </c>
      <c r="EC36" s="531">
        <f t="shared" si="11"/>
        <v>1033.96</v>
      </c>
      <c r="ED36" s="531">
        <f t="shared" si="11"/>
        <v>1017.4</v>
      </c>
      <c r="EE36" s="531">
        <f t="shared" si="11"/>
        <v>1044.19</v>
      </c>
      <c r="EF36" s="531">
        <f t="shared" si="11"/>
        <v>1098.73</v>
      </c>
      <c r="EG36" s="531">
        <f t="shared" si="11"/>
        <v>1147.9100000000001</v>
      </c>
      <c r="EH36" s="531">
        <f t="shared" si="11"/>
        <v>1078.5</v>
      </c>
      <c r="EI36" s="531">
        <f t="shared" si="11"/>
        <v>942.67</v>
      </c>
      <c r="EJ36" s="531">
        <f t="shared" si="11"/>
        <v>864.58</v>
      </c>
      <c r="EK36" s="531">
        <f t="shared" si="11"/>
        <v>914.74</v>
      </c>
      <c r="EL36" s="531">
        <f t="shared" si="11"/>
        <v>1038.6199999999999</v>
      </c>
      <c r="EM36" s="531">
        <f t="shared" si="11"/>
        <v>1106.24</v>
      </c>
      <c r="EN36" s="531">
        <f t="shared" si="11"/>
        <v>1098.97</v>
      </c>
      <c r="EO36" s="531">
        <f t="shared" si="11"/>
        <v>1043.0800000000002</v>
      </c>
      <c r="EP36" s="531">
        <f t="shared" si="11"/>
        <v>1060.1299999999999</v>
      </c>
      <c r="EQ36" s="531">
        <f t="shared" si="11"/>
        <v>1065.4000000000001</v>
      </c>
      <c r="ER36" s="531">
        <f t="shared" si="11"/>
        <v>1104.46</v>
      </c>
      <c r="ES36" s="531">
        <f t="shared" si="11"/>
        <v>1138.43</v>
      </c>
      <c r="ET36" s="531">
        <f t="shared" si="11"/>
        <v>1029.02</v>
      </c>
      <c r="EU36" s="531">
        <f t="shared" si="11"/>
        <v>1065.8800000000001</v>
      </c>
      <c r="EV36" s="531">
        <f t="shared" si="11"/>
        <v>914.11999999999989</v>
      </c>
      <c r="EW36" s="531">
        <f t="shared" si="11"/>
        <v>937.75000000000011</v>
      </c>
      <c r="EX36" s="531">
        <f t="shared" si="11"/>
        <v>1026.08</v>
      </c>
      <c r="EY36" s="531">
        <f t="shared" si="11"/>
        <v>1094.4199999999998</v>
      </c>
      <c r="EZ36" s="531">
        <f t="shared" si="11"/>
        <v>1096.57</v>
      </c>
      <c r="FA36" s="531">
        <f t="shared" si="11"/>
        <v>1025.4900000000002</v>
      </c>
      <c r="FB36" s="531">
        <f t="shared" si="11"/>
        <v>982.18000000000006</v>
      </c>
      <c r="FC36" s="531">
        <f t="shared" si="11"/>
        <v>995.19</v>
      </c>
      <c r="FD36" s="531">
        <f t="shared" si="11"/>
        <v>1088.53</v>
      </c>
      <c r="FE36" s="531">
        <f t="shared" si="11"/>
        <v>1116.53</v>
      </c>
      <c r="FF36" s="531">
        <f t="shared" si="11"/>
        <v>1012.6000000000001</v>
      </c>
      <c r="FG36" s="531">
        <f t="shared" si="11"/>
        <v>994.36</v>
      </c>
      <c r="FH36" s="531">
        <f t="shared" si="11"/>
        <v>811.31999999999994</v>
      </c>
      <c r="FI36" s="531">
        <f t="shared" si="11"/>
        <v>992.04000000000008</v>
      </c>
      <c r="FJ36" s="531">
        <f t="shared" si="11"/>
        <v>1007.0600000000001</v>
      </c>
      <c r="FK36" s="531">
        <f t="shared" si="11"/>
        <v>1087.9499999999998</v>
      </c>
      <c r="FL36" s="531">
        <f t="shared" si="11"/>
        <v>1083.73</v>
      </c>
      <c r="FM36" s="531">
        <f t="shared" si="11"/>
        <v>1009.27</v>
      </c>
      <c r="FN36" s="531">
        <f t="shared" si="11"/>
        <v>1041.47</v>
      </c>
      <c r="FO36" s="531">
        <f t="shared" si="11"/>
        <v>1037.68</v>
      </c>
      <c r="FP36" s="531">
        <f t="shared" si="11"/>
        <v>1077.53</v>
      </c>
      <c r="FQ36" s="531">
        <f t="shared" si="11"/>
        <v>1106.97</v>
      </c>
      <c r="FR36" s="531">
        <f t="shared" si="11"/>
        <v>1008.91</v>
      </c>
      <c r="FS36" s="531">
        <f t="shared" si="11"/>
        <v>1022.8299999999999</v>
      </c>
      <c r="FT36" s="531">
        <f t="shared" si="11"/>
        <v>851.96</v>
      </c>
      <c r="FU36" s="531">
        <f t="shared" si="11"/>
        <v>872.3</v>
      </c>
      <c r="FV36" s="531">
        <f t="shared" si="11"/>
        <v>1005.9100000000001</v>
      </c>
      <c r="FW36" s="531">
        <f t="shared" si="11"/>
        <v>1079.1199999999999</v>
      </c>
      <c r="FX36" s="531">
        <f t="shared" si="11"/>
        <v>1069.08</v>
      </c>
      <c r="FY36" s="531">
        <f t="shared" ref="FY36:GB36" si="12">+FY34*FY35</f>
        <v>969.09</v>
      </c>
      <c r="FZ36" s="531">
        <f t="shared" si="12"/>
        <v>876.36999999999989</v>
      </c>
      <c r="GA36" s="531">
        <f t="shared" si="12"/>
        <v>936.73</v>
      </c>
      <c r="GB36" s="531">
        <f t="shared" si="12"/>
        <v>1081.47</v>
      </c>
    </row>
    <row r="37" spans="1:184" s="461" customFormat="1">
      <c r="A37" s="41"/>
      <c r="B37" s="60"/>
      <c r="C37" s="41"/>
      <c r="D37" s="511" t="s">
        <v>276</v>
      </c>
      <c r="E37" s="512">
        <v>11351</v>
      </c>
      <c r="F37" s="512">
        <v>11351</v>
      </c>
      <c r="G37" s="512">
        <v>11351</v>
      </c>
      <c r="H37" s="512">
        <v>11351</v>
      </c>
      <c r="I37" s="512">
        <v>11351</v>
      </c>
      <c r="J37" s="512">
        <v>11351</v>
      </c>
      <c r="K37" s="512">
        <v>11351</v>
      </c>
      <c r="L37" s="512">
        <v>11351</v>
      </c>
      <c r="M37" s="512">
        <v>11351</v>
      </c>
      <c r="N37" s="512">
        <v>11351</v>
      </c>
      <c r="O37" s="512">
        <v>11351</v>
      </c>
      <c r="P37" s="512">
        <v>11351</v>
      </c>
      <c r="Q37" s="512">
        <v>11351</v>
      </c>
      <c r="R37" s="512">
        <v>11351</v>
      </c>
      <c r="S37" s="512">
        <v>11351</v>
      </c>
      <c r="T37" s="512">
        <v>11351</v>
      </c>
      <c r="U37" s="512">
        <v>11351</v>
      </c>
      <c r="V37" s="512">
        <v>11351</v>
      </c>
      <c r="W37" s="512">
        <v>11351</v>
      </c>
      <c r="X37" s="512">
        <v>11351</v>
      </c>
      <c r="Y37" s="512">
        <v>11351</v>
      </c>
      <c r="Z37" s="512">
        <v>11351</v>
      </c>
      <c r="AA37" s="512">
        <v>11351</v>
      </c>
      <c r="AB37" s="512">
        <v>11351</v>
      </c>
      <c r="AC37" s="512">
        <v>9454</v>
      </c>
      <c r="AD37" s="512">
        <v>9454</v>
      </c>
      <c r="AE37" s="512">
        <v>9454</v>
      </c>
      <c r="AF37" s="512">
        <v>9454</v>
      </c>
      <c r="AG37" s="512">
        <v>9454</v>
      </c>
      <c r="AH37" s="512">
        <v>9454</v>
      </c>
      <c r="AI37" s="512">
        <v>9454</v>
      </c>
      <c r="AJ37" s="512">
        <v>9454</v>
      </c>
      <c r="AK37" s="512">
        <v>9454</v>
      </c>
      <c r="AL37" s="512">
        <v>9454</v>
      </c>
      <c r="AM37" s="512">
        <v>9454</v>
      </c>
      <c r="AN37" s="512">
        <v>9454</v>
      </c>
      <c r="AO37" s="512">
        <v>9454</v>
      </c>
      <c r="AP37" s="512">
        <v>9454</v>
      </c>
      <c r="AQ37" s="512">
        <v>9454</v>
      </c>
      <c r="AR37" s="512">
        <v>9454</v>
      </c>
      <c r="AS37" s="512">
        <v>9454</v>
      </c>
      <c r="AT37" s="512">
        <v>9454</v>
      </c>
      <c r="AU37" s="512">
        <v>9454</v>
      </c>
      <c r="AV37" s="512">
        <v>9454</v>
      </c>
      <c r="AW37" s="512">
        <v>9454</v>
      </c>
      <c r="AX37" s="512">
        <v>9454</v>
      </c>
      <c r="AY37" s="512">
        <v>9454</v>
      </c>
      <c r="AZ37" s="512">
        <v>9454</v>
      </c>
      <c r="BA37" s="512">
        <v>9454</v>
      </c>
      <c r="BB37" s="512">
        <v>9454</v>
      </c>
      <c r="BC37" s="512">
        <v>9454</v>
      </c>
      <c r="BD37" s="512">
        <v>9454</v>
      </c>
      <c r="BE37" s="512">
        <v>9454</v>
      </c>
      <c r="BF37" s="512">
        <v>9454</v>
      </c>
      <c r="BG37" s="512">
        <v>9454</v>
      </c>
      <c r="BH37" s="512">
        <v>9454</v>
      </c>
      <c r="BI37" s="512">
        <v>9454</v>
      </c>
      <c r="BJ37" s="512">
        <v>9454</v>
      </c>
      <c r="BK37" s="512">
        <v>9454</v>
      </c>
      <c r="BL37" s="512">
        <v>9454</v>
      </c>
      <c r="BM37" s="512">
        <v>9454</v>
      </c>
      <c r="BN37" s="512">
        <v>9454</v>
      </c>
      <c r="BO37" s="512">
        <v>9454</v>
      </c>
      <c r="BP37" s="512">
        <v>9454</v>
      </c>
      <c r="BQ37" s="512">
        <v>9454</v>
      </c>
      <c r="BR37" s="512">
        <v>9454</v>
      </c>
      <c r="BS37" s="512">
        <v>9454</v>
      </c>
      <c r="BT37" s="512">
        <v>9454</v>
      </c>
      <c r="BU37" s="512">
        <v>9454</v>
      </c>
      <c r="BV37" s="512">
        <v>9454</v>
      </c>
      <c r="BW37" s="512">
        <v>9454</v>
      </c>
      <c r="BX37" s="512">
        <v>9454</v>
      </c>
      <c r="BY37" s="512">
        <v>9454</v>
      </c>
      <c r="BZ37" s="512">
        <v>9454</v>
      </c>
      <c r="CA37" s="512">
        <v>9454</v>
      </c>
      <c r="CB37" s="512">
        <v>9454</v>
      </c>
      <c r="CC37" s="512">
        <v>9454</v>
      </c>
      <c r="CD37" s="512">
        <v>9454</v>
      </c>
      <c r="CE37" s="512">
        <v>9454</v>
      </c>
      <c r="CF37" s="512">
        <v>9454</v>
      </c>
      <c r="CG37" s="512">
        <v>9454</v>
      </c>
      <c r="CH37" s="512">
        <v>9454</v>
      </c>
      <c r="CI37" s="512">
        <v>9454</v>
      </c>
      <c r="CJ37" s="512">
        <v>9454</v>
      </c>
      <c r="CK37" s="512">
        <v>9454</v>
      </c>
      <c r="CL37" s="512">
        <v>9454</v>
      </c>
      <c r="CM37" s="512">
        <v>9454</v>
      </c>
      <c r="CN37" s="512">
        <v>9454</v>
      </c>
      <c r="CO37" s="512">
        <v>9454</v>
      </c>
      <c r="CP37" s="512">
        <v>9454</v>
      </c>
      <c r="CQ37" s="512">
        <v>9454</v>
      </c>
      <c r="CR37" s="512">
        <v>9454</v>
      </c>
      <c r="CS37" s="512">
        <v>9454</v>
      </c>
      <c r="CT37" s="512">
        <v>9454</v>
      </c>
      <c r="CU37" s="512">
        <v>9454</v>
      </c>
      <c r="CV37" s="512">
        <v>9454</v>
      </c>
      <c r="CW37" s="512">
        <v>9454</v>
      </c>
      <c r="CX37" s="512">
        <v>9454</v>
      </c>
      <c r="CY37" s="512">
        <v>9454</v>
      </c>
      <c r="CZ37" s="512">
        <v>9454</v>
      </c>
      <c r="DA37" s="512">
        <v>9454</v>
      </c>
      <c r="DB37" s="512">
        <v>9454</v>
      </c>
      <c r="DC37" s="512">
        <v>9454</v>
      </c>
      <c r="DD37" s="512">
        <v>9454</v>
      </c>
      <c r="DE37" s="512">
        <v>9454</v>
      </c>
      <c r="DF37" s="512">
        <v>9454</v>
      </c>
      <c r="DG37" s="512">
        <v>9454</v>
      </c>
      <c r="DH37" s="512">
        <v>9454</v>
      </c>
      <c r="DI37" s="512">
        <v>9454</v>
      </c>
      <c r="DJ37" s="512">
        <v>9454</v>
      </c>
      <c r="DK37" s="512">
        <v>9454</v>
      </c>
      <c r="DL37" s="512">
        <v>9454</v>
      </c>
      <c r="DM37" s="512">
        <v>9454</v>
      </c>
      <c r="DN37" s="512">
        <v>9454</v>
      </c>
      <c r="DO37" s="512">
        <v>9454</v>
      </c>
      <c r="DP37" s="512">
        <v>9454</v>
      </c>
      <c r="DQ37" s="512">
        <v>9454</v>
      </c>
      <c r="DR37" s="512">
        <v>9454</v>
      </c>
      <c r="DS37" s="512">
        <v>9454</v>
      </c>
      <c r="DT37" s="512">
        <v>9454</v>
      </c>
      <c r="DU37" s="512">
        <v>9454</v>
      </c>
      <c r="DV37" s="512">
        <v>9454</v>
      </c>
      <c r="DW37" s="512">
        <v>9454</v>
      </c>
      <c r="DX37" s="512">
        <v>9454</v>
      </c>
      <c r="DY37" s="512">
        <v>9454</v>
      </c>
      <c r="DZ37" s="512">
        <v>9454</v>
      </c>
      <c r="EA37" s="512">
        <v>9454</v>
      </c>
      <c r="EB37" s="512">
        <v>9454</v>
      </c>
      <c r="EC37" s="512">
        <v>9454</v>
      </c>
      <c r="ED37" s="512">
        <v>9454</v>
      </c>
      <c r="EE37" s="512">
        <v>9454</v>
      </c>
      <c r="EF37" s="512">
        <v>9454</v>
      </c>
      <c r="EG37" s="512">
        <v>9454</v>
      </c>
      <c r="EH37" s="512">
        <v>9454</v>
      </c>
      <c r="EI37" s="512">
        <v>9454</v>
      </c>
      <c r="EJ37" s="512">
        <v>9454</v>
      </c>
      <c r="EK37" s="512">
        <v>9454</v>
      </c>
      <c r="EL37" s="512">
        <v>9454</v>
      </c>
      <c r="EM37" s="512">
        <v>9454</v>
      </c>
      <c r="EN37" s="512">
        <v>9454</v>
      </c>
      <c r="EO37" s="512">
        <v>9454</v>
      </c>
      <c r="EP37" s="512">
        <v>9454</v>
      </c>
      <c r="EQ37" s="512">
        <v>9454</v>
      </c>
      <c r="ER37" s="512">
        <v>9454</v>
      </c>
      <c r="ES37" s="512">
        <v>9454</v>
      </c>
      <c r="ET37" s="512">
        <v>9454</v>
      </c>
      <c r="EU37" s="512">
        <v>9454</v>
      </c>
      <c r="EV37" s="512">
        <v>9454</v>
      </c>
      <c r="EW37" s="512">
        <v>9454</v>
      </c>
      <c r="EX37" s="512">
        <v>9454</v>
      </c>
      <c r="EY37" s="512">
        <v>9454</v>
      </c>
      <c r="EZ37" s="512">
        <v>9454</v>
      </c>
      <c r="FA37" s="512">
        <v>9454</v>
      </c>
      <c r="FB37" s="512">
        <v>9454</v>
      </c>
      <c r="FC37" s="512">
        <v>9454</v>
      </c>
      <c r="FD37" s="512">
        <v>9454</v>
      </c>
      <c r="FE37" s="512">
        <v>9454</v>
      </c>
      <c r="FF37" s="512">
        <v>9454</v>
      </c>
      <c r="FG37" s="512">
        <v>9454</v>
      </c>
      <c r="FH37" s="512">
        <v>9454</v>
      </c>
      <c r="FI37" s="512">
        <v>9454</v>
      </c>
      <c r="FJ37" s="512">
        <v>9454</v>
      </c>
      <c r="FK37" s="512">
        <v>9454</v>
      </c>
      <c r="FL37" s="512">
        <v>9454</v>
      </c>
      <c r="FM37" s="512">
        <v>9454</v>
      </c>
      <c r="FN37" s="512">
        <v>9454</v>
      </c>
      <c r="FO37" s="512">
        <v>9454</v>
      </c>
      <c r="FP37" s="512">
        <v>9454</v>
      </c>
      <c r="FQ37" s="512">
        <v>9454</v>
      </c>
      <c r="FR37" s="512">
        <v>9454</v>
      </c>
      <c r="FS37" s="512">
        <v>9454</v>
      </c>
      <c r="FT37" s="512">
        <v>9454</v>
      </c>
      <c r="FU37" s="512">
        <v>9454</v>
      </c>
      <c r="FV37" s="512">
        <v>9454</v>
      </c>
      <c r="FW37" s="512">
        <v>9454</v>
      </c>
      <c r="FX37" s="512">
        <v>9454</v>
      </c>
      <c r="FY37" s="512">
        <v>9454</v>
      </c>
      <c r="FZ37" s="512">
        <v>9454</v>
      </c>
      <c r="GA37" s="512">
        <v>9454</v>
      </c>
      <c r="GB37" s="512">
        <v>9454</v>
      </c>
    </row>
    <row r="38" spans="1:184" s="41" customFormat="1">
      <c r="A38" s="461"/>
      <c r="B38" s="60"/>
      <c r="C38" s="461"/>
      <c r="D38" s="532" t="s">
        <v>278</v>
      </c>
      <c r="E38" s="533">
        <f>+E37-E34</f>
        <v>10301.450000000001</v>
      </c>
      <c r="F38" s="533">
        <f t="shared" ref="F38:P38" si="13">+E38-F34</f>
        <v>9361.34</v>
      </c>
      <c r="G38" s="533">
        <f t="shared" si="13"/>
        <v>8354.7900000000009</v>
      </c>
      <c r="H38" s="533">
        <f t="shared" si="13"/>
        <v>7426.4900000000007</v>
      </c>
      <c r="I38" s="533">
        <f t="shared" si="13"/>
        <v>6576.09</v>
      </c>
      <c r="J38" s="533">
        <f t="shared" si="13"/>
        <v>5632.17</v>
      </c>
      <c r="K38" s="533">
        <f t="shared" si="13"/>
        <v>4610.28</v>
      </c>
      <c r="L38" s="533">
        <f t="shared" si="13"/>
        <v>3621.22</v>
      </c>
      <c r="M38" s="533">
        <f t="shared" si="13"/>
        <v>2671.9199999999996</v>
      </c>
      <c r="N38" s="533">
        <f t="shared" si="13"/>
        <v>1722.5399999999995</v>
      </c>
      <c r="O38" s="533">
        <f t="shared" si="13"/>
        <v>772.12999999999954</v>
      </c>
      <c r="P38" s="534">
        <f t="shared" si="13"/>
        <v>-249.41000000000042</v>
      </c>
      <c r="Q38" s="533">
        <f>+Q37-Q34</f>
        <v>10285.94</v>
      </c>
      <c r="R38" s="533">
        <f t="shared" ref="R38:AB38" si="14">+Q38-R34</f>
        <v>9332.130000000001</v>
      </c>
      <c r="S38" s="533">
        <f t="shared" si="14"/>
        <v>8427.1</v>
      </c>
      <c r="T38" s="533">
        <f t="shared" si="14"/>
        <v>7630.89</v>
      </c>
      <c r="U38" s="533">
        <f t="shared" si="14"/>
        <v>6791.5</v>
      </c>
      <c r="V38" s="533">
        <f t="shared" si="14"/>
        <v>5838.01</v>
      </c>
      <c r="W38" s="533">
        <f t="shared" si="14"/>
        <v>4847.03</v>
      </c>
      <c r="X38" s="533">
        <f t="shared" si="14"/>
        <v>3856.5699999999997</v>
      </c>
      <c r="Y38" s="533">
        <f t="shared" si="14"/>
        <v>2910.3199999999997</v>
      </c>
      <c r="Z38" s="533">
        <f t="shared" si="14"/>
        <v>1912.9999999999998</v>
      </c>
      <c r="AA38" s="533">
        <f t="shared" si="14"/>
        <v>921.95999999999981</v>
      </c>
      <c r="AB38" s="534">
        <f t="shared" si="14"/>
        <v>-85.170000000000186</v>
      </c>
      <c r="AC38" s="533">
        <f>+AC37-AC34</f>
        <v>8421.65</v>
      </c>
      <c r="AD38" s="533">
        <f t="shared" ref="AD38:AN38" si="15">+AC38-AD34</f>
        <v>7484.3099999999995</v>
      </c>
      <c r="AE38" s="533">
        <f t="shared" si="15"/>
        <v>6486.3399999999992</v>
      </c>
      <c r="AF38" s="533">
        <f t="shared" si="15"/>
        <v>5631.15</v>
      </c>
      <c r="AG38" s="533">
        <f t="shared" si="15"/>
        <v>4808.2999999999993</v>
      </c>
      <c r="AH38" s="533">
        <f t="shared" si="15"/>
        <v>3857.7199999999993</v>
      </c>
      <c r="AI38" s="533">
        <f t="shared" si="15"/>
        <v>2869.5399999999991</v>
      </c>
      <c r="AJ38" s="533">
        <f t="shared" si="15"/>
        <v>1884.1799999999989</v>
      </c>
      <c r="AK38" s="533">
        <f t="shared" si="15"/>
        <v>948.7099999999989</v>
      </c>
      <c r="AL38" s="533">
        <f t="shared" si="15"/>
        <v>-0.11000000000103682</v>
      </c>
      <c r="AM38" s="533">
        <f t="shared" si="15"/>
        <v>-977.36000000000115</v>
      </c>
      <c r="AN38" s="534">
        <f t="shared" si="15"/>
        <v>-1963.3500000000013</v>
      </c>
      <c r="AO38" s="533">
        <f>+AO37-AO34</f>
        <v>8424.26</v>
      </c>
      <c r="AP38" s="533">
        <f t="shared" ref="AP38:AZ38" si="16">+AO38-AP34</f>
        <v>7453.76</v>
      </c>
      <c r="AQ38" s="533">
        <f t="shared" si="16"/>
        <v>6606.66</v>
      </c>
      <c r="AR38" s="533">
        <f t="shared" si="16"/>
        <v>5817.84</v>
      </c>
      <c r="AS38" s="533">
        <f t="shared" si="16"/>
        <v>4969.25</v>
      </c>
      <c r="AT38" s="533">
        <f t="shared" si="16"/>
        <v>4012.74</v>
      </c>
      <c r="AU38" s="533">
        <f t="shared" si="16"/>
        <v>3026.74</v>
      </c>
      <c r="AV38" s="533">
        <f t="shared" si="16"/>
        <v>2028.7999999999997</v>
      </c>
      <c r="AW38" s="533">
        <f t="shared" si="16"/>
        <v>1088.1299999999997</v>
      </c>
      <c r="AX38" s="533">
        <f t="shared" si="16"/>
        <v>101.94999999999959</v>
      </c>
      <c r="AY38" s="533">
        <f t="shared" si="16"/>
        <v>-883.0800000000005</v>
      </c>
      <c r="AZ38" s="534">
        <f t="shared" si="16"/>
        <v>-1867.2400000000007</v>
      </c>
      <c r="BA38" s="533">
        <f>+BA37-BA34</f>
        <v>8427.35</v>
      </c>
      <c r="BB38" s="533">
        <f t="shared" ref="BB38" si="17">+BA38-BB34</f>
        <v>7492.2000000000007</v>
      </c>
      <c r="BC38" s="533">
        <f t="shared" ref="BC38" si="18">+BB38-BC34</f>
        <v>6594.2000000000007</v>
      </c>
      <c r="BD38" s="533">
        <f t="shared" ref="BD38" si="19">+BC38-BD34</f>
        <v>5742.2500000000009</v>
      </c>
      <c r="BE38" s="533">
        <f t="shared" ref="BE38" si="20">+BD38-BE34</f>
        <v>4934.2600000000011</v>
      </c>
      <c r="BF38" s="533">
        <f t="shared" ref="BF38" si="21">+BE38-BF34</f>
        <v>4016.5700000000011</v>
      </c>
      <c r="BG38" s="533">
        <f t="shared" ref="BG38" si="22">+BF38-BG34</f>
        <v>3065.5200000000009</v>
      </c>
      <c r="BH38" s="533">
        <f t="shared" ref="BH38" si="23">+BG38-BH34</f>
        <v>2101.610000000001</v>
      </c>
      <c r="BI38" s="533">
        <f t="shared" ref="BI38" si="24">+BH38-BI34</f>
        <v>1211.9700000000012</v>
      </c>
      <c r="BJ38" s="533">
        <f t="shared" ref="BJ38" si="25">+BI38-BJ34</f>
        <v>331.73000000000116</v>
      </c>
      <c r="BK38" s="533">
        <f t="shared" ref="BK38" si="26">+BJ38-BK34</f>
        <v>-564.9599999999989</v>
      </c>
      <c r="BL38" s="534">
        <f t="shared" ref="BL38" si="27">+BK38-BL34</f>
        <v>-1519.849999999999</v>
      </c>
      <c r="BM38" s="533">
        <f>+BM37-BM34</f>
        <v>8417.02</v>
      </c>
      <c r="BN38" s="533">
        <f t="shared" ref="BN38" si="28">+BM38-BN34</f>
        <v>7470.96</v>
      </c>
      <c r="BO38" s="533">
        <f t="shared" ref="BO38" si="29">+BN38-BO34</f>
        <v>6573.34</v>
      </c>
      <c r="BP38" s="533">
        <f t="shared" ref="BP38" si="30">+BO38-BP34</f>
        <v>5693.6</v>
      </c>
      <c r="BQ38" s="533">
        <f t="shared" ref="BQ38" si="31">+BP38-BQ34</f>
        <v>4760.2900000000009</v>
      </c>
      <c r="BR38" s="533">
        <f t="shared" ref="BR38" si="32">+BQ38-BR34</f>
        <v>3822.190000000001</v>
      </c>
      <c r="BS38" s="533">
        <f t="shared" ref="BS38" si="33">+BR38-BS34</f>
        <v>2836.5400000000009</v>
      </c>
      <c r="BT38" s="533">
        <f t="shared" ref="BT38" si="34">+BS38-BT34</f>
        <v>1843.5000000000009</v>
      </c>
      <c r="BU38" s="533">
        <f t="shared" ref="BU38" si="35">+BT38-BU34</f>
        <v>994.17000000000087</v>
      </c>
      <c r="BV38" s="533">
        <f t="shared" ref="BV38" si="36">+BU38-BV34</f>
        <v>150.2600000000009</v>
      </c>
      <c r="BW38" s="533">
        <f t="shared" ref="BW38" si="37">+BV38-BW34</f>
        <v>-834.45999999999924</v>
      </c>
      <c r="BX38" s="534">
        <f t="shared" ref="BX38" si="38">+BW38-BX34</f>
        <v>-1871.4899999999993</v>
      </c>
      <c r="BY38" s="533">
        <f>+BY37-BY34</f>
        <v>8372.59</v>
      </c>
      <c r="BZ38" s="533">
        <f t="shared" ref="BZ38" si="39">+BY38-BZ34</f>
        <v>7419.4400000000005</v>
      </c>
      <c r="CA38" s="533">
        <f t="shared" ref="CA38" si="40">+BZ38-CA34</f>
        <v>6529.5800000000008</v>
      </c>
      <c r="CB38" s="533">
        <f t="shared" ref="CB38" si="41">+CA38-CB34</f>
        <v>5760.2800000000007</v>
      </c>
      <c r="CC38" s="533">
        <f t="shared" ref="CC38" si="42">+CB38-CC34</f>
        <v>4898.34</v>
      </c>
      <c r="CD38" s="533">
        <f t="shared" ref="CD38" si="43">+CC38-CD34</f>
        <v>3931.3500000000004</v>
      </c>
      <c r="CE38" s="533">
        <f t="shared" ref="CE38" si="44">+CD38-CE34</f>
        <v>2850.0700000000006</v>
      </c>
      <c r="CF38" s="533">
        <f t="shared" ref="CF38" si="45">+CE38-CF34</f>
        <v>1770.6500000000008</v>
      </c>
      <c r="CG38" s="533">
        <f t="shared" ref="CG38" si="46">+CF38-CG34</f>
        <v>773.00000000000068</v>
      </c>
      <c r="CH38" s="533">
        <f t="shared" ref="CH38" si="47">+CG38-CH34</f>
        <v>-219.5199999999993</v>
      </c>
      <c r="CI38" s="533">
        <f t="shared" ref="CI38" si="48">+CH38-CI34</f>
        <v>-1284.7499999999993</v>
      </c>
      <c r="CJ38" s="534">
        <f t="shared" ref="CJ38" si="49">+CI38-CJ34</f>
        <v>-2379.9599999999991</v>
      </c>
      <c r="CK38" s="533">
        <f>+CK37-CK34</f>
        <v>8331.11</v>
      </c>
      <c r="CL38" s="533">
        <f t="shared" ref="CL38" si="50">+CK38-CL34</f>
        <v>7274.3700000000008</v>
      </c>
      <c r="CM38" s="533">
        <f t="shared" ref="CM38" si="51">+CL38-CM34</f>
        <v>6188.7300000000005</v>
      </c>
      <c r="CN38" s="533">
        <f t="shared" ref="CN38" si="52">+CM38-CN34</f>
        <v>5299.14</v>
      </c>
      <c r="CO38" s="533">
        <f t="shared" ref="CO38" si="53">+CN38-CO34</f>
        <v>4386.01</v>
      </c>
      <c r="CP38" s="533">
        <f t="shared" ref="CP38" si="54">+CO38-CP34</f>
        <v>3337.8700000000003</v>
      </c>
      <c r="CQ38" s="533">
        <f t="shared" ref="CQ38" si="55">+CP38-CQ34</f>
        <v>2208.46</v>
      </c>
      <c r="CR38" s="533">
        <f t="shared" ref="CR38" si="56">+CQ38-CR34</f>
        <v>1090.6599999999999</v>
      </c>
      <c r="CS38" s="533">
        <f t="shared" ref="CS38" si="57">+CR38-CS34</f>
        <v>38.119999999999891</v>
      </c>
      <c r="CT38" s="533">
        <f t="shared" ref="CT38" si="58">+CS38-CT34</f>
        <v>-1029.47</v>
      </c>
      <c r="CU38" s="533">
        <f t="shared" ref="CU38" si="59">+CT38-CU34</f>
        <v>-2108.5600000000004</v>
      </c>
      <c r="CV38" s="534">
        <f t="shared" ref="CV38" si="60">+CU38-CV34</f>
        <v>-3239.2200000000003</v>
      </c>
      <c r="CW38" s="533">
        <f>+CW37-CW34</f>
        <v>8283.94</v>
      </c>
      <c r="CX38" s="533">
        <f t="shared" ref="CX38" si="61">+CW38-CX34</f>
        <v>7280.81</v>
      </c>
      <c r="CY38" s="533">
        <f t="shared" ref="CY38" si="62">+CX38-CY34</f>
        <v>6240.04</v>
      </c>
      <c r="CZ38" s="533">
        <f t="shared" ref="CZ38" si="63">+CY38-CZ34</f>
        <v>5197.2</v>
      </c>
      <c r="DA38" s="533">
        <f t="shared" ref="DA38" si="64">+CZ38-DA34</f>
        <v>4248.26</v>
      </c>
      <c r="DB38" s="533">
        <f t="shared" ref="DB38" si="65">+DA38-DB34</f>
        <v>3178.75</v>
      </c>
      <c r="DC38" s="533">
        <f t="shared" ref="DC38" si="66">+DB38-DC34</f>
        <v>2066.29</v>
      </c>
      <c r="DD38" s="533">
        <f t="shared" ref="DD38" si="67">+DC38-DD34</f>
        <v>952.54000000000019</v>
      </c>
      <c r="DE38" s="533">
        <f t="shared" ref="DE38" si="68">+DD38-DE34</f>
        <v>-98.229999999999791</v>
      </c>
      <c r="DF38" s="533">
        <f t="shared" ref="DF38" si="69">+DE38-DF34</f>
        <v>-1123.3499999999997</v>
      </c>
      <c r="DG38" s="533">
        <f t="shared" ref="DG38" si="70">+DF38-DG34</f>
        <v>-2212.0199999999995</v>
      </c>
      <c r="DH38" s="534">
        <f t="shared" ref="DH38" si="71">+DG38-DH34</f>
        <v>-3330.1099999999997</v>
      </c>
      <c r="DI38" s="533">
        <f>+DI37-DI34</f>
        <v>8296.26</v>
      </c>
      <c r="DJ38" s="533">
        <f t="shared" ref="DJ38" si="72">+DI38-DJ34</f>
        <v>7243.84</v>
      </c>
      <c r="DK38" s="533">
        <f t="shared" ref="DK38" si="73">+DJ38-DK34</f>
        <v>6096.51</v>
      </c>
      <c r="DL38" s="533">
        <f t="shared" ref="DL38" si="74">+DK38-DL34</f>
        <v>5158.24</v>
      </c>
      <c r="DM38" s="533">
        <f t="shared" ref="DM38" si="75">+DL38-DM34</f>
        <v>4256.41</v>
      </c>
      <c r="DN38" s="533">
        <f t="shared" ref="DN38" si="76">+DM38-DN34</f>
        <v>3192.8599999999997</v>
      </c>
      <c r="DO38" s="533">
        <f t="shared" ref="DO38" si="77">+DN38-DO34</f>
        <v>2083.25</v>
      </c>
      <c r="DP38" s="533">
        <f t="shared" ref="DP38" si="78">+DO38-DP34</f>
        <v>962.91000000000008</v>
      </c>
      <c r="DQ38" s="533">
        <f t="shared" ref="DQ38" si="79">+DP38-DQ34</f>
        <v>-76.489999999999782</v>
      </c>
      <c r="DR38" s="533">
        <f t="shared" ref="DR38" si="80">+DQ38-DR34</f>
        <v>-1160.9899999999998</v>
      </c>
      <c r="DS38" s="533">
        <f t="shared" ref="DS38" si="81">+DR38-DS34</f>
        <v>-2251.2799999999997</v>
      </c>
      <c r="DT38" s="534">
        <f t="shared" ref="DT38" si="82">+DS38-DT34</f>
        <v>-3366.41</v>
      </c>
      <c r="DU38" s="533">
        <f>+DU37-DU34</f>
        <v>8298.7900000000009</v>
      </c>
      <c r="DV38" s="533">
        <f t="shared" ref="DV38" si="83">+DU38-DV34</f>
        <v>7256.3100000000013</v>
      </c>
      <c r="DW38" s="533">
        <f t="shared" ref="DW38" si="84">+DV38-DW34</f>
        <v>6157.6200000000017</v>
      </c>
      <c r="DX38" s="533">
        <f t="shared" ref="DX38" si="85">+DW38-DX34</f>
        <v>5282.1100000000015</v>
      </c>
      <c r="DY38" s="533">
        <f t="shared" ref="DY38" si="86">+DX38-DY34</f>
        <v>4391.2300000000014</v>
      </c>
      <c r="DZ38" s="533">
        <f t="shared" ref="DZ38" si="87">+DY38-DZ34</f>
        <v>3354.1800000000012</v>
      </c>
      <c r="EA38" s="533">
        <f t="shared" ref="EA38" si="88">+DZ38-EA34</f>
        <v>2250.5100000000011</v>
      </c>
      <c r="EB38" s="533">
        <f t="shared" ref="EB38" si="89">+EA38-EB34</f>
        <v>1139.1300000000012</v>
      </c>
      <c r="EC38" s="533">
        <f t="shared" ref="EC38" si="90">+EB38-EC34</f>
        <v>105.17000000000121</v>
      </c>
      <c r="ED38" s="533">
        <f t="shared" ref="ED38" si="91">+EC38-ED34</f>
        <v>-912.22999999999877</v>
      </c>
      <c r="EE38" s="533">
        <f t="shared" ref="EE38" si="92">+ED38-EE34</f>
        <v>-1956.4199999999987</v>
      </c>
      <c r="EF38" s="534">
        <f t="shared" ref="EF38" si="93">+EE38-EF34</f>
        <v>-3055.1499999999987</v>
      </c>
      <c r="EG38" s="533">
        <f>+EG37-EG34</f>
        <v>8306.09</v>
      </c>
      <c r="EH38" s="533">
        <f t="shared" ref="EH38" si="94">+EG38-EH34</f>
        <v>7227.59</v>
      </c>
      <c r="EI38" s="533">
        <f t="shared" ref="EI38" si="95">+EH38-EI34</f>
        <v>6284.92</v>
      </c>
      <c r="EJ38" s="533">
        <f t="shared" ref="EJ38" si="96">+EI38-EJ34</f>
        <v>5420.34</v>
      </c>
      <c r="EK38" s="533">
        <f t="shared" ref="EK38" si="97">+EJ38-EK34</f>
        <v>4505.6000000000004</v>
      </c>
      <c r="EL38" s="533">
        <f t="shared" ref="EL38" si="98">+EK38-EL34</f>
        <v>3466.9800000000005</v>
      </c>
      <c r="EM38" s="533">
        <f t="shared" ref="EM38" si="99">+EL38-EM34</f>
        <v>2360.7400000000007</v>
      </c>
      <c r="EN38" s="533">
        <f t="shared" ref="EN38" si="100">+EM38-EN34</f>
        <v>1261.7700000000007</v>
      </c>
      <c r="EO38" s="533">
        <f t="shared" ref="EO38" si="101">+EN38-EO34</f>
        <v>218.69000000000051</v>
      </c>
      <c r="EP38" s="533">
        <f t="shared" ref="EP38" si="102">+EO38-EP34</f>
        <v>-841.43999999999937</v>
      </c>
      <c r="EQ38" s="533">
        <f t="shared" ref="EQ38" si="103">+EP38-EQ34</f>
        <v>-1906.8399999999995</v>
      </c>
      <c r="ER38" s="534">
        <f t="shared" ref="ER38" si="104">+EQ38-ER34</f>
        <v>-3011.2999999999993</v>
      </c>
      <c r="ES38" s="533">
        <f>+ES37-ES34</f>
        <v>8315.57</v>
      </c>
      <c r="ET38" s="533">
        <f t="shared" ref="ET38" si="105">+ES38-ET34</f>
        <v>7286.5499999999993</v>
      </c>
      <c r="EU38" s="533">
        <f t="shared" ref="EU38" si="106">+ET38-EU34</f>
        <v>6220.6699999999992</v>
      </c>
      <c r="EV38" s="533">
        <f t="shared" ref="EV38" si="107">+EU38-EV34</f>
        <v>5306.5499999999993</v>
      </c>
      <c r="EW38" s="533">
        <f t="shared" ref="EW38" si="108">+EV38-EW34</f>
        <v>4368.7999999999993</v>
      </c>
      <c r="EX38" s="533">
        <f t="shared" ref="EX38" si="109">+EW38-EX34</f>
        <v>3342.7199999999993</v>
      </c>
      <c r="EY38" s="533">
        <f t="shared" ref="EY38" si="110">+EX38-EY34</f>
        <v>2248.2999999999993</v>
      </c>
      <c r="EZ38" s="533">
        <f t="shared" ref="EZ38" si="111">+EY38-EZ34</f>
        <v>1151.7299999999993</v>
      </c>
      <c r="FA38" s="533">
        <f t="shared" ref="FA38" si="112">+EZ38-FA34</f>
        <v>126.2399999999991</v>
      </c>
      <c r="FB38" s="533">
        <f t="shared" ref="FB38" si="113">+FA38-FB34</f>
        <v>-855.94000000000096</v>
      </c>
      <c r="FC38" s="533">
        <f t="shared" ref="FC38" si="114">+FB38-FC34</f>
        <v>-1851.130000000001</v>
      </c>
      <c r="FD38" s="534">
        <f t="shared" ref="FD38" si="115">+FC38-FD34</f>
        <v>-2939.6600000000008</v>
      </c>
      <c r="FE38" s="533">
        <f>+FE37-FE34</f>
        <v>8337.4699999999993</v>
      </c>
      <c r="FF38" s="533">
        <f t="shared" ref="FF38" si="116">+FE38-FF34</f>
        <v>7324.869999999999</v>
      </c>
      <c r="FG38" s="533">
        <f t="shared" ref="FG38" si="117">+FF38-FG34</f>
        <v>6330.5099999999993</v>
      </c>
      <c r="FH38" s="533">
        <f t="shared" ref="FH38" si="118">+FG38-FH34</f>
        <v>5519.19</v>
      </c>
      <c r="FI38" s="533">
        <f t="shared" ref="FI38" si="119">+FH38-FI34</f>
        <v>4527.1499999999996</v>
      </c>
      <c r="FJ38" s="533">
        <f t="shared" ref="FJ38" si="120">+FI38-FJ34</f>
        <v>3520.0899999999997</v>
      </c>
      <c r="FK38" s="533">
        <f t="shared" ref="FK38" si="121">+FJ38-FK34</f>
        <v>2432.14</v>
      </c>
      <c r="FL38" s="533">
        <f t="shared" ref="FL38" si="122">+FK38-FL34</f>
        <v>1348.4099999999999</v>
      </c>
      <c r="FM38" s="533">
        <f t="shared" ref="FM38" si="123">+FL38-FM34</f>
        <v>339.13999999999987</v>
      </c>
      <c r="FN38" s="533">
        <f t="shared" ref="FN38" si="124">+FM38-FN34</f>
        <v>-702.33000000000015</v>
      </c>
      <c r="FO38" s="533">
        <f t="shared" ref="FO38" si="125">+FN38-FO34</f>
        <v>-1740.0100000000002</v>
      </c>
      <c r="FP38" s="534">
        <f t="shared" ref="FP38" si="126">+FO38-FP34</f>
        <v>-2817.54</v>
      </c>
      <c r="FQ38" s="533">
        <f>+FQ37-FQ34</f>
        <v>8347.0300000000007</v>
      </c>
      <c r="FR38" s="533">
        <f t="shared" ref="FR38" si="127">+FQ38-FR34</f>
        <v>7338.1200000000008</v>
      </c>
      <c r="FS38" s="533">
        <f t="shared" ref="FS38" si="128">+FR38-FS34</f>
        <v>6315.2900000000009</v>
      </c>
      <c r="FT38" s="533">
        <f t="shared" ref="FT38" si="129">+FS38-FT34</f>
        <v>5463.3300000000008</v>
      </c>
      <c r="FU38" s="533">
        <f t="shared" ref="FU38" si="130">+FT38-FU34</f>
        <v>4591.0300000000007</v>
      </c>
      <c r="FV38" s="533">
        <f t="shared" ref="FV38" si="131">+FU38-FV34</f>
        <v>3585.1200000000008</v>
      </c>
      <c r="FW38" s="533">
        <f t="shared" ref="FW38" si="132">+FV38-FW34</f>
        <v>2506.0000000000009</v>
      </c>
      <c r="FX38" s="533">
        <f t="shared" ref="FX38" si="133">+FW38-FX34</f>
        <v>1436.920000000001</v>
      </c>
      <c r="FY38" s="533">
        <f t="shared" ref="FY38" si="134">+FX38-FY34</f>
        <v>467.83000000000095</v>
      </c>
      <c r="FZ38" s="533">
        <f t="shared" ref="FZ38" si="135">+FY38-FZ34</f>
        <v>-408.53999999999894</v>
      </c>
      <c r="GA38" s="533">
        <f t="shared" ref="GA38" si="136">+FZ38-GA34</f>
        <v>-1345.2699999999991</v>
      </c>
      <c r="GB38" s="534">
        <f t="shared" ref="GB38" si="137">+GA38-GB34</f>
        <v>-2426.7399999999989</v>
      </c>
    </row>
    <row r="39" spans="1:184" s="41" customFormat="1" ht="15.75" thickBot="1">
      <c r="A39" s="461"/>
      <c r="B39" s="60"/>
      <c r="C39" s="461"/>
      <c r="D39" s="511" t="s">
        <v>192</v>
      </c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35">
        <f>+P38</f>
        <v>-249.41000000000042</v>
      </c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35">
        <f>+AB38+P39</f>
        <v>-334.58000000000061</v>
      </c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2"/>
      <c r="AN39" s="535">
        <f>+AN38+AB39</f>
        <v>-2297.9300000000021</v>
      </c>
      <c r="AO39" s="512"/>
      <c r="AP39" s="512"/>
      <c r="AQ39" s="512"/>
      <c r="AR39" s="512"/>
      <c r="AS39" s="512"/>
      <c r="AT39" s="512"/>
      <c r="AU39" s="512"/>
      <c r="AV39" s="512"/>
      <c r="AW39" s="512"/>
      <c r="AX39" s="512"/>
      <c r="AY39" s="512"/>
      <c r="AZ39" s="535">
        <f>+AZ38+AN39</f>
        <v>-4165.1700000000028</v>
      </c>
      <c r="BA39" s="512"/>
      <c r="BB39" s="512"/>
      <c r="BC39" s="512"/>
      <c r="BD39" s="512"/>
      <c r="BE39" s="512"/>
      <c r="BF39" s="512"/>
      <c r="BG39" s="512"/>
      <c r="BH39" s="512"/>
      <c r="BI39" s="512"/>
      <c r="BJ39" s="512"/>
      <c r="BK39" s="512"/>
      <c r="BL39" s="535">
        <f>+BL38+AZ39</f>
        <v>-5685.0200000000023</v>
      </c>
      <c r="BM39" s="512"/>
      <c r="BN39" s="512"/>
      <c r="BO39" s="512"/>
      <c r="BP39" s="512"/>
      <c r="BQ39" s="512"/>
      <c r="BR39" s="512"/>
      <c r="BS39" s="512"/>
      <c r="BT39" s="512"/>
      <c r="BU39" s="512"/>
      <c r="BV39" s="512"/>
      <c r="BW39" s="512"/>
      <c r="BX39" s="535">
        <f>+BX38+BL39</f>
        <v>-7556.510000000002</v>
      </c>
      <c r="BY39" s="512"/>
      <c r="BZ39" s="512"/>
      <c r="CA39" s="512"/>
      <c r="CB39" s="512"/>
      <c r="CC39" s="512"/>
      <c r="CD39" s="512"/>
      <c r="CE39" s="512"/>
      <c r="CF39" s="512"/>
      <c r="CG39" s="512"/>
      <c r="CH39" s="512"/>
      <c r="CI39" s="512"/>
      <c r="CJ39" s="535">
        <f>+CJ38+BX39</f>
        <v>-9936.4700000000012</v>
      </c>
      <c r="CK39" s="512"/>
      <c r="CL39" s="512"/>
      <c r="CM39" s="512"/>
      <c r="CN39" s="512"/>
      <c r="CO39" s="512"/>
      <c r="CP39" s="512"/>
      <c r="CQ39" s="512"/>
      <c r="CR39" s="512"/>
      <c r="CS39" s="512"/>
      <c r="CT39" s="512"/>
      <c r="CU39" s="512"/>
      <c r="CV39" s="535">
        <f>+CV38+CJ39</f>
        <v>-13175.690000000002</v>
      </c>
      <c r="CW39" s="512"/>
      <c r="CX39" s="512"/>
      <c r="CY39" s="512"/>
      <c r="CZ39" s="512"/>
      <c r="DA39" s="512"/>
      <c r="DB39" s="512"/>
      <c r="DC39" s="512"/>
      <c r="DD39" s="512"/>
      <c r="DE39" s="512"/>
      <c r="DF39" s="512"/>
      <c r="DG39" s="512"/>
      <c r="DH39" s="535">
        <f>+DH38+CV39</f>
        <v>-16505.800000000003</v>
      </c>
      <c r="DI39" s="512"/>
      <c r="DJ39" s="512"/>
      <c r="DK39" s="512"/>
      <c r="DL39" s="512"/>
      <c r="DM39" s="512"/>
      <c r="DN39" s="512"/>
      <c r="DO39" s="512"/>
      <c r="DP39" s="512"/>
      <c r="DQ39" s="512"/>
      <c r="DR39" s="512"/>
      <c r="DS39" s="512"/>
      <c r="DT39" s="535">
        <f>+DT38+DH39</f>
        <v>-19872.210000000003</v>
      </c>
      <c r="DU39" s="512"/>
      <c r="DV39" s="512"/>
      <c r="DW39" s="512"/>
      <c r="DX39" s="512"/>
      <c r="DY39" s="512"/>
      <c r="DZ39" s="512"/>
      <c r="EA39" s="512"/>
      <c r="EB39" s="512"/>
      <c r="EC39" s="512"/>
      <c r="ED39" s="512"/>
      <c r="EE39" s="512"/>
      <c r="EF39" s="535">
        <f>+EF38+DT39</f>
        <v>-22927.360000000001</v>
      </c>
      <c r="EG39" s="512"/>
      <c r="EH39" s="512"/>
      <c r="EI39" s="512"/>
      <c r="EJ39" s="512"/>
      <c r="EK39" s="512"/>
      <c r="EL39" s="512"/>
      <c r="EM39" s="512"/>
      <c r="EN39" s="512"/>
      <c r="EO39" s="512"/>
      <c r="EP39" s="512"/>
      <c r="EQ39" s="512"/>
      <c r="ER39" s="535">
        <f>+ER38+EF39</f>
        <v>-25938.66</v>
      </c>
      <c r="ES39" s="512"/>
      <c r="ET39" s="512"/>
      <c r="EU39" s="512"/>
      <c r="EV39" s="512"/>
      <c r="EW39" s="512"/>
      <c r="EX39" s="512"/>
      <c r="EY39" s="512"/>
      <c r="EZ39" s="512"/>
      <c r="FA39" s="512"/>
      <c r="FB39" s="512"/>
      <c r="FC39" s="512"/>
      <c r="FD39" s="535">
        <f>+FD38+ER39</f>
        <v>-28878.32</v>
      </c>
      <c r="FE39" s="512"/>
      <c r="FF39" s="512"/>
      <c r="FG39" s="512"/>
      <c r="FH39" s="512"/>
      <c r="FI39" s="512"/>
      <c r="FJ39" s="512"/>
      <c r="FK39" s="512"/>
      <c r="FL39" s="512"/>
      <c r="FM39" s="512"/>
      <c r="FN39" s="512"/>
      <c r="FO39" s="512"/>
      <c r="FP39" s="535">
        <f>+FP38+FD39</f>
        <v>-31695.86</v>
      </c>
      <c r="FQ39" s="512"/>
      <c r="FR39" s="512"/>
      <c r="FS39" s="512"/>
      <c r="FT39" s="512"/>
      <c r="FU39" s="512"/>
      <c r="FV39" s="512"/>
      <c r="FW39" s="512"/>
      <c r="FX39" s="512"/>
      <c r="FY39" s="512"/>
      <c r="FZ39" s="512"/>
      <c r="GA39" s="512"/>
      <c r="GB39" s="535">
        <f>+GB38+FP39</f>
        <v>-34122.6</v>
      </c>
    </row>
    <row r="40" spans="1:184" s="461" customFormat="1">
      <c r="A40" s="41"/>
      <c r="B40" s="60"/>
      <c r="C40" s="41"/>
      <c r="D40" s="526" t="s">
        <v>283</v>
      </c>
      <c r="E40" s="525">
        <f>+E$33</f>
        <v>41275</v>
      </c>
      <c r="F40" s="525">
        <f t="shared" ref="F40:BQ40" si="138">+F$33</f>
        <v>41306</v>
      </c>
      <c r="G40" s="525">
        <f t="shared" si="138"/>
        <v>41334</v>
      </c>
      <c r="H40" s="525">
        <f t="shared" si="138"/>
        <v>41365</v>
      </c>
      <c r="I40" s="525">
        <f t="shared" si="138"/>
        <v>41395</v>
      </c>
      <c r="J40" s="525">
        <f t="shared" si="138"/>
        <v>41426</v>
      </c>
      <c r="K40" s="525">
        <f t="shared" si="138"/>
        <v>41456</v>
      </c>
      <c r="L40" s="525">
        <f t="shared" si="138"/>
        <v>41487</v>
      </c>
      <c r="M40" s="525">
        <f t="shared" si="138"/>
        <v>41518</v>
      </c>
      <c r="N40" s="525">
        <f t="shared" si="138"/>
        <v>41548</v>
      </c>
      <c r="O40" s="525">
        <f t="shared" si="138"/>
        <v>41579</v>
      </c>
      <c r="P40" s="525">
        <f t="shared" si="138"/>
        <v>41609</v>
      </c>
      <c r="Q40" s="525">
        <f t="shared" si="138"/>
        <v>41640</v>
      </c>
      <c r="R40" s="525">
        <f t="shared" si="138"/>
        <v>41671</v>
      </c>
      <c r="S40" s="525">
        <f t="shared" si="138"/>
        <v>41699</v>
      </c>
      <c r="T40" s="525">
        <f t="shared" si="138"/>
        <v>41730</v>
      </c>
      <c r="U40" s="525">
        <f t="shared" si="138"/>
        <v>41760</v>
      </c>
      <c r="V40" s="525">
        <f t="shared" si="138"/>
        <v>41791</v>
      </c>
      <c r="W40" s="525">
        <f t="shared" si="138"/>
        <v>41821</v>
      </c>
      <c r="X40" s="525">
        <f t="shared" si="138"/>
        <v>41852</v>
      </c>
      <c r="Y40" s="525">
        <f t="shared" si="138"/>
        <v>41883</v>
      </c>
      <c r="Z40" s="525">
        <f t="shared" si="138"/>
        <v>41913</v>
      </c>
      <c r="AA40" s="525">
        <f t="shared" si="138"/>
        <v>41944</v>
      </c>
      <c r="AB40" s="525">
        <f t="shared" si="138"/>
        <v>41974</v>
      </c>
      <c r="AC40" s="525">
        <f t="shared" si="138"/>
        <v>42005</v>
      </c>
      <c r="AD40" s="525">
        <f t="shared" si="138"/>
        <v>42036</v>
      </c>
      <c r="AE40" s="525">
        <f t="shared" si="138"/>
        <v>42064</v>
      </c>
      <c r="AF40" s="525">
        <f t="shared" si="138"/>
        <v>42095</v>
      </c>
      <c r="AG40" s="525">
        <f t="shared" si="138"/>
        <v>42125</v>
      </c>
      <c r="AH40" s="525">
        <f t="shared" si="138"/>
        <v>42156</v>
      </c>
      <c r="AI40" s="525">
        <f t="shared" si="138"/>
        <v>42186</v>
      </c>
      <c r="AJ40" s="525">
        <f t="shared" si="138"/>
        <v>42217</v>
      </c>
      <c r="AK40" s="525">
        <f t="shared" si="138"/>
        <v>42248</v>
      </c>
      <c r="AL40" s="525">
        <f t="shared" si="138"/>
        <v>42278</v>
      </c>
      <c r="AM40" s="525">
        <f t="shared" si="138"/>
        <v>42309</v>
      </c>
      <c r="AN40" s="525">
        <f t="shared" si="138"/>
        <v>42339</v>
      </c>
      <c r="AO40" s="525">
        <f t="shared" si="138"/>
        <v>42370</v>
      </c>
      <c r="AP40" s="525">
        <f t="shared" si="138"/>
        <v>42401</v>
      </c>
      <c r="AQ40" s="525">
        <f t="shared" si="138"/>
        <v>42430</v>
      </c>
      <c r="AR40" s="525">
        <f t="shared" si="138"/>
        <v>42461</v>
      </c>
      <c r="AS40" s="525">
        <f t="shared" si="138"/>
        <v>42491</v>
      </c>
      <c r="AT40" s="525">
        <f t="shared" si="138"/>
        <v>42522</v>
      </c>
      <c r="AU40" s="525">
        <f t="shared" si="138"/>
        <v>42552</v>
      </c>
      <c r="AV40" s="525">
        <f t="shared" si="138"/>
        <v>42583</v>
      </c>
      <c r="AW40" s="525">
        <f t="shared" si="138"/>
        <v>42614</v>
      </c>
      <c r="AX40" s="525">
        <f t="shared" si="138"/>
        <v>42644</v>
      </c>
      <c r="AY40" s="525">
        <f t="shared" si="138"/>
        <v>42675</v>
      </c>
      <c r="AZ40" s="525">
        <f t="shared" si="138"/>
        <v>42705</v>
      </c>
      <c r="BA40" s="525">
        <f t="shared" si="138"/>
        <v>42736</v>
      </c>
      <c r="BB40" s="525">
        <f t="shared" si="138"/>
        <v>42767</v>
      </c>
      <c r="BC40" s="525">
        <f t="shared" si="138"/>
        <v>42795</v>
      </c>
      <c r="BD40" s="525">
        <f t="shared" si="138"/>
        <v>42826</v>
      </c>
      <c r="BE40" s="525">
        <f t="shared" si="138"/>
        <v>42856</v>
      </c>
      <c r="BF40" s="525">
        <f t="shared" si="138"/>
        <v>42887</v>
      </c>
      <c r="BG40" s="525">
        <f t="shared" si="138"/>
        <v>42917</v>
      </c>
      <c r="BH40" s="525">
        <f t="shared" si="138"/>
        <v>42948</v>
      </c>
      <c r="BI40" s="525">
        <f t="shared" si="138"/>
        <v>42979</v>
      </c>
      <c r="BJ40" s="525">
        <f t="shared" si="138"/>
        <v>43009</v>
      </c>
      <c r="BK40" s="525">
        <f t="shared" si="138"/>
        <v>43040</v>
      </c>
      <c r="BL40" s="525">
        <f t="shared" si="138"/>
        <v>43070</v>
      </c>
      <c r="BM40" s="525">
        <f t="shared" si="138"/>
        <v>43101</v>
      </c>
      <c r="BN40" s="525">
        <f t="shared" si="138"/>
        <v>43132</v>
      </c>
      <c r="BO40" s="525">
        <f t="shared" si="138"/>
        <v>43160</v>
      </c>
      <c r="BP40" s="525">
        <f t="shared" si="138"/>
        <v>43191</v>
      </c>
      <c r="BQ40" s="525">
        <f t="shared" si="138"/>
        <v>43221</v>
      </c>
      <c r="BR40" s="525">
        <f t="shared" ref="BR40:EC40" si="139">+BR$33</f>
        <v>43252</v>
      </c>
      <c r="BS40" s="525">
        <f t="shared" si="139"/>
        <v>43282</v>
      </c>
      <c r="BT40" s="525">
        <f t="shared" si="139"/>
        <v>43313</v>
      </c>
      <c r="BU40" s="525">
        <f t="shared" si="139"/>
        <v>43344</v>
      </c>
      <c r="BV40" s="525">
        <f t="shared" si="139"/>
        <v>43374</v>
      </c>
      <c r="BW40" s="525">
        <f t="shared" si="139"/>
        <v>43405</v>
      </c>
      <c r="BX40" s="525">
        <f t="shared" si="139"/>
        <v>43435</v>
      </c>
      <c r="BY40" s="525">
        <f t="shared" si="139"/>
        <v>43466</v>
      </c>
      <c r="BZ40" s="525">
        <f t="shared" si="139"/>
        <v>43497</v>
      </c>
      <c r="CA40" s="525">
        <f t="shared" si="139"/>
        <v>43525</v>
      </c>
      <c r="CB40" s="525">
        <f t="shared" si="139"/>
        <v>43556</v>
      </c>
      <c r="CC40" s="525">
        <f t="shared" si="139"/>
        <v>43586</v>
      </c>
      <c r="CD40" s="525">
        <f t="shared" si="139"/>
        <v>43617</v>
      </c>
      <c r="CE40" s="525">
        <f t="shared" si="139"/>
        <v>43647</v>
      </c>
      <c r="CF40" s="525">
        <f t="shared" si="139"/>
        <v>43678</v>
      </c>
      <c r="CG40" s="525">
        <f t="shared" si="139"/>
        <v>43709</v>
      </c>
      <c r="CH40" s="525">
        <f t="shared" si="139"/>
        <v>43739</v>
      </c>
      <c r="CI40" s="525">
        <f t="shared" si="139"/>
        <v>43770</v>
      </c>
      <c r="CJ40" s="525">
        <f t="shared" si="139"/>
        <v>43800</v>
      </c>
      <c r="CK40" s="525">
        <f t="shared" si="139"/>
        <v>43831</v>
      </c>
      <c r="CL40" s="525">
        <f t="shared" si="139"/>
        <v>43862</v>
      </c>
      <c r="CM40" s="525">
        <f t="shared" si="139"/>
        <v>43891</v>
      </c>
      <c r="CN40" s="525">
        <f t="shared" si="139"/>
        <v>43922</v>
      </c>
      <c r="CO40" s="525">
        <f t="shared" si="139"/>
        <v>43952</v>
      </c>
      <c r="CP40" s="525">
        <f t="shared" si="139"/>
        <v>43983</v>
      </c>
      <c r="CQ40" s="525">
        <f t="shared" si="139"/>
        <v>44013</v>
      </c>
      <c r="CR40" s="525">
        <f t="shared" si="139"/>
        <v>44044</v>
      </c>
      <c r="CS40" s="525">
        <f t="shared" si="139"/>
        <v>44075</v>
      </c>
      <c r="CT40" s="525">
        <f t="shared" si="139"/>
        <v>44105</v>
      </c>
      <c r="CU40" s="525">
        <f t="shared" si="139"/>
        <v>44136</v>
      </c>
      <c r="CV40" s="525">
        <f t="shared" si="139"/>
        <v>44166</v>
      </c>
      <c r="CW40" s="525">
        <f t="shared" si="139"/>
        <v>44197</v>
      </c>
      <c r="CX40" s="525">
        <f t="shared" si="139"/>
        <v>44228</v>
      </c>
      <c r="CY40" s="525">
        <f t="shared" si="139"/>
        <v>44256</v>
      </c>
      <c r="CZ40" s="525">
        <f t="shared" si="139"/>
        <v>44287</v>
      </c>
      <c r="DA40" s="525">
        <f t="shared" si="139"/>
        <v>44317</v>
      </c>
      <c r="DB40" s="525">
        <f t="shared" si="139"/>
        <v>44348</v>
      </c>
      <c r="DC40" s="525">
        <f t="shared" si="139"/>
        <v>44378</v>
      </c>
      <c r="DD40" s="525">
        <f t="shared" si="139"/>
        <v>44409</v>
      </c>
      <c r="DE40" s="525">
        <f t="shared" si="139"/>
        <v>44440</v>
      </c>
      <c r="DF40" s="525">
        <f t="shared" si="139"/>
        <v>44470</v>
      </c>
      <c r="DG40" s="525">
        <f t="shared" si="139"/>
        <v>44501</v>
      </c>
      <c r="DH40" s="525">
        <f t="shared" si="139"/>
        <v>44531</v>
      </c>
      <c r="DI40" s="525">
        <f t="shared" si="139"/>
        <v>44562</v>
      </c>
      <c r="DJ40" s="525">
        <f t="shared" si="139"/>
        <v>44593</v>
      </c>
      <c r="DK40" s="525">
        <f t="shared" si="139"/>
        <v>44621</v>
      </c>
      <c r="DL40" s="525">
        <f t="shared" si="139"/>
        <v>44652</v>
      </c>
      <c r="DM40" s="525">
        <f t="shared" si="139"/>
        <v>44682</v>
      </c>
      <c r="DN40" s="525">
        <f t="shared" si="139"/>
        <v>44713</v>
      </c>
      <c r="DO40" s="525">
        <f t="shared" si="139"/>
        <v>44743</v>
      </c>
      <c r="DP40" s="525">
        <f t="shared" si="139"/>
        <v>44774</v>
      </c>
      <c r="DQ40" s="525">
        <f t="shared" si="139"/>
        <v>44805</v>
      </c>
      <c r="DR40" s="525">
        <f t="shared" si="139"/>
        <v>44835</v>
      </c>
      <c r="DS40" s="525">
        <f t="shared" si="139"/>
        <v>44866</v>
      </c>
      <c r="DT40" s="525">
        <f t="shared" si="139"/>
        <v>44896</v>
      </c>
      <c r="DU40" s="525">
        <f t="shared" si="139"/>
        <v>44927</v>
      </c>
      <c r="DV40" s="525">
        <f t="shared" si="139"/>
        <v>44958</v>
      </c>
      <c r="DW40" s="525">
        <f t="shared" si="139"/>
        <v>44986</v>
      </c>
      <c r="DX40" s="525">
        <f t="shared" si="139"/>
        <v>45017</v>
      </c>
      <c r="DY40" s="525">
        <f t="shared" si="139"/>
        <v>45047</v>
      </c>
      <c r="DZ40" s="525">
        <f t="shared" si="139"/>
        <v>45078</v>
      </c>
      <c r="EA40" s="525">
        <f t="shared" si="139"/>
        <v>45108</v>
      </c>
      <c r="EB40" s="525">
        <f t="shared" si="139"/>
        <v>45139</v>
      </c>
      <c r="EC40" s="525">
        <f t="shared" si="139"/>
        <v>45170</v>
      </c>
      <c r="ED40" s="525">
        <f t="shared" ref="ED40:GB40" si="140">+ED$33</f>
        <v>45200</v>
      </c>
      <c r="EE40" s="525">
        <f t="shared" si="140"/>
        <v>45231</v>
      </c>
      <c r="EF40" s="525">
        <f t="shared" si="140"/>
        <v>45261</v>
      </c>
      <c r="EG40" s="525">
        <f t="shared" si="140"/>
        <v>45292</v>
      </c>
      <c r="EH40" s="525">
        <f t="shared" si="140"/>
        <v>45323</v>
      </c>
      <c r="EI40" s="525">
        <f t="shared" si="140"/>
        <v>45352</v>
      </c>
      <c r="EJ40" s="525">
        <f t="shared" si="140"/>
        <v>45383</v>
      </c>
      <c r="EK40" s="525">
        <f t="shared" si="140"/>
        <v>45413</v>
      </c>
      <c r="EL40" s="525">
        <f t="shared" si="140"/>
        <v>45444</v>
      </c>
      <c r="EM40" s="525">
        <f t="shared" si="140"/>
        <v>45474</v>
      </c>
      <c r="EN40" s="525">
        <f t="shared" si="140"/>
        <v>45505</v>
      </c>
      <c r="EO40" s="525">
        <f t="shared" si="140"/>
        <v>45536</v>
      </c>
      <c r="EP40" s="525">
        <f t="shared" si="140"/>
        <v>45566</v>
      </c>
      <c r="EQ40" s="525">
        <f t="shared" si="140"/>
        <v>45597</v>
      </c>
      <c r="ER40" s="525">
        <f t="shared" si="140"/>
        <v>45627</v>
      </c>
      <c r="ES40" s="525">
        <f t="shared" si="140"/>
        <v>45658</v>
      </c>
      <c r="ET40" s="525">
        <f t="shared" si="140"/>
        <v>45689</v>
      </c>
      <c r="EU40" s="525">
        <f t="shared" si="140"/>
        <v>45717</v>
      </c>
      <c r="EV40" s="525">
        <f t="shared" si="140"/>
        <v>45748</v>
      </c>
      <c r="EW40" s="525">
        <f t="shared" si="140"/>
        <v>45778</v>
      </c>
      <c r="EX40" s="525">
        <f t="shared" si="140"/>
        <v>45809</v>
      </c>
      <c r="EY40" s="525">
        <f t="shared" si="140"/>
        <v>45839</v>
      </c>
      <c r="EZ40" s="525">
        <f t="shared" si="140"/>
        <v>45870</v>
      </c>
      <c r="FA40" s="525">
        <f t="shared" si="140"/>
        <v>45901</v>
      </c>
      <c r="FB40" s="525">
        <f t="shared" si="140"/>
        <v>45931</v>
      </c>
      <c r="FC40" s="525">
        <f t="shared" si="140"/>
        <v>45962</v>
      </c>
      <c r="FD40" s="525">
        <f t="shared" si="140"/>
        <v>45992</v>
      </c>
      <c r="FE40" s="525">
        <f t="shared" si="140"/>
        <v>46023</v>
      </c>
      <c r="FF40" s="525">
        <f t="shared" si="140"/>
        <v>46054</v>
      </c>
      <c r="FG40" s="525">
        <f t="shared" si="140"/>
        <v>46082</v>
      </c>
      <c r="FH40" s="525">
        <f t="shared" si="140"/>
        <v>46113</v>
      </c>
      <c r="FI40" s="525">
        <f t="shared" si="140"/>
        <v>46143</v>
      </c>
      <c r="FJ40" s="525">
        <f t="shared" si="140"/>
        <v>46174</v>
      </c>
      <c r="FK40" s="525">
        <f t="shared" si="140"/>
        <v>46204</v>
      </c>
      <c r="FL40" s="525">
        <f t="shared" si="140"/>
        <v>46235</v>
      </c>
      <c r="FM40" s="525">
        <f t="shared" si="140"/>
        <v>46266</v>
      </c>
      <c r="FN40" s="525">
        <f t="shared" si="140"/>
        <v>46296</v>
      </c>
      <c r="FO40" s="525">
        <f t="shared" si="140"/>
        <v>46327</v>
      </c>
      <c r="FP40" s="525">
        <f t="shared" si="140"/>
        <v>46357</v>
      </c>
      <c r="FQ40" s="525">
        <f t="shared" si="140"/>
        <v>46388</v>
      </c>
      <c r="FR40" s="525">
        <f t="shared" si="140"/>
        <v>46419</v>
      </c>
      <c r="FS40" s="525">
        <f t="shared" si="140"/>
        <v>46447</v>
      </c>
      <c r="FT40" s="525">
        <f t="shared" si="140"/>
        <v>46478</v>
      </c>
      <c r="FU40" s="525">
        <f t="shared" si="140"/>
        <v>46508</v>
      </c>
      <c r="FV40" s="525">
        <f t="shared" si="140"/>
        <v>46539</v>
      </c>
      <c r="FW40" s="525">
        <f t="shared" si="140"/>
        <v>46569</v>
      </c>
      <c r="FX40" s="525">
        <f t="shared" si="140"/>
        <v>46600</v>
      </c>
      <c r="FY40" s="525">
        <f t="shared" si="140"/>
        <v>46631</v>
      </c>
      <c r="FZ40" s="525">
        <f t="shared" si="140"/>
        <v>46661</v>
      </c>
      <c r="GA40" s="525">
        <f t="shared" si="140"/>
        <v>46692</v>
      </c>
      <c r="GB40" s="525">
        <f t="shared" si="140"/>
        <v>46722</v>
      </c>
    </row>
    <row r="41" spans="1:184" s="461" customFormat="1">
      <c r="A41" s="41"/>
      <c r="B41" s="60"/>
      <c r="C41" s="41"/>
      <c r="D41" s="521" t="s">
        <v>149</v>
      </c>
      <c r="E41" s="522" t="str">
        <f t="shared" ref="E41:AZ41" si="141">+IF(OR(MONTH(E40)&lt;5,MONTH(E40)&gt;9),"",E15)</f>
        <v/>
      </c>
      <c r="F41" s="522" t="str">
        <f t="shared" si="141"/>
        <v/>
      </c>
      <c r="G41" s="522" t="str">
        <f t="shared" si="141"/>
        <v/>
      </c>
      <c r="H41" s="522" t="str">
        <f t="shared" si="141"/>
        <v/>
      </c>
      <c r="I41" s="522">
        <f t="shared" si="141"/>
        <v>850.40000000000009</v>
      </c>
      <c r="J41" s="522">
        <f t="shared" si="141"/>
        <v>943.92</v>
      </c>
      <c r="K41" s="522">
        <f t="shared" si="141"/>
        <v>1021.8900000000001</v>
      </c>
      <c r="L41" s="522">
        <f t="shared" si="141"/>
        <v>989.06000000000006</v>
      </c>
      <c r="M41" s="522">
        <f t="shared" si="141"/>
        <v>949.30000000000007</v>
      </c>
      <c r="N41" s="522" t="str">
        <f t="shared" si="141"/>
        <v/>
      </c>
      <c r="O41" s="522" t="str">
        <f t="shared" si="141"/>
        <v/>
      </c>
      <c r="P41" s="522" t="str">
        <f t="shared" si="141"/>
        <v/>
      </c>
      <c r="Q41" s="522" t="str">
        <f t="shared" si="141"/>
        <v/>
      </c>
      <c r="R41" s="522" t="str">
        <f t="shared" si="141"/>
        <v/>
      </c>
      <c r="S41" s="522" t="str">
        <f t="shared" si="141"/>
        <v/>
      </c>
      <c r="T41" s="522" t="str">
        <f t="shared" si="141"/>
        <v/>
      </c>
      <c r="U41" s="522">
        <f t="shared" si="141"/>
        <v>839.39</v>
      </c>
      <c r="V41" s="522">
        <f t="shared" si="141"/>
        <v>953.49</v>
      </c>
      <c r="W41" s="522">
        <f t="shared" si="141"/>
        <v>990.98000000000013</v>
      </c>
      <c r="X41" s="522">
        <f t="shared" si="141"/>
        <v>990.45999999999992</v>
      </c>
      <c r="Y41" s="522">
        <f t="shared" si="141"/>
        <v>946.25</v>
      </c>
      <c r="Z41" s="522" t="str">
        <f t="shared" si="141"/>
        <v/>
      </c>
      <c r="AA41" s="522" t="str">
        <f t="shared" si="141"/>
        <v/>
      </c>
      <c r="AB41" s="522" t="str">
        <f t="shared" si="141"/>
        <v/>
      </c>
      <c r="AC41" s="522" t="str">
        <f t="shared" si="141"/>
        <v/>
      </c>
      <c r="AD41" s="522" t="str">
        <f t="shared" si="141"/>
        <v/>
      </c>
      <c r="AE41" s="522" t="str">
        <f t="shared" si="141"/>
        <v/>
      </c>
      <c r="AF41" s="522" t="str">
        <f t="shared" si="141"/>
        <v/>
      </c>
      <c r="AG41" s="522">
        <f t="shared" si="141"/>
        <v>822.84999999999991</v>
      </c>
      <c r="AH41" s="522">
        <f t="shared" si="141"/>
        <v>950.57999999999993</v>
      </c>
      <c r="AI41" s="522">
        <f t="shared" si="141"/>
        <v>988.18000000000006</v>
      </c>
      <c r="AJ41" s="522">
        <f t="shared" si="141"/>
        <v>985.36</v>
      </c>
      <c r="AK41" s="522">
        <f t="shared" si="141"/>
        <v>935.47</v>
      </c>
      <c r="AL41" s="522" t="str">
        <f t="shared" si="141"/>
        <v/>
      </c>
      <c r="AM41" s="522" t="str">
        <f t="shared" si="141"/>
        <v/>
      </c>
      <c r="AN41" s="522" t="str">
        <f t="shared" si="141"/>
        <v/>
      </c>
      <c r="AO41" s="522" t="str">
        <f t="shared" si="141"/>
        <v/>
      </c>
      <c r="AP41" s="522" t="str">
        <f t="shared" si="141"/>
        <v/>
      </c>
      <c r="AQ41" s="522" t="str">
        <f t="shared" si="141"/>
        <v/>
      </c>
      <c r="AR41" s="522" t="str">
        <f t="shared" si="141"/>
        <v/>
      </c>
      <c r="AS41" s="522">
        <f t="shared" si="141"/>
        <v>848.58999999999992</v>
      </c>
      <c r="AT41" s="522">
        <f t="shared" si="141"/>
        <v>956.51</v>
      </c>
      <c r="AU41" s="522">
        <f t="shared" si="141"/>
        <v>985.99999999999989</v>
      </c>
      <c r="AV41" s="522">
        <f t="shared" si="141"/>
        <v>997.93999999999994</v>
      </c>
      <c r="AW41" s="522">
        <f t="shared" si="141"/>
        <v>940.67</v>
      </c>
      <c r="AX41" s="522" t="str">
        <f t="shared" si="141"/>
        <v/>
      </c>
      <c r="AY41" s="522" t="str">
        <f t="shared" si="141"/>
        <v/>
      </c>
      <c r="AZ41" s="522" t="str">
        <f t="shared" si="141"/>
        <v/>
      </c>
      <c r="BA41" s="522" t="str">
        <f t="shared" ref="BA41:DL41" si="142">+IF(OR(MONTH(BA40)&lt;5,MONTH(BA40)&gt;9),"",BA15)</f>
        <v/>
      </c>
      <c r="BB41" s="522" t="str">
        <f t="shared" si="142"/>
        <v/>
      </c>
      <c r="BC41" s="522" t="str">
        <f t="shared" si="142"/>
        <v/>
      </c>
      <c r="BD41" s="522" t="str">
        <f t="shared" si="142"/>
        <v/>
      </c>
      <c r="BE41" s="522">
        <f t="shared" si="142"/>
        <v>807.99</v>
      </c>
      <c r="BF41" s="522">
        <f t="shared" si="142"/>
        <v>917.69</v>
      </c>
      <c r="BG41" s="522">
        <f t="shared" si="142"/>
        <v>951.05000000000007</v>
      </c>
      <c r="BH41" s="522">
        <f t="shared" si="142"/>
        <v>963.91</v>
      </c>
      <c r="BI41" s="522">
        <f t="shared" si="142"/>
        <v>889.64</v>
      </c>
      <c r="BJ41" s="522" t="str">
        <f t="shared" si="142"/>
        <v/>
      </c>
      <c r="BK41" s="522" t="str">
        <f t="shared" si="142"/>
        <v/>
      </c>
      <c r="BL41" s="522" t="str">
        <f t="shared" si="142"/>
        <v/>
      </c>
      <c r="BM41" s="522" t="str">
        <f t="shared" si="142"/>
        <v/>
      </c>
      <c r="BN41" s="522" t="str">
        <f t="shared" si="142"/>
        <v/>
      </c>
      <c r="BO41" s="522" t="str">
        <f t="shared" si="142"/>
        <v/>
      </c>
      <c r="BP41" s="522" t="str">
        <f t="shared" si="142"/>
        <v/>
      </c>
      <c r="BQ41" s="522">
        <f t="shared" si="142"/>
        <v>933.31</v>
      </c>
      <c r="BR41" s="522">
        <f t="shared" si="142"/>
        <v>938.1</v>
      </c>
      <c r="BS41" s="522">
        <f t="shared" si="142"/>
        <v>985.65000000000009</v>
      </c>
      <c r="BT41" s="522">
        <f t="shared" si="142"/>
        <v>993.04000000000008</v>
      </c>
      <c r="BU41" s="522">
        <f t="shared" si="142"/>
        <v>849.33</v>
      </c>
      <c r="BV41" s="522" t="str">
        <f t="shared" si="142"/>
        <v/>
      </c>
      <c r="BW41" s="522" t="str">
        <f t="shared" si="142"/>
        <v/>
      </c>
      <c r="BX41" s="522" t="str">
        <f t="shared" si="142"/>
        <v/>
      </c>
      <c r="BY41" s="522" t="str">
        <f t="shared" si="142"/>
        <v/>
      </c>
      <c r="BZ41" s="522" t="str">
        <f t="shared" si="142"/>
        <v/>
      </c>
      <c r="CA41" s="522" t="str">
        <f t="shared" si="142"/>
        <v/>
      </c>
      <c r="CB41" s="522" t="str">
        <f t="shared" si="142"/>
        <v/>
      </c>
      <c r="CC41" s="522">
        <f t="shared" si="142"/>
        <v>861.94</v>
      </c>
      <c r="CD41" s="522">
        <f t="shared" si="142"/>
        <v>966.99</v>
      </c>
      <c r="CE41" s="522">
        <f t="shared" si="142"/>
        <v>1081.28</v>
      </c>
      <c r="CF41" s="522">
        <f t="shared" si="142"/>
        <v>1079.4199999999998</v>
      </c>
      <c r="CG41" s="522">
        <f t="shared" si="142"/>
        <v>997.65000000000009</v>
      </c>
      <c r="CH41" s="522" t="str">
        <f t="shared" si="142"/>
        <v/>
      </c>
      <c r="CI41" s="522" t="str">
        <f t="shared" si="142"/>
        <v/>
      </c>
      <c r="CJ41" s="522" t="str">
        <f t="shared" si="142"/>
        <v/>
      </c>
      <c r="CK41" s="522" t="str">
        <f t="shared" si="142"/>
        <v/>
      </c>
      <c r="CL41" s="522" t="str">
        <f t="shared" si="142"/>
        <v/>
      </c>
      <c r="CM41" s="522" t="str">
        <f t="shared" si="142"/>
        <v/>
      </c>
      <c r="CN41" s="522" t="str">
        <f t="shared" si="142"/>
        <v/>
      </c>
      <c r="CO41" s="522">
        <f t="shared" si="142"/>
        <v>913.13000000000011</v>
      </c>
      <c r="CP41" s="522">
        <f t="shared" si="142"/>
        <v>1048.1399999999999</v>
      </c>
      <c r="CQ41" s="522">
        <f t="shared" si="142"/>
        <v>1129.4100000000001</v>
      </c>
      <c r="CR41" s="522">
        <f t="shared" si="142"/>
        <v>1117.8000000000002</v>
      </c>
      <c r="CS41" s="522">
        <f t="shared" si="142"/>
        <v>1052.54</v>
      </c>
      <c r="CT41" s="522" t="str">
        <f t="shared" si="142"/>
        <v/>
      </c>
      <c r="CU41" s="522" t="str">
        <f t="shared" si="142"/>
        <v/>
      </c>
      <c r="CV41" s="522" t="str">
        <f t="shared" si="142"/>
        <v/>
      </c>
      <c r="CW41" s="522" t="str">
        <f t="shared" si="142"/>
        <v/>
      </c>
      <c r="CX41" s="522" t="str">
        <f t="shared" si="142"/>
        <v/>
      </c>
      <c r="CY41" s="522" t="str">
        <f t="shared" si="142"/>
        <v/>
      </c>
      <c r="CZ41" s="522" t="str">
        <f t="shared" si="142"/>
        <v/>
      </c>
      <c r="DA41" s="522">
        <f t="shared" si="142"/>
        <v>948.93999999999994</v>
      </c>
      <c r="DB41" s="522">
        <f t="shared" si="142"/>
        <v>1069.51</v>
      </c>
      <c r="DC41" s="522">
        <f t="shared" si="142"/>
        <v>1112.46</v>
      </c>
      <c r="DD41" s="522">
        <f t="shared" si="142"/>
        <v>1113.7499999999998</v>
      </c>
      <c r="DE41" s="522">
        <f t="shared" si="142"/>
        <v>1050.77</v>
      </c>
      <c r="DF41" s="522" t="str">
        <f t="shared" si="142"/>
        <v/>
      </c>
      <c r="DG41" s="522" t="str">
        <f t="shared" si="142"/>
        <v/>
      </c>
      <c r="DH41" s="522" t="str">
        <f t="shared" si="142"/>
        <v/>
      </c>
      <c r="DI41" s="522" t="str">
        <f t="shared" si="142"/>
        <v/>
      </c>
      <c r="DJ41" s="522" t="str">
        <f t="shared" si="142"/>
        <v/>
      </c>
      <c r="DK41" s="522" t="str">
        <f t="shared" si="142"/>
        <v/>
      </c>
      <c r="DL41" s="522" t="str">
        <f t="shared" si="142"/>
        <v/>
      </c>
      <c r="DM41" s="522">
        <f t="shared" ref="DM41:FX41" si="143">+IF(OR(MONTH(DM40)&lt;5,MONTH(DM40)&gt;9),"",DM15)</f>
        <v>901.82999999999993</v>
      </c>
      <c r="DN41" s="522">
        <f t="shared" si="143"/>
        <v>1063.55</v>
      </c>
      <c r="DO41" s="522">
        <f t="shared" si="143"/>
        <v>1109.6099999999999</v>
      </c>
      <c r="DP41" s="522">
        <f t="shared" si="143"/>
        <v>1120.3399999999999</v>
      </c>
      <c r="DQ41" s="522">
        <f t="shared" si="143"/>
        <v>1039.3999999999999</v>
      </c>
      <c r="DR41" s="522" t="str">
        <f t="shared" si="143"/>
        <v/>
      </c>
      <c r="DS41" s="522" t="str">
        <f t="shared" si="143"/>
        <v/>
      </c>
      <c r="DT41" s="522" t="str">
        <f t="shared" si="143"/>
        <v/>
      </c>
      <c r="DU41" s="522" t="str">
        <f t="shared" si="143"/>
        <v/>
      </c>
      <c r="DV41" s="522" t="str">
        <f t="shared" si="143"/>
        <v/>
      </c>
      <c r="DW41" s="522" t="str">
        <f t="shared" si="143"/>
        <v/>
      </c>
      <c r="DX41" s="522" t="str">
        <f t="shared" si="143"/>
        <v/>
      </c>
      <c r="DY41" s="522">
        <f t="shared" si="143"/>
        <v>890.87999999999988</v>
      </c>
      <c r="DZ41" s="522">
        <f t="shared" si="143"/>
        <v>1037.05</v>
      </c>
      <c r="EA41" s="522">
        <f t="shared" si="143"/>
        <v>1103.6699999999998</v>
      </c>
      <c r="EB41" s="522">
        <f t="shared" si="143"/>
        <v>1111.3799999999999</v>
      </c>
      <c r="EC41" s="522">
        <f t="shared" si="143"/>
        <v>1033.96</v>
      </c>
      <c r="ED41" s="522" t="str">
        <f t="shared" si="143"/>
        <v/>
      </c>
      <c r="EE41" s="522" t="str">
        <f t="shared" si="143"/>
        <v/>
      </c>
      <c r="EF41" s="522" t="str">
        <f t="shared" si="143"/>
        <v/>
      </c>
      <c r="EG41" s="522" t="str">
        <f t="shared" si="143"/>
        <v/>
      </c>
      <c r="EH41" s="522" t="str">
        <f t="shared" si="143"/>
        <v/>
      </c>
      <c r="EI41" s="522" t="str">
        <f t="shared" si="143"/>
        <v/>
      </c>
      <c r="EJ41" s="522" t="str">
        <f t="shared" si="143"/>
        <v/>
      </c>
      <c r="EK41" s="522">
        <f t="shared" si="143"/>
        <v>914.74</v>
      </c>
      <c r="EL41" s="522">
        <f t="shared" si="143"/>
        <v>1038.6199999999999</v>
      </c>
      <c r="EM41" s="522">
        <f t="shared" si="143"/>
        <v>1106.24</v>
      </c>
      <c r="EN41" s="522">
        <f t="shared" si="143"/>
        <v>1098.97</v>
      </c>
      <c r="EO41" s="522">
        <f t="shared" si="143"/>
        <v>1043.0800000000002</v>
      </c>
      <c r="EP41" s="522" t="str">
        <f t="shared" si="143"/>
        <v/>
      </c>
      <c r="EQ41" s="522" t="str">
        <f t="shared" si="143"/>
        <v/>
      </c>
      <c r="ER41" s="522" t="str">
        <f t="shared" si="143"/>
        <v/>
      </c>
      <c r="ES41" s="522" t="str">
        <f t="shared" si="143"/>
        <v/>
      </c>
      <c r="ET41" s="522" t="str">
        <f t="shared" si="143"/>
        <v/>
      </c>
      <c r="EU41" s="522" t="str">
        <f t="shared" si="143"/>
        <v/>
      </c>
      <c r="EV41" s="522" t="str">
        <f t="shared" si="143"/>
        <v/>
      </c>
      <c r="EW41" s="522">
        <f t="shared" si="143"/>
        <v>937.75000000000011</v>
      </c>
      <c r="EX41" s="522">
        <f t="shared" si="143"/>
        <v>1026.08</v>
      </c>
      <c r="EY41" s="522">
        <f t="shared" si="143"/>
        <v>1094.4199999999998</v>
      </c>
      <c r="EZ41" s="522">
        <f t="shared" si="143"/>
        <v>1096.57</v>
      </c>
      <c r="FA41" s="522">
        <f t="shared" si="143"/>
        <v>1025.4900000000002</v>
      </c>
      <c r="FB41" s="522" t="str">
        <f t="shared" si="143"/>
        <v/>
      </c>
      <c r="FC41" s="522" t="str">
        <f t="shared" si="143"/>
        <v/>
      </c>
      <c r="FD41" s="522" t="str">
        <f t="shared" si="143"/>
        <v/>
      </c>
      <c r="FE41" s="522" t="str">
        <f t="shared" si="143"/>
        <v/>
      </c>
      <c r="FF41" s="522" t="str">
        <f t="shared" si="143"/>
        <v/>
      </c>
      <c r="FG41" s="522" t="str">
        <f t="shared" si="143"/>
        <v/>
      </c>
      <c r="FH41" s="522" t="str">
        <f t="shared" si="143"/>
        <v/>
      </c>
      <c r="FI41" s="522">
        <f t="shared" si="143"/>
        <v>992.04000000000008</v>
      </c>
      <c r="FJ41" s="522">
        <f t="shared" si="143"/>
        <v>1007.0600000000001</v>
      </c>
      <c r="FK41" s="522">
        <f t="shared" si="143"/>
        <v>1087.9499999999998</v>
      </c>
      <c r="FL41" s="522">
        <f t="shared" si="143"/>
        <v>1083.73</v>
      </c>
      <c r="FM41" s="522">
        <f t="shared" si="143"/>
        <v>1009.27</v>
      </c>
      <c r="FN41" s="522" t="str">
        <f t="shared" si="143"/>
        <v/>
      </c>
      <c r="FO41" s="522" t="str">
        <f t="shared" si="143"/>
        <v/>
      </c>
      <c r="FP41" s="522" t="str">
        <f t="shared" si="143"/>
        <v/>
      </c>
      <c r="FQ41" s="522" t="str">
        <f t="shared" si="143"/>
        <v/>
      </c>
      <c r="FR41" s="522" t="str">
        <f t="shared" si="143"/>
        <v/>
      </c>
      <c r="FS41" s="522" t="str">
        <f t="shared" si="143"/>
        <v/>
      </c>
      <c r="FT41" s="522" t="str">
        <f t="shared" si="143"/>
        <v/>
      </c>
      <c r="FU41" s="522">
        <f t="shared" si="143"/>
        <v>872.3</v>
      </c>
      <c r="FV41" s="522">
        <f t="shared" si="143"/>
        <v>1005.9100000000001</v>
      </c>
      <c r="FW41" s="522">
        <f t="shared" si="143"/>
        <v>1079.1199999999999</v>
      </c>
      <c r="FX41" s="522">
        <f t="shared" si="143"/>
        <v>1069.08</v>
      </c>
      <c r="FY41" s="522">
        <f t="shared" ref="FY41:GB41" si="144">+IF(OR(MONTH(FY40)&lt;5,MONTH(FY40)&gt;9),"",FY15)</f>
        <v>969.09</v>
      </c>
      <c r="FZ41" s="522" t="str">
        <f t="shared" si="144"/>
        <v/>
      </c>
      <c r="GA41" s="522" t="str">
        <f t="shared" si="144"/>
        <v/>
      </c>
      <c r="GB41" s="522" t="str">
        <f t="shared" si="144"/>
        <v/>
      </c>
    </row>
    <row r="42" spans="1:184" s="41" customFormat="1">
      <c r="A42" s="461"/>
      <c r="B42" s="60"/>
      <c r="C42" s="461"/>
      <c r="D42" s="457" t="s">
        <v>281</v>
      </c>
      <c r="E42" s="527" t="str">
        <f t="shared" ref="E42:AZ42" si="145">+IF(OR(MONTH(E40)&lt;5,MONTH(E40)&gt;9),"",E35)</f>
        <v/>
      </c>
      <c r="F42" s="527" t="str">
        <f t="shared" si="145"/>
        <v/>
      </c>
      <c r="G42" s="527" t="str">
        <f t="shared" si="145"/>
        <v/>
      </c>
      <c r="H42" s="527" t="str">
        <f t="shared" si="145"/>
        <v/>
      </c>
      <c r="I42" s="527">
        <f t="shared" si="145"/>
        <v>1</v>
      </c>
      <c r="J42" s="527">
        <f t="shared" si="145"/>
        <v>1</v>
      </c>
      <c r="K42" s="527">
        <f t="shared" si="145"/>
        <v>1</v>
      </c>
      <c r="L42" s="527">
        <f t="shared" si="145"/>
        <v>1</v>
      </c>
      <c r="M42" s="527">
        <f t="shared" si="145"/>
        <v>1</v>
      </c>
      <c r="N42" s="527" t="str">
        <f t="shared" si="145"/>
        <v/>
      </c>
      <c r="O42" s="527" t="str">
        <f t="shared" si="145"/>
        <v/>
      </c>
      <c r="P42" s="527" t="str">
        <f t="shared" si="145"/>
        <v/>
      </c>
      <c r="Q42" s="527" t="str">
        <f t="shared" si="145"/>
        <v/>
      </c>
      <c r="R42" s="527" t="str">
        <f t="shared" si="145"/>
        <v/>
      </c>
      <c r="S42" s="527" t="str">
        <f t="shared" si="145"/>
        <v/>
      </c>
      <c r="T42" s="527" t="str">
        <f t="shared" si="145"/>
        <v/>
      </c>
      <c r="U42" s="527">
        <f t="shared" si="145"/>
        <v>1</v>
      </c>
      <c r="V42" s="527">
        <f t="shared" si="145"/>
        <v>1</v>
      </c>
      <c r="W42" s="527">
        <f t="shared" si="145"/>
        <v>1</v>
      </c>
      <c r="X42" s="527">
        <f t="shared" si="145"/>
        <v>1</v>
      </c>
      <c r="Y42" s="527">
        <f t="shared" si="145"/>
        <v>1</v>
      </c>
      <c r="Z42" s="527" t="str">
        <f t="shared" si="145"/>
        <v/>
      </c>
      <c r="AA42" s="527" t="str">
        <f t="shared" si="145"/>
        <v/>
      </c>
      <c r="AB42" s="527" t="str">
        <f t="shared" si="145"/>
        <v/>
      </c>
      <c r="AC42" s="527" t="str">
        <f t="shared" si="145"/>
        <v/>
      </c>
      <c r="AD42" s="527" t="str">
        <f t="shared" si="145"/>
        <v/>
      </c>
      <c r="AE42" s="527" t="str">
        <f t="shared" si="145"/>
        <v/>
      </c>
      <c r="AF42" s="527" t="str">
        <f t="shared" si="145"/>
        <v/>
      </c>
      <c r="AG42" s="527">
        <f t="shared" si="145"/>
        <v>1</v>
      </c>
      <c r="AH42" s="527">
        <f t="shared" si="145"/>
        <v>1</v>
      </c>
      <c r="AI42" s="527">
        <f t="shared" si="145"/>
        <v>1</v>
      </c>
      <c r="AJ42" s="527">
        <f t="shared" si="145"/>
        <v>1</v>
      </c>
      <c r="AK42" s="527">
        <f t="shared" si="145"/>
        <v>1</v>
      </c>
      <c r="AL42" s="527" t="str">
        <f t="shared" si="145"/>
        <v/>
      </c>
      <c r="AM42" s="527" t="str">
        <f t="shared" si="145"/>
        <v/>
      </c>
      <c r="AN42" s="527" t="str">
        <f t="shared" si="145"/>
        <v/>
      </c>
      <c r="AO42" s="527" t="str">
        <f t="shared" si="145"/>
        <v/>
      </c>
      <c r="AP42" s="527" t="str">
        <f t="shared" si="145"/>
        <v/>
      </c>
      <c r="AQ42" s="527" t="str">
        <f t="shared" si="145"/>
        <v/>
      </c>
      <c r="AR42" s="527" t="str">
        <f t="shared" si="145"/>
        <v/>
      </c>
      <c r="AS42" s="527">
        <f t="shared" si="145"/>
        <v>1</v>
      </c>
      <c r="AT42" s="527">
        <f t="shared" si="145"/>
        <v>1</v>
      </c>
      <c r="AU42" s="527">
        <f t="shared" si="145"/>
        <v>1</v>
      </c>
      <c r="AV42" s="527">
        <f t="shared" si="145"/>
        <v>1</v>
      </c>
      <c r="AW42" s="527">
        <f t="shared" si="145"/>
        <v>1</v>
      </c>
      <c r="AX42" s="527" t="str">
        <f t="shared" si="145"/>
        <v/>
      </c>
      <c r="AY42" s="527" t="str">
        <f t="shared" si="145"/>
        <v/>
      </c>
      <c r="AZ42" s="527" t="str">
        <f t="shared" si="145"/>
        <v/>
      </c>
      <c r="BA42" s="527" t="str">
        <f t="shared" ref="BA42:DL42" si="146">+IF(OR(MONTH(BA40)&lt;5,MONTH(BA40)&gt;9),"",BA35)</f>
        <v/>
      </c>
      <c r="BB42" s="527" t="str">
        <f t="shared" si="146"/>
        <v/>
      </c>
      <c r="BC42" s="527" t="str">
        <f t="shared" si="146"/>
        <v/>
      </c>
      <c r="BD42" s="527" t="str">
        <f t="shared" si="146"/>
        <v/>
      </c>
      <c r="BE42" s="527">
        <f>+IF(OR(MONTH(BE40)&lt;5,MONTH(BE40)&gt;9),"",BE35)</f>
        <v>1</v>
      </c>
      <c r="BF42" s="527">
        <f t="shared" si="146"/>
        <v>1</v>
      </c>
      <c r="BG42" s="527">
        <f t="shared" si="146"/>
        <v>1</v>
      </c>
      <c r="BH42" s="527">
        <f t="shared" si="146"/>
        <v>1</v>
      </c>
      <c r="BI42" s="527">
        <f t="shared" si="146"/>
        <v>1</v>
      </c>
      <c r="BJ42" s="527" t="str">
        <f t="shared" si="146"/>
        <v/>
      </c>
      <c r="BK42" s="527" t="str">
        <f t="shared" si="146"/>
        <v/>
      </c>
      <c r="BL42" s="527" t="str">
        <f t="shared" si="146"/>
        <v/>
      </c>
      <c r="BM42" s="527" t="str">
        <f t="shared" si="146"/>
        <v/>
      </c>
      <c r="BN42" s="527" t="str">
        <f t="shared" si="146"/>
        <v/>
      </c>
      <c r="BO42" s="527" t="str">
        <f t="shared" si="146"/>
        <v/>
      </c>
      <c r="BP42" s="527" t="str">
        <f t="shared" si="146"/>
        <v/>
      </c>
      <c r="BQ42" s="527">
        <f t="shared" si="146"/>
        <v>1</v>
      </c>
      <c r="BR42" s="527">
        <f t="shared" si="146"/>
        <v>1</v>
      </c>
      <c r="BS42" s="527">
        <f t="shared" si="146"/>
        <v>1</v>
      </c>
      <c r="BT42" s="527">
        <f t="shared" si="146"/>
        <v>1</v>
      </c>
      <c r="BU42" s="527">
        <f t="shared" si="146"/>
        <v>1</v>
      </c>
      <c r="BV42" s="527" t="str">
        <f t="shared" si="146"/>
        <v/>
      </c>
      <c r="BW42" s="527" t="str">
        <f t="shared" si="146"/>
        <v/>
      </c>
      <c r="BX42" s="527" t="str">
        <f t="shared" si="146"/>
        <v/>
      </c>
      <c r="BY42" s="527" t="str">
        <f t="shared" si="146"/>
        <v/>
      </c>
      <c r="BZ42" s="527" t="str">
        <f t="shared" si="146"/>
        <v/>
      </c>
      <c r="CA42" s="527" t="str">
        <f t="shared" si="146"/>
        <v/>
      </c>
      <c r="CB42" s="527" t="str">
        <f t="shared" si="146"/>
        <v/>
      </c>
      <c r="CC42" s="527">
        <f t="shared" si="146"/>
        <v>1</v>
      </c>
      <c r="CD42" s="527">
        <f t="shared" si="146"/>
        <v>1</v>
      </c>
      <c r="CE42" s="527">
        <f t="shared" si="146"/>
        <v>1</v>
      </c>
      <c r="CF42" s="527">
        <f t="shared" si="146"/>
        <v>1</v>
      </c>
      <c r="CG42" s="527">
        <f t="shared" si="146"/>
        <v>1</v>
      </c>
      <c r="CH42" s="527" t="str">
        <f t="shared" si="146"/>
        <v/>
      </c>
      <c r="CI42" s="527" t="str">
        <f t="shared" si="146"/>
        <v/>
      </c>
      <c r="CJ42" s="527" t="str">
        <f t="shared" si="146"/>
        <v/>
      </c>
      <c r="CK42" s="527" t="str">
        <f t="shared" si="146"/>
        <v/>
      </c>
      <c r="CL42" s="527" t="str">
        <f t="shared" si="146"/>
        <v/>
      </c>
      <c r="CM42" s="527" t="str">
        <f t="shared" si="146"/>
        <v/>
      </c>
      <c r="CN42" s="527" t="str">
        <f t="shared" si="146"/>
        <v/>
      </c>
      <c r="CO42" s="527">
        <f t="shared" si="146"/>
        <v>1</v>
      </c>
      <c r="CP42" s="527">
        <f t="shared" si="146"/>
        <v>1</v>
      </c>
      <c r="CQ42" s="527">
        <f t="shared" si="146"/>
        <v>1</v>
      </c>
      <c r="CR42" s="527">
        <f t="shared" si="146"/>
        <v>1</v>
      </c>
      <c r="CS42" s="527">
        <f t="shared" si="146"/>
        <v>1</v>
      </c>
      <c r="CT42" s="527" t="str">
        <f t="shared" si="146"/>
        <v/>
      </c>
      <c r="CU42" s="527" t="str">
        <f t="shared" si="146"/>
        <v/>
      </c>
      <c r="CV42" s="527" t="str">
        <f t="shared" si="146"/>
        <v/>
      </c>
      <c r="CW42" s="527" t="str">
        <f t="shared" si="146"/>
        <v/>
      </c>
      <c r="CX42" s="527" t="str">
        <f t="shared" si="146"/>
        <v/>
      </c>
      <c r="CY42" s="527" t="str">
        <f t="shared" si="146"/>
        <v/>
      </c>
      <c r="CZ42" s="527" t="str">
        <f t="shared" si="146"/>
        <v/>
      </c>
      <c r="DA42" s="527">
        <f t="shared" si="146"/>
        <v>1</v>
      </c>
      <c r="DB42" s="527">
        <f t="shared" si="146"/>
        <v>1</v>
      </c>
      <c r="DC42" s="527">
        <f t="shared" si="146"/>
        <v>1</v>
      </c>
      <c r="DD42" s="527">
        <f t="shared" si="146"/>
        <v>1</v>
      </c>
      <c r="DE42" s="527">
        <f t="shared" si="146"/>
        <v>1</v>
      </c>
      <c r="DF42" s="527" t="str">
        <f t="shared" si="146"/>
        <v/>
      </c>
      <c r="DG42" s="527" t="str">
        <f t="shared" si="146"/>
        <v/>
      </c>
      <c r="DH42" s="527" t="str">
        <f t="shared" si="146"/>
        <v/>
      </c>
      <c r="DI42" s="527" t="str">
        <f t="shared" si="146"/>
        <v/>
      </c>
      <c r="DJ42" s="527" t="str">
        <f t="shared" si="146"/>
        <v/>
      </c>
      <c r="DK42" s="527" t="str">
        <f t="shared" si="146"/>
        <v/>
      </c>
      <c r="DL42" s="527" t="str">
        <f t="shared" si="146"/>
        <v/>
      </c>
      <c r="DM42" s="527">
        <f t="shared" ref="DM42:FX42" si="147">+IF(OR(MONTH(DM40)&lt;5,MONTH(DM40)&gt;9),"",DM35)</f>
        <v>1</v>
      </c>
      <c r="DN42" s="527">
        <f t="shared" si="147"/>
        <v>1</v>
      </c>
      <c r="DO42" s="527">
        <f t="shared" si="147"/>
        <v>1</v>
      </c>
      <c r="DP42" s="527">
        <f t="shared" si="147"/>
        <v>1</v>
      </c>
      <c r="DQ42" s="527">
        <f t="shared" si="147"/>
        <v>1</v>
      </c>
      <c r="DR42" s="527" t="str">
        <f t="shared" si="147"/>
        <v/>
      </c>
      <c r="DS42" s="527" t="str">
        <f t="shared" si="147"/>
        <v/>
      </c>
      <c r="DT42" s="527" t="str">
        <f t="shared" si="147"/>
        <v/>
      </c>
      <c r="DU42" s="527" t="str">
        <f t="shared" si="147"/>
        <v/>
      </c>
      <c r="DV42" s="527" t="str">
        <f t="shared" si="147"/>
        <v/>
      </c>
      <c r="DW42" s="527" t="str">
        <f t="shared" si="147"/>
        <v/>
      </c>
      <c r="DX42" s="527" t="str">
        <f t="shared" si="147"/>
        <v/>
      </c>
      <c r="DY42" s="527">
        <f t="shared" si="147"/>
        <v>1</v>
      </c>
      <c r="DZ42" s="527">
        <f t="shared" si="147"/>
        <v>1</v>
      </c>
      <c r="EA42" s="527">
        <f t="shared" si="147"/>
        <v>1</v>
      </c>
      <c r="EB42" s="527">
        <f t="shared" si="147"/>
        <v>1</v>
      </c>
      <c r="EC42" s="527">
        <f t="shared" si="147"/>
        <v>1</v>
      </c>
      <c r="ED42" s="527" t="str">
        <f t="shared" si="147"/>
        <v/>
      </c>
      <c r="EE42" s="527" t="str">
        <f t="shared" si="147"/>
        <v/>
      </c>
      <c r="EF42" s="527" t="str">
        <f t="shared" si="147"/>
        <v/>
      </c>
      <c r="EG42" s="527" t="str">
        <f t="shared" si="147"/>
        <v/>
      </c>
      <c r="EH42" s="527" t="str">
        <f t="shared" si="147"/>
        <v/>
      </c>
      <c r="EI42" s="527" t="str">
        <f t="shared" si="147"/>
        <v/>
      </c>
      <c r="EJ42" s="527" t="str">
        <f t="shared" si="147"/>
        <v/>
      </c>
      <c r="EK42" s="527">
        <f t="shared" si="147"/>
        <v>1</v>
      </c>
      <c r="EL42" s="527">
        <f t="shared" si="147"/>
        <v>1</v>
      </c>
      <c r="EM42" s="527">
        <f t="shared" si="147"/>
        <v>1</v>
      </c>
      <c r="EN42" s="527">
        <f t="shared" si="147"/>
        <v>1</v>
      </c>
      <c r="EO42" s="527">
        <f t="shared" si="147"/>
        <v>1</v>
      </c>
      <c r="EP42" s="527" t="str">
        <f t="shared" si="147"/>
        <v/>
      </c>
      <c r="EQ42" s="527" t="str">
        <f t="shared" si="147"/>
        <v/>
      </c>
      <c r="ER42" s="527" t="str">
        <f t="shared" si="147"/>
        <v/>
      </c>
      <c r="ES42" s="527" t="str">
        <f t="shared" si="147"/>
        <v/>
      </c>
      <c r="ET42" s="527" t="str">
        <f t="shared" si="147"/>
        <v/>
      </c>
      <c r="EU42" s="527" t="str">
        <f t="shared" si="147"/>
        <v/>
      </c>
      <c r="EV42" s="527" t="str">
        <f t="shared" si="147"/>
        <v/>
      </c>
      <c r="EW42" s="527">
        <f t="shared" si="147"/>
        <v>1</v>
      </c>
      <c r="EX42" s="527">
        <f t="shared" si="147"/>
        <v>1</v>
      </c>
      <c r="EY42" s="527">
        <f t="shared" si="147"/>
        <v>1</v>
      </c>
      <c r="EZ42" s="527">
        <f t="shared" si="147"/>
        <v>1</v>
      </c>
      <c r="FA42" s="527">
        <f t="shared" si="147"/>
        <v>1</v>
      </c>
      <c r="FB42" s="527" t="str">
        <f t="shared" si="147"/>
        <v/>
      </c>
      <c r="FC42" s="527" t="str">
        <f t="shared" si="147"/>
        <v/>
      </c>
      <c r="FD42" s="527" t="str">
        <f t="shared" si="147"/>
        <v/>
      </c>
      <c r="FE42" s="527" t="str">
        <f t="shared" si="147"/>
        <v/>
      </c>
      <c r="FF42" s="527" t="str">
        <f t="shared" si="147"/>
        <v/>
      </c>
      <c r="FG42" s="527" t="str">
        <f t="shared" si="147"/>
        <v/>
      </c>
      <c r="FH42" s="527" t="str">
        <f t="shared" si="147"/>
        <v/>
      </c>
      <c r="FI42" s="527">
        <f t="shared" si="147"/>
        <v>1</v>
      </c>
      <c r="FJ42" s="527">
        <f t="shared" si="147"/>
        <v>1</v>
      </c>
      <c r="FK42" s="527">
        <f t="shared" si="147"/>
        <v>1</v>
      </c>
      <c r="FL42" s="527">
        <f t="shared" si="147"/>
        <v>1</v>
      </c>
      <c r="FM42" s="527">
        <f t="shared" si="147"/>
        <v>1</v>
      </c>
      <c r="FN42" s="527" t="str">
        <f t="shared" si="147"/>
        <v/>
      </c>
      <c r="FO42" s="527" t="str">
        <f t="shared" si="147"/>
        <v/>
      </c>
      <c r="FP42" s="527" t="str">
        <f t="shared" si="147"/>
        <v/>
      </c>
      <c r="FQ42" s="527" t="str">
        <f t="shared" si="147"/>
        <v/>
      </c>
      <c r="FR42" s="527" t="str">
        <f t="shared" si="147"/>
        <v/>
      </c>
      <c r="FS42" s="527" t="str">
        <f t="shared" si="147"/>
        <v/>
      </c>
      <c r="FT42" s="527" t="str">
        <f t="shared" si="147"/>
        <v/>
      </c>
      <c r="FU42" s="527">
        <f t="shared" si="147"/>
        <v>1</v>
      </c>
      <c r="FV42" s="527">
        <f t="shared" si="147"/>
        <v>1</v>
      </c>
      <c r="FW42" s="527">
        <f t="shared" si="147"/>
        <v>1</v>
      </c>
      <c r="FX42" s="527">
        <f t="shared" si="147"/>
        <v>1</v>
      </c>
      <c r="FY42" s="527">
        <f t="shared" ref="FY42:GB42" si="148">+IF(OR(MONTH(FY40)&lt;5,MONTH(FY40)&gt;9),"",FY35)</f>
        <v>1</v>
      </c>
      <c r="FZ42" s="527" t="str">
        <f t="shared" si="148"/>
        <v/>
      </c>
      <c r="GA42" s="527" t="str">
        <f t="shared" si="148"/>
        <v/>
      </c>
      <c r="GB42" s="527" t="str">
        <f t="shared" si="148"/>
        <v/>
      </c>
    </row>
    <row r="43" spans="1:184" s="41" customFormat="1">
      <c r="A43" s="461"/>
      <c r="B43" s="60"/>
      <c r="C43" s="461"/>
      <c r="D43" s="528" t="s">
        <v>282</v>
      </c>
      <c r="E43" s="529" t="str">
        <f>+IF(ISERROR(E41*E42),"",E41*E42)</f>
        <v/>
      </c>
      <c r="F43" s="529" t="str">
        <f t="shared" ref="F43:AZ43" si="149">+IF(ISERROR(F41*F42),"",F41*F42)</f>
        <v/>
      </c>
      <c r="G43" s="529" t="str">
        <f t="shared" si="149"/>
        <v/>
      </c>
      <c r="H43" s="529" t="str">
        <f t="shared" si="149"/>
        <v/>
      </c>
      <c r="I43" s="529">
        <f t="shared" si="149"/>
        <v>850.40000000000009</v>
      </c>
      <c r="J43" s="529">
        <f t="shared" si="149"/>
        <v>943.92</v>
      </c>
      <c r="K43" s="529">
        <f t="shared" si="149"/>
        <v>1021.8900000000001</v>
      </c>
      <c r="L43" s="529">
        <f t="shared" si="149"/>
        <v>989.06000000000006</v>
      </c>
      <c r="M43" s="529">
        <f t="shared" si="149"/>
        <v>949.30000000000007</v>
      </c>
      <c r="N43" s="529" t="str">
        <f t="shared" si="149"/>
        <v/>
      </c>
      <c r="O43" s="529" t="str">
        <f t="shared" si="149"/>
        <v/>
      </c>
      <c r="P43" s="529" t="str">
        <f t="shared" si="149"/>
        <v/>
      </c>
      <c r="Q43" s="529" t="str">
        <f t="shared" si="149"/>
        <v/>
      </c>
      <c r="R43" s="529" t="str">
        <f t="shared" si="149"/>
        <v/>
      </c>
      <c r="S43" s="529" t="str">
        <f t="shared" si="149"/>
        <v/>
      </c>
      <c r="T43" s="529" t="str">
        <f t="shared" si="149"/>
        <v/>
      </c>
      <c r="U43" s="529">
        <f t="shared" si="149"/>
        <v>839.39</v>
      </c>
      <c r="V43" s="529">
        <f t="shared" si="149"/>
        <v>953.49</v>
      </c>
      <c r="W43" s="529">
        <f t="shared" si="149"/>
        <v>990.98000000000013</v>
      </c>
      <c r="X43" s="529">
        <f t="shared" si="149"/>
        <v>990.45999999999992</v>
      </c>
      <c r="Y43" s="529">
        <f t="shared" si="149"/>
        <v>946.25</v>
      </c>
      <c r="Z43" s="529" t="str">
        <f t="shared" si="149"/>
        <v/>
      </c>
      <c r="AA43" s="529" t="str">
        <f t="shared" si="149"/>
        <v/>
      </c>
      <c r="AB43" s="529" t="str">
        <f t="shared" si="149"/>
        <v/>
      </c>
      <c r="AC43" s="529" t="str">
        <f t="shared" si="149"/>
        <v/>
      </c>
      <c r="AD43" s="529" t="str">
        <f t="shared" si="149"/>
        <v/>
      </c>
      <c r="AE43" s="529" t="str">
        <f t="shared" si="149"/>
        <v/>
      </c>
      <c r="AF43" s="529" t="str">
        <f t="shared" si="149"/>
        <v/>
      </c>
      <c r="AG43" s="529">
        <f t="shared" si="149"/>
        <v>822.84999999999991</v>
      </c>
      <c r="AH43" s="529">
        <f t="shared" si="149"/>
        <v>950.57999999999993</v>
      </c>
      <c r="AI43" s="529">
        <f t="shared" si="149"/>
        <v>988.18000000000006</v>
      </c>
      <c r="AJ43" s="529">
        <f t="shared" si="149"/>
        <v>985.36</v>
      </c>
      <c r="AK43" s="529">
        <f t="shared" si="149"/>
        <v>935.47</v>
      </c>
      <c r="AL43" s="529" t="str">
        <f t="shared" si="149"/>
        <v/>
      </c>
      <c r="AM43" s="529" t="str">
        <f t="shared" si="149"/>
        <v/>
      </c>
      <c r="AN43" s="529" t="str">
        <f t="shared" si="149"/>
        <v/>
      </c>
      <c r="AO43" s="529" t="str">
        <f t="shared" si="149"/>
        <v/>
      </c>
      <c r="AP43" s="529" t="str">
        <f t="shared" si="149"/>
        <v/>
      </c>
      <c r="AQ43" s="529" t="str">
        <f t="shared" si="149"/>
        <v/>
      </c>
      <c r="AR43" s="529" t="str">
        <f t="shared" si="149"/>
        <v/>
      </c>
      <c r="AS43" s="529">
        <f t="shared" si="149"/>
        <v>848.58999999999992</v>
      </c>
      <c r="AT43" s="529">
        <f t="shared" si="149"/>
        <v>956.51</v>
      </c>
      <c r="AU43" s="529">
        <f t="shared" si="149"/>
        <v>985.99999999999989</v>
      </c>
      <c r="AV43" s="529">
        <f t="shared" si="149"/>
        <v>997.93999999999994</v>
      </c>
      <c r="AW43" s="529">
        <f t="shared" si="149"/>
        <v>940.67</v>
      </c>
      <c r="AX43" s="529" t="str">
        <f t="shared" si="149"/>
        <v/>
      </c>
      <c r="AY43" s="529" t="str">
        <f t="shared" si="149"/>
        <v/>
      </c>
      <c r="AZ43" s="529" t="str">
        <f t="shared" si="149"/>
        <v/>
      </c>
      <c r="BA43" s="529" t="str">
        <f t="shared" ref="BA43:DL43" si="150">+IF(ISERROR(BA41*BA42),"",BA41*BA42)</f>
        <v/>
      </c>
      <c r="BB43" s="529" t="str">
        <f t="shared" si="150"/>
        <v/>
      </c>
      <c r="BC43" s="529" t="str">
        <f t="shared" si="150"/>
        <v/>
      </c>
      <c r="BD43" s="529" t="str">
        <f t="shared" si="150"/>
        <v/>
      </c>
      <c r="BE43" s="529">
        <f t="shared" si="150"/>
        <v>807.99</v>
      </c>
      <c r="BF43" s="529">
        <f t="shared" si="150"/>
        <v>917.69</v>
      </c>
      <c r="BG43" s="529">
        <f t="shared" si="150"/>
        <v>951.05000000000007</v>
      </c>
      <c r="BH43" s="529">
        <f t="shared" si="150"/>
        <v>963.91</v>
      </c>
      <c r="BI43" s="529">
        <f t="shared" si="150"/>
        <v>889.64</v>
      </c>
      <c r="BJ43" s="529" t="str">
        <f t="shared" si="150"/>
        <v/>
      </c>
      <c r="BK43" s="529" t="str">
        <f t="shared" si="150"/>
        <v/>
      </c>
      <c r="BL43" s="529" t="str">
        <f t="shared" si="150"/>
        <v/>
      </c>
      <c r="BM43" s="529" t="str">
        <f t="shared" si="150"/>
        <v/>
      </c>
      <c r="BN43" s="529" t="str">
        <f t="shared" si="150"/>
        <v/>
      </c>
      <c r="BO43" s="529" t="str">
        <f t="shared" si="150"/>
        <v/>
      </c>
      <c r="BP43" s="529" t="str">
        <f t="shared" si="150"/>
        <v/>
      </c>
      <c r="BQ43" s="529">
        <f t="shared" si="150"/>
        <v>933.31</v>
      </c>
      <c r="BR43" s="529">
        <f t="shared" si="150"/>
        <v>938.1</v>
      </c>
      <c r="BS43" s="529">
        <f t="shared" si="150"/>
        <v>985.65000000000009</v>
      </c>
      <c r="BT43" s="529">
        <f t="shared" si="150"/>
        <v>993.04000000000008</v>
      </c>
      <c r="BU43" s="529">
        <f t="shared" si="150"/>
        <v>849.33</v>
      </c>
      <c r="BV43" s="529" t="str">
        <f t="shared" si="150"/>
        <v/>
      </c>
      <c r="BW43" s="529" t="str">
        <f t="shared" si="150"/>
        <v/>
      </c>
      <c r="BX43" s="529" t="str">
        <f t="shared" si="150"/>
        <v/>
      </c>
      <c r="BY43" s="529" t="str">
        <f t="shared" si="150"/>
        <v/>
      </c>
      <c r="BZ43" s="529" t="str">
        <f t="shared" si="150"/>
        <v/>
      </c>
      <c r="CA43" s="529" t="str">
        <f t="shared" si="150"/>
        <v/>
      </c>
      <c r="CB43" s="529" t="str">
        <f t="shared" si="150"/>
        <v/>
      </c>
      <c r="CC43" s="529">
        <f t="shared" si="150"/>
        <v>861.94</v>
      </c>
      <c r="CD43" s="529">
        <f t="shared" si="150"/>
        <v>966.99</v>
      </c>
      <c r="CE43" s="529">
        <f t="shared" si="150"/>
        <v>1081.28</v>
      </c>
      <c r="CF43" s="529">
        <f t="shared" si="150"/>
        <v>1079.4199999999998</v>
      </c>
      <c r="CG43" s="529">
        <f t="shared" si="150"/>
        <v>997.65000000000009</v>
      </c>
      <c r="CH43" s="529" t="str">
        <f t="shared" si="150"/>
        <v/>
      </c>
      <c r="CI43" s="529" t="str">
        <f t="shared" si="150"/>
        <v/>
      </c>
      <c r="CJ43" s="529" t="str">
        <f t="shared" si="150"/>
        <v/>
      </c>
      <c r="CK43" s="529" t="str">
        <f t="shared" si="150"/>
        <v/>
      </c>
      <c r="CL43" s="529" t="str">
        <f t="shared" si="150"/>
        <v/>
      </c>
      <c r="CM43" s="529" t="str">
        <f t="shared" si="150"/>
        <v/>
      </c>
      <c r="CN43" s="529" t="str">
        <f t="shared" si="150"/>
        <v/>
      </c>
      <c r="CO43" s="529">
        <f t="shared" si="150"/>
        <v>913.13000000000011</v>
      </c>
      <c r="CP43" s="529">
        <f t="shared" si="150"/>
        <v>1048.1399999999999</v>
      </c>
      <c r="CQ43" s="529">
        <f t="shared" si="150"/>
        <v>1129.4100000000001</v>
      </c>
      <c r="CR43" s="529">
        <f t="shared" si="150"/>
        <v>1117.8000000000002</v>
      </c>
      <c r="CS43" s="529">
        <f t="shared" si="150"/>
        <v>1052.54</v>
      </c>
      <c r="CT43" s="529" t="str">
        <f t="shared" si="150"/>
        <v/>
      </c>
      <c r="CU43" s="529" t="str">
        <f t="shared" si="150"/>
        <v/>
      </c>
      <c r="CV43" s="529" t="str">
        <f t="shared" si="150"/>
        <v/>
      </c>
      <c r="CW43" s="529" t="str">
        <f t="shared" si="150"/>
        <v/>
      </c>
      <c r="CX43" s="529" t="str">
        <f t="shared" si="150"/>
        <v/>
      </c>
      <c r="CY43" s="529" t="str">
        <f t="shared" si="150"/>
        <v/>
      </c>
      <c r="CZ43" s="529" t="str">
        <f t="shared" si="150"/>
        <v/>
      </c>
      <c r="DA43" s="529">
        <f t="shared" si="150"/>
        <v>948.93999999999994</v>
      </c>
      <c r="DB43" s="529">
        <f t="shared" si="150"/>
        <v>1069.51</v>
      </c>
      <c r="DC43" s="529">
        <f t="shared" si="150"/>
        <v>1112.46</v>
      </c>
      <c r="DD43" s="529">
        <f t="shared" si="150"/>
        <v>1113.7499999999998</v>
      </c>
      <c r="DE43" s="529">
        <f t="shared" si="150"/>
        <v>1050.77</v>
      </c>
      <c r="DF43" s="529" t="str">
        <f t="shared" si="150"/>
        <v/>
      </c>
      <c r="DG43" s="529" t="str">
        <f t="shared" si="150"/>
        <v/>
      </c>
      <c r="DH43" s="529" t="str">
        <f t="shared" si="150"/>
        <v/>
      </c>
      <c r="DI43" s="529" t="str">
        <f t="shared" si="150"/>
        <v/>
      </c>
      <c r="DJ43" s="529" t="str">
        <f t="shared" si="150"/>
        <v/>
      </c>
      <c r="DK43" s="529" t="str">
        <f t="shared" si="150"/>
        <v/>
      </c>
      <c r="DL43" s="529" t="str">
        <f t="shared" si="150"/>
        <v/>
      </c>
      <c r="DM43" s="529">
        <f t="shared" ref="DM43:FX43" si="151">+IF(ISERROR(DM41*DM42),"",DM41*DM42)</f>
        <v>901.82999999999993</v>
      </c>
      <c r="DN43" s="529">
        <f t="shared" si="151"/>
        <v>1063.55</v>
      </c>
      <c r="DO43" s="529">
        <f t="shared" si="151"/>
        <v>1109.6099999999999</v>
      </c>
      <c r="DP43" s="529">
        <f t="shared" si="151"/>
        <v>1120.3399999999999</v>
      </c>
      <c r="DQ43" s="529">
        <f t="shared" si="151"/>
        <v>1039.3999999999999</v>
      </c>
      <c r="DR43" s="529" t="str">
        <f t="shared" si="151"/>
        <v/>
      </c>
      <c r="DS43" s="529" t="str">
        <f t="shared" si="151"/>
        <v/>
      </c>
      <c r="DT43" s="529" t="str">
        <f t="shared" si="151"/>
        <v/>
      </c>
      <c r="DU43" s="529" t="str">
        <f t="shared" si="151"/>
        <v/>
      </c>
      <c r="DV43" s="529" t="str">
        <f t="shared" si="151"/>
        <v/>
      </c>
      <c r="DW43" s="529" t="str">
        <f t="shared" si="151"/>
        <v/>
      </c>
      <c r="DX43" s="529" t="str">
        <f t="shared" si="151"/>
        <v/>
      </c>
      <c r="DY43" s="529">
        <f t="shared" si="151"/>
        <v>890.87999999999988</v>
      </c>
      <c r="DZ43" s="529">
        <f t="shared" si="151"/>
        <v>1037.05</v>
      </c>
      <c r="EA43" s="529">
        <f t="shared" si="151"/>
        <v>1103.6699999999998</v>
      </c>
      <c r="EB43" s="529">
        <f t="shared" si="151"/>
        <v>1111.3799999999999</v>
      </c>
      <c r="EC43" s="529">
        <f t="shared" si="151"/>
        <v>1033.96</v>
      </c>
      <c r="ED43" s="529" t="str">
        <f t="shared" si="151"/>
        <v/>
      </c>
      <c r="EE43" s="529" t="str">
        <f t="shared" si="151"/>
        <v/>
      </c>
      <c r="EF43" s="529" t="str">
        <f t="shared" si="151"/>
        <v/>
      </c>
      <c r="EG43" s="529" t="str">
        <f t="shared" si="151"/>
        <v/>
      </c>
      <c r="EH43" s="529" t="str">
        <f t="shared" si="151"/>
        <v/>
      </c>
      <c r="EI43" s="529" t="str">
        <f t="shared" si="151"/>
        <v/>
      </c>
      <c r="EJ43" s="529" t="str">
        <f t="shared" si="151"/>
        <v/>
      </c>
      <c r="EK43" s="529">
        <f t="shared" si="151"/>
        <v>914.74</v>
      </c>
      <c r="EL43" s="529">
        <f t="shared" si="151"/>
        <v>1038.6199999999999</v>
      </c>
      <c r="EM43" s="529">
        <f t="shared" si="151"/>
        <v>1106.24</v>
      </c>
      <c r="EN43" s="529">
        <f t="shared" si="151"/>
        <v>1098.97</v>
      </c>
      <c r="EO43" s="529">
        <f t="shared" si="151"/>
        <v>1043.0800000000002</v>
      </c>
      <c r="EP43" s="529" t="str">
        <f t="shared" si="151"/>
        <v/>
      </c>
      <c r="EQ43" s="529" t="str">
        <f t="shared" si="151"/>
        <v/>
      </c>
      <c r="ER43" s="529" t="str">
        <f t="shared" si="151"/>
        <v/>
      </c>
      <c r="ES43" s="529" t="str">
        <f t="shared" si="151"/>
        <v/>
      </c>
      <c r="ET43" s="529" t="str">
        <f t="shared" si="151"/>
        <v/>
      </c>
      <c r="EU43" s="529" t="str">
        <f t="shared" si="151"/>
        <v/>
      </c>
      <c r="EV43" s="529" t="str">
        <f t="shared" si="151"/>
        <v/>
      </c>
      <c r="EW43" s="529">
        <f t="shared" si="151"/>
        <v>937.75000000000011</v>
      </c>
      <c r="EX43" s="529">
        <f t="shared" si="151"/>
        <v>1026.08</v>
      </c>
      <c r="EY43" s="529">
        <f t="shared" si="151"/>
        <v>1094.4199999999998</v>
      </c>
      <c r="EZ43" s="529">
        <f t="shared" si="151"/>
        <v>1096.57</v>
      </c>
      <c r="FA43" s="529">
        <f t="shared" si="151"/>
        <v>1025.4900000000002</v>
      </c>
      <c r="FB43" s="529" t="str">
        <f t="shared" si="151"/>
        <v/>
      </c>
      <c r="FC43" s="529" t="str">
        <f t="shared" si="151"/>
        <v/>
      </c>
      <c r="FD43" s="529" t="str">
        <f t="shared" si="151"/>
        <v/>
      </c>
      <c r="FE43" s="529" t="str">
        <f t="shared" si="151"/>
        <v/>
      </c>
      <c r="FF43" s="529" t="str">
        <f t="shared" si="151"/>
        <v/>
      </c>
      <c r="FG43" s="529" t="str">
        <f t="shared" si="151"/>
        <v/>
      </c>
      <c r="FH43" s="529" t="str">
        <f t="shared" si="151"/>
        <v/>
      </c>
      <c r="FI43" s="529">
        <f t="shared" si="151"/>
        <v>992.04000000000008</v>
      </c>
      <c r="FJ43" s="529">
        <f t="shared" si="151"/>
        <v>1007.0600000000001</v>
      </c>
      <c r="FK43" s="529">
        <f t="shared" si="151"/>
        <v>1087.9499999999998</v>
      </c>
      <c r="FL43" s="529">
        <f t="shared" si="151"/>
        <v>1083.73</v>
      </c>
      <c r="FM43" s="529">
        <f t="shared" si="151"/>
        <v>1009.27</v>
      </c>
      <c r="FN43" s="529" t="str">
        <f t="shared" si="151"/>
        <v/>
      </c>
      <c r="FO43" s="529" t="str">
        <f t="shared" si="151"/>
        <v/>
      </c>
      <c r="FP43" s="529" t="str">
        <f t="shared" si="151"/>
        <v/>
      </c>
      <c r="FQ43" s="529" t="str">
        <f t="shared" si="151"/>
        <v/>
      </c>
      <c r="FR43" s="529" t="str">
        <f t="shared" si="151"/>
        <v/>
      </c>
      <c r="FS43" s="529" t="str">
        <f t="shared" si="151"/>
        <v/>
      </c>
      <c r="FT43" s="529" t="str">
        <f t="shared" si="151"/>
        <v/>
      </c>
      <c r="FU43" s="529">
        <f t="shared" si="151"/>
        <v>872.3</v>
      </c>
      <c r="FV43" s="529">
        <f t="shared" si="151"/>
        <v>1005.9100000000001</v>
      </c>
      <c r="FW43" s="529">
        <f t="shared" si="151"/>
        <v>1079.1199999999999</v>
      </c>
      <c r="FX43" s="529">
        <f t="shared" si="151"/>
        <v>1069.08</v>
      </c>
      <c r="FY43" s="529">
        <f t="shared" ref="FY43:GB43" si="152">+IF(ISERROR(FY41*FY42),"",FY41*FY42)</f>
        <v>969.09</v>
      </c>
      <c r="FZ43" s="529" t="str">
        <f t="shared" si="152"/>
        <v/>
      </c>
      <c r="GA43" s="529" t="str">
        <f t="shared" si="152"/>
        <v/>
      </c>
      <c r="GB43" s="529" t="str">
        <f t="shared" si="152"/>
        <v/>
      </c>
    </row>
    <row r="44" spans="1:184" s="14" customFormat="1">
      <c r="A44" s="41"/>
      <c r="B44" s="60"/>
      <c r="C44" s="41"/>
      <c r="D44" s="511" t="s">
        <v>279</v>
      </c>
      <c r="E44" s="513"/>
      <c r="F44" s="513"/>
      <c r="G44" s="513"/>
      <c r="H44" s="513"/>
      <c r="I44" s="514">
        <v>4824</v>
      </c>
      <c r="J44" s="514">
        <v>4824</v>
      </c>
      <c r="K44" s="514">
        <v>4824</v>
      </c>
      <c r="L44" s="514">
        <v>4824</v>
      </c>
      <c r="M44" s="514">
        <v>4824</v>
      </c>
      <c r="N44" s="515"/>
      <c r="O44" s="515"/>
      <c r="P44" s="515"/>
      <c r="Q44" s="515"/>
      <c r="R44" s="515"/>
      <c r="S44" s="515"/>
      <c r="T44" s="516"/>
      <c r="U44" s="514">
        <v>4824</v>
      </c>
      <c r="V44" s="514">
        <v>4824</v>
      </c>
      <c r="W44" s="514">
        <v>4824</v>
      </c>
      <c r="X44" s="514">
        <v>4824</v>
      </c>
      <c r="Y44" s="514">
        <v>4824</v>
      </c>
      <c r="Z44" s="516"/>
      <c r="AA44" s="516"/>
      <c r="AB44" s="516"/>
      <c r="AC44" s="516"/>
      <c r="AD44" s="516"/>
      <c r="AE44" s="516"/>
      <c r="AF44" s="516"/>
      <c r="AG44" s="517">
        <v>4087</v>
      </c>
      <c r="AH44" s="517">
        <v>4087</v>
      </c>
      <c r="AI44" s="517">
        <v>4087</v>
      </c>
      <c r="AJ44" s="517">
        <v>4087</v>
      </c>
      <c r="AK44" s="517">
        <v>4087</v>
      </c>
      <c r="AL44" s="656"/>
      <c r="AM44" s="656"/>
      <c r="AN44" s="656"/>
      <c r="AO44" s="656"/>
      <c r="AP44" s="656"/>
      <c r="AQ44" s="656"/>
      <c r="AR44" s="656"/>
      <c r="AS44" s="517">
        <v>4087</v>
      </c>
      <c r="AT44" s="517">
        <v>4087</v>
      </c>
      <c r="AU44" s="517">
        <v>4087</v>
      </c>
      <c r="AV44" s="517">
        <v>4087</v>
      </c>
      <c r="AW44" s="517">
        <v>4087</v>
      </c>
      <c r="AX44" s="517"/>
      <c r="AY44" s="517"/>
      <c r="AZ44" s="517"/>
      <c r="BA44" s="517" t="str">
        <f>+IF(ISBLANK(AO44),"",AO44)</f>
        <v/>
      </c>
      <c r="BB44" s="517" t="str">
        <f t="shared" ref="BB44:DM44" si="153">+IF(ISBLANK(AP44),"",AP44)</f>
        <v/>
      </c>
      <c r="BC44" s="517" t="str">
        <f t="shared" si="153"/>
        <v/>
      </c>
      <c r="BD44" s="517" t="str">
        <f t="shared" si="153"/>
        <v/>
      </c>
      <c r="BE44" s="517">
        <f t="shared" si="153"/>
        <v>4087</v>
      </c>
      <c r="BF44" s="517">
        <f t="shared" si="153"/>
        <v>4087</v>
      </c>
      <c r="BG44" s="517">
        <f t="shared" si="153"/>
        <v>4087</v>
      </c>
      <c r="BH44" s="517">
        <f t="shared" si="153"/>
        <v>4087</v>
      </c>
      <c r="BI44" s="517">
        <f t="shared" si="153"/>
        <v>4087</v>
      </c>
      <c r="BJ44" s="517" t="str">
        <f t="shared" si="153"/>
        <v/>
      </c>
      <c r="BK44" s="517" t="str">
        <f t="shared" si="153"/>
        <v/>
      </c>
      <c r="BL44" s="517" t="str">
        <f t="shared" si="153"/>
        <v/>
      </c>
      <c r="BM44" s="517" t="str">
        <f t="shared" si="153"/>
        <v/>
      </c>
      <c r="BN44" s="517" t="str">
        <f t="shared" si="153"/>
        <v/>
      </c>
      <c r="BO44" s="517" t="str">
        <f t="shared" si="153"/>
        <v/>
      </c>
      <c r="BP44" s="517" t="str">
        <f t="shared" si="153"/>
        <v/>
      </c>
      <c r="BQ44" s="517">
        <f t="shared" si="153"/>
        <v>4087</v>
      </c>
      <c r="BR44" s="517">
        <f t="shared" si="153"/>
        <v>4087</v>
      </c>
      <c r="BS44" s="517">
        <f t="shared" si="153"/>
        <v>4087</v>
      </c>
      <c r="BT44" s="517">
        <f t="shared" si="153"/>
        <v>4087</v>
      </c>
      <c r="BU44" s="517">
        <f t="shared" si="153"/>
        <v>4087</v>
      </c>
      <c r="BV44" s="517" t="str">
        <f t="shared" si="153"/>
        <v/>
      </c>
      <c r="BW44" s="517" t="str">
        <f t="shared" si="153"/>
        <v/>
      </c>
      <c r="BX44" s="517" t="str">
        <f t="shared" si="153"/>
        <v/>
      </c>
      <c r="BY44" s="517" t="str">
        <f t="shared" si="153"/>
        <v/>
      </c>
      <c r="BZ44" s="517" t="str">
        <f t="shared" si="153"/>
        <v/>
      </c>
      <c r="CA44" s="517" t="str">
        <f t="shared" si="153"/>
        <v/>
      </c>
      <c r="CB44" s="517" t="str">
        <f t="shared" si="153"/>
        <v/>
      </c>
      <c r="CC44" s="517">
        <f t="shared" si="153"/>
        <v>4087</v>
      </c>
      <c r="CD44" s="517">
        <f t="shared" si="153"/>
        <v>4087</v>
      </c>
      <c r="CE44" s="517">
        <f t="shared" si="153"/>
        <v>4087</v>
      </c>
      <c r="CF44" s="517">
        <f t="shared" si="153"/>
        <v>4087</v>
      </c>
      <c r="CG44" s="517">
        <f t="shared" si="153"/>
        <v>4087</v>
      </c>
      <c r="CH44" s="517" t="str">
        <f t="shared" si="153"/>
        <v/>
      </c>
      <c r="CI44" s="517" t="str">
        <f t="shared" si="153"/>
        <v/>
      </c>
      <c r="CJ44" s="517" t="str">
        <f t="shared" si="153"/>
        <v/>
      </c>
      <c r="CK44" s="517" t="str">
        <f t="shared" si="153"/>
        <v/>
      </c>
      <c r="CL44" s="517" t="str">
        <f t="shared" si="153"/>
        <v/>
      </c>
      <c r="CM44" s="517" t="str">
        <f t="shared" si="153"/>
        <v/>
      </c>
      <c r="CN44" s="517" t="str">
        <f t="shared" si="153"/>
        <v/>
      </c>
      <c r="CO44" s="517">
        <f t="shared" si="153"/>
        <v>4087</v>
      </c>
      <c r="CP44" s="517">
        <f t="shared" si="153"/>
        <v>4087</v>
      </c>
      <c r="CQ44" s="517">
        <f t="shared" si="153"/>
        <v>4087</v>
      </c>
      <c r="CR44" s="517">
        <f t="shared" si="153"/>
        <v>4087</v>
      </c>
      <c r="CS44" s="517">
        <f t="shared" si="153"/>
        <v>4087</v>
      </c>
      <c r="CT44" s="517" t="str">
        <f t="shared" si="153"/>
        <v/>
      </c>
      <c r="CU44" s="517" t="str">
        <f t="shared" si="153"/>
        <v/>
      </c>
      <c r="CV44" s="517" t="str">
        <f t="shared" si="153"/>
        <v/>
      </c>
      <c r="CW44" s="517" t="str">
        <f t="shared" si="153"/>
        <v/>
      </c>
      <c r="CX44" s="517" t="str">
        <f t="shared" si="153"/>
        <v/>
      </c>
      <c r="CY44" s="517" t="str">
        <f t="shared" si="153"/>
        <v/>
      </c>
      <c r="CZ44" s="517" t="str">
        <f t="shared" si="153"/>
        <v/>
      </c>
      <c r="DA44" s="517">
        <f t="shared" si="153"/>
        <v>4087</v>
      </c>
      <c r="DB44" s="517">
        <f t="shared" si="153"/>
        <v>4087</v>
      </c>
      <c r="DC44" s="517">
        <f t="shared" si="153"/>
        <v>4087</v>
      </c>
      <c r="DD44" s="517">
        <f t="shared" si="153"/>
        <v>4087</v>
      </c>
      <c r="DE44" s="517">
        <f t="shared" si="153"/>
        <v>4087</v>
      </c>
      <c r="DF44" s="517" t="str">
        <f t="shared" si="153"/>
        <v/>
      </c>
      <c r="DG44" s="517" t="str">
        <f t="shared" si="153"/>
        <v/>
      </c>
      <c r="DH44" s="517" t="str">
        <f t="shared" si="153"/>
        <v/>
      </c>
      <c r="DI44" s="517" t="str">
        <f t="shared" si="153"/>
        <v/>
      </c>
      <c r="DJ44" s="517" t="str">
        <f t="shared" si="153"/>
        <v/>
      </c>
      <c r="DK44" s="517" t="str">
        <f t="shared" si="153"/>
        <v/>
      </c>
      <c r="DL44" s="517" t="str">
        <f t="shared" si="153"/>
        <v/>
      </c>
      <c r="DM44" s="517">
        <f t="shared" si="153"/>
        <v>4087</v>
      </c>
      <c r="DN44" s="517">
        <f t="shared" ref="DN44:FY44" si="154">+IF(ISBLANK(DB44),"",DB44)</f>
        <v>4087</v>
      </c>
      <c r="DO44" s="517">
        <f t="shared" si="154"/>
        <v>4087</v>
      </c>
      <c r="DP44" s="517">
        <f t="shared" si="154"/>
        <v>4087</v>
      </c>
      <c r="DQ44" s="517">
        <f t="shared" si="154"/>
        <v>4087</v>
      </c>
      <c r="DR44" s="517" t="str">
        <f t="shared" si="154"/>
        <v/>
      </c>
      <c r="DS44" s="517" t="str">
        <f t="shared" si="154"/>
        <v/>
      </c>
      <c r="DT44" s="517" t="str">
        <f t="shared" si="154"/>
        <v/>
      </c>
      <c r="DU44" s="517" t="str">
        <f t="shared" si="154"/>
        <v/>
      </c>
      <c r="DV44" s="517" t="str">
        <f t="shared" si="154"/>
        <v/>
      </c>
      <c r="DW44" s="517" t="str">
        <f t="shared" si="154"/>
        <v/>
      </c>
      <c r="DX44" s="517" t="str">
        <f t="shared" si="154"/>
        <v/>
      </c>
      <c r="DY44" s="517">
        <f t="shared" si="154"/>
        <v>4087</v>
      </c>
      <c r="DZ44" s="517">
        <f t="shared" si="154"/>
        <v>4087</v>
      </c>
      <c r="EA44" s="517">
        <f t="shared" si="154"/>
        <v>4087</v>
      </c>
      <c r="EB44" s="517">
        <f t="shared" si="154"/>
        <v>4087</v>
      </c>
      <c r="EC44" s="517">
        <f t="shared" si="154"/>
        <v>4087</v>
      </c>
      <c r="ED44" s="517" t="str">
        <f t="shared" si="154"/>
        <v/>
      </c>
      <c r="EE44" s="517" t="str">
        <f t="shared" si="154"/>
        <v/>
      </c>
      <c r="EF44" s="517" t="str">
        <f t="shared" si="154"/>
        <v/>
      </c>
      <c r="EG44" s="517" t="str">
        <f t="shared" si="154"/>
        <v/>
      </c>
      <c r="EH44" s="517" t="str">
        <f t="shared" si="154"/>
        <v/>
      </c>
      <c r="EI44" s="517" t="str">
        <f t="shared" si="154"/>
        <v/>
      </c>
      <c r="EJ44" s="517" t="str">
        <f t="shared" si="154"/>
        <v/>
      </c>
      <c r="EK44" s="517">
        <f t="shared" si="154"/>
        <v>4087</v>
      </c>
      <c r="EL44" s="517">
        <f t="shared" si="154"/>
        <v>4087</v>
      </c>
      <c r="EM44" s="517">
        <f t="shared" si="154"/>
        <v>4087</v>
      </c>
      <c r="EN44" s="517">
        <f t="shared" si="154"/>
        <v>4087</v>
      </c>
      <c r="EO44" s="517">
        <f t="shared" si="154"/>
        <v>4087</v>
      </c>
      <c r="EP44" s="517" t="str">
        <f t="shared" si="154"/>
        <v/>
      </c>
      <c r="EQ44" s="517" t="str">
        <f t="shared" si="154"/>
        <v/>
      </c>
      <c r="ER44" s="517" t="str">
        <f t="shared" si="154"/>
        <v/>
      </c>
      <c r="ES44" s="517" t="str">
        <f t="shared" si="154"/>
        <v/>
      </c>
      <c r="ET44" s="517" t="str">
        <f t="shared" si="154"/>
        <v/>
      </c>
      <c r="EU44" s="517" t="str">
        <f t="shared" si="154"/>
        <v/>
      </c>
      <c r="EV44" s="517" t="str">
        <f t="shared" si="154"/>
        <v/>
      </c>
      <c r="EW44" s="517">
        <f t="shared" si="154"/>
        <v>4087</v>
      </c>
      <c r="EX44" s="517">
        <f t="shared" si="154"/>
        <v>4087</v>
      </c>
      <c r="EY44" s="517">
        <f t="shared" si="154"/>
        <v>4087</v>
      </c>
      <c r="EZ44" s="517">
        <f t="shared" si="154"/>
        <v>4087</v>
      </c>
      <c r="FA44" s="517">
        <f t="shared" si="154"/>
        <v>4087</v>
      </c>
      <c r="FB44" s="517" t="str">
        <f t="shared" si="154"/>
        <v/>
      </c>
      <c r="FC44" s="517" t="str">
        <f t="shared" si="154"/>
        <v/>
      </c>
      <c r="FD44" s="517" t="str">
        <f t="shared" si="154"/>
        <v/>
      </c>
      <c r="FE44" s="517" t="str">
        <f t="shared" si="154"/>
        <v/>
      </c>
      <c r="FF44" s="517" t="str">
        <f t="shared" si="154"/>
        <v/>
      </c>
      <c r="FG44" s="517" t="str">
        <f t="shared" si="154"/>
        <v/>
      </c>
      <c r="FH44" s="517" t="str">
        <f t="shared" si="154"/>
        <v/>
      </c>
      <c r="FI44" s="517">
        <f t="shared" si="154"/>
        <v>4087</v>
      </c>
      <c r="FJ44" s="517">
        <f t="shared" si="154"/>
        <v>4087</v>
      </c>
      <c r="FK44" s="517">
        <f t="shared" si="154"/>
        <v>4087</v>
      </c>
      <c r="FL44" s="517">
        <f t="shared" si="154"/>
        <v>4087</v>
      </c>
      <c r="FM44" s="517">
        <f t="shared" si="154"/>
        <v>4087</v>
      </c>
      <c r="FN44" s="517" t="str">
        <f t="shared" si="154"/>
        <v/>
      </c>
      <c r="FO44" s="517" t="str">
        <f t="shared" si="154"/>
        <v/>
      </c>
      <c r="FP44" s="517" t="str">
        <f t="shared" si="154"/>
        <v/>
      </c>
      <c r="FQ44" s="517" t="str">
        <f t="shared" si="154"/>
        <v/>
      </c>
      <c r="FR44" s="517" t="str">
        <f t="shared" si="154"/>
        <v/>
      </c>
      <c r="FS44" s="517" t="str">
        <f t="shared" si="154"/>
        <v/>
      </c>
      <c r="FT44" s="517" t="str">
        <f t="shared" si="154"/>
        <v/>
      </c>
      <c r="FU44" s="517">
        <f t="shared" si="154"/>
        <v>4087</v>
      </c>
      <c r="FV44" s="517">
        <f t="shared" si="154"/>
        <v>4087</v>
      </c>
      <c r="FW44" s="517">
        <f t="shared" si="154"/>
        <v>4087</v>
      </c>
      <c r="FX44" s="517">
        <f t="shared" si="154"/>
        <v>4087</v>
      </c>
      <c r="FY44" s="517">
        <f t="shared" si="154"/>
        <v>4087</v>
      </c>
      <c r="FZ44" s="517" t="str">
        <f t="shared" ref="FZ44:GB44" si="155">+IF(ISBLANK(FN44),"",FN44)</f>
        <v/>
      </c>
      <c r="GA44" s="517" t="str">
        <f t="shared" si="155"/>
        <v/>
      </c>
      <c r="GB44" s="517" t="str">
        <f t="shared" si="155"/>
        <v/>
      </c>
    </row>
    <row r="45" spans="1:184">
      <c r="C45" s="41"/>
      <c r="D45" s="532" t="s">
        <v>280</v>
      </c>
      <c r="E45" s="668" t="str">
        <f t="shared" ref="E45:AV45" si="156">+IF(OR(MONTH(E40)&lt;5,MONTH(E40)&gt;9),"",IF(MONTH(E40)=5,I44-I41,D45-E41))</f>
        <v/>
      </c>
      <c r="F45" s="668" t="str">
        <f t="shared" si="156"/>
        <v/>
      </c>
      <c r="G45" s="668" t="str">
        <f t="shared" si="156"/>
        <v/>
      </c>
      <c r="H45" s="668" t="str">
        <f t="shared" si="156"/>
        <v/>
      </c>
      <c r="I45" s="668">
        <f t="shared" si="156"/>
        <v>3874.7</v>
      </c>
      <c r="J45" s="668">
        <f t="shared" si="156"/>
        <v>2930.7799999999997</v>
      </c>
      <c r="K45" s="668">
        <f t="shared" si="156"/>
        <v>1908.8899999999996</v>
      </c>
      <c r="L45" s="668">
        <f t="shared" si="156"/>
        <v>919.82999999999959</v>
      </c>
      <c r="M45" s="668">
        <f t="shared" si="156"/>
        <v>-29.470000000000482</v>
      </c>
      <c r="N45" s="668" t="str">
        <f t="shared" si="156"/>
        <v/>
      </c>
      <c r="O45" s="668" t="str">
        <f t="shared" si="156"/>
        <v/>
      </c>
      <c r="P45" s="668" t="str">
        <f t="shared" si="156"/>
        <v/>
      </c>
      <c r="Q45" s="668" t="str">
        <f t="shared" si="156"/>
        <v/>
      </c>
      <c r="R45" s="668" t="str">
        <f t="shared" si="156"/>
        <v/>
      </c>
      <c r="S45" s="668" t="str">
        <f t="shared" si="156"/>
        <v/>
      </c>
      <c r="T45" s="668" t="str">
        <f t="shared" si="156"/>
        <v/>
      </c>
      <c r="U45" s="668">
        <f t="shared" si="156"/>
        <v>3877.75</v>
      </c>
      <c r="V45" s="668">
        <f t="shared" si="156"/>
        <v>2924.26</v>
      </c>
      <c r="W45" s="668">
        <f t="shared" si="156"/>
        <v>1933.2800000000002</v>
      </c>
      <c r="X45" s="668">
        <f t="shared" si="156"/>
        <v>942.82000000000028</v>
      </c>
      <c r="Y45" s="668">
        <f t="shared" si="156"/>
        <v>-3.4299999999997226</v>
      </c>
      <c r="Z45" s="668" t="str">
        <f t="shared" si="156"/>
        <v/>
      </c>
      <c r="AA45" s="668" t="str">
        <f t="shared" si="156"/>
        <v/>
      </c>
      <c r="AB45" s="668" t="str">
        <f t="shared" si="156"/>
        <v/>
      </c>
      <c r="AC45" s="668" t="str">
        <f t="shared" si="156"/>
        <v/>
      </c>
      <c r="AD45" s="668" t="str">
        <f t="shared" si="156"/>
        <v/>
      </c>
      <c r="AE45" s="668" t="str">
        <f t="shared" si="156"/>
        <v/>
      </c>
      <c r="AF45" s="668" t="str">
        <f t="shared" si="156"/>
        <v/>
      </c>
      <c r="AG45" s="668">
        <f t="shared" si="156"/>
        <v>3151.5299999999997</v>
      </c>
      <c r="AH45" s="668">
        <f t="shared" si="156"/>
        <v>2200.9499999999998</v>
      </c>
      <c r="AI45" s="668">
        <f t="shared" si="156"/>
        <v>1212.7699999999998</v>
      </c>
      <c r="AJ45" s="668">
        <f t="shared" si="156"/>
        <v>227.40999999999974</v>
      </c>
      <c r="AK45" s="668">
        <f t="shared" si="156"/>
        <v>-708.06000000000029</v>
      </c>
      <c r="AL45" s="668" t="str">
        <f t="shared" si="156"/>
        <v/>
      </c>
      <c r="AM45" s="668" t="str">
        <f t="shared" si="156"/>
        <v/>
      </c>
      <c r="AN45" s="668" t="str">
        <f t="shared" si="156"/>
        <v/>
      </c>
      <c r="AO45" s="668" t="str">
        <f t="shared" si="156"/>
        <v/>
      </c>
      <c r="AP45" s="668" t="str">
        <f t="shared" si="156"/>
        <v/>
      </c>
      <c r="AQ45" s="668" t="str">
        <f t="shared" si="156"/>
        <v/>
      </c>
      <c r="AR45" s="668" t="str">
        <f t="shared" si="156"/>
        <v/>
      </c>
      <c r="AS45" s="668">
        <f t="shared" si="156"/>
        <v>3146.33</v>
      </c>
      <c r="AT45" s="668">
        <f t="shared" si="156"/>
        <v>2189.8199999999997</v>
      </c>
      <c r="AU45" s="668">
        <f t="shared" si="156"/>
        <v>1203.8199999999997</v>
      </c>
      <c r="AV45" s="668">
        <f t="shared" si="156"/>
        <v>205.87999999999977</v>
      </c>
      <c r="AW45" s="668">
        <f>+IF(OR(MONTH(AW40)&lt;5,MONTH(AW40)&gt;9),"",IF(MONTH(AW40)=5,BA44-BA41,AV45-AW41))</f>
        <v>-734.79000000000019</v>
      </c>
      <c r="AX45" s="668" t="str">
        <f>+IF(OR(MONTH(AX40)&lt;5,MONTH(AX40)&gt;9),"",IF(MONTH(AX40)=5,BB44-BB41,AW45-AX41))</f>
        <v/>
      </c>
      <c r="AY45" s="668" t="str">
        <f>+IF(OR(MONTH(AY40)&lt;5,MONTH(AY40)&gt;9),"",IF(MONTH(AY40)=5,BC44-BC41,AX45-AY41))</f>
        <v/>
      </c>
      <c r="AZ45" s="668" t="str">
        <f>+IF(OR(MONTH(AZ40)&lt;5,MONTH(AZ40)&gt;9),"",IF(MONTH(AZ40)=5,BD44-BD41,AY45-AZ41))</f>
        <v/>
      </c>
      <c r="BA45" s="668" t="str">
        <f t="shared" ref="BA45:DL45" si="157">+IF(OR(MONTH(BA40)&lt;5,MONTH(BA40)&gt;9),"",IF(MONTH(BA40)=5,BE44-BE41,AZ45-BA41))</f>
        <v/>
      </c>
      <c r="BB45" s="668" t="str">
        <f t="shared" si="157"/>
        <v/>
      </c>
      <c r="BC45" s="668" t="str">
        <f t="shared" si="157"/>
        <v/>
      </c>
      <c r="BD45" s="668" t="str">
        <f t="shared" si="157"/>
        <v/>
      </c>
      <c r="BE45" s="668">
        <f t="shared" si="157"/>
        <v>3197.36</v>
      </c>
      <c r="BF45" s="668">
        <f t="shared" si="157"/>
        <v>2279.67</v>
      </c>
      <c r="BG45" s="668">
        <f t="shared" si="157"/>
        <v>1328.62</v>
      </c>
      <c r="BH45" s="668">
        <f t="shared" si="157"/>
        <v>364.70999999999992</v>
      </c>
      <c r="BI45" s="668">
        <f t="shared" si="157"/>
        <v>-524.93000000000006</v>
      </c>
      <c r="BJ45" s="668" t="str">
        <f t="shared" si="157"/>
        <v/>
      </c>
      <c r="BK45" s="668" t="str">
        <f t="shared" si="157"/>
        <v/>
      </c>
      <c r="BL45" s="668" t="str">
        <f t="shared" si="157"/>
        <v/>
      </c>
      <c r="BM45" s="668" t="str">
        <f t="shared" si="157"/>
        <v/>
      </c>
      <c r="BN45" s="668" t="str">
        <f t="shared" si="157"/>
        <v/>
      </c>
      <c r="BO45" s="668" t="str">
        <f t="shared" si="157"/>
        <v/>
      </c>
      <c r="BP45" s="668" t="str">
        <f t="shared" si="157"/>
        <v/>
      </c>
      <c r="BQ45" s="668">
        <f t="shared" si="157"/>
        <v>3237.67</v>
      </c>
      <c r="BR45" s="668">
        <f t="shared" si="157"/>
        <v>2299.5700000000002</v>
      </c>
      <c r="BS45" s="668">
        <f t="shared" si="157"/>
        <v>1313.92</v>
      </c>
      <c r="BT45" s="668">
        <f t="shared" si="157"/>
        <v>320.88</v>
      </c>
      <c r="BU45" s="668">
        <f t="shared" si="157"/>
        <v>-528.45000000000005</v>
      </c>
      <c r="BV45" s="668" t="str">
        <f t="shared" si="157"/>
        <v/>
      </c>
      <c r="BW45" s="668" t="str">
        <f t="shared" si="157"/>
        <v/>
      </c>
      <c r="BX45" s="668" t="str">
        <f t="shared" si="157"/>
        <v/>
      </c>
      <c r="BY45" s="668" t="str">
        <f t="shared" si="157"/>
        <v/>
      </c>
      <c r="BZ45" s="668" t="str">
        <f t="shared" si="157"/>
        <v/>
      </c>
      <c r="CA45" s="668" t="str">
        <f t="shared" si="157"/>
        <v/>
      </c>
      <c r="CB45" s="668" t="str">
        <f t="shared" si="157"/>
        <v/>
      </c>
      <c r="CC45" s="668">
        <f t="shared" si="157"/>
        <v>3089.35</v>
      </c>
      <c r="CD45" s="668">
        <f t="shared" si="157"/>
        <v>2122.3599999999997</v>
      </c>
      <c r="CE45" s="668">
        <f t="shared" si="157"/>
        <v>1041.0799999999997</v>
      </c>
      <c r="CF45" s="668">
        <f t="shared" si="157"/>
        <v>-38.340000000000146</v>
      </c>
      <c r="CG45" s="668">
        <f t="shared" si="157"/>
        <v>-1035.9900000000002</v>
      </c>
      <c r="CH45" s="668" t="str">
        <f t="shared" si="157"/>
        <v/>
      </c>
      <c r="CI45" s="668" t="str">
        <f t="shared" si="157"/>
        <v/>
      </c>
      <c r="CJ45" s="668" t="str">
        <f t="shared" si="157"/>
        <v/>
      </c>
      <c r="CK45" s="668" t="str">
        <f t="shared" si="157"/>
        <v/>
      </c>
      <c r="CL45" s="668" t="str">
        <f t="shared" si="157"/>
        <v/>
      </c>
      <c r="CM45" s="668" t="str">
        <f t="shared" si="157"/>
        <v/>
      </c>
      <c r="CN45" s="668" t="str">
        <f t="shared" si="157"/>
        <v/>
      </c>
      <c r="CO45" s="668">
        <f t="shared" si="157"/>
        <v>3034.46</v>
      </c>
      <c r="CP45" s="668">
        <f t="shared" si="157"/>
        <v>1986.3200000000002</v>
      </c>
      <c r="CQ45" s="668">
        <f t="shared" si="157"/>
        <v>856.91000000000008</v>
      </c>
      <c r="CR45" s="668">
        <f t="shared" si="157"/>
        <v>-260.8900000000001</v>
      </c>
      <c r="CS45" s="668">
        <f t="shared" si="157"/>
        <v>-1313.43</v>
      </c>
      <c r="CT45" s="668" t="str">
        <f t="shared" si="157"/>
        <v/>
      </c>
      <c r="CU45" s="668" t="str">
        <f t="shared" si="157"/>
        <v/>
      </c>
      <c r="CV45" s="668" t="str">
        <f t="shared" si="157"/>
        <v/>
      </c>
      <c r="CW45" s="668" t="str">
        <f t="shared" si="157"/>
        <v/>
      </c>
      <c r="CX45" s="668" t="str">
        <f t="shared" si="157"/>
        <v/>
      </c>
      <c r="CY45" s="668" t="str">
        <f t="shared" si="157"/>
        <v/>
      </c>
      <c r="CZ45" s="668" t="str">
        <f t="shared" si="157"/>
        <v/>
      </c>
      <c r="DA45" s="668">
        <f t="shared" si="157"/>
        <v>3036.23</v>
      </c>
      <c r="DB45" s="668">
        <f t="shared" si="157"/>
        <v>1966.72</v>
      </c>
      <c r="DC45" s="668">
        <f t="shared" si="157"/>
        <v>854.26</v>
      </c>
      <c r="DD45" s="668">
        <f t="shared" si="157"/>
        <v>-259.48999999999978</v>
      </c>
      <c r="DE45" s="668">
        <f t="shared" si="157"/>
        <v>-1310.2599999999998</v>
      </c>
      <c r="DF45" s="668" t="str">
        <f t="shared" si="157"/>
        <v/>
      </c>
      <c r="DG45" s="668" t="str">
        <f t="shared" si="157"/>
        <v/>
      </c>
      <c r="DH45" s="668" t="str">
        <f t="shared" si="157"/>
        <v/>
      </c>
      <c r="DI45" s="668" t="str">
        <f t="shared" si="157"/>
        <v/>
      </c>
      <c r="DJ45" s="668" t="str">
        <f t="shared" si="157"/>
        <v/>
      </c>
      <c r="DK45" s="668" t="str">
        <f t="shared" si="157"/>
        <v/>
      </c>
      <c r="DL45" s="668" t="str">
        <f t="shared" si="157"/>
        <v/>
      </c>
      <c r="DM45" s="668">
        <f t="shared" ref="DM45:FX45" si="158">+IF(OR(MONTH(DM40)&lt;5,MONTH(DM40)&gt;9),"",IF(MONTH(DM40)=5,DQ44-DQ41,DL45-DM41))</f>
        <v>3047.6000000000004</v>
      </c>
      <c r="DN45" s="668">
        <f t="shared" si="158"/>
        <v>1984.0500000000004</v>
      </c>
      <c r="DO45" s="668">
        <f t="shared" si="158"/>
        <v>874.44000000000051</v>
      </c>
      <c r="DP45" s="668">
        <f t="shared" si="158"/>
        <v>-245.89999999999941</v>
      </c>
      <c r="DQ45" s="668">
        <f t="shared" si="158"/>
        <v>-1285.2999999999993</v>
      </c>
      <c r="DR45" s="668" t="str">
        <f t="shared" si="158"/>
        <v/>
      </c>
      <c r="DS45" s="668" t="str">
        <f t="shared" si="158"/>
        <v/>
      </c>
      <c r="DT45" s="668" t="str">
        <f t="shared" si="158"/>
        <v/>
      </c>
      <c r="DU45" s="668" t="str">
        <f t="shared" si="158"/>
        <v/>
      </c>
      <c r="DV45" s="668" t="str">
        <f t="shared" si="158"/>
        <v/>
      </c>
      <c r="DW45" s="668" t="str">
        <f t="shared" si="158"/>
        <v/>
      </c>
      <c r="DX45" s="668" t="str">
        <f t="shared" si="158"/>
        <v/>
      </c>
      <c r="DY45" s="668">
        <f t="shared" si="158"/>
        <v>3053.04</v>
      </c>
      <c r="DZ45" s="668">
        <f t="shared" si="158"/>
        <v>2015.99</v>
      </c>
      <c r="EA45" s="668">
        <f t="shared" si="158"/>
        <v>912.32000000000016</v>
      </c>
      <c r="EB45" s="668">
        <f t="shared" si="158"/>
        <v>-199.05999999999972</v>
      </c>
      <c r="EC45" s="668">
        <f t="shared" si="158"/>
        <v>-1233.0199999999998</v>
      </c>
      <c r="ED45" s="668" t="str">
        <f t="shared" si="158"/>
        <v/>
      </c>
      <c r="EE45" s="668" t="str">
        <f t="shared" si="158"/>
        <v/>
      </c>
      <c r="EF45" s="668" t="str">
        <f t="shared" si="158"/>
        <v/>
      </c>
      <c r="EG45" s="668" t="str">
        <f t="shared" si="158"/>
        <v/>
      </c>
      <c r="EH45" s="668" t="str">
        <f t="shared" si="158"/>
        <v/>
      </c>
      <c r="EI45" s="668" t="str">
        <f t="shared" si="158"/>
        <v/>
      </c>
      <c r="EJ45" s="668" t="str">
        <f t="shared" si="158"/>
        <v/>
      </c>
      <c r="EK45" s="668">
        <f t="shared" si="158"/>
        <v>3043.92</v>
      </c>
      <c r="EL45" s="668">
        <f t="shared" si="158"/>
        <v>2005.3000000000002</v>
      </c>
      <c r="EM45" s="668">
        <f t="shared" si="158"/>
        <v>899.06000000000017</v>
      </c>
      <c r="EN45" s="668">
        <f t="shared" si="158"/>
        <v>-199.90999999999985</v>
      </c>
      <c r="EO45" s="668">
        <f t="shared" si="158"/>
        <v>-1242.99</v>
      </c>
      <c r="EP45" s="668" t="str">
        <f t="shared" si="158"/>
        <v/>
      </c>
      <c r="EQ45" s="668" t="str">
        <f t="shared" si="158"/>
        <v/>
      </c>
      <c r="ER45" s="668" t="str">
        <f t="shared" si="158"/>
        <v/>
      </c>
      <c r="ES45" s="668" t="str">
        <f t="shared" si="158"/>
        <v/>
      </c>
      <c r="ET45" s="668" t="str">
        <f t="shared" si="158"/>
        <v/>
      </c>
      <c r="EU45" s="668" t="str">
        <f t="shared" si="158"/>
        <v/>
      </c>
      <c r="EV45" s="668" t="str">
        <f t="shared" si="158"/>
        <v/>
      </c>
      <c r="EW45" s="668">
        <f t="shared" si="158"/>
        <v>3061.5099999999998</v>
      </c>
      <c r="EX45" s="668">
        <f t="shared" si="158"/>
        <v>2035.4299999999998</v>
      </c>
      <c r="EY45" s="668">
        <f t="shared" si="158"/>
        <v>941.01</v>
      </c>
      <c r="EZ45" s="668">
        <f t="shared" si="158"/>
        <v>-155.55999999999995</v>
      </c>
      <c r="FA45" s="668">
        <f t="shared" si="158"/>
        <v>-1181.0500000000002</v>
      </c>
      <c r="FB45" s="668" t="str">
        <f t="shared" si="158"/>
        <v/>
      </c>
      <c r="FC45" s="668" t="str">
        <f t="shared" si="158"/>
        <v/>
      </c>
      <c r="FD45" s="668" t="str">
        <f t="shared" si="158"/>
        <v/>
      </c>
      <c r="FE45" s="668" t="str">
        <f t="shared" si="158"/>
        <v/>
      </c>
      <c r="FF45" s="668" t="str">
        <f t="shared" si="158"/>
        <v/>
      </c>
      <c r="FG45" s="668" t="str">
        <f t="shared" si="158"/>
        <v/>
      </c>
      <c r="FH45" s="668" t="str">
        <f t="shared" si="158"/>
        <v/>
      </c>
      <c r="FI45" s="668">
        <f t="shared" si="158"/>
        <v>3077.73</v>
      </c>
      <c r="FJ45" s="668">
        <f t="shared" si="158"/>
        <v>2070.67</v>
      </c>
      <c r="FK45" s="668">
        <f t="shared" si="158"/>
        <v>982.72000000000025</v>
      </c>
      <c r="FL45" s="668">
        <f t="shared" si="158"/>
        <v>-101.00999999999976</v>
      </c>
      <c r="FM45" s="668">
        <f t="shared" si="158"/>
        <v>-1110.2799999999997</v>
      </c>
      <c r="FN45" s="668" t="str">
        <f t="shared" si="158"/>
        <v/>
      </c>
      <c r="FO45" s="668" t="str">
        <f t="shared" si="158"/>
        <v/>
      </c>
      <c r="FP45" s="668" t="str">
        <f t="shared" si="158"/>
        <v/>
      </c>
      <c r="FQ45" s="668" t="str">
        <f t="shared" si="158"/>
        <v/>
      </c>
      <c r="FR45" s="668" t="str">
        <f t="shared" si="158"/>
        <v/>
      </c>
      <c r="FS45" s="668" t="str">
        <f t="shared" si="158"/>
        <v/>
      </c>
      <c r="FT45" s="668" t="str">
        <f t="shared" si="158"/>
        <v/>
      </c>
      <c r="FU45" s="668">
        <f t="shared" si="158"/>
        <v>3117.91</v>
      </c>
      <c r="FV45" s="668">
        <f t="shared" si="158"/>
        <v>2112</v>
      </c>
      <c r="FW45" s="668">
        <f t="shared" si="158"/>
        <v>1032.8800000000001</v>
      </c>
      <c r="FX45" s="668">
        <f t="shared" si="158"/>
        <v>-36.199999999999818</v>
      </c>
      <c r="FY45" s="668">
        <f t="shared" ref="FY45:GB45" si="159">+IF(OR(MONTH(FY40)&lt;5,MONTH(FY40)&gt;9),"",IF(MONTH(FY40)=5,GC44-GC41,FX45-FY41))</f>
        <v>-1005.2899999999998</v>
      </c>
      <c r="FZ45" s="668" t="str">
        <f t="shared" si="159"/>
        <v/>
      </c>
      <c r="GA45" s="668" t="str">
        <f t="shared" si="159"/>
        <v/>
      </c>
      <c r="GB45" s="668" t="str">
        <f t="shared" si="159"/>
        <v/>
      </c>
    </row>
    <row r="46" spans="1:184" ht="15.75" thickBot="1">
      <c r="C46" s="41"/>
      <c r="D46" s="511" t="s">
        <v>192</v>
      </c>
      <c r="E46" s="518"/>
      <c r="F46" s="518"/>
      <c r="G46" s="518"/>
      <c r="H46" s="518"/>
      <c r="I46" s="518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</row>
    <row r="47" spans="1:184" s="461" customFormat="1">
      <c r="A47" s="41"/>
      <c r="B47" s="60"/>
      <c r="C47" s="41"/>
      <c r="D47" s="526" t="s">
        <v>284</v>
      </c>
      <c r="E47" s="525">
        <f>+E$40</f>
        <v>41275</v>
      </c>
      <c r="F47" s="525">
        <f t="shared" ref="F47:BQ47" si="160">+F$40</f>
        <v>41306</v>
      </c>
      <c r="G47" s="525">
        <f t="shared" si="160"/>
        <v>41334</v>
      </c>
      <c r="H47" s="525">
        <f t="shared" si="160"/>
        <v>41365</v>
      </c>
      <c r="I47" s="525">
        <f t="shared" si="160"/>
        <v>41395</v>
      </c>
      <c r="J47" s="525">
        <f t="shared" si="160"/>
        <v>41426</v>
      </c>
      <c r="K47" s="525">
        <f t="shared" si="160"/>
        <v>41456</v>
      </c>
      <c r="L47" s="525">
        <f t="shared" si="160"/>
        <v>41487</v>
      </c>
      <c r="M47" s="525">
        <f t="shared" si="160"/>
        <v>41518</v>
      </c>
      <c r="N47" s="525">
        <f t="shared" si="160"/>
        <v>41548</v>
      </c>
      <c r="O47" s="525">
        <f t="shared" si="160"/>
        <v>41579</v>
      </c>
      <c r="P47" s="525">
        <f t="shared" si="160"/>
        <v>41609</v>
      </c>
      <c r="Q47" s="525">
        <f t="shared" si="160"/>
        <v>41640</v>
      </c>
      <c r="R47" s="525">
        <f t="shared" si="160"/>
        <v>41671</v>
      </c>
      <c r="S47" s="525">
        <f t="shared" si="160"/>
        <v>41699</v>
      </c>
      <c r="T47" s="525">
        <f t="shared" si="160"/>
        <v>41730</v>
      </c>
      <c r="U47" s="525">
        <f t="shared" si="160"/>
        <v>41760</v>
      </c>
      <c r="V47" s="525">
        <f t="shared" si="160"/>
        <v>41791</v>
      </c>
      <c r="W47" s="525">
        <f t="shared" si="160"/>
        <v>41821</v>
      </c>
      <c r="X47" s="525">
        <f t="shared" si="160"/>
        <v>41852</v>
      </c>
      <c r="Y47" s="525">
        <f t="shared" si="160"/>
        <v>41883</v>
      </c>
      <c r="Z47" s="525">
        <f t="shared" si="160"/>
        <v>41913</v>
      </c>
      <c r="AA47" s="525">
        <f t="shared" si="160"/>
        <v>41944</v>
      </c>
      <c r="AB47" s="525">
        <f t="shared" si="160"/>
        <v>41974</v>
      </c>
      <c r="AC47" s="525">
        <f t="shared" si="160"/>
        <v>42005</v>
      </c>
      <c r="AD47" s="525">
        <f t="shared" si="160"/>
        <v>42036</v>
      </c>
      <c r="AE47" s="525">
        <f t="shared" si="160"/>
        <v>42064</v>
      </c>
      <c r="AF47" s="525">
        <f t="shared" si="160"/>
        <v>42095</v>
      </c>
      <c r="AG47" s="525">
        <f t="shared" si="160"/>
        <v>42125</v>
      </c>
      <c r="AH47" s="525">
        <f t="shared" si="160"/>
        <v>42156</v>
      </c>
      <c r="AI47" s="525">
        <f t="shared" si="160"/>
        <v>42186</v>
      </c>
      <c r="AJ47" s="525">
        <f t="shared" si="160"/>
        <v>42217</v>
      </c>
      <c r="AK47" s="525">
        <f t="shared" si="160"/>
        <v>42248</v>
      </c>
      <c r="AL47" s="525">
        <f t="shared" si="160"/>
        <v>42278</v>
      </c>
      <c r="AM47" s="525">
        <f t="shared" si="160"/>
        <v>42309</v>
      </c>
      <c r="AN47" s="525">
        <f t="shared" si="160"/>
        <v>42339</v>
      </c>
      <c r="AO47" s="525">
        <f t="shared" si="160"/>
        <v>42370</v>
      </c>
      <c r="AP47" s="525">
        <f t="shared" si="160"/>
        <v>42401</v>
      </c>
      <c r="AQ47" s="525">
        <f t="shared" si="160"/>
        <v>42430</v>
      </c>
      <c r="AR47" s="525">
        <f t="shared" si="160"/>
        <v>42461</v>
      </c>
      <c r="AS47" s="525">
        <f t="shared" si="160"/>
        <v>42491</v>
      </c>
      <c r="AT47" s="525">
        <f t="shared" si="160"/>
        <v>42522</v>
      </c>
      <c r="AU47" s="525">
        <f t="shared" si="160"/>
        <v>42552</v>
      </c>
      <c r="AV47" s="525">
        <f t="shared" si="160"/>
        <v>42583</v>
      </c>
      <c r="AW47" s="525">
        <f t="shared" si="160"/>
        <v>42614</v>
      </c>
      <c r="AX47" s="525">
        <f t="shared" si="160"/>
        <v>42644</v>
      </c>
      <c r="AY47" s="525">
        <f t="shared" si="160"/>
        <v>42675</v>
      </c>
      <c r="AZ47" s="525">
        <f t="shared" si="160"/>
        <v>42705</v>
      </c>
      <c r="BA47" s="525">
        <f t="shared" si="160"/>
        <v>42736</v>
      </c>
      <c r="BB47" s="525">
        <f t="shared" si="160"/>
        <v>42767</v>
      </c>
      <c r="BC47" s="525">
        <f t="shared" si="160"/>
        <v>42795</v>
      </c>
      <c r="BD47" s="525">
        <f t="shared" si="160"/>
        <v>42826</v>
      </c>
      <c r="BE47" s="525">
        <f t="shared" si="160"/>
        <v>42856</v>
      </c>
      <c r="BF47" s="525">
        <f t="shared" si="160"/>
        <v>42887</v>
      </c>
      <c r="BG47" s="525">
        <f t="shared" si="160"/>
        <v>42917</v>
      </c>
      <c r="BH47" s="525">
        <f t="shared" si="160"/>
        <v>42948</v>
      </c>
      <c r="BI47" s="525">
        <f t="shared" si="160"/>
        <v>42979</v>
      </c>
      <c r="BJ47" s="525">
        <f t="shared" si="160"/>
        <v>43009</v>
      </c>
      <c r="BK47" s="525">
        <f t="shared" si="160"/>
        <v>43040</v>
      </c>
      <c r="BL47" s="525">
        <f t="shared" si="160"/>
        <v>43070</v>
      </c>
      <c r="BM47" s="525">
        <f t="shared" si="160"/>
        <v>43101</v>
      </c>
      <c r="BN47" s="525">
        <f t="shared" si="160"/>
        <v>43132</v>
      </c>
      <c r="BO47" s="525">
        <f t="shared" si="160"/>
        <v>43160</v>
      </c>
      <c r="BP47" s="525">
        <f t="shared" si="160"/>
        <v>43191</v>
      </c>
      <c r="BQ47" s="525">
        <f t="shared" si="160"/>
        <v>43221</v>
      </c>
      <c r="BR47" s="525">
        <f t="shared" ref="BR47:EC47" si="161">+BR$40</f>
        <v>43252</v>
      </c>
      <c r="BS47" s="525">
        <f t="shared" si="161"/>
        <v>43282</v>
      </c>
      <c r="BT47" s="525">
        <f t="shared" si="161"/>
        <v>43313</v>
      </c>
      <c r="BU47" s="525">
        <f t="shared" si="161"/>
        <v>43344</v>
      </c>
      <c r="BV47" s="525">
        <f t="shared" si="161"/>
        <v>43374</v>
      </c>
      <c r="BW47" s="525">
        <f t="shared" si="161"/>
        <v>43405</v>
      </c>
      <c r="BX47" s="525">
        <f t="shared" si="161"/>
        <v>43435</v>
      </c>
      <c r="BY47" s="525">
        <f t="shared" si="161"/>
        <v>43466</v>
      </c>
      <c r="BZ47" s="525">
        <f t="shared" si="161"/>
        <v>43497</v>
      </c>
      <c r="CA47" s="525">
        <f t="shared" si="161"/>
        <v>43525</v>
      </c>
      <c r="CB47" s="525">
        <f t="shared" si="161"/>
        <v>43556</v>
      </c>
      <c r="CC47" s="525">
        <f t="shared" si="161"/>
        <v>43586</v>
      </c>
      <c r="CD47" s="525">
        <f t="shared" si="161"/>
        <v>43617</v>
      </c>
      <c r="CE47" s="525">
        <f t="shared" si="161"/>
        <v>43647</v>
      </c>
      <c r="CF47" s="525">
        <f t="shared" si="161"/>
        <v>43678</v>
      </c>
      <c r="CG47" s="525">
        <f t="shared" si="161"/>
        <v>43709</v>
      </c>
      <c r="CH47" s="525">
        <f t="shared" si="161"/>
        <v>43739</v>
      </c>
      <c r="CI47" s="525">
        <f t="shared" si="161"/>
        <v>43770</v>
      </c>
      <c r="CJ47" s="525">
        <f t="shared" si="161"/>
        <v>43800</v>
      </c>
      <c r="CK47" s="525">
        <f t="shared" si="161"/>
        <v>43831</v>
      </c>
      <c r="CL47" s="525">
        <f t="shared" si="161"/>
        <v>43862</v>
      </c>
      <c r="CM47" s="525">
        <f t="shared" si="161"/>
        <v>43891</v>
      </c>
      <c r="CN47" s="525">
        <f t="shared" si="161"/>
        <v>43922</v>
      </c>
      <c r="CO47" s="525">
        <f t="shared" si="161"/>
        <v>43952</v>
      </c>
      <c r="CP47" s="525">
        <f t="shared" si="161"/>
        <v>43983</v>
      </c>
      <c r="CQ47" s="525">
        <f t="shared" si="161"/>
        <v>44013</v>
      </c>
      <c r="CR47" s="525">
        <f t="shared" si="161"/>
        <v>44044</v>
      </c>
      <c r="CS47" s="525">
        <f t="shared" si="161"/>
        <v>44075</v>
      </c>
      <c r="CT47" s="525">
        <f t="shared" si="161"/>
        <v>44105</v>
      </c>
      <c r="CU47" s="525">
        <f t="shared" si="161"/>
        <v>44136</v>
      </c>
      <c r="CV47" s="525">
        <f t="shared" si="161"/>
        <v>44166</v>
      </c>
      <c r="CW47" s="525">
        <f t="shared" si="161"/>
        <v>44197</v>
      </c>
      <c r="CX47" s="525">
        <f t="shared" si="161"/>
        <v>44228</v>
      </c>
      <c r="CY47" s="525">
        <f t="shared" si="161"/>
        <v>44256</v>
      </c>
      <c r="CZ47" s="525">
        <f t="shared" si="161"/>
        <v>44287</v>
      </c>
      <c r="DA47" s="525">
        <f t="shared" si="161"/>
        <v>44317</v>
      </c>
      <c r="DB47" s="525">
        <f t="shared" si="161"/>
        <v>44348</v>
      </c>
      <c r="DC47" s="525">
        <f t="shared" si="161"/>
        <v>44378</v>
      </c>
      <c r="DD47" s="525">
        <f t="shared" si="161"/>
        <v>44409</v>
      </c>
      <c r="DE47" s="525">
        <f t="shared" si="161"/>
        <v>44440</v>
      </c>
      <c r="DF47" s="525">
        <f t="shared" si="161"/>
        <v>44470</v>
      </c>
      <c r="DG47" s="525">
        <f t="shared" si="161"/>
        <v>44501</v>
      </c>
      <c r="DH47" s="525">
        <f t="shared" si="161"/>
        <v>44531</v>
      </c>
      <c r="DI47" s="525">
        <f t="shared" si="161"/>
        <v>44562</v>
      </c>
      <c r="DJ47" s="525">
        <f t="shared" si="161"/>
        <v>44593</v>
      </c>
      <c r="DK47" s="525">
        <f t="shared" si="161"/>
        <v>44621</v>
      </c>
      <c r="DL47" s="525">
        <f t="shared" si="161"/>
        <v>44652</v>
      </c>
      <c r="DM47" s="525">
        <f t="shared" si="161"/>
        <v>44682</v>
      </c>
      <c r="DN47" s="525">
        <f t="shared" si="161"/>
        <v>44713</v>
      </c>
      <c r="DO47" s="525">
        <f t="shared" si="161"/>
        <v>44743</v>
      </c>
      <c r="DP47" s="525">
        <f t="shared" si="161"/>
        <v>44774</v>
      </c>
      <c r="DQ47" s="525">
        <f t="shared" si="161"/>
        <v>44805</v>
      </c>
      <c r="DR47" s="525">
        <f t="shared" si="161"/>
        <v>44835</v>
      </c>
      <c r="DS47" s="525">
        <f t="shared" si="161"/>
        <v>44866</v>
      </c>
      <c r="DT47" s="525">
        <f t="shared" si="161"/>
        <v>44896</v>
      </c>
      <c r="DU47" s="525">
        <f t="shared" si="161"/>
        <v>44927</v>
      </c>
      <c r="DV47" s="525">
        <f t="shared" si="161"/>
        <v>44958</v>
      </c>
      <c r="DW47" s="525">
        <f t="shared" si="161"/>
        <v>44986</v>
      </c>
      <c r="DX47" s="525">
        <f t="shared" si="161"/>
        <v>45017</v>
      </c>
      <c r="DY47" s="525">
        <f t="shared" si="161"/>
        <v>45047</v>
      </c>
      <c r="DZ47" s="525">
        <f t="shared" si="161"/>
        <v>45078</v>
      </c>
      <c r="EA47" s="525">
        <f t="shared" si="161"/>
        <v>45108</v>
      </c>
      <c r="EB47" s="525">
        <f t="shared" si="161"/>
        <v>45139</v>
      </c>
      <c r="EC47" s="525">
        <f t="shared" si="161"/>
        <v>45170</v>
      </c>
      <c r="ED47" s="525">
        <f t="shared" ref="ED47:GB47" si="162">+ED$40</f>
        <v>45200</v>
      </c>
      <c r="EE47" s="525">
        <f t="shared" si="162"/>
        <v>45231</v>
      </c>
      <c r="EF47" s="525">
        <f t="shared" si="162"/>
        <v>45261</v>
      </c>
      <c r="EG47" s="525">
        <f t="shared" si="162"/>
        <v>45292</v>
      </c>
      <c r="EH47" s="525">
        <f t="shared" si="162"/>
        <v>45323</v>
      </c>
      <c r="EI47" s="525">
        <f t="shared" si="162"/>
        <v>45352</v>
      </c>
      <c r="EJ47" s="525">
        <f t="shared" si="162"/>
        <v>45383</v>
      </c>
      <c r="EK47" s="525">
        <f t="shared" si="162"/>
        <v>45413</v>
      </c>
      <c r="EL47" s="525">
        <f t="shared" si="162"/>
        <v>45444</v>
      </c>
      <c r="EM47" s="525">
        <f t="shared" si="162"/>
        <v>45474</v>
      </c>
      <c r="EN47" s="525">
        <f t="shared" si="162"/>
        <v>45505</v>
      </c>
      <c r="EO47" s="525">
        <f t="shared" si="162"/>
        <v>45536</v>
      </c>
      <c r="EP47" s="525">
        <f t="shared" si="162"/>
        <v>45566</v>
      </c>
      <c r="EQ47" s="525">
        <f t="shared" si="162"/>
        <v>45597</v>
      </c>
      <c r="ER47" s="525">
        <f t="shared" si="162"/>
        <v>45627</v>
      </c>
      <c r="ES47" s="525">
        <f t="shared" si="162"/>
        <v>45658</v>
      </c>
      <c r="ET47" s="525">
        <f t="shared" si="162"/>
        <v>45689</v>
      </c>
      <c r="EU47" s="525">
        <f t="shared" si="162"/>
        <v>45717</v>
      </c>
      <c r="EV47" s="525">
        <f t="shared" si="162"/>
        <v>45748</v>
      </c>
      <c r="EW47" s="525">
        <f t="shared" si="162"/>
        <v>45778</v>
      </c>
      <c r="EX47" s="525">
        <f t="shared" si="162"/>
        <v>45809</v>
      </c>
      <c r="EY47" s="525">
        <f t="shared" si="162"/>
        <v>45839</v>
      </c>
      <c r="EZ47" s="525">
        <f t="shared" si="162"/>
        <v>45870</v>
      </c>
      <c r="FA47" s="525">
        <f t="shared" si="162"/>
        <v>45901</v>
      </c>
      <c r="FB47" s="525">
        <f t="shared" si="162"/>
        <v>45931</v>
      </c>
      <c r="FC47" s="525">
        <f t="shared" si="162"/>
        <v>45962</v>
      </c>
      <c r="FD47" s="525">
        <f t="shared" si="162"/>
        <v>45992</v>
      </c>
      <c r="FE47" s="525">
        <f t="shared" si="162"/>
        <v>46023</v>
      </c>
      <c r="FF47" s="525">
        <f t="shared" si="162"/>
        <v>46054</v>
      </c>
      <c r="FG47" s="525">
        <f t="shared" si="162"/>
        <v>46082</v>
      </c>
      <c r="FH47" s="525">
        <f t="shared" si="162"/>
        <v>46113</v>
      </c>
      <c r="FI47" s="525">
        <f t="shared" si="162"/>
        <v>46143</v>
      </c>
      <c r="FJ47" s="525">
        <f t="shared" si="162"/>
        <v>46174</v>
      </c>
      <c r="FK47" s="525">
        <f t="shared" si="162"/>
        <v>46204</v>
      </c>
      <c r="FL47" s="525">
        <f t="shared" si="162"/>
        <v>46235</v>
      </c>
      <c r="FM47" s="525">
        <f t="shared" si="162"/>
        <v>46266</v>
      </c>
      <c r="FN47" s="525">
        <f t="shared" si="162"/>
        <v>46296</v>
      </c>
      <c r="FO47" s="525">
        <f t="shared" si="162"/>
        <v>46327</v>
      </c>
      <c r="FP47" s="525">
        <f t="shared" si="162"/>
        <v>46357</v>
      </c>
      <c r="FQ47" s="525">
        <f t="shared" si="162"/>
        <v>46388</v>
      </c>
      <c r="FR47" s="525">
        <f t="shared" si="162"/>
        <v>46419</v>
      </c>
      <c r="FS47" s="525">
        <f t="shared" si="162"/>
        <v>46447</v>
      </c>
      <c r="FT47" s="525">
        <f t="shared" si="162"/>
        <v>46478</v>
      </c>
      <c r="FU47" s="525">
        <f t="shared" si="162"/>
        <v>46508</v>
      </c>
      <c r="FV47" s="525">
        <f t="shared" si="162"/>
        <v>46539</v>
      </c>
      <c r="FW47" s="525">
        <f t="shared" si="162"/>
        <v>46569</v>
      </c>
      <c r="FX47" s="525">
        <f t="shared" si="162"/>
        <v>46600</v>
      </c>
      <c r="FY47" s="525">
        <f t="shared" si="162"/>
        <v>46631</v>
      </c>
      <c r="FZ47" s="525">
        <f t="shared" si="162"/>
        <v>46661</v>
      </c>
      <c r="GA47" s="525">
        <f t="shared" si="162"/>
        <v>46692</v>
      </c>
      <c r="GB47" s="525">
        <f t="shared" si="162"/>
        <v>46722</v>
      </c>
    </row>
    <row r="48" spans="1:184" s="461" customFormat="1">
      <c r="A48" s="41"/>
      <c r="B48" s="60"/>
      <c r="C48" s="41"/>
      <c r="D48" s="537" t="s">
        <v>274</v>
      </c>
      <c r="E48" s="538">
        <f>+E31</f>
        <v>1897.3700000000003</v>
      </c>
      <c r="F48" s="538">
        <f t="shared" ref="F48:AZ48" si="163">+F31</f>
        <v>1704.5700000000002</v>
      </c>
      <c r="G48" s="538">
        <f t="shared" si="163"/>
        <v>1830.75</v>
      </c>
      <c r="H48" s="538">
        <f t="shared" si="163"/>
        <v>1532.8500000000001</v>
      </c>
      <c r="I48" s="538">
        <f t="shared" si="163"/>
        <v>3710.9100000000003</v>
      </c>
      <c r="J48" s="538">
        <f t="shared" si="163"/>
        <v>1820.0000000000002</v>
      </c>
      <c r="K48" s="538">
        <f t="shared" si="163"/>
        <v>1837.7</v>
      </c>
      <c r="L48" s="538">
        <f t="shared" si="163"/>
        <v>1830.5400000000002</v>
      </c>
      <c r="M48" s="538">
        <f t="shared" si="163"/>
        <v>1764.17</v>
      </c>
      <c r="N48" s="538">
        <f t="shared" si="163"/>
        <v>1169.48</v>
      </c>
      <c r="O48" s="538">
        <f t="shared" si="163"/>
        <v>1409.3100000000002</v>
      </c>
      <c r="P48" s="538">
        <f t="shared" si="163"/>
        <v>1854.47</v>
      </c>
      <c r="Q48" s="538">
        <f t="shared" si="163"/>
        <v>1956.4099999999999</v>
      </c>
      <c r="R48" s="538">
        <f t="shared" si="163"/>
        <v>1757.03</v>
      </c>
      <c r="S48" s="538">
        <f t="shared" si="163"/>
        <v>1787.58</v>
      </c>
      <c r="T48" s="539">
        <f t="shared" si="163"/>
        <v>1659.8000000000002</v>
      </c>
      <c r="U48" s="539">
        <f t="shared" si="163"/>
        <v>1664.08</v>
      </c>
      <c r="V48" s="539">
        <f t="shared" si="163"/>
        <v>1814</v>
      </c>
      <c r="W48" s="539">
        <f t="shared" si="163"/>
        <v>1881.8900000000003</v>
      </c>
      <c r="X48" s="539">
        <f t="shared" si="163"/>
        <v>1881.38</v>
      </c>
      <c r="Y48" s="539">
        <f t="shared" si="163"/>
        <v>1791.33</v>
      </c>
      <c r="Z48" s="539">
        <f t="shared" si="163"/>
        <v>1705.53</v>
      </c>
      <c r="AA48" s="539">
        <f t="shared" si="163"/>
        <v>1816.8999999999999</v>
      </c>
      <c r="AB48" s="539">
        <f t="shared" si="163"/>
        <v>1874.35</v>
      </c>
      <c r="AC48" s="539">
        <f t="shared" si="163"/>
        <v>1948.1000000000001</v>
      </c>
      <c r="AD48" s="539">
        <f t="shared" si="163"/>
        <v>1763.5800000000002</v>
      </c>
      <c r="AE48" s="539">
        <f t="shared" si="163"/>
        <v>1883.5</v>
      </c>
      <c r="AF48" s="539">
        <f t="shared" si="163"/>
        <v>1724.1999999999998</v>
      </c>
      <c r="AG48" s="539">
        <f t="shared" si="163"/>
        <v>3822.62</v>
      </c>
      <c r="AH48" s="539">
        <f t="shared" si="163"/>
        <v>1828.9</v>
      </c>
      <c r="AI48" s="539">
        <f t="shared" si="163"/>
        <v>1900.1800000000003</v>
      </c>
      <c r="AJ48" s="539">
        <f t="shared" si="163"/>
        <v>1893.58</v>
      </c>
      <c r="AK48" s="539">
        <f t="shared" si="163"/>
        <v>1801.3200000000002</v>
      </c>
      <c r="AL48" s="539">
        <f t="shared" si="163"/>
        <v>1372.82</v>
      </c>
      <c r="AM48" s="539">
        <f t="shared" si="163"/>
        <v>1827.41</v>
      </c>
      <c r="AN48" s="539">
        <f t="shared" si="163"/>
        <v>1871.44</v>
      </c>
      <c r="AO48" s="539">
        <f t="shared" si="163"/>
        <v>1947.99</v>
      </c>
      <c r="AP48" s="539">
        <f t="shared" si="163"/>
        <v>1829.76</v>
      </c>
      <c r="AQ48" s="539">
        <f t="shared" si="163"/>
        <v>1762.3499999999997</v>
      </c>
      <c r="AR48" s="539">
        <f t="shared" si="163"/>
        <v>1567.48</v>
      </c>
      <c r="AS48" s="539">
        <f t="shared" si="163"/>
        <v>1739.7899999999997</v>
      </c>
      <c r="AT48" s="539">
        <f t="shared" si="163"/>
        <v>1838.0800000000002</v>
      </c>
      <c r="AU48" s="539">
        <f t="shared" si="163"/>
        <v>1903.79</v>
      </c>
      <c r="AV48" s="539">
        <f t="shared" si="163"/>
        <v>1911.2399999999998</v>
      </c>
      <c r="AW48" s="539">
        <f t="shared" si="163"/>
        <v>1817.17</v>
      </c>
      <c r="AX48" s="539">
        <f t="shared" si="163"/>
        <v>1715.0700000000002</v>
      </c>
      <c r="AY48" s="539">
        <f t="shared" si="163"/>
        <v>1848.37</v>
      </c>
      <c r="AZ48" s="539">
        <f t="shared" si="163"/>
        <v>1874.1599999999999</v>
      </c>
      <c r="BA48" s="539">
        <f t="shared" ref="BA48:DL48" si="164">+BA31</f>
        <v>1949.53</v>
      </c>
      <c r="BB48" s="539">
        <f t="shared" si="164"/>
        <v>1765.16</v>
      </c>
      <c r="BC48" s="539">
        <f t="shared" si="164"/>
        <v>1813.23</v>
      </c>
      <c r="BD48" s="539">
        <f t="shared" si="164"/>
        <v>1587.0400000000002</v>
      </c>
      <c r="BE48" s="539">
        <f t="shared" si="164"/>
        <v>3991.9700000000003</v>
      </c>
      <c r="BF48" s="539">
        <f t="shared" si="164"/>
        <v>2092.19</v>
      </c>
      <c r="BG48" s="539">
        <f t="shared" si="164"/>
        <v>1877.45</v>
      </c>
      <c r="BH48" s="539">
        <f t="shared" si="164"/>
        <v>1888.6599999999999</v>
      </c>
      <c r="BI48" s="539">
        <f t="shared" si="164"/>
        <v>1751.36</v>
      </c>
      <c r="BJ48" s="539">
        <f t="shared" si="164"/>
        <v>1100.8600000000001</v>
      </c>
      <c r="BK48" s="539">
        <f t="shared" si="164"/>
        <v>1390.77</v>
      </c>
      <c r="BL48" s="539">
        <f t="shared" si="164"/>
        <v>1862.6</v>
      </c>
      <c r="BM48" s="539">
        <f t="shared" si="164"/>
        <v>1954.5199999999998</v>
      </c>
      <c r="BN48" s="539">
        <f t="shared" si="164"/>
        <v>1772.4</v>
      </c>
      <c r="BO48" s="539">
        <f t="shared" si="164"/>
        <v>1817.7199999999998</v>
      </c>
      <c r="BP48" s="539">
        <f t="shared" si="164"/>
        <v>1588.3300000000004</v>
      </c>
      <c r="BQ48" s="539">
        <f t="shared" si="164"/>
        <v>1679.0299999999997</v>
      </c>
      <c r="BR48" s="539">
        <f t="shared" si="164"/>
        <v>1825.8700000000001</v>
      </c>
      <c r="BS48" s="539">
        <f t="shared" si="164"/>
        <v>1916.6200000000001</v>
      </c>
      <c r="BT48" s="539">
        <f t="shared" si="164"/>
        <v>1930.04</v>
      </c>
      <c r="BU48" s="539">
        <f t="shared" si="164"/>
        <v>1771.48</v>
      </c>
      <c r="BV48" s="539">
        <f t="shared" si="164"/>
        <v>1806.31</v>
      </c>
      <c r="BW48" s="539">
        <f t="shared" si="164"/>
        <v>1705.9899999999998</v>
      </c>
      <c r="BX48" s="539">
        <f t="shared" si="164"/>
        <v>1952.2800000000002</v>
      </c>
      <c r="BY48" s="539">
        <f t="shared" si="164"/>
        <v>2002.6799999999998</v>
      </c>
      <c r="BZ48" s="539">
        <f t="shared" si="164"/>
        <v>1793.1899999999996</v>
      </c>
      <c r="CA48" s="539">
        <f t="shared" si="164"/>
        <v>1837.13</v>
      </c>
      <c r="CB48" s="539">
        <f t="shared" si="164"/>
        <v>4084.3299999999995</v>
      </c>
      <c r="CC48" s="539">
        <f t="shared" si="164"/>
        <v>2133.2699999999995</v>
      </c>
      <c r="CD48" s="539">
        <f t="shared" si="164"/>
        <v>1879.26</v>
      </c>
      <c r="CE48" s="539">
        <f t="shared" si="164"/>
        <v>1981.95</v>
      </c>
      <c r="CF48" s="539">
        <f t="shared" si="164"/>
        <v>1987.86</v>
      </c>
      <c r="CG48" s="539">
        <f t="shared" si="164"/>
        <v>1908.1299999999999</v>
      </c>
      <c r="CH48" s="539">
        <f t="shared" si="164"/>
        <v>1287.51</v>
      </c>
      <c r="CI48" s="539">
        <f t="shared" si="164"/>
        <v>1941.0300000000002</v>
      </c>
      <c r="CJ48" s="539">
        <f t="shared" si="164"/>
        <v>2029.44</v>
      </c>
      <c r="CK48" s="539">
        <f t="shared" si="164"/>
        <v>2047.2699999999998</v>
      </c>
      <c r="CL48" s="539">
        <f t="shared" si="164"/>
        <v>1914.9899999999998</v>
      </c>
      <c r="CM48" s="539">
        <f t="shared" si="164"/>
        <v>2018.3599999999997</v>
      </c>
      <c r="CN48" s="539">
        <f t="shared" si="164"/>
        <v>1711.81</v>
      </c>
      <c r="CO48" s="539">
        <f t="shared" si="164"/>
        <v>1849.8699999999997</v>
      </c>
      <c r="CP48" s="539">
        <f t="shared" si="164"/>
        <v>1926.8500000000001</v>
      </c>
      <c r="CQ48" s="539">
        <f t="shared" si="164"/>
        <v>2005.6900000000003</v>
      </c>
      <c r="CR48" s="539">
        <f t="shared" si="164"/>
        <v>2007.33</v>
      </c>
      <c r="CS48" s="539">
        <f t="shared" si="164"/>
        <v>1927.14</v>
      </c>
      <c r="CT48" s="539">
        <f t="shared" si="164"/>
        <v>1819.2100000000003</v>
      </c>
      <c r="CU48" s="539">
        <f t="shared" si="164"/>
        <v>1970.7399999999996</v>
      </c>
      <c r="CV48" s="539">
        <f t="shared" si="164"/>
        <v>2035.48</v>
      </c>
      <c r="CW48" s="539">
        <f t="shared" si="164"/>
        <v>2049.44</v>
      </c>
      <c r="CX48" s="539">
        <f t="shared" si="164"/>
        <v>1805.7800000000002</v>
      </c>
      <c r="CY48" s="539">
        <f t="shared" si="164"/>
        <v>1707.1199999999997</v>
      </c>
      <c r="CZ48" s="539">
        <f t="shared" si="164"/>
        <v>1546.57</v>
      </c>
      <c r="DA48" s="539">
        <f t="shared" si="164"/>
        <v>4265.8799999999992</v>
      </c>
      <c r="DB48" s="539">
        <f t="shared" si="164"/>
        <v>2413.29</v>
      </c>
      <c r="DC48" s="539">
        <f t="shared" si="164"/>
        <v>2001.64</v>
      </c>
      <c r="DD48" s="539">
        <f t="shared" si="164"/>
        <v>2017.62</v>
      </c>
      <c r="DE48" s="539">
        <f t="shared" si="164"/>
        <v>1918.52</v>
      </c>
      <c r="DF48" s="539">
        <f t="shared" si="164"/>
        <v>1272.71</v>
      </c>
      <c r="DG48" s="539">
        <f t="shared" si="164"/>
        <v>1977.0200000000002</v>
      </c>
      <c r="DH48" s="539">
        <f t="shared" si="164"/>
        <v>2027.03</v>
      </c>
      <c r="DI48" s="539">
        <f t="shared" si="164"/>
        <v>2044.6600000000003</v>
      </c>
      <c r="DJ48" s="539">
        <f t="shared" si="164"/>
        <v>1848.24</v>
      </c>
      <c r="DK48" s="539">
        <f t="shared" si="164"/>
        <v>2039.66</v>
      </c>
      <c r="DL48" s="539">
        <f t="shared" si="164"/>
        <v>1817.2500000000002</v>
      </c>
      <c r="DM48" s="539">
        <f t="shared" ref="DM48:FX48" si="165">+DM31</f>
        <v>1715.09</v>
      </c>
      <c r="DN48" s="539">
        <f t="shared" si="165"/>
        <v>1924.13</v>
      </c>
      <c r="DO48" s="539">
        <f t="shared" si="165"/>
        <v>2002.4900000000002</v>
      </c>
      <c r="DP48" s="539">
        <f t="shared" si="165"/>
        <v>2013.36</v>
      </c>
      <c r="DQ48" s="539">
        <f t="shared" si="165"/>
        <v>1905.9399999999998</v>
      </c>
      <c r="DR48" s="539">
        <f t="shared" si="165"/>
        <v>1820.5600000000002</v>
      </c>
      <c r="DS48" s="539">
        <f t="shared" si="165"/>
        <v>1974.68</v>
      </c>
      <c r="DT48" s="539">
        <f t="shared" si="165"/>
        <v>2025.9299999999998</v>
      </c>
      <c r="DU48" s="539">
        <f t="shared" si="165"/>
        <v>2043.0700000000002</v>
      </c>
      <c r="DV48" s="539">
        <f t="shared" si="165"/>
        <v>1845.1399999999999</v>
      </c>
      <c r="DW48" s="539">
        <f t="shared" si="165"/>
        <v>1997.43</v>
      </c>
      <c r="DX48" s="539">
        <f t="shared" si="165"/>
        <v>1672.9999999999998</v>
      </c>
      <c r="DY48" s="539">
        <f t="shared" si="165"/>
        <v>4319.7199999999993</v>
      </c>
      <c r="DZ48" s="539">
        <f t="shared" si="165"/>
        <v>2225.8099999999995</v>
      </c>
      <c r="EA48" s="539">
        <f t="shared" si="165"/>
        <v>2003.4299999999998</v>
      </c>
      <c r="EB48" s="539">
        <f t="shared" si="165"/>
        <v>2002.1900000000003</v>
      </c>
      <c r="EC48" s="539">
        <f t="shared" si="165"/>
        <v>1909.76</v>
      </c>
      <c r="ED48" s="539">
        <f t="shared" si="165"/>
        <v>1339.53</v>
      </c>
      <c r="EE48" s="539">
        <f t="shared" si="165"/>
        <v>1694.1</v>
      </c>
      <c r="EF48" s="539">
        <f t="shared" si="165"/>
        <v>2018.09</v>
      </c>
      <c r="EG48" s="539">
        <f t="shared" si="165"/>
        <v>2041.7300000000002</v>
      </c>
      <c r="EH48" s="539">
        <f t="shared" si="165"/>
        <v>1910.7699999999998</v>
      </c>
      <c r="EI48" s="539">
        <f t="shared" si="165"/>
        <v>1870.9699999999998</v>
      </c>
      <c r="EJ48" s="539">
        <f t="shared" si="165"/>
        <v>1643.8699999999997</v>
      </c>
      <c r="EK48" s="539">
        <f t="shared" si="165"/>
        <v>1867.35</v>
      </c>
      <c r="EL48" s="539">
        <f t="shared" si="165"/>
        <v>1916.3399999999997</v>
      </c>
      <c r="EM48" s="539">
        <f t="shared" si="165"/>
        <v>2006.07</v>
      </c>
      <c r="EN48" s="539">
        <f t="shared" si="165"/>
        <v>2002.1</v>
      </c>
      <c r="EO48" s="539">
        <f t="shared" si="165"/>
        <v>1917.2499999999998</v>
      </c>
      <c r="EP48" s="539">
        <f t="shared" si="165"/>
        <v>1810.73</v>
      </c>
      <c r="EQ48" s="539">
        <f t="shared" si="165"/>
        <v>1956.67</v>
      </c>
      <c r="ER48" s="539">
        <f t="shared" si="165"/>
        <v>2025.5700000000004</v>
      </c>
      <c r="ES48" s="539">
        <f t="shared" si="165"/>
        <v>2029.94</v>
      </c>
      <c r="ET48" s="539">
        <f t="shared" si="165"/>
        <v>1835.45</v>
      </c>
      <c r="EU48" s="539">
        <f t="shared" si="165"/>
        <v>1966.0200000000002</v>
      </c>
      <c r="EV48" s="539">
        <f t="shared" si="165"/>
        <v>1675.52</v>
      </c>
      <c r="EW48" s="539">
        <f t="shared" si="165"/>
        <v>4042.48</v>
      </c>
      <c r="EX48" s="539">
        <f t="shared" si="165"/>
        <v>1957.8799999999999</v>
      </c>
      <c r="EY48" s="539">
        <f t="shared" si="165"/>
        <v>1988.65</v>
      </c>
      <c r="EZ48" s="539">
        <f t="shared" si="165"/>
        <v>1997.9099999999999</v>
      </c>
      <c r="FA48" s="539">
        <f t="shared" si="165"/>
        <v>1902.4999999999998</v>
      </c>
      <c r="FB48" s="539">
        <f t="shared" si="165"/>
        <v>1252.5999999999999</v>
      </c>
      <c r="FC48" s="539">
        <f t="shared" si="165"/>
        <v>1395.49</v>
      </c>
      <c r="FD48" s="539">
        <f t="shared" si="165"/>
        <v>2005.5199999999998</v>
      </c>
      <c r="FE48" s="539">
        <f t="shared" si="165"/>
        <v>1994.5200000000002</v>
      </c>
      <c r="FF48" s="539">
        <f t="shared" si="165"/>
        <v>1805.64</v>
      </c>
      <c r="FG48" s="539">
        <f t="shared" si="165"/>
        <v>1893.98</v>
      </c>
      <c r="FH48" s="539">
        <f t="shared" si="165"/>
        <v>1546.09</v>
      </c>
      <c r="FI48" s="539">
        <f t="shared" si="165"/>
        <v>1749.0799999999997</v>
      </c>
      <c r="FJ48" s="539">
        <f t="shared" si="165"/>
        <v>1877.73</v>
      </c>
      <c r="FK48" s="539">
        <f t="shared" si="165"/>
        <v>1972.5100000000002</v>
      </c>
      <c r="FL48" s="539">
        <f t="shared" si="165"/>
        <v>1980.59</v>
      </c>
      <c r="FM48" s="539">
        <f t="shared" si="165"/>
        <v>1876.2399999999998</v>
      </c>
      <c r="FN48" s="539">
        <f t="shared" si="165"/>
        <v>1791.42</v>
      </c>
      <c r="FO48" s="539">
        <f t="shared" si="165"/>
        <v>1917.0799999999997</v>
      </c>
      <c r="FP48" s="539">
        <f t="shared" si="165"/>
        <v>1980.6699999999996</v>
      </c>
      <c r="FQ48" s="539">
        <f t="shared" si="165"/>
        <v>1987.01</v>
      </c>
      <c r="FR48" s="539">
        <f t="shared" si="165"/>
        <v>1801.9200000000003</v>
      </c>
      <c r="FS48" s="539">
        <f t="shared" si="165"/>
        <v>1305.17</v>
      </c>
      <c r="FT48" s="539">
        <f t="shared" si="165"/>
        <v>3725.29</v>
      </c>
      <c r="FU48" s="539">
        <f t="shared" si="165"/>
        <v>1804.5500000000002</v>
      </c>
      <c r="FV48" s="539">
        <f t="shared" si="165"/>
        <v>1870.0799999999997</v>
      </c>
      <c r="FW48" s="539">
        <f t="shared" si="165"/>
        <v>1969.9500000000005</v>
      </c>
      <c r="FX48" s="539">
        <f t="shared" si="165"/>
        <v>1964.1700000000003</v>
      </c>
      <c r="FY48" s="539">
        <f t="shared" ref="FY48:GB48" si="166">+FY31</f>
        <v>1837.2</v>
      </c>
      <c r="FZ48" s="539">
        <f t="shared" si="166"/>
        <v>1804.51</v>
      </c>
      <c r="GA48" s="539">
        <f t="shared" si="166"/>
        <v>1822.3899999999999</v>
      </c>
      <c r="GB48" s="539">
        <f t="shared" si="166"/>
        <v>1981.1199999999997</v>
      </c>
    </row>
    <row r="49" spans="1:184">
      <c r="A49" s="461"/>
      <c r="C49" s="461"/>
      <c r="D49" s="536" t="s">
        <v>281</v>
      </c>
      <c r="E49" s="540">
        <f>+IF(YEAR(E47)&lt;2015,2,2.86)</f>
        <v>2</v>
      </c>
      <c r="F49" s="540">
        <f t="shared" ref="F49:AZ49" si="167">+IF(YEAR(F47)&lt;2015,2,2.86)</f>
        <v>2</v>
      </c>
      <c r="G49" s="540">
        <f t="shared" si="167"/>
        <v>2</v>
      </c>
      <c r="H49" s="540">
        <f t="shared" si="167"/>
        <v>2</v>
      </c>
      <c r="I49" s="540">
        <f t="shared" si="167"/>
        <v>2</v>
      </c>
      <c r="J49" s="540">
        <f t="shared" si="167"/>
        <v>2</v>
      </c>
      <c r="K49" s="540">
        <f t="shared" si="167"/>
        <v>2</v>
      </c>
      <c r="L49" s="540">
        <f t="shared" si="167"/>
        <v>2</v>
      </c>
      <c r="M49" s="540">
        <f t="shared" si="167"/>
        <v>2</v>
      </c>
      <c r="N49" s="540">
        <f t="shared" si="167"/>
        <v>2</v>
      </c>
      <c r="O49" s="540">
        <f t="shared" si="167"/>
        <v>2</v>
      </c>
      <c r="P49" s="540">
        <f t="shared" si="167"/>
        <v>2</v>
      </c>
      <c r="Q49" s="540">
        <f t="shared" si="167"/>
        <v>2</v>
      </c>
      <c r="R49" s="540">
        <f t="shared" si="167"/>
        <v>2</v>
      </c>
      <c r="S49" s="540">
        <f t="shared" si="167"/>
        <v>2</v>
      </c>
      <c r="T49" s="540">
        <f t="shared" si="167"/>
        <v>2</v>
      </c>
      <c r="U49" s="540">
        <f t="shared" si="167"/>
        <v>2</v>
      </c>
      <c r="V49" s="540">
        <f t="shared" si="167"/>
        <v>2</v>
      </c>
      <c r="W49" s="540">
        <f t="shared" si="167"/>
        <v>2</v>
      </c>
      <c r="X49" s="540">
        <f t="shared" si="167"/>
        <v>2</v>
      </c>
      <c r="Y49" s="540">
        <f t="shared" si="167"/>
        <v>2</v>
      </c>
      <c r="Z49" s="540">
        <f t="shared" si="167"/>
        <v>2</v>
      </c>
      <c r="AA49" s="540">
        <f t="shared" si="167"/>
        <v>2</v>
      </c>
      <c r="AB49" s="540">
        <f t="shared" si="167"/>
        <v>2</v>
      </c>
      <c r="AC49" s="540">
        <f t="shared" si="167"/>
        <v>2.86</v>
      </c>
      <c r="AD49" s="540">
        <f t="shared" si="167"/>
        <v>2.86</v>
      </c>
      <c r="AE49" s="540">
        <f t="shared" si="167"/>
        <v>2.86</v>
      </c>
      <c r="AF49" s="540">
        <f t="shared" si="167"/>
        <v>2.86</v>
      </c>
      <c r="AG49" s="540">
        <f t="shared" si="167"/>
        <v>2.86</v>
      </c>
      <c r="AH49" s="540">
        <f t="shared" si="167"/>
        <v>2.86</v>
      </c>
      <c r="AI49" s="540">
        <f t="shared" si="167"/>
        <v>2.86</v>
      </c>
      <c r="AJ49" s="540">
        <f t="shared" si="167"/>
        <v>2.86</v>
      </c>
      <c r="AK49" s="540">
        <f t="shared" si="167"/>
        <v>2.86</v>
      </c>
      <c r="AL49" s="540">
        <f t="shared" si="167"/>
        <v>2.86</v>
      </c>
      <c r="AM49" s="540">
        <f t="shared" si="167"/>
        <v>2.86</v>
      </c>
      <c r="AN49" s="540">
        <f t="shared" si="167"/>
        <v>2.86</v>
      </c>
      <c r="AO49" s="540">
        <f t="shared" si="167"/>
        <v>2.86</v>
      </c>
      <c r="AP49" s="540">
        <f t="shared" si="167"/>
        <v>2.86</v>
      </c>
      <c r="AQ49" s="540">
        <f t="shared" si="167"/>
        <v>2.86</v>
      </c>
      <c r="AR49" s="540">
        <f t="shared" si="167"/>
        <v>2.86</v>
      </c>
      <c r="AS49" s="540">
        <f t="shared" si="167"/>
        <v>2.86</v>
      </c>
      <c r="AT49" s="540">
        <f t="shared" si="167"/>
        <v>2.86</v>
      </c>
      <c r="AU49" s="540">
        <f t="shared" si="167"/>
        <v>2.86</v>
      </c>
      <c r="AV49" s="540">
        <f t="shared" si="167"/>
        <v>2.86</v>
      </c>
      <c r="AW49" s="540">
        <f t="shared" si="167"/>
        <v>2.86</v>
      </c>
      <c r="AX49" s="540">
        <f t="shared" si="167"/>
        <v>2.86</v>
      </c>
      <c r="AY49" s="540">
        <f t="shared" si="167"/>
        <v>2.86</v>
      </c>
      <c r="AZ49" s="540">
        <f t="shared" si="167"/>
        <v>2.86</v>
      </c>
      <c r="BA49" s="540">
        <f t="shared" ref="BA49:DL49" si="168">+IF(YEAR(BA47)&lt;2015,2,2.86)</f>
        <v>2.86</v>
      </c>
      <c r="BB49" s="540">
        <f t="shared" si="168"/>
        <v>2.86</v>
      </c>
      <c r="BC49" s="540">
        <f t="shared" si="168"/>
        <v>2.86</v>
      </c>
      <c r="BD49" s="540">
        <f t="shared" si="168"/>
        <v>2.86</v>
      </c>
      <c r="BE49" s="540">
        <f t="shared" si="168"/>
        <v>2.86</v>
      </c>
      <c r="BF49" s="540">
        <f t="shared" si="168"/>
        <v>2.86</v>
      </c>
      <c r="BG49" s="540">
        <f t="shared" si="168"/>
        <v>2.86</v>
      </c>
      <c r="BH49" s="540">
        <f t="shared" si="168"/>
        <v>2.86</v>
      </c>
      <c r="BI49" s="540">
        <f t="shared" si="168"/>
        <v>2.86</v>
      </c>
      <c r="BJ49" s="540">
        <f t="shared" si="168"/>
        <v>2.86</v>
      </c>
      <c r="BK49" s="540">
        <f t="shared" si="168"/>
        <v>2.86</v>
      </c>
      <c r="BL49" s="540">
        <f t="shared" si="168"/>
        <v>2.86</v>
      </c>
      <c r="BM49" s="540">
        <f t="shared" si="168"/>
        <v>2.86</v>
      </c>
      <c r="BN49" s="540">
        <f t="shared" si="168"/>
        <v>2.86</v>
      </c>
      <c r="BO49" s="540">
        <f t="shared" si="168"/>
        <v>2.86</v>
      </c>
      <c r="BP49" s="540">
        <f t="shared" si="168"/>
        <v>2.86</v>
      </c>
      <c r="BQ49" s="540">
        <f t="shared" si="168"/>
        <v>2.86</v>
      </c>
      <c r="BR49" s="540">
        <f t="shared" si="168"/>
        <v>2.86</v>
      </c>
      <c r="BS49" s="540">
        <f t="shared" si="168"/>
        <v>2.86</v>
      </c>
      <c r="BT49" s="540">
        <f t="shared" si="168"/>
        <v>2.86</v>
      </c>
      <c r="BU49" s="540">
        <f t="shared" si="168"/>
        <v>2.86</v>
      </c>
      <c r="BV49" s="540">
        <f t="shared" si="168"/>
        <v>2.86</v>
      </c>
      <c r="BW49" s="540">
        <f t="shared" si="168"/>
        <v>2.86</v>
      </c>
      <c r="BX49" s="540">
        <f t="shared" si="168"/>
        <v>2.86</v>
      </c>
      <c r="BY49" s="540">
        <f t="shared" si="168"/>
        <v>2.86</v>
      </c>
      <c r="BZ49" s="540">
        <f t="shared" si="168"/>
        <v>2.86</v>
      </c>
      <c r="CA49" s="540">
        <f t="shared" si="168"/>
        <v>2.86</v>
      </c>
      <c r="CB49" s="540">
        <f t="shared" si="168"/>
        <v>2.86</v>
      </c>
      <c r="CC49" s="540">
        <f t="shared" si="168"/>
        <v>2.86</v>
      </c>
      <c r="CD49" s="540">
        <f t="shared" si="168"/>
        <v>2.86</v>
      </c>
      <c r="CE49" s="540">
        <f t="shared" si="168"/>
        <v>2.86</v>
      </c>
      <c r="CF49" s="540">
        <f t="shared" si="168"/>
        <v>2.86</v>
      </c>
      <c r="CG49" s="540">
        <f t="shared" si="168"/>
        <v>2.86</v>
      </c>
      <c r="CH49" s="540">
        <f t="shared" si="168"/>
        <v>2.86</v>
      </c>
      <c r="CI49" s="540">
        <f t="shared" si="168"/>
        <v>2.86</v>
      </c>
      <c r="CJ49" s="540">
        <f t="shared" si="168"/>
        <v>2.86</v>
      </c>
      <c r="CK49" s="540">
        <f t="shared" si="168"/>
        <v>2.86</v>
      </c>
      <c r="CL49" s="540">
        <f t="shared" si="168"/>
        <v>2.86</v>
      </c>
      <c r="CM49" s="540">
        <f t="shared" si="168"/>
        <v>2.86</v>
      </c>
      <c r="CN49" s="540">
        <f t="shared" si="168"/>
        <v>2.86</v>
      </c>
      <c r="CO49" s="540">
        <f t="shared" si="168"/>
        <v>2.86</v>
      </c>
      <c r="CP49" s="540">
        <f t="shared" si="168"/>
        <v>2.86</v>
      </c>
      <c r="CQ49" s="540">
        <f t="shared" si="168"/>
        <v>2.86</v>
      </c>
      <c r="CR49" s="540">
        <f t="shared" si="168"/>
        <v>2.86</v>
      </c>
      <c r="CS49" s="540">
        <f t="shared" si="168"/>
        <v>2.86</v>
      </c>
      <c r="CT49" s="540">
        <f t="shared" si="168"/>
        <v>2.86</v>
      </c>
      <c r="CU49" s="540">
        <f t="shared" si="168"/>
        <v>2.86</v>
      </c>
      <c r="CV49" s="540">
        <f t="shared" si="168"/>
        <v>2.86</v>
      </c>
      <c r="CW49" s="540">
        <f t="shared" si="168"/>
        <v>2.86</v>
      </c>
      <c r="CX49" s="540">
        <f t="shared" si="168"/>
        <v>2.86</v>
      </c>
      <c r="CY49" s="540">
        <f t="shared" si="168"/>
        <v>2.86</v>
      </c>
      <c r="CZ49" s="540">
        <f t="shared" si="168"/>
        <v>2.86</v>
      </c>
      <c r="DA49" s="540">
        <f t="shared" si="168"/>
        <v>2.86</v>
      </c>
      <c r="DB49" s="540">
        <f t="shared" si="168"/>
        <v>2.86</v>
      </c>
      <c r="DC49" s="540">
        <f t="shared" si="168"/>
        <v>2.86</v>
      </c>
      <c r="DD49" s="540">
        <f t="shared" si="168"/>
        <v>2.86</v>
      </c>
      <c r="DE49" s="540">
        <f t="shared" si="168"/>
        <v>2.86</v>
      </c>
      <c r="DF49" s="540">
        <f t="shared" si="168"/>
        <v>2.86</v>
      </c>
      <c r="DG49" s="540">
        <f t="shared" si="168"/>
        <v>2.86</v>
      </c>
      <c r="DH49" s="540">
        <f t="shared" si="168"/>
        <v>2.86</v>
      </c>
      <c r="DI49" s="540">
        <f t="shared" si="168"/>
        <v>2.86</v>
      </c>
      <c r="DJ49" s="540">
        <f t="shared" si="168"/>
        <v>2.86</v>
      </c>
      <c r="DK49" s="540">
        <f t="shared" si="168"/>
        <v>2.86</v>
      </c>
      <c r="DL49" s="540">
        <f t="shared" si="168"/>
        <v>2.86</v>
      </c>
      <c r="DM49" s="540">
        <f t="shared" ref="DM49:FX49" si="169">+IF(YEAR(DM47)&lt;2015,2,2.86)</f>
        <v>2.86</v>
      </c>
      <c r="DN49" s="540">
        <f t="shared" si="169"/>
        <v>2.86</v>
      </c>
      <c r="DO49" s="540">
        <f t="shared" si="169"/>
        <v>2.86</v>
      </c>
      <c r="DP49" s="540">
        <f t="shared" si="169"/>
        <v>2.86</v>
      </c>
      <c r="DQ49" s="540">
        <f t="shared" si="169"/>
        <v>2.86</v>
      </c>
      <c r="DR49" s="540">
        <f t="shared" si="169"/>
        <v>2.86</v>
      </c>
      <c r="DS49" s="540">
        <f t="shared" si="169"/>
        <v>2.86</v>
      </c>
      <c r="DT49" s="540">
        <f t="shared" si="169"/>
        <v>2.86</v>
      </c>
      <c r="DU49" s="540">
        <f t="shared" si="169"/>
        <v>2.86</v>
      </c>
      <c r="DV49" s="540">
        <f t="shared" si="169"/>
        <v>2.86</v>
      </c>
      <c r="DW49" s="540">
        <f t="shared" si="169"/>
        <v>2.86</v>
      </c>
      <c r="DX49" s="540">
        <f t="shared" si="169"/>
        <v>2.86</v>
      </c>
      <c r="DY49" s="540">
        <f t="shared" si="169"/>
        <v>2.86</v>
      </c>
      <c r="DZ49" s="540">
        <f t="shared" si="169"/>
        <v>2.86</v>
      </c>
      <c r="EA49" s="540">
        <f t="shared" si="169"/>
        <v>2.86</v>
      </c>
      <c r="EB49" s="540">
        <f t="shared" si="169"/>
        <v>2.86</v>
      </c>
      <c r="EC49" s="540">
        <f t="shared" si="169"/>
        <v>2.86</v>
      </c>
      <c r="ED49" s="540">
        <f t="shared" si="169"/>
        <v>2.86</v>
      </c>
      <c r="EE49" s="540">
        <f t="shared" si="169"/>
        <v>2.86</v>
      </c>
      <c r="EF49" s="540">
        <f t="shared" si="169"/>
        <v>2.86</v>
      </c>
      <c r="EG49" s="540">
        <f t="shared" si="169"/>
        <v>2.86</v>
      </c>
      <c r="EH49" s="540">
        <f t="shared" si="169"/>
        <v>2.86</v>
      </c>
      <c r="EI49" s="540">
        <f t="shared" si="169"/>
        <v>2.86</v>
      </c>
      <c r="EJ49" s="540">
        <f t="shared" si="169"/>
        <v>2.86</v>
      </c>
      <c r="EK49" s="540">
        <f t="shared" si="169"/>
        <v>2.86</v>
      </c>
      <c r="EL49" s="540">
        <f t="shared" si="169"/>
        <v>2.86</v>
      </c>
      <c r="EM49" s="540">
        <f t="shared" si="169"/>
        <v>2.86</v>
      </c>
      <c r="EN49" s="540">
        <f t="shared" si="169"/>
        <v>2.86</v>
      </c>
      <c r="EO49" s="540">
        <f t="shared" si="169"/>
        <v>2.86</v>
      </c>
      <c r="EP49" s="540">
        <f t="shared" si="169"/>
        <v>2.86</v>
      </c>
      <c r="EQ49" s="540">
        <f t="shared" si="169"/>
        <v>2.86</v>
      </c>
      <c r="ER49" s="540">
        <f t="shared" si="169"/>
        <v>2.86</v>
      </c>
      <c r="ES49" s="540">
        <f t="shared" si="169"/>
        <v>2.86</v>
      </c>
      <c r="ET49" s="540">
        <f t="shared" si="169"/>
        <v>2.86</v>
      </c>
      <c r="EU49" s="540">
        <f t="shared" si="169"/>
        <v>2.86</v>
      </c>
      <c r="EV49" s="540">
        <f t="shared" si="169"/>
        <v>2.86</v>
      </c>
      <c r="EW49" s="540">
        <f t="shared" si="169"/>
        <v>2.86</v>
      </c>
      <c r="EX49" s="540">
        <f t="shared" si="169"/>
        <v>2.86</v>
      </c>
      <c r="EY49" s="540">
        <f t="shared" si="169"/>
        <v>2.86</v>
      </c>
      <c r="EZ49" s="540">
        <f t="shared" si="169"/>
        <v>2.86</v>
      </c>
      <c r="FA49" s="540">
        <f t="shared" si="169"/>
        <v>2.86</v>
      </c>
      <c r="FB49" s="540">
        <f t="shared" si="169"/>
        <v>2.86</v>
      </c>
      <c r="FC49" s="540">
        <f t="shared" si="169"/>
        <v>2.86</v>
      </c>
      <c r="FD49" s="540">
        <f t="shared" si="169"/>
        <v>2.86</v>
      </c>
      <c r="FE49" s="540">
        <f t="shared" si="169"/>
        <v>2.86</v>
      </c>
      <c r="FF49" s="540">
        <f t="shared" si="169"/>
        <v>2.86</v>
      </c>
      <c r="FG49" s="540">
        <f t="shared" si="169"/>
        <v>2.86</v>
      </c>
      <c r="FH49" s="540">
        <f t="shared" si="169"/>
        <v>2.86</v>
      </c>
      <c r="FI49" s="540">
        <f t="shared" si="169"/>
        <v>2.86</v>
      </c>
      <c r="FJ49" s="540">
        <f t="shared" si="169"/>
        <v>2.86</v>
      </c>
      <c r="FK49" s="540">
        <f t="shared" si="169"/>
        <v>2.86</v>
      </c>
      <c r="FL49" s="540">
        <f t="shared" si="169"/>
        <v>2.86</v>
      </c>
      <c r="FM49" s="540">
        <f t="shared" si="169"/>
        <v>2.86</v>
      </c>
      <c r="FN49" s="540">
        <f t="shared" si="169"/>
        <v>2.86</v>
      </c>
      <c r="FO49" s="540">
        <f t="shared" si="169"/>
        <v>2.86</v>
      </c>
      <c r="FP49" s="540">
        <f t="shared" si="169"/>
        <v>2.86</v>
      </c>
      <c r="FQ49" s="540">
        <f t="shared" si="169"/>
        <v>2.86</v>
      </c>
      <c r="FR49" s="540">
        <f t="shared" si="169"/>
        <v>2.86</v>
      </c>
      <c r="FS49" s="540">
        <f t="shared" si="169"/>
        <v>2.86</v>
      </c>
      <c r="FT49" s="540">
        <f t="shared" si="169"/>
        <v>2.86</v>
      </c>
      <c r="FU49" s="540">
        <f t="shared" si="169"/>
        <v>2.86</v>
      </c>
      <c r="FV49" s="540">
        <f t="shared" si="169"/>
        <v>2.86</v>
      </c>
      <c r="FW49" s="540">
        <f t="shared" si="169"/>
        <v>2.86</v>
      </c>
      <c r="FX49" s="540">
        <f t="shared" si="169"/>
        <v>2.86</v>
      </c>
      <c r="FY49" s="540">
        <f t="shared" ref="FY49:GB49" si="170">+IF(YEAR(FY47)&lt;2015,2,2.86)</f>
        <v>2.86</v>
      </c>
      <c r="FZ49" s="540">
        <f t="shared" si="170"/>
        <v>2.86</v>
      </c>
      <c r="GA49" s="540">
        <f t="shared" si="170"/>
        <v>2.86</v>
      </c>
      <c r="GB49" s="540">
        <f t="shared" si="170"/>
        <v>2.86</v>
      </c>
    </row>
    <row r="50" spans="1:184">
      <c r="A50" s="461"/>
      <c r="C50" s="461"/>
      <c r="D50" s="541" t="s">
        <v>282</v>
      </c>
      <c r="E50" s="542">
        <f>+E49*E48</f>
        <v>3794.7400000000007</v>
      </c>
      <c r="F50" s="542">
        <f t="shared" ref="F50:AZ50" si="171">+F49*F48</f>
        <v>3409.1400000000003</v>
      </c>
      <c r="G50" s="542">
        <f t="shared" si="171"/>
        <v>3661.5</v>
      </c>
      <c r="H50" s="542">
        <f t="shared" si="171"/>
        <v>3065.7000000000003</v>
      </c>
      <c r="I50" s="542">
        <f t="shared" si="171"/>
        <v>7421.8200000000006</v>
      </c>
      <c r="J50" s="542">
        <f t="shared" si="171"/>
        <v>3640.0000000000005</v>
      </c>
      <c r="K50" s="542">
        <f t="shared" si="171"/>
        <v>3675.4</v>
      </c>
      <c r="L50" s="542">
        <f t="shared" si="171"/>
        <v>3661.0800000000004</v>
      </c>
      <c r="M50" s="542">
        <f t="shared" si="171"/>
        <v>3528.34</v>
      </c>
      <c r="N50" s="542">
        <f t="shared" si="171"/>
        <v>2338.96</v>
      </c>
      <c r="O50" s="542">
        <f t="shared" si="171"/>
        <v>2818.6200000000003</v>
      </c>
      <c r="P50" s="542">
        <f t="shared" si="171"/>
        <v>3708.94</v>
      </c>
      <c r="Q50" s="542">
        <f t="shared" si="171"/>
        <v>3912.8199999999997</v>
      </c>
      <c r="R50" s="542">
        <f t="shared" si="171"/>
        <v>3514.06</v>
      </c>
      <c r="S50" s="542">
        <f t="shared" si="171"/>
        <v>3575.16</v>
      </c>
      <c r="T50" s="542">
        <f t="shared" si="171"/>
        <v>3319.6000000000004</v>
      </c>
      <c r="U50" s="542">
        <f t="shared" si="171"/>
        <v>3328.16</v>
      </c>
      <c r="V50" s="542">
        <f t="shared" si="171"/>
        <v>3628</v>
      </c>
      <c r="W50" s="542">
        <f t="shared" si="171"/>
        <v>3763.7800000000007</v>
      </c>
      <c r="X50" s="542">
        <f t="shared" si="171"/>
        <v>3762.76</v>
      </c>
      <c r="Y50" s="542">
        <f t="shared" si="171"/>
        <v>3582.66</v>
      </c>
      <c r="Z50" s="542">
        <f t="shared" si="171"/>
        <v>3411.06</v>
      </c>
      <c r="AA50" s="542">
        <f t="shared" si="171"/>
        <v>3633.7999999999997</v>
      </c>
      <c r="AB50" s="542">
        <f t="shared" si="171"/>
        <v>3748.7</v>
      </c>
      <c r="AC50" s="542">
        <f t="shared" si="171"/>
        <v>5571.5659999999998</v>
      </c>
      <c r="AD50" s="542">
        <f t="shared" si="171"/>
        <v>5043.8388000000004</v>
      </c>
      <c r="AE50" s="542">
        <f t="shared" si="171"/>
        <v>5386.8099999999995</v>
      </c>
      <c r="AF50" s="542">
        <f t="shared" si="171"/>
        <v>4931.2119999999995</v>
      </c>
      <c r="AG50" s="542">
        <f t="shared" si="171"/>
        <v>10932.6932</v>
      </c>
      <c r="AH50" s="542">
        <f t="shared" si="171"/>
        <v>5230.6540000000005</v>
      </c>
      <c r="AI50" s="542">
        <f t="shared" si="171"/>
        <v>5434.5148000000008</v>
      </c>
      <c r="AJ50" s="542">
        <f t="shared" si="171"/>
        <v>5415.6387999999997</v>
      </c>
      <c r="AK50" s="542">
        <f t="shared" si="171"/>
        <v>5151.7752</v>
      </c>
      <c r="AL50" s="542">
        <f t="shared" si="171"/>
        <v>3926.2651999999998</v>
      </c>
      <c r="AM50" s="542">
        <f t="shared" si="171"/>
        <v>5226.3926000000001</v>
      </c>
      <c r="AN50" s="542">
        <f t="shared" si="171"/>
        <v>5352.3184000000001</v>
      </c>
      <c r="AO50" s="542">
        <f t="shared" si="171"/>
        <v>5571.2514000000001</v>
      </c>
      <c r="AP50" s="542">
        <f t="shared" si="171"/>
        <v>5233.1135999999997</v>
      </c>
      <c r="AQ50" s="542">
        <f t="shared" si="171"/>
        <v>5040.320999999999</v>
      </c>
      <c r="AR50" s="542">
        <f t="shared" si="171"/>
        <v>4482.9928</v>
      </c>
      <c r="AS50" s="542">
        <f t="shared" si="171"/>
        <v>4975.799399999999</v>
      </c>
      <c r="AT50" s="542">
        <f t="shared" si="171"/>
        <v>5256.9088000000002</v>
      </c>
      <c r="AU50" s="542">
        <f t="shared" si="171"/>
        <v>5444.8393999999998</v>
      </c>
      <c r="AV50" s="542">
        <f t="shared" si="171"/>
        <v>5466.1463999999987</v>
      </c>
      <c r="AW50" s="542">
        <f t="shared" si="171"/>
        <v>5197.1062000000002</v>
      </c>
      <c r="AX50" s="542">
        <f t="shared" si="171"/>
        <v>4905.1001999999999</v>
      </c>
      <c r="AY50" s="542">
        <f t="shared" si="171"/>
        <v>5286.3381999999992</v>
      </c>
      <c r="AZ50" s="542">
        <f t="shared" si="171"/>
        <v>5360.0975999999991</v>
      </c>
      <c r="BA50" s="542">
        <f t="shared" ref="BA50:DL50" si="172">+BA49*BA48</f>
        <v>5575.6557999999995</v>
      </c>
      <c r="BB50" s="542">
        <f t="shared" si="172"/>
        <v>5048.3576000000003</v>
      </c>
      <c r="BC50" s="542">
        <f t="shared" si="172"/>
        <v>5185.8378000000002</v>
      </c>
      <c r="BD50" s="542">
        <f t="shared" si="172"/>
        <v>4538.9344000000001</v>
      </c>
      <c r="BE50" s="542">
        <f t="shared" si="172"/>
        <v>11417.0342</v>
      </c>
      <c r="BF50" s="542">
        <f t="shared" si="172"/>
        <v>5983.6633999999995</v>
      </c>
      <c r="BG50" s="542">
        <f t="shared" si="172"/>
        <v>5369.5069999999996</v>
      </c>
      <c r="BH50" s="542">
        <f t="shared" si="172"/>
        <v>5401.5675999999994</v>
      </c>
      <c r="BI50" s="542">
        <f t="shared" si="172"/>
        <v>5008.8895999999995</v>
      </c>
      <c r="BJ50" s="542">
        <f t="shared" si="172"/>
        <v>3148.4596000000001</v>
      </c>
      <c r="BK50" s="542">
        <f t="shared" si="172"/>
        <v>3977.6021999999998</v>
      </c>
      <c r="BL50" s="542">
        <f t="shared" si="172"/>
        <v>5327.0359999999991</v>
      </c>
      <c r="BM50" s="542">
        <f t="shared" si="172"/>
        <v>5589.9271999999992</v>
      </c>
      <c r="BN50" s="542">
        <f t="shared" si="172"/>
        <v>5069.0640000000003</v>
      </c>
      <c r="BO50" s="542">
        <f t="shared" si="172"/>
        <v>5198.6791999999996</v>
      </c>
      <c r="BP50" s="542">
        <f t="shared" si="172"/>
        <v>4542.6238000000012</v>
      </c>
      <c r="BQ50" s="542">
        <f t="shared" si="172"/>
        <v>4802.0257999999994</v>
      </c>
      <c r="BR50" s="542">
        <f t="shared" si="172"/>
        <v>5221.9881999999998</v>
      </c>
      <c r="BS50" s="542">
        <f t="shared" si="172"/>
        <v>5481.5331999999999</v>
      </c>
      <c r="BT50" s="542">
        <f t="shared" si="172"/>
        <v>5519.9143999999997</v>
      </c>
      <c r="BU50" s="542">
        <f t="shared" si="172"/>
        <v>5066.4327999999996</v>
      </c>
      <c r="BV50" s="542">
        <f t="shared" si="172"/>
        <v>5166.0465999999997</v>
      </c>
      <c r="BW50" s="542">
        <f t="shared" si="172"/>
        <v>4879.1313999999993</v>
      </c>
      <c r="BX50" s="542">
        <f t="shared" si="172"/>
        <v>5583.5208000000002</v>
      </c>
      <c r="BY50" s="542">
        <f t="shared" si="172"/>
        <v>5727.6647999999996</v>
      </c>
      <c r="BZ50" s="542">
        <f t="shared" si="172"/>
        <v>5128.5233999999982</v>
      </c>
      <c r="CA50" s="542">
        <f t="shared" si="172"/>
        <v>5254.1918000000005</v>
      </c>
      <c r="CB50" s="542">
        <f t="shared" si="172"/>
        <v>11681.183799999999</v>
      </c>
      <c r="CC50" s="542">
        <f t="shared" si="172"/>
        <v>6101.1521999999986</v>
      </c>
      <c r="CD50" s="542">
        <f t="shared" si="172"/>
        <v>5374.6835999999994</v>
      </c>
      <c r="CE50" s="542">
        <f t="shared" si="172"/>
        <v>5668.3769999999995</v>
      </c>
      <c r="CF50" s="542">
        <f t="shared" si="172"/>
        <v>5685.2795999999998</v>
      </c>
      <c r="CG50" s="542">
        <f t="shared" si="172"/>
        <v>5457.2517999999991</v>
      </c>
      <c r="CH50" s="542">
        <f t="shared" si="172"/>
        <v>3682.2785999999996</v>
      </c>
      <c r="CI50" s="542">
        <f t="shared" si="172"/>
        <v>5551.3458000000001</v>
      </c>
      <c r="CJ50" s="542">
        <f t="shared" si="172"/>
        <v>5804.1984000000002</v>
      </c>
      <c r="CK50" s="542">
        <f t="shared" si="172"/>
        <v>5855.1921999999986</v>
      </c>
      <c r="CL50" s="542">
        <f t="shared" si="172"/>
        <v>5476.8713999999991</v>
      </c>
      <c r="CM50" s="542">
        <f t="shared" si="172"/>
        <v>5772.5095999999985</v>
      </c>
      <c r="CN50" s="542">
        <f t="shared" si="172"/>
        <v>4895.7765999999992</v>
      </c>
      <c r="CO50" s="542">
        <f t="shared" si="172"/>
        <v>5290.6281999999992</v>
      </c>
      <c r="CP50" s="542">
        <f t="shared" si="172"/>
        <v>5510.7910000000002</v>
      </c>
      <c r="CQ50" s="542">
        <f t="shared" si="172"/>
        <v>5736.2734000000009</v>
      </c>
      <c r="CR50" s="542">
        <f t="shared" si="172"/>
        <v>5740.9637999999995</v>
      </c>
      <c r="CS50" s="542">
        <f t="shared" si="172"/>
        <v>5511.6203999999998</v>
      </c>
      <c r="CT50" s="542">
        <f t="shared" si="172"/>
        <v>5202.9406000000008</v>
      </c>
      <c r="CU50" s="542">
        <f t="shared" si="172"/>
        <v>5636.3163999999988</v>
      </c>
      <c r="CV50" s="542">
        <f t="shared" si="172"/>
        <v>5821.4727999999996</v>
      </c>
      <c r="CW50" s="542">
        <f t="shared" si="172"/>
        <v>5861.3984</v>
      </c>
      <c r="CX50" s="542">
        <f t="shared" si="172"/>
        <v>5164.5308000000005</v>
      </c>
      <c r="CY50" s="542">
        <f t="shared" si="172"/>
        <v>4882.3631999999989</v>
      </c>
      <c r="CZ50" s="542">
        <f t="shared" si="172"/>
        <v>4423.1902</v>
      </c>
      <c r="DA50" s="542">
        <f t="shared" si="172"/>
        <v>12200.416799999997</v>
      </c>
      <c r="DB50" s="542">
        <f t="shared" si="172"/>
        <v>6902.0093999999999</v>
      </c>
      <c r="DC50" s="542">
        <f t="shared" si="172"/>
        <v>5724.6904000000004</v>
      </c>
      <c r="DD50" s="542">
        <f t="shared" si="172"/>
        <v>5770.3931999999995</v>
      </c>
      <c r="DE50" s="542">
        <f t="shared" si="172"/>
        <v>5486.9672</v>
      </c>
      <c r="DF50" s="542">
        <f t="shared" si="172"/>
        <v>3639.9506000000001</v>
      </c>
      <c r="DG50" s="542">
        <f t="shared" si="172"/>
        <v>5654.2772000000004</v>
      </c>
      <c r="DH50" s="542">
        <f t="shared" si="172"/>
        <v>5797.3058000000001</v>
      </c>
      <c r="DI50" s="542">
        <f t="shared" si="172"/>
        <v>5847.7276000000011</v>
      </c>
      <c r="DJ50" s="542">
        <f t="shared" si="172"/>
        <v>5285.9664000000002</v>
      </c>
      <c r="DK50" s="542">
        <f t="shared" si="172"/>
        <v>5833.4276</v>
      </c>
      <c r="DL50" s="542">
        <f t="shared" si="172"/>
        <v>5197.335</v>
      </c>
      <c r="DM50" s="542">
        <f t="shared" ref="DM50:FX50" si="173">+DM49*DM48</f>
        <v>4905.1573999999991</v>
      </c>
      <c r="DN50" s="542">
        <f t="shared" si="173"/>
        <v>5503.0118000000002</v>
      </c>
      <c r="DO50" s="542">
        <f t="shared" si="173"/>
        <v>5727.1214</v>
      </c>
      <c r="DP50" s="542">
        <f t="shared" si="173"/>
        <v>5758.2095999999992</v>
      </c>
      <c r="DQ50" s="542">
        <f t="shared" si="173"/>
        <v>5450.9883999999993</v>
      </c>
      <c r="DR50" s="542">
        <f t="shared" si="173"/>
        <v>5206.8016000000007</v>
      </c>
      <c r="DS50" s="542">
        <f t="shared" si="173"/>
        <v>5647.5847999999996</v>
      </c>
      <c r="DT50" s="542">
        <f t="shared" si="173"/>
        <v>5794.1597999999994</v>
      </c>
      <c r="DU50" s="542">
        <f t="shared" si="173"/>
        <v>5843.1801999999998</v>
      </c>
      <c r="DV50" s="542">
        <f t="shared" si="173"/>
        <v>5277.1003999999994</v>
      </c>
      <c r="DW50" s="542">
        <f t="shared" si="173"/>
        <v>5712.6498000000001</v>
      </c>
      <c r="DX50" s="542">
        <f t="shared" si="173"/>
        <v>4784.7799999999988</v>
      </c>
      <c r="DY50" s="542">
        <f t="shared" si="173"/>
        <v>12354.399199999998</v>
      </c>
      <c r="DZ50" s="542">
        <f t="shared" si="173"/>
        <v>6365.8165999999983</v>
      </c>
      <c r="EA50" s="542">
        <f t="shared" si="173"/>
        <v>5729.8097999999991</v>
      </c>
      <c r="EB50" s="542">
        <f t="shared" si="173"/>
        <v>5726.2634000000007</v>
      </c>
      <c r="EC50" s="542">
        <f t="shared" si="173"/>
        <v>5461.9135999999999</v>
      </c>
      <c r="ED50" s="542">
        <f t="shared" si="173"/>
        <v>3831.0557999999996</v>
      </c>
      <c r="EE50" s="542">
        <f t="shared" si="173"/>
        <v>4845.1259999999993</v>
      </c>
      <c r="EF50" s="542">
        <f t="shared" si="173"/>
        <v>5771.7373999999991</v>
      </c>
      <c r="EG50" s="542">
        <f t="shared" si="173"/>
        <v>5839.3478000000005</v>
      </c>
      <c r="EH50" s="542">
        <f t="shared" si="173"/>
        <v>5464.8021999999992</v>
      </c>
      <c r="EI50" s="542">
        <f t="shared" si="173"/>
        <v>5350.9741999999987</v>
      </c>
      <c r="EJ50" s="542">
        <f t="shared" si="173"/>
        <v>4701.4681999999984</v>
      </c>
      <c r="EK50" s="542">
        <f t="shared" si="173"/>
        <v>5340.6209999999992</v>
      </c>
      <c r="EL50" s="542">
        <f t="shared" si="173"/>
        <v>5480.732399999999</v>
      </c>
      <c r="EM50" s="542">
        <f t="shared" si="173"/>
        <v>5737.3601999999992</v>
      </c>
      <c r="EN50" s="542">
        <f t="shared" si="173"/>
        <v>5726.0059999999994</v>
      </c>
      <c r="EO50" s="542">
        <f t="shared" si="173"/>
        <v>5483.3349999999991</v>
      </c>
      <c r="EP50" s="542">
        <f t="shared" si="173"/>
        <v>5178.6877999999997</v>
      </c>
      <c r="EQ50" s="542">
        <f t="shared" si="173"/>
        <v>5596.0761999999995</v>
      </c>
      <c r="ER50" s="542">
        <f t="shared" si="173"/>
        <v>5793.1302000000005</v>
      </c>
      <c r="ES50" s="542">
        <f t="shared" si="173"/>
        <v>5805.6283999999996</v>
      </c>
      <c r="ET50" s="542">
        <f t="shared" si="173"/>
        <v>5249.3869999999997</v>
      </c>
      <c r="EU50" s="542">
        <f t="shared" si="173"/>
        <v>5622.8172000000004</v>
      </c>
      <c r="EV50" s="542">
        <f t="shared" si="173"/>
        <v>4791.9871999999996</v>
      </c>
      <c r="EW50" s="542">
        <f t="shared" si="173"/>
        <v>11561.4928</v>
      </c>
      <c r="EX50" s="542">
        <f t="shared" si="173"/>
        <v>5599.5367999999999</v>
      </c>
      <c r="EY50" s="542">
        <f t="shared" si="173"/>
        <v>5687.5389999999998</v>
      </c>
      <c r="EZ50" s="542">
        <f t="shared" si="173"/>
        <v>5714.0225999999993</v>
      </c>
      <c r="FA50" s="542">
        <f t="shared" si="173"/>
        <v>5441.1499999999987</v>
      </c>
      <c r="FB50" s="542">
        <f t="shared" si="173"/>
        <v>3582.4359999999997</v>
      </c>
      <c r="FC50" s="542">
        <f t="shared" si="173"/>
        <v>3991.1014</v>
      </c>
      <c r="FD50" s="542">
        <f t="shared" si="173"/>
        <v>5735.7871999999988</v>
      </c>
      <c r="FE50" s="542">
        <f t="shared" si="173"/>
        <v>5704.3272000000006</v>
      </c>
      <c r="FF50" s="542">
        <f t="shared" si="173"/>
        <v>5164.1304</v>
      </c>
      <c r="FG50" s="542">
        <f t="shared" si="173"/>
        <v>5416.7828</v>
      </c>
      <c r="FH50" s="542">
        <f t="shared" si="173"/>
        <v>4421.8173999999999</v>
      </c>
      <c r="FI50" s="542">
        <f t="shared" si="173"/>
        <v>5002.3687999999993</v>
      </c>
      <c r="FJ50" s="542">
        <f t="shared" si="173"/>
        <v>5370.3077999999996</v>
      </c>
      <c r="FK50" s="542">
        <f t="shared" si="173"/>
        <v>5641.3786</v>
      </c>
      <c r="FL50" s="542">
        <f t="shared" si="173"/>
        <v>5664.4873999999991</v>
      </c>
      <c r="FM50" s="542">
        <f t="shared" si="173"/>
        <v>5366.0463999999993</v>
      </c>
      <c r="FN50" s="542">
        <f t="shared" si="173"/>
        <v>5123.4611999999997</v>
      </c>
      <c r="FO50" s="542">
        <f t="shared" si="173"/>
        <v>5482.8487999999988</v>
      </c>
      <c r="FP50" s="542">
        <f t="shared" si="173"/>
        <v>5664.7161999999989</v>
      </c>
      <c r="FQ50" s="542">
        <f t="shared" si="173"/>
        <v>5682.8485999999994</v>
      </c>
      <c r="FR50" s="542">
        <f t="shared" si="173"/>
        <v>5153.4912000000004</v>
      </c>
      <c r="FS50" s="542">
        <f t="shared" si="173"/>
        <v>3732.7862</v>
      </c>
      <c r="FT50" s="542">
        <f t="shared" si="173"/>
        <v>10654.329399999999</v>
      </c>
      <c r="FU50" s="542">
        <f t="shared" si="173"/>
        <v>5161.0129999999999</v>
      </c>
      <c r="FV50" s="542">
        <f t="shared" si="173"/>
        <v>5348.4287999999988</v>
      </c>
      <c r="FW50" s="542">
        <f t="shared" si="173"/>
        <v>5634.0570000000016</v>
      </c>
      <c r="FX50" s="542">
        <f t="shared" si="173"/>
        <v>5617.5262000000002</v>
      </c>
      <c r="FY50" s="542">
        <f t="shared" ref="FY50:GB50" si="174">+FY49*FY48</f>
        <v>5254.3919999999998</v>
      </c>
      <c r="FZ50" s="542">
        <f t="shared" si="174"/>
        <v>5160.8985999999995</v>
      </c>
      <c r="GA50" s="542">
        <f t="shared" si="174"/>
        <v>5212.0353999999998</v>
      </c>
      <c r="GB50" s="542">
        <f t="shared" si="174"/>
        <v>5666.0031999999992</v>
      </c>
    </row>
    <row r="51" spans="1:184">
      <c r="C51" s="41"/>
      <c r="D51" s="511" t="s">
        <v>276</v>
      </c>
      <c r="E51" s="512">
        <v>52577</v>
      </c>
      <c r="F51" s="512">
        <v>52577</v>
      </c>
      <c r="G51" s="512">
        <v>52577</v>
      </c>
      <c r="H51" s="512">
        <v>52577</v>
      </c>
      <c r="I51" s="512">
        <v>52577</v>
      </c>
      <c r="J51" s="512">
        <v>52577</v>
      </c>
      <c r="K51" s="512">
        <v>52577</v>
      </c>
      <c r="L51" s="512">
        <v>52577</v>
      </c>
      <c r="M51" s="512">
        <v>52577</v>
      </c>
      <c r="N51" s="512">
        <v>52577</v>
      </c>
      <c r="O51" s="512">
        <v>52577</v>
      </c>
      <c r="P51" s="512">
        <v>52577</v>
      </c>
      <c r="Q51" s="512">
        <v>52577</v>
      </c>
      <c r="R51" s="512">
        <v>52577</v>
      </c>
      <c r="S51" s="512">
        <v>52577</v>
      </c>
      <c r="T51" s="512">
        <v>52577</v>
      </c>
      <c r="U51" s="512">
        <v>52577</v>
      </c>
      <c r="V51" s="512">
        <v>52577</v>
      </c>
      <c r="W51" s="512">
        <v>52577</v>
      </c>
      <c r="X51" s="512">
        <v>52577</v>
      </c>
      <c r="Y51" s="512">
        <v>52577</v>
      </c>
      <c r="Z51" s="512">
        <v>52577</v>
      </c>
      <c r="AA51" s="512">
        <v>52577</v>
      </c>
      <c r="AB51" s="512">
        <v>52577</v>
      </c>
      <c r="AC51" s="512">
        <v>52577</v>
      </c>
      <c r="AD51" s="512">
        <v>52577</v>
      </c>
      <c r="AE51" s="512">
        <v>52577</v>
      </c>
      <c r="AF51" s="512">
        <v>52577</v>
      </c>
      <c r="AG51" s="512">
        <v>52577</v>
      </c>
      <c r="AH51" s="512">
        <v>52577</v>
      </c>
      <c r="AI51" s="512">
        <v>52577</v>
      </c>
      <c r="AJ51" s="512">
        <v>52577</v>
      </c>
      <c r="AK51" s="512">
        <v>52577</v>
      </c>
      <c r="AL51" s="512">
        <v>52577</v>
      </c>
      <c r="AM51" s="512">
        <v>52577</v>
      </c>
      <c r="AN51" s="512">
        <v>52577</v>
      </c>
      <c r="AO51" s="512">
        <v>52577</v>
      </c>
      <c r="AP51" s="512">
        <v>52577</v>
      </c>
      <c r="AQ51" s="512">
        <v>52577</v>
      </c>
      <c r="AR51" s="512">
        <v>52577</v>
      </c>
      <c r="AS51" s="512">
        <v>52577</v>
      </c>
      <c r="AT51" s="512">
        <v>52577</v>
      </c>
      <c r="AU51" s="512">
        <v>52577</v>
      </c>
      <c r="AV51" s="512">
        <v>52577</v>
      </c>
      <c r="AW51" s="512">
        <v>52577</v>
      </c>
      <c r="AX51" s="512">
        <v>52577</v>
      </c>
      <c r="AY51" s="512">
        <v>52577</v>
      </c>
      <c r="AZ51" s="512">
        <v>52577</v>
      </c>
      <c r="BA51" s="512">
        <v>52577</v>
      </c>
      <c r="BB51" s="512">
        <v>52577</v>
      </c>
      <c r="BC51" s="512">
        <v>52577</v>
      </c>
      <c r="BD51" s="512">
        <v>52577</v>
      </c>
      <c r="BE51" s="512">
        <v>52577</v>
      </c>
      <c r="BF51" s="512">
        <v>52577</v>
      </c>
      <c r="BG51" s="512">
        <v>52577</v>
      </c>
      <c r="BH51" s="512">
        <v>52577</v>
      </c>
      <c r="BI51" s="512">
        <v>52577</v>
      </c>
      <c r="BJ51" s="512">
        <v>52577</v>
      </c>
      <c r="BK51" s="512">
        <v>52577</v>
      </c>
      <c r="BL51" s="512">
        <v>52577</v>
      </c>
      <c r="BM51" s="512">
        <v>52577</v>
      </c>
      <c r="BN51" s="512">
        <v>52577</v>
      </c>
      <c r="BO51" s="512">
        <v>52577</v>
      </c>
      <c r="BP51" s="512">
        <v>52577</v>
      </c>
      <c r="BQ51" s="512">
        <v>52577</v>
      </c>
      <c r="BR51" s="512">
        <v>52577</v>
      </c>
      <c r="BS51" s="512">
        <v>52577</v>
      </c>
      <c r="BT51" s="512">
        <v>52577</v>
      </c>
      <c r="BU51" s="512">
        <v>52577</v>
      </c>
      <c r="BV51" s="512">
        <v>52577</v>
      </c>
      <c r="BW51" s="512">
        <v>52577</v>
      </c>
      <c r="BX51" s="512">
        <v>52577</v>
      </c>
      <c r="BY51" s="512">
        <v>52577</v>
      </c>
      <c r="BZ51" s="512">
        <v>52577</v>
      </c>
      <c r="CA51" s="512">
        <v>52577</v>
      </c>
      <c r="CB51" s="512">
        <v>52577</v>
      </c>
      <c r="CC51" s="512">
        <v>52577</v>
      </c>
      <c r="CD51" s="512">
        <v>52577</v>
      </c>
      <c r="CE51" s="512">
        <v>52577</v>
      </c>
      <c r="CF51" s="512">
        <v>52577</v>
      </c>
      <c r="CG51" s="512">
        <v>52577</v>
      </c>
      <c r="CH51" s="512">
        <v>52577</v>
      </c>
      <c r="CI51" s="512">
        <v>52577</v>
      </c>
      <c r="CJ51" s="512">
        <v>52577</v>
      </c>
      <c r="CK51" s="512">
        <v>52577</v>
      </c>
      <c r="CL51" s="512">
        <v>52577</v>
      </c>
      <c r="CM51" s="512">
        <v>52577</v>
      </c>
      <c r="CN51" s="512">
        <v>52577</v>
      </c>
      <c r="CO51" s="512">
        <v>52577</v>
      </c>
      <c r="CP51" s="512">
        <v>52577</v>
      </c>
      <c r="CQ51" s="512">
        <v>52577</v>
      </c>
      <c r="CR51" s="512">
        <v>52577</v>
      </c>
      <c r="CS51" s="512">
        <v>52577</v>
      </c>
      <c r="CT51" s="512">
        <v>52577</v>
      </c>
      <c r="CU51" s="512">
        <v>52577</v>
      </c>
      <c r="CV51" s="512">
        <v>52577</v>
      </c>
      <c r="CW51" s="512">
        <v>52577</v>
      </c>
      <c r="CX51" s="512">
        <v>52577</v>
      </c>
      <c r="CY51" s="512">
        <v>52577</v>
      </c>
      <c r="CZ51" s="512">
        <v>52577</v>
      </c>
      <c r="DA51" s="512">
        <v>52577</v>
      </c>
      <c r="DB51" s="512">
        <v>52577</v>
      </c>
      <c r="DC51" s="512">
        <v>52577</v>
      </c>
      <c r="DD51" s="512">
        <v>52577</v>
      </c>
      <c r="DE51" s="512">
        <v>52577</v>
      </c>
      <c r="DF51" s="512">
        <v>52577</v>
      </c>
      <c r="DG51" s="512">
        <v>52577</v>
      </c>
      <c r="DH51" s="512">
        <v>52577</v>
      </c>
      <c r="DI51" s="512">
        <v>52577</v>
      </c>
      <c r="DJ51" s="512">
        <v>52577</v>
      </c>
      <c r="DK51" s="512">
        <v>52577</v>
      </c>
      <c r="DL51" s="512">
        <v>52577</v>
      </c>
      <c r="DM51" s="512">
        <v>52577</v>
      </c>
      <c r="DN51" s="512">
        <v>52577</v>
      </c>
      <c r="DO51" s="512">
        <v>52577</v>
      </c>
      <c r="DP51" s="512">
        <v>52577</v>
      </c>
      <c r="DQ51" s="512">
        <v>52577</v>
      </c>
      <c r="DR51" s="512">
        <v>52577</v>
      </c>
      <c r="DS51" s="512">
        <v>52577</v>
      </c>
      <c r="DT51" s="512">
        <v>52577</v>
      </c>
      <c r="DU51" s="512">
        <v>52577</v>
      </c>
      <c r="DV51" s="512">
        <v>52577</v>
      </c>
      <c r="DW51" s="512">
        <v>52577</v>
      </c>
      <c r="DX51" s="512">
        <v>52577</v>
      </c>
      <c r="DY51" s="512">
        <v>52577</v>
      </c>
      <c r="DZ51" s="512">
        <v>52577</v>
      </c>
      <c r="EA51" s="512">
        <v>52577</v>
      </c>
      <c r="EB51" s="512">
        <v>52577</v>
      </c>
      <c r="EC51" s="512">
        <v>52577</v>
      </c>
      <c r="ED51" s="512">
        <v>52577</v>
      </c>
      <c r="EE51" s="512">
        <v>52577</v>
      </c>
      <c r="EF51" s="512">
        <v>52577</v>
      </c>
      <c r="EG51" s="512">
        <v>52577</v>
      </c>
      <c r="EH51" s="512">
        <v>52577</v>
      </c>
      <c r="EI51" s="512">
        <v>52577</v>
      </c>
      <c r="EJ51" s="512">
        <v>52577</v>
      </c>
      <c r="EK51" s="512">
        <v>52577</v>
      </c>
      <c r="EL51" s="512">
        <v>52577</v>
      </c>
      <c r="EM51" s="512">
        <v>52577</v>
      </c>
      <c r="EN51" s="512">
        <v>52577</v>
      </c>
      <c r="EO51" s="512">
        <v>52577</v>
      </c>
      <c r="EP51" s="512">
        <v>52577</v>
      </c>
      <c r="EQ51" s="512">
        <v>52577</v>
      </c>
      <c r="ER51" s="512">
        <v>52577</v>
      </c>
      <c r="ES51" s="512">
        <v>52577</v>
      </c>
      <c r="ET51" s="512">
        <v>52577</v>
      </c>
      <c r="EU51" s="512">
        <v>52577</v>
      </c>
      <c r="EV51" s="512">
        <v>52577</v>
      </c>
      <c r="EW51" s="512">
        <v>52577</v>
      </c>
      <c r="EX51" s="512">
        <v>52577</v>
      </c>
      <c r="EY51" s="512">
        <v>52577</v>
      </c>
      <c r="EZ51" s="512">
        <v>52577</v>
      </c>
      <c r="FA51" s="512">
        <v>52577</v>
      </c>
      <c r="FB51" s="512">
        <v>52577</v>
      </c>
      <c r="FC51" s="512">
        <v>52577</v>
      </c>
      <c r="FD51" s="512">
        <v>52577</v>
      </c>
      <c r="FE51" s="512">
        <v>52577</v>
      </c>
      <c r="FF51" s="512">
        <v>52577</v>
      </c>
      <c r="FG51" s="512">
        <v>52577</v>
      </c>
      <c r="FH51" s="512">
        <v>52577</v>
      </c>
      <c r="FI51" s="512">
        <v>52577</v>
      </c>
      <c r="FJ51" s="512">
        <v>52577</v>
      </c>
      <c r="FK51" s="512">
        <v>52577</v>
      </c>
      <c r="FL51" s="512">
        <v>52577</v>
      </c>
      <c r="FM51" s="512">
        <v>52577</v>
      </c>
      <c r="FN51" s="512">
        <v>52577</v>
      </c>
      <c r="FO51" s="512">
        <v>52577</v>
      </c>
      <c r="FP51" s="512">
        <v>52577</v>
      </c>
      <c r="FQ51" s="512">
        <v>52577</v>
      </c>
      <c r="FR51" s="512">
        <v>52577</v>
      </c>
      <c r="FS51" s="512">
        <v>52577</v>
      </c>
      <c r="FT51" s="512">
        <v>52577</v>
      </c>
      <c r="FU51" s="512">
        <v>52577</v>
      </c>
      <c r="FV51" s="512">
        <v>52577</v>
      </c>
      <c r="FW51" s="512">
        <v>52577</v>
      </c>
      <c r="FX51" s="512">
        <v>52577</v>
      </c>
      <c r="FY51" s="512">
        <v>52577</v>
      </c>
      <c r="FZ51" s="512">
        <v>52577</v>
      </c>
      <c r="GA51" s="512">
        <v>52577</v>
      </c>
      <c r="GB51" s="512">
        <v>52577</v>
      </c>
    </row>
    <row r="52" spans="1:184">
      <c r="C52" s="41"/>
      <c r="D52" s="532" t="s">
        <v>278</v>
      </c>
      <c r="E52" s="533">
        <f>+E51-E50</f>
        <v>48782.26</v>
      </c>
      <c r="F52" s="533">
        <f>+E52-F50</f>
        <v>45373.120000000003</v>
      </c>
      <c r="G52" s="533">
        <f t="shared" ref="G52:P52" si="175">+F52-G50</f>
        <v>41711.620000000003</v>
      </c>
      <c r="H52" s="533">
        <f t="shared" si="175"/>
        <v>38645.920000000006</v>
      </c>
      <c r="I52" s="533">
        <f t="shared" si="175"/>
        <v>31224.100000000006</v>
      </c>
      <c r="J52" s="533">
        <f t="shared" si="175"/>
        <v>27584.100000000006</v>
      </c>
      <c r="K52" s="533">
        <f t="shared" si="175"/>
        <v>23908.700000000004</v>
      </c>
      <c r="L52" s="533">
        <f t="shared" si="175"/>
        <v>20247.620000000003</v>
      </c>
      <c r="M52" s="533">
        <f t="shared" si="175"/>
        <v>16719.280000000002</v>
      </c>
      <c r="N52" s="533">
        <f t="shared" si="175"/>
        <v>14380.320000000003</v>
      </c>
      <c r="O52" s="533">
        <f t="shared" si="175"/>
        <v>11561.700000000003</v>
      </c>
      <c r="P52" s="533">
        <f t="shared" si="175"/>
        <v>7852.760000000002</v>
      </c>
      <c r="Q52" s="533">
        <f>+Q51-Q50</f>
        <v>48664.18</v>
      </c>
      <c r="R52" s="533">
        <f>+Q52-R50</f>
        <v>45150.12</v>
      </c>
      <c r="S52" s="533">
        <f t="shared" ref="S52:AB52" si="176">+R52-S50</f>
        <v>41574.960000000006</v>
      </c>
      <c r="T52" s="533">
        <f t="shared" si="176"/>
        <v>38255.360000000008</v>
      </c>
      <c r="U52" s="533">
        <f t="shared" si="176"/>
        <v>34927.200000000012</v>
      </c>
      <c r="V52" s="533">
        <f t="shared" si="176"/>
        <v>31299.200000000012</v>
      </c>
      <c r="W52" s="533">
        <f t="shared" si="176"/>
        <v>27535.420000000013</v>
      </c>
      <c r="X52" s="533">
        <f t="shared" si="176"/>
        <v>23772.660000000011</v>
      </c>
      <c r="Y52" s="533">
        <f t="shared" si="176"/>
        <v>20190.000000000011</v>
      </c>
      <c r="Z52" s="533">
        <f t="shared" si="176"/>
        <v>16778.94000000001</v>
      </c>
      <c r="AA52" s="533">
        <f t="shared" si="176"/>
        <v>13145.14000000001</v>
      </c>
      <c r="AB52" s="533">
        <f t="shared" si="176"/>
        <v>9396.4400000000096</v>
      </c>
      <c r="AC52" s="533">
        <f>+AC51-AC50</f>
        <v>47005.434000000001</v>
      </c>
      <c r="AD52" s="533">
        <f>+AC52-AD50</f>
        <v>41961.595200000003</v>
      </c>
      <c r="AE52" s="533">
        <f t="shared" ref="AE52:AN52" si="177">+AD52-AE50</f>
        <v>36574.785200000006</v>
      </c>
      <c r="AF52" s="533">
        <f t="shared" si="177"/>
        <v>31643.573200000006</v>
      </c>
      <c r="AG52" s="533">
        <f t="shared" si="177"/>
        <v>20710.880000000005</v>
      </c>
      <c r="AH52" s="533">
        <f t="shared" si="177"/>
        <v>15480.226000000004</v>
      </c>
      <c r="AI52" s="533">
        <f t="shared" si="177"/>
        <v>10045.711200000003</v>
      </c>
      <c r="AJ52" s="533">
        <f t="shared" si="177"/>
        <v>4630.0724000000037</v>
      </c>
      <c r="AK52" s="533">
        <f t="shared" si="177"/>
        <v>-521.70279999999639</v>
      </c>
      <c r="AL52" s="533">
        <f t="shared" si="177"/>
        <v>-4447.9679999999962</v>
      </c>
      <c r="AM52" s="533">
        <f t="shared" si="177"/>
        <v>-9674.3605999999963</v>
      </c>
      <c r="AN52" s="533">
        <f t="shared" si="177"/>
        <v>-15026.678999999996</v>
      </c>
      <c r="AO52" s="533">
        <f>+AO51-AO50</f>
        <v>47005.748599999999</v>
      </c>
      <c r="AP52" s="533">
        <f>+AO52-AP50</f>
        <v>41772.635000000002</v>
      </c>
      <c r="AQ52" s="533">
        <f t="shared" ref="AQ52:AZ52" si="178">+AP52-AQ50</f>
        <v>36732.314000000006</v>
      </c>
      <c r="AR52" s="533">
        <f t="shared" si="178"/>
        <v>32249.321200000006</v>
      </c>
      <c r="AS52" s="533">
        <f t="shared" si="178"/>
        <v>27273.521800000006</v>
      </c>
      <c r="AT52" s="533">
        <f t="shared" si="178"/>
        <v>22016.613000000005</v>
      </c>
      <c r="AU52" s="533">
        <f t="shared" si="178"/>
        <v>16571.773600000004</v>
      </c>
      <c r="AV52" s="533">
        <f t="shared" si="178"/>
        <v>11105.627200000006</v>
      </c>
      <c r="AW52" s="533">
        <f t="shared" si="178"/>
        <v>5908.5210000000061</v>
      </c>
      <c r="AX52" s="533">
        <f t="shared" si="178"/>
        <v>1003.4208000000062</v>
      </c>
      <c r="AY52" s="533">
        <f t="shared" si="178"/>
        <v>-4282.917399999993</v>
      </c>
      <c r="AZ52" s="533">
        <f t="shared" si="178"/>
        <v>-9643.0149999999921</v>
      </c>
      <c r="BA52" s="533">
        <f>+BA51-BA50</f>
        <v>47001.3442</v>
      </c>
      <c r="BB52" s="533">
        <f>+BA52-BB50</f>
        <v>41952.986599999997</v>
      </c>
      <c r="BC52" s="533">
        <f t="shared" ref="BC52" si="179">+BB52-BC50</f>
        <v>36767.148799999995</v>
      </c>
      <c r="BD52" s="533">
        <f t="shared" ref="BD52" si="180">+BC52-BD50</f>
        <v>32228.214399999997</v>
      </c>
      <c r="BE52" s="533">
        <f t="shared" ref="BE52" si="181">+BD52-BE50</f>
        <v>20811.180199999995</v>
      </c>
      <c r="BF52" s="533">
        <f t="shared" ref="BF52" si="182">+BE52-BF50</f>
        <v>14827.516799999996</v>
      </c>
      <c r="BG52" s="533">
        <f t="shared" ref="BG52" si="183">+BF52-BG50</f>
        <v>9458.0097999999962</v>
      </c>
      <c r="BH52" s="533">
        <f t="shared" ref="BH52" si="184">+BG52-BH50</f>
        <v>4056.4421999999968</v>
      </c>
      <c r="BI52" s="533">
        <f t="shared" ref="BI52" si="185">+BH52-BI50</f>
        <v>-952.44740000000274</v>
      </c>
      <c r="BJ52" s="533">
        <f t="shared" ref="BJ52" si="186">+BI52-BJ50</f>
        <v>-4100.9070000000029</v>
      </c>
      <c r="BK52" s="533">
        <f t="shared" ref="BK52" si="187">+BJ52-BK50</f>
        <v>-8078.5092000000022</v>
      </c>
      <c r="BL52" s="533">
        <f t="shared" ref="BL52" si="188">+BK52-BL50</f>
        <v>-13405.5452</v>
      </c>
      <c r="BM52" s="533">
        <f>+BM51-BM50</f>
        <v>46987.072800000002</v>
      </c>
      <c r="BN52" s="533">
        <f>+BM52-BN50</f>
        <v>41918.008800000003</v>
      </c>
      <c r="BO52" s="533">
        <f t="shared" ref="BO52" si="189">+BN52-BO50</f>
        <v>36719.329600000005</v>
      </c>
      <c r="BP52" s="533">
        <f t="shared" ref="BP52" si="190">+BO52-BP50</f>
        <v>32176.705800000003</v>
      </c>
      <c r="BQ52" s="533">
        <f t="shared" ref="BQ52" si="191">+BP52-BQ50</f>
        <v>27374.680000000004</v>
      </c>
      <c r="BR52" s="533">
        <f t="shared" ref="BR52" si="192">+BQ52-BR50</f>
        <v>22152.691800000004</v>
      </c>
      <c r="BS52" s="533">
        <f t="shared" ref="BS52" si="193">+BR52-BS50</f>
        <v>16671.158600000002</v>
      </c>
      <c r="BT52" s="533">
        <f t="shared" ref="BT52" si="194">+BS52-BT50</f>
        <v>11151.244200000003</v>
      </c>
      <c r="BU52" s="533">
        <f t="shared" ref="BU52" si="195">+BT52-BU50</f>
        <v>6084.8114000000032</v>
      </c>
      <c r="BV52" s="533">
        <f t="shared" ref="BV52" si="196">+BU52-BV50</f>
        <v>918.76480000000356</v>
      </c>
      <c r="BW52" s="533">
        <f t="shared" ref="BW52" si="197">+BV52-BW50</f>
        <v>-3960.3665999999957</v>
      </c>
      <c r="BX52" s="533">
        <f t="shared" ref="BX52" si="198">+BW52-BX50</f>
        <v>-9543.887399999996</v>
      </c>
      <c r="BY52" s="533">
        <f>+BY51-BY50</f>
        <v>46849.335200000001</v>
      </c>
      <c r="BZ52" s="533">
        <f>+BY52-BZ50</f>
        <v>41720.811800000003</v>
      </c>
      <c r="CA52" s="533">
        <f t="shared" ref="CA52" si="199">+BZ52-CA50</f>
        <v>36466.620000000003</v>
      </c>
      <c r="CB52" s="533">
        <f t="shared" ref="CB52" si="200">+CA52-CB50</f>
        <v>24785.436200000004</v>
      </c>
      <c r="CC52" s="533">
        <f t="shared" ref="CC52" si="201">+CB52-CC50</f>
        <v>18684.284000000007</v>
      </c>
      <c r="CD52" s="533">
        <f t="shared" ref="CD52" si="202">+CC52-CD50</f>
        <v>13309.600400000007</v>
      </c>
      <c r="CE52" s="533">
        <f t="shared" ref="CE52" si="203">+CD52-CE50</f>
        <v>7641.2234000000071</v>
      </c>
      <c r="CF52" s="533">
        <f t="shared" ref="CF52" si="204">+CE52-CF50</f>
        <v>1955.9438000000073</v>
      </c>
      <c r="CG52" s="533">
        <f t="shared" ref="CG52" si="205">+CF52-CG50</f>
        <v>-3501.3079999999918</v>
      </c>
      <c r="CH52" s="533">
        <f t="shared" ref="CH52" si="206">+CG52-CH50</f>
        <v>-7183.5865999999914</v>
      </c>
      <c r="CI52" s="533">
        <f t="shared" ref="CI52" si="207">+CH52-CI50</f>
        <v>-12734.932399999991</v>
      </c>
      <c r="CJ52" s="533">
        <f t="shared" ref="CJ52" si="208">+CI52-CJ50</f>
        <v>-18539.130799999992</v>
      </c>
      <c r="CK52" s="533">
        <f>+CK51-CK50</f>
        <v>46721.807800000002</v>
      </c>
      <c r="CL52" s="533">
        <f>+CK52-CL50</f>
        <v>41244.936400000006</v>
      </c>
      <c r="CM52" s="533">
        <f t="shared" ref="CM52" si="209">+CL52-CM50</f>
        <v>35472.426800000008</v>
      </c>
      <c r="CN52" s="533">
        <f t="shared" ref="CN52" si="210">+CM52-CN50</f>
        <v>30576.650200000011</v>
      </c>
      <c r="CO52" s="533">
        <f t="shared" ref="CO52" si="211">+CN52-CO50</f>
        <v>25286.022000000012</v>
      </c>
      <c r="CP52" s="533">
        <f t="shared" ref="CP52" si="212">+CO52-CP50</f>
        <v>19775.231000000011</v>
      </c>
      <c r="CQ52" s="533">
        <f t="shared" ref="CQ52" si="213">+CP52-CQ50</f>
        <v>14038.957600000009</v>
      </c>
      <c r="CR52" s="533">
        <f t="shared" ref="CR52" si="214">+CQ52-CR50</f>
        <v>8297.9938000000093</v>
      </c>
      <c r="CS52" s="533">
        <f t="shared" ref="CS52" si="215">+CR52-CS50</f>
        <v>2786.3734000000095</v>
      </c>
      <c r="CT52" s="533">
        <f t="shared" ref="CT52" si="216">+CS52-CT50</f>
        <v>-2416.5671999999913</v>
      </c>
      <c r="CU52" s="533">
        <f t="shared" ref="CU52" si="217">+CT52-CU50</f>
        <v>-8052.8835999999901</v>
      </c>
      <c r="CV52" s="533">
        <f t="shared" ref="CV52" si="218">+CU52-CV50</f>
        <v>-13874.35639999999</v>
      </c>
      <c r="CW52" s="533">
        <f>+CW51-CW50</f>
        <v>46715.601600000002</v>
      </c>
      <c r="CX52" s="533">
        <f>+CW52-CX50</f>
        <v>41551.070800000001</v>
      </c>
      <c r="CY52" s="533">
        <f t="shared" ref="CY52" si="219">+CX52-CY50</f>
        <v>36668.707600000002</v>
      </c>
      <c r="CZ52" s="533">
        <f t="shared" ref="CZ52" si="220">+CY52-CZ50</f>
        <v>32245.517400000001</v>
      </c>
      <c r="DA52" s="533">
        <f t="shared" ref="DA52" si="221">+CZ52-DA50</f>
        <v>20045.100600000005</v>
      </c>
      <c r="DB52" s="533">
        <f t="shared" ref="DB52" si="222">+DA52-DB50</f>
        <v>13143.091200000006</v>
      </c>
      <c r="DC52" s="533">
        <f t="shared" ref="DC52" si="223">+DB52-DC50</f>
        <v>7418.4008000000058</v>
      </c>
      <c r="DD52" s="533">
        <f t="shared" ref="DD52" si="224">+DC52-DD50</f>
        <v>1648.0076000000063</v>
      </c>
      <c r="DE52" s="533">
        <f t="shared" ref="DE52" si="225">+DD52-DE50</f>
        <v>-3838.9595999999938</v>
      </c>
      <c r="DF52" s="533">
        <f t="shared" ref="DF52" si="226">+DE52-DF50</f>
        <v>-7478.9101999999939</v>
      </c>
      <c r="DG52" s="533">
        <f t="shared" ref="DG52" si="227">+DF52-DG50</f>
        <v>-13133.187399999995</v>
      </c>
      <c r="DH52" s="533">
        <f t="shared" ref="DH52" si="228">+DG52-DH50</f>
        <v>-18930.493199999997</v>
      </c>
      <c r="DI52" s="533">
        <f>+DI51-DI50</f>
        <v>46729.272400000002</v>
      </c>
      <c r="DJ52" s="533">
        <f>+DI52-DJ50</f>
        <v>41443.306000000004</v>
      </c>
      <c r="DK52" s="533">
        <f t="shared" ref="DK52" si="229">+DJ52-DK50</f>
        <v>35609.878400000001</v>
      </c>
      <c r="DL52" s="533">
        <f t="shared" ref="DL52" si="230">+DK52-DL50</f>
        <v>30412.543400000002</v>
      </c>
      <c r="DM52" s="533">
        <f t="shared" ref="DM52" si="231">+DL52-DM50</f>
        <v>25507.386000000002</v>
      </c>
      <c r="DN52" s="533">
        <f t="shared" ref="DN52" si="232">+DM52-DN50</f>
        <v>20004.374200000002</v>
      </c>
      <c r="DO52" s="533">
        <f t="shared" ref="DO52" si="233">+DN52-DO50</f>
        <v>14277.252800000002</v>
      </c>
      <c r="DP52" s="533">
        <f t="shared" ref="DP52" si="234">+DO52-DP50</f>
        <v>8519.0432000000037</v>
      </c>
      <c r="DQ52" s="533">
        <f t="shared" ref="DQ52" si="235">+DP52-DQ50</f>
        <v>3068.0548000000044</v>
      </c>
      <c r="DR52" s="533">
        <f t="shared" ref="DR52" si="236">+DQ52-DR50</f>
        <v>-2138.7467999999963</v>
      </c>
      <c r="DS52" s="533">
        <f t="shared" ref="DS52" si="237">+DR52-DS50</f>
        <v>-7786.3315999999959</v>
      </c>
      <c r="DT52" s="533">
        <f t="shared" ref="DT52" si="238">+DS52-DT50</f>
        <v>-13580.491399999995</v>
      </c>
      <c r="DU52" s="533">
        <f>+DU51-DU50</f>
        <v>46733.819799999997</v>
      </c>
      <c r="DV52" s="533">
        <f>+DU52-DV50</f>
        <v>41456.719400000002</v>
      </c>
      <c r="DW52" s="533">
        <f t="shared" ref="DW52" si="239">+DV52-DW50</f>
        <v>35744.069600000003</v>
      </c>
      <c r="DX52" s="533">
        <f t="shared" ref="DX52" si="240">+DW52-DX50</f>
        <v>30959.289600000004</v>
      </c>
      <c r="DY52" s="533">
        <f t="shared" ref="DY52" si="241">+DX52-DY50</f>
        <v>18604.890400000004</v>
      </c>
      <c r="DZ52" s="533">
        <f t="shared" ref="DZ52" si="242">+DY52-DZ50</f>
        <v>12239.073800000006</v>
      </c>
      <c r="EA52" s="533">
        <f t="shared" ref="EA52" si="243">+DZ52-EA50</f>
        <v>6509.2640000000065</v>
      </c>
      <c r="EB52" s="533">
        <f t="shared" ref="EB52" si="244">+EA52-EB50</f>
        <v>783.00060000000576</v>
      </c>
      <c r="EC52" s="533">
        <f t="shared" ref="EC52" si="245">+EB52-EC50</f>
        <v>-4678.9129999999941</v>
      </c>
      <c r="ED52" s="533">
        <f t="shared" ref="ED52" si="246">+EC52-ED50</f>
        <v>-8509.9687999999933</v>
      </c>
      <c r="EE52" s="533">
        <f t="shared" ref="EE52" si="247">+ED52-EE50</f>
        <v>-13355.094799999992</v>
      </c>
      <c r="EF52" s="533">
        <f t="shared" ref="EF52" si="248">+EE52-EF50</f>
        <v>-19126.83219999999</v>
      </c>
      <c r="EG52" s="533">
        <f>+EG51-EG50</f>
        <v>46737.652199999997</v>
      </c>
      <c r="EH52" s="533">
        <f>+EG52-EH50</f>
        <v>41272.85</v>
      </c>
      <c r="EI52" s="533">
        <f t="shared" ref="EI52" si="249">+EH52-EI50</f>
        <v>35921.875800000002</v>
      </c>
      <c r="EJ52" s="533">
        <f t="shared" ref="EJ52" si="250">+EI52-EJ50</f>
        <v>31220.407600000002</v>
      </c>
      <c r="EK52" s="533">
        <f t="shared" ref="EK52" si="251">+EJ52-EK50</f>
        <v>25879.786600000003</v>
      </c>
      <c r="EL52" s="533">
        <f t="shared" ref="EL52" si="252">+EK52-EL50</f>
        <v>20399.054200000006</v>
      </c>
      <c r="EM52" s="533">
        <f t="shared" ref="EM52" si="253">+EL52-EM50</f>
        <v>14661.694000000007</v>
      </c>
      <c r="EN52" s="533">
        <f t="shared" ref="EN52" si="254">+EM52-EN50</f>
        <v>8935.6880000000074</v>
      </c>
      <c r="EO52" s="533">
        <f t="shared" ref="EO52" si="255">+EN52-EO50</f>
        <v>3452.3530000000083</v>
      </c>
      <c r="EP52" s="533">
        <f t="shared" ref="EP52" si="256">+EO52-EP50</f>
        <v>-1726.3347999999914</v>
      </c>
      <c r="EQ52" s="533">
        <f t="shared" ref="EQ52" si="257">+EP52-EQ50</f>
        <v>-7322.410999999991</v>
      </c>
      <c r="ER52" s="533">
        <f t="shared" ref="ER52" si="258">+EQ52-ER50</f>
        <v>-13115.541199999992</v>
      </c>
      <c r="ES52" s="533">
        <f>+ES51-ES50</f>
        <v>46771.371599999999</v>
      </c>
      <c r="ET52" s="533">
        <f>+ES52-ET50</f>
        <v>41521.984599999996</v>
      </c>
      <c r="EU52" s="533">
        <f t="shared" ref="EU52" si="259">+ET52-EU50</f>
        <v>35899.167399999998</v>
      </c>
      <c r="EV52" s="533">
        <f t="shared" ref="EV52" si="260">+EU52-EV50</f>
        <v>31107.180199999999</v>
      </c>
      <c r="EW52" s="533">
        <f t="shared" ref="EW52" si="261">+EV52-EW50</f>
        <v>19545.687399999999</v>
      </c>
      <c r="EX52" s="533">
        <f t="shared" ref="EX52" si="262">+EW52-EX50</f>
        <v>13946.150599999999</v>
      </c>
      <c r="EY52" s="533">
        <f t="shared" ref="EY52" si="263">+EX52-EY50</f>
        <v>8258.6116000000002</v>
      </c>
      <c r="EZ52" s="533">
        <f t="shared" ref="EZ52" si="264">+EY52-EZ50</f>
        <v>2544.5890000000009</v>
      </c>
      <c r="FA52" s="533">
        <f t="shared" ref="FA52" si="265">+EZ52-FA50</f>
        <v>-2896.5609999999979</v>
      </c>
      <c r="FB52" s="533">
        <f t="shared" ref="FB52" si="266">+FA52-FB50</f>
        <v>-6478.9969999999976</v>
      </c>
      <c r="FC52" s="533">
        <f t="shared" ref="FC52" si="267">+FB52-FC50</f>
        <v>-10470.098399999997</v>
      </c>
      <c r="FD52" s="533">
        <f t="shared" ref="FD52" si="268">+FC52-FD50</f>
        <v>-16205.885599999996</v>
      </c>
      <c r="FE52" s="533">
        <f>+FE51-FE50</f>
        <v>46872.6728</v>
      </c>
      <c r="FF52" s="533">
        <f>+FE52-FF50</f>
        <v>41708.542399999998</v>
      </c>
      <c r="FG52" s="533">
        <f t="shared" ref="FG52" si="269">+FF52-FG50</f>
        <v>36291.759599999998</v>
      </c>
      <c r="FH52" s="533">
        <f t="shared" ref="FH52" si="270">+FG52-FH50</f>
        <v>31869.942199999998</v>
      </c>
      <c r="FI52" s="533">
        <f t="shared" ref="FI52" si="271">+FH52-FI50</f>
        <v>26867.573399999997</v>
      </c>
      <c r="FJ52" s="533">
        <f t="shared" ref="FJ52" si="272">+FI52-FJ50</f>
        <v>21497.265599999999</v>
      </c>
      <c r="FK52" s="533">
        <f t="shared" ref="FK52" si="273">+FJ52-FK50</f>
        <v>15855.886999999999</v>
      </c>
      <c r="FL52" s="533">
        <f t="shared" ref="FL52" si="274">+FK52-FL50</f>
        <v>10191.399600000001</v>
      </c>
      <c r="FM52" s="533">
        <f t="shared" ref="FM52" si="275">+FL52-FM50</f>
        <v>4825.3532000000014</v>
      </c>
      <c r="FN52" s="533">
        <f t="shared" ref="FN52" si="276">+FM52-FN50</f>
        <v>-298.10799999999836</v>
      </c>
      <c r="FO52" s="533">
        <f t="shared" ref="FO52" si="277">+FN52-FO50</f>
        <v>-5780.9567999999972</v>
      </c>
      <c r="FP52" s="533">
        <f t="shared" ref="FP52" si="278">+FO52-FP50</f>
        <v>-11445.672999999995</v>
      </c>
      <c r="FQ52" s="533">
        <f>+FQ51-FQ50</f>
        <v>46894.151400000002</v>
      </c>
      <c r="FR52" s="533">
        <f>+FQ52-FR50</f>
        <v>41740.660199999998</v>
      </c>
      <c r="FS52" s="533">
        <f t="shared" ref="FS52" si="279">+FR52-FS50</f>
        <v>38007.873999999996</v>
      </c>
      <c r="FT52" s="533">
        <f t="shared" ref="FT52" si="280">+FS52-FT50</f>
        <v>27353.544599999997</v>
      </c>
      <c r="FU52" s="533">
        <f t="shared" ref="FU52" si="281">+FT52-FU50</f>
        <v>22192.531599999998</v>
      </c>
      <c r="FV52" s="533">
        <f t="shared" ref="FV52" si="282">+FU52-FV50</f>
        <v>16844.102800000001</v>
      </c>
      <c r="FW52" s="533">
        <f t="shared" ref="FW52" si="283">+FV52-FW50</f>
        <v>11210.0458</v>
      </c>
      <c r="FX52" s="533">
        <f t="shared" ref="FX52" si="284">+FW52-FX50</f>
        <v>5592.5195999999996</v>
      </c>
      <c r="FY52" s="533">
        <f t="shared" ref="FY52" si="285">+FX52-FY50</f>
        <v>338.1275999999998</v>
      </c>
      <c r="FZ52" s="533">
        <f t="shared" ref="FZ52" si="286">+FY52-FZ50</f>
        <v>-4822.7709999999997</v>
      </c>
      <c r="GA52" s="533">
        <f t="shared" ref="GA52" si="287">+FZ52-GA50</f>
        <v>-10034.806399999999</v>
      </c>
      <c r="GB52" s="533">
        <f t="shared" ref="GB52" si="288">+GA52-GB50</f>
        <v>-15700.809599999999</v>
      </c>
    </row>
    <row r="53" spans="1:184">
      <c r="C53" s="41"/>
      <c r="D53" s="511" t="s">
        <v>192</v>
      </c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35">
        <f>+P52</f>
        <v>7852.760000000002</v>
      </c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35">
        <f>+AB52+P53</f>
        <v>17249.200000000012</v>
      </c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35">
        <f>+AN52+AB53</f>
        <v>2222.5210000000152</v>
      </c>
      <c r="AO53" s="512"/>
      <c r="AP53" s="512"/>
      <c r="AQ53" s="512"/>
      <c r="AR53" s="512"/>
      <c r="AS53" s="512"/>
      <c r="AT53" s="512"/>
      <c r="AU53" s="512"/>
      <c r="AV53" s="512"/>
      <c r="AW53" s="512"/>
      <c r="AX53" s="512"/>
      <c r="AY53" s="512"/>
      <c r="AZ53" s="535">
        <f>+AZ52+AN53</f>
        <v>-7420.4939999999769</v>
      </c>
      <c r="BA53" s="512"/>
      <c r="BB53" s="512"/>
      <c r="BC53" s="512"/>
      <c r="BD53" s="512"/>
      <c r="BE53" s="512"/>
      <c r="BF53" s="512"/>
      <c r="BG53" s="512"/>
      <c r="BH53" s="512"/>
      <c r="BI53" s="512"/>
      <c r="BJ53" s="512"/>
      <c r="BK53" s="512"/>
      <c r="BL53" s="535">
        <f>+BL52+AZ53</f>
        <v>-20826.039199999977</v>
      </c>
      <c r="BM53" s="512"/>
      <c r="BN53" s="512"/>
      <c r="BO53" s="512"/>
      <c r="BP53" s="512"/>
      <c r="BQ53" s="512"/>
      <c r="BR53" s="512"/>
      <c r="BS53" s="512"/>
      <c r="BT53" s="512"/>
      <c r="BU53" s="512"/>
      <c r="BV53" s="512"/>
      <c r="BW53" s="512"/>
      <c r="BX53" s="535">
        <f>+BX52+BL53</f>
        <v>-30369.926599999973</v>
      </c>
      <c r="BY53" s="512"/>
      <c r="BZ53" s="512"/>
      <c r="CA53" s="512"/>
      <c r="CB53" s="512"/>
      <c r="CC53" s="512"/>
      <c r="CD53" s="512"/>
      <c r="CE53" s="512"/>
      <c r="CF53" s="512"/>
      <c r="CG53" s="512"/>
      <c r="CH53" s="512"/>
      <c r="CI53" s="512"/>
      <c r="CJ53" s="535">
        <f>+CJ52+BX53</f>
        <v>-48909.057399999961</v>
      </c>
      <c r="CK53" s="512"/>
      <c r="CL53" s="512"/>
      <c r="CM53" s="512"/>
      <c r="CN53" s="512"/>
      <c r="CO53" s="512"/>
      <c r="CP53" s="512"/>
      <c r="CQ53" s="512"/>
      <c r="CR53" s="512"/>
      <c r="CS53" s="512"/>
      <c r="CT53" s="512"/>
      <c r="CU53" s="512"/>
      <c r="CV53" s="535">
        <f>+CV52+CJ53</f>
        <v>-62783.413799999951</v>
      </c>
      <c r="CW53" s="512"/>
      <c r="CX53" s="512"/>
      <c r="CY53" s="512"/>
      <c r="CZ53" s="512"/>
      <c r="DA53" s="512"/>
      <c r="DB53" s="512"/>
      <c r="DC53" s="512"/>
      <c r="DD53" s="512"/>
      <c r="DE53" s="512"/>
      <c r="DF53" s="512"/>
      <c r="DG53" s="512"/>
      <c r="DH53" s="535">
        <f>+DH52+CV53</f>
        <v>-81713.906999999948</v>
      </c>
      <c r="DI53" s="512"/>
      <c r="DJ53" s="512"/>
      <c r="DK53" s="512"/>
      <c r="DL53" s="512"/>
      <c r="DM53" s="512"/>
      <c r="DN53" s="512"/>
      <c r="DO53" s="512"/>
      <c r="DP53" s="512"/>
      <c r="DQ53" s="512"/>
      <c r="DR53" s="512"/>
      <c r="DS53" s="512"/>
      <c r="DT53" s="535">
        <f>+DT52+DH53</f>
        <v>-95294.398399999947</v>
      </c>
      <c r="DU53" s="512"/>
      <c r="DV53" s="512"/>
      <c r="DW53" s="512"/>
      <c r="DX53" s="512"/>
      <c r="DY53" s="512"/>
      <c r="DZ53" s="512"/>
      <c r="EA53" s="512"/>
      <c r="EB53" s="512"/>
      <c r="EC53" s="512"/>
      <c r="ED53" s="512"/>
      <c r="EE53" s="512"/>
      <c r="EF53" s="535">
        <f>+EF52+DT53</f>
        <v>-114421.23059999994</v>
      </c>
      <c r="EG53" s="512"/>
      <c r="EH53" s="512"/>
      <c r="EI53" s="512"/>
      <c r="EJ53" s="512"/>
      <c r="EK53" s="512"/>
      <c r="EL53" s="512"/>
      <c r="EM53" s="512"/>
      <c r="EN53" s="512"/>
      <c r="EO53" s="512"/>
      <c r="EP53" s="512"/>
      <c r="EQ53" s="512"/>
      <c r="ER53" s="535">
        <f>+ER52+EF53</f>
        <v>-127536.77179999993</v>
      </c>
      <c r="ES53" s="512"/>
      <c r="ET53" s="512"/>
      <c r="EU53" s="512"/>
      <c r="EV53" s="512"/>
      <c r="EW53" s="512"/>
      <c r="EX53" s="512"/>
      <c r="EY53" s="512"/>
      <c r="EZ53" s="512"/>
      <c r="FA53" s="512"/>
      <c r="FB53" s="512"/>
      <c r="FC53" s="512"/>
      <c r="FD53" s="535">
        <f>+FD52+ER53</f>
        <v>-143742.65739999994</v>
      </c>
      <c r="FE53" s="512"/>
      <c r="FF53" s="512"/>
      <c r="FG53" s="512"/>
      <c r="FH53" s="512"/>
      <c r="FI53" s="512"/>
      <c r="FJ53" s="512"/>
      <c r="FK53" s="512"/>
      <c r="FL53" s="512"/>
      <c r="FM53" s="512"/>
      <c r="FN53" s="512"/>
      <c r="FO53" s="512"/>
      <c r="FP53" s="535">
        <f>+FP52+FD53</f>
        <v>-155188.33039999992</v>
      </c>
      <c r="FQ53" s="512"/>
      <c r="FR53" s="512"/>
      <c r="FS53" s="512"/>
      <c r="FT53" s="512"/>
      <c r="FU53" s="512"/>
      <c r="FV53" s="512"/>
      <c r="FW53" s="512"/>
      <c r="FX53" s="512"/>
      <c r="FY53" s="512"/>
      <c r="FZ53" s="512"/>
      <c r="GA53" s="512"/>
      <c r="GB53" s="535">
        <f>+GB52+FP53</f>
        <v>-170889.13999999993</v>
      </c>
    </row>
    <row r="54" spans="1:184">
      <c r="H54" s="28"/>
    </row>
    <row r="55" spans="1:184">
      <c r="D55" s="461" t="s">
        <v>192</v>
      </c>
      <c r="H55" s="28"/>
    </row>
    <row r="56" spans="1:184">
      <c r="D56" s="615" t="s">
        <v>293</v>
      </c>
      <c r="E56" s="278"/>
      <c r="F56" s="278"/>
      <c r="G56" s="278"/>
      <c r="H56" s="278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</row>
    <row r="57" spans="1:184">
      <c r="D57" s="608" t="s">
        <v>292</v>
      </c>
      <c r="G57" s="41"/>
      <c r="H57" s="28"/>
    </row>
    <row r="58" spans="1:184">
      <c r="E58" s="278"/>
      <c r="F58" s="278"/>
      <c r="G58" s="278"/>
      <c r="H58" s="278"/>
    </row>
  </sheetData>
  <conditionalFormatting sqref="E39:GB39 E53:GB53">
    <cfRule type="expression" dxfId="13" priority="3">
      <formula>E39&lt;0</formula>
    </cfRule>
    <cfRule type="expression" dxfId="12" priority="4">
      <formula>E39&gt;0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59999389629810485"/>
  </sheetPr>
  <dimension ref="A1:AZ197"/>
  <sheetViews>
    <sheetView showGridLines="0" topLeftCell="Q28" zoomScale="80" zoomScaleNormal="80" workbookViewId="0">
      <selection activeCell="Q51" sqref="Q51"/>
    </sheetView>
  </sheetViews>
  <sheetFormatPr defaultColWidth="9.140625" defaultRowHeight="15"/>
  <cols>
    <col min="1" max="1" width="9.140625" style="60"/>
    <col min="2" max="2" width="38.42578125" style="45" bestFit="1" customWidth="1"/>
    <col min="3" max="3" width="41.5703125" style="41" bestFit="1" customWidth="1"/>
    <col min="4" max="4" width="10.140625" style="41" bestFit="1" customWidth="1"/>
    <col min="5" max="7" width="12.28515625" style="41" bestFit="1" customWidth="1"/>
    <col min="8" max="8" width="13" style="32" bestFit="1" customWidth="1"/>
    <col min="9" max="9" width="12.28515625" style="41" bestFit="1" customWidth="1"/>
    <col min="10" max="18" width="13.42578125" style="41" bestFit="1" customWidth="1"/>
    <col min="19" max="19" width="18.85546875" style="41" bestFit="1" customWidth="1"/>
    <col min="20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16384" width="9.140625" style="41"/>
  </cols>
  <sheetData>
    <row r="1" spans="1:52"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2"/>
      <c r="AH1" s="41" t="str">
        <f>+"'"&amp;"Monthly Emissions-Expected'!"</f>
        <v>'Monthly Emissions-Expected'!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41" si="13">+MATCH(AL1,$AS$1:$AS$131)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>
      <c r="B2" s="197" t="s">
        <v>153</v>
      </c>
      <c r="C2" s="41" t="s">
        <v>33</v>
      </c>
      <c r="D2" s="401">
        <f>+YEAR('Monthly Emissions-Expected'!$E$2)</f>
        <v>2013</v>
      </c>
      <c r="E2" s="401">
        <f>+D2+1</f>
        <v>2014</v>
      </c>
      <c r="F2" s="401">
        <f t="shared" ref="F2:G2" si="14">+E2+1</f>
        <v>2015</v>
      </c>
      <c r="G2" s="401">
        <f t="shared" si="14"/>
        <v>2016</v>
      </c>
      <c r="H2" s="401">
        <f t="shared" ref="H2" si="15">+G2+1</f>
        <v>2017</v>
      </c>
      <c r="I2" s="401">
        <f t="shared" ref="I2" si="16">+H2+1</f>
        <v>2018</v>
      </c>
      <c r="J2" s="401">
        <f t="shared" ref="J2" si="17">+I2+1</f>
        <v>2019</v>
      </c>
      <c r="K2" s="401">
        <f t="shared" ref="K2" si="18">+J2+1</f>
        <v>2020</v>
      </c>
      <c r="L2" s="401">
        <f t="shared" ref="L2" si="19">+K2+1</f>
        <v>2021</v>
      </c>
      <c r="M2" s="401">
        <f t="shared" ref="M2" si="20">+L2+1</f>
        <v>2022</v>
      </c>
      <c r="N2" s="401">
        <f t="shared" ref="N2" si="21">+M2+1</f>
        <v>2023</v>
      </c>
      <c r="O2" s="401">
        <f t="shared" ref="O2" si="22">+N2+1</f>
        <v>2024</v>
      </c>
      <c r="P2" s="401">
        <f t="shared" ref="P2" si="23">+O2+1</f>
        <v>2025</v>
      </c>
      <c r="Q2" s="401">
        <f t="shared" ref="Q2" si="24">+P2+1</f>
        <v>2026</v>
      </c>
      <c r="R2" s="401">
        <f t="shared" ref="R2" si="25">+Q2+1</f>
        <v>2027</v>
      </c>
      <c r="S2" s="32"/>
      <c r="AH2" s="41">
        <f>+YEAR(AI2)</f>
        <v>2013</v>
      </c>
      <c r="AI2" s="49">
        <f>+'Monthly Emissions-Expected'!$E$2</f>
        <v>41275</v>
      </c>
      <c r="AJ2" s="27">
        <f>+DATE(YEAR(AI2),12,1)</f>
        <v>41609</v>
      </c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+ROW()</f>
        <v>3</v>
      </c>
      <c r="B3" s="208" t="s">
        <v>1</v>
      </c>
      <c r="C3" s="30" t="s">
        <v>56</v>
      </c>
      <c r="D3" s="249">
        <f t="shared" ref="D3:R15" ca="1" si="26">+SUM(INDIRECT($AH$1&amp;VLOOKUP(D$1,$AL$1:$AM$197,2,FALSE)&amp;$A3&amp;":"&amp;VLOOKUP(DATE(YEAR(D$1),12,1),$AL$1:$AM$197,2,FALSE)&amp;$A3))</f>
        <v>908.71</v>
      </c>
      <c r="E3" s="249">
        <f t="shared" ca="1" si="26"/>
        <v>995.11</v>
      </c>
      <c r="F3" s="249">
        <f t="shared" ca="1" si="26"/>
        <v>956.90999999999985</v>
      </c>
      <c r="G3" s="249">
        <f t="shared" ca="1" si="26"/>
        <v>1005.45</v>
      </c>
      <c r="H3" s="480">
        <f t="shared" ca="1" si="26"/>
        <v>881.82999999999981</v>
      </c>
      <c r="I3" s="480">
        <f t="shared" ca="1" si="26"/>
        <v>1013.29</v>
      </c>
      <c r="J3" s="480">
        <f t="shared" ca="1" si="26"/>
        <v>990.03000000000009</v>
      </c>
      <c r="K3" s="480">
        <f t="shared" ca="1" si="26"/>
        <v>1064.1100000000001</v>
      </c>
      <c r="L3" s="480">
        <f t="shared" ca="1" si="26"/>
        <v>998.6</v>
      </c>
      <c r="M3" s="480">
        <f t="shared" ca="1" si="26"/>
        <v>1059.3400000000001</v>
      </c>
      <c r="N3" s="480">
        <f t="shared" ca="1" si="26"/>
        <v>974.20999999999992</v>
      </c>
      <c r="O3" s="480">
        <f t="shared" ca="1" si="26"/>
        <v>1060.1199999999999</v>
      </c>
      <c r="P3" s="480">
        <f t="shared" ca="1" si="26"/>
        <v>928.39999999999975</v>
      </c>
      <c r="Q3" s="480">
        <f t="shared" ca="1" si="26"/>
        <v>1035.18</v>
      </c>
      <c r="R3" s="480">
        <f t="shared" ca="1" si="26"/>
        <v>972.79</v>
      </c>
      <c r="S3" s="319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76" si="30">+AT3+AU3</f>
        <v>672</v>
      </c>
    </row>
    <row r="4" spans="1:52">
      <c r="A4" s="60">
        <f t="shared" ref="A4:A15" si="31">+ROW()</f>
        <v>4</v>
      </c>
      <c r="B4" s="209" t="s">
        <v>2</v>
      </c>
      <c r="C4" s="29" t="s">
        <v>56</v>
      </c>
      <c r="D4" s="248">
        <f t="shared" ca="1" si="26"/>
        <v>433.74000000000007</v>
      </c>
      <c r="E4" s="248">
        <f t="shared" ca="1" si="26"/>
        <v>411.5</v>
      </c>
      <c r="F4" s="248">
        <f t="shared" ca="1" si="26"/>
        <v>434.45</v>
      </c>
      <c r="G4" s="248">
        <f t="shared" ca="1" si="26"/>
        <v>408.22000000000008</v>
      </c>
      <c r="H4" s="481">
        <f t="shared" ca="1" si="26"/>
        <v>436.19999999999993</v>
      </c>
      <c r="I4" s="481">
        <f t="shared" ca="1" si="26"/>
        <v>382.79000000000008</v>
      </c>
      <c r="J4" s="481">
        <f t="shared" ca="1" si="26"/>
        <v>449.98</v>
      </c>
      <c r="K4" s="481">
        <f t="shared" ca="1" si="26"/>
        <v>432.86</v>
      </c>
      <c r="L4" s="481">
        <f t="shared" ca="1" si="26"/>
        <v>424.25000000000006</v>
      </c>
      <c r="M4" s="481">
        <f t="shared" ca="1" si="26"/>
        <v>432.35999999999996</v>
      </c>
      <c r="N4" s="481">
        <f t="shared" ca="1" si="26"/>
        <v>456.92999999999995</v>
      </c>
      <c r="O4" s="481">
        <f t="shared" ca="1" si="26"/>
        <v>432.3</v>
      </c>
      <c r="P4" s="481">
        <f t="shared" ca="1" si="26"/>
        <v>455.14</v>
      </c>
      <c r="Q4" s="481">
        <f t="shared" ca="1" si="26"/>
        <v>390.52000000000004</v>
      </c>
      <c r="R4" s="481">
        <f t="shared" ca="1" si="26"/>
        <v>445.53000000000003</v>
      </c>
      <c r="S4" s="32"/>
      <c r="AH4" s="41">
        <f t="shared" ref="AH4:AH16" si="32">+AH3+1</f>
        <v>2015</v>
      </c>
      <c r="AI4" s="27">
        <f t="shared" ref="AI4:AI16" si="33">+DATE(YEAR(AJ3)+1,1,1)</f>
        <v>42005</v>
      </c>
      <c r="AJ4" s="27">
        <f t="shared" ref="AJ4:AJ16" si="34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>
      <c r="A5" s="60">
        <f t="shared" si="31"/>
        <v>5</v>
      </c>
      <c r="B5" s="209" t="s">
        <v>3</v>
      </c>
      <c r="C5" s="29" t="s">
        <v>56</v>
      </c>
      <c r="D5" s="248">
        <f t="shared" ca="1" si="26"/>
        <v>375.84999999999991</v>
      </c>
      <c r="E5" s="248">
        <f t="shared" ca="1" si="26"/>
        <v>432.19000000000005</v>
      </c>
      <c r="F5" s="248">
        <f t="shared" ca="1" si="26"/>
        <v>407.87</v>
      </c>
      <c r="G5" s="248">
        <f t="shared" ca="1" si="26"/>
        <v>438.4</v>
      </c>
      <c r="H5" s="481">
        <f t="shared" ca="1" si="26"/>
        <v>411.28000000000003</v>
      </c>
      <c r="I5" s="481">
        <f t="shared" ca="1" si="26"/>
        <v>441.17999999999995</v>
      </c>
      <c r="J5" s="481">
        <f t="shared" ca="1" si="26"/>
        <v>419.33999999999992</v>
      </c>
      <c r="K5" s="481">
        <f t="shared" ca="1" si="26"/>
        <v>461.08000000000004</v>
      </c>
      <c r="L5" s="481">
        <f t="shared" ca="1" si="26"/>
        <v>398.45000000000005</v>
      </c>
      <c r="M5" s="481">
        <f t="shared" ca="1" si="26"/>
        <v>455.28</v>
      </c>
      <c r="N5" s="481">
        <f t="shared" ca="1" si="26"/>
        <v>429.52</v>
      </c>
      <c r="O5" s="481">
        <f t="shared" ca="1" si="26"/>
        <v>459.25</v>
      </c>
      <c r="P5" s="481">
        <f t="shared" ca="1" si="26"/>
        <v>428.97</v>
      </c>
      <c r="Q5" s="481">
        <f t="shared" ca="1" si="26"/>
        <v>451.18000000000006</v>
      </c>
      <c r="R5" s="481">
        <f t="shared" ca="1" si="26"/>
        <v>424.15000000000003</v>
      </c>
      <c r="S5" s="32"/>
      <c r="AH5" s="41">
        <f t="shared" si="32"/>
        <v>2016</v>
      </c>
      <c r="AI5" s="27">
        <f t="shared" si="33"/>
        <v>42370</v>
      </c>
      <c r="AJ5" s="27">
        <f t="shared" si="34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>
      <c r="A6" s="60">
        <f t="shared" si="31"/>
        <v>6</v>
      </c>
      <c r="B6" s="209" t="s">
        <v>4</v>
      </c>
      <c r="C6" s="29" t="s">
        <v>56</v>
      </c>
      <c r="D6" s="248">
        <f t="shared" ca="1" si="26"/>
        <v>1773.62</v>
      </c>
      <c r="E6" s="248">
        <f t="shared" ca="1" si="26"/>
        <v>1924.6199999999997</v>
      </c>
      <c r="F6" s="248">
        <f t="shared" ca="1" si="26"/>
        <v>1901.74</v>
      </c>
      <c r="G6" s="248">
        <f t="shared" ca="1" si="26"/>
        <v>1783.5</v>
      </c>
      <c r="H6" s="481">
        <f t="shared" ca="1" si="26"/>
        <v>1798.6299999999999</v>
      </c>
      <c r="I6" s="481">
        <f t="shared" ca="1" si="26"/>
        <v>1886.9</v>
      </c>
      <c r="J6" s="481">
        <f t="shared" ca="1" si="26"/>
        <v>1759.4299999999998</v>
      </c>
      <c r="K6" s="481">
        <f t="shared" ca="1" si="26"/>
        <v>2053.4900000000007</v>
      </c>
      <c r="L6" s="481">
        <f t="shared" ca="1" si="26"/>
        <v>2047.1299999999999</v>
      </c>
      <c r="M6" s="481">
        <f t="shared" ca="1" si="26"/>
        <v>1892.77</v>
      </c>
      <c r="N6" s="481">
        <f t="shared" ca="1" si="26"/>
        <v>2037.8999999999999</v>
      </c>
      <c r="O6" s="481">
        <f t="shared" ca="1" si="26"/>
        <v>2048.15</v>
      </c>
      <c r="P6" s="481">
        <f t="shared" ca="1" si="26"/>
        <v>1879.4099999999999</v>
      </c>
      <c r="Q6" s="481">
        <f t="shared" ca="1" si="26"/>
        <v>1975.3200000000002</v>
      </c>
      <c r="R6" s="481">
        <f t="shared" ca="1" si="26"/>
        <v>1947.61</v>
      </c>
      <c r="S6" s="32"/>
      <c r="AH6" s="41">
        <f t="shared" si="32"/>
        <v>2017</v>
      </c>
      <c r="AI6" s="27">
        <f t="shared" si="33"/>
        <v>42736</v>
      </c>
      <c r="AJ6" s="27">
        <f t="shared" si="34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>
      <c r="A7" s="60">
        <f t="shared" si="31"/>
        <v>7</v>
      </c>
      <c r="B7" s="209" t="s">
        <v>5</v>
      </c>
      <c r="C7" s="29" t="s">
        <v>56</v>
      </c>
      <c r="D7" s="248">
        <f t="shared" ca="1" si="26"/>
        <v>1923.3100000000002</v>
      </c>
      <c r="E7" s="248">
        <f t="shared" ca="1" si="26"/>
        <v>1927.4799999999998</v>
      </c>
      <c r="F7" s="248">
        <f t="shared" ca="1" si="26"/>
        <v>1770.65</v>
      </c>
      <c r="G7" s="248">
        <f t="shared" ca="1" si="26"/>
        <v>1911.99</v>
      </c>
      <c r="H7" s="481">
        <f t="shared" ca="1" si="26"/>
        <v>1801.77</v>
      </c>
      <c r="I7" s="481">
        <f t="shared" ca="1" si="26"/>
        <v>1634.4899999999998</v>
      </c>
      <c r="J7" s="481">
        <f t="shared" ca="1" si="26"/>
        <v>2009.3400000000001</v>
      </c>
      <c r="K7" s="481">
        <f t="shared" ca="1" si="26"/>
        <v>2059.9699999999998</v>
      </c>
      <c r="L7" s="481">
        <f t="shared" ca="1" si="26"/>
        <v>1915.0100000000004</v>
      </c>
      <c r="M7" s="481">
        <f t="shared" ca="1" si="26"/>
        <v>2050.61</v>
      </c>
      <c r="N7" s="481">
        <f t="shared" ca="1" si="26"/>
        <v>2039.2200000000003</v>
      </c>
      <c r="O7" s="481">
        <f t="shared" ca="1" si="26"/>
        <v>1891.2600000000002</v>
      </c>
      <c r="P7" s="481">
        <f t="shared" ca="1" si="26"/>
        <v>2014.8800000000003</v>
      </c>
      <c r="Q7" s="481">
        <f t="shared" ca="1" si="26"/>
        <v>1972.7699999999998</v>
      </c>
      <c r="R7" s="481">
        <f t="shared" ca="1" si="26"/>
        <v>1699.37</v>
      </c>
      <c r="S7" s="32"/>
      <c r="AH7" s="41">
        <f t="shared" si="32"/>
        <v>2018</v>
      </c>
      <c r="AI7" s="27">
        <f t="shared" si="33"/>
        <v>43101</v>
      </c>
      <c r="AJ7" s="27">
        <f t="shared" si="34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>
      <c r="A8" s="60">
        <f t="shared" si="31"/>
        <v>8</v>
      </c>
      <c r="B8" s="209" t="s">
        <v>6</v>
      </c>
      <c r="C8" s="29" t="s">
        <v>56</v>
      </c>
      <c r="D8" s="248">
        <f t="shared" ca="1" si="26"/>
        <v>2021.2200000000003</v>
      </c>
      <c r="E8" s="248">
        <f t="shared" ca="1" si="26"/>
        <v>1740.5799999999997</v>
      </c>
      <c r="F8" s="248">
        <f t="shared" ca="1" si="26"/>
        <v>1993.7200000000003</v>
      </c>
      <c r="G8" s="248">
        <f t="shared" ca="1" si="26"/>
        <v>2010.16</v>
      </c>
      <c r="H8" s="481">
        <f t="shared" ca="1" si="26"/>
        <v>1731.99</v>
      </c>
      <c r="I8" s="481">
        <f t="shared" ca="1" si="26"/>
        <v>1944.1899999999996</v>
      </c>
      <c r="J8" s="481">
        <f t="shared" ca="1" si="26"/>
        <v>2074.8399999999997</v>
      </c>
      <c r="K8" s="481">
        <f t="shared" ca="1" si="26"/>
        <v>1976.64</v>
      </c>
      <c r="L8" s="481">
        <f t="shared" ca="1" si="26"/>
        <v>2112.33</v>
      </c>
      <c r="M8" s="481">
        <f t="shared" ca="1" si="26"/>
        <v>2105.83</v>
      </c>
      <c r="N8" s="481">
        <f t="shared" ca="1" si="26"/>
        <v>1816.3700000000001</v>
      </c>
      <c r="O8" s="481">
        <f t="shared" ca="1" si="26"/>
        <v>2087.4100000000003</v>
      </c>
      <c r="P8" s="481">
        <f t="shared" ca="1" si="26"/>
        <v>2069.61</v>
      </c>
      <c r="Q8" s="481">
        <f t="shared" ca="1" si="26"/>
        <v>1882.38</v>
      </c>
      <c r="R8" s="481">
        <f t="shared" ca="1" si="26"/>
        <v>2017.53</v>
      </c>
      <c r="S8" s="32"/>
      <c r="AH8" s="41">
        <f t="shared" si="32"/>
        <v>2019</v>
      </c>
      <c r="AI8" s="27">
        <f t="shared" si="33"/>
        <v>43466</v>
      </c>
      <c r="AJ8" s="27">
        <f t="shared" si="34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>
      <c r="A9" s="60">
        <f t="shared" si="31"/>
        <v>9</v>
      </c>
      <c r="B9" s="209" t="s">
        <v>7</v>
      </c>
      <c r="C9" s="29" t="s">
        <v>56</v>
      </c>
      <c r="D9" s="248">
        <f t="shared" ca="1" si="26"/>
        <v>2084.2400000000002</v>
      </c>
      <c r="E9" s="248">
        <f t="shared" ca="1" si="26"/>
        <v>1950.96</v>
      </c>
      <c r="F9" s="248">
        <f t="shared" ca="1" si="26"/>
        <v>2052.17</v>
      </c>
      <c r="G9" s="248">
        <f t="shared" ca="1" si="26"/>
        <v>1744.73</v>
      </c>
      <c r="H9" s="481">
        <f t="shared" ca="1" si="26"/>
        <v>2023.97</v>
      </c>
      <c r="I9" s="481">
        <f t="shared" ca="1" si="26"/>
        <v>1968.2600000000002</v>
      </c>
      <c r="J9" s="481">
        <f t="shared" ca="1" si="26"/>
        <v>2207.23</v>
      </c>
      <c r="K9" s="481">
        <f t="shared" ca="1" si="26"/>
        <v>2126.1999999999998</v>
      </c>
      <c r="L9" s="481">
        <f t="shared" ca="1" si="26"/>
        <v>2248.46</v>
      </c>
      <c r="M9" s="481">
        <f t="shared" ca="1" si="26"/>
        <v>2113.4</v>
      </c>
      <c r="N9" s="481">
        <f t="shared" ca="1" si="26"/>
        <v>2233.73</v>
      </c>
      <c r="O9" s="481">
        <f t="shared" ca="1" si="26"/>
        <v>1900.3200000000002</v>
      </c>
      <c r="P9" s="481">
        <f t="shared" ca="1" si="26"/>
        <v>2195.89</v>
      </c>
      <c r="Q9" s="481">
        <f t="shared" ca="1" si="26"/>
        <v>2047.39</v>
      </c>
      <c r="R9" s="481">
        <f t="shared" ca="1" si="26"/>
        <v>2172.63</v>
      </c>
      <c r="S9" s="32"/>
      <c r="AH9" s="41">
        <f t="shared" si="32"/>
        <v>2020</v>
      </c>
      <c r="AI9" s="27">
        <f t="shared" si="33"/>
        <v>43831</v>
      </c>
      <c r="AJ9" s="27">
        <f t="shared" si="34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>
      <c r="A10" s="60">
        <f t="shared" si="31"/>
        <v>10</v>
      </c>
      <c r="B10" s="209" t="s">
        <v>8</v>
      </c>
      <c r="C10" s="29" t="s">
        <v>56</v>
      </c>
      <c r="D10" s="248">
        <f t="shared" ca="1" si="26"/>
        <v>2044.66</v>
      </c>
      <c r="E10" s="248">
        <f t="shared" ca="1" si="26"/>
        <v>2053.73</v>
      </c>
      <c r="F10" s="248">
        <f t="shared" ca="1" si="26"/>
        <v>1899.8399999999997</v>
      </c>
      <c r="G10" s="248">
        <f t="shared" ca="1" si="26"/>
        <v>2018.7900000000002</v>
      </c>
      <c r="H10" s="481">
        <f t="shared" ca="1" si="26"/>
        <v>1888.1800000000003</v>
      </c>
      <c r="I10" s="481">
        <f t="shared" ca="1" si="26"/>
        <v>2054.39</v>
      </c>
      <c r="J10" s="481">
        <f t="shared" ca="1" si="26"/>
        <v>1837.37</v>
      </c>
      <c r="K10" s="481">
        <f t="shared" ca="1" si="26"/>
        <v>2195.9900000000002</v>
      </c>
      <c r="L10" s="481">
        <f t="shared" ca="1" si="26"/>
        <v>2061.17</v>
      </c>
      <c r="M10" s="481">
        <f t="shared" ca="1" si="26"/>
        <v>2195.6</v>
      </c>
      <c r="N10" s="481">
        <f t="shared" ca="1" si="26"/>
        <v>2055.9399999999996</v>
      </c>
      <c r="O10" s="481">
        <f t="shared" ca="1" si="26"/>
        <v>2194.1200000000003</v>
      </c>
      <c r="P10" s="481">
        <f t="shared" ca="1" si="26"/>
        <v>2038.19</v>
      </c>
      <c r="Q10" s="481">
        <f t="shared" ca="1" si="26"/>
        <v>2138.31</v>
      </c>
      <c r="R10" s="481">
        <f t="shared" ca="1" si="26"/>
        <v>1806.29</v>
      </c>
      <c r="S10" s="32"/>
      <c r="AH10" s="41">
        <f t="shared" si="32"/>
        <v>2021</v>
      </c>
      <c r="AI10" s="27">
        <f t="shared" si="33"/>
        <v>44197</v>
      </c>
      <c r="AJ10" s="27">
        <f t="shared" si="34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>
      <c r="A11" s="60">
        <f t="shared" si="31"/>
        <v>11</v>
      </c>
      <c r="B11" s="209" t="s">
        <v>9</v>
      </c>
      <c r="C11" s="29" t="s">
        <v>56</v>
      </c>
      <c r="D11" s="248">
        <f t="shared" ca="1" si="26"/>
        <v>35.06</v>
      </c>
      <c r="E11" s="248">
        <f t="shared" ca="1" si="26"/>
        <v>0</v>
      </c>
      <c r="F11" s="248">
        <f t="shared" ca="1" si="26"/>
        <v>0</v>
      </c>
      <c r="G11" s="248">
        <f t="shared" ca="1" si="26"/>
        <v>0</v>
      </c>
      <c r="H11" s="481">
        <f t="shared" ca="1" si="26"/>
        <v>0</v>
      </c>
      <c r="I11" s="481">
        <f t="shared" ca="1" si="26"/>
        <v>0</v>
      </c>
      <c r="J11" s="481">
        <f t="shared" ca="1" si="26"/>
        <v>86.4</v>
      </c>
      <c r="K11" s="481">
        <f t="shared" ca="1" si="26"/>
        <v>322.88000000000005</v>
      </c>
      <c r="L11" s="481">
        <f t="shared" ca="1" si="26"/>
        <v>578.71</v>
      </c>
      <c r="M11" s="481">
        <f t="shared" ca="1" si="26"/>
        <v>515.21999999999991</v>
      </c>
      <c r="N11" s="481">
        <f t="shared" ca="1" si="26"/>
        <v>465.33</v>
      </c>
      <c r="O11" s="481">
        <f t="shared" ca="1" si="26"/>
        <v>392.36999999999995</v>
      </c>
      <c r="P11" s="481">
        <f t="shared" ca="1" si="26"/>
        <v>383.16999999999996</v>
      </c>
      <c r="Q11" s="481">
        <f t="shared" ca="1" si="26"/>
        <v>378.48999999999995</v>
      </c>
      <c r="R11" s="481">
        <f t="shared" ca="1" si="26"/>
        <v>394.83999999999992</v>
      </c>
      <c r="S11" s="32"/>
      <c r="AH11" s="41">
        <f t="shared" si="32"/>
        <v>2022</v>
      </c>
      <c r="AI11" s="27">
        <f t="shared" si="33"/>
        <v>44562</v>
      </c>
      <c r="AJ11" s="27">
        <f t="shared" si="34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>
      <c r="A12" s="60">
        <f t="shared" si="31"/>
        <v>12</v>
      </c>
      <c r="B12" s="209" t="s">
        <v>10</v>
      </c>
      <c r="C12" s="29" t="s">
        <v>56</v>
      </c>
      <c r="D12" s="248">
        <f t="shared" ca="1" si="26"/>
        <v>0</v>
      </c>
      <c r="E12" s="248">
        <f t="shared" ca="1" si="26"/>
        <v>0</v>
      </c>
      <c r="F12" s="248">
        <f t="shared" ca="1" si="26"/>
        <v>0</v>
      </c>
      <c r="G12" s="248">
        <f t="shared" ca="1" si="26"/>
        <v>0</v>
      </c>
      <c r="H12" s="481">
        <f t="shared" ca="1" si="26"/>
        <v>0</v>
      </c>
      <c r="I12" s="481">
        <f t="shared" ca="1" si="26"/>
        <v>0</v>
      </c>
      <c r="J12" s="481">
        <f t="shared" ca="1" si="26"/>
        <v>0</v>
      </c>
      <c r="K12" s="481">
        <f t="shared" ca="1" si="26"/>
        <v>0</v>
      </c>
      <c r="L12" s="481">
        <f t="shared" ca="1" si="26"/>
        <v>0</v>
      </c>
      <c r="M12" s="481">
        <f t="shared" ca="1" si="26"/>
        <v>0</v>
      </c>
      <c r="N12" s="481">
        <f t="shared" ca="1" si="26"/>
        <v>0</v>
      </c>
      <c r="O12" s="481">
        <f t="shared" ca="1" si="26"/>
        <v>0</v>
      </c>
      <c r="P12" s="481">
        <f t="shared" ca="1" si="26"/>
        <v>0</v>
      </c>
      <c r="Q12" s="481">
        <f t="shared" ca="1" si="26"/>
        <v>0</v>
      </c>
      <c r="R12" s="481">
        <f t="shared" ca="1" si="26"/>
        <v>0</v>
      </c>
      <c r="S12" s="32"/>
      <c r="AH12" s="41">
        <f t="shared" si="32"/>
        <v>2023</v>
      </c>
      <c r="AI12" s="27">
        <f t="shared" si="33"/>
        <v>44927</v>
      </c>
      <c r="AJ12" s="27">
        <f t="shared" si="34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>
      <c r="A13" s="60">
        <f t="shared" si="31"/>
        <v>13</v>
      </c>
      <c r="B13" s="471" t="s">
        <v>97</v>
      </c>
      <c r="C13" s="29" t="s">
        <v>56</v>
      </c>
      <c r="D13" s="481">
        <f t="shared" ca="1" si="26"/>
        <v>0</v>
      </c>
      <c r="E13" s="481">
        <f t="shared" ca="1" si="26"/>
        <v>0</v>
      </c>
      <c r="F13" s="481">
        <f t="shared" ca="1" si="26"/>
        <v>0</v>
      </c>
      <c r="G13" s="481">
        <f t="shared" ca="1" si="26"/>
        <v>0</v>
      </c>
      <c r="H13" s="481">
        <f t="shared" ca="1" si="26"/>
        <v>0</v>
      </c>
      <c r="I13" s="481">
        <f t="shared" ca="1" si="26"/>
        <v>0</v>
      </c>
      <c r="J13" s="481">
        <f t="shared" ca="1" si="26"/>
        <v>0</v>
      </c>
      <c r="K13" s="481">
        <f t="shared" ca="1" si="26"/>
        <v>0</v>
      </c>
      <c r="L13" s="481">
        <f t="shared" ca="1" si="26"/>
        <v>0</v>
      </c>
      <c r="M13" s="481">
        <f t="shared" ca="1" si="26"/>
        <v>0</v>
      </c>
      <c r="N13" s="481">
        <f t="shared" ca="1" si="26"/>
        <v>0</v>
      </c>
      <c r="O13" s="481">
        <f t="shared" ca="1" si="26"/>
        <v>0</v>
      </c>
      <c r="P13" s="481">
        <f t="shared" ca="1" si="26"/>
        <v>0</v>
      </c>
      <c r="Q13" s="481">
        <f t="shared" ca="1" si="26"/>
        <v>0</v>
      </c>
      <c r="R13" s="481">
        <f t="shared" ca="1" si="26"/>
        <v>0</v>
      </c>
      <c r="S13" s="32"/>
      <c r="AH13" s="41">
        <f t="shared" si="32"/>
        <v>2024</v>
      </c>
      <c r="AI13" s="27">
        <f t="shared" si="33"/>
        <v>45292</v>
      </c>
      <c r="AJ13" s="27">
        <f t="shared" si="34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>
      <c r="A14" s="60">
        <f t="shared" si="31"/>
        <v>14</v>
      </c>
      <c r="B14" s="472" t="s">
        <v>289</v>
      </c>
      <c r="C14" s="31" t="s">
        <v>56</v>
      </c>
      <c r="D14" s="465">
        <f t="shared" ca="1" si="26"/>
        <v>0</v>
      </c>
      <c r="E14" s="465">
        <f t="shared" ca="1" si="26"/>
        <v>0</v>
      </c>
      <c r="F14" s="465">
        <f t="shared" ca="1" si="26"/>
        <v>0</v>
      </c>
      <c r="G14" s="465">
        <f t="shared" ca="1" si="26"/>
        <v>0</v>
      </c>
      <c r="H14" s="465">
        <f t="shared" ca="1" si="26"/>
        <v>0</v>
      </c>
      <c r="I14" s="465">
        <f t="shared" ca="1" si="26"/>
        <v>0</v>
      </c>
      <c r="J14" s="465">
        <f t="shared" ca="1" si="26"/>
        <v>0</v>
      </c>
      <c r="K14" s="465">
        <f t="shared" ca="1" si="26"/>
        <v>0</v>
      </c>
      <c r="L14" s="465">
        <f t="shared" ca="1" si="26"/>
        <v>0</v>
      </c>
      <c r="M14" s="465">
        <f t="shared" ca="1" si="26"/>
        <v>0</v>
      </c>
      <c r="N14" s="465">
        <f t="shared" ca="1" si="26"/>
        <v>0</v>
      </c>
      <c r="O14" s="465">
        <f t="shared" ca="1" si="26"/>
        <v>0</v>
      </c>
      <c r="P14" s="465">
        <f t="shared" ca="1" si="26"/>
        <v>0</v>
      </c>
      <c r="Q14" s="465">
        <f t="shared" ca="1" si="26"/>
        <v>0</v>
      </c>
      <c r="R14" s="465">
        <f t="shared" ca="1" si="26"/>
        <v>0</v>
      </c>
      <c r="S14" s="32"/>
      <c r="AH14" s="41">
        <f t="shared" si="32"/>
        <v>2025</v>
      </c>
      <c r="AI14" s="27">
        <f t="shared" si="33"/>
        <v>45658</v>
      </c>
      <c r="AJ14" s="27">
        <f t="shared" si="34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>
      <c r="A15" s="60">
        <f t="shared" si="31"/>
        <v>15</v>
      </c>
      <c r="C15" s="32" t="s">
        <v>57</v>
      </c>
      <c r="D15" s="58">
        <f t="shared" ca="1" si="26"/>
        <v>11600.41</v>
      </c>
      <c r="E15" s="58">
        <f t="shared" ca="1" si="26"/>
        <v>11436.17</v>
      </c>
      <c r="F15" s="58">
        <f t="shared" ca="1" si="26"/>
        <v>11417.349999999999</v>
      </c>
      <c r="G15" s="58">
        <f t="shared" ca="1" si="26"/>
        <v>11321.24</v>
      </c>
      <c r="H15" s="464">
        <f t="shared" ca="1" si="26"/>
        <v>10973.85</v>
      </c>
      <c r="I15" s="464">
        <f t="shared" ca="1" si="26"/>
        <v>11325.490000000002</v>
      </c>
      <c r="J15" s="464">
        <f t="shared" ca="1" si="26"/>
        <v>11833.96</v>
      </c>
      <c r="K15" s="464">
        <f t="shared" ca="1" si="26"/>
        <v>12693.220000000001</v>
      </c>
      <c r="L15" s="464">
        <f t="shared" ca="1" si="26"/>
        <v>12784.109999999999</v>
      </c>
      <c r="M15" s="464">
        <f t="shared" ca="1" si="26"/>
        <v>12820.41</v>
      </c>
      <c r="N15" s="464">
        <f t="shared" ca="1" si="26"/>
        <v>12509.149999999998</v>
      </c>
      <c r="O15" s="464">
        <f t="shared" ca="1" si="26"/>
        <v>12465.3</v>
      </c>
      <c r="P15" s="464">
        <f t="shared" ca="1" si="26"/>
        <v>12393.660000000002</v>
      </c>
      <c r="Q15" s="464">
        <f t="shared" ca="1" si="26"/>
        <v>12271.54</v>
      </c>
      <c r="R15" s="464">
        <f t="shared" ca="1" si="26"/>
        <v>11880.74</v>
      </c>
      <c r="S15" s="32"/>
      <c r="AH15" s="41">
        <f t="shared" si="32"/>
        <v>2026</v>
      </c>
      <c r="AI15" s="27">
        <f t="shared" si="33"/>
        <v>46023</v>
      </c>
      <c r="AJ15" s="27">
        <f t="shared" si="34"/>
        <v>46357</v>
      </c>
      <c r="AL15" s="27">
        <f t="shared" si="27"/>
        <v>41699</v>
      </c>
      <c r="AM15" s="41" t="str">
        <f t="shared" si="12"/>
        <v>s</v>
      </c>
      <c r="AN15" s="41">
        <f t="shared" si="28"/>
        <v>19</v>
      </c>
      <c r="AO15" s="41">
        <f t="shared" si="13"/>
        <v>40</v>
      </c>
      <c r="AP15" s="41">
        <f t="shared" si="2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32"/>
      <c r="AH16" s="41">
        <f t="shared" si="32"/>
        <v>2027</v>
      </c>
      <c r="AI16" s="27">
        <f t="shared" si="33"/>
        <v>46388</v>
      </c>
      <c r="AJ16" s="27">
        <f t="shared" si="34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>
      <c r="B17" s="197" t="s">
        <v>55</v>
      </c>
      <c r="C17" s="41" t="s">
        <v>33</v>
      </c>
      <c r="D17" s="401">
        <f>+D$2</f>
        <v>2013</v>
      </c>
      <c r="E17" s="401">
        <f t="shared" ref="E17:R17" si="35">+E$2</f>
        <v>2014</v>
      </c>
      <c r="F17" s="401">
        <f t="shared" si="35"/>
        <v>2015</v>
      </c>
      <c r="G17" s="401">
        <f t="shared" si="35"/>
        <v>2016</v>
      </c>
      <c r="H17" s="401">
        <f t="shared" si="35"/>
        <v>2017</v>
      </c>
      <c r="I17" s="401">
        <f t="shared" si="35"/>
        <v>2018</v>
      </c>
      <c r="J17" s="401">
        <f t="shared" si="35"/>
        <v>2019</v>
      </c>
      <c r="K17" s="401">
        <f t="shared" si="35"/>
        <v>2020</v>
      </c>
      <c r="L17" s="401">
        <f t="shared" si="35"/>
        <v>2021</v>
      </c>
      <c r="M17" s="401">
        <f t="shared" si="35"/>
        <v>2022</v>
      </c>
      <c r="N17" s="401">
        <f t="shared" si="35"/>
        <v>2023</v>
      </c>
      <c r="O17" s="401">
        <f t="shared" si="35"/>
        <v>2024</v>
      </c>
      <c r="P17" s="401">
        <f t="shared" si="35"/>
        <v>2025</v>
      </c>
      <c r="Q17" s="401">
        <f t="shared" si="35"/>
        <v>2026</v>
      </c>
      <c r="R17" s="401">
        <f t="shared" si="35"/>
        <v>2027</v>
      </c>
      <c r="S17" s="32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52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>
      <c r="A18" s="60">
        <f>+ROW()+1</f>
        <v>19</v>
      </c>
      <c r="B18" s="208" t="s">
        <v>1</v>
      </c>
      <c r="C18" s="30" t="s">
        <v>58</v>
      </c>
      <c r="D18" s="249">
        <f t="shared" ref="D18:R29" ca="1" si="36">+SUM(INDIRECT($AH$1&amp;VLOOKUP(D$1,$AL$1:$AM$197,2,FALSE)&amp;$A18&amp;":"&amp;VLOOKUP(DATE(YEAR(D$1),12,1),$AL$1:$AM$197,2,FALSE)&amp;$A18))</f>
        <v>8101.7599999999993</v>
      </c>
      <c r="E18" s="249">
        <f t="shared" ca="1" si="36"/>
        <v>8882.7800000000007</v>
      </c>
      <c r="F18" s="249">
        <f t="shared" ca="1" si="36"/>
        <v>8544.8499999999985</v>
      </c>
      <c r="G18" s="249">
        <f t="shared" ca="1" si="36"/>
        <v>8971.909999999998</v>
      </c>
      <c r="H18" s="480">
        <f t="shared" ca="1" si="36"/>
        <v>7871.3799999999983</v>
      </c>
      <c r="I18" s="480">
        <f t="shared" ca="1" si="36"/>
        <v>9021.1700000000019</v>
      </c>
      <c r="J18" s="480">
        <f t="shared" ca="1" si="36"/>
        <v>8784.3100000000013</v>
      </c>
      <c r="K18" s="480">
        <f t="shared" ca="1" si="36"/>
        <v>9436.9599999999991</v>
      </c>
      <c r="L18" s="480">
        <f t="shared" ca="1" si="36"/>
        <v>8855.43</v>
      </c>
      <c r="M18" s="480">
        <f t="shared" ca="1" si="36"/>
        <v>9393.69</v>
      </c>
      <c r="N18" s="480">
        <f t="shared" ca="1" si="36"/>
        <v>8642.43</v>
      </c>
      <c r="O18" s="480">
        <f t="shared" ca="1" si="36"/>
        <v>9404.15</v>
      </c>
      <c r="P18" s="480">
        <f t="shared" ca="1" si="36"/>
        <v>8241.07</v>
      </c>
      <c r="Q18" s="480">
        <f t="shared" ca="1" si="36"/>
        <v>9195.0099999999984</v>
      </c>
      <c r="R18" s="480">
        <f t="shared" ca="1" si="36"/>
        <v>8646.3100000000013</v>
      </c>
      <c r="S18" s="32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53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>
      <c r="A19" s="60">
        <f t="shared" ref="A19:A30" si="37">+ROW()+1</f>
        <v>20</v>
      </c>
      <c r="B19" s="209" t="s">
        <v>2</v>
      </c>
      <c r="C19" s="29" t="s">
        <v>58</v>
      </c>
      <c r="D19" s="248">
        <f t="shared" ca="1" si="36"/>
        <v>2867.51</v>
      </c>
      <c r="E19" s="248">
        <f t="shared" ca="1" si="36"/>
        <v>2897.45</v>
      </c>
      <c r="F19" s="248">
        <f t="shared" ca="1" si="36"/>
        <v>3059.3500000000004</v>
      </c>
      <c r="G19" s="248">
        <f t="shared" ca="1" si="36"/>
        <v>2874.2799999999997</v>
      </c>
      <c r="H19" s="481">
        <f t="shared" ca="1" si="36"/>
        <v>3070.3</v>
      </c>
      <c r="I19" s="481">
        <f t="shared" ca="1" si="36"/>
        <v>2694.01</v>
      </c>
      <c r="J19" s="481">
        <f t="shared" ca="1" si="36"/>
        <v>3164.1000000000008</v>
      </c>
      <c r="K19" s="481">
        <f t="shared" ca="1" si="36"/>
        <v>3039.42</v>
      </c>
      <c r="L19" s="481">
        <f t="shared" ca="1" si="36"/>
        <v>2980.8900000000003</v>
      </c>
      <c r="M19" s="481">
        <f t="shared" ca="1" si="36"/>
        <v>3037.5699999999997</v>
      </c>
      <c r="N19" s="481">
        <f t="shared" ca="1" si="36"/>
        <v>3210.7499999999995</v>
      </c>
      <c r="O19" s="481">
        <f t="shared" ca="1" si="36"/>
        <v>3038.7799999999993</v>
      </c>
      <c r="P19" s="481">
        <f t="shared" ca="1" si="36"/>
        <v>3199.6299999999997</v>
      </c>
      <c r="Q19" s="481">
        <f t="shared" ca="1" si="36"/>
        <v>2746.4700000000003</v>
      </c>
      <c r="R19" s="481">
        <f t="shared" ca="1" si="36"/>
        <v>3133.1400000000003</v>
      </c>
      <c r="S19" s="32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54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>
      <c r="A20" s="60">
        <f t="shared" si="37"/>
        <v>21</v>
      </c>
      <c r="B20" s="209" t="s">
        <v>3</v>
      </c>
      <c r="C20" s="29" t="s">
        <v>58</v>
      </c>
      <c r="D20" s="248">
        <f t="shared" ca="1" si="36"/>
        <v>2489.4899999999998</v>
      </c>
      <c r="E20" s="248">
        <f t="shared" ca="1" si="36"/>
        <v>3046.97</v>
      </c>
      <c r="F20" s="248">
        <f t="shared" ca="1" si="36"/>
        <v>2880.19</v>
      </c>
      <c r="G20" s="248">
        <f t="shared" ca="1" si="36"/>
        <v>3089.6</v>
      </c>
      <c r="H20" s="481">
        <f t="shared" ca="1" si="36"/>
        <v>2900.1499999999992</v>
      </c>
      <c r="I20" s="481">
        <f t="shared" ca="1" si="36"/>
        <v>3108.84</v>
      </c>
      <c r="J20" s="481">
        <f t="shared" ca="1" si="36"/>
        <v>2951.56</v>
      </c>
      <c r="K20" s="481">
        <f t="shared" ca="1" si="36"/>
        <v>3242.0699999999997</v>
      </c>
      <c r="L20" s="481">
        <f t="shared" ca="1" si="36"/>
        <v>2804</v>
      </c>
      <c r="M20" s="481">
        <f t="shared" ca="1" si="36"/>
        <v>3200.14</v>
      </c>
      <c r="N20" s="481">
        <f t="shared" ca="1" si="36"/>
        <v>3023.78</v>
      </c>
      <c r="O20" s="481">
        <f t="shared" ca="1" si="36"/>
        <v>3229.3799999999997</v>
      </c>
      <c r="P20" s="481">
        <f t="shared" ca="1" si="36"/>
        <v>3018.7700000000004</v>
      </c>
      <c r="Q20" s="481">
        <f t="shared" ca="1" si="36"/>
        <v>3175.5</v>
      </c>
      <c r="R20" s="481">
        <f t="shared" ca="1" si="36"/>
        <v>2988.08</v>
      </c>
      <c r="S20" s="32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55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>
      <c r="A21" s="60">
        <f t="shared" si="37"/>
        <v>22</v>
      </c>
      <c r="B21" s="209" t="s">
        <v>4</v>
      </c>
      <c r="C21" s="29" t="s">
        <v>58</v>
      </c>
      <c r="D21" s="248">
        <f t="shared" ca="1" si="36"/>
        <v>1089.08</v>
      </c>
      <c r="E21" s="248">
        <f t="shared" ca="1" si="36"/>
        <v>1180.8099999999997</v>
      </c>
      <c r="F21" s="248">
        <f t="shared" ca="1" si="36"/>
        <v>2241.9399999999996</v>
      </c>
      <c r="G21" s="248">
        <f t="shared" ca="1" si="36"/>
        <v>1095.3399999999999</v>
      </c>
      <c r="H21" s="481">
        <f t="shared" ca="1" si="36"/>
        <v>2366.52</v>
      </c>
      <c r="I21" s="481">
        <f t="shared" ca="1" si="36"/>
        <v>1160.47</v>
      </c>
      <c r="J21" s="481">
        <f t="shared" ca="1" si="36"/>
        <v>1074.8499999999999</v>
      </c>
      <c r="K21" s="481">
        <f t="shared" ca="1" si="36"/>
        <v>1252.8000000000002</v>
      </c>
      <c r="L21" s="481">
        <f t="shared" ca="1" si="36"/>
        <v>2616.8399999999992</v>
      </c>
      <c r="M21" s="481">
        <f t="shared" ca="1" si="36"/>
        <v>1155.3899999999999</v>
      </c>
      <c r="N21" s="481">
        <f t="shared" ca="1" si="36"/>
        <v>2648.3999999999996</v>
      </c>
      <c r="O21" s="481">
        <f t="shared" ca="1" si="36"/>
        <v>1250.5600000000002</v>
      </c>
      <c r="P21" s="481">
        <f t="shared" ca="1" si="36"/>
        <v>1149.1399999999999</v>
      </c>
      <c r="Q21" s="481">
        <f t="shared" ca="1" si="36"/>
        <v>1209.7699999999998</v>
      </c>
      <c r="R21" s="481">
        <f t="shared" ca="1" si="36"/>
        <v>2240.6900000000005</v>
      </c>
      <c r="S21" s="32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56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>
      <c r="A22" s="60">
        <f t="shared" si="37"/>
        <v>23</v>
      </c>
      <c r="B22" s="209" t="s">
        <v>5</v>
      </c>
      <c r="C22" s="29" t="s">
        <v>58</v>
      </c>
      <c r="D22" s="248">
        <f t="shared" ca="1" si="36"/>
        <v>2185.7999999999997</v>
      </c>
      <c r="E22" s="248">
        <f t="shared" ca="1" si="36"/>
        <v>1183.06</v>
      </c>
      <c r="F22" s="248">
        <f t="shared" ca="1" si="36"/>
        <v>1088.58</v>
      </c>
      <c r="G22" s="248">
        <f t="shared" ca="1" si="36"/>
        <v>1174.97</v>
      </c>
      <c r="H22" s="481">
        <f t="shared" ca="1" si="36"/>
        <v>2345.66</v>
      </c>
      <c r="I22" s="481">
        <f t="shared" ca="1" si="36"/>
        <v>1006.1</v>
      </c>
      <c r="J22" s="481">
        <f t="shared" ca="1" si="36"/>
        <v>2634.94</v>
      </c>
      <c r="K22" s="481">
        <f t="shared" ca="1" si="36"/>
        <v>1257</v>
      </c>
      <c r="L22" s="481">
        <f t="shared" ca="1" si="36"/>
        <v>1169.3499999999999</v>
      </c>
      <c r="M22" s="481">
        <f t="shared" ca="1" si="36"/>
        <v>1252.18</v>
      </c>
      <c r="N22" s="481">
        <f t="shared" ca="1" si="36"/>
        <v>2648.3199999999997</v>
      </c>
      <c r="O22" s="481">
        <f t="shared" ca="1" si="36"/>
        <v>1155.68</v>
      </c>
      <c r="P22" s="481">
        <f t="shared" ca="1" si="36"/>
        <v>2340.02</v>
      </c>
      <c r="Q22" s="481">
        <f t="shared" ca="1" si="36"/>
        <v>1209.05</v>
      </c>
      <c r="R22" s="481">
        <f t="shared" ca="1" si="36"/>
        <v>1042.25</v>
      </c>
      <c r="S22" s="32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57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>
      <c r="A23" s="60">
        <f t="shared" si="37"/>
        <v>24</v>
      </c>
      <c r="B23" s="209" t="s">
        <v>6</v>
      </c>
      <c r="C23" s="29" t="s">
        <v>58</v>
      </c>
      <c r="D23" s="248">
        <f t="shared" ca="1" si="36"/>
        <v>2380.2700000000004</v>
      </c>
      <c r="E23" s="248">
        <f t="shared" ca="1" si="36"/>
        <v>1064.82</v>
      </c>
      <c r="F23" s="248">
        <f t="shared" ca="1" si="36"/>
        <v>2342.36</v>
      </c>
      <c r="G23" s="248">
        <f t="shared" ca="1" si="36"/>
        <v>1229.6899999999998</v>
      </c>
      <c r="H23" s="481">
        <f t="shared" ca="1" si="36"/>
        <v>1069.02</v>
      </c>
      <c r="I23" s="481">
        <f t="shared" ca="1" si="36"/>
        <v>1195.1699999999998</v>
      </c>
      <c r="J23" s="481">
        <f t="shared" ca="1" si="36"/>
        <v>2706.18</v>
      </c>
      <c r="K23" s="481">
        <f t="shared" ca="1" si="36"/>
        <v>1206.0299999999997</v>
      </c>
      <c r="L23" s="481">
        <f t="shared" ca="1" si="36"/>
        <v>2763.05</v>
      </c>
      <c r="M23" s="481">
        <f t="shared" ca="1" si="36"/>
        <v>1285.42</v>
      </c>
      <c r="N23" s="481">
        <f t="shared" ca="1" si="36"/>
        <v>1109.1800000000003</v>
      </c>
      <c r="O23" s="481">
        <f t="shared" ca="1" si="36"/>
        <v>1274.3300000000002</v>
      </c>
      <c r="P23" s="481">
        <f t="shared" ca="1" si="36"/>
        <v>2365.1799999999998</v>
      </c>
      <c r="Q23" s="481">
        <f t="shared" ca="1" si="36"/>
        <v>1152.42</v>
      </c>
      <c r="R23" s="481">
        <f t="shared" ca="1" si="36"/>
        <v>2300.9900000000002</v>
      </c>
      <c r="S23" s="32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58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>
      <c r="A24" s="60">
        <f t="shared" si="37"/>
        <v>25</v>
      </c>
      <c r="B24" s="209" t="s">
        <v>7</v>
      </c>
      <c r="C24" s="29" t="s">
        <v>58</v>
      </c>
      <c r="D24" s="248">
        <f t="shared" ca="1" si="36"/>
        <v>1639.4400000000003</v>
      </c>
      <c r="E24" s="248">
        <f t="shared" ca="1" si="36"/>
        <v>1627.53</v>
      </c>
      <c r="F24" s="248">
        <f t="shared" ca="1" si="36"/>
        <v>1807.3899999999999</v>
      </c>
      <c r="G24" s="248">
        <f t="shared" ca="1" si="36"/>
        <v>1544.74</v>
      </c>
      <c r="H24" s="481">
        <f t="shared" ca="1" si="36"/>
        <v>1783.84</v>
      </c>
      <c r="I24" s="481">
        <f t="shared" ca="1" si="36"/>
        <v>1732.27</v>
      </c>
      <c r="J24" s="481">
        <f t="shared" ca="1" si="36"/>
        <v>1930.12</v>
      </c>
      <c r="K24" s="481">
        <f t="shared" ca="1" si="36"/>
        <v>1858.69</v>
      </c>
      <c r="L24" s="481">
        <f t="shared" ca="1" si="36"/>
        <v>1963.0600000000002</v>
      </c>
      <c r="M24" s="481">
        <f t="shared" ca="1" si="36"/>
        <v>1848.48</v>
      </c>
      <c r="N24" s="481">
        <f t="shared" ca="1" si="36"/>
        <v>1951.22</v>
      </c>
      <c r="O24" s="481">
        <f t="shared" ca="1" si="36"/>
        <v>1668.8199999999997</v>
      </c>
      <c r="P24" s="481">
        <f t="shared" ca="1" si="36"/>
        <v>1920.04</v>
      </c>
      <c r="Q24" s="481">
        <f t="shared" ca="1" si="36"/>
        <v>1795.46</v>
      </c>
      <c r="R24" s="481">
        <f t="shared" ca="1" si="36"/>
        <v>1902.64</v>
      </c>
      <c r="S24" s="32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59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>
      <c r="A25" s="60">
        <f t="shared" si="37"/>
        <v>26</v>
      </c>
      <c r="B25" s="209" t="s">
        <v>8</v>
      </c>
      <c r="C25" s="29" t="s">
        <v>58</v>
      </c>
      <c r="D25" s="248">
        <f t="shared" ca="1" si="36"/>
        <v>1605.82</v>
      </c>
      <c r="E25" s="248">
        <f t="shared" ca="1" si="36"/>
        <v>1706.8600000000001</v>
      </c>
      <c r="F25" s="248">
        <f t="shared" ca="1" si="36"/>
        <v>1672.9899999999998</v>
      </c>
      <c r="G25" s="248">
        <f t="shared" ca="1" si="36"/>
        <v>1774.72</v>
      </c>
      <c r="H25" s="481">
        <f t="shared" ca="1" si="36"/>
        <v>1663.9499999999998</v>
      </c>
      <c r="I25" s="481">
        <f t="shared" ca="1" si="36"/>
        <v>1802.56</v>
      </c>
      <c r="J25" s="481">
        <f t="shared" ca="1" si="36"/>
        <v>1612.43</v>
      </c>
      <c r="K25" s="481">
        <f t="shared" ca="1" si="36"/>
        <v>1914.32</v>
      </c>
      <c r="L25" s="481">
        <f t="shared" ca="1" si="36"/>
        <v>1800.66</v>
      </c>
      <c r="M25" s="481">
        <f t="shared" ca="1" si="36"/>
        <v>1915.1700000000003</v>
      </c>
      <c r="N25" s="481">
        <f t="shared" ca="1" si="36"/>
        <v>1797.45</v>
      </c>
      <c r="O25" s="481">
        <f t="shared" ca="1" si="36"/>
        <v>1914.23</v>
      </c>
      <c r="P25" s="481">
        <f t="shared" ca="1" si="36"/>
        <v>1783.4200000000003</v>
      </c>
      <c r="Q25" s="481">
        <f t="shared" ca="1" si="36"/>
        <v>1869.58</v>
      </c>
      <c r="R25" s="481">
        <f t="shared" ca="1" si="36"/>
        <v>1585.56</v>
      </c>
      <c r="S25" s="32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60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>
      <c r="A26" s="60">
        <f t="shared" si="37"/>
        <v>27</v>
      </c>
      <c r="B26" s="209" t="s">
        <v>9</v>
      </c>
      <c r="C26" s="29" t="s">
        <v>58</v>
      </c>
      <c r="D26" s="248">
        <f t="shared" ca="1" si="36"/>
        <v>2.95</v>
      </c>
      <c r="E26" s="248">
        <f t="shared" ca="1" si="36"/>
        <v>0</v>
      </c>
      <c r="F26" s="248">
        <f t="shared" ca="1" si="36"/>
        <v>0</v>
      </c>
      <c r="G26" s="248">
        <f t="shared" ca="1" si="36"/>
        <v>0</v>
      </c>
      <c r="H26" s="481">
        <f t="shared" ca="1" si="36"/>
        <v>0</v>
      </c>
      <c r="I26" s="481">
        <f t="shared" ca="1" si="36"/>
        <v>0</v>
      </c>
      <c r="J26" s="481">
        <f t="shared" ca="1" si="36"/>
        <v>7.29</v>
      </c>
      <c r="K26" s="481">
        <f t="shared" ca="1" si="36"/>
        <v>27.450000000000003</v>
      </c>
      <c r="L26" s="481">
        <f t="shared" ca="1" si="36"/>
        <v>49.34</v>
      </c>
      <c r="M26" s="481">
        <f t="shared" ca="1" si="36"/>
        <v>43.95</v>
      </c>
      <c r="N26" s="481">
        <f t="shared" ca="1" si="36"/>
        <v>39.740000000000009</v>
      </c>
      <c r="O26" s="481">
        <f t="shared" ca="1" si="36"/>
        <v>33.49</v>
      </c>
      <c r="P26" s="481">
        <f t="shared" ca="1" si="36"/>
        <v>32.69</v>
      </c>
      <c r="Q26" s="481">
        <f t="shared" ca="1" si="36"/>
        <v>32.29</v>
      </c>
      <c r="R26" s="481">
        <f t="shared" ca="1" si="36"/>
        <v>33.699999999999996</v>
      </c>
      <c r="S26" s="32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61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>
      <c r="A27" s="60">
        <f t="shared" si="37"/>
        <v>28</v>
      </c>
      <c r="B27" s="209" t="s">
        <v>10</v>
      </c>
      <c r="C27" s="29" t="s">
        <v>58</v>
      </c>
      <c r="D27" s="248">
        <f t="shared" ca="1" si="36"/>
        <v>0</v>
      </c>
      <c r="E27" s="248">
        <f t="shared" ca="1" si="36"/>
        <v>0</v>
      </c>
      <c r="F27" s="248">
        <f t="shared" ca="1" si="36"/>
        <v>0</v>
      </c>
      <c r="G27" s="248">
        <f t="shared" ca="1" si="36"/>
        <v>0</v>
      </c>
      <c r="H27" s="481">
        <f t="shared" ca="1" si="36"/>
        <v>0</v>
      </c>
      <c r="I27" s="481">
        <f t="shared" ca="1" si="36"/>
        <v>0</v>
      </c>
      <c r="J27" s="481">
        <f t="shared" ca="1" si="36"/>
        <v>0</v>
      </c>
      <c r="K27" s="481">
        <f t="shared" ca="1" si="36"/>
        <v>0</v>
      </c>
      <c r="L27" s="481">
        <f t="shared" ca="1" si="36"/>
        <v>0</v>
      </c>
      <c r="M27" s="481">
        <f t="shared" ca="1" si="36"/>
        <v>0</v>
      </c>
      <c r="N27" s="481">
        <f t="shared" ca="1" si="36"/>
        <v>0</v>
      </c>
      <c r="O27" s="481">
        <f t="shared" ca="1" si="36"/>
        <v>0</v>
      </c>
      <c r="P27" s="481">
        <f t="shared" ca="1" si="36"/>
        <v>0</v>
      </c>
      <c r="Q27" s="481">
        <f t="shared" ca="1" si="36"/>
        <v>0</v>
      </c>
      <c r="R27" s="481">
        <f t="shared" ca="1" si="36"/>
        <v>0</v>
      </c>
      <c r="S27" s="32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62</v>
      </c>
      <c r="AP27" s="41">
        <f t="shared" si="2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>
      <c r="A28" s="60">
        <f t="shared" si="37"/>
        <v>29</v>
      </c>
      <c r="B28" s="471" t="s">
        <v>12</v>
      </c>
      <c r="C28" s="29" t="s">
        <v>58</v>
      </c>
      <c r="D28" s="481">
        <f t="shared" ca="1" si="36"/>
        <v>0</v>
      </c>
      <c r="E28" s="481">
        <f t="shared" ca="1" si="36"/>
        <v>0</v>
      </c>
      <c r="F28" s="481">
        <f t="shared" ca="1" si="36"/>
        <v>0</v>
      </c>
      <c r="G28" s="481">
        <f t="shared" ca="1" si="36"/>
        <v>0</v>
      </c>
      <c r="H28" s="481">
        <f t="shared" ca="1" si="36"/>
        <v>0</v>
      </c>
      <c r="I28" s="481">
        <f t="shared" ca="1" si="36"/>
        <v>0</v>
      </c>
      <c r="J28" s="481">
        <f t="shared" ca="1" si="36"/>
        <v>0</v>
      </c>
      <c r="K28" s="481">
        <f t="shared" ca="1" si="36"/>
        <v>0</v>
      </c>
      <c r="L28" s="481">
        <f t="shared" ca="1" si="36"/>
        <v>0</v>
      </c>
      <c r="M28" s="481">
        <f t="shared" ca="1" si="36"/>
        <v>0</v>
      </c>
      <c r="N28" s="481">
        <f t="shared" ca="1" si="36"/>
        <v>0</v>
      </c>
      <c r="O28" s="481">
        <f t="shared" ca="1" si="36"/>
        <v>0</v>
      </c>
      <c r="P28" s="481">
        <f t="shared" ca="1" si="36"/>
        <v>0</v>
      </c>
      <c r="Q28" s="481">
        <f t="shared" ca="1" si="36"/>
        <v>0</v>
      </c>
      <c r="R28" s="481">
        <f t="shared" ca="1" si="36"/>
        <v>0</v>
      </c>
      <c r="S28" s="32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63</v>
      </c>
      <c r="AP28" s="41">
        <f t="shared" si="29"/>
        <v>28</v>
      </c>
      <c r="AQ28" s="41" t="str">
        <f t="shared" ref="AQ28:AQ41" si="38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>
      <c r="A29" s="60">
        <f t="shared" si="37"/>
        <v>30</v>
      </c>
      <c r="B29" s="472" t="s">
        <v>289</v>
      </c>
      <c r="C29" s="31" t="s">
        <v>58</v>
      </c>
      <c r="D29" s="465">
        <f t="shared" ca="1" si="36"/>
        <v>0</v>
      </c>
      <c r="E29" s="465">
        <f t="shared" ca="1" si="36"/>
        <v>0</v>
      </c>
      <c r="F29" s="465">
        <f t="shared" ca="1" si="36"/>
        <v>0</v>
      </c>
      <c r="G29" s="465">
        <f t="shared" ca="1" si="36"/>
        <v>0</v>
      </c>
      <c r="H29" s="465">
        <f t="shared" ca="1" si="36"/>
        <v>0</v>
      </c>
      <c r="I29" s="465">
        <f t="shared" ca="1" si="36"/>
        <v>0</v>
      </c>
      <c r="J29" s="465">
        <f t="shared" ca="1" si="36"/>
        <v>0</v>
      </c>
      <c r="K29" s="465">
        <f t="shared" ca="1" si="36"/>
        <v>0</v>
      </c>
      <c r="L29" s="465">
        <f t="shared" ca="1" si="36"/>
        <v>0</v>
      </c>
      <c r="M29" s="465">
        <f t="shared" ca="1" si="36"/>
        <v>0</v>
      </c>
      <c r="N29" s="465">
        <f t="shared" ca="1" si="36"/>
        <v>0</v>
      </c>
      <c r="O29" s="465">
        <f t="shared" ca="1" si="36"/>
        <v>0</v>
      </c>
      <c r="P29" s="465">
        <f t="shared" ca="1" si="36"/>
        <v>0</v>
      </c>
      <c r="Q29" s="465">
        <f t="shared" ca="1" si="36"/>
        <v>0</v>
      </c>
      <c r="R29" s="465">
        <f t="shared" ca="1" si="36"/>
        <v>0</v>
      </c>
      <c r="S29" s="32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64</v>
      </c>
      <c r="AP29" s="41">
        <f t="shared" si="29"/>
        <v>29</v>
      </c>
      <c r="AQ29" s="41" t="str">
        <f t="shared" si="38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>
      <c r="A30" s="60">
        <f t="shared" si="37"/>
        <v>31</v>
      </c>
      <c r="C30" s="32" t="s">
        <v>59</v>
      </c>
      <c r="D30" s="156">
        <f ca="1">+SUM(D18:D29)</f>
        <v>22362.12</v>
      </c>
      <c r="E30" s="156">
        <f t="shared" ref="E30:G30" ca="1" si="39">+SUM(E18:E28)</f>
        <v>21590.28</v>
      </c>
      <c r="F30" s="156">
        <f t="shared" ca="1" si="39"/>
        <v>23637.649999999994</v>
      </c>
      <c r="G30" s="156">
        <f t="shared" ca="1" si="39"/>
        <v>21755.25</v>
      </c>
      <c r="H30" s="156">
        <f t="shared" ref="H30:R30" ca="1" si="40">+SUM(H18:H28)</f>
        <v>23070.82</v>
      </c>
      <c r="I30" s="156">
        <f t="shared" ca="1" si="40"/>
        <v>21720.59</v>
      </c>
      <c r="J30" s="156">
        <f t="shared" ca="1" si="40"/>
        <v>24865.780000000002</v>
      </c>
      <c r="K30" s="156">
        <f t="shared" ca="1" si="40"/>
        <v>23234.739999999998</v>
      </c>
      <c r="L30" s="156">
        <f t="shared" ca="1" si="40"/>
        <v>25002.62</v>
      </c>
      <c r="M30" s="156">
        <f t="shared" ca="1" si="40"/>
        <v>23131.99</v>
      </c>
      <c r="N30" s="156">
        <f t="shared" ca="1" si="40"/>
        <v>25071.270000000004</v>
      </c>
      <c r="O30" s="156">
        <f t="shared" ca="1" si="40"/>
        <v>22969.420000000002</v>
      </c>
      <c r="P30" s="156">
        <f t="shared" ca="1" si="40"/>
        <v>24049.96</v>
      </c>
      <c r="Q30" s="156">
        <f t="shared" ca="1" si="40"/>
        <v>22385.550000000003</v>
      </c>
      <c r="R30" s="156">
        <f t="shared" ca="1" si="40"/>
        <v>23873.360000000004</v>
      </c>
      <c r="S30" s="32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65</v>
      </c>
      <c r="AP30" s="41">
        <f t="shared" si="29"/>
        <v>30</v>
      </c>
      <c r="AQ30" s="41" t="str">
        <f t="shared" si="38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>
      <c r="B31" s="462"/>
      <c r="C31" s="32"/>
      <c r="D31" s="156"/>
      <c r="E31" s="156"/>
      <c r="F31" s="156"/>
      <c r="G31" s="156"/>
      <c r="H31" s="34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66</v>
      </c>
      <c r="AP31" s="41">
        <f t="shared" si="29"/>
        <v>31</v>
      </c>
      <c r="AQ31" s="41" t="str">
        <f t="shared" si="38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ht="15.75" thickBot="1">
      <c r="A32" s="60">
        <f t="shared" ref="A32:A81" si="41">+ROW()</f>
        <v>32</v>
      </c>
      <c r="D32" s="234">
        <v>40909</v>
      </c>
      <c r="E32" s="234">
        <v>40940</v>
      </c>
      <c r="F32" s="234">
        <v>40969</v>
      </c>
      <c r="G32" s="234">
        <v>41000</v>
      </c>
      <c r="H32" s="132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2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67</v>
      </c>
      <c r="AP32" s="41">
        <f t="shared" si="29"/>
        <v>32</v>
      </c>
      <c r="AQ32" s="41" t="str">
        <f t="shared" si="38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>
      <c r="A33" s="60">
        <f t="shared" si="41"/>
        <v>33</v>
      </c>
      <c r="C33" s="526" t="s">
        <v>277</v>
      </c>
      <c r="D33" s="543">
        <f>+YEAR($D$1)</f>
        <v>2013</v>
      </c>
      <c r="E33" s="543">
        <f>+D33+1</f>
        <v>2014</v>
      </c>
      <c r="F33" s="543">
        <f t="shared" ref="F33:G33" si="42">+E33+1</f>
        <v>2015</v>
      </c>
      <c r="G33" s="543">
        <f t="shared" si="42"/>
        <v>2016</v>
      </c>
      <c r="H33" s="543">
        <f t="shared" ref="H33" si="43">+G33+1</f>
        <v>2017</v>
      </c>
      <c r="I33" s="543">
        <f t="shared" ref="I33" si="44">+H33+1</f>
        <v>2018</v>
      </c>
      <c r="J33" s="543">
        <f t="shared" ref="J33" si="45">+I33+1</f>
        <v>2019</v>
      </c>
      <c r="K33" s="543">
        <f t="shared" ref="K33" si="46">+J33+1</f>
        <v>2020</v>
      </c>
      <c r="L33" s="543">
        <f t="shared" ref="L33" si="47">+K33+1</f>
        <v>2021</v>
      </c>
      <c r="M33" s="543">
        <f t="shared" ref="M33" si="48">+L33+1</f>
        <v>2022</v>
      </c>
      <c r="N33" s="543">
        <f t="shared" ref="N33" si="49">+M33+1</f>
        <v>2023</v>
      </c>
      <c r="O33" s="543">
        <f t="shared" ref="O33" si="50">+N33+1</f>
        <v>2024</v>
      </c>
      <c r="P33" s="543">
        <f t="shared" ref="P33" si="51">+O33+1</f>
        <v>2025</v>
      </c>
      <c r="Q33" s="543">
        <f t="shared" ref="Q33" si="52">+P33+1</f>
        <v>2026</v>
      </c>
      <c r="R33" s="543">
        <f t="shared" ref="R33" si="53">+Q33+1</f>
        <v>2027</v>
      </c>
      <c r="S33" s="231"/>
      <c r="AL33" s="27">
        <f t="shared" si="27"/>
        <v>42248</v>
      </c>
      <c r="AM33" s="41" t="str">
        <f t="shared" ref="AM33:AM64" si="54">+VLOOKUP(AN33,$AP$1:$AQ$197,2,FALSE)</f>
        <v>ak</v>
      </c>
      <c r="AN33" s="41">
        <f t="shared" si="28"/>
        <v>37</v>
      </c>
      <c r="AO33" s="41">
        <f t="shared" si="13"/>
        <v>68</v>
      </c>
      <c r="AP33" s="41">
        <f t="shared" si="29"/>
        <v>33</v>
      </c>
      <c r="AQ33" s="41" t="str">
        <f t="shared" si="38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>
      <c r="A34" s="60">
        <f t="shared" si="41"/>
        <v>34</v>
      </c>
      <c r="C34" s="523" t="s">
        <v>275</v>
      </c>
      <c r="D34" s="524">
        <f ca="1">+D15</f>
        <v>11600.41</v>
      </c>
      <c r="E34" s="524">
        <f t="shared" ref="E34:G34" ca="1" si="55">+E15</f>
        <v>11436.17</v>
      </c>
      <c r="F34" s="524">
        <f t="shared" ca="1" si="55"/>
        <v>11417.349999999999</v>
      </c>
      <c r="G34" s="524">
        <f t="shared" ca="1" si="55"/>
        <v>11321.24</v>
      </c>
      <c r="H34" s="524">
        <f t="shared" ref="H34:P34" ca="1" si="56">+H15</f>
        <v>10973.85</v>
      </c>
      <c r="I34" s="524">
        <f t="shared" ca="1" si="56"/>
        <v>11325.490000000002</v>
      </c>
      <c r="J34" s="524">
        <f t="shared" ca="1" si="56"/>
        <v>11833.96</v>
      </c>
      <c r="K34" s="524">
        <f t="shared" ca="1" si="56"/>
        <v>12693.220000000001</v>
      </c>
      <c r="L34" s="524">
        <f t="shared" ca="1" si="56"/>
        <v>12784.109999999999</v>
      </c>
      <c r="M34" s="524">
        <f t="shared" ca="1" si="56"/>
        <v>12820.41</v>
      </c>
      <c r="N34" s="524">
        <f t="shared" ca="1" si="56"/>
        <v>12509.149999999998</v>
      </c>
      <c r="O34" s="524">
        <f t="shared" ca="1" si="56"/>
        <v>12465.3</v>
      </c>
      <c r="P34" s="524">
        <f t="shared" ca="1" si="56"/>
        <v>12393.660000000002</v>
      </c>
      <c r="Q34" s="524">
        <f t="shared" ref="Q34:R34" ca="1" si="57">+Q15</f>
        <v>12271.54</v>
      </c>
      <c r="R34" s="524">
        <f t="shared" ca="1" si="57"/>
        <v>11880.74</v>
      </c>
      <c r="S34" s="231"/>
      <c r="T34" s="231"/>
      <c r="U34" s="231"/>
      <c r="V34" s="231"/>
      <c r="W34" s="231"/>
      <c r="AL34" s="27">
        <f t="shared" si="27"/>
        <v>42278</v>
      </c>
      <c r="AM34" s="41" t="str">
        <f t="shared" si="54"/>
        <v>al</v>
      </c>
      <c r="AN34" s="41">
        <f t="shared" si="28"/>
        <v>38</v>
      </c>
      <c r="AO34" s="41">
        <f t="shared" si="13"/>
        <v>69</v>
      </c>
      <c r="AP34" s="41">
        <f t="shared" si="29"/>
        <v>34</v>
      </c>
      <c r="AQ34" s="41" t="str">
        <f t="shared" si="38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>
      <c r="A35" s="60">
        <f t="shared" si="41"/>
        <v>35</v>
      </c>
      <c r="C35" s="196" t="s">
        <v>281</v>
      </c>
      <c r="D35" s="544">
        <f t="shared" ref="D35:R35" ca="1" si="58">+AVERAGE(INDIRECT($AH$1&amp;VLOOKUP(D$1,$AL$1:$AM$197,2,FALSE)&amp;$A35&amp;":"&amp;VLOOKUP(DATE(YEAR(D$1),12,1),$AL$1:$AM$197,2,FALSE)&amp;$A35))</f>
        <v>1</v>
      </c>
      <c r="E35" s="544">
        <f t="shared" ca="1" si="58"/>
        <v>1</v>
      </c>
      <c r="F35" s="544">
        <f t="shared" ca="1" si="58"/>
        <v>1</v>
      </c>
      <c r="G35" s="544">
        <f t="shared" ca="1" si="58"/>
        <v>1</v>
      </c>
      <c r="H35" s="544">
        <f t="shared" ca="1" si="58"/>
        <v>1</v>
      </c>
      <c r="I35" s="544">
        <f t="shared" ca="1" si="58"/>
        <v>1</v>
      </c>
      <c r="J35" s="544">
        <f t="shared" ca="1" si="58"/>
        <v>1</v>
      </c>
      <c r="K35" s="544">
        <f t="shared" ca="1" si="58"/>
        <v>1</v>
      </c>
      <c r="L35" s="544">
        <f t="shared" ca="1" si="58"/>
        <v>1</v>
      </c>
      <c r="M35" s="544">
        <f t="shared" ca="1" si="58"/>
        <v>1</v>
      </c>
      <c r="N35" s="544">
        <f t="shared" ca="1" si="58"/>
        <v>1</v>
      </c>
      <c r="O35" s="544">
        <f t="shared" ca="1" si="58"/>
        <v>1</v>
      </c>
      <c r="P35" s="544">
        <f t="shared" ca="1" si="58"/>
        <v>1</v>
      </c>
      <c r="Q35" s="544">
        <f t="shared" ca="1" si="58"/>
        <v>1</v>
      </c>
      <c r="R35" s="544">
        <f t="shared" ca="1" si="58"/>
        <v>1</v>
      </c>
      <c r="S35" s="32"/>
      <c r="AL35" s="27">
        <f t="shared" si="27"/>
        <v>42309</v>
      </c>
      <c r="AM35" s="41" t="str">
        <f t="shared" si="54"/>
        <v>am</v>
      </c>
      <c r="AN35" s="41">
        <f t="shared" si="28"/>
        <v>39</v>
      </c>
      <c r="AO35" s="41">
        <f t="shared" si="13"/>
        <v>70</v>
      </c>
      <c r="AP35" s="41">
        <f t="shared" si="29"/>
        <v>35</v>
      </c>
      <c r="AQ35" s="41" t="str">
        <f t="shared" si="38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>
      <c r="A36" s="60">
        <f t="shared" si="41"/>
        <v>36</v>
      </c>
      <c r="C36" s="530" t="s">
        <v>282</v>
      </c>
      <c r="D36" s="531">
        <f ca="1">+D34*D35</f>
        <v>11600.41</v>
      </c>
      <c r="E36" s="531">
        <f t="shared" ref="E36:G36" ca="1" si="59">+E34*E35</f>
        <v>11436.17</v>
      </c>
      <c r="F36" s="531">
        <f t="shared" ca="1" si="59"/>
        <v>11417.349999999999</v>
      </c>
      <c r="G36" s="531">
        <f t="shared" ca="1" si="59"/>
        <v>11321.24</v>
      </c>
      <c r="H36" s="531">
        <f t="shared" ref="H36:P36" ca="1" si="60">+H34*H35</f>
        <v>10973.85</v>
      </c>
      <c r="I36" s="531">
        <f t="shared" ca="1" si="60"/>
        <v>11325.490000000002</v>
      </c>
      <c r="J36" s="531">
        <f t="shared" ca="1" si="60"/>
        <v>11833.96</v>
      </c>
      <c r="K36" s="531">
        <f t="shared" ca="1" si="60"/>
        <v>12693.220000000001</v>
      </c>
      <c r="L36" s="531">
        <f t="shared" ca="1" si="60"/>
        <v>12784.109999999999</v>
      </c>
      <c r="M36" s="531">
        <f t="shared" ca="1" si="60"/>
        <v>12820.41</v>
      </c>
      <c r="N36" s="531">
        <f t="shared" ca="1" si="60"/>
        <v>12509.149999999998</v>
      </c>
      <c r="O36" s="531">
        <f t="shared" ca="1" si="60"/>
        <v>12465.3</v>
      </c>
      <c r="P36" s="531">
        <f t="shared" ca="1" si="60"/>
        <v>12393.660000000002</v>
      </c>
      <c r="Q36" s="531">
        <f t="shared" ref="Q36:R36" ca="1" si="61">+Q34*Q35</f>
        <v>12271.54</v>
      </c>
      <c r="R36" s="531">
        <f t="shared" ca="1" si="61"/>
        <v>11880.74</v>
      </c>
      <c r="S36" s="32"/>
      <c r="AL36" s="27">
        <f t="shared" si="27"/>
        <v>42339</v>
      </c>
      <c r="AM36" s="41" t="str">
        <f t="shared" si="54"/>
        <v>an</v>
      </c>
      <c r="AN36" s="41">
        <f t="shared" si="28"/>
        <v>40</v>
      </c>
      <c r="AO36" s="41">
        <f t="shared" si="13"/>
        <v>71</v>
      </c>
      <c r="AP36" s="41">
        <f t="shared" si="29"/>
        <v>36</v>
      </c>
      <c r="AQ36" s="41" t="str">
        <f t="shared" si="38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>
      <c r="A37" s="60">
        <f t="shared" si="41"/>
        <v>37</v>
      </c>
      <c r="C37" s="511" t="s">
        <v>276</v>
      </c>
      <c r="D37" s="267">
        <f t="shared" ref="D37:R37" ca="1" si="62">+AVERAGE(INDIRECT($AH$1&amp;VLOOKUP(D$1,$AL$1:$AM$197,2,FALSE)&amp;$A37&amp;":"&amp;VLOOKUP(DATE(YEAR(D$1),12,1),$AL$1:$AM$197,2,FALSE)&amp;$A37))</f>
        <v>11351</v>
      </c>
      <c r="E37" s="267">
        <f t="shared" ca="1" si="62"/>
        <v>11351</v>
      </c>
      <c r="F37" s="267">
        <f t="shared" ca="1" si="62"/>
        <v>9454</v>
      </c>
      <c r="G37" s="267">
        <f t="shared" ca="1" si="62"/>
        <v>9454</v>
      </c>
      <c r="H37" s="267">
        <f t="shared" ca="1" si="62"/>
        <v>9454</v>
      </c>
      <c r="I37" s="267">
        <f t="shared" ca="1" si="62"/>
        <v>9454</v>
      </c>
      <c r="J37" s="267">
        <f t="shared" ca="1" si="62"/>
        <v>9454</v>
      </c>
      <c r="K37" s="267">
        <f t="shared" ca="1" si="62"/>
        <v>9454</v>
      </c>
      <c r="L37" s="267">
        <f t="shared" ca="1" si="62"/>
        <v>9454</v>
      </c>
      <c r="M37" s="267">
        <f t="shared" ca="1" si="62"/>
        <v>9454</v>
      </c>
      <c r="N37" s="267">
        <f t="shared" ca="1" si="62"/>
        <v>9454</v>
      </c>
      <c r="O37" s="267">
        <f t="shared" ca="1" si="62"/>
        <v>9454</v>
      </c>
      <c r="P37" s="267">
        <f t="shared" ca="1" si="62"/>
        <v>9454</v>
      </c>
      <c r="Q37" s="267">
        <f t="shared" ca="1" si="62"/>
        <v>9454</v>
      </c>
      <c r="R37" s="267">
        <f t="shared" ca="1" si="62"/>
        <v>9454</v>
      </c>
      <c r="S37" s="32"/>
      <c r="AL37" s="27">
        <f t="shared" si="27"/>
        <v>42370</v>
      </c>
      <c r="AM37" s="41" t="str">
        <f t="shared" si="54"/>
        <v>ao</v>
      </c>
      <c r="AN37" s="41">
        <f t="shared" si="28"/>
        <v>41</v>
      </c>
      <c r="AO37" s="41">
        <f t="shared" si="13"/>
        <v>72</v>
      </c>
      <c r="AP37" s="41">
        <f t="shared" si="29"/>
        <v>37</v>
      </c>
      <c r="AQ37" s="41" t="str">
        <f t="shared" si="38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>
      <c r="A38" s="60">
        <f t="shared" si="41"/>
        <v>38</v>
      </c>
      <c r="C38" s="532" t="s">
        <v>278</v>
      </c>
      <c r="D38" s="546">
        <f ca="1">+D37-D36</f>
        <v>-249.40999999999985</v>
      </c>
      <c r="E38" s="546">
        <f t="shared" ref="E38:G38" ca="1" si="63">+E37-E36</f>
        <v>-85.170000000000073</v>
      </c>
      <c r="F38" s="546">
        <f t="shared" ca="1" si="63"/>
        <v>-1963.3499999999985</v>
      </c>
      <c r="G38" s="546">
        <f t="shared" ca="1" si="63"/>
        <v>-1867.2399999999998</v>
      </c>
      <c r="H38" s="546">
        <f t="shared" ref="H38:P38" ca="1" si="64">+H37-H36</f>
        <v>-1519.8500000000004</v>
      </c>
      <c r="I38" s="546">
        <f t="shared" ca="1" si="64"/>
        <v>-1871.4900000000016</v>
      </c>
      <c r="J38" s="546">
        <f t="shared" ca="1" si="64"/>
        <v>-2379.9599999999991</v>
      </c>
      <c r="K38" s="546">
        <f t="shared" ca="1" si="64"/>
        <v>-3239.2200000000012</v>
      </c>
      <c r="L38" s="546">
        <f t="shared" ca="1" si="64"/>
        <v>-3330.1099999999988</v>
      </c>
      <c r="M38" s="546">
        <f t="shared" ca="1" si="64"/>
        <v>-3366.41</v>
      </c>
      <c r="N38" s="546">
        <f t="shared" ca="1" si="64"/>
        <v>-3055.1499999999978</v>
      </c>
      <c r="O38" s="546">
        <f t="shared" ca="1" si="64"/>
        <v>-3011.2999999999993</v>
      </c>
      <c r="P38" s="546">
        <f t="shared" ca="1" si="64"/>
        <v>-2939.6600000000017</v>
      </c>
      <c r="Q38" s="546">
        <f t="shared" ref="Q38:R38" ca="1" si="65">+Q37-Q36</f>
        <v>-2817.5400000000009</v>
      </c>
      <c r="R38" s="546">
        <f t="shared" ca="1" si="65"/>
        <v>-2426.7399999999998</v>
      </c>
      <c r="S38" s="32"/>
      <c r="AL38" s="27">
        <f t="shared" si="27"/>
        <v>42401</v>
      </c>
      <c r="AM38" s="41" t="str">
        <f t="shared" si="54"/>
        <v>ap</v>
      </c>
      <c r="AN38" s="41">
        <f t="shared" si="28"/>
        <v>42</v>
      </c>
      <c r="AO38" s="41">
        <f t="shared" si="13"/>
        <v>73</v>
      </c>
      <c r="AP38" s="41">
        <f t="shared" si="29"/>
        <v>38</v>
      </c>
      <c r="AQ38" s="41" t="str">
        <f t="shared" si="38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 ht="15.75" thickBot="1">
      <c r="A39" s="60">
        <f t="shared" si="41"/>
        <v>39</v>
      </c>
      <c r="C39" s="511" t="s">
        <v>192</v>
      </c>
      <c r="D39" s="635">
        <f ca="1">+D38</f>
        <v>-249.40999999999985</v>
      </c>
      <c r="E39" s="545">
        <f ca="1">+E38+D39</f>
        <v>-334.57999999999993</v>
      </c>
      <c r="F39" s="545">
        <f t="shared" ref="F39:G39" ca="1" si="66">+F38+E39</f>
        <v>-2297.9299999999985</v>
      </c>
      <c r="G39" s="545">
        <f t="shared" ca="1" si="66"/>
        <v>-4165.1699999999983</v>
      </c>
      <c r="H39" s="545">
        <f t="shared" ref="H39" ca="1" si="67">+H38+G39</f>
        <v>-5685.0199999999986</v>
      </c>
      <c r="I39" s="545">
        <f t="shared" ref="I39" ca="1" si="68">+I38+H39</f>
        <v>-7556.51</v>
      </c>
      <c r="J39" s="545">
        <f t="shared" ref="J39" ca="1" si="69">+J38+I39</f>
        <v>-9936.4699999999993</v>
      </c>
      <c r="K39" s="545">
        <f t="shared" ref="K39" ca="1" si="70">+K38+J39</f>
        <v>-13175.69</v>
      </c>
      <c r="L39" s="545">
        <f t="shared" ref="L39" ca="1" si="71">+L38+K39</f>
        <v>-16505.8</v>
      </c>
      <c r="M39" s="545">
        <f t="shared" ref="M39" ca="1" si="72">+M38+L39</f>
        <v>-19872.21</v>
      </c>
      <c r="N39" s="545">
        <f t="shared" ref="N39" ca="1" si="73">+N38+M39</f>
        <v>-22927.359999999997</v>
      </c>
      <c r="O39" s="545">
        <f t="shared" ref="O39" ca="1" si="74">+O38+N39</f>
        <v>-25938.659999999996</v>
      </c>
      <c r="P39" s="545">
        <f t="shared" ref="P39" ca="1" si="75">+P38+O39</f>
        <v>-28878.32</v>
      </c>
      <c r="Q39" s="545">
        <f t="shared" ref="Q39" ca="1" si="76">+Q38+P39</f>
        <v>-31695.86</v>
      </c>
      <c r="R39" s="545">
        <f t="shared" ref="R39" ca="1" si="77">+R38+Q39</f>
        <v>-34122.6</v>
      </c>
      <c r="S39" s="32"/>
      <c r="AL39" s="27">
        <f t="shared" si="27"/>
        <v>42430</v>
      </c>
      <c r="AM39" s="41" t="str">
        <f t="shared" si="54"/>
        <v>aq</v>
      </c>
      <c r="AN39" s="41">
        <f t="shared" si="28"/>
        <v>43</v>
      </c>
      <c r="AO39" s="41">
        <f t="shared" si="13"/>
        <v>74</v>
      </c>
      <c r="AP39" s="41">
        <f t="shared" si="29"/>
        <v>39</v>
      </c>
      <c r="AQ39" s="41" t="str">
        <f t="shared" si="38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60">
        <f t="shared" si="41"/>
        <v>40</v>
      </c>
      <c r="C40" s="526" t="s">
        <v>283</v>
      </c>
      <c r="D40" s="547">
        <f>+D$33</f>
        <v>2013</v>
      </c>
      <c r="E40" s="547">
        <f t="shared" ref="E40:R40" si="78">+E$33</f>
        <v>2014</v>
      </c>
      <c r="F40" s="547">
        <f t="shared" si="78"/>
        <v>2015</v>
      </c>
      <c r="G40" s="547">
        <f t="shared" si="78"/>
        <v>2016</v>
      </c>
      <c r="H40" s="547">
        <f t="shared" si="78"/>
        <v>2017</v>
      </c>
      <c r="I40" s="547">
        <f t="shared" si="78"/>
        <v>2018</v>
      </c>
      <c r="J40" s="547">
        <f t="shared" si="78"/>
        <v>2019</v>
      </c>
      <c r="K40" s="547">
        <f t="shared" si="78"/>
        <v>2020</v>
      </c>
      <c r="L40" s="547">
        <f t="shared" si="78"/>
        <v>2021</v>
      </c>
      <c r="M40" s="547">
        <f t="shared" si="78"/>
        <v>2022</v>
      </c>
      <c r="N40" s="547">
        <f t="shared" si="78"/>
        <v>2023</v>
      </c>
      <c r="O40" s="547">
        <f t="shared" si="78"/>
        <v>2024</v>
      </c>
      <c r="P40" s="547">
        <f t="shared" si="78"/>
        <v>2025</v>
      </c>
      <c r="Q40" s="547">
        <f t="shared" si="78"/>
        <v>2026</v>
      </c>
      <c r="R40" s="547">
        <f t="shared" si="78"/>
        <v>2027</v>
      </c>
      <c r="S40" s="32"/>
      <c r="AL40" s="27">
        <f t="shared" si="27"/>
        <v>42461</v>
      </c>
      <c r="AM40" s="41" t="str">
        <f t="shared" si="54"/>
        <v>ar</v>
      </c>
      <c r="AN40" s="41">
        <f t="shared" si="28"/>
        <v>44</v>
      </c>
      <c r="AO40" s="41">
        <f t="shared" si="13"/>
        <v>75</v>
      </c>
      <c r="AP40" s="41">
        <f t="shared" si="29"/>
        <v>40</v>
      </c>
      <c r="AQ40" s="41" t="str">
        <f t="shared" si="38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60">
        <f t="shared" si="41"/>
        <v>41</v>
      </c>
      <c r="C41" s="521" t="s">
        <v>149</v>
      </c>
      <c r="D41" s="548">
        <f t="shared" ref="D41:R41" ca="1" si="79">+SUM(INDIRECT($AH$1&amp;VLOOKUP(D$1,$AL$1:$AM$197,2,FALSE)&amp;$A41&amp;":"&amp;VLOOKUP(DATE(YEAR(D$1),12,1),$AL$1:$AM$197,2,FALSE)&amp;$A41))</f>
        <v>4754.57</v>
      </c>
      <c r="E41" s="548">
        <f t="shared" ca="1" si="79"/>
        <v>4720.57</v>
      </c>
      <c r="F41" s="548">
        <f t="shared" ca="1" si="79"/>
        <v>4682.4399999999996</v>
      </c>
      <c r="G41" s="548">
        <f t="shared" ca="1" si="79"/>
        <v>4729.71</v>
      </c>
      <c r="H41" s="548">
        <f t="shared" ca="1" si="79"/>
        <v>4530.28</v>
      </c>
      <c r="I41" s="548">
        <f t="shared" ca="1" si="79"/>
        <v>4699.43</v>
      </c>
      <c r="J41" s="548">
        <f t="shared" ca="1" si="79"/>
        <v>4987.2800000000007</v>
      </c>
      <c r="K41" s="548">
        <f t="shared" ca="1" si="79"/>
        <v>5261.02</v>
      </c>
      <c r="L41" s="548">
        <f t="shared" ca="1" si="79"/>
        <v>5295.43</v>
      </c>
      <c r="M41" s="548">
        <f t="shared" ca="1" si="79"/>
        <v>5234.7299999999996</v>
      </c>
      <c r="N41" s="548">
        <f t="shared" ca="1" si="79"/>
        <v>5176.9399999999996</v>
      </c>
      <c r="O41" s="548">
        <f t="shared" ca="1" si="79"/>
        <v>5201.6499999999996</v>
      </c>
      <c r="P41" s="548">
        <f t="shared" ca="1" si="79"/>
        <v>5180.3099999999995</v>
      </c>
      <c r="Q41" s="548">
        <f t="shared" ca="1" si="79"/>
        <v>5180.0500000000011</v>
      </c>
      <c r="R41" s="548">
        <f t="shared" ca="1" si="79"/>
        <v>4995.5</v>
      </c>
      <c r="S41" s="32"/>
      <c r="AL41" s="27">
        <f t="shared" si="27"/>
        <v>42491</v>
      </c>
      <c r="AM41" s="41" t="str">
        <f t="shared" si="54"/>
        <v>as</v>
      </c>
      <c r="AN41" s="41">
        <f t="shared" si="28"/>
        <v>45</v>
      </c>
      <c r="AO41" s="41">
        <f t="shared" si="13"/>
        <v>76</v>
      </c>
      <c r="AP41" s="41">
        <f t="shared" si="29"/>
        <v>41</v>
      </c>
      <c r="AQ41" s="41" t="str">
        <f t="shared" si="38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60">
        <f t="shared" si="41"/>
        <v>42</v>
      </c>
      <c r="C42" s="457" t="s">
        <v>281</v>
      </c>
      <c r="D42" s="549">
        <f t="shared" ref="D42:R42" ca="1" si="80">+AVERAGE(INDIRECT($AH$1&amp;VLOOKUP(D$1,$AL$1:$AM$197,2,FALSE)&amp;$A42&amp;":"&amp;VLOOKUP(DATE(YEAR(D$1),12,1),$AL$1:$AM$197,2,FALSE)&amp;$A42))</f>
        <v>1</v>
      </c>
      <c r="E42" s="549">
        <f t="shared" ca="1" si="80"/>
        <v>1</v>
      </c>
      <c r="F42" s="549">
        <f t="shared" ca="1" si="80"/>
        <v>1</v>
      </c>
      <c r="G42" s="549">
        <f t="shared" ca="1" si="80"/>
        <v>1</v>
      </c>
      <c r="H42" s="549">
        <f t="shared" ca="1" si="80"/>
        <v>1</v>
      </c>
      <c r="I42" s="549">
        <f t="shared" ca="1" si="80"/>
        <v>1</v>
      </c>
      <c r="J42" s="549">
        <f t="shared" ca="1" si="80"/>
        <v>1</v>
      </c>
      <c r="K42" s="549">
        <f t="shared" ca="1" si="80"/>
        <v>1</v>
      </c>
      <c r="L42" s="549">
        <f t="shared" ca="1" si="80"/>
        <v>1</v>
      </c>
      <c r="M42" s="549">
        <f t="shared" ca="1" si="80"/>
        <v>1</v>
      </c>
      <c r="N42" s="549">
        <f t="shared" ca="1" si="80"/>
        <v>1</v>
      </c>
      <c r="O42" s="549">
        <f t="shared" ca="1" si="80"/>
        <v>1</v>
      </c>
      <c r="P42" s="549">
        <f t="shared" ca="1" si="80"/>
        <v>1</v>
      </c>
      <c r="Q42" s="549">
        <f t="shared" ca="1" si="80"/>
        <v>1</v>
      </c>
      <c r="R42" s="549">
        <f t="shared" ca="1" si="80"/>
        <v>1</v>
      </c>
      <c r="S42" s="32"/>
      <c r="AL42" s="27">
        <f>+EDATE(AL41,1)</f>
        <v>42522</v>
      </c>
      <c r="AM42" s="41" t="str">
        <f t="shared" si="54"/>
        <v>at</v>
      </c>
      <c r="AN42" s="41">
        <f>+AN41+1</f>
        <v>46</v>
      </c>
      <c r="AO42" s="41">
        <f>+MATCH(AL42,$AS$1:$AS$131)</f>
        <v>77</v>
      </c>
      <c r="AP42" s="41">
        <f>+AP41+1</f>
        <v>42</v>
      </c>
      <c r="AQ42" s="41" t="str">
        <f t="shared" ref="AQ42:AQ52" si="81">+"a"&amp;AQ16</f>
        <v>ap</v>
      </c>
      <c r="AS42" s="140"/>
      <c r="AT42" s="143"/>
      <c r="AU42" s="143"/>
      <c r="AV42" s="143"/>
      <c r="AW42" s="143"/>
      <c r="AX42" s="143"/>
      <c r="AY42" s="143"/>
      <c r="AZ42" s="143"/>
    </row>
    <row r="43" spans="1:52">
      <c r="A43" s="60">
        <f t="shared" si="41"/>
        <v>43</v>
      </c>
      <c r="C43" s="528" t="s">
        <v>282</v>
      </c>
      <c r="D43" s="550">
        <f ca="1">+D41*D42</f>
        <v>4754.57</v>
      </c>
      <c r="E43" s="551">
        <f t="shared" ref="E43:G43" ca="1" si="82">+E41*E42</f>
        <v>4720.57</v>
      </c>
      <c r="F43" s="551">
        <f t="shared" ca="1" si="82"/>
        <v>4682.4399999999996</v>
      </c>
      <c r="G43" s="551">
        <f t="shared" ca="1" si="82"/>
        <v>4729.71</v>
      </c>
      <c r="H43" s="551">
        <f t="shared" ref="H43:P43" ca="1" si="83">+H41*H42</f>
        <v>4530.28</v>
      </c>
      <c r="I43" s="551">
        <f t="shared" ca="1" si="83"/>
        <v>4699.43</v>
      </c>
      <c r="J43" s="551">
        <f t="shared" ca="1" si="83"/>
        <v>4987.2800000000007</v>
      </c>
      <c r="K43" s="551">
        <f t="shared" ca="1" si="83"/>
        <v>5261.02</v>
      </c>
      <c r="L43" s="551">
        <f t="shared" ca="1" si="83"/>
        <v>5295.43</v>
      </c>
      <c r="M43" s="551">
        <f ca="1">+M41*M42</f>
        <v>5234.7299999999996</v>
      </c>
      <c r="N43" s="551">
        <f t="shared" ca="1" si="83"/>
        <v>5176.9399999999996</v>
      </c>
      <c r="O43" s="551">
        <f t="shared" ca="1" si="83"/>
        <v>5201.6499999999996</v>
      </c>
      <c r="P43" s="551">
        <f t="shared" ca="1" si="83"/>
        <v>5180.3099999999995</v>
      </c>
      <c r="Q43" s="551">
        <f t="shared" ref="Q43:R43" ca="1" si="84">+Q41*Q42</f>
        <v>5180.0500000000011</v>
      </c>
      <c r="R43" s="551">
        <f t="shared" ca="1" si="84"/>
        <v>4995.5</v>
      </c>
      <c r="S43" s="32"/>
      <c r="AL43" s="27">
        <f t="shared" si="27"/>
        <v>42552</v>
      </c>
      <c r="AM43" s="41" t="str">
        <f t="shared" si="54"/>
        <v>au</v>
      </c>
      <c r="AN43" s="41">
        <f t="shared" si="28"/>
        <v>47</v>
      </c>
      <c r="AO43" s="41">
        <f t="shared" ref="AO43:AO54" si="85">+MATCH(AL43,$AS$1:$AS$131)</f>
        <v>78</v>
      </c>
      <c r="AP43" s="41">
        <f t="shared" si="29"/>
        <v>43</v>
      </c>
      <c r="AQ43" s="41" t="str">
        <f t="shared" si="81"/>
        <v>aq</v>
      </c>
      <c r="AS43" s="140"/>
      <c r="AT43" s="143"/>
      <c r="AU43" s="143"/>
      <c r="AV43" s="143"/>
      <c r="AW43" s="143"/>
      <c r="AX43" s="143"/>
      <c r="AY43" s="143"/>
      <c r="AZ43" s="143"/>
    </row>
    <row r="44" spans="1:52">
      <c r="A44" s="60">
        <f t="shared" si="41"/>
        <v>44</v>
      </c>
      <c r="C44" s="511" t="s">
        <v>279</v>
      </c>
      <c r="D44" s="552">
        <f t="shared" ref="D44:R44" ca="1" si="86">+AVERAGE(INDIRECT($AH$1&amp;VLOOKUP(D$1,$AL$1:$AM$197,2,FALSE)&amp;$A44&amp;":"&amp;VLOOKUP(DATE(YEAR(D$1),12,1),$AL$1:$AM$197,2,FALSE)&amp;$A44))</f>
        <v>4824</v>
      </c>
      <c r="E44" s="553">
        <f t="shared" ca="1" si="86"/>
        <v>4824</v>
      </c>
      <c r="F44" s="553">
        <f t="shared" ca="1" si="86"/>
        <v>4087</v>
      </c>
      <c r="G44" s="553">
        <f t="shared" ca="1" si="86"/>
        <v>4087</v>
      </c>
      <c r="H44" s="553">
        <f t="shared" ca="1" si="86"/>
        <v>4087</v>
      </c>
      <c r="I44" s="553">
        <f t="shared" ca="1" si="86"/>
        <v>4087</v>
      </c>
      <c r="J44" s="553">
        <f t="shared" ca="1" si="86"/>
        <v>4087</v>
      </c>
      <c r="K44" s="553">
        <f t="shared" ca="1" si="86"/>
        <v>4087</v>
      </c>
      <c r="L44" s="553">
        <f t="shared" ca="1" si="86"/>
        <v>4087</v>
      </c>
      <c r="M44" s="553">
        <f t="shared" ca="1" si="86"/>
        <v>4087</v>
      </c>
      <c r="N44" s="553">
        <f t="shared" ca="1" si="86"/>
        <v>4087</v>
      </c>
      <c r="O44" s="553">
        <f t="shared" ca="1" si="86"/>
        <v>4087</v>
      </c>
      <c r="P44" s="553">
        <f t="shared" ca="1" si="86"/>
        <v>4087</v>
      </c>
      <c r="Q44" s="553">
        <f t="shared" ca="1" si="86"/>
        <v>4087</v>
      </c>
      <c r="R44" s="553">
        <f t="shared" ca="1" si="86"/>
        <v>4087</v>
      </c>
      <c r="S44" s="32"/>
      <c r="AL44" s="27">
        <f t="shared" si="27"/>
        <v>42583</v>
      </c>
      <c r="AM44" s="41" t="str">
        <f t="shared" si="54"/>
        <v>av</v>
      </c>
      <c r="AN44" s="41">
        <f t="shared" si="28"/>
        <v>48</v>
      </c>
      <c r="AO44" s="41">
        <f t="shared" si="85"/>
        <v>79</v>
      </c>
      <c r="AP44" s="41">
        <f t="shared" si="29"/>
        <v>44</v>
      </c>
      <c r="AQ44" s="41" t="str">
        <f t="shared" si="81"/>
        <v>ar</v>
      </c>
      <c r="AS44" s="140"/>
      <c r="AT44" s="143"/>
      <c r="AU44" s="143"/>
      <c r="AV44" s="143"/>
      <c r="AW44" s="143"/>
      <c r="AX44" s="143"/>
      <c r="AY44" s="143"/>
      <c r="AZ44" s="143"/>
    </row>
    <row r="45" spans="1:52">
      <c r="A45" s="60">
        <f t="shared" si="41"/>
        <v>45</v>
      </c>
      <c r="C45" s="532" t="s">
        <v>280</v>
      </c>
      <c r="D45" s="562">
        <f ca="1">+D44-D43</f>
        <v>69.430000000000291</v>
      </c>
      <c r="E45" s="562">
        <f t="shared" ref="E45:G45" ca="1" si="87">+E44-E43</f>
        <v>103.43000000000029</v>
      </c>
      <c r="F45" s="562">
        <f t="shared" ca="1" si="87"/>
        <v>-595.4399999999996</v>
      </c>
      <c r="G45" s="562">
        <f t="shared" ca="1" si="87"/>
        <v>-642.71</v>
      </c>
      <c r="H45" s="562">
        <f t="shared" ref="H45:P45" ca="1" si="88">+H44-H43</f>
        <v>-443.27999999999975</v>
      </c>
      <c r="I45" s="562">
        <f t="shared" ca="1" si="88"/>
        <v>-612.43000000000029</v>
      </c>
      <c r="J45" s="562">
        <f t="shared" ca="1" si="88"/>
        <v>-900.28000000000065</v>
      </c>
      <c r="K45" s="562">
        <f t="shared" ca="1" si="88"/>
        <v>-1174.0200000000004</v>
      </c>
      <c r="L45" s="562">
        <f t="shared" ca="1" si="88"/>
        <v>-1208.4300000000003</v>
      </c>
      <c r="M45" s="562">
        <f t="shared" ca="1" si="88"/>
        <v>-1147.7299999999996</v>
      </c>
      <c r="N45" s="562">
        <f t="shared" ca="1" si="88"/>
        <v>-1089.9399999999996</v>
      </c>
      <c r="O45" s="562">
        <f t="shared" ca="1" si="88"/>
        <v>-1114.6499999999996</v>
      </c>
      <c r="P45" s="562">
        <f t="shared" ca="1" si="88"/>
        <v>-1093.3099999999995</v>
      </c>
      <c r="Q45" s="562">
        <f t="shared" ref="Q45:R45" ca="1" si="89">+Q44-Q43</f>
        <v>-1093.0500000000011</v>
      </c>
      <c r="R45" s="562">
        <f t="shared" ca="1" si="89"/>
        <v>-908.5</v>
      </c>
      <c r="S45" s="32"/>
      <c r="AL45" s="27">
        <f t="shared" si="27"/>
        <v>42614</v>
      </c>
      <c r="AM45" s="41" t="str">
        <f t="shared" si="54"/>
        <v>aw</v>
      </c>
      <c r="AN45" s="41">
        <f t="shared" si="28"/>
        <v>49</v>
      </c>
      <c r="AO45" s="41">
        <f t="shared" si="85"/>
        <v>80</v>
      </c>
      <c r="AP45" s="41">
        <f t="shared" si="29"/>
        <v>45</v>
      </c>
      <c r="AQ45" s="41" t="str">
        <f t="shared" si="81"/>
        <v>as</v>
      </c>
      <c r="AS45" s="140"/>
      <c r="AT45" s="143"/>
      <c r="AU45" s="143"/>
      <c r="AV45" s="143"/>
      <c r="AW45" s="143"/>
      <c r="AX45" s="143"/>
      <c r="AY45" s="143"/>
      <c r="AZ45" s="143"/>
    </row>
    <row r="46" spans="1:52" ht="15.75" thickBot="1">
      <c r="A46" s="60">
        <f t="shared" si="41"/>
        <v>46</v>
      </c>
      <c r="C46" s="511" t="s">
        <v>192</v>
      </c>
      <c r="D46" s="554" t="s">
        <v>285</v>
      </c>
      <c r="E46" s="554" t="s">
        <v>285</v>
      </c>
      <c r="F46" s="554" t="s">
        <v>285</v>
      </c>
      <c r="G46" s="554" t="s">
        <v>285</v>
      </c>
      <c r="H46" s="554" t="s">
        <v>285</v>
      </c>
      <c r="I46" s="554" t="s">
        <v>285</v>
      </c>
      <c r="J46" s="554" t="s">
        <v>285</v>
      </c>
      <c r="K46" s="554" t="s">
        <v>285</v>
      </c>
      <c r="L46" s="554" t="s">
        <v>285</v>
      </c>
      <c r="M46" s="554" t="s">
        <v>285</v>
      </c>
      <c r="N46" s="554" t="s">
        <v>285</v>
      </c>
      <c r="O46" s="554" t="s">
        <v>285</v>
      </c>
      <c r="P46" s="554" t="s">
        <v>285</v>
      </c>
      <c r="Q46" s="554" t="s">
        <v>285</v>
      </c>
      <c r="R46" s="554" t="s">
        <v>285</v>
      </c>
      <c r="S46" s="32"/>
      <c r="AL46" s="27">
        <f t="shared" si="27"/>
        <v>42644</v>
      </c>
      <c r="AM46" s="41" t="str">
        <f t="shared" si="54"/>
        <v>ax</v>
      </c>
      <c r="AN46" s="41">
        <f t="shared" si="28"/>
        <v>50</v>
      </c>
      <c r="AO46" s="41">
        <f t="shared" si="85"/>
        <v>81</v>
      </c>
      <c r="AP46" s="41">
        <f t="shared" si="29"/>
        <v>46</v>
      </c>
      <c r="AQ46" s="41" t="str">
        <f t="shared" si="81"/>
        <v>at</v>
      </c>
      <c r="AS46" s="140"/>
      <c r="AT46" s="143"/>
      <c r="AU46" s="143"/>
      <c r="AV46" s="143"/>
      <c r="AW46" s="143"/>
      <c r="AX46" s="143"/>
      <c r="AY46" s="143"/>
      <c r="AZ46" s="143"/>
    </row>
    <row r="47" spans="1:52">
      <c r="A47" s="60">
        <f t="shared" si="41"/>
        <v>47</v>
      </c>
      <c r="C47" s="526" t="s">
        <v>284</v>
      </c>
      <c r="D47" s="547">
        <f>+D$33</f>
        <v>2013</v>
      </c>
      <c r="E47" s="547">
        <f t="shared" ref="E47:R47" si="90">+E$33</f>
        <v>2014</v>
      </c>
      <c r="F47" s="547">
        <f t="shared" si="90"/>
        <v>2015</v>
      </c>
      <c r="G47" s="547">
        <f t="shared" si="90"/>
        <v>2016</v>
      </c>
      <c r="H47" s="547">
        <f t="shared" si="90"/>
        <v>2017</v>
      </c>
      <c r="I47" s="547">
        <f t="shared" si="90"/>
        <v>2018</v>
      </c>
      <c r="J47" s="547">
        <f t="shared" si="90"/>
        <v>2019</v>
      </c>
      <c r="K47" s="547">
        <f t="shared" si="90"/>
        <v>2020</v>
      </c>
      <c r="L47" s="547">
        <f t="shared" si="90"/>
        <v>2021</v>
      </c>
      <c r="M47" s="547">
        <f t="shared" si="90"/>
        <v>2022</v>
      </c>
      <c r="N47" s="547">
        <f t="shared" si="90"/>
        <v>2023</v>
      </c>
      <c r="O47" s="547">
        <f t="shared" si="90"/>
        <v>2024</v>
      </c>
      <c r="P47" s="547">
        <f t="shared" si="90"/>
        <v>2025</v>
      </c>
      <c r="Q47" s="547">
        <f t="shared" si="90"/>
        <v>2026</v>
      </c>
      <c r="R47" s="547">
        <f t="shared" si="90"/>
        <v>2027</v>
      </c>
      <c r="S47" s="32"/>
      <c r="AL47" s="27">
        <f t="shared" si="27"/>
        <v>42675</v>
      </c>
      <c r="AM47" s="41" t="str">
        <f t="shared" si="54"/>
        <v>ay</v>
      </c>
      <c r="AN47" s="41">
        <f t="shared" si="28"/>
        <v>51</v>
      </c>
      <c r="AO47" s="41">
        <f t="shared" si="85"/>
        <v>82</v>
      </c>
      <c r="AP47" s="41">
        <f t="shared" si="29"/>
        <v>47</v>
      </c>
      <c r="AQ47" s="41" t="str">
        <f t="shared" si="81"/>
        <v>au</v>
      </c>
      <c r="AS47" s="140"/>
      <c r="AT47" s="143"/>
      <c r="AU47" s="143"/>
      <c r="AV47" s="143"/>
      <c r="AW47" s="143"/>
      <c r="AX47" s="143"/>
      <c r="AY47" s="143"/>
      <c r="AZ47" s="143"/>
    </row>
    <row r="48" spans="1:52">
      <c r="A48" s="60">
        <f t="shared" si="41"/>
        <v>48</v>
      </c>
      <c r="C48" s="537" t="s">
        <v>274</v>
      </c>
      <c r="D48" s="555">
        <f ca="1">+D30</f>
        <v>22362.12</v>
      </c>
      <c r="E48" s="555">
        <f t="shared" ref="E48:G48" ca="1" si="91">+E30</f>
        <v>21590.28</v>
      </c>
      <c r="F48" s="555">
        <f t="shared" ca="1" si="91"/>
        <v>23637.649999999994</v>
      </c>
      <c r="G48" s="555">
        <f t="shared" ca="1" si="91"/>
        <v>21755.25</v>
      </c>
      <c r="H48" s="555">
        <f t="shared" ref="H48:P48" ca="1" si="92">+H30</f>
        <v>23070.82</v>
      </c>
      <c r="I48" s="555">
        <f t="shared" ca="1" si="92"/>
        <v>21720.59</v>
      </c>
      <c r="J48" s="555">
        <f t="shared" ca="1" si="92"/>
        <v>24865.780000000002</v>
      </c>
      <c r="K48" s="555">
        <f t="shared" ca="1" si="92"/>
        <v>23234.739999999998</v>
      </c>
      <c r="L48" s="555">
        <f t="shared" ca="1" si="92"/>
        <v>25002.62</v>
      </c>
      <c r="M48" s="555">
        <f t="shared" ca="1" si="92"/>
        <v>23131.99</v>
      </c>
      <c r="N48" s="555">
        <f t="shared" ca="1" si="92"/>
        <v>25071.270000000004</v>
      </c>
      <c r="O48" s="555">
        <f t="shared" ca="1" si="92"/>
        <v>22969.420000000002</v>
      </c>
      <c r="P48" s="555">
        <f t="shared" ca="1" si="92"/>
        <v>24049.96</v>
      </c>
      <c r="Q48" s="555">
        <f t="shared" ref="Q48:R48" ca="1" si="93">+Q30</f>
        <v>22385.550000000003</v>
      </c>
      <c r="R48" s="555">
        <f t="shared" ca="1" si="93"/>
        <v>23873.360000000004</v>
      </c>
      <c r="S48" s="32"/>
      <c r="AL48" s="27">
        <f t="shared" si="27"/>
        <v>42705</v>
      </c>
      <c r="AM48" s="41" t="str">
        <f t="shared" si="54"/>
        <v>az</v>
      </c>
      <c r="AN48" s="41">
        <f t="shared" si="28"/>
        <v>52</v>
      </c>
      <c r="AO48" s="41">
        <f t="shared" si="85"/>
        <v>83</v>
      </c>
      <c r="AP48" s="41">
        <f t="shared" si="29"/>
        <v>48</v>
      </c>
      <c r="AQ48" s="41" t="str">
        <f t="shared" si="81"/>
        <v>av</v>
      </c>
      <c r="AS48" s="140"/>
      <c r="AT48" s="143"/>
      <c r="AU48" s="143"/>
      <c r="AV48" s="143"/>
      <c r="AW48" s="143"/>
      <c r="AX48" s="143"/>
      <c r="AY48" s="143"/>
      <c r="AZ48" s="143"/>
    </row>
    <row r="49" spans="1:52">
      <c r="A49" s="60">
        <f t="shared" si="41"/>
        <v>49</v>
      </c>
      <c r="C49" s="536" t="s">
        <v>281</v>
      </c>
      <c r="D49" s="556">
        <f t="shared" ref="D49:R49" ca="1" si="94">+AVERAGE(INDIRECT($AH$1&amp;VLOOKUP(D$1,$AL$1:$AM$197,2,FALSE)&amp;$A49&amp;":"&amp;VLOOKUP(DATE(YEAR(D$1),12,1),$AL$1:$AM$197,2,FALSE)&amp;$A49))</f>
        <v>2</v>
      </c>
      <c r="E49" s="557">
        <f t="shared" ca="1" si="94"/>
        <v>2</v>
      </c>
      <c r="F49" s="557">
        <f t="shared" ca="1" si="94"/>
        <v>2.86</v>
      </c>
      <c r="G49" s="557">
        <f t="shared" ca="1" si="94"/>
        <v>2.86</v>
      </c>
      <c r="H49" s="557">
        <f t="shared" ca="1" si="94"/>
        <v>2.86</v>
      </c>
      <c r="I49" s="557">
        <f t="shared" ca="1" si="94"/>
        <v>2.86</v>
      </c>
      <c r="J49" s="557">
        <f t="shared" ca="1" si="94"/>
        <v>2.86</v>
      </c>
      <c r="K49" s="557">
        <f t="shared" ca="1" si="94"/>
        <v>2.86</v>
      </c>
      <c r="L49" s="557">
        <f t="shared" ca="1" si="94"/>
        <v>2.86</v>
      </c>
      <c r="M49" s="557">
        <f t="shared" ca="1" si="94"/>
        <v>2.86</v>
      </c>
      <c r="N49" s="557">
        <f t="shared" ca="1" si="94"/>
        <v>2.86</v>
      </c>
      <c r="O49" s="557">
        <f t="shared" ca="1" si="94"/>
        <v>2.86</v>
      </c>
      <c r="P49" s="557">
        <f t="shared" ca="1" si="94"/>
        <v>2.86</v>
      </c>
      <c r="Q49" s="557">
        <f t="shared" ca="1" si="94"/>
        <v>2.86</v>
      </c>
      <c r="R49" s="557">
        <f t="shared" ca="1" si="94"/>
        <v>2.86</v>
      </c>
      <c r="S49" s="32"/>
      <c r="AL49" s="27">
        <f t="shared" si="27"/>
        <v>42736</v>
      </c>
      <c r="AM49" s="41" t="str">
        <f t="shared" si="54"/>
        <v>ba</v>
      </c>
      <c r="AN49" s="41">
        <f t="shared" si="28"/>
        <v>53</v>
      </c>
      <c r="AO49" s="41">
        <f t="shared" si="85"/>
        <v>84</v>
      </c>
      <c r="AP49" s="41">
        <f t="shared" si="29"/>
        <v>49</v>
      </c>
      <c r="AQ49" s="41" t="str">
        <f t="shared" si="81"/>
        <v>aw</v>
      </c>
      <c r="AS49" s="140"/>
      <c r="AT49" s="143"/>
      <c r="AU49" s="143"/>
      <c r="AV49" s="143"/>
      <c r="AW49" s="143"/>
      <c r="AX49" s="143"/>
      <c r="AY49" s="143"/>
      <c r="AZ49" s="143"/>
    </row>
    <row r="50" spans="1:52">
      <c r="A50" s="60">
        <f t="shared" si="41"/>
        <v>50</v>
      </c>
      <c r="C50" s="541" t="s">
        <v>282</v>
      </c>
      <c r="D50" s="542">
        <f ca="1">+D48*D49</f>
        <v>44724.24</v>
      </c>
      <c r="E50" s="558">
        <f t="shared" ref="E50" ca="1" si="95">+E48*E49</f>
        <v>43180.56</v>
      </c>
      <c r="F50" s="558">
        <f t="shared" ref="F50" ca="1" si="96">+F48*F49</f>
        <v>67603.678999999975</v>
      </c>
      <c r="G50" s="558">
        <f t="shared" ref="G50:P50" ca="1" si="97">+G48*G49</f>
        <v>62220.014999999999</v>
      </c>
      <c r="H50" s="558">
        <f t="shared" ca="1" si="97"/>
        <v>65982.545199999993</v>
      </c>
      <c r="I50" s="558">
        <f t="shared" ca="1" si="97"/>
        <v>62120.8874</v>
      </c>
      <c r="J50" s="558">
        <f t="shared" ca="1" si="97"/>
        <v>71116.130799999999</v>
      </c>
      <c r="K50" s="558">
        <f t="shared" ca="1" si="97"/>
        <v>66451.35639999999</v>
      </c>
      <c r="L50" s="558">
        <f t="shared" ca="1" si="97"/>
        <v>71507.493199999997</v>
      </c>
      <c r="M50" s="558">
        <f t="shared" ca="1" si="97"/>
        <v>66157.491399999999</v>
      </c>
      <c r="N50" s="558">
        <f t="shared" ca="1" si="97"/>
        <v>71703.832200000004</v>
      </c>
      <c r="O50" s="558">
        <f t="shared" ca="1" si="97"/>
        <v>65692.541200000007</v>
      </c>
      <c r="P50" s="558">
        <f t="shared" ca="1" si="97"/>
        <v>68782.885599999994</v>
      </c>
      <c r="Q50" s="558">
        <f t="shared" ref="Q50:R50" ca="1" si="98">+Q48*Q49</f>
        <v>64022.673000000003</v>
      </c>
      <c r="R50" s="558">
        <f t="shared" ca="1" si="98"/>
        <v>68277.809600000008</v>
      </c>
      <c r="S50" s="32"/>
      <c r="AL50" s="27">
        <f t="shared" si="27"/>
        <v>42767</v>
      </c>
      <c r="AM50" s="41" t="str">
        <f t="shared" si="54"/>
        <v>bb</v>
      </c>
      <c r="AN50" s="41">
        <f t="shared" si="28"/>
        <v>54</v>
      </c>
      <c r="AO50" s="41">
        <f t="shared" si="85"/>
        <v>85</v>
      </c>
      <c r="AP50" s="41">
        <f t="shared" si="29"/>
        <v>50</v>
      </c>
      <c r="AQ50" s="41" t="str">
        <f t="shared" si="81"/>
        <v>ax</v>
      </c>
      <c r="AS50" s="140"/>
      <c r="AT50" s="143"/>
      <c r="AU50" s="143"/>
      <c r="AV50" s="143"/>
      <c r="AW50" s="143"/>
      <c r="AX50" s="143"/>
      <c r="AY50" s="143"/>
      <c r="AZ50" s="143"/>
    </row>
    <row r="51" spans="1:52">
      <c r="A51" s="60">
        <f t="shared" si="41"/>
        <v>51</v>
      </c>
      <c r="C51" s="511" t="s">
        <v>276</v>
      </c>
      <c r="D51" s="559">
        <f t="shared" ref="D51:R51" ca="1" si="99">+AVERAGE(INDIRECT($AH$1&amp;VLOOKUP(D$1,$AL$1:$AM$197,2,FALSE)&amp;$A51&amp;":"&amp;VLOOKUP(DATE(YEAR(D$1),12,1),$AL$1:$AM$197,2,FALSE)&amp;$A51))</f>
        <v>52577</v>
      </c>
      <c r="E51" s="559">
        <f t="shared" ca="1" si="99"/>
        <v>52577</v>
      </c>
      <c r="F51" s="559">
        <f t="shared" ca="1" si="99"/>
        <v>52577</v>
      </c>
      <c r="G51" s="559">
        <f t="shared" ca="1" si="99"/>
        <v>52577</v>
      </c>
      <c r="H51" s="559">
        <f t="shared" ca="1" si="99"/>
        <v>52577</v>
      </c>
      <c r="I51" s="559">
        <f t="shared" ca="1" si="99"/>
        <v>52577</v>
      </c>
      <c r="J51" s="559">
        <f t="shared" ca="1" si="99"/>
        <v>52577</v>
      </c>
      <c r="K51" s="559">
        <f t="shared" ca="1" si="99"/>
        <v>52577</v>
      </c>
      <c r="L51" s="559">
        <f t="shared" ca="1" si="99"/>
        <v>52577</v>
      </c>
      <c r="M51" s="559">
        <f t="shared" ca="1" si="99"/>
        <v>52577</v>
      </c>
      <c r="N51" s="559">
        <f t="shared" ca="1" si="99"/>
        <v>52577</v>
      </c>
      <c r="O51" s="559">
        <f t="shared" ca="1" si="99"/>
        <v>52577</v>
      </c>
      <c r="P51" s="559">
        <f t="shared" ca="1" si="99"/>
        <v>52577</v>
      </c>
      <c r="Q51" s="559">
        <f t="shared" ca="1" si="99"/>
        <v>52577</v>
      </c>
      <c r="R51" s="559">
        <f t="shared" ca="1" si="99"/>
        <v>52577</v>
      </c>
      <c r="S51" s="32"/>
      <c r="AL51" s="27">
        <f t="shared" si="27"/>
        <v>42795</v>
      </c>
      <c r="AM51" s="41" t="str">
        <f t="shared" si="54"/>
        <v>bc</v>
      </c>
      <c r="AN51" s="41">
        <f t="shared" si="28"/>
        <v>55</v>
      </c>
      <c r="AO51" s="41">
        <f t="shared" si="85"/>
        <v>86</v>
      </c>
      <c r="AP51" s="41">
        <f t="shared" si="29"/>
        <v>51</v>
      </c>
      <c r="AQ51" s="41" t="str">
        <f t="shared" si="81"/>
        <v>ay</v>
      </c>
      <c r="AS51" s="140"/>
      <c r="AT51" s="143"/>
      <c r="AU51" s="143"/>
      <c r="AV51" s="143"/>
      <c r="AW51" s="143"/>
      <c r="AX51" s="143"/>
      <c r="AY51" s="143"/>
      <c r="AZ51" s="143"/>
    </row>
    <row r="52" spans="1:52">
      <c r="A52" s="60">
        <f t="shared" si="41"/>
        <v>52</v>
      </c>
      <c r="C52" s="532" t="s">
        <v>278</v>
      </c>
      <c r="D52" s="562">
        <f ca="1">+D51-D50</f>
        <v>7852.760000000002</v>
      </c>
      <c r="E52" s="562">
        <f t="shared" ref="E52:G52" ca="1" si="100">+E51-E50</f>
        <v>9396.4400000000023</v>
      </c>
      <c r="F52" s="562">
        <f t="shared" ca="1" si="100"/>
        <v>-15026.678999999975</v>
      </c>
      <c r="G52" s="562">
        <f t="shared" ca="1" si="100"/>
        <v>-9643.0149999999994</v>
      </c>
      <c r="H52" s="562">
        <f t="shared" ref="H52:P52" ca="1" si="101">+H51-H50</f>
        <v>-13405.545199999993</v>
      </c>
      <c r="I52" s="562">
        <f t="shared" ca="1" si="101"/>
        <v>-9543.8873999999996</v>
      </c>
      <c r="J52" s="562">
        <f t="shared" ca="1" si="101"/>
        <v>-18539.130799999999</v>
      </c>
      <c r="K52" s="562">
        <f t="shared" ca="1" si="101"/>
        <v>-13874.35639999999</v>
      </c>
      <c r="L52" s="562">
        <f t="shared" ca="1" si="101"/>
        <v>-18930.493199999997</v>
      </c>
      <c r="M52" s="562">
        <f t="shared" ca="1" si="101"/>
        <v>-13580.491399999999</v>
      </c>
      <c r="N52" s="562">
        <f t="shared" ca="1" si="101"/>
        <v>-19126.832200000004</v>
      </c>
      <c r="O52" s="562">
        <f t="shared" ca="1" si="101"/>
        <v>-13115.541200000007</v>
      </c>
      <c r="P52" s="562">
        <f t="shared" ca="1" si="101"/>
        <v>-16205.885599999994</v>
      </c>
      <c r="Q52" s="562">
        <f t="shared" ref="Q52:R52" ca="1" si="102">+Q51-Q50</f>
        <v>-11445.673000000003</v>
      </c>
      <c r="R52" s="562">
        <f t="shared" ca="1" si="102"/>
        <v>-15700.809600000008</v>
      </c>
      <c r="S52" s="32"/>
      <c r="AL52" s="27">
        <f t="shared" si="27"/>
        <v>42826</v>
      </c>
      <c r="AM52" s="41" t="str">
        <f t="shared" si="54"/>
        <v>bd</v>
      </c>
      <c r="AN52" s="41">
        <f t="shared" si="28"/>
        <v>56</v>
      </c>
      <c r="AO52" s="41">
        <f t="shared" si="85"/>
        <v>87</v>
      </c>
      <c r="AP52" s="41">
        <f t="shared" si="29"/>
        <v>52</v>
      </c>
      <c r="AQ52" s="41" t="str">
        <f t="shared" si="81"/>
        <v>az</v>
      </c>
      <c r="AS52" s="140">
        <v>41760</v>
      </c>
      <c r="AT52" s="143">
        <v>336</v>
      </c>
      <c r="AU52" s="143">
        <v>408</v>
      </c>
      <c r="AV52" s="143">
        <v>504</v>
      </c>
      <c r="AW52" s="143">
        <v>160</v>
      </c>
      <c r="AX52" s="143">
        <v>80</v>
      </c>
      <c r="AY52" s="143">
        <v>168</v>
      </c>
      <c r="AZ52" s="143">
        <f t="shared" si="30"/>
        <v>744</v>
      </c>
    </row>
    <row r="53" spans="1:52" ht="15.75" thickBot="1">
      <c r="A53" s="60">
        <f t="shared" si="41"/>
        <v>53</v>
      </c>
      <c r="C53" s="560" t="s">
        <v>192</v>
      </c>
      <c r="D53" s="561">
        <f ca="1">+D52</f>
        <v>7852.760000000002</v>
      </c>
      <c r="E53" s="561">
        <f ca="1">+E52+D53</f>
        <v>17249.200000000004</v>
      </c>
      <c r="F53" s="561">
        <f t="shared" ref="F53:G53" ca="1" si="103">+F52+E53</f>
        <v>2222.5210000000297</v>
      </c>
      <c r="G53" s="561">
        <f t="shared" ca="1" si="103"/>
        <v>-7420.4939999999697</v>
      </c>
      <c r="H53" s="561">
        <f t="shared" ref="H53" ca="1" si="104">+H52+G53</f>
        <v>-20826.039199999963</v>
      </c>
      <c r="I53" s="561">
        <f t="shared" ref="I53" ca="1" si="105">+I52+H53</f>
        <v>-30369.926599999962</v>
      </c>
      <c r="J53" s="561">
        <f t="shared" ref="J53" ca="1" si="106">+J52+I53</f>
        <v>-48909.057399999961</v>
      </c>
      <c r="K53" s="561">
        <f t="shared" ref="K53" ca="1" si="107">+K52+J53</f>
        <v>-62783.413799999951</v>
      </c>
      <c r="L53" s="561">
        <f t="shared" ref="L53" ca="1" si="108">+L52+K53</f>
        <v>-81713.906999999948</v>
      </c>
      <c r="M53" s="561">
        <f t="shared" ref="M53" ca="1" si="109">+M52+L53</f>
        <v>-95294.398399999947</v>
      </c>
      <c r="N53" s="561">
        <f t="shared" ref="N53" ca="1" si="110">+N52+M53</f>
        <v>-114421.23059999995</v>
      </c>
      <c r="O53" s="561">
        <f t="shared" ref="O53" ca="1" si="111">+O52+N53</f>
        <v>-127536.77179999996</v>
      </c>
      <c r="P53" s="561">
        <f t="shared" ref="P53" ca="1" si="112">+P52+O53</f>
        <v>-143742.65739999997</v>
      </c>
      <c r="Q53" s="561">
        <f t="shared" ref="Q53" ca="1" si="113">+Q52+P53</f>
        <v>-155188.33039999998</v>
      </c>
      <c r="R53" s="561">
        <f t="shared" ref="R53" ca="1" si="114">+R52+Q53</f>
        <v>-170889.13999999998</v>
      </c>
      <c r="S53" s="231"/>
      <c r="AL53" s="27">
        <f t="shared" si="27"/>
        <v>42856</v>
      </c>
      <c r="AM53" s="41" t="str">
        <f t="shared" si="54"/>
        <v>be</v>
      </c>
      <c r="AN53" s="41">
        <f t="shared" si="28"/>
        <v>57</v>
      </c>
      <c r="AO53" s="41">
        <f t="shared" si="85"/>
        <v>88</v>
      </c>
      <c r="AP53" s="41">
        <f t="shared" si="29"/>
        <v>53</v>
      </c>
      <c r="AQ53" s="41" t="str">
        <f>+"b"&amp;AQ1</f>
        <v>ba</v>
      </c>
      <c r="AS53" s="140">
        <v>41791</v>
      </c>
      <c r="AT53" s="143">
        <v>336</v>
      </c>
      <c r="AU53" s="143">
        <v>384</v>
      </c>
      <c r="AV53" s="143">
        <v>504</v>
      </c>
      <c r="AW53" s="143">
        <v>144</v>
      </c>
      <c r="AX53" s="143">
        <v>72</v>
      </c>
      <c r="AY53" s="143">
        <v>168</v>
      </c>
      <c r="AZ53" s="143">
        <f t="shared" si="30"/>
        <v>720</v>
      </c>
    </row>
    <row r="54" spans="1:52">
      <c r="A54" s="60">
        <f t="shared" si="41"/>
        <v>54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354"/>
      <c r="AL54" s="27">
        <f t="shared" si="27"/>
        <v>42887</v>
      </c>
      <c r="AM54" s="41" t="str">
        <f t="shared" si="54"/>
        <v>bf</v>
      </c>
      <c r="AN54" s="41">
        <f t="shared" si="28"/>
        <v>58</v>
      </c>
      <c r="AO54" s="41">
        <f t="shared" si="85"/>
        <v>89</v>
      </c>
      <c r="AP54" s="41">
        <f t="shared" si="29"/>
        <v>54</v>
      </c>
      <c r="AQ54" s="41" t="str">
        <f t="shared" ref="AQ54" si="115">+"b"&amp;AQ2</f>
        <v>bb</v>
      </c>
      <c r="AS54" s="140">
        <v>41821</v>
      </c>
      <c r="AT54" s="143">
        <v>352</v>
      </c>
      <c r="AU54" s="143">
        <v>392</v>
      </c>
      <c r="AV54" s="143">
        <v>528</v>
      </c>
      <c r="AW54" s="143">
        <v>144</v>
      </c>
      <c r="AX54" s="143">
        <v>72</v>
      </c>
      <c r="AY54" s="143">
        <v>176</v>
      </c>
      <c r="AZ54" s="143">
        <f t="shared" si="30"/>
        <v>744</v>
      </c>
    </row>
    <row r="55" spans="1:52">
      <c r="A55" s="60">
        <f t="shared" si="41"/>
        <v>55</v>
      </c>
      <c r="C55" s="346" t="s">
        <v>286</v>
      </c>
      <c r="D55" s="160">
        <f>+D33</f>
        <v>2013</v>
      </c>
      <c r="E55" s="160">
        <f t="shared" ref="E55:G55" si="116">+E33</f>
        <v>2014</v>
      </c>
      <c r="F55" s="160">
        <f t="shared" si="116"/>
        <v>2015</v>
      </c>
      <c r="G55" s="160">
        <f t="shared" si="116"/>
        <v>2016</v>
      </c>
      <c r="H55" s="160">
        <f t="shared" ref="H55:P55" si="117">+H33</f>
        <v>2017</v>
      </c>
      <c r="I55" s="160">
        <f t="shared" si="117"/>
        <v>2018</v>
      </c>
      <c r="J55" s="160">
        <f t="shared" si="117"/>
        <v>2019</v>
      </c>
      <c r="K55" s="160">
        <f t="shared" si="117"/>
        <v>2020</v>
      </c>
      <c r="L55" s="160">
        <f t="shared" si="117"/>
        <v>2021</v>
      </c>
      <c r="M55" s="160">
        <f t="shared" si="117"/>
        <v>2022</v>
      </c>
      <c r="N55" s="160">
        <f t="shared" si="117"/>
        <v>2023</v>
      </c>
      <c r="O55" s="160">
        <f t="shared" si="117"/>
        <v>2024</v>
      </c>
      <c r="P55" s="160">
        <f t="shared" si="117"/>
        <v>2025</v>
      </c>
      <c r="Q55" s="160">
        <f t="shared" ref="Q55:R55" si="118">+Q33</f>
        <v>2026</v>
      </c>
      <c r="R55" s="160">
        <f t="shared" si="118"/>
        <v>2027</v>
      </c>
      <c r="S55" s="32"/>
      <c r="AL55" s="27">
        <f>+EDATE(AL54,1)</f>
        <v>42917</v>
      </c>
      <c r="AM55" s="41" t="str">
        <f t="shared" si="54"/>
        <v>bg</v>
      </c>
      <c r="AN55" s="41">
        <f>+AN54+1</f>
        <v>59</v>
      </c>
      <c r="AO55" s="41">
        <f t="shared" ref="AO55:AO86" si="119">+MATCH(AL55,$AS$1:$AS$131)</f>
        <v>90</v>
      </c>
      <c r="AP55" s="41">
        <f>+AP54+1</f>
        <v>55</v>
      </c>
      <c r="AQ55" s="41" t="str">
        <f t="shared" ref="AQ55:AQ78" si="120">+"b"&amp;AQ3</f>
        <v>bc</v>
      </c>
      <c r="AS55" s="140">
        <v>41852</v>
      </c>
      <c r="AT55" s="143">
        <v>336</v>
      </c>
      <c r="AU55" s="143">
        <v>408</v>
      </c>
      <c r="AV55" s="143">
        <v>504</v>
      </c>
      <c r="AW55" s="143">
        <v>160</v>
      </c>
      <c r="AX55" s="143">
        <v>80</v>
      </c>
      <c r="AY55" s="143">
        <v>168</v>
      </c>
      <c r="AZ55" s="143">
        <f t="shared" si="30"/>
        <v>744</v>
      </c>
    </row>
    <row r="56" spans="1:52">
      <c r="A56" s="60">
        <f t="shared" si="41"/>
        <v>56</v>
      </c>
      <c r="C56" s="288" t="s">
        <v>194</v>
      </c>
      <c r="D56" s="563">
        <f ca="1">+HLOOKUP(D$55,'Annual Prices'!$G$79:$AAA$81,2,FALSE)</f>
        <v>42.585000000000001</v>
      </c>
      <c r="E56" s="563">
        <f ca="1">+HLOOKUP(E$55,'Annual Prices'!$G$79:$AAA$81,2,FALSE)</f>
        <v>42.585000000000001</v>
      </c>
      <c r="F56" s="563">
        <f ca="1">+HLOOKUP(F$55,'Annual Prices'!$G$79:$AAA$81,2,FALSE)</f>
        <v>42.585000000000001</v>
      </c>
      <c r="G56" s="563">
        <f ca="1">+HLOOKUP(G$55,'Annual Prices'!$G$79:$AAA$81,2,FALSE)</f>
        <v>42.585000000000001</v>
      </c>
      <c r="H56" s="563">
        <f ca="1">+HLOOKUP(H$55,'Annual Prices'!$G$79:$AAA$81,2,FALSE)</f>
        <v>43.604166666666679</v>
      </c>
      <c r="I56" s="563">
        <f ca="1">+HLOOKUP(I$55,'Annual Prices'!$G$79:$AAA$81,2,FALSE)</f>
        <v>44.701666666666675</v>
      </c>
      <c r="J56" s="563">
        <f ca="1">+HLOOKUP(J$55,'Annual Prices'!$G$79:$AAA$81,2,FALSE)</f>
        <v>45.867500000000007</v>
      </c>
      <c r="K56" s="563">
        <f ca="1">+HLOOKUP(K$55,'Annual Prices'!$G$79:$AAA$81,2,FALSE)</f>
        <v>47.081666666666656</v>
      </c>
      <c r="L56" s="563">
        <f ca="1">+HLOOKUP(L$55,'Annual Prices'!$G$79:$AAA$81,2,FALSE)</f>
        <v>48.344166666666666</v>
      </c>
      <c r="M56" s="563">
        <f ca="1">+HLOOKUP(M$55,'Annual Prices'!$G$79:$AAA$81,2,FALSE)</f>
        <v>49.656666666666666</v>
      </c>
      <c r="N56" s="563">
        <f ca="1">+HLOOKUP(N$55,'Annual Prices'!$G$79:$AAA$81,2,FALSE)</f>
        <v>51.0075</v>
      </c>
      <c r="O56" s="563">
        <f ca="1">+HLOOKUP(O$55,'Annual Prices'!$G$79:$AAA$81,2,FALSE)</f>
        <v>52.406666666666666</v>
      </c>
      <c r="P56" s="563">
        <f ca="1">+HLOOKUP(P$55,'Annual Prices'!$G$79:$AAA$81,2,FALSE)</f>
        <v>53.865833333333342</v>
      </c>
      <c r="Q56" s="563">
        <f ca="1">+HLOOKUP(Q$55,'Annual Prices'!$G$79:$AAA$81,2,FALSE)</f>
        <v>55.381666666666668</v>
      </c>
      <c r="R56" s="563">
        <f ca="1">+HLOOKUP(R$55,'Annual Prices'!$G$79:$AAA$81,2,FALSE)</f>
        <v>56.951666666666661</v>
      </c>
      <c r="S56" s="32"/>
      <c r="AL56" s="27">
        <f t="shared" si="27"/>
        <v>42948</v>
      </c>
      <c r="AM56" s="41" t="str">
        <f t="shared" si="54"/>
        <v>bh</v>
      </c>
      <c r="AN56" s="41">
        <f t="shared" si="28"/>
        <v>60</v>
      </c>
      <c r="AO56" s="41">
        <f t="shared" si="119"/>
        <v>91</v>
      </c>
      <c r="AP56" s="41">
        <f t="shared" si="29"/>
        <v>56</v>
      </c>
      <c r="AQ56" s="41" t="str">
        <f t="shared" si="120"/>
        <v>bd</v>
      </c>
      <c r="AS56" s="140">
        <v>41883</v>
      </c>
      <c r="AT56" s="143">
        <v>336</v>
      </c>
      <c r="AU56" s="143">
        <v>384</v>
      </c>
      <c r="AV56" s="143">
        <v>504</v>
      </c>
      <c r="AW56" s="143">
        <v>144</v>
      </c>
      <c r="AX56" s="143">
        <v>72</v>
      </c>
      <c r="AY56" s="143">
        <v>168</v>
      </c>
      <c r="AZ56" s="143">
        <f t="shared" si="30"/>
        <v>720</v>
      </c>
    </row>
    <row r="57" spans="1:52">
      <c r="A57" s="60">
        <f t="shared" si="41"/>
        <v>57</v>
      </c>
      <c r="C57" s="290" t="s">
        <v>195</v>
      </c>
      <c r="D57" s="282">
        <f ca="1">+D38</f>
        <v>-249.40999999999985</v>
      </c>
      <c r="E57" s="282">
        <f t="shared" ref="E57:G57" ca="1" si="121">+E38</f>
        <v>-85.170000000000073</v>
      </c>
      <c r="F57" s="282">
        <f t="shared" ca="1" si="121"/>
        <v>-1963.3499999999985</v>
      </c>
      <c r="G57" s="282">
        <f t="shared" ca="1" si="121"/>
        <v>-1867.2399999999998</v>
      </c>
      <c r="H57" s="282">
        <f t="shared" ref="H57:P57" ca="1" si="122">+H38</f>
        <v>-1519.8500000000004</v>
      </c>
      <c r="I57" s="282">
        <f t="shared" ca="1" si="122"/>
        <v>-1871.4900000000016</v>
      </c>
      <c r="J57" s="282">
        <f t="shared" ca="1" si="122"/>
        <v>-2379.9599999999991</v>
      </c>
      <c r="K57" s="282">
        <f t="shared" ca="1" si="122"/>
        <v>-3239.2200000000012</v>
      </c>
      <c r="L57" s="282">
        <f t="shared" ca="1" si="122"/>
        <v>-3330.1099999999988</v>
      </c>
      <c r="M57" s="282">
        <f t="shared" ca="1" si="122"/>
        <v>-3366.41</v>
      </c>
      <c r="N57" s="282">
        <f t="shared" ca="1" si="122"/>
        <v>-3055.1499999999978</v>
      </c>
      <c r="O57" s="282">
        <f t="shared" ca="1" si="122"/>
        <v>-3011.2999999999993</v>
      </c>
      <c r="P57" s="282">
        <f t="shared" ca="1" si="122"/>
        <v>-2939.6600000000017</v>
      </c>
      <c r="Q57" s="282">
        <f t="shared" ref="Q57:R57" ca="1" si="123">+Q38</f>
        <v>-2817.5400000000009</v>
      </c>
      <c r="R57" s="282">
        <f t="shared" ca="1" si="123"/>
        <v>-2426.7399999999998</v>
      </c>
      <c r="S57" s="32"/>
      <c r="AL57" s="27">
        <f t="shared" si="27"/>
        <v>42979</v>
      </c>
      <c r="AM57" s="41" t="str">
        <f t="shared" si="54"/>
        <v>bi</v>
      </c>
      <c r="AN57" s="41">
        <f t="shared" si="28"/>
        <v>61</v>
      </c>
      <c r="AO57" s="41">
        <f t="shared" si="119"/>
        <v>92</v>
      </c>
      <c r="AP57" s="41">
        <f t="shared" si="29"/>
        <v>57</v>
      </c>
      <c r="AQ57" s="41" t="str">
        <f t="shared" si="120"/>
        <v>be</v>
      </c>
      <c r="AS57" s="140">
        <v>41913</v>
      </c>
      <c r="AT57" s="143">
        <v>368</v>
      </c>
      <c r="AU57" s="143">
        <v>376</v>
      </c>
      <c r="AV57" s="143">
        <v>552</v>
      </c>
      <c r="AW57" s="143">
        <v>128</v>
      </c>
      <c r="AX57" s="143">
        <v>64</v>
      </c>
      <c r="AY57" s="143">
        <v>184</v>
      </c>
      <c r="AZ57" s="143">
        <f t="shared" si="30"/>
        <v>744</v>
      </c>
    </row>
    <row r="58" spans="1:52">
      <c r="A58" s="60">
        <f t="shared" si="41"/>
        <v>58</v>
      </c>
      <c r="C58" s="291" t="s">
        <v>196</v>
      </c>
      <c r="D58" s="353">
        <f ca="1">+D56*D57</f>
        <v>-10621.124849999995</v>
      </c>
      <c r="E58" s="353">
        <f t="shared" ref="E58:G58" ca="1" si="124">+E56*E57</f>
        <v>-3626.9644500000031</v>
      </c>
      <c r="F58" s="353">
        <f t="shared" ca="1" si="124"/>
        <v>-83609.259749999939</v>
      </c>
      <c r="G58" s="353">
        <f t="shared" ca="1" si="124"/>
        <v>-79516.415399999998</v>
      </c>
      <c r="H58" s="353">
        <f t="shared" ref="H58:P58" ca="1" si="125">+H56*H57</f>
        <v>-66271.792708333363</v>
      </c>
      <c r="I58" s="353">
        <f t="shared" ca="1" si="125"/>
        <v>-83658.722150000089</v>
      </c>
      <c r="J58" s="353">
        <f t="shared" ca="1" si="125"/>
        <v>-109162.81529999997</v>
      </c>
      <c r="K58" s="353">
        <f t="shared" ca="1" si="125"/>
        <v>-152507.87630000003</v>
      </c>
      <c r="L58" s="353">
        <f t="shared" ca="1" si="125"/>
        <v>-160991.39285833327</v>
      </c>
      <c r="M58" s="353">
        <f t="shared" ca="1" si="125"/>
        <v>-167164.69923333332</v>
      </c>
      <c r="N58" s="353">
        <f t="shared" ca="1" si="125"/>
        <v>-155835.56362499989</v>
      </c>
      <c r="O58" s="353">
        <f t="shared" ca="1" si="125"/>
        <v>-157812.19533333331</v>
      </c>
      <c r="P58" s="353">
        <f t="shared" ca="1" si="125"/>
        <v>-158347.23561666679</v>
      </c>
      <c r="Q58" s="353">
        <f t="shared" ref="Q58:R58" ca="1" si="126">+Q56*Q57</f>
        <v>-156040.06110000005</v>
      </c>
      <c r="R58" s="353">
        <f t="shared" ca="1" si="126"/>
        <v>-138206.88756666664</v>
      </c>
      <c r="S58" s="32"/>
      <c r="AL58" s="27">
        <f t="shared" si="27"/>
        <v>43009</v>
      </c>
      <c r="AM58" s="41" t="str">
        <f t="shared" si="54"/>
        <v>bj</v>
      </c>
      <c r="AN58" s="41">
        <f t="shared" si="28"/>
        <v>62</v>
      </c>
      <c r="AO58" s="41">
        <f t="shared" si="119"/>
        <v>93</v>
      </c>
      <c r="AP58" s="41">
        <f t="shared" si="29"/>
        <v>58</v>
      </c>
      <c r="AQ58" s="41" t="str">
        <f t="shared" si="120"/>
        <v>bf</v>
      </c>
      <c r="AS58" s="140">
        <v>41944</v>
      </c>
      <c r="AT58" s="143">
        <v>304</v>
      </c>
      <c r="AU58" s="143">
        <v>416</v>
      </c>
      <c r="AV58" s="143">
        <v>456</v>
      </c>
      <c r="AW58" s="143">
        <v>176</v>
      </c>
      <c r="AX58" s="143">
        <v>88</v>
      </c>
      <c r="AY58" s="143">
        <v>152</v>
      </c>
      <c r="AZ58" s="143">
        <f t="shared" si="30"/>
        <v>720</v>
      </c>
    </row>
    <row r="59" spans="1:52">
      <c r="A59" s="60">
        <f t="shared" si="41"/>
        <v>59</v>
      </c>
      <c r="C59" s="288" t="s">
        <v>197</v>
      </c>
      <c r="D59" s="563">
        <f ca="1">+HLOOKUP(D$55,'Annual Prices'!$G$79:$AAA$81,3,FALSE)</f>
        <v>1.3799999999999997</v>
      </c>
      <c r="E59" s="563">
        <f ca="1">+HLOOKUP(E$55,'Annual Prices'!$G$79:$AAA$81,3,FALSE)</f>
        <v>1.3799999999999997</v>
      </c>
      <c r="F59" s="563">
        <f ca="1">+HLOOKUP(F$55,'Annual Prices'!$G$79:$AAA$81,3,FALSE)</f>
        <v>1.9699999999999998</v>
      </c>
      <c r="G59" s="563">
        <f ca="1">+HLOOKUP(G$55,'Annual Prices'!$G$79:$AAA$81,3,FALSE)</f>
        <v>1.9699999999999998</v>
      </c>
      <c r="H59" s="563">
        <f ca="1">+HLOOKUP(H$55,'Annual Prices'!$G$79:$AAA$81,3,FALSE)</f>
        <v>2.0099999999999993</v>
      </c>
      <c r="I59" s="563">
        <f ca="1">+HLOOKUP(I$55,'Annual Prices'!$G$79:$AAA$81,3,FALSE)</f>
        <v>2.0599999999999996</v>
      </c>
      <c r="J59" s="563">
        <f ca="1">+HLOOKUP(J$55,'Annual Prices'!$G$79:$AAA$81,3,FALSE)</f>
        <v>2.1200000000000006</v>
      </c>
      <c r="K59" s="563">
        <f ca="1">+HLOOKUP(K$55,'Annual Prices'!$G$79:$AAA$81,3,FALSE)</f>
        <v>2.1700000000000004</v>
      </c>
      <c r="L59" s="563">
        <f ca="1">+HLOOKUP(L$55,'Annual Prices'!$G$79:$AAA$81,3,FALSE)</f>
        <v>2.23</v>
      </c>
      <c r="M59" s="563">
        <f ca="1">+HLOOKUP(M$55,'Annual Prices'!$G$79:$AAA$81,3,FALSE)</f>
        <v>2.2899999999999996</v>
      </c>
      <c r="N59" s="563">
        <f ca="1">+HLOOKUP(N$55,'Annual Prices'!$G$79:$AAA$81,3,FALSE)</f>
        <v>2.36</v>
      </c>
      <c r="O59" s="563">
        <f ca="1">+HLOOKUP(O$55,'Annual Prices'!$G$79:$AAA$81,3,FALSE)</f>
        <v>2.4200000000000004</v>
      </c>
      <c r="P59" s="563">
        <f ca="1">+HLOOKUP(P$55,'Annual Prices'!$G$79:$AAA$81,3,FALSE)</f>
        <v>2.4900000000000007</v>
      </c>
      <c r="Q59" s="563">
        <f ca="1">+HLOOKUP(Q$55,'Annual Prices'!$G$79:$AAA$81,3,FALSE)</f>
        <v>2.5599999999999996</v>
      </c>
      <c r="R59" s="563">
        <f ca="1">+HLOOKUP(R$55,'Annual Prices'!$G$79:$AAA$81,3,FALSE)</f>
        <v>2.6299999999999994</v>
      </c>
      <c r="S59" s="32"/>
      <c r="AL59" s="27">
        <f t="shared" si="27"/>
        <v>43040</v>
      </c>
      <c r="AM59" s="41" t="str">
        <f t="shared" si="54"/>
        <v>bk</v>
      </c>
      <c r="AN59" s="41">
        <f t="shared" si="28"/>
        <v>63</v>
      </c>
      <c r="AO59" s="41">
        <f t="shared" si="119"/>
        <v>94</v>
      </c>
      <c r="AP59" s="41">
        <f t="shared" si="29"/>
        <v>59</v>
      </c>
      <c r="AQ59" s="41" t="str">
        <f t="shared" si="120"/>
        <v>bg</v>
      </c>
      <c r="AS59" s="140">
        <v>41974</v>
      </c>
      <c r="AT59" s="143">
        <v>352</v>
      </c>
      <c r="AU59" s="143">
        <v>392</v>
      </c>
      <c r="AV59" s="143">
        <v>528</v>
      </c>
      <c r="AW59" s="143">
        <v>144</v>
      </c>
      <c r="AX59" s="143">
        <v>72</v>
      </c>
      <c r="AY59" s="143">
        <v>176</v>
      </c>
      <c r="AZ59" s="143">
        <f t="shared" si="30"/>
        <v>744</v>
      </c>
    </row>
    <row r="60" spans="1:52">
      <c r="A60" s="60">
        <f t="shared" si="41"/>
        <v>60</v>
      </c>
      <c r="C60" s="290" t="s">
        <v>198</v>
      </c>
      <c r="D60" s="282">
        <f ca="1">+D52</f>
        <v>7852.760000000002</v>
      </c>
      <c r="E60" s="282">
        <f t="shared" ref="E60:G60" ca="1" si="127">+E52</f>
        <v>9396.4400000000023</v>
      </c>
      <c r="F60" s="282">
        <f t="shared" ca="1" si="127"/>
        <v>-15026.678999999975</v>
      </c>
      <c r="G60" s="282">
        <f t="shared" ca="1" si="127"/>
        <v>-9643.0149999999994</v>
      </c>
      <c r="H60" s="282">
        <f t="shared" ref="H60:P60" ca="1" si="128">+H52</f>
        <v>-13405.545199999993</v>
      </c>
      <c r="I60" s="282">
        <f t="shared" ca="1" si="128"/>
        <v>-9543.8873999999996</v>
      </c>
      <c r="J60" s="282">
        <f t="shared" ca="1" si="128"/>
        <v>-18539.130799999999</v>
      </c>
      <c r="K60" s="282">
        <f t="shared" ca="1" si="128"/>
        <v>-13874.35639999999</v>
      </c>
      <c r="L60" s="282">
        <f t="shared" ca="1" si="128"/>
        <v>-18930.493199999997</v>
      </c>
      <c r="M60" s="282">
        <f t="shared" ca="1" si="128"/>
        <v>-13580.491399999999</v>
      </c>
      <c r="N60" s="282">
        <f t="shared" ca="1" si="128"/>
        <v>-19126.832200000004</v>
      </c>
      <c r="O60" s="282">
        <f t="shared" ca="1" si="128"/>
        <v>-13115.541200000007</v>
      </c>
      <c r="P60" s="282">
        <f t="shared" ca="1" si="128"/>
        <v>-16205.885599999994</v>
      </c>
      <c r="Q60" s="282">
        <f t="shared" ref="Q60:R60" ca="1" si="129">+Q52</f>
        <v>-11445.673000000003</v>
      </c>
      <c r="R60" s="282">
        <f t="shared" ca="1" si="129"/>
        <v>-15700.809600000008</v>
      </c>
      <c r="S60" s="32"/>
      <c r="AL60" s="27">
        <f t="shared" si="27"/>
        <v>43070</v>
      </c>
      <c r="AM60" s="41" t="str">
        <f t="shared" si="54"/>
        <v>bl</v>
      </c>
      <c r="AN60" s="41">
        <f t="shared" si="28"/>
        <v>64</v>
      </c>
      <c r="AO60" s="41">
        <f t="shared" si="119"/>
        <v>95</v>
      </c>
      <c r="AP60" s="41">
        <f t="shared" si="29"/>
        <v>60</v>
      </c>
      <c r="AQ60" s="41" t="str">
        <f t="shared" si="120"/>
        <v>bh</v>
      </c>
      <c r="AS60" s="139">
        <v>42005</v>
      </c>
      <c r="AT60" s="142">
        <v>336</v>
      </c>
      <c r="AU60" s="142">
        <v>408</v>
      </c>
      <c r="AV60" s="142">
        <v>504</v>
      </c>
      <c r="AW60" s="142">
        <v>160</v>
      </c>
      <c r="AX60" s="142">
        <v>80</v>
      </c>
      <c r="AY60" s="142">
        <v>168</v>
      </c>
      <c r="AZ60" s="142">
        <f t="shared" si="30"/>
        <v>744</v>
      </c>
    </row>
    <row r="61" spans="1:52">
      <c r="A61" s="60">
        <f t="shared" si="41"/>
        <v>61</v>
      </c>
      <c r="C61" s="291" t="s">
        <v>196</v>
      </c>
      <c r="D61" s="353">
        <f ca="1">+D59*D60</f>
        <v>10836.808800000001</v>
      </c>
      <c r="E61" s="353">
        <f t="shared" ref="E61" ca="1" si="130">+E59*E60</f>
        <v>12967.0872</v>
      </c>
      <c r="F61" s="353">
        <f t="shared" ref="F61" ca="1" si="131">+F59*F60</f>
        <v>-29602.557629999945</v>
      </c>
      <c r="G61" s="353">
        <f t="shared" ref="G61:P61" ca="1" si="132">+G59*G60</f>
        <v>-18996.739549999995</v>
      </c>
      <c r="H61" s="353">
        <f t="shared" ca="1" si="132"/>
        <v>-26945.145851999976</v>
      </c>
      <c r="I61" s="353">
        <f t="shared" ca="1" si="132"/>
        <v>-19660.408043999996</v>
      </c>
      <c r="J61" s="353">
        <f t="shared" ca="1" si="132"/>
        <v>-39302.957296000008</v>
      </c>
      <c r="K61" s="353">
        <f t="shared" ca="1" si="132"/>
        <v>-30107.353387999981</v>
      </c>
      <c r="L61" s="353">
        <f t="shared" ca="1" si="132"/>
        <v>-42214.999835999995</v>
      </c>
      <c r="M61" s="353">
        <f t="shared" ca="1" si="132"/>
        <v>-31099.325305999992</v>
      </c>
      <c r="N61" s="353">
        <f t="shared" ca="1" si="132"/>
        <v>-45139.323992000005</v>
      </c>
      <c r="O61" s="353">
        <f t="shared" ca="1" si="132"/>
        <v>-31739.60970400002</v>
      </c>
      <c r="P61" s="353">
        <f t="shared" ca="1" si="132"/>
        <v>-40352.655143999997</v>
      </c>
      <c r="Q61" s="353">
        <f t="shared" ref="Q61:R61" ca="1" si="133">+Q59*Q60</f>
        <v>-29300.922880000002</v>
      </c>
      <c r="R61" s="353">
        <f t="shared" ca="1" si="133"/>
        <v>-41293.129248000012</v>
      </c>
      <c r="S61" s="32"/>
      <c r="AL61" s="27">
        <f t="shared" si="27"/>
        <v>43101</v>
      </c>
      <c r="AM61" s="41" t="str">
        <f t="shared" si="54"/>
        <v>bm</v>
      </c>
      <c r="AN61" s="41">
        <f t="shared" si="28"/>
        <v>65</v>
      </c>
      <c r="AO61" s="41">
        <f t="shared" si="119"/>
        <v>96</v>
      </c>
      <c r="AP61" s="41">
        <f t="shared" si="29"/>
        <v>61</v>
      </c>
      <c r="AQ61" s="41" t="str">
        <f t="shared" si="120"/>
        <v>bi</v>
      </c>
      <c r="AS61" s="139">
        <v>42036</v>
      </c>
      <c r="AT61" s="142">
        <v>320</v>
      </c>
      <c r="AU61" s="142">
        <v>352</v>
      </c>
      <c r="AV61" s="142">
        <v>480</v>
      </c>
      <c r="AW61" s="142">
        <v>128</v>
      </c>
      <c r="AX61" s="142">
        <v>64</v>
      </c>
      <c r="AY61" s="142">
        <v>160</v>
      </c>
      <c r="AZ61" s="142">
        <f t="shared" si="30"/>
        <v>672</v>
      </c>
    </row>
    <row r="62" spans="1:52">
      <c r="A62" s="60">
        <f t="shared" si="41"/>
        <v>62</v>
      </c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32"/>
      <c r="AL62" s="27">
        <f t="shared" si="27"/>
        <v>43132</v>
      </c>
      <c r="AM62" s="41" t="str">
        <f t="shared" si="54"/>
        <v>bn</v>
      </c>
      <c r="AN62" s="41">
        <f t="shared" si="28"/>
        <v>66</v>
      </c>
      <c r="AO62" s="41">
        <f t="shared" si="119"/>
        <v>97</v>
      </c>
      <c r="AP62" s="41">
        <f t="shared" si="29"/>
        <v>62</v>
      </c>
      <c r="AQ62" s="41" t="str">
        <f t="shared" si="120"/>
        <v>bj</v>
      </c>
      <c r="AS62" s="139">
        <v>42064</v>
      </c>
      <c r="AT62" s="142">
        <v>352</v>
      </c>
      <c r="AU62" s="142">
        <v>392</v>
      </c>
      <c r="AV62" s="142">
        <v>528</v>
      </c>
      <c r="AW62" s="142">
        <v>144</v>
      </c>
      <c r="AX62" s="142">
        <v>72</v>
      </c>
      <c r="AY62" s="142">
        <v>176</v>
      </c>
      <c r="AZ62" s="142">
        <f t="shared" si="30"/>
        <v>744</v>
      </c>
    </row>
    <row r="63" spans="1:52">
      <c r="A63" s="60">
        <f t="shared" si="41"/>
        <v>63</v>
      </c>
      <c r="C63" s="346" t="s">
        <v>287</v>
      </c>
      <c r="D63" s="160">
        <f>+D55</f>
        <v>2013</v>
      </c>
      <c r="E63" s="160">
        <f t="shared" ref="E63:G63" si="134">+E55</f>
        <v>2014</v>
      </c>
      <c r="F63" s="160">
        <f t="shared" si="134"/>
        <v>2015</v>
      </c>
      <c r="G63" s="160">
        <f t="shared" si="134"/>
        <v>2016</v>
      </c>
      <c r="H63" s="160">
        <f t="shared" ref="H63:P63" si="135">+H55</f>
        <v>2017</v>
      </c>
      <c r="I63" s="160">
        <f t="shared" si="135"/>
        <v>2018</v>
      </c>
      <c r="J63" s="160">
        <f t="shared" si="135"/>
        <v>2019</v>
      </c>
      <c r="K63" s="160">
        <f t="shared" si="135"/>
        <v>2020</v>
      </c>
      <c r="L63" s="160">
        <f t="shared" si="135"/>
        <v>2021</v>
      </c>
      <c r="M63" s="160">
        <f t="shared" si="135"/>
        <v>2022</v>
      </c>
      <c r="N63" s="160">
        <f t="shared" si="135"/>
        <v>2023</v>
      </c>
      <c r="O63" s="160">
        <f t="shared" si="135"/>
        <v>2024</v>
      </c>
      <c r="P63" s="160">
        <f t="shared" si="135"/>
        <v>2025</v>
      </c>
      <c r="Q63" s="160">
        <f t="shared" ref="Q63:R63" si="136">+Q55</f>
        <v>2026</v>
      </c>
      <c r="R63" s="160">
        <f t="shared" si="136"/>
        <v>2027</v>
      </c>
      <c r="S63" s="32"/>
      <c r="AL63" s="27">
        <f t="shared" si="27"/>
        <v>43160</v>
      </c>
      <c r="AM63" s="41" t="str">
        <f t="shared" si="54"/>
        <v>bo</v>
      </c>
      <c r="AN63" s="41">
        <f t="shared" si="28"/>
        <v>67</v>
      </c>
      <c r="AO63" s="41">
        <f t="shared" si="119"/>
        <v>98</v>
      </c>
      <c r="AP63" s="41">
        <f t="shared" si="29"/>
        <v>63</v>
      </c>
      <c r="AQ63" s="41" t="str">
        <f t="shared" si="120"/>
        <v>bk</v>
      </c>
      <c r="AS63" s="139">
        <v>42095</v>
      </c>
      <c r="AT63" s="142">
        <v>352</v>
      </c>
      <c r="AU63" s="142">
        <v>368</v>
      </c>
      <c r="AV63" s="142">
        <v>528</v>
      </c>
      <c r="AW63" s="142">
        <v>128</v>
      </c>
      <c r="AX63" s="142">
        <v>64</v>
      </c>
      <c r="AY63" s="142">
        <v>176</v>
      </c>
      <c r="AZ63" s="142">
        <f t="shared" si="30"/>
        <v>720</v>
      </c>
    </row>
    <row r="64" spans="1:52">
      <c r="A64" s="60">
        <f t="shared" si="41"/>
        <v>64</v>
      </c>
      <c r="C64" s="288" t="s">
        <v>194</v>
      </c>
      <c r="D64" s="563">
        <f ca="1">+HLOOKUP(D$55,'Annual Prices'!$G$79:$AAA$81,2,FALSE)</f>
        <v>42.585000000000001</v>
      </c>
      <c r="E64" s="563">
        <f ca="1">+HLOOKUP(E$55,'Annual Prices'!$G$79:$AAA$81,2,FALSE)</f>
        <v>42.585000000000001</v>
      </c>
      <c r="F64" s="563">
        <f ca="1">+HLOOKUP(F$55,'Annual Prices'!$G$79:$AAA$81,2,FALSE)</f>
        <v>42.585000000000001</v>
      </c>
      <c r="G64" s="563">
        <f ca="1">+HLOOKUP(G$55,'Annual Prices'!$G$79:$AAA$81,2,FALSE)</f>
        <v>42.585000000000001</v>
      </c>
      <c r="H64" s="563">
        <f ca="1">+HLOOKUP(H$55,'Annual Prices'!$G$79:$AAA$81,2,FALSE)</f>
        <v>43.604166666666679</v>
      </c>
      <c r="I64" s="563">
        <f ca="1">+HLOOKUP(I$55,'Annual Prices'!$G$79:$AAA$81,2,FALSE)</f>
        <v>44.701666666666675</v>
      </c>
      <c r="J64" s="563">
        <f ca="1">+HLOOKUP(J$55,'Annual Prices'!$G$79:$AAA$81,2,FALSE)</f>
        <v>45.867500000000007</v>
      </c>
      <c r="K64" s="563">
        <f ca="1">+HLOOKUP(K$55,'Annual Prices'!$G$79:$AAA$81,2,FALSE)</f>
        <v>47.081666666666656</v>
      </c>
      <c r="L64" s="563">
        <f ca="1">+HLOOKUP(L$55,'Annual Prices'!$G$79:$AAA$81,2,FALSE)</f>
        <v>48.344166666666666</v>
      </c>
      <c r="M64" s="563">
        <f ca="1">+HLOOKUP(M$55,'Annual Prices'!$G$79:$AAA$81,2,FALSE)</f>
        <v>49.656666666666666</v>
      </c>
      <c r="N64" s="563">
        <f ca="1">+HLOOKUP(N$55,'Annual Prices'!$G$79:$AAA$81,2,FALSE)</f>
        <v>51.0075</v>
      </c>
      <c r="O64" s="563">
        <f ca="1">+HLOOKUP(O$55,'Annual Prices'!$G$79:$AAA$81,2,FALSE)</f>
        <v>52.406666666666666</v>
      </c>
      <c r="P64" s="563">
        <f ca="1">+HLOOKUP(P$55,'Annual Prices'!$G$79:$AAA$81,2,FALSE)</f>
        <v>53.865833333333342</v>
      </c>
      <c r="Q64" s="563">
        <f ca="1">+HLOOKUP(Q$55,'Annual Prices'!$G$79:$AAA$81,2,FALSE)</f>
        <v>55.381666666666668</v>
      </c>
      <c r="R64" s="563">
        <f ca="1">+HLOOKUP(R$55,'Annual Prices'!$G$79:$AAA$81,2,FALSE)</f>
        <v>56.951666666666661</v>
      </c>
      <c r="S64" s="32"/>
      <c r="AL64" s="27">
        <f t="shared" si="27"/>
        <v>43191</v>
      </c>
      <c r="AM64" s="41" t="str">
        <f t="shared" si="54"/>
        <v>bp</v>
      </c>
      <c r="AN64" s="41">
        <f t="shared" si="28"/>
        <v>68</v>
      </c>
      <c r="AO64" s="41">
        <f t="shared" si="119"/>
        <v>99</v>
      </c>
      <c r="AP64" s="41">
        <f t="shared" si="29"/>
        <v>64</v>
      </c>
      <c r="AQ64" s="41" t="str">
        <f t="shared" si="120"/>
        <v>bl</v>
      </c>
      <c r="AS64" s="139">
        <v>42125</v>
      </c>
      <c r="AT64" s="142">
        <v>320</v>
      </c>
      <c r="AU64" s="142">
        <v>424</v>
      </c>
      <c r="AV64" s="142">
        <v>480</v>
      </c>
      <c r="AW64" s="142">
        <v>176</v>
      </c>
      <c r="AX64" s="142">
        <v>88</v>
      </c>
      <c r="AY64" s="142">
        <v>160</v>
      </c>
      <c r="AZ64" s="142">
        <f t="shared" si="30"/>
        <v>744</v>
      </c>
    </row>
    <row r="65" spans="1:52">
      <c r="A65" s="60">
        <f t="shared" si="41"/>
        <v>65</v>
      </c>
      <c r="C65" s="290" t="s">
        <v>248</v>
      </c>
      <c r="D65" s="282">
        <f ca="1">+D37</f>
        <v>11351</v>
      </c>
      <c r="E65" s="282">
        <f t="shared" ref="E65:G65" ca="1" si="137">+E37</f>
        <v>11351</v>
      </c>
      <c r="F65" s="282">
        <f t="shared" ca="1" si="137"/>
        <v>9454</v>
      </c>
      <c r="G65" s="282">
        <f t="shared" ca="1" si="137"/>
        <v>9454</v>
      </c>
      <c r="H65" s="282">
        <f t="shared" ref="H65:P65" ca="1" si="138">+H37</f>
        <v>9454</v>
      </c>
      <c r="I65" s="282">
        <f t="shared" ca="1" si="138"/>
        <v>9454</v>
      </c>
      <c r="J65" s="282">
        <f t="shared" ca="1" si="138"/>
        <v>9454</v>
      </c>
      <c r="K65" s="282">
        <f t="shared" ca="1" si="138"/>
        <v>9454</v>
      </c>
      <c r="L65" s="282">
        <f t="shared" ca="1" si="138"/>
        <v>9454</v>
      </c>
      <c r="M65" s="282">
        <f t="shared" ca="1" si="138"/>
        <v>9454</v>
      </c>
      <c r="N65" s="282">
        <f t="shared" ca="1" si="138"/>
        <v>9454</v>
      </c>
      <c r="O65" s="282">
        <f t="shared" ca="1" si="138"/>
        <v>9454</v>
      </c>
      <c r="P65" s="282">
        <f t="shared" ca="1" si="138"/>
        <v>9454</v>
      </c>
      <c r="Q65" s="282">
        <f t="shared" ref="Q65:R65" ca="1" si="139">+Q37</f>
        <v>9454</v>
      </c>
      <c r="R65" s="282">
        <f t="shared" ca="1" si="139"/>
        <v>9454</v>
      </c>
      <c r="S65" s="32"/>
      <c r="AL65" s="27">
        <f t="shared" si="27"/>
        <v>43221</v>
      </c>
      <c r="AM65" s="41" t="str">
        <f t="shared" ref="AM65:AM96" si="140">+VLOOKUP(AN65,$AP$1:$AQ$197,2,FALSE)</f>
        <v>bq</v>
      </c>
      <c r="AN65" s="41">
        <f t="shared" si="28"/>
        <v>69</v>
      </c>
      <c r="AO65" s="41">
        <f t="shared" si="119"/>
        <v>100</v>
      </c>
      <c r="AP65" s="41">
        <f t="shared" si="29"/>
        <v>65</v>
      </c>
      <c r="AQ65" s="41" t="str">
        <f t="shared" si="120"/>
        <v>bm</v>
      </c>
      <c r="AS65" s="139">
        <v>42156</v>
      </c>
      <c r="AT65" s="142">
        <v>352</v>
      </c>
      <c r="AU65" s="142">
        <v>368</v>
      </c>
      <c r="AV65" s="142">
        <v>528</v>
      </c>
      <c r="AW65" s="142">
        <v>128</v>
      </c>
      <c r="AX65" s="142">
        <v>64</v>
      </c>
      <c r="AY65" s="142">
        <v>176</v>
      </c>
      <c r="AZ65" s="142">
        <f t="shared" si="30"/>
        <v>720</v>
      </c>
    </row>
    <row r="66" spans="1:52">
      <c r="A66" s="60">
        <f t="shared" si="41"/>
        <v>66</v>
      </c>
      <c r="C66" s="291" t="s">
        <v>196</v>
      </c>
      <c r="D66" s="353">
        <f ca="1">+D64*D65</f>
        <v>483382.33500000002</v>
      </c>
      <c r="E66" s="353">
        <f t="shared" ref="E66:G66" ca="1" si="141">+E64*E65</f>
        <v>483382.33500000002</v>
      </c>
      <c r="F66" s="353">
        <f t="shared" ca="1" si="141"/>
        <v>402598.59</v>
      </c>
      <c r="G66" s="353">
        <f t="shared" ca="1" si="141"/>
        <v>402598.59</v>
      </c>
      <c r="H66" s="353">
        <f t="shared" ref="H66:P66" ca="1" si="142">+H64*H65</f>
        <v>412233.7916666668</v>
      </c>
      <c r="I66" s="353">
        <f t="shared" ca="1" si="142"/>
        <v>422609.55666666676</v>
      </c>
      <c r="J66" s="353">
        <f t="shared" ca="1" si="142"/>
        <v>433631.34500000009</v>
      </c>
      <c r="K66" s="353">
        <f t="shared" ca="1" si="142"/>
        <v>445110.07666666654</v>
      </c>
      <c r="L66" s="353">
        <f t="shared" ca="1" si="142"/>
        <v>457045.75166666665</v>
      </c>
      <c r="M66" s="353">
        <f t="shared" ca="1" si="142"/>
        <v>469454.12666666665</v>
      </c>
      <c r="N66" s="353">
        <f t="shared" ca="1" si="142"/>
        <v>482224.90500000003</v>
      </c>
      <c r="O66" s="353">
        <f t="shared" ca="1" si="142"/>
        <v>495452.62666666665</v>
      </c>
      <c r="P66" s="353">
        <f t="shared" ca="1" si="142"/>
        <v>509247.58833333344</v>
      </c>
      <c r="Q66" s="353">
        <f t="shared" ref="Q66:R66" ca="1" si="143">+Q64*Q65</f>
        <v>523578.27666666667</v>
      </c>
      <c r="R66" s="353">
        <f t="shared" ca="1" si="143"/>
        <v>538421.05666666664</v>
      </c>
      <c r="S66" s="346"/>
      <c r="AL66" s="27">
        <f t="shared" si="27"/>
        <v>43252</v>
      </c>
      <c r="AM66" s="41" t="str">
        <f t="shared" si="140"/>
        <v>br</v>
      </c>
      <c r="AN66" s="41">
        <f t="shared" si="28"/>
        <v>70</v>
      </c>
      <c r="AO66" s="41">
        <f t="shared" si="119"/>
        <v>101</v>
      </c>
      <c r="AP66" s="41">
        <f t="shared" si="29"/>
        <v>66</v>
      </c>
      <c r="AQ66" s="41" t="str">
        <f t="shared" si="120"/>
        <v>bn</v>
      </c>
      <c r="AS66" s="139">
        <v>42186</v>
      </c>
      <c r="AT66" s="142">
        <v>368</v>
      </c>
      <c r="AU66" s="142">
        <v>376</v>
      </c>
      <c r="AV66" s="142">
        <v>552</v>
      </c>
      <c r="AW66" s="142">
        <v>128</v>
      </c>
      <c r="AX66" s="142">
        <v>64</v>
      </c>
      <c r="AY66" s="142">
        <v>184</v>
      </c>
      <c r="AZ66" s="142">
        <f t="shared" si="30"/>
        <v>744</v>
      </c>
    </row>
    <row r="67" spans="1:52">
      <c r="A67" s="60">
        <f t="shared" si="41"/>
        <v>67</v>
      </c>
      <c r="C67" s="288" t="s">
        <v>197</v>
      </c>
      <c r="D67" s="563">
        <f ca="1">+HLOOKUP(D$55,'Annual Prices'!$G$79:$AAA$81,3,FALSE)</f>
        <v>1.3799999999999997</v>
      </c>
      <c r="E67" s="563">
        <f ca="1">+HLOOKUP(E$55,'Annual Prices'!$G$79:$AAA$81,3,FALSE)</f>
        <v>1.3799999999999997</v>
      </c>
      <c r="F67" s="563">
        <f ca="1">+HLOOKUP(F$55,'Annual Prices'!$G$79:$AAA$81,3,FALSE)</f>
        <v>1.9699999999999998</v>
      </c>
      <c r="G67" s="563">
        <f ca="1">+HLOOKUP(G$55,'Annual Prices'!$G$79:$AAA$81,3,FALSE)</f>
        <v>1.9699999999999998</v>
      </c>
      <c r="H67" s="563">
        <f ca="1">+HLOOKUP(H$55,'Annual Prices'!$G$79:$AAA$81,3,FALSE)</f>
        <v>2.0099999999999993</v>
      </c>
      <c r="I67" s="563">
        <f ca="1">+HLOOKUP(I$55,'Annual Prices'!$G$79:$AAA$81,3,FALSE)</f>
        <v>2.0599999999999996</v>
      </c>
      <c r="J67" s="563">
        <f ca="1">+HLOOKUP(J$55,'Annual Prices'!$G$79:$AAA$81,3,FALSE)</f>
        <v>2.1200000000000006</v>
      </c>
      <c r="K67" s="563">
        <f ca="1">+HLOOKUP(K$55,'Annual Prices'!$G$79:$AAA$81,3,FALSE)</f>
        <v>2.1700000000000004</v>
      </c>
      <c r="L67" s="563">
        <f ca="1">+HLOOKUP(L$55,'Annual Prices'!$G$79:$AAA$81,3,FALSE)</f>
        <v>2.23</v>
      </c>
      <c r="M67" s="563">
        <f ca="1">+HLOOKUP(M$55,'Annual Prices'!$G$79:$AAA$81,3,FALSE)</f>
        <v>2.2899999999999996</v>
      </c>
      <c r="N67" s="563">
        <f ca="1">+HLOOKUP(N$55,'Annual Prices'!$G$79:$AAA$81,3,FALSE)</f>
        <v>2.36</v>
      </c>
      <c r="O67" s="563">
        <f ca="1">+HLOOKUP(O$55,'Annual Prices'!$G$79:$AAA$81,3,FALSE)</f>
        <v>2.4200000000000004</v>
      </c>
      <c r="P67" s="563">
        <f ca="1">+HLOOKUP(P$55,'Annual Prices'!$G$79:$AAA$81,3,FALSE)</f>
        <v>2.4900000000000007</v>
      </c>
      <c r="Q67" s="563">
        <f ca="1">+HLOOKUP(Q$55,'Annual Prices'!$G$79:$AAA$81,3,FALSE)</f>
        <v>2.5599999999999996</v>
      </c>
      <c r="R67" s="563">
        <f ca="1">+HLOOKUP(R$55,'Annual Prices'!$G$79:$AAA$81,3,FALSE)</f>
        <v>2.6299999999999994</v>
      </c>
      <c r="S67" s="347"/>
      <c r="AL67" s="27">
        <f t="shared" ref="AL67:AL130" si="144">+EDATE(AL66,1)</f>
        <v>43282</v>
      </c>
      <c r="AM67" s="41" t="str">
        <f t="shared" si="140"/>
        <v>bs</v>
      </c>
      <c r="AN67" s="41">
        <f t="shared" ref="AN67:AN130" si="145">+AN66+1</f>
        <v>71</v>
      </c>
      <c r="AO67" s="41">
        <f t="shared" si="119"/>
        <v>102</v>
      </c>
      <c r="AP67" s="41">
        <f t="shared" ref="AP67:AP130" si="146">+AP66+1</f>
        <v>67</v>
      </c>
      <c r="AQ67" s="41" t="str">
        <f t="shared" si="120"/>
        <v>bo</v>
      </c>
      <c r="AS67" s="139">
        <v>42217</v>
      </c>
      <c r="AT67" s="142">
        <v>336</v>
      </c>
      <c r="AU67" s="142">
        <v>408</v>
      </c>
      <c r="AV67" s="142">
        <v>504</v>
      </c>
      <c r="AW67" s="142">
        <v>160</v>
      </c>
      <c r="AX67" s="142">
        <v>80</v>
      </c>
      <c r="AY67" s="142">
        <v>168</v>
      </c>
      <c r="AZ67" s="142">
        <f t="shared" si="30"/>
        <v>744</v>
      </c>
    </row>
    <row r="68" spans="1:52">
      <c r="A68" s="60">
        <f t="shared" si="41"/>
        <v>68</v>
      </c>
      <c r="C68" s="290" t="s">
        <v>249</v>
      </c>
      <c r="D68" s="282">
        <f ca="1">+D51</f>
        <v>52577</v>
      </c>
      <c r="E68" s="282">
        <f t="shared" ref="E68:G68" ca="1" si="147">+E51</f>
        <v>52577</v>
      </c>
      <c r="F68" s="282">
        <f t="shared" ca="1" si="147"/>
        <v>52577</v>
      </c>
      <c r="G68" s="282">
        <f t="shared" ca="1" si="147"/>
        <v>52577</v>
      </c>
      <c r="H68" s="282">
        <f t="shared" ref="H68:P68" ca="1" si="148">+H51</f>
        <v>52577</v>
      </c>
      <c r="I68" s="282">
        <f t="shared" ca="1" si="148"/>
        <v>52577</v>
      </c>
      <c r="J68" s="282">
        <f t="shared" ca="1" si="148"/>
        <v>52577</v>
      </c>
      <c r="K68" s="282">
        <f t="shared" ca="1" si="148"/>
        <v>52577</v>
      </c>
      <c r="L68" s="282">
        <f t="shared" ca="1" si="148"/>
        <v>52577</v>
      </c>
      <c r="M68" s="282">
        <f t="shared" ca="1" si="148"/>
        <v>52577</v>
      </c>
      <c r="N68" s="282">
        <f t="shared" ca="1" si="148"/>
        <v>52577</v>
      </c>
      <c r="O68" s="282">
        <f t="shared" ca="1" si="148"/>
        <v>52577</v>
      </c>
      <c r="P68" s="282">
        <f t="shared" ca="1" si="148"/>
        <v>52577</v>
      </c>
      <c r="Q68" s="282">
        <f t="shared" ref="Q68:R68" ca="1" si="149">+Q51</f>
        <v>52577</v>
      </c>
      <c r="R68" s="282">
        <f t="shared" ca="1" si="149"/>
        <v>52577</v>
      </c>
      <c r="S68" s="344"/>
      <c r="AL68" s="27">
        <f t="shared" si="144"/>
        <v>43313</v>
      </c>
      <c r="AM68" s="41" t="str">
        <f t="shared" si="140"/>
        <v>bt</v>
      </c>
      <c r="AN68" s="41">
        <f t="shared" si="145"/>
        <v>72</v>
      </c>
      <c r="AO68" s="41">
        <f t="shared" si="119"/>
        <v>103</v>
      </c>
      <c r="AP68" s="41">
        <f t="shared" si="146"/>
        <v>68</v>
      </c>
      <c r="AQ68" s="41" t="str">
        <f t="shared" si="120"/>
        <v>bp</v>
      </c>
      <c r="AS68" s="139">
        <v>42248</v>
      </c>
      <c r="AT68" s="142">
        <v>336</v>
      </c>
      <c r="AU68" s="142">
        <v>384</v>
      </c>
      <c r="AV68" s="142">
        <v>504</v>
      </c>
      <c r="AW68" s="142">
        <v>144</v>
      </c>
      <c r="AX68" s="142">
        <v>72</v>
      </c>
      <c r="AY68" s="142">
        <v>168</v>
      </c>
      <c r="AZ68" s="142">
        <f t="shared" si="30"/>
        <v>720</v>
      </c>
    </row>
    <row r="69" spans="1:52">
      <c r="A69" s="60">
        <f t="shared" si="41"/>
        <v>69</v>
      </c>
      <c r="C69" s="291" t="s">
        <v>196</v>
      </c>
      <c r="D69" s="353">
        <f ca="1">+D67*D68</f>
        <v>72556.25999999998</v>
      </c>
      <c r="E69" s="353">
        <f t="shared" ref="E69:G69" ca="1" si="150">+E67*E68</f>
        <v>72556.25999999998</v>
      </c>
      <c r="F69" s="353">
        <f t="shared" ca="1" si="150"/>
        <v>103576.68999999999</v>
      </c>
      <c r="G69" s="353">
        <f t="shared" ca="1" si="150"/>
        <v>103576.68999999999</v>
      </c>
      <c r="H69" s="353">
        <f t="shared" ref="H69:P69" ca="1" si="151">+H67*H68</f>
        <v>105679.76999999996</v>
      </c>
      <c r="I69" s="353">
        <f t="shared" ca="1" si="151"/>
        <v>108308.61999999998</v>
      </c>
      <c r="J69" s="353">
        <f t="shared" ca="1" si="151"/>
        <v>111463.24000000003</v>
      </c>
      <c r="K69" s="353">
        <f t="shared" ca="1" si="151"/>
        <v>114092.09000000003</v>
      </c>
      <c r="L69" s="353">
        <f t="shared" ca="1" si="151"/>
        <v>117246.70999999999</v>
      </c>
      <c r="M69" s="353">
        <f t="shared" ca="1" si="151"/>
        <v>120401.32999999997</v>
      </c>
      <c r="N69" s="353">
        <f t="shared" ca="1" si="151"/>
        <v>124081.71999999999</v>
      </c>
      <c r="O69" s="353">
        <f t="shared" ca="1" si="151"/>
        <v>127236.34000000003</v>
      </c>
      <c r="P69" s="353">
        <f t="shared" ca="1" si="151"/>
        <v>130916.73000000004</v>
      </c>
      <c r="Q69" s="353">
        <f t="shared" ref="Q69:R69" ca="1" si="152">+Q67*Q68</f>
        <v>134597.11999999997</v>
      </c>
      <c r="R69" s="353">
        <f t="shared" ca="1" si="152"/>
        <v>138277.50999999998</v>
      </c>
      <c r="S69" s="344"/>
      <c r="AL69" s="27">
        <f t="shared" si="144"/>
        <v>43344</v>
      </c>
      <c r="AM69" s="41" t="str">
        <f t="shared" si="140"/>
        <v>bu</v>
      </c>
      <c r="AN69" s="41">
        <f t="shared" si="145"/>
        <v>73</v>
      </c>
      <c r="AO69" s="41">
        <f t="shared" si="119"/>
        <v>104</v>
      </c>
      <c r="AP69" s="41">
        <f t="shared" si="146"/>
        <v>69</v>
      </c>
      <c r="AQ69" s="41" t="str">
        <f t="shared" si="120"/>
        <v>bq</v>
      </c>
      <c r="AS69" s="139">
        <v>42278</v>
      </c>
      <c r="AT69" s="142">
        <v>352</v>
      </c>
      <c r="AU69" s="142">
        <v>392</v>
      </c>
      <c r="AV69" s="142">
        <v>528</v>
      </c>
      <c r="AW69" s="142">
        <v>144</v>
      </c>
      <c r="AX69" s="142">
        <v>72</v>
      </c>
      <c r="AY69" s="142">
        <v>176</v>
      </c>
      <c r="AZ69" s="142">
        <f t="shared" si="30"/>
        <v>744</v>
      </c>
    </row>
    <row r="70" spans="1:52">
      <c r="A70" s="60">
        <f t="shared" si="41"/>
        <v>70</v>
      </c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AL70" s="27">
        <f t="shared" si="144"/>
        <v>43374</v>
      </c>
      <c r="AM70" s="41" t="str">
        <f t="shared" si="140"/>
        <v>bv</v>
      </c>
      <c r="AN70" s="41">
        <f t="shared" si="145"/>
        <v>74</v>
      </c>
      <c r="AO70" s="41">
        <f t="shared" si="119"/>
        <v>105</v>
      </c>
      <c r="AP70" s="41">
        <f t="shared" si="146"/>
        <v>70</v>
      </c>
      <c r="AQ70" s="41" t="str">
        <f t="shared" si="120"/>
        <v>br</v>
      </c>
      <c r="AS70" s="139">
        <v>42309</v>
      </c>
      <c r="AT70" s="142">
        <v>320</v>
      </c>
      <c r="AU70" s="142">
        <v>400</v>
      </c>
      <c r="AV70" s="142">
        <v>480</v>
      </c>
      <c r="AW70" s="142">
        <v>160</v>
      </c>
      <c r="AX70" s="142">
        <v>80</v>
      </c>
      <c r="AY70" s="142">
        <v>160</v>
      </c>
      <c r="AZ70" s="142">
        <f t="shared" si="30"/>
        <v>720</v>
      </c>
    </row>
    <row r="71" spans="1:52">
      <c r="A71" s="60">
        <f t="shared" si="41"/>
        <v>71</v>
      </c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AL71" s="27">
        <f t="shared" si="144"/>
        <v>43405</v>
      </c>
      <c r="AM71" s="41" t="str">
        <f t="shared" si="140"/>
        <v>bw</v>
      </c>
      <c r="AN71" s="41">
        <f t="shared" si="145"/>
        <v>75</v>
      </c>
      <c r="AO71" s="41">
        <f t="shared" si="119"/>
        <v>106</v>
      </c>
      <c r="AP71" s="41">
        <f t="shared" si="146"/>
        <v>71</v>
      </c>
      <c r="AQ71" s="41" t="str">
        <f t="shared" si="120"/>
        <v>bs</v>
      </c>
      <c r="AS71" s="139">
        <v>42339</v>
      </c>
      <c r="AT71" s="142">
        <v>352</v>
      </c>
      <c r="AU71" s="142">
        <v>392</v>
      </c>
      <c r="AV71" s="142">
        <v>528</v>
      </c>
      <c r="AW71" s="142">
        <v>144</v>
      </c>
      <c r="AX71" s="142">
        <v>72</v>
      </c>
      <c r="AY71" s="142">
        <v>176</v>
      </c>
      <c r="AZ71" s="142">
        <f t="shared" si="30"/>
        <v>744</v>
      </c>
    </row>
    <row r="72" spans="1:52">
      <c r="A72" s="60">
        <f t="shared" si="41"/>
        <v>72</v>
      </c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4"/>
      <c r="AL72" s="27">
        <f t="shared" si="144"/>
        <v>43435</v>
      </c>
      <c r="AM72" s="41" t="str">
        <f t="shared" si="140"/>
        <v>bx</v>
      </c>
      <c r="AN72" s="41">
        <f t="shared" si="145"/>
        <v>76</v>
      </c>
      <c r="AO72" s="41">
        <f t="shared" si="119"/>
        <v>107</v>
      </c>
      <c r="AP72" s="41">
        <f t="shared" si="146"/>
        <v>72</v>
      </c>
      <c r="AQ72" s="41" t="str">
        <f t="shared" si="120"/>
        <v>bt</v>
      </c>
      <c r="AS72" s="140">
        <v>42370</v>
      </c>
      <c r="AT72" s="143">
        <v>320</v>
      </c>
      <c r="AU72" s="143">
        <v>424</v>
      </c>
      <c r="AV72" s="143">
        <v>480</v>
      </c>
      <c r="AW72" s="143">
        <v>176</v>
      </c>
      <c r="AX72" s="143">
        <v>88</v>
      </c>
      <c r="AY72" s="143">
        <v>160</v>
      </c>
      <c r="AZ72" s="143">
        <f t="shared" si="30"/>
        <v>744</v>
      </c>
    </row>
    <row r="73" spans="1:52">
      <c r="A73" s="60">
        <f t="shared" si="41"/>
        <v>73</v>
      </c>
      <c r="AL73" s="27">
        <f t="shared" si="144"/>
        <v>43466</v>
      </c>
      <c r="AM73" s="41" t="str">
        <f t="shared" si="140"/>
        <v>by</v>
      </c>
      <c r="AN73" s="41">
        <f t="shared" si="145"/>
        <v>77</v>
      </c>
      <c r="AO73" s="41">
        <f t="shared" si="119"/>
        <v>108</v>
      </c>
      <c r="AP73" s="41">
        <f t="shared" si="146"/>
        <v>73</v>
      </c>
      <c r="AQ73" s="41" t="str">
        <f t="shared" si="120"/>
        <v>bu</v>
      </c>
      <c r="AS73" s="140">
        <v>42401</v>
      </c>
      <c r="AT73" s="143">
        <v>336</v>
      </c>
      <c r="AU73" s="143">
        <v>360</v>
      </c>
      <c r="AV73" s="143">
        <v>504</v>
      </c>
      <c r="AW73" s="143">
        <v>128</v>
      </c>
      <c r="AX73" s="143">
        <v>64</v>
      </c>
      <c r="AY73" s="143">
        <v>168</v>
      </c>
      <c r="AZ73" s="143">
        <f t="shared" si="30"/>
        <v>696</v>
      </c>
    </row>
    <row r="74" spans="1:52">
      <c r="A74" s="60">
        <f t="shared" si="41"/>
        <v>74</v>
      </c>
      <c r="AL74" s="27">
        <f t="shared" si="144"/>
        <v>43497</v>
      </c>
      <c r="AM74" s="41" t="str">
        <f t="shared" si="140"/>
        <v>bz</v>
      </c>
      <c r="AN74" s="41">
        <f t="shared" si="145"/>
        <v>78</v>
      </c>
      <c r="AO74" s="41">
        <f t="shared" si="119"/>
        <v>109</v>
      </c>
      <c r="AP74" s="41">
        <f t="shared" si="146"/>
        <v>74</v>
      </c>
      <c r="AQ74" s="41" t="str">
        <f t="shared" si="120"/>
        <v>bv</v>
      </c>
      <c r="AS74" s="140">
        <v>42430</v>
      </c>
      <c r="AT74" s="143">
        <v>368</v>
      </c>
      <c r="AU74" s="143">
        <v>376</v>
      </c>
      <c r="AV74" s="143">
        <v>552</v>
      </c>
      <c r="AW74" s="143">
        <v>128</v>
      </c>
      <c r="AX74" s="143">
        <v>64</v>
      </c>
      <c r="AY74" s="143">
        <v>184</v>
      </c>
      <c r="AZ74" s="143">
        <f t="shared" si="30"/>
        <v>744</v>
      </c>
    </row>
    <row r="75" spans="1:52">
      <c r="A75" s="60">
        <f t="shared" si="41"/>
        <v>75</v>
      </c>
      <c r="AL75" s="27">
        <f t="shared" si="144"/>
        <v>43525</v>
      </c>
      <c r="AM75" s="41" t="str">
        <f t="shared" si="140"/>
        <v>ca</v>
      </c>
      <c r="AN75" s="41">
        <f t="shared" si="145"/>
        <v>79</v>
      </c>
      <c r="AO75" s="41">
        <f t="shared" si="119"/>
        <v>110</v>
      </c>
      <c r="AP75" s="41">
        <f t="shared" si="146"/>
        <v>75</v>
      </c>
      <c r="AQ75" s="41" t="str">
        <f t="shared" si="120"/>
        <v>bw</v>
      </c>
      <c r="AS75" s="140">
        <v>42461</v>
      </c>
      <c r="AT75" s="143">
        <v>336</v>
      </c>
      <c r="AU75" s="143">
        <v>384</v>
      </c>
      <c r="AV75" s="143">
        <v>504</v>
      </c>
      <c r="AW75" s="143">
        <v>144</v>
      </c>
      <c r="AX75" s="143">
        <v>72</v>
      </c>
      <c r="AY75" s="143">
        <v>168</v>
      </c>
      <c r="AZ75" s="143">
        <f t="shared" si="30"/>
        <v>720</v>
      </c>
    </row>
    <row r="76" spans="1:52">
      <c r="A76" s="60">
        <f t="shared" si="41"/>
        <v>76</v>
      </c>
      <c r="AL76" s="27">
        <f t="shared" si="144"/>
        <v>43556</v>
      </c>
      <c r="AM76" s="41" t="str">
        <f t="shared" si="140"/>
        <v>cb</v>
      </c>
      <c r="AN76" s="41">
        <f t="shared" si="145"/>
        <v>80</v>
      </c>
      <c r="AO76" s="41">
        <f t="shared" si="119"/>
        <v>111</v>
      </c>
      <c r="AP76" s="41">
        <f t="shared" si="146"/>
        <v>76</v>
      </c>
      <c r="AQ76" s="41" t="str">
        <f t="shared" si="120"/>
        <v>bx</v>
      </c>
      <c r="AS76" s="140">
        <v>42491</v>
      </c>
      <c r="AT76" s="143">
        <v>336</v>
      </c>
      <c r="AU76" s="143">
        <v>408</v>
      </c>
      <c r="AV76" s="143">
        <v>504</v>
      </c>
      <c r="AW76" s="143">
        <v>160</v>
      </c>
      <c r="AX76" s="143">
        <v>80</v>
      </c>
      <c r="AY76" s="143">
        <v>168</v>
      </c>
      <c r="AZ76" s="143">
        <f t="shared" si="30"/>
        <v>744</v>
      </c>
    </row>
    <row r="77" spans="1:52">
      <c r="A77" s="60">
        <f t="shared" si="41"/>
        <v>77</v>
      </c>
      <c r="AL77" s="27">
        <f t="shared" si="144"/>
        <v>43586</v>
      </c>
      <c r="AM77" s="41" t="str">
        <f t="shared" si="140"/>
        <v>cc</v>
      </c>
      <c r="AN77" s="41">
        <f t="shared" si="145"/>
        <v>81</v>
      </c>
      <c r="AO77" s="41">
        <f t="shared" si="119"/>
        <v>112</v>
      </c>
      <c r="AP77" s="41">
        <f t="shared" si="146"/>
        <v>77</v>
      </c>
      <c r="AQ77" s="41" t="str">
        <f t="shared" si="120"/>
        <v>by</v>
      </c>
      <c r="AS77" s="140">
        <v>42522</v>
      </c>
      <c r="AT77" s="143">
        <v>352</v>
      </c>
      <c r="AU77" s="143">
        <v>368</v>
      </c>
      <c r="AV77" s="143">
        <v>528</v>
      </c>
      <c r="AW77" s="143">
        <v>128</v>
      </c>
      <c r="AX77" s="143">
        <v>64</v>
      </c>
      <c r="AY77" s="143">
        <v>176</v>
      </c>
      <c r="AZ77" s="143">
        <f t="shared" ref="AZ77:AZ131" si="153">+AT77+AU77</f>
        <v>720</v>
      </c>
    </row>
    <row r="78" spans="1:52">
      <c r="A78" s="60">
        <f t="shared" si="41"/>
        <v>78</v>
      </c>
      <c r="AL78" s="27">
        <f t="shared" si="144"/>
        <v>43617</v>
      </c>
      <c r="AM78" s="41" t="str">
        <f t="shared" si="140"/>
        <v>cd</v>
      </c>
      <c r="AN78" s="41">
        <f t="shared" si="145"/>
        <v>82</v>
      </c>
      <c r="AO78" s="41">
        <f t="shared" si="119"/>
        <v>113</v>
      </c>
      <c r="AP78" s="41">
        <f t="shared" si="146"/>
        <v>78</v>
      </c>
      <c r="AQ78" s="41" t="str">
        <f t="shared" si="120"/>
        <v>bz</v>
      </c>
      <c r="AS78" s="140">
        <v>42552</v>
      </c>
      <c r="AT78" s="143">
        <v>320</v>
      </c>
      <c r="AU78" s="143">
        <v>424</v>
      </c>
      <c r="AV78" s="143">
        <v>480</v>
      </c>
      <c r="AW78" s="143">
        <v>176</v>
      </c>
      <c r="AX78" s="143">
        <v>88</v>
      </c>
      <c r="AY78" s="143">
        <v>160</v>
      </c>
      <c r="AZ78" s="143">
        <f t="shared" si="153"/>
        <v>744</v>
      </c>
    </row>
    <row r="79" spans="1:52">
      <c r="A79" s="60">
        <f t="shared" si="41"/>
        <v>79</v>
      </c>
      <c r="AL79" s="27">
        <f t="shared" si="144"/>
        <v>43647</v>
      </c>
      <c r="AM79" s="41" t="str">
        <f t="shared" si="140"/>
        <v>ce</v>
      </c>
      <c r="AN79" s="41">
        <f t="shared" si="145"/>
        <v>83</v>
      </c>
      <c r="AO79" s="41">
        <f t="shared" si="119"/>
        <v>114</v>
      </c>
      <c r="AP79" s="41">
        <f t="shared" si="146"/>
        <v>79</v>
      </c>
      <c r="AQ79" s="41" t="str">
        <f>+"c"&amp;AQ1</f>
        <v>ca</v>
      </c>
      <c r="AS79" s="140">
        <v>42583</v>
      </c>
      <c r="AT79" s="143">
        <v>368</v>
      </c>
      <c r="AU79" s="143">
        <v>376</v>
      </c>
      <c r="AV79" s="143">
        <v>552</v>
      </c>
      <c r="AW79" s="143">
        <v>128</v>
      </c>
      <c r="AX79" s="143">
        <v>64</v>
      </c>
      <c r="AY79" s="143">
        <v>184</v>
      </c>
      <c r="AZ79" s="143">
        <f t="shared" si="153"/>
        <v>744</v>
      </c>
    </row>
    <row r="80" spans="1:52">
      <c r="A80" s="60">
        <f t="shared" si="41"/>
        <v>80</v>
      </c>
      <c r="AL80" s="27">
        <f t="shared" si="144"/>
        <v>43678</v>
      </c>
      <c r="AM80" s="41" t="str">
        <f t="shared" si="140"/>
        <v>cf</v>
      </c>
      <c r="AN80" s="41">
        <f t="shared" si="145"/>
        <v>84</v>
      </c>
      <c r="AO80" s="41">
        <f t="shared" si="119"/>
        <v>115</v>
      </c>
      <c r="AP80" s="41">
        <f t="shared" si="146"/>
        <v>80</v>
      </c>
      <c r="AQ80" s="41" t="str">
        <f t="shared" ref="AQ80:AQ104" si="154">+"c"&amp;AQ2</f>
        <v>cb</v>
      </c>
      <c r="AS80" s="140">
        <v>42614</v>
      </c>
      <c r="AT80" s="143">
        <v>336</v>
      </c>
      <c r="AU80" s="143">
        <v>384</v>
      </c>
      <c r="AV80" s="143">
        <v>504</v>
      </c>
      <c r="AW80" s="143">
        <v>144</v>
      </c>
      <c r="AX80" s="143">
        <v>72</v>
      </c>
      <c r="AY80" s="143">
        <v>168</v>
      </c>
      <c r="AZ80" s="143">
        <f t="shared" si="153"/>
        <v>720</v>
      </c>
    </row>
    <row r="81" spans="1:52">
      <c r="A81" s="60">
        <f t="shared" si="41"/>
        <v>81</v>
      </c>
      <c r="AL81" s="27">
        <f t="shared" si="144"/>
        <v>43709</v>
      </c>
      <c r="AM81" s="41" t="str">
        <f t="shared" si="140"/>
        <v>cg</v>
      </c>
      <c r="AN81" s="41">
        <f t="shared" si="145"/>
        <v>85</v>
      </c>
      <c r="AO81" s="41">
        <f t="shared" si="119"/>
        <v>116</v>
      </c>
      <c r="AP81" s="41">
        <f t="shared" si="146"/>
        <v>81</v>
      </c>
      <c r="AQ81" s="41" t="str">
        <f t="shared" si="154"/>
        <v>cc</v>
      </c>
      <c r="AS81" s="140">
        <v>42644</v>
      </c>
      <c r="AT81" s="143">
        <v>336</v>
      </c>
      <c r="AU81" s="143">
        <v>408</v>
      </c>
      <c r="AV81" s="143">
        <v>504</v>
      </c>
      <c r="AW81" s="143">
        <v>160</v>
      </c>
      <c r="AX81" s="143">
        <v>80</v>
      </c>
      <c r="AY81" s="143">
        <v>168</v>
      </c>
      <c r="AZ81" s="143">
        <f t="shared" si="153"/>
        <v>744</v>
      </c>
    </row>
    <row r="82" spans="1:52">
      <c r="AL82" s="27">
        <f t="shared" si="144"/>
        <v>43739</v>
      </c>
      <c r="AM82" s="41" t="str">
        <f t="shared" si="140"/>
        <v>ch</v>
      </c>
      <c r="AN82" s="41">
        <f t="shared" si="145"/>
        <v>86</v>
      </c>
      <c r="AO82" s="41">
        <f t="shared" si="119"/>
        <v>117</v>
      </c>
      <c r="AP82" s="41">
        <f t="shared" si="146"/>
        <v>82</v>
      </c>
      <c r="AQ82" s="41" t="str">
        <f t="shared" si="154"/>
        <v>cd</v>
      </c>
      <c r="AS82" s="140">
        <v>42675</v>
      </c>
      <c r="AT82" s="143">
        <v>336</v>
      </c>
      <c r="AU82" s="143">
        <v>384</v>
      </c>
      <c r="AV82" s="143">
        <v>504</v>
      </c>
      <c r="AW82" s="143">
        <v>144</v>
      </c>
      <c r="AX82" s="143">
        <v>72</v>
      </c>
      <c r="AY82" s="143">
        <v>168</v>
      </c>
      <c r="AZ82" s="143">
        <f t="shared" si="153"/>
        <v>720</v>
      </c>
    </row>
    <row r="83" spans="1:52">
      <c r="AL83" s="27">
        <f t="shared" si="144"/>
        <v>43770</v>
      </c>
      <c r="AM83" s="41" t="str">
        <f t="shared" si="140"/>
        <v>ci</v>
      </c>
      <c r="AN83" s="41">
        <f t="shared" si="145"/>
        <v>87</v>
      </c>
      <c r="AO83" s="41">
        <f t="shared" si="119"/>
        <v>118</v>
      </c>
      <c r="AP83" s="41">
        <f t="shared" si="146"/>
        <v>83</v>
      </c>
      <c r="AQ83" s="41" t="str">
        <f t="shared" si="154"/>
        <v>ce</v>
      </c>
      <c r="AS83" s="140">
        <v>42705</v>
      </c>
      <c r="AT83" s="143">
        <v>336</v>
      </c>
      <c r="AU83" s="143">
        <v>408</v>
      </c>
      <c r="AV83" s="143">
        <v>504</v>
      </c>
      <c r="AW83" s="143">
        <v>160</v>
      </c>
      <c r="AX83" s="143">
        <v>80</v>
      </c>
      <c r="AY83" s="143">
        <v>168</v>
      </c>
      <c r="AZ83" s="143">
        <f t="shared" si="153"/>
        <v>744</v>
      </c>
    </row>
    <row r="84" spans="1:52">
      <c r="AL84" s="27">
        <f t="shared" si="144"/>
        <v>43800</v>
      </c>
      <c r="AM84" s="41" t="str">
        <f t="shared" si="140"/>
        <v>cj</v>
      </c>
      <c r="AN84" s="41">
        <f t="shared" si="145"/>
        <v>88</v>
      </c>
      <c r="AO84" s="41">
        <f t="shared" si="119"/>
        <v>119</v>
      </c>
      <c r="AP84" s="41">
        <f t="shared" si="146"/>
        <v>84</v>
      </c>
      <c r="AQ84" s="41" t="str">
        <f t="shared" si="154"/>
        <v>cf</v>
      </c>
      <c r="AS84" s="139">
        <v>42736</v>
      </c>
      <c r="AT84" s="142">
        <v>336</v>
      </c>
      <c r="AU84" s="142">
        <v>408</v>
      </c>
      <c r="AV84" s="142">
        <v>504</v>
      </c>
      <c r="AW84" s="142">
        <v>160</v>
      </c>
      <c r="AX84" s="142">
        <v>80</v>
      </c>
      <c r="AY84" s="142">
        <v>168</v>
      </c>
      <c r="AZ84" s="142">
        <f t="shared" si="153"/>
        <v>744</v>
      </c>
    </row>
    <row r="85" spans="1:52">
      <c r="AL85" s="27">
        <f t="shared" si="144"/>
        <v>43831</v>
      </c>
      <c r="AM85" s="41" t="str">
        <f t="shared" si="140"/>
        <v>ck</v>
      </c>
      <c r="AN85" s="41">
        <f t="shared" si="145"/>
        <v>89</v>
      </c>
      <c r="AO85" s="41">
        <f t="shared" si="119"/>
        <v>120</v>
      </c>
      <c r="AP85" s="41">
        <f t="shared" si="146"/>
        <v>85</v>
      </c>
      <c r="AQ85" s="41" t="str">
        <f t="shared" si="154"/>
        <v>cg</v>
      </c>
      <c r="AS85" s="139">
        <v>42767</v>
      </c>
      <c r="AT85" s="142">
        <v>320</v>
      </c>
      <c r="AU85" s="142">
        <v>352</v>
      </c>
      <c r="AV85" s="142">
        <v>480</v>
      </c>
      <c r="AW85" s="142">
        <v>128</v>
      </c>
      <c r="AX85" s="142">
        <v>64</v>
      </c>
      <c r="AY85" s="142">
        <v>160</v>
      </c>
      <c r="AZ85" s="142">
        <f t="shared" si="153"/>
        <v>672</v>
      </c>
    </row>
    <row r="86" spans="1:52">
      <c r="AL86" s="27">
        <f t="shared" si="144"/>
        <v>43862</v>
      </c>
      <c r="AM86" s="41" t="str">
        <f t="shared" si="140"/>
        <v>cl</v>
      </c>
      <c r="AN86" s="41">
        <f t="shared" si="145"/>
        <v>90</v>
      </c>
      <c r="AO86" s="41">
        <f t="shared" si="119"/>
        <v>121</v>
      </c>
      <c r="AP86" s="41">
        <f t="shared" si="146"/>
        <v>86</v>
      </c>
      <c r="AQ86" s="41" t="str">
        <f t="shared" si="154"/>
        <v>ch</v>
      </c>
      <c r="AS86" s="139">
        <v>42795</v>
      </c>
      <c r="AT86" s="142">
        <v>368</v>
      </c>
      <c r="AU86" s="142">
        <v>376</v>
      </c>
      <c r="AV86" s="142">
        <v>552</v>
      </c>
      <c r="AW86" s="142">
        <v>128</v>
      </c>
      <c r="AX86" s="142">
        <v>64</v>
      </c>
      <c r="AY86" s="142">
        <v>184</v>
      </c>
      <c r="AZ86" s="142">
        <f t="shared" si="153"/>
        <v>744</v>
      </c>
    </row>
    <row r="87" spans="1:52">
      <c r="AL87" s="27">
        <f t="shared" si="144"/>
        <v>43891</v>
      </c>
      <c r="AM87" s="41" t="str">
        <f t="shared" si="140"/>
        <v>cm</v>
      </c>
      <c r="AN87" s="41">
        <f t="shared" si="145"/>
        <v>91</v>
      </c>
      <c r="AO87" s="41">
        <f t="shared" ref="AO87:AO118" si="155">+MATCH(AL87,$AS$1:$AS$131)</f>
        <v>122</v>
      </c>
      <c r="AP87" s="41">
        <f t="shared" si="146"/>
        <v>87</v>
      </c>
      <c r="AQ87" s="41" t="str">
        <f t="shared" si="154"/>
        <v>ci</v>
      </c>
      <c r="AS87" s="139">
        <v>42826</v>
      </c>
      <c r="AT87" s="142">
        <v>320</v>
      </c>
      <c r="AU87" s="142">
        <v>400</v>
      </c>
      <c r="AV87" s="142">
        <v>480</v>
      </c>
      <c r="AW87" s="142">
        <v>160</v>
      </c>
      <c r="AX87" s="142">
        <v>80</v>
      </c>
      <c r="AY87" s="142">
        <v>160</v>
      </c>
      <c r="AZ87" s="142">
        <f t="shared" si="153"/>
        <v>720</v>
      </c>
    </row>
    <row r="88" spans="1:52">
      <c r="AL88" s="27">
        <f t="shared" si="144"/>
        <v>43922</v>
      </c>
      <c r="AM88" s="41" t="str">
        <f t="shared" si="140"/>
        <v>cn</v>
      </c>
      <c r="AN88" s="41">
        <f t="shared" si="145"/>
        <v>92</v>
      </c>
      <c r="AO88" s="41">
        <f t="shared" si="155"/>
        <v>123</v>
      </c>
      <c r="AP88" s="41">
        <f t="shared" si="146"/>
        <v>88</v>
      </c>
      <c r="AQ88" s="41" t="str">
        <f t="shared" si="154"/>
        <v>cj</v>
      </c>
      <c r="AS88" s="139">
        <v>42856</v>
      </c>
      <c r="AT88" s="142">
        <v>352</v>
      </c>
      <c r="AU88" s="142">
        <v>392</v>
      </c>
      <c r="AV88" s="142">
        <v>528</v>
      </c>
      <c r="AW88" s="142">
        <v>144</v>
      </c>
      <c r="AX88" s="142">
        <v>72</v>
      </c>
      <c r="AY88" s="142">
        <v>176</v>
      </c>
      <c r="AZ88" s="142">
        <f t="shared" si="153"/>
        <v>744</v>
      </c>
    </row>
    <row r="89" spans="1:52">
      <c r="AL89" s="27">
        <f t="shared" si="144"/>
        <v>43952</v>
      </c>
      <c r="AM89" s="41" t="str">
        <f t="shared" si="140"/>
        <v>co</v>
      </c>
      <c r="AN89" s="41">
        <f t="shared" si="145"/>
        <v>93</v>
      </c>
      <c r="AO89" s="41">
        <f t="shared" si="155"/>
        <v>124</v>
      </c>
      <c r="AP89" s="41">
        <f t="shared" si="146"/>
        <v>89</v>
      </c>
      <c r="AQ89" s="41" t="str">
        <f t="shared" si="154"/>
        <v>ck</v>
      </c>
      <c r="AS89" s="139">
        <v>42887</v>
      </c>
      <c r="AT89" s="142">
        <v>352</v>
      </c>
      <c r="AU89" s="142">
        <v>368</v>
      </c>
      <c r="AV89" s="142">
        <v>528</v>
      </c>
      <c r="AW89" s="142">
        <v>128</v>
      </c>
      <c r="AX89" s="142">
        <v>64</v>
      </c>
      <c r="AY89" s="142">
        <v>176</v>
      </c>
      <c r="AZ89" s="142">
        <f t="shared" si="153"/>
        <v>720</v>
      </c>
    </row>
    <row r="90" spans="1:52">
      <c r="AL90" s="27">
        <f t="shared" si="144"/>
        <v>43983</v>
      </c>
      <c r="AM90" s="41" t="str">
        <f t="shared" si="140"/>
        <v>cp</v>
      </c>
      <c r="AN90" s="41">
        <f t="shared" si="145"/>
        <v>94</v>
      </c>
      <c r="AO90" s="41">
        <f t="shared" si="155"/>
        <v>125</v>
      </c>
      <c r="AP90" s="41">
        <f t="shared" si="146"/>
        <v>90</v>
      </c>
      <c r="AQ90" s="41" t="str">
        <f t="shared" si="154"/>
        <v>cl</v>
      </c>
      <c r="AS90" s="139">
        <v>42917</v>
      </c>
      <c r="AT90" s="142">
        <v>320</v>
      </c>
      <c r="AU90" s="142">
        <v>424</v>
      </c>
      <c r="AV90" s="142">
        <v>480</v>
      </c>
      <c r="AW90" s="142">
        <v>176</v>
      </c>
      <c r="AX90" s="142">
        <v>88</v>
      </c>
      <c r="AY90" s="142">
        <v>160</v>
      </c>
      <c r="AZ90" s="142">
        <f t="shared" si="153"/>
        <v>744</v>
      </c>
    </row>
    <row r="91" spans="1:52">
      <c r="AL91" s="27">
        <f t="shared" si="144"/>
        <v>44013</v>
      </c>
      <c r="AM91" s="41" t="str">
        <f t="shared" si="140"/>
        <v>cq</v>
      </c>
      <c r="AN91" s="41">
        <f t="shared" si="145"/>
        <v>95</v>
      </c>
      <c r="AO91" s="41">
        <f t="shared" si="155"/>
        <v>126</v>
      </c>
      <c r="AP91" s="41">
        <f t="shared" si="146"/>
        <v>91</v>
      </c>
      <c r="AQ91" s="41" t="str">
        <f t="shared" si="154"/>
        <v>cm</v>
      </c>
      <c r="AS91" s="139">
        <v>42948</v>
      </c>
      <c r="AT91" s="142">
        <v>368</v>
      </c>
      <c r="AU91" s="142">
        <v>376</v>
      </c>
      <c r="AV91" s="142">
        <v>552</v>
      </c>
      <c r="AW91" s="142">
        <v>128</v>
      </c>
      <c r="AX91" s="142">
        <v>64</v>
      </c>
      <c r="AY91" s="142">
        <v>184</v>
      </c>
      <c r="AZ91" s="142">
        <f t="shared" si="153"/>
        <v>744</v>
      </c>
    </row>
    <row r="92" spans="1:52">
      <c r="AL92" s="27">
        <f t="shared" si="144"/>
        <v>44044</v>
      </c>
      <c r="AM92" s="41" t="str">
        <f t="shared" si="140"/>
        <v>cr</v>
      </c>
      <c r="AN92" s="41">
        <f t="shared" si="145"/>
        <v>96</v>
      </c>
      <c r="AO92" s="41">
        <f t="shared" si="155"/>
        <v>127</v>
      </c>
      <c r="AP92" s="41">
        <f t="shared" si="146"/>
        <v>92</v>
      </c>
      <c r="AQ92" s="41" t="str">
        <f t="shared" si="154"/>
        <v>cn</v>
      </c>
      <c r="AS92" s="139">
        <v>42979</v>
      </c>
      <c r="AT92" s="142">
        <v>320</v>
      </c>
      <c r="AU92" s="142">
        <v>400</v>
      </c>
      <c r="AV92" s="142">
        <v>480</v>
      </c>
      <c r="AW92" s="142">
        <v>160</v>
      </c>
      <c r="AX92" s="142">
        <v>80</v>
      </c>
      <c r="AY92" s="142">
        <v>160</v>
      </c>
      <c r="AZ92" s="142">
        <f t="shared" si="153"/>
        <v>720</v>
      </c>
    </row>
    <row r="93" spans="1:52">
      <c r="AL93" s="27">
        <f t="shared" si="144"/>
        <v>44075</v>
      </c>
      <c r="AM93" s="41" t="str">
        <f t="shared" si="140"/>
        <v>cs</v>
      </c>
      <c r="AN93" s="41">
        <f t="shared" si="145"/>
        <v>97</v>
      </c>
      <c r="AO93" s="41">
        <f t="shared" si="155"/>
        <v>128</v>
      </c>
      <c r="AP93" s="41">
        <f t="shared" si="146"/>
        <v>93</v>
      </c>
      <c r="AQ93" s="41" t="str">
        <f t="shared" si="154"/>
        <v>co</v>
      </c>
      <c r="AS93" s="139">
        <v>43009</v>
      </c>
      <c r="AT93" s="142">
        <v>352</v>
      </c>
      <c r="AU93" s="142">
        <v>392</v>
      </c>
      <c r="AV93" s="142">
        <v>528</v>
      </c>
      <c r="AW93" s="142">
        <v>144</v>
      </c>
      <c r="AX93" s="142">
        <v>72</v>
      </c>
      <c r="AY93" s="142">
        <v>176</v>
      </c>
      <c r="AZ93" s="142">
        <f t="shared" si="153"/>
        <v>744</v>
      </c>
    </row>
    <row r="94" spans="1:52">
      <c r="AL94" s="27">
        <f t="shared" si="144"/>
        <v>44105</v>
      </c>
      <c r="AM94" s="41" t="str">
        <f t="shared" si="140"/>
        <v>ct</v>
      </c>
      <c r="AN94" s="41">
        <f t="shared" si="145"/>
        <v>98</v>
      </c>
      <c r="AO94" s="41">
        <f t="shared" si="155"/>
        <v>129</v>
      </c>
      <c r="AP94" s="41">
        <f t="shared" si="146"/>
        <v>94</v>
      </c>
      <c r="AQ94" s="41" t="str">
        <f t="shared" si="154"/>
        <v>cp</v>
      </c>
      <c r="AS94" s="139">
        <v>43040</v>
      </c>
      <c r="AT94" s="142">
        <v>336</v>
      </c>
      <c r="AU94" s="142">
        <v>384</v>
      </c>
      <c r="AV94" s="142">
        <v>504</v>
      </c>
      <c r="AW94" s="142">
        <v>144</v>
      </c>
      <c r="AX94" s="142">
        <v>72</v>
      </c>
      <c r="AY94" s="142">
        <v>168</v>
      </c>
      <c r="AZ94" s="142">
        <f t="shared" si="153"/>
        <v>720</v>
      </c>
    </row>
    <row r="95" spans="1:52">
      <c r="AL95" s="27">
        <f t="shared" si="144"/>
        <v>44136</v>
      </c>
      <c r="AM95" s="41" t="str">
        <f t="shared" si="140"/>
        <v>cu</v>
      </c>
      <c r="AN95" s="41">
        <f t="shared" si="145"/>
        <v>99</v>
      </c>
      <c r="AO95" s="41">
        <f t="shared" si="155"/>
        <v>130</v>
      </c>
      <c r="AP95" s="41">
        <f t="shared" si="146"/>
        <v>95</v>
      </c>
      <c r="AQ95" s="41" t="str">
        <f t="shared" si="154"/>
        <v>cq</v>
      </c>
      <c r="AS95" s="139">
        <v>43070</v>
      </c>
      <c r="AT95" s="142">
        <v>320</v>
      </c>
      <c r="AU95" s="142">
        <v>424</v>
      </c>
      <c r="AV95" s="142">
        <v>480</v>
      </c>
      <c r="AW95" s="142">
        <v>176</v>
      </c>
      <c r="AX95" s="142">
        <v>88</v>
      </c>
      <c r="AY95" s="142">
        <v>160</v>
      </c>
      <c r="AZ95" s="142">
        <f t="shared" si="153"/>
        <v>744</v>
      </c>
    </row>
    <row r="96" spans="1:52">
      <c r="AL96" s="27">
        <f t="shared" si="144"/>
        <v>44166</v>
      </c>
      <c r="AM96" s="41" t="str">
        <f t="shared" si="140"/>
        <v>cv</v>
      </c>
      <c r="AN96" s="41">
        <f t="shared" si="145"/>
        <v>100</v>
      </c>
      <c r="AO96" s="41">
        <f t="shared" si="155"/>
        <v>131</v>
      </c>
      <c r="AP96" s="41">
        <f t="shared" si="146"/>
        <v>96</v>
      </c>
      <c r="AQ96" s="41" t="str">
        <f t="shared" si="154"/>
        <v>cr</v>
      </c>
      <c r="AS96" s="140">
        <v>43101</v>
      </c>
      <c r="AT96" s="143">
        <v>352</v>
      </c>
      <c r="AU96" s="143">
        <v>392</v>
      </c>
      <c r="AV96" s="143">
        <v>528</v>
      </c>
      <c r="AW96" s="143">
        <v>144</v>
      </c>
      <c r="AX96" s="143">
        <v>72</v>
      </c>
      <c r="AY96" s="143">
        <v>176</v>
      </c>
      <c r="AZ96" s="143">
        <f t="shared" si="153"/>
        <v>744</v>
      </c>
    </row>
    <row r="97" spans="38:52">
      <c r="AL97" s="27">
        <f t="shared" si="144"/>
        <v>44197</v>
      </c>
      <c r="AM97" s="41" t="str">
        <f t="shared" ref="AM97:AM128" si="156">+VLOOKUP(AN97,$AP$1:$AQ$197,2,FALSE)</f>
        <v>cw</v>
      </c>
      <c r="AN97" s="41">
        <f t="shared" si="145"/>
        <v>101</v>
      </c>
      <c r="AO97" s="41">
        <f t="shared" si="155"/>
        <v>131</v>
      </c>
      <c r="AP97" s="41">
        <f t="shared" si="146"/>
        <v>97</v>
      </c>
      <c r="AQ97" s="41" t="str">
        <f t="shared" si="154"/>
        <v>cs</v>
      </c>
      <c r="AS97" s="140">
        <v>43132</v>
      </c>
      <c r="AT97" s="143">
        <v>320</v>
      </c>
      <c r="AU97" s="143">
        <v>352</v>
      </c>
      <c r="AV97" s="143">
        <v>480</v>
      </c>
      <c r="AW97" s="143">
        <v>128</v>
      </c>
      <c r="AX97" s="143">
        <v>64</v>
      </c>
      <c r="AY97" s="143">
        <v>160</v>
      </c>
      <c r="AZ97" s="143">
        <f t="shared" si="153"/>
        <v>672</v>
      </c>
    </row>
    <row r="98" spans="38:52">
      <c r="AL98" s="27">
        <f t="shared" si="144"/>
        <v>44228</v>
      </c>
      <c r="AM98" s="41" t="str">
        <f t="shared" si="156"/>
        <v>cx</v>
      </c>
      <c r="AN98" s="41">
        <f t="shared" si="145"/>
        <v>102</v>
      </c>
      <c r="AO98" s="41">
        <f t="shared" si="155"/>
        <v>131</v>
      </c>
      <c r="AP98" s="41">
        <f t="shared" si="146"/>
        <v>98</v>
      </c>
      <c r="AQ98" s="41" t="str">
        <f t="shared" si="154"/>
        <v>ct</v>
      </c>
      <c r="AS98" s="140">
        <v>43160</v>
      </c>
      <c r="AT98" s="143">
        <v>352</v>
      </c>
      <c r="AU98" s="143">
        <v>392</v>
      </c>
      <c r="AV98" s="143">
        <v>528</v>
      </c>
      <c r="AW98" s="143">
        <v>144</v>
      </c>
      <c r="AX98" s="143">
        <v>72</v>
      </c>
      <c r="AY98" s="143">
        <v>176</v>
      </c>
      <c r="AZ98" s="143">
        <f t="shared" si="153"/>
        <v>744</v>
      </c>
    </row>
    <row r="99" spans="38:52">
      <c r="AL99" s="27">
        <f t="shared" si="144"/>
        <v>44256</v>
      </c>
      <c r="AM99" s="41" t="str">
        <f t="shared" si="156"/>
        <v>cy</v>
      </c>
      <c r="AN99" s="41">
        <f t="shared" si="145"/>
        <v>103</v>
      </c>
      <c r="AO99" s="41">
        <f t="shared" si="155"/>
        <v>131</v>
      </c>
      <c r="AP99" s="41">
        <f t="shared" si="146"/>
        <v>99</v>
      </c>
      <c r="AQ99" s="41" t="str">
        <f t="shared" si="154"/>
        <v>cu</v>
      </c>
      <c r="AS99" s="140">
        <v>43191</v>
      </c>
      <c r="AT99" s="143">
        <v>336</v>
      </c>
      <c r="AU99" s="143">
        <v>384</v>
      </c>
      <c r="AV99" s="143">
        <v>504</v>
      </c>
      <c r="AW99" s="143">
        <v>144</v>
      </c>
      <c r="AX99" s="143">
        <v>72</v>
      </c>
      <c r="AY99" s="143">
        <v>168</v>
      </c>
      <c r="AZ99" s="143">
        <f t="shared" si="153"/>
        <v>720</v>
      </c>
    </row>
    <row r="100" spans="38:52">
      <c r="AL100" s="27">
        <f t="shared" si="144"/>
        <v>44287</v>
      </c>
      <c r="AM100" s="41" t="str">
        <f t="shared" si="156"/>
        <v>cz</v>
      </c>
      <c r="AN100" s="41">
        <f t="shared" si="145"/>
        <v>104</v>
      </c>
      <c r="AO100" s="41">
        <f t="shared" si="155"/>
        <v>131</v>
      </c>
      <c r="AP100" s="41">
        <f t="shared" si="146"/>
        <v>100</v>
      </c>
      <c r="AQ100" s="41" t="str">
        <f t="shared" si="154"/>
        <v>cv</v>
      </c>
      <c r="AS100" s="140">
        <v>43221</v>
      </c>
      <c r="AT100" s="143">
        <v>352</v>
      </c>
      <c r="AU100" s="143">
        <v>392</v>
      </c>
      <c r="AV100" s="143">
        <v>528</v>
      </c>
      <c r="AW100" s="143">
        <v>144</v>
      </c>
      <c r="AX100" s="143">
        <v>72</v>
      </c>
      <c r="AY100" s="143">
        <v>176</v>
      </c>
      <c r="AZ100" s="143">
        <f t="shared" si="153"/>
        <v>744</v>
      </c>
    </row>
    <row r="101" spans="38:52">
      <c r="AL101" s="27">
        <f t="shared" si="144"/>
        <v>44317</v>
      </c>
      <c r="AM101" s="41" t="str">
        <f t="shared" si="156"/>
        <v>da</v>
      </c>
      <c r="AN101" s="41">
        <f t="shared" si="145"/>
        <v>105</v>
      </c>
      <c r="AO101" s="41">
        <f t="shared" si="155"/>
        <v>131</v>
      </c>
      <c r="AP101" s="41">
        <f t="shared" si="146"/>
        <v>101</v>
      </c>
      <c r="AQ101" s="41" t="str">
        <f t="shared" si="154"/>
        <v>cw</v>
      </c>
      <c r="AS101" s="140">
        <v>43252</v>
      </c>
      <c r="AT101" s="143">
        <v>336</v>
      </c>
      <c r="AU101" s="143">
        <v>384</v>
      </c>
      <c r="AV101" s="143">
        <v>504</v>
      </c>
      <c r="AW101" s="143">
        <v>144</v>
      </c>
      <c r="AX101" s="143">
        <v>72</v>
      </c>
      <c r="AY101" s="143">
        <v>168</v>
      </c>
      <c r="AZ101" s="143">
        <f t="shared" si="153"/>
        <v>720</v>
      </c>
    </row>
    <row r="102" spans="38:52">
      <c r="AL102" s="27">
        <f t="shared" si="144"/>
        <v>44348</v>
      </c>
      <c r="AM102" s="41" t="str">
        <f t="shared" si="156"/>
        <v>db</v>
      </c>
      <c r="AN102" s="41">
        <f t="shared" si="145"/>
        <v>106</v>
      </c>
      <c r="AO102" s="41">
        <f t="shared" si="155"/>
        <v>131</v>
      </c>
      <c r="AP102" s="41">
        <f t="shared" si="146"/>
        <v>102</v>
      </c>
      <c r="AQ102" s="41" t="str">
        <f t="shared" si="154"/>
        <v>cx</v>
      </c>
      <c r="AS102" s="140">
        <v>43282</v>
      </c>
      <c r="AT102" s="143">
        <v>336</v>
      </c>
      <c r="AU102" s="143">
        <v>408</v>
      </c>
      <c r="AV102" s="143">
        <v>504</v>
      </c>
      <c r="AW102" s="143">
        <v>160</v>
      </c>
      <c r="AX102" s="143">
        <v>80</v>
      </c>
      <c r="AY102" s="143">
        <v>168</v>
      </c>
      <c r="AZ102" s="143">
        <f t="shared" si="153"/>
        <v>744</v>
      </c>
    </row>
    <row r="103" spans="38:52">
      <c r="AL103" s="27">
        <f t="shared" si="144"/>
        <v>44378</v>
      </c>
      <c r="AM103" s="41" t="str">
        <f t="shared" si="156"/>
        <v>dc</v>
      </c>
      <c r="AN103" s="41">
        <f t="shared" si="145"/>
        <v>107</v>
      </c>
      <c r="AO103" s="41">
        <f t="shared" si="155"/>
        <v>131</v>
      </c>
      <c r="AP103" s="41">
        <f t="shared" si="146"/>
        <v>103</v>
      </c>
      <c r="AQ103" s="41" t="str">
        <f>+"c"&amp;AQ25</f>
        <v>cy</v>
      </c>
      <c r="AS103" s="140">
        <v>43313</v>
      </c>
      <c r="AT103" s="143">
        <v>368</v>
      </c>
      <c r="AU103" s="143">
        <v>376</v>
      </c>
      <c r="AV103" s="143">
        <v>552</v>
      </c>
      <c r="AW103" s="143">
        <v>128</v>
      </c>
      <c r="AX103" s="143">
        <v>64</v>
      </c>
      <c r="AY103" s="143">
        <v>184</v>
      </c>
      <c r="AZ103" s="143">
        <f t="shared" si="153"/>
        <v>744</v>
      </c>
    </row>
    <row r="104" spans="38:52">
      <c r="AL104" s="27">
        <f t="shared" si="144"/>
        <v>44409</v>
      </c>
      <c r="AM104" s="41" t="str">
        <f t="shared" si="156"/>
        <v>dd</v>
      </c>
      <c r="AN104" s="41">
        <f t="shared" si="145"/>
        <v>108</v>
      </c>
      <c r="AO104" s="41">
        <f t="shared" si="155"/>
        <v>131</v>
      </c>
      <c r="AP104" s="41">
        <f t="shared" si="146"/>
        <v>104</v>
      </c>
      <c r="AQ104" s="41" t="str">
        <f t="shared" si="154"/>
        <v>cz</v>
      </c>
      <c r="AS104" s="140">
        <v>43344</v>
      </c>
      <c r="AT104" s="143">
        <v>304</v>
      </c>
      <c r="AU104" s="143">
        <v>416</v>
      </c>
      <c r="AV104" s="143">
        <v>456</v>
      </c>
      <c r="AW104" s="143">
        <v>176</v>
      </c>
      <c r="AX104" s="143">
        <v>88</v>
      </c>
      <c r="AY104" s="143">
        <v>152</v>
      </c>
      <c r="AZ104" s="143">
        <f t="shared" si="153"/>
        <v>720</v>
      </c>
    </row>
    <row r="105" spans="38:52">
      <c r="AL105" s="27">
        <f t="shared" si="144"/>
        <v>44440</v>
      </c>
      <c r="AM105" s="41" t="str">
        <f t="shared" si="156"/>
        <v>de</v>
      </c>
      <c r="AN105" s="41">
        <f t="shared" si="145"/>
        <v>109</v>
      </c>
      <c r="AO105" s="41">
        <f t="shared" si="155"/>
        <v>131</v>
      </c>
      <c r="AP105" s="41">
        <f t="shared" si="146"/>
        <v>105</v>
      </c>
      <c r="AQ105" s="41" t="str">
        <f>+"d"&amp;AQ1</f>
        <v>da</v>
      </c>
      <c r="AS105" s="140">
        <v>43374</v>
      </c>
      <c r="AT105" s="143">
        <v>368</v>
      </c>
      <c r="AU105" s="143">
        <v>376</v>
      </c>
      <c r="AV105" s="143">
        <v>552</v>
      </c>
      <c r="AW105" s="143">
        <v>128</v>
      </c>
      <c r="AX105" s="143">
        <v>64</v>
      </c>
      <c r="AY105" s="143">
        <v>184</v>
      </c>
      <c r="AZ105" s="143">
        <f t="shared" si="153"/>
        <v>744</v>
      </c>
    </row>
    <row r="106" spans="38:52">
      <c r="AL106" s="27">
        <f t="shared" si="144"/>
        <v>44470</v>
      </c>
      <c r="AM106" s="41" t="str">
        <f t="shared" si="156"/>
        <v>df</v>
      </c>
      <c r="AN106" s="41">
        <f t="shared" si="145"/>
        <v>110</v>
      </c>
      <c r="AO106" s="41">
        <f t="shared" si="155"/>
        <v>131</v>
      </c>
      <c r="AP106" s="41">
        <f t="shared" si="146"/>
        <v>106</v>
      </c>
      <c r="AQ106" s="41" t="str">
        <f t="shared" ref="AQ106:AQ130" si="157">+"d"&amp;AQ2</f>
        <v>db</v>
      </c>
      <c r="AS106" s="140">
        <v>43405</v>
      </c>
      <c r="AT106" s="143">
        <v>336</v>
      </c>
      <c r="AU106" s="143">
        <v>384</v>
      </c>
      <c r="AV106" s="143">
        <v>504</v>
      </c>
      <c r="AW106" s="143">
        <v>144</v>
      </c>
      <c r="AX106" s="143">
        <v>72</v>
      </c>
      <c r="AY106" s="143">
        <v>168</v>
      </c>
      <c r="AZ106" s="143">
        <f t="shared" si="153"/>
        <v>720</v>
      </c>
    </row>
    <row r="107" spans="38:52">
      <c r="AL107" s="27">
        <f t="shared" si="144"/>
        <v>44501</v>
      </c>
      <c r="AM107" s="41" t="str">
        <f t="shared" si="156"/>
        <v>dg</v>
      </c>
      <c r="AN107" s="41">
        <f t="shared" si="145"/>
        <v>111</v>
      </c>
      <c r="AO107" s="41">
        <f t="shared" si="155"/>
        <v>131</v>
      </c>
      <c r="AP107" s="41">
        <f t="shared" si="146"/>
        <v>107</v>
      </c>
      <c r="AQ107" s="41" t="str">
        <f t="shared" si="157"/>
        <v>dc</v>
      </c>
      <c r="AS107" s="140">
        <v>43435</v>
      </c>
      <c r="AT107" s="143">
        <v>320</v>
      </c>
      <c r="AU107" s="143">
        <v>424</v>
      </c>
      <c r="AV107" s="143">
        <v>480</v>
      </c>
      <c r="AW107" s="143">
        <v>176</v>
      </c>
      <c r="AX107" s="143">
        <v>88</v>
      </c>
      <c r="AY107" s="143">
        <v>160</v>
      </c>
      <c r="AZ107" s="143">
        <f t="shared" si="153"/>
        <v>744</v>
      </c>
    </row>
    <row r="108" spans="38:52">
      <c r="AL108" s="27">
        <f t="shared" si="144"/>
        <v>44531</v>
      </c>
      <c r="AM108" s="41" t="str">
        <f t="shared" si="156"/>
        <v>dh</v>
      </c>
      <c r="AN108" s="41">
        <f t="shared" si="145"/>
        <v>112</v>
      </c>
      <c r="AO108" s="41">
        <f t="shared" si="155"/>
        <v>131</v>
      </c>
      <c r="AP108" s="41">
        <f t="shared" si="146"/>
        <v>108</v>
      </c>
      <c r="AQ108" s="41" t="str">
        <f t="shared" si="157"/>
        <v>dd</v>
      </c>
      <c r="AS108" s="139">
        <v>43466</v>
      </c>
      <c r="AT108" s="142">
        <v>352</v>
      </c>
      <c r="AU108" s="142">
        <v>392</v>
      </c>
      <c r="AV108" s="142">
        <v>528</v>
      </c>
      <c r="AW108" s="142">
        <v>144</v>
      </c>
      <c r="AX108" s="142">
        <v>72</v>
      </c>
      <c r="AY108" s="142">
        <v>176</v>
      </c>
      <c r="AZ108" s="142">
        <f t="shared" si="153"/>
        <v>744</v>
      </c>
    </row>
    <row r="109" spans="38:52">
      <c r="AL109" s="27">
        <f t="shared" si="144"/>
        <v>44562</v>
      </c>
      <c r="AM109" s="41" t="str">
        <f t="shared" si="156"/>
        <v>di</v>
      </c>
      <c r="AN109" s="41">
        <f t="shared" si="145"/>
        <v>113</v>
      </c>
      <c r="AO109" s="41">
        <f t="shared" si="155"/>
        <v>131</v>
      </c>
      <c r="AP109" s="41">
        <f t="shared" si="146"/>
        <v>109</v>
      </c>
      <c r="AQ109" s="41" t="str">
        <f t="shared" si="157"/>
        <v>de</v>
      </c>
      <c r="AS109" s="139">
        <v>43497</v>
      </c>
      <c r="AT109" s="142">
        <v>320</v>
      </c>
      <c r="AU109" s="142">
        <v>352</v>
      </c>
      <c r="AV109" s="142">
        <v>480</v>
      </c>
      <c r="AW109" s="142">
        <v>128</v>
      </c>
      <c r="AX109" s="142">
        <v>64</v>
      </c>
      <c r="AY109" s="142">
        <v>160</v>
      </c>
      <c r="AZ109" s="142">
        <f t="shared" si="153"/>
        <v>672</v>
      </c>
    </row>
    <row r="110" spans="38:52">
      <c r="AL110" s="27">
        <f t="shared" si="144"/>
        <v>44593</v>
      </c>
      <c r="AM110" s="41" t="str">
        <f t="shared" si="156"/>
        <v>dj</v>
      </c>
      <c r="AN110" s="41">
        <f t="shared" si="145"/>
        <v>114</v>
      </c>
      <c r="AO110" s="41">
        <f t="shared" si="155"/>
        <v>131</v>
      </c>
      <c r="AP110" s="41">
        <f t="shared" si="146"/>
        <v>110</v>
      </c>
      <c r="AQ110" s="41" t="str">
        <f t="shared" si="157"/>
        <v>df</v>
      </c>
      <c r="AS110" s="139">
        <v>43525</v>
      </c>
      <c r="AT110" s="142">
        <v>336</v>
      </c>
      <c r="AU110" s="142">
        <v>408</v>
      </c>
      <c r="AV110" s="142">
        <v>504</v>
      </c>
      <c r="AW110" s="142">
        <v>160</v>
      </c>
      <c r="AX110" s="142">
        <v>80</v>
      </c>
      <c r="AY110" s="142">
        <v>168</v>
      </c>
      <c r="AZ110" s="142">
        <f t="shared" si="153"/>
        <v>744</v>
      </c>
    </row>
    <row r="111" spans="38:52">
      <c r="AL111" s="27">
        <f t="shared" si="144"/>
        <v>44621</v>
      </c>
      <c r="AM111" s="41" t="str">
        <f t="shared" si="156"/>
        <v>dk</v>
      </c>
      <c r="AN111" s="41">
        <f t="shared" si="145"/>
        <v>115</v>
      </c>
      <c r="AO111" s="41">
        <f t="shared" si="155"/>
        <v>131</v>
      </c>
      <c r="AP111" s="41">
        <f t="shared" si="146"/>
        <v>111</v>
      </c>
      <c r="AQ111" s="41" t="str">
        <f t="shared" si="157"/>
        <v>dg</v>
      </c>
      <c r="AS111" s="139">
        <v>43556</v>
      </c>
      <c r="AT111" s="142">
        <v>352</v>
      </c>
      <c r="AU111" s="142">
        <v>368</v>
      </c>
      <c r="AV111" s="142">
        <v>528</v>
      </c>
      <c r="AW111" s="142">
        <v>128</v>
      </c>
      <c r="AX111" s="142">
        <v>64</v>
      </c>
      <c r="AY111" s="142">
        <v>176</v>
      </c>
      <c r="AZ111" s="142">
        <f t="shared" si="153"/>
        <v>720</v>
      </c>
    </row>
    <row r="112" spans="38:52">
      <c r="AL112" s="27">
        <f t="shared" si="144"/>
        <v>44652</v>
      </c>
      <c r="AM112" s="41" t="str">
        <f t="shared" si="156"/>
        <v>dl</v>
      </c>
      <c r="AN112" s="41">
        <f t="shared" si="145"/>
        <v>116</v>
      </c>
      <c r="AO112" s="41">
        <f t="shared" si="155"/>
        <v>131</v>
      </c>
      <c r="AP112" s="41">
        <f t="shared" si="146"/>
        <v>112</v>
      </c>
      <c r="AQ112" s="41" t="str">
        <f t="shared" si="157"/>
        <v>dh</v>
      </c>
      <c r="AS112" s="139">
        <v>43586</v>
      </c>
      <c r="AT112" s="142">
        <v>352</v>
      </c>
      <c r="AU112" s="142">
        <v>392</v>
      </c>
      <c r="AV112" s="142">
        <v>528</v>
      </c>
      <c r="AW112" s="142">
        <v>144</v>
      </c>
      <c r="AX112" s="142">
        <v>72</v>
      </c>
      <c r="AY112" s="142">
        <v>176</v>
      </c>
      <c r="AZ112" s="142">
        <f t="shared" si="153"/>
        <v>744</v>
      </c>
    </row>
    <row r="113" spans="38:52">
      <c r="AL113" s="27">
        <f t="shared" si="144"/>
        <v>44682</v>
      </c>
      <c r="AM113" s="41" t="str">
        <f t="shared" si="156"/>
        <v>dm</v>
      </c>
      <c r="AN113" s="41">
        <f t="shared" si="145"/>
        <v>117</v>
      </c>
      <c r="AO113" s="41">
        <f t="shared" si="155"/>
        <v>131</v>
      </c>
      <c r="AP113" s="41">
        <f t="shared" si="146"/>
        <v>113</v>
      </c>
      <c r="AQ113" s="41" t="str">
        <f t="shared" si="157"/>
        <v>di</v>
      </c>
      <c r="AS113" s="139">
        <v>43617</v>
      </c>
      <c r="AT113" s="142">
        <v>320</v>
      </c>
      <c r="AU113" s="142">
        <v>400</v>
      </c>
      <c r="AV113" s="142">
        <v>480</v>
      </c>
      <c r="AW113" s="142">
        <v>160</v>
      </c>
      <c r="AX113" s="142">
        <v>80</v>
      </c>
      <c r="AY113" s="142">
        <v>160</v>
      </c>
      <c r="AZ113" s="142">
        <f t="shared" si="153"/>
        <v>720</v>
      </c>
    </row>
    <row r="114" spans="38:52">
      <c r="AL114" s="27">
        <f t="shared" si="144"/>
        <v>44713</v>
      </c>
      <c r="AM114" s="41" t="str">
        <f t="shared" si="156"/>
        <v>dn</v>
      </c>
      <c r="AN114" s="41">
        <f t="shared" si="145"/>
        <v>118</v>
      </c>
      <c r="AO114" s="41">
        <f t="shared" si="155"/>
        <v>131</v>
      </c>
      <c r="AP114" s="41">
        <f t="shared" si="146"/>
        <v>114</v>
      </c>
      <c r="AQ114" s="41" t="str">
        <f t="shared" si="157"/>
        <v>dj</v>
      </c>
      <c r="AS114" s="139">
        <v>43647</v>
      </c>
      <c r="AT114" s="142">
        <v>352</v>
      </c>
      <c r="AU114" s="142">
        <v>392</v>
      </c>
      <c r="AV114" s="142">
        <v>528</v>
      </c>
      <c r="AW114" s="142">
        <v>144</v>
      </c>
      <c r="AX114" s="142">
        <v>72</v>
      </c>
      <c r="AY114" s="142">
        <v>176</v>
      </c>
      <c r="AZ114" s="142">
        <f t="shared" si="153"/>
        <v>744</v>
      </c>
    </row>
    <row r="115" spans="38:52">
      <c r="AL115" s="27">
        <f t="shared" si="144"/>
        <v>44743</v>
      </c>
      <c r="AM115" s="41" t="str">
        <f t="shared" si="156"/>
        <v>do</v>
      </c>
      <c r="AN115" s="41">
        <f t="shared" si="145"/>
        <v>119</v>
      </c>
      <c r="AO115" s="41">
        <f t="shared" si="155"/>
        <v>131</v>
      </c>
      <c r="AP115" s="41">
        <f t="shared" si="146"/>
        <v>115</v>
      </c>
      <c r="AQ115" s="41" t="str">
        <f t="shared" si="157"/>
        <v>dk</v>
      </c>
      <c r="AS115" s="139">
        <v>43678</v>
      </c>
      <c r="AT115" s="142">
        <v>352</v>
      </c>
      <c r="AU115" s="142">
        <v>392</v>
      </c>
      <c r="AV115" s="142">
        <v>528</v>
      </c>
      <c r="AW115" s="142">
        <v>144</v>
      </c>
      <c r="AX115" s="142">
        <v>72</v>
      </c>
      <c r="AY115" s="142">
        <v>176</v>
      </c>
      <c r="AZ115" s="142">
        <f t="shared" si="153"/>
        <v>744</v>
      </c>
    </row>
    <row r="116" spans="38:52">
      <c r="AL116" s="27">
        <f t="shared" si="144"/>
        <v>44774</v>
      </c>
      <c r="AM116" s="41" t="str">
        <f t="shared" si="156"/>
        <v>dp</v>
      </c>
      <c r="AN116" s="41">
        <f t="shared" si="145"/>
        <v>120</v>
      </c>
      <c r="AO116" s="41">
        <f t="shared" si="155"/>
        <v>131</v>
      </c>
      <c r="AP116" s="41">
        <f t="shared" si="146"/>
        <v>116</v>
      </c>
      <c r="AQ116" s="41" t="str">
        <f t="shared" si="157"/>
        <v>dl</v>
      </c>
      <c r="AS116" s="139">
        <v>43709</v>
      </c>
      <c r="AT116" s="142">
        <v>320</v>
      </c>
      <c r="AU116" s="142">
        <v>400</v>
      </c>
      <c r="AV116" s="142">
        <v>480</v>
      </c>
      <c r="AW116" s="142">
        <v>160</v>
      </c>
      <c r="AX116" s="142">
        <v>80</v>
      </c>
      <c r="AY116" s="142">
        <v>160</v>
      </c>
      <c r="AZ116" s="142">
        <f t="shared" si="153"/>
        <v>720</v>
      </c>
    </row>
    <row r="117" spans="38:52">
      <c r="AL117" s="27">
        <f t="shared" si="144"/>
        <v>44805</v>
      </c>
      <c r="AM117" s="41" t="str">
        <f t="shared" si="156"/>
        <v>dq</v>
      </c>
      <c r="AN117" s="41">
        <f t="shared" si="145"/>
        <v>121</v>
      </c>
      <c r="AO117" s="41">
        <f t="shared" si="155"/>
        <v>131</v>
      </c>
      <c r="AP117" s="41">
        <f t="shared" si="146"/>
        <v>117</v>
      </c>
      <c r="AQ117" s="41" t="str">
        <f t="shared" si="157"/>
        <v>dm</v>
      </c>
      <c r="AS117" s="139">
        <v>43739</v>
      </c>
      <c r="AT117" s="142">
        <v>368</v>
      </c>
      <c r="AU117" s="142">
        <v>376</v>
      </c>
      <c r="AV117" s="142">
        <v>552</v>
      </c>
      <c r="AW117" s="142">
        <v>128</v>
      </c>
      <c r="AX117" s="142">
        <v>64</v>
      </c>
      <c r="AY117" s="142">
        <v>184</v>
      </c>
      <c r="AZ117" s="142">
        <f t="shared" si="153"/>
        <v>744</v>
      </c>
    </row>
    <row r="118" spans="38:52">
      <c r="AL118" s="27">
        <f t="shared" si="144"/>
        <v>44835</v>
      </c>
      <c r="AM118" s="41" t="str">
        <f t="shared" si="156"/>
        <v>dr</v>
      </c>
      <c r="AN118" s="41">
        <f t="shared" si="145"/>
        <v>122</v>
      </c>
      <c r="AO118" s="41">
        <f t="shared" si="155"/>
        <v>131</v>
      </c>
      <c r="AP118" s="41">
        <f t="shared" si="146"/>
        <v>118</v>
      </c>
      <c r="AQ118" s="41" t="str">
        <f t="shared" si="157"/>
        <v>dn</v>
      </c>
      <c r="AS118" s="139">
        <v>43770</v>
      </c>
      <c r="AT118" s="142">
        <v>320</v>
      </c>
      <c r="AU118" s="142">
        <v>400</v>
      </c>
      <c r="AV118" s="142">
        <v>480</v>
      </c>
      <c r="AW118" s="142">
        <v>160</v>
      </c>
      <c r="AX118" s="142">
        <v>80</v>
      </c>
      <c r="AY118" s="142">
        <v>160</v>
      </c>
      <c r="AZ118" s="142">
        <f t="shared" si="153"/>
        <v>720</v>
      </c>
    </row>
    <row r="119" spans="38:52">
      <c r="AL119" s="27">
        <f t="shared" si="144"/>
        <v>44866</v>
      </c>
      <c r="AM119" s="41" t="str">
        <f t="shared" si="156"/>
        <v>ds</v>
      </c>
      <c r="AN119" s="41">
        <f t="shared" si="145"/>
        <v>123</v>
      </c>
      <c r="AO119" s="41">
        <f t="shared" ref="AO119:AO150" si="158">+MATCH(AL119,$AS$1:$AS$131)</f>
        <v>131</v>
      </c>
      <c r="AP119" s="41">
        <f t="shared" si="146"/>
        <v>119</v>
      </c>
      <c r="AQ119" s="41" t="str">
        <f t="shared" si="157"/>
        <v>do</v>
      </c>
      <c r="AS119" s="139">
        <v>43800</v>
      </c>
      <c r="AT119" s="142">
        <v>336</v>
      </c>
      <c r="AU119" s="142">
        <v>408</v>
      </c>
      <c r="AV119" s="142">
        <v>504</v>
      </c>
      <c r="AW119" s="142">
        <v>160</v>
      </c>
      <c r="AX119" s="142">
        <v>80</v>
      </c>
      <c r="AY119" s="142">
        <v>168</v>
      </c>
      <c r="AZ119" s="142">
        <f t="shared" si="153"/>
        <v>744</v>
      </c>
    </row>
    <row r="120" spans="38:52">
      <c r="AL120" s="27">
        <f t="shared" si="144"/>
        <v>44896</v>
      </c>
      <c r="AM120" s="41" t="str">
        <f t="shared" si="156"/>
        <v>dt</v>
      </c>
      <c r="AN120" s="41">
        <f t="shared" si="145"/>
        <v>124</v>
      </c>
      <c r="AO120" s="41">
        <f t="shared" si="158"/>
        <v>131</v>
      </c>
      <c r="AP120" s="41">
        <f t="shared" si="146"/>
        <v>120</v>
      </c>
      <c r="AQ120" s="41" t="str">
        <f t="shared" si="157"/>
        <v>dp</v>
      </c>
      <c r="AS120" s="140">
        <v>43831</v>
      </c>
      <c r="AT120" s="143">
        <v>352</v>
      </c>
      <c r="AU120" s="143">
        <v>392</v>
      </c>
      <c r="AV120" s="143">
        <v>528</v>
      </c>
      <c r="AW120" s="143">
        <v>144</v>
      </c>
      <c r="AX120" s="143">
        <v>72</v>
      </c>
      <c r="AY120" s="143">
        <v>176</v>
      </c>
      <c r="AZ120" s="143">
        <f t="shared" si="153"/>
        <v>744</v>
      </c>
    </row>
    <row r="121" spans="38:52">
      <c r="AL121" s="27">
        <f t="shared" si="144"/>
        <v>44927</v>
      </c>
      <c r="AM121" s="41" t="str">
        <f t="shared" si="156"/>
        <v>du</v>
      </c>
      <c r="AN121" s="41">
        <f t="shared" si="145"/>
        <v>125</v>
      </c>
      <c r="AO121" s="41">
        <f t="shared" si="158"/>
        <v>131</v>
      </c>
      <c r="AP121" s="41">
        <f t="shared" si="146"/>
        <v>121</v>
      </c>
      <c r="AQ121" s="41" t="str">
        <f t="shared" si="157"/>
        <v>dq</v>
      </c>
      <c r="AS121" s="140">
        <v>43862</v>
      </c>
      <c r="AT121" s="143">
        <v>320</v>
      </c>
      <c r="AU121" s="143">
        <v>376</v>
      </c>
      <c r="AV121" s="143">
        <v>480</v>
      </c>
      <c r="AW121" s="143">
        <v>144</v>
      </c>
      <c r="AX121" s="143">
        <v>72</v>
      </c>
      <c r="AY121" s="143">
        <v>160</v>
      </c>
      <c r="AZ121" s="143">
        <f t="shared" si="153"/>
        <v>696</v>
      </c>
    </row>
    <row r="122" spans="38:52">
      <c r="AL122" s="27">
        <f t="shared" si="144"/>
        <v>44958</v>
      </c>
      <c r="AM122" s="41" t="str">
        <f t="shared" si="156"/>
        <v>dv</v>
      </c>
      <c r="AN122" s="41">
        <f t="shared" si="145"/>
        <v>126</v>
      </c>
      <c r="AO122" s="41">
        <f t="shared" si="158"/>
        <v>131</v>
      </c>
      <c r="AP122" s="41">
        <f t="shared" si="146"/>
        <v>122</v>
      </c>
      <c r="AQ122" s="41" t="str">
        <f t="shared" si="157"/>
        <v>dr</v>
      </c>
      <c r="AS122" s="140">
        <v>43891</v>
      </c>
      <c r="AT122" s="143">
        <v>352</v>
      </c>
      <c r="AU122" s="143">
        <v>392</v>
      </c>
      <c r="AV122" s="143">
        <v>528</v>
      </c>
      <c r="AW122" s="143">
        <v>144</v>
      </c>
      <c r="AX122" s="143">
        <v>72</v>
      </c>
      <c r="AY122" s="143">
        <v>176</v>
      </c>
      <c r="AZ122" s="143">
        <f t="shared" si="153"/>
        <v>744</v>
      </c>
    </row>
    <row r="123" spans="38:52">
      <c r="AL123" s="27">
        <f t="shared" si="144"/>
        <v>44986</v>
      </c>
      <c r="AM123" s="41" t="str">
        <f t="shared" si="156"/>
        <v>dw</v>
      </c>
      <c r="AN123" s="41">
        <f t="shared" si="145"/>
        <v>127</v>
      </c>
      <c r="AO123" s="41">
        <f t="shared" si="158"/>
        <v>131</v>
      </c>
      <c r="AP123" s="41">
        <f t="shared" si="146"/>
        <v>123</v>
      </c>
      <c r="AQ123" s="41" t="str">
        <f t="shared" si="157"/>
        <v>ds</v>
      </c>
      <c r="AS123" s="140">
        <v>43922</v>
      </c>
      <c r="AT123" s="143">
        <v>352</v>
      </c>
      <c r="AU123" s="143">
        <v>368</v>
      </c>
      <c r="AV123" s="143">
        <v>528</v>
      </c>
      <c r="AW123" s="143">
        <v>128</v>
      </c>
      <c r="AX123" s="143">
        <v>64</v>
      </c>
      <c r="AY123" s="143">
        <v>176</v>
      </c>
      <c r="AZ123" s="143">
        <f t="shared" si="153"/>
        <v>720</v>
      </c>
    </row>
    <row r="124" spans="38:52">
      <c r="AL124" s="27">
        <f t="shared" si="144"/>
        <v>45017</v>
      </c>
      <c r="AM124" s="41" t="str">
        <f t="shared" si="156"/>
        <v>dx</v>
      </c>
      <c r="AN124" s="41">
        <f t="shared" si="145"/>
        <v>128</v>
      </c>
      <c r="AO124" s="41">
        <f t="shared" si="158"/>
        <v>131</v>
      </c>
      <c r="AP124" s="41">
        <f t="shared" si="146"/>
        <v>124</v>
      </c>
      <c r="AQ124" s="41" t="str">
        <f t="shared" si="157"/>
        <v>dt</v>
      </c>
      <c r="AS124" s="140">
        <v>43952</v>
      </c>
      <c r="AT124" s="143">
        <v>320</v>
      </c>
      <c r="AU124" s="143">
        <v>424</v>
      </c>
      <c r="AV124" s="143">
        <v>480</v>
      </c>
      <c r="AW124" s="143">
        <v>176</v>
      </c>
      <c r="AX124" s="143">
        <v>88</v>
      </c>
      <c r="AY124" s="143">
        <v>160</v>
      </c>
      <c r="AZ124" s="143">
        <f t="shared" si="153"/>
        <v>744</v>
      </c>
    </row>
    <row r="125" spans="38:52">
      <c r="AL125" s="27">
        <f t="shared" si="144"/>
        <v>45047</v>
      </c>
      <c r="AM125" s="41" t="str">
        <f t="shared" si="156"/>
        <v>dy</v>
      </c>
      <c r="AN125" s="41">
        <f t="shared" si="145"/>
        <v>129</v>
      </c>
      <c r="AO125" s="41">
        <f t="shared" si="158"/>
        <v>131</v>
      </c>
      <c r="AP125" s="41">
        <f t="shared" si="146"/>
        <v>125</v>
      </c>
      <c r="AQ125" s="41" t="str">
        <f t="shared" si="157"/>
        <v>du</v>
      </c>
      <c r="AS125" s="140">
        <v>43983</v>
      </c>
      <c r="AT125" s="143">
        <v>352</v>
      </c>
      <c r="AU125" s="143">
        <v>368</v>
      </c>
      <c r="AV125" s="143">
        <v>528</v>
      </c>
      <c r="AW125" s="143">
        <v>128</v>
      </c>
      <c r="AX125" s="143">
        <v>64</v>
      </c>
      <c r="AY125" s="143">
        <v>176</v>
      </c>
      <c r="AZ125" s="143">
        <f t="shared" si="153"/>
        <v>720</v>
      </c>
    </row>
    <row r="126" spans="38:52">
      <c r="AL126" s="27">
        <f t="shared" si="144"/>
        <v>45078</v>
      </c>
      <c r="AM126" s="41" t="str">
        <f t="shared" si="156"/>
        <v>dz</v>
      </c>
      <c r="AN126" s="41">
        <f t="shared" si="145"/>
        <v>130</v>
      </c>
      <c r="AO126" s="41">
        <f t="shared" si="158"/>
        <v>131</v>
      </c>
      <c r="AP126" s="41">
        <f t="shared" si="146"/>
        <v>126</v>
      </c>
      <c r="AQ126" s="41" t="str">
        <f t="shared" si="157"/>
        <v>dv</v>
      </c>
      <c r="AS126" s="140">
        <v>44013</v>
      </c>
      <c r="AT126" s="143">
        <v>368</v>
      </c>
      <c r="AU126" s="143">
        <v>376</v>
      </c>
      <c r="AV126" s="143">
        <v>552</v>
      </c>
      <c r="AW126" s="143">
        <v>128</v>
      </c>
      <c r="AX126" s="143">
        <v>64</v>
      </c>
      <c r="AY126" s="143">
        <v>184</v>
      </c>
      <c r="AZ126" s="143">
        <f t="shared" si="153"/>
        <v>744</v>
      </c>
    </row>
    <row r="127" spans="38:52">
      <c r="AL127" s="27">
        <f t="shared" si="144"/>
        <v>45108</v>
      </c>
      <c r="AM127" s="41" t="str">
        <f t="shared" si="156"/>
        <v>ea</v>
      </c>
      <c r="AN127" s="41">
        <f t="shared" si="145"/>
        <v>131</v>
      </c>
      <c r="AO127" s="41">
        <f t="shared" si="158"/>
        <v>131</v>
      </c>
      <c r="AP127" s="41">
        <f t="shared" si="146"/>
        <v>127</v>
      </c>
      <c r="AQ127" s="41" t="str">
        <f t="shared" si="157"/>
        <v>dw</v>
      </c>
      <c r="AS127" s="140">
        <v>44044</v>
      </c>
      <c r="AT127" s="143">
        <v>336</v>
      </c>
      <c r="AU127" s="143">
        <v>408</v>
      </c>
      <c r="AV127" s="143">
        <v>504</v>
      </c>
      <c r="AW127" s="143">
        <v>160</v>
      </c>
      <c r="AX127" s="143">
        <v>80</v>
      </c>
      <c r="AY127" s="143">
        <v>168</v>
      </c>
      <c r="AZ127" s="143">
        <f t="shared" si="153"/>
        <v>744</v>
      </c>
    </row>
    <row r="128" spans="38:52">
      <c r="AL128" s="27">
        <f t="shared" si="144"/>
        <v>45139</v>
      </c>
      <c r="AM128" s="41" t="str">
        <f t="shared" si="156"/>
        <v>eb</v>
      </c>
      <c r="AN128" s="41">
        <f t="shared" si="145"/>
        <v>132</v>
      </c>
      <c r="AO128" s="41">
        <f t="shared" si="158"/>
        <v>131</v>
      </c>
      <c r="AP128" s="41">
        <f t="shared" si="146"/>
        <v>128</v>
      </c>
      <c r="AQ128" s="41" t="str">
        <f>+"d"&amp;AQ24</f>
        <v>dx</v>
      </c>
      <c r="AS128" s="140">
        <v>44075</v>
      </c>
      <c r="AT128" s="143">
        <v>336</v>
      </c>
      <c r="AU128" s="143">
        <v>384</v>
      </c>
      <c r="AV128" s="143">
        <v>504</v>
      </c>
      <c r="AW128" s="143">
        <v>144</v>
      </c>
      <c r="AX128" s="143">
        <v>72</v>
      </c>
      <c r="AY128" s="143">
        <v>168</v>
      </c>
      <c r="AZ128" s="143">
        <f t="shared" si="153"/>
        <v>720</v>
      </c>
    </row>
    <row r="129" spans="38:52">
      <c r="AL129" s="27">
        <f t="shared" si="144"/>
        <v>45170</v>
      </c>
      <c r="AM129" s="41" t="str">
        <f t="shared" ref="AM129:AM160" si="159">+VLOOKUP(AN129,$AP$1:$AQ$197,2,FALSE)</f>
        <v>ec</v>
      </c>
      <c r="AN129" s="41">
        <f t="shared" si="145"/>
        <v>133</v>
      </c>
      <c r="AO129" s="41">
        <f t="shared" si="158"/>
        <v>131</v>
      </c>
      <c r="AP129" s="41">
        <f t="shared" si="146"/>
        <v>129</v>
      </c>
      <c r="AQ129" s="41" t="str">
        <f t="shared" si="157"/>
        <v>dy</v>
      </c>
      <c r="AS129" s="140">
        <v>44105</v>
      </c>
      <c r="AT129" s="143">
        <v>352</v>
      </c>
      <c r="AU129" s="143">
        <v>392</v>
      </c>
      <c r="AV129" s="143">
        <v>528</v>
      </c>
      <c r="AW129" s="143">
        <v>144</v>
      </c>
      <c r="AX129" s="143">
        <v>72</v>
      </c>
      <c r="AY129" s="143">
        <v>176</v>
      </c>
      <c r="AZ129" s="143">
        <f t="shared" si="153"/>
        <v>744</v>
      </c>
    </row>
    <row r="130" spans="38:52">
      <c r="AL130" s="27">
        <f t="shared" si="144"/>
        <v>45200</v>
      </c>
      <c r="AM130" s="41" t="str">
        <f t="shared" si="159"/>
        <v>ed</v>
      </c>
      <c r="AN130" s="41">
        <f t="shared" si="145"/>
        <v>134</v>
      </c>
      <c r="AO130" s="41">
        <f t="shared" si="158"/>
        <v>131</v>
      </c>
      <c r="AP130" s="41">
        <f t="shared" si="146"/>
        <v>130</v>
      </c>
      <c r="AQ130" s="41" t="str">
        <f t="shared" si="157"/>
        <v>dz</v>
      </c>
      <c r="AS130" s="140">
        <v>44136</v>
      </c>
      <c r="AT130" s="143">
        <v>320</v>
      </c>
      <c r="AU130" s="143">
        <v>400</v>
      </c>
      <c r="AV130" s="143">
        <v>480</v>
      </c>
      <c r="AW130" s="143">
        <v>160</v>
      </c>
      <c r="AX130" s="143">
        <v>80</v>
      </c>
      <c r="AY130" s="143">
        <v>160</v>
      </c>
      <c r="AZ130" s="143">
        <f t="shared" si="153"/>
        <v>720</v>
      </c>
    </row>
    <row r="131" spans="38:52">
      <c r="AL131" s="27">
        <f t="shared" ref="AL131:AL194" si="160">+EDATE(AL130,1)</f>
        <v>45231</v>
      </c>
      <c r="AM131" s="41" t="str">
        <f t="shared" si="159"/>
        <v>ee</v>
      </c>
      <c r="AN131" s="41">
        <f t="shared" ref="AN131:AN194" si="161">+AN130+1</f>
        <v>135</v>
      </c>
      <c r="AO131" s="41">
        <f t="shared" si="158"/>
        <v>131</v>
      </c>
      <c r="AP131" s="41">
        <f t="shared" ref="AP131:AP194" si="162">+AP130+1</f>
        <v>131</v>
      </c>
      <c r="AQ131" s="41" t="str">
        <f>+"e"&amp;AQ1</f>
        <v>ea</v>
      </c>
      <c r="AS131" s="140">
        <v>44166</v>
      </c>
      <c r="AT131" s="143">
        <v>352</v>
      </c>
      <c r="AU131" s="143">
        <v>392</v>
      </c>
      <c r="AV131" s="143">
        <v>528</v>
      </c>
      <c r="AW131" s="143">
        <v>144</v>
      </c>
      <c r="AX131" s="143">
        <v>72</v>
      </c>
      <c r="AY131" s="143">
        <v>176</v>
      </c>
      <c r="AZ131" s="143">
        <f t="shared" si="153"/>
        <v>744</v>
      </c>
    </row>
    <row r="132" spans="38:52">
      <c r="AL132" s="27">
        <f t="shared" si="160"/>
        <v>45261</v>
      </c>
      <c r="AM132" s="41" t="str">
        <f t="shared" si="159"/>
        <v>ef</v>
      </c>
      <c r="AN132" s="41">
        <f t="shared" si="161"/>
        <v>136</v>
      </c>
      <c r="AO132" s="41">
        <f t="shared" si="158"/>
        <v>131</v>
      </c>
      <c r="AP132" s="41">
        <f t="shared" si="162"/>
        <v>132</v>
      </c>
      <c r="AQ132" s="41" t="str">
        <f t="shared" ref="AQ132:AQ153" si="163">+"e"&amp;AQ2</f>
        <v>eb</v>
      </c>
      <c r="AT132" s="141" t="s">
        <v>140</v>
      </c>
      <c r="AU132" s="141" t="s">
        <v>141</v>
      </c>
      <c r="AV132" s="141" t="s">
        <v>142</v>
      </c>
      <c r="AW132" s="141" t="s">
        <v>143</v>
      </c>
      <c r="AX132" s="141" t="s">
        <v>144</v>
      </c>
      <c r="AY132" s="141" t="s">
        <v>145</v>
      </c>
      <c r="AZ132" s="141" t="s">
        <v>135</v>
      </c>
    </row>
    <row r="133" spans="38:52">
      <c r="AL133" s="27">
        <f t="shared" si="160"/>
        <v>45292</v>
      </c>
      <c r="AM133" s="41" t="str">
        <f t="shared" si="159"/>
        <v>eg</v>
      </c>
      <c r="AN133" s="41">
        <f t="shared" si="161"/>
        <v>137</v>
      </c>
      <c r="AO133" s="41">
        <f t="shared" si="158"/>
        <v>131</v>
      </c>
      <c r="AP133" s="41">
        <f t="shared" si="162"/>
        <v>133</v>
      </c>
      <c r="AQ133" s="41" t="str">
        <f t="shared" si="163"/>
        <v>ec</v>
      </c>
      <c r="AT133" s="45">
        <v>2</v>
      </c>
      <c r="AU133" s="45">
        <v>3</v>
      </c>
      <c r="AV133" s="45">
        <v>4</v>
      </c>
      <c r="AW133" s="45">
        <v>5</v>
      </c>
      <c r="AX133" s="45">
        <v>6</v>
      </c>
      <c r="AY133" s="45">
        <v>7</v>
      </c>
      <c r="AZ133" s="45">
        <v>8</v>
      </c>
    </row>
    <row r="134" spans="38:52">
      <c r="AL134" s="27">
        <f t="shared" si="160"/>
        <v>45323</v>
      </c>
      <c r="AM134" s="41" t="str">
        <f t="shared" si="159"/>
        <v>eh</v>
      </c>
      <c r="AN134" s="41">
        <f t="shared" si="161"/>
        <v>138</v>
      </c>
      <c r="AO134" s="41">
        <f t="shared" si="158"/>
        <v>131</v>
      </c>
      <c r="AP134" s="41">
        <f t="shared" si="162"/>
        <v>134</v>
      </c>
      <c r="AQ134" s="41" t="str">
        <f t="shared" si="163"/>
        <v>ed</v>
      </c>
      <c r="AT134" s="45" t="s">
        <v>188</v>
      </c>
      <c r="AU134" s="45" t="s">
        <v>189</v>
      </c>
      <c r="AV134" s="45" t="s">
        <v>190</v>
      </c>
      <c r="AW134" s="45" t="s">
        <v>146</v>
      </c>
      <c r="AX134" s="45" t="s">
        <v>147</v>
      </c>
      <c r="AY134" s="45" t="s">
        <v>148</v>
      </c>
      <c r="AZ134" s="45" t="s">
        <v>136</v>
      </c>
    </row>
    <row r="135" spans="38:52">
      <c r="AL135" s="27">
        <f t="shared" si="160"/>
        <v>45352</v>
      </c>
      <c r="AM135" s="41" t="str">
        <f t="shared" si="159"/>
        <v>ei</v>
      </c>
      <c r="AN135" s="41">
        <f t="shared" si="161"/>
        <v>139</v>
      </c>
      <c r="AO135" s="41">
        <f t="shared" si="158"/>
        <v>131</v>
      </c>
      <c r="AP135" s="41">
        <f t="shared" si="162"/>
        <v>135</v>
      </c>
      <c r="AQ135" s="41" t="str">
        <f t="shared" si="163"/>
        <v>ee</v>
      </c>
    </row>
    <row r="136" spans="38:52">
      <c r="AL136" s="27">
        <f t="shared" si="160"/>
        <v>45383</v>
      </c>
      <c r="AM136" s="41" t="str">
        <f t="shared" si="159"/>
        <v>ej</v>
      </c>
      <c r="AN136" s="41">
        <f t="shared" si="161"/>
        <v>140</v>
      </c>
      <c r="AO136" s="41">
        <f t="shared" si="158"/>
        <v>131</v>
      </c>
      <c r="AP136" s="41">
        <f t="shared" si="162"/>
        <v>136</v>
      </c>
      <c r="AQ136" s="41" t="str">
        <f t="shared" si="163"/>
        <v>ef</v>
      </c>
    </row>
    <row r="137" spans="38:52">
      <c r="AL137" s="27">
        <f t="shared" si="160"/>
        <v>45413</v>
      </c>
      <c r="AM137" s="41" t="str">
        <f t="shared" si="159"/>
        <v>ek</v>
      </c>
      <c r="AN137" s="41">
        <f t="shared" si="161"/>
        <v>141</v>
      </c>
      <c r="AO137" s="41">
        <f t="shared" si="158"/>
        <v>131</v>
      </c>
      <c r="AP137" s="41">
        <f t="shared" si="162"/>
        <v>137</v>
      </c>
      <c r="AQ137" s="41" t="str">
        <f t="shared" si="163"/>
        <v>eg</v>
      </c>
    </row>
    <row r="138" spans="38:52">
      <c r="AL138" s="27">
        <f t="shared" si="160"/>
        <v>45444</v>
      </c>
      <c r="AM138" s="41" t="str">
        <f t="shared" si="159"/>
        <v>el</v>
      </c>
      <c r="AN138" s="41">
        <f t="shared" si="161"/>
        <v>142</v>
      </c>
      <c r="AO138" s="41">
        <f t="shared" si="158"/>
        <v>131</v>
      </c>
      <c r="AP138" s="41">
        <f t="shared" si="162"/>
        <v>138</v>
      </c>
      <c r="AQ138" s="41" t="str">
        <f t="shared" si="163"/>
        <v>eh</v>
      </c>
    </row>
    <row r="139" spans="38:52">
      <c r="AL139" s="27">
        <f t="shared" si="160"/>
        <v>45474</v>
      </c>
      <c r="AM139" s="41" t="str">
        <f t="shared" si="159"/>
        <v>em</v>
      </c>
      <c r="AN139" s="41">
        <f t="shared" si="161"/>
        <v>143</v>
      </c>
      <c r="AO139" s="41">
        <f t="shared" si="158"/>
        <v>131</v>
      </c>
      <c r="AP139" s="41">
        <f t="shared" si="162"/>
        <v>139</v>
      </c>
      <c r="AQ139" s="41" t="str">
        <f t="shared" si="163"/>
        <v>ei</v>
      </c>
    </row>
    <row r="140" spans="38:52">
      <c r="AL140" s="27">
        <f t="shared" si="160"/>
        <v>45505</v>
      </c>
      <c r="AM140" s="41" t="str">
        <f t="shared" si="159"/>
        <v>en</v>
      </c>
      <c r="AN140" s="41">
        <f t="shared" si="161"/>
        <v>144</v>
      </c>
      <c r="AO140" s="41">
        <f t="shared" si="158"/>
        <v>131</v>
      </c>
      <c r="AP140" s="41">
        <f t="shared" si="162"/>
        <v>140</v>
      </c>
      <c r="AQ140" s="41" t="str">
        <f t="shared" si="163"/>
        <v>ej</v>
      </c>
    </row>
    <row r="141" spans="38:52">
      <c r="AL141" s="27">
        <f t="shared" si="160"/>
        <v>45536</v>
      </c>
      <c r="AM141" s="41" t="str">
        <f t="shared" si="159"/>
        <v>eo</v>
      </c>
      <c r="AN141" s="41">
        <f t="shared" si="161"/>
        <v>145</v>
      </c>
      <c r="AO141" s="41">
        <f t="shared" si="158"/>
        <v>131</v>
      </c>
      <c r="AP141" s="41">
        <f t="shared" si="162"/>
        <v>141</v>
      </c>
      <c r="AQ141" s="41" t="str">
        <f t="shared" si="163"/>
        <v>ek</v>
      </c>
    </row>
    <row r="142" spans="38:52">
      <c r="AL142" s="27">
        <f t="shared" si="160"/>
        <v>45566</v>
      </c>
      <c r="AM142" s="41" t="str">
        <f t="shared" si="159"/>
        <v>ep</v>
      </c>
      <c r="AN142" s="41">
        <f t="shared" si="161"/>
        <v>146</v>
      </c>
      <c r="AO142" s="41">
        <f t="shared" si="158"/>
        <v>131</v>
      </c>
      <c r="AP142" s="41">
        <f t="shared" si="162"/>
        <v>142</v>
      </c>
      <c r="AQ142" s="41" t="str">
        <f t="shared" si="163"/>
        <v>el</v>
      </c>
    </row>
    <row r="143" spans="38:52">
      <c r="AL143" s="27">
        <f t="shared" si="160"/>
        <v>45597</v>
      </c>
      <c r="AM143" s="41" t="str">
        <f t="shared" si="159"/>
        <v>eq</v>
      </c>
      <c r="AN143" s="41">
        <f t="shared" si="161"/>
        <v>147</v>
      </c>
      <c r="AO143" s="41">
        <f t="shared" si="158"/>
        <v>131</v>
      </c>
      <c r="AP143" s="41">
        <f t="shared" si="162"/>
        <v>143</v>
      </c>
      <c r="AQ143" s="41" t="str">
        <f t="shared" si="163"/>
        <v>em</v>
      </c>
    </row>
    <row r="144" spans="38:52">
      <c r="AL144" s="27">
        <f t="shared" si="160"/>
        <v>45627</v>
      </c>
      <c r="AM144" s="41" t="str">
        <f t="shared" si="159"/>
        <v>er</v>
      </c>
      <c r="AN144" s="41">
        <f t="shared" si="161"/>
        <v>148</v>
      </c>
      <c r="AO144" s="41">
        <f t="shared" si="158"/>
        <v>131</v>
      </c>
      <c r="AP144" s="41">
        <f t="shared" si="162"/>
        <v>144</v>
      </c>
      <c r="AQ144" s="41" t="str">
        <f t="shared" si="163"/>
        <v>en</v>
      </c>
    </row>
    <row r="145" spans="38:43">
      <c r="AL145" s="27">
        <f t="shared" si="160"/>
        <v>45658</v>
      </c>
      <c r="AM145" s="41" t="str">
        <f t="shared" si="159"/>
        <v>es</v>
      </c>
      <c r="AN145" s="41">
        <f t="shared" si="161"/>
        <v>149</v>
      </c>
      <c r="AO145" s="41">
        <f t="shared" si="158"/>
        <v>131</v>
      </c>
      <c r="AP145" s="41">
        <f t="shared" si="162"/>
        <v>145</v>
      </c>
      <c r="AQ145" s="41" t="str">
        <f t="shared" si="163"/>
        <v>eo</v>
      </c>
    </row>
    <row r="146" spans="38:43">
      <c r="AL146" s="27">
        <f t="shared" si="160"/>
        <v>45689</v>
      </c>
      <c r="AM146" s="41" t="str">
        <f t="shared" si="159"/>
        <v>et</v>
      </c>
      <c r="AN146" s="41">
        <f t="shared" si="161"/>
        <v>150</v>
      </c>
      <c r="AO146" s="41">
        <f t="shared" si="158"/>
        <v>131</v>
      </c>
      <c r="AP146" s="41">
        <f t="shared" si="162"/>
        <v>146</v>
      </c>
      <c r="AQ146" s="41" t="str">
        <f t="shared" si="163"/>
        <v>ep</v>
      </c>
    </row>
    <row r="147" spans="38:43">
      <c r="AL147" s="27">
        <f t="shared" si="160"/>
        <v>45717</v>
      </c>
      <c r="AM147" s="41" t="str">
        <f t="shared" si="159"/>
        <v>eu</v>
      </c>
      <c r="AN147" s="41">
        <f t="shared" si="161"/>
        <v>151</v>
      </c>
      <c r="AO147" s="41">
        <f t="shared" si="158"/>
        <v>131</v>
      </c>
      <c r="AP147" s="41">
        <f t="shared" si="162"/>
        <v>147</v>
      </c>
      <c r="AQ147" s="41" t="str">
        <f t="shared" si="163"/>
        <v>eq</v>
      </c>
    </row>
    <row r="148" spans="38:43">
      <c r="AL148" s="27">
        <f t="shared" si="160"/>
        <v>45748</v>
      </c>
      <c r="AM148" s="41" t="str">
        <f t="shared" si="159"/>
        <v>ev</v>
      </c>
      <c r="AN148" s="41">
        <f t="shared" si="161"/>
        <v>152</v>
      </c>
      <c r="AO148" s="41">
        <f t="shared" si="158"/>
        <v>131</v>
      </c>
      <c r="AP148" s="41">
        <f t="shared" si="162"/>
        <v>148</v>
      </c>
      <c r="AQ148" s="41" t="str">
        <f t="shared" si="163"/>
        <v>er</v>
      </c>
    </row>
    <row r="149" spans="38:43">
      <c r="AL149" s="27">
        <f t="shared" si="160"/>
        <v>45778</v>
      </c>
      <c r="AM149" s="41" t="str">
        <f t="shared" si="159"/>
        <v>ew</v>
      </c>
      <c r="AN149" s="41">
        <f t="shared" si="161"/>
        <v>153</v>
      </c>
      <c r="AO149" s="41">
        <f t="shared" si="158"/>
        <v>131</v>
      </c>
      <c r="AP149" s="41">
        <f t="shared" si="162"/>
        <v>149</v>
      </c>
      <c r="AQ149" s="41" t="str">
        <f t="shared" si="163"/>
        <v>es</v>
      </c>
    </row>
    <row r="150" spans="38:43">
      <c r="AL150" s="27">
        <f t="shared" si="160"/>
        <v>45809</v>
      </c>
      <c r="AM150" s="41" t="str">
        <f t="shared" si="159"/>
        <v>ex</v>
      </c>
      <c r="AN150" s="41">
        <f t="shared" si="161"/>
        <v>154</v>
      </c>
      <c r="AO150" s="41">
        <f t="shared" si="158"/>
        <v>131</v>
      </c>
      <c r="AP150" s="41">
        <f t="shared" si="162"/>
        <v>150</v>
      </c>
      <c r="AQ150" s="41" t="str">
        <f t="shared" si="163"/>
        <v>et</v>
      </c>
    </row>
    <row r="151" spans="38:43">
      <c r="AL151" s="27">
        <f t="shared" si="160"/>
        <v>45839</v>
      </c>
      <c r="AM151" s="41" t="str">
        <f t="shared" si="159"/>
        <v>ey</v>
      </c>
      <c r="AN151" s="41">
        <f t="shared" si="161"/>
        <v>155</v>
      </c>
      <c r="AO151" s="41">
        <f t="shared" ref="AO151:AO182" si="164">+MATCH(AL151,$AS$1:$AS$131)</f>
        <v>131</v>
      </c>
      <c r="AP151" s="41">
        <f t="shared" si="162"/>
        <v>151</v>
      </c>
      <c r="AQ151" s="41" t="str">
        <f t="shared" si="163"/>
        <v>eu</v>
      </c>
    </row>
    <row r="152" spans="38:43">
      <c r="AL152" s="27">
        <f t="shared" si="160"/>
        <v>45870</v>
      </c>
      <c r="AM152" s="41" t="str">
        <f t="shared" si="159"/>
        <v>ez</v>
      </c>
      <c r="AN152" s="41">
        <f t="shared" si="161"/>
        <v>156</v>
      </c>
      <c r="AO152" s="41">
        <f t="shared" si="164"/>
        <v>131</v>
      </c>
      <c r="AP152" s="41">
        <f t="shared" si="162"/>
        <v>152</v>
      </c>
      <c r="AQ152" s="41" t="str">
        <f t="shared" si="163"/>
        <v>ev</v>
      </c>
    </row>
    <row r="153" spans="38:43">
      <c r="AL153" s="27">
        <f t="shared" si="160"/>
        <v>45901</v>
      </c>
      <c r="AM153" s="41" t="str">
        <f t="shared" si="159"/>
        <v>fa</v>
      </c>
      <c r="AN153" s="41">
        <f t="shared" si="161"/>
        <v>157</v>
      </c>
      <c r="AO153" s="41">
        <f t="shared" si="164"/>
        <v>131</v>
      </c>
      <c r="AP153" s="41">
        <f t="shared" si="162"/>
        <v>153</v>
      </c>
      <c r="AQ153" s="41" t="str">
        <f t="shared" si="163"/>
        <v>ew</v>
      </c>
    </row>
    <row r="154" spans="38:43">
      <c r="AL154" s="27">
        <f t="shared" si="160"/>
        <v>45931</v>
      </c>
      <c r="AM154" s="41" t="str">
        <f t="shared" si="159"/>
        <v>fb</v>
      </c>
      <c r="AN154" s="41">
        <f t="shared" si="161"/>
        <v>158</v>
      </c>
      <c r="AO154" s="41">
        <f t="shared" si="164"/>
        <v>131</v>
      </c>
      <c r="AP154" s="41">
        <f t="shared" si="162"/>
        <v>154</v>
      </c>
      <c r="AQ154" s="41" t="str">
        <f>+"e"&amp;AQ24</f>
        <v>ex</v>
      </c>
    </row>
    <row r="155" spans="38:43">
      <c r="AL155" s="27">
        <f t="shared" si="160"/>
        <v>45962</v>
      </c>
      <c r="AM155" s="41" t="str">
        <f t="shared" si="159"/>
        <v>fc</v>
      </c>
      <c r="AN155" s="41">
        <f t="shared" si="161"/>
        <v>159</v>
      </c>
      <c r="AO155" s="41">
        <f t="shared" si="164"/>
        <v>131</v>
      </c>
      <c r="AP155" s="41">
        <f t="shared" si="162"/>
        <v>155</v>
      </c>
      <c r="AQ155" s="41" t="str">
        <f>+"e"&amp;AQ25</f>
        <v>ey</v>
      </c>
    </row>
    <row r="156" spans="38:43">
      <c r="AL156" s="27">
        <f t="shared" si="160"/>
        <v>45992</v>
      </c>
      <c r="AM156" s="41" t="str">
        <f t="shared" si="159"/>
        <v>fd</v>
      </c>
      <c r="AN156" s="41">
        <f t="shared" si="161"/>
        <v>160</v>
      </c>
      <c r="AO156" s="41">
        <f t="shared" si="164"/>
        <v>131</v>
      </c>
      <c r="AP156" s="41">
        <f t="shared" si="162"/>
        <v>156</v>
      </c>
      <c r="AQ156" s="41" t="str">
        <f t="shared" ref="AQ156" si="165">+"e"&amp;AQ26</f>
        <v>ez</v>
      </c>
    </row>
    <row r="157" spans="38:43">
      <c r="AL157" s="27">
        <f t="shared" si="160"/>
        <v>46023</v>
      </c>
      <c r="AM157" s="41" t="str">
        <f t="shared" si="159"/>
        <v>fe</v>
      </c>
      <c r="AN157" s="41">
        <f t="shared" si="161"/>
        <v>161</v>
      </c>
      <c r="AO157" s="41">
        <f t="shared" si="164"/>
        <v>131</v>
      </c>
      <c r="AP157" s="41">
        <f t="shared" si="162"/>
        <v>157</v>
      </c>
      <c r="AQ157" s="41" t="str">
        <f>+"f"&amp;AQ1</f>
        <v>fa</v>
      </c>
    </row>
    <row r="158" spans="38:43">
      <c r="AL158" s="27">
        <f t="shared" si="160"/>
        <v>46054</v>
      </c>
      <c r="AM158" s="41" t="str">
        <f t="shared" si="159"/>
        <v>ff</v>
      </c>
      <c r="AN158" s="41">
        <f t="shared" si="161"/>
        <v>162</v>
      </c>
      <c r="AO158" s="41">
        <f t="shared" si="164"/>
        <v>131</v>
      </c>
      <c r="AP158" s="41">
        <f t="shared" si="162"/>
        <v>158</v>
      </c>
      <c r="AQ158" s="41" t="str">
        <f t="shared" ref="AQ158:AQ182" si="166">+"f"&amp;AQ2</f>
        <v>fb</v>
      </c>
    </row>
    <row r="159" spans="38:43">
      <c r="AL159" s="27">
        <f t="shared" si="160"/>
        <v>46082</v>
      </c>
      <c r="AM159" s="41" t="str">
        <f t="shared" si="159"/>
        <v>fg</v>
      </c>
      <c r="AN159" s="41">
        <f t="shared" si="161"/>
        <v>163</v>
      </c>
      <c r="AO159" s="41">
        <f t="shared" si="164"/>
        <v>131</v>
      </c>
      <c r="AP159" s="41">
        <f t="shared" si="162"/>
        <v>159</v>
      </c>
      <c r="AQ159" s="41" t="str">
        <f t="shared" si="166"/>
        <v>fc</v>
      </c>
    </row>
    <row r="160" spans="38:43">
      <c r="AL160" s="27">
        <f t="shared" si="160"/>
        <v>46113</v>
      </c>
      <c r="AM160" s="41" t="str">
        <f t="shared" si="159"/>
        <v>fh</v>
      </c>
      <c r="AN160" s="41">
        <f t="shared" si="161"/>
        <v>164</v>
      </c>
      <c r="AO160" s="41">
        <f t="shared" si="164"/>
        <v>131</v>
      </c>
      <c r="AP160" s="41">
        <f t="shared" si="162"/>
        <v>160</v>
      </c>
      <c r="AQ160" s="41" t="str">
        <f t="shared" si="166"/>
        <v>fd</v>
      </c>
    </row>
    <row r="161" spans="38:43">
      <c r="AL161" s="27">
        <f t="shared" si="160"/>
        <v>46143</v>
      </c>
      <c r="AM161" s="41" t="str">
        <f t="shared" ref="AM161:AM192" si="167">+VLOOKUP(AN161,$AP$1:$AQ$197,2,FALSE)</f>
        <v>fi</v>
      </c>
      <c r="AN161" s="41">
        <f t="shared" si="161"/>
        <v>165</v>
      </c>
      <c r="AO161" s="41">
        <f t="shared" si="164"/>
        <v>131</v>
      </c>
      <c r="AP161" s="41">
        <f t="shared" si="162"/>
        <v>161</v>
      </c>
      <c r="AQ161" s="41" t="str">
        <f t="shared" si="166"/>
        <v>fe</v>
      </c>
    </row>
    <row r="162" spans="38:43">
      <c r="AL162" s="27">
        <f t="shared" si="160"/>
        <v>46174</v>
      </c>
      <c r="AM162" s="41" t="str">
        <f t="shared" si="167"/>
        <v>fj</v>
      </c>
      <c r="AN162" s="41">
        <f t="shared" si="161"/>
        <v>166</v>
      </c>
      <c r="AO162" s="41">
        <f t="shared" si="164"/>
        <v>131</v>
      </c>
      <c r="AP162" s="41">
        <f t="shared" si="162"/>
        <v>162</v>
      </c>
      <c r="AQ162" s="41" t="str">
        <f t="shared" si="166"/>
        <v>ff</v>
      </c>
    </row>
    <row r="163" spans="38:43">
      <c r="AL163" s="27">
        <f t="shared" si="160"/>
        <v>46204</v>
      </c>
      <c r="AM163" s="41" t="str">
        <f t="shared" si="167"/>
        <v>fk</v>
      </c>
      <c r="AN163" s="41">
        <f t="shared" si="161"/>
        <v>167</v>
      </c>
      <c r="AO163" s="41">
        <f t="shared" si="164"/>
        <v>131</v>
      </c>
      <c r="AP163" s="41">
        <f t="shared" si="162"/>
        <v>163</v>
      </c>
      <c r="AQ163" s="41" t="str">
        <f t="shared" si="166"/>
        <v>fg</v>
      </c>
    </row>
    <row r="164" spans="38:43">
      <c r="AL164" s="27">
        <f t="shared" si="160"/>
        <v>46235</v>
      </c>
      <c r="AM164" s="41" t="str">
        <f t="shared" si="167"/>
        <v>fl</v>
      </c>
      <c r="AN164" s="41">
        <f t="shared" si="161"/>
        <v>168</v>
      </c>
      <c r="AO164" s="41">
        <f t="shared" si="164"/>
        <v>131</v>
      </c>
      <c r="AP164" s="41">
        <f t="shared" si="162"/>
        <v>164</v>
      </c>
      <c r="AQ164" s="41" t="str">
        <f t="shared" si="166"/>
        <v>fh</v>
      </c>
    </row>
    <row r="165" spans="38:43">
      <c r="AL165" s="27">
        <f t="shared" si="160"/>
        <v>46266</v>
      </c>
      <c r="AM165" s="41" t="str">
        <f t="shared" si="167"/>
        <v>fm</v>
      </c>
      <c r="AN165" s="41">
        <f t="shared" si="161"/>
        <v>169</v>
      </c>
      <c r="AO165" s="41">
        <f t="shared" si="164"/>
        <v>131</v>
      </c>
      <c r="AP165" s="41">
        <f t="shared" si="162"/>
        <v>165</v>
      </c>
      <c r="AQ165" s="41" t="str">
        <f t="shared" si="166"/>
        <v>fi</v>
      </c>
    </row>
    <row r="166" spans="38:43">
      <c r="AL166" s="27">
        <f t="shared" si="160"/>
        <v>46296</v>
      </c>
      <c r="AM166" s="41" t="str">
        <f t="shared" si="167"/>
        <v>fn</v>
      </c>
      <c r="AN166" s="41">
        <f t="shared" si="161"/>
        <v>170</v>
      </c>
      <c r="AO166" s="41">
        <f t="shared" si="164"/>
        <v>131</v>
      </c>
      <c r="AP166" s="41">
        <f t="shared" si="162"/>
        <v>166</v>
      </c>
      <c r="AQ166" s="41" t="str">
        <f t="shared" si="166"/>
        <v>fj</v>
      </c>
    </row>
    <row r="167" spans="38:43">
      <c r="AL167" s="27">
        <f t="shared" si="160"/>
        <v>46327</v>
      </c>
      <c r="AM167" s="41" t="str">
        <f t="shared" si="167"/>
        <v>fo</v>
      </c>
      <c r="AN167" s="41">
        <f t="shared" si="161"/>
        <v>171</v>
      </c>
      <c r="AO167" s="41">
        <f t="shared" si="164"/>
        <v>131</v>
      </c>
      <c r="AP167" s="41">
        <f t="shared" si="162"/>
        <v>167</v>
      </c>
      <c r="AQ167" s="41" t="str">
        <f t="shared" si="166"/>
        <v>fk</v>
      </c>
    </row>
    <row r="168" spans="38:43">
      <c r="AL168" s="27">
        <f t="shared" si="160"/>
        <v>46357</v>
      </c>
      <c r="AM168" s="41" t="str">
        <f t="shared" si="167"/>
        <v>fp</v>
      </c>
      <c r="AN168" s="41">
        <f t="shared" si="161"/>
        <v>172</v>
      </c>
      <c r="AO168" s="41">
        <f t="shared" si="164"/>
        <v>131</v>
      </c>
      <c r="AP168" s="41">
        <f t="shared" si="162"/>
        <v>168</v>
      </c>
      <c r="AQ168" s="41" t="str">
        <f t="shared" si="166"/>
        <v>fl</v>
      </c>
    </row>
    <row r="169" spans="38:43">
      <c r="AL169" s="27">
        <f t="shared" si="160"/>
        <v>46388</v>
      </c>
      <c r="AM169" s="41" t="str">
        <f t="shared" si="167"/>
        <v>fq</v>
      </c>
      <c r="AN169" s="41">
        <f t="shared" si="161"/>
        <v>173</v>
      </c>
      <c r="AO169" s="41">
        <f t="shared" si="164"/>
        <v>131</v>
      </c>
      <c r="AP169" s="41">
        <f t="shared" si="162"/>
        <v>169</v>
      </c>
      <c r="AQ169" s="41" t="str">
        <f t="shared" si="166"/>
        <v>fm</v>
      </c>
    </row>
    <row r="170" spans="38:43">
      <c r="AL170" s="27">
        <f t="shared" si="160"/>
        <v>46419</v>
      </c>
      <c r="AM170" s="41" t="str">
        <f t="shared" si="167"/>
        <v>fr</v>
      </c>
      <c r="AN170" s="41">
        <f t="shared" si="161"/>
        <v>174</v>
      </c>
      <c r="AO170" s="41">
        <f t="shared" si="164"/>
        <v>131</v>
      </c>
      <c r="AP170" s="41">
        <f t="shared" si="162"/>
        <v>170</v>
      </c>
      <c r="AQ170" s="41" t="str">
        <f t="shared" si="166"/>
        <v>fn</v>
      </c>
    </row>
    <row r="171" spans="38:43">
      <c r="AL171" s="27">
        <f t="shared" si="160"/>
        <v>46447</v>
      </c>
      <c r="AM171" s="41" t="str">
        <f t="shared" si="167"/>
        <v>fs</v>
      </c>
      <c r="AN171" s="41">
        <f t="shared" si="161"/>
        <v>175</v>
      </c>
      <c r="AO171" s="41">
        <f t="shared" si="164"/>
        <v>131</v>
      </c>
      <c r="AP171" s="41">
        <f t="shared" si="162"/>
        <v>171</v>
      </c>
      <c r="AQ171" s="41" t="str">
        <f t="shared" si="166"/>
        <v>fo</v>
      </c>
    </row>
    <row r="172" spans="38:43">
      <c r="AL172" s="27">
        <f t="shared" si="160"/>
        <v>46478</v>
      </c>
      <c r="AM172" s="41" t="str">
        <f t="shared" si="167"/>
        <v>ft</v>
      </c>
      <c r="AN172" s="41">
        <f t="shared" si="161"/>
        <v>176</v>
      </c>
      <c r="AO172" s="41">
        <f t="shared" si="164"/>
        <v>131</v>
      </c>
      <c r="AP172" s="41">
        <f t="shared" si="162"/>
        <v>172</v>
      </c>
      <c r="AQ172" s="41" t="str">
        <f t="shared" si="166"/>
        <v>fp</v>
      </c>
    </row>
    <row r="173" spans="38:43">
      <c r="AL173" s="27">
        <f t="shared" si="160"/>
        <v>46508</v>
      </c>
      <c r="AM173" s="41" t="str">
        <f t="shared" si="167"/>
        <v>fu</v>
      </c>
      <c r="AN173" s="41">
        <f t="shared" si="161"/>
        <v>177</v>
      </c>
      <c r="AO173" s="41">
        <f t="shared" si="164"/>
        <v>131</v>
      </c>
      <c r="AP173" s="41">
        <f t="shared" si="162"/>
        <v>173</v>
      </c>
      <c r="AQ173" s="41" t="str">
        <f t="shared" si="166"/>
        <v>fq</v>
      </c>
    </row>
    <row r="174" spans="38:43">
      <c r="AL174" s="27">
        <f t="shared" si="160"/>
        <v>46539</v>
      </c>
      <c r="AM174" s="41" t="str">
        <f t="shared" si="167"/>
        <v>fv</v>
      </c>
      <c r="AN174" s="41">
        <f t="shared" si="161"/>
        <v>178</v>
      </c>
      <c r="AO174" s="41">
        <f t="shared" si="164"/>
        <v>131</v>
      </c>
      <c r="AP174" s="41">
        <f t="shared" si="162"/>
        <v>174</v>
      </c>
      <c r="AQ174" s="41" t="str">
        <f t="shared" si="166"/>
        <v>fr</v>
      </c>
    </row>
    <row r="175" spans="38:43">
      <c r="AL175" s="27">
        <f t="shared" si="160"/>
        <v>46569</v>
      </c>
      <c r="AM175" s="41" t="str">
        <f t="shared" si="167"/>
        <v>fw</v>
      </c>
      <c r="AN175" s="41">
        <f t="shared" si="161"/>
        <v>179</v>
      </c>
      <c r="AO175" s="41">
        <f t="shared" si="164"/>
        <v>131</v>
      </c>
      <c r="AP175" s="41">
        <f t="shared" si="162"/>
        <v>175</v>
      </c>
      <c r="AQ175" s="41" t="str">
        <f t="shared" si="166"/>
        <v>fs</v>
      </c>
    </row>
    <row r="176" spans="38:43">
      <c r="AL176" s="27">
        <f t="shared" si="160"/>
        <v>46600</v>
      </c>
      <c r="AM176" s="41" t="str">
        <f t="shared" si="167"/>
        <v>fx</v>
      </c>
      <c r="AN176" s="41">
        <f t="shared" si="161"/>
        <v>180</v>
      </c>
      <c r="AO176" s="41">
        <f t="shared" si="164"/>
        <v>131</v>
      </c>
      <c r="AP176" s="41">
        <f t="shared" si="162"/>
        <v>176</v>
      </c>
      <c r="AQ176" s="41" t="str">
        <f t="shared" si="166"/>
        <v>ft</v>
      </c>
    </row>
    <row r="177" spans="38:43">
      <c r="AL177" s="27">
        <f t="shared" si="160"/>
        <v>46631</v>
      </c>
      <c r="AM177" s="41" t="str">
        <f t="shared" si="167"/>
        <v>fy</v>
      </c>
      <c r="AN177" s="41">
        <f t="shared" si="161"/>
        <v>181</v>
      </c>
      <c r="AO177" s="41">
        <f t="shared" si="164"/>
        <v>131</v>
      </c>
      <c r="AP177" s="41">
        <f t="shared" si="162"/>
        <v>177</v>
      </c>
      <c r="AQ177" s="41" t="str">
        <f t="shared" si="166"/>
        <v>fu</v>
      </c>
    </row>
    <row r="178" spans="38:43">
      <c r="AL178" s="27">
        <f t="shared" si="160"/>
        <v>46661</v>
      </c>
      <c r="AM178" s="41" t="str">
        <f t="shared" si="167"/>
        <v>fz</v>
      </c>
      <c r="AN178" s="41">
        <f t="shared" si="161"/>
        <v>182</v>
      </c>
      <c r="AO178" s="41">
        <f t="shared" si="164"/>
        <v>131</v>
      </c>
      <c r="AP178" s="41">
        <f t="shared" si="162"/>
        <v>178</v>
      </c>
      <c r="AQ178" s="41" t="str">
        <f>+"f"&amp;AQ22</f>
        <v>fv</v>
      </c>
    </row>
    <row r="179" spans="38:43">
      <c r="AL179" s="27">
        <f t="shared" si="160"/>
        <v>46692</v>
      </c>
      <c r="AM179" s="41" t="str">
        <f t="shared" si="167"/>
        <v>ga</v>
      </c>
      <c r="AN179" s="41">
        <f t="shared" si="161"/>
        <v>183</v>
      </c>
      <c r="AO179" s="41">
        <f t="shared" si="164"/>
        <v>131</v>
      </c>
      <c r="AP179" s="41">
        <f t="shared" si="162"/>
        <v>179</v>
      </c>
      <c r="AQ179" s="41" t="str">
        <f t="shared" si="166"/>
        <v>fw</v>
      </c>
    </row>
    <row r="180" spans="38:43">
      <c r="AL180" s="27">
        <f t="shared" si="160"/>
        <v>46722</v>
      </c>
      <c r="AM180" s="41" t="str">
        <f t="shared" si="167"/>
        <v>gb</v>
      </c>
      <c r="AN180" s="41">
        <f t="shared" si="161"/>
        <v>184</v>
      </c>
      <c r="AO180" s="41">
        <f t="shared" si="164"/>
        <v>131</v>
      </c>
      <c r="AP180" s="41">
        <f t="shared" si="162"/>
        <v>180</v>
      </c>
      <c r="AQ180" s="41" t="str">
        <f t="shared" si="166"/>
        <v>fx</v>
      </c>
    </row>
    <row r="181" spans="38:43">
      <c r="AL181" s="27">
        <f t="shared" si="160"/>
        <v>46753</v>
      </c>
      <c r="AM181" s="41" t="str">
        <f t="shared" si="167"/>
        <v>gc</v>
      </c>
      <c r="AN181" s="41">
        <f t="shared" si="161"/>
        <v>185</v>
      </c>
      <c r="AO181" s="41">
        <f t="shared" si="164"/>
        <v>131</v>
      </c>
      <c r="AP181" s="41">
        <f t="shared" si="162"/>
        <v>181</v>
      </c>
      <c r="AQ181" s="41" t="str">
        <f t="shared" si="166"/>
        <v>fy</v>
      </c>
    </row>
    <row r="182" spans="38:43">
      <c r="AL182" s="27">
        <f t="shared" si="160"/>
        <v>46784</v>
      </c>
      <c r="AM182" s="41" t="str">
        <f t="shared" si="167"/>
        <v>gd</v>
      </c>
      <c r="AN182" s="41">
        <f t="shared" si="161"/>
        <v>186</v>
      </c>
      <c r="AO182" s="41">
        <f t="shared" si="164"/>
        <v>131</v>
      </c>
      <c r="AP182" s="41">
        <f t="shared" si="162"/>
        <v>182</v>
      </c>
      <c r="AQ182" s="41" t="str">
        <f t="shared" si="166"/>
        <v>fz</v>
      </c>
    </row>
    <row r="183" spans="38:43">
      <c r="AL183" s="27">
        <f t="shared" si="160"/>
        <v>46813</v>
      </c>
      <c r="AM183" s="41" t="str">
        <f t="shared" si="167"/>
        <v>ge</v>
      </c>
      <c r="AN183" s="41">
        <f t="shared" si="161"/>
        <v>187</v>
      </c>
      <c r="AO183" s="41">
        <f t="shared" ref="AO183:AO197" si="168">+MATCH(AL183,$AS$1:$AS$131)</f>
        <v>131</v>
      </c>
      <c r="AP183" s="41">
        <f t="shared" si="162"/>
        <v>183</v>
      </c>
      <c r="AQ183" s="41" t="str">
        <f>+"g"&amp;AQ1</f>
        <v>ga</v>
      </c>
    </row>
    <row r="184" spans="38:43">
      <c r="AL184" s="27">
        <f t="shared" si="160"/>
        <v>46844</v>
      </c>
      <c r="AM184" s="41" t="str">
        <f t="shared" si="167"/>
        <v>gf</v>
      </c>
      <c r="AN184" s="41">
        <f t="shared" si="161"/>
        <v>188</v>
      </c>
      <c r="AO184" s="41">
        <f t="shared" si="168"/>
        <v>131</v>
      </c>
      <c r="AP184" s="41">
        <f t="shared" si="162"/>
        <v>184</v>
      </c>
      <c r="AQ184" s="41" t="str">
        <f t="shared" ref="AQ184:AQ197" si="169">+"g"&amp;AQ2</f>
        <v>gb</v>
      </c>
    </row>
    <row r="185" spans="38:43">
      <c r="AL185" s="27">
        <f t="shared" si="160"/>
        <v>46874</v>
      </c>
      <c r="AM185" s="41" t="str">
        <f t="shared" si="167"/>
        <v>gg</v>
      </c>
      <c r="AN185" s="41">
        <f t="shared" si="161"/>
        <v>189</v>
      </c>
      <c r="AO185" s="41">
        <f t="shared" si="168"/>
        <v>131</v>
      </c>
      <c r="AP185" s="41">
        <f t="shared" si="162"/>
        <v>185</v>
      </c>
      <c r="AQ185" s="41" t="str">
        <f t="shared" si="169"/>
        <v>gc</v>
      </c>
    </row>
    <row r="186" spans="38:43">
      <c r="AL186" s="27">
        <f t="shared" si="160"/>
        <v>46905</v>
      </c>
      <c r="AM186" s="41" t="str">
        <f t="shared" si="167"/>
        <v>gh</v>
      </c>
      <c r="AN186" s="41">
        <f t="shared" si="161"/>
        <v>190</v>
      </c>
      <c r="AO186" s="41">
        <f t="shared" si="168"/>
        <v>131</v>
      </c>
      <c r="AP186" s="41">
        <f t="shared" si="162"/>
        <v>186</v>
      </c>
      <c r="AQ186" s="41" t="str">
        <f t="shared" si="169"/>
        <v>gd</v>
      </c>
    </row>
    <row r="187" spans="38:43">
      <c r="AL187" s="27">
        <f t="shared" si="160"/>
        <v>46935</v>
      </c>
      <c r="AM187" s="41" t="str">
        <f t="shared" si="167"/>
        <v>gi</v>
      </c>
      <c r="AN187" s="41">
        <f t="shared" si="161"/>
        <v>191</v>
      </c>
      <c r="AO187" s="41">
        <f t="shared" si="168"/>
        <v>131</v>
      </c>
      <c r="AP187" s="41">
        <f t="shared" si="162"/>
        <v>187</v>
      </c>
      <c r="AQ187" s="41" t="str">
        <f t="shared" si="169"/>
        <v>ge</v>
      </c>
    </row>
    <row r="188" spans="38:43">
      <c r="AL188" s="27">
        <f t="shared" si="160"/>
        <v>46966</v>
      </c>
      <c r="AM188" s="41" t="str">
        <f t="shared" si="167"/>
        <v>gj</v>
      </c>
      <c r="AN188" s="41">
        <f t="shared" si="161"/>
        <v>192</v>
      </c>
      <c r="AO188" s="41">
        <f t="shared" si="168"/>
        <v>131</v>
      </c>
      <c r="AP188" s="41">
        <f t="shared" si="162"/>
        <v>188</v>
      </c>
      <c r="AQ188" s="41" t="str">
        <f t="shared" si="169"/>
        <v>gf</v>
      </c>
    </row>
    <row r="189" spans="38:43">
      <c r="AL189" s="27">
        <f t="shared" si="160"/>
        <v>46997</v>
      </c>
      <c r="AM189" s="41" t="str">
        <f t="shared" si="167"/>
        <v>gk</v>
      </c>
      <c r="AN189" s="41">
        <f t="shared" si="161"/>
        <v>193</v>
      </c>
      <c r="AO189" s="41">
        <f t="shared" si="168"/>
        <v>131</v>
      </c>
      <c r="AP189" s="41">
        <f t="shared" si="162"/>
        <v>189</v>
      </c>
      <c r="AQ189" s="41" t="str">
        <f t="shared" si="169"/>
        <v>gg</v>
      </c>
    </row>
    <row r="190" spans="38:43">
      <c r="AL190" s="27">
        <f t="shared" si="160"/>
        <v>47027</v>
      </c>
      <c r="AM190" s="41" t="str">
        <f t="shared" si="167"/>
        <v>gl</v>
      </c>
      <c r="AN190" s="41">
        <f t="shared" si="161"/>
        <v>194</v>
      </c>
      <c r="AO190" s="41">
        <f t="shared" si="168"/>
        <v>131</v>
      </c>
      <c r="AP190" s="41">
        <f t="shared" si="162"/>
        <v>190</v>
      </c>
      <c r="AQ190" s="41" t="str">
        <f t="shared" si="169"/>
        <v>gh</v>
      </c>
    </row>
    <row r="191" spans="38:43">
      <c r="AL191" s="27">
        <f t="shared" si="160"/>
        <v>47058</v>
      </c>
      <c r="AM191" s="41" t="str">
        <f t="shared" si="167"/>
        <v>gm</v>
      </c>
      <c r="AN191" s="41">
        <f t="shared" si="161"/>
        <v>195</v>
      </c>
      <c r="AO191" s="41">
        <f t="shared" si="168"/>
        <v>131</v>
      </c>
      <c r="AP191" s="41">
        <f t="shared" si="162"/>
        <v>191</v>
      </c>
      <c r="AQ191" s="41" t="str">
        <f t="shared" si="169"/>
        <v>gi</v>
      </c>
    </row>
    <row r="192" spans="38:43">
      <c r="AL192" s="27">
        <f t="shared" si="160"/>
        <v>47088</v>
      </c>
      <c r="AM192" s="41" t="str">
        <f t="shared" si="167"/>
        <v>gn</v>
      </c>
      <c r="AN192" s="41">
        <f t="shared" si="161"/>
        <v>196</v>
      </c>
      <c r="AO192" s="41">
        <f t="shared" si="168"/>
        <v>131</v>
      </c>
      <c r="AP192" s="41">
        <f t="shared" si="162"/>
        <v>192</v>
      </c>
      <c r="AQ192" s="41" t="str">
        <f t="shared" si="169"/>
        <v>gj</v>
      </c>
    </row>
    <row r="193" spans="38:43">
      <c r="AL193" s="27">
        <f t="shared" si="160"/>
        <v>47119</v>
      </c>
      <c r="AM193" s="41" t="str">
        <f t="shared" ref="AM193:AM197" si="170">+VLOOKUP(AN193,$AP$1:$AQ$197,2,FALSE)</f>
        <v>go</v>
      </c>
      <c r="AN193" s="41">
        <f t="shared" si="161"/>
        <v>197</v>
      </c>
      <c r="AO193" s="41">
        <f t="shared" si="168"/>
        <v>131</v>
      </c>
      <c r="AP193" s="41">
        <f t="shared" si="162"/>
        <v>193</v>
      </c>
      <c r="AQ193" s="41" t="str">
        <f t="shared" si="169"/>
        <v>gk</v>
      </c>
    </row>
    <row r="194" spans="38:43">
      <c r="AL194" s="27">
        <f t="shared" si="160"/>
        <v>47150</v>
      </c>
      <c r="AM194" s="41" t="e">
        <f t="shared" si="170"/>
        <v>#N/A</v>
      </c>
      <c r="AN194" s="41">
        <f t="shared" si="161"/>
        <v>198</v>
      </c>
      <c r="AO194" s="41">
        <f t="shared" si="168"/>
        <v>131</v>
      </c>
      <c r="AP194" s="41">
        <f t="shared" si="162"/>
        <v>194</v>
      </c>
      <c r="AQ194" s="41" t="str">
        <f t="shared" si="169"/>
        <v>gl</v>
      </c>
    </row>
    <row r="195" spans="38:43">
      <c r="AL195" s="27">
        <f t="shared" ref="AL195:AL197" si="171">+EDATE(AL194,1)</f>
        <v>47178</v>
      </c>
      <c r="AM195" s="41" t="e">
        <f t="shared" si="170"/>
        <v>#N/A</v>
      </c>
      <c r="AN195" s="41">
        <f t="shared" ref="AN195:AN197" si="172">+AN194+1</f>
        <v>199</v>
      </c>
      <c r="AO195" s="41">
        <f t="shared" si="168"/>
        <v>131</v>
      </c>
      <c r="AP195" s="41">
        <f t="shared" ref="AP195:AP197" si="173">+AP194+1</f>
        <v>195</v>
      </c>
      <c r="AQ195" s="41" t="str">
        <f t="shared" si="169"/>
        <v>gm</v>
      </c>
    </row>
    <row r="196" spans="38:43">
      <c r="AL196" s="27">
        <f t="shared" si="171"/>
        <v>47209</v>
      </c>
      <c r="AM196" s="41" t="e">
        <f t="shared" si="170"/>
        <v>#N/A</v>
      </c>
      <c r="AN196" s="41">
        <f t="shared" si="172"/>
        <v>200</v>
      </c>
      <c r="AO196" s="41">
        <f t="shared" si="168"/>
        <v>131</v>
      </c>
      <c r="AP196" s="41">
        <f t="shared" si="173"/>
        <v>196</v>
      </c>
      <c r="AQ196" s="41" t="str">
        <f t="shared" si="169"/>
        <v>gn</v>
      </c>
    </row>
    <row r="197" spans="38:43">
      <c r="AL197" s="27">
        <f t="shared" si="171"/>
        <v>47239</v>
      </c>
      <c r="AM197" s="41" t="e">
        <f t="shared" si="170"/>
        <v>#N/A</v>
      </c>
      <c r="AN197" s="41">
        <f t="shared" si="172"/>
        <v>201</v>
      </c>
      <c r="AO197" s="41">
        <f t="shared" si="168"/>
        <v>131</v>
      </c>
      <c r="AP197" s="41">
        <f t="shared" si="173"/>
        <v>197</v>
      </c>
      <c r="AQ197" s="41" t="str">
        <f t="shared" si="169"/>
        <v>go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B119"/>
  <sheetViews>
    <sheetView showGridLines="0" topLeftCell="A34" zoomScale="80" zoomScaleNormal="80" workbookViewId="0">
      <pane xSplit="4" topLeftCell="E1" activePane="topRight" state="frozen"/>
      <selection activeCell="F48" sqref="F48"/>
      <selection pane="topRight" activeCell="C2" sqref="C2:GB46"/>
    </sheetView>
  </sheetViews>
  <sheetFormatPr defaultColWidth="9.140625" defaultRowHeight="15"/>
  <cols>
    <col min="1" max="1" width="9.140625" style="41"/>
    <col min="2" max="2" width="15.7109375" style="252" customWidth="1"/>
    <col min="3" max="3" width="20" style="45" customWidth="1"/>
    <col min="4" max="4" width="43.7109375" style="45" bestFit="1" customWidth="1"/>
    <col min="5" max="50" width="12.7109375" style="41" bestFit="1" customWidth="1"/>
    <col min="51" max="57" width="12.7109375" style="29" customWidth="1"/>
    <col min="58" max="84" width="12.7109375" style="41" hidden="1" customWidth="1"/>
    <col min="85" max="85" width="13.7109375" style="41" hidden="1" customWidth="1"/>
    <col min="86" max="95" width="12.7109375" style="41" hidden="1" customWidth="1"/>
    <col min="96" max="97" width="13.7109375" style="41" hidden="1" customWidth="1"/>
    <col min="98" max="107" width="12.7109375" style="41" hidden="1" customWidth="1"/>
    <col min="108" max="109" width="13.7109375" style="41" hidden="1" customWidth="1"/>
    <col min="110" max="119" width="12.7109375" style="41" hidden="1" customWidth="1"/>
    <col min="120" max="121" width="13.7109375" style="41" hidden="1" customWidth="1"/>
    <col min="122" max="125" width="12.7109375" style="41" hidden="1" customWidth="1"/>
    <col min="126" max="126" width="13.7109375" style="41" hidden="1" customWidth="1"/>
    <col min="127" max="130" width="12.7109375" style="41" hidden="1" customWidth="1"/>
    <col min="131" max="133" width="13.7109375" style="41" hidden="1" customWidth="1"/>
    <col min="134" max="137" width="12.7109375" style="41" hidden="1" customWidth="1"/>
    <col min="138" max="138" width="13.7109375" style="41" hidden="1" customWidth="1"/>
    <col min="139" max="142" width="12.7109375" style="41" hidden="1" customWidth="1"/>
    <col min="143" max="145" width="13.7109375" style="41" hidden="1" customWidth="1"/>
    <col min="146" max="148" width="12.7109375" style="41" hidden="1" customWidth="1"/>
    <col min="149" max="150" width="13.7109375" style="41" hidden="1" customWidth="1"/>
    <col min="151" max="153" width="12.7109375" style="41" hidden="1" customWidth="1"/>
    <col min="154" max="158" width="13.7109375" style="41" hidden="1" customWidth="1"/>
    <col min="159" max="159" width="12.7109375" style="41" hidden="1" customWidth="1"/>
    <col min="160" max="162" width="13.7109375" style="41" hidden="1" customWidth="1"/>
    <col min="163" max="165" width="12.7109375" style="41" hidden="1" customWidth="1"/>
    <col min="166" max="170" width="13.7109375" style="41" hidden="1" customWidth="1"/>
    <col min="171" max="172" width="12.7109375" style="41" hidden="1" customWidth="1"/>
    <col min="173" max="173" width="13.7109375" style="41" hidden="1" customWidth="1"/>
    <col min="174" max="178" width="12.7109375" style="41" bestFit="1" customWidth="1"/>
    <col min="179" max="180" width="13.5703125" style="41" bestFit="1" customWidth="1"/>
    <col min="181" max="184" width="12.7109375" style="41" bestFit="1" customWidth="1"/>
    <col min="185" max="16384" width="9.140625" style="41"/>
  </cols>
  <sheetData>
    <row r="1" spans="1:184">
      <c r="B1" s="486"/>
      <c r="C1" s="462"/>
      <c r="D1" s="462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84" s="45" customFormat="1">
      <c r="B2" s="486"/>
      <c r="C2" s="470" t="s">
        <v>55</v>
      </c>
      <c r="D2" s="470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>
      <c r="B3" s="461" t="s">
        <v>266</v>
      </c>
      <c r="C3" s="477" t="s">
        <v>1</v>
      </c>
      <c r="D3" s="477" t="s">
        <v>175</v>
      </c>
      <c r="E3" s="495">
        <v>7305080</v>
      </c>
      <c r="F3" s="495">
        <v>6576680</v>
      </c>
      <c r="G3" s="495">
        <v>7147230</v>
      </c>
      <c r="H3" s="495">
        <v>6806450</v>
      </c>
      <c r="I3" s="495">
        <v>6949620</v>
      </c>
      <c r="J3" s="495">
        <v>6624390</v>
      </c>
      <c r="K3" s="495">
        <v>6885900</v>
      </c>
      <c r="L3" s="495">
        <v>6939680</v>
      </c>
      <c r="M3" s="495">
        <v>6713930</v>
      </c>
      <c r="N3" s="495">
        <v>938520</v>
      </c>
      <c r="O3" s="495">
        <v>3480190</v>
      </c>
      <c r="P3" s="495">
        <v>7136300</v>
      </c>
      <c r="Q3" s="495">
        <v>7744240</v>
      </c>
      <c r="R3" s="495">
        <v>6993110</v>
      </c>
      <c r="S3" s="495">
        <v>7293560</v>
      </c>
      <c r="T3" s="495">
        <v>7150660</v>
      </c>
      <c r="U3" s="495">
        <v>7340530</v>
      </c>
      <c r="V3" s="495">
        <v>7142180</v>
      </c>
      <c r="W3" s="495">
        <v>7274810</v>
      </c>
      <c r="X3" s="495">
        <v>7277610</v>
      </c>
      <c r="Y3" s="495">
        <v>6921910</v>
      </c>
      <c r="Z3" s="495">
        <v>5766630</v>
      </c>
      <c r="AA3" s="495">
        <v>7091030</v>
      </c>
      <c r="AB3" s="495">
        <v>7337160</v>
      </c>
      <c r="AC3" s="495">
        <v>8167110</v>
      </c>
      <c r="AD3" s="495">
        <v>7386360</v>
      </c>
      <c r="AE3" s="495">
        <v>7704760</v>
      </c>
      <c r="AF3" s="495">
        <v>7540000</v>
      </c>
      <c r="AG3" s="495">
        <v>7797920</v>
      </c>
      <c r="AH3" s="495">
        <v>7529410</v>
      </c>
      <c r="AI3" s="495">
        <v>7830790</v>
      </c>
      <c r="AJ3" s="495">
        <v>7781900</v>
      </c>
      <c r="AK3" s="495">
        <v>7394530</v>
      </c>
      <c r="AL3" s="495">
        <v>2619420</v>
      </c>
      <c r="AM3" s="495">
        <v>7565880</v>
      </c>
      <c r="AN3" s="495">
        <v>7792720</v>
      </c>
      <c r="AO3" s="495">
        <v>8506100</v>
      </c>
      <c r="AP3" s="495">
        <v>7945860</v>
      </c>
      <c r="AQ3" s="495">
        <v>8124790</v>
      </c>
      <c r="AR3" s="495">
        <v>7847190</v>
      </c>
      <c r="AS3" s="495">
        <v>8134870</v>
      </c>
      <c r="AT3" s="495">
        <v>7855050</v>
      </c>
      <c r="AU3" s="495">
        <v>8126740</v>
      </c>
      <c r="AV3" s="495">
        <v>8114610</v>
      </c>
      <c r="AW3" s="495">
        <v>7775170</v>
      </c>
      <c r="AX3" s="495">
        <v>6309420</v>
      </c>
      <c r="AY3" s="495">
        <v>8012620</v>
      </c>
      <c r="AZ3" s="495">
        <v>8116160</v>
      </c>
      <c r="BA3" s="495">
        <v>8916870</v>
      </c>
      <c r="BB3" s="495">
        <v>8041300</v>
      </c>
      <c r="BC3" s="495">
        <v>8501500</v>
      </c>
      <c r="BD3" s="495">
        <v>8299000</v>
      </c>
      <c r="BE3" s="495">
        <v>8434790</v>
      </c>
      <c r="BF3" s="495">
        <v>8151290</v>
      </c>
      <c r="BG3" s="495">
        <v>8391730</v>
      </c>
      <c r="BH3" s="495">
        <v>8419000</v>
      </c>
      <c r="BI3" s="495">
        <v>7724500</v>
      </c>
      <c r="BJ3" s="495">
        <v>0</v>
      </c>
      <c r="BK3" s="495">
        <v>3646620</v>
      </c>
      <c r="BL3" s="495">
        <v>8541170</v>
      </c>
      <c r="BM3" s="495">
        <v>9194430</v>
      </c>
      <c r="BN3" s="495">
        <v>8274090</v>
      </c>
      <c r="BO3" s="495">
        <v>8835980</v>
      </c>
      <c r="BP3" s="495">
        <v>8497870</v>
      </c>
      <c r="BQ3" s="495">
        <v>8796800</v>
      </c>
      <c r="BR3" s="495">
        <v>8351049.9999999991</v>
      </c>
      <c r="BS3" s="495">
        <v>8812540</v>
      </c>
      <c r="BT3" s="495">
        <v>8881380</v>
      </c>
      <c r="BU3" s="495">
        <v>8446760</v>
      </c>
      <c r="BV3" s="495">
        <v>8807770</v>
      </c>
      <c r="BW3" s="495">
        <v>6807420</v>
      </c>
      <c r="BX3" s="495">
        <v>9129670</v>
      </c>
      <c r="BY3" s="495">
        <v>9631930</v>
      </c>
      <c r="BZ3" s="495">
        <v>8694130</v>
      </c>
      <c r="CA3" s="495">
        <v>9641420</v>
      </c>
      <c r="CB3" s="495">
        <v>9165630</v>
      </c>
      <c r="CC3" s="495">
        <v>9314790</v>
      </c>
      <c r="CD3" s="495">
        <v>8994010</v>
      </c>
      <c r="CE3" s="495">
        <v>9360050</v>
      </c>
      <c r="CF3" s="495">
        <v>9355320</v>
      </c>
      <c r="CG3" s="495">
        <v>9028480</v>
      </c>
      <c r="CH3" s="495">
        <v>1279970</v>
      </c>
      <c r="CI3" s="495">
        <v>9164690</v>
      </c>
      <c r="CJ3" s="495">
        <v>9581730</v>
      </c>
      <c r="CK3" s="495">
        <v>10107920</v>
      </c>
      <c r="CL3" s="495">
        <v>9465610</v>
      </c>
      <c r="CM3" s="495">
        <v>10110650</v>
      </c>
      <c r="CN3" s="495">
        <v>9787480</v>
      </c>
      <c r="CO3" s="495">
        <v>9816930</v>
      </c>
      <c r="CP3" s="495">
        <v>9630820</v>
      </c>
      <c r="CQ3" s="495">
        <v>9862240</v>
      </c>
      <c r="CR3" s="495">
        <v>9887280</v>
      </c>
      <c r="CS3" s="495">
        <v>9536210</v>
      </c>
      <c r="CT3" s="495">
        <v>7802810</v>
      </c>
      <c r="CU3" s="495">
        <v>9907700</v>
      </c>
      <c r="CV3" s="495">
        <v>10107940</v>
      </c>
      <c r="CW3" s="495">
        <v>10384180</v>
      </c>
      <c r="CX3" s="495">
        <v>9397890</v>
      </c>
      <c r="CY3" s="495">
        <v>10409140</v>
      </c>
      <c r="CZ3" s="495">
        <v>9995310</v>
      </c>
      <c r="DA3" s="495">
        <v>10197430</v>
      </c>
      <c r="DB3" s="495">
        <v>9864840</v>
      </c>
      <c r="DC3" s="495">
        <v>10110690</v>
      </c>
      <c r="DD3" s="495">
        <v>10271610</v>
      </c>
      <c r="DE3" s="495">
        <v>9804610</v>
      </c>
      <c r="DF3" s="495">
        <v>1123420</v>
      </c>
      <c r="DG3" s="495">
        <v>10056680</v>
      </c>
      <c r="DH3" s="495">
        <v>10392530</v>
      </c>
      <c r="DI3" s="495">
        <v>10825950</v>
      </c>
      <c r="DJ3" s="495">
        <v>9791520</v>
      </c>
      <c r="DK3" s="495">
        <v>10803540</v>
      </c>
      <c r="DL3" s="495">
        <v>10346030</v>
      </c>
      <c r="DM3" s="495">
        <v>10503810</v>
      </c>
      <c r="DN3" s="495">
        <v>10185470</v>
      </c>
      <c r="DO3" s="495">
        <v>10575890</v>
      </c>
      <c r="DP3" s="495">
        <v>10594340</v>
      </c>
      <c r="DQ3" s="495">
        <v>10079830</v>
      </c>
      <c r="DR3" s="495">
        <v>8280830</v>
      </c>
      <c r="DS3" s="495">
        <v>10445540</v>
      </c>
      <c r="DT3" s="495">
        <v>10825050</v>
      </c>
      <c r="DU3" s="495">
        <v>11284900</v>
      </c>
      <c r="DV3" s="495">
        <v>10188700</v>
      </c>
      <c r="DW3" s="495">
        <v>11304260</v>
      </c>
      <c r="DX3" s="495">
        <v>10838650</v>
      </c>
      <c r="DY3" s="495">
        <v>11021320</v>
      </c>
      <c r="DZ3" s="495">
        <v>10677360</v>
      </c>
      <c r="EA3" s="495">
        <v>11034560</v>
      </c>
      <c r="EB3" s="495">
        <v>11021800</v>
      </c>
      <c r="EC3" s="495">
        <v>10683380</v>
      </c>
      <c r="ED3" s="495">
        <v>2168740</v>
      </c>
      <c r="EE3" s="495">
        <v>7331940</v>
      </c>
      <c r="EF3" s="495">
        <v>11333380</v>
      </c>
      <c r="EG3" s="495">
        <v>11516130</v>
      </c>
      <c r="EH3" s="495">
        <v>10770380</v>
      </c>
      <c r="EI3" s="495">
        <v>11538930</v>
      </c>
      <c r="EJ3" s="495">
        <v>11067250</v>
      </c>
      <c r="EK3" s="495">
        <v>11206820</v>
      </c>
      <c r="EL3" s="495">
        <v>10912900</v>
      </c>
      <c r="EM3" s="495">
        <v>11267820</v>
      </c>
      <c r="EN3" s="495">
        <v>11314430</v>
      </c>
      <c r="EO3" s="495">
        <v>10828800</v>
      </c>
      <c r="EP3" s="495">
        <v>8879960</v>
      </c>
      <c r="EQ3" s="495">
        <v>11197600</v>
      </c>
      <c r="ER3" s="495">
        <v>11597510</v>
      </c>
      <c r="ES3" s="495">
        <v>12477200</v>
      </c>
      <c r="ET3" s="495">
        <v>11253790</v>
      </c>
      <c r="EU3" s="495">
        <v>12480590</v>
      </c>
      <c r="EV3" s="495">
        <v>11845900</v>
      </c>
      <c r="EW3" s="495">
        <v>12157460</v>
      </c>
      <c r="EX3" s="495">
        <v>11710050</v>
      </c>
      <c r="EY3" s="495">
        <v>12109890</v>
      </c>
      <c r="EZ3" s="495">
        <v>12311900</v>
      </c>
      <c r="FA3" s="495">
        <v>11700700</v>
      </c>
      <c r="FB3" s="495">
        <v>1232150</v>
      </c>
      <c r="FC3" s="495">
        <v>3736360</v>
      </c>
      <c r="FD3" s="495">
        <v>12398800</v>
      </c>
      <c r="FE3" s="495">
        <v>13999480</v>
      </c>
      <c r="FF3" s="495">
        <v>12579110</v>
      </c>
      <c r="FG3" s="495">
        <v>13976290</v>
      </c>
      <c r="FH3" s="495">
        <v>13211260</v>
      </c>
      <c r="FI3" s="495">
        <v>13625130</v>
      </c>
      <c r="FJ3" s="495">
        <v>13138120</v>
      </c>
      <c r="FK3" s="495">
        <v>13629900</v>
      </c>
      <c r="FL3" s="495">
        <v>13821040</v>
      </c>
      <c r="FM3" s="495">
        <v>13049830</v>
      </c>
      <c r="FN3" s="495">
        <v>10895580</v>
      </c>
      <c r="FO3" s="495">
        <v>13392390</v>
      </c>
      <c r="FP3" s="495">
        <v>13834070</v>
      </c>
      <c r="FQ3" s="495">
        <v>14975920</v>
      </c>
      <c r="FR3" s="495">
        <v>13549700</v>
      </c>
      <c r="FS3" s="495">
        <v>2477980</v>
      </c>
      <c r="FT3" s="495">
        <v>13375280</v>
      </c>
      <c r="FU3" s="495">
        <v>14534190</v>
      </c>
      <c r="FV3" s="495">
        <v>14097200</v>
      </c>
      <c r="FW3" s="495">
        <v>14705340</v>
      </c>
      <c r="FX3" s="495">
        <v>14824080</v>
      </c>
      <c r="FY3" s="495">
        <v>13984350</v>
      </c>
      <c r="FZ3" s="495">
        <v>14909990</v>
      </c>
      <c r="GA3" s="495">
        <v>14377790</v>
      </c>
      <c r="GB3" s="495">
        <v>14901290</v>
      </c>
    </row>
    <row r="4" spans="1:184">
      <c r="B4" s="461" t="s">
        <v>267</v>
      </c>
      <c r="C4" s="478" t="s">
        <v>2</v>
      </c>
      <c r="D4" s="478" t="s">
        <v>175</v>
      </c>
      <c r="E4" s="497">
        <v>3049800</v>
      </c>
      <c r="F4" s="497">
        <v>2726770</v>
      </c>
      <c r="G4" s="497">
        <v>2994120</v>
      </c>
      <c r="H4" s="497">
        <v>2906630</v>
      </c>
      <c r="I4" s="497">
        <v>2982040</v>
      </c>
      <c r="J4" s="497">
        <v>2916970</v>
      </c>
      <c r="K4" s="497">
        <v>3081770</v>
      </c>
      <c r="L4" s="497">
        <v>3065250</v>
      </c>
      <c r="M4" s="497">
        <v>2908290</v>
      </c>
      <c r="N4" s="497">
        <v>3003760</v>
      </c>
      <c r="O4" s="497">
        <v>2879220</v>
      </c>
      <c r="P4" s="497">
        <v>3016990</v>
      </c>
      <c r="Q4" s="497">
        <v>3084180</v>
      </c>
      <c r="R4" s="497">
        <v>2776800</v>
      </c>
      <c r="S4" s="497">
        <v>3034030</v>
      </c>
      <c r="T4" s="497">
        <v>2444070</v>
      </c>
      <c r="U4" s="497">
        <v>1478440</v>
      </c>
      <c r="V4" s="497">
        <v>2953910</v>
      </c>
      <c r="W4" s="497">
        <v>3075210</v>
      </c>
      <c r="X4" s="497">
        <v>3074630</v>
      </c>
      <c r="Y4" s="497">
        <v>2927490</v>
      </c>
      <c r="Z4" s="497">
        <v>3067760</v>
      </c>
      <c r="AA4" s="497">
        <v>2911280</v>
      </c>
      <c r="AB4" s="497">
        <v>3029130</v>
      </c>
      <c r="AC4" s="497">
        <v>3215210</v>
      </c>
      <c r="AD4" s="497">
        <v>2940390</v>
      </c>
      <c r="AE4" s="497">
        <v>3207480</v>
      </c>
      <c r="AF4" s="497">
        <v>3095970</v>
      </c>
      <c r="AG4" s="497">
        <v>3194380</v>
      </c>
      <c r="AH4" s="497">
        <v>3129960</v>
      </c>
      <c r="AI4" s="497">
        <v>3307340</v>
      </c>
      <c r="AJ4" s="497">
        <v>3269950</v>
      </c>
      <c r="AK4" s="497">
        <v>3099720</v>
      </c>
      <c r="AL4" s="497">
        <v>3219050</v>
      </c>
      <c r="AM4" s="497">
        <v>3092140</v>
      </c>
      <c r="AN4" s="497">
        <v>3214100</v>
      </c>
      <c r="AO4" s="497">
        <v>3298820</v>
      </c>
      <c r="AP4" s="497">
        <v>3108480</v>
      </c>
      <c r="AQ4" s="497">
        <v>3289850</v>
      </c>
      <c r="AR4" s="497">
        <v>1605720</v>
      </c>
      <c r="AS4" s="497">
        <v>2241390</v>
      </c>
      <c r="AT4" s="497">
        <v>3189590</v>
      </c>
      <c r="AU4" s="497">
        <v>3334250</v>
      </c>
      <c r="AV4" s="497">
        <v>3327940</v>
      </c>
      <c r="AW4" s="497">
        <v>3166830</v>
      </c>
      <c r="AX4" s="497">
        <v>3301930</v>
      </c>
      <c r="AY4" s="497">
        <v>3154740</v>
      </c>
      <c r="AZ4" s="497">
        <v>3253310</v>
      </c>
      <c r="BA4" s="497">
        <v>3474700</v>
      </c>
      <c r="BB4" s="497">
        <v>3154650</v>
      </c>
      <c r="BC4" s="497">
        <v>3445270</v>
      </c>
      <c r="BD4" s="497">
        <v>3276060</v>
      </c>
      <c r="BE4" s="497">
        <v>3416180</v>
      </c>
      <c r="BF4" s="497">
        <v>3347830</v>
      </c>
      <c r="BG4" s="497">
        <v>3456640</v>
      </c>
      <c r="BH4" s="497">
        <v>3460600</v>
      </c>
      <c r="BI4" s="497">
        <v>3296470</v>
      </c>
      <c r="BJ4" s="497">
        <v>3405930</v>
      </c>
      <c r="BK4" s="497">
        <v>3287260</v>
      </c>
      <c r="BL4" s="497">
        <v>3396670</v>
      </c>
      <c r="BM4" s="497">
        <v>3593530</v>
      </c>
      <c r="BN4" s="497">
        <v>3243990</v>
      </c>
      <c r="BO4" s="497">
        <v>3533610</v>
      </c>
      <c r="BP4" s="497">
        <v>692510</v>
      </c>
      <c r="BQ4" s="497">
        <v>712380</v>
      </c>
      <c r="BR4" s="497">
        <v>3456450</v>
      </c>
      <c r="BS4" s="497">
        <v>3620540</v>
      </c>
      <c r="BT4" s="497">
        <v>3628980</v>
      </c>
      <c r="BU4" s="497">
        <v>3453090</v>
      </c>
      <c r="BV4" s="497">
        <v>3580650</v>
      </c>
      <c r="BW4" s="497">
        <v>3465130</v>
      </c>
      <c r="BX4" s="497">
        <v>3611860</v>
      </c>
      <c r="BY4" s="497">
        <v>3728760</v>
      </c>
      <c r="BZ4" s="497">
        <v>3451370</v>
      </c>
      <c r="CA4" s="497">
        <v>3703780</v>
      </c>
      <c r="CB4" s="497">
        <v>3613820</v>
      </c>
      <c r="CC4" s="497">
        <v>3721370</v>
      </c>
      <c r="CD4" s="497">
        <v>3586880</v>
      </c>
      <c r="CE4" s="497">
        <v>3796830</v>
      </c>
      <c r="CF4" s="497">
        <v>3789080</v>
      </c>
      <c r="CG4" s="497">
        <v>3646610</v>
      </c>
      <c r="CH4" s="497">
        <v>3747030</v>
      </c>
      <c r="CI4" s="497">
        <v>3714730</v>
      </c>
      <c r="CJ4" s="497">
        <v>3860600</v>
      </c>
      <c r="CK4" s="497">
        <v>4031000</v>
      </c>
      <c r="CL4" s="497">
        <v>3760550</v>
      </c>
      <c r="CM4" s="497">
        <v>3973250</v>
      </c>
      <c r="CN4" s="497">
        <v>2029980</v>
      </c>
      <c r="CO4" s="497">
        <v>3099060</v>
      </c>
      <c r="CP4" s="497">
        <v>3831800</v>
      </c>
      <c r="CQ4" s="497">
        <v>4003840</v>
      </c>
      <c r="CR4" s="497">
        <v>4015890</v>
      </c>
      <c r="CS4" s="497">
        <v>3819810</v>
      </c>
      <c r="CT4" s="497">
        <v>3954560</v>
      </c>
      <c r="CU4" s="497">
        <v>3899830</v>
      </c>
      <c r="CV4" s="497">
        <v>4039360</v>
      </c>
      <c r="CW4" s="497">
        <v>4175029.9999999995</v>
      </c>
      <c r="CX4" s="497">
        <v>3759750</v>
      </c>
      <c r="CY4" s="497">
        <v>2555570</v>
      </c>
      <c r="CZ4" s="497">
        <v>1873550</v>
      </c>
      <c r="DA4" s="497">
        <v>4042180</v>
      </c>
      <c r="DB4" s="497">
        <v>3962980</v>
      </c>
      <c r="DC4" s="497">
        <v>4144620</v>
      </c>
      <c r="DD4" s="497">
        <v>4157840</v>
      </c>
      <c r="DE4" s="497">
        <v>3957770</v>
      </c>
      <c r="DF4" s="497">
        <v>4091020</v>
      </c>
      <c r="DG4" s="497">
        <v>3995820</v>
      </c>
      <c r="DH4" s="497">
        <v>4135120</v>
      </c>
      <c r="DI4" s="497">
        <v>4294670</v>
      </c>
      <c r="DJ4" s="497">
        <v>3921780</v>
      </c>
      <c r="DK4" s="497">
        <v>4282640</v>
      </c>
      <c r="DL4" s="497">
        <v>3951280</v>
      </c>
      <c r="DM4" s="497">
        <v>1513780</v>
      </c>
      <c r="DN4" s="497">
        <v>4092490</v>
      </c>
      <c r="DO4" s="497">
        <v>4279940</v>
      </c>
      <c r="DP4" s="497">
        <v>4317170</v>
      </c>
      <c r="DQ4" s="497">
        <v>4092070</v>
      </c>
      <c r="DR4" s="497">
        <v>4231340</v>
      </c>
      <c r="DS4" s="497">
        <v>4156810.0000000005</v>
      </c>
      <c r="DT4" s="497">
        <v>4270110</v>
      </c>
      <c r="DU4" s="497">
        <v>4524180</v>
      </c>
      <c r="DV4" s="497">
        <v>4073810</v>
      </c>
      <c r="DW4" s="497">
        <v>4461660</v>
      </c>
      <c r="DX4" s="497">
        <v>4244790</v>
      </c>
      <c r="DY4" s="497">
        <v>4383770</v>
      </c>
      <c r="DZ4" s="497">
        <v>4279760</v>
      </c>
      <c r="EA4" s="497">
        <v>4485600</v>
      </c>
      <c r="EB4" s="497">
        <v>4474940</v>
      </c>
      <c r="EC4" s="497">
        <v>4268040</v>
      </c>
      <c r="ED4" s="497">
        <v>4409750</v>
      </c>
      <c r="EE4" s="497">
        <v>4350580</v>
      </c>
      <c r="EF4" s="497">
        <v>4494740</v>
      </c>
      <c r="EG4" s="497">
        <v>4619610</v>
      </c>
      <c r="EH4" s="497">
        <v>4306010</v>
      </c>
      <c r="EI4" s="497">
        <v>4573210</v>
      </c>
      <c r="EJ4" s="497">
        <v>1742010</v>
      </c>
      <c r="EK4" s="497">
        <v>4094620</v>
      </c>
      <c r="EL4" s="497">
        <v>4385050</v>
      </c>
      <c r="EM4" s="497">
        <v>4600840</v>
      </c>
      <c r="EN4" s="497">
        <v>4604540</v>
      </c>
      <c r="EO4" s="497">
        <v>4376610</v>
      </c>
      <c r="EP4" s="497">
        <v>4507400</v>
      </c>
      <c r="EQ4" s="497">
        <v>4417520</v>
      </c>
      <c r="ER4" s="497">
        <v>4582580</v>
      </c>
      <c r="ES4" s="497">
        <v>4966030</v>
      </c>
      <c r="ET4" s="497">
        <v>4450890</v>
      </c>
      <c r="EU4" s="497">
        <v>4911660</v>
      </c>
      <c r="EV4" s="497">
        <v>4683990</v>
      </c>
      <c r="EW4" s="497">
        <v>4842140</v>
      </c>
      <c r="EX4" s="497">
        <v>4723730</v>
      </c>
      <c r="EY4" s="497">
        <v>4939790</v>
      </c>
      <c r="EZ4" s="497">
        <v>4933900</v>
      </c>
      <c r="FA4" s="497">
        <v>4680680</v>
      </c>
      <c r="FB4" s="497">
        <v>4884080</v>
      </c>
      <c r="FC4" s="497">
        <v>4760690</v>
      </c>
      <c r="FD4" s="497">
        <v>4995520</v>
      </c>
      <c r="FE4" s="497">
        <v>5511300</v>
      </c>
      <c r="FF4" s="497">
        <v>5010510</v>
      </c>
      <c r="FG4" s="497">
        <v>5460610</v>
      </c>
      <c r="FH4" s="497">
        <v>545460</v>
      </c>
      <c r="FI4" s="497">
        <v>1588250</v>
      </c>
      <c r="FJ4" s="497">
        <v>5299860</v>
      </c>
      <c r="FK4" s="497">
        <v>5533930</v>
      </c>
      <c r="FL4" s="497">
        <v>5547550</v>
      </c>
      <c r="FM4" s="497">
        <v>5289770</v>
      </c>
      <c r="FN4" s="497">
        <v>5490080</v>
      </c>
      <c r="FO4" s="497">
        <v>5318940</v>
      </c>
      <c r="FP4" s="497">
        <v>5552220</v>
      </c>
      <c r="FQ4" s="497">
        <v>5907140</v>
      </c>
      <c r="FR4" s="497">
        <v>5296530</v>
      </c>
      <c r="FS4" s="497">
        <v>5843620</v>
      </c>
      <c r="FT4" s="497">
        <v>5607130</v>
      </c>
      <c r="FU4" s="497">
        <v>5779190</v>
      </c>
      <c r="FV4" s="497">
        <v>5599810</v>
      </c>
      <c r="FW4" s="497">
        <v>5894410</v>
      </c>
      <c r="FX4" s="497">
        <v>5905620</v>
      </c>
      <c r="FY4" s="497">
        <v>5595470</v>
      </c>
      <c r="FZ4" s="497">
        <v>5790210</v>
      </c>
      <c r="GA4" s="497">
        <v>5646490</v>
      </c>
      <c r="GB4" s="497">
        <v>5883860</v>
      </c>
    </row>
    <row r="5" spans="1:184">
      <c r="B5" s="461"/>
      <c r="C5" s="478" t="s">
        <v>3</v>
      </c>
      <c r="D5" s="478" t="s">
        <v>175</v>
      </c>
      <c r="E5" s="497">
        <v>3088290</v>
      </c>
      <c r="F5" s="497">
        <v>2773270</v>
      </c>
      <c r="G5" s="497">
        <v>2843330</v>
      </c>
      <c r="H5" s="497">
        <v>0</v>
      </c>
      <c r="I5" s="497">
        <v>1393050</v>
      </c>
      <c r="J5" s="497">
        <v>2959960</v>
      </c>
      <c r="K5" s="497">
        <v>3082610</v>
      </c>
      <c r="L5" s="497">
        <v>3069010</v>
      </c>
      <c r="M5" s="497">
        <v>2919010</v>
      </c>
      <c r="N5" s="497">
        <v>2999340</v>
      </c>
      <c r="O5" s="497">
        <v>2955420</v>
      </c>
      <c r="P5" s="497">
        <v>3047590</v>
      </c>
      <c r="Q5" s="497">
        <v>3074510</v>
      </c>
      <c r="R5" s="497">
        <v>2783380</v>
      </c>
      <c r="S5" s="497">
        <v>3024770</v>
      </c>
      <c r="T5" s="497">
        <v>2916630</v>
      </c>
      <c r="U5" s="497">
        <v>3011660</v>
      </c>
      <c r="V5" s="497">
        <v>2957780</v>
      </c>
      <c r="W5" s="497">
        <v>3080600</v>
      </c>
      <c r="X5" s="497">
        <v>3074850</v>
      </c>
      <c r="Y5" s="497">
        <v>2911180</v>
      </c>
      <c r="Z5" s="497">
        <v>3042820</v>
      </c>
      <c r="AA5" s="497">
        <v>2877660</v>
      </c>
      <c r="AB5" s="497">
        <v>3025730</v>
      </c>
      <c r="AC5" s="497">
        <v>3267000</v>
      </c>
      <c r="AD5" s="497">
        <v>2945290</v>
      </c>
      <c r="AE5" s="497">
        <v>3219330</v>
      </c>
      <c r="AF5" s="497">
        <v>3137520</v>
      </c>
      <c r="AG5" s="497">
        <v>1066570</v>
      </c>
      <c r="AH5" s="497">
        <v>3129380</v>
      </c>
      <c r="AI5" s="497">
        <v>3300050</v>
      </c>
      <c r="AJ5" s="497">
        <v>3287500</v>
      </c>
      <c r="AK5" s="497">
        <v>3117800</v>
      </c>
      <c r="AL5" s="497">
        <v>3282220</v>
      </c>
      <c r="AM5" s="497">
        <v>3101900</v>
      </c>
      <c r="AN5" s="497">
        <v>3259760</v>
      </c>
      <c r="AO5" s="497">
        <v>3305980</v>
      </c>
      <c r="AP5" s="497">
        <v>3147010</v>
      </c>
      <c r="AQ5" s="497">
        <v>3295500</v>
      </c>
      <c r="AR5" s="497">
        <v>3213470</v>
      </c>
      <c r="AS5" s="497">
        <v>3316380</v>
      </c>
      <c r="AT5" s="497">
        <v>3200720</v>
      </c>
      <c r="AU5" s="497">
        <v>3334280</v>
      </c>
      <c r="AV5" s="497">
        <v>3323690</v>
      </c>
      <c r="AW5" s="497">
        <v>3180500</v>
      </c>
      <c r="AX5" s="497">
        <v>3298660</v>
      </c>
      <c r="AY5" s="497">
        <v>3163340</v>
      </c>
      <c r="AZ5" s="497">
        <v>3272760</v>
      </c>
      <c r="BA5" s="497">
        <v>3489100</v>
      </c>
      <c r="BB5" s="497">
        <v>3130830</v>
      </c>
      <c r="BC5" s="497">
        <v>3460130</v>
      </c>
      <c r="BD5" s="497">
        <v>1010550</v>
      </c>
      <c r="BE5" s="497">
        <v>3415040</v>
      </c>
      <c r="BF5" s="497">
        <v>3396510</v>
      </c>
      <c r="BG5" s="497">
        <v>3502850</v>
      </c>
      <c r="BH5" s="497">
        <v>3509180</v>
      </c>
      <c r="BI5" s="497">
        <v>3353560</v>
      </c>
      <c r="BJ5" s="497">
        <v>3479850</v>
      </c>
      <c r="BK5" s="497">
        <v>3314880</v>
      </c>
      <c r="BL5" s="497">
        <v>3386820</v>
      </c>
      <c r="BM5" s="497">
        <v>3592840</v>
      </c>
      <c r="BN5" s="497">
        <v>3255420</v>
      </c>
      <c r="BO5" s="497">
        <v>3565690</v>
      </c>
      <c r="BP5" s="497">
        <v>3436690</v>
      </c>
      <c r="BQ5" s="497">
        <v>3589560</v>
      </c>
      <c r="BR5" s="497">
        <v>3513660</v>
      </c>
      <c r="BS5" s="497">
        <v>3634630</v>
      </c>
      <c r="BT5" s="497">
        <v>3659170</v>
      </c>
      <c r="BU5" s="497">
        <v>3447230</v>
      </c>
      <c r="BV5" s="497">
        <v>3597630</v>
      </c>
      <c r="BW5" s="497">
        <v>3460250</v>
      </c>
      <c r="BX5" s="497">
        <v>3620910</v>
      </c>
      <c r="BY5" s="497">
        <v>3744740</v>
      </c>
      <c r="BZ5" s="497">
        <v>3445780</v>
      </c>
      <c r="CA5" s="497">
        <v>3760620</v>
      </c>
      <c r="CB5" s="497">
        <v>2305350</v>
      </c>
      <c r="CC5" s="497">
        <v>1732560</v>
      </c>
      <c r="CD5" s="497">
        <v>3680670</v>
      </c>
      <c r="CE5" s="497">
        <v>3807170</v>
      </c>
      <c r="CF5" s="497">
        <v>3823300</v>
      </c>
      <c r="CG5" s="497">
        <v>3729760</v>
      </c>
      <c r="CH5" s="497">
        <v>3807350</v>
      </c>
      <c r="CI5" s="497">
        <v>3753190</v>
      </c>
      <c r="CJ5" s="497">
        <v>3902570</v>
      </c>
      <c r="CK5" s="497">
        <v>4073910</v>
      </c>
      <c r="CL5" s="497">
        <v>3812420</v>
      </c>
      <c r="CM5" s="497">
        <v>4035910</v>
      </c>
      <c r="CN5" s="497">
        <v>3870990</v>
      </c>
      <c r="CO5" s="497">
        <v>3960610</v>
      </c>
      <c r="CP5" s="497">
        <v>3851590</v>
      </c>
      <c r="CQ5" s="497">
        <v>4040590</v>
      </c>
      <c r="CR5" s="497">
        <v>4027110</v>
      </c>
      <c r="CS5" s="497">
        <v>3864810</v>
      </c>
      <c r="CT5" s="497">
        <v>3994090</v>
      </c>
      <c r="CU5" s="497">
        <v>3924720</v>
      </c>
      <c r="CV5" s="497">
        <v>4086110</v>
      </c>
      <c r="CW5" s="497">
        <v>4194720</v>
      </c>
      <c r="CX5" s="497">
        <v>3859090</v>
      </c>
      <c r="CY5" s="497">
        <v>1623450</v>
      </c>
      <c r="CZ5" s="497">
        <v>0</v>
      </c>
      <c r="DA5" s="497">
        <v>4116970.0000000005</v>
      </c>
      <c r="DB5" s="497">
        <v>3976420</v>
      </c>
      <c r="DC5" s="497">
        <v>4211540</v>
      </c>
      <c r="DD5" s="497">
        <v>4203020</v>
      </c>
      <c r="DE5" s="497">
        <v>3970490</v>
      </c>
      <c r="DF5" s="497">
        <v>4160500</v>
      </c>
      <c r="DG5" s="497">
        <v>4054260</v>
      </c>
      <c r="DH5" s="497">
        <v>4175410</v>
      </c>
      <c r="DI5" s="497">
        <v>4327270</v>
      </c>
      <c r="DJ5" s="497">
        <v>3886170</v>
      </c>
      <c r="DK5" s="497">
        <v>4261650</v>
      </c>
      <c r="DL5" s="497">
        <v>4045620</v>
      </c>
      <c r="DM5" s="497">
        <v>4183840</v>
      </c>
      <c r="DN5" s="497">
        <v>4114810.0000000005</v>
      </c>
      <c r="DO5" s="497">
        <v>4271600</v>
      </c>
      <c r="DP5" s="497">
        <v>4287060</v>
      </c>
      <c r="DQ5" s="497">
        <v>4037700</v>
      </c>
      <c r="DR5" s="497">
        <v>4218210</v>
      </c>
      <c r="DS5" s="497">
        <v>4174120</v>
      </c>
      <c r="DT5" s="497">
        <v>4293640</v>
      </c>
      <c r="DU5" s="497">
        <v>4526250</v>
      </c>
      <c r="DV5" s="497">
        <v>4150649.9999999995</v>
      </c>
      <c r="DW5" s="497">
        <v>4482760</v>
      </c>
      <c r="DX5" s="497">
        <v>1986030</v>
      </c>
      <c r="DY5" s="497">
        <v>3704730</v>
      </c>
      <c r="DZ5" s="497">
        <v>4275400</v>
      </c>
      <c r="EA5" s="497">
        <v>4482410</v>
      </c>
      <c r="EB5" s="497">
        <v>4541610</v>
      </c>
      <c r="EC5" s="497">
        <v>4286190</v>
      </c>
      <c r="ED5" s="497">
        <v>4455210</v>
      </c>
      <c r="EE5" s="497">
        <v>4314110</v>
      </c>
      <c r="EF5" s="497">
        <v>4528620</v>
      </c>
      <c r="EG5" s="497">
        <v>4610310</v>
      </c>
      <c r="EH5" s="497">
        <v>4348600</v>
      </c>
      <c r="EI5" s="497">
        <v>4589580</v>
      </c>
      <c r="EJ5" s="497">
        <v>4402760</v>
      </c>
      <c r="EK5" s="497">
        <v>4479620</v>
      </c>
      <c r="EL5" s="497">
        <v>4383750</v>
      </c>
      <c r="EM5" s="497">
        <v>4625410</v>
      </c>
      <c r="EN5" s="497">
        <v>4627850</v>
      </c>
      <c r="EO5" s="497">
        <v>4406680</v>
      </c>
      <c r="EP5" s="497">
        <v>4489010</v>
      </c>
      <c r="EQ5" s="497">
        <v>4441370</v>
      </c>
      <c r="ER5" s="497">
        <v>4635620</v>
      </c>
      <c r="ES5" s="497">
        <v>4942060</v>
      </c>
      <c r="ET5" s="497">
        <v>4505900</v>
      </c>
      <c r="EU5" s="497">
        <v>4920680</v>
      </c>
      <c r="EV5" s="497">
        <v>1757860</v>
      </c>
      <c r="EW5" s="497">
        <v>4659220</v>
      </c>
      <c r="EX5" s="497">
        <v>4718160</v>
      </c>
      <c r="EY5" s="497">
        <v>4945190</v>
      </c>
      <c r="EZ5" s="497">
        <v>4944150</v>
      </c>
      <c r="FA5" s="497">
        <v>4736810</v>
      </c>
      <c r="FB5" s="497">
        <v>4854850</v>
      </c>
      <c r="FC5" s="497">
        <v>4741430</v>
      </c>
      <c r="FD5" s="497">
        <v>4989580</v>
      </c>
      <c r="FE5" s="497">
        <v>5511350</v>
      </c>
      <c r="FF5" s="497">
        <v>4977030</v>
      </c>
      <c r="FG5" s="497">
        <v>5520630</v>
      </c>
      <c r="FH5" s="497">
        <v>5269710</v>
      </c>
      <c r="FI5" s="497">
        <v>5507920</v>
      </c>
      <c r="FJ5" s="497">
        <v>5342500</v>
      </c>
      <c r="FK5" s="497">
        <v>5570920</v>
      </c>
      <c r="FL5" s="497">
        <v>5560500</v>
      </c>
      <c r="FM5" s="497">
        <v>5312960</v>
      </c>
      <c r="FN5" s="497">
        <v>5486860</v>
      </c>
      <c r="FO5" s="497">
        <v>5371600</v>
      </c>
      <c r="FP5" s="497">
        <v>5620880</v>
      </c>
      <c r="FQ5" s="497">
        <v>5910430</v>
      </c>
      <c r="FR5" s="497">
        <v>5407980</v>
      </c>
      <c r="FS5" s="497">
        <v>5914300</v>
      </c>
      <c r="FT5" s="497">
        <v>5719640</v>
      </c>
      <c r="FU5" s="497">
        <v>1904440</v>
      </c>
      <c r="FV5" s="497">
        <v>5707400</v>
      </c>
      <c r="FW5" s="497">
        <v>5985770</v>
      </c>
      <c r="FX5" s="497">
        <v>5942740</v>
      </c>
      <c r="FY5" s="497">
        <v>5720380</v>
      </c>
      <c r="FZ5" s="497">
        <v>5916130</v>
      </c>
      <c r="GA5" s="497">
        <v>5727330</v>
      </c>
      <c r="GB5" s="497">
        <v>6049900</v>
      </c>
    </row>
    <row r="6" spans="1:184">
      <c r="B6" s="461"/>
      <c r="C6" s="478" t="s">
        <v>4</v>
      </c>
      <c r="D6" s="478" t="s">
        <v>175</v>
      </c>
      <c r="E6" s="497">
        <v>2574770</v>
      </c>
      <c r="F6" s="497">
        <v>2284710</v>
      </c>
      <c r="G6" s="497">
        <v>2447230</v>
      </c>
      <c r="H6" s="497">
        <v>2096969.9999999998</v>
      </c>
      <c r="I6" s="497">
        <v>564740</v>
      </c>
      <c r="J6" s="497">
        <v>2332110</v>
      </c>
      <c r="K6" s="497">
        <v>2433930</v>
      </c>
      <c r="L6" s="497">
        <v>2456090</v>
      </c>
      <c r="M6" s="497">
        <v>2381460</v>
      </c>
      <c r="N6" s="497">
        <v>2497590</v>
      </c>
      <c r="O6" s="497">
        <v>2439150</v>
      </c>
      <c r="P6" s="497">
        <v>2481040</v>
      </c>
      <c r="Q6" s="497">
        <v>2684830</v>
      </c>
      <c r="R6" s="497">
        <v>2390950</v>
      </c>
      <c r="S6" s="497">
        <v>2495160</v>
      </c>
      <c r="T6" s="497">
        <v>2479060</v>
      </c>
      <c r="U6" s="497">
        <v>2573470</v>
      </c>
      <c r="V6" s="497">
        <v>2424180</v>
      </c>
      <c r="W6" s="497">
        <v>2537230</v>
      </c>
      <c r="X6" s="497">
        <v>2521680</v>
      </c>
      <c r="Y6" s="497">
        <v>2440900</v>
      </c>
      <c r="Z6" s="497">
        <v>2558550</v>
      </c>
      <c r="AA6" s="497">
        <v>2508360</v>
      </c>
      <c r="AB6" s="497">
        <v>2510310</v>
      </c>
      <c r="AC6" s="497">
        <v>2737070</v>
      </c>
      <c r="AD6" s="497">
        <v>2491830</v>
      </c>
      <c r="AE6" s="497">
        <v>2631500</v>
      </c>
      <c r="AF6" s="497">
        <v>2592730</v>
      </c>
      <c r="AG6" s="497">
        <v>2720350</v>
      </c>
      <c r="AH6" s="497">
        <v>2596170</v>
      </c>
      <c r="AI6" s="497">
        <v>2707530</v>
      </c>
      <c r="AJ6" s="497">
        <v>2700470</v>
      </c>
      <c r="AK6" s="497">
        <v>2578790</v>
      </c>
      <c r="AL6" s="497">
        <v>2715870</v>
      </c>
      <c r="AM6" s="497">
        <v>2630230</v>
      </c>
      <c r="AN6" s="497">
        <v>2638800</v>
      </c>
      <c r="AO6" s="497">
        <v>2898490</v>
      </c>
      <c r="AP6" s="497">
        <v>2739110</v>
      </c>
      <c r="AQ6" s="497">
        <v>2822350</v>
      </c>
      <c r="AR6" s="497">
        <v>2613500</v>
      </c>
      <c r="AS6" s="497">
        <v>639770</v>
      </c>
      <c r="AT6" s="497">
        <v>2746200</v>
      </c>
      <c r="AU6" s="497">
        <v>2786540</v>
      </c>
      <c r="AV6" s="497">
        <v>2852570</v>
      </c>
      <c r="AW6" s="497">
        <v>2698680</v>
      </c>
      <c r="AX6" s="497">
        <v>2834190</v>
      </c>
      <c r="AY6" s="497">
        <v>2780400</v>
      </c>
      <c r="AZ6" s="497">
        <v>2757410</v>
      </c>
      <c r="BA6" s="497">
        <v>3022760</v>
      </c>
      <c r="BB6" s="497">
        <v>2755330</v>
      </c>
      <c r="BC6" s="497">
        <v>2837540</v>
      </c>
      <c r="BD6" s="497">
        <v>2660640</v>
      </c>
      <c r="BE6" s="497">
        <v>2745150</v>
      </c>
      <c r="BF6" s="497">
        <v>2688080</v>
      </c>
      <c r="BG6" s="497">
        <v>2784450</v>
      </c>
      <c r="BH6" s="497">
        <v>2824590</v>
      </c>
      <c r="BI6" s="497">
        <v>2596300</v>
      </c>
      <c r="BJ6" s="497">
        <v>2775230</v>
      </c>
      <c r="BK6" s="497">
        <v>2723440</v>
      </c>
      <c r="BL6" s="497">
        <v>2733920</v>
      </c>
      <c r="BM6" s="497">
        <v>3172840</v>
      </c>
      <c r="BN6" s="497">
        <v>2871930</v>
      </c>
      <c r="BO6" s="497">
        <v>2950150</v>
      </c>
      <c r="BP6" s="497">
        <v>2812730</v>
      </c>
      <c r="BQ6" s="497">
        <v>2920280</v>
      </c>
      <c r="BR6" s="497">
        <v>2857020</v>
      </c>
      <c r="BS6" s="497">
        <v>2993940</v>
      </c>
      <c r="BT6" s="497">
        <v>3009150</v>
      </c>
      <c r="BU6" s="497">
        <v>2839240</v>
      </c>
      <c r="BV6" s="497">
        <v>2961930</v>
      </c>
      <c r="BW6" s="497">
        <v>3122130</v>
      </c>
      <c r="BX6" s="497">
        <v>3137750</v>
      </c>
      <c r="BY6" s="497">
        <v>3392680</v>
      </c>
      <c r="BZ6" s="497">
        <v>3105150</v>
      </c>
      <c r="CA6" s="497">
        <v>3404430</v>
      </c>
      <c r="CB6" s="497">
        <v>553850</v>
      </c>
      <c r="CC6" s="497">
        <v>712010</v>
      </c>
      <c r="CD6" s="497">
        <v>3021520</v>
      </c>
      <c r="CE6" s="497">
        <v>3271560</v>
      </c>
      <c r="CF6" s="497">
        <v>3294970</v>
      </c>
      <c r="CG6" s="497">
        <v>3177670</v>
      </c>
      <c r="CH6" s="497">
        <v>3349540</v>
      </c>
      <c r="CI6" s="497">
        <v>3335310</v>
      </c>
      <c r="CJ6" s="497">
        <v>3398870</v>
      </c>
      <c r="CK6" s="497">
        <v>3620100</v>
      </c>
      <c r="CL6" s="497">
        <v>3396360</v>
      </c>
      <c r="CM6" s="497">
        <v>3625900</v>
      </c>
      <c r="CN6" s="497">
        <v>3407590</v>
      </c>
      <c r="CO6" s="497">
        <v>3402430</v>
      </c>
      <c r="CP6" s="497">
        <v>3322410</v>
      </c>
      <c r="CQ6" s="497">
        <v>3473170</v>
      </c>
      <c r="CR6" s="497">
        <v>3443410</v>
      </c>
      <c r="CS6" s="497">
        <v>3368650</v>
      </c>
      <c r="CT6" s="497">
        <v>3529980</v>
      </c>
      <c r="CU6" s="497">
        <v>3482990</v>
      </c>
      <c r="CV6" s="497">
        <v>3530380</v>
      </c>
      <c r="CW6" s="497">
        <v>3736490</v>
      </c>
      <c r="CX6" s="497">
        <v>3366380</v>
      </c>
      <c r="CY6" s="497">
        <v>3739120</v>
      </c>
      <c r="CZ6" s="497">
        <v>3509360</v>
      </c>
      <c r="DA6" s="497">
        <v>3543680</v>
      </c>
      <c r="DB6" s="497">
        <v>3423640</v>
      </c>
      <c r="DC6" s="497">
        <v>3544400</v>
      </c>
      <c r="DD6" s="497">
        <v>3582190</v>
      </c>
      <c r="DE6" s="497">
        <v>3415950</v>
      </c>
      <c r="DF6" s="497">
        <v>3599680</v>
      </c>
      <c r="DG6" s="497">
        <v>3607980</v>
      </c>
      <c r="DH6" s="497">
        <v>3626970</v>
      </c>
      <c r="DI6" s="497">
        <v>3873720</v>
      </c>
      <c r="DJ6" s="497">
        <v>3504660</v>
      </c>
      <c r="DK6" s="497">
        <v>3886540</v>
      </c>
      <c r="DL6" s="497">
        <v>3517110</v>
      </c>
      <c r="DM6" s="497">
        <v>488310</v>
      </c>
      <c r="DN6" s="497">
        <v>3538550</v>
      </c>
      <c r="DO6" s="497">
        <v>3689930</v>
      </c>
      <c r="DP6" s="497">
        <v>3723480</v>
      </c>
      <c r="DQ6" s="497">
        <v>3515700</v>
      </c>
      <c r="DR6" s="497">
        <v>3774150</v>
      </c>
      <c r="DS6" s="497">
        <v>3762200</v>
      </c>
      <c r="DT6" s="497">
        <v>3765340</v>
      </c>
      <c r="DU6" s="497">
        <v>4057220</v>
      </c>
      <c r="DV6" s="497">
        <v>3674880</v>
      </c>
      <c r="DW6" s="497">
        <v>4059310</v>
      </c>
      <c r="DX6" s="497">
        <v>3839770</v>
      </c>
      <c r="DY6" s="497">
        <v>3851990</v>
      </c>
      <c r="DZ6" s="497">
        <v>3661190</v>
      </c>
      <c r="EA6" s="497">
        <v>3867760</v>
      </c>
      <c r="EB6" s="497">
        <v>3906260</v>
      </c>
      <c r="EC6" s="497">
        <v>3725930</v>
      </c>
      <c r="ED6" s="497">
        <v>3914130</v>
      </c>
      <c r="EE6" s="497">
        <v>3875680</v>
      </c>
      <c r="EF6" s="497">
        <v>3924140</v>
      </c>
      <c r="EG6" s="497">
        <v>4132050</v>
      </c>
      <c r="EH6" s="497">
        <v>3876170</v>
      </c>
      <c r="EI6" s="497">
        <v>4137630</v>
      </c>
      <c r="EJ6" s="497">
        <v>3914600</v>
      </c>
      <c r="EK6" s="497">
        <v>3940660</v>
      </c>
      <c r="EL6" s="497">
        <v>3769830</v>
      </c>
      <c r="EM6" s="497">
        <v>3976530</v>
      </c>
      <c r="EN6" s="497">
        <v>3927990</v>
      </c>
      <c r="EO6" s="497">
        <v>3832980</v>
      </c>
      <c r="EP6" s="497">
        <v>4039740</v>
      </c>
      <c r="EQ6" s="497">
        <v>3961740</v>
      </c>
      <c r="ER6" s="497">
        <v>4019490</v>
      </c>
      <c r="ES6" s="497">
        <v>4451190</v>
      </c>
      <c r="ET6" s="497">
        <v>4032650</v>
      </c>
      <c r="EU6" s="497">
        <v>4456530</v>
      </c>
      <c r="EV6" s="497">
        <v>3432370</v>
      </c>
      <c r="EW6" s="497">
        <v>1498130</v>
      </c>
      <c r="EX6" s="497">
        <v>4030320</v>
      </c>
      <c r="EY6" s="497">
        <v>4292260</v>
      </c>
      <c r="EZ6" s="497">
        <v>4298590</v>
      </c>
      <c r="FA6" s="497">
        <v>4110970.0000000005</v>
      </c>
      <c r="FB6" s="497">
        <v>4313680</v>
      </c>
      <c r="FC6" s="497">
        <v>4269700</v>
      </c>
      <c r="FD6" s="497">
        <v>4258450</v>
      </c>
      <c r="FE6" s="497">
        <v>4981500</v>
      </c>
      <c r="FF6" s="497">
        <v>4536530</v>
      </c>
      <c r="FG6" s="497">
        <v>4985460</v>
      </c>
      <c r="FH6" s="497">
        <v>4594740</v>
      </c>
      <c r="FI6" s="497">
        <v>4695420</v>
      </c>
      <c r="FJ6" s="497">
        <v>4433350</v>
      </c>
      <c r="FK6" s="497">
        <v>4828950</v>
      </c>
      <c r="FL6" s="497">
        <v>4832790</v>
      </c>
      <c r="FM6" s="497">
        <v>4603630</v>
      </c>
      <c r="FN6" s="497">
        <v>4888540</v>
      </c>
      <c r="FO6" s="497">
        <v>4792890</v>
      </c>
      <c r="FP6" s="497">
        <v>4875800</v>
      </c>
      <c r="FQ6" s="497">
        <v>5314010</v>
      </c>
      <c r="FR6" s="497">
        <v>4851770</v>
      </c>
      <c r="FS6" s="497">
        <v>5280610</v>
      </c>
      <c r="FT6" s="497">
        <v>4790190</v>
      </c>
      <c r="FU6" s="497">
        <v>4921880</v>
      </c>
      <c r="FV6" s="497">
        <v>4750920</v>
      </c>
      <c r="FW6" s="497">
        <v>5178560</v>
      </c>
      <c r="FX6" s="497">
        <v>5079790</v>
      </c>
      <c r="FY6" s="497">
        <v>4924360</v>
      </c>
      <c r="FZ6" s="497">
        <v>5224180</v>
      </c>
      <c r="GA6" s="497">
        <v>5105460</v>
      </c>
      <c r="GB6" s="497">
        <v>5224490</v>
      </c>
    </row>
    <row r="7" spans="1:184">
      <c r="B7" s="461"/>
      <c r="C7" s="478" t="s">
        <v>5</v>
      </c>
      <c r="D7" s="478" t="s">
        <v>175</v>
      </c>
      <c r="E7" s="497">
        <v>2567330</v>
      </c>
      <c r="F7" s="497">
        <v>2289120</v>
      </c>
      <c r="G7" s="497">
        <v>2445490</v>
      </c>
      <c r="H7" s="497">
        <v>2406970</v>
      </c>
      <c r="I7" s="497">
        <v>2500820</v>
      </c>
      <c r="J7" s="497">
        <v>2341290</v>
      </c>
      <c r="K7" s="497">
        <v>2449460</v>
      </c>
      <c r="L7" s="497">
        <v>2452770</v>
      </c>
      <c r="M7" s="497">
        <v>2381380</v>
      </c>
      <c r="N7" s="497">
        <v>2503130</v>
      </c>
      <c r="O7" s="497">
        <v>2445310</v>
      </c>
      <c r="P7" s="497">
        <v>2485970</v>
      </c>
      <c r="Q7" s="497">
        <v>2688470</v>
      </c>
      <c r="R7" s="497">
        <v>2401850</v>
      </c>
      <c r="S7" s="497">
        <v>2510330</v>
      </c>
      <c r="T7" s="497">
        <v>2476720</v>
      </c>
      <c r="U7" s="497">
        <v>2579550</v>
      </c>
      <c r="V7" s="497">
        <v>2440200</v>
      </c>
      <c r="W7" s="497">
        <v>2524450</v>
      </c>
      <c r="X7" s="497">
        <v>2533770</v>
      </c>
      <c r="Y7" s="497">
        <v>2444840</v>
      </c>
      <c r="Z7" s="497">
        <v>2567520</v>
      </c>
      <c r="AA7" s="497">
        <v>2516010</v>
      </c>
      <c r="AB7" s="497">
        <v>2510400</v>
      </c>
      <c r="AC7" s="497">
        <v>2734270</v>
      </c>
      <c r="AD7" s="497">
        <v>2511420</v>
      </c>
      <c r="AE7" s="497">
        <v>2642240</v>
      </c>
      <c r="AF7" s="497">
        <v>2606430</v>
      </c>
      <c r="AG7" s="497">
        <v>536210</v>
      </c>
      <c r="AH7" s="497">
        <v>2596830</v>
      </c>
      <c r="AI7" s="497">
        <v>2699350</v>
      </c>
      <c r="AJ7" s="497">
        <v>2691660</v>
      </c>
      <c r="AK7" s="497">
        <v>2579280</v>
      </c>
      <c r="AL7" s="497">
        <v>2723920</v>
      </c>
      <c r="AM7" s="497">
        <v>2646370</v>
      </c>
      <c r="AN7" s="497">
        <v>2627300</v>
      </c>
      <c r="AO7" s="497">
        <v>2922750</v>
      </c>
      <c r="AP7" s="497">
        <v>2738980</v>
      </c>
      <c r="AQ7" s="497">
        <v>2787090</v>
      </c>
      <c r="AR7" s="497">
        <v>2709610</v>
      </c>
      <c r="AS7" s="497">
        <v>2832990</v>
      </c>
      <c r="AT7" s="497">
        <v>2751410</v>
      </c>
      <c r="AU7" s="497">
        <v>2803730</v>
      </c>
      <c r="AV7" s="497">
        <v>2848160</v>
      </c>
      <c r="AW7" s="497">
        <v>2694840</v>
      </c>
      <c r="AX7" s="497">
        <v>2830910</v>
      </c>
      <c r="AY7" s="497">
        <v>2781580</v>
      </c>
      <c r="AZ7" s="497">
        <v>2746210</v>
      </c>
      <c r="BA7" s="497">
        <v>3037420</v>
      </c>
      <c r="BB7" s="497">
        <v>2756360</v>
      </c>
      <c r="BC7" s="497">
        <v>2827700</v>
      </c>
      <c r="BD7" s="497">
        <v>2681650</v>
      </c>
      <c r="BE7" s="497">
        <v>2751260</v>
      </c>
      <c r="BF7" s="497">
        <v>2706710</v>
      </c>
      <c r="BG7" s="497">
        <v>2787890</v>
      </c>
      <c r="BH7" s="497">
        <v>2838070</v>
      </c>
      <c r="BI7" s="497">
        <v>2598320</v>
      </c>
      <c r="BJ7" s="497">
        <v>2786740</v>
      </c>
      <c r="BK7" s="497">
        <v>2755880</v>
      </c>
      <c r="BL7" s="497">
        <v>2734190</v>
      </c>
      <c r="BM7" s="497">
        <v>3166660</v>
      </c>
      <c r="BN7" s="497">
        <v>2878640</v>
      </c>
      <c r="BO7" s="497">
        <v>2952470</v>
      </c>
      <c r="BP7" s="497">
        <v>2814680</v>
      </c>
      <c r="BQ7" s="497">
        <v>2929750</v>
      </c>
      <c r="BR7" s="497">
        <v>2857300</v>
      </c>
      <c r="BS7" s="497">
        <v>2984030</v>
      </c>
      <c r="BT7" s="497">
        <v>3016660</v>
      </c>
      <c r="BU7" s="497">
        <v>1322270</v>
      </c>
      <c r="BV7" s="497">
        <v>0</v>
      </c>
      <c r="BW7" s="497">
        <v>2882810</v>
      </c>
      <c r="BX7" s="497">
        <v>3122090</v>
      </c>
      <c r="BY7" s="497">
        <v>3368000</v>
      </c>
      <c r="BZ7" s="497">
        <v>3095050</v>
      </c>
      <c r="CA7" s="497">
        <v>3386450</v>
      </c>
      <c r="CB7" s="497">
        <v>3171140</v>
      </c>
      <c r="CC7" s="497">
        <v>3176220</v>
      </c>
      <c r="CD7" s="497">
        <v>3033110</v>
      </c>
      <c r="CE7" s="497">
        <v>3252950</v>
      </c>
      <c r="CF7" s="497">
        <v>3257200</v>
      </c>
      <c r="CG7" s="497">
        <v>3160570</v>
      </c>
      <c r="CH7" s="497">
        <v>3330760</v>
      </c>
      <c r="CI7" s="497">
        <v>3321220</v>
      </c>
      <c r="CJ7" s="497">
        <v>3373250</v>
      </c>
      <c r="CK7" s="497">
        <v>3639900</v>
      </c>
      <c r="CL7" s="497">
        <v>3406000</v>
      </c>
      <c r="CM7" s="497">
        <v>3645090</v>
      </c>
      <c r="CN7" s="497">
        <v>3424420</v>
      </c>
      <c r="CO7" s="497">
        <v>3416190</v>
      </c>
      <c r="CP7" s="497">
        <v>3350880</v>
      </c>
      <c r="CQ7" s="497">
        <v>3488280</v>
      </c>
      <c r="CR7" s="497">
        <v>3459490</v>
      </c>
      <c r="CS7" s="497">
        <v>3344910</v>
      </c>
      <c r="CT7" s="497">
        <v>3508150</v>
      </c>
      <c r="CU7" s="497">
        <v>3499770</v>
      </c>
      <c r="CV7" s="497">
        <v>3554980</v>
      </c>
      <c r="CW7" s="497">
        <v>3748040</v>
      </c>
      <c r="CX7" s="497">
        <v>3382520</v>
      </c>
      <c r="CY7" s="497">
        <v>3751200</v>
      </c>
      <c r="CZ7" s="497">
        <v>3535080</v>
      </c>
      <c r="DA7" s="497">
        <v>673170</v>
      </c>
      <c r="DB7" s="497">
        <v>3451070</v>
      </c>
      <c r="DC7" s="497">
        <v>3546430</v>
      </c>
      <c r="DD7" s="497">
        <v>3600260</v>
      </c>
      <c r="DE7" s="497">
        <v>3421680</v>
      </c>
      <c r="DF7" s="497">
        <v>3624980</v>
      </c>
      <c r="DG7" s="497">
        <v>3623590</v>
      </c>
      <c r="DH7" s="497">
        <v>3628150</v>
      </c>
      <c r="DI7" s="497">
        <v>3880860</v>
      </c>
      <c r="DJ7" s="497">
        <v>3505550</v>
      </c>
      <c r="DK7" s="497">
        <v>3891810</v>
      </c>
      <c r="DL7" s="497">
        <v>3661580</v>
      </c>
      <c r="DM7" s="497">
        <v>3690430</v>
      </c>
      <c r="DN7" s="497">
        <v>3537220</v>
      </c>
      <c r="DO7" s="497">
        <v>3708170</v>
      </c>
      <c r="DP7" s="497">
        <v>3747710</v>
      </c>
      <c r="DQ7" s="497">
        <v>3538690</v>
      </c>
      <c r="DR7" s="497">
        <v>3780730</v>
      </c>
      <c r="DS7" s="497">
        <v>3770310</v>
      </c>
      <c r="DT7" s="497">
        <v>3782630</v>
      </c>
      <c r="DU7" s="497">
        <v>4059870</v>
      </c>
      <c r="DV7" s="497">
        <v>3662440</v>
      </c>
      <c r="DW7" s="497">
        <v>4067150</v>
      </c>
      <c r="DX7" s="497">
        <v>3833400</v>
      </c>
      <c r="DY7" s="497">
        <v>3875870</v>
      </c>
      <c r="DZ7" s="497">
        <v>3701220</v>
      </c>
      <c r="EA7" s="497">
        <v>3894290</v>
      </c>
      <c r="EB7" s="497">
        <v>3893890</v>
      </c>
      <c r="EC7" s="497">
        <v>3709200</v>
      </c>
      <c r="ED7" s="497">
        <v>3922610</v>
      </c>
      <c r="EE7" s="497">
        <v>3892250</v>
      </c>
      <c r="EF7" s="497">
        <v>3894320</v>
      </c>
      <c r="EG7" s="497">
        <v>4139689.9999999995</v>
      </c>
      <c r="EH7" s="497">
        <v>3884790</v>
      </c>
      <c r="EI7" s="497">
        <v>4145979.9999999995</v>
      </c>
      <c r="EJ7" s="497">
        <v>3396510</v>
      </c>
      <c r="EK7" s="497">
        <v>878280</v>
      </c>
      <c r="EL7" s="497">
        <v>3758170</v>
      </c>
      <c r="EM7" s="497">
        <v>3959710</v>
      </c>
      <c r="EN7" s="497">
        <v>3964030</v>
      </c>
      <c r="EO7" s="497">
        <v>3819160</v>
      </c>
      <c r="EP7" s="497">
        <v>4022800</v>
      </c>
      <c r="EQ7" s="497">
        <v>3971100</v>
      </c>
      <c r="ER7" s="497">
        <v>4015860</v>
      </c>
      <c r="ES7" s="497">
        <v>4455620</v>
      </c>
      <c r="ET7" s="497">
        <v>4034270</v>
      </c>
      <c r="EU7" s="497">
        <v>4461760</v>
      </c>
      <c r="EV7" s="497">
        <v>4114410</v>
      </c>
      <c r="EW7" s="497">
        <v>4282500</v>
      </c>
      <c r="EX7" s="497">
        <v>4036580</v>
      </c>
      <c r="EY7" s="497">
        <v>4265090</v>
      </c>
      <c r="EZ7" s="497">
        <v>4308500</v>
      </c>
      <c r="FA7" s="497">
        <v>4085380</v>
      </c>
      <c r="FB7" s="497">
        <v>4304360</v>
      </c>
      <c r="FC7" s="497">
        <v>4288970</v>
      </c>
      <c r="FD7" s="497">
        <v>4275950</v>
      </c>
      <c r="FE7" s="497">
        <v>4988180</v>
      </c>
      <c r="FF7" s="497">
        <v>4517090</v>
      </c>
      <c r="FG7" s="497">
        <v>4995240</v>
      </c>
      <c r="FH7" s="497">
        <v>4564090</v>
      </c>
      <c r="FI7" s="497">
        <v>4699290</v>
      </c>
      <c r="FJ7" s="497">
        <v>4444950</v>
      </c>
      <c r="FK7" s="497">
        <v>4843990</v>
      </c>
      <c r="FL7" s="497">
        <v>4852030</v>
      </c>
      <c r="FM7" s="497">
        <v>4564010</v>
      </c>
      <c r="FN7" s="497">
        <v>4916860</v>
      </c>
      <c r="FO7" s="497">
        <v>4793120</v>
      </c>
      <c r="FP7" s="497">
        <v>4859870</v>
      </c>
      <c r="FQ7" s="497">
        <v>5338380</v>
      </c>
      <c r="FR7" s="497">
        <v>4855890</v>
      </c>
      <c r="FS7" s="497">
        <v>5286670</v>
      </c>
      <c r="FT7" s="497">
        <v>342430</v>
      </c>
      <c r="FU7" s="497">
        <v>1592800</v>
      </c>
      <c r="FV7" s="497">
        <v>4790800</v>
      </c>
      <c r="FW7" s="497">
        <v>5180290</v>
      </c>
      <c r="FX7" s="497">
        <v>5078360</v>
      </c>
      <c r="FY7" s="497">
        <v>4901890</v>
      </c>
      <c r="FZ7" s="497">
        <v>5247240</v>
      </c>
      <c r="GA7" s="497">
        <v>5121140</v>
      </c>
      <c r="GB7" s="497">
        <v>5243640</v>
      </c>
    </row>
    <row r="8" spans="1:184">
      <c r="B8" s="461"/>
      <c r="C8" s="478" t="s">
        <v>6</v>
      </c>
      <c r="D8" s="478" t="s">
        <v>175</v>
      </c>
      <c r="E8" s="497">
        <v>2647070</v>
      </c>
      <c r="F8" s="497">
        <v>2359620</v>
      </c>
      <c r="G8" s="497">
        <v>2576240</v>
      </c>
      <c r="H8" s="497">
        <v>2534380</v>
      </c>
      <c r="I8" s="497">
        <v>2623770</v>
      </c>
      <c r="J8" s="497">
        <v>2475940</v>
      </c>
      <c r="K8" s="497">
        <v>2569620</v>
      </c>
      <c r="L8" s="497">
        <v>2590310</v>
      </c>
      <c r="M8" s="497">
        <v>2497300</v>
      </c>
      <c r="N8" s="497">
        <v>2630820</v>
      </c>
      <c r="O8" s="497">
        <v>2554010</v>
      </c>
      <c r="P8" s="497">
        <v>2595610</v>
      </c>
      <c r="Q8" s="497">
        <v>2765700</v>
      </c>
      <c r="R8" s="497">
        <v>2475360</v>
      </c>
      <c r="S8" s="497">
        <v>2636600</v>
      </c>
      <c r="T8" s="497">
        <v>360000</v>
      </c>
      <c r="U8" s="497">
        <v>527550</v>
      </c>
      <c r="V8" s="497">
        <v>2595550</v>
      </c>
      <c r="W8" s="497">
        <v>2652280</v>
      </c>
      <c r="X8" s="497">
        <v>2646810</v>
      </c>
      <c r="Y8" s="497">
        <v>2583220</v>
      </c>
      <c r="Z8" s="497">
        <v>2696790</v>
      </c>
      <c r="AA8" s="497">
        <v>2632430</v>
      </c>
      <c r="AB8" s="497">
        <v>2633630</v>
      </c>
      <c r="AC8" s="497">
        <v>2850040</v>
      </c>
      <c r="AD8" s="497">
        <v>2549270</v>
      </c>
      <c r="AE8" s="497">
        <v>2746150</v>
      </c>
      <c r="AF8" s="497">
        <v>2733980</v>
      </c>
      <c r="AG8" s="497">
        <v>2852320</v>
      </c>
      <c r="AH8" s="497">
        <v>2738550</v>
      </c>
      <c r="AI8" s="497">
        <v>2835320</v>
      </c>
      <c r="AJ8" s="497">
        <v>2811360</v>
      </c>
      <c r="AK8" s="497">
        <v>2715050</v>
      </c>
      <c r="AL8" s="497">
        <v>2845900</v>
      </c>
      <c r="AM8" s="497">
        <v>2779070</v>
      </c>
      <c r="AN8" s="497">
        <v>2766100</v>
      </c>
      <c r="AO8" s="497">
        <v>3007530</v>
      </c>
      <c r="AP8" s="497">
        <v>2812690</v>
      </c>
      <c r="AQ8" s="497">
        <v>2928500</v>
      </c>
      <c r="AR8" s="497">
        <v>2856060</v>
      </c>
      <c r="AS8" s="497">
        <v>2985310</v>
      </c>
      <c r="AT8" s="497">
        <v>2860890</v>
      </c>
      <c r="AU8" s="497">
        <v>2964180</v>
      </c>
      <c r="AV8" s="497">
        <v>2999620</v>
      </c>
      <c r="AW8" s="497">
        <v>2844130</v>
      </c>
      <c r="AX8" s="497">
        <v>2968620</v>
      </c>
      <c r="AY8" s="497">
        <v>2929940</v>
      </c>
      <c r="AZ8" s="497">
        <v>2885320</v>
      </c>
      <c r="BA8" s="497">
        <v>3111850</v>
      </c>
      <c r="BB8" s="497">
        <v>2839350</v>
      </c>
      <c r="BC8" s="497">
        <v>2926410</v>
      </c>
      <c r="BD8" s="497">
        <v>2586880</v>
      </c>
      <c r="BE8" s="497">
        <v>461390</v>
      </c>
      <c r="BF8" s="497">
        <v>2786820</v>
      </c>
      <c r="BG8" s="497">
        <v>2893260</v>
      </c>
      <c r="BH8" s="497">
        <v>2938170</v>
      </c>
      <c r="BI8" s="497">
        <v>2776970</v>
      </c>
      <c r="BJ8" s="497">
        <v>2878690</v>
      </c>
      <c r="BK8" s="497">
        <v>2867570</v>
      </c>
      <c r="BL8" s="497">
        <v>2849010</v>
      </c>
      <c r="BM8" s="497">
        <v>3254290</v>
      </c>
      <c r="BN8" s="497">
        <v>2957330</v>
      </c>
      <c r="BO8" s="497">
        <v>3035840</v>
      </c>
      <c r="BP8" s="497">
        <v>2881400</v>
      </c>
      <c r="BQ8" s="497">
        <v>3032990</v>
      </c>
      <c r="BR8" s="497">
        <v>2975950</v>
      </c>
      <c r="BS8" s="497">
        <v>3105840</v>
      </c>
      <c r="BT8" s="497">
        <v>3124780</v>
      </c>
      <c r="BU8" s="497">
        <v>2931950</v>
      </c>
      <c r="BV8" s="497">
        <v>3065940</v>
      </c>
      <c r="BW8" s="497">
        <v>3192580</v>
      </c>
      <c r="BX8" s="497">
        <v>3190910</v>
      </c>
      <c r="BY8" s="497">
        <v>3467700</v>
      </c>
      <c r="BZ8" s="497">
        <v>3183270</v>
      </c>
      <c r="CA8" s="497">
        <v>3481360</v>
      </c>
      <c r="CB8" s="497">
        <v>3270640</v>
      </c>
      <c r="CC8" s="497">
        <v>3300520</v>
      </c>
      <c r="CD8" s="497">
        <v>3149860</v>
      </c>
      <c r="CE8" s="497">
        <v>3391860</v>
      </c>
      <c r="CF8" s="497">
        <v>3371360</v>
      </c>
      <c r="CG8" s="497">
        <v>3250900</v>
      </c>
      <c r="CH8" s="497">
        <v>3431350</v>
      </c>
      <c r="CI8" s="497">
        <v>3420530</v>
      </c>
      <c r="CJ8" s="497">
        <v>3466490</v>
      </c>
      <c r="CK8" s="497">
        <v>3736570</v>
      </c>
      <c r="CL8" s="497">
        <v>3507610</v>
      </c>
      <c r="CM8" s="497">
        <v>3736200</v>
      </c>
      <c r="CN8" s="497">
        <v>2832950</v>
      </c>
      <c r="CO8" s="497">
        <v>1342210</v>
      </c>
      <c r="CP8" s="497">
        <v>3421380</v>
      </c>
      <c r="CQ8" s="497">
        <v>3569260</v>
      </c>
      <c r="CR8" s="497">
        <v>3573690</v>
      </c>
      <c r="CS8" s="497">
        <v>3474550</v>
      </c>
      <c r="CT8" s="497">
        <v>3635730</v>
      </c>
      <c r="CU8" s="497">
        <v>3590620</v>
      </c>
      <c r="CV8" s="497">
        <v>3641700</v>
      </c>
      <c r="CW8" s="497">
        <v>3830540</v>
      </c>
      <c r="CX8" s="497">
        <v>3472340</v>
      </c>
      <c r="CY8" s="497">
        <v>3845690</v>
      </c>
      <c r="CZ8" s="497">
        <v>3619270</v>
      </c>
      <c r="DA8" s="497">
        <v>3713940</v>
      </c>
      <c r="DB8" s="497">
        <v>3541270</v>
      </c>
      <c r="DC8" s="497">
        <v>3665870</v>
      </c>
      <c r="DD8" s="497">
        <v>3698890</v>
      </c>
      <c r="DE8" s="497">
        <v>3545240</v>
      </c>
      <c r="DF8" s="497">
        <v>3741180</v>
      </c>
      <c r="DG8" s="497">
        <v>3716130</v>
      </c>
      <c r="DH8" s="497">
        <v>3729460</v>
      </c>
      <c r="DI8" s="497">
        <v>3979780</v>
      </c>
      <c r="DJ8" s="497">
        <v>3602980</v>
      </c>
      <c r="DK8" s="497">
        <v>3980170</v>
      </c>
      <c r="DL8" s="497">
        <v>3780890</v>
      </c>
      <c r="DM8" s="497">
        <v>3790500</v>
      </c>
      <c r="DN8" s="497">
        <v>3655250</v>
      </c>
      <c r="DO8" s="497">
        <v>3844300</v>
      </c>
      <c r="DP8" s="497">
        <v>3836830</v>
      </c>
      <c r="DQ8" s="497">
        <v>3617910</v>
      </c>
      <c r="DR8" s="497">
        <v>3878850</v>
      </c>
      <c r="DS8" s="497">
        <v>3858620</v>
      </c>
      <c r="DT8" s="497">
        <v>3888110</v>
      </c>
      <c r="DU8" s="497">
        <v>4176680.0000000005</v>
      </c>
      <c r="DV8" s="497">
        <v>3768270</v>
      </c>
      <c r="DW8" s="497">
        <v>4170680.0000000005</v>
      </c>
      <c r="DX8" s="497">
        <v>1839990</v>
      </c>
      <c r="DY8" s="497">
        <v>0</v>
      </c>
      <c r="DZ8" s="497">
        <v>3559590</v>
      </c>
      <c r="EA8" s="497">
        <v>4009040</v>
      </c>
      <c r="EB8" s="497">
        <v>4007320</v>
      </c>
      <c r="EC8" s="497">
        <v>3796400</v>
      </c>
      <c r="ED8" s="497">
        <v>4003610</v>
      </c>
      <c r="EE8" s="497">
        <v>3985670</v>
      </c>
      <c r="EF8" s="497">
        <v>4043690</v>
      </c>
      <c r="EG8" s="497">
        <v>4214260</v>
      </c>
      <c r="EH8" s="497">
        <v>3947450</v>
      </c>
      <c r="EI8" s="497">
        <v>4216130</v>
      </c>
      <c r="EJ8" s="497">
        <v>4004790</v>
      </c>
      <c r="EK8" s="497">
        <v>3964510</v>
      </c>
      <c r="EL8" s="497">
        <v>3855690</v>
      </c>
      <c r="EM8" s="497">
        <v>4059980</v>
      </c>
      <c r="EN8" s="497">
        <v>4035410</v>
      </c>
      <c r="EO8" s="497">
        <v>3899470</v>
      </c>
      <c r="EP8" s="497">
        <v>4100850.0000000005</v>
      </c>
      <c r="EQ8" s="497">
        <v>4065150</v>
      </c>
      <c r="ER8" s="497">
        <v>4153620</v>
      </c>
      <c r="ES8" s="497">
        <v>4584060</v>
      </c>
      <c r="ET8" s="497">
        <v>4137790</v>
      </c>
      <c r="EU8" s="497">
        <v>4587670</v>
      </c>
      <c r="EV8" s="497">
        <v>4239090</v>
      </c>
      <c r="EW8" s="497">
        <v>4386800</v>
      </c>
      <c r="EX8" s="497">
        <v>4129240</v>
      </c>
      <c r="EY8" s="497">
        <v>4395590</v>
      </c>
      <c r="EZ8" s="497">
        <v>4427280</v>
      </c>
      <c r="FA8" s="497">
        <v>4208340</v>
      </c>
      <c r="FB8" s="497">
        <v>4396380</v>
      </c>
      <c r="FC8" s="497">
        <v>4369420</v>
      </c>
      <c r="FD8" s="497">
        <v>4419880</v>
      </c>
      <c r="FE8" s="497">
        <v>5133450</v>
      </c>
      <c r="FF8" s="497">
        <v>4637920</v>
      </c>
      <c r="FG8" s="497">
        <v>5132770</v>
      </c>
      <c r="FH8" s="497">
        <v>480720</v>
      </c>
      <c r="FI8" s="497">
        <v>4711720</v>
      </c>
      <c r="FJ8" s="497">
        <v>4609240</v>
      </c>
      <c r="FK8" s="497">
        <v>5007430</v>
      </c>
      <c r="FL8" s="497">
        <v>5011280</v>
      </c>
      <c r="FM8" s="497">
        <v>4735300</v>
      </c>
      <c r="FN8" s="497">
        <v>5046450</v>
      </c>
      <c r="FO8" s="497">
        <v>4924250</v>
      </c>
      <c r="FP8" s="497">
        <v>4973300</v>
      </c>
      <c r="FQ8" s="497">
        <v>5493680</v>
      </c>
      <c r="FR8" s="497">
        <v>4974060</v>
      </c>
      <c r="FS8" s="497">
        <v>5513710</v>
      </c>
      <c r="FT8" s="497">
        <v>5072100</v>
      </c>
      <c r="FU8" s="497">
        <v>5135210</v>
      </c>
      <c r="FV8" s="497">
        <v>4922830</v>
      </c>
      <c r="FW8" s="497">
        <v>5344960</v>
      </c>
      <c r="FX8" s="497">
        <v>5295690</v>
      </c>
      <c r="FY8" s="497">
        <v>5061750</v>
      </c>
      <c r="FZ8" s="497">
        <v>5376990</v>
      </c>
      <c r="GA8" s="497">
        <v>5254770</v>
      </c>
      <c r="GB8" s="497">
        <v>5390580</v>
      </c>
    </row>
    <row r="9" spans="1:184">
      <c r="B9" s="461"/>
      <c r="C9" s="478" t="s">
        <v>7</v>
      </c>
      <c r="D9" s="478" t="s">
        <v>175</v>
      </c>
      <c r="E9" s="497">
        <v>4222140</v>
      </c>
      <c r="F9" s="497">
        <v>3813450</v>
      </c>
      <c r="G9" s="497">
        <v>4084040</v>
      </c>
      <c r="H9" s="497">
        <v>3952360</v>
      </c>
      <c r="I9" s="497">
        <v>4161350.0000000005</v>
      </c>
      <c r="J9" s="497">
        <v>3939190</v>
      </c>
      <c r="K9" s="497">
        <v>4122319.9999999995</v>
      </c>
      <c r="L9" s="497">
        <v>4125689.9999999995</v>
      </c>
      <c r="M9" s="497">
        <v>3900840</v>
      </c>
      <c r="N9" s="497">
        <v>4160630</v>
      </c>
      <c r="O9" s="497">
        <v>3962040</v>
      </c>
      <c r="P9" s="497">
        <v>4186120</v>
      </c>
      <c r="Q9" s="497">
        <v>4446070</v>
      </c>
      <c r="R9" s="497">
        <v>3994270</v>
      </c>
      <c r="S9" s="497">
        <v>1904960</v>
      </c>
      <c r="T9" s="497">
        <v>3192170</v>
      </c>
      <c r="U9" s="497">
        <v>4264080</v>
      </c>
      <c r="V9" s="497">
        <v>4101040</v>
      </c>
      <c r="W9" s="497">
        <v>4266280</v>
      </c>
      <c r="X9" s="497">
        <v>4280170</v>
      </c>
      <c r="Y9" s="497">
        <v>4030340</v>
      </c>
      <c r="Z9" s="497">
        <v>4203040</v>
      </c>
      <c r="AA9" s="497">
        <v>4086610</v>
      </c>
      <c r="AB9" s="497">
        <v>4239410</v>
      </c>
      <c r="AC9" s="497">
        <v>4597200</v>
      </c>
      <c r="AD9" s="497">
        <v>4168939.9999999995</v>
      </c>
      <c r="AE9" s="497">
        <v>4487500</v>
      </c>
      <c r="AF9" s="497">
        <v>4345390</v>
      </c>
      <c r="AG9" s="497">
        <v>4523900</v>
      </c>
      <c r="AH9" s="497">
        <v>4456620</v>
      </c>
      <c r="AI9" s="497">
        <v>4626070</v>
      </c>
      <c r="AJ9" s="497">
        <v>4635970</v>
      </c>
      <c r="AK9" s="497">
        <v>4330200</v>
      </c>
      <c r="AL9" s="497">
        <v>4512480</v>
      </c>
      <c r="AM9" s="497">
        <v>4402620</v>
      </c>
      <c r="AN9" s="497">
        <v>4497130</v>
      </c>
      <c r="AO9" s="497">
        <v>4865090</v>
      </c>
      <c r="AP9" s="497">
        <v>4621920</v>
      </c>
      <c r="AQ9" s="497">
        <v>644430</v>
      </c>
      <c r="AR9" s="497">
        <v>511310</v>
      </c>
      <c r="AS9" s="497">
        <v>4790030</v>
      </c>
      <c r="AT9" s="497">
        <v>4711060</v>
      </c>
      <c r="AU9" s="497">
        <v>4893670</v>
      </c>
      <c r="AV9" s="497">
        <v>4921840</v>
      </c>
      <c r="AW9" s="497">
        <v>4620210</v>
      </c>
      <c r="AX9" s="497">
        <v>4794230</v>
      </c>
      <c r="AY9" s="497">
        <v>4649910</v>
      </c>
      <c r="AZ9" s="497">
        <v>4702820</v>
      </c>
      <c r="BA9" s="497">
        <v>5085460</v>
      </c>
      <c r="BB9" s="497">
        <v>4648150</v>
      </c>
      <c r="BC9" s="497">
        <v>4940620</v>
      </c>
      <c r="BD9" s="497">
        <v>4701110</v>
      </c>
      <c r="BE9" s="497">
        <v>4977430</v>
      </c>
      <c r="BF9" s="497">
        <v>4883130</v>
      </c>
      <c r="BG9" s="497">
        <v>5029140</v>
      </c>
      <c r="BH9" s="497">
        <v>5116470</v>
      </c>
      <c r="BI9" s="497">
        <v>4719040</v>
      </c>
      <c r="BJ9" s="497">
        <v>4958360</v>
      </c>
      <c r="BK9" s="497">
        <v>4802440</v>
      </c>
      <c r="BL9" s="497">
        <v>4939660</v>
      </c>
      <c r="BM9" s="497">
        <v>5309820</v>
      </c>
      <c r="BN9" s="497">
        <v>4847780</v>
      </c>
      <c r="BO9" s="497">
        <v>2642550</v>
      </c>
      <c r="BP9" s="497">
        <v>4009230</v>
      </c>
      <c r="BQ9" s="497">
        <v>5236450</v>
      </c>
      <c r="BR9" s="497">
        <v>5066530</v>
      </c>
      <c r="BS9" s="497">
        <v>5351670</v>
      </c>
      <c r="BT9" s="497">
        <v>5383280</v>
      </c>
      <c r="BU9" s="497">
        <v>5029390</v>
      </c>
      <c r="BV9" s="497">
        <v>5302010</v>
      </c>
      <c r="BW9" s="497">
        <v>5202370</v>
      </c>
      <c r="BX9" s="497">
        <v>5449280</v>
      </c>
      <c r="BY9" s="497">
        <v>5736260</v>
      </c>
      <c r="BZ9" s="497">
        <v>5205880</v>
      </c>
      <c r="CA9" s="497">
        <v>5647840</v>
      </c>
      <c r="CB9" s="497">
        <v>5473630</v>
      </c>
      <c r="CC9" s="497">
        <v>5611850</v>
      </c>
      <c r="CD9" s="497">
        <v>5359190</v>
      </c>
      <c r="CE9" s="497">
        <v>5710620</v>
      </c>
      <c r="CF9" s="497">
        <v>5776470</v>
      </c>
      <c r="CG9" s="497">
        <v>5496250</v>
      </c>
      <c r="CH9" s="497">
        <v>5735770</v>
      </c>
      <c r="CI9" s="497">
        <v>5673800</v>
      </c>
      <c r="CJ9" s="497">
        <v>5901110</v>
      </c>
      <c r="CK9" s="497">
        <v>6203910</v>
      </c>
      <c r="CL9" s="497">
        <v>5806100</v>
      </c>
      <c r="CM9" s="497">
        <v>5410650</v>
      </c>
      <c r="CN9" s="497">
        <v>2574740</v>
      </c>
      <c r="CO9" s="497">
        <v>5949620</v>
      </c>
      <c r="CP9" s="497">
        <v>5818670</v>
      </c>
      <c r="CQ9" s="497">
        <v>6043710</v>
      </c>
      <c r="CR9" s="497">
        <v>6084230</v>
      </c>
      <c r="CS9" s="497">
        <v>5812450</v>
      </c>
      <c r="CT9" s="497">
        <v>6033340</v>
      </c>
      <c r="CU9" s="497">
        <v>5921850</v>
      </c>
      <c r="CV9" s="497">
        <v>6156830</v>
      </c>
      <c r="CW9" s="497">
        <v>6376370</v>
      </c>
      <c r="CX9" s="497">
        <v>5764920</v>
      </c>
      <c r="CY9" s="497">
        <v>6347520</v>
      </c>
      <c r="CZ9" s="497">
        <v>5995840</v>
      </c>
      <c r="DA9" s="497">
        <v>6137220</v>
      </c>
      <c r="DB9" s="497">
        <v>6009120</v>
      </c>
      <c r="DC9" s="497">
        <v>6237880</v>
      </c>
      <c r="DD9" s="497">
        <v>6304000</v>
      </c>
      <c r="DE9" s="497">
        <v>5915270</v>
      </c>
      <c r="DF9" s="497">
        <v>6200200</v>
      </c>
      <c r="DG9" s="497">
        <v>6143730</v>
      </c>
      <c r="DH9" s="497">
        <v>6305760</v>
      </c>
      <c r="DI9" s="497">
        <v>6586580</v>
      </c>
      <c r="DJ9" s="497">
        <v>5967060</v>
      </c>
      <c r="DK9" s="497">
        <v>6582780</v>
      </c>
      <c r="DL9" s="497">
        <v>1900890</v>
      </c>
      <c r="DM9" s="497">
        <v>6352230</v>
      </c>
      <c r="DN9" s="497">
        <v>6199730</v>
      </c>
      <c r="DO9" s="497">
        <v>6494490</v>
      </c>
      <c r="DP9" s="497">
        <v>6548650</v>
      </c>
      <c r="DQ9" s="497">
        <v>6116890</v>
      </c>
      <c r="DR9" s="497">
        <v>6479890</v>
      </c>
      <c r="DS9" s="497">
        <v>6353330</v>
      </c>
      <c r="DT9" s="497">
        <v>6505440</v>
      </c>
      <c r="DU9" s="497">
        <v>6869400</v>
      </c>
      <c r="DV9" s="497">
        <v>6249800</v>
      </c>
      <c r="DW9" s="497">
        <v>6866770</v>
      </c>
      <c r="DX9" s="497">
        <v>6493260</v>
      </c>
      <c r="DY9" s="497">
        <v>6594830</v>
      </c>
      <c r="DZ9" s="497">
        <v>6418930</v>
      </c>
      <c r="EA9" s="497">
        <v>6790770</v>
      </c>
      <c r="EB9" s="497">
        <v>6796160</v>
      </c>
      <c r="EC9" s="497">
        <v>6413070</v>
      </c>
      <c r="ED9" s="497">
        <v>6678830</v>
      </c>
      <c r="EE9" s="497">
        <v>6618400</v>
      </c>
      <c r="EF9" s="497">
        <v>6797710</v>
      </c>
      <c r="EG9" s="497">
        <v>7036500</v>
      </c>
      <c r="EH9" s="497">
        <v>6603640</v>
      </c>
      <c r="EI9" s="497">
        <v>229270</v>
      </c>
      <c r="EJ9" s="497">
        <v>1377450</v>
      </c>
      <c r="EK9" s="497">
        <v>6728790</v>
      </c>
      <c r="EL9" s="497">
        <v>6624380</v>
      </c>
      <c r="EM9" s="497">
        <v>6956510</v>
      </c>
      <c r="EN9" s="497">
        <v>6974560</v>
      </c>
      <c r="EO9" s="497">
        <v>6558140</v>
      </c>
      <c r="EP9" s="497">
        <v>6858760</v>
      </c>
      <c r="EQ9" s="497">
        <v>6741530</v>
      </c>
      <c r="ER9" s="497">
        <v>6970190</v>
      </c>
      <c r="ES9" s="497">
        <v>7527850</v>
      </c>
      <c r="ET9" s="497">
        <v>6807870</v>
      </c>
      <c r="EU9" s="497">
        <v>7382340</v>
      </c>
      <c r="EV9" s="497">
        <v>6971990</v>
      </c>
      <c r="EW9" s="497">
        <v>7210160</v>
      </c>
      <c r="EX9" s="497">
        <v>6993580</v>
      </c>
      <c r="EY9" s="497">
        <v>7346860</v>
      </c>
      <c r="EZ9" s="497">
        <v>7447030</v>
      </c>
      <c r="FA9" s="497">
        <v>6938430</v>
      </c>
      <c r="FB9" s="497">
        <v>7278530</v>
      </c>
      <c r="FC9" s="497">
        <v>7209970</v>
      </c>
      <c r="FD9" s="497">
        <v>7396910</v>
      </c>
      <c r="FE9" s="497">
        <v>8367040.0000000009</v>
      </c>
      <c r="FF9" s="497">
        <v>7603070</v>
      </c>
      <c r="FG9" s="497">
        <v>3489850</v>
      </c>
      <c r="FH9" s="497">
        <v>7112660</v>
      </c>
      <c r="FI9" s="497">
        <v>8048100</v>
      </c>
      <c r="FJ9" s="497">
        <v>7855720</v>
      </c>
      <c r="FK9" s="497">
        <v>8311510</v>
      </c>
      <c r="FL9" s="497">
        <v>8317950.0000000009</v>
      </c>
      <c r="FM9" s="497">
        <v>7791260</v>
      </c>
      <c r="FN9" s="497">
        <v>8222480</v>
      </c>
      <c r="FO9" s="497">
        <v>8049810</v>
      </c>
      <c r="FP9" s="497">
        <v>8375690.0000000009</v>
      </c>
      <c r="FQ9" s="497">
        <v>8917370</v>
      </c>
      <c r="FR9" s="497">
        <v>8098250</v>
      </c>
      <c r="FS9" s="497">
        <v>8779880</v>
      </c>
      <c r="FT9" s="497">
        <v>8446580</v>
      </c>
      <c r="FU9" s="497">
        <v>8683600</v>
      </c>
      <c r="FV9" s="497">
        <v>8493670</v>
      </c>
      <c r="FW9" s="497">
        <v>8922390</v>
      </c>
      <c r="FX9" s="497">
        <v>8838350</v>
      </c>
      <c r="FY9" s="497">
        <v>8369719.9999999991</v>
      </c>
      <c r="FZ9" s="497">
        <v>8672880</v>
      </c>
      <c r="GA9" s="497">
        <v>8591720</v>
      </c>
      <c r="GB9" s="497">
        <v>8983050</v>
      </c>
    </row>
    <row r="10" spans="1:184">
      <c r="B10" s="461"/>
      <c r="C10" s="478" t="s">
        <v>8</v>
      </c>
      <c r="D10" s="478" t="s">
        <v>175</v>
      </c>
      <c r="E10" s="497">
        <v>4112920</v>
      </c>
      <c r="F10" s="497">
        <v>3738330</v>
      </c>
      <c r="G10" s="497">
        <v>3966550</v>
      </c>
      <c r="H10" s="497">
        <v>3865070</v>
      </c>
      <c r="I10" s="497">
        <v>4026540</v>
      </c>
      <c r="J10" s="497">
        <v>3835570</v>
      </c>
      <c r="K10" s="497">
        <v>4045460</v>
      </c>
      <c r="L10" s="497">
        <v>4049080</v>
      </c>
      <c r="M10" s="497">
        <v>3819850</v>
      </c>
      <c r="N10" s="497">
        <v>4049610</v>
      </c>
      <c r="O10" s="497">
        <v>3876420</v>
      </c>
      <c r="P10" s="497">
        <v>4037140</v>
      </c>
      <c r="Q10" s="497">
        <v>4326620</v>
      </c>
      <c r="R10" s="497">
        <v>3857500</v>
      </c>
      <c r="S10" s="497">
        <v>4121830</v>
      </c>
      <c r="T10" s="497">
        <v>4020810</v>
      </c>
      <c r="U10" s="497">
        <v>4152660</v>
      </c>
      <c r="V10" s="497">
        <v>3982790</v>
      </c>
      <c r="W10" s="497">
        <v>4177950</v>
      </c>
      <c r="X10" s="497">
        <v>4167170</v>
      </c>
      <c r="Y10" s="497">
        <v>3937250</v>
      </c>
      <c r="Z10" s="497">
        <v>4140729.9999999995</v>
      </c>
      <c r="AA10" s="497">
        <v>4003770</v>
      </c>
      <c r="AB10" s="497">
        <v>4180060.0000000005</v>
      </c>
      <c r="AC10" s="497">
        <v>4466420</v>
      </c>
      <c r="AD10" s="497">
        <v>4053820</v>
      </c>
      <c r="AE10" s="497">
        <v>4401630</v>
      </c>
      <c r="AF10" s="497">
        <v>1439260</v>
      </c>
      <c r="AG10" s="497">
        <v>4322390</v>
      </c>
      <c r="AH10" s="497">
        <v>4356990</v>
      </c>
      <c r="AI10" s="497">
        <v>4530160</v>
      </c>
      <c r="AJ10" s="497">
        <v>4512420</v>
      </c>
      <c r="AK10" s="497">
        <v>4254530</v>
      </c>
      <c r="AL10" s="497">
        <v>4425900</v>
      </c>
      <c r="AM10" s="497">
        <v>4299570</v>
      </c>
      <c r="AN10" s="497">
        <v>4390940</v>
      </c>
      <c r="AO10" s="497">
        <v>4749730</v>
      </c>
      <c r="AP10" s="497">
        <v>4499770</v>
      </c>
      <c r="AQ10" s="497">
        <v>4662920</v>
      </c>
      <c r="AR10" s="497">
        <v>4458040</v>
      </c>
      <c r="AS10" s="497">
        <v>4691980</v>
      </c>
      <c r="AT10" s="497">
        <v>4593490</v>
      </c>
      <c r="AU10" s="497">
        <v>4779840</v>
      </c>
      <c r="AV10" s="497">
        <v>4782460</v>
      </c>
      <c r="AW10" s="497">
        <v>4507370</v>
      </c>
      <c r="AX10" s="497">
        <v>4668000</v>
      </c>
      <c r="AY10" s="497">
        <v>4532500</v>
      </c>
      <c r="AZ10" s="497">
        <v>4622080</v>
      </c>
      <c r="BA10" s="497">
        <v>5008160</v>
      </c>
      <c r="BB10" s="497">
        <v>4559130</v>
      </c>
      <c r="BC10" s="497">
        <v>2713220</v>
      </c>
      <c r="BD10" s="497">
        <v>3590040</v>
      </c>
      <c r="BE10" s="497">
        <v>4898830</v>
      </c>
      <c r="BF10" s="497">
        <v>4765340</v>
      </c>
      <c r="BG10" s="497">
        <v>4971430</v>
      </c>
      <c r="BH10" s="497">
        <v>5033660</v>
      </c>
      <c r="BI10" s="497">
        <v>4655330</v>
      </c>
      <c r="BJ10" s="497">
        <v>4873960</v>
      </c>
      <c r="BK10" s="497">
        <v>4684880</v>
      </c>
      <c r="BL10" s="497">
        <v>4835250</v>
      </c>
      <c r="BM10" s="497">
        <v>5166220</v>
      </c>
      <c r="BN10" s="497">
        <v>4714800</v>
      </c>
      <c r="BO10" s="497">
        <v>5020360</v>
      </c>
      <c r="BP10" s="497">
        <v>4853180</v>
      </c>
      <c r="BQ10" s="497">
        <v>5106010</v>
      </c>
      <c r="BR10" s="497">
        <v>4977330</v>
      </c>
      <c r="BS10" s="497">
        <v>5244010</v>
      </c>
      <c r="BT10" s="497">
        <v>5258450</v>
      </c>
      <c r="BU10" s="497">
        <v>4916950</v>
      </c>
      <c r="BV10" s="497">
        <v>5205410</v>
      </c>
      <c r="BW10" s="497">
        <v>5048920</v>
      </c>
      <c r="BX10" s="497">
        <v>5241800</v>
      </c>
      <c r="BY10" s="497">
        <v>5576620</v>
      </c>
      <c r="BZ10" s="497">
        <v>4009960</v>
      </c>
      <c r="CA10" s="497">
        <v>0</v>
      </c>
      <c r="CB10" s="497">
        <v>2327790</v>
      </c>
      <c r="CC10" s="497">
        <v>5444390</v>
      </c>
      <c r="CD10" s="497">
        <v>5245850</v>
      </c>
      <c r="CE10" s="497">
        <v>5582760</v>
      </c>
      <c r="CF10" s="497">
        <v>5612760</v>
      </c>
      <c r="CG10" s="497">
        <v>5347790</v>
      </c>
      <c r="CH10" s="497">
        <v>5555310</v>
      </c>
      <c r="CI10" s="497">
        <v>5531610</v>
      </c>
      <c r="CJ10" s="497">
        <v>5755170</v>
      </c>
      <c r="CK10" s="497">
        <v>5997990</v>
      </c>
      <c r="CL10" s="497">
        <v>5617680</v>
      </c>
      <c r="CM10" s="497">
        <v>5995260</v>
      </c>
      <c r="CN10" s="497">
        <v>5653100</v>
      </c>
      <c r="CO10" s="497">
        <v>5756650</v>
      </c>
      <c r="CP10" s="497">
        <v>5654970</v>
      </c>
      <c r="CQ10" s="497">
        <v>5881650</v>
      </c>
      <c r="CR10" s="497">
        <v>5901830</v>
      </c>
      <c r="CS10" s="497">
        <v>5632480</v>
      </c>
      <c r="CT10" s="497">
        <v>5838040</v>
      </c>
      <c r="CU10" s="497">
        <v>5734570</v>
      </c>
      <c r="CV10" s="497">
        <v>5971220</v>
      </c>
      <c r="CW10" s="497">
        <v>6165100</v>
      </c>
      <c r="CX10" s="497">
        <v>3796850</v>
      </c>
      <c r="CY10" s="497">
        <v>3831010</v>
      </c>
      <c r="CZ10" s="497">
        <v>5792050</v>
      </c>
      <c r="DA10" s="497">
        <v>5948710</v>
      </c>
      <c r="DB10" s="497">
        <v>5841240</v>
      </c>
      <c r="DC10" s="497">
        <v>6051130</v>
      </c>
      <c r="DD10" s="497">
        <v>6103680</v>
      </c>
      <c r="DE10" s="497">
        <v>5760380</v>
      </c>
      <c r="DF10" s="497">
        <v>6006780</v>
      </c>
      <c r="DG10" s="497">
        <v>5978880</v>
      </c>
      <c r="DH10" s="497">
        <v>6115540</v>
      </c>
      <c r="DI10" s="497">
        <v>6421990</v>
      </c>
      <c r="DJ10" s="497">
        <v>5802910</v>
      </c>
      <c r="DK10" s="497">
        <v>6384640</v>
      </c>
      <c r="DL10" s="497">
        <v>6008100</v>
      </c>
      <c r="DM10" s="497">
        <v>6169440</v>
      </c>
      <c r="DN10" s="497">
        <v>6043660</v>
      </c>
      <c r="DO10" s="497">
        <v>6315950</v>
      </c>
      <c r="DP10" s="497">
        <v>6351960</v>
      </c>
      <c r="DQ10" s="497">
        <v>5989130</v>
      </c>
      <c r="DR10" s="497">
        <v>6292810</v>
      </c>
      <c r="DS10" s="497">
        <v>6211090</v>
      </c>
      <c r="DT10" s="497">
        <v>6357910</v>
      </c>
      <c r="DU10" s="497">
        <v>6688440</v>
      </c>
      <c r="DV10" s="497">
        <v>6078590</v>
      </c>
      <c r="DW10" s="497">
        <v>5128730</v>
      </c>
      <c r="DX10" s="497">
        <v>3396400</v>
      </c>
      <c r="DY10" s="497">
        <v>6466330</v>
      </c>
      <c r="DZ10" s="497">
        <v>6268000</v>
      </c>
      <c r="EA10" s="497">
        <v>6596970</v>
      </c>
      <c r="EB10" s="497">
        <v>6604320</v>
      </c>
      <c r="EC10" s="497">
        <v>6244230</v>
      </c>
      <c r="ED10" s="497">
        <v>6525870</v>
      </c>
      <c r="EE10" s="497">
        <v>6408990</v>
      </c>
      <c r="EF10" s="497">
        <v>6650760</v>
      </c>
      <c r="EG10" s="497">
        <v>6831850</v>
      </c>
      <c r="EH10" s="497">
        <v>6413050</v>
      </c>
      <c r="EI10" s="497">
        <v>6751930</v>
      </c>
      <c r="EJ10" s="497">
        <v>6460720</v>
      </c>
      <c r="EK10" s="497">
        <v>6596590</v>
      </c>
      <c r="EL10" s="497">
        <v>6409660</v>
      </c>
      <c r="EM10" s="497">
        <v>6757300</v>
      </c>
      <c r="EN10" s="497">
        <v>6786450</v>
      </c>
      <c r="EO10" s="497">
        <v>6407600</v>
      </c>
      <c r="EP10" s="497">
        <v>6623770</v>
      </c>
      <c r="EQ10" s="497">
        <v>6545570</v>
      </c>
      <c r="ER10" s="497">
        <v>6775900</v>
      </c>
      <c r="ES10" s="497">
        <v>7354240</v>
      </c>
      <c r="ET10" s="497">
        <v>6664390</v>
      </c>
      <c r="EU10" s="497">
        <v>4911130</v>
      </c>
      <c r="EV10" s="497">
        <v>4377440</v>
      </c>
      <c r="EW10" s="497">
        <v>7074060</v>
      </c>
      <c r="EX10" s="497">
        <v>6872610</v>
      </c>
      <c r="EY10" s="497">
        <v>7273380</v>
      </c>
      <c r="EZ10" s="497">
        <v>7255230</v>
      </c>
      <c r="FA10" s="497">
        <v>6811760</v>
      </c>
      <c r="FB10" s="497">
        <v>7077260</v>
      </c>
      <c r="FC10" s="497">
        <v>7009390</v>
      </c>
      <c r="FD10" s="497">
        <v>7287030</v>
      </c>
      <c r="FE10" s="497">
        <v>8150470</v>
      </c>
      <c r="FF10" s="497">
        <v>7363110</v>
      </c>
      <c r="FG10" s="497">
        <v>8020130</v>
      </c>
      <c r="FH10" s="497">
        <v>7659490</v>
      </c>
      <c r="FI10" s="497">
        <v>7907350</v>
      </c>
      <c r="FJ10" s="497">
        <v>7742580</v>
      </c>
      <c r="FK10" s="497">
        <v>8126430</v>
      </c>
      <c r="FL10" s="497">
        <v>8176600</v>
      </c>
      <c r="FM10" s="497">
        <v>7674270</v>
      </c>
      <c r="FN10" s="497">
        <v>7956360</v>
      </c>
      <c r="FO10" s="497">
        <v>7822310</v>
      </c>
      <c r="FP10" s="497">
        <v>8161620</v>
      </c>
      <c r="FQ10" s="497">
        <v>8673480</v>
      </c>
      <c r="FR10" s="497">
        <v>7907940</v>
      </c>
      <c r="FS10" s="497">
        <v>8550680</v>
      </c>
      <c r="FT10" s="497">
        <v>8238070</v>
      </c>
      <c r="FU10" s="497">
        <v>8421350</v>
      </c>
      <c r="FV10" s="497">
        <v>8211760</v>
      </c>
      <c r="FW10" s="497">
        <v>8736760</v>
      </c>
      <c r="FX10" s="497">
        <v>8598450</v>
      </c>
      <c r="FY10" s="497">
        <v>6519810</v>
      </c>
      <c r="FZ10" s="497">
        <v>0</v>
      </c>
      <c r="GA10" s="497">
        <v>3641300</v>
      </c>
      <c r="GB10" s="497">
        <v>8750490</v>
      </c>
    </row>
    <row r="11" spans="1:184">
      <c r="B11" s="461"/>
      <c r="C11" s="478" t="s">
        <v>9</v>
      </c>
      <c r="D11" s="478" t="s">
        <v>175</v>
      </c>
      <c r="E11" s="497">
        <v>0</v>
      </c>
      <c r="F11" s="497">
        <v>0</v>
      </c>
      <c r="G11" s="497">
        <v>0</v>
      </c>
      <c r="H11" s="497">
        <v>0</v>
      </c>
      <c r="I11" s="497">
        <v>0</v>
      </c>
      <c r="J11" s="497">
        <v>0</v>
      </c>
      <c r="K11" s="497">
        <v>427190</v>
      </c>
      <c r="L11" s="497">
        <v>0</v>
      </c>
      <c r="M11" s="497">
        <v>0</v>
      </c>
      <c r="N11" s="497">
        <v>0</v>
      </c>
      <c r="O11" s="497">
        <v>0</v>
      </c>
      <c r="P11" s="497">
        <v>0</v>
      </c>
      <c r="Q11" s="497">
        <v>0</v>
      </c>
      <c r="R11" s="497">
        <v>0</v>
      </c>
      <c r="S11" s="497">
        <v>0</v>
      </c>
      <c r="T11" s="497">
        <v>0</v>
      </c>
      <c r="U11" s="497">
        <v>0</v>
      </c>
      <c r="V11" s="497">
        <v>0</v>
      </c>
      <c r="W11" s="497">
        <v>0</v>
      </c>
      <c r="X11" s="497">
        <v>0</v>
      </c>
      <c r="Y11" s="497">
        <v>0</v>
      </c>
      <c r="Z11" s="497">
        <v>0</v>
      </c>
      <c r="AA11" s="497">
        <v>0</v>
      </c>
      <c r="AB11" s="497">
        <v>0</v>
      </c>
      <c r="AC11" s="497">
        <v>0</v>
      </c>
      <c r="AD11" s="497">
        <v>0</v>
      </c>
      <c r="AE11" s="497">
        <v>0</v>
      </c>
      <c r="AF11" s="497">
        <v>0</v>
      </c>
      <c r="AG11" s="497">
        <v>0</v>
      </c>
      <c r="AH11" s="497">
        <v>0</v>
      </c>
      <c r="AI11" s="497">
        <v>0</v>
      </c>
      <c r="AJ11" s="497">
        <v>0</v>
      </c>
      <c r="AK11" s="497">
        <v>0</v>
      </c>
      <c r="AL11" s="497">
        <v>0</v>
      </c>
      <c r="AM11" s="497">
        <v>0</v>
      </c>
      <c r="AN11" s="497">
        <v>0</v>
      </c>
      <c r="AO11" s="497">
        <v>0</v>
      </c>
      <c r="AP11" s="497">
        <v>0</v>
      </c>
      <c r="AQ11" s="497">
        <v>0</v>
      </c>
      <c r="AR11" s="497">
        <v>0</v>
      </c>
      <c r="AS11" s="497">
        <v>0</v>
      </c>
      <c r="AT11" s="497">
        <v>0</v>
      </c>
      <c r="AU11" s="497">
        <v>0</v>
      </c>
      <c r="AV11" s="497">
        <v>0</v>
      </c>
      <c r="AW11" s="497">
        <v>0</v>
      </c>
      <c r="AX11" s="497">
        <v>0</v>
      </c>
      <c r="AY11" s="497">
        <v>0</v>
      </c>
      <c r="AZ11" s="497">
        <v>0</v>
      </c>
      <c r="BA11" s="497">
        <v>0</v>
      </c>
      <c r="BB11" s="497">
        <v>0</v>
      </c>
      <c r="BC11" s="497">
        <v>0</v>
      </c>
      <c r="BD11" s="497">
        <v>0</v>
      </c>
      <c r="BE11" s="497">
        <v>0</v>
      </c>
      <c r="BF11" s="497">
        <v>0</v>
      </c>
      <c r="BG11" s="497">
        <v>0</v>
      </c>
      <c r="BH11" s="497">
        <v>0</v>
      </c>
      <c r="BI11" s="497">
        <v>0</v>
      </c>
      <c r="BJ11" s="497">
        <v>0</v>
      </c>
      <c r="BK11" s="497">
        <v>0</v>
      </c>
      <c r="BL11" s="497">
        <v>0</v>
      </c>
      <c r="BM11" s="497">
        <v>0</v>
      </c>
      <c r="BN11" s="497">
        <v>0</v>
      </c>
      <c r="BO11" s="497">
        <v>0</v>
      </c>
      <c r="BP11" s="497">
        <v>0</v>
      </c>
      <c r="BQ11" s="497">
        <v>0</v>
      </c>
      <c r="BR11" s="497">
        <v>0</v>
      </c>
      <c r="BS11" s="497">
        <v>0</v>
      </c>
      <c r="BT11" s="497">
        <v>0</v>
      </c>
      <c r="BU11" s="497">
        <v>0</v>
      </c>
      <c r="BV11" s="497">
        <v>0</v>
      </c>
      <c r="BW11" s="497">
        <v>0</v>
      </c>
      <c r="BX11" s="497">
        <v>0</v>
      </c>
      <c r="BY11" s="497">
        <v>0</v>
      </c>
      <c r="BZ11" s="497">
        <v>0</v>
      </c>
      <c r="CA11" s="497">
        <v>0</v>
      </c>
      <c r="CB11" s="497">
        <v>0</v>
      </c>
      <c r="CC11" s="497">
        <v>0</v>
      </c>
      <c r="CD11" s="497">
        <v>0</v>
      </c>
      <c r="CE11" s="497">
        <v>757000</v>
      </c>
      <c r="CF11" s="497">
        <v>674120</v>
      </c>
      <c r="CG11" s="497">
        <v>0</v>
      </c>
      <c r="CH11" s="497">
        <v>0</v>
      </c>
      <c r="CI11" s="497">
        <v>0</v>
      </c>
      <c r="CJ11" s="497">
        <v>0</v>
      </c>
      <c r="CK11" s="497">
        <v>209590</v>
      </c>
      <c r="CL11" s="497">
        <v>287050</v>
      </c>
      <c r="CM11" s="497">
        <v>0</v>
      </c>
      <c r="CN11" s="497">
        <v>0</v>
      </c>
      <c r="CO11" s="497">
        <v>0</v>
      </c>
      <c r="CP11" s="497">
        <v>744090</v>
      </c>
      <c r="CQ11" s="497">
        <v>1406400</v>
      </c>
      <c r="CR11" s="497">
        <v>1233750</v>
      </c>
      <c r="CS11" s="497">
        <v>777210</v>
      </c>
      <c r="CT11" s="497">
        <v>169800</v>
      </c>
      <c r="CU11" s="497">
        <v>248970</v>
      </c>
      <c r="CV11" s="497">
        <v>699090</v>
      </c>
      <c r="CW11" s="497">
        <v>1151480</v>
      </c>
      <c r="CX11" s="497">
        <v>1069730</v>
      </c>
      <c r="CY11" s="497">
        <v>877200</v>
      </c>
      <c r="CZ11" s="497">
        <v>1007750</v>
      </c>
      <c r="DA11" s="497">
        <v>906220</v>
      </c>
      <c r="DB11" s="497">
        <v>1138800</v>
      </c>
      <c r="DC11" s="497">
        <v>1269470</v>
      </c>
      <c r="DD11" s="497">
        <v>1101640</v>
      </c>
      <c r="DE11" s="497">
        <v>936010</v>
      </c>
      <c r="DF11" s="497">
        <v>562560</v>
      </c>
      <c r="DG11" s="497">
        <v>311360</v>
      </c>
      <c r="DH11" s="497">
        <v>627650</v>
      </c>
      <c r="DI11" s="497">
        <v>1009860</v>
      </c>
      <c r="DJ11" s="497">
        <v>1011850</v>
      </c>
      <c r="DK11" s="497">
        <v>794660</v>
      </c>
      <c r="DL11" s="497">
        <v>640470</v>
      </c>
      <c r="DM11" s="497">
        <v>811060</v>
      </c>
      <c r="DN11" s="497">
        <v>1217520</v>
      </c>
      <c r="DO11" s="497">
        <v>1202910</v>
      </c>
      <c r="DP11" s="497">
        <v>1263560</v>
      </c>
      <c r="DQ11" s="497">
        <v>931150</v>
      </c>
      <c r="DR11" s="497">
        <v>491400</v>
      </c>
      <c r="DS11" s="497">
        <v>358160</v>
      </c>
      <c r="DT11" s="497">
        <v>603850</v>
      </c>
      <c r="DU11" s="497">
        <v>1062100</v>
      </c>
      <c r="DV11" s="497">
        <v>898080</v>
      </c>
      <c r="DW11" s="497">
        <v>851780</v>
      </c>
      <c r="DX11" s="497">
        <v>605090</v>
      </c>
      <c r="DY11" s="497">
        <v>808730</v>
      </c>
      <c r="DZ11" s="497">
        <v>1123730</v>
      </c>
      <c r="EA11" s="497">
        <v>1147460</v>
      </c>
      <c r="EB11" s="497">
        <v>1285350</v>
      </c>
      <c r="EC11" s="497">
        <v>822160</v>
      </c>
      <c r="ED11" s="497">
        <v>452050</v>
      </c>
      <c r="EE11" s="497">
        <v>336110</v>
      </c>
      <c r="EF11" s="497">
        <v>414020</v>
      </c>
      <c r="EG11" s="497">
        <v>975090</v>
      </c>
      <c r="EH11" s="497">
        <v>977510</v>
      </c>
      <c r="EI11" s="497">
        <v>730620</v>
      </c>
      <c r="EJ11" s="497">
        <v>333770</v>
      </c>
      <c r="EK11" s="497">
        <v>494870</v>
      </c>
      <c r="EL11" s="497">
        <v>971610</v>
      </c>
      <c r="EM11" s="497">
        <v>1283710</v>
      </c>
      <c r="EN11" s="497">
        <v>1184520</v>
      </c>
      <c r="EO11" s="497">
        <v>917740</v>
      </c>
      <c r="EP11" s="497">
        <v>172180</v>
      </c>
      <c r="EQ11" s="497">
        <v>157080</v>
      </c>
      <c r="ER11" s="497">
        <v>454210</v>
      </c>
      <c r="ES11" s="497">
        <v>1007130</v>
      </c>
      <c r="ET11" s="497">
        <v>877650</v>
      </c>
      <c r="EU11" s="497">
        <v>850040</v>
      </c>
      <c r="EV11" s="497">
        <v>323720</v>
      </c>
      <c r="EW11" s="497">
        <v>540540</v>
      </c>
      <c r="EX11" s="497">
        <v>1008730</v>
      </c>
      <c r="EY11" s="497">
        <v>1336390</v>
      </c>
      <c r="EZ11" s="497">
        <v>1209820</v>
      </c>
      <c r="FA11" s="497">
        <v>885550</v>
      </c>
      <c r="FB11" s="497">
        <v>133540</v>
      </c>
      <c r="FC11" s="497">
        <v>156270</v>
      </c>
      <c r="FD11" s="497">
        <v>503130</v>
      </c>
      <c r="FE11" s="497">
        <v>1037869.9999999999</v>
      </c>
      <c r="FF11" s="497">
        <v>947300</v>
      </c>
      <c r="FG11" s="497">
        <v>858530</v>
      </c>
      <c r="FH11" s="497">
        <v>288750</v>
      </c>
      <c r="FI11" s="497">
        <v>563450</v>
      </c>
      <c r="FJ11" s="497">
        <v>1113680</v>
      </c>
      <c r="FK11" s="497">
        <v>1404850</v>
      </c>
      <c r="FL11" s="497">
        <v>1233110</v>
      </c>
      <c r="FM11" s="497">
        <v>860550</v>
      </c>
      <c r="FN11" s="497">
        <v>162170</v>
      </c>
      <c r="FO11" s="497">
        <v>144860</v>
      </c>
      <c r="FP11" s="497">
        <v>464390</v>
      </c>
      <c r="FQ11" s="497">
        <v>984470</v>
      </c>
      <c r="FR11" s="497">
        <v>1005780</v>
      </c>
      <c r="FS11" s="497">
        <v>980710</v>
      </c>
      <c r="FT11" s="497">
        <v>309720</v>
      </c>
      <c r="FU11" s="497">
        <v>469430</v>
      </c>
      <c r="FV11" s="497">
        <v>1239810</v>
      </c>
      <c r="FW11" s="497">
        <v>1299140</v>
      </c>
      <c r="FX11" s="497">
        <v>1375330</v>
      </c>
      <c r="FY11" s="497">
        <v>849470</v>
      </c>
      <c r="FZ11" s="497">
        <v>372950</v>
      </c>
      <c r="GA11" s="497">
        <v>391870</v>
      </c>
      <c r="GB11" s="497">
        <v>528970</v>
      </c>
    </row>
    <row r="12" spans="1:184">
      <c r="B12" s="486" t="s">
        <v>173</v>
      </c>
      <c r="C12" s="478" t="s">
        <v>10</v>
      </c>
      <c r="D12" s="478" t="s">
        <v>175</v>
      </c>
      <c r="E12" s="497">
        <v>0</v>
      </c>
      <c r="F12" s="497">
        <v>0</v>
      </c>
      <c r="G12" s="497">
        <v>0</v>
      </c>
      <c r="H12" s="497">
        <v>0</v>
      </c>
      <c r="I12" s="497">
        <v>0</v>
      </c>
      <c r="J12" s="497">
        <v>0</v>
      </c>
      <c r="K12" s="497">
        <v>423130</v>
      </c>
      <c r="L12" s="497">
        <v>0</v>
      </c>
      <c r="M12" s="497">
        <v>0</v>
      </c>
      <c r="N12" s="497">
        <v>0</v>
      </c>
      <c r="O12" s="497">
        <v>0</v>
      </c>
      <c r="P12" s="497">
        <v>0</v>
      </c>
      <c r="Q12" s="497">
        <v>0</v>
      </c>
      <c r="R12" s="497">
        <v>0</v>
      </c>
      <c r="S12" s="497">
        <v>0</v>
      </c>
      <c r="T12" s="497">
        <v>0</v>
      </c>
      <c r="U12" s="497">
        <v>0</v>
      </c>
      <c r="V12" s="497">
        <v>0</v>
      </c>
      <c r="W12" s="497">
        <v>0</v>
      </c>
      <c r="X12" s="497">
        <v>0</v>
      </c>
      <c r="Y12" s="497">
        <v>0</v>
      </c>
      <c r="Z12" s="497">
        <v>0</v>
      </c>
      <c r="AA12" s="497">
        <v>0</v>
      </c>
      <c r="AB12" s="497">
        <v>0</v>
      </c>
      <c r="AC12" s="497">
        <v>0</v>
      </c>
      <c r="AD12" s="497">
        <v>0</v>
      </c>
      <c r="AE12" s="497">
        <v>0</v>
      </c>
      <c r="AF12" s="497">
        <v>0</v>
      </c>
      <c r="AG12" s="497">
        <v>0</v>
      </c>
      <c r="AH12" s="497">
        <v>0</v>
      </c>
      <c r="AI12" s="497">
        <v>0</v>
      </c>
      <c r="AJ12" s="497">
        <v>0</v>
      </c>
      <c r="AK12" s="497">
        <v>0</v>
      </c>
      <c r="AL12" s="497">
        <v>0</v>
      </c>
      <c r="AM12" s="497">
        <v>0</v>
      </c>
      <c r="AN12" s="497">
        <v>0</v>
      </c>
      <c r="AO12" s="497">
        <v>0</v>
      </c>
      <c r="AP12" s="497">
        <v>0</v>
      </c>
      <c r="AQ12" s="497">
        <v>0</v>
      </c>
      <c r="AR12" s="497">
        <v>0</v>
      </c>
      <c r="AS12" s="497">
        <v>0</v>
      </c>
      <c r="AT12" s="497">
        <v>0</v>
      </c>
      <c r="AU12" s="497">
        <v>0</v>
      </c>
      <c r="AV12" s="497">
        <v>0</v>
      </c>
      <c r="AW12" s="497">
        <v>0</v>
      </c>
      <c r="AX12" s="497">
        <v>0</v>
      </c>
      <c r="AY12" s="497">
        <v>0</v>
      </c>
      <c r="AZ12" s="497">
        <v>0</v>
      </c>
      <c r="BA12" s="497">
        <v>0</v>
      </c>
      <c r="BB12" s="497">
        <v>0</v>
      </c>
      <c r="BC12" s="497">
        <v>0</v>
      </c>
      <c r="BD12" s="497">
        <v>0</v>
      </c>
      <c r="BE12" s="497">
        <v>0</v>
      </c>
      <c r="BF12" s="497">
        <v>0</v>
      </c>
      <c r="BG12" s="497">
        <v>0</v>
      </c>
      <c r="BH12" s="497">
        <v>0</v>
      </c>
      <c r="BI12" s="497">
        <v>0</v>
      </c>
      <c r="BJ12" s="497">
        <v>0</v>
      </c>
      <c r="BK12" s="497">
        <v>0</v>
      </c>
      <c r="BL12" s="497">
        <v>0</v>
      </c>
      <c r="BM12" s="497">
        <v>0</v>
      </c>
      <c r="BN12" s="497">
        <v>0</v>
      </c>
      <c r="BO12" s="497">
        <v>0</v>
      </c>
      <c r="BP12" s="497">
        <v>0</v>
      </c>
      <c r="BQ12" s="497">
        <v>0</v>
      </c>
      <c r="BR12" s="497">
        <v>0</v>
      </c>
      <c r="BS12" s="497">
        <v>0</v>
      </c>
      <c r="BT12" s="497">
        <v>0</v>
      </c>
      <c r="BU12" s="497">
        <v>0</v>
      </c>
      <c r="BV12" s="497">
        <v>0</v>
      </c>
      <c r="BW12" s="497">
        <v>0</v>
      </c>
      <c r="BX12" s="497">
        <v>0</v>
      </c>
      <c r="BY12" s="497">
        <v>0</v>
      </c>
      <c r="BZ12" s="497">
        <v>0</v>
      </c>
      <c r="CA12" s="497">
        <v>0</v>
      </c>
      <c r="CB12" s="497">
        <v>0</v>
      </c>
      <c r="CC12" s="497">
        <v>0</v>
      </c>
      <c r="CD12" s="497">
        <v>0</v>
      </c>
      <c r="CE12" s="497">
        <v>0</v>
      </c>
      <c r="CF12" s="497">
        <v>0</v>
      </c>
      <c r="CG12" s="497">
        <v>0</v>
      </c>
      <c r="CH12" s="497">
        <v>0</v>
      </c>
      <c r="CI12" s="497">
        <v>0</v>
      </c>
      <c r="CJ12" s="497">
        <v>0</v>
      </c>
      <c r="CK12" s="497">
        <v>0</v>
      </c>
      <c r="CL12" s="497">
        <v>0</v>
      </c>
      <c r="CM12" s="497">
        <v>0</v>
      </c>
      <c r="CN12" s="497">
        <v>0</v>
      </c>
      <c r="CO12" s="497">
        <v>0</v>
      </c>
      <c r="CP12" s="497">
        <v>0</v>
      </c>
      <c r="CQ12" s="497">
        <v>153200</v>
      </c>
      <c r="CR12" s="497">
        <v>103390</v>
      </c>
      <c r="CS12" s="497">
        <v>0</v>
      </c>
      <c r="CT12" s="497">
        <v>0</v>
      </c>
      <c r="CU12" s="497">
        <v>0</v>
      </c>
      <c r="CV12" s="497">
        <v>0</v>
      </c>
      <c r="CW12" s="497">
        <v>0</v>
      </c>
      <c r="CX12" s="497">
        <v>0</v>
      </c>
      <c r="CY12" s="497">
        <v>0</v>
      </c>
      <c r="CZ12" s="497">
        <v>0</v>
      </c>
      <c r="DA12" s="497">
        <v>0</v>
      </c>
      <c r="DB12" s="497">
        <v>0</v>
      </c>
      <c r="DC12" s="497">
        <v>1134480</v>
      </c>
      <c r="DD12" s="497">
        <v>1357570</v>
      </c>
      <c r="DE12" s="497">
        <v>0</v>
      </c>
      <c r="DF12" s="497">
        <v>0</v>
      </c>
      <c r="DG12" s="497">
        <v>0</v>
      </c>
      <c r="DH12" s="497">
        <v>0</v>
      </c>
      <c r="DI12" s="497">
        <v>0</v>
      </c>
      <c r="DJ12" s="497">
        <v>0</v>
      </c>
      <c r="DK12" s="497">
        <v>0</v>
      </c>
      <c r="DL12" s="497">
        <v>0</v>
      </c>
      <c r="DM12" s="497">
        <v>0</v>
      </c>
      <c r="DN12" s="497">
        <v>0</v>
      </c>
      <c r="DO12" s="497">
        <v>1053930</v>
      </c>
      <c r="DP12" s="497">
        <v>1047300</v>
      </c>
      <c r="DQ12" s="497">
        <v>0</v>
      </c>
      <c r="DR12" s="497">
        <v>0</v>
      </c>
      <c r="DS12" s="497">
        <v>0</v>
      </c>
      <c r="DT12" s="497">
        <v>0</v>
      </c>
      <c r="DU12" s="497">
        <v>0</v>
      </c>
      <c r="DV12" s="497">
        <v>0</v>
      </c>
      <c r="DW12" s="497">
        <v>0</v>
      </c>
      <c r="DX12" s="497">
        <v>0</v>
      </c>
      <c r="DY12" s="497">
        <v>0</v>
      </c>
      <c r="DZ12" s="497">
        <v>0</v>
      </c>
      <c r="EA12" s="497">
        <v>1116310</v>
      </c>
      <c r="EB12" s="497">
        <v>279710</v>
      </c>
      <c r="EC12" s="497">
        <v>0</v>
      </c>
      <c r="ED12" s="497">
        <v>0</v>
      </c>
      <c r="EE12" s="497">
        <v>0</v>
      </c>
      <c r="EF12" s="497">
        <v>0</v>
      </c>
      <c r="EG12" s="497">
        <v>0</v>
      </c>
      <c r="EH12" s="497">
        <v>0</v>
      </c>
      <c r="EI12" s="497">
        <v>0</v>
      </c>
      <c r="EJ12" s="497">
        <v>0</v>
      </c>
      <c r="EK12" s="497">
        <v>0</v>
      </c>
      <c r="EL12" s="497">
        <v>0</v>
      </c>
      <c r="EM12" s="497">
        <v>172240</v>
      </c>
      <c r="EN12" s="497">
        <v>64810</v>
      </c>
      <c r="EO12" s="497">
        <v>0</v>
      </c>
      <c r="EP12" s="497">
        <v>0</v>
      </c>
      <c r="EQ12" s="497">
        <v>0</v>
      </c>
      <c r="ER12" s="497">
        <v>0</v>
      </c>
      <c r="ES12" s="497">
        <v>0</v>
      </c>
      <c r="ET12" s="497">
        <v>0</v>
      </c>
      <c r="EU12" s="497">
        <v>0</v>
      </c>
      <c r="EV12" s="497">
        <v>0</v>
      </c>
      <c r="EW12" s="497">
        <v>0</v>
      </c>
      <c r="EX12" s="497">
        <v>0</v>
      </c>
      <c r="EY12" s="497">
        <v>85800</v>
      </c>
      <c r="EZ12" s="497">
        <v>0</v>
      </c>
      <c r="FA12" s="497">
        <v>0</v>
      </c>
      <c r="FB12" s="497">
        <v>0</v>
      </c>
      <c r="FC12" s="497">
        <v>0</v>
      </c>
      <c r="FD12" s="497">
        <v>0</v>
      </c>
      <c r="FE12" s="497">
        <v>0</v>
      </c>
      <c r="FF12" s="497">
        <v>0</v>
      </c>
      <c r="FG12" s="497">
        <v>0</v>
      </c>
      <c r="FH12" s="497">
        <v>0</v>
      </c>
      <c r="FI12" s="497">
        <v>0</v>
      </c>
      <c r="FJ12" s="497">
        <v>0</v>
      </c>
      <c r="FK12" s="497">
        <v>0</v>
      </c>
      <c r="FL12" s="497">
        <v>0</v>
      </c>
      <c r="FM12" s="497">
        <v>0</v>
      </c>
      <c r="FN12" s="497">
        <v>0</v>
      </c>
      <c r="FO12" s="497">
        <v>0</v>
      </c>
      <c r="FP12" s="497">
        <v>0</v>
      </c>
      <c r="FQ12" s="497">
        <v>0</v>
      </c>
      <c r="FR12" s="497">
        <v>0</v>
      </c>
      <c r="FS12" s="497">
        <v>0</v>
      </c>
      <c r="FT12" s="497">
        <v>0</v>
      </c>
      <c r="FU12" s="497">
        <v>0</v>
      </c>
      <c r="FV12" s="497">
        <v>0</v>
      </c>
      <c r="FW12" s="497">
        <v>68200</v>
      </c>
      <c r="FX12" s="497">
        <v>81620</v>
      </c>
      <c r="FY12" s="497">
        <v>0</v>
      </c>
      <c r="FZ12" s="497">
        <v>0</v>
      </c>
      <c r="GA12" s="497">
        <v>0</v>
      </c>
      <c r="GB12" s="497">
        <v>0</v>
      </c>
    </row>
    <row r="13" spans="1:184">
      <c r="B13" s="486" t="s">
        <v>12</v>
      </c>
      <c r="C13" s="478" t="s">
        <v>97</v>
      </c>
      <c r="D13" s="478" t="s">
        <v>175</v>
      </c>
      <c r="E13" s="497">
        <v>611870</v>
      </c>
      <c r="F13" s="497">
        <v>552860</v>
      </c>
      <c r="G13" s="497">
        <v>611130</v>
      </c>
      <c r="H13" s="497">
        <v>592880</v>
      </c>
      <c r="I13" s="497">
        <v>605610</v>
      </c>
      <c r="J13" s="497">
        <v>135210</v>
      </c>
      <c r="K13" s="497">
        <v>140390</v>
      </c>
      <c r="L13" s="497">
        <v>138460</v>
      </c>
      <c r="M13" s="497">
        <v>135200</v>
      </c>
      <c r="N13" s="497">
        <v>611140</v>
      </c>
      <c r="O13" s="497">
        <v>590930</v>
      </c>
      <c r="P13" s="497">
        <v>615440</v>
      </c>
      <c r="Q13" s="497">
        <v>807290</v>
      </c>
      <c r="R13" s="497">
        <v>729430</v>
      </c>
      <c r="S13" s="497">
        <v>806320</v>
      </c>
      <c r="T13" s="497">
        <v>782240</v>
      </c>
      <c r="U13" s="497">
        <v>799040</v>
      </c>
      <c r="V13" s="497">
        <v>178400</v>
      </c>
      <c r="W13" s="497">
        <v>185230</v>
      </c>
      <c r="X13" s="497">
        <v>182680</v>
      </c>
      <c r="Y13" s="497">
        <v>178380</v>
      </c>
      <c r="Z13" s="497">
        <v>806330</v>
      </c>
      <c r="AA13" s="497">
        <v>779670</v>
      </c>
      <c r="AB13" s="497">
        <v>812000</v>
      </c>
      <c r="AC13" s="497">
        <v>1077520</v>
      </c>
      <c r="AD13" s="497">
        <v>891720</v>
      </c>
      <c r="AE13" s="497">
        <v>474200</v>
      </c>
      <c r="AF13" s="497">
        <v>516830.00000000006</v>
      </c>
      <c r="AG13" s="497">
        <v>846620</v>
      </c>
      <c r="AH13" s="497">
        <v>1134010</v>
      </c>
      <c r="AI13" s="497">
        <v>1895930</v>
      </c>
      <c r="AJ13" s="497">
        <v>1849550</v>
      </c>
      <c r="AK13" s="497">
        <v>929980</v>
      </c>
      <c r="AL13" s="497">
        <v>470740</v>
      </c>
      <c r="AM13" s="497">
        <v>823340</v>
      </c>
      <c r="AN13" s="497">
        <v>1108990</v>
      </c>
      <c r="AO13" s="497">
        <v>1080480</v>
      </c>
      <c r="AP13" s="497">
        <v>885040</v>
      </c>
      <c r="AQ13" s="497">
        <v>454890</v>
      </c>
      <c r="AR13" s="497">
        <v>538090</v>
      </c>
      <c r="AS13" s="497">
        <v>815020</v>
      </c>
      <c r="AT13" s="497">
        <v>1201100</v>
      </c>
      <c r="AU13" s="497">
        <v>1836010</v>
      </c>
      <c r="AV13" s="497">
        <v>1840820</v>
      </c>
      <c r="AW13" s="497">
        <v>928310</v>
      </c>
      <c r="AX13" s="497">
        <v>488430</v>
      </c>
      <c r="AY13" s="497">
        <v>838540</v>
      </c>
      <c r="AZ13" s="497">
        <v>1112710</v>
      </c>
      <c r="BA13" s="497">
        <v>1094660</v>
      </c>
      <c r="BB13" s="497">
        <v>960090</v>
      </c>
      <c r="BC13" s="497">
        <v>443940</v>
      </c>
      <c r="BD13" s="497">
        <v>506100</v>
      </c>
      <c r="BE13" s="497">
        <v>847530</v>
      </c>
      <c r="BF13" s="497">
        <v>1225970</v>
      </c>
      <c r="BG13" s="497">
        <v>1887190</v>
      </c>
      <c r="BH13" s="497">
        <v>1926490</v>
      </c>
      <c r="BI13" s="497">
        <v>915990</v>
      </c>
      <c r="BJ13" s="497">
        <v>494290</v>
      </c>
      <c r="BK13" s="497">
        <v>858360</v>
      </c>
      <c r="BL13" s="497">
        <v>1147170</v>
      </c>
      <c r="BM13" s="497">
        <v>1129770</v>
      </c>
      <c r="BN13" s="497">
        <v>973780</v>
      </c>
      <c r="BO13" s="497">
        <v>488770</v>
      </c>
      <c r="BP13" s="497">
        <v>493130</v>
      </c>
      <c r="BQ13" s="497">
        <v>836870</v>
      </c>
      <c r="BR13" s="497">
        <v>1249730</v>
      </c>
      <c r="BS13" s="497">
        <v>1979270</v>
      </c>
      <c r="BT13" s="497">
        <v>1996080</v>
      </c>
      <c r="BU13" s="497">
        <v>936940</v>
      </c>
      <c r="BV13" s="497">
        <v>488110</v>
      </c>
      <c r="BW13" s="497">
        <v>887550</v>
      </c>
      <c r="BX13" s="497">
        <v>1157470</v>
      </c>
      <c r="BY13" s="497">
        <v>1181870</v>
      </c>
      <c r="BZ13" s="497">
        <v>973310</v>
      </c>
      <c r="CA13" s="497">
        <v>491400</v>
      </c>
      <c r="CB13" s="497">
        <v>532190</v>
      </c>
      <c r="CC13" s="497">
        <v>839150</v>
      </c>
      <c r="CD13" s="497">
        <v>1246140</v>
      </c>
      <c r="CE13" s="497">
        <v>2083110.0000000002</v>
      </c>
      <c r="CF13" s="497">
        <v>2053960</v>
      </c>
      <c r="CG13" s="497">
        <v>950500</v>
      </c>
      <c r="CH13" s="497">
        <v>514770</v>
      </c>
      <c r="CI13" s="497">
        <v>899840</v>
      </c>
      <c r="CJ13" s="497">
        <v>1179610</v>
      </c>
      <c r="CK13" s="497">
        <v>1202020</v>
      </c>
      <c r="CL13" s="497">
        <v>975430</v>
      </c>
      <c r="CM13" s="497">
        <v>519610</v>
      </c>
      <c r="CN13" s="497">
        <v>582070</v>
      </c>
      <c r="CO13" s="497">
        <v>930280</v>
      </c>
      <c r="CP13" s="497">
        <v>1254610</v>
      </c>
      <c r="CQ13" s="497">
        <v>2101190</v>
      </c>
      <c r="CR13" s="497">
        <v>2039660</v>
      </c>
      <c r="CS13" s="497">
        <v>1023090</v>
      </c>
      <c r="CT13" s="497">
        <v>526930</v>
      </c>
      <c r="CU13" s="497">
        <v>909150</v>
      </c>
      <c r="CV13" s="497">
        <v>1226250</v>
      </c>
      <c r="CW13" s="497">
        <v>1226640</v>
      </c>
      <c r="CX13" s="497">
        <v>990510</v>
      </c>
      <c r="CY13" s="497">
        <v>540950</v>
      </c>
      <c r="CZ13" s="497">
        <v>611620</v>
      </c>
      <c r="DA13" s="497">
        <v>925090</v>
      </c>
      <c r="DB13" s="497">
        <v>1331690</v>
      </c>
      <c r="DC13" s="497">
        <v>2118350</v>
      </c>
      <c r="DD13" s="497">
        <v>2073400</v>
      </c>
      <c r="DE13" s="497">
        <v>1075210</v>
      </c>
      <c r="DF13" s="497">
        <v>554140</v>
      </c>
      <c r="DG13" s="497">
        <v>936660</v>
      </c>
      <c r="DH13" s="497">
        <v>1261070</v>
      </c>
      <c r="DI13" s="497">
        <v>1257940</v>
      </c>
      <c r="DJ13" s="497">
        <v>1038720</v>
      </c>
      <c r="DK13" s="497">
        <v>523059.99999999994</v>
      </c>
      <c r="DL13" s="497">
        <v>631380</v>
      </c>
      <c r="DM13" s="497">
        <v>952480</v>
      </c>
      <c r="DN13" s="497">
        <v>1401140</v>
      </c>
      <c r="DO13" s="497">
        <v>2137490</v>
      </c>
      <c r="DP13" s="497">
        <v>2142570</v>
      </c>
      <c r="DQ13" s="497">
        <v>1085910</v>
      </c>
      <c r="DR13" s="497">
        <v>570320</v>
      </c>
      <c r="DS13" s="497">
        <v>973660</v>
      </c>
      <c r="DT13" s="497">
        <v>1301790</v>
      </c>
      <c r="DU13" s="497">
        <v>1281600</v>
      </c>
      <c r="DV13" s="497">
        <v>1123050</v>
      </c>
      <c r="DW13" s="497">
        <v>517250</v>
      </c>
      <c r="DX13" s="497">
        <v>592600</v>
      </c>
      <c r="DY13" s="497">
        <v>992260</v>
      </c>
      <c r="DZ13" s="497">
        <v>1434200</v>
      </c>
      <c r="EA13" s="497">
        <v>2205250</v>
      </c>
      <c r="EB13" s="497">
        <v>2251900</v>
      </c>
      <c r="EC13" s="497">
        <v>1074120</v>
      </c>
      <c r="ED13" s="497">
        <v>576630</v>
      </c>
      <c r="EE13" s="497">
        <v>1001860</v>
      </c>
      <c r="EF13" s="497">
        <v>1344840</v>
      </c>
      <c r="EG13" s="497">
        <v>1341030</v>
      </c>
      <c r="EH13" s="497">
        <v>1121610</v>
      </c>
      <c r="EI13" s="497">
        <v>561640</v>
      </c>
      <c r="EJ13" s="497">
        <v>614940</v>
      </c>
      <c r="EK13" s="497">
        <v>951480</v>
      </c>
      <c r="EL13" s="497">
        <v>1424610</v>
      </c>
      <c r="EM13" s="497">
        <v>2378270</v>
      </c>
      <c r="EN13" s="497">
        <v>2350870</v>
      </c>
      <c r="EO13" s="497">
        <v>1089090</v>
      </c>
      <c r="EP13" s="497">
        <v>579930</v>
      </c>
      <c r="EQ13" s="497">
        <v>1030290</v>
      </c>
      <c r="ER13" s="497">
        <v>1349610</v>
      </c>
      <c r="ES13" s="497">
        <v>1366820</v>
      </c>
      <c r="ET13" s="497">
        <v>1144430</v>
      </c>
      <c r="EU13" s="497">
        <v>587790</v>
      </c>
      <c r="EV13" s="497">
        <v>622230</v>
      </c>
      <c r="EW13" s="497">
        <v>1104110</v>
      </c>
      <c r="EX13" s="497">
        <v>1388270</v>
      </c>
      <c r="EY13" s="497">
        <v>2473630</v>
      </c>
      <c r="EZ13" s="497">
        <v>2361020</v>
      </c>
      <c r="FA13" s="497">
        <v>1102590</v>
      </c>
      <c r="FB13" s="497">
        <v>588180</v>
      </c>
      <c r="FC13" s="497">
        <v>1098640</v>
      </c>
      <c r="FD13" s="497">
        <v>1366800</v>
      </c>
      <c r="FE13" s="497">
        <v>1401210</v>
      </c>
      <c r="FF13" s="497">
        <v>1159840</v>
      </c>
      <c r="FG13" s="497">
        <v>613260</v>
      </c>
      <c r="FH13" s="497">
        <v>685160</v>
      </c>
      <c r="FI13" s="497">
        <v>1091520</v>
      </c>
      <c r="FJ13" s="497">
        <v>1477040</v>
      </c>
      <c r="FK13" s="497">
        <v>2468490</v>
      </c>
      <c r="FL13" s="497">
        <v>2395600</v>
      </c>
      <c r="FM13" s="497">
        <v>1217670</v>
      </c>
      <c r="FN13" s="497">
        <v>607480</v>
      </c>
      <c r="FO13" s="497">
        <v>1072130</v>
      </c>
      <c r="FP13" s="497">
        <v>1442280</v>
      </c>
      <c r="FQ13" s="497">
        <v>1445040</v>
      </c>
      <c r="FR13" s="497">
        <v>1166870</v>
      </c>
      <c r="FS13" s="497">
        <v>638470</v>
      </c>
      <c r="FT13" s="497">
        <v>722950</v>
      </c>
      <c r="FU13" s="497">
        <v>1086160</v>
      </c>
      <c r="FV13" s="497">
        <v>1571610</v>
      </c>
      <c r="FW13" s="497">
        <v>2490470</v>
      </c>
      <c r="FX13" s="497">
        <v>2433620</v>
      </c>
      <c r="FY13" s="497">
        <v>1286460</v>
      </c>
      <c r="FZ13" s="497">
        <v>644180</v>
      </c>
      <c r="GA13" s="497">
        <v>1101740</v>
      </c>
      <c r="GB13" s="497">
        <v>1487290</v>
      </c>
    </row>
    <row r="14" spans="1:184">
      <c r="A14" s="461"/>
      <c r="B14" s="486"/>
      <c r="C14" s="479" t="s">
        <v>289</v>
      </c>
      <c r="D14" s="479" t="s">
        <v>175</v>
      </c>
      <c r="E14" s="657">
        <v>41250</v>
      </c>
      <c r="F14" s="657">
        <v>37270</v>
      </c>
      <c r="G14" s="657">
        <v>41200</v>
      </c>
      <c r="H14" s="657">
        <v>39970</v>
      </c>
      <c r="I14" s="657">
        <v>40830</v>
      </c>
      <c r="J14" s="657">
        <v>9120</v>
      </c>
      <c r="K14" s="657">
        <v>9460</v>
      </c>
      <c r="L14" s="657">
        <v>9330</v>
      </c>
      <c r="M14" s="657">
        <v>9110</v>
      </c>
      <c r="N14" s="657">
        <v>41200</v>
      </c>
      <c r="O14" s="657">
        <v>39840</v>
      </c>
      <c r="P14" s="657">
        <v>41490</v>
      </c>
      <c r="Q14" s="657">
        <v>54420</v>
      </c>
      <c r="R14" s="657">
        <v>49180</v>
      </c>
      <c r="S14" s="657">
        <v>54360</v>
      </c>
      <c r="T14" s="657">
        <v>52740</v>
      </c>
      <c r="U14" s="657">
        <v>53870</v>
      </c>
      <c r="V14" s="657">
        <v>12030</v>
      </c>
      <c r="W14" s="657">
        <v>12490</v>
      </c>
      <c r="X14" s="657">
        <v>12320</v>
      </c>
      <c r="Y14" s="657">
        <v>12030</v>
      </c>
      <c r="Z14" s="657">
        <v>54360</v>
      </c>
      <c r="AA14" s="657">
        <v>52560</v>
      </c>
      <c r="AB14" s="657">
        <v>54740</v>
      </c>
      <c r="AC14" s="657">
        <v>72240</v>
      </c>
      <c r="AD14" s="657">
        <v>60520</v>
      </c>
      <c r="AE14" s="657">
        <v>32509.999999999996</v>
      </c>
      <c r="AF14" s="657">
        <v>36180</v>
      </c>
      <c r="AG14" s="657">
        <v>55200</v>
      </c>
      <c r="AH14" s="657">
        <v>75280</v>
      </c>
      <c r="AI14" s="657">
        <v>127440</v>
      </c>
      <c r="AJ14" s="657">
        <v>125260</v>
      </c>
      <c r="AK14" s="657">
        <v>66030</v>
      </c>
      <c r="AL14" s="657">
        <v>27960</v>
      </c>
      <c r="AM14" s="657">
        <v>56930</v>
      </c>
      <c r="AN14" s="657">
        <v>74760</v>
      </c>
      <c r="AO14" s="657">
        <v>72840</v>
      </c>
      <c r="AP14" s="657">
        <v>59040</v>
      </c>
      <c r="AQ14" s="657">
        <v>32759.999999999996</v>
      </c>
      <c r="AR14" s="657">
        <v>35080</v>
      </c>
      <c r="AS14" s="657">
        <v>56010</v>
      </c>
      <c r="AT14" s="657">
        <v>77800</v>
      </c>
      <c r="AU14" s="657">
        <v>125610</v>
      </c>
      <c r="AV14" s="657">
        <v>122330</v>
      </c>
      <c r="AW14" s="657">
        <v>65970</v>
      </c>
      <c r="AX14" s="657">
        <v>31400</v>
      </c>
      <c r="AY14" s="657">
        <v>57240</v>
      </c>
      <c r="AZ14" s="657">
        <v>74210</v>
      </c>
      <c r="BA14" s="657">
        <v>72640</v>
      </c>
      <c r="BB14" s="657">
        <v>63970</v>
      </c>
      <c r="BC14" s="657">
        <v>32920</v>
      </c>
      <c r="BD14" s="657">
        <v>33050</v>
      </c>
      <c r="BE14" s="657">
        <v>59380</v>
      </c>
      <c r="BF14" s="657">
        <v>78930</v>
      </c>
      <c r="BG14" s="657">
        <v>129419.99999999999</v>
      </c>
      <c r="BH14" s="657">
        <v>127300</v>
      </c>
      <c r="BI14" s="657">
        <v>63350</v>
      </c>
      <c r="BJ14" s="657">
        <v>33030</v>
      </c>
      <c r="BK14" s="657">
        <v>59390</v>
      </c>
      <c r="BL14" s="657">
        <v>76380</v>
      </c>
      <c r="BM14" s="657">
        <v>75540</v>
      </c>
      <c r="BN14" s="657">
        <v>65530</v>
      </c>
      <c r="BO14" s="657">
        <v>33290</v>
      </c>
      <c r="BP14" s="657">
        <v>34030</v>
      </c>
      <c r="BQ14" s="657">
        <v>58920</v>
      </c>
      <c r="BR14" s="657">
        <v>80600</v>
      </c>
      <c r="BS14" s="657">
        <v>135190</v>
      </c>
      <c r="BT14" s="657">
        <v>132420</v>
      </c>
      <c r="BU14" s="657">
        <v>64319.999999999993</v>
      </c>
      <c r="BV14" s="657">
        <v>31070</v>
      </c>
      <c r="BW14" s="657">
        <v>62550</v>
      </c>
      <c r="BX14" s="657">
        <v>77150</v>
      </c>
      <c r="BY14" s="657">
        <v>79090</v>
      </c>
      <c r="BZ14" s="657">
        <v>66020</v>
      </c>
      <c r="CA14" s="657">
        <v>33310</v>
      </c>
      <c r="CB14" s="657">
        <v>37290</v>
      </c>
      <c r="CC14" s="657">
        <v>51550</v>
      </c>
      <c r="CD14" s="657">
        <v>87630</v>
      </c>
      <c r="CE14" s="657">
        <v>141940</v>
      </c>
      <c r="CF14" s="657">
        <v>137050</v>
      </c>
      <c r="CG14" s="657">
        <v>63150</v>
      </c>
      <c r="CH14" s="657">
        <v>34970</v>
      </c>
      <c r="CI14" s="657">
        <v>62210</v>
      </c>
      <c r="CJ14" s="657">
        <v>78540</v>
      </c>
      <c r="CK14" s="657">
        <v>80200</v>
      </c>
      <c r="CL14" s="657">
        <v>66590</v>
      </c>
      <c r="CM14" s="657">
        <v>35640</v>
      </c>
      <c r="CN14" s="657">
        <v>41970</v>
      </c>
      <c r="CO14" s="657">
        <v>59380</v>
      </c>
      <c r="CP14" s="657">
        <v>83240</v>
      </c>
      <c r="CQ14" s="657">
        <v>141840</v>
      </c>
      <c r="CR14" s="657">
        <v>137570</v>
      </c>
      <c r="CS14" s="657">
        <v>71710</v>
      </c>
      <c r="CT14" s="657">
        <v>33510</v>
      </c>
      <c r="CU14" s="657">
        <v>61650</v>
      </c>
      <c r="CV14" s="657">
        <v>82670</v>
      </c>
      <c r="CW14" s="657">
        <v>82700</v>
      </c>
      <c r="CX14" s="657">
        <v>66780</v>
      </c>
      <c r="CY14" s="657">
        <v>37920</v>
      </c>
      <c r="CZ14" s="657">
        <v>40730</v>
      </c>
      <c r="DA14" s="657">
        <v>62560</v>
      </c>
      <c r="DB14" s="657">
        <v>86010</v>
      </c>
      <c r="DC14" s="657">
        <v>144500</v>
      </c>
      <c r="DD14" s="657">
        <v>137760</v>
      </c>
      <c r="DE14" s="657">
        <v>76380</v>
      </c>
      <c r="DF14" s="657">
        <v>36410</v>
      </c>
      <c r="DG14" s="657">
        <v>64170</v>
      </c>
      <c r="DH14" s="657">
        <v>83990</v>
      </c>
      <c r="DI14" s="657">
        <v>84670</v>
      </c>
      <c r="DJ14" s="657">
        <v>69350</v>
      </c>
      <c r="DK14" s="657">
        <v>37240</v>
      </c>
      <c r="DL14" s="657">
        <v>41640</v>
      </c>
      <c r="DM14" s="657">
        <v>65310</v>
      </c>
      <c r="DN14" s="657">
        <v>90150</v>
      </c>
      <c r="DO14" s="657">
        <v>147060</v>
      </c>
      <c r="DP14" s="657">
        <v>142660</v>
      </c>
      <c r="DQ14" s="657">
        <v>76190</v>
      </c>
      <c r="DR14" s="657">
        <v>37250</v>
      </c>
      <c r="DS14" s="657">
        <v>67190</v>
      </c>
      <c r="DT14" s="657">
        <v>86210</v>
      </c>
      <c r="DU14" s="657">
        <v>85170</v>
      </c>
      <c r="DV14" s="657">
        <v>74650</v>
      </c>
      <c r="DW14" s="657">
        <v>37590</v>
      </c>
      <c r="DX14" s="657">
        <v>39520</v>
      </c>
      <c r="DY14" s="657">
        <v>69450</v>
      </c>
      <c r="DZ14" s="657">
        <v>92590</v>
      </c>
      <c r="EA14" s="657">
        <v>150690</v>
      </c>
      <c r="EB14" s="657">
        <v>149140</v>
      </c>
      <c r="EC14" s="657">
        <v>74580</v>
      </c>
      <c r="ED14" s="657">
        <v>38310</v>
      </c>
      <c r="EE14" s="657">
        <v>68760</v>
      </c>
      <c r="EF14" s="657">
        <v>90030</v>
      </c>
      <c r="EG14" s="657">
        <v>89790</v>
      </c>
      <c r="EH14" s="657">
        <v>76030</v>
      </c>
      <c r="EI14" s="657">
        <v>38070</v>
      </c>
      <c r="EJ14" s="657">
        <v>42960</v>
      </c>
      <c r="EK14" s="657">
        <v>58940</v>
      </c>
      <c r="EL14" s="657">
        <v>99750</v>
      </c>
      <c r="EM14" s="657">
        <v>161940</v>
      </c>
      <c r="EN14" s="657">
        <v>156860</v>
      </c>
      <c r="EO14" s="657">
        <v>73040</v>
      </c>
      <c r="EP14" s="657">
        <v>36630</v>
      </c>
      <c r="EQ14" s="657">
        <v>73710</v>
      </c>
      <c r="ER14" s="657">
        <v>89590</v>
      </c>
      <c r="ES14" s="657">
        <v>91140</v>
      </c>
      <c r="ET14" s="657">
        <v>78190</v>
      </c>
      <c r="EU14" s="657">
        <v>40210</v>
      </c>
      <c r="EV14" s="657">
        <v>41600</v>
      </c>
      <c r="EW14" s="657">
        <v>74030</v>
      </c>
      <c r="EX14" s="657">
        <v>93290</v>
      </c>
      <c r="EY14" s="657">
        <v>166390</v>
      </c>
      <c r="EZ14" s="657">
        <v>159990</v>
      </c>
      <c r="FA14" s="657">
        <v>74590</v>
      </c>
      <c r="FB14" s="657">
        <v>36770</v>
      </c>
      <c r="FC14" s="657">
        <v>76680</v>
      </c>
      <c r="FD14" s="657">
        <v>92150</v>
      </c>
      <c r="FE14" s="657">
        <v>93440</v>
      </c>
      <c r="FF14" s="657">
        <v>79210</v>
      </c>
      <c r="FG14" s="657">
        <v>42390</v>
      </c>
      <c r="FH14" s="657">
        <v>48820</v>
      </c>
      <c r="FI14" s="657">
        <v>69910</v>
      </c>
      <c r="FJ14" s="657">
        <v>97900</v>
      </c>
      <c r="FK14" s="657">
        <v>167590</v>
      </c>
      <c r="FL14" s="657">
        <v>161050</v>
      </c>
      <c r="FM14" s="657">
        <v>85410</v>
      </c>
      <c r="FN14" s="657">
        <v>36880</v>
      </c>
      <c r="FO14" s="657">
        <v>73980</v>
      </c>
      <c r="FP14" s="657">
        <v>97230</v>
      </c>
      <c r="FQ14" s="657">
        <v>97420</v>
      </c>
      <c r="FR14" s="657">
        <v>78660</v>
      </c>
      <c r="FS14" s="657">
        <v>44500</v>
      </c>
      <c r="FT14" s="657">
        <v>48290</v>
      </c>
      <c r="FU14" s="657">
        <v>73220</v>
      </c>
      <c r="FV14" s="657">
        <v>103340</v>
      </c>
      <c r="FW14" s="657">
        <v>168990</v>
      </c>
      <c r="FX14" s="657">
        <v>161860</v>
      </c>
      <c r="FY14" s="657">
        <v>91590</v>
      </c>
      <c r="FZ14" s="657">
        <v>41290</v>
      </c>
      <c r="GA14" s="657">
        <v>75410</v>
      </c>
      <c r="GB14" s="657">
        <v>99130</v>
      </c>
    </row>
    <row r="15" spans="1:184" s="461" customFormat="1">
      <c r="B15" s="486"/>
      <c r="C15" s="479" t="s">
        <v>294</v>
      </c>
      <c r="D15" s="479" t="s">
        <v>296</v>
      </c>
      <c r="E15" s="657">
        <v>-41250</v>
      </c>
      <c r="F15" s="657">
        <v>-37270</v>
      </c>
      <c r="G15" s="657">
        <v>-41200</v>
      </c>
      <c r="H15" s="657">
        <v>-39970</v>
      </c>
      <c r="I15" s="657">
        <v>-40830</v>
      </c>
      <c r="J15" s="657">
        <v>-9120</v>
      </c>
      <c r="K15" s="657">
        <v>-9460</v>
      </c>
      <c r="L15" s="657">
        <v>-9330</v>
      </c>
      <c r="M15" s="657">
        <v>-9110</v>
      </c>
      <c r="N15" s="657">
        <v>-41200</v>
      </c>
      <c r="O15" s="657">
        <v>-39840</v>
      </c>
      <c r="P15" s="657">
        <v>-41490</v>
      </c>
      <c r="Q15" s="657">
        <v>-54420</v>
      </c>
      <c r="R15" s="657">
        <v>-49180</v>
      </c>
      <c r="S15" s="657">
        <v>-54360</v>
      </c>
      <c r="T15" s="657">
        <v>-52740</v>
      </c>
      <c r="U15" s="657">
        <v>-53870</v>
      </c>
      <c r="V15" s="657">
        <v>-12030</v>
      </c>
      <c r="W15" s="657">
        <v>-12490</v>
      </c>
      <c r="X15" s="657">
        <v>-12320</v>
      </c>
      <c r="Y15" s="657">
        <v>-12030</v>
      </c>
      <c r="Z15" s="657">
        <v>-54360</v>
      </c>
      <c r="AA15" s="657">
        <v>-52560</v>
      </c>
      <c r="AB15" s="657">
        <v>-54740</v>
      </c>
      <c r="AC15" s="657">
        <v>-72240</v>
      </c>
      <c r="AD15" s="657">
        <v>-60520</v>
      </c>
      <c r="AE15" s="657">
        <v>-32509.999999999996</v>
      </c>
      <c r="AF15" s="657">
        <v>-36180</v>
      </c>
      <c r="AG15" s="657">
        <v>-55200</v>
      </c>
      <c r="AH15" s="657">
        <v>-75280</v>
      </c>
      <c r="AI15" s="657">
        <v>-127440</v>
      </c>
      <c r="AJ15" s="657">
        <v>-125260</v>
      </c>
      <c r="AK15" s="657">
        <v>-66030</v>
      </c>
      <c r="AL15" s="657">
        <v>-27960</v>
      </c>
      <c r="AM15" s="657">
        <v>-56930</v>
      </c>
      <c r="AN15" s="657">
        <v>-74760</v>
      </c>
      <c r="AO15" s="657">
        <v>-72840</v>
      </c>
      <c r="AP15" s="657">
        <v>-59040</v>
      </c>
      <c r="AQ15" s="657">
        <v>-32759.999999999996</v>
      </c>
      <c r="AR15" s="657">
        <v>-35080</v>
      </c>
      <c r="AS15" s="657">
        <v>-56010</v>
      </c>
      <c r="AT15" s="657">
        <v>-77800</v>
      </c>
      <c r="AU15" s="657">
        <v>-125610</v>
      </c>
      <c r="AV15" s="657">
        <v>-122330</v>
      </c>
      <c r="AW15" s="657">
        <v>-65970</v>
      </c>
      <c r="AX15" s="657">
        <v>-31400</v>
      </c>
      <c r="AY15" s="657">
        <v>-57240</v>
      </c>
      <c r="AZ15" s="657">
        <v>-74210</v>
      </c>
      <c r="BA15" s="657">
        <v>-72640</v>
      </c>
      <c r="BB15" s="657">
        <v>-63970</v>
      </c>
      <c r="BC15" s="657">
        <v>-32920</v>
      </c>
      <c r="BD15" s="657">
        <v>-33050</v>
      </c>
      <c r="BE15" s="657">
        <v>-59380</v>
      </c>
      <c r="BF15" s="657">
        <v>-78930</v>
      </c>
      <c r="BG15" s="657">
        <v>-129419.99999999999</v>
      </c>
      <c r="BH15" s="657">
        <v>-127300</v>
      </c>
      <c r="BI15" s="657">
        <v>-63350</v>
      </c>
      <c r="BJ15" s="657">
        <v>-33030</v>
      </c>
      <c r="BK15" s="657">
        <v>-59390</v>
      </c>
      <c r="BL15" s="657">
        <v>-76380</v>
      </c>
      <c r="BM15" s="657">
        <v>-75540</v>
      </c>
      <c r="BN15" s="657">
        <v>-65530</v>
      </c>
      <c r="BO15" s="657">
        <v>-33290</v>
      </c>
      <c r="BP15" s="657">
        <v>-34030</v>
      </c>
      <c r="BQ15" s="657">
        <v>-58920</v>
      </c>
      <c r="BR15" s="657">
        <v>-80600</v>
      </c>
      <c r="BS15" s="657">
        <v>-135190</v>
      </c>
      <c r="BT15" s="657">
        <v>-132420</v>
      </c>
      <c r="BU15" s="657">
        <v>-64319.999999999993</v>
      </c>
      <c r="BV15" s="657">
        <v>-31070</v>
      </c>
      <c r="BW15" s="657">
        <v>-62550</v>
      </c>
      <c r="BX15" s="657">
        <v>-77150</v>
      </c>
      <c r="BY15" s="657">
        <v>-79090</v>
      </c>
      <c r="BZ15" s="657">
        <v>-66020</v>
      </c>
      <c r="CA15" s="657">
        <v>-33310</v>
      </c>
      <c r="CB15" s="657">
        <v>-37290</v>
      </c>
      <c r="CC15" s="657">
        <v>-51550</v>
      </c>
      <c r="CD15" s="657">
        <v>-87630</v>
      </c>
      <c r="CE15" s="657">
        <v>-141940</v>
      </c>
      <c r="CF15" s="657">
        <v>-137050</v>
      </c>
      <c r="CG15" s="657">
        <v>-63150</v>
      </c>
      <c r="CH15" s="657">
        <v>-34970</v>
      </c>
      <c r="CI15" s="657">
        <v>-62210</v>
      </c>
      <c r="CJ15" s="657">
        <v>-78540</v>
      </c>
      <c r="CK15" s="657">
        <v>-80200</v>
      </c>
      <c r="CL15" s="657">
        <v>-66590</v>
      </c>
      <c r="CM15" s="657">
        <v>-35640</v>
      </c>
      <c r="CN15" s="657">
        <v>-41970</v>
      </c>
      <c r="CO15" s="657">
        <v>-59380</v>
      </c>
      <c r="CP15" s="657">
        <v>-83240</v>
      </c>
      <c r="CQ15" s="657">
        <v>-141840</v>
      </c>
      <c r="CR15" s="657">
        <v>-137570</v>
      </c>
      <c r="CS15" s="657">
        <v>-71710</v>
      </c>
      <c r="CT15" s="657">
        <v>-33510</v>
      </c>
      <c r="CU15" s="657">
        <v>-61650</v>
      </c>
      <c r="CV15" s="657">
        <v>-82670</v>
      </c>
      <c r="CW15" s="657">
        <v>-82700</v>
      </c>
      <c r="CX15" s="657">
        <v>-66780</v>
      </c>
      <c r="CY15" s="657">
        <v>-37920</v>
      </c>
      <c r="CZ15" s="657">
        <v>-40730</v>
      </c>
      <c r="DA15" s="657">
        <v>-62560</v>
      </c>
      <c r="DB15" s="657">
        <v>-86010</v>
      </c>
      <c r="DC15" s="657">
        <v>-144500</v>
      </c>
      <c r="DD15" s="657">
        <v>-137760</v>
      </c>
      <c r="DE15" s="657">
        <v>-76380</v>
      </c>
      <c r="DF15" s="657">
        <v>-36410</v>
      </c>
      <c r="DG15" s="657">
        <v>-64170</v>
      </c>
      <c r="DH15" s="657">
        <v>-83990</v>
      </c>
      <c r="DI15" s="657">
        <v>-84670</v>
      </c>
      <c r="DJ15" s="657">
        <v>-69350</v>
      </c>
      <c r="DK15" s="657">
        <v>-37240</v>
      </c>
      <c r="DL15" s="657">
        <v>-41640</v>
      </c>
      <c r="DM15" s="657">
        <v>-65310</v>
      </c>
      <c r="DN15" s="657">
        <v>-90150</v>
      </c>
      <c r="DO15" s="657">
        <v>-147060</v>
      </c>
      <c r="DP15" s="657">
        <v>-142660</v>
      </c>
      <c r="DQ15" s="657">
        <v>-76190</v>
      </c>
      <c r="DR15" s="657">
        <v>-37250</v>
      </c>
      <c r="DS15" s="657">
        <v>-67190</v>
      </c>
      <c r="DT15" s="657">
        <v>-86210</v>
      </c>
      <c r="DU15" s="657">
        <v>-85170</v>
      </c>
      <c r="DV15" s="657">
        <v>-74650</v>
      </c>
      <c r="DW15" s="657">
        <v>-37590</v>
      </c>
      <c r="DX15" s="657">
        <v>-39520</v>
      </c>
      <c r="DY15" s="657">
        <v>-69450</v>
      </c>
      <c r="DZ15" s="657">
        <v>-92590</v>
      </c>
      <c r="EA15" s="657">
        <v>-150690</v>
      </c>
      <c r="EB15" s="657">
        <v>-149140</v>
      </c>
      <c r="EC15" s="657">
        <v>-74580</v>
      </c>
      <c r="ED15" s="657">
        <v>-38310</v>
      </c>
      <c r="EE15" s="657">
        <v>-68760</v>
      </c>
      <c r="EF15" s="657">
        <v>-90030</v>
      </c>
      <c r="EG15" s="657">
        <v>-89790</v>
      </c>
      <c r="EH15" s="657">
        <v>-76030</v>
      </c>
      <c r="EI15" s="657">
        <v>-38070</v>
      </c>
      <c r="EJ15" s="657">
        <v>-42960</v>
      </c>
      <c r="EK15" s="657">
        <v>-58940</v>
      </c>
      <c r="EL15" s="657">
        <v>-99750</v>
      </c>
      <c r="EM15" s="657">
        <v>-161940</v>
      </c>
      <c r="EN15" s="657">
        <v>-156860</v>
      </c>
      <c r="EO15" s="657">
        <v>-73040</v>
      </c>
      <c r="EP15" s="657">
        <v>-36630</v>
      </c>
      <c r="EQ15" s="657">
        <v>-73710</v>
      </c>
      <c r="ER15" s="657">
        <v>-89590</v>
      </c>
      <c r="ES15" s="657">
        <v>-91140</v>
      </c>
      <c r="ET15" s="657">
        <v>-78190</v>
      </c>
      <c r="EU15" s="657">
        <v>-40210</v>
      </c>
      <c r="EV15" s="657">
        <v>-41600</v>
      </c>
      <c r="EW15" s="657">
        <v>-74030</v>
      </c>
      <c r="EX15" s="657">
        <v>-93290</v>
      </c>
      <c r="EY15" s="657">
        <v>-166390</v>
      </c>
      <c r="EZ15" s="657">
        <v>-159990</v>
      </c>
      <c r="FA15" s="657">
        <v>-74590</v>
      </c>
      <c r="FB15" s="657">
        <v>-36770</v>
      </c>
      <c r="FC15" s="657">
        <v>-76680</v>
      </c>
      <c r="FD15" s="657">
        <v>-92150</v>
      </c>
      <c r="FE15" s="657">
        <v>-93440</v>
      </c>
      <c r="FF15" s="657">
        <v>-79210</v>
      </c>
      <c r="FG15" s="657">
        <v>-42390</v>
      </c>
      <c r="FH15" s="657">
        <v>-48820</v>
      </c>
      <c r="FI15" s="657">
        <v>-69910</v>
      </c>
      <c r="FJ15" s="657">
        <v>-97900</v>
      </c>
      <c r="FK15" s="657">
        <v>-167590</v>
      </c>
      <c r="FL15" s="657">
        <v>-161050</v>
      </c>
      <c r="FM15" s="657">
        <v>-85410</v>
      </c>
      <c r="FN15" s="657">
        <v>-36880</v>
      </c>
      <c r="FO15" s="657">
        <v>-73980</v>
      </c>
      <c r="FP15" s="657">
        <v>-97230</v>
      </c>
      <c r="FQ15" s="657">
        <v>-97420</v>
      </c>
      <c r="FR15" s="657">
        <v>-78660</v>
      </c>
      <c r="FS15" s="657">
        <v>-44500</v>
      </c>
      <c r="FT15" s="657">
        <v>-48290</v>
      </c>
      <c r="FU15" s="657">
        <v>-73220</v>
      </c>
      <c r="FV15" s="657">
        <v>-103340</v>
      </c>
      <c r="FW15" s="657">
        <v>-168990</v>
      </c>
      <c r="FX15" s="657">
        <v>-161860</v>
      </c>
      <c r="FY15" s="657">
        <v>-91590</v>
      </c>
      <c r="FZ15" s="657">
        <v>-41290</v>
      </c>
      <c r="GA15" s="657">
        <v>-75410</v>
      </c>
      <c r="GB15" s="657">
        <v>-99130</v>
      </c>
    </row>
    <row r="16" spans="1:184">
      <c r="B16" s="461"/>
      <c r="C16" s="658"/>
      <c r="D16" s="470" t="s">
        <v>60</v>
      </c>
      <c r="E16" s="659">
        <v>30179270</v>
      </c>
      <c r="F16" s="659">
        <v>27114810</v>
      </c>
      <c r="G16" s="659">
        <v>29115360</v>
      </c>
      <c r="H16" s="659">
        <v>25161710</v>
      </c>
      <c r="I16" s="659">
        <v>25807540</v>
      </c>
      <c r="J16" s="659">
        <v>27560630</v>
      </c>
      <c r="K16" s="659">
        <v>29661780</v>
      </c>
      <c r="L16" s="659">
        <v>28886340</v>
      </c>
      <c r="M16" s="659">
        <v>27657260</v>
      </c>
      <c r="N16" s="659">
        <v>23394540</v>
      </c>
      <c r="O16" s="659">
        <v>25182690</v>
      </c>
      <c r="P16" s="659">
        <v>29602200</v>
      </c>
      <c r="Q16" s="659">
        <v>31621910</v>
      </c>
      <c r="R16" s="659">
        <v>28402650</v>
      </c>
      <c r="S16" s="659">
        <v>27827560</v>
      </c>
      <c r="T16" s="659">
        <v>25822360</v>
      </c>
      <c r="U16" s="659">
        <v>26726980</v>
      </c>
      <c r="V16" s="659">
        <v>28776030</v>
      </c>
      <c r="W16" s="659">
        <v>29774040</v>
      </c>
      <c r="X16" s="659">
        <v>29759370</v>
      </c>
      <c r="Y16" s="659">
        <v>28375510</v>
      </c>
      <c r="Z16" s="659">
        <v>28850170</v>
      </c>
      <c r="AA16" s="659">
        <v>29406820</v>
      </c>
      <c r="AB16" s="659">
        <v>30277830</v>
      </c>
      <c r="AC16" s="659">
        <v>33111840</v>
      </c>
      <c r="AD16" s="659">
        <v>29939040</v>
      </c>
      <c r="AE16" s="659">
        <v>31514790</v>
      </c>
      <c r="AF16" s="659">
        <v>28008110</v>
      </c>
      <c r="AG16" s="659">
        <v>27860660</v>
      </c>
      <c r="AH16" s="659">
        <v>31667920</v>
      </c>
      <c r="AI16" s="659">
        <v>33732540</v>
      </c>
      <c r="AJ16" s="659">
        <v>33540780</v>
      </c>
      <c r="AK16" s="659">
        <v>30999880</v>
      </c>
      <c r="AL16" s="659">
        <v>26815500</v>
      </c>
      <c r="AM16" s="659">
        <v>31341120</v>
      </c>
      <c r="AN16" s="659">
        <v>32295840</v>
      </c>
      <c r="AO16" s="659">
        <v>34634970</v>
      </c>
      <c r="AP16" s="659">
        <v>32498860</v>
      </c>
      <c r="AQ16" s="659">
        <v>29010320</v>
      </c>
      <c r="AR16" s="659">
        <v>26352990</v>
      </c>
      <c r="AS16" s="659">
        <v>30447740</v>
      </c>
      <c r="AT16" s="659">
        <v>33109510</v>
      </c>
      <c r="AU16" s="659">
        <v>34859240</v>
      </c>
      <c r="AV16" s="659">
        <v>35011710</v>
      </c>
      <c r="AW16" s="659">
        <v>32416040</v>
      </c>
      <c r="AX16" s="659">
        <v>31494390</v>
      </c>
      <c r="AY16" s="659">
        <v>32843570</v>
      </c>
      <c r="AZ16" s="659">
        <v>33468780</v>
      </c>
      <c r="BA16" s="659">
        <v>36240980</v>
      </c>
      <c r="BB16" s="659">
        <v>32845190</v>
      </c>
      <c r="BC16" s="659">
        <v>32096330</v>
      </c>
      <c r="BD16" s="659">
        <v>29312030</v>
      </c>
      <c r="BE16" s="659">
        <v>31947600</v>
      </c>
      <c r="BF16" s="659">
        <v>33951680</v>
      </c>
      <c r="BG16" s="659">
        <v>35704580</v>
      </c>
      <c r="BH16" s="659">
        <v>36066230</v>
      </c>
      <c r="BI16" s="659">
        <v>32636480</v>
      </c>
      <c r="BJ16" s="659">
        <v>25653050</v>
      </c>
      <c r="BK16" s="659">
        <v>28941330</v>
      </c>
      <c r="BL16" s="659">
        <v>34563860</v>
      </c>
      <c r="BM16" s="659">
        <v>37580400</v>
      </c>
      <c r="BN16" s="659">
        <v>34017760</v>
      </c>
      <c r="BO16" s="659">
        <v>33025420</v>
      </c>
      <c r="BP16" s="659">
        <v>30491420</v>
      </c>
      <c r="BQ16" s="659">
        <v>33161090</v>
      </c>
      <c r="BR16" s="659">
        <v>35305020</v>
      </c>
      <c r="BS16" s="659">
        <v>37726470</v>
      </c>
      <c r="BT16" s="659">
        <v>37957930</v>
      </c>
      <c r="BU16" s="659">
        <v>33323820</v>
      </c>
      <c r="BV16" s="659">
        <v>33009450</v>
      </c>
      <c r="BW16" s="659">
        <v>34069160</v>
      </c>
      <c r="BX16" s="659">
        <v>37661740</v>
      </c>
      <c r="BY16" s="659">
        <v>39828560</v>
      </c>
      <c r="BZ16" s="659">
        <v>35163900</v>
      </c>
      <c r="CA16" s="659">
        <v>33517300</v>
      </c>
      <c r="CB16" s="659">
        <v>30414040</v>
      </c>
      <c r="CC16" s="659">
        <v>33852860</v>
      </c>
      <c r="CD16" s="659">
        <v>37317230</v>
      </c>
      <c r="CE16" s="659">
        <v>41013910</v>
      </c>
      <c r="CF16" s="659">
        <v>41008540</v>
      </c>
      <c r="CG16" s="659">
        <v>37788530</v>
      </c>
      <c r="CH16" s="659">
        <v>30751850</v>
      </c>
      <c r="CI16" s="659">
        <v>38814920</v>
      </c>
      <c r="CJ16" s="659">
        <v>40419400</v>
      </c>
      <c r="CK16" s="659">
        <v>42822910</v>
      </c>
      <c r="CL16" s="659">
        <v>40034810</v>
      </c>
      <c r="CM16" s="659">
        <v>41052520</v>
      </c>
      <c r="CN16" s="659">
        <v>34163320</v>
      </c>
      <c r="CO16" s="659">
        <v>37673980</v>
      </c>
      <c r="CP16" s="659">
        <v>40881220</v>
      </c>
      <c r="CQ16" s="659">
        <v>44023530</v>
      </c>
      <c r="CR16" s="659">
        <v>43769730</v>
      </c>
      <c r="CS16" s="659">
        <v>40654170</v>
      </c>
      <c r="CT16" s="659">
        <v>38993430</v>
      </c>
      <c r="CU16" s="659">
        <v>41120170</v>
      </c>
      <c r="CV16" s="659">
        <v>43013860</v>
      </c>
      <c r="CW16" s="659">
        <v>44988590</v>
      </c>
      <c r="CX16" s="659">
        <v>38859980</v>
      </c>
      <c r="CY16" s="659">
        <v>37520850</v>
      </c>
      <c r="CZ16" s="659">
        <v>35939830</v>
      </c>
      <c r="DA16" s="659">
        <v>40204610</v>
      </c>
      <c r="DB16" s="659">
        <v>42541070</v>
      </c>
      <c r="DC16" s="659">
        <v>46034860</v>
      </c>
      <c r="DD16" s="659">
        <v>46454100</v>
      </c>
      <c r="DE16" s="659">
        <v>41802610</v>
      </c>
      <c r="DF16" s="659">
        <v>33664460</v>
      </c>
      <c r="DG16" s="659">
        <v>42425090</v>
      </c>
      <c r="DH16" s="659">
        <v>43997660</v>
      </c>
      <c r="DI16" s="659">
        <v>46458620</v>
      </c>
      <c r="DJ16" s="659">
        <v>42033200</v>
      </c>
      <c r="DK16" s="659">
        <v>45391490</v>
      </c>
      <c r="DL16" s="659">
        <v>38483350</v>
      </c>
      <c r="DM16" s="659">
        <v>38455880</v>
      </c>
      <c r="DN16" s="659">
        <v>43985840</v>
      </c>
      <c r="DO16" s="659">
        <v>47574600</v>
      </c>
      <c r="DP16" s="659">
        <v>47860630</v>
      </c>
      <c r="DQ16" s="659">
        <v>43004980</v>
      </c>
      <c r="DR16" s="659">
        <v>41998530</v>
      </c>
      <c r="DS16" s="659">
        <v>44063840</v>
      </c>
      <c r="DT16" s="659">
        <v>45593870</v>
      </c>
      <c r="DU16" s="659">
        <v>48530640</v>
      </c>
      <c r="DV16" s="659">
        <v>43868270</v>
      </c>
      <c r="DW16" s="659">
        <v>45910350</v>
      </c>
      <c r="DX16" s="659">
        <v>37669980</v>
      </c>
      <c r="DY16" s="659">
        <v>41699830</v>
      </c>
      <c r="DZ16" s="659">
        <v>45399380</v>
      </c>
      <c r="EA16" s="659">
        <v>49630420</v>
      </c>
      <c r="EB16" s="659">
        <v>49063260</v>
      </c>
      <c r="EC16" s="659">
        <v>45022720</v>
      </c>
      <c r="ED16" s="659">
        <v>37107430</v>
      </c>
      <c r="EE16" s="659">
        <v>42115590</v>
      </c>
      <c r="EF16" s="659">
        <v>47426220</v>
      </c>
      <c r="EG16" s="659">
        <v>49416520</v>
      </c>
      <c r="EH16" s="659">
        <v>46249210</v>
      </c>
      <c r="EI16" s="659">
        <v>41474920</v>
      </c>
      <c r="EJ16" s="659">
        <v>37314800</v>
      </c>
      <c r="EK16" s="659">
        <v>43336240</v>
      </c>
      <c r="EL16" s="659">
        <v>46495650</v>
      </c>
      <c r="EM16" s="659">
        <v>50038320</v>
      </c>
      <c r="EN16" s="659">
        <v>49835460</v>
      </c>
      <c r="EO16" s="659">
        <v>46136270</v>
      </c>
      <c r="EP16" s="659">
        <v>44274400</v>
      </c>
      <c r="EQ16" s="659">
        <v>46528950</v>
      </c>
      <c r="ER16" s="659">
        <v>48554590</v>
      </c>
      <c r="ES16" s="659">
        <v>53132200</v>
      </c>
      <c r="ET16" s="659">
        <v>47909630</v>
      </c>
      <c r="EU16" s="659">
        <v>49550190</v>
      </c>
      <c r="EV16" s="659">
        <v>42369000</v>
      </c>
      <c r="EW16" s="659">
        <v>47755120</v>
      </c>
      <c r="EX16" s="659">
        <v>49611270</v>
      </c>
      <c r="EY16" s="659">
        <v>53463870</v>
      </c>
      <c r="EZ16" s="659">
        <v>53497420</v>
      </c>
      <c r="FA16" s="659">
        <v>49261210</v>
      </c>
      <c r="FB16" s="659">
        <v>39063010</v>
      </c>
      <c r="FC16" s="659">
        <v>41640840</v>
      </c>
      <c r="FD16" s="659">
        <v>51892050</v>
      </c>
      <c r="FE16" s="659">
        <v>59081850</v>
      </c>
      <c r="FF16" s="659">
        <v>53331510</v>
      </c>
      <c r="FG16" s="659">
        <v>53052770</v>
      </c>
      <c r="FH16" s="659">
        <v>44412040</v>
      </c>
      <c r="FI16" s="659">
        <v>52438150</v>
      </c>
      <c r="FJ16" s="659">
        <v>55457040</v>
      </c>
      <c r="FK16" s="659">
        <v>59726400</v>
      </c>
      <c r="FL16" s="659">
        <v>59748450</v>
      </c>
      <c r="FM16" s="659">
        <v>55099250</v>
      </c>
      <c r="FN16" s="659">
        <v>53672860</v>
      </c>
      <c r="FO16" s="659">
        <v>55682300</v>
      </c>
      <c r="FP16" s="659">
        <v>58160120</v>
      </c>
      <c r="FQ16" s="659">
        <v>62959920</v>
      </c>
      <c r="FR16" s="659">
        <v>57114770</v>
      </c>
      <c r="FS16" s="659">
        <v>49266630</v>
      </c>
      <c r="FT16" s="659">
        <v>52624090</v>
      </c>
      <c r="FU16" s="659">
        <v>52528250</v>
      </c>
      <c r="FV16" s="659">
        <v>59385810</v>
      </c>
      <c r="FW16" s="659">
        <v>63806290</v>
      </c>
      <c r="FX16" s="659">
        <v>63453650</v>
      </c>
      <c r="FY16" s="659">
        <v>57213660</v>
      </c>
      <c r="FZ16" s="659">
        <v>52154750</v>
      </c>
      <c r="GA16" s="659">
        <v>54959610</v>
      </c>
      <c r="GB16" s="659">
        <v>62443560</v>
      </c>
    </row>
    <row r="17" spans="1:184">
      <c r="B17" s="461"/>
      <c r="C17" s="658"/>
      <c r="D17" s="658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/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/>
      <c r="EM17" s="659"/>
      <c r="EN17" s="659"/>
      <c r="EO17" s="659"/>
      <c r="EP17" s="659"/>
      <c r="EQ17" s="659"/>
      <c r="ER17" s="659"/>
      <c r="ES17" s="659"/>
      <c r="ET17" s="659"/>
      <c r="EU17" s="659"/>
      <c r="EV17" s="659"/>
      <c r="EW17" s="659"/>
      <c r="EX17" s="659"/>
      <c r="EY17" s="659"/>
      <c r="EZ17" s="659"/>
      <c r="FA17" s="659"/>
      <c r="FB17" s="659"/>
      <c r="FC17" s="659"/>
      <c r="FD17" s="659"/>
      <c r="FE17" s="659"/>
      <c r="FF17" s="659"/>
      <c r="FG17" s="659"/>
      <c r="FH17" s="659"/>
      <c r="FI17" s="659"/>
      <c r="FJ17" s="659"/>
      <c r="FK17" s="659"/>
      <c r="FL17" s="659"/>
      <c r="FM17" s="659"/>
      <c r="FN17" s="659"/>
      <c r="FO17" s="659"/>
      <c r="FP17" s="659"/>
      <c r="FQ17" s="659"/>
      <c r="FR17" s="659"/>
      <c r="FS17" s="659"/>
      <c r="FT17" s="659"/>
      <c r="FU17" s="659"/>
      <c r="FV17" s="659"/>
      <c r="FW17" s="659"/>
      <c r="FX17" s="659"/>
      <c r="FY17" s="659"/>
      <c r="FZ17" s="659"/>
      <c r="GA17" s="659"/>
      <c r="GB17" s="659"/>
    </row>
    <row r="18" spans="1:184">
      <c r="B18" s="461"/>
      <c r="C18" s="658"/>
      <c r="D18" s="658"/>
      <c r="E18" s="660">
        <v>41275</v>
      </c>
      <c r="F18" s="660">
        <v>41306</v>
      </c>
      <c r="G18" s="660">
        <v>41334</v>
      </c>
      <c r="H18" s="660">
        <v>41365</v>
      </c>
      <c r="I18" s="660">
        <v>41395</v>
      </c>
      <c r="J18" s="660">
        <v>41426</v>
      </c>
      <c r="K18" s="660">
        <v>41456</v>
      </c>
      <c r="L18" s="660">
        <v>41487</v>
      </c>
      <c r="M18" s="660">
        <v>41518</v>
      </c>
      <c r="N18" s="660">
        <v>41548</v>
      </c>
      <c r="O18" s="660">
        <v>41579</v>
      </c>
      <c r="P18" s="660">
        <v>41609</v>
      </c>
      <c r="Q18" s="660">
        <v>41640</v>
      </c>
      <c r="R18" s="660">
        <v>41671</v>
      </c>
      <c r="S18" s="660">
        <v>41699</v>
      </c>
      <c r="T18" s="660">
        <v>41730</v>
      </c>
      <c r="U18" s="660">
        <v>41760</v>
      </c>
      <c r="V18" s="660">
        <v>41791</v>
      </c>
      <c r="W18" s="660">
        <v>41821</v>
      </c>
      <c r="X18" s="660">
        <v>41852</v>
      </c>
      <c r="Y18" s="660">
        <v>41883</v>
      </c>
      <c r="Z18" s="660">
        <v>41913</v>
      </c>
      <c r="AA18" s="660">
        <v>41944</v>
      </c>
      <c r="AB18" s="660">
        <v>41974</v>
      </c>
      <c r="AC18" s="660">
        <v>42005</v>
      </c>
      <c r="AD18" s="660">
        <v>42036</v>
      </c>
      <c r="AE18" s="660">
        <v>42064</v>
      </c>
      <c r="AF18" s="660">
        <v>42095</v>
      </c>
      <c r="AG18" s="660">
        <v>42125</v>
      </c>
      <c r="AH18" s="660">
        <v>42156</v>
      </c>
      <c r="AI18" s="660">
        <v>42186</v>
      </c>
      <c r="AJ18" s="660">
        <v>42217</v>
      </c>
      <c r="AK18" s="660">
        <v>42248</v>
      </c>
      <c r="AL18" s="660">
        <v>42278</v>
      </c>
      <c r="AM18" s="660">
        <v>42309</v>
      </c>
      <c r="AN18" s="660">
        <v>42339</v>
      </c>
      <c r="AO18" s="660">
        <v>42370</v>
      </c>
      <c r="AP18" s="660">
        <v>42401</v>
      </c>
      <c r="AQ18" s="660">
        <v>42430</v>
      </c>
      <c r="AR18" s="660">
        <v>42461</v>
      </c>
      <c r="AS18" s="660">
        <v>42491</v>
      </c>
      <c r="AT18" s="660">
        <v>42522</v>
      </c>
      <c r="AU18" s="660">
        <v>42552</v>
      </c>
      <c r="AV18" s="660">
        <v>42583</v>
      </c>
      <c r="AW18" s="660">
        <v>42614</v>
      </c>
      <c r="AX18" s="660">
        <v>42644</v>
      </c>
      <c r="AY18" s="660">
        <v>42675</v>
      </c>
      <c r="AZ18" s="660">
        <v>42705</v>
      </c>
      <c r="BA18" s="660">
        <v>42736</v>
      </c>
      <c r="BB18" s="660">
        <v>42767</v>
      </c>
      <c r="BC18" s="660">
        <v>42795</v>
      </c>
      <c r="BD18" s="660">
        <v>42826</v>
      </c>
      <c r="BE18" s="660">
        <v>42856</v>
      </c>
      <c r="BF18" s="660">
        <v>42887</v>
      </c>
      <c r="BG18" s="660">
        <v>42917</v>
      </c>
      <c r="BH18" s="660">
        <v>42948</v>
      </c>
      <c r="BI18" s="660">
        <v>42979</v>
      </c>
      <c r="BJ18" s="660">
        <v>43009</v>
      </c>
      <c r="BK18" s="660">
        <v>43040</v>
      </c>
      <c r="BL18" s="660">
        <v>43070</v>
      </c>
      <c r="BM18" s="660">
        <v>43101</v>
      </c>
      <c r="BN18" s="660">
        <v>43132</v>
      </c>
      <c r="BO18" s="660">
        <v>43160</v>
      </c>
      <c r="BP18" s="660">
        <v>43191</v>
      </c>
      <c r="BQ18" s="660">
        <v>43221</v>
      </c>
      <c r="BR18" s="660">
        <v>43252</v>
      </c>
      <c r="BS18" s="660">
        <v>43282</v>
      </c>
      <c r="BT18" s="660">
        <v>43313</v>
      </c>
      <c r="BU18" s="660">
        <v>43344</v>
      </c>
      <c r="BV18" s="660">
        <v>43374</v>
      </c>
      <c r="BW18" s="660">
        <v>43405</v>
      </c>
      <c r="BX18" s="660">
        <v>43435</v>
      </c>
      <c r="BY18" s="660">
        <v>43466</v>
      </c>
      <c r="BZ18" s="660">
        <v>43497</v>
      </c>
      <c r="CA18" s="660">
        <v>43525</v>
      </c>
      <c r="CB18" s="660">
        <v>43556</v>
      </c>
      <c r="CC18" s="660">
        <v>43586</v>
      </c>
      <c r="CD18" s="660">
        <v>43617</v>
      </c>
      <c r="CE18" s="660">
        <v>43647</v>
      </c>
      <c r="CF18" s="660">
        <v>43678</v>
      </c>
      <c r="CG18" s="660">
        <v>43709</v>
      </c>
      <c r="CH18" s="660">
        <v>43739</v>
      </c>
      <c r="CI18" s="660">
        <v>43770</v>
      </c>
      <c r="CJ18" s="660">
        <v>43800</v>
      </c>
      <c r="CK18" s="660">
        <v>43831</v>
      </c>
      <c r="CL18" s="660">
        <v>43862</v>
      </c>
      <c r="CM18" s="660">
        <v>43891</v>
      </c>
      <c r="CN18" s="660">
        <v>43922</v>
      </c>
      <c r="CO18" s="660">
        <v>43952</v>
      </c>
      <c r="CP18" s="660">
        <v>43983</v>
      </c>
      <c r="CQ18" s="660">
        <v>44013</v>
      </c>
      <c r="CR18" s="660">
        <v>44044</v>
      </c>
      <c r="CS18" s="660">
        <v>44075</v>
      </c>
      <c r="CT18" s="660">
        <v>44105</v>
      </c>
      <c r="CU18" s="660">
        <v>44136</v>
      </c>
      <c r="CV18" s="660">
        <v>44166</v>
      </c>
      <c r="CW18" s="660">
        <v>44197</v>
      </c>
      <c r="CX18" s="660">
        <v>44228</v>
      </c>
      <c r="CY18" s="660">
        <v>44256</v>
      </c>
      <c r="CZ18" s="660">
        <v>44287</v>
      </c>
      <c r="DA18" s="660">
        <v>44317</v>
      </c>
      <c r="DB18" s="660">
        <v>44348</v>
      </c>
      <c r="DC18" s="660">
        <v>44378</v>
      </c>
      <c r="DD18" s="660">
        <v>44409</v>
      </c>
      <c r="DE18" s="660">
        <v>44440</v>
      </c>
      <c r="DF18" s="660">
        <v>44470</v>
      </c>
      <c r="DG18" s="660">
        <v>44501</v>
      </c>
      <c r="DH18" s="660">
        <v>44531</v>
      </c>
      <c r="DI18" s="660">
        <v>44562</v>
      </c>
      <c r="DJ18" s="660">
        <v>44593</v>
      </c>
      <c r="DK18" s="660">
        <v>44621</v>
      </c>
      <c r="DL18" s="660">
        <v>44652</v>
      </c>
      <c r="DM18" s="660">
        <v>44682</v>
      </c>
      <c r="DN18" s="660">
        <v>44713</v>
      </c>
      <c r="DO18" s="660">
        <v>44743</v>
      </c>
      <c r="DP18" s="660">
        <v>44774</v>
      </c>
      <c r="DQ18" s="660">
        <v>44805</v>
      </c>
      <c r="DR18" s="660">
        <v>44835</v>
      </c>
      <c r="DS18" s="660">
        <v>44866</v>
      </c>
      <c r="DT18" s="660">
        <v>44896</v>
      </c>
      <c r="DU18" s="660">
        <v>44927</v>
      </c>
      <c r="DV18" s="660">
        <v>44958</v>
      </c>
      <c r="DW18" s="660">
        <v>44986</v>
      </c>
      <c r="DX18" s="660">
        <v>45017</v>
      </c>
      <c r="DY18" s="660">
        <v>45047</v>
      </c>
      <c r="DZ18" s="660">
        <v>45078</v>
      </c>
      <c r="EA18" s="660">
        <v>45108</v>
      </c>
      <c r="EB18" s="660">
        <v>45139</v>
      </c>
      <c r="EC18" s="660">
        <v>45170</v>
      </c>
      <c r="ED18" s="660">
        <v>45200</v>
      </c>
      <c r="EE18" s="660">
        <v>45231</v>
      </c>
      <c r="EF18" s="660">
        <v>45261</v>
      </c>
      <c r="EG18" s="660">
        <v>45292</v>
      </c>
      <c r="EH18" s="660">
        <v>45323</v>
      </c>
      <c r="EI18" s="660">
        <v>45352</v>
      </c>
      <c r="EJ18" s="660">
        <v>45383</v>
      </c>
      <c r="EK18" s="660">
        <v>45413</v>
      </c>
      <c r="EL18" s="660">
        <v>45444</v>
      </c>
      <c r="EM18" s="660">
        <v>45474</v>
      </c>
      <c r="EN18" s="660">
        <v>45505</v>
      </c>
      <c r="EO18" s="660">
        <v>45536</v>
      </c>
      <c r="EP18" s="660">
        <v>45566</v>
      </c>
      <c r="EQ18" s="660">
        <v>45597</v>
      </c>
      <c r="ER18" s="660">
        <v>45627</v>
      </c>
      <c r="ES18" s="660">
        <v>45658</v>
      </c>
      <c r="ET18" s="660">
        <v>45689</v>
      </c>
      <c r="EU18" s="660">
        <v>45717</v>
      </c>
      <c r="EV18" s="660">
        <v>45748</v>
      </c>
      <c r="EW18" s="660">
        <v>45778</v>
      </c>
      <c r="EX18" s="660">
        <v>45809</v>
      </c>
      <c r="EY18" s="660">
        <v>45839</v>
      </c>
      <c r="EZ18" s="660">
        <v>45870</v>
      </c>
      <c r="FA18" s="660">
        <v>45901</v>
      </c>
      <c r="FB18" s="660">
        <v>45931</v>
      </c>
      <c r="FC18" s="660">
        <v>45962</v>
      </c>
      <c r="FD18" s="660">
        <v>45992</v>
      </c>
      <c r="FE18" s="660">
        <v>46023</v>
      </c>
      <c r="FF18" s="660">
        <v>46054</v>
      </c>
      <c r="FG18" s="660">
        <v>46082</v>
      </c>
      <c r="FH18" s="660">
        <v>46113</v>
      </c>
      <c r="FI18" s="660">
        <v>46143</v>
      </c>
      <c r="FJ18" s="660">
        <v>46174</v>
      </c>
      <c r="FK18" s="660">
        <v>46204</v>
      </c>
      <c r="FL18" s="660">
        <v>46235</v>
      </c>
      <c r="FM18" s="660">
        <v>46266</v>
      </c>
      <c r="FN18" s="660">
        <v>46296</v>
      </c>
      <c r="FO18" s="660">
        <v>46327</v>
      </c>
      <c r="FP18" s="660">
        <v>46357</v>
      </c>
      <c r="FQ18" s="660">
        <v>46388</v>
      </c>
      <c r="FR18" s="660">
        <v>46419</v>
      </c>
      <c r="FS18" s="660">
        <v>46447</v>
      </c>
      <c r="FT18" s="660">
        <v>46478</v>
      </c>
      <c r="FU18" s="660">
        <v>46508</v>
      </c>
      <c r="FV18" s="660">
        <v>46539</v>
      </c>
      <c r="FW18" s="660">
        <v>46569</v>
      </c>
      <c r="FX18" s="660">
        <v>46600</v>
      </c>
      <c r="FY18" s="660">
        <v>46631</v>
      </c>
      <c r="FZ18" s="660">
        <v>46661</v>
      </c>
      <c r="GA18" s="660">
        <v>46692</v>
      </c>
      <c r="GB18" s="660">
        <v>46722</v>
      </c>
    </row>
    <row r="19" spans="1:184">
      <c r="B19" s="461"/>
      <c r="C19" s="661" t="s">
        <v>1</v>
      </c>
      <c r="D19" s="477" t="s">
        <v>61</v>
      </c>
      <c r="E19" s="495">
        <v>9389868</v>
      </c>
      <c r="F19" s="495">
        <v>8132030.5</v>
      </c>
      <c r="G19" s="495">
        <v>8240545.5</v>
      </c>
      <c r="H19" s="495">
        <v>7866818.5</v>
      </c>
      <c r="I19" s="495">
        <v>7905711</v>
      </c>
      <c r="J19" s="495">
        <v>7856158.5</v>
      </c>
      <c r="K19" s="495">
        <v>9859197</v>
      </c>
      <c r="L19" s="495">
        <v>8994921</v>
      </c>
      <c r="M19" s="495">
        <v>7658863</v>
      </c>
      <c r="N19" s="495">
        <v>1072010.3799999999</v>
      </c>
      <c r="O19" s="495">
        <v>3761686</v>
      </c>
      <c r="P19" s="495">
        <v>8614042</v>
      </c>
      <c r="Q19" s="495">
        <v>10022036</v>
      </c>
      <c r="R19" s="495">
        <v>8754663</v>
      </c>
      <c r="S19" s="495">
        <v>8349324.5</v>
      </c>
      <c r="T19" s="495">
        <v>8227399</v>
      </c>
      <c r="U19" s="495">
        <v>8316276</v>
      </c>
      <c r="V19" s="495">
        <v>8478284</v>
      </c>
      <c r="W19" s="495">
        <v>9788976</v>
      </c>
      <c r="X19" s="495">
        <v>9660632</v>
      </c>
      <c r="Y19" s="495">
        <v>7743557.5</v>
      </c>
      <c r="Z19" s="495">
        <v>6111629.5</v>
      </c>
      <c r="AA19" s="495">
        <v>7674592</v>
      </c>
      <c r="AB19" s="495">
        <v>8582243</v>
      </c>
      <c r="AC19" s="495">
        <v>9910093</v>
      </c>
      <c r="AD19" s="495">
        <v>9145776</v>
      </c>
      <c r="AE19" s="495">
        <v>8834210</v>
      </c>
      <c r="AF19" s="495">
        <v>8298031</v>
      </c>
      <c r="AG19" s="495">
        <v>8440240</v>
      </c>
      <c r="AH19" s="495">
        <v>8949470</v>
      </c>
      <c r="AI19" s="495">
        <v>10301359</v>
      </c>
      <c r="AJ19" s="495">
        <v>9966713</v>
      </c>
      <c r="AK19" s="495">
        <v>8031743</v>
      </c>
      <c r="AL19" s="495">
        <v>2725915.25</v>
      </c>
      <c r="AM19" s="495">
        <v>8163042.5</v>
      </c>
      <c r="AN19" s="495">
        <v>8626013</v>
      </c>
      <c r="AO19" s="495">
        <v>10358778</v>
      </c>
      <c r="AP19" s="495">
        <v>9858885</v>
      </c>
      <c r="AQ19" s="495">
        <v>9317780</v>
      </c>
      <c r="AR19" s="495">
        <v>8670448</v>
      </c>
      <c r="AS19" s="495">
        <v>8916069</v>
      </c>
      <c r="AT19" s="495">
        <v>9434267</v>
      </c>
      <c r="AU19" s="495">
        <v>10549526</v>
      </c>
      <c r="AV19" s="495">
        <v>10714132</v>
      </c>
      <c r="AW19" s="495">
        <v>8470063</v>
      </c>
      <c r="AX19" s="495">
        <v>6638887</v>
      </c>
      <c r="AY19" s="495">
        <v>8685020</v>
      </c>
      <c r="AZ19" s="495">
        <v>8893860</v>
      </c>
      <c r="BA19" s="495">
        <v>10916153</v>
      </c>
      <c r="BB19" s="495">
        <v>9977881</v>
      </c>
      <c r="BC19" s="495">
        <v>9626778</v>
      </c>
      <c r="BD19" s="495">
        <v>8945400</v>
      </c>
      <c r="BE19" s="495">
        <v>9072783</v>
      </c>
      <c r="BF19" s="495">
        <v>9800501</v>
      </c>
      <c r="BG19" s="495">
        <v>10841356</v>
      </c>
      <c r="BH19" s="495">
        <v>11169185</v>
      </c>
      <c r="BI19" s="495">
        <v>8162757</v>
      </c>
      <c r="BJ19" s="495">
        <v>0</v>
      </c>
      <c r="BK19" s="495">
        <v>3749567</v>
      </c>
      <c r="BL19" s="495">
        <v>9445780</v>
      </c>
      <c r="BM19" s="495">
        <v>11490627</v>
      </c>
      <c r="BN19" s="495">
        <v>10520576</v>
      </c>
      <c r="BO19" s="495">
        <v>10377831</v>
      </c>
      <c r="BP19" s="495">
        <v>9735384</v>
      </c>
      <c r="BQ19" s="495">
        <v>9860480</v>
      </c>
      <c r="BR19" s="495">
        <v>10493913</v>
      </c>
      <c r="BS19" s="495">
        <v>12307422</v>
      </c>
      <c r="BT19" s="495">
        <v>12489195</v>
      </c>
      <c r="BU19" s="495">
        <v>9696452</v>
      </c>
      <c r="BV19" s="495">
        <v>9984451</v>
      </c>
      <c r="BW19" s="495">
        <v>7859350</v>
      </c>
      <c r="BX19" s="495">
        <v>11156230</v>
      </c>
      <c r="BY19" s="495">
        <v>12811150</v>
      </c>
      <c r="BZ19" s="495">
        <v>11977638</v>
      </c>
      <c r="CA19" s="495">
        <v>12392035</v>
      </c>
      <c r="CB19" s="495">
        <v>11721872</v>
      </c>
      <c r="CC19" s="495">
        <v>11957309</v>
      </c>
      <c r="CD19" s="495">
        <v>13027214</v>
      </c>
      <c r="CE19" s="495">
        <v>15990054</v>
      </c>
      <c r="CF19" s="495">
        <v>16269081</v>
      </c>
      <c r="CG19" s="495">
        <v>13074848</v>
      </c>
      <c r="CH19" s="495">
        <v>1889091.12</v>
      </c>
      <c r="CI19" s="495">
        <v>13136465</v>
      </c>
      <c r="CJ19" s="495">
        <v>15071617</v>
      </c>
      <c r="CK19" s="495">
        <v>16226061</v>
      </c>
      <c r="CL19" s="495">
        <v>15485870</v>
      </c>
      <c r="CM19" s="495">
        <v>15848128</v>
      </c>
      <c r="CN19" s="495">
        <v>14989759</v>
      </c>
      <c r="CO19" s="495">
        <v>15085429</v>
      </c>
      <c r="CP19" s="495">
        <v>17041884</v>
      </c>
      <c r="CQ19" s="495">
        <v>20508466</v>
      </c>
      <c r="CR19" s="495">
        <v>20267416</v>
      </c>
      <c r="CS19" s="495">
        <v>16683642</v>
      </c>
      <c r="CT19" s="495">
        <v>12888785</v>
      </c>
      <c r="CU19" s="495">
        <v>16377051</v>
      </c>
      <c r="CV19" s="495">
        <v>18411680</v>
      </c>
      <c r="CW19" s="495">
        <v>19163660</v>
      </c>
      <c r="CX19" s="495">
        <v>17877110</v>
      </c>
      <c r="CY19" s="495">
        <v>18814672</v>
      </c>
      <c r="CZ19" s="495">
        <v>17814682</v>
      </c>
      <c r="DA19" s="495">
        <v>17352558</v>
      </c>
      <c r="DB19" s="495">
        <v>19782658</v>
      </c>
      <c r="DC19" s="495">
        <v>22765586</v>
      </c>
      <c r="DD19" s="495">
        <v>23092420</v>
      </c>
      <c r="DE19" s="495">
        <v>17680654</v>
      </c>
      <c r="DF19" s="495">
        <v>1446581.5</v>
      </c>
      <c r="DG19" s="495">
        <v>17699402</v>
      </c>
      <c r="DH19" s="495">
        <v>19520812</v>
      </c>
      <c r="DI19" s="495">
        <v>20161558</v>
      </c>
      <c r="DJ19" s="495">
        <v>18308442</v>
      </c>
      <c r="DK19" s="495">
        <v>19239524</v>
      </c>
      <c r="DL19" s="495">
        <v>17781306</v>
      </c>
      <c r="DM19" s="495">
        <v>17989142</v>
      </c>
      <c r="DN19" s="495">
        <v>20579292</v>
      </c>
      <c r="DO19" s="495">
        <v>22724476</v>
      </c>
      <c r="DP19" s="495">
        <v>23120560</v>
      </c>
      <c r="DQ19" s="495">
        <v>18126214</v>
      </c>
      <c r="DR19" s="495">
        <v>14186673</v>
      </c>
      <c r="DS19" s="495">
        <v>18302360</v>
      </c>
      <c r="DT19" s="495">
        <v>19753864</v>
      </c>
      <c r="DU19" s="495">
        <v>20439236</v>
      </c>
      <c r="DV19" s="495">
        <v>18415366</v>
      </c>
      <c r="DW19" s="495">
        <v>19735148</v>
      </c>
      <c r="DX19" s="495">
        <v>17916822</v>
      </c>
      <c r="DY19" s="495">
        <v>18663332</v>
      </c>
      <c r="DZ19" s="495">
        <v>20766586</v>
      </c>
      <c r="EA19" s="495">
        <v>22711720</v>
      </c>
      <c r="EB19" s="495">
        <v>23327546</v>
      </c>
      <c r="EC19" s="495">
        <v>18328148</v>
      </c>
      <c r="ED19" s="495">
        <v>3828359.5</v>
      </c>
      <c r="EE19" s="495">
        <v>11904472</v>
      </c>
      <c r="EF19" s="495">
        <v>19546046</v>
      </c>
      <c r="EG19" s="495">
        <v>20506902</v>
      </c>
      <c r="EH19" s="495">
        <v>19740320</v>
      </c>
      <c r="EI19" s="495">
        <v>19493814</v>
      </c>
      <c r="EJ19" s="495">
        <v>18473474</v>
      </c>
      <c r="EK19" s="495">
        <v>18866366</v>
      </c>
      <c r="EL19" s="495">
        <v>20042398</v>
      </c>
      <c r="EM19" s="495">
        <v>23881438</v>
      </c>
      <c r="EN19" s="495">
        <v>23974314</v>
      </c>
      <c r="EO19" s="495">
        <v>19052074</v>
      </c>
      <c r="EP19" s="495">
        <v>15002158</v>
      </c>
      <c r="EQ19" s="495">
        <v>18228618</v>
      </c>
      <c r="ER19" s="495">
        <v>20321626</v>
      </c>
      <c r="ES19" s="495">
        <v>21608356</v>
      </c>
      <c r="ET19" s="495">
        <v>19531848</v>
      </c>
      <c r="EU19" s="495">
        <v>20122574</v>
      </c>
      <c r="EV19" s="495">
        <v>19113652</v>
      </c>
      <c r="EW19" s="495">
        <v>19161060</v>
      </c>
      <c r="EX19" s="495">
        <v>20831974</v>
      </c>
      <c r="EY19" s="495">
        <v>24388216</v>
      </c>
      <c r="EZ19" s="495">
        <v>24237770</v>
      </c>
      <c r="FA19" s="495">
        <v>20103706</v>
      </c>
      <c r="FB19" s="495">
        <v>2135539.75</v>
      </c>
      <c r="FC19" s="495">
        <v>5249524</v>
      </c>
      <c r="FD19" s="495">
        <v>21256802</v>
      </c>
      <c r="FE19" s="495">
        <v>22368416</v>
      </c>
      <c r="FF19" s="495">
        <v>20278304</v>
      </c>
      <c r="FG19" s="495">
        <v>21410834</v>
      </c>
      <c r="FH19" s="495">
        <v>19817226</v>
      </c>
      <c r="FI19" s="495">
        <v>20133534</v>
      </c>
      <c r="FJ19" s="495">
        <v>22375620</v>
      </c>
      <c r="FK19" s="495">
        <v>25999976</v>
      </c>
      <c r="FL19" s="495">
        <v>25323596</v>
      </c>
      <c r="FM19" s="495">
        <v>21130000</v>
      </c>
      <c r="FN19" s="495">
        <v>16116718</v>
      </c>
      <c r="FO19" s="495">
        <v>19751116</v>
      </c>
      <c r="FP19" s="495">
        <v>22388904</v>
      </c>
      <c r="FQ19" s="495">
        <v>22988392</v>
      </c>
      <c r="FR19" s="495">
        <v>21315544</v>
      </c>
      <c r="FS19" s="495">
        <v>3957315</v>
      </c>
      <c r="FT19" s="495">
        <v>19492742</v>
      </c>
      <c r="FU19" s="495">
        <v>21092508</v>
      </c>
      <c r="FV19" s="495">
        <v>23700736</v>
      </c>
      <c r="FW19" s="495">
        <v>26199896</v>
      </c>
      <c r="FX19" s="495">
        <v>26252552</v>
      </c>
      <c r="FY19" s="495">
        <v>21515432</v>
      </c>
      <c r="FZ19" s="495">
        <v>21538528</v>
      </c>
      <c r="GA19" s="495">
        <v>21275576</v>
      </c>
      <c r="GB19" s="495">
        <v>23561362</v>
      </c>
    </row>
    <row r="20" spans="1:184">
      <c r="B20" s="461"/>
      <c r="C20" s="662" t="s">
        <v>2</v>
      </c>
      <c r="D20" s="478" t="s">
        <v>61</v>
      </c>
      <c r="E20" s="497">
        <v>3183752</v>
      </c>
      <c r="F20" s="497">
        <v>2758682.75</v>
      </c>
      <c r="G20" s="497">
        <v>2829242</v>
      </c>
      <c r="H20" s="497">
        <v>2752813.75</v>
      </c>
      <c r="I20" s="497">
        <v>2777026.25</v>
      </c>
      <c r="J20" s="497">
        <v>2769193.25</v>
      </c>
      <c r="K20" s="497">
        <v>3577869.75</v>
      </c>
      <c r="L20" s="497">
        <v>3185624.75</v>
      </c>
      <c r="M20" s="497">
        <v>2713836.75</v>
      </c>
      <c r="N20" s="497">
        <v>2728858.75</v>
      </c>
      <c r="O20" s="497">
        <v>2626806.75</v>
      </c>
      <c r="P20" s="497">
        <v>2936517.25</v>
      </c>
      <c r="Q20" s="497">
        <v>3450241.75</v>
      </c>
      <c r="R20" s="497">
        <v>3029255.75</v>
      </c>
      <c r="S20" s="497">
        <v>2968855.25</v>
      </c>
      <c r="T20" s="497">
        <v>2463706.25</v>
      </c>
      <c r="U20" s="497">
        <v>1350824</v>
      </c>
      <c r="V20" s="497">
        <v>2966983.75</v>
      </c>
      <c r="W20" s="497">
        <v>3521133.5</v>
      </c>
      <c r="X20" s="497">
        <v>3442450.75</v>
      </c>
      <c r="Y20" s="497">
        <v>2748432</v>
      </c>
      <c r="Z20" s="497">
        <v>2866444</v>
      </c>
      <c r="AA20" s="497">
        <v>2679691</v>
      </c>
      <c r="AB20" s="497">
        <v>3024742.75</v>
      </c>
      <c r="AC20" s="497">
        <v>3358834.5</v>
      </c>
      <c r="AD20" s="497">
        <v>3094078</v>
      </c>
      <c r="AE20" s="497">
        <v>3130525.25</v>
      </c>
      <c r="AF20" s="497">
        <v>2925189</v>
      </c>
      <c r="AG20" s="497">
        <v>2931624</v>
      </c>
      <c r="AH20" s="497">
        <v>3177795</v>
      </c>
      <c r="AI20" s="497">
        <v>3650944.5</v>
      </c>
      <c r="AJ20" s="497">
        <v>3547322.25</v>
      </c>
      <c r="AK20" s="497">
        <v>2882976</v>
      </c>
      <c r="AL20" s="497">
        <v>2951033</v>
      </c>
      <c r="AM20" s="497">
        <v>2886708.5</v>
      </c>
      <c r="AN20" s="497">
        <v>3012778.5</v>
      </c>
      <c r="AO20" s="497">
        <v>3543811.75</v>
      </c>
      <c r="AP20" s="497">
        <v>3413151.5</v>
      </c>
      <c r="AQ20" s="497">
        <v>3286119</v>
      </c>
      <c r="AR20" s="497">
        <v>1550498.12</v>
      </c>
      <c r="AS20" s="497">
        <v>2113549.75</v>
      </c>
      <c r="AT20" s="497">
        <v>3337950.75</v>
      </c>
      <c r="AU20" s="497">
        <v>3746554.75</v>
      </c>
      <c r="AV20" s="497">
        <v>3841018</v>
      </c>
      <c r="AW20" s="497">
        <v>3013279.75</v>
      </c>
      <c r="AX20" s="497">
        <v>3062806</v>
      </c>
      <c r="AY20" s="497">
        <v>3001786.5</v>
      </c>
      <c r="AZ20" s="497">
        <v>3133500.75</v>
      </c>
      <c r="BA20" s="497">
        <v>3734029</v>
      </c>
      <c r="BB20" s="497">
        <v>3435144</v>
      </c>
      <c r="BC20" s="497">
        <v>3425267.75</v>
      </c>
      <c r="BD20" s="497">
        <v>3124755.75</v>
      </c>
      <c r="BE20" s="497">
        <v>3182390.75</v>
      </c>
      <c r="BF20" s="497">
        <v>3485809</v>
      </c>
      <c r="BG20" s="497">
        <v>3901068.5</v>
      </c>
      <c r="BH20" s="497">
        <v>3946341.5</v>
      </c>
      <c r="BI20" s="497">
        <v>3052765</v>
      </c>
      <c r="BJ20" s="497">
        <v>3153936.75</v>
      </c>
      <c r="BK20" s="497">
        <v>3091961.5</v>
      </c>
      <c r="BL20" s="497">
        <v>3298402</v>
      </c>
      <c r="BM20" s="497">
        <v>3976118</v>
      </c>
      <c r="BN20" s="497">
        <v>3622722</v>
      </c>
      <c r="BO20" s="497">
        <v>3594054.75</v>
      </c>
      <c r="BP20" s="497">
        <v>689443.44</v>
      </c>
      <c r="BQ20" s="497">
        <v>630828.25</v>
      </c>
      <c r="BR20" s="497">
        <v>3756021</v>
      </c>
      <c r="BS20" s="497">
        <v>4344595</v>
      </c>
      <c r="BT20" s="497">
        <v>4438756.5</v>
      </c>
      <c r="BU20" s="497">
        <v>3439776.75</v>
      </c>
      <c r="BV20" s="497">
        <v>3529625.75</v>
      </c>
      <c r="BW20" s="497">
        <v>3510499</v>
      </c>
      <c r="BX20" s="497">
        <v>3841410.25</v>
      </c>
      <c r="BY20" s="497">
        <v>4386975</v>
      </c>
      <c r="BZ20" s="497">
        <v>4132375</v>
      </c>
      <c r="CA20" s="497">
        <v>4260047</v>
      </c>
      <c r="CB20" s="497">
        <v>4118098.25</v>
      </c>
      <c r="CC20" s="497">
        <v>4173664.75</v>
      </c>
      <c r="CD20" s="497">
        <v>4595713.5</v>
      </c>
      <c r="CE20" s="497">
        <v>5671120.5</v>
      </c>
      <c r="CF20" s="497">
        <v>5738357</v>
      </c>
      <c r="CG20" s="497">
        <v>4550604</v>
      </c>
      <c r="CH20" s="497">
        <v>4739718</v>
      </c>
      <c r="CI20" s="497">
        <v>4825687</v>
      </c>
      <c r="CJ20" s="497">
        <v>5366701</v>
      </c>
      <c r="CK20" s="497">
        <v>5699192.5</v>
      </c>
      <c r="CL20" s="497">
        <v>5447343</v>
      </c>
      <c r="CM20" s="497">
        <v>5509638</v>
      </c>
      <c r="CN20" s="497">
        <v>2800260.5</v>
      </c>
      <c r="CO20" s="497">
        <v>4153447.25</v>
      </c>
      <c r="CP20" s="497">
        <v>6074298</v>
      </c>
      <c r="CQ20" s="497">
        <v>7293980</v>
      </c>
      <c r="CR20" s="497">
        <v>7147657.5</v>
      </c>
      <c r="CS20" s="497">
        <v>5820389.5</v>
      </c>
      <c r="CT20" s="497">
        <v>5898402</v>
      </c>
      <c r="CU20" s="497">
        <v>5814912</v>
      </c>
      <c r="CV20" s="497">
        <v>6481526</v>
      </c>
      <c r="CW20" s="497">
        <v>6811340.5</v>
      </c>
      <c r="CX20" s="497">
        <v>6295296.5</v>
      </c>
      <c r="CY20" s="497">
        <v>4090277.5</v>
      </c>
      <c r="CZ20" s="497">
        <v>2919890.5</v>
      </c>
      <c r="DA20" s="497">
        <v>6152589</v>
      </c>
      <c r="DB20" s="497">
        <v>7002694.5</v>
      </c>
      <c r="DC20" s="497">
        <v>8233040</v>
      </c>
      <c r="DD20" s="497">
        <v>7947401.5</v>
      </c>
      <c r="DE20" s="497">
        <v>6424184.5</v>
      </c>
      <c r="DF20" s="497">
        <v>6153333</v>
      </c>
      <c r="DG20" s="497">
        <v>6225952.5</v>
      </c>
      <c r="DH20" s="497">
        <v>6942572.5</v>
      </c>
      <c r="DI20" s="497">
        <v>7018852</v>
      </c>
      <c r="DJ20" s="497">
        <v>6424704.5</v>
      </c>
      <c r="DK20" s="497">
        <v>6692885</v>
      </c>
      <c r="DL20" s="497">
        <v>6040431</v>
      </c>
      <c r="DM20" s="497">
        <v>2075041.5</v>
      </c>
      <c r="DN20" s="497">
        <v>7098273</v>
      </c>
      <c r="DO20" s="497">
        <v>8339597.5</v>
      </c>
      <c r="DP20" s="497">
        <v>8154661</v>
      </c>
      <c r="DQ20" s="497">
        <v>6492578.5</v>
      </c>
      <c r="DR20" s="497">
        <v>6326050.5</v>
      </c>
      <c r="DS20" s="497">
        <v>6464846.5</v>
      </c>
      <c r="DT20" s="497">
        <v>6934049</v>
      </c>
      <c r="DU20" s="497">
        <v>7169434.5</v>
      </c>
      <c r="DV20" s="497">
        <v>6584920</v>
      </c>
      <c r="DW20" s="497">
        <v>6935232.5</v>
      </c>
      <c r="DX20" s="497">
        <v>6187832</v>
      </c>
      <c r="DY20" s="497">
        <v>6655144.5</v>
      </c>
      <c r="DZ20" s="497">
        <v>7288392</v>
      </c>
      <c r="EA20" s="497">
        <v>8270778.5</v>
      </c>
      <c r="EB20" s="497">
        <v>8228225.5</v>
      </c>
      <c r="EC20" s="497">
        <v>6375963</v>
      </c>
      <c r="ED20" s="497">
        <v>6530825</v>
      </c>
      <c r="EE20" s="497">
        <v>6371488</v>
      </c>
      <c r="EF20" s="497">
        <v>6876244.5</v>
      </c>
      <c r="EG20" s="497">
        <v>7290366.5</v>
      </c>
      <c r="EH20" s="497">
        <v>6941378.5</v>
      </c>
      <c r="EI20" s="497">
        <v>6775886.5</v>
      </c>
      <c r="EJ20" s="497">
        <v>2659257.25</v>
      </c>
      <c r="EK20" s="497">
        <v>5816477</v>
      </c>
      <c r="EL20" s="497">
        <v>7046838</v>
      </c>
      <c r="EM20" s="497">
        <v>8495982</v>
      </c>
      <c r="EN20" s="497">
        <v>8474553</v>
      </c>
      <c r="EO20" s="497">
        <v>6764116</v>
      </c>
      <c r="EP20" s="497">
        <v>6680503</v>
      </c>
      <c r="EQ20" s="497">
        <v>6382724.5</v>
      </c>
      <c r="ER20" s="497">
        <v>7321070.5</v>
      </c>
      <c r="ES20" s="497">
        <v>7551875</v>
      </c>
      <c r="ET20" s="497">
        <v>6778123</v>
      </c>
      <c r="EU20" s="497">
        <v>7068353</v>
      </c>
      <c r="EV20" s="497">
        <v>6715277</v>
      </c>
      <c r="EW20" s="497">
        <v>6686814</v>
      </c>
      <c r="EX20" s="497">
        <v>7365026.5</v>
      </c>
      <c r="EY20" s="497">
        <v>8777186</v>
      </c>
      <c r="EZ20" s="497">
        <v>8729959</v>
      </c>
      <c r="FA20" s="497">
        <v>7014324.5</v>
      </c>
      <c r="FB20" s="497">
        <v>7049285</v>
      </c>
      <c r="FC20" s="497">
        <v>6564764</v>
      </c>
      <c r="FD20" s="497">
        <v>7568832.5</v>
      </c>
      <c r="FE20" s="497">
        <v>7869770.5</v>
      </c>
      <c r="FF20" s="497">
        <v>7083523.5</v>
      </c>
      <c r="FG20" s="497">
        <v>7377987.5</v>
      </c>
      <c r="FH20" s="497">
        <v>752407.56</v>
      </c>
      <c r="FI20" s="497">
        <v>1835016.38</v>
      </c>
      <c r="FJ20" s="497">
        <v>7823869.5</v>
      </c>
      <c r="FK20" s="497">
        <v>9134099</v>
      </c>
      <c r="FL20" s="497">
        <v>8919677</v>
      </c>
      <c r="FM20" s="497">
        <v>7301253</v>
      </c>
      <c r="FN20" s="497">
        <v>7292093</v>
      </c>
      <c r="FO20" s="497">
        <v>7023127</v>
      </c>
      <c r="FP20" s="497">
        <v>7978894</v>
      </c>
      <c r="FQ20" s="497">
        <v>8105279.5</v>
      </c>
      <c r="FR20" s="497">
        <v>7370923</v>
      </c>
      <c r="FS20" s="497">
        <v>7967056</v>
      </c>
      <c r="FT20" s="497">
        <v>7443298.5</v>
      </c>
      <c r="FU20" s="497">
        <v>7433724.5</v>
      </c>
      <c r="FV20" s="497">
        <v>8084100.5</v>
      </c>
      <c r="FW20" s="497">
        <v>9259964</v>
      </c>
      <c r="FX20" s="497">
        <v>9411298</v>
      </c>
      <c r="FY20" s="497">
        <v>7439462</v>
      </c>
      <c r="FZ20" s="497">
        <v>7569498</v>
      </c>
      <c r="GA20" s="497">
        <v>7403933</v>
      </c>
      <c r="GB20" s="497">
        <v>8343477.5</v>
      </c>
    </row>
    <row r="21" spans="1:184">
      <c r="B21" s="461"/>
      <c r="C21" s="662" t="s">
        <v>3</v>
      </c>
      <c r="D21" s="478" t="s">
        <v>61</v>
      </c>
      <c r="E21" s="497">
        <v>3118597.5</v>
      </c>
      <c r="F21" s="497">
        <v>2711042.25</v>
      </c>
      <c r="G21" s="497">
        <v>2608948.25</v>
      </c>
      <c r="H21" s="497">
        <v>0</v>
      </c>
      <c r="I21" s="497">
        <v>1217086.75</v>
      </c>
      <c r="J21" s="497">
        <v>2761156.75</v>
      </c>
      <c r="K21" s="497">
        <v>3446721.25</v>
      </c>
      <c r="L21" s="497">
        <v>3193599.25</v>
      </c>
      <c r="M21" s="497">
        <v>2632666.75</v>
      </c>
      <c r="N21" s="497">
        <v>2668894.5</v>
      </c>
      <c r="O21" s="497">
        <v>2559258.75</v>
      </c>
      <c r="P21" s="497">
        <v>2892090.5</v>
      </c>
      <c r="Q21" s="497">
        <v>3358141.25</v>
      </c>
      <c r="R21" s="497">
        <v>2968280.5</v>
      </c>
      <c r="S21" s="497">
        <v>2896487.25</v>
      </c>
      <c r="T21" s="497">
        <v>2820153.5</v>
      </c>
      <c r="U21" s="497">
        <v>2844831</v>
      </c>
      <c r="V21" s="497">
        <v>2958368.5</v>
      </c>
      <c r="W21" s="497">
        <v>3421100.5</v>
      </c>
      <c r="X21" s="497">
        <v>3368646.75</v>
      </c>
      <c r="Y21" s="497">
        <v>2703916.75</v>
      </c>
      <c r="Z21" s="497">
        <v>2769083.5</v>
      </c>
      <c r="AA21" s="497">
        <v>2611550</v>
      </c>
      <c r="AB21" s="497">
        <v>2961834</v>
      </c>
      <c r="AC21" s="497">
        <v>3352691</v>
      </c>
      <c r="AD21" s="497">
        <v>3084140</v>
      </c>
      <c r="AE21" s="497">
        <v>3051862.75</v>
      </c>
      <c r="AF21" s="497">
        <v>2871547</v>
      </c>
      <c r="AG21" s="497">
        <v>896515.25</v>
      </c>
      <c r="AH21" s="497">
        <v>3090384.25</v>
      </c>
      <c r="AI21" s="497">
        <v>3560362.25</v>
      </c>
      <c r="AJ21" s="497">
        <v>3559256.75</v>
      </c>
      <c r="AK21" s="497">
        <v>2801048</v>
      </c>
      <c r="AL21" s="497">
        <v>2925668.75</v>
      </c>
      <c r="AM21" s="497">
        <v>2800316.5</v>
      </c>
      <c r="AN21" s="497">
        <v>2951363.5</v>
      </c>
      <c r="AO21" s="497">
        <v>3465727.5</v>
      </c>
      <c r="AP21" s="497">
        <v>3350086.5</v>
      </c>
      <c r="AQ21" s="497">
        <v>3247380.5</v>
      </c>
      <c r="AR21" s="497">
        <v>3013135.25</v>
      </c>
      <c r="AS21" s="497">
        <v>3093216.75</v>
      </c>
      <c r="AT21" s="497">
        <v>3259801.25</v>
      </c>
      <c r="AU21" s="497">
        <v>3712200.5</v>
      </c>
      <c r="AV21" s="497">
        <v>3777794.25</v>
      </c>
      <c r="AW21" s="497">
        <v>2964421</v>
      </c>
      <c r="AX21" s="497">
        <v>2991710.5</v>
      </c>
      <c r="AY21" s="497">
        <v>2951123.5</v>
      </c>
      <c r="AZ21" s="497">
        <v>3065816.75</v>
      </c>
      <c r="BA21" s="497">
        <v>3687740.75</v>
      </c>
      <c r="BB21" s="497">
        <v>3366893.5</v>
      </c>
      <c r="BC21" s="497">
        <v>3353239.25</v>
      </c>
      <c r="BD21" s="497">
        <v>890285.88</v>
      </c>
      <c r="BE21" s="497">
        <v>3099931.5</v>
      </c>
      <c r="BF21" s="497">
        <v>3429066.5</v>
      </c>
      <c r="BG21" s="497">
        <v>3789168</v>
      </c>
      <c r="BH21" s="497">
        <v>3864748</v>
      </c>
      <c r="BI21" s="497">
        <v>2984719.25</v>
      </c>
      <c r="BJ21" s="497">
        <v>3079579.75</v>
      </c>
      <c r="BK21" s="497">
        <v>3027274.75</v>
      </c>
      <c r="BL21" s="497">
        <v>3246879.25</v>
      </c>
      <c r="BM21" s="497">
        <v>3836531</v>
      </c>
      <c r="BN21" s="497">
        <v>3568696.5</v>
      </c>
      <c r="BO21" s="497">
        <v>3519533</v>
      </c>
      <c r="BP21" s="497">
        <v>3284588.5</v>
      </c>
      <c r="BQ21" s="497">
        <v>3410363.75</v>
      </c>
      <c r="BR21" s="497">
        <v>3705786.5</v>
      </c>
      <c r="BS21" s="497">
        <v>4243527</v>
      </c>
      <c r="BT21" s="497">
        <v>4351644.5</v>
      </c>
      <c r="BU21" s="497">
        <v>3360552.75</v>
      </c>
      <c r="BV21" s="497">
        <v>3444981.5</v>
      </c>
      <c r="BW21" s="497">
        <v>3434571.5</v>
      </c>
      <c r="BX21" s="497">
        <v>3775250.75</v>
      </c>
      <c r="BY21" s="497">
        <v>4292825</v>
      </c>
      <c r="BZ21" s="497">
        <v>4037303.75</v>
      </c>
      <c r="CA21" s="497">
        <v>4142209</v>
      </c>
      <c r="CB21" s="497">
        <v>2586437.75</v>
      </c>
      <c r="CC21" s="497">
        <v>1827413.5</v>
      </c>
      <c r="CD21" s="497">
        <v>4470117.5</v>
      </c>
      <c r="CE21" s="497">
        <v>5521492.5</v>
      </c>
      <c r="CF21" s="497">
        <v>5662111</v>
      </c>
      <c r="CG21" s="497">
        <v>4559740.5</v>
      </c>
      <c r="CH21" s="497">
        <v>4593814</v>
      </c>
      <c r="CI21" s="497">
        <v>4712622</v>
      </c>
      <c r="CJ21" s="497">
        <v>5269051</v>
      </c>
      <c r="CK21" s="497">
        <v>5590493</v>
      </c>
      <c r="CL21" s="497">
        <v>5349477.5</v>
      </c>
      <c r="CM21" s="497">
        <v>5451191.5</v>
      </c>
      <c r="CN21" s="497">
        <v>5092632.5</v>
      </c>
      <c r="CO21" s="497">
        <v>5208157</v>
      </c>
      <c r="CP21" s="497">
        <v>5940596</v>
      </c>
      <c r="CQ21" s="497">
        <v>7142618</v>
      </c>
      <c r="CR21" s="497">
        <v>7009828.5</v>
      </c>
      <c r="CS21" s="497">
        <v>5748782</v>
      </c>
      <c r="CT21" s="497">
        <v>5762995</v>
      </c>
      <c r="CU21" s="497">
        <v>5689679.5</v>
      </c>
      <c r="CV21" s="497">
        <v>6495075.5</v>
      </c>
      <c r="CW21" s="497">
        <v>6745617</v>
      </c>
      <c r="CX21" s="497">
        <v>6257642</v>
      </c>
      <c r="CY21" s="497">
        <v>2626308.75</v>
      </c>
      <c r="CZ21" s="497">
        <v>0</v>
      </c>
      <c r="DA21" s="497">
        <v>5965271</v>
      </c>
      <c r="DB21" s="497">
        <v>6957647.5</v>
      </c>
      <c r="DC21" s="497">
        <v>7911556</v>
      </c>
      <c r="DD21" s="497">
        <v>7942054</v>
      </c>
      <c r="DE21" s="497">
        <v>6164665</v>
      </c>
      <c r="DF21" s="497">
        <v>6140166.5</v>
      </c>
      <c r="DG21" s="497">
        <v>6127213.5</v>
      </c>
      <c r="DH21" s="497">
        <v>6799097</v>
      </c>
      <c r="DI21" s="497">
        <v>7058483</v>
      </c>
      <c r="DJ21" s="497">
        <v>6367414.5</v>
      </c>
      <c r="DK21" s="497">
        <v>6597595</v>
      </c>
      <c r="DL21" s="497">
        <v>6109812.5</v>
      </c>
      <c r="DM21" s="497">
        <v>6159531</v>
      </c>
      <c r="DN21" s="497">
        <v>7134372</v>
      </c>
      <c r="DO21" s="497">
        <v>8074435</v>
      </c>
      <c r="DP21" s="497">
        <v>8103389</v>
      </c>
      <c r="DQ21" s="497">
        <v>6312402</v>
      </c>
      <c r="DR21" s="497">
        <v>6336687</v>
      </c>
      <c r="DS21" s="497">
        <v>6350952</v>
      </c>
      <c r="DT21" s="497">
        <v>6789194</v>
      </c>
      <c r="DU21" s="497">
        <v>7115922.5</v>
      </c>
      <c r="DV21" s="497">
        <v>6486087.5</v>
      </c>
      <c r="DW21" s="497">
        <v>6848621.5</v>
      </c>
      <c r="DX21" s="497">
        <v>2917319.5</v>
      </c>
      <c r="DY21" s="497">
        <v>5246947</v>
      </c>
      <c r="DZ21" s="497">
        <v>7153137</v>
      </c>
      <c r="EA21" s="497">
        <v>8005763</v>
      </c>
      <c r="EB21" s="497">
        <v>8090025</v>
      </c>
      <c r="EC21" s="497">
        <v>6427256.5</v>
      </c>
      <c r="ED21" s="497">
        <v>6461203.5</v>
      </c>
      <c r="EE21" s="497">
        <v>6298354.5</v>
      </c>
      <c r="EF21" s="497">
        <v>6725904</v>
      </c>
      <c r="EG21" s="497">
        <v>7040442.5</v>
      </c>
      <c r="EH21" s="497">
        <v>6808371.5</v>
      </c>
      <c r="EI21" s="497">
        <v>6658896</v>
      </c>
      <c r="EJ21" s="497">
        <v>6405491</v>
      </c>
      <c r="EK21" s="497">
        <v>6605412.5</v>
      </c>
      <c r="EL21" s="497">
        <v>6931797.5</v>
      </c>
      <c r="EM21" s="497">
        <v>8283719</v>
      </c>
      <c r="EN21" s="497">
        <v>8241683.5</v>
      </c>
      <c r="EO21" s="497">
        <v>6648953</v>
      </c>
      <c r="EP21" s="497">
        <v>6600865</v>
      </c>
      <c r="EQ21" s="497">
        <v>6247940.5</v>
      </c>
      <c r="ER21" s="497">
        <v>7037010</v>
      </c>
      <c r="ES21" s="497">
        <v>7539592.5</v>
      </c>
      <c r="ET21" s="497">
        <v>6781433.5</v>
      </c>
      <c r="EU21" s="497">
        <v>6977259.5</v>
      </c>
      <c r="EV21" s="497">
        <v>2545298</v>
      </c>
      <c r="EW21" s="497">
        <v>6191629.5</v>
      </c>
      <c r="EX21" s="497">
        <v>7161012.5</v>
      </c>
      <c r="EY21" s="497">
        <v>8610380</v>
      </c>
      <c r="EZ21" s="497">
        <v>8423174</v>
      </c>
      <c r="FA21" s="497">
        <v>6827408</v>
      </c>
      <c r="FB21" s="497">
        <v>6855285.5</v>
      </c>
      <c r="FC21" s="497">
        <v>6434037</v>
      </c>
      <c r="FD21" s="497">
        <v>7357642.5</v>
      </c>
      <c r="FE21" s="497">
        <v>7588822</v>
      </c>
      <c r="FF21" s="497">
        <v>6897167.5</v>
      </c>
      <c r="FG21" s="497">
        <v>7283874.5</v>
      </c>
      <c r="FH21" s="497">
        <v>6852217</v>
      </c>
      <c r="FI21" s="497">
        <v>7017016.5</v>
      </c>
      <c r="FJ21" s="497">
        <v>7691315</v>
      </c>
      <c r="FK21" s="497">
        <v>8971090</v>
      </c>
      <c r="FL21" s="497">
        <v>8612307</v>
      </c>
      <c r="FM21" s="497">
        <v>7232744.5</v>
      </c>
      <c r="FN21" s="497">
        <v>7279353.5</v>
      </c>
      <c r="FO21" s="497">
        <v>6708555</v>
      </c>
      <c r="FP21" s="497">
        <v>7794962.5</v>
      </c>
      <c r="FQ21" s="497">
        <v>8102132</v>
      </c>
      <c r="FR21" s="497">
        <v>7194851</v>
      </c>
      <c r="FS21" s="497">
        <v>7751019</v>
      </c>
      <c r="FT21" s="497">
        <v>7407870</v>
      </c>
      <c r="FU21" s="497">
        <v>2261177.75</v>
      </c>
      <c r="FV21" s="497">
        <v>8221594.5</v>
      </c>
      <c r="FW21" s="497">
        <v>9110576</v>
      </c>
      <c r="FX21" s="497">
        <v>9020279</v>
      </c>
      <c r="FY21" s="497">
        <v>7547766.5</v>
      </c>
      <c r="FZ21" s="497">
        <v>7366069.5</v>
      </c>
      <c r="GA21" s="497">
        <v>7336010</v>
      </c>
      <c r="GB21" s="497">
        <v>8191067.5</v>
      </c>
    </row>
    <row r="22" spans="1:184">
      <c r="B22" s="461"/>
      <c r="C22" s="662" t="s">
        <v>4</v>
      </c>
      <c r="D22" s="478" t="s">
        <v>61</v>
      </c>
      <c r="E22" s="497">
        <v>3155730</v>
      </c>
      <c r="F22" s="497">
        <v>2718320.25</v>
      </c>
      <c r="G22" s="497">
        <v>2763786.25</v>
      </c>
      <c r="H22" s="497">
        <v>2359093.5</v>
      </c>
      <c r="I22" s="497">
        <v>593576.06000000006</v>
      </c>
      <c r="J22" s="497">
        <v>2625402.5</v>
      </c>
      <c r="K22" s="497">
        <v>3257523.25</v>
      </c>
      <c r="L22" s="497">
        <v>3064582.25</v>
      </c>
      <c r="M22" s="497">
        <v>2721470</v>
      </c>
      <c r="N22" s="497">
        <v>2787589</v>
      </c>
      <c r="O22" s="497">
        <v>2689304</v>
      </c>
      <c r="P22" s="497">
        <v>2851552.25</v>
      </c>
      <c r="Q22" s="497">
        <v>3399216.5</v>
      </c>
      <c r="R22" s="497">
        <v>2967655</v>
      </c>
      <c r="S22" s="497">
        <v>2850418.25</v>
      </c>
      <c r="T22" s="497">
        <v>2851707</v>
      </c>
      <c r="U22" s="497">
        <v>2893103.5</v>
      </c>
      <c r="V22" s="497">
        <v>2775147.75</v>
      </c>
      <c r="W22" s="497">
        <v>3329576.75</v>
      </c>
      <c r="X22" s="497">
        <v>3192024.75</v>
      </c>
      <c r="Y22" s="497">
        <v>2778366.5</v>
      </c>
      <c r="Z22" s="497">
        <v>2855902.5</v>
      </c>
      <c r="AA22" s="497">
        <v>2787507.75</v>
      </c>
      <c r="AB22" s="497">
        <v>2873208.5</v>
      </c>
      <c r="AC22" s="497">
        <v>3270496.5</v>
      </c>
      <c r="AD22" s="497">
        <v>3033369.75</v>
      </c>
      <c r="AE22" s="497">
        <v>2993123</v>
      </c>
      <c r="AF22" s="497">
        <v>2846755.75</v>
      </c>
      <c r="AG22" s="497">
        <v>2903906.5</v>
      </c>
      <c r="AH22" s="497">
        <v>2957130.25</v>
      </c>
      <c r="AI22" s="497">
        <v>3438854</v>
      </c>
      <c r="AJ22" s="497">
        <v>3343600.25</v>
      </c>
      <c r="AK22" s="497">
        <v>2865341.75</v>
      </c>
      <c r="AL22" s="497">
        <v>2957489.25</v>
      </c>
      <c r="AM22" s="497">
        <v>2878497</v>
      </c>
      <c r="AN22" s="497">
        <v>2828926.5</v>
      </c>
      <c r="AO22" s="497">
        <v>3407906.25</v>
      </c>
      <c r="AP22" s="497">
        <v>3293796.25</v>
      </c>
      <c r="AQ22" s="497">
        <v>3213951</v>
      </c>
      <c r="AR22" s="497">
        <v>2841906.25</v>
      </c>
      <c r="AS22" s="497">
        <v>647082.43999999994</v>
      </c>
      <c r="AT22" s="497">
        <v>3179887.25</v>
      </c>
      <c r="AU22" s="497">
        <v>3465264.5</v>
      </c>
      <c r="AV22" s="497">
        <v>3639209.5</v>
      </c>
      <c r="AW22" s="497">
        <v>2958259.75</v>
      </c>
      <c r="AX22" s="497">
        <v>3033678.5</v>
      </c>
      <c r="AY22" s="497">
        <v>3019136</v>
      </c>
      <c r="AZ22" s="497">
        <v>2943704.25</v>
      </c>
      <c r="BA22" s="497">
        <v>3562195</v>
      </c>
      <c r="BB22" s="497">
        <v>3292619.75</v>
      </c>
      <c r="BC22" s="497">
        <v>3216961</v>
      </c>
      <c r="BD22" s="497">
        <v>2892414.75</v>
      </c>
      <c r="BE22" s="497">
        <v>2944950.5</v>
      </c>
      <c r="BF22" s="497">
        <v>3150949</v>
      </c>
      <c r="BG22" s="497">
        <v>3476491.75</v>
      </c>
      <c r="BH22" s="497">
        <v>3593743</v>
      </c>
      <c r="BI22" s="497">
        <v>2842902.5</v>
      </c>
      <c r="BJ22" s="497">
        <v>3018288.5</v>
      </c>
      <c r="BK22" s="497">
        <v>2970554.25</v>
      </c>
      <c r="BL22" s="497">
        <v>2935491.75</v>
      </c>
      <c r="BM22" s="497">
        <v>3835662.5</v>
      </c>
      <c r="BN22" s="497">
        <v>3503768</v>
      </c>
      <c r="BO22" s="497">
        <v>3378284.25</v>
      </c>
      <c r="BP22" s="497">
        <v>3179432.25</v>
      </c>
      <c r="BQ22" s="497">
        <v>3251098.5</v>
      </c>
      <c r="BR22" s="497">
        <v>3462712.5</v>
      </c>
      <c r="BS22" s="497">
        <v>4013122</v>
      </c>
      <c r="BT22" s="497">
        <v>4060239</v>
      </c>
      <c r="BU22" s="497">
        <v>3341720.75</v>
      </c>
      <c r="BV22" s="497">
        <v>3407111</v>
      </c>
      <c r="BW22" s="497">
        <v>3644137.75</v>
      </c>
      <c r="BX22" s="497">
        <v>3609637.75</v>
      </c>
      <c r="BY22" s="497">
        <v>4316044</v>
      </c>
      <c r="BZ22" s="497">
        <v>4082718.25</v>
      </c>
      <c r="CA22" s="497">
        <v>4289456</v>
      </c>
      <c r="CB22" s="497">
        <v>712165</v>
      </c>
      <c r="CC22" s="497">
        <v>869772.06</v>
      </c>
      <c r="CD22" s="497">
        <v>4189299.5</v>
      </c>
      <c r="CE22" s="497">
        <v>5309915.5</v>
      </c>
      <c r="CF22" s="497">
        <v>5460940.5</v>
      </c>
      <c r="CG22" s="497">
        <v>4664683</v>
      </c>
      <c r="CH22" s="497">
        <v>4849552.5</v>
      </c>
      <c r="CI22" s="497">
        <v>4945996.5</v>
      </c>
      <c r="CJ22" s="497">
        <v>5047811</v>
      </c>
      <c r="CK22" s="497">
        <v>5583781.5</v>
      </c>
      <c r="CL22" s="497">
        <v>5343512.5</v>
      </c>
      <c r="CM22" s="497">
        <v>5534933</v>
      </c>
      <c r="CN22" s="497">
        <v>5216300</v>
      </c>
      <c r="CO22" s="497">
        <v>5210665.5</v>
      </c>
      <c r="CP22" s="497">
        <v>5698071.5</v>
      </c>
      <c r="CQ22" s="497">
        <v>7000465</v>
      </c>
      <c r="CR22" s="497">
        <v>6735023.5</v>
      </c>
      <c r="CS22" s="497">
        <v>6065937</v>
      </c>
      <c r="CT22" s="497">
        <v>6152633.5</v>
      </c>
      <c r="CU22" s="497">
        <v>5916996.5</v>
      </c>
      <c r="CV22" s="497">
        <v>6193834.5</v>
      </c>
      <c r="CW22" s="497">
        <v>6668076.5</v>
      </c>
      <c r="CX22" s="497">
        <v>6186621.5</v>
      </c>
      <c r="CY22" s="497">
        <v>6566654.5</v>
      </c>
      <c r="CZ22" s="497">
        <v>6242203.5</v>
      </c>
      <c r="DA22" s="497">
        <v>6218898</v>
      </c>
      <c r="DB22" s="497">
        <v>6771351</v>
      </c>
      <c r="DC22" s="497">
        <v>7728606.5</v>
      </c>
      <c r="DD22" s="497">
        <v>7528949</v>
      </c>
      <c r="DE22" s="497">
        <v>6462862.5</v>
      </c>
      <c r="DF22" s="497">
        <v>6308975</v>
      </c>
      <c r="DG22" s="497">
        <v>6387553.5</v>
      </c>
      <c r="DH22" s="497">
        <v>6580700.5</v>
      </c>
      <c r="DI22" s="497">
        <v>6792351</v>
      </c>
      <c r="DJ22" s="497">
        <v>6274802.5</v>
      </c>
      <c r="DK22" s="497">
        <v>6719639</v>
      </c>
      <c r="DL22" s="497">
        <v>6011561.5</v>
      </c>
      <c r="DM22" s="497">
        <v>651548.43999999994</v>
      </c>
      <c r="DN22" s="497">
        <v>6979905.5</v>
      </c>
      <c r="DO22" s="497">
        <v>7669697</v>
      </c>
      <c r="DP22" s="497">
        <v>7726476</v>
      </c>
      <c r="DQ22" s="497">
        <v>6633703.5</v>
      </c>
      <c r="DR22" s="497">
        <v>6647470.5</v>
      </c>
      <c r="DS22" s="497">
        <v>6769213</v>
      </c>
      <c r="DT22" s="497">
        <v>6577906</v>
      </c>
      <c r="DU22" s="497">
        <v>7063134.5</v>
      </c>
      <c r="DV22" s="497">
        <v>6517299.5</v>
      </c>
      <c r="DW22" s="497">
        <v>6914612</v>
      </c>
      <c r="DX22" s="497">
        <v>6314164</v>
      </c>
      <c r="DY22" s="497">
        <v>6550867</v>
      </c>
      <c r="DZ22" s="497">
        <v>6925916</v>
      </c>
      <c r="EA22" s="497">
        <v>7684479</v>
      </c>
      <c r="EB22" s="497">
        <v>7981398.5</v>
      </c>
      <c r="EC22" s="497">
        <v>6631429</v>
      </c>
      <c r="ED22" s="497">
        <v>6669313.5</v>
      </c>
      <c r="EE22" s="497">
        <v>6633565.5</v>
      </c>
      <c r="EF22" s="497">
        <v>6407421</v>
      </c>
      <c r="EG22" s="497">
        <v>7065914</v>
      </c>
      <c r="EH22" s="497">
        <v>6740020</v>
      </c>
      <c r="EI22" s="497">
        <v>6820027.5</v>
      </c>
      <c r="EJ22" s="497">
        <v>6525047</v>
      </c>
      <c r="EK22" s="497">
        <v>6567391.5</v>
      </c>
      <c r="EL22" s="497">
        <v>6629357</v>
      </c>
      <c r="EM22" s="497">
        <v>7840620</v>
      </c>
      <c r="EN22" s="497">
        <v>7997024.5</v>
      </c>
      <c r="EO22" s="497">
        <v>6953515</v>
      </c>
      <c r="EP22" s="497">
        <v>6962866.5</v>
      </c>
      <c r="EQ22" s="497">
        <v>6640828.5</v>
      </c>
      <c r="ER22" s="497">
        <v>6737065</v>
      </c>
      <c r="ES22" s="497">
        <v>7418926.5</v>
      </c>
      <c r="ET22" s="497">
        <v>6647703</v>
      </c>
      <c r="EU22" s="497">
        <v>7030612</v>
      </c>
      <c r="EV22" s="497">
        <v>5540668.5</v>
      </c>
      <c r="EW22" s="497">
        <v>2364639.75</v>
      </c>
      <c r="EX22" s="497">
        <v>6939376</v>
      </c>
      <c r="EY22" s="497">
        <v>8362795</v>
      </c>
      <c r="EZ22" s="497">
        <v>8178619.5</v>
      </c>
      <c r="FA22" s="497">
        <v>7189801.5</v>
      </c>
      <c r="FB22" s="497">
        <v>7196486.5</v>
      </c>
      <c r="FC22" s="497">
        <v>6860774.5</v>
      </c>
      <c r="FD22" s="497">
        <v>6933598</v>
      </c>
      <c r="FE22" s="497">
        <v>7614181.5</v>
      </c>
      <c r="FF22" s="497">
        <v>6996186</v>
      </c>
      <c r="FG22" s="497">
        <v>7500381</v>
      </c>
      <c r="FH22" s="497">
        <v>6864914</v>
      </c>
      <c r="FI22" s="497">
        <v>7086343</v>
      </c>
      <c r="FJ22" s="497">
        <v>7344701</v>
      </c>
      <c r="FK22" s="497">
        <v>8784149</v>
      </c>
      <c r="FL22" s="497">
        <v>8484821</v>
      </c>
      <c r="FM22" s="497">
        <v>7611394.5</v>
      </c>
      <c r="FN22" s="497">
        <v>7588782.5</v>
      </c>
      <c r="FO22" s="497">
        <v>7152392.5</v>
      </c>
      <c r="FP22" s="497">
        <v>7456136.5</v>
      </c>
      <c r="FQ22" s="497">
        <v>7769982</v>
      </c>
      <c r="FR22" s="497">
        <v>7318270.5</v>
      </c>
      <c r="FS22" s="497">
        <v>7857880</v>
      </c>
      <c r="FT22" s="497">
        <v>7028557.5</v>
      </c>
      <c r="FU22" s="497">
        <v>7126481.5</v>
      </c>
      <c r="FV22" s="497">
        <v>7572515.5</v>
      </c>
      <c r="FW22" s="497">
        <v>8797968</v>
      </c>
      <c r="FX22" s="497">
        <v>8495433</v>
      </c>
      <c r="FY22" s="497">
        <v>7896454</v>
      </c>
      <c r="FZ22" s="497">
        <v>7821558.5</v>
      </c>
      <c r="GA22" s="497">
        <v>7648129.5</v>
      </c>
      <c r="GB22" s="497">
        <v>7854363.5</v>
      </c>
    </row>
    <row r="23" spans="1:184">
      <c r="B23" s="461"/>
      <c r="C23" s="662" t="s">
        <v>5</v>
      </c>
      <c r="D23" s="478" t="s">
        <v>61</v>
      </c>
      <c r="E23" s="497">
        <v>3133500.25</v>
      </c>
      <c r="F23" s="497">
        <v>2707969.5</v>
      </c>
      <c r="G23" s="497">
        <v>2765935</v>
      </c>
      <c r="H23" s="497">
        <v>2700156.75</v>
      </c>
      <c r="I23" s="497">
        <v>2757356.75</v>
      </c>
      <c r="J23" s="497">
        <v>2649513.75</v>
      </c>
      <c r="K23" s="497">
        <v>3325316.75</v>
      </c>
      <c r="L23" s="497">
        <v>3043389</v>
      </c>
      <c r="M23" s="497">
        <v>2712651</v>
      </c>
      <c r="N23" s="497">
        <v>2800612</v>
      </c>
      <c r="O23" s="497">
        <v>2716318.25</v>
      </c>
      <c r="P23" s="497">
        <v>2828706.25</v>
      </c>
      <c r="Q23" s="497">
        <v>3416920</v>
      </c>
      <c r="R23" s="497">
        <v>2993957.25</v>
      </c>
      <c r="S23" s="497">
        <v>2877022.5</v>
      </c>
      <c r="T23" s="497">
        <v>2848432</v>
      </c>
      <c r="U23" s="497">
        <v>2874675</v>
      </c>
      <c r="V23" s="497">
        <v>2821238.75</v>
      </c>
      <c r="W23" s="497">
        <v>3259289.75</v>
      </c>
      <c r="X23" s="497">
        <v>3236305.5</v>
      </c>
      <c r="Y23" s="497">
        <v>2775413.5</v>
      </c>
      <c r="Z23" s="497">
        <v>2858682.5</v>
      </c>
      <c r="AA23" s="497">
        <v>2799415.25</v>
      </c>
      <c r="AB23" s="497">
        <v>2872028</v>
      </c>
      <c r="AC23" s="497">
        <v>3239930.75</v>
      </c>
      <c r="AD23" s="497">
        <v>3064533.25</v>
      </c>
      <c r="AE23" s="497">
        <v>2999878</v>
      </c>
      <c r="AF23" s="497">
        <v>2872278.75</v>
      </c>
      <c r="AG23" s="497">
        <v>565603</v>
      </c>
      <c r="AH23" s="497">
        <v>2971017.5</v>
      </c>
      <c r="AI23" s="497">
        <v>3392064.5</v>
      </c>
      <c r="AJ23" s="497">
        <v>3298641.25</v>
      </c>
      <c r="AK23" s="497">
        <v>2877066.25</v>
      </c>
      <c r="AL23" s="497">
        <v>2963351.75</v>
      </c>
      <c r="AM23" s="497">
        <v>2918323.5</v>
      </c>
      <c r="AN23" s="497">
        <v>2807025.75</v>
      </c>
      <c r="AO23" s="497">
        <v>3474188</v>
      </c>
      <c r="AP23" s="497">
        <v>3282355.25</v>
      </c>
      <c r="AQ23" s="497">
        <v>3125296</v>
      </c>
      <c r="AR23" s="497">
        <v>2937541</v>
      </c>
      <c r="AS23" s="497">
        <v>3049772.75</v>
      </c>
      <c r="AT23" s="497">
        <v>3176228.25</v>
      </c>
      <c r="AU23" s="497">
        <v>3506261</v>
      </c>
      <c r="AV23" s="497">
        <v>3622522.75</v>
      </c>
      <c r="AW23" s="497">
        <v>2948500.75</v>
      </c>
      <c r="AX23" s="497">
        <v>3021109</v>
      </c>
      <c r="AY23" s="497">
        <v>3017540.25</v>
      </c>
      <c r="AZ23" s="497">
        <v>2896933.25</v>
      </c>
      <c r="BA23" s="497">
        <v>3576825.25</v>
      </c>
      <c r="BB23" s="497">
        <v>3286822.5</v>
      </c>
      <c r="BC23" s="497">
        <v>3164975.5</v>
      </c>
      <c r="BD23" s="497">
        <v>2947933.25</v>
      </c>
      <c r="BE23" s="497">
        <v>2941011</v>
      </c>
      <c r="BF23" s="497">
        <v>3171192.75</v>
      </c>
      <c r="BG23" s="497">
        <v>3458804</v>
      </c>
      <c r="BH23" s="497">
        <v>3629556.25</v>
      </c>
      <c r="BI23" s="497">
        <v>2826335</v>
      </c>
      <c r="BJ23" s="497">
        <v>3021370</v>
      </c>
      <c r="BK23" s="497">
        <v>3027423</v>
      </c>
      <c r="BL23" s="497">
        <v>2906559.25</v>
      </c>
      <c r="BM23" s="497">
        <v>3796312.5</v>
      </c>
      <c r="BN23" s="497">
        <v>3510126.5</v>
      </c>
      <c r="BO23" s="497">
        <v>3370349</v>
      </c>
      <c r="BP23" s="497">
        <v>3168766.25</v>
      </c>
      <c r="BQ23" s="497">
        <v>3263026.5</v>
      </c>
      <c r="BR23" s="497">
        <v>3443317.25</v>
      </c>
      <c r="BS23" s="497">
        <v>3989891.75</v>
      </c>
      <c r="BT23" s="497">
        <v>4062895</v>
      </c>
      <c r="BU23" s="497">
        <v>1543819.75</v>
      </c>
      <c r="BV23" s="497">
        <v>0</v>
      </c>
      <c r="BW23" s="497">
        <v>3344276.75</v>
      </c>
      <c r="BX23" s="497">
        <v>3601259.75</v>
      </c>
      <c r="BY23" s="497">
        <v>4317008.5</v>
      </c>
      <c r="BZ23" s="497">
        <v>4094554.25</v>
      </c>
      <c r="CA23" s="497">
        <v>4323851</v>
      </c>
      <c r="CB23" s="497">
        <v>4063929.75</v>
      </c>
      <c r="CC23" s="497">
        <v>4062905.5</v>
      </c>
      <c r="CD23" s="497">
        <v>4263410.5</v>
      </c>
      <c r="CE23" s="497">
        <v>5373737.5</v>
      </c>
      <c r="CF23" s="497">
        <v>5384295.5</v>
      </c>
      <c r="CG23" s="497">
        <v>4681383</v>
      </c>
      <c r="CH23" s="497">
        <v>4833218.5</v>
      </c>
      <c r="CI23" s="497">
        <v>4922988</v>
      </c>
      <c r="CJ23" s="497">
        <v>5029314.5</v>
      </c>
      <c r="CK23" s="497">
        <v>5634881.5</v>
      </c>
      <c r="CL23" s="497">
        <v>5417872.5</v>
      </c>
      <c r="CM23" s="497">
        <v>5587311</v>
      </c>
      <c r="CN23" s="497">
        <v>5246509.5</v>
      </c>
      <c r="CO23" s="497">
        <v>5172377</v>
      </c>
      <c r="CP23" s="497">
        <v>5770207</v>
      </c>
      <c r="CQ23" s="497">
        <v>6915085</v>
      </c>
      <c r="CR23" s="497">
        <v>6827234.5</v>
      </c>
      <c r="CS23" s="497">
        <v>5899947</v>
      </c>
      <c r="CT23" s="497">
        <v>5958891.5</v>
      </c>
      <c r="CU23" s="497">
        <v>5867854</v>
      </c>
      <c r="CV23" s="497">
        <v>6173876.5</v>
      </c>
      <c r="CW23" s="497">
        <v>6748741.5</v>
      </c>
      <c r="CX23" s="497">
        <v>6105647.5</v>
      </c>
      <c r="CY23" s="497">
        <v>6527860</v>
      </c>
      <c r="CZ23" s="497">
        <v>6221824</v>
      </c>
      <c r="DA23" s="497">
        <v>1113432.8799999999</v>
      </c>
      <c r="DB23" s="497">
        <v>6757237.5</v>
      </c>
      <c r="DC23" s="497">
        <v>7861579</v>
      </c>
      <c r="DD23" s="497">
        <v>7742716</v>
      </c>
      <c r="DE23" s="497">
        <v>6371741.5</v>
      </c>
      <c r="DF23" s="497">
        <v>6380132.5</v>
      </c>
      <c r="DG23" s="497">
        <v>6520147.5</v>
      </c>
      <c r="DH23" s="497">
        <v>6429018</v>
      </c>
      <c r="DI23" s="497">
        <v>6826954.5</v>
      </c>
      <c r="DJ23" s="497">
        <v>6178911</v>
      </c>
      <c r="DK23" s="497">
        <v>6901391</v>
      </c>
      <c r="DL23" s="497">
        <v>6170472.5</v>
      </c>
      <c r="DM23" s="497">
        <v>6262993</v>
      </c>
      <c r="DN23" s="497">
        <v>6863031</v>
      </c>
      <c r="DO23" s="497">
        <v>7855123</v>
      </c>
      <c r="DP23" s="497">
        <v>8019284</v>
      </c>
      <c r="DQ23" s="497">
        <v>6548808.5</v>
      </c>
      <c r="DR23" s="497">
        <v>6577459.5</v>
      </c>
      <c r="DS23" s="497">
        <v>6687350</v>
      </c>
      <c r="DT23" s="497">
        <v>6645060</v>
      </c>
      <c r="DU23" s="497">
        <v>7013009</v>
      </c>
      <c r="DV23" s="497">
        <v>6428902.5</v>
      </c>
      <c r="DW23" s="497">
        <v>6874142.5</v>
      </c>
      <c r="DX23" s="497">
        <v>6421790</v>
      </c>
      <c r="DY23" s="497">
        <v>6553704</v>
      </c>
      <c r="DZ23" s="497">
        <v>6912701</v>
      </c>
      <c r="EA23" s="497">
        <v>7808724.5</v>
      </c>
      <c r="EB23" s="497">
        <v>7837003.5</v>
      </c>
      <c r="EC23" s="497">
        <v>6598663.5</v>
      </c>
      <c r="ED23" s="497">
        <v>6650343.5</v>
      </c>
      <c r="EE23" s="497">
        <v>6699619.5</v>
      </c>
      <c r="EF23" s="497">
        <v>6387145.5</v>
      </c>
      <c r="EG23" s="497">
        <v>7062882</v>
      </c>
      <c r="EH23" s="497">
        <v>6822126</v>
      </c>
      <c r="EI23" s="497">
        <v>6877026.5</v>
      </c>
      <c r="EJ23" s="497">
        <v>5745492.5</v>
      </c>
      <c r="EK23" s="497">
        <v>1352092.75</v>
      </c>
      <c r="EL23" s="497">
        <v>6662769</v>
      </c>
      <c r="EM23" s="497">
        <v>8076169</v>
      </c>
      <c r="EN23" s="497">
        <v>8119899.5</v>
      </c>
      <c r="EO23" s="497">
        <v>6849233</v>
      </c>
      <c r="EP23" s="497">
        <v>6925133</v>
      </c>
      <c r="EQ23" s="497">
        <v>6708698.5</v>
      </c>
      <c r="ER23" s="497">
        <v>6738531</v>
      </c>
      <c r="ES23" s="497">
        <v>7306686</v>
      </c>
      <c r="ET23" s="497">
        <v>6636821.5</v>
      </c>
      <c r="EU23" s="497">
        <v>7037595.5</v>
      </c>
      <c r="EV23" s="497">
        <v>6594183</v>
      </c>
      <c r="EW23" s="497">
        <v>6711165</v>
      </c>
      <c r="EX23" s="497">
        <v>6931928</v>
      </c>
      <c r="EY23" s="497">
        <v>8160169.5</v>
      </c>
      <c r="EZ23" s="497">
        <v>8280339.5</v>
      </c>
      <c r="FA23" s="497">
        <v>7163027.5</v>
      </c>
      <c r="FB23" s="497">
        <v>7242616.5</v>
      </c>
      <c r="FC23" s="497">
        <v>6956547</v>
      </c>
      <c r="FD23" s="497">
        <v>7043795.5</v>
      </c>
      <c r="FE23" s="497">
        <v>7573545</v>
      </c>
      <c r="FF23" s="497">
        <v>6886515</v>
      </c>
      <c r="FG23" s="497">
        <v>7491951.5</v>
      </c>
      <c r="FH23" s="497">
        <v>6830915.5</v>
      </c>
      <c r="FI23" s="497">
        <v>6938463.5</v>
      </c>
      <c r="FJ23" s="497">
        <v>7347232</v>
      </c>
      <c r="FK23" s="497">
        <v>8621790</v>
      </c>
      <c r="FL23" s="497">
        <v>8420347</v>
      </c>
      <c r="FM23" s="497">
        <v>7582343.5</v>
      </c>
      <c r="FN23" s="497">
        <v>7566103</v>
      </c>
      <c r="FO23" s="497">
        <v>7195366</v>
      </c>
      <c r="FP23" s="497">
        <v>7466545.5</v>
      </c>
      <c r="FQ23" s="497">
        <v>7838617.5</v>
      </c>
      <c r="FR23" s="497">
        <v>7242463</v>
      </c>
      <c r="FS23" s="497">
        <v>7851272.5</v>
      </c>
      <c r="FT23" s="497">
        <v>544249.68999999994</v>
      </c>
      <c r="FU23" s="497">
        <v>2209095.25</v>
      </c>
      <c r="FV23" s="497">
        <v>7728439.5</v>
      </c>
      <c r="FW23" s="497">
        <v>8695940</v>
      </c>
      <c r="FX23" s="497">
        <v>8741785</v>
      </c>
      <c r="FY23" s="497">
        <v>7842767</v>
      </c>
      <c r="FZ23" s="497">
        <v>7724429.5</v>
      </c>
      <c r="GA23" s="497">
        <v>7744704.5</v>
      </c>
      <c r="GB23" s="497">
        <v>7926545</v>
      </c>
    </row>
    <row r="24" spans="1:184">
      <c r="B24" s="461"/>
      <c r="C24" s="662" t="s">
        <v>6</v>
      </c>
      <c r="D24" s="478" t="s">
        <v>61</v>
      </c>
      <c r="E24" s="497">
        <v>3218778.25</v>
      </c>
      <c r="F24" s="497">
        <v>2790586</v>
      </c>
      <c r="G24" s="497">
        <v>2884084.5</v>
      </c>
      <c r="H24" s="497">
        <v>2808150.75</v>
      </c>
      <c r="I24" s="497">
        <v>2888427.5</v>
      </c>
      <c r="J24" s="497">
        <v>2721105.75</v>
      </c>
      <c r="K24" s="497">
        <v>3396088.5</v>
      </c>
      <c r="L24" s="497">
        <v>3162245.75</v>
      </c>
      <c r="M24" s="497">
        <v>2826597</v>
      </c>
      <c r="N24" s="497">
        <v>2919754.25</v>
      </c>
      <c r="O24" s="497">
        <v>2822830.5</v>
      </c>
      <c r="P24" s="497">
        <v>2952459.25</v>
      </c>
      <c r="Q24" s="497">
        <v>3531029</v>
      </c>
      <c r="R24" s="497">
        <v>3079784.25</v>
      </c>
      <c r="S24" s="497">
        <v>3001290.25</v>
      </c>
      <c r="T24" s="497">
        <v>424814.16</v>
      </c>
      <c r="U24" s="497">
        <v>561924.88</v>
      </c>
      <c r="V24" s="497">
        <v>2980276</v>
      </c>
      <c r="W24" s="497">
        <v>3345527</v>
      </c>
      <c r="X24" s="497">
        <v>3290580</v>
      </c>
      <c r="Y24" s="497">
        <v>2919052</v>
      </c>
      <c r="Z24" s="497">
        <v>2978805.5</v>
      </c>
      <c r="AA24" s="497">
        <v>2921749.25</v>
      </c>
      <c r="AB24" s="497">
        <v>2980792</v>
      </c>
      <c r="AC24" s="497">
        <v>3436401</v>
      </c>
      <c r="AD24" s="497">
        <v>3094153.75</v>
      </c>
      <c r="AE24" s="497">
        <v>3107720.5</v>
      </c>
      <c r="AF24" s="497">
        <v>2996418.25</v>
      </c>
      <c r="AG24" s="497">
        <v>3055115.25</v>
      </c>
      <c r="AH24" s="497">
        <v>3115166</v>
      </c>
      <c r="AI24" s="497">
        <v>3565668</v>
      </c>
      <c r="AJ24" s="497">
        <v>3428050</v>
      </c>
      <c r="AK24" s="497">
        <v>2987001</v>
      </c>
      <c r="AL24" s="497">
        <v>3128003.5</v>
      </c>
      <c r="AM24" s="497">
        <v>3050752</v>
      </c>
      <c r="AN24" s="497">
        <v>2959415.25</v>
      </c>
      <c r="AO24" s="497">
        <v>3558826</v>
      </c>
      <c r="AP24" s="497">
        <v>3397053.5</v>
      </c>
      <c r="AQ24" s="497">
        <v>3317480</v>
      </c>
      <c r="AR24" s="497">
        <v>3114032.75</v>
      </c>
      <c r="AS24" s="497">
        <v>3187837.25</v>
      </c>
      <c r="AT24" s="497">
        <v>3245949.5</v>
      </c>
      <c r="AU24" s="497">
        <v>3638849</v>
      </c>
      <c r="AV24" s="497">
        <v>3752020</v>
      </c>
      <c r="AW24" s="497">
        <v>3085631.5</v>
      </c>
      <c r="AX24" s="497">
        <v>3177005</v>
      </c>
      <c r="AY24" s="497">
        <v>3191042.25</v>
      </c>
      <c r="AZ24" s="497">
        <v>3042982.5</v>
      </c>
      <c r="BA24" s="497">
        <v>3679540.75</v>
      </c>
      <c r="BB24" s="497">
        <v>3395017.5</v>
      </c>
      <c r="BC24" s="497">
        <v>3297635.25</v>
      </c>
      <c r="BD24" s="497">
        <v>2819829.5</v>
      </c>
      <c r="BE24" s="497">
        <v>453042.88</v>
      </c>
      <c r="BF24" s="497">
        <v>3207230.25</v>
      </c>
      <c r="BG24" s="497">
        <v>3598891.5</v>
      </c>
      <c r="BH24" s="497">
        <v>3741252.75</v>
      </c>
      <c r="BI24" s="497">
        <v>3014443</v>
      </c>
      <c r="BJ24" s="497">
        <v>3105208.5</v>
      </c>
      <c r="BK24" s="497">
        <v>3133437.5</v>
      </c>
      <c r="BL24" s="497">
        <v>3003781.5</v>
      </c>
      <c r="BM24" s="497">
        <v>3897436.25</v>
      </c>
      <c r="BN24" s="497">
        <v>3611904.25</v>
      </c>
      <c r="BO24" s="497">
        <v>3443581</v>
      </c>
      <c r="BP24" s="497">
        <v>3205237.75</v>
      </c>
      <c r="BQ24" s="497">
        <v>3390270.5</v>
      </c>
      <c r="BR24" s="497">
        <v>3531478.5</v>
      </c>
      <c r="BS24" s="497">
        <v>4132190.25</v>
      </c>
      <c r="BT24" s="497">
        <v>4191780.25</v>
      </c>
      <c r="BU24" s="497">
        <v>3442287.75</v>
      </c>
      <c r="BV24" s="497">
        <v>3513489.75</v>
      </c>
      <c r="BW24" s="497">
        <v>3721849.5</v>
      </c>
      <c r="BX24" s="497">
        <v>3670112.5</v>
      </c>
      <c r="BY24" s="497">
        <v>4394355.5</v>
      </c>
      <c r="BZ24" s="497">
        <v>4180271.25</v>
      </c>
      <c r="CA24" s="497">
        <v>4400861.5</v>
      </c>
      <c r="CB24" s="497">
        <v>4154071.75</v>
      </c>
      <c r="CC24" s="497">
        <v>4177441</v>
      </c>
      <c r="CD24" s="497">
        <v>4367010.5</v>
      </c>
      <c r="CE24" s="497">
        <v>5466048.5</v>
      </c>
      <c r="CF24" s="497">
        <v>5536415</v>
      </c>
      <c r="CG24" s="497">
        <v>4725555.5</v>
      </c>
      <c r="CH24" s="497">
        <v>4963746</v>
      </c>
      <c r="CI24" s="497">
        <v>5000188.5</v>
      </c>
      <c r="CJ24" s="497">
        <v>5137710.5</v>
      </c>
      <c r="CK24" s="497">
        <v>5765176</v>
      </c>
      <c r="CL24" s="497">
        <v>5543693</v>
      </c>
      <c r="CM24" s="497">
        <v>5681582.5</v>
      </c>
      <c r="CN24" s="497">
        <v>4340832.5</v>
      </c>
      <c r="CO24" s="497">
        <v>1974363.12</v>
      </c>
      <c r="CP24" s="497">
        <v>5845628.5</v>
      </c>
      <c r="CQ24" s="497">
        <v>6953095.5</v>
      </c>
      <c r="CR24" s="497">
        <v>6895090</v>
      </c>
      <c r="CS24" s="497">
        <v>6144713.5</v>
      </c>
      <c r="CT24" s="497">
        <v>6268848.5</v>
      </c>
      <c r="CU24" s="497">
        <v>6055567</v>
      </c>
      <c r="CV24" s="497">
        <v>6329578.5</v>
      </c>
      <c r="CW24" s="497">
        <v>6769245.5</v>
      </c>
      <c r="CX24" s="497">
        <v>6343265.5</v>
      </c>
      <c r="CY24" s="497">
        <v>6751275.5</v>
      </c>
      <c r="CZ24" s="497">
        <v>6414150</v>
      </c>
      <c r="DA24" s="497">
        <v>6278656.5</v>
      </c>
      <c r="DB24" s="497">
        <v>6972738</v>
      </c>
      <c r="DC24" s="497">
        <v>7876134.5</v>
      </c>
      <c r="DD24" s="497">
        <v>8002562.5</v>
      </c>
      <c r="DE24" s="497">
        <v>6559689</v>
      </c>
      <c r="DF24" s="497">
        <v>6507499.5</v>
      </c>
      <c r="DG24" s="497">
        <v>6497162</v>
      </c>
      <c r="DH24" s="497">
        <v>6568990.5</v>
      </c>
      <c r="DI24" s="497">
        <v>7049407</v>
      </c>
      <c r="DJ24" s="497">
        <v>6429723</v>
      </c>
      <c r="DK24" s="497">
        <v>6896419</v>
      </c>
      <c r="DL24" s="497">
        <v>6434859</v>
      </c>
      <c r="DM24" s="497">
        <v>6359150</v>
      </c>
      <c r="DN24" s="497">
        <v>7109500.5</v>
      </c>
      <c r="DO24" s="497">
        <v>7949746.5</v>
      </c>
      <c r="DP24" s="497">
        <v>8057748.5</v>
      </c>
      <c r="DQ24" s="497">
        <v>6827254.5</v>
      </c>
      <c r="DR24" s="497">
        <v>6930488</v>
      </c>
      <c r="DS24" s="497">
        <v>6779793</v>
      </c>
      <c r="DT24" s="497">
        <v>6738878</v>
      </c>
      <c r="DU24" s="497">
        <v>7282727</v>
      </c>
      <c r="DV24" s="497">
        <v>6602376.5</v>
      </c>
      <c r="DW24" s="497">
        <v>6966337</v>
      </c>
      <c r="DX24" s="497">
        <v>3123824</v>
      </c>
      <c r="DY24" s="497">
        <v>0</v>
      </c>
      <c r="DZ24" s="497">
        <v>6578745.5</v>
      </c>
      <c r="EA24" s="497">
        <v>7801144</v>
      </c>
      <c r="EB24" s="497">
        <v>8063648</v>
      </c>
      <c r="EC24" s="497">
        <v>6687772</v>
      </c>
      <c r="ED24" s="497">
        <v>6763331.5</v>
      </c>
      <c r="EE24" s="497">
        <v>6829420.5</v>
      </c>
      <c r="EF24" s="497">
        <v>6675812</v>
      </c>
      <c r="EG24" s="497">
        <v>7103873</v>
      </c>
      <c r="EH24" s="497">
        <v>6917602.5</v>
      </c>
      <c r="EI24" s="497">
        <v>7010764</v>
      </c>
      <c r="EJ24" s="497">
        <v>6684757.5</v>
      </c>
      <c r="EK24" s="497">
        <v>6816845.5</v>
      </c>
      <c r="EL24" s="497">
        <v>6785382</v>
      </c>
      <c r="EM24" s="497">
        <v>8308855.5</v>
      </c>
      <c r="EN24" s="497">
        <v>8248150.5</v>
      </c>
      <c r="EO24" s="497">
        <v>7024695</v>
      </c>
      <c r="EP24" s="497">
        <v>7157009</v>
      </c>
      <c r="EQ24" s="497">
        <v>6853444.5</v>
      </c>
      <c r="ER24" s="497">
        <v>7052856.5</v>
      </c>
      <c r="ES24" s="497">
        <v>7474805</v>
      </c>
      <c r="ET24" s="497">
        <v>6806578.5</v>
      </c>
      <c r="EU24" s="497">
        <v>7326539</v>
      </c>
      <c r="EV24" s="497">
        <v>6805428</v>
      </c>
      <c r="EW24" s="497">
        <v>6959358.5</v>
      </c>
      <c r="EX24" s="497">
        <v>7173985</v>
      </c>
      <c r="EY24" s="497">
        <v>8239019</v>
      </c>
      <c r="EZ24" s="497">
        <v>8300986</v>
      </c>
      <c r="FA24" s="497">
        <v>7227733.5</v>
      </c>
      <c r="FB24" s="497">
        <v>7397156.5</v>
      </c>
      <c r="FC24" s="497">
        <v>6929981.5</v>
      </c>
      <c r="FD24" s="497">
        <v>7331528</v>
      </c>
      <c r="FE24" s="497">
        <v>7658622.5</v>
      </c>
      <c r="FF24" s="497">
        <v>7052815.5</v>
      </c>
      <c r="FG24" s="497">
        <v>7696458</v>
      </c>
      <c r="FH24" s="497">
        <v>745805.38</v>
      </c>
      <c r="FI24" s="497">
        <v>6894529.5</v>
      </c>
      <c r="FJ24" s="497">
        <v>7491348</v>
      </c>
      <c r="FK24" s="497">
        <v>8668869</v>
      </c>
      <c r="FL24" s="497">
        <v>8569786</v>
      </c>
      <c r="FM24" s="497">
        <v>7720210</v>
      </c>
      <c r="FN24" s="497">
        <v>7702073</v>
      </c>
      <c r="FO24" s="497">
        <v>7384055.5</v>
      </c>
      <c r="FP24" s="497">
        <v>7652720.5</v>
      </c>
      <c r="FQ24" s="497">
        <v>8158915.5</v>
      </c>
      <c r="FR24" s="497">
        <v>7384427</v>
      </c>
      <c r="FS24" s="497">
        <v>8111493.5</v>
      </c>
      <c r="FT24" s="497">
        <v>7530252.5</v>
      </c>
      <c r="FU24" s="497">
        <v>7490833</v>
      </c>
      <c r="FV24" s="497">
        <v>7886870</v>
      </c>
      <c r="FW24" s="497">
        <v>8811973</v>
      </c>
      <c r="FX24" s="497">
        <v>9092351</v>
      </c>
      <c r="FY24" s="497">
        <v>7858084.5</v>
      </c>
      <c r="FZ24" s="497">
        <v>7992592</v>
      </c>
      <c r="GA24" s="497">
        <v>7935230</v>
      </c>
      <c r="GB24" s="497">
        <v>8018311</v>
      </c>
    </row>
    <row r="25" spans="1:184">
      <c r="B25" s="461"/>
      <c r="C25" s="662" t="s">
        <v>7</v>
      </c>
      <c r="D25" s="478" t="s">
        <v>61</v>
      </c>
      <c r="E25" s="497">
        <v>4973405.5</v>
      </c>
      <c r="F25" s="497">
        <v>4319376.5</v>
      </c>
      <c r="G25" s="497">
        <v>4342117</v>
      </c>
      <c r="H25" s="497">
        <v>4214792</v>
      </c>
      <c r="I25" s="497">
        <v>4315616.5</v>
      </c>
      <c r="J25" s="497">
        <v>4287814.5</v>
      </c>
      <c r="K25" s="497">
        <v>5477286</v>
      </c>
      <c r="L25" s="497">
        <v>4983149.5</v>
      </c>
      <c r="M25" s="497">
        <v>4075087.5</v>
      </c>
      <c r="N25" s="497">
        <v>4261096</v>
      </c>
      <c r="O25" s="497">
        <v>4042638.5</v>
      </c>
      <c r="P25" s="497">
        <v>4601080</v>
      </c>
      <c r="Q25" s="497">
        <v>5395726.5</v>
      </c>
      <c r="R25" s="497">
        <v>4734960</v>
      </c>
      <c r="S25" s="497">
        <v>2068396</v>
      </c>
      <c r="T25" s="497">
        <v>3414962.5</v>
      </c>
      <c r="U25" s="497">
        <v>4505864</v>
      </c>
      <c r="V25" s="497">
        <v>4622140</v>
      </c>
      <c r="W25" s="497">
        <v>5408245</v>
      </c>
      <c r="X25" s="497">
        <v>5329513</v>
      </c>
      <c r="Y25" s="497">
        <v>4217726.5</v>
      </c>
      <c r="Z25" s="497">
        <v>4303765</v>
      </c>
      <c r="AA25" s="497">
        <v>4158486.25</v>
      </c>
      <c r="AB25" s="497">
        <v>4635051.5</v>
      </c>
      <c r="AC25" s="497">
        <v>5189682</v>
      </c>
      <c r="AD25" s="497">
        <v>4815149.5</v>
      </c>
      <c r="AE25" s="497">
        <v>4727861.5</v>
      </c>
      <c r="AF25" s="497">
        <v>4446421</v>
      </c>
      <c r="AG25" s="497">
        <v>4472691.5</v>
      </c>
      <c r="AH25" s="497">
        <v>4913857</v>
      </c>
      <c r="AI25" s="497">
        <v>5610745.5</v>
      </c>
      <c r="AJ25" s="497">
        <v>5473297.5</v>
      </c>
      <c r="AK25" s="497">
        <v>4347554.5</v>
      </c>
      <c r="AL25" s="497">
        <v>4471412</v>
      </c>
      <c r="AM25" s="497">
        <v>4392853</v>
      </c>
      <c r="AN25" s="497">
        <v>4557588.5</v>
      </c>
      <c r="AO25" s="497">
        <v>5342444.5</v>
      </c>
      <c r="AP25" s="497">
        <v>5194698.5</v>
      </c>
      <c r="AQ25" s="497">
        <v>678637.38</v>
      </c>
      <c r="AR25" s="497">
        <v>451394</v>
      </c>
      <c r="AS25" s="497">
        <v>4722263</v>
      </c>
      <c r="AT25" s="497">
        <v>5109024.5</v>
      </c>
      <c r="AU25" s="497">
        <v>5765550</v>
      </c>
      <c r="AV25" s="497">
        <v>5890284.5</v>
      </c>
      <c r="AW25" s="497">
        <v>4570919</v>
      </c>
      <c r="AX25" s="497">
        <v>4592561.5</v>
      </c>
      <c r="AY25" s="497">
        <v>4521033</v>
      </c>
      <c r="AZ25" s="497">
        <v>4692824.5</v>
      </c>
      <c r="BA25" s="497">
        <v>5719311</v>
      </c>
      <c r="BB25" s="497">
        <v>5285713.5</v>
      </c>
      <c r="BC25" s="497">
        <v>5115617.5</v>
      </c>
      <c r="BD25" s="497">
        <v>4641622</v>
      </c>
      <c r="BE25" s="497">
        <v>4860696.5</v>
      </c>
      <c r="BF25" s="497">
        <v>5307731</v>
      </c>
      <c r="BG25" s="497">
        <v>5893601</v>
      </c>
      <c r="BH25" s="497">
        <v>6102136.5</v>
      </c>
      <c r="BI25" s="497">
        <v>4547519</v>
      </c>
      <c r="BJ25" s="497">
        <v>4733107</v>
      </c>
      <c r="BK25" s="497">
        <v>4653600</v>
      </c>
      <c r="BL25" s="497">
        <v>4989343.5</v>
      </c>
      <c r="BM25" s="497">
        <v>6010002.5</v>
      </c>
      <c r="BN25" s="497">
        <v>5574119.5</v>
      </c>
      <c r="BO25" s="497">
        <v>2798166</v>
      </c>
      <c r="BP25" s="497">
        <v>4052455.75</v>
      </c>
      <c r="BQ25" s="497">
        <v>5272529.5</v>
      </c>
      <c r="BR25" s="497">
        <v>5752741.5</v>
      </c>
      <c r="BS25" s="497">
        <v>6681244</v>
      </c>
      <c r="BT25" s="497">
        <v>6803413</v>
      </c>
      <c r="BU25" s="497">
        <v>5203175.5</v>
      </c>
      <c r="BV25" s="497">
        <v>5424918.5</v>
      </c>
      <c r="BW25" s="497">
        <v>5462587</v>
      </c>
      <c r="BX25" s="497">
        <v>5971497.5</v>
      </c>
      <c r="BY25" s="497">
        <v>6909105</v>
      </c>
      <c r="BZ25" s="497">
        <v>6479432.5</v>
      </c>
      <c r="CA25" s="497">
        <v>6580997</v>
      </c>
      <c r="CB25" s="497">
        <v>6323036.5</v>
      </c>
      <c r="CC25" s="497">
        <v>6515297</v>
      </c>
      <c r="CD25" s="497">
        <v>7044821</v>
      </c>
      <c r="CE25" s="497">
        <v>8788174</v>
      </c>
      <c r="CF25" s="497">
        <v>8972516</v>
      </c>
      <c r="CG25" s="497">
        <v>7120089</v>
      </c>
      <c r="CH25" s="497">
        <v>7404678</v>
      </c>
      <c r="CI25" s="497">
        <v>7512492</v>
      </c>
      <c r="CJ25" s="497">
        <v>8332153</v>
      </c>
      <c r="CK25" s="497">
        <v>9018176</v>
      </c>
      <c r="CL25" s="497">
        <v>8576460</v>
      </c>
      <c r="CM25" s="497">
        <v>7721899</v>
      </c>
      <c r="CN25" s="497">
        <v>3525895.25</v>
      </c>
      <c r="CO25" s="497">
        <v>8264563</v>
      </c>
      <c r="CP25" s="497">
        <v>9424732</v>
      </c>
      <c r="CQ25" s="497">
        <v>11398109</v>
      </c>
      <c r="CR25" s="497">
        <v>11164493</v>
      </c>
      <c r="CS25" s="497">
        <v>9109209</v>
      </c>
      <c r="CT25" s="497">
        <v>9228306</v>
      </c>
      <c r="CU25" s="497">
        <v>8966337</v>
      </c>
      <c r="CV25" s="497">
        <v>10147973</v>
      </c>
      <c r="CW25" s="497">
        <v>10580587</v>
      </c>
      <c r="CX25" s="497">
        <v>9866683</v>
      </c>
      <c r="CY25" s="497">
        <v>10272089</v>
      </c>
      <c r="CZ25" s="497">
        <v>9739582</v>
      </c>
      <c r="DA25" s="497">
        <v>9525496</v>
      </c>
      <c r="DB25" s="497">
        <v>11100923</v>
      </c>
      <c r="DC25" s="497">
        <v>12853790</v>
      </c>
      <c r="DD25" s="497">
        <v>12661630</v>
      </c>
      <c r="DE25" s="497">
        <v>9902857</v>
      </c>
      <c r="DF25" s="497">
        <v>9667605</v>
      </c>
      <c r="DG25" s="497">
        <v>9782391</v>
      </c>
      <c r="DH25" s="497">
        <v>10810948</v>
      </c>
      <c r="DI25" s="497">
        <v>11099715</v>
      </c>
      <c r="DJ25" s="497">
        <v>10153358</v>
      </c>
      <c r="DK25" s="497">
        <v>10524567</v>
      </c>
      <c r="DL25" s="497">
        <v>2880544</v>
      </c>
      <c r="DM25" s="497">
        <v>9816879</v>
      </c>
      <c r="DN25" s="497">
        <v>11312531</v>
      </c>
      <c r="DO25" s="497">
        <v>12792425</v>
      </c>
      <c r="DP25" s="497">
        <v>13015114</v>
      </c>
      <c r="DQ25" s="497">
        <v>10054132</v>
      </c>
      <c r="DR25" s="497">
        <v>10038324</v>
      </c>
      <c r="DS25" s="497">
        <v>10129788</v>
      </c>
      <c r="DT25" s="497">
        <v>11006965</v>
      </c>
      <c r="DU25" s="497">
        <v>11289382</v>
      </c>
      <c r="DV25" s="497">
        <v>10284535</v>
      </c>
      <c r="DW25" s="497">
        <v>10793455</v>
      </c>
      <c r="DX25" s="497">
        <v>9802170</v>
      </c>
      <c r="DY25" s="497">
        <v>10163402</v>
      </c>
      <c r="DZ25" s="497">
        <v>11545985</v>
      </c>
      <c r="EA25" s="497">
        <v>12708083</v>
      </c>
      <c r="EB25" s="497">
        <v>12860047</v>
      </c>
      <c r="EC25" s="497">
        <v>10158635</v>
      </c>
      <c r="ED25" s="497">
        <v>10155728</v>
      </c>
      <c r="EE25" s="497">
        <v>10158614</v>
      </c>
      <c r="EF25" s="497">
        <v>10806786</v>
      </c>
      <c r="EG25" s="497">
        <v>11350574</v>
      </c>
      <c r="EH25" s="497">
        <v>10950532</v>
      </c>
      <c r="EI25" s="497">
        <v>407584.62</v>
      </c>
      <c r="EJ25" s="497">
        <v>1985711</v>
      </c>
      <c r="EK25" s="497">
        <v>10282481</v>
      </c>
      <c r="EL25" s="497">
        <v>11009307</v>
      </c>
      <c r="EM25" s="497">
        <v>13228439</v>
      </c>
      <c r="EN25" s="497">
        <v>13451474</v>
      </c>
      <c r="EO25" s="497">
        <v>10478115</v>
      </c>
      <c r="EP25" s="497">
        <v>10452063</v>
      </c>
      <c r="EQ25" s="497">
        <v>10116253</v>
      </c>
      <c r="ER25" s="497">
        <v>11203391</v>
      </c>
      <c r="ES25" s="497">
        <v>11857080</v>
      </c>
      <c r="ET25" s="497">
        <v>10697052</v>
      </c>
      <c r="EU25" s="497">
        <v>11021184</v>
      </c>
      <c r="EV25" s="497">
        <v>10368724</v>
      </c>
      <c r="EW25" s="497">
        <v>10461607</v>
      </c>
      <c r="EX25" s="497">
        <v>11525309</v>
      </c>
      <c r="EY25" s="497">
        <v>13690175</v>
      </c>
      <c r="EZ25" s="497">
        <v>13264455</v>
      </c>
      <c r="FA25" s="497">
        <v>10796520</v>
      </c>
      <c r="FB25" s="497">
        <v>11007207</v>
      </c>
      <c r="FC25" s="497">
        <v>10277724</v>
      </c>
      <c r="FD25" s="497">
        <v>11831456</v>
      </c>
      <c r="FE25" s="497">
        <v>12086596</v>
      </c>
      <c r="FF25" s="497">
        <v>11177201</v>
      </c>
      <c r="FG25" s="497">
        <v>4895136.5</v>
      </c>
      <c r="FH25" s="497">
        <v>9693238</v>
      </c>
      <c r="FI25" s="497">
        <v>10889496</v>
      </c>
      <c r="FJ25" s="497">
        <v>12224102</v>
      </c>
      <c r="FK25" s="497">
        <v>14393781</v>
      </c>
      <c r="FL25" s="497">
        <v>14033540</v>
      </c>
      <c r="FM25" s="497">
        <v>11327646</v>
      </c>
      <c r="FN25" s="497">
        <v>11352900</v>
      </c>
      <c r="FO25" s="497">
        <v>10817501</v>
      </c>
      <c r="FP25" s="497">
        <v>12308166</v>
      </c>
      <c r="FQ25" s="497">
        <v>12425881</v>
      </c>
      <c r="FR25" s="497">
        <v>11651020</v>
      </c>
      <c r="FS25" s="497">
        <v>12132326</v>
      </c>
      <c r="FT25" s="497">
        <v>11540567</v>
      </c>
      <c r="FU25" s="497">
        <v>11491023</v>
      </c>
      <c r="FV25" s="497">
        <v>12988221</v>
      </c>
      <c r="FW25" s="497">
        <v>14378087</v>
      </c>
      <c r="FX25" s="497">
        <v>14553413</v>
      </c>
      <c r="FY25" s="497">
        <v>11674828</v>
      </c>
      <c r="FZ25" s="497">
        <v>11493451</v>
      </c>
      <c r="GA25" s="497">
        <v>11649770</v>
      </c>
      <c r="GB25" s="497">
        <v>12967822</v>
      </c>
    </row>
    <row r="26" spans="1:184">
      <c r="B26" s="461"/>
      <c r="C26" s="662" t="s">
        <v>8</v>
      </c>
      <c r="D26" s="478" t="s">
        <v>61</v>
      </c>
      <c r="E26" s="497">
        <v>4799731.5</v>
      </c>
      <c r="F26" s="497">
        <v>4183598.5</v>
      </c>
      <c r="G26" s="497">
        <v>4194169</v>
      </c>
      <c r="H26" s="497">
        <v>4044091.25</v>
      </c>
      <c r="I26" s="497">
        <v>4118587.75</v>
      </c>
      <c r="J26" s="497">
        <v>4154543.25</v>
      </c>
      <c r="K26" s="497">
        <v>5255343.5</v>
      </c>
      <c r="L26" s="497">
        <v>4803449</v>
      </c>
      <c r="M26" s="497">
        <v>3947190.75</v>
      </c>
      <c r="N26" s="497">
        <v>4103648.25</v>
      </c>
      <c r="O26" s="497">
        <v>3938693.5</v>
      </c>
      <c r="P26" s="497">
        <v>4418360</v>
      </c>
      <c r="Q26" s="497">
        <v>5211265</v>
      </c>
      <c r="R26" s="497">
        <v>4553171.5</v>
      </c>
      <c r="S26" s="497">
        <v>4423709</v>
      </c>
      <c r="T26" s="497">
        <v>4361465.5</v>
      </c>
      <c r="U26" s="497">
        <v>4325891</v>
      </c>
      <c r="V26" s="497">
        <v>4418211</v>
      </c>
      <c r="W26" s="497">
        <v>5220012</v>
      </c>
      <c r="X26" s="497">
        <v>5140352</v>
      </c>
      <c r="Y26" s="497">
        <v>4062138.75</v>
      </c>
      <c r="Z26" s="497">
        <v>4190956.75</v>
      </c>
      <c r="AA26" s="497">
        <v>4063911.75</v>
      </c>
      <c r="AB26" s="497">
        <v>4468195.5</v>
      </c>
      <c r="AC26" s="497">
        <v>4980958.5</v>
      </c>
      <c r="AD26" s="497">
        <v>4589255</v>
      </c>
      <c r="AE26" s="497">
        <v>4605379.5</v>
      </c>
      <c r="AF26" s="497">
        <v>1479889</v>
      </c>
      <c r="AG26" s="497">
        <v>4246698.5</v>
      </c>
      <c r="AH26" s="497">
        <v>4754555.5</v>
      </c>
      <c r="AI26" s="497">
        <v>5439420</v>
      </c>
      <c r="AJ26" s="497">
        <v>5278771</v>
      </c>
      <c r="AK26" s="497">
        <v>4175919.5</v>
      </c>
      <c r="AL26" s="497">
        <v>4308796.5</v>
      </c>
      <c r="AM26" s="497">
        <v>4256615.5</v>
      </c>
      <c r="AN26" s="497">
        <v>4422552.5</v>
      </c>
      <c r="AO26" s="497">
        <v>5163943</v>
      </c>
      <c r="AP26" s="497">
        <v>4999510</v>
      </c>
      <c r="AQ26" s="497">
        <v>4806558.5</v>
      </c>
      <c r="AR26" s="497">
        <v>4412802</v>
      </c>
      <c r="AS26" s="497">
        <v>4590142</v>
      </c>
      <c r="AT26" s="497">
        <v>4960282</v>
      </c>
      <c r="AU26" s="497">
        <v>5525538.5</v>
      </c>
      <c r="AV26" s="497">
        <v>5671913</v>
      </c>
      <c r="AW26" s="497">
        <v>4441712</v>
      </c>
      <c r="AX26" s="497">
        <v>4444879</v>
      </c>
      <c r="AY26" s="497">
        <v>4417361</v>
      </c>
      <c r="AZ26" s="497">
        <v>4594876.5</v>
      </c>
      <c r="BA26" s="497">
        <v>5485313</v>
      </c>
      <c r="BB26" s="497">
        <v>5088938.5</v>
      </c>
      <c r="BC26" s="497">
        <v>2737181.75</v>
      </c>
      <c r="BD26" s="497">
        <v>3441051.75</v>
      </c>
      <c r="BE26" s="497">
        <v>4649233</v>
      </c>
      <c r="BF26" s="497">
        <v>5118301</v>
      </c>
      <c r="BG26" s="497">
        <v>5741849</v>
      </c>
      <c r="BH26" s="497">
        <v>5863253</v>
      </c>
      <c r="BI26" s="497">
        <v>4394156.5</v>
      </c>
      <c r="BJ26" s="497">
        <v>4605571.5</v>
      </c>
      <c r="BK26" s="497">
        <v>4504465.5</v>
      </c>
      <c r="BL26" s="497">
        <v>4791965</v>
      </c>
      <c r="BM26" s="497">
        <v>5800846.5</v>
      </c>
      <c r="BN26" s="497">
        <v>5349167</v>
      </c>
      <c r="BO26" s="497">
        <v>5215619</v>
      </c>
      <c r="BP26" s="497">
        <v>4908018.5</v>
      </c>
      <c r="BQ26" s="497">
        <v>5064350.5</v>
      </c>
      <c r="BR26" s="497">
        <v>5569492</v>
      </c>
      <c r="BS26" s="497">
        <v>6515174</v>
      </c>
      <c r="BT26" s="497">
        <v>6578220</v>
      </c>
      <c r="BU26" s="497">
        <v>5032397.5</v>
      </c>
      <c r="BV26" s="497">
        <v>5250458.5</v>
      </c>
      <c r="BW26" s="497">
        <v>5226863.5</v>
      </c>
      <c r="BX26" s="497">
        <v>5713347.5</v>
      </c>
      <c r="BY26" s="497">
        <v>6615196.5</v>
      </c>
      <c r="BZ26" s="497">
        <v>4914090</v>
      </c>
      <c r="CA26" s="497">
        <v>0</v>
      </c>
      <c r="CB26" s="497">
        <v>2629191.25</v>
      </c>
      <c r="CC26" s="497">
        <v>6245024.5</v>
      </c>
      <c r="CD26" s="497">
        <v>6802273</v>
      </c>
      <c r="CE26" s="497">
        <v>8507408</v>
      </c>
      <c r="CF26" s="497">
        <v>8640931</v>
      </c>
      <c r="CG26" s="497">
        <v>6869340.5</v>
      </c>
      <c r="CH26" s="497">
        <v>7154578</v>
      </c>
      <c r="CI26" s="497">
        <v>7261277</v>
      </c>
      <c r="CJ26" s="497">
        <v>8118051</v>
      </c>
      <c r="CK26" s="497">
        <v>8687355</v>
      </c>
      <c r="CL26" s="497">
        <v>8286175.5</v>
      </c>
      <c r="CM26" s="497">
        <v>8448728</v>
      </c>
      <c r="CN26" s="497">
        <v>7954389</v>
      </c>
      <c r="CO26" s="497">
        <v>8007937</v>
      </c>
      <c r="CP26" s="497">
        <v>9134602</v>
      </c>
      <c r="CQ26" s="497">
        <v>11079349</v>
      </c>
      <c r="CR26" s="497">
        <v>10847580</v>
      </c>
      <c r="CS26" s="497">
        <v>8743677</v>
      </c>
      <c r="CT26" s="497">
        <v>8881620</v>
      </c>
      <c r="CU26" s="497">
        <v>8723120</v>
      </c>
      <c r="CV26" s="497">
        <v>9961888</v>
      </c>
      <c r="CW26" s="497">
        <v>10245003</v>
      </c>
      <c r="CX26" s="497">
        <v>6654252</v>
      </c>
      <c r="CY26" s="497">
        <v>5996248</v>
      </c>
      <c r="CZ26" s="497">
        <v>9384306</v>
      </c>
      <c r="DA26" s="497">
        <v>9297656</v>
      </c>
      <c r="DB26" s="497">
        <v>10596132</v>
      </c>
      <c r="DC26" s="497">
        <v>12327046</v>
      </c>
      <c r="DD26" s="497">
        <v>12304773</v>
      </c>
      <c r="DE26" s="497">
        <v>9563056</v>
      </c>
      <c r="DF26" s="497">
        <v>9333319</v>
      </c>
      <c r="DG26" s="497">
        <v>9525751</v>
      </c>
      <c r="DH26" s="497">
        <v>10389718</v>
      </c>
      <c r="DI26" s="497">
        <v>10712717</v>
      </c>
      <c r="DJ26" s="497">
        <v>9759465</v>
      </c>
      <c r="DK26" s="497">
        <v>10179042</v>
      </c>
      <c r="DL26" s="497">
        <v>9303299</v>
      </c>
      <c r="DM26" s="497">
        <v>9421719</v>
      </c>
      <c r="DN26" s="497">
        <v>10928014</v>
      </c>
      <c r="DO26" s="497">
        <v>12326473</v>
      </c>
      <c r="DP26" s="497">
        <v>12540833</v>
      </c>
      <c r="DQ26" s="497">
        <v>9691035</v>
      </c>
      <c r="DR26" s="497">
        <v>9650474</v>
      </c>
      <c r="DS26" s="497">
        <v>9818233</v>
      </c>
      <c r="DT26" s="497">
        <v>10446483</v>
      </c>
      <c r="DU26" s="497">
        <v>10881523</v>
      </c>
      <c r="DV26" s="497">
        <v>9876418</v>
      </c>
      <c r="DW26" s="497">
        <v>8031996</v>
      </c>
      <c r="DX26" s="497">
        <v>4969997</v>
      </c>
      <c r="DY26" s="497">
        <v>9887666</v>
      </c>
      <c r="DZ26" s="497">
        <v>11144669</v>
      </c>
      <c r="EA26" s="497">
        <v>12165393</v>
      </c>
      <c r="EB26" s="497">
        <v>12349680</v>
      </c>
      <c r="EC26" s="497">
        <v>9682903</v>
      </c>
      <c r="ED26" s="497">
        <v>9895673</v>
      </c>
      <c r="EE26" s="497">
        <v>9647815</v>
      </c>
      <c r="EF26" s="497">
        <v>10450371</v>
      </c>
      <c r="EG26" s="497">
        <v>11029027</v>
      </c>
      <c r="EH26" s="497">
        <v>10588675</v>
      </c>
      <c r="EI26" s="497">
        <v>10400390</v>
      </c>
      <c r="EJ26" s="497">
        <v>9791757</v>
      </c>
      <c r="EK26" s="497">
        <v>9964386</v>
      </c>
      <c r="EL26" s="497">
        <v>10564151</v>
      </c>
      <c r="EM26" s="497">
        <v>12620161</v>
      </c>
      <c r="EN26" s="497">
        <v>12859034</v>
      </c>
      <c r="EO26" s="497">
        <v>10181796</v>
      </c>
      <c r="EP26" s="497">
        <v>10086727</v>
      </c>
      <c r="EQ26" s="497">
        <v>9789309</v>
      </c>
      <c r="ER26" s="497">
        <v>10831794</v>
      </c>
      <c r="ES26" s="497">
        <v>11437405</v>
      </c>
      <c r="ET26" s="497">
        <v>10341462</v>
      </c>
      <c r="EU26" s="497">
        <v>7340658</v>
      </c>
      <c r="EV26" s="497">
        <v>6236443</v>
      </c>
      <c r="EW26" s="497">
        <v>10135494</v>
      </c>
      <c r="EX26" s="497">
        <v>11007445</v>
      </c>
      <c r="EY26" s="497">
        <v>13232008</v>
      </c>
      <c r="EZ26" s="497">
        <v>12806671</v>
      </c>
      <c r="FA26" s="497">
        <v>10488897</v>
      </c>
      <c r="FB26" s="497">
        <v>10491138</v>
      </c>
      <c r="FC26" s="497">
        <v>9934444</v>
      </c>
      <c r="FD26" s="497">
        <v>11248613</v>
      </c>
      <c r="FE26" s="497">
        <v>11683192</v>
      </c>
      <c r="FF26" s="497">
        <v>10623966</v>
      </c>
      <c r="FG26" s="497">
        <v>11186048</v>
      </c>
      <c r="FH26" s="497">
        <v>10421885</v>
      </c>
      <c r="FI26" s="497">
        <v>10538219</v>
      </c>
      <c r="FJ26" s="497">
        <v>11860253</v>
      </c>
      <c r="FK26" s="497">
        <v>13849771</v>
      </c>
      <c r="FL26" s="497">
        <v>13338806</v>
      </c>
      <c r="FM26" s="497">
        <v>11054821</v>
      </c>
      <c r="FN26" s="497">
        <v>10890246</v>
      </c>
      <c r="FO26" s="497">
        <v>10460904</v>
      </c>
      <c r="FP26" s="497">
        <v>11942372</v>
      </c>
      <c r="FQ26" s="497">
        <v>12067407</v>
      </c>
      <c r="FR26" s="497">
        <v>11205466</v>
      </c>
      <c r="FS26" s="497">
        <v>11779786</v>
      </c>
      <c r="FT26" s="497">
        <v>11181544</v>
      </c>
      <c r="FU26" s="497">
        <v>10934174</v>
      </c>
      <c r="FV26" s="497">
        <v>12220321</v>
      </c>
      <c r="FW26" s="497">
        <v>14038955</v>
      </c>
      <c r="FX26" s="497">
        <v>13798208</v>
      </c>
      <c r="FY26" s="497">
        <v>8971397</v>
      </c>
      <c r="FZ26" s="497">
        <v>0</v>
      </c>
      <c r="GA26" s="497">
        <v>4639113</v>
      </c>
      <c r="GB26" s="497">
        <v>12561135</v>
      </c>
    </row>
    <row r="27" spans="1:184">
      <c r="B27" s="461"/>
      <c r="C27" s="662" t="s">
        <v>9</v>
      </c>
      <c r="D27" s="478" t="s">
        <v>61</v>
      </c>
      <c r="E27" s="497">
        <v>0</v>
      </c>
      <c r="F27" s="497">
        <v>0</v>
      </c>
      <c r="G27" s="497">
        <v>0</v>
      </c>
      <c r="H27" s="497">
        <v>0</v>
      </c>
      <c r="I27" s="497">
        <v>0</v>
      </c>
      <c r="J27" s="497">
        <v>0</v>
      </c>
      <c r="K27" s="497">
        <v>468530</v>
      </c>
      <c r="L27" s="497">
        <v>0</v>
      </c>
      <c r="M27" s="497">
        <v>0</v>
      </c>
      <c r="N27" s="497">
        <v>0</v>
      </c>
      <c r="O27" s="497">
        <v>0</v>
      </c>
      <c r="P27" s="497">
        <v>0</v>
      </c>
      <c r="Q27" s="497">
        <v>0</v>
      </c>
      <c r="R27" s="497">
        <v>0</v>
      </c>
      <c r="S27" s="497">
        <v>0</v>
      </c>
      <c r="T27" s="497">
        <v>0</v>
      </c>
      <c r="U27" s="497">
        <v>0</v>
      </c>
      <c r="V27" s="497">
        <v>0</v>
      </c>
      <c r="W27" s="497">
        <v>0</v>
      </c>
      <c r="X27" s="497">
        <v>0</v>
      </c>
      <c r="Y27" s="497">
        <v>0</v>
      </c>
      <c r="Z27" s="497">
        <v>0</v>
      </c>
      <c r="AA27" s="497">
        <v>0</v>
      </c>
      <c r="AB27" s="497">
        <v>0</v>
      </c>
      <c r="AC27" s="497">
        <v>0</v>
      </c>
      <c r="AD27" s="497">
        <v>0</v>
      </c>
      <c r="AE27" s="497">
        <v>0</v>
      </c>
      <c r="AF27" s="497">
        <v>0</v>
      </c>
      <c r="AG27" s="497">
        <v>0</v>
      </c>
      <c r="AH27" s="497">
        <v>0</v>
      </c>
      <c r="AI27" s="497">
        <v>0</v>
      </c>
      <c r="AJ27" s="497">
        <v>0</v>
      </c>
      <c r="AK27" s="497">
        <v>0</v>
      </c>
      <c r="AL27" s="497">
        <v>0</v>
      </c>
      <c r="AM27" s="497">
        <v>0</v>
      </c>
      <c r="AN27" s="497">
        <v>0</v>
      </c>
      <c r="AO27" s="497">
        <v>0</v>
      </c>
      <c r="AP27" s="497">
        <v>0</v>
      </c>
      <c r="AQ27" s="497">
        <v>0</v>
      </c>
      <c r="AR27" s="497">
        <v>0</v>
      </c>
      <c r="AS27" s="497">
        <v>0</v>
      </c>
      <c r="AT27" s="497">
        <v>0</v>
      </c>
      <c r="AU27" s="497">
        <v>0</v>
      </c>
      <c r="AV27" s="497">
        <v>0</v>
      </c>
      <c r="AW27" s="497">
        <v>0</v>
      </c>
      <c r="AX27" s="497">
        <v>0</v>
      </c>
      <c r="AY27" s="497">
        <v>0</v>
      </c>
      <c r="AZ27" s="497">
        <v>0</v>
      </c>
      <c r="BA27" s="497">
        <v>0</v>
      </c>
      <c r="BB27" s="497">
        <v>0</v>
      </c>
      <c r="BC27" s="497">
        <v>0</v>
      </c>
      <c r="BD27" s="497">
        <v>0</v>
      </c>
      <c r="BE27" s="497">
        <v>0</v>
      </c>
      <c r="BF27" s="497">
        <v>0</v>
      </c>
      <c r="BG27" s="497">
        <v>0</v>
      </c>
      <c r="BH27" s="497">
        <v>0</v>
      </c>
      <c r="BI27" s="497">
        <v>0</v>
      </c>
      <c r="BJ27" s="497">
        <v>0</v>
      </c>
      <c r="BK27" s="497">
        <v>0</v>
      </c>
      <c r="BL27" s="497">
        <v>0</v>
      </c>
      <c r="BM27" s="497">
        <v>0</v>
      </c>
      <c r="BN27" s="497">
        <v>0</v>
      </c>
      <c r="BO27" s="497">
        <v>0</v>
      </c>
      <c r="BP27" s="497">
        <v>0</v>
      </c>
      <c r="BQ27" s="497">
        <v>0</v>
      </c>
      <c r="BR27" s="497">
        <v>0</v>
      </c>
      <c r="BS27" s="497">
        <v>0</v>
      </c>
      <c r="BT27" s="497">
        <v>0</v>
      </c>
      <c r="BU27" s="497">
        <v>0</v>
      </c>
      <c r="BV27" s="497">
        <v>0</v>
      </c>
      <c r="BW27" s="497">
        <v>0</v>
      </c>
      <c r="BX27" s="497">
        <v>0</v>
      </c>
      <c r="BY27" s="497">
        <v>0</v>
      </c>
      <c r="BZ27" s="497">
        <v>0</v>
      </c>
      <c r="CA27" s="497">
        <v>0</v>
      </c>
      <c r="CB27" s="497">
        <v>0</v>
      </c>
      <c r="CC27" s="497">
        <v>0</v>
      </c>
      <c r="CD27" s="497">
        <v>0</v>
      </c>
      <c r="CE27" s="497">
        <v>848164.31</v>
      </c>
      <c r="CF27" s="497">
        <v>758138.44</v>
      </c>
      <c r="CG27" s="497">
        <v>0</v>
      </c>
      <c r="CH27" s="497">
        <v>0</v>
      </c>
      <c r="CI27" s="497">
        <v>0</v>
      </c>
      <c r="CJ27" s="497">
        <v>0</v>
      </c>
      <c r="CK27" s="497">
        <v>225440.78</v>
      </c>
      <c r="CL27" s="497">
        <v>295668.34000000003</v>
      </c>
      <c r="CM27" s="497">
        <v>0</v>
      </c>
      <c r="CN27" s="497">
        <v>0</v>
      </c>
      <c r="CO27" s="497">
        <v>0</v>
      </c>
      <c r="CP27" s="497">
        <v>907844.44</v>
      </c>
      <c r="CQ27" s="497">
        <v>1802316.12</v>
      </c>
      <c r="CR27" s="497">
        <v>1618998.88</v>
      </c>
      <c r="CS27" s="497">
        <v>891914</v>
      </c>
      <c r="CT27" s="497">
        <v>181841.19</v>
      </c>
      <c r="CU27" s="497">
        <v>266361.94</v>
      </c>
      <c r="CV27" s="497">
        <v>771734.19</v>
      </c>
      <c r="CW27" s="497">
        <v>1362712.88</v>
      </c>
      <c r="CX27" s="497">
        <v>1286216.5</v>
      </c>
      <c r="CY27" s="497">
        <v>993516.25</v>
      </c>
      <c r="CZ27" s="497">
        <v>1139611.8799999999</v>
      </c>
      <c r="DA27" s="497">
        <v>1054250.8799999999</v>
      </c>
      <c r="DB27" s="497">
        <v>1589562.12</v>
      </c>
      <c r="DC27" s="497">
        <v>1953530.75</v>
      </c>
      <c r="DD27" s="497">
        <v>1703691.12</v>
      </c>
      <c r="DE27" s="497">
        <v>1174627.8799999999</v>
      </c>
      <c r="DF27" s="497">
        <v>647237.75</v>
      </c>
      <c r="DG27" s="497">
        <v>371057.53</v>
      </c>
      <c r="DH27" s="497">
        <v>757657.81</v>
      </c>
      <c r="DI27" s="497">
        <v>1199359.25</v>
      </c>
      <c r="DJ27" s="497">
        <v>1189878.3799999999</v>
      </c>
      <c r="DK27" s="497">
        <v>887242</v>
      </c>
      <c r="DL27" s="497">
        <v>707148.5</v>
      </c>
      <c r="DM27" s="497">
        <v>888245.69</v>
      </c>
      <c r="DN27" s="497">
        <v>1686485</v>
      </c>
      <c r="DO27" s="497">
        <v>1818007.88</v>
      </c>
      <c r="DP27" s="497">
        <v>1854716.38</v>
      </c>
      <c r="DQ27" s="497">
        <v>1160805.3799999999</v>
      </c>
      <c r="DR27" s="497">
        <v>552221.75</v>
      </c>
      <c r="DS27" s="497">
        <v>422230.06</v>
      </c>
      <c r="DT27" s="497">
        <v>735358.19</v>
      </c>
      <c r="DU27" s="497">
        <v>1222755.1200000001</v>
      </c>
      <c r="DV27" s="497">
        <v>1047193.38</v>
      </c>
      <c r="DW27" s="497">
        <v>920912.94</v>
      </c>
      <c r="DX27" s="497">
        <v>650174.56000000006</v>
      </c>
      <c r="DY27" s="497">
        <v>880272.25</v>
      </c>
      <c r="DZ27" s="497">
        <v>1553510.12</v>
      </c>
      <c r="EA27" s="497">
        <v>1660997</v>
      </c>
      <c r="EB27" s="497">
        <v>1830422.5</v>
      </c>
      <c r="EC27" s="497">
        <v>956231.12</v>
      </c>
      <c r="ED27" s="497">
        <v>489596.97</v>
      </c>
      <c r="EE27" s="497">
        <v>386996.34</v>
      </c>
      <c r="EF27" s="497">
        <v>503766.31</v>
      </c>
      <c r="EG27" s="497">
        <v>1074897.6200000001</v>
      </c>
      <c r="EH27" s="497">
        <v>1127328.75</v>
      </c>
      <c r="EI27" s="497">
        <v>776922.38</v>
      </c>
      <c r="EJ27" s="497">
        <v>369469.69</v>
      </c>
      <c r="EK27" s="497">
        <v>533278.93999999994</v>
      </c>
      <c r="EL27" s="497">
        <v>1257788.1200000001</v>
      </c>
      <c r="EM27" s="497">
        <v>1806252.75</v>
      </c>
      <c r="EN27" s="497">
        <v>1701913</v>
      </c>
      <c r="EO27" s="497">
        <v>1069219.75</v>
      </c>
      <c r="EP27" s="497">
        <v>211584.89</v>
      </c>
      <c r="EQ27" s="497">
        <v>190203.38</v>
      </c>
      <c r="ER27" s="497">
        <v>549352.88</v>
      </c>
      <c r="ES27" s="497">
        <v>1123705.25</v>
      </c>
      <c r="ET27" s="497">
        <v>990220.5</v>
      </c>
      <c r="EU27" s="497">
        <v>916333.25</v>
      </c>
      <c r="EV27" s="497">
        <v>358631.88</v>
      </c>
      <c r="EW27" s="497">
        <v>570715.38</v>
      </c>
      <c r="EX27" s="497">
        <v>1292930.3799999999</v>
      </c>
      <c r="EY27" s="497">
        <v>1877049.38</v>
      </c>
      <c r="EZ27" s="497">
        <v>1623090</v>
      </c>
      <c r="FA27" s="497">
        <v>1068164</v>
      </c>
      <c r="FB27" s="497">
        <v>165362</v>
      </c>
      <c r="FC27" s="497">
        <v>189304.38</v>
      </c>
      <c r="FD27" s="497">
        <v>606327</v>
      </c>
      <c r="FE27" s="497">
        <v>1173217.5</v>
      </c>
      <c r="FF27" s="497">
        <v>1072697.5</v>
      </c>
      <c r="FG27" s="497">
        <v>919297.38</v>
      </c>
      <c r="FH27" s="497">
        <v>321807.25</v>
      </c>
      <c r="FI27" s="497">
        <v>605480.06000000006</v>
      </c>
      <c r="FJ27" s="497">
        <v>1443221.62</v>
      </c>
      <c r="FK27" s="497">
        <v>1910172.88</v>
      </c>
      <c r="FL27" s="497">
        <v>1658283.12</v>
      </c>
      <c r="FM27" s="497">
        <v>1037802.5</v>
      </c>
      <c r="FN27" s="497">
        <v>199617.09</v>
      </c>
      <c r="FO27" s="497">
        <v>174436.69</v>
      </c>
      <c r="FP27" s="497">
        <v>568588.56000000006</v>
      </c>
      <c r="FQ27" s="497">
        <v>1123343.1200000001</v>
      </c>
      <c r="FR27" s="497">
        <v>1135416</v>
      </c>
      <c r="FS27" s="497">
        <v>1065745</v>
      </c>
      <c r="FT27" s="497">
        <v>349673.25</v>
      </c>
      <c r="FU27" s="497">
        <v>504726.38</v>
      </c>
      <c r="FV27" s="497">
        <v>1625706.75</v>
      </c>
      <c r="FW27" s="497">
        <v>1758844.38</v>
      </c>
      <c r="FX27" s="497">
        <v>1876963.12</v>
      </c>
      <c r="FY27" s="497">
        <v>1011868.12</v>
      </c>
      <c r="FZ27" s="497">
        <v>421720.41</v>
      </c>
      <c r="GA27" s="497">
        <v>438686.69</v>
      </c>
      <c r="GB27" s="497">
        <v>646074.93999999994</v>
      </c>
    </row>
    <row r="28" spans="1:184">
      <c r="B28" s="486" t="s">
        <v>173</v>
      </c>
      <c r="C28" s="662" t="s">
        <v>10</v>
      </c>
      <c r="D28" s="478" t="s">
        <v>61</v>
      </c>
      <c r="E28" s="497">
        <v>0</v>
      </c>
      <c r="F28" s="497">
        <v>0</v>
      </c>
      <c r="G28" s="497">
        <v>0</v>
      </c>
      <c r="H28" s="497">
        <v>0</v>
      </c>
      <c r="I28" s="497">
        <v>0</v>
      </c>
      <c r="J28" s="497">
        <v>0</v>
      </c>
      <c r="K28" s="497">
        <v>410670.47</v>
      </c>
      <c r="L28" s="497">
        <v>0</v>
      </c>
      <c r="M28" s="497">
        <v>0</v>
      </c>
      <c r="N28" s="497">
        <v>0</v>
      </c>
      <c r="O28" s="497">
        <v>0</v>
      </c>
      <c r="P28" s="497">
        <v>0</v>
      </c>
      <c r="Q28" s="497">
        <v>0</v>
      </c>
      <c r="R28" s="497">
        <v>0</v>
      </c>
      <c r="S28" s="497">
        <v>0</v>
      </c>
      <c r="T28" s="497">
        <v>0</v>
      </c>
      <c r="U28" s="497">
        <v>0</v>
      </c>
      <c r="V28" s="497">
        <v>0</v>
      </c>
      <c r="W28" s="497">
        <v>0</v>
      </c>
      <c r="X28" s="497">
        <v>0</v>
      </c>
      <c r="Y28" s="497">
        <v>0</v>
      </c>
      <c r="Z28" s="497">
        <v>0</v>
      </c>
      <c r="AA28" s="497">
        <v>0</v>
      </c>
      <c r="AB28" s="497">
        <v>0</v>
      </c>
      <c r="AC28" s="497">
        <v>0</v>
      </c>
      <c r="AD28" s="497">
        <v>0</v>
      </c>
      <c r="AE28" s="497">
        <v>0</v>
      </c>
      <c r="AF28" s="497">
        <v>0</v>
      </c>
      <c r="AG28" s="497">
        <v>0</v>
      </c>
      <c r="AH28" s="497">
        <v>0</v>
      </c>
      <c r="AI28" s="497">
        <v>0</v>
      </c>
      <c r="AJ28" s="497">
        <v>0</v>
      </c>
      <c r="AK28" s="497">
        <v>0</v>
      </c>
      <c r="AL28" s="497">
        <v>0</v>
      </c>
      <c r="AM28" s="497">
        <v>0</v>
      </c>
      <c r="AN28" s="497">
        <v>0</v>
      </c>
      <c r="AO28" s="497">
        <v>0</v>
      </c>
      <c r="AP28" s="497">
        <v>0</v>
      </c>
      <c r="AQ28" s="497">
        <v>0</v>
      </c>
      <c r="AR28" s="497">
        <v>0</v>
      </c>
      <c r="AS28" s="497">
        <v>0</v>
      </c>
      <c r="AT28" s="497">
        <v>0</v>
      </c>
      <c r="AU28" s="497">
        <v>0</v>
      </c>
      <c r="AV28" s="497">
        <v>0</v>
      </c>
      <c r="AW28" s="497">
        <v>0</v>
      </c>
      <c r="AX28" s="497">
        <v>0</v>
      </c>
      <c r="AY28" s="497">
        <v>0</v>
      </c>
      <c r="AZ28" s="497">
        <v>0</v>
      </c>
      <c r="BA28" s="497">
        <v>0</v>
      </c>
      <c r="BB28" s="497">
        <v>0</v>
      </c>
      <c r="BC28" s="497">
        <v>0</v>
      </c>
      <c r="BD28" s="497">
        <v>0</v>
      </c>
      <c r="BE28" s="497">
        <v>0</v>
      </c>
      <c r="BF28" s="497">
        <v>0</v>
      </c>
      <c r="BG28" s="497">
        <v>0</v>
      </c>
      <c r="BH28" s="497">
        <v>0</v>
      </c>
      <c r="BI28" s="497">
        <v>0</v>
      </c>
      <c r="BJ28" s="497">
        <v>0</v>
      </c>
      <c r="BK28" s="497">
        <v>0</v>
      </c>
      <c r="BL28" s="497">
        <v>0</v>
      </c>
      <c r="BM28" s="497">
        <v>0</v>
      </c>
      <c r="BN28" s="497">
        <v>0</v>
      </c>
      <c r="BO28" s="497">
        <v>0</v>
      </c>
      <c r="BP28" s="497">
        <v>0</v>
      </c>
      <c r="BQ28" s="497">
        <v>0</v>
      </c>
      <c r="BR28" s="497">
        <v>0</v>
      </c>
      <c r="BS28" s="497">
        <v>0</v>
      </c>
      <c r="BT28" s="497">
        <v>0</v>
      </c>
      <c r="BU28" s="497">
        <v>0</v>
      </c>
      <c r="BV28" s="497">
        <v>0</v>
      </c>
      <c r="BW28" s="497">
        <v>0</v>
      </c>
      <c r="BX28" s="497">
        <v>0</v>
      </c>
      <c r="BY28" s="497">
        <v>0</v>
      </c>
      <c r="BZ28" s="497">
        <v>0</v>
      </c>
      <c r="CA28" s="497">
        <v>0</v>
      </c>
      <c r="CB28" s="497">
        <v>0</v>
      </c>
      <c r="CC28" s="497">
        <v>0</v>
      </c>
      <c r="CD28" s="497">
        <v>0</v>
      </c>
      <c r="CE28" s="497">
        <v>0</v>
      </c>
      <c r="CF28" s="497">
        <v>0</v>
      </c>
      <c r="CG28" s="497">
        <v>0</v>
      </c>
      <c r="CH28" s="497">
        <v>0</v>
      </c>
      <c r="CI28" s="497">
        <v>0</v>
      </c>
      <c r="CJ28" s="497">
        <v>0</v>
      </c>
      <c r="CK28" s="497">
        <v>0</v>
      </c>
      <c r="CL28" s="497">
        <v>0</v>
      </c>
      <c r="CM28" s="497">
        <v>0</v>
      </c>
      <c r="CN28" s="497">
        <v>0</v>
      </c>
      <c r="CO28" s="497">
        <v>0</v>
      </c>
      <c r="CP28" s="497">
        <v>0</v>
      </c>
      <c r="CQ28" s="497">
        <v>162423.03</v>
      </c>
      <c r="CR28" s="497">
        <v>108225.60000000001</v>
      </c>
      <c r="CS28" s="497">
        <v>0</v>
      </c>
      <c r="CT28" s="497">
        <v>0</v>
      </c>
      <c r="CU28" s="497">
        <v>0</v>
      </c>
      <c r="CV28" s="497">
        <v>0</v>
      </c>
      <c r="CW28" s="497">
        <v>0</v>
      </c>
      <c r="CX28" s="497">
        <v>0</v>
      </c>
      <c r="CY28" s="497">
        <v>0</v>
      </c>
      <c r="CZ28" s="497">
        <v>0</v>
      </c>
      <c r="DA28" s="497">
        <v>0</v>
      </c>
      <c r="DB28" s="497">
        <v>0</v>
      </c>
      <c r="DC28" s="497">
        <v>1274488.8799999999</v>
      </c>
      <c r="DD28" s="497">
        <v>1484927.88</v>
      </c>
      <c r="DE28" s="497">
        <v>0</v>
      </c>
      <c r="DF28" s="497">
        <v>0</v>
      </c>
      <c r="DG28" s="497">
        <v>0</v>
      </c>
      <c r="DH28" s="497">
        <v>0</v>
      </c>
      <c r="DI28" s="497">
        <v>0</v>
      </c>
      <c r="DJ28" s="497">
        <v>0</v>
      </c>
      <c r="DK28" s="497">
        <v>0</v>
      </c>
      <c r="DL28" s="497">
        <v>0</v>
      </c>
      <c r="DM28" s="497">
        <v>0</v>
      </c>
      <c r="DN28" s="497">
        <v>0</v>
      </c>
      <c r="DO28" s="497">
        <v>1133910.5</v>
      </c>
      <c r="DP28" s="497">
        <v>1083625.6200000001</v>
      </c>
      <c r="DQ28" s="497">
        <v>0</v>
      </c>
      <c r="DR28" s="497">
        <v>0</v>
      </c>
      <c r="DS28" s="497">
        <v>0</v>
      </c>
      <c r="DT28" s="497">
        <v>0</v>
      </c>
      <c r="DU28" s="497">
        <v>0</v>
      </c>
      <c r="DV28" s="497">
        <v>0</v>
      </c>
      <c r="DW28" s="497">
        <v>0</v>
      </c>
      <c r="DX28" s="497">
        <v>0</v>
      </c>
      <c r="DY28" s="497">
        <v>0</v>
      </c>
      <c r="DZ28" s="497">
        <v>0</v>
      </c>
      <c r="EA28" s="497">
        <v>1134288.25</v>
      </c>
      <c r="EB28" s="497">
        <v>305105.71999999997</v>
      </c>
      <c r="EC28" s="497">
        <v>0</v>
      </c>
      <c r="ED28" s="497">
        <v>0</v>
      </c>
      <c r="EE28" s="497">
        <v>0</v>
      </c>
      <c r="EF28" s="497">
        <v>0</v>
      </c>
      <c r="EG28" s="497">
        <v>0</v>
      </c>
      <c r="EH28" s="497">
        <v>0</v>
      </c>
      <c r="EI28" s="497">
        <v>0</v>
      </c>
      <c r="EJ28" s="497">
        <v>0</v>
      </c>
      <c r="EK28" s="497">
        <v>0</v>
      </c>
      <c r="EL28" s="497">
        <v>0</v>
      </c>
      <c r="EM28" s="497">
        <v>178173</v>
      </c>
      <c r="EN28" s="497">
        <v>80170.47</v>
      </c>
      <c r="EO28" s="497">
        <v>0</v>
      </c>
      <c r="EP28" s="497">
        <v>0</v>
      </c>
      <c r="EQ28" s="497">
        <v>0</v>
      </c>
      <c r="ER28" s="497">
        <v>0</v>
      </c>
      <c r="ES28" s="497">
        <v>0</v>
      </c>
      <c r="ET28" s="497">
        <v>0</v>
      </c>
      <c r="EU28" s="497">
        <v>0</v>
      </c>
      <c r="EV28" s="497">
        <v>0</v>
      </c>
      <c r="EW28" s="497">
        <v>0</v>
      </c>
      <c r="EX28" s="497">
        <v>0</v>
      </c>
      <c r="EY28" s="497">
        <v>92048.93</v>
      </c>
      <c r="EZ28" s="497">
        <v>0</v>
      </c>
      <c r="FA28" s="497">
        <v>0</v>
      </c>
      <c r="FB28" s="497">
        <v>0</v>
      </c>
      <c r="FC28" s="497">
        <v>0</v>
      </c>
      <c r="FD28" s="497">
        <v>0</v>
      </c>
      <c r="FE28" s="497">
        <v>0</v>
      </c>
      <c r="FF28" s="497">
        <v>0</v>
      </c>
      <c r="FG28" s="497">
        <v>0</v>
      </c>
      <c r="FH28" s="497">
        <v>0</v>
      </c>
      <c r="FI28" s="497">
        <v>0</v>
      </c>
      <c r="FJ28" s="497">
        <v>0</v>
      </c>
      <c r="FK28" s="497">
        <v>0</v>
      </c>
      <c r="FL28" s="497">
        <v>0</v>
      </c>
      <c r="FM28" s="497">
        <v>0</v>
      </c>
      <c r="FN28" s="497">
        <v>0</v>
      </c>
      <c r="FO28" s="497">
        <v>0</v>
      </c>
      <c r="FP28" s="497">
        <v>0</v>
      </c>
      <c r="FQ28" s="497">
        <v>0</v>
      </c>
      <c r="FR28" s="497">
        <v>0</v>
      </c>
      <c r="FS28" s="497">
        <v>0</v>
      </c>
      <c r="FT28" s="497">
        <v>0</v>
      </c>
      <c r="FU28" s="497">
        <v>0</v>
      </c>
      <c r="FV28" s="497">
        <v>0</v>
      </c>
      <c r="FW28" s="497">
        <v>83033.17</v>
      </c>
      <c r="FX28" s="497">
        <v>90328.68</v>
      </c>
      <c r="FY28" s="497">
        <v>0</v>
      </c>
      <c r="FZ28" s="497">
        <v>0</v>
      </c>
      <c r="GA28" s="497">
        <v>0</v>
      </c>
      <c r="GB28" s="497">
        <v>0</v>
      </c>
    </row>
    <row r="29" spans="1:184">
      <c r="B29" s="486" t="s">
        <v>12</v>
      </c>
      <c r="C29" s="662" t="s">
        <v>97</v>
      </c>
      <c r="D29" s="478" t="s">
        <v>61</v>
      </c>
      <c r="E29" s="497">
        <v>1135219.8799999999</v>
      </c>
      <c r="F29" s="497">
        <v>988731.5</v>
      </c>
      <c r="G29" s="497">
        <v>1030368.06</v>
      </c>
      <c r="H29" s="497">
        <v>988410.81</v>
      </c>
      <c r="I29" s="497">
        <v>984263.06</v>
      </c>
      <c r="J29" s="497">
        <v>231790.27</v>
      </c>
      <c r="K29" s="497">
        <v>298713.09000000003</v>
      </c>
      <c r="L29" s="497">
        <v>263736.90999999997</v>
      </c>
      <c r="M29" s="497">
        <v>228967.14</v>
      </c>
      <c r="N29" s="497">
        <v>1008307.25</v>
      </c>
      <c r="O29" s="497">
        <v>993915.19</v>
      </c>
      <c r="P29" s="497">
        <v>1066107.6200000001</v>
      </c>
      <c r="Q29" s="497">
        <v>1207421.5</v>
      </c>
      <c r="R29" s="497">
        <v>1067807.75</v>
      </c>
      <c r="S29" s="497">
        <v>1075030.5</v>
      </c>
      <c r="T29" s="497">
        <v>1046366.88</v>
      </c>
      <c r="U29" s="497">
        <v>1028437.88</v>
      </c>
      <c r="V29" s="497">
        <v>246305.27</v>
      </c>
      <c r="W29" s="497">
        <v>294263.19</v>
      </c>
      <c r="X29" s="497">
        <v>279557.75</v>
      </c>
      <c r="Y29" s="497">
        <v>237023.94</v>
      </c>
      <c r="Z29" s="497">
        <v>1037254.88</v>
      </c>
      <c r="AA29" s="497">
        <v>1022937.75</v>
      </c>
      <c r="AB29" s="497">
        <v>1084094</v>
      </c>
      <c r="AC29" s="497">
        <v>929470.69</v>
      </c>
      <c r="AD29" s="497">
        <v>809192.31</v>
      </c>
      <c r="AE29" s="497">
        <v>424800.81</v>
      </c>
      <c r="AF29" s="497">
        <v>410219.69</v>
      </c>
      <c r="AG29" s="497">
        <v>675258.75</v>
      </c>
      <c r="AH29" s="497">
        <v>1095804.6200000001</v>
      </c>
      <c r="AI29" s="497">
        <v>2024513.25</v>
      </c>
      <c r="AJ29" s="497">
        <v>1981223.25</v>
      </c>
      <c r="AK29" s="497">
        <v>836148.62</v>
      </c>
      <c r="AL29" s="497">
        <v>374519.88</v>
      </c>
      <c r="AM29" s="497">
        <v>663840.12</v>
      </c>
      <c r="AN29" s="497">
        <v>943044.5</v>
      </c>
      <c r="AO29" s="497">
        <v>963609</v>
      </c>
      <c r="AP29" s="497">
        <v>837958.38</v>
      </c>
      <c r="AQ29" s="497">
        <v>423988.59</v>
      </c>
      <c r="AR29" s="497">
        <v>440127.62</v>
      </c>
      <c r="AS29" s="497">
        <v>680035.12</v>
      </c>
      <c r="AT29" s="497">
        <v>1209137.6200000001</v>
      </c>
      <c r="AU29" s="497">
        <v>2011174.88</v>
      </c>
      <c r="AV29" s="497">
        <v>2081232.12</v>
      </c>
      <c r="AW29" s="497">
        <v>850211.19</v>
      </c>
      <c r="AX29" s="497">
        <v>393545.22</v>
      </c>
      <c r="AY29" s="497">
        <v>695573.62</v>
      </c>
      <c r="AZ29" s="497">
        <v>958921.56</v>
      </c>
      <c r="BA29" s="497">
        <v>1025427.19</v>
      </c>
      <c r="BB29" s="497">
        <v>923166.5</v>
      </c>
      <c r="BC29" s="497">
        <v>415935.91</v>
      </c>
      <c r="BD29" s="497">
        <v>414715.44</v>
      </c>
      <c r="BE29" s="497">
        <v>701012</v>
      </c>
      <c r="BF29" s="497">
        <v>1262207.6200000001</v>
      </c>
      <c r="BG29" s="497">
        <v>2097441.5</v>
      </c>
      <c r="BH29" s="497">
        <v>2213611.75</v>
      </c>
      <c r="BI29" s="497">
        <v>837430.06</v>
      </c>
      <c r="BJ29" s="497">
        <v>404499.12</v>
      </c>
      <c r="BK29" s="497">
        <v>715226.44</v>
      </c>
      <c r="BL29" s="497">
        <v>1005200</v>
      </c>
      <c r="BM29" s="497">
        <v>1087959.25</v>
      </c>
      <c r="BN29" s="497">
        <v>958245.94</v>
      </c>
      <c r="BO29" s="497">
        <v>466769.72</v>
      </c>
      <c r="BP29" s="497">
        <v>418747.06</v>
      </c>
      <c r="BQ29" s="497">
        <v>714254.12</v>
      </c>
      <c r="BR29" s="497">
        <v>1334520.1200000001</v>
      </c>
      <c r="BS29" s="497">
        <v>2335974.5</v>
      </c>
      <c r="BT29" s="497">
        <v>2402540.5</v>
      </c>
      <c r="BU29" s="497">
        <v>897999.56</v>
      </c>
      <c r="BV29" s="497">
        <v>415075.81</v>
      </c>
      <c r="BW29" s="497">
        <v>777081.62</v>
      </c>
      <c r="BX29" s="497">
        <v>1076666.1200000001</v>
      </c>
      <c r="BY29" s="497">
        <v>1217948.5</v>
      </c>
      <c r="BZ29" s="497">
        <v>1028126.88</v>
      </c>
      <c r="CA29" s="497">
        <v>520977.69</v>
      </c>
      <c r="CB29" s="497">
        <v>517111.72</v>
      </c>
      <c r="CC29" s="497">
        <v>837683.38</v>
      </c>
      <c r="CD29" s="497">
        <v>1578416.62</v>
      </c>
      <c r="CE29" s="497">
        <v>3040157.25</v>
      </c>
      <c r="CF29" s="497">
        <v>3112727.5</v>
      </c>
      <c r="CG29" s="497">
        <v>1199526.5</v>
      </c>
      <c r="CH29" s="497">
        <v>595760.62</v>
      </c>
      <c r="CI29" s="497">
        <v>1050054.1200000001</v>
      </c>
      <c r="CJ29" s="497">
        <v>1511923.62</v>
      </c>
      <c r="CK29" s="497">
        <v>1554281.62</v>
      </c>
      <c r="CL29" s="497">
        <v>1368570.38</v>
      </c>
      <c r="CM29" s="497">
        <v>732118.94</v>
      </c>
      <c r="CN29" s="497">
        <v>727878.25</v>
      </c>
      <c r="CO29" s="497">
        <v>1187512.3799999999</v>
      </c>
      <c r="CP29" s="497">
        <v>2070676.38</v>
      </c>
      <c r="CQ29" s="497">
        <v>3972768</v>
      </c>
      <c r="CR29" s="497">
        <v>3946664.5</v>
      </c>
      <c r="CS29" s="497">
        <v>1717058.38</v>
      </c>
      <c r="CT29" s="497">
        <v>781143.25</v>
      </c>
      <c r="CU29" s="497">
        <v>1343753.12</v>
      </c>
      <c r="CV29" s="497">
        <v>2036405.25</v>
      </c>
      <c r="CW29" s="497">
        <v>1834027</v>
      </c>
      <c r="CX29" s="497">
        <v>1698932.12</v>
      </c>
      <c r="CY29" s="497">
        <v>912435.19</v>
      </c>
      <c r="CZ29" s="497">
        <v>962770.75</v>
      </c>
      <c r="DA29" s="497">
        <v>1466295.75</v>
      </c>
      <c r="DB29" s="497">
        <v>2601172.75</v>
      </c>
      <c r="DC29" s="497">
        <v>4524867</v>
      </c>
      <c r="DD29" s="497">
        <v>4632592</v>
      </c>
      <c r="DE29" s="497">
        <v>2026173.75</v>
      </c>
      <c r="DF29" s="497">
        <v>869396.38</v>
      </c>
      <c r="DG29" s="497">
        <v>1487978.25</v>
      </c>
      <c r="DH29" s="497">
        <v>2165290</v>
      </c>
      <c r="DI29" s="497">
        <v>1929144.25</v>
      </c>
      <c r="DJ29" s="497">
        <v>1760388</v>
      </c>
      <c r="DK29" s="497">
        <v>887008.94</v>
      </c>
      <c r="DL29" s="497">
        <v>955773.5</v>
      </c>
      <c r="DM29" s="497">
        <v>1494828.62</v>
      </c>
      <c r="DN29" s="497">
        <v>2795271.5</v>
      </c>
      <c r="DO29" s="497">
        <v>4413922.5</v>
      </c>
      <c r="DP29" s="497">
        <v>4734095</v>
      </c>
      <c r="DQ29" s="497">
        <v>2031575</v>
      </c>
      <c r="DR29" s="497">
        <v>892811.12</v>
      </c>
      <c r="DS29" s="497">
        <v>1576160.25</v>
      </c>
      <c r="DT29" s="497">
        <v>2194944</v>
      </c>
      <c r="DU29" s="497">
        <v>2002211.62</v>
      </c>
      <c r="DV29" s="497">
        <v>1883868.88</v>
      </c>
      <c r="DW29" s="497">
        <v>878508.5</v>
      </c>
      <c r="DX29" s="497">
        <v>863141.38</v>
      </c>
      <c r="DY29" s="497">
        <v>1582352.12</v>
      </c>
      <c r="DZ29" s="497">
        <v>2831696.75</v>
      </c>
      <c r="EA29" s="497">
        <v>4428027</v>
      </c>
      <c r="EB29" s="497">
        <v>4848103.5</v>
      </c>
      <c r="EC29" s="497">
        <v>1930256.5</v>
      </c>
      <c r="ED29" s="497">
        <v>900515.62</v>
      </c>
      <c r="EE29" s="497">
        <v>1558206</v>
      </c>
      <c r="EF29" s="497">
        <v>2172911.25</v>
      </c>
      <c r="EG29" s="497">
        <v>2052201.12</v>
      </c>
      <c r="EH29" s="497">
        <v>1887825.12</v>
      </c>
      <c r="EI29" s="497">
        <v>935816.31</v>
      </c>
      <c r="EJ29" s="497">
        <v>910813.69</v>
      </c>
      <c r="EK29" s="497">
        <v>1488412.5</v>
      </c>
      <c r="EL29" s="497">
        <v>2655811.75</v>
      </c>
      <c r="EM29" s="497">
        <v>4775525.5</v>
      </c>
      <c r="EN29" s="497">
        <v>5112961</v>
      </c>
      <c r="EO29" s="497">
        <v>1953743.75</v>
      </c>
      <c r="EP29" s="497">
        <v>935001.88</v>
      </c>
      <c r="EQ29" s="497">
        <v>1537565.5</v>
      </c>
      <c r="ER29" s="497">
        <v>2223594.75</v>
      </c>
      <c r="ES29" s="497">
        <v>2077714.25</v>
      </c>
      <c r="ET29" s="497">
        <v>1919758.25</v>
      </c>
      <c r="EU29" s="497">
        <v>1023710.06</v>
      </c>
      <c r="EV29" s="497">
        <v>938783.25</v>
      </c>
      <c r="EW29" s="497">
        <v>1631204</v>
      </c>
      <c r="EX29" s="497">
        <v>2579067.75</v>
      </c>
      <c r="EY29" s="497">
        <v>5082910.5</v>
      </c>
      <c r="EZ29" s="497">
        <v>4963876.5</v>
      </c>
      <c r="FA29" s="497">
        <v>2103811.25</v>
      </c>
      <c r="FB29" s="497">
        <v>996229.62</v>
      </c>
      <c r="FC29" s="497">
        <v>1660659.75</v>
      </c>
      <c r="FD29" s="497">
        <v>2302766</v>
      </c>
      <c r="FE29" s="497">
        <v>2101905</v>
      </c>
      <c r="FF29" s="497">
        <v>1996880</v>
      </c>
      <c r="FG29" s="497">
        <v>1078576</v>
      </c>
      <c r="FH29" s="497">
        <v>1041290.25</v>
      </c>
      <c r="FI29" s="497">
        <v>1658045.5</v>
      </c>
      <c r="FJ29" s="497">
        <v>2897635</v>
      </c>
      <c r="FK29" s="497">
        <v>5149803.5</v>
      </c>
      <c r="FL29" s="497">
        <v>5102721</v>
      </c>
      <c r="FM29" s="497">
        <v>2386097</v>
      </c>
      <c r="FN29" s="497">
        <v>1015590.31</v>
      </c>
      <c r="FO29" s="497">
        <v>1682242</v>
      </c>
      <c r="FP29" s="497">
        <v>2520516.5</v>
      </c>
      <c r="FQ29" s="497">
        <v>2173611</v>
      </c>
      <c r="FR29" s="497">
        <v>2064601.12</v>
      </c>
      <c r="FS29" s="497">
        <v>1140904.75</v>
      </c>
      <c r="FT29" s="497">
        <v>1128747.1200000001</v>
      </c>
      <c r="FU29" s="497">
        <v>1719642.62</v>
      </c>
      <c r="FV29" s="497">
        <v>3181351</v>
      </c>
      <c r="FW29" s="497">
        <v>5023992.5</v>
      </c>
      <c r="FX29" s="497">
        <v>5263512.5</v>
      </c>
      <c r="FY29" s="497">
        <v>2512967.25</v>
      </c>
      <c r="FZ29" s="497">
        <v>1088312.8799999999</v>
      </c>
      <c r="GA29" s="497">
        <v>1817191.25</v>
      </c>
      <c r="GB29" s="497">
        <v>2607676.25</v>
      </c>
    </row>
    <row r="30" spans="1:184">
      <c r="A30" s="461"/>
      <c r="B30" s="486"/>
      <c r="C30" s="479" t="s">
        <v>289</v>
      </c>
      <c r="D30" s="479" t="s">
        <v>61</v>
      </c>
      <c r="E30" s="657">
        <v>76531.740000000005</v>
      </c>
      <c r="F30" s="657">
        <v>66655.91</v>
      </c>
      <c r="G30" s="657">
        <v>69462.97</v>
      </c>
      <c r="H30" s="657">
        <v>66634.710000000006</v>
      </c>
      <c r="I30" s="657">
        <v>66354.720000000001</v>
      </c>
      <c r="J30" s="657">
        <v>15626.11</v>
      </c>
      <c r="K30" s="657">
        <v>20138</v>
      </c>
      <c r="L30" s="657">
        <v>17780.150000000001</v>
      </c>
      <c r="M30" s="657">
        <v>15435.88</v>
      </c>
      <c r="N30" s="657">
        <v>67975.53</v>
      </c>
      <c r="O30" s="657">
        <v>67005.55</v>
      </c>
      <c r="P30" s="657">
        <v>71872.479999999996</v>
      </c>
      <c r="Q30" s="657">
        <v>81399.14</v>
      </c>
      <c r="R30" s="657">
        <v>71986.95</v>
      </c>
      <c r="S30" s="657">
        <v>72473.84</v>
      </c>
      <c r="T30" s="657">
        <v>70541.919999999998</v>
      </c>
      <c r="U30" s="657">
        <v>69332.92</v>
      </c>
      <c r="V30" s="657">
        <v>16604.64</v>
      </c>
      <c r="W30" s="657">
        <v>19837.990000000002</v>
      </c>
      <c r="X30" s="657">
        <v>18846.78</v>
      </c>
      <c r="Y30" s="657">
        <v>15979.04</v>
      </c>
      <c r="Z30" s="657">
        <v>69927.23</v>
      </c>
      <c r="AA30" s="657">
        <v>68962.05</v>
      </c>
      <c r="AB30" s="657">
        <v>73085.070000000007</v>
      </c>
      <c r="AC30" s="657">
        <v>58861.03</v>
      </c>
      <c r="AD30" s="657">
        <v>56805.95</v>
      </c>
      <c r="AE30" s="657">
        <v>27670.720000000001</v>
      </c>
      <c r="AF30" s="657">
        <v>29335.22</v>
      </c>
      <c r="AG30" s="657">
        <v>44332.09</v>
      </c>
      <c r="AH30" s="657">
        <v>70632.759999999995</v>
      </c>
      <c r="AI30" s="657">
        <v>139116.20000000001</v>
      </c>
      <c r="AJ30" s="657">
        <v>138514.67000000001</v>
      </c>
      <c r="AK30" s="657">
        <v>61079.97</v>
      </c>
      <c r="AL30" s="657">
        <v>23474.97</v>
      </c>
      <c r="AM30" s="657">
        <v>43483.93</v>
      </c>
      <c r="AN30" s="657">
        <v>57837.66</v>
      </c>
      <c r="AO30" s="657">
        <v>61786.25</v>
      </c>
      <c r="AP30" s="657">
        <v>57481.84</v>
      </c>
      <c r="AQ30" s="657">
        <v>29269.51</v>
      </c>
      <c r="AR30" s="657">
        <v>29206.22</v>
      </c>
      <c r="AS30" s="657">
        <v>47218.38</v>
      </c>
      <c r="AT30" s="657">
        <v>75399.97</v>
      </c>
      <c r="AU30" s="657">
        <v>142351.76999999999</v>
      </c>
      <c r="AV30" s="657">
        <v>142257.91</v>
      </c>
      <c r="AW30" s="657">
        <v>61809.34</v>
      </c>
      <c r="AX30" s="657">
        <v>26637.96</v>
      </c>
      <c r="AY30" s="657">
        <v>45049.440000000002</v>
      </c>
      <c r="AZ30" s="657">
        <v>58764.08</v>
      </c>
      <c r="BA30" s="657">
        <v>65016.84</v>
      </c>
      <c r="BB30" s="657">
        <v>62864.26</v>
      </c>
      <c r="BC30" s="657">
        <v>29660.31</v>
      </c>
      <c r="BD30" s="657">
        <v>27421.5</v>
      </c>
      <c r="BE30" s="657">
        <v>49523.29</v>
      </c>
      <c r="BF30" s="657">
        <v>78233.929999999993</v>
      </c>
      <c r="BG30" s="657">
        <v>149454.92000000001</v>
      </c>
      <c r="BH30" s="657">
        <v>149971.79999999999</v>
      </c>
      <c r="BI30" s="657">
        <v>59411.8</v>
      </c>
      <c r="BJ30" s="657">
        <v>28418.76</v>
      </c>
      <c r="BK30" s="657">
        <v>48432.85</v>
      </c>
      <c r="BL30" s="657">
        <v>61485.65</v>
      </c>
      <c r="BM30" s="657">
        <v>70018.850000000006</v>
      </c>
      <c r="BN30" s="657">
        <v>65483.57</v>
      </c>
      <c r="BO30" s="657">
        <v>30739.09</v>
      </c>
      <c r="BP30" s="657">
        <v>29382.67</v>
      </c>
      <c r="BQ30" s="657">
        <v>50888.15</v>
      </c>
      <c r="BR30" s="657">
        <v>82686.460000000006</v>
      </c>
      <c r="BS30" s="657">
        <v>165856.06</v>
      </c>
      <c r="BT30" s="657">
        <v>162662.48000000001</v>
      </c>
      <c r="BU30" s="657">
        <v>63210.48</v>
      </c>
      <c r="BV30" s="657">
        <v>27574.6</v>
      </c>
      <c r="BW30" s="657">
        <v>53719.29</v>
      </c>
      <c r="BX30" s="657">
        <v>67067.91</v>
      </c>
      <c r="BY30" s="657">
        <v>77729.490000000005</v>
      </c>
      <c r="BZ30" s="657">
        <v>70613.47</v>
      </c>
      <c r="CA30" s="657">
        <v>34131.85</v>
      </c>
      <c r="CB30" s="657">
        <v>36896.879999999997</v>
      </c>
      <c r="CC30" s="657">
        <v>52593.9</v>
      </c>
      <c r="CD30" s="657">
        <v>106277.17</v>
      </c>
      <c r="CE30" s="657">
        <v>215156.12</v>
      </c>
      <c r="CF30" s="657">
        <v>211890.78</v>
      </c>
      <c r="CG30" s="657">
        <v>82221.33</v>
      </c>
      <c r="CH30" s="657">
        <v>43168.41</v>
      </c>
      <c r="CI30" s="657">
        <v>69374.55</v>
      </c>
      <c r="CJ30" s="657">
        <v>92199.52</v>
      </c>
      <c r="CK30" s="657">
        <v>98619.61</v>
      </c>
      <c r="CL30" s="657">
        <v>95918.75</v>
      </c>
      <c r="CM30" s="657">
        <v>48105.49</v>
      </c>
      <c r="CN30" s="657">
        <v>53856.66</v>
      </c>
      <c r="CO30" s="657">
        <v>77191.960000000006</v>
      </c>
      <c r="CP30" s="657">
        <v>132714.38</v>
      </c>
      <c r="CQ30" s="657">
        <v>273905.56</v>
      </c>
      <c r="CR30" s="657">
        <v>272597.25</v>
      </c>
      <c r="CS30" s="657">
        <v>124791.35</v>
      </c>
      <c r="CT30" s="657">
        <v>52857.3</v>
      </c>
      <c r="CU30" s="657">
        <v>84291.33</v>
      </c>
      <c r="CV30" s="657">
        <v>122191.74</v>
      </c>
      <c r="CW30" s="657">
        <v>114664.43</v>
      </c>
      <c r="CX30" s="657">
        <v>119938.38</v>
      </c>
      <c r="CY30" s="657">
        <v>61036.14</v>
      </c>
      <c r="CZ30" s="657">
        <v>66861.19</v>
      </c>
      <c r="DA30" s="657">
        <v>102660.9</v>
      </c>
      <c r="DB30" s="657">
        <v>161454.20000000001</v>
      </c>
      <c r="DC30" s="657">
        <v>317600.84000000003</v>
      </c>
      <c r="DD30" s="657">
        <v>315392.78000000003</v>
      </c>
      <c r="DE30" s="657">
        <v>150062.07999999999</v>
      </c>
      <c r="DF30" s="657">
        <v>62047.38</v>
      </c>
      <c r="DG30" s="657">
        <v>92196.62</v>
      </c>
      <c r="DH30" s="657">
        <v>126625.03</v>
      </c>
      <c r="DI30" s="657">
        <v>121239.26</v>
      </c>
      <c r="DJ30" s="657">
        <v>122585.91</v>
      </c>
      <c r="DK30" s="657">
        <v>60473.18</v>
      </c>
      <c r="DL30" s="657">
        <v>66433.679999999993</v>
      </c>
      <c r="DM30" s="657">
        <v>105359.78</v>
      </c>
      <c r="DN30" s="657">
        <v>172176.78</v>
      </c>
      <c r="DO30" s="657">
        <v>313146.06</v>
      </c>
      <c r="DP30" s="657">
        <v>323891.5</v>
      </c>
      <c r="DQ30" s="657">
        <v>147818.84</v>
      </c>
      <c r="DR30" s="657">
        <v>63931.05</v>
      </c>
      <c r="DS30" s="657">
        <v>97331.8</v>
      </c>
      <c r="DT30" s="657">
        <v>129575.42</v>
      </c>
      <c r="DU30" s="657">
        <v>124095.62</v>
      </c>
      <c r="DV30" s="657">
        <v>128261.09</v>
      </c>
      <c r="DW30" s="657">
        <v>60909.96</v>
      </c>
      <c r="DX30" s="657">
        <v>61141.22</v>
      </c>
      <c r="DY30" s="657">
        <v>113323.64</v>
      </c>
      <c r="DZ30" s="657">
        <v>176303.19</v>
      </c>
      <c r="EA30" s="657">
        <v>314600.81</v>
      </c>
      <c r="EB30" s="657">
        <v>329431.5</v>
      </c>
      <c r="EC30" s="657">
        <v>138986.28</v>
      </c>
      <c r="ED30" s="657">
        <v>64553.07</v>
      </c>
      <c r="EE30" s="657">
        <v>102386.08</v>
      </c>
      <c r="EF30" s="657">
        <v>130697.82</v>
      </c>
      <c r="EG30" s="657">
        <v>131498.95000000001</v>
      </c>
      <c r="EH30" s="657">
        <v>128503.12</v>
      </c>
      <c r="EI30" s="657">
        <v>60272.61</v>
      </c>
      <c r="EJ30" s="657">
        <v>67222.48</v>
      </c>
      <c r="EK30" s="657">
        <v>96671.45</v>
      </c>
      <c r="EL30" s="657">
        <v>169695.22</v>
      </c>
      <c r="EM30" s="657">
        <v>337302.84</v>
      </c>
      <c r="EN30" s="657">
        <v>349143</v>
      </c>
      <c r="EO30" s="657">
        <v>136757.78</v>
      </c>
      <c r="EP30" s="657">
        <v>64342.29</v>
      </c>
      <c r="EQ30" s="657">
        <v>102251.84</v>
      </c>
      <c r="ER30" s="657">
        <v>132629.12</v>
      </c>
      <c r="ES30" s="657">
        <v>131646.06</v>
      </c>
      <c r="ET30" s="657">
        <v>137401.98000000001</v>
      </c>
      <c r="EU30" s="657">
        <v>65681.240000000005</v>
      </c>
      <c r="EV30" s="657">
        <v>66627.22</v>
      </c>
      <c r="EW30" s="657">
        <v>110921.7</v>
      </c>
      <c r="EX30" s="657">
        <v>168163.53</v>
      </c>
      <c r="EY30" s="657">
        <v>340953.72</v>
      </c>
      <c r="EZ30" s="657">
        <v>344533.53</v>
      </c>
      <c r="FA30" s="657">
        <v>149961.97</v>
      </c>
      <c r="FB30" s="657">
        <v>69542.33</v>
      </c>
      <c r="FC30" s="657">
        <v>105160.22</v>
      </c>
      <c r="FD30" s="657">
        <v>136150.81</v>
      </c>
      <c r="FE30" s="657">
        <v>134758.10999999999</v>
      </c>
      <c r="FF30" s="657">
        <v>143406.76999999999</v>
      </c>
      <c r="FG30" s="657">
        <v>70455.899999999994</v>
      </c>
      <c r="FH30" s="657">
        <v>78430.289999999994</v>
      </c>
      <c r="FI30" s="657">
        <v>108618.66</v>
      </c>
      <c r="FJ30" s="657">
        <v>185001.92</v>
      </c>
      <c r="FK30" s="657">
        <v>351425.69</v>
      </c>
      <c r="FL30" s="657">
        <v>350409.91</v>
      </c>
      <c r="FM30" s="657">
        <v>175358.22</v>
      </c>
      <c r="FN30" s="657">
        <v>68317.95</v>
      </c>
      <c r="FO30" s="657">
        <v>104975.69</v>
      </c>
      <c r="FP30" s="657">
        <v>151840.42000000001</v>
      </c>
      <c r="FQ30" s="657">
        <v>138252.75</v>
      </c>
      <c r="FR30" s="657">
        <v>147810.62</v>
      </c>
      <c r="FS30" s="657">
        <v>74768.31</v>
      </c>
      <c r="FT30" s="657">
        <v>80113.08</v>
      </c>
      <c r="FU30" s="657">
        <v>119480</v>
      </c>
      <c r="FV30" s="657">
        <v>197885.11</v>
      </c>
      <c r="FW30" s="657">
        <v>344828.22</v>
      </c>
      <c r="FX30" s="657">
        <v>356740.12</v>
      </c>
      <c r="FY30" s="657">
        <v>186960.89</v>
      </c>
      <c r="FZ30" s="657">
        <v>78139.179999999993</v>
      </c>
      <c r="GA30" s="657">
        <v>112226.45</v>
      </c>
      <c r="GB30" s="657">
        <v>155597.01999999999</v>
      </c>
    </row>
    <row r="31" spans="1:184">
      <c r="B31" s="461"/>
      <c r="C31" s="658"/>
      <c r="D31" s="470" t="s">
        <v>62</v>
      </c>
      <c r="E31" s="659">
        <v>36185114.620000005</v>
      </c>
      <c r="F31" s="659">
        <v>31376993.66</v>
      </c>
      <c r="G31" s="659">
        <v>31728658.529999997</v>
      </c>
      <c r="H31" s="659">
        <v>27800962.02</v>
      </c>
      <c r="I31" s="659">
        <v>27624006.34</v>
      </c>
      <c r="J31" s="659">
        <v>30072304.629999999</v>
      </c>
      <c r="K31" s="659">
        <v>38793397.560000002</v>
      </c>
      <c r="L31" s="659">
        <v>34712477.559999995</v>
      </c>
      <c r="M31" s="659">
        <v>29532765.77</v>
      </c>
      <c r="N31" s="659">
        <v>24418745.91</v>
      </c>
      <c r="O31" s="659">
        <v>26218456.990000002</v>
      </c>
      <c r="P31" s="659">
        <v>33232787.600000001</v>
      </c>
      <c r="Q31" s="659">
        <v>39073396.640000001</v>
      </c>
      <c r="R31" s="659">
        <v>34221521.950000003</v>
      </c>
      <c r="S31" s="659">
        <v>30583007.34</v>
      </c>
      <c r="T31" s="659">
        <v>28529548.710000001</v>
      </c>
      <c r="U31" s="659">
        <v>28771160.18</v>
      </c>
      <c r="V31" s="659">
        <v>32283559.66</v>
      </c>
      <c r="W31" s="659">
        <v>37607961.68</v>
      </c>
      <c r="X31" s="659">
        <v>36958909.280000001</v>
      </c>
      <c r="Y31" s="659">
        <v>30201606.48</v>
      </c>
      <c r="Z31" s="659">
        <v>30042451.359999999</v>
      </c>
      <c r="AA31" s="659">
        <v>30788803.050000001</v>
      </c>
      <c r="AB31" s="659">
        <v>33555274.32</v>
      </c>
      <c r="AC31" s="659">
        <v>37727418.969999999</v>
      </c>
      <c r="AD31" s="659">
        <v>34786453.510000005</v>
      </c>
      <c r="AE31" s="659">
        <v>33903032.030000001</v>
      </c>
      <c r="AF31" s="659">
        <v>29176084.66</v>
      </c>
      <c r="AG31" s="659">
        <v>28231984.84</v>
      </c>
      <c r="AH31" s="659">
        <v>35095812.879999995</v>
      </c>
      <c r="AI31" s="659">
        <v>41123047.200000003</v>
      </c>
      <c r="AJ31" s="659">
        <v>40015389.920000002</v>
      </c>
      <c r="AK31" s="659">
        <v>31865878.59</v>
      </c>
      <c r="AL31" s="659">
        <v>26829664.849999998</v>
      </c>
      <c r="AM31" s="659">
        <v>32054432.550000001</v>
      </c>
      <c r="AN31" s="659">
        <v>33166545.66</v>
      </c>
      <c r="AO31" s="659">
        <v>39341020.25</v>
      </c>
      <c r="AP31" s="659">
        <v>37684976.720000006</v>
      </c>
      <c r="AQ31" s="659">
        <v>31446460.48</v>
      </c>
      <c r="AR31" s="659">
        <v>27461091.210000001</v>
      </c>
      <c r="AS31" s="659">
        <v>31047186.439999998</v>
      </c>
      <c r="AT31" s="659">
        <v>36987928.089999996</v>
      </c>
      <c r="AU31" s="659">
        <v>42063270.900000006</v>
      </c>
      <c r="AV31" s="659">
        <v>43132384.029999994</v>
      </c>
      <c r="AW31" s="659">
        <v>33364807.280000001</v>
      </c>
      <c r="AX31" s="659">
        <v>31382819.68</v>
      </c>
      <c r="AY31" s="659">
        <v>33544665.560000002</v>
      </c>
      <c r="AZ31" s="659">
        <v>34282184.140000001</v>
      </c>
      <c r="BA31" s="659">
        <v>41451551.780000001</v>
      </c>
      <c r="BB31" s="659">
        <v>38115061.009999998</v>
      </c>
      <c r="BC31" s="659">
        <v>34383252.219999999</v>
      </c>
      <c r="BD31" s="659">
        <v>30145429.820000004</v>
      </c>
      <c r="BE31" s="659">
        <v>31954574.419999998</v>
      </c>
      <c r="BF31" s="659">
        <v>38011222.049999997</v>
      </c>
      <c r="BG31" s="659">
        <v>42948126.170000002</v>
      </c>
      <c r="BH31" s="659">
        <v>44273799.549999997</v>
      </c>
      <c r="BI31" s="659">
        <v>32722439.109999999</v>
      </c>
      <c r="BJ31" s="659">
        <v>25149979.880000003</v>
      </c>
      <c r="BK31" s="659">
        <v>28921942.790000003</v>
      </c>
      <c r="BL31" s="659">
        <v>35684887.899999999</v>
      </c>
      <c r="BM31" s="659">
        <v>43801514.350000001</v>
      </c>
      <c r="BN31" s="659">
        <v>40284809.259999998</v>
      </c>
      <c r="BO31" s="659">
        <v>36194926.810000002</v>
      </c>
      <c r="BP31" s="659">
        <v>32671456.169999998</v>
      </c>
      <c r="BQ31" s="659">
        <v>34908089.769999996</v>
      </c>
      <c r="BR31" s="659">
        <v>41132668.829999998</v>
      </c>
      <c r="BS31" s="659">
        <v>48728996.560000002</v>
      </c>
      <c r="BT31" s="659">
        <v>49541346.229999997</v>
      </c>
      <c r="BU31" s="659">
        <v>36021392.789999999</v>
      </c>
      <c r="BV31" s="659">
        <v>34997686.410000004</v>
      </c>
      <c r="BW31" s="659">
        <v>37034935.909999996</v>
      </c>
      <c r="BX31" s="659">
        <v>42482480.029999994</v>
      </c>
      <c r="BY31" s="659">
        <v>49338337.490000002</v>
      </c>
      <c r="BZ31" s="659">
        <v>44997123.350000001</v>
      </c>
      <c r="CA31" s="659">
        <v>40944566.039999999</v>
      </c>
      <c r="CB31" s="659">
        <v>36862810.850000001</v>
      </c>
      <c r="CC31" s="659">
        <v>40719104.590000004</v>
      </c>
      <c r="CD31" s="659">
        <v>50444553.289999999</v>
      </c>
      <c r="CE31" s="659">
        <v>64731428.18</v>
      </c>
      <c r="CF31" s="659">
        <v>65747403.719999999</v>
      </c>
      <c r="CG31" s="659">
        <v>51527991.329999998</v>
      </c>
      <c r="CH31" s="659">
        <v>41067325.149999999</v>
      </c>
      <c r="CI31" s="659">
        <v>53437144.669999994</v>
      </c>
      <c r="CJ31" s="659">
        <v>58976532.140000001</v>
      </c>
      <c r="CK31" s="659">
        <v>64083458.509999998</v>
      </c>
      <c r="CL31" s="659">
        <v>61210561.470000006</v>
      </c>
      <c r="CM31" s="659">
        <v>60563635.43</v>
      </c>
      <c r="CN31" s="659">
        <v>49948313.159999996</v>
      </c>
      <c r="CO31" s="659">
        <v>54341643.210000001</v>
      </c>
      <c r="CP31" s="659">
        <v>68041254.199999988</v>
      </c>
      <c r="CQ31" s="659">
        <v>84502580.210000008</v>
      </c>
      <c r="CR31" s="659">
        <v>82840809.229999989</v>
      </c>
      <c r="CS31" s="659">
        <v>66950060.730000004</v>
      </c>
      <c r="CT31" s="659">
        <v>62056323.239999995</v>
      </c>
      <c r="CU31" s="659">
        <v>65105923.389999993</v>
      </c>
      <c r="CV31" s="659">
        <v>73125763.179999992</v>
      </c>
      <c r="CW31" s="659">
        <v>77043675.310000002</v>
      </c>
      <c r="CX31" s="659">
        <v>68691605</v>
      </c>
      <c r="CY31" s="659">
        <v>63612372.829999998</v>
      </c>
      <c r="CZ31" s="659">
        <v>60905881.82</v>
      </c>
      <c r="DA31" s="659">
        <v>64527764.910000004</v>
      </c>
      <c r="DB31" s="659">
        <v>80293570.570000008</v>
      </c>
      <c r="DC31" s="659">
        <v>95627825.469999999</v>
      </c>
      <c r="DD31" s="659">
        <v>95359109.780000001</v>
      </c>
      <c r="DE31" s="659">
        <v>72480573.209999993</v>
      </c>
      <c r="DF31" s="659">
        <v>53516293.510000005</v>
      </c>
      <c r="DG31" s="659">
        <v>70716805.400000006</v>
      </c>
      <c r="DH31" s="659">
        <v>77091429.340000004</v>
      </c>
      <c r="DI31" s="659">
        <v>79969780.260000005</v>
      </c>
      <c r="DJ31" s="659">
        <v>72969672.789999992</v>
      </c>
      <c r="DK31" s="659">
        <v>75585786.120000005</v>
      </c>
      <c r="DL31" s="659">
        <v>62461641.18</v>
      </c>
      <c r="DM31" s="659">
        <v>61224438.029999994</v>
      </c>
      <c r="DN31" s="659">
        <v>82658852.280000001</v>
      </c>
      <c r="DO31" s="659">
        <v>95410959.939999998</v>
      </c>
      <c r="DP31" s="659">
        <v>96734394</v>
      </c>
      <c r="DQ31" s="659">
        <v>74026327.219999999</v>
      </c>
      <c r="DR31" s="659">
        <v>68202590.420000002</v>
      </c>
      <c r="DS31" s="659">
        <v>73398257.609999999</v>
      </c>
      <c r="DT31" s="659">
        <v>77952276.609999999</v>
      </c>
      <c r="DU31" s="659">
        <v>81603430.860000014</v>
      </c>
      <c r="DV31" s="659">
        <v>74255228.349999994</v>
      </c>
      <c r="DW31" s="659">
        <v>74959875.899999991</v>
      </c>
      <c r="DX31" s="659">
        <v>59228375.660000004</v>
      </c>
      <c r="DY31" s="659">
        <v>66297010.509999998</v>
      </c>
      <c r="DZ31" s="659">
        <v>82877641.560000002</v>
      </c>
      <c r="EA31" s="659">
        <v>94693998.060000002</v>
      </c>
      <c r="EB31" s="659">
        <v>96050636.719999999</v>
      </c>
      <c r="EC31" s="659">
        <v>73916243.900000006</v>
      </c>
      <c r="ED31" s="659">
        <v>58409443.159999996</v>
      </c>
      <c r="EE31" s="659">
        <v>66590937.420000002</v>
      </c>
      <c r="EF31" s="659">
        <v>76683105.379999995</v>
      </c>
      <c r="EG31" s="659">
        <v>81708578.690000013</v>
      </c>
      <c r="EH31" s="659">
        <v>78652682.49000001</v>
      </c>
      <c r="EI31" s="659">
        <v>66217400.420000002</v>
      </c>
      <c r="EJ31" s="659">
        <v>59618493.109999992</v>
      </c>
      <c r="EK31" s="659">
        <v>68389815.140000001</v>
      </c>
      <c r="EL31" s="659">
        <v>79755294.590000004</v>
      </c>
      <c r="EM31" s="659">
        <v>97832637.590000004</v>
      </c>
      <c r="EN31" s="659">
        <v>98610320.469999999</v>
      </c>
      <c r="EO31" s="659">
        <v>77112218.280000001</v>
      </c>
      <c r="EP31" s="659">
        <v>71078253.560000002</v>
      </c>
      <c r="EQ31" s="659">
        <v>72797837.219999999</v>
      </c>
      <c r="ER31" s="659">
        <v>80148920.75</v>
      </c>
      <c r="ES31" s="659">
        <v>85527791.560000002</v>
      </c>
      <c r="ET31" s="659">
        <v>77268402.230000004</v>
      </c>
      <c r="EU31" s="659">
        <v>75930499.549999997</v>
      </c>
      <c r="EV31" s="659">
        <v>65283715.850000001</v>
      </c>
      <c r="EW31" s="659">
        <v>70984608.829999998</v>
      </c>
      <c r="EX31" s="659">
        <v>82976217.659999996</v>
      </c>
      <c r="EY31" s="659">
        <v>100852911.03</v>
      </c>
      <c r="EZ31" s="659">
        <v>99153474.030000001</v>
      </c>
      <c r="FA31" s="659">
        <v>80133355.219999999</v>
      </c>
      <c r="FB31" s="659">
        <v>60605848.699999996</v>
      </c>
      <c r="FC31" s="659">
        <v>61162920.350000001</v>
      </c>
      <c r="FD31" s="659">
        <v>83617511.310000002</v>
      </c>
      <c r="FE31" s="659">
        <v>87853026.109999999</v>
      </c>
      <c r="FF31" s="659">
        <v>80208662.769999996</v>
      </c>
      <c r="FG31" s="659">
        <v>76911000.280000001</v>
      </c>
      <c r="FH31" s="659">
        <v>63420136.230000004</v>
      </c>
      <c r="FI31" s="659">
        <v>73704762.099999994</v>
      </c>
      <c r="FJ31" s="659">
        <v>88684299.040000007</v>
      </c>
      <c r="FK31" s="659">
        <v>105834927.06999999</v>
      </c>
      <c r="FL31" s="659">
        <v>102814294.03</v>
      </c>
      <c r="FM31" s="659">
        <v>84559670.219999999</v>
      </c>
      <c r="FN31" s="659">
        <v>77071794.350000009</v>
      </c>
      <c r="FO31" s="659">
        <v>78454671.379999995</v>
      </c>
      <c r="FP31" s="659">
        <v>88229646.480000004</v>
      </c>
      <c r="FQ31" s="659">
        <v>90891813.370000005</v>
      </c>
      <c r="FR31" s="659">
        <v>84030792.24000001</v>
      </c>
      <c r="FS31" s="659">
        <v>69689566.060000002</v>
      </c>
      <c r="FT31" s="659">
        <v>73727614.640000001</v>
      </c>
      <c r="FU31" s="659">
        <v>72382866</v>
      </c>
      <c r="FV31" s="659">
        <v>93407740.859999999</v>
      </c>
      <c r="FW31" s="659">
        <v>106504057.27</v>
      </c>
      <c r="FX31" s="659">
        <v>106952863.42000002</v>
      </c>
      <c r="FY31" s="659">
        <v>84457987.260000005</v>
      </c>
      <c r="FZ31" s="659">
        <v>73094298.969999999</v>
      </c>
      <c r="GA31" s="659">
        <v>78000570.390000001</v>
      </c>
      <c r="GB31" s="659">
        <v>92833431.709999993</v>
      </c>
    </row>
    <row r="32" spans="1:184">
      <c r="B32" s="461"/>
      <c r="C32" s="658"/>
      <c r="D32" s="658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</row>
    <row r="33" spans="1:184">
      <c r="B33" s="461"/>
      <c r="C33" s="658"/>
      <c r="D33" s="658"/>
      <c r="E33" s="660">
        <v>41275</v>
      </c>
      <c r="F33" s="660">
        <v>41306</v>
      </c>
      <c r="G33" s="660">
        <v>41334</v>
      </c>
      <c r="H33" s="660">
        <v>41365</v>
      </c>
      <c r="I33" s="660">
        <v>41395</v>
      </c>
      <c r="J33" s="660">
        <v>41426</v>
      </c>
      <c r="K33" s="660">
        <v>41456</v>
      </c>
      <c r="L33" s="660">
        <v>41487</v>
      </c>
      <c r="M33" s="660">
        <v>41518</v>
      </c>
      <c r="N33" s="660">
        <v>41548</v>
      </c>
      <c r="O33" s="660">
        <v>41579</v>
      </c>
      <c r="P33" s="660">
        <v>41609</v>
      </c>
      <c r="Q33" s="660">
        <v>41640</v>
      </c>
      <c r="R33" s="660">
        <v>41671</v>
      </c>
      <c r="S33" s="660">
        <v>41699</v>
      </c>
      <c r="T33" s="660">
        <v>41730</v>
      </c>
      <c r="U33" s="660">
        <v>41760</v>
      </c>
      <c r="V33" s="660">
        <v>41791</v>
      </c>
      <c r="W33" s="660">
        <v>41821</v>
      </c>
      <c r="X33" s="660">
        <v>41852</v>
      </c>
      <c r="Y33" s="660">
        <v>41883</v>
      </c>
      <c r="Z33" s="660">
        <v>41913</v>
      </c>
      <c r="AA33" s="660">
        <v>41944</v>
      </c>
      <c r="AB33" s="660">
        <v>41974</v>
      </c>
      <c r="AC33" s="660">
        <v>42005</v>
      </c>
      <c r="AD33" s="660">
        <v>42036</v>
      </c>
      <c r="AE33" s="660">
        <v>42064</v>
      </c>
      <c r="AF33" s="660">
        <v>42095</v>
      </c>
      <c r="AG33" s="660">
        <v>42125</v>
      </c>
      <c r="AH33" s="660">
        <v>42156</v>
      </c>
      <c r="AI33" s="660">
        <v>42186</v>
      </c>
      <c r="AJ33" s="660">
        <v>42217</v>
      </c>
      <c r="AK33" s="660">
        <v>42248</v>
      </c>
      <c r="AL33" s="660">
        <v>42278</v>
      </c>
      <c r="AM33" s="660">
        <v>42309</v>
      </c>
      <c r="AN33" s="660">
        <v>42339</v>
      </c>
      <c r="AO33" s="660">
        <v>42370</v>
      </c>
      <c r="AP33" s="660">
        <v>42401</v>
      </c>
      <c r="AQ33" s="660">
        <v>42430</v>
      </c>
      <c r="AR33" s="660">
        <v>42461</v>
      </c>
      <c r="AS33" s="660">
        <v>42491</v>
      </c>
      <c r="AT33" s="660">
        <v>42522</v>
      </c>
      <c r="AU33" s="660">
        <v>42552</v>
      </c>
      <c r="AV33" s="660">
        <v>42583</v>
      </c>
      <c r="AW33" s="660">
        <v>42614</v>
      </c>
      <c r="AX33" s="660">
        <v>42644</v>
      </c>
      <c r="AY33" s="660">
        <v>42675</v>
      </c>
      <c r="AZ33" s="660">
        <v>42705</v>
      </c>
      <c r="BA33" s="660">
        <v>42736</v>
      </c>
      <c r="BB33" s="660">
        <v>42767</v>
      </c>
      <c r="BC33" s="660">
        <v>42795</v>
      </c>
      <c r="BD33" s="660">
        <v>42826</v>
      </c>
      <c r="BE33" s="660">
        <v>42856</v>
      </c>
      <c r="BF33" s="660">
        <v>42887</v>
      </c>
      <c r="BG33" s="660">
        <v>42917</v>
      </c>
      <c r="BH33" s="660">
        <v>42948</v>
      </c>
      <c r="BI33" s="660">
        <v>42979</v>
      </c>
      <c r="BJ33" s="660">
        <v>43009</v>
      </c>
      <c r="BK33" s="660">
        <v>43040</v>
      </c>
      <c r="BL33" s="660">
        <v>43070</v>
      </c>
      <c r="BM33" s="660">
        <v>43101</v>
      </c>
      <c r="BN33" s="660">
        <v>43132</v>
      </c>
      <c r="BO33" s="660">
        <v>43160</v>
      </c>
      <c r="BP33" s="660">
        <v>43191</v>
      </c>
      <c r="BQ33" s="660">
        <v>43221</v>
      </c>
      <c r="BR33" s="660">
        <v>43252</v>
      </c>
      <c r="BS33" s="660">
        <v>43282</v>
      </c>
      <c r="BT33" s="660">
        <v>43313</v>
      </c>
      <c r="BU33" s="660">
        <v>43344</v>
      </c>
      <c r="BV33" s="660">
        <v>43374</v>
      </c>
      <c r="BW33" s="660">
        <v>43405</v>
      </c>
      <c r="BX33" s="660">
        <v>43435</v>
      </c>
      <c r="BY33" s="660">
        <v>43466</v>
      </c>
      <c r="BZ33" s="660">
        <v>43497</v>
      </c>
      <c r="CA33" s="660">
        <v>43525</v>
      </c>
      <c r="CB33" s="660">
        <v>43556</v>
      </c>
      <c r="CC33" s="660">
        <v>43586</v>
      </c>
      <c r="CD33" s="660">
        <v>43617</v>
      </c>
      <c r="CE33" s="660">
        <v>43647</v>
      </c>
      <c r="CF33" s="660">
        <v>43678</v>
      </c>
      <c r="CG33" s="660">
        <v>43709</v>
      </c>
      <c r="CH33" s="660">
        <v>43739</v>
      </c>
      <c r="CI33" s="660">
        <v>43770</v>
      </c>
      <c r="CJ33" s="660">
        <v>43800</v>
      </c>
      <c r="CK33" s="660">
        <v>43831</v>
      </c>
      <c r="CL33" s="660">
        <v>43862</v>
      </c>
      <c r="CM33" s="660">
        <v>43891</v>
      </c>
      <c r="CN33" s="660">
        <v>43922</v>
      </c>
      <c r="CO33" s="660">
        <v>43952</v>
      </c>
      <c r="CP33" s="660">
        <v>43983</v>
      </c>
      <c r="CQ33" s="660">
        <v>44013</v>
      </c>
      <c r="CR33" s="660">
        <v>44044</v>
      </c>
      <c r="CS33" s="660">
        <v>44075</v>
      </c>
      <c r="CT33" s="660">
        <v>44105</v>
      </c>
      <c r="CU33" s="660">
        <v>44136</v>
      </c>
      <c r="CV33" s="660">
        <v>44166</v>
      </c>
      <c r="CW33" s="660">
        <v>44197</v>
      </c>
      <c r="CX33" s="660">
        <v>44228</v>
      </c>
      <c r="CY33" s="660">
        <v>44256</v>
      </c>
      <c r="CZ33" s="660">
        <v>44287</v>
      </c>
      <c r="DA33" s="660">
        <v>44317</v>
      </c>
      <c r="DB33" s="660">
        <v>44348</v>
      </c>
      <c r="DC33" s="660">
        <v>44378</v>
      </c>
      <c r="DD33" s="660">
        <v>44409</v>
      </c>
      <c r="DE33" s="660">
        <v>44440</v>
      </c>
      <c r="DF33" s="660">
        <v>44470</v>
      </c>
      <c r="DG33" s="660">
        <v>44501</v>
      </c>
      <c r="DH33" s="660">
        <v>44531</v>
      </c>
      <c r="DI33" s="660">
        <v>44562</v>
      </c>
      <c r="DJ33" s="660">
        <v>44593</v>
      </c>
      <c r="DK33" s="660">
        <v>44621</v>
      </c>
      <c r="DL33" s="660">
        <v>44652</v>
      </c>
      <c r="DM33" s="660">
        <v>44682</v>
      </c>
      <c r="DN33" s="660">
        <v>44713</v>
      </c>
      <c r="DO33" s="660">
        <v>44743</v>
      </c>
      <c r="DP33" s="660">
        <v>44774</v>
      </c>
      <c r="DQ33" s="660">
        <v>44805</v>
      </c>
      <c r="DR33" s="660">
        <v>44835</v>
      </c>
      <c r="DS33" s="660">
        <v>44866</v>
      </c>
      <c r="DT33" s="660">
        <v>44896</v>
      </c>
      <c r="DU33" s="660">
        <v>44927</v>
      </c>
      <c r="DV33" s="660">
        <v>44958</v>
      </c>
      <c r="DW33" s="660">
        <v>44986</v>
      </c>
      <c r="DX33" s="660">
        <v>45017</v>
      </c>
      <c r="DY33" s="660">
        <v>45047</v>
      </c>
      <c r="DZ33" s="660">
        <v>45078</v>
      </c>
      <c r="EA33" s="660">
        <v>45108</v>
      </c>
      <c r="EB33" s="660">
        <v>45139</v>
      </c>
      <c r="EC33" s="660">
        <v>45170</v>
      </c>
      <c r="ED33" s="660">
        <v>45200</v>
      </c>
      <c r="EE33" s="660">
        <v>45231</v>
      </c>
      <c r="EF33" s="660">
        <v>45261</v>
      </c>
      <c r="EG33" s="660">
        <v>45292</v>
      </c>
      <c r="EH33" s="660">
        <v>45323</v>
      </c>
      <c r="EI33" s="660">
        <v>45352</v>
      </c>
      <c r="EJ33" s="660">
        <v>45383</v>
      </c>
      <c r="EK33" s="660">
        <v>45413</v>
      </c>
      <c r="EL33" s="660">
        <v>45444</v>
      </c>
      <c r="EM33" s="660">
        <v>45474</v>
      </c>
      <c r="EN33" s="660">
        <v>45505</v>
      </c>
      <c r="EO33" s="660">
        <v>45536</v>
      </c>
      <c r="EP33" s="660">
        <v>45566</v>
      </c>
      <c r="EQ33" s="660">
        <v>45597</v>
      </c>
      <c r="ER33" s="660">
        <v>45627</v>
      </c>
      <c r="ES33" s="660">
        <v>45658</v>
      </c>
      <c r="ET33" s="660">
        <v>45689</v>
      </c>
      <c r="EU33" s="660">
        <v>45717</v>
      </c>
      <c r="EV33" s="660">
        <v>45748</v>
      </c>
      <c r="EW33" s="660">
        <v>45778</v>
      </c>
      <c r="EX33" s="660">
        <v>45809</v>
      </c>
      <c r="EY33" s="660">
        <v>45839</v>
      </c>
      <c r="EZ33" s="660">
        <v>45870</v>
      </c>
      <c r="FA33" s="660">
        <v>45901</v>
      </c>
      <c r="FB33" s="660">
        <v>45931</v>
      </c>
      <c r="FC33" s="660">
        <v>45962</v>
      </c>
      <c r="FD33" s="660">
        <v>45992</v>
      </c>
      <c r="FE33" s="660">
        <v>46023</v>
      </c>
      <c r="FF33" s="660">
        <v>46054</v>
      </c>
      <c r="FG33" s="660">
        <v>46082</v>
      </c>
      <c r="FH33" s="660">
        <v>46113</v>
      </c>
      <c r="FI33" s="660">
        <v>46143</v>
      </c>
      <c r="FJ33" s="660">
        <v>46174</v>
      </c>
      <c r="FK33" s="660">
        <v>46204</v>
      </c>
      <c r="FL33" s="660">
        <v>46235</v>
      </c>
      <c r="FM33" s="660">
        <v>46266</v>
      </c>
      <c r="FN33" s="660">
        <v>46296</v>
      </c>
      <c r="FO33" s="660">
        <v>46327</v>
      </c>
      <c r="FP33" s="660">
        <v>46357</v>
      </c>
      <c r="FQ33" s="660">
        <v>46388</v>
      </c>
      <c r="FR33" s="660">
        <v>46419</v>
      </c>
      <c r="FS33" s="660">
        <v>46447</v>
      </c>
      <c r="FT33" s="660">
        <v>46478</v>
      </c>
      <c r="FU33" s="660">
        <v>46508</v>
      </c>
      <c r="FV33" s="660">
        <v>46539</v>
      </c>
      <c r="FW33" s="660">
        <v>46569</v>
      </c>
      <c r="FX33" s="660">
        <v>46600</v>
      </c>
      <c r="FY33" s="660">
        <v>46631</v>
      </c>
      <c r="FZ33" s="660">
        <v>46661</v>
      </c>
      <c r="GA33" s="660">
        <v>46692</v>
      </c>
      <c r="GB33" s="660">
        <v>46722</v>
      </c>
    </row>
    <row r="34" spans="1:184">
      <c r="B34" s="461"/>
      <c r="C34" s="477" t="s">
        <v>19</v>
      </c>
      <c r="D34" s="477" t="s">
        <v>63</v>
      </c>
      <c r="E34" s="495">
        <v>9060377</v>
      </c>
      <c r="F34" s="495">
        <v>7875959.5</v>
      </c>
      <c r="G34" s="495">
        <v>8209769.5</v>
      </c>
      <c r="H34" s="495">
        <v>7888835</v>
      </c>
      <c r="I34" s="495">
        <v>7991029.5</v>
      </c>
      <c r="J34" s="495">
        <v>7790102</v>
      </c>
      <c r="K34" s="495">
        <v>9403080</v>
      </c>
      <c r="L34" s="495">
        <v>8647557</v>
      </c>
      <c r="M34" s="495">
        <v>7611294.5</v>
      </c>
      <c r="N34" s="495">
        <v>7780491</v>
      </c>
      <c r="O34" s="495">
        <v>7541325</v>
      </c>
      <c r="P34" s="495">
        <v>8149968</v>
      </c>
      <c r="Q34" s="495">
        <v>9353106</v>
      </c>
      <c r="R34" s="495">
        <v>8260589</v>
      </c>
      <c r="S34" s="495">
        <v>8304034</v>
      </c>
      <c r="T34" s="495">
        <v>8126862</v>
      </c>
      <c r="U34" s="495">
        <v>8107109</v>
      </c>
      <c r="V34" s="495">
        <v>8079657</v>
      </c>
      <c r="W34" s="495">
        <v>9308872</v>
      </c>
      <c r="X34" s="495">
        <v>9156805</v>
      </c>
      <c r="Y34" s="495">
        <v>7874184</v>
      </c>
      <c r="Z34" s="495">
        <v>7996323.5</v>
      </c>
      <c r="AA34" s="495">
        <v>7757354</v>
      </c>
      <c r="AB34" s="495">
        <v>8279749.5</v>
      </c>
      <c r="AC34" s="495">
        <v>9267077</v>
      </c>
      <c r="AD34" s="495">
        <v>8512099</v>
      </c>
      <c r="AE34" s="495">
        <v>8701821</v>
      </c>
      <c r="AF34" s="495">
        <v>8240357.5</v>
      </c>
      <c r="AG34" s="495">
        <v>8270939.5</v>
      </c>
      <c r="AH34" s="495">
        <v>8639681</v>
      </c>
      <c r="AI34" s="495">
        <v>9774117</v>
      </c>
      <c r="AJ34" s="495">
        <v>9521507</v>
      </c>
      <c r="AK34" s="495">
        <v>8113647</v>
      </c>
      <c r="AL34" s="495">
        <v>8319218</v>
      </c>
      <c r="AM34" s="495">
        <v>8168510.5</v>
      </c>
      <c r="AN34" s="495">
        <v>8428914</v>
      </c>
      <c r="AO34" s="495">
        <v>9672631</v>
      </c>
      <c r="AP34" s="495">
        <v>9266255</v>
      </c>
      <c r="AQ34" s="495">
        <v>9134741</v>
      </c>
      <c r="AR34" s="495">
        <v>8529213</v>
      </c>
      <c r="AS34" s="495">
        <v>8675735</v>
      </c>
      <c r="AT34" s="495">
        <v>9009476</v>
      </c>
      <c r="AU34" s="495">
        <v>9988039</v>
      </c>
      <c r="AV34" s="495">
        <v>10206672</v>
      </c>
      <c r="AW34" s="495">
        <v>8459867</v>
      </c>
      <c r="AX34" s="495">
        <v>8567024</v>
      </c>
      <c r="AY34" s="495">
        <v>8526328</v>
      </c>
      <c r="AZ34" s="495">
        <v>8781752</v>
      </c>
      <c r="BA34" s="495">
        <v>10210541</v>
      </c>
      <c r="BB34" s="495">
        <v>9367387</v>
      </c>
      <c r="BC34" s="495">
        <v>9475407</v>
      </c>
      <c r="BD34" s="495">
        <v>8800099</v>
      </c>
      <c r="BE34" s="495">
        <v>8887266</v>
      </c>
      <c r="BF34" s="495">
        <v>9370472</v>
      </c>
      <c r="BG34" s="495">
        <v>10296870</v>
      </c>
      <c r="BH34" s="495">
        <v>10546178</v>
      </c>
      <c r="BI34" s="495">
        <v>8581115</v>
      </c>
      <c r="BJ34" s="495">
        <v>8907337</v>
      </c>
      <c r="BK34" s="495">
        <v>8816224</v>
      </c>
      <c r="BL34" s="495">
        <v>9090618</v>
      </c>
      <c r="BM34" s="495">
        <v>10723207</v>
      </c>
      <c r="BN34" s="495">
        <v>9822504</v>
      </c>
      <c r="BO34" s="495">
        <v>9967260</v>
      </c>
      <c r="BP34" s="495">
        <v>9431247</v>
      </c>
      <c r="BQ34" s="495">
        <v>9573083</v>
      </c>
      <c r="BR34" s="495">
        <v>10071795</v>
      </c>
      <c r="BS34" s="495">
        <v>11485260</v>
      </c>
      <c r="BT34" s="495">
        <v>11665901</v>
      </c>
      <c r="BU34" s="495">
        <v>9614723</v>
      </c>
      <c r="BV34" s="495">
        <v>9847806</v>
      </c>
      <c r="BW34" s="495">
        <v>9836921</v>
      </c>
      <c r="BX34" s="495">
        <v>10308650</v>
      </c>
      <c r="BY34" s="495">
        <v>11785773</v>
      </c>
      <c r="BZ34" s="495">
        <v>11004867</v>
      </c>
      <c r="CA34" s="495">
        <v>11514966</v>
      </c>
      <c r="CB34" s="495">
        <v>11127319</v>
      </c>
      <c r="CC34" s="495">
        <v>11366946</v>
      </c>
      <c r="CD34" s="495">
        <v>12043114</v>
      </c>
      <c r="CE34" s="495">
        <v>14655530</v>
      </c>
      <c r="CF34" s="495">
        <v>14902093</v>
      </c>
      <c r="CG34" s="495">
        <v>12517648</v>
      </c>
      <c r="CH34" s="495">
        <v>12897020</v>
      </c>
      <c r="CI34" s="495">
        <v>12876216</v>
      </c>
      <c r="CJ34" s="495">
        <v>13770677</v>
      </c>
      <c r="CK34" s="495">
        <v>14995675</v>
      </c>
      <c r="CL34" s="495">
        <v>14331691</v>
      </c>
      <c r="CM34" s="495">
        <v>14714088</v>
      </c>
      <c r="CN34" s="495">
        <v>14051254</v>
      </c>
      <c r="CO34" s="495">
        <v>14244976</v>
      </c>
      <c r="CP34" s="495">
        <v>15741593</v>
      </c>
      <c r="CQ34" s="495">
        <v>18862802</v>
      </c>
      <c r="CR34" s="495">
        <v>18524574</v>
      </c>
      <c r="CS34" s="495">
        <v>15850163</v>
      </c>
      <c r="CT34" s="495">
        <v>15889564</v>
      </c>
      <c r="CU34" s="495">
        <v>15512160</v>
      </c>
      <c r="CV34" s="495">
        <v>16841854</v>
      </c>
      <c r="CW34" s="495">
        <v>17723924</v>
      </c>
      <c r="CX34" s="495">
        <v>16521738</v>
      </c>
      <c r="CY34" s="495">
        <v>17401160</v>
      </c>
      <c r="CZ34" s="495">
        <v>16759725</v>
      </c>
      <c r="DA34" s="495">
        <v>16467709</v>
      </c>
      <c r="DB34" s="495">
        <v>18369826</v>
      </c>
      <c r="DC34" s="495">
        <v>21071064</v>
      </c>
      <c r="DD34" s="495">
        <v>20978292</v>
      </c>
      <c r="DE34" s="495">
        <v>17133710</v>
      </c>
      <c r="DF34" s="495">
        <v>16778988</v>
      </c>
      <c r="DG34" s="495">
        <v>16722000</v>
      </c>
      <c r="DH34" s="495">
        <v>17824928</v>
      </c>
      <c r="DI34" s="495">
        <v>18507934</v>
      </c>
      <c r="DJ34" s="495">
        <v>16859620</v>
      </c>
      <c r="DK34" s="495">
        <v>17861736</v>
      </c>
      <c r="DL34" s="495">
        <v>16650348</v>
      </c>
      <c r="DM34" s="495">
        <v>16850382</v>
      </c>
      <c r="DN34" s="495">
        <v>18946592</v>
      </c>
      <c r="DO34" s="495">
        <v>21064650</v>
      </c>
      <c r="DP34" s="495">
        <v>21253454</v>
      </c>
      <c r="DQ34" s="495">
        <v>17570664</v>
      </c>
      <c r="DR34" s="495">
        <v>17356670</v>
      </c>
      <c r="DS34" s="495">
        <v>17437122</v>
      </c>
      <c r="DT34" s="495">
        <v>18067896</v>
      </c>
      <c r="DU34" s="495">
        <v>18956534</v>
      </c>
      <c r="DV34" s="495">
        <v>17147360</v>
      </c>
      <c r="DW34" s="495">
        <v>18238830</v>
      </c>
      <c r="DX34" s="495">
        <v>16868036</v>
      </c>
      <c r="DY34" s="495">
        <v>17750082</v>
      </c>
      <c r="DZ34" s="495">
        <v>19178896</v>
      </c>
      <c r="EA34" s="495">
        <v>20984878</v>
      </c>
      <c r="EB34" s="495">
        <v>21201786</v>
      </c>
      <c r="EC34" s="495">
        <v>17608204</v>
      </c>
      <c r="ED34" s="495">
        <v>17750416</v>
      </c>
      <c r="EE34" s="495">
        <v>17463678</v>
      </c>
      <c r="EF34" s="495">
        <v>17975380</v>
      </c>
      <c r="EG34" s="495">
        <v>19002814</v>
      </c>
      <c r="EH34" s="495">
        <v>18236042</v>
      </c>
      <c r="EI34" s="495">
        <v>18175262</v>
      </c>
      <c r="EJ34" s="495">
        <v>17445632</v>
      </c>
      <c r="EK34" s="495">
        <v>17849970</v>
      </c>
      <c r="EL34" s="495">
        <v>18346204</v>
      </c>
      <c r="EM34" s="495">
        <v>21845270</v>
      </c>
      <c r="EN34" s="495">
        <v>21994990</v>
      </c>
      <c r="EO34" s="495">
        <v>18358444</v>
      </c>
      <c r="EP34" s="495">
        <v>18339612</v>
      </c>
      <c r="EQ34" s="495">
        <v>17478832</v>
      </c>
      <c r="ER34" s="495">
        <v>18720470</v>
      </c>
      <c r="ES34" s="495">
        <v>19919542</v>
      </c>
      <c r="ET34" s="495">
        <v>17973334</v>
      </c>
      <c r="EU34" s="495">
        <v>18811576</v>
      </c>
      <c r="EV34" s="495">
        <v>18128202</v>
      </c>
      <c r="EW34" s="495">
        <v>18263770</v>
      </c>
      <c r="EX34" s="495">
        <v>19259620</v>
      </c>
      <c r="EY34" s="495">
        <v>22586060</v>
      </c>
      <c r="EZ34" s="495">
        <v>22141940</v>
      </c>
      <c r="FA34" s="495">
        <v>19139054</v>
      </c>
      <c r="FB34" s="495">
        <v>19188814</v>
      </c>
      <c r="FC34" s="495">
        <v>17937844</v>
      </c>
      <c r="FD34" s="495">
        <v>19555942</v>
      </c>
      <c r="FE34" s="495">
        <v>20691896</v>
      </c>
      <c r="FF34" s="495">
        <v>18934258</v>
      </c>
      <c r="FG34" s="495">
        <v>20055548</v>
      </c>
      <c r="FH34" s="495">
        <v>19052198</v>
      </c>
      <c r="FI34" s="495">
        <v>19299010</v>
      </c>
      <c r="FJ34" s="495">
        <v>20729556</v>
      </c>
      <c r="FK34" s="495">
        <v>23871848</v>
      </c>
      <c r="FL34" s="495">
        <v>23214760</v>
      </c>
      <c r="FM34" s="495">
        <v>20323850</v>
      </c>
      <c r="FN34" s="495">
        <v>20016360</v>
      </c>
      <c r="FO34" s="495">
        <v>19126168</v>
      </c>
      <c r="FP34" s="495">
        <v>20682218</v>
      </c>
      <c r="FQ34" s="495">
        <v>21544824</v>
      </c>
      <c r="FR34" s="495">
        <v>19849052</v>
      </c>
      <c r="FS34" s="495">
        <v>21292438</v>
      </c>
      <c r="FT34" s="495">
        <v>20217164</v>
      </c>
      <c r="FU34" s="495">
        <v>20239488</v>
      </c>
      <c r="FV34" s="495">
        <v>21838998</v>
      </c>
      <c r="FW34" s="495">
        <v>24141116</v>
      </c>
      <c r="FX34" s="495">
        <v>24315100</v>
      </c>
      <c r="FY34" s="495">
        <v>20966956</v>
      </c>
      <c r="FZ34" s="495">
        <v>20789506</v>
      </c>
      <c r="GA34" s="495">
        <v>20534310</v>
      </c>
      <c r="GB34" s="495">
        <v>21834606</v>
      </c>
    </row>
    <row r="35" spans="1:184">
      <c r="B35" s="461"/>
      <c r="C35" s="478" t="s">
        <v>22</v>
      </c>
      <c r="D35" s="478" t="s">
        <v>63</v>
      </c>
      <c r="E35" s="497">
        <v>10970091</v>
      </c>
      <c r="F35" s="497">
        <v>9088048</v>
      </c>
      <c r="G35" s="497">
        <v>8116250.5</v>
      </c>
      <c r="H35" s="497">
        <v>6764393.5</v>
      </c>
      <c r="I35" s="497">
        <v>7304872</v>
      </c>
      <c r="J35" s="497">
        <v>9167950</v>
      </c>
      <c r="K35" s="497">
        <v>12262209</v>
      </c>
      <c r="L35" s="497">
        <v>10925562</v>
      </c>
      <c r="M35" s="497">
        <v>7883495</v>
      </c>
      <c r="N35" s="497">
        <v>6872974</v>
      </c>
      <c r="O35" s="497">
        <v>7538610.5</v>
      </c>
      <c r="P35" s="497">
        <v>10126644</v>
      </c>
      <c r="Q35" s="497">
        <v>11826716</v>
      </c>
      <c r="R35" s="497">
        <v>9967607</v>
      </c>
      <c r="S35" s="497">
        <v>8563698</v>
      </c>
      <c r="T35" s="497">
        <v>7228616</v>
      </c>
      <c r="U35" s="497">
        <v>7706723</v>
      </c>
      <c r="V35" s="497">
        <v>9789001</v>
      </c>
      <c r="W35" s="497">
        <v>12157138</v>
      </c>
      <c r="X35" s="497">
        <v>11816407</v>
      </c>
      <c r="Y35" s="497">
        <v>8288625</v>
      </c>
      <c r="Z35" s="497">
        <v>7153775.5</v>
      </c>
      <c r="AA35" s="497">
        <v>7857110</v>
      </c>
      <c r="AB35" s="497">
        <v>10376301</v>
      </c>
      <c r="AC35" s="497">
        <v>11826086</v>
      </c>
      <c r="AD35" s="497">
        <v>10349760</v>
      </c>
      <c r="AE35" s="497">
        <v>9043894</v>
      </c>
      <c r="AF35" s="497">
        <v>7391928</v>
      </c>
      <c r="AG35" s="497">
        <v>7921748.5</v>
      </c>
      <c r="AH35" s="497">
        <v>10568777</v>
      </c>
      <c r="AI35" s="497">
        <v>12843908</v>
      </c>
      <c r="AJ35" s="497">
        <v>12361580</v>
      </c>
      <c r="AK35" s="497">
        <v>8611512</v>
      </c>
      <c r="AL35" s="497">
        <v>7505803</v>
      </c>
      <c r="AM35" s="497">
        <v>8343547.5</v>
      </c>
      <c r="AN35" s="497">
        <v>10692041</v>
      </c>
      <c r="AO35" s="497">
        <v>12476417</v>
      </c>
      <c r="AP35" s="497">
        <v>11010987</v>
      </c>
      <c r="AQ35" s="497">
        <v>9628119</v>
      </c>
      <c r="AR35" s="497">
        <v>7751831</v>
      </c>
      <c r="AS35" s="497">
        <v>8415968</v>
      </c>
      <c r="AT35" s="497">
        <v>11126917</v>
      </c>
      <c r="AU35" s="497">
        <v>13284238</v>
      </c>
      <c r="AV35" s="497">
        <v>13332812</v>
      </c>
      <c r="AW35" s="497">
        <v>9025110</v>
      </c>
      <c r="AX35" s="497">
        <v>7816174</v>
      </c>
      <c r="AY35" s="497">
        <v>8801781</v>
      </c>
      <c r="AZ35" s="497">
        <v>11251492</v>
      </c>
      <c r="BA35" s="497">
        <v>13302649</v>
      </c>
      <c r="BB35" s="497">
        <v>11654183</v>
      </c>
      <c r="BC35" s="497">
        <v>10052622</v>
      </c>
      <c r="BD35" s="497">
        <v>8063586.5</v>
      </c>
      <c r="BE35" s="497">
        <v>8685725</v>
      </c>
      <c r="BF35" s="497">
        <v>11731814</v>
      </c>
      <c r="BG35" s="497">
        <v>13890078</v>
      </c>
      <c r="BH35" s="497">
        <v>13982373</v>
      </c>
      <c r="BI35" s="497">
        <v>9247144</v>
      </c>
      <c r="BJ35" s="497">
        <v>8197355.5</v>
      </c>
      <c r="BK35" s="497">
        <v>9190935</v>
      </c>
      <c r="BL35" s="497">
        <v>11770374</v>
      </c>
      <c r="BM35" s="497">
        <v>14090409</v>
      </c>
      <c r="BN35" s="497">
        <v>12303456</v>
      </c>
      <c r="BO35" s="497">
        <v>10700528</v>
      </c>
      <c r="BP35" s="497">
        <v>8710582</v>
      </c>
      <c r="BQ35" s="497">
        <v>9403416</v>
      </c>
      <c r="BR35" s="497">
        <v>12687297</v>
      </c>
      <c r="BS35" s="497">
        <v>15575517</v>
      </c>
      <c r="BT35" s="497">
        <v>15460545</v>
      </c>
      <c r="BU35" s="497">
        <v>10357118</v>
      </c>
      <c r="BV35" s="497">
        <v>9086991</v>
      </c>
      <c r="BW35" s="497">
        <v>10293348</v>
      </c>
      <c r="BX35" s="497">
        <v>13390072</v>
      </c>
      <c r="BY35" s="497">
        <v>15608945</v>
      </c>
      <c r="BZ35" s="497">
        <v>13895772</v>
      </c>
      <c r="CA35" s="497">
        <v>12438676</v>
      </c>
      <c r="CB35" s="497">
        <v>10310444</v>
      </c>
      <c r="CC35" s="497">
        <v>11277622</v>
      </c>
      <c r="CD35" s="497">
        <v>15394450</v>
      </c>
      <c r="CE35" s="497">
        <v>20044006</v>
      </c>
      <c r="CF35" s="497">
        <v>19998054</v>
      </c>
      <c r="CG35" s="497">
        <v>13681196</v>
      </c>
      <c r="CH35" s="497">
        <v>12070114</v>
      </c>
      <c r="CI35" s="497">
        <v>13627150</v>
      </c>
      <c r="CJ35" s="497">
        <v>18174248</v>
      </c>
      <c r="CK35" s="497">
        <v>20191676</v>
      </c>
      <c r="CL35" s="497">
        <v>17795136</v>
      </c>
      <c r="CM35" s="497">
        <v>16105504</v>
      </c>
      <c r="CN35" s="497">
        <v>13272654</v>
      </c>
      <c r="CO35" s="497">
        <v>14336258</v>
      </c>
      <c r="CP35" s="497">
        <v>20382308</v>
      </c>
      <c r="CQ35" s="497">
        <v>26142276</v>
      </c>
      <c r="CR35" s="497">
        <v>25485412</v>
      </c>
      <c r="CS35" s="497">
        <v>17717240</v>
      </c>
      <c r="CT35" s="497">
        <v>15152661</v>
      </c>
      <c r="CU35" s="497">
        <v>16751576</v>
      </c>
      <c r="CV35" s="497">
        <v>22617982</v>
      </c>
      <c r="CW35" s="497">
        <v>24123296</v>
      </c>
      <c r="CX35" s="497">
        <v>21651860</v>
      </c>
      <c r="CY35" s="497">
        <v>19318062</v>
      </c>
      <c r="CZ35" s="497">
        <v>16098425</v>
      </c>
      <c r="DA35" s="497">
        <v>16983970</v>
      </c>
      <c r="DB35" s="497">
        <v>24056554</v>
      </c>
      <c r="DC35" s="497">
        <v>29698072</v>
      </c>
      <c r="DD35" s="497">
        <v>29420666</v>
      </c>
      <c r="DE35" s="497">
        <v>19532012</v>
      </c>
      <c r="DF35" s="497">
        <v>16156351</v>
      </c>
      <c r="DG35" s="497">
        <v>18206308</v>
      </c>
      <c r="DH35" s="497">
        <v>24183800</v>
      </c>
      <c r="DI35" s="497">
        <v>25512188</v>
      </c>
      <c r="DJ35" s="497">
        <v>22313122</v>
      </c>
      <c r="DK35" s="497">
        <v>20017958</v>
      </c>
      <c r="DL35" s="497">
        <v>16114124</v>
      </c>
      <c r="DM35" s="497">
        <v>17508598</v>
      </c>
      <c r="DN35" s="497">
        <v>25195816</v>
      </c>
      <c r="DO35" s="497">
        <v>29874694</v>
      </c>
      <c r="DP35" s="497">
        <v>30067824</v>
      </c>
      <c r="DQ35" s="497">
        <v>20236730</v>
      </c>
      <c r="DR35" s="497">
        <v>16848016</v>
      </c>
      <c r="DS35" s="497">
        <v>19226124</v>
      </c>
      <c r="DT35" s="497">
        <v>24829158</v>
      </c>
      <c r="DU35" s="497">
        <v>26449372</v>
      </c>
      <c r="DV35" s="497">
        <v>22925842</v>
      </c>
      <c r="DW35" s="497">
        <v>20641096</v>
      </c>
      <c r="DX35" s="497">
        <v>16433635</v>
      </c>
      <c r="DY35" s="497">
        <v>18652024</v>
      </c>
      <c r="DZ35" s="497">
        <v>25919056</v>
      </c>
      <c r="EA35" s="497">
        <v>30125934</v>
      </c>
      <c r="EB35" s="497">
        <v>30354216</v>
      </c>
      <c r="EC35" s="497">
        <v>20370602</v>
      </c>
      <c r="ED35" s="497">
        <v>17363954</v>
      </c>
      <c r="EE35" s="497">
        <v>19428390</v>
      </c>
      <c r="EF35" s="497">
        <v>24911700</v>
      </c>
      <c r="EG35" s="497">
        <v>26751304</v>
      </c>
      <c r="EH35" s="497">
        <v>23776448</v>
      </c>
      <c r="EI35" s="497">
        <v>20869344</v>
      </c>
      <c r="EJ35" s="497">
        <v>17209536</v>
      </c>
      <c r="EK35" s="497">
        <v>19001752</v>
      </c>
      <c r="EL35" s="497">
        <v>25117798</v>
      </c>
      <c r="EM35" s="497">
        <v>31788452</v>
      </c>
      <c r="EN35" s="497">
        <v>31848636</v>
      </c>
      <c r="EO35" s="497">
        <v>21461964</v>
      </c>
      <c r="EP35" s="497">
        <v>18051276</v>
      </c>
      <c r="EQ35" s="497">
        <v>19590128</v>
      </c>
      <c r="ER35" s="497">
        <v>26236550</v>
      </c>
      <c r="ES35" s="497">
        <v>28391514</v>
      </c>
      <c r="ET35" s="497">
        <v>24480414</v>
      </c>
      <c r="EU35" s="497">
        <v>21888240</v>
      </c>
      <c r="EV35" s="497">
        <v>18045012</v>
      </c>
      <c r="EW35" s="497">
        <v>19419566</v>
      </c>
      <c r="EX35" s="497">
        <v>26493166</v>
      </c>
      <c r="EY35" s="497">
        <v>33243776</v>
      </c>
      <c r="EZ35" s="497">
        <v>32393304</v>
      </c>
      <c r="FA35" s="497">
        <v>22738688</v>
      </c>
      <c r="FB35" s="497">
        <v>19247532</v>
      </c>
      <c r="FC35" s="497">
        <v>20313202</v>
      </c>
      <c r="FD35" s="497">
        <v>27598818</v>
      </c>
      <c r="FE35" s="497">
        <v>29622350</v>
      </c>
      <c r="FF35" s="497">
        <v>26136076</v>
      </c>
      <c r="FG35" s="497">
        <v>23497922</v>
      </c>
      <c r="FH35" s="497">
        <v>19101642</v>
      </c>
      <c r="FI35" s="497">
        <v>20725846</v>
      </c>
      <c r="FJ35" s="497">
        <v>28817858</v>
      </c>
      <c r="FK35" s="497">
        <v>35412524</v>
      </c>
      <c r="FL35" s="497">
        <v>34262312</v>
      </c>
      <c r="FM35" s="497">
        <v>24399474</v>
      </c>
      <c r="FN35" s="497">
        <v>20145790</v>
      </c>
      <c r="FO35" s="497">
        <v>21867064</v>
      </c>
      <c r="FP35" s="497">
        <v>29591484</v>
      </c>
      <c r="FQ35" s="497">
        <v>31138934</v>
      </c>
      <c r="FR35" s="497">
        <v>27682804</v>
      </c>
      <c r="FS35" s="497">
        <v>25152204</v>
      </c>
      <c r="FT35" s="497">
        <v>20518484</v>
      </c>
      <c r="FU35" s="497">
        <v>22020806</v>
      </c>
      <c r="FV35" s="497">
        <v>30584508</v>
      </c>
      <c r="FW35" s="497">
        <v>36046216</v>
      </c>
      <c r="FX35" s="497">
        <v>36193288</v>
      </c>
      <c r="FY35" s="497">
        <v>25392074</v>
      </c>
      <c r="FZ35" s="497">
        <v>21161020</v>
      </c>
      <c r="GA35" s="497">
        <v>23752878</v>
      </c>
      <c r="GB35" s="497">
        <v>31487554</v>
      </c>
    </row>
    <row r="36" spans="1:184">
      <c r="B36" s="461"/>
      <c r="C36" s="478" t="s">
        <v>20</v>
      </c>
      <c r="D36" s="478" t="s">
        <v>63</v>
      </c>
      <c r="E36" s="497">
        <v>11523146</v>
      </c>
      <c r="F36" s="497">
        <v>10027763</v>
      </c>
      <c r="G36" s="497">
        <v>10440106</v>
      </c>
      <c r="H36" s="497">
        <v>10045452</v>
      </c>
      <c r="I36" s="497">
        <v>10163156</v>
      </c>
      <c r="J36" s="497">
        <v>9919057</v>
      </c>
      <c r="K36" s="497">
        <v>12317624</v>
      </c>
      <c r="L36" s="497">
        <v>11327050</v>
      </c>
      <c r="M36" s="497">
        <v>9952689</v>
      </c>
      <c r="N36" s="497">
        <v>10190506</v>
      </c>
      <c r="O36" s="497">
        <v>9861352</v>
      </c>
      <c r="P36" s="497">
        <v>10672460</v>
      </c>
      <c r="Q36" s="497">
        <v>12251639</v>
      </c>
      <c r="R36" s="497">
        <v>10821329</v>
      </c>
      <c r="S36" s="497">
        <v>10874694</v>
      </c>
      <c r="T36" s="497">
        <v>10627837</v>
      </c>
      <c r="U36" s="497">
        <v>10617561</v>
      </c>
      <c r="V36" s="497">
        <v>10564555</v>
      </c>
      <c r="W36" s="497">
        <v>12195143</v>
      </c>
      <c r="X36" s="497">
        <v>11991737</v>
      </c>
      <c r="Y36" s="497">
        <v>10296628</v>
      </c>
      <c r="Z36" s="497">
        <v>10474039</v>
      </c>
      <c r="AA36" s="497">
        <v>10142602</v>
      </c>
      <c r="AB36" s="497">
        <v>10842740</v>
      </c>
      <c r="AC36" s="497">
        <v>12137861</v>
      </c>
      <c r="AD36" s="497">
        <v>11149305</v>
      </c>
      <c r="AE36" s="497">
        <v>11395767</v>
      </c>
      <c r="AF36" s="497">
        <v>10777059</v>
      </c>
      <c r="AG36" s="497">
        <v>10830648</v>
      </c>
      <c r="AH36" s="497">
        <v>11297559</v>
      </c>
      <c r="AI36" s="497">
        <v>12803920</v>
      </c>
      <c r="AJ36" s="497">
        <v>12469166</v>
      </c>
      <c r="AK36" s="497">
        <v>10611710</v>
      </c>
      <c r="AL36" s="497">
        <v>10896187</v>
      </c>
      <c r="AM36" s="497">
        <v>10680348</v>
      </c>
      <c r="AN36" s="497">
        <v>11039107</v>
      </c>
      <c r="AO36" s="497">
        <v>12667685</v>
      </c>
      <c r="AP36" s="497">
        <v>12142844</v>
      </c>
      <c r="AQ36" s="497">
        <v>11964162</v>
      </c>
      <c r="AR36" s="497">
        <v>11153890</v>
      </c>
      <c r="AS36" s="497">
        <v>11360416</v>
      </c>
      <c r="AT36" s="497">
        <v>11783299</v>
      </c>
      <c r="AU36" s="497">
        <v>13082450</v>
      </c>
      <c r="AV36" s="497">
        <v>13367653</v>
      </c>
      <c r="AW36" s="497">
        <v>11065886</v>
      </c>
      <c r="AX36" s="497">
        <v>11219298</v>
      </c>
      <c r="AY36" s="497">
        <v>11149657</v>
      </c>
      <c r="AZ36" s="497">
        <v>11501175</v>
      </c>
      <c r="BA36" s="497">
        <v>13372580</v>
      </c>
      <c r="BB36" s="497">
        <v>12270518</v>
      </c>
      <c r="BC36" s="497">
        <v>12411156</v>
      </c>
      <c r="BD36" s="497">
        <v>11506873</v>
      </c>
      <c r="BE36" s="497">
        <v>11638176</v>
      </c>
      <c r="BF36" s="497">
        <v>12256004</v>
      </c>
      <c r="BG36" s="497">
        <v>13486770</v>
      </c>
      <c r="BH36" s="497">
        <v>13813732</v>
      </c>
      <c r="BI36" s="497">
        <v>11223233</v>
      </c>
      <c r="BJ36" s="497">
        <v>11665138</v>
      </c>
      <c r="BK36" s="497">
        <v>11529561</v>
      </c>
      <c r="BL36" s="497">
        <v>11904503</v>
      </c>
      <c r="BM36" s="497">
        <v>14044062</v>
      </c>
      <c r="BN36" s="497">
        <v>12867496</v>
      </c>
      <c r="BO36" s="497">
        <v>13054483</v>
      </c>
      <c r="BP36" s="497">
        <v>12332370</v>
      </c>
      <c r="BQ36" s="497">
        <v>12537436</v>
      </c>
      <c r="BR36" s="497">
        <v>13171382</v>
      </c>
      <c r="BS36" s="497">
        <v>15043393</v>
      </c>
      <c r="BT36" s="497">
        <v>15281335</v>
      </c>
      <c r="BU36" s="497">
        <v>12573057</v>
      </c>
      <c r="BV36" s="497">
        <v>12897403</v>
      </c>
      <c r="BW36" s="497">
        <v>12864279</v>
      </c>
      <c r="BX36" s="497">
        <v>13500377</v>
      </c>
      <c r="BY36" s="497">
        <v>15436378</v>
      </c>
      <c r="BZ36" s="497">
        <v>14416302</v>
      </c>
      <c r="CA36" s="497">
        <v>15080123</v>
      </c>
      <c r="CB36" s="497">
        <v>14550768</v>
      </c>
      <c r="CC36" s="497">
        <v>14887829</v>
      </c>
      <c r="CD36" s="497">
        <v>15747015</v>
      </c>
      <c r="CE36" s="497">
        <v>19196668</v>
      </c>
      <c r="CF36" s="497">
        <v>19519050</v>
      </c>
      <c r="CG36" s="497">
        <v>16368453</v>
      </c>
      <c r="CH36" s="497">
        <v>16892010</v>
      </c>
      <c r="CI36" s="497">
        <v>16837502</v>
      </c>
      <c r="CJ36" s="497">
        <v>18032920</v>
      </c>
      <c r="CK36" s="497">
        <v>19643370</v>
      </c>
      <c r="CL36" s="497">
        <v>18781320</v>
      </c>
      <c r="CM36" s="497">
        <v>19269144</v>
      </c>
      <c r="CN36" s="497">
        <v>18377156</v>
      </c>
      <c r="CO36" s="497">
        <v>18652734</v>
      </c>
      <c r="CP36" s="497">
        <v>20583696</v>
      </c>
      <c r="CQ36" s="497">
        <v>24708904</v>
      </c>
      <c r="CR36" s="497">
        <v>24258978</v>
      </c>
      <c r="CS36" s="497">
        <v>20731264</v>
      </c>
      <c r="CT36" s="497">
        <v>20812642</v>
      </c>
      <c r="CU36" s="497">
        <v>20279754</v>
      </c>
      <c r="CV36" s="497">
        <v>22056918</v>
      </c>
      <c r="CW36" s="497">
        <v>23212200</v>
      </c>
      <c r="CX36" s="497">
        <v>21636018</v>
      </c>
      <c r="CY36" s="497">
        <v>22788798</v>
      </c>
      <c r="CZ36" s="497">
        <v>21922162</v>
      </c>
      <c r="DA36" s="497">
        <v>21560270</v>
      </c>
      <c r="DB36" s="497">
        <v>24021750</v>
      </c>
      <c r="DC36" s="497">
        <v>27607186</v>
      </c>
      <c r="DD36" s="497">
        <v>27472412</v>
      </c>
      <c r="DE36" s="497">
        <v>22413240</v>
      </c>
      <c r="DF36" s="497">
        <v>21973412</v>
      </c>
      <c r="DG36" s="497">
        <v>21862928</v>
      </c>
      <c r="DH36" s="497">
        <v>23350424</v>
      </c>
      <c r="DI36" s="497">
        <v>24236406</v>
      </c>
      <c r="DJ36" s="497">
        <v>22080966</v>
      </c>
      <c r="DK36" s="497">
        <v>23394684</v>
      </c>
      <c r="DL36" s="497">
        <v>21775288</v>
      </c>
      <c r="DM36" s="497">
        <v>22061610</v>
      </c>
      <c r="DN36" s="497">
        <v>24780858</v>
      </c>
      <c r="DO36" s="497">
        <v>27592840</v>
      </c>
      <c r="DP36" s="497">
        <v>27834044</v>
      </c>
      <c r="DQ36" s="497">
        <v>22988196</v>
      </c>
      <c r="DR36" s="497">
        <v>22728950</v>
      </c>
      <c r="DS36" s="497">
        <v>22800144</v>
      </c>
      <c r="DT36" s="497">
        <v>23663356</v>
      </c>
      <c r="DU36" s="497">
        <v>24826914</v>
      </c>
      <c r="DV36" s="497">
        <v>22461308</v>
      </c>
      <c r="DW36" s="497">
        <v>23892102</v>
      </c>
      <c r="DX36" s="497">
        <v>22055274</v>
      </c>
      <c r="DY36" s="497">
        <v>23241382</v>
      </c>
      <c r="DZ36" s="497">
        <v>25088184</v>
      </c>
      <c r="EA36" s="497">
        <v>27486874</v>
      </c>
      <c r="EB36" s="497">
        <v>27770044</v>
      </c>
      <c r="EC36" s="497">
        <v>23032788</v>
      </c>
      <c r="ED36" s="497">
        <v>23244828</v>
      </c>
      <c r="EE36" s="497">
        <v>22838812</v>
      </c>
      <c r="EF36" s="497">
        <v>23537556</v>
      </c>
      <c r="EG36" s="497">
        <v>24887668</v>
      </c>
      <c r="EH36" s="497">
        <v>23903160</v>
      </c>
      <c r="EI36" s="497">
        <v>23801646</v>
      </c>
      <c r="EJ36" s="497">
        <v>22811418</v>
      </c>
      <c r="EK36" s="497">
        <v>23379702</v>
      </c>
      <c r="EL36" s="497">
        <v>23987802</v>
      </c>
      <c r="EM36" s="497">
        <v>28614402</v>
      </c>
      <c r="EN36" s="497">
        <v>28812290</v>
      </c>
      <c r="EO36" s="497">
        <v>24005580</v>
      </c>
      <c r="EP36" s="497">
        <v>24020542</v>
      </c>
      <c r="EQ36" s="497">
        <v>22855720</v>
      </c>
      <c r="ER36" s="497">
        <v>24512472</v>
      </c>
      <c r="ES36" s="497">
        <v>26096044</v>
      </c>
      <c r="ET36" s="497">
        <v>23547320</v>
      </c>
      <c r="EU36" s="497">
        <v>24633746</v>
      </c>
      <c r="EV36" s="497">
        <v>23707134</v>
      </c>
      <c r="EW36" s="497">
        <v>23920400</v>
      </c>
      <c r="EX36" s="497">
        <v>25179888</v>
      </c>
      <c r="EY36" s="497">
        <v>29590872</v>
      </c>
      <c r="EZ36" s="497">
        <v>28996940</v>
      </c>
      <c r="FA36" s="497">
        <v>25025262</v>
      </c>
      <c r="FB36" s="497">
        <v>25137270</v>
      </c>
      <c r="FC36" s="497">
        <v>23450452</v>
      </c>
      <c r="FD36" s="497">
        <v>25608588</v>
      </c>
      <c r="FE36" s="497">
        <v>27104526</v>
      </c>
      <c r="FF36" s="497">
        <v>24798898</v>
      </c>
      <c r="FG36" s="497">
        <v>26263288</v>
      </c>
      <c r="FH36" s="497">
        <v>24918420</v>
      </c>
      <c r="FI36" s="497">
        <v>25270982</v>
      </c>
      <c r="FJ36" s="497">
        <v>27105012</v>
      </c>
      <c r="FK36" s="497">
        <v>31273454</v>
      </c>
      <c r="FL36" s="497">
        <v>30399898</v>
      </c>
      <c r="FM36" s="497">
        <v>26581570</v>
      </c>
      <c r="FN36" s="497">
        <v>26218190</v>
      </c>
      <c r="FO36" s="497">
        <v>25004742</v>
      </c>
      <c r="FP36" s="497">
        <v>27086902</v>
      </c>
      <c r="FQ36" s="497">
        <v>28215642</v>
      </c>
      <c r="FR36" s="497">
        <v>25993504</v>
      </c>
      <c r="FS36" s="497">
        <v>27885242</v>
      </c>
      <c r="FT36" s="497">
        <v>26444024</v>
      </c>
      <c r="FU36" s="497">
        <v>26499544</v>
      </c>
      <c r="FV36" s="497">
        <v>28560774</v>
      </c>
      <c r="FW36" s="497">
        <v>31628272</v>
      </c>
      <c r="FX36" s="497">
        <v>31841638</v>
      </c>
      <c r="FY36" s="497">
        <v>27427074</v>
      </c>
      <c r="FZ36" s="497">
        <v>27225348</v>
      </c>
      <c r="GA36" s="497">
        <v>26847912</v>
      </c>
      <c r="GB36" s="497">
        <v>28602616</v>
      </c>
    </row>
    <row r="37" spans="1:184">
      <c r="B37" s="486" t="e">
        <v>#REF!</v>
      </c>
      <c r="C37" s="479" t="s">
        <v>21</v>
      </c>
      <c r="D37" s="479" t="s">
        <v>63</v>
      </c>
      <c r="E37" s="657">
        <v>1821134.12</v>
      </c>
      <c r="F37" s="657">
        <v>1592187.5</v>
      </c>
      <c r="G37" s="657">
        <v>1503787.12</v>
      </c>
      <c r="H37" s="657">
        <v>1385137.75</v>
      </c>
      <c r="I37" s="657">
        <v>1489187.88</v>
      </c>
      <c r="J37" s="657">
        <v>1741158.75</v>
      </c>
      <c r="K37" s="657">
        <v>2183421.25</v>
      </c>
      <c r="L37" s="657">
        <v>2093271</v>
      </c>
      <c r="M37" s="657">
        <v>1606288</v>
      </c>
      <c r="N37" s="657">
        <v>1420443.75</v>
      </c>
      <c r="O37" s="657">
        <v>1357163.38</v>
      </c>
      <c r="P37" s="657">
        <v>1593132.38</v>
      </c>
      <c r="Q37" s="657">
        <v>1940787.75</v>
      </c>
      <c r="R37" s="657">
        <v>1718814.75</v>
      </c>
      <c r="S37" s="657">
        <v>1568169.75</v>
      </c>
      <c r="T37" s="657">
        <v>1470812.12</v>
      </c>
      <c r="U37" s="657">
        <v>1579064</v>
      </c>
      <c r="V37" s="657">
        <v>1845385.38</v>
      </c>
      <c r="W37" s="657">
        <v>2157520.75</v>
      </c>
      <c r="X37" s="657">
        <v>2220630.25</v>
      </c>
      <c r="Y37" s="657">
        <v>1670711.38</v>
      </c>
      <c r="Z37" s="657">
        <v>1455230.75</v>
      </c>
      <c r="AA37" s="657">
        <v>1397072</v>
      </c>
      <c r="AB37" s="657">
        <v>1627390.12</v>
      </c>
      <c r="AC37" s="657">
        <v>1953543.12</v>
      </c>
      <c r="AD37" s="657">
        <v>1770430.88</v>
      </c>
      <c r="AE37" s="657">
        <v>1644695.75</v>
      </c>
      <c r="AF37" s="657">
        <v>1489055.25</v>
      </c>
      <c r="AG37" s="657">
        <v>1590011.12</v>
      </c>
      <c r="AH37" s="657">
        <v>2003094.88</v>
      </c>
      <c r="AI37" s="657">
        <v>2260829.25</v>
      </c>
      <c r="AJ37" s="657">
        <v>2303123.25</v>
      </c>
      <c r="AK37" s="657">
        <v>1720740.38</v>
      </c>
      <c r="AL37" s="657">
        <v>1548952.12</v>
      </c>
      <c r="AM37" s="657">
        <v>1471587.38</v>
      </c>
      <c r="AN37" s="657">
        <v>1656899.12</v>
      </c>
      <c r="AO37" s="657">
        <v>2037239.5</v>
      </c>
      <c r="AP37" s="657">
        <v>1894257.62</v>
      </c>
      <c r="AQ37" s="657">
        <v>1727031.25</v>
      </c>
      <c r="AR37" s="657">
        <v>1569386.5</v>
      </c>
      <c r="AS37" s="657">
        <v>1663188.5</v>
      </c>
      <c r="AT37" s="657">
        <v>2093841.88</v>
      </c>
      <c r="AU37" s="657">
        <v>2310784</v>
      </c>
      <c r="AV37" s="657">
        <v>2465583.25</v>
      </c>
      <c r="AW37" s="657">
        <v>1784605.38</v>
      </c>
      <c r="AX37" s="657">
        <v>1590496.12</v>
      </c>
      <c r="AY37" s="657">
        <v>1535913.12</v>
      </c>
      <c r="AZ37" s="657">
        <v>1722684.62</v>
      </c>
      <c r="BA37" s="657">
        <v>2150926.75</v>
      </c>
      <c r="BB37" s="657">
        <v>1987707.5</v>
      </c>
      <c r="BC37" s="657">
        <v>1790415</v>
      </c>
      <c r="BD37" s="657">
        <v>1618654.12</v>
      </c>
      <c r="BE37" s="657">
        <v>1701608.88</v>
      </c>
      <c r="BF37" s="657">
        <v>2179521.5</v>
      </c>
      <c r="BG37" s="657">
        <v>2386520.25</v>
      </c>
      <c r="BH37" s="657">
        <v>2590476.5</v>
      </c>
      <c r="BI37" s="657">
        <v>1812597.25</v>
      </c>
      <c r="BJ37" s="657">
        <v>1656211.88</v>
      </c>
      <c r="BK37" s="657">
        <v>1590234.75</v>
      </c>
      <c r="BL37" s="657">
        <v>1815298.88</v>
      </c>
      <c r="BM37" s="657">
        <v>2257387.5</v>
      </c>
      <c r="BN37" s="657">
        <v>2081713.5</v>
      </c>
      <c r="BO37" s="657">
        <v>1881477.25</v>
      </c>
      <c r="BP37" s="657">
        <v>1730637.25</v>
      </c>
      <c r="BQ37" s="657">
        <v>1831528.25</v>
      </c>
      <c r="BR37" s="657">
        <v>2337309.5</v>
      </c>
      <c r="BS37" s="657">
        <v>2689330.25</v>
      </c>
      <c r="BT37" s="657">
        <v>2849238</v>
      </c>
      <c r="BU37" s="657">
        <v>2018483.62</v>
      </c>
      <c r="BV37" s="657">
        <v>1824020.75</v>
      </c>
      <c r="BW37" s="657">
        <v>1800717.88</v>
      </c>
      <c r="BX37" s="657">
        <v>2050104.62</v>
      </c>
      <c r="BY37" s="657">
        <v>2481049.75</v>
      </c>
      <c r="BZ37" s="657">
        <v>2329205</v>
      </c>
      <c r="CA37" s="657">
        <v>2214300.5</v>
      </c>
      <c r="CB37" s="657">
        <v>2040509.25</v>
      </c>
      <c r="CC37" s="657">
        <v>2179442.25</v>
      </c>
      <c r="CD37" s="657">
        <v>2802375.5</v>
      </c>
      <c r="CE37" s="657">
        <v>3429920.25</v>
      </c>
      <c r="CF37" s="657">
        <v>3645231</v>
      </c>
      <c r="CG37" s="657">
        <v>2686483</v>
      </c>
      <c r="CH37" s="657">
        <v>2407637.75</v>
      </c>
      <c r="CI37" s="657">
        <v>2346862</v>
      </c>
      <c r="CJ37" s="657">
        <v>2734190.5</v>
      </c>
      <c r="CK37" s="657">
        <v>3170960.5</v>
      </c>
      <c r="CL37" s="657">
        <v>2935520.5</v>
      </c>
      <c r="CM37" s="657">
        <v>2839956</v>
      </c>
      <c r="CN37" s="657">
        <v>2602376.25</v>
      </c>
      <c r="CO37" s="657">
        <v>2752625</v>
      </c>
      <c r="CP37" s="657">
        <v>3669564.5</v>
      </c>
      <c r="CQ37" s="657">
        <v>4441260</v>
      </c>
      <c r="CR37" s="657">
        <v>4569000</v>
      </c>
      <c r="CS37" s="657">
        <v>3451045</v>
      </c>
      <c r="CT37" s="657">
        <v>2986006</v>
      </c>
      <c r="CU37" s="657">
        <v>2849541.5</v>
      </c>
      <c r="CV37" s="657">
        <v>3396576.25</v>
      </c>
      <c r="CW37" s="657">
        <v>3814471.25</v>
      </c>
      <c r="CX37" s="657">
        <v>3516320</v>
      </c>
      <c r="CY37" s="657">
        <v>3379229.75</v>
      </c>
      <c r="CZ37" s="657">
        <v>3142200.25</v>
      </c>
      <c r="DA37" s="657">
        <v>3277911</v>
      </c>
      <c r="DB37" s="657">
        <v>4387065</v>
      </c>
      <c r="DC37" s="657">
        <v>5001501</v>
      </c>
      <c r="DD37" s="657">
        <v>5211109.5</v>
      </c>
      <c r="DE37" s="657">
        <v>3754552.25</v>
      </c>
      <c r="DF37" s="657">
        <v>3223580</v>
      </c>
      <c r="DG37" s="657">
        <v>3078396.25</v>
      </c>
      <c r="DH37" s="657">
        <v>3581563.25</v>
      </c>
      <c r="DI37" s="657">
        <v>3980433.75</v>
      </c>
      <c r="DJ37" s="657">
        <v>3655775.75</v>
      </c>
      <c r="DK37" s="657">
        <v>3475981.75</v>
      </c>
      <c r="DL37" s="657">
        <v>3110282.25</v>
      </c>
      <c r="DM37" s="657">
        <v>3345060</v>
      </c>
      <c r="DN37" s="657">
        <v>4543224.5</v>
      </c>
      <c r="DO37" s="657">
        <v>4995002.5</v>
      </c>
      <c r="DP37" s="657">
        <v>5276101</v>
      </c>
      <c r="DQ37" s="657">
        <v>3842306</v>
      </c>
      <c r="DR37" s="657">
        <v>3327740.75</v>
      </c>
      <c r="DS37" s="657">
        <v>3230136.75</v>
      </c>
      <c r="DT37" s="657">
        <v>3648935.5</v>
      </c>
      <c r="DU37" s="657">
        <v>4080245.5</v>
      </c>
      <c r="DV37" s="657">
        <v>3724938.25</v>
      </c>
      <c r="DW37" s="657">
        <v>3549238.5</v>
      </c>
      <c r="DX37" s="657">
        <v>3203512.25</v>
      </c>
      <c r="DY37" s="657">
        <v>3518938.5</v>
      </c>
      <c r="DZ37" s="657">
        <v>4598994.5</v>
      </c>
      <c r="EA37" s="657">
        <v>5059313.5</v>
      </c>
      <c r="EB37" s="657">
        <v>5351411</v>
      </c>
      <c r="EC37" s="657">
        <v>3837717.75</v>
      </c>
      <c r="ED37" s="657">
        <v>3411199.5</v>
      </c>
      <c r="EE37" s="657">
        <v>3238590</v>
      </c>
      <c r="EF37" s="657">
        <v>3674411.25</v>
      </c>
      <c r="EG37" s="657">
        <v>4085379.5</v>
      </c>
      <c r="EH37" s="657">
        <v>3820636.5</v>
      </c>
      <c r="EI37" s="657">
        <v>3533305.25</v>
      </c>
      <c r="EJ37" s="657">
        <v>3280035.75</v>
      </c>
      <c r="EK37" s="657">
        <v>3545576.75</v>
      </c>
      <c r="EL37" s="657">
        <v>4394152.5</v>
      </c>
      <c r="EM37" s="657">
        <v>5255917</v>
      </c>
      <c r="EN37" s="657">
        <v>5550354.5</v>
      </c>
      <c r="EO37" s="657">
        <v>4000985</v>
      </c>
      <c r="EP37" s="657">
        <v>3497754.5</v>
      </c>
      <c r="EQ37" s="657">
        <v>3226783.75</v>
      </c>
      <c r="ER37" s="657">
        <v>3843501.75</v>
      </c>
      <c r="ES37" s="657">
        <v>4299465.5</v>
      </c>
      <c r="ET37" s="657">
        <v>3896399.75</v>
      </c>
      <c r="EU37" s="657">
        <v>3715147.75</v>
      </c>
      <c r="EV37" s="657">
        <v>3427385.75</v>
      </c>
      <c r="EW37" s="657">
        <v>3607456.5</v>
      </c>
      <c r="EX37" s="657">
        <v>4599258</v>
      </c>
      <c r="EY37" s="657">
        <v>5444182.5</v>
      </c>
      <c r="EZ37" s="657">
        <v>5594086.5</v>
      </c>
      <c r="FA37" s="657">
        <v>4271947</v>
      </c>
      <c r="FB37" s="657">
        <v>3682920</v>
      </c>
      <c r="FC37" s="657">
        <v>3382319</v>
      </c>
      <c r="FD37" s="657">
        <v>4011294.25</v>
      </c>
      <c r="FE37" s="657">
        <v>4456032</v>
      </c>
      <c r="FF37" s="657">
        <v>4102297.25</v>
      </c>
      <c r="FG37" s="657">
        <v>3964924.75</v>
      </c>
      <c r="FH37" s="657">
        <v>3593468.75</v>
      </c>
      <c r="FI37" s="657">
        <v>3814239.25</v>
      </c>
      <c r="FJ37" s="657">
        <v>4949523.5</v>
      </c>
      <c r="FK37" s="657">
        <v>5741528.5</v>
      </c>
      <c r="FL37" s="657">
        <v>5861573.5</v>
      </c>
      <c r="FM37" s="657">
        <v>4530989</v>
      </c>
      <c r="FN37" s="657">
        <v>3802724.5</v>
      </c>
      <c r="FO37" s="657">
        <v>3608695.75</v>
      </c>
      <c r="FP37" s="657">
        <v>4258165.5</v>
      </c>
      <c r="FQ37" s="657">
        <v>4716109</v>
      </c>
      <c r="FR37" s="657">
        <v>4300422.5</v>
      </c>
      <c r="FS37" s="657">
        <v>4212912</v>
      </c>
      <c r="FT37" s="657">
        <v>3814107.75</v>
      </c>
      <c r="FU37" s="657">
        <v>4079348.25</v>
      </c>
      <c r="FV37" s="657">
        <v>5306984.5</v>
      </c>
      <c r="FW37" s="657">
        <v>5793162</v>
      </c>
      <c r="FX37" s="657">
        <v>6139408.5</v>
      </c>
      <c r="FY37" s="657">
        <v>4661071</v>
      </c>
      <c r="FZ37" s="657">
        <v>3950602</v>
      </c>
      <c r="GA37" s="657">
        <v>3877005.75</v>
      </c>
      <c r="GB37" s="657">
        <v>4462501.5</v>
      </c>
    </row>
    <row r="38" spans="1:184">
      <c r="B38" s="486"/>
      <c r="C38" s="485"/>
      <c r="D38" s="485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  <c r="BI38" s="497"/>
      <c r="BJ38" s="497"/>
      <c r="BK38" s="497"/>
      <c r="BL38" s="497"/>
      <c r="BM38" s="497"/>
      <c r="BN38" s="497"/>
      <c r="BO38" s="497"/>
      <c r="BP38" s="497"/>
      <c r="BQ38" s="497"/>
      <c r="BR38" s="497"/>
      <c r="BS38" s="497"/>
      <c r="BT38" s="497"/>
      <c r="BU38" s="497"/>
      <c r="BV38" s="497"/>
      <c r="BW38" s="497"/>
      <c r="BX38" s="497"/>
      <c r="BY38" s="497"/>
      <c r="BZ38" s="497"/>
      <c r="CA38" s="497"/>
      <c r="CB38" s="497"/>
      <c r="CC38" s="497"/>
      <c r="CD38" s="497"/>
      <c r="CE38" s="497"/>
      <c r="CF38" s="497"/>
      <c r="CG38" s="497"/>
      <c r="CH38" s="497"/>
      <c r="CI38" s="497"/>
      <c r="CJ38" s="497"/>
      <c r="CK38" s="497"/>
      <c r="CL38" s="497"/>
      <c r="CM38" s="497"/>
      <c r="CN38" s="497"/>
      <c r="CO38" s="497"/>
      <c r="CP38" s="497"/>
      <c r="CQ38" s="497"/>
      <c r="CR38" s="497"/>
      <c r="CS38" s="497"/>
      <c r="CT38" s="497"/>
      <c r="CU38" s="497"/>
      <c r="CV38" s="497"/>
      <c r="CW38" s="497"/>
      <c r="CX38" s="497"/>
      <c r="CY38" s="497"/>
      <c r="CZ38" s="497"/>
      <c r="DA38" s="497"/>
      <c r="DB38" s="497"/>
      <c r="DC38" s="497"/>
      <c r="DD38" s="497"/>
      <c r="DE38" s="497"/>
      <c r="DF38" s="497"/>
      <c r="DG38" s="497"/>
      <c r="DH38" s="497"/>
      <c r="DI38" s="497"/>
      <c r="DJ38" s="497"/>
      <c r="DK38" s="497"/>
      <c r="DL38" s="497"/>
      <c r="DM38" s="497"/>
      <c r="DN38" s="497"/>
      <c r="DO38" s="497"/>
      <c r="DP38" s="497"/>
      <c r="DQ38" s="497"/>
      <c r="DR38" s="497"/>
      <c r="DS38" s="497"/>
      <c r="DT38" s="497"/>
      <c r="DU38" s="497"/>
      <c r="DV38" s="497"/>
      <c r="DW38" s="497"/>
      <c r="DX38" s="497"/>
      <c r="DY38" s="497"/>
      <c r="DZ38" s="497"/>
      <c r="EA38" s="497"/>
      <c r="EB38" s="497"/>
      <c r="EC38" s="497"/>
      <c r="ED38" s="497"/>
      <c r="EE38" s="497"/>
      <c r="EF38" s="497"/>
      <c r="EG38" s="497"/>
      <c r="EH38" s="497"/>
      <c r="EI38" s="497"/>
      <c r="EJ38" s="497"/>
      <c r="EK38" s="497"/>
      <c r="EL38" s="497"/>
      <c r="EM38" s="497"/>
      <c r="EN38" s="497"/>
      <c r="EO38" s="497"/>
      <c r="EP38" s="497"/>
      <c r="EQ38" s="497"/>
      <c r="ER38" s="497"/>
      <c r="ES38" s="497"/>
      <c r="ET38" s="497"/>
      <c r="EU38" s="497"/>
      <c r="EV38" s="497"/>
      <c r="EW38" s="497"/>
      <c r="EX38" s="497"/>
      <c r="EY38" s="497"/>
      <c r="EZ38" s="497"/>
      <c r="FA38" s="497"/>
      <c r="FB38" s="497"/>
      <c r="FC38" s="497"/>
      <c r="FD38" s="497"/>
      <c r="FE38" s="497"/>
      <c r="FF38" s="497"/>
      <c r="FG38" s="497"/>
      <c r="FH38" s="497"/>
      <c r="FI38" s="497"/>
      <c r="FJ38" s="497"/>
      <c r="FK38" s="497"/>
      <c r="FL38" s="497"/>
      <c r="FM38" s="497"/>
      <c r="FN38" s="497"/>
      <c r="FO38" s="497"/>
      <c r="FP38" s="497"/>
      <c r="FQ38" s="497"/>
      <c r="FR38" s="497"/>
      <c r="FS38" s="497"/>
      <c r="FT38" s="497"/>
      <c r="FU38" s="497"/>
      <c r="FV38" s="497"/>
      <c r="FW38" s="497"/>
      <c r="FX38" s="497"/>
      <c r="FY38" s="497"/>
      <c r="FZ38" s="497"/>
      <c r="GA38" s="497"/>
      <c r="GB38" s="497"/>
    </row>
    <row r="39" spans="1:184" s="357" customFormat="1">
      <c r="A39" s="41"/>
      <c r="B39" s="461"/>
      <c r="C39" s="658"/>
      <c r="D39" s="490" t="s">
        <v>64</v>
      </c>
      <c r="E39" s="491">
        <v>33374748.120000001</v>
      </c>
      <c r="F39" s="492">
        <v>28583958</v>
      </c>
      <c r="G39" s="492">
        <v>28269913.120000001</v>
      </c>
      <c r="H39" s="492">
        <v>26083818.25</v>
      </c>
      <c r="I39" s="492">
        <v>26948245.379999999</v>
      </c>
      <c r="J39" s="492">
        <v>28618267.75</v>
      </c>
      <c r="K39" s="492">
        <v>36166334.25</v>
      </c>
      <c r="L39" s="492">
        <v>32993440</v>
      </c>
      <c r="M39" s="492">
        <v>27053766.5</v>
      </c>
      <c r="N39" s="492">
        <v>26264414.75</v>
      </c>
      <c r="O39" s="492">
        <v>26298450.879999999</v>
      </c>
      <c r="P39" s="492">
        <v>30542204.379999999</v>
      </c>
      <c r="Q39" s="492">
        <v>35372248.75</v>
      </c>
      <c r="R39" s="492">
        <v>30768339.75</v>
      </c>
      <c r="S39" s="492">
        <v>29310595.75</v>
      </c>
      <c r="T39" s="492">
        <v>27454127.120000001</v>
      </c>
      <c r="U39" s="492">
        <v>28010457</v>
      </c>
      <c r="V39" s="492">
        <v>30278598.379999999</v>
      </c>
      <c r="W39" s="492">
        <v>35818673.75</v>
      </c>
      <c r="X39" s="492">
        <v>35185579.25</v>
      </c>
      <c r="Y39" s="492">
        <v>28130148.379999999</v>
      </c>
      <c r="Z39" s="492">
        <v>27079368.75</v>
      </c>
      <c r="AA39" s="492">
        <v>27154138</v>
      </c>
      <c r="AB39" s="492">
        <v>31126180.620000001</v>
      </c>
      <c r="AC39" s="492">
        <v>35184567.119999997</v>
      </c>
      <c r="AD39" s="492">
        <v>31781594.879999999</v>
      </c>
      <c r="AE39" s="492">
        <v>30786177.75</v>
      </c>
      <c r="AF39" s="492">
        <v>27898399.75</v>
      </c>
      <c r="AG39" s="492">
        <v>28613347.120000001</v>
      </c>
      <c r="AH39" s="492">
        <v>32509111.879999999</v>
      </c>
      <c r="AI39" s="492">
        <v>37682774.25</v>
      </c>
      <c r="AJ39" s="492">
        <v>36655376.25</v>
      </c>
      <c r="AK39" s="492">
        <v>29057609.379999999</v>
      </c>
      <c r="AL39" s="492">
        <v>28270160.120000001</v>
      </c>
      <c r="AM39" s="492">
        <v>28663993.379999999</v>
      </c>
      <c r="AN39" s="492">
        <v>31816961.120000001</v>
      </c>
      <c r="AO39" s="492">
        <v>36853972.5</v>
      </c>
      <c r="AP39" s="492">
        <v>34314343.619999997</v>
      </c>
      <c r="AQ39" s="492">
        <v>32454053.25</v>
      </c>
      <c r="AR39" s="492">
        <v>29004320.5</v>
      </c>
      <c r="AS39" s="492">
        <v>30115307.5</v>
      </c>
      <c r="AT39" s="492">
        <v>34013533.880000003</v>
      </c>
      <c r="AU39" s="492">
        <v>38665511</v>
      </c>
      <c r="AV39" s="492">
        <v>39372720.25</v>
      </c>
      <c r="AW39" s="492">
        <v>30335468.379999999</v>
      </c>
      <c r="AX39" s="492">
        <v>29192992.120000001</v>
      </c>
      <c r="AY39" s="492">
        <v>30013679.120000001</v>
      </c>
      <c r="AZ39" s="492">
        <v>33257103.620000001</v>
      </c>
      <c r="BA39" s="492">
        <v>39036696.75</v>
      </c>
      <c r="BB39" s="492">
        <v>35279795.5</v>
      </c>
      <c r="BC39" s="492">
        <v>33729600</v>
      </c>
      <c r="BD39" s="492">
        <v>29989212.620000001</v>
      </c>
      <c r="BE39" s="492">
        <v>30912775.879999999</v>
      </c>
      <c r="BF39" s="492">
        <v>35537811.5</v>
      </c>
      <c r="BG39" s="492">
        <v>40060238.25</v>
      </c>
      <c r="BH39" s="492">
        <v>40932759.5</v>
      </c>
      <c r="BI39" s="492">
        <v>30864089.25</v>
      </c>
      <c r="BJ39" s="492">
        <v>30426042.379999999</v>
      </c>
      <c r="BK39" s="492">
        <v>31126954.75</v>
      </c>
      <c r="BL39" s="492">
        <v>34580793.880000003</v>
      </c>
      <c r="BM39" s="492">
        <v>41115065.5</v>
      </c>
      <c r="BN39" s="492">
        <v>37075169.5</v>
      </c>
      <c r="BO39" s="492">
        <v>35603748.25</v>
      </c>
      <c r="BP39" s="492">
        <v>32204836.25</v>
      </c>
      <c r="BQ39" s="492">
        <v>33345463.25</v>
      </c>
      <c r="BR39" s="492">
        <v>38267783.5</v>
      </c>
      <c r="BS39" s="492">
        <v>44793500.25</v>
      </c>
      <c r="BT39" s="492">
        <v>45257019</v>
      </c>
      <c r="BU39" s="492">
        <v>34563381.619999997</v>
      </c>
      <c r="BV39" s="492">
        <v>33656220.75</v>
      </c>
      <c r="BW39" s="492">
        <v>34795265.880000003</v>
      </c>
      <c r="BX39" s="492">
        <v>39249203.619999997</v>
      </c>
      <c r="BY39" s="492">
        <v>45312145.75</v>
      </c>
      <c r="BZ39" s="492">
        <v>41646146</v>
      </c>
      <c r="CA39" s="492">
        <v>41248065.5</v>
      </c>
      <c r="CB39" s="492">
        <v>38029040.25</v>
      </c>
      <c r="CC39" s="492">
        <v>39711839.25</v>
      </c>
      <c r="CD39" s="492">
        <v>45986954.5</v>
      </c>
      <c r="CE39" s="492">
        <v>57326124.25</v>
      </c>
      <c r="CF39" s="492">
        <v>58064428</v>
      </c>
      <c r="CG39" s="492">
        <v>45253780</v>
      </c>
      <c r="CH39" s="492">
        <v>44266781.75</v>
      </c>
      <c r="CI39" s="492">
        <v>45687730</v>
      </c>
      <c r="CJ39" s="492">
        <v>52712035.5</v>
      </c>
      <c r="CK39" s="492">
        <v>58001681.5</v>
      </c>
      <c r="CL39" s="492">
        <v>53843667.5</v>
      </c>
      <c r="CM39" s="492">
        <v>52928692</v>
      </c>
      <c r="CN39" s="492">
        <v>48303440.25</v>
      </c>
      <c r="CO39" s="492">
        <v>49986593</v>
      </c>
      <c r="CP39" s="492">
        <v>60377161.5</v>
      </c>
      <c r="CQ39" s="492">
        <v>74155242</v>
      </c>
      <c r="CR39" s="492">
        <v>72837964</v>
      </c>
      <c r="CS39" s="492">
        <v>57749712</v>
      </c>
      <c r="CT39" s="492">
        <v>54840873</v>
      </c>
      <c r="CU39" s="492">
        <v>55393031.5</v>
      </c>
      <c r="CV39" s="492">
        <v>64913330.25</v>
      </c>
      <c r="CW39" s="492">
        <v>68873891.25</v>
      </c>
      <c r="CX39" s="492">
        <v>63325936</v>
      </c>
      <c r="CY39" s="492">
        <v>62887249.75</v>
      </c>
      <c r="CZ39" s="492">
        <v>57922512.25</v>
      </c>
      <c r="DA39" s="492">
        <v>58289860</v>
      </c>
      <c r="DB39" s="492">
        <v>70835195</v>
      </c>
      <c r="DC39" s="492">
        <v>83377823</v>
      </c>
      <c r="DD39" s="492">
        <v>83082479.5</v>
      </c>
      <c r="DE39" s="492">
        <v>62833514.25</v>
      </c>
      <c r="DF39" s="492">
        <v>58132331</v>
      </c>
      <c r="DG39" s="492">
        <v>59869632.25</v>
      </c>
      <c r="DH39" s="492">
        <v>68940715.25</v>
      </c>
      <c r="DI39" s="492">
        <v>72236961.75</v>
      </c>
      <c r="DJ39" s="492">
        <v>64909483.75</v>
      </c>
      <c r="DK39" s="492">
        <v>64750359.75</v>
      </c>
      <c r="DL39" s="492">
        <v>57650042.25</v>
      </c>
      <c r="DM39" s="492">
        <v>59765650</v>
      </c>
      <c r="DN39" s="492">
        <v>73466490.5</v>
      </c>
      <c r="DO39" s="492">
        <v>83527186.5</v>
      </c>
      <c r="DP39" s="492">
        <v>84431423</v>
      </c>
      <c r="DQ39" s="492">
        <v>64637896</v>
      </c>
      <c r="DR39" s="492">
        <v>60261376.75</v>
      </c>
      <c r="DS39" s="492">
        <v>62693526.75</v>
      </c>
      <c r="DT39" s="492">
        <v>70209345.5</v>
      </c>
      <c r="DU39" s="492">
        <v>74313065.5</v>
      </c>
      <c r="DV39" s="492">
        <v>66259448.25</v>
      </c>
      <c r="DW39" s="492">
        <v>66321266.5</v>
      </c>
      <c r="DX39" s="492">
        <v>58560457.25</v>
      </c>
      <c r="DY39" s="492">
        <v>63162426.5</v>
      </c>
      <c r="DZ39" s="492">
        <v>74785130.5</v>
      </c>
      <c r="EA39" s="492">
        <v>83656999.5</v>
      </c>
      <c r="EB39" s="492">
        <v>84677457</v>
      </c>
      <c r="EC39" s="492">
        <v>64849311.75</v>
      </c>
      <c r="ED39" s="492">
        <v>61770397.5</v>
      </c>
      <c r="EE39" s="492">
        <v>62969470</v>
      </c>
      <c r="EF39" s="492">
        <v>70099047.25</v>
      </c>
      <c r="EG39" s="492">
        <v>74727165.5</v>
      </c>
      <c r="EH39" s="492">
        <v>69736286.5</v>
      </c>
      <c r="EI39" s="492">
        <v>66379557.25</v>
      </c>
      <c r="EJ39" s="492">
        <v>60746621.75</v>
      </c>
      <c r="EK39" s="492">
        <v>63777000.75</v>
      </c>
      <c r="EL39" s="492">
        <v>71845956.5</v>
      </c>
      <c r="EM39" s="492">
        <v>87504041</v>
      </c>
      <c r="EN39" s="492">
        <v>88206270.5</v>
      </c>
      <c r="EO39" s="492">
        <v>67826973</v>
      </c>
      <c r="EP39" s="492">
        <v>63909184.5</v>
      </c>
      <c r="EQ39" s="492">
        <v>63151463.75</v>
      </c>
      <c r="ER39" s="492">
        <v>73312993.75</v>
      </c>
      <c r="ES39" s="492">
        <v>78706565.5</v>
      </c>
      <c r="ET39" s="492">
        <v>69897467.75</v>
      </c>
      <c r="EU39" s="492">
        <v>69048709.75</v>
      </c>
      <c r="EV39" s="492">
        <v>63307733.75</v>
      </c>
      <c r="EW39" s="492">
        <v>65211192.5</v>
      </c>
      <c r="EX39" s="492">
        <v>75531932</v>
      </c>
      <c r="EY39" s="492">
        <v>90864890.5</v>
      </c>
      <c r="EZ39" s="492">
        <v>89126270.5</v>
      </c>
      <c r="FA39" s="492">
        <v>71174951</v>
      </c>
      <c r="FB39" s="492">
        <v>67256536</v>
      </c>
      <c r="FC39" s="492">
        <v>65083817</v>
      </c>
      <c r="FD39" s="492">
        <v>76774642.25</v>
      </c>
      <c r="FE39" s="492">
        <v>81874804</v>
      </c>
      <c r="FF39" s="492">
        <v>73971529.25</v>
      </c>
      <c r="FG39" s="492">
        <v>73781682.75</v>
      </c>
      <c r="FH39" s="492">
        <v>66665728.75</v>
      </c>
      <c r="FI39" s="492">
        <v>69110077.25</v>
      </c>
      <c r="FJ39" s="492">
        <v>81601949.5</v>
      </c>
      <c r="FK39" s="492">
        <v>96299354.5</v>
      </c>
      <c r="FL39" s="492">
        <v>93738543.5</v>
      </c>
      <c r="FM39" s="492">
        <v>75835883</v>
      </c>
      <c r="FN39" s="492">
        <v>70183064.5</v>
      </c>
      <c r="FO39" s="492">
        <v>69606669.75</v>
      </c>
      <c r="FP39" s="492">
        <v>81618769.5</v>
      </c>
      <c r="FQ39" s="492">
        <v>85615509</v>
      </c>
      <c r="FR39" s="492">
        <v>77825782.5</v>
      </c>
      <c r="FS39" s="492">
        <v>78542796</v>
      </c>
      <c r="FT39" s="492">
        <v>70993779.75</v>
      </c>
      <c r="FU39" s="492">
        <v>72839186.25</v>
      </c>
      <c r="FV39" s="492">
        <v>86291264.5</v>
      </c>
      <c r="FW39" s="492">
        <v>97608766</v>
      </c>
      <c r="FX39" s="492">
        <v>98489434.5</v>
      </c>
      <c r="FY39" s="492">
        <v>78447175</v>
      </c>
      <c r="FZ39" s="492">
        <v>73126476</v>
      </c>
      <c r="GA39" s="492">
        <v>75012105.75</v>
      </c>
      <c r="GB39" s="492">
        <v>86387277.5</v>
      </c>
    </row>
    <row r="40" spans="1:184" s="60" customFormat="1">
      <c r="A40" s="41"/>
      <c r="B40" s="461"/>
      <c r="C40" s="658"/>
      <c r="D40" s="493" t="s">
        <v>233</v>
      </c>
      <c r="E40" s="494">
        <v>6005844.6200000048</v>
      </c>
      <c r="F40" s="495">
        <v>4262183.66</v>
      </c>
      <c r="G40" s="495">
        <v>2613298.5299999975</v>
      </c>
      <c r="H40" s="495">
        <v>2639252.0199999996</v>
      </c>
      <c r="I40" s="495">
        <v>1816466.3399999999</v>
      </c>
      <c r="J40" s="495">
        <v>2511674.629999999</v>
      </c>
      <c r="K40" s="495">
        <v>9131617.5600000024</v>
      </c>
      <c r="L40" s="495">
        <v>5826137.5599999949</v>
      </c>
      <c r="M40" s="495">
        <v>1875505.7699999996</v>
      </c>
      <c r="N40" s="495">
        <v>1024205.9100000001</v>
      </c>
      <c r="O40" s="495">
        <v>1035766.9900000021</v>
      </c>
      <c r="P40" s="495">
        <v>3630587.6000000015</v>
      </c>
      <c r="Q40" s="495">
        <v>7451486.6400000006</v>
      </c>
      <c r="R40" s="495">
        <v>5818871.950000003</v>
      </c>
      <c r="S40" s="495">
        <v>2755447.34</v>
      </c>
      <c r="T40" s="495">
        <v>2707188.7100000009</v>
      </c>
      <c r="U40" s="495">
        <v>2044180.1799999997</v>
      </c>
      <c r="V40" s="495">
        <v>3507529.66</v>
      </c>
      <c r="W40" s="495">
        <v>7833921.6799999997</v>
      </c>
      <c r="X40" s="495">
        <v>7199539.2800000012</v>
      </c>
      <c r="Y40" s="495">
        <v>1826096.4800000004</v>
      </c>
      <c r="Z40" s="495">
        <v>1192281.3599999994</v>
      </c>
      <c r="AA40" s="495">
        <v>1381983.0500000007</v>
      </c>
      <c r="AB40" s="495">
        <v>3277444.3200000003</v>
      </c>
      <c r="AC40" s="495">
        <v>4615578.9699999988</v>
      </c>
      <c r="AD40" s="495">
        <v>4847413.5100000054</v>
      </c>
      <c r="AE40" s="495">
        <v>2388242.0300000012</v>
      </c>
      <c r="AF40" s="495">
        <v>1167974.6600000001</v>
      </c>
      <c r="AG40" s="495">
        <v>371324.83999999985</v>
      </c>
      <c r="AH40" s="495">
        <v>3427892.8799999952</v>
      </c>
      <c r="AI40" s="495">
        <v>7390507.200000003</v>
      </c>
      <c r="AJ40" s="495">
        <v>6474609.9200000018</v>
      </c>
      <c r="AK40" s="495">
        <v>865998.58999999985</v>
      </c>
      <c r="AL40" s="495">
        <v>14164.849999997765</v>
      </c>
      <c r="AM40" s="495">
        <v>713312.55000000075</v>
      </c>
      <c r="AN40" s="495">
        <v>870705.66000000015</v>
      </c>
      <c r="AO40" s="495">
        <v>4706050.25</v>
      </c>
      <c r="AP40" s="495">
        <v>5186116.7200000063</v>
      </c>
      <c r="AQ40" s="495">
        <v>2436140.4800000004</v>
      </c>
      <c r="AR40" s="495">
        <v>1108101.2100000009</v>
      </c>
      <c r="AS40" s="495">
        <v>599446.43999999762</v>
      </c>
      <c r="AT40" s="495">
        <v>3878418.0899999961</v>
      </c>
      <c r="AU40" s="495">
        <v>7204030.900000006</v>
      </c>
      <c r="AV40" s="495">
        <v>8120674.0299999937</v>
      </c>
      <c r="AW40" s="495">
        <v>948767.28000000119</v>
      </c>
      <c r="AX40" s="495">
        <v>-111570.3200000003</v>
      </c>
      <c r="AY40" s="495">
        <v>701095.56000000238</v>
      </c>
      <c r="AZ40" s="495">
        <v>813404.1400000006</v>
      </c>
      <c r="BA40" s="495">
        <v>5210571.7800000012</v>
      </c>
      <c r="BB40" s="495">
        <v>5269871.0099999979</v>
      </c>
      <c r="BC40" s="495">
        <v>2286922.2199999988</v>
      </c>
      <c r="BD40" s="495">
        <v>833399.82000000402</v>
      </c>
      <c r="BE40" s="495">
        <v>6974.4199999980628</v>
      </c>
      <c r="BF40" s="495">
        <v>4059542.049999997</v>
      </c>
      <c r="BG40" s="495">
        <v>7243546.1700000018</v>
      </c>
      <c r="BH40" s="495">
        <v>8207569.549999997</v>
      </c>
      <c r="BI40" s="495">
        <v>85959.109999999404</v>
      </c>
      <c r="BJ40" s="495">
        <v>-503070.11999999732</v>
      </c>
      <c r="BK40" s="495">
        <v>-19387.209999997169</v>
      </c>
      <c r="BL40" s="495">
        <v>1121027.8999999985</v>
      </c>
      <c r="BM40" s="495">
        <v>6221114.3500000015</v>
      </c>
      <c r="BN40" s="495">
        <v>6267049.2599999979</v>
      </c>
      <c r="BO40" s="495">
        <v>3169506.8100000024</v>
      </c>
      <c r="BP40" s="495">
        <v>2180036.1699999981</v>
      </c>
      <c r="BQ40" s="495">
        <v>1746999.7699999958</v>
      </c>
      <c r="BR40" s="495">
        <v>5827648.8299999982</v>
      </c>
      <c r="BS40" s="495">
        <v>11002526.560000002</v>
      </c>
      <c r="BT40" s="495">
        <v>11583416.229999997</v>
      </c>
      <c r="BU40" s="495">
        <v>2697572.7899999991</v>
      </c>
      <c r="BV40" s="495">
        <v>1988236.4100000039</v>
      </c>
      <c r="BW40" s="495">
        <v>2965775.9099999964</v>
      </c>
      <c r="BX40" s="495">
        <v>4820740.0299999937</v>
      </c>
      <c r="BY40" s="495">
        <v>9509777.4900000021</v>
      </c>
      <c r="BZ40" s="495">
        <v>9833223.3500000015</v>
      </c>
      <c r="CA40" s="495">
        <v>7427266.0399999991</v>
      </c>
      <c r="CB40" s="495">
        <v>6448770.8500000015</v>
      </c>
      <c r="CC40" s="495">
        <v>6866244.5900000036</v>
      </c>
      <c r="CD40" s="495">
        <v>13127323.289999999</v>
      </c>
      <c r="CE40" s="495">
        <v>23717518.18</v>
      </c>
      <c r="CF40" s="495">
        <v>24738863.719999999</v>
      </c>
      <c r="CG40" s="495">
        <v>13739461.329999998</v>
      </c>
      <c r="CH40" s="495">
        <v>10315475.149999999</v>
      </c>
      <c r="CI40" s="495">
        <v>14622224.669999994</v>
      </c>
      <c r="CJ40" s="495">
        <v>18557132.140000001</v>
      </c>
      <c r="CK40" s="495">
        <v>21260548.509999998</v>
      </c>
      <c r="CL40" s="495">
        <v>21175751.470000006</v>
      </c>
      <c r="CM40" s="495">
        <v>19511115.43</v>
      </c>
      <c r="CN40" s="495">
        <v>15784993.159999996</v>
      </c>
      <c r="CO40" s="495">
        <v>16667663.210000001</v>
      </c>
      <c r="CP40" s="495">
        <v>27160034.199999988</v>
      </c>
      <c r="CQ40" s="495">
        <v>40479050.210000008</v>
      </c>
      <c r="CR40" s="495">
        <v>39071079.229999989</v>
      </c>
      <c r="CS40" s="495">
        <v>26295890.730000004</v>
      </c>
      <c r="CT40" s="495">
        <v>23062893.239999995</v>
      </c>
      <c r="CU40" s="495">
        <v>23985753.389999993</v>
      </c>
      <c r="CV40" s="495">
        <v>30111903.179999992</v>
      </c>
      <c r="CW40" s="495">
        <v>32055085.310000002</v>
      </c>
      <c r="CX40" s="495">
        <v>29831625</v>
      </c>
      <c r="CY40" s="495">
        <v>26091522.829999998</v>
      </c>
      <c r="CZ40" s="495">
        <v>24966051.82</v>
      </c>
      <c r="DA40" s="495">
        <v>24323154.910000004</v>
      </c>
      <c r="DB40" s="495">
        <v>37752500.570000008</v>
      </c>
      <c r="DC40" s="495">
        <v>49592965.469999999</v>
      </c>
      <c r="DD40" s="495">
        <v>48905009.780000001</v>
      </c>
      <c r="DE40" s="495">
        <v>30677963.209999993</v>
      </c>
      <c r="DF40" s="495">
        <v>19851833.510000005</v>
      </c>
      <c r="DG40" s="495">
        <v>28291715.400000006</v>
      </c>
      <c r="DH40" s="495">
        <v>33093769.340000004</v>
      </c>
      <c r="DI40" s="495">
        <v>33511160.260000005</v>
      </c>
      <c r="DJ40" s="495">
        <v>30936472.789999992</v>
      </c>
      <c r="DK40" s="495">
        <v>30194296.120000005</v>
      </c>
      <c r="DL40" s="495">
        <v>23978291.18</v>
      </c>
      <c r="DM40" s="495">
        <v>22768558.029999994</v>
      </c>
      <c r="DN40" s="495">
        <v>38673012.280000001</v>
      </c>
      <c r="DO40" s="495">
        <v>47836359.939999998</v>
      </c>
      <c r="DP40" s="495">
        <v>48873764</v>
      </c>
      <c r="DQ40" s="495">
        <v>31021347.219999999</v>
      </c>
      <c r="DR40" s="495">
        <v>26204060.420000002</v>
      </c>
      <c r="DS40" s="495">
        <v>29334417.609999999</v>
      </c>
      <c r="DT40" s="495">
        <v>32358406.609999999</v>
      </c>
      <c r="DU40" s="495">
        <v>33072790.860000014</v>
      </c>
      <c r="DV40" s="495">
        <v>30386958.349999994</v>
      </c>
      <c r="DW40" s="495">
        <v>29049525.899999991</v>
      </c>
      <c r="DX40" s="495">
        <v>21558395.660000004</v>
      </c>
      <c r="DY40" s="495">
        <v>24597180.509999998</v>
      </c>
      <c r="DZ40" s="495">
        <v>37478261.560000002</v>
      </c>
      <c r="EA40" s="495">
        <v>45063578.060000002</v>
      </c>
      <c r="EB40" s="495">
        <v>46987376.719999999</v>
      </c>
      <c r="EC40" s="495">
        <v>28893523.900000006</v>
      </c>
      <c r="ED40" s="495">
        <v>21302013.159999996</v>
      </c>
      <c r="EE40" s="495">
        <v>24475347.420000002</v>
      </c>
      <c r="EF40" s="495">
        <v>29256885.379999995</v>
      </c>
      <c r="EG40" s="495">
        <v>32292058.690000013</v>
      </c>
      <c r="EH40" s="495">
        <v>32403472.49000001</v>
      </c>
      <c r="EI40" s="495">
        <v>24742480.420000002</v>
      </c>
      <c r="EJ40" s="495">
        <v>22303693.109999992</v>
      </c>
      <c r="EK40" s="495">
        <v>25053575.140000001</v>
      </c>
      <c r="EL40" s="495">
        <v>33259644.590000004</v>
      </c>
      <c r="EM40" s="495">
        <v>47794317.590000004</v>
      </c>
      <c r="EN40" s="495">
        <v>48774860.469999999</v>
      </c>
      <c r="EO40" s="495">
        <v>30975948.280000001</v>
      </c>
      <c r="EP40" s="495">
        <v>26803853.560000002</v>
      </c>
      <c r="EQ40" s="495">
        <v>26268887.219999999</v>
      </c>
      <c r="ER40" s="495">
        <v>31594330.75</v>
      </c>
      <c r="ES40" s="495">
        <v>32395591.560000002</v>
      </c>
      <c r="ET40" s="495">
        <v>29358772.230000004</v>
      </c>
      <c r="EU40" s="495">
        <v>26380309.549999997</v>
      </c>
      <c r="EV40" s="495">
        <v>22914715.850000001</v>
      </c>
      <c r="EW40" s="495">
        <v>23229488.829999998</v>
      </c>
      <c r="EX40" s="495">
        <v>33364947.659999996</v>
      </c>
      <c r="EY40" s="495">
        <v>47389041.030000001</v>
      </c>
      <c r="EZ40" s="495">
        <v>45656054.030000001</v>
      </c>
      <c r="FA40" s="495">
        <v>30872145.219999999</v>
      </c>
      <c r="FB40" s="495">
        <v>21542838.699999996</v>
      </c>
      <c r="FC40" s="495">
        <v>19522080.350000001</v>
      </c>
      <c r="FD40" s="495">
        <v>31725461.310000002</v>
      </c>
      <c r="FE40" s="495">
        <v>28771176.109999999</v>
      </c>
      <c r="FF40" s="495">
        <v>26877152.769999996</v>
      </c>
      <c r="FG40" s="495">
        <v>23858230.280000001</v>
      </c>
      <c r="FH40" s="495">
        <v>19008096.230000004</v>
      </c>
      <c r="FI40" s="495">
        <v>21266612.099999994</v>
      </c>
      <c r="FJ40" s="495">
        <v>33227259.040000007</v>
      </c>
      <c r="FK40" s="495">
        <v>46108527.069999993</v>
      </c>
      <c r="FL40" s="495">
        <v>43065844.030000001</v>
      </c>
      <c r="FM40" s="495">
        <v>29460420.219999999</v>
      </c>
      <c r="FN40" s="495">
        <v>23398934.350000009</v>
      </c>
      <c r="FO40" s="495">
        <v>22772371.379999995</v>
      </c>
      <c r="FP40" s="495">
        <v>30069526.480000004</v>
      </c>
      <c r="FQ40" s="495">
        <v>27931893.370000005</v>
      </c>
      <c r="FR40" s="495">
        <v>26916022.24000001</v>
      </c>
      <c r="FS40" s="495">
        <v>20422936.060000002</v>
      </c>
      <c r="FT40" s="495">
        <v>21103524.640000001</v>
      </c>
      <c r="FU40" s="495">
        <v>19854616</v>
      </c>
      <c r="FV40" s="495">
        <v>34021930.859999999</v>
      </c>
      <c r="FW40" s="495">
        <v>42697767.269999996</v>
      </c>
      <c r="FX40" s="495">
        <v>43499213.420000017</v>
      </c>
      <c r="FY40" s="495">
        <v>27244327.260000005</v>
      </c>
      <c r="FZ40" s="495">
        <v>20939548.969999999</v>
      </c>
      <c r="GA40" s="495">
        <v>23040960.390000001</v>
      </c>
      <c r="GB40" s="495">
        <v>30389871.709999993</v>
      </c>
    </row>
    <row r="41" spans="1:184" s="60" customFormat="1">
      <c r="A41" s="357"/>
      <c r="B41" s="461"/>
      <c r="C41" s="658"/>
      <c r="D41" s="478" t="s">
        <v>234</v>
      </c>
      <c r="E41" s="496">
        <v>27368903.5</v>
      </c>
      <c r="F41" s="497">
        <v>24321774.34</v>
      </c>
      <c r="G41" s="497">
        <v>25656614.590000007</v>
      </c>
      <c r="H41" s="497">
        <v>23444566.23</v>
      </c>
      <c r="I41" s="497">
        <v>25131779.039999995</v>
      </c>
      <c r="J41" s="497">
        <v>26106593.120000001</v>
      </c>
      <c r="K41" s="497">
        <v>27034716.689999998</v>
      </c>
      <c r="L41" s="497">
        <v>27167302.440000005</v>
      </c>
      <c r="M41" s="497">
        <v>25178260.73</v>
      </c>
      <c r="N41" s="497">
        <v>25240208.84</v>
      </c>
      <c r="O41" s="497">
        <v>25262683.889999993</v>
      </c>
      <c r="P41" s="497">
        <v>26911616.779999994</v>
      </c>
      <c r="Q41" s="497">
        <v>27920762.109999999</v>
      </c>
      <c r="R41" s="497">
        <v>24949467.799999997</v>
      </c>
      <c r="S41" s="497">
        <v>26555148.41</v>
      </c>
      <c r="T41" s="497">
        <v>24746938.410000004</v>
      </c>
      <c r="U41" s="497">
        <v>25966276.82</v>
      </c>
      <c r="V41" s="497">
        <v>26771068.719999995</v>
      </c>
      <c r="W41" s="497">
        <v>27984752.07</v>
      </c>
      <c r="X41" s="497">
        <v>27986039.969999999</v>
      </c>
      <c r="Y41" s="497">
        <v>26304051.899999995</v>
      </c>
      <c r="Z41" s="497">
        <v>25887087.390000001</v>
      </c>
      <c r="AA41" s="497">
        <v>25772154.949999999</v>
      </c>
      <c r="AB41" s="497">
        <v>27848736.300000004</v>
      </c>
      <c r="AC41" s="497">
        <v>30568988.150000006</v>
      </c>
      <c r="AD41" s="497">
        <v>26934181.36999999</v>
      </c>
      <c r="AE41" s="497">
        <v>28397935.719999999</v>
      </c>
      <c r="AF41" s="497">
        <v>26730425.09</v>
      </c>
      <c r="AG41" s="497">
        <v>28242022.280000005</v>
      </c>
      <c r="AH41" s="497">
        <v>29081219</v>
      </c>
      <c r="AI41" s="497">
        <v>30292267.049999997</v>
      </c>
      <c r="AJ41" s="497">
        <v>30180766.329999998</v>
      </c>
      <c r="AK41" s="497">
        <v>28191610.789999995</v>
      </c>
      <c r="AL41" s="497">
        <v>28255995.270000007</v>
      </c>
      <c r="AM41" s="497">
        <v>27950680.829999994</v>
      </c>
      <c r="AN41" s="497">
        <v>30946255.460000005</v>
      </c>
      <c r="AO41" s="497">
        <v>32147922.25</v>
      </c>
      <c r="AP41" s="497">
        <v>29128226.899999991</v>
      </c>
      <c r="AQ41" s="497">
        <v>30017912.77</v>
      </c>
      <c r="AR41" s="497">
        <v>27896219.289999999</v>
      </c>
      <c r="AS41" s="497">
        <v>29515861.060000002</v>
      </c>
      <c r="AT41" s="497">
        <v>30135115.789999999</v>
      </c>
      <c r="AU41" s="497">
        <v>31461480.099999994</v>
      </c>
      <c r="AV41" s="497">
        <v>31252046.220000006</v>
      </c>
      <c r="AW41" s="497">
        <v>29386701.099999994</v>
      </c>
      <c r="AX41" s="497">
        <v>29304562.440000005</v>
      </c>
      <c r="AY41" s="497">
        <v>29312583.560000002</v>
      </c>
      <c r="AZ41" s="497">
        <v>32443699.480000004</v>
      </c>
      <c r="BA41" s="497">
        <v>33826124.969999999</v>
      </c>
      <c r="BB41" s="497">
        <v>30009924.490000002</v>
      </c>
      <c r="BC41" s="497">
        <v>31442677.780000001</v>
      </c>
      <c r="BD41" s="497">
        <v>29155812.800000001</v>
      </c>
      <c r="BE41" s="497">
        <v>30905801.459999997</v>
      </c>
      <c r="BF41" s="497">
        <v>31478269.450000003</v>
      </c>
      <c r="BG41" s="497">
        <v>32816692.079999998</v>
      </c>
      <c r="BH41" s="497">
        <v>32725189.950000003</v>
      </c>
      <c r="BI41" s="497">
        <v>30778130.140000001</v>
      </c>
      <c r="BJ41" s="497">
        <v>30929112.499999993</v>
      </c>
      <c r="BK41" s="497">
        <v>31146341.959999997</v>
      </c>
      <c r="BL41" s="497">
        <v>33459765.979999997</v>
      </c>
      <c r="BM41" s="497">
        <v>34893951.149999999</v>
      </c>
      <c r="BN41" s="497">
        <v>30808120.240000002</v>
      </c>
      <c r="BO41" s="497">
        <v>32434241.439999998</v>
      </c>
      <c r="BP41" s="497">
        <v>30024800.080000002</v>
      </c>
      <c r="BQ41" s="497">
        <v>31598463.480000004</v>
      </c>
      <c r="BR41" s="497">
        <v>32440134.670000002</v>
      </c>
      <c r="BS41" s="497">
        <v>33790973.689999998</v>
      </c>
      <c r="BT41" s="497">
        <v>33673602.770000003</v>
      </c>
      <c r="BU41" s="497">
        <v>31865808.830000006</v>
      </c>
      <c r="BV41" s="497">
        <v>31667984.339999996</v>
      </c>
      <c r="BW41" s="497">
        <v>31829489.969999999</v>
      </c>
      <c r="BX41" s="497">
        <v>34428463.590000011</v>
      </c>
      <c r="BY41" s="497">
        <v>35802368.259999998</v>
      </c>
      <c r="BZ41" s="497">
        <v>31812922.649999999</v>
      </c>
      <c r="CA41" s="497">
        <v>33820799.460000001</v>
      </c>
      <c r="CB41" s="497">
        <v>31580269.399999999</v>
      </c>
      <c r="CC41" s="497">
        <v>32845594.659999996</v>
      </c>
      <c r="CD41" s="497">
        <v>32859631.210000001</v>
      </c>
      <c r="CE41" s="497">
        <v>33608606.07</v>
      </c>
      <c r="CF41" s="497">
        <v>33325564.280000001</v>
      </c>
      <c r="CG41" s="497">
        <v>31514318.670000002</v>
      </c>
      <c r="CH41" s="497">
        <v>33951306.600000001</v>
      </c>
      <c r="CI41" s="497">
        <v>31065505.330000006</v>
      </c>
      <c r="CJ41" s="497">
        <v>34154903.359999999</v>
      </c>
      <c r="CK41" s="497">
        <v>36741132.990000002</v>
      </c>
      <c r="CL41" s="497">
        <v>32667916.029999994</v>
      </c>
      <c r="CM41" s="497">
        <v>33417576.57</v>
      </c>
      <c r="CN41" s="497">
        <v>32518447.090000004</v>
      </c>
      <c r="CO41" s="497">
        <v>33318929.789999999</v>
      </c>
      <c r="CP41" s="497">
        <v>33217127.300000012</v>
      </c>
      <c r="CQ41" s="497">
        <v>33676191.789999992</v>
      </c>
      <c r="CR41" s="497">
        <v>33766884.770000011</v>
      </c>
      <c r="CS41" s="497">
        <v>31453821.269999996</v>
      </c>
      <c r="CT41" s="497">
        <v>31777979.760000005</v>
      </c>
      <c r="CU41" s="497">
        <v>31407278.110000007</v>
      </c>
      <c r="CV41" s="497">
        <v>34801427.070000008</v>
      </c>
      <c r="CW41" s="497">
        <v>36818805.939999998</v>
      </c>
      <c r="CX41" s="497">
        <v>33494311</v>
      </c>
      <c r="CY41" s="497">
        <v>36795726.920000002</v>
      </c>
      <c r="CZ41" s="497">
        <v>32956460.43</v>
      </c>
      <c r="DA41" s="497">
        <v>33966705.089999996</v>
      </c>
      <c r="DB41" s="497">
        <v>33082694.429999992</v>
      </c>
      <c r="DC41" s="497">
        <v>33784857.530000001</v>
      </c>
      <c r="DD41" s="497">
        <v>34177469.719999999</v>
      </c>
      <c r="DE41" s="497">
        <v>32155551.040000007</v>
      </c>
      <c r="DF41" s="497">
        <v>38280497.489999995</v>
      </c>
      <c r="DG41" s="497">
        <v>31577916.849999994</v>
      </c>
      <c r="DH41" s="497">
        <v>35846945.909999996</v>
      </c>
      <c r="DI41" s="497">
        <v>38725801.489999995</v>
      </c>
      <c r="DJ41" s="497">
        <v>33973010.960000008</v>
      </c>
      <c r="DK41" s="497">
        <v>34556063.629999995</v>
      </c>
      <c r="DL41" s="497">
        <v>33671751.07</v>
      </c>
      <c r="DM41" s="497">
        <v>36997091.970000006</v>
      </c>
      <c r="DN41" s="497">
        <v>34793478.219999999</v>
      </c>
      <c r="DO41" s="497">
        <v>35690826.560000002</v>
      </c>
      <c r="DP41" s="497">
        <v>35557659</v>
      </c>
      <c r="DQ41" s="497">
        <v>33616548.780000001</v>
      </c>
      <c r="DR41" s="497">
        <v>34057316.329999998</v>
      </c>
      <c r="DS41" s="497">
        <v>33359109.140000001</v>
      </c>
      <c r="DT41" s="497">
        <v>37850938.890000001</v>
      </c>
      <c r="DU41" s="497">
        <v>41240274.639999986</v>
      </c>
      <c r="DV41" s="497">
        <v>35872489.900000006</v>
      </c>
      <c r="DW41" s="497">
        <v>37271740.600000009</v>
      </c>
      <c r="DX41" s="497">
        <v>37002061.589999996</v>
      </c>
      <c r="DY41" s="497">
        <v>38565245.990000002</v>
      </c>
      <c r="DZ41" s="497">
        <v>37306868.939999998</v>
      </c>
      <c r="EA41" s="497">
        <v>38593421.439999998</v>
      </c>
      <c r="EB41" s="497">
        <v>37690080.280000001</v>
      </c>
      <c r="EC41" s="497">
        <v>35955787.849999994</v>
      </c>
      <c r="ED41" s="497">
        <v>40468384.340000004</v>
      </c>
      <c r="EE41" s="497">
        <v>38494122.579999998</v>
      </c>
      <c r="EF41" s="497">
        <v>40842161.870000005</v>
      </c>
      <c r="EG41" s="497">
        <v>42435106.809999987</v>
      </c>
      <c r="EH41" s="497">
        <v>37332814.00999999</v>
      </c>
      <c r="EI41" s="497">
        <v>41637076.829999998</v>
      </c>
      <c r="EJ41" s="497">
        <v>38442928.640000008</v>
      </c>
      <c r="EK41" s="497">
        <v>38723425.609999999</v>
      </c>
      <c r="EL41" s="497">
        <v>38586311.909999996</v>
      </c>
      <c r="EM41" s="497">
        <v>39709723.409999996</v>
      </c>
      <c r="EN41" s="497">
        <v>39431410.030000001</v>
      </c>
      <c r="EO41" s="497">
        <v>36851024.719999999</v>
      </c>
      <c r="EP41" s="497">
        <v>37105330.939999998</v>
      </c>
      <c r="EQ41" s="497">
        <v>36882576.530000001</v>
      </c>
      <c r="ER41" s="497">
        <v>41718663</v>
      </c>
      <c r="ES41" s="497">
        <v>46310973.939999998</v>
      </c>
      <c r="ET41" s="497">
        <v>40538695.519999996</v>
      </c>
      <c r="EU41" s="497">
        <v>42668400.200000003</v>
      </c>
      <c r="EV41" s="497">
        <v>40393017.899999999</v>
      </c>
      <c r="EW41" s="497">
        <v>41981703.670000002</v>
      </c>
      <c r="EX41" s="497">
        <v>42166984.340000004</v>
      </c>
      <c r="EY41" s="497">
        <v>43475849.469999999</v>
      </c>
      <c r="EZ41" s="497">
        <v>43470216.469999999</v>
      </c>
      <c r="FA41" s="497">
        <v>40302805.780000001</v>
      </c>
      <c r="FB41" s="497">
        <v>45713697.300000004</v>
      </c>
      <c r="FC41" s="497">
        <v>45561736.649999999</v>
      </c>
      <c r="FD41" s="497">
        <v>45049180.939999998</v>
      </c>
      <c r="FE41" s="497">
        <v>53103627.890000001</v>
      </c>
      <c r="FF41" s="497">
        <v>47094376.480000004</v>
      </c>
      <c r="FG41" s="497">
        <v>49923452.469999999</v>
      </c>
      <c r="FH41" s="497">
        <v>47657632.519999996</v>
      </c>
      <c r="FI41" s="497">
        <v>47843465.150000006</v>
      </c>
      <c r="FJ41" s="497">
        <v>48374690.459999993</v>
      </c>
      <c r="FK41" s="497">
        <v>50190827.430000007</v>
      </c>
      <c r="FL41" s="497">
        <v>50672699.469999999</v>
      </c>
      <c r="FM41" s="497">
        <v>46375462.780000001</v>
      </c>
      <c r="FN41" s="497">
        <v>46784130.149999991</v>
      </c>
      <c r="FO41" s="497">
        <v>46834298.370000005</v>
      </c>
      <c r="FP41" s="497">
        <v>51549243.019999996</v>
      </c>
      <c r="FQ41" s="497">
        <v>57683615.629999995</v>
      </c>
      <c r="FR41" s="497">
        <v>50909760.25999999</v>
      </c>
      <c r="FS41" s="497">
        <v>58119859.939999998</v>
      </c>
      <c r="FT41" s="497">
        <v>49890255.109999999</v>
      </c>
      <c r="FU41" s="497">
        <v>52984570.25</v>
      </c>
      <c r="FV41" s="497">
        <v>52269333.640000001</v>
      </c>
      <c r="FW41" s="497">
        <v>54910998.730000004</v>
      </c>
      <c r="FX41" s="497">
        <v>54990221.079999983</v>
      </c>
      <c r="FY41" s="497">
        <v>51202847.739999995</v>
      </c>
      <c r="FZ41" s="497">
        <v>52186927.030000001</v>
      </c>
      <c r="GA41" s="497">
        <v>51971145.359999999</v>
      </c>
      <c r="GB41" s="497">
        <v>55997405.790000007</v>
      </c>
    </row>
    <row r="42" spans="1:184" s="60" customFormat="1">
      <c r="B42" s="461"/>
      <c r="C42" s="663"/>
      <c r="D42" s="498" t="s">
        <v>235</v>
      </c>
      <c r="E42" s="499">
        <v>26.804945407930564</v>
      </c>
      <c r="F42" s="500">
        <v>26.791569065961582</v>
      </c>
      <c r="G42" s="500">
        <v>26.85600568375699</v>
      </c>
      <c r="H42" s="500">
        <v>26.413721578923756</v>
      </c>
      <c r="I42" s="500">
        <v>27.021899866143002</v>
      </c>
      <c r="J42" s="500">
        <v>26.957868976106173</v>
      </c>
      <c r="K42" s="500">
        <v>26.636668963674435</v>
      </c>
      <c r="L42" s="500">
        <v>26.954210270323806</v>
      </c>
      <c r="M42" s="500">
        <v>27.399832877767857</v>
      </c>
      <c r="N42" s="500">
        <v>27.74225477882489</v>
      </c>
      <c r="O42" s="500">
        <v>27.713901122501081</v>
      </c>
      <c r="P42" s="500">
        <v>26.73589962481881</v>
      </c>
      <c r="Q42" s="500">
        <v>27.454240168545553</v>
      </c>
      <c r="R42" s="500">
        <v>27.57499838387168</v>
      </c>
      <c r="S42" s="500">
        <v>27.944481229416446</v>
      </c>
      <c r="T42" s="500">
        <v>28.040361916572746</v>
      </c>
      <c r="U42" s="500">
        <v>28.041287812921443</v>
      </c>
      <c r="V42" s="500">
        <v>27.758729017423871</v>
      </c>
      <c r="W42" s="500">
        <v>27.462565394923875</v>
      </c>
      <c r="X42" s="500">
        <v>27.655436647800631</v>
      </c>
      <c r="Y42" s="500">
        <v>28.530797011513368</v>
      </c>
      <c r="Z42" s="500">
        <v>28.389728239045731</v>
      </c>
      <c r="AA42" s="500">
        <v>28.170118851784462</v>
      </c>
      <c r="AB42" s="500">
        <v>27.575371713074482</v>
      </c>
      <c r="AC42" s="500">
        <v>29.909625081349148</v>
      </c>
      <c r="AD42" s="500">
        <v>29.702266251994903</v>
      </c>
      <c r="AE42" s="500">
        <v>29.820710756271126</v>
      </c>
      <c r="AF42" s="500">
        <v>30.218661253877915</v>
      </c>
      <c r="AG42" s="500">
        <v>30.444617928970338</v>
      </c>
      <c r="AH42" s="500">
        <v>30.028362189400436</v>
      </c>
      <c r="AI42" s="500">
        <v>29.639049083347199</v>
      </c>
      <c r="AJ42" s="500">
        <v>29.73503517916086</v>
      </c>
      <c r="AK42" s="500">
        <v>30.510801824703602</v>
      </c>
      <c r="AL42" s="500">
        <v>30.885374699251216</v>
      </c>
      <c r="AM42" s="500">
        <v>30.483944475725618</v>
      </c>
      <c r="AN42" s="500">
        <v>30.519858849628779</v>
      </c>
      <c r="AO42" s="500">
        <v>31.330546820037803</v>
      </c>
      <c r="AP42" s="500">
        <v>31.21894798323715</v>
      </c>
      <c r="AQ42" s="500">
        <v>31.38803830778059</v>
      </c>
      <c r="AR42" s="500">
        <v>31.392974049706606</v>
      </c>
      <c r="AS42" s="500">
        <v>31.713950531376643</v>
      </c>
      <c r="AT42" s="500">
        <v>30.987331551440935</v>
      </c>
      <c r="AU42" s="500">
        <v>30.661919945259445</v>
      </c>
      <c r="AV42" s="500">
        <v>30.66813234058699</v>
      </c>
      <c r="AW42" s="500">
        <v>31.700333452885442</v>
      </c>
      <c r="AX42" s="500">
        <v>31.92529941431971</v>
      </c>
      <c r="AY42" s="500">
        <v>31.863818845273499</v>
      </c>
      <c r="AZ42" s="500">
        <v>31.870590725456282</v>
      </c>
      <c r="BA42" s="500">
        <v>32.86877170487481</v>
      </c>
      <c r="BB42" s="500">
        <v>32.801900571603795</v>
      </c>
      <c r="BC42" s="500">
        <v>32.808647785805739</v>
      </c>
      <c r="BD42" s="500">
        <v>32.735937339896765</v>
      </c>
      <c r="BE42" s="500">
        <v>33.135455440626174</v>
      </c>
      <c r="BF42" s="500">
        <v>32.267776098854547</v>
      </c>
      <c r="BG42" s="500">
        <v>31.856959753381695</v>
      </c>
      <c r="BH42" s="500">
        <v>31.955472414414249</v>
      </c>
      <c r="BI42" s="500">
        <v>33.093119610617194</v>
      </c>
      <c r="BJ42" s="500">
        <v>33.620156937482562</v>
      </c>
      <c r="BK42" s="500">
        <v>33.74637458528256</v>
      </c>
      <c r="BL42" s="500">
        <v>32.74310263089049</v>
      </c>
      <c r="BM42" s="500">
        <v>33.806652793137388</v>
      </c>
      <c r="BN42" s="500">
        <v>33.602770965648233</v>
      </c>
      <c r="BO42" s="500">
        <v>33.736175791107122</v>
      </c>
      <c r="BP42" s="500">
        <v>33.635428068760618</v>
      </c>
      <c r="BQ42" s="500">
        <v>33.791180263442655</v>
      </c>
      <c r="BR42" s="500">
        <v>33.184955736424413</v>
      </c>
      <c r="BS42" s="500">
        <v>32.674265639965554</v>
      </c>
      <c r="BT42" s="500">
        <v>32.816983030961794</v>
      </c>
      <c r="BU42" s="500">
        <v>34.188287582021921</v>
      </c>
      <c r="BV42" s="500">
        <v>34.353968614334136</v>
      </c>
      <c r="BW42" s="500">
        <v>34.373678401061611</v>
      </c>
      <c r="BX42" s="500">
        <v>33.589638286380193</v>
      </c>
      <c r="BY42" s="500">
        <v>34.585179526843056</v>
      </c>
      <c r="BZ42" s="500">
        <v>34.58626107692853</v>
      </c>
      <c r="CA42" s="500">
        <v>35.067882443416295</v>
      </c>
      <c r="CB42" s="500">
        <v>35.338131221424668</v>
      </c>
      <c r="CC42" s="500">
        <v>35.049036080389946</v>
      </c>
      <c r="CD42" s="500">
        <v>33.510020495798862</v>
      </c>
      <c r="CE42" s="500">
        <v>32.403314872222772</v>
      </c>
      <c r="CF42" s="500">
        <v>32.382028079528524</v>
      </c>
      <c r="CG42" s="500">
        <v>33.701669950373578</v>
      </c>
      <c r="CH42" s="500">
        <v>36.751075568950789</v>
      </c>
      <c r="CI42" s="500">
        <v>33.488231533208925</v>
      </c>
      <c r="CJ42" s="500">
        <v>33.236825463627774</v>
      </c>
      <c r="CK42" s="500">
        <v>35.354172198203543</v>
      </c>
      <c r="CL42" s="500">
        <v>34.600372434756757</v>
      </c>
      <c r="CM42" s="500">
        <v>34.577486300781565</v>
      </c>
      <c r="CN42" s="500">
        <v>36.264510458645631</v>
      </c>
      <c r="CO42" s="500">
        <v>35.477622872659808</v>
      </c>
      <c r="CP42" s="500">
        <v>33.77025503505488</v>
      </c>
      <c r="CQ42" s="500">
        <v>32.373439893344745</v>
      </c>
      <c r="CR42" s="500">
        <v>32.714257410707546</v>
      </c>
      <c r="CS42" s="500">
        <v>33.564113198629499</v>
      </c>
      <c r="CT42" s="500">
        <v>34.326744671033609</v>
      </c>
      <c r="CU42" s="500">
        <v>33.746810507658239</v>
      </c>
      <c r="CV42" s="500">
        <v>33.749470911457088</v>
      </c>
      <c r="CW42" s="500">
        <v>35.291526317913352</v>
      </c>
      <c r="CX42" s="500">
        <v>36.169873591385539</v>
      </c>
      <c r="CY42" s="500">
        <v>37.953674553799139</v>
      </c>
      <c r="CZ42" s="500">
        <v>36.67030211573983</v>
      </c>
      <c r="DA42" s="500">
        <v>36.012196787143864</v>
      </c>
      <c r="DB42" s="500">
        <v>33.495952756895356</v>
      </c>
      <c r="DC42" s="500">
        <v>32.352393823898623</v>
      </c>
      <c r="DD42" s="500">
        <v>32.982959517763852</v>
      </c>
      <c r="DE42" s="500">
        <v>34.202827278192892</v>
      </c>
      <c r="DF42" s="500">
        <v>41.214478305181899</v>
      </c>
      <c r="DG42" s="500">
        <v>33.856243287071834</v>
      </c>
      <c r="DH42" s="500">
        <v>34.627869011230118</v>
      </c>
      <c r="DI42" s="500">
        <v>36.979887091497197</v>
      </c>
      <c r="DJ42" s="500">
        <v>36.528185674644348</v>
      </c>
      <c r="DK42" s="500">
        <v>35.532564595658847</v>
      </c>
      <c r="DL42" s="500">
        <v>37.382269537970075</v>
      </c>
      <c r="DM42" s="500">
        <v>39.1412579063621</v>
      </c>
      <c r="DN42" s="500">
        <v>35.120231586647428</v>
      </c>
      <c r="DO42" s="500">
        <v>34.078484187462578</v>
      </c>
      <c r="DP42" s="500">
        <v>34.21474135070217</v>
      </c>
      <c r="DQ42" s="500">
        <v>35.641221427704693</v>
      </c>
      <c r="DR42" s="500">
        <v>36.554346675769551</v>
      </c>
      <c r="DS42" s="500">
        <v>35.635940326878966</v>
      </c>
      <c r="DT42" s="500">
        <v>36.421126675819799</v>
      </c>
      <c r="DU42" s="500">
        <v>39.227446496768366</v>
      </c>
      <c r="DV42" s="500">
        <v>38.444708059930363</v>
      </c>
      <c r="DW42" s="500">
        <v>38.205959601242313</v>
      </c>
      <c r="DX42" s="500">
        <v>40.941677812878446</v>
      </c>
      <c r="DY42" s="500">
        <v>40.669589800053899</v>
      </c>
      <c r="DZ42" s="500">
        <v>37.504150145804466</v>
      </c>
      <c r="EA42" s="500">
        <v>36.673316254148389</v>
      </c>
      <c r="EB42" s="500">
        <v>36.091059051425383</v>
      </c>
      <c r="EC42" s="500">
        <v>38.040093189256488</v>
      </c>
      <c r="ED42" s="500">
        <v>43.324009759821351</v>
      </c>
      <c r="EE42" s="500">
        <v>40.993052065067673</v>
      </c>
      <c r="EF42" s="500">
        <v>39.161802171395486</v>
      </c>
      <c r="EG42" s="500">
        <v>40.207265644485922</v>
      </c>
      <c r="EH42" s="500">
        <v>38.998398156815348</v>
      </c>
      <c r="EI42" s="500">
        <v>42.548178854036607</v>
      </c>
      <c r="EJ42" s="500">
        <v>42.411238836980033</v>
      </c>
      <c r="EK42" s="500">
        <v>40.706257965177258</v>
      </c>
      <c r="EL42" s="500">
        <v>38.672339302224579</v>
      </c>
      <c r="EM42" s="500">
        <v>37.589069164539396</v>
      </c>
      <c r="EN42" s="500">
        <v>37.613090190332223</v>
      </c>
      <c r="EO42" s="500">
        <v>38.862327783641412</v>
      </c>
      <c r="EP42" s="500">
        <v>39.653951467929062</v>
      </c>
      <c r="EQ42" s="500">
        <v>39.146417369665308</v>
      </c>
      <c r="ER42" s="500">
        <v>39.83462657588499</v>
      </c>
      <c r="ES42" s="500">
        <v>43.711924953215252</v>
      </c>
      <c r="ET42" s="500">
        <v>43.165566271338697</v>
      </c>
      <c r="EU42" s="500">
        <v>43.422509809128073</v>
      </c>
      <c r="EV42" s="500">
        <v>44.462462571875975</v>
      </c>
      <c r="EW42" s="500">
        <v>44.037921877945827</v>
      </c>
      <c r="EX42" s="500">
        <v>42.090460935686664</v>
      </c>
      <c r="EY42" s="500">
        <v>40.997302604650365</v>
      </c>
      <c r="EZ42" s="500">
        <v>41.350459196607858</v>
      </c>
      <c r="FA42" s="500">
        <v>42.321806494901239</v>
      </c>
      <c r="FB42" s="500">
        <v>48.676428005207946</v>
      </c>
      <c r="FC42" s="500">
        <v>48.20298753818296</v>
      </c>
      <c r="FD42" s="500">
        <v>42.853169823845342</v>
      </c>
      <c r="FE42" s="500">
        <v>49.980675355619745</v>
      </c>
      <c r="FF42" s="500">
        <v>49.93010221127814</v>
      </c>
      <c r="FG42" s="500">
        <v>50.649570281001161</v>
      </c>
      <c r="FH42" s="500">
        <v>52.34305342478028</v>
      </c>
      <c r="FI42" s="500">
        <v>50.027530035936707</v>
      </c>
      <c r="FJ42" s="500">
        <v>48.140877918490354</v>
      </c>
      <c r="FK42" s="500">
        <v>47.149676147468838</v>
      </c>
      <c r="FL42" s="500">
        <v>48.015926859805234</v>
      </c>
      <c r="FM42" s="500">
        <v>48.544237259881797</v>
      </c>
      <c r="FN42" s="500">
        <v>49.72903697432475</v>
      </c>
      <c r="FO42" s="500">
        <v>49.391008099128818</v>
      </c>
      <c r="FP42" s="500">
        <v>48.842769896626621</v>
      </c>
      <c r="FQ42" s="500">
        <v>54.03385663704276</v>
      </c>
      <c r="FR42" s="500">
        <v>53.802865709898327</v>
      </c>
      <c r="FS42" s="500">
        <v>58.784442754809071</v>
      </c>
      <c r="FT42" s="500">
        <v>54.613386229705178</v>
      </c>
      <c r="FU42" s="500">
        <v>55.170116771464187</v>
      </c>
      <c r="FV42" s="500">
        <v>51.756565815496131</v>
      </c>
      <c r="FW42" s="500">
        <v>51.388541838229699</v>
      </c>
      <c r="FX42" s="500">
        <v>51.911012930453616</v>
      </c>
      <c r="FY42" s="500">
        <v>53.427882354548089</v>
      </c>
      <c r="FZ42" s="500">
        <v>55.293144377936905</v>
      </c>
      <c r="GA42" s="500">
        <v>54.63354566851153</v>
      </c>
      <c r="GB42" s="500">
        <v>52.860336690444313</v>
      </c>
    </row>
    <row r="43" spans="1:184">
      <c r="A43" s="60"/>
      <c r="B43" s="486"/>
      <c r="C43" s="488"/>
      <c r="D43" s="501" t="s">
        <v>236</v>
      </c>
      <c r="E43" s="508">
        <v>6047508.0500000045</v>
      </c>
      <c r="F43" s="509">
        <v>4299509.7899999991</v>
      </c>
      <c r="G43" s="509">
        <v>2653269.6099999957</v>
      </c>
      <c r="H43" s="509">
        <v>2675902.2599999979</v>
      </c>
      <c r="I43" s="509">
        <v>1864183.3900000006</v>
      </c>
      <c r="J43" s="509">
        <v>2561478.2699999996</v>
      </c>
      <c r="K43" s="509">
        <v>9187515.3900000006</v>
      </c>
      <c r="L43" s="509">
        <v>5878216.3999999948</v>
      </c>
      <c r="M43" s="509">
        <v>1925501.6099999994</v>
      </c>
      <c r="N43" s="509">
        <v>1061141.3000000007</v>
      </c>
      <c r="O43" s="509">
        <v>1073070.8900000006</v>
      </c>
      <c r="P43" s="509">
        <v>3671149.450000003</v>
      </c>
      <c r="Q43" s="509">
        <v>7493808.5700000003</v>
      </c>
      <c r="R43" s="509">
        <v>5856779.5800000019</v>
      </c>
      <c r="S43" s="509">
        <v>2791582.5300000012</v>
      </c>
      <c r="T43" s="509">
        <v>2739098.2100000009</v>
      </c>
      <c r="U43" s="509">
        <v>2088530.370000001</v>
      </c>
      <c r="V43" s="509">
        <v>3557804.2399999984</v>
      </c>
      <c r="W43" s="509">
        <v>7886167.7199999988</v>
      </c>
      <c r="X43" s="509">
        <v>7251759.7200000025</v>
      </c>
      <c r="Y43" s="509">
        <v>1875976.8000000007</v>
      </c>
      <c r="Z43" s="509">
        <v>1231737.4399999976</v>
      </c>
      <c r="AA43" s="509">
        <v>1421358.6000000015</v>
      </c>
      <c r="AB43" s="509">
        <v>3317497.6400000006</v>
      </c>
      <c r="AC43" s="509">
        <v>4657824.7799999975</v>
      </c>
      <c r="AD43" s="509">
        <v>4885761.1100000069</v>
      </c>
      <c r="AE43" s="509">
        <v>2429081.5100000016</v>
      </c>
      <c r="AF43" s="509">
        <v>1203187.870000001</v>
      </c>
      <c r="AG43" s="509">
        <v>420076.19999999925</v>
      </c>
      <c r="AH43" s="509">
        <v>3479123.9799999967</v>
      </c>
      <c r="AI43" s="509">
        <v>7443762.5900000036</v>
      </c>
      <c r="AJ43" s="509">
        <v>6527710.870000001</v>
      </c>
      <c r="AK43" s="509">
        <v>916417.96999999881</v>
      </c>
      <c r="AL43" s="509">
        <v>52171.349999997765</v>
      </c>
      <c r="AM43" s="509">
        <v>753270.12999999896</v>
      </c>
      <c r="AN43" s="509">
        <v>911075.5</v>
      </c>
      <c r="AO43" s="509">
        <v>4748198.6000000015</v>
      </c>
      <c r="AP43" s="509">
        <v>5225829.0500000045</v>
      </c>
      <c r="AQ43" s="509">
        <v>2471127.5800000019</v>
      </c>
      <c r="AR43" s="509">
        <v>1140536.7200000025</v>
      </c>
      <c r="AS43" s="509">
        <v>645391.77999999747</v>
      </c>
      <c r="AT43" s="509">
        <v>3929964.3999999948</v>
      </c>
      <c r="AU43" s="509">
        <v>7257184.890000008</v>
      </c>
      <c r="AV43" s="509">
        <v>8174440.859999992</v>
      </c>
      <c r="AW43" s="509">
        <v>999479.25</v>
      </c>
      <c r="AX43" s="509">
        <v>-71501.039999999106</v>
      </c>
      <c r="AY43" s="509">
        <v>741383.94000000134</v>
      </c>
      <c r="AZ43" s="509">
        <v>853710.69999999925</v>
      </c>
      <c r="BA43" s="509">
        <v>5253605.5799999982</v>
      </c>
      <c r="BB43" s="509">
        <v>5309048.1499999985</v>
      </c>
      <c r="BC43" s="509">
        <v>2324780.4699999988</v>
      </c>
      <c r="BD43" s="509">
        <v>869048.68000000343</v>
      </c>
      <c r="BE43" s="509">
        <v>56456.309999998659</v>
      </c>
      <c r="BF43" s="509">
        <v>4110834.0899999961</v>
      </c>
      <c r="BG43" s="509">
        <v>7296118.1000000015</v>
      </c>
      <c r="BH43" s="509">
        <v>8260824.1799999997</v>
      </c>
      <c r="BI43" s="509">
        <v>135127.75</v>
      </c>
      <c r="BJ43" s="509">
        <v>-467319.73999999836</v>
      </c>
      <c r="BK43" s="509">
        <v>17571.830000001937</v>
      </c>
      <c r="BL43" s="509">
        <v>1161153.4399999976</v>
      </c>
      <c r="BM43" s="509">
        <v>6265645.2100000009</v>
      </c>
      <c r="BN43" s="509">
        <v>6307653.3999999985</v>
      </c>
      <c r="BO43" s="509">
        <v>3208312.7300000042</v>
      </c>
      <c r="BP43" s="509">
        <v>2217670.5999999978</v>
      </c>
      <c r="BQ43" s="509">
        <v>1799550.8399999961</v>
      </c>
      <c r="BR43" s="509">
        <v>5880755.0799999982</v>
      </c>
      <c r="BS43" s="509">
        <v>11058319.920000002</v>
      </c>
      <c r="BT43" s="509">
        <v>11639626.629999995</v>
      </c>
      <c r="BU43" s="509">
        <v>2745896.0999999978</v>
      </c>
      <c r="BV43" s="509">
        <v>2024921.0000000037</v>
      </c>
      <c r="BW43" s="509">
        <v>3007753.6999999955</v>
      </c>
      <c r="BX43" s="509">
        <v>4865267.8699999973</v>
      </c>
      <c r="BY43" s="509">
        <v>9557365.6900000051</v>
      </c>
      <c r="BZ43" s="509">
        <v>9875226.9400000051</v>
      </c>
      <c r="CA43" s="509">
        <v>7466826.2899999991</v>
      </c>
      <c r="CB43" s="509">
        <v>6488263.1100000031</v>
      </c>
      <c r="CC43" s="509">
        <v>6917285.1800000072</v>
      </c>
      <c r="CD43" s="509">
        <v>13183495.039999999</v>
      </c>
      <c r="CE43" s="509">
        <v>23780075.310000002</v>
      </c>
      <c r="CF43" s="509">
        <v>24801335.060000002</v>
      </c>
      <c r="CG43" s="509">
        <v>13797350.439999998</v>
      </c>
      <c r="CH43" s="509">
        <v>10357984.619999997</v>
      </c>
      <c r="CI43" s="509">
        <v>14669034.049999997</v>
      </c>
      <c r="CJ43" s="509">
        <v>18605330.280000001</v>
      </c>
      <c r="CK43" s="509">
        <v>21311187.159999996</v>
      </c>
      <c r="CL43" s="509">
        <v>21223381.210000008</v>
      </c>
      <c r="CM43" s="509">
        <v>19560158.039999999</v>
      </c>
      <c r="CN43" s="509">
        <v>15825305.629999995</v>
      </c>
      <c r="CO43" s="509">
        <v>16722264.829999998</v>
      </c>
      <c r="CP43" s="509">
        <v>27222282.659999989</v>
      </c>
      <c r="CQ43" s="509">
        <v>40546162.590000011</v>
      </c>
      <c r="CR43" s="509">
        <v>39137482.769999988</v>
      </c>
      <c r="CS43" s="509">
        <v>26358383.470000006</v>
      </c>
      <c r="CT43" s="509">
        <v>23110761.559999995</v>
      </c>
      <c r="CU43" s="509">
        <v>24034423.429999992</v>
      </c>
      <c r="CV43" s="509">
        <v>30162835.069999993</v>
      </c>
      <c r="CW43" s="509">
        <v>32109079.109999999</v>
      </c>
      <c r="CX43" s="509">
        <v>29878024.090000004</v>
      </c>
      <c r="CY43" s="509">
        <v>26139291.689999998</v>
      </c>
      <c r="CZ43" s="509">
        <v>25013549.619999997</v>
      </c>
      <c r="DA43" s="509">
        <v>24386653.110000007</v>
      </c>
      <c r="DB43" s="509">
        <v>37818726.690000005</v>
      </c>
      <c r="DC43" s="509">
        <v>49662144.009999998</v>
      </c>
      <c r="DD43" s="509">
        <v>48974579.730000004</v>
      </c>
      <c r="DE43" s="509">
        <v>30742019.61999999</v>
      </c>
      <c r="DF43" s="509">
        <v>19897972.660000004</v>
      </c>
      <c r="DG43" s="509">
        <v>28342109.500000007</v>
      </c>
      <c r="DH43" s="509">
        <v>33145517.330000006</v>
      </c>
      <c r="DI43" s="509">
        <v>33566076.970000006</v>
      </c>
      <c r="DJ43" s="509">
        <v>30986369.879999995</v>
      </c>
      <c r="DK43" s="509">
        <v>30248750.340000004</v>
      </c>
      <c r="DL43" s="509">
        <v>24023164.950000003</v>
      </c>
      <c r="DM43" s="509">
        <v>22825179.829999991</v>
      </c>
      <c r="DN43" s="509">
        <v>38739561.219999999</v>
      </c>
      <c r="DO43" s="509">
        <v>47907062.979999997</v>
      </c>
      <c r="DP43" s="509">
        <v>48945113.219999999</v>
      </c>
      <c r="DQ43" s="509">
        <v>31086443.740000002</v>
      </c>
      <c r="DR43" s="509">
        <v>26255286.340000004</v>
      </c>
      <c r="DS43" s="509">
        <v>29386247.310000002</v>
      </c>
      <c r="DT43" s="509">
        <v>32411431.649999999</v>
      </c>
      <c r="DU43" s="509">
        <v>33129100.470000014</v>
      </c>
      <c r="DV43" s="509">
        <v>30437776.089999996</v>
      </c>
      <c r="DW43" s="509">
        <v>29103208.50999999</v>
      </c>
      <c r="DX43" s="509">
        <v>21601365.370000005</v>
      </c>
      <c r="DY43" s="509">
        <v>24660846.009999998</v>
      </c>
      <c r="DZ43" s="509">
        <v>37545758.25</v>
      </c>
      <c r="EA43" s="509">
        <v>45135879.410000004</v>
      </c>
      <c r="EB43" s="509">
        <v>47059123.629999995</v>
      </c>
      <c r="EC43" s="509">
        <v>28960088.410000004</v>
      </c>
      <c r="ED43" s="509">
        <v>21350521.019999996</v>
      </c>
      <c r="EE43" s="509">
        <v>24525885.010000005</v>
      </c>
      <c r="EF43" s="509">
        <v>29310618.119999997</v>
      </c>
      <c r="EG43" s="509">
        <v>32349562.110000014</v>
      </c>
      <c r="EH43" s="509">
        <v>32457480.480000012</v>
      </c>
      <c r="EI43" s="509">
        <v>24790172.690000005</v>
      </c>
      <c r="EJ43" s="509">
        <v>22347260.25999999</v>
      </c>
      <c r="EK43" s="509">
        <v>25114506.700000003</v>
      </c>
      <c r="EL43" s="509">
        <v>33328333.170000002</v>
      </c>
      <c r="EM43" s="509">
        <v>47867581.690000005</v>
      </c>
      <c r="EN43" s="509">
        <v>48847547.219999999</v>
      </c>
      <c r="EO43" s="509">
        <v>31044915</v>
      </c>
      <c r="EP43" s="509">
        <v>26856779.050000004</v>
      </c>
      <c r="EQ43" s="509">
        <v>26322407.149999999</v>
      </c>
      <c r="ER43" s="509">
        <v>31649805.25</v>
      </c>
      <c r="ES43" s="509">
        <v>32454231.93</v>
      </c>
      <c r="ET43" s="509">
        <v>29411778.300000004</v>
      </c>
      <c r="EU43" s="509">
        <v>26435376.289999999</v>
      </c>
      <c r="EV43" s="509">
        <v>22961915.009999998</v>
      </c>
      <c r="EW43" s="509">
        <v>23298989.799999997</v>
      </c>
      <c r="EX43" s="509">
        <v>33434856.159999996</v>
      </c>
      <c r="EY43" s="509">
        <v>47463446.590000004</v>
      </c>
      <c r="EZ43" s="509">
        <v>45730529.200000003</v>
      </c>
      <c r="FA43" s="509">
        <v>30941878.100000001</v>
      </c>
      <c r="FB43" s="509">
        <v>21592188.659999996</v>
      </c>
      <c r="FC43" s="509">
        <v>19572398.810000002</v>
      </c>
      <c r="FD43" s="509">
        <v>31781692.490000002</v>
      </c>
      <c r="FE43" s="509">
        <v>28830310.07</v>
      </c>
      <c r="FF43" s="509">
        <v>26930775.699999996</v>
      </c>
      <c r="FG43" s="509">
        <v>23911196.620000005</v>
      </c>
      <c r="FH43" s="509">
        <v>19051314.200000003</v>
      </c>
      <c r="FI43" s="509">
        <v>21335740.559999995</v>
      </c>
      <c r="FJ43" s="509">
        <v>33297696.000000007</v>
      </c>
      <c r="FK43" s="509">
        <v>46184478.729999989</v>
      </c>
      <c r="FL43" s="509">
        <v>43141540.009999998</v>
      </c>
      <c r="FM43" s="509">
        <v>29530997.909999996</v>
      </c>
      <c r="FN43" s="509">
        <v>23453917.350000009</v>
      </c>
      <c r="FO43" s="509">
        <v>22827491.479999997</v>
      </c>
      <c r="FP43" s="509">
        <v>30126738.290000007</v>
      </c>
      <c r="FQ43" s="509">
        <v>27992202.270000003</v>
      </c>
      <c r="FR43" s="509">
        <v>26970964.81000001</v>
      </c>
      <c r="FS43" s="509">
        <v>20477264.590000004</v>
      </c>
      <c r="FT43" s="509">
        <v>21155715.609999999</v>
      </c>
      <c r="FU43" s="509">
        <v>19917823.759999998</v>
      </c>
      <c r="FV43" s="509">
        <v>34094265.990000002</v>
      </c>
      <c r="FW43" s="509">
        <v>42775338.499999993</v>
      </c>
      <c r="FX43" s="509">
        <v>43576110.330000013</v>
      </c>
      <c r="FY43" s="509">
        <v>27314107.160000004</v>
      </c>
      <c r="FZ43" s="509">
        <v>20987902.799999997</v>
      </c>
      <c r="GA43" s="509">
        <v>23092365.57</v>
      </c>
      <c r="GB43" s="509">
        <v>30448895.449999996</v>
      </c>
    </row>
    <row r="44" spans="1:184" ht="33" customHeight="1">
      <c r="A44" s="60"/>
      <c r="B44" s="486"/>
      <c r="C44" s="488"/>
      <c r="D44" s="478" t="s">
        <v>237</v>
      </c>
      <c r="E44" s="502">
        <v>27327240.07</v>
      </c>
      <c r="F44" s="503">
        <v>24284448.210000001</v>
      </c>
      <c r="G44" s="503">
        <v>25616643.510000009</v>
      </c>
      <c r="H44" s="503">
        <v>23407915.990000002</v>
      </c>
      <c r="I44" s="503">
        <v>25084061.989999995</v>
      </c>
      <c r="J44" s="503">
        <v>26056789.48</v>
      </c>
      <c r="K44" s="503">
        <v>26978818.859999999</v>
      </c>
      <c r="L44" s="503">
        <v>27115223.600000005</v>
      </c>
      <c r="M44" s="503">
        <v>25128264.890000001</v>
      </c>
      <c r="N44" s="503">
        <v>25203273.449999999</v>
      </c>
      <c r="O44" s="503">
        <v>25225379.989999995</v>
      </c>
      <c r="P44" s="503">
        <v>26871054.929999992</v>
      </c>
      <c r="Q44" s="503">
        <v>27878440.18</v>
      </c>
      <c r="R44" s="503">
        <v>24911560.169999998</v>
      </c>
      <c r="S44" s="503">
        <v>26519013.219999999</v>
      </c>
      <c r="T44" s="503">
        <v>24715028.910000004</v>
      </c>
      <c r="U44" s="503">
        <v>25921926.629999999</v>
      </c>
      <c r="V44" s="503">
        <v>26720794.139999997</v>
      </c>
      <c r="W44" s="503">
        <v>27932506.030000001</v>
      </c>
      <c r="X44" s="503">
        <v>27933819.529999997</v>
      </c>
      <c r="Y44" s="503">
        <v>26254171.579999994</v>
      </c>
      <c r="Z44" s="503">
        <v>25847631.310000002</v>
      </c>
      <c r="AA44" s="503">
        <v>25732779.399999999</v>
      </c>
      <c r="AB44" s="503">
        <v>27808682.980000004</v>
      </c>
      <c r="AC44" s="503">
        <v>30526742.340000007</v>
      </c>
      <c r="AD44" s="503">
        <v>26895833.769999988</v>
      </c>
      <c r="AE44" s="503">
        <v>28357096.239999998</v>
      </c>
      <c r="AF44" s="503">
        <v>26695211.879999999</v>
      </c>
      <c r="AG44" s="503">
        <v>28193270.920000006</v>
      </c>
      <c r="AH44" s="503">
        <v>29029987.899999999</v>
      </c>
      <c r="AI44" s="503">
        <v>30239011.659999996</v>
      </c>
      <c r="AJ44" s="503">
        <v>30127665.379999999</v>
      </c>
      <c r="AK44" s="503">
        <v>28141191.409999996</v>
      </c>
      <c r="AL44" s="503">
        <v>28217988.770000007</v>
      </c>
      <c r="AM44" s="503">
        <v>27910723.249999996</v>
      </c>
      <c r="AN44" s="503">
        <v>30905885.620000005</v>
      </c>
      <c r="AO44" s="503">
        <v>32105773.899999999</v>
      </c>
      <c r="AP44" s="503">
        <v>29088514.569999993</v>
      </c>
      <c r="AQ44" s="503">
        <v>29982925.669999998</v>
      </c>
      <c r="AR44" s="503">
        <v>27863783.779999997</v>
      </c>
      <c r="AS44" s="503">
        <v>29469915.720000003</v>
      </c>
      <c r="AT44" s="503">
        <v>30083569.48</v>
      </c>
      <c r="AU44" s="503">
        <v>31408326.109999996</v>
      </c>
      <c r="AV44" s="503">
        <v>31198279.390000008</v>
      </c>
      <c r="AW44" s="503">
        <v>29335989.129999995</v>
      </c>
      <c r="AX44" s="503">
        <v>29264493.160000004</v>
      </c>
      <c r="AY44" s="503">
        <v>29272295.180000003</v>
      </c>
      <c r="AZ44" s="503">
        <v>32403392.920000006</v>
      </c>
      <c r="BA44" s="503">
        <v>33783091.170000002</v>
      </c>
      <c r="BB44" s="503">
        <v>29970747.350000001</v>
      </c>
      <c r="BC44" s="503">
        <v>31404819.530000001</v>
      </c>
      <c r="BD44" s="503">
        <v>29120163.940000001</v>
      </c>
      <c r="BE44" s="503">
        <v>30856319.569999997</v>
      </c>
      <c r="BF44" s="503">
        <v>31426977.410000004</v>
      </c>
      <c r="BG44" s="503">
        <v>32764120.149999999</v>
      </c>
      <c r="BH44" s="503">
        <v>32671935.320000004</v>
      </c>
      <c r="BI44" s="503">
        <v>30728961.5</v>
      </c>
      <c r="BJ44" s="503">
        <v>30893362.119999994</v>
      </c>
      <c r="BK44" s="503">
        <v>31109382.919999998</v>
      </c>
      <c r="BL44" s="503">
        <v>33419640.439999998</v>
      </c>
      <c r="BM44" s="503">
        <v>34849420.289999999</v>
      </c>
      <c r="BN44" s="503">
        <v>30767516.100000001</v>
      </c>
      <c r="BO44" s="503">
        <v>32395435.519999996</v>
      </c>
      <c r="BP44" s="503">
        <v>29987165.650000002</v>
      </c>
      <c r="BQ44" s="503">
        <v>31545912.410000004</v>
      </c>
      <c r="BR44" s="503">
        <v>32387028.420000002</v>
      </c>
      <c r="BS44" s="503">
        <v>33735180.329999998</v>
      </c>
      <c r="BT44" s="503">
        <v>33617392.370000005</v>
      </c>
      <c r="BU44" s="503">
        <v>31817485.520000007</v>
      </c>
      <c r="BV44" s="503">
        <v>31631299.749999996</v>
      </c>
      <c r="BW44" s="503">
        <v>31787512.18</v>
      </c>
      <c r="BX44" s="503">
        <v>34383935.750000007</v>
      </c>
      <c r="BY44" s="503">
        <v>35754780.059999995</v>
      </c>
      <c r="BZ44" s="503">
        <v>31770919.059999999</v>
      </c>
      <c r="CA44" s="503">
        <v>33781239.210000001</v>
      </c>
      <c r="CB44" s="503">
        <v>31540777.139999997</v>
      </c>
      <c r="CC44" s="503">
        <v>32794554.069999997</v>
      </c>
      <c r="CD44" s="503">
        <v>32803459.460000001</v>
      </c>
      <c r="CE44" s="503">
        <v>33546048.940000001</v>
      </c>
      <c r="CF44" s="503">
        <v>33263092.940000001</v>
      </c>
      <c r="CG44" s="503">
        <v>31456429.560000002</v>
      </c>
      <c r="CH44" s="503">
        <v>33908797.130000003</v>
      </c>
      <c r="CI44" s="503">
        <v>31018695.950000007</v>
      </c>
      <c r="CJ44" s="503">
        <v>34106705.219999999</v>
      </c>
      <c r="CK44" s="503">
        <v>36690494.340000004</v>
      </c>
      <c r="CL44" s="503">
        <v>32620286.289999995</v>
      </c>
      <c r="CM44" s="503">
        <v>33368533.960000001</v>
      </c>
      <c r="CN44" s="503">
        <v>32478134.620000005</v>
      </c>
      <c r="CO44" s="503">
        <v>33264328.169999998</v>
      </c>
      <c r="CP44" s="503">
        <v>33154878.840000011</v>
      </c>
      <c r="CQ44" s="503">
        <v>33609079.409999989</v>
      </c>
      <c r="CR44" s="503">
        <v>33700481.230000012</v>
      </c>
      <c r="CS44" s="503">
        <v>31391328.529999997</v>
      </c>
      <c r="CT44" s="503">
        <v>31730111.440000005</v>
      </c>
      <c r="CU44" s="503">
        <v>31358608.070000008</v>
      </c>
      <c r="CV44" s="503">
        <v>34750495.180000007</v>
      </c>
      <c r="CW44" s="503">
        <v>36764812.140000001</v>
      </c>
      <c r="CX44" s="503">
        <v>33447911.91</v>
      </c>
      <c r="CY44" s="503">
        <v>36747958.060000002</v>
      </c>
      <c r="CZ44" s="503">
        <v>32908962.629999999</v>
      </c>
      <c r="DA44" s="503">
        <v>33903206.889999993</v>
      </c>
      <c r="DB44" s="503">
        <v>33016468.309999991</v>
      </c>
      <c r="DC44" s="503">
        <v>33715678.990000002</v>
      </c>
      <c r="DD44" s="503">
        <v>34107899.769999996</v>
      </c>
      <c r="DE44" s="503">
        <v>32091494.630000006</v>
      </c>
      <c r="DF44" s="503">
        <v>38234358.339999996</v>
      </c>
      <c r="DG44" s="503">
        <v>31527522.749999993</v>
      </c>
      <c r="DH44" s="503">
        <v>35795197.919999994</v>
      </c>
      <c r="DI44" s="503">
        <v>38670884.779999994</v>
      </c>
      <c r="DJ44" s="503">
        <v>33923113.870000005</v>
      </c>
      <c r="DK44" s="503">
        <v>34501609.409999996</v>
      </c>
      <c r="DL44" s="503">
        <v>33626877.299999997</v>
      </c>
      <c r="DM44" s="503">
        <v>36940470.170000009</v>
      </c>
      <c r="DN44" s="503">
        <v>34726929.280000001</v>
      </c>
      <c r="DO44" s="503">
        <v>35620123.520000003</v>
      </c>
      <c r="DP44" s="503">
        <v>35486309.780000001</v>
      </c>
      <c r="DQ44" s="503">
        <v>33551452.260000002</v>
      </c>
      <c r="DR44" s="503">
        <v>34006090.409999996</v>
      </c>
      <c r="DS44" s="503">
        <v>33307279.440000001</v>
      </c>
      <c r="DT44" s="503">
        <v>37797913.850000001</v>
      </c>
      <c r="DU44" s="503">
        <v>41183965.029999986</v>
      </c>
      <c r="DV44" s="503">
        <v>35821672.160000004</v>
      </c>
      <c r="DW44" s="503">
        <v>37218057.99000001</v>
      </c>
      <c r="DX44" s="503">
        <v>36959091.879999995</v>
      </c>
      <c r="DY44" s="503">
        <v>38501580.490000002</v>
      </c>
      <c r="DZ44" s="503">
        <v>37239372.25</v>
      </c>
      <c r="EA44" s="503">
        <v>38521120.089999996</v>
      </c>
      <c r="EB44" s="503">
        <v>37618333.370000005</v>
      </c>
      <c r="EC44" s="503">
        <v>35889223.339999996</v>
      </c>
      <c r="ED44" s="503">
        <v>40419876.480000004</v>
      </c>
      <c r="EE44" s="503">
        <v>38443584.989999995</v>
      </c>
      <c r="EF44" s="503">
        <v>40788429.130000003</v>
      </c>
      <c r="EG44" s="503">
        <v>42377603.389999986</v>
      </c>
      <c r="EH44" s="503">
        <v>37278806.019999988</v>
      </c>
      <c r="EI44" s="503">
        <v>41589384.559999995</v>
      </c>
      <c r="EJ44" s="503">
        <v>38399361.49000001</v>
      </c>
      <c r="EK44" s="503">
        <v>38662494.049999997</v>
      </c>
      <c r="EL44" s="503">
        <v>38517623.329999998</v>
      </c>
      <c r="EM44" s="503">
        <v>39636459.309999995</v>
      </c>
      <c r="EN44" s="503">
        <v>39358723.280000001</v>
      </c>
      <c r="EO44" s="503">
        <v>36782058</v>
      </c>
      <c r="EP44" s="503">
        <v>37052405.449999996</v>
      </c>
      <c r="EQ44" s="503">
        <v>36829056.600000001</v>
      </c>
      <c r="ER44" s="503">
        <v>41663188.5</v>
      </c>
      <c r="ES44" s="503">
        <v>46252333.57</v>
      </c>
      <c r="ET44" s="503">
        <v>40485689.449999996</v>
      </c>
      <c r="EU44" s="503">
        <v>42613333.460000001</v>
      </c>
      <c r="EV44" s="503">
        <v>40345818.740000002</v>
      </c>
      <c r="EW44" s="503">
        <v>41912202.700000003</v>
      </c>
      <c r="EX44" s="503">
        <v>42097075.840000004</v>
      </c>
      <c r="EY44" s="503">
        <v>43401443.909999996</v>
      </c>
      <c r="EZ44" s="503">
        <v>43395741.299999997</v>
      </c>
      <c r="FA44" s="503">
        <v>40233072.899999999</v>
      </c>
      <c r="FB44" s="503">
        <v>45664347.340000004</v>
      </c>
      <c r="FC44" s="503">
        <v>45511418.189999998</v>
      </c>
      <c r="FD44" s="503">
        <v>44992949.759999998</v>
      </c>
      <c r="FE44" s="503">
        <v>53044493.93</v>
      </c>
      <c r="FF44" s="503">
        <v>47040753.550000004</v>
      </c>
      <c r="FG44" s="503">
        <v>49870486.129999995</v>
      </c>
      <c r="FH44" s="503">
        <v>47614414.549999997</v>
      </c>
      <c r="FI44" s="503">
        <v>47774336.690000005</v>
      </c>
      <c r="FJ44" s="503">
        <v>48304253.499999993</v>
      </c>
      <c r="FK44" s="503">
        <v>50114875.770000011</v>
      </c>
      <c r="FL44" s="503">
        <v>50597003.490000002</v>
      </c>
      <c r="FM44" s="503">
        <v>46304885.090000004</v>
      </c>
      <c r="FN44" s="503">
        <v>46729147.149999991</v>
      </c>
      <c r="FO44" s="503">
        <v>46779178.270000003</v>
      </c>
      <c r="FP44" s="503">
        <v>51492031.209999993</v>
      </c>
      <c r="FQ44" s="503">
        <v>57623306.729999997</v>
      </c>
      <c r="FR44" s="503">
        <v>50854817.68999999</v>
      </c>
      <c r="FS44" s="503">
        <v>58065531.409999996</v>
      </c>
      <c r="FT44" s="503">
        <v>49838064.140000001</v>
      </c>
      <c r="FU44" s="503">
        <v>52921362.490000002</v>
      </c>
      <c r="FV44" s="503">
        <v>52196998.509999998</v>
      </c>
      <c r="FW44" s="503">
        <v>54833427.500000007</v>
      </c>
      <c r="FX44" s="503">
        <v>54913324.169999987</v>
      </c>
      <c r="FY44" s="503">
        <v>51133067.839999996</v>
      </c>
      <c r="FZ44" s="503">
        <v>52138573.200000003</v>
      </c>
      <c r="GA44" s="503">
        <v>51919740.18</v>
      </c>
      <c r="GB44" s="503">
        <v>55938382.050000004</v>
      </c>
    </row>
    <row r="45" spans="1:184" s="45" customFormat="1">
      <c r="A45" s="41"/>
      <c r="B45" s="486"/>
      <c r="C45" s="488"/>
      <c r="D45" s="498" t="s">
        <v>238</v>
      </c>
      <c r="E45" s="504">
        <v>26.764140486145624</v>
      </c>
      <c r="F45" s="505">
        <v>26.750452592472421</v>
      </c>
      <c r="G45" s="505">
        <v>26.814166042447329</v>
      </c>
      <c r="H45" s="505">
        <v>26.372429740735598</v>
      </c>
      <c r="I45" s="505">
        <v>26.97059409328245</v>
      </c>
      <c r="J45" s="505">
        <v>26.906441354145624</v>
      </c>
      <c r="K45" s="505">
        <v>26.581594149665065</v>
      </c>
      <c r="L45" s="505">
        <v>26.902539921120209</v>
      </c>
      <c r="M45" s="505">
        <v>27.345425717747013</v>
      </c>
      <c r="N45" s="505">
        <v>27.701658006974437</v>
      </c>
      <c r="O45" s="505">
        <v>27.672977656071893</v>
      </c>
      <c r="P45" s="505">
        <v>26.695602620032275</v>
      </c>
      <c r="Q45" s="505">
        <v>27.412625386469095</v>
      </c>
      <c r="R45" s="505">
        <v>27.533101584935299</v>
      </c>
      <c r="S45" s="505">
        <v>27.906455490562124</v>
      </c>
      <c r="T45" s="505">
        <v>28.004205770153625</v>
      </c>
      <c r="U45" s="505">
        <v>27.993393520991617</v>
      </c>
      <c r="V45" s="505">
        <v>27.706599666247008</v>
      </c>
      <c r="W45" s="505">
        <v>27.411294249603852</v>
      </c>
      <c r="X45" s="505">
        <v>27.603833095755096</v>
      </c>
      <c r="Y45" s="505">
        <v>28.476694119297385</v>
      </c>
      <c r="Z45" s="505">
        <v>28.346457732337019</v>
      </c>
      <c r="AA45" s="505">
        <v>28.127079613292132</v>
      </c>
      <c r="AB45" s="505">
        <v>27.535711558464783</v>
      </c>
      <c r="AC45" s="505">
        <v>29.868290499643084</v>
      </c>
      <c r="AD45" s="505">
        <v>29.659977585052395</v>
      </c>
      <c r="AE45" s="505">
        <v>29.777825163017994</v>
      </c>
      <c r="AF45" s="505">
        <v>30.178852831038814</v>
      </c>
      <c r="AG45" s="505">
        <v>30.392064449831956</v>
      </c>
      <c r="AH45" s="505">
        <v>29.975462549046245</v>
      </c>
      <c r="AI45" s="505">
        <v>29.586942084701061</v>
      </c>
      <c r="AJ45" s="505">
        <v>29.682718461983029</v>
      </c>
      <c r="AK45" s="505">
        <v>30.456234679790761</v>
      </c>
      <c r="AL45" s="505">
        <v>30.843831480465596</v>
      </c>
      <c r="AM45" s="505">
        <v>30.440365406667777</v>
      </c>
      <c r="AN45" s="505">
        <v>30.480045250203975</v>
      </c>
      <c r="AO45" s="505">
        <v>31.289470110856001</v>
      </c>
      <c r="AP45" s="505">
        <v>31.176385242675586</v>
      </c>
      <c r="AQ45" s="505">
        <v>31.351454270659403</v>
      </c>
      <c r="AR45" s="505">
        <v>31.356472790767764</v>
      </c>
      <c r="AS45" s="505">
        <v>31.664583574507411</v>
      </c>
      <c r="AT45" s="505">
        <v>30.934327520882228</v>
      </c>
      <c r="AU45" s="505">
        <v>30.610116807550387</v>
      </c>
      <c r="AV45" s="505">
        <v>30.61537009115327</v>
      </c>
      <c r="AW45" s="505">
        <v>31.645628899503208</v>
      </c>
      <c r="AX45" s="505">
        <v>31.881646697650236</v>
      </c>
      <c r="AY45" s="505">
        <v>31.820023946087563</v>
      </c>
      <c r="AZ45" s="505">
        <v>31.830996169413037</v>
      </c>
      <c r="BA45" s="505">
        <v>32.826955855467062</v>
      </c>
      <c r="BB45" s="505">
        <v>32.759078582785129</v>
      </c>
      <c r="BC45" s="505">
        <v>32.769144852921727</v>
      </c>
      <c r="BD45" s="505">
        <v>32.695911055765912</v>
      </c>
      <c r="BE45" s="505">
        <v>33.082403751824799</v>
      </c>
      <c r="BF45" s="505">
        <v>32.215197602917776</v>
      </c>
      <c r="BG45" s="505">
        <v>31.805925302557558</v>
      </c>
      <c r="BH45" s="505">
        <v>31.903470367596341</v>
      </c>
      <c r="BI45" s="505">
        <v>33.04025273153097</v>
      </c>
      <c r="BJ45" s="505">
        <v>33.581296029780326</v>
      </c>
      <c r="BK45" s="505">
        <v>33.706330280569212</v>
      </c>
      <c r="BL45" s="505">
        <v>32.703836526186549</v>
      </c>
      <c r="BM45" s="505">
        <v>33.763509518358092</v>
      </c>
      <c r="BN45" s="505">
        <v>33.558483563299497</v>
      </c>
      <c r="BO45" s="505">
        <v>33.695812172883535</v>
      </c>
      <c r="BP45" s="505">
        <v>33.593267915827006</v>
      </c>
      <c r="BQ45" s="505">
        <v>33.734982509379996</v>
      </c>
      <c r="BR45" s="505">
        <v>33.130630174169355</v>
      </c>
      <c r="BS45" s="505">
        <v>32.620316112428682</v>
      </c>
      <c r="BT45" s="505">
        <v>32.762202562249755</v>
      </c>
      <c r="BU45" s="505">
        <v>34.136442319659089</v>
      </c>
      <c r="BV45" s="505">
        <v>34.314172546483434</v>
      </c>
      <c r="BW45" s="505">
        <v>34.328345250740725</v>
      </c>
      <c r="BX45" s="505">
        <v>33.546195335887674</v>
      </c>
      <c r="BY45" s="505">
        <v>34.539209203639658</v>
      </c>
      <c r="BZ45" s="505">
        <v>34.540595762053471</v>
      </c>
      <c r="CA45" s="505">
        <v>35.02686347820606</v>
      </c>
      <c r="CB45" s="505">
        <v>35.293939620383078</v>
      </c>
      <c r="CC45" s="505">
        <v>34.994571440641678</v>
      </c>
      <c r="CD45" s="505">
        <v>33.452736940735349</v>
      </c>
      <c r="CE45" s="505">
        <v>32.343001202067256</v>
      </c>
      <c r="CF45" s="505">
        <v>32.321325470893036</v>
      </c>
      <c r="CG45" s="505">
        <v>33.639762863015285</v>
      </c>
      <c r="CH45" s="505">
        <v>36.705060587472403</v>
      </c>
      <c r="CI45" s="505">
        <v>33.437771598992043</v>
      </c>
      <c r="CJ45" s="505">
        <v>33.189922881296724</v>
      </c>
      <c r="CK45" s="505">
        <v>35.305445133840237</v>
      </c>
      <c r="CL45" s="505">
        <v>34.549925178143965</v>
      </c>
      <c r="CM45" s="505">
        <v>34.52674144285097</v>
      </c>
      <c r="CN45" s="505">
        <v>36.219554068634672</v>
      </c>
      <c r="CO45" s="505">
        <v>35.419483679870439</v>
      </c>
      <c r="CP45" s="505">
        <v>33.706970020948937</v>
      </c>
      <c r="CQ45" s="505">
        <v>32.308923732682111</v>
      </c>
      <c r="CR45" s="505">
        <v>32.64992389237031</v>
      </c>
      <c r="CS45" s="505">
        <v>33.497427711309932</v>
      </c>
      <c r="CT45" s="505">
        <v>34.275037054285121</v>
      </c>
      <c r="CU45" s="505">
        <v>33.694515029790729</v>
      </c>
      <c r="CV45" s="505">
        <v>33.700078559339943</v>
      </c>
      <c r="CW45" s="505">
        <v>35.239772232872966</v>
      </c>
      <c r="CX45" s="505">
        <v>36.119768090781115</v>
      </c>
      <c r="CY45" s="505">
        <v>37.904402425810261</v>
      </c>
      <c r="CZ45" s="505">
        <v>36.617451820134434</v>
      </c>
      <c r="DA45" s="505">
        <v>35.944874694289389</v>
      </c>
      <c r="DB45" s="505">
        <v>33.42889936160779</v>
      </c>
      <c r="DC45" s="505">
        <v>32.286148424809554</v>
      </c>
      <c r="DD45" s="505">
        <v>32.915821053058842</v>
      </c>
      <c r="DE45" s="505">
        <v>34.134692531425038</v>
      </c>
      <c r="DF45" s="505">
        <v>41.164802853675781</v>
      </c>
      <c r="DG45" s="505">
        <v>33.802213285094894</v>
      </c>
      <c r="DH45" s="505">
        <v>34.577880858158075</v>
      </c>
      <c r="DI45" s="505">
        <v>36.9274462469672</v>
      </c>
      <c r="DJ45" s="505">
        <v>36.474535729683907</v>
      </c>
      <c r="DK45" s="505">
        <v>35.476571583538785</v>
      </c>
      <c r="DL45" s="505">
        <v>37.332450823112104</v>
      </c>
      <c r="DM45" s="505">
        <v>39.081354590752341</v>
      </c>
      <c r="DN45" s="505">
        <v>35.053057670608695</v>
      </c>
      <c r="DO45" s="505">
        <v>34.010975175683456</v>
      </c>
      <c r="DP45" s="505">
        <v>34.146086799853528</v>
      </c>
      <c r="DQ45" s="505">
        <v>35.572204245165324</v>
      </c>
      <c r="DR45" s="505">
        <v>36.499364949660503</v>
      </c>
      <c r="DS45" s="505">
        <v>35.580573138006848</v>
      </c>
      <c r="DT45" s="505">
        <v>36.370104646896216</v>
      </c>
      <c r="DU45" s="505">
        <v>39.173885209099673</v>
      </c>
      <c r="DV45" s="505">
        <v>38.390246460414645</v>
      </c>
      <c r="DW45" s="505">
        <v>38.15093143255654</v>
      </c>
      <c r="DX45" s="505">
        <v>40.894133110044692</v>
      </c>
      <c r="DY45" s="505">
        <v>40.602450340601557</v>
      </c>
      <c r="DZ45" s="505">
        <v>37.436296528815703</v>
      </c>
      <c r="EA45" s="505">
        <v>36.604612050809635</v>
      </c>
      <c r="EB45" s="505">
        <v>36.022356041340757</v>
      </c>
      <c r="EC45" s="505">
        <v>37.9696700302908</v>
      </c>
      <c r="ED45" s="505">
        <v>43.272078973990823</v>
      </c>
      <c r="EE45" s="505">
        <v>40.939233717765227</v>
      </c>
      <c r="EF45" s="505">
        <v>39.110280145193613</v>
      </c>
      <c r="EG45" s="505">
        <v>40.152781151404319</v>
      </c>
      <c r="EH45" s="505">
        <v>38.941980628334761</v>
      </c>
      <c r="EI45" s="505">
        <v>42.499442982347048</v>
      </c>
      <c r="EJ45" s="505">
        <v>42.363174423849607</v>
      </c>
      <c r="EK45" s="505">
        <v>40.642206405675239</v>
      </c>
      <c r="EL45" s="505">
        <v>38.603497582442095</v>
      </c>
      <c r="EM45" s="505">
        <v>37.519717653481415</v>
      </c>
      <c r="EN45" s="505">
        <v>37.543755279881083</v>
      </c>
      <c r="EO45" s="505">
        <v>38.78959690847126</v>
      </c>
      <c r="EP45" s="505">
        <v>39.597390732349851</v>
      </c>
      <c r="EQ45" s="505">
        <v>39.089612403350898</v>
      </c>
      <c r="ER45" s="505">
        <v>39.781657333031163</v>
      </c>
      <c r="ES45" s="505">
        <v>43.656575578443089</v>
      </c>
      <c r="ET45" s="505">
        <v>43.109125456013516</v>
      </c>
      <c r="EU45" s="505">
        <v>43.366469834659874</v>
      </c>
      <c r="EV45" s="505">
        <v>44.410508273979268</v>
      </c>
      <c r="EW45" s="505">
        <v>43.965016825988911</v>
      </c>
      <c r="EX45" s="505">
        <v>42.020679303578547</v>
      </c>
      <c r="EY45" s="505">
        <v>40.92713888626475</v>
      </c>
      <c r="EZ45" s="505">
        <v>41.279615692058698</v>
      </c>
      <c r="FA45" s="505">
        <v>42.24858029149987</v>
      </c>
      <c r="FB45" s="505">
        <v>48.623879646250337</v>
      </c>
      <c r="FC45" s="505">
        <v>48.149752076177791</v>
      </c>
      <c r="FD45" s="505">
        <v>42.799679743545227</v>
      </c>
      <c r="FE45" s="505">
        <v>49.925018983829581</v>
      </c>
      <c r="FF45" s="505">
        <v>49.87325044731211</v>
      </c>
      <c r="FG45" s="505">
        <v>50.595833565537227</v>
      </c>
      <c r="FH45" s="505">
        <v>52.295586515640991</v>
      </c>
      <c r="FI45" s="505">
        <v>49.955245846274742</v>
      </c>
      <c r="FJ45" s="505">
        <v>48.070781406035906</v>
      </c>
      <c r="FK45" s="505">
        <v>47.078326533301649</v>
      </c>
      <c r="FL45" s="505">
        <v>47.944199624483716</v>
      </c>
      <c r="FM45" s="505">
        <v>48.47035896469653</v>
      </c>
      <c r="FN45" s="505">
        <v>49.670592975661258</v>
      </c>
      <c r="FO45" s="505">
        <v>49.33287896299835</v>
      </c>
      <c r="FP45" s="505">
        <v>48.788561859660575</v>
      </c>
      <c r="FQ45" s="505">
        <v>53.977363603085948</v>
      </c>
      <c r="FR45" s="505">
        <v>53.744800857493409</v>
      </c>
      <c r="FS45" s="505">
        <v>58.729492994692052</v>
      </c>
      <c r="FT45" s="505">
        <v>54.556254318953705</v>
      </c>
      <c r="FU45" s="505">
        <v>55.104301771293215</v>
      </c>
      <c r="FV45" s="505">
        <v>51.684940300956328</v>
      </c>
      <c r="FW45" s="505">
        <v>51.315946684426386</v>
      </c>
      <c r="FX45" s="505">
        <v>51.838421905887365</v>
      </c>
      <c r="FY45" s="505">
        <v>53.355070148734008</v>
      </c>
      <c r="FZ45" s="505">
        <v>55.241912480303242</v>
      </c>
      <c r="GA45" s="505">
        <v>54.579507081721225</v>
      </c>
      <c r="GB45" s="505">
        <v>52.804619559889559</v>
      </c>
    </row>
    <row r="46" spans="1:184" ht="25.5">
      <c r="B46" s="461"/>
      <c r="C46" s="462"/>
      <c r="D46" s="506" t="s">
        <v>239</v>
      </c>
      <c r="E46" s="507">
        <v>41663.429999999702</v>
      </c>
      <c r="F46" s="507">
        <v>37326.129999998957</v>
      </c>
      <c r="G46" s="507">
        <v>39971.079999998212</v>
      </c>
      <c r="H46" s="507">
        <v>36650.239999998361</v>
      </c>
      <c r="I46" s="507">
        <v>47717.050000000745</v>
      </c>
      <c r="J46" s="507">
        <v>49803.640000000596</v>
      </c>
      <c r="K46" s="507">
        <v>55897.829999998212</v>
      </c>
      <c r="L46" s="507">
        <v>52078.839999999851</v>
      </c>
      <c r="M46" s="507">
        <v>49995.839999999851</v>
      </c>
      <c r="N46" s="507">
        <v>36935.390000000596</v>
      </c>
      <c r="O46" s="507">
        <v>37303.89999999851</v>
      </c>
      <c r="P46" s="507">
        <v>40561.85000000149</v>
      </c>
      <c r="Q46" s="507">
        <v>42321.929999999702</v>
      </c>
      <c r="R46" s="507">
        <v>37907.629999998957</v>
      </c>
      <c r="S46" s="507">
        <v>36135.190000001341</v>
      </c>
      <c r="T46" s="507">
        <v>31909.5</v>
      </c>
      <c r="U46" s="507">
        <v>44350.190000001341</v>
      </c>
      <c r="V46" s="507">
        <v>50274.579999998212</v>
      </c>
      <c r="W46" s="507">
        <v>52246.039999999106</v>
      </c>
      <c r="X46" s="507">
        <v>52220.440000001341</v>
      </c>
      <c r="Y46" s="507">
        <v>49880.320000000298</v>
      </c>
      <c r="Z46" s="507">
        <v>39456.079999998212</v>
      </c>
      <c r="AA46" s="507">
        <v>39375.550000000745</v>
      </c>
      <c r="AB46" s="507">
        <v>40053.320000000298</v>
      </c>
      <c r="AC46" s="507">
        <v>42245.809999998659</v>
      </c>
      <c r="AD46" s="507">
        <v>38347.60000000149</v>
      </c>
      <c r="AE46" s="507">
        <v>40839.480000000447</v>
      </c>
      <c r="AF46" s="507">
        <v>35213.210000000894</v>
      </c>
      <c r="AG46" s="507">
        <v>48751.359999999404</v>
      </c>
      <c r="AH46" s="507">
        <v>51231.10000000149</v>
      </c>
      <c r="AI46" s="507">
        <v>53255.390000000596</v>
      </c>
      <c r="AJ46" s="507">
        <v>53100.949999999255</v>
      </c>
      <c r="AK46" s="507">
        <v>50419.379999998957</v>
      </c>
      <c r="AL46" s="507">
        <v>38006.5</v>
      </c>
      <c r="AM46" s="507">
        <v>39957.579999998212</v>
      </c>
      <c r="AN46" s="507">
        <v>40369.839999999851</v>
      </c>
      <c r="AO46" s="507">
        <v>42148.35000000149</v>
      </c>
      <c r="AP46" s="507">
        <v>39712.329999998212</v>
      </c>
      <c r="AQ46" s="507">
        <v>34987.10000000149</v>
      </c>
      <c r="AR46" s="507">
        <v>32435.510000001639</v>
      </c>
      <c r="AS46" s="507">
        <v>45945.339999999851</v>
      </c>
      <c r="AT46" s="507">
        <v>51546.309999998659</v>
      </c>
      <c r="AU46" s="507">
        <v>53153.989999998361</v>
      </c>
      <c r="AV46" s="507">
        <v>53766.829999998212</v>
      </c>
      <c r="AW46" s="507">
        <v>50711.969999998808</v>
      </c>
      <c r="AX46" s="507">
        <v>40069.280000001192</v>
      </c>
      <c r="AY46" s="507">
        <v>40288.379999998957</v>
      </c>
      <c r="AZ46" s="507">
        <v>40306.559999998659</v>
      </c>
      <c r="BA46" s="507">
        <v>43033.79999999702</v>
      </c>
      <c r="BB46" s="507">
        <v>39177.140000000596</v>
      </c>
      <c r="BC46" s="507">
        <v>37858.25</v>
      </c>
      <c r="BD46" s="507">
        <v>35648.859999999404</v>
      </c>
      <c r="BE46" s="507">
        <v>49481.890000000596</v>
      </c>
      <c r="BF46" s="507">
        <v>51292.039999999106</v>
      </c>
      <c r="BG46" s="507">
        <v>52571.929999999702</v>
      </c>
      <c r="BH46" s="507">
        <v>53254.629999998957</v>
      </c>
      <c r="BI46" s="507">
        <v>49168.640000000596</v>
      </c>
      <c r="BJ46" s="507">
        <v>35750.379999998957</v>
      </c>
      <c r="BK46" s="507">
        <v>36959.039999999106</v>
      </c>
      <c r="BL46" s="507">
        <v>40125.539999999106</v>
      </c>
      <c r="BM46" s="507">
        <v>44530.859999999404</v>
      </c>
      <c r="BN46" s="507">
        <v>40604.140000000596</v>
      </c>
      <c r="BO46" s="507">
        <v>38805.920000001788</v>
      </c>
      <c r="BP46" s="507">
        <v>37634.429999999702</v>
      </c>
      <c r="BQ46" s="507">
        <v>52551.070000000298</v>
      </c>
      <c r="BR46" s="507">
        <v>53106.25</v>
      </c>
      <c r="BS46" s="507">
        <v>55793.359999999404</v>
      </c>
      <c r="BT46" s="507">
        <v>56210.39999999851</v>
      </c>
      <c r="BU46" s="507">
        <v>48323.309999998659</v>
      </c>
      <c r="BV46" s="507">
        <v>36684.589999999851</v>
      </c>
      <c r="BW46" s="507">
        <v>41977.789999999106</v>
      </c>
      <c r="BX46" s="507">
        <v>44527.840000003576</v>
      </c>
      <c r="BY46" s="507">
        <v>47588.20000000298</v>
      </c>
      <c r="BZ46" s="507">
        <v>42003.589999999851</v>
      </c>
      <c r="CA46" s="507">
        <v>39560.25</v>
      </c>
      <c r="CB46" s="507">
        <v>39492.260000001639</v>
      </c>
      <c r="CC46" s="507">
        <v>51040.589999999851</v>
      </c>
      <c r="CD46" s="507">
        <v>56171.75</v>
      </c>
      <c r="CE46" s="507">
        <v>62557.129999998957</v>
      </c>
      <c r="CF46" s="507">
        <v>62471.339999999851</v>
      </c>
      <c r="CG46" s="507">
        <v>57889.109999999404</v>
      </c>
      <c r="CH46" s="507">
        <v>42509.469999998808</v>
      </c>
      <c r="CI46" s="507">
        <v>46809.379999998957</v>
      </c>
      <c r="CJ46" s="507">
        <v>48198.140000000596</v>
      </c>
      <c r="CK46" s="507">
        <v>50638.64999999851</v>
      </c>
      <c r="CL46" s="507">
        <v>47629.739999998361</v>
      </c>
      <c r="CM46" s="507">
        <v>49042.609999999404</v>
      </c>
      <c r="CN46" s="507">
        <v>40312.469999998808</v>
      </c>
      <c r="CO46" s="507">
        <v>54601.620000001043</v>
      </c>
      <c r="CP46" s="507">
        <v>62248.460000000894</v>
      </c>
      <c r="CQ46" s="507">
        <v>67112.380000002682</v>
      </c>
      <c r="CR46" s="507">
        <v>66403.539999999106</v>
      </c>
      <c r="CS46" s="507">
        <v>62492.739999998361</v>
      </c>
      <c r="CT46" s="507">
        <v>47868.320000000298</v>
      </c>
      <c r="CU46" s="507">
        <v>48670.039999999106</v>
      </c>
      <c r="CV46" s="507">
        <v>50931.890000000596</v>
      </c>
      <c r="CW46" s="507">
        <v>53993.79999999702</v>
      </c>
      <c r="CX46" s="507">
        <v>46399.089999999851</v>
      </c>
      <c r="CY46" s="507">
        <v>47768.859999999404</v>
      </c>
      <c r="CZ46" s="507">
        <v>47497.800000000745</v>
      </c>
      <c r="DA46" s="507">
        <v>63498.20000000298</v>
      </c>
      <c r="DB46" s="507">
        <v>66226.120000001043</v>
      </c>
      <c r="DC46" s="507">
        <v>69178.539999999106</v>
      </c>
      <c r="DD46" s="507">
        <v>69569.95000000298</v>
      </c>
      <c r="DE46" s="507">
        <v>64056.410000000149</v>
      </c>
      <c r="DF46" s="507">
        <v>46139.14999999851</v>
      </c>
      <c r="DG46" s="507">
        <v>50394.10000000149</v>
      </c>
      <c r="DH46" s="507">
        <v>51747.990000002086</v>
      </c>
      <c r="DI46" s="507">
        <v>54916.710000000894</v>
      </c>
      <c r="DJ46" s="507">
        <v>49897.090000003576</v>
      </c>
      <c r="DK46" s="507">
        <v>54454.219999998808</v>
      </c>
      <c r="DL46" s="507">
        <v>44873.770000003278</v>
      </c>
      <c r="DM46" s="507">
        <v>56621.79999999702</v>
      </c>
      <c r="DN46" s="507">
        <v>66548.939999997616</v>
      </c>
      <c r="DO46" s="507">
        <v>70703.039999999106</v>
      </c>
      <c r="DP46" s="507">
        <v>71349.219999998808</v>
      </c>
      <c r="DQ46" s="507">
        <v>65096.519999999553</v>
      </c>
      <c r="DR46" s="507">
        <v>51225.920000001788</v>
      </c>
      <c r="DS46" s="507">
        <v>51829.699999999255</v>
      </c>
      <c r="DT46" s="507">
        <v>53025.039999999106</v>
      </c>
      <c r="DU46" s="507">
        <v>56309.609999999404</v>
      </c>
      <c r="DV46" s="507">
        <v>50817.740000002086</v>
      </c>
      <c r="DW46" s="507">
        <v>53682.609999999404</v>
      </c>
      <c r="DX46" s="507">
        <v>42969.710000000894</v>
      </c>
      <c r="DY46" s="507">
        <v>63665.5</v>
      </c>
      <c r="DZ46" s="507">
        <v>67496.689999997616</v>
      </c>
      <c r="EA46" s="507">
        <v>72301.35000000149</v>
      </c>
      <c r="EB46" s="507">
        <v>71746.909999996424</v>
      </c>
      <c r="EC46" s="507">
        <v>66564.509999997914</v>
      </c>
      <c r="ED46" s="507">
        <v>48507.859999999404</v>
      </c>
      <c r="EE46" s="507">
        <v>50537.590000003576</v>
      </c>
      <c r="EF46" s="507">
        <v>53732.740000002086</v>
      </c>
      <c r="EG46" s="507">
        <v>57503.420000001788</v>
      </c>
      <c r="EH46" s="507">
        <v>54007.990000002086</v>
      </c>
      <c r="EI46" s="507">
        <v>47692.270000003278</v>
      </c>
      <c r="EJ46" s="507">
        <v>43567.14999999851</v>
      </c>
      <c r="EK46" s="507">
        <v>60931.560000002384</v>
      </c>
      <c r="EL46" s="507">
        <v>68688.579999998212</v>
      </c>
      <c r="EM46" s="507">
        <v>73264.10000000149</v>
      </c>
      <c r="EN46" s="507">
        <v>72686.75</v>
      </c>
      <c r="EO46" s="507">
        <v>68966.719999998808</v>
      </c>
      <c r="EP46" s="507">
        <v>52925.490000002086</v>
      </c>
      <c r="EQ46" s="507">
        <v>53519.929999999702</v>
      </c>
      <c r="ER46" s="507">
        <v>55474.5</v>
      </c>
      <c r="ES46" s="507">
        <v>58640.369999997318</v>
      </c>
      <c r="ET46" s="507">
        <v>53006.070000000298</v>
      </c>
      <c r="EU46" s="507">
        <v>55066.740000002086</v>
      </c>
      <c r="EV46" s="507">
        <v>47199.159999996424</v>
      </c>
      <c r="EW46" s="507">
        <v>69500.969999998808</v>
      </c>
      <c r="EX46" s="507">
        <v>69908.5</v>
      </c>
      <c r="EY46" s="507">
        <v>74405.560000002384</v>
      </c>
      <c r="EZ46" s="507">
        <v>74475.170000001788</v>
      </c>
      <c r="FA46" s="507">
        <v>69732.880000002682</v>
      </c>
      <c r="FB46" s="507">
        <v>49349.960000000894</v>
      </c>
      <c r="FC46" s="507">
        <v>50318.460000000894</v>
      </c>
      <c r="FD46" s="507">
        <v>56231.179999999702</v>
      </c>
      <c r="FE46" s="507">
        <v>59133.960000000894</v>
      </c>
      <c r="FF46" s="507">
        <v>53622.929999999702</v>
      </c>
      <c r="FG46" s="507">
        <v>52966.340000003576</v>
      </c>
      <c r="FH46" s="507">
        <v>43217.969999998808</v>
      </c>
      <c r="FI46" s="507">
        <v>69128.460000000894</v>
      </c>
      <c r="FJ46" s="507">
        <v>70436.960000000894</v>
      </c>
      <c r="FK46" s="507">
        <v>75951.659999996424</v>
      </c>
      <c r="FL46" s="507">
        <v>75695.979999996722</v>
      </c>
      <c r="FM46" s="507">
        <v>70577.689999997616</v>
      </c>
      <c r="FN46" s="507">
        <v>54983</v>
      </c>
      <c r="FO46" s="507">
        <v>55120.10000000149</v>
      </c>
      <c r="FP46" s="507">
        <v>57211.810000002384</v>
      </c>
      <c r="FQ46" s="507">
        <v>60308.89999999851</v>
      </c>
      <c r="FR46" s="507">
        <v>54942.570000000298</v>
      </c>
      <c r="FS46" s="507">
        <v>54328.530000001192</v>
      </c>
      <c r="FT46" s="507">
        <v>52190.969999998808</v>
      </c>
      <c r="FU46" s="507">
        <v>63207.759999997914</v>
      </c>
      <c r="FV46" s="507">
        <v>72335.130000002682</v>
      </c>
      <c r="FW46" s="507">
        <v>77571.229999996722</v>
      </c>
      <c r="FX46" s="507">
        <v>76896.909999996424</v>
      </c>
      <c r="FY46" s="507">
        <v>69779.89999999851</v>
      </c>
      <c r="FZ46" s="507">
        <v>48353.829999998212</v>
      </c>
      <c r="GA46" s="507">
        <v>51405.179999999702</v>
      </c>
      <c r="GB46" s="507">
        <v>59023.740000002086</v>
      </c>
    </row>
    <row r="47" spans="1:184"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BA47" s="467"/>
      <c r="BB47" s="467"/>
      <c r="BC47" s="467"/>
      <c r="BD47" s="467"/>
      <c r="BE47" s="203"/>
      <c r="BF47" s="200">
        <f t="shared" ref="BF47:CZ47" si="0">+BF18-BF3</f>
        <v>-8108403</v>
      </c>
      <c r="BG47" s="200">
        <f t="shared" si="0"/>
        <v>-8348813</v>
      </c>
      <c r="BH47" s="200">
        <f t="shared" si="0"/>
        <v>-8376052</v>
      </c>
      <c r="BI47" s="200">
        <f t="shared" si="0"/>
        <v>-7681521</v>
      </c>
      <c r="BJ47" s="200">
        <f t="shared" si="0"/>
        <v>43009</v>
      </c>
      <c r="BK47" s="200">
        <f t="shared" si="0"/>
        <v>-3603580</v>
      </c>
      <c r="BL47" s="200">
        <f t="shared" si="0"/>
        <v>-8498100</v>
      </c>
      <c r="BM47" s="200">
        <f t="shared" si="0"/>
        <v>-9151329</v>
      </c>
      <c r="BN47" s="200">
        <f t="shared" si="0"/>
        <v>-8230958</v>
      </c>
      <c r="BO47" s="200">
        <f t="shared" si="0"/>
        <v>-8792820</v>
      </c>
      <c r="BP47" s="200">
        <f t="shared" si="0"/>
        <v>-8454679</v>
      </c>
      <c r="BQ47" s="200">
        <f t="shared" si="0"/>
        <v>-8753579</v>
      </c>
      <c r="BR47" s="200">
        <f t="shared" si="0"/>
        <v>-8307797.9999999991</v>
      </c>
      <c r="BS47" s="200">
        <f t="shared" si="0"/>
        <v>-8769258</v>
      </c>
      <c r="BT47" s="200">
        <f t="shared" si="0"/>
        <v>-8838067</v>
      </c>
      <c r="BU47" s="200">
        <f t="shared" si="0"/>
        <v>-8403416</v>
      </c>
      <c r="BV47" s="200">
        <f t="shared" si="0"/>
        <v>-8764396</v>
      </c>
      <c r="BW47" s="200">
        <f t="shared" si="0"/>
        <v>-6764015</v>
      </c>
      <c r="BX47" s="200">
        <f t="shared" si="0"/>
        <v>-9086235</v>
      </c>
      <c r="BY47" s="200">
        <f t="shared" si="0"/>
        <v>-9588464</v>
      </c>
      <c r="BZ47" s="200">
        <f t="shared" si="0"/>
        <v>-8650633</v>
      </c>
      <c r="CA47" s="200">
        <f t="shared" si="0"/>
        <v>-9597895</v>
      </c>
      <c r="CB47" s="200">
        <f t="shared" si="0"/>
        <v>-9122074</v>
      </c>
      <c r="CC47" s="200">
        <f t="shared" si="0"/>
        <v>-9271204</v>
      </c>
      <c r="CD47" s="200">
        <f t="shared" si="0"/>
        <v>-8950393</v>
      </c>
      <c r="CE47" s="200">
        <f t="shared" si="0"/>
        <v>-9316403</v>
      </c>
      <c r="CF47" s="200">
        <f t="shared" si="0"/>
        <v>-9311642</v>
      </c>
      <c r="CG47" s="200">
        <f t="shared" si="0"/>
        <v>-8984771</v>
      </c>
      <c r="CH47" s="200">
        <f t="shared" si="0"/>
        <v>-1236231</v>
      </c>
      <c r="CI47" s="200">
        <f t="shared" si="0"/>
        <v>-9120920</v>
      </c>
      <c r="CJ47" s="200">
        <f t="shared" si="0"/>
        <v>-9537930</v>
      </c>
      <c r="CK47" s="200">
        <f t="shared" si="0"/>
        <v>-10064089</v>
      </c>
      <c r="CL47" s="200">
        <f t="shared" si="0"/>
        <v>-9421748</v>
      </c>
      <c r="CM47" s="200">
        <f t="shared" si="0"/>
        <v>-10066759</v>
      </c>
      <c r="CN47" s="200">
        <f t="shared" si="0"/>
        <v>-9743558</v>
      </c>
      <c r="CO47" s="200">
        <f t="shared" si="0"/>
        <v>-9772978</v>
      </c>
      <c r="CP47" s="200">
        <f t="shared" si="0"/>
        <v>-9586837</v>
      </c>
      <c r="CQ47" s="200">
        <f t="shared" si="0"/>
        <v>-9818227</v>
      </c>
      <c r="CR47" s="200">
        <f t="shared" si="0"/>
        <v>-9843236</v>
      </c>
      <c r="CS47" s="200">
        <f t="shared" si="0"/>
        <v>-9492135</v>
      </c>
      <c r="CT47" s="200">
        <f t="shared" si="0"/>
        <v>-7758705</v>
      </c>
      <c r="CU47" s="200">
        <f t="shared" si="0"/>
        <v>-9863564</v>
      </c>
      <c r="CV47" s="200">
        <f t="shared" si="0"/>
        <v>-10063774</v>
      </c>
      <c r="CW47" s="200">
        <f t="shared" si="0"/>
        <v>-10339983</v>
      </c>
      <c r="CX47" s="200">
        <f t="shared" si="0"/>
        <v>-9353662</v>
      </c>
      <c r="CY47" s="200">
        <f t="shared" si="0"/>
        <v>-10364884</v>
      </c>
      <c r="CZ47" s="200">
        <f t="shared" si="0"/>
        <v>-9951023</v>
      </c>
      <c r="DA47" s="200">
        <f t="shared" ref="DA47:FL47" si="1">+DA18-DA3</f>
        <v>-10153113</v>
      </c>
      <c r="DB47" s="200">
        <f t="shared" si="1"/>
        <v>-9820492</v>
      </c>
      <c r="DC47" s="200">
        <f t="shared" si="1"/>
        <v>-10066312</v>
      </c>
      <c r="DD47" s="200">
        <f t="shared" si="1"/>
        <v>-10227201</v>
      </c>
      <c r="DE47" s="200">
        <f t="shared" si="1"/>
        <v>-9760170</v>
      </c>
      <c r="DF47" s="200">
        <f t="shared" si="1"/>
        <v>-1078950</v>
      </c>
      <c r="DG47" s="200">
        <f t="shared" si="1"/>
        <v>-10012179</v>
      </c>
      <c r="DH47" s="200">
        <f t="shared" si="1"/>
        <v>-10347999</v>
      </c>
      <c r="DI47" s="200">
        <f t="shared" si="1"/>
        <v>-10781388</v>
      </c>
      <c r="DJ47" s="200">
        <f t="shared" si="1"/>
        <v>-9746927</v>
      </c>
      <c r="DK47" s="200">
        <f t="shared" si="1"/>
        <v>-10758919</v>
      </c>
      <c r="DL47" s="200">
        <f t="shared" si="1"/>
        <v>-10301378</v>
      </c>
      <c r="DM47" s="200">
        <f t="shared" si="1"/>
        <v>-10459128</v>
      </c>
      <c r="DN47" s="200">
        <f t="shared" si="1"/>
        <v>-10140757</v>
      </c>
      <c r="DO47" s="200">
        <f t="shared" si="1"/>
        <v>-10531147</v>
      </c>
      <c r="DP47" s="200">
        <f t="shared" si="1"/>
        <v>-10549566</v>
      </c>
      <c r="DQ47" s="200">
        <f t="shared" si="1"/>
        <v>-10035025</v>
      </c>
      <c r="DR47" s="200">
        <f t="shared" si="1"/>
        <v>-8235995</v>
      </c>
      <c r="DS47" s="200">
        <f t="shared" si="1"/>
        <v>-10400674</v>
      </c>
      <c r="DT47" s="200">
        <f t="shared" si="1"/>
        <v>-10780154</v>
      </c>
      <c r="DU47" s="200">
        <f t="shared" si="1"/>
        <v>-11239973</v>
      </c>
      <c r="DV47" s="200">
        <f t="shared" si="1"/>
        <v>-10143742</v>
      </c>
      <c r="DW47" s="200">
        <f t="shared" si="1"/>
        <v>-11259274</v>
      </c>
      <c r="DX47" s="200">
        <f t="shared" si="1"/>
        <v>-10793633</v>
      </c>
      <c r="DY47" s="200">
        <f t="shared" si="1"/>
        <v>-10976273</v>
      </c>
      <c r="DZ47" s="200">
        <f t="shared" si="1"/>
        <v>-10632282</v>
      </c>
      <c r="EA47" s="200">
        <f t="shared" si="1"/>
        <v>-10989452</v>
      </c>
      <c r="EB47" s="200">
        <f t="shared" si="1"/>
        <v>-10976661</v>
      </c>
      <c r="EC47" s="200">
        <f t="shared" si="1"/>
        <v>-10638210</v>
      </c>
      <c r="ED47" s="200">
        <f t="shared" si="1"/>
        <v>-2123540</v>
      </c>
      <c r="EE47" s="200">
        <f t="shared" si="1"/>
        <v>-7286709</v>
      </c>
      <c r="EF47" s="200">
        <f t="shared" si="1"/>
        <v>-11288119</v>
      </c>
      <c r="EG47" s="200">
        <f t="shared" si="1"/>
        <v>-11470838</v>
      </c>
      <c r="EH47" s="200">
        <f t="shared" si="1"/>
        <v>-10725057</v>
      </c>
      <c r="EI47" s="200">
        <f t="shared" si="1"/>
        <v>-11493578</v>
      </c>
      <c r="EJ47" s="200">
        <f t="shared" si="1"/>
        <v>-11021867</v>
      </c>
      <c r="EK47" s="200">
        <f t="shared" si="1"/>
        <v>-11161407</v>
      </c>
      <c r="EL47" s="200">
        <f t="shared" si="1"/>
        <v>-10867456</v>
      </c>
      <c r="EM47" s="200">
        <f t="shared" si="1"/>
        <v>-11222346</v>
      </c>
      <c r="EN47" s="200">
        <f t="shared" si="1"/>
        <v>-11268925</v>
      </c>
      <c r="EO47" s="200">
        <f t="shared" si="1"/>
        <v>-10783264</v>
      </c>
      <c r="EP47" s="200">
        <f t="shared" si="1"/>
        <v>-8834394</v>
      </c>
      <c r="EQ47" s="200">
        <f t="shared" si="1"/>
        <v>-11152003</v>
      </c>
      <c r="ER47" s="200">
        <f t="shared" si="1"/>
        <v>-11551883</v>
      </c>
      <c r="ES47" s="200">
        <f t="shared" si="1"/>
        <v>-12431542</v>
      </c>
      <c r="ET47" s="200">
        <f t="shared" si="1"/>
        <v>-11208101</v>
      </c>
      <c r="EU47" s="200">
        <f t="shared" si="1"/>
        <v>-12434873</v>
      </c>
      <c r="EV47" s="200">
        <f t="shared" si="1"/>
        <v>-11800152</v>
      </c>
      <c r="EW47" s="200">
        <f t="shared" si="1"/>
        <v>-12111682</v>
      </c>
      <c r="EX47" s="200">
        <f t="shared" si="1"/>
        <v>-11664241</v>
      </c>
      <c r="EY47" s="200">
        <f t="shared" si="1"/>
        <v>-12064051</v>
      </c>
      <c r="EZ47" s="200">
        <f t="shared" si="1"/>
        <v>-12266030</v>
      </c>
      <c r="FA47" s="200">
        <f t="shared" si="1"/>
        <v>-11654799</v>
      </c>
      <c r="FB47" s="200">
        <f t="shared" si="1"/>
        <v>-1186219</v>
      </c>
      <c r="FC47" s="200">
        <f t="shared" si="1"/>
        <v>-3690398</v>
      </c>
      <c r="FD47" s="200">
        <f t="shared" si="1"/>
        <v>-12352808</v>
      </c>
      <c r="FE47" s="200">
        <f t="shared" si="1"/>
        <v>-13953457</v>
      </c>
      <c r="FF47" s="200">
        <f t="shared" si="1"/>
        <v>-12533056</v>
      </c>
      <c r="FG47" s="200">
        <f t="shared" si="1"/>
        <v>-13930208</v>
      </c>
      <c r="FH47" s="200">
        <f t="shared" si="1"/>
        <v>-13165147</v>
      </c>
      <c r="FI47" s="200">
        <f t="shared" si="1"/>
        <v>-13578987</v>
      </c>
      <c r="FJ47" s="200">
        <f t="shared" si="1"/>
        <v>-13091946</v>
      </c>
      <c r="FK47" s="200">
        <f t="shared" si="1"/>
        <v>-13583696</v>
      </c>
      <c r="FL47" s="200">
        <f t="shared" si="1"/>
        <v>-13774805</v>
      </c>
      <c r="FM47" s="200">
        <f t="shared" ref="FM47:FQ47" si="2">+FM18-FM3</f>
        <v>-13003564</v>
      </c>
      <c r="FN47" s="200">
        <f t="shared" si="2"/>
        <v>-10849284</v>
      </c>
      <c r="FO47" s="200">
        <f t="shared" si="2"/>
        <v>-13346063</v>
      </c>
      <c r="FP47" s="200">
        <f t="shared" si="2"/>
        <v>-13787713</v>
      </c>
      <c r="FQ47" s="200">
        <f t="shared" si="2"/>
        <v>-14929532</v>
      </c>
    </row>
    <row r="48" spans="1:184">
      <c r="A48" s="45"/>
      <c r="B48" s="486"/>
      <c r="C48" s="470" t="s">
        <v>55</v>
      </c>
      <c r="D48" s="470" t="s">
        <v>33</v>
      </c>
      <c r="E48" s="463">
        <v>41275</v>
      </c>
      <c r="F48" s="463">
        <v>41306</v>
      </c>
      <c r="G48" s="463">
        <v>41334</v>
      </c>
      <c r="H48" s="463">
        <v>41365</v>
      </c>
      <c r="I48" s="463">
        <v>41395</v>
      </c>
      <c r="J48" s="463">
        <v>41426</v>
      </c>
      <c r="K48" s="463">
        <v>41456</v>
      </c>
      <c r="L48" s="463">
        <v>41487</v>
      </c>
      <c r="M48" s="463">
        <v>41518</v>
      </c>
      <c r="N48" s="463">
        <v>41548</v>
      </c>
      <c r="O48" s="463">
        <v>41579</v>
      </c>
      <c r="P48" s="463">
        <v>41609</v>
      </c>
      <c r="Q48" s="190">
        <f t="shared" ref="Q48:BF48" si="3">+Q$2</f>
        <v>41640</v>
      </c>
      <c r="R48" s="190">
        <f t="shared" si="3"/>
        <v>41671</v>
      </c>
      <c r="S48" s="190">
        <f t="shared" si="3"/>
        <v>41699</v>
      </c>
      <c r="T48" s="190">
        <f t="shared" si="3"/>
        <v>41730</v>
      </c>
      <c r="U48" s="190">
        <f t="shared" si="3"/>
        <v>41760</v>
      </c>
      <c r="V48" s="190">
        <f t="shared" si="3"/>
        <v>41791</v>
      </c>
      <c r="W48" s="190">
        <f t="shared" si="3"/>
        <v>41821</v>
      </c>
      <c r="X48" s="190">
        <f t="shared" si="3"/>
        <v>41852</v>
      </c>
      <c r="Y48" s="190">
        <f t="shared" si="3"/>
        <v>41883</v>
      </c>
      <c r="Z48" s="190">
        <f t="shared" si="3"/>
        <v>41913</v>
      </c>
      <c r="AA48" s="190">
        <f t="shared" si="3"/>
        <v>41944</v>
      </c>
      <c r="AB48" s="190">
        <f t="shared" si="3"/>
        <v>41974</v>
      </c>
      <c r="AC48" s="190">
        <f t="shared" si="3"/>
        <v>42005</v>
      </c>
      <c r="AD48" s="190">
        <f t="shared" si="3"/>
        <v>42036</v>
      </c>
      <c r="AE48" s="190">
        <f t="shared" si="3"/>
        <v>42064</v>
      </c>
      <c r="AF48" s="190">
        <f t="shared" si="3"/>
        <v>42095</v>
      </c>
      <c r="AG48" s="190">
        <f t="shared" si="3"/>
        <v>42125</v>
      </c>
      <c r="AH48" s="190">
        <f t="shared" si="3"/>
        <v>42156</v>
      </c>
      <c r="AI48" s="190">
        <f t="shared" si="3"/>
        <v>42186</v>
      </c>
      <c r="AJ48" s="190">
        <f t="shared" si="3"/>
        <v>42217</v>
      </c>
      <c r="AK48" s="190">
        <f t="shared" si="3"/>
        <v>42248</v>
      </c>
      <c r="AL48" s="190">
        <f t="shared" si="3"/>
        <v>42278</v>
      </c>
      <c r="AM48" s="190">
        <f t="shared" si="3"/>
        <v>42309</v>
      </c>
      <c r="AN48" s="190">
        <f t="shared" si="3"/>
        <v>42339</v>
      </c>
      <c r="AO48" s="190">
        <f t="shared" si="3"/>
        <v>42370</v>
      </c>
      <c r="AP48" s="190">
        <f t="shared" si="3"/>
        <v>42401</v>
      </c>
      <c r="AQ48" s="190">
        <f t="shared" si="3"/>
        <v>42430</v>
      </c>
      <c r="AR48" s="190">
        <f t="shared" si="3"/>
        <v>42461</v>
      </c>
      <c r="AS48" s="190">
        <f t="shared" si="3"/>
        <v>42491</v>
      </c>
      <c r="AT48" s="190">
        <f t="shared" si="3"/>
        <v>42522</v>
      </c>
      <c r="AU48" s="190">
        <f t="shared" si="3"/>
        <v>42552</v>
      </c>
      <c r="AV48" s="190">
        <f t="shared" si="3"/>
        <v>42583</v>
      </c>
      <c r="AW48" s="190">
        <f t="shared" si="3"/>
        <v>42614</v>
      </c>
      <c r="AX48" s="190">
        <f t="shared" si="3"/>
        <v>42644</v>
      </c>
      <c r="AY48" s="190">
        <f t="shared" si="3"/>
        <v>42675</v>
      </c>
      <c r="AZ48" s="190">
        <f t="shared" si="3"/>
        <v>42705</v>
      </c>
      <c r="BA48" s="463">
        <f t="shared" si="3"/>
        <v>42736</v>
      </c>
      <c r="BB48" s="463">
        <f t="shared" si="3"/>
        <v>42767</v>
      </c>
      <c r="BC48" s="463">
        <f t="shared" si="3"/>
        <v>42795</v>
      </c>
      <c r="BD48" s="463">
        <f t="shared" si="3"/>
        <v>42826</v>
      </c>
      <c r="BE48" s="463">
        <f t="shared" si="3"/>
        <v>42856</v>
      </c>
      <c r="BF48" s="463">
        <f t="shared" si="3"/>
        <v>42887</v>
      </c>
      <c r="BG48" s="463">
        <f t="shared" ref="BG48:DR48" si="4">+BG$2</f>
        <v>42917</v>
      </c>
      <c r="BH48" s="463">
        <f t="shared" si="4"/>
        <v>42948</v>
      </c>
      <c r="BI48" s="463">
        <f t="shared" si="4"/>
        <v>42979</v>
      </c>
      <c r="BJ48" s="463">
        <f t="shared" si="4"/>
        <v>43009</v>
      </c>
      <c r="BK48" s="463">
        <f t="shared" si="4"/>
        <v>43040</v>
      </c>
      <c r="BL48" s="463">
        <f t="shared" si="4"/>
        <v>43070</v>
      </c>
      <c r="BM48" s="463">
        <f t="shared" si="4"/>
        <v>43101</v>
      </c>
      <c r="BN48" s="463">
        <f t="shared" si="4"/>
        <v>43132</v>
      </c>
      <c r="BO48" s="463">
        <f t="shared" si="4"/>
        <v>43160</v>
      </c>
      <c r="BP48" s="463">
        <f t="shared" si="4"/>
        <v>43191</v>
      </c>
      <c r="BQ48" s="463">
        <f t="shared" si="4"/>
        <v>43221</v>
      </c>
      <c r="BR48" s="463">
        <f t="shared" si="4"/>
        <v>43252</v>
      </c>
      <c r="BS48" s="463">
        <f t="shared" si="4"/>
        <v>43282</v>
      </c>
      <c r="BT48" s="463">
        <f t="shared" si="4"/>
        <v>43313</v>
      </c>
      <c r="BU48" s="463">
        <f t="shared" si="4"/>
        <v>43344</v>
      </c>
      <c r="BV48" s="463">
        <f t="shared" si="4"/>
        <v>43374</v>
      </c>
      <c r="BW48" s="463">
        <f t="shared" si="4"/>
        <v>43405</v>
      </c>
      <c r="BX48" s="463">
        <f t="shared" si="4"/>
        <v>43435</v>
      </c>
      <c r="BY48" s="463">
        <f t="shared" si="4"/>
        <v>43466</v>
      </c>
      <c r="BZ48" s="463">
        <f t="shared" si="4"/>
        <v>43497</v>
      </c>
      <c r="CA48" s="463">
        <f t="shared" si="4"/>
        <v>43525</v>
      </c>
      <c r="CB48" s="463">
        <f t="shared" si="4"/>
        <v>43556</v>
      </c>
      <c r="CC48" s="463">
        <f t="shared" si="4"/>
        <v>43586</v>
      </c>
      <c r="CD48" s="463">
        <f t="shared" si="4"/>
        <v>43617</v>
      </c>
      <c r="CE48" s="463">
        <f t="shared" si="4"/>
        <v>43647</v>
      </c>
      <c r="CF48" s="463">
        <f t="shared" si="4"/>
        <v>43678</v>
      </c>
      <c r="CG48" s="463">
        <f t="shared" si="4"/>
        <v>43709</v>
      </c>
      <c r="CH48" s="463">
        <f t="shared" si="4"/>
        <v>43739</v>
      </c>
      <c r="CI48" s="463">
        <f t="shared" si="4"/>
        <v>43770</v>
      </c>
      <c r="CJ48" s="463">
        <f t="shared" si="4"/>
        <v>43800</v>
      </c>
      <c r="CK48" s="463">
        <f t="shared" si="4"/>
        <v>43831</v>
      </c>
      <c r="CL48" s="463">
        <f t="shared" si="4"/>
        <v>43862</v>
      </c>
      <c r="CM48" s="463">
        <f t="shared" si="4"/>
        <v>43891</v>
      </c>
      <c r="CN48" s="463">
        <f t="shared" si="4"/>
        <v>43922</v>
      </c>
      <c r="CO48" s="463">
        <f t="shared" si="4"/>
        <v>43952</v>
      </c>
      <c r="CP48" s="463">
        <f t="shared" si="4"/>
        <v>43983</v>
      </c>
      <c r="CQ48" s="463">
        <f t="shared" si="4"/>
        <v>44013</v>
      </c>
      <c r="CR48" s="463">
        <f t="shared" si="4"/>
        <v>44044</v>
      </c>
      <c r="CS48" s="463">
        <f t="shared" si="4"/>
        <v>44075</v>
      </c>
      <c r="CT48" s="463">
        <f t="shared" si="4"/>
        <v>44105</v>
      </c>
      <c r="CU48" s="463">
        <f t="shared" si="4"/>
        <v>44136</v>
      </c>
      <c r="CV48" s="463">
        <f t="shared" si="4"/>
        <v>44166</v>
      </c>
      <c r="CW48" s="463">
        <f t="shared" si="4"/>
        <v>44197</v>
      </c>
      <c r="CX48" s="463">
        <f t="shared" si="4"/>
        <v>44228</v>
      </c>
      <c r="CY48" s="463">
        <f t="shared" si="4"/>
        <v>44256</v>
      </c>
      <c r="CZ48" s="463">
        <f t="shared" si="4"/>
        <v>44287</v>
      </c>
      <c r="DA48" s="463">
        <f t="shared" si="4"/>
        <v>44317</v>
      </c>
      <c r="DB48" s="463">
        <f t="shared" si="4"/>
        <v>44348</v>
      </c>
      <c r="DC48" s="463">
        <f t="shared" si="4"/>
        <v>44378</v>
      </c>
      <c r="DD48" s="463">
        <f t="shared" si="4"/>
        <v>44409</v>
      </c>
      <c r="DE48" s="463">
        <f t="shared" si="4"/>
        <v>44440</v>
      </c>
      <c r="DF48" s="463">
        <f t="shared" si="4"/>
        <v>44470</v>
      </c>
      <c r="DG48" s="463">
        <f t="shared" si="4"/>
        <v>44501</v>
      </c>
      <c r="DH48" s="463">
        <f t="shared" si="4"/>
        <v>44531</v>
      </c>
      <c r="DI48" s="463">
        <f t="shared" si="4"/>
        <v>44562</v>
      </c>
      <c r="DJ48" s="463">
        <f t="shared" si="4"/>
        <v>44593</v>
      </c>
      <c r="DK48" s="463">
        <f t="shared" si="4"/>
        <v>44621</v>
      </c>
      <c r="DL48" s="463">
        <f t="shared" si="4"/>
        <v>44652</v>
      </c>
      <c r="DM48" s="463">
        <f t="shared" si="4"/>
        <v>44682</v>
      </c>
      <c r="DN48" s="463">
        <f t="shared" si="4"/>
        <v>44713</v>
      </c>
      <c r="DO48" s="463">
        <f t="shared" si="4"/>
        <v>44743</v>
      </c>
      <c r="DP48" s="463">
        <f t="shared" si="4"/>
        <v>44774</v>
      </c>
      <c r="DQ48" s="463">
        <f t="shared" si="4"/>
        <v>44805</v>
      </c>
      <c r="DR48" s="463">
        <f t="shared" si="4"/>
        <v>44835</v>
      </c>
      <c r="DS48" s="463">
        <f t="shared" ref="DS48:GB48" si="5">+DS$2</f>
        <v>44866</v>
      </c>
      <c r="DT48" s="463">
        <f t="shared" si="5"/>
        <v>44896</v>
      </c>
      <c r="DU48" s="463">
        <f t="shared" si="5"/>
        <v>44927</v>
      </c>
      <c r="DV48" s="463">
        <f t="shared" si="5"/>
        <v>44958</v>
      </c>
      <c r="DW48" s="463">
        <f t="shared" si="5"/>
        <v>44986</v>
      </c>
      <c r="DX48" s="463">
        <f t="shared" si="5"/>
        <v>45017</v>
      </c>
      <c r="DY48" s="463">
        <f t="shared" si="5"/>
        <v>45047</v>
      </c>
      <c r="DZ48" s="463">
        <f t="shared" si="5"/>
        <v>45078</v>
      </c>
      <c r="EA48" s="463">
        <f t="shared" si="5"/>
        <v>45108</v>
      </c>
      <c r="EB48" s="463">
        <f t="shared" si="5"/>
        <v>45139</v>
      </c>
      <c r="EC48" s="463">
        <f t="shared" si="5"/>
        <v>45170</v>
      </c>
      <c r="ED48" s="463">
        <f t="shared" si="5"/>
        <v>45200</v>
      </c>
      <c r="EE48" s="463">
        <f t="shared" si="5"/>
        <v>45231</v>
      </c>
      <c r="EF48" s="463">
        <f t="shared" si="5"/>
        <v>45261</v>
      </c>
      <c r="EG48" s="463">
        <f t="shared" si="5"/>
        <v>45292</v>
      </c>
      <c r="EH48" s="463">
        <f t="shared" si="5"/>
        <v>45323</v>
      </c>
      <c r="EI48" s="463">
        <f t="shared" si="5"/>
        <v>45352</v>
      </c>
      <c r="EJ48" s="463">
        <f t="shared" si="5"/>
        <v>45383</v>
      </c>
      <c r="EK48" s="463">
        <f t="shared" si="5"/>
        <v>45413</v>
      </c>
      <c r="EL48" s="463">
        <f t="shared" si="5"/>
        <v>45444</v>
      </c>
      <c r="EM48" s="463">
        <f t="shared" si="5"/>
        <v>45474</v>
      </c>
      <c r="EN48" s="463">
        <f t="shared" si="5"/>
        <v>45505</v>
      </c>
      <c r="EO48" s="463">
        <f t="shared" si="5"/>
        <v>45536</v>
      </c>
      <c r="EP48" s="463">
        <f t="shared" si="5"/>
        <v>45566</v>
      </c>
      <c r="EQ48" s="463">
        <f t="shared" si="5"/>
        <v>45597</v>
      </c>
      <c r="ER48" s="463">
        <f t="shared" si="5"/>
        <v>45627</v>
      </c>
      <c r="ES48" s="463">
        <f t="shared" si="5"/>
        <v>45658</v>
      </c>
      <c r="ET48" s="463">
        <f t="shared" si="5"/>
        <v>45689</v>
      </c>
      <c r="EU48" s="463">
        <f t="shared" si="5"/>
        <v>45717</v>
      </c>
      <c r="EV48" s="463">
        <f t="shared" si="5"/>
        <v>45748</v>
      </c>
      <c r="EW48" s="463">
        <f t="shared" si="5"/>
        <v>45778</v>
      </c>
      <c r="EX48" s="463">
        <f t="shared" si="5"/>
        <v>45809</v>
      </c>
      <c r="EY48" s="463">
        <f t="shared" si="5"/>
        <v>45839</v>
      </c>
      <c r="EZ48" s="463">
        <f t="shared" si="5"/>
        <v>45870</v>
      </c>
      <c r="FA48" s="463">
        <f t="shared" si="5"/>
        <v>45901</v>
      </c>
      <c r="FB48" s="463">
        <f t="shared" si="5"/>
        <v>45931</v>
      </c>
      <c r="FC48" s="463">
        <f t="shared" si="5"/>
        <v>45962</v>
      </c>
      <c r="FD48" s="463">
        <f t="shared" si="5"/>
        <v>45992</v>
      </c>
      <c r="FE48" s="463">
        <f t="shared" si="5"/>
        <v>46023</v>
      </c>
      <c r="FF48" s="463">
        <f t="shared" si="5"/>
        <v>46054</v>
      </c>
      <c r="FG48" s="463">
        <f t="shared" si="5"/>
        <v>46082</v>
      </c>
      <c r="FH48" s="463">
        <f t="shared" si="5"/>
        <v>46113</v>
      </c>
      <c r="FI48" s="463">
        <f t="shared" si="5"/>
        <v>46143</v>
      </c>
      <c r="FJ48" s="463">
        <f t="shared" si="5"/>
        <v>46174</v>
      </c>
      <c r="FK48" s="463">
        <f t="shared" si="5"/>
        <v>46204</v>
      </c>
      <c r="FL48" s="463">
        <f t="shared" si="5"/>
        <v>46235</v>
      </c>
      <c r="FM48" s="463">
        <f t="shared" si="5"/>
        <v>46266</v>
      </c>
      <c r="FN48" s="463">
        <f t="shared" si="5"/>
        <v>46296</v>
      </c>
      <c r="FO48" s="463">
        <f t="shared" si="5"/>
        <v>46327</v>
      </c>
      <c r="FP48" s="463">
        <f t="shared" si="5"/>
        <v>46357</v>
      </c>
      <c r="FQ48" s="463">
        <f t="shared" si="5"/>
        <v>46388</v>
      </c>
      <c r="FR48" s="463">
        <f t="shared" si="5"/>
        <v>46419</v>
      </c>
      <c r="FS48" s="463">
        <f t="shared" si="5"/>
        <v>46447</v>
      </c>
      <c r="FT48" s="463">
        <f t="shared" si="5"/>
        <v>46478</v>
      </c>
      <c r="FU48" s="463">
        <f t="shared" si="5"/>
        <v>46508</v>
      </c>
      <c r="FV48" s="463">
        <f t="shared" si="5"/>
        <v>46539</v>
      </c>
      <c r="FW48" s="463">
        <f t="shared" si="5"/>
        <v>46569</v>
      </c>
      <c r="FX48" s="463">
        <f t="shared" si="5"/>
        <v>46600</v>
      </c>
      <c r="FY48" s="463">
        <f t="shared" si="5"/>
        <v>46631</v>
      </c>
      <c r="FZ48" s="463">
        <f t="shared" si="5"/>
        <v>46661</v>
      </c>
      <c r="GA48" s="463">
        <f t="shared" si="5"/>
        <v>46692</v>
      </c>
      <c r="GB48" s="463">
        <f t="shared" si="5"/>
        <v>46722</v>
      </c>
    </row>
    <row r="49" spans="1:184">
      <c r="B49" s="487"/>
      <c r="C49" s="474" t="s">
        <v>1</v>
      </c>
      <c r="D49" s="477" t="s">
        <v>176</v>
      </c>
      <c r="E49" s="466">
        <f>+E19-E3</f>
        <v>2084788</v>
      </c>
      <c r="F49" s="466">
        <f t="shared" ref="F49:AZ49" si="6">+F19-F3</f>
        <v>1555350.5</v>
      </c>
      <c r="G49" s="466">
        <f t="shared" si="6"/>
        <v>1093315.5</v>
      </c>
      <c r="H49" s="466">
        <f t="shared" si="6"/>
        <v>1060368.5</v>
      </c>
      <c r="I49" s="466">
        <f t="shared" si="6"/>
        <v>956091</v>
      </c>
      <c r="J49" s="466">
        <f t="shared" si="6"/>
        <v>1231768.5</v>
      </c>
      <c r="K49" s="466">
        <f t="shared" si="6"/>
        <v>2973297</v>
      </c>
      <c r="L49" s="466">
        <f t="shared" si="6"/>
        <v>2055241</v>
      </c>
      <c r="M49" s="466">
        <f t="shared" si="6"/>
        <v>944933</v>
      </c>
      <c r="N49" s="466">
        <f t="shared" si="6"/>
        <v>133490.37999999989</v>
      </c>
      <c r="O49" s="466">
        <f t="shared" si="6"/>
        <v>281496</v>
      </c>
      <c r="P49" s="466">
        <f t="shared" si="6"/>
        <v>1477742</v>
      </c>
      <c r="Q49" s="466">
        <f t="shared" si="6"/>
        <v>2277796</v>
      </c>
      <c r="R49" s="466">
        <f t="shared" si="6"/>
        <v>1761553</v>
      </c>
      <c r="S49" s="466">
        <f t="shared" si="6"/>
        <v>1055764.5</v>
      </c>
      <c r="T49" s="466">
        <f t="shared" si="6"/>
        <v>1076739</v>
      </c>
      <c r="U49" s="466">
        <f t="shared" si="6"/>
        <v>975746</v>
      </c>
      <c r="V49" s="466">
        <f t="shared" si="6"/>
        <v>1336104</v>
      </c>
      <c r="W49" s="466">
        <f t="shared" si="6"/>
        <v>2514166</v>
      </c>
      <c r="X49" s="466">
        <f t="shared" si="6"/>
        <v>2383022</v>
      </c>
      <c r="Y49" s="466">
        <f t="shared" si="6"/>
        <v>821647.5</v>
      </c>
      <c r="Z49" s="466">
        <f t="shared" si="6"/>
        <v>344999.5</v>
      </c>
      <c r="AA49" s="466">
        <f t="shared" si="6"/>
        <v>583562</v>
      </c>
      <c r="AB49" s="466">
        <f t="shared" si="6"/>
        <v>1245083</v>
      </c>
      <c r="AC49" s="466">
        <f t="shared" si="6"/>
        <v>1742983</v>
      </c>
      <c r="AD49" s="466">
        <f t="shared" si="6"/>
        <v>1759416</v>
      </c>
      <c r="AE49" s="466">
        <f t="shared" si="6"/>
        <v>1129450</v>
      </c>
      <c r="AF49" s="466">
        <f t="shared" si="6"/>
        <v>758031</v>
      </c>
      <c r="AG49" s="466">
        <f t="shared" si="6"/>
        <v>642320</v>
      </c>
      <c r="AH49" s="466">
        <f t="shared" si="6"/>
        <v>1420060</v>
      </c>
      <c r="AI49" s="466">
        <f t="shared" si="6"/>
        <v>2470569</v>
      </c>
      <c r="AJ49" s="466">
        <f t="shared" si="6"/>
        <v>2184813</v>
      </c>
      <c r="AK49" s="466">
        <f t="shared" si="6"/>
        <v>637213</v>
      </c>
      <c r="AL49" s="466">
        <f t="shared" si="6"/>
        <v>106495.25</v>
      </c>
      <c r="AM49" s="466">
        <f t="shared" si="6"/>
        <v>597162.5</v>
      </c>
      <c r="AN49" s="466">
        <f t="shared" si="6"/>
        <v>833293</v>
      </c>
      <c r="AO49" s="466">
        <f t="shared" si="6"/>
        <v>1852678</v>
      </c>
      <c r="AP49" s="466">
        <f t="shared" si="6"/>
        <v>1913025</v>
      </c>
      <c r="AQ49" s="466">
        <f t="shared" si="6"/>
        <v>1192990</v>
      </c>
      <c r="AR49" s="466">
        <f t="shared" si="6"/>
        <v>823258</v>
      </c>
      <c r="AS49" s="466">
        <f t="shared" si="6"/>
        <v>781199</v>
      </c>
      <c r="AT49" s="466">
        <f t="shared" si="6"/>
        <v>1579217</v>
      </c>
      <c r="AU49" s="466">
        <f t="shared" si="6"/>
        <v>2422786</v>
      </c>
      <c r="AV49" s="466">
        <f t="shared" si="6"/>
        <v>2599522</v>
      </c>
      <c r="AW49" s="466">
        <f t="shared" si="6"/>
        <v>694893</v>
      </c>
      <c r="AX49" s="466">
        <f t="shared" si="6"/>
        <v>329467</v>
      </c>
      <c r="AY49" s="466">
        <f t="shared" si="6"/>
        <v>672400</v>
      </c>
      <c r="AZ49" s="466">
        <f t="shared" si="6"/>
        <v>777700</v>
      </c>
      <c r="BA49" s="466">
        <f t="shared" ref="BA49:DL49" si="7">+BA19-BA3</f>
        <v>1999283</v>
      </c>
      <c r="BB49" s="466">
        <f t="shared" si="7"/>
        <v>1936581</v>
      </c>
      <c r="BC49" s="466">
        <f t="shared" si="7"/>
        <v>1125278</v>
      </c>
      <c r="BD49" s="466">
        <f t="shared" si="7"/>
        <v>646400</v>
      </c>
      <c r="BE49" s="466">
        <f t="shared" si="7"/>
        <v>637993</v>
      </c>
      <c r="BF49" s="466">
        <f t="shared" si="7"/>
        <v>1649211</v>
      </c>
      <c r="BG49" s="466">
        <f t="shared" si="7"/>
        <v>2449626</v>
      </c>
      <c r="BH49" s="466">
        <f t="shared" si="7"/>
        <v>2750185</v>
      </c>
      <c r="BI49" s="466">
        <f t="shared" si="7"/>
        <v>438257</v>
      </c>
      <c r="BJ49" s="466">
        <f t="shared" si="7"/>
        <v>0</v>
      </c>
      <c r="BK49" s="466">
        <f t="shared" si="7"/>
        <v>102947</v>
      </c>
      <c r="BL49" s="466">
        <f t="shared" si="7"/>
        <v>904610</v>
      </c>
      <c r="BM49" s="466">
        <f t="shared" si="7"/>
        <v>2296197</v>
      </c>
      <c r="BN49" s="466">
        <f t="shared" si="7"/>
        <v>2246486</v>
      </c>
      <c r="BO49" s="466">
        <f t="shared" si="7"/>
        <v>1541851</v>
      </c>
      <c r="BP49" s="466">
        <f t="shared" si="7"/>
        <v>1237514</v>
      </c>
      <c r="BQ49" s="466">
        <f t="shared" si="7"/>
        <v>1063680</v>
      </c>
      <c r="BR49" s="466">
        <f t="shared" si="7"/>
        <v>2142863.0000000009</v>
      </c>
      <c r="BS49" s="466">
        <f t="shared" si="7"/>
        <v>3494882</v>
      </c>
      <c r="BT49" s="466">
        <f t="shared" si="7"/>
        <v>3607815</v>
      </c>
      <c r="BU49" s="466">
        <f t="shared" si="7"/>
        <v>1249692</v>
      </c>
      <c r="BV49" s="466">
        <f t="shared" si="7"/>
        <v>1176681</v>
      </c>
      <c r="BW49" s="466">
        <f t="shared" si="7"/>
        <v>1051930</v>
      </c>
      <c r="BX49" s="466">
        <f t="shared" si="7"/>
        <v>2026560</v>
      </c>
      <c r="BY49" s="466">
        <f t="shared" si="7"/>
        <v>3179220</v>
      </c>
      <c r="BZ49" s="466">
        <f t="shared" si="7"/>
        <v>3283508</v>
      </c>
      <c r="CA49" s="466">
        <f t="shared" si="7"/>
        <v>2750615</v>
      </c>
      <c r="CB49" s="466">
        <f t="shared" si="7"/>
        <v>2556242</v>
      </c>
      <c r="CC49" s="466">
        <f t="shared" si="7"/>
        <v>2642519</v>
      </c>
      <c r="CD49" s="466">
        <f t="shared" si="7"/>
        <v>4033204</v>
      </c>
      <c r="CE49" s="466">
        <f t="shared" si="7"/>
        <v>6630004</v>
      </c>
      <c r="CF49" s="466">
        <f t="shared" si="7"/>
        <v>6913761</v>
      </c>
      <c r="CG49" s="466">
        <f t="shared" si="7"/>
        <v>4046368</v>
      </c>
      <c r="CH49" s="466">
        <f t="shared" si="7"/>
        <v>609121.12000000011</v>
      </c>
      <c r="CI49" s="466">
        <f t="shared" si="7"/>
        <v>3971775</v>
      </c>
      <c r="CJ49" s="466">
        <f t="shared" si="7"/>
        <v>5489887</v>
      </c>
      <c r="CK49" s="466">
        <f t="shared" si="7"/>
        <v>6118141</v>
      </c>
      <c r="CL49" s="466">
        <f t="shared" si="7"/>
        <v>6020260</v>
      </c>
      <c r="CM49" s="466">
        <f t="shared" si="7"/>
        <v>5737478</v>
      </c>
      <c r="CN49" s="466">
        <f t="shared" si="7"/>
        <v>5202279</v>
      </c>
      <c r="CO49" s="466">
        <f t="shared" si="7"/>
        <v>5268499</v>
      </c>
      <c r="CP49" s="466">
        <f t="shared" si="7"/>
        <v>7411064</v>
      </c>
      <c r="CQ49" s="466">
        <f t="shared" si="7"/>
        <v>10646226</v>
      </c>
      <c r="CR49" s="466">
        <f t="shared" si="7"/>
        <v>10380136</v>
      </c>
      <c r="CS49" s="466">
        <f t="shared" si="7"/>
        <v>7147432</v>
      </c>
      <c r="CT49" s="466">
        <f t="shared" si="7"/>
        <v>5085975</v>
      </c>
      <c r="CU49" s="466">
        <f t="shared" si="7"/>
        <v>6469351</v>
      </c>
      <c r="CV49" s="466">
        <f t="shared" si="7"/>
        <v>8303740</v>
      </c>
      <c r="CW49" s="466">
        <f t="shared" si="7"/>
        <v>8779480</v>
      </c>
      <c r="CX49" s="466">
        <f t="shared" si="7"/>
        <v>8479220</v>
      </c>
      <c r="CY49" s="466">
        <f t="shared" si="7"/>
        <v>8405532</v>
      </c>
      <c r="CZ49" s="466">
        <f t="shared" si="7"/>
        <v>7819372</v>
      </c>
      <c r="DA49" s="466">
        <f t="shared" si="7"/>
        <v>7155128</v>
      </c>
      <c r="DB49" s="466">
        <f t="shared" si="7"/>
        <v>9917818</v>
      </c>
      <c r="DC49" s="466">
        <f t="shared" si="7"/>
        <v>12654896</v>
      </c>
      <c r="DD49" s="466">
        <f t="shared" si="7"/>
        <v>12820810</v>
      </c>
      <c r="DE49" s="466">
        <f t="shared" si="7"/>
        <v>7876044</v>
      </c>
      <c r="DF49" s="466">
        <f t="shared" si="7"/>
        <v>323161.5</v>
      </c>
      <c r="DG49" s="466">
        <f t="shared" si="7"/>
        <v>7642722</v>
      </c>
      <c r="DH49" s="466">
        <f t="shared" si="7"/>
        <v>9128282</v>
      </c>
      <c r="DI49" s="466">
        <f t="shared" si="7"/>
        <v>9335608</v>
      </c>
      <c r="DJ49" s="466">
        <f t="shared" si="7"/>
        <v>8516922</v>
      </c>
      <c r="DK49" s="466">
        <f t="shared" si="7"/>
        <v>8435984</v>
      </c>
      <c r="DL49" s="466">
        <f t="shared" si="7"/>
        <v>7435276</v>
      </c>
      <c r="DM49" s="466">
        <f t="shared" ref="DM49:FX49" si="8">+DM19-DM3</f>
        <v>7485332</v>
      </c>
      <c r="DN49" s="466">
        <f t="shared" si="8"/>
        <v>10393822</v>
      </c>
      <c r="DO49" s="466">
        <f t="shared" si="8"/>
        <v>12148586</v>
      </c>
      <c r="DP49" s="466">
        <f t="shared" si="8"/>
        <v>12526220</v>
      </c>
      <c r="DQ49" s="466">
        <f t="shared" si="8"/>
        <v>8046384</v>
      </c>
      <c r="DR49" s="466">
        <f t="shared" si="8"/>
        <v>5905843</v>
      </c>
      <c r="DS49" s="466">
        <f t="shared" si="8"/>
        <v>7856820</v>
      </c>
      <c r="DT49" s="466">
        <f t="shared" si="8"/>
        <v>8928814</v>
      </c>
      <c r="DU49" s="466">
        <f t="shared" si="8"/>
        <v>9154336</v>
      </c>
      <c r="DV49" s="466">
        <f t="shared" si="8"/>
        <v>8226666</v>
      </c>
      <c r="DW49" s="466">
        <f t="shared" si="8"/>
        <v>8430888</v>
      </c>
      <c r="DX49" s="466">
        <f t="shared" si="8"/>
        <v>7078172</v>
      </c>
      <c r="DY49" s="466">
        <f t="shared" si="8"/>
        <v>7642012</v>
      </c>
      <c r="DZ49" s="466">
        <f t="shared" si="8"/>
        <v>10089226</v>
      </c>
      <c r="EA49" s="466">
        <f t="shared" si="8"/>
        <v>11677160</v>
      </c>
      <c r="EB49" s="466">
        <f t="shared" si="8"/>
        <v>12305746</v>
      </c>
      <c r="EC49" s="466">
        <f t="shared" si="8"/>
        <v>7644768</v>
      </c>
      <c r="ED49" s="466">
        <f t="shared" si="8"/>
        <v>1659619.5</v>
      </c>
      <c r="EE49" s="466">
        <f t="shared" si="8"/>
        <v>4572532</v>
      </c>
      <c r="EF49" s="466">
        <f t="shared" si="8"/>
        <v>8212666</v>
      </c>
      <c r="EG49" s="466">
        <f t="shared" si="8"/>
        <v>8990772</v>
      </c>
      <c r="EH49" s="466">
        <f t="shared" si="8"/>
        <v>8969940</v>
      </c>
      <c r="EI49" s="466">
        <f t="shared" si="8"/>
        <v>7954884</v>
      </c>
      <c r="EJ49" s="466">
        <f t="shared" si="8"/>
        <v>7406224</v>
      </c>
      <c r="EK49" s="466">
        <f t="shared" si="8"/>
        <v>7659546</v>
      </c>
      <c r="EL49" s="466">
        <f t="shared" si="8"/>
        <v>9129498</v>
      </c>
      <c r="EM49" s="466">
        <f t="shared" si="8"/>
        <v>12613618</v>
      </c>
      <c r="EN49" s="466">
        <f t="shared" si="8"/>
        <v>12659884</v>
      </c>
      <c r="EO49" s="466">
        <f t="shared" si="8"/>
        <v>8223274</v>
      </c>
      <c r="EP49" s="466">
        <f t="shared" si="8"/>
        <v>6122198</v>
      </c>
      <c r="EQ49" s="466">
        <f t="shared" si="8"/>
        <v>7031018</v>
      </c>
      <c r="ER49" s="466">
        <f t="shared" si="8"/>
        <v>8724116</v>
      </c>
      <c r="ES49" s="466">
        <f t="shared" si="8"/>
        <v>9131156</v>
      </c>
      <c r="ET49" s="466">
        <f t="shared" si="8"/>
        <v>8278058</v>
      </c>
      <c r="EU49" s="466">
        <f t="shared" si="8"/>
        <v>7641984</v>
      </c>
      <c r="EV49" s="466">
        <f t="shared" si="8"/>
        <v>7267752</v>
      </c>
      <c r="EW49" s="466">
        <f t="shared" si="8"/>
        <v>7003600</v>
      </c>
      <c r="EX49" s="466">
        <f t="shared" si="8"/>
        <v>9121924</v>
      </c>
      <c r="EY49" s="466">
        <f t="shared" si="8"/>
        <v>12278326</v>
      </c>
      <c r="EZ49" s="466">
        <f t="shared" si="8"/>
        <v>11925870</v>
      </c>
      <c r="FA49" s="466">
        <f t="shared" si="8"/>
        <v>8403006</v>
      </c>
      <c r="FB49" s="466">
        <f t="shared" si="8"/>
        <v>903389.75</v>
      </c>
      <c r="FC49" s="466">
        <f t="shared" si="8"/>
        <v>1513164</v>
      </c>
      <c r="FD49" s="466">
        <f t="shared" si="8"/>
        <v>8858002</v>
      </c>
      <c r="FE49" s="466">
        <f t="shared" si="8"/>
        <v>8368936</v>
      </c>
      <c r="FF49" s="466">
        <f t="shared" si="8"/>
        <v>7699194</v>
      </c>
      <c r="FG49" s="466">
        <f t="shared" si="8"/>
        <v>7434544</v>
      </c>
      <c r="FH49" s="466">
        <f t="shared" si="8"/>
        <v>6605966</v>
      </c>
      <c r="FI49" s="466">
        <f t="shared" si="8"/>
        <v>6508404</v>
      </c>
      <c r="FJ49" s="466">
        <f t="shared" si="8"/>
        <v>9237500</v>
      </c>
      <c r="FK49" s="466">
        <f t="shared" si="8"/>
        <v>12370076</v>
      </c>
      <c r="FL49" s="466">
        <f t="shared" si="8"/>
        <v>11502556</v>
      </c>
      <c r="FM49" s="466">
        <f t="shared" si="8"/>
        <v>8080170</v>
      </c>
      <c r="FN49" s="466">
        <f t="shared" si="8"/>
        <v>5221138</v>
      </c>
      <c r="FO49" s="466">
        <f t="shared" si="8"/>
        <v>6358726</v>
      </c>
      <c r="FP49" s="466">
        <f t="shared" si="8"/>
        <v>8554834</v>
      </c>
      <c r="FQ49" s="466">
        <f t="shared" si="8"/>
        <v>8012472</v>
      </c>
      <c r="FR49" s="466">
        <f t="shared" si="8"/>
        <v>7765844</v>
      </c>
      <c r="FS49" s="466">
        <f t="shared" si="8"/>
        <v>1479335</v>
      </c>
      <c r="FT49" s="466">
        <f t="shared" si="8"/>
        <v>6117462</v>
      </c>
      <c r="FU49" s="466">
        <f t="shared" si="8"/>
        <v>6558318</v>
      </c>
      <c r="FV49" s="466">
        <f t="shared" si="8"/>
        <v>9603536</v>
      </c>
      <c r="FW49" s="466">
        <f t="shared" si="8"/>
        <v>11494556</v>
      </c>
      <c r="FX49" s="466">
        <f t="shared" si="8"/>
        <v>11428472</v>
      </c>
      <c r="FY49" s="466">
        <f t="shared" ref="FY49:GB49" si="9">+FY19-FY3</f>
        <v>7531082</v>
      </c>
      <c r="FZ49" s="466">
        <f t="shared" si="9"/>
        <v>6628538</v>
      </c>
      <c r="GA49" s="466">
        <f t="shared" si="9"/>
        <v>6897786</v>
      </c>
      <c r="GB49" s="466">
        <f t="shared" si="9"/>
        <v>8660072</v>
      </c>
    </row>
    <row r="50" spans="1:184">
      <c r="B50" s="486"/>
      <c r="C50" s="475" t="s">
        <v>2</v>
      </c>
      <c r="D50" s="478" t="s">
        <v>176</v>
      </c>
      <c r="E50" s="467">
        <f t="shared" ref="E50:AZ50" si="10">+E20-E4</f>
        <v>133952</v>
      </c>
      <c r="F50" s="467">
        <f t="shared" si="10"/>
        <v>31912.75</v>
      </c>
      <c r="G50" s="467">
        <f t="shared" si="10"/>
        <v>-164878</v>
      </c>
      <c r="H50" s="467">
        <f t="shared" si="10"/>
        <v>-153816.25</v>
      </c>
      <c r="I50" s="467">
        <f t="shared" si="10"/>
        <v>-205013.75</v>
      </c>
      <c r="J50" s="467">
        <f t="shared" si="10"/>
        <v>-147776.75</v>
      </c>
      <c r="K50" s="467">
        <f t="shared" si="10"/>
        <v>496099.75</v>
      </c>
      <c r="L50" s="467">
        <f t="shared" si="10"/>
        <v>120374.75</v>
      </c>
      <c r="M50" s="467">
        <f t="shared" si="10"/>
        <v>-194453.25</v>
      </c>
      <c r="N50" s="467">
        <f t="shared" si="10"/>
        <v>-274901.25</v>
      </c>
      <c r="O50" s="467">
        <f t="shared" si="10"/>
        <v>-252413.25</v>
      </c>
      <c r="P50" s="467">
        <f t="shared" si="10"/>
        <v>-80472.75</v>
      </c>
      <c r="Q50" s="467">
        <f t="shared" si="10"/>
        <v>366061.75</v>
      </c>
      <c r="R50" s="467">
        <f t="shared" si="10"/>
        <v>252455.75</v>
      </c>
      <c r="S50" s="467">
        <f t="shared" si="10"/>
        <v>-65174.75</v>
      </c>
      <c r="T50" s="467">
        <f t="shared" si="10"/>
        <v>19636.25</v>
      </c>
      <c r="U50" s="467">
        <f t="shared" si="10"/>
        <v>-127616</v>
      </c>
      <c r="V50" s="467">
        <f t="shared" si="10"/>
        <v>13073.75</v>
      </c>
      <c r="W50" s="467">
        <f t="shared" si="10"/>
        <v>445923.5</v>
      </c>
      <c r="X50" s="467">
        <f t="shared" si="10"/>
        <v>367820.75</v>
      </c>
      <c r="Y50" s="467">
        <f t="shared" si="10"/>
        <v>-179058</v>
      </c>
      <c r="Z50" s="467">
        <f t="shared" si="10"/>
        <v>-201316</v>
      </c>
      <c r="AA50" s="467">
        <f t="shared" si="10"/>
        <v>-231589</v>
      </c>
      <c r="AB50" s="467">
        <f t="shared" si="10"/>
        <v>-4387.25</v>
      </c>
      <c r="AC50" s="467">
        <f t="shared" si="10"/>
        <v>143624.5</v>
      </c>
      <c r="AD50" s="467">
        <f t="shared" si="10"/>
        <v>153688</v>
      </c>
      <c r="AE50" s="467">
        <f t="shared" si="10"/>
        <v>-76954.75</v>
      </c>
      <c r="AF50" s="467">
        <f t="shared" si="10"/>
        <v>-170781</v>
      </c>
      <c r="AG50" s="467">
        <f t="shared" si="10"/>
        <v>-262756</v>
      </c>
      <c r="AH50" s="467">
        <f t="shared" si="10"/>
        <v>47835</v>
      </c>
      <c r="AI50" s="467">
        <f t="shared" si="10"/>
        <v>343604.5</v>
      </c>
      <c r="AJ50" s="467">
        <f t="shared" si="10"/>
        <v>277372.25</v>
      </c>
      <c r="AK50" s="467">
        <f t="shared" si="10"/>
        <v>-216744</v>
      </c>
      <c r="AL50" s="467">
        <f t="shared" si="10"/>
        <v>-268017</v>
      </c>
      <c r="AM50" s="467">
        <f t="shared" si="10"/>
        <v>-205431.5</v>
      </c>
      <c r="AN50" s="467">
        <f t="shared" si="10"/>
        <v>-201321.5</v>
      </c>
      <c r="AO50" s="467">
        <f t="shared" si="10"/>
        <v>244991.75</v>
      </c>
      <c r="AP50" s="467">
        <f t="shared" si="10"/>
        <v>304671.5</v>
      </c>
      <c r="AQ50" s="467">
        <f t="shared" si="10"/>
        <v>-3731</v>
      </c>
      <c r="AR50" s="467">
        <f t="shared" si="10"/>
        <v>-55221.879999999888</v>
      </c>
      <c r="AS50" s="467">
        <f t="shared" si="10"/>
        <v>-127840.25</v>
      </c>
      <c r="AT50" s="467">
        <f t="shared" si="10"/>
        <v>148360.75</v>
      </c>
      <c r="AU50" s="467">
        <f t="shared" si="10"/>
        <v>412304.75</v>
      </c>
      <c r="AV50" s="467">
        <f t="shared" si="10"/>
        <v>513078</v>
      </c>
      <c r="AW50" s="467">
        <f t="shared" si="10"/>
        <v>-153550.25</v>
      </c>
      <c r="AX50" s="467">
        <f t="shared" si="10"/>
        <v>-239124</v>
      </c>
      <c r="AY50" s="467">
        <f t="shared" si="10"/>
        <v>-152953.5</v>
      </c>
      <c r="AZ50" s="467">
        <f t="shared" si="10"/>
        <v>-119809.25</v>
      </c>
      <c r="BA50" s="467">
        <f t="shared" ref="BA50:DL50" si="11">+BA20-BA4</f>
        <v>259329</v>
      </c>
      <c r="BB50" s="467">
        <f t="shared" si="11"/>
        <v>280494</v>
      </c>
      <c r="BC50" s="467">
        <f t="shared" si="11"/>
        <v>-20002.25</v>
      </c>
      <c r="BD50" s="467">
        <f t="shared" si="11"/>
        <v>-151304.25</v>
      </c>
      <c r="BE50" s="467">
        <f t="shared" si="11"/>
        <v>-233789.25</v>
      </c>
      <c r="BF50" s="467">
        <f t="shared" si="11"/>
        <v>137979</v>
      </c>
      <c r="BG50" s="467">
        <f t="shared" si="11"/>
        <v>444428.5</v>
      </c>
      <c r="BH50" s="467">
        <f t="shared" si="11"/>
        <v>485741.5</v>
      </c>
      <c r="BI50" s="467">
        <f t="shared" si="11"/>
        <v>-243705</v>
      </c>
      <c r="BJ50" s="467">
        <f t="shared" si="11"/>
        <v>-251993.25</v>
      </c>
      <c r="BK50" s="467">
        <f t="shared" si="11"/>
        <v>-195298.5</v>
      </c>
      <c r="BL50" s="467">
        <f t="shared" si="11"/>
        <v>-98268</v>
      </c>
      <c r="BM50" s="467">
        <f t="shared" si="11"/>
        <v>382588</v>
      </c>
      <c r="BN50" s="467">
        <f t="shared" si="11"/>
        <v>378732</v>
      </c>
      <c r="BO50" s="467">
        <f t="shared" si="11"/>
        <v>60444.75</v>
      </c>
      <c r="BP50" s="467">
        <f t="shared" si="11"/>
        <v>-3066.5600000000559</v>
      </c>
      <c r="BQ50" s="467">
        <f t="shared" si="11"/>
        <v>-81551.75</v>
      </c>
      <c r="BR50" s="467">
        <f t="shared" si="11"/>
        <v>299571</v>
      </c>
      <c r="BS50" s="467">
        <f t="shared" si="11"/>
        <v>724055</v>
      </c>
      <c r="BT50" s="467">
        <f t="shared" si="11"/>
        <v>809776.5</v>
      </c>
      <c r="BU50" s="467">
        <f t="shared" si="11"/>
        <v>-13313.25</v>
      </c>
      <c r="BV50" s="467">
        <f t="shared" si="11"/>
        <v>-51024.25</v>
      </c>
      <c r="BW50" s="467">
        <f t="shared" si="11"/>
        <v>45369</v>
      </c>
      <c r="BX50" s="467">
        <f t="shared" si="11"/>
        <v>229550.25</v>
      </c>
      <c r="BY50" s="467">
        <f t="shared" si="11"/>
        <v>658215</v>
      </c>
      <c r="BZ50" s="467">
        <f t="shared" si="11"/>
        <v>681005</v>
      </c>
      <c r="CA50" s="467">
        <f t="shared" si="11"/>
        <v>556267</v>
      </c>
      <c r="CB50" s="467">
        <f t="shared" si="11"/>
        <v>504278.25</v>
      </c>
      <c r="CC50" s="467">
        <f t="shared" si="11"/>
        <v>452294.75</v>
      </c>
      <c r="CD50" s="467">
        <f t="shared" si="11"/>
        <v>1008833.5</v>
      </c>
      <c r="CE50" s="467">
        <f t="shared" si="11"/>
        <v>1874290.5</v>
      </c>
      <c r="CF50" s="467">
        <f t="shared" si="11"/>
        <v>1949277</v>
      </c>
      <c r="CG50" s="467">
        <f t="shared" si="11"/>
        <v>903994</v>
      </c>
      <c r="CH50" s="467">
        <f t="shared" si="11"/>
        <v>992688</v>
      </c>
      <c r="CI50" s="467">
        <f t="shared" si="11"/>
        <v>1110957</v>
      </c>
      <c r="CJ50" s="467">
        <f t="shared" si="11"/>
        <v>1506101</v>
      </c>
      <c r="CK50" s="467">
        <f t="shared" si="11"/>
        <v>1668192.5</v>
      </c>
      <c r="CL50" s="467">
        <f t="shared" si="11"/>
        <v>1686793</v>
      </c>
      <c r="CM50" s="467">
        <f t="shared" si="11"/>
        <v>1536388</v>
      </c>
      <c r="CN50" s="467">
        <f t="shared" si="11"/>
        <v>770280.5</v>
      </c>
      <c r="CO50" s="467">
        <f t="shared" si="11"/>
        <v>1054387.25</v>
      </c>
      <c r="CP50" s="467">
        <f t="shared" si="11"/>
        <v>2242498</v>
      </c>
      <c r="CQ50" s="467">
        <f t="shared" si="11"/>
        <v>3290140</v>
      </c>
      <c r="CR50" s="467">
        <f t="shared" si="11"/>
        <v>3131767.5</v>
      </c>
      <c r="CS50" s="467">
        <f t="shared" si="11"/>
        <v>2000579.5</v>
      </c>
      <c r="CT50" s="467">
        <f t="shared" si="11"/>
        <v>1943842</v>
      </c>
      <c r="CU50" s="467">
        <f t="shared" si="11"/>
        <v>1915082</v>
      </c>
      <c r="CV50" s="467">
        <f t="shared" si="11"/>
        <v>2442166</v>
      </c>
      <c r="CW50" s="467">
        <f t="shared" si="11"/>
        <v>2636310.5000000005</v>
      </c>
      <c r="CX50" s="467">
        <f t="shared" si="11"/>
        <v>2535546.5</v>
      </c>
      <c r="CY50" s="467">
        <f t="shared" si="11"/>
        <v>1534707.5</v>
      </c>
      <c r="CZ50" s="467">
        <f t="shared" si="11"/>
        <v>1046340.5</v>
      </c>
      <c r="DA50" s="467">
        <f t="shared" si="11"/>
        <v>2110409</v>
      </c>
      <c r="DB50" s="467">
        <f t="shared" si="11"/>
        <v>3039714.5</v>
      </c>
      <c r="DC50" s="467">
        <f t="shared" si="11"/>
        <v>4088420</v>
      </c>
      <c r="DD50" s="467">
        <f t="shared" si="11"/>
        <v>3789561.5</v>
      </c>
      <c r="DE50" s="467">
        <f t="shared" si="11"/>
        <v>2466414.5</v>
      </c>
      <c r="DF50" s="467">
        <f t="shared" si="11"/>
        <v>2062313</v>
      </c>
      <c r="DG50" s="467">
        <f t="shared" si="11"/>
        <v>2230132.5</v>
      </c>
      <c r="DH50" s="467">
        <f t="shared" si="11"/>
        <v>2807452.5</v>
      </c>
      <c r="DI50" s="467">
        <f t="shared" si="11"/>
        <v>2724182</v>
      </c>
      <c r="DJ50" s="467">
        <f t="shared" si="11"/>
        <v>2502924.5</v>
      </c>
      <c r="DK50" s="467">
        <f t="shared" si="11"/>
        <v>2410245</v>
      </c>
      <c r="DL50" s="467">
        <f t="shared" si="11"/>
        <v>2089151</v>
      </c>
      <c r="DM50" s="467">
        <f t="shared" ref="DM50:FX50" si="12">+DM20-DM4</f>
        <v>561261.5</v>
      </c>
      <c r="DN50" s="467">
        <f t="shared" si="12"/>
        <v>3005783</v>
      </c>
      <c r="DO50" s="467">
        <f t="shared" si="12"/>
        <v>4059657.5</v>
      </c>
      <c r="DP50" s="467">
        <f t="shared" si="12"/>
        <v>3837491</v>
      </c>
      <c r="DQ50" s="467">
        <f t="shared" si="12"/>
        <v>2400508.5</v>
      </c>
      <c r="DR50" s="467">
        <f t="shared" si="12"/>
        <v>2094710.5</v>
      </c>
      <c r="DS50" s="467">
        <f t="shared" si="12"/>
        <v>2308036.4999999995</v>
      </c>
      <c r="DT50" s="467">
        <f t="shared" si="12"/>
        <v>2663939</v>
      </c>
      <c r="DU50" s="467">
        <f t="shared" si="12"/>
        <v>2645254.5</v>
      </c>
      <c r="DV50" s="467">
        <f t="shared" si="12"/>
        <v>2511110</v>
      </c>
      <c r="DW50" s="467">
        <f t="shared" si="12"/>
        <v>2473572.5</v>
      </c>
      <c r="DX50" s="467">
        <f t="shared" si="12"/>
        <v>1943042</v>
      </c>
      <c r="DY50" s="467">
        <f t="shared" si="12"/>
        <v>2271374.5</v>
      </c>
      <c r="DZ50" s="467">
        <f t="shared" si="12"/>
        <v>3008632</v>
      </c>
      <c r="EA50" s="467">
        <f t="shared" si="12"/>
        <v>3785178.5</v>
      </c>
      <c r="EB50" s="467">
        <f t="shared" si="12"/>
        <v>3753285.5</v>
      </c>
      <c r="EC50" s="467">
        <f t="shared" si="12"/>
        <v>2107923</v>
      </c>
      <c r="ED50" s="467">
        <f t="shared" si="12"/>
        <v>2121075</v>
      </c>
      <c r="EE50" s="467">
        <f t="shared" si="12"/>
        <v>2020908</v>
      </c>
      <c r="EF50" s="467">
        <f t="shared" si="12"/>
        <v>2381504.5</v>
      </c>
      <c r="EG50" s="467">
        <f t="shared" si="12"/>
        <v>2670756.5</v>
      </c>
      <c r="EH50" s="467">
        <f t="shared" si="12"/>
        <v>2635368.5</v>
      </c>
      <c r="EI50" s="467">
        <f t="shared" si="12"/>
        <v>2202676.5</v>
      </c>
      <c r="EJ50" s="467">
        <f t="shared" si="12"/>
        <v>917247.25</v>
      </c>
      <c r="EK50" s="467">
        <f t="shared" si="12"/>
        <v>1721857</v>
      </c>
      <c r="EL50" s="467">
        <f t="shared" si="12"/>
        <v>2661788</v>
      </c>
      <c r="EM50" s="467">
        <f t="shared" si="12"/>
        <v>3895142</v>
      </c>
      <c r="EN50" s="467">
        <f t="shared" si="12"/>
        <v>3870013</v>
      </c>
      <c r="EO50" s="467">
        <f t="shared" si="12"/>
        <v>2387506</v>
      </c>
      <c r="EP50" s="467">
        <f t="shared" si="12"/>
        <v>2173103</v>
      </c>
      <c r="EQ50" s="467">
        <f t="shared" si="12"/>
        <v>1965204.5</v>
      </c>
      <c r="ER50" s="467">
        <f t="shared" si="12"/>
        <v>2738490.5</v>
      </c>
      <c r="ES50" s="467">
        <f t="shared" si="12"/>
        <v>2585845</v>
      </c>
      <c r="ET50" s="467">
        <f t="shared" si="12"/>
        <v>2327233</v>
      </c>
      <c r="EU50" s="467">
        <f t="shared" si="12"/>
        <v>2156693</v>
      </c>
      <c r="EV50" s="467">
        <f t="shared" si="12"/>
        <v>2031287</v>
      </c>
      <c r="EW50" s="467">
        <f t="shared" si="12"/>
        <v>1844674</v>
      </c>
      <c r="EX50" s="467">
        <f t="shared" si="12"/>
        <v>2641296.5</v>
      </c>
      <c r="EY50" s="467">
        <f t="shared" si="12"/>
        <v>3837396</v>
      </c>
      <c r="EZ50" s="467">
        <f t="shared" si="12"/>
        <v>3796059</v>
      </c>
      <c r="FA50" s="467">
        <f t="shared" si="12"/>
        <v>2333644.5</v>
      </c>
      <c r="FB50" s="467">
        <f t="shared" si="12"/>
        <v>2165205</v>
      </c>
      <c r="FC50" s="467">
        <f t="shared" si="12"/>
        <v>1804074</v>
      </c>
      <c r="FD50" s="467">
        <f t="shared" si="12"/>
        <v>2573312.5</v>
      </c>
      <c r="FE50" s="467">
        <f t="shared" si="12"/>
        <v>2358470.5</v>
      </c>
      <c r="FF50" s="467">
        <f t="shared" si="12"/>
        <v>2073013.5</v>
      </c>
      <c r="FG50" s="467">
        <f t="shared" si="12"/>
        <v>1917377.5</v>
      </c>
      <c r="FH50" s="467">
        <f t="shared" si="12"/>
        <v>206947.56000000006</v>
      </c>
      <c r="FI50" s="467">
        <f t="shared" si="12"/>
        <v>246766.37999999989</v>
      </c>
      <c r="FJ50" s="467">
        <f t="shared" si="12"/>
        <v>2524009.5</v>
      </c>
      <c r="FK50" s="467">
        <f t="shared" si="12"/>
        <v>3600169</v>
      </c>
      <c r="FL50" s="467">
        <f t="shared" si="12"/>
        <v>3372127</v>
      </c>
      <c r="FM50" s="467">
        <f t="shared" si="12"/>
        <v>2011483</v>
      </c>
      <c r="FN50" s="467">
        <f t="shared" si="12"/>
        <v>1802013</v>
      </c>
      <c r="FO50" s="467">
        <f t="shared" si="12"/>
        <v>1704187</v>
      </c>
      <c r="FP50" s="467">
        <f t="shared" si="12"/>
        <v>2426674</v>
      </c>
      <c r="FQ50" s="467">
        <f t="shared" si="12"/>
        <v>2198139.5</v>
      </c>
      <c r="FR50" s="467">
        <f>+FR20-FR4</f>
        <v>2074393</v>
      </c>
      <c r="FS50" s="467">
        <f t="shared" si="12"/>
        <v>2123436</v>
      </c>
      <c r="FT50" s="467">
        <f t="shared" si="12"/>
        <v>1836168.5</v>
      </c>
      <c r="FU50" s="467">
        <f t="shared" si="12"/>
        <v>1654534.5</v>
      </c>
      <c r="FV50" s="467">
        <f t="shared" si="12"/>
        <v>2484290.5</v>
      </c>
      <c r="FW50" s="467">
        <f t="shared" si="12"/>
        <v>3365554</v>
      </c>
      <c r="FX50" s="467">
        <f t="shared" si="12"/>
        <v>3505678</v>
      </c>
      <c r="FY50" s="467">
        <f t="shared" ref="FY50:GB50" si="13">+FY20-FY4</f>
        <v>1843992</v>
      </c>
      <c r="FZ50" s="467">
        <f t="shared" si="13"/>
        <v>1779288</v>
      </c>
      <c r="GA50" s="467">
        <f t="shared" si="13"/>
        <v>1757443</v>
      </c>
      <c r="GB50" s="467">
        <f t="shared" si="13"/>
        <v>2459617.5</v>
      </c>
    </row>
    <row r="51" spans="1:184">
      <c r="B51" s="486"/>
      <c r="C51" s="475" t="s">
        <v>3</v>
      </c>
      <c r="D51" s="478" t="s">
        <v>176</v>
      </c>
      <c r="E51" s="467">
        <f t="shared" ref="E51:AZ51" si="14">+E21-E5</f>
        <v>30307.5</v>
      </c>
      <c r="F51" s="467">
        <f t="shared" si="14"/>
        <v>-62227.75</v>
      </c>
      <c r="G51" s="467">
        <f t="shared" si="14"/>
        <v>-234381.75</v>
      </c>
      <c r="H51" s="467">
        <f t="shared" si="14"/>
        <v>0</v>
      </c>
      <c r="I51" s="467">
        <f t="shared" si="14"/>
        <v>-175963.25</v>
      </c>
      <c r="J51" s="467">
        <f t="shared" si="14"/>
        <v>-198803.25</v>
      </c>
      <c r="K51" s="467">
        <f t="shared" si="14"/>
        <v>364111.25</v>
      </c>
      <c r="L51" s="467">
        <f t="shared" si="14"/>
        <v>124589.25</v>
      </c>
      <c r="M51" s="467">
        <f t="shared" si="14"/>
        <v>-286343.25</v>
      </c>
      <c r="N51" s="467">
        <f t="shared" si="14"/>
        <v>-330445.5</v>
      </c>
      <c r="O51" s="467">
        <f t="shared" si="14"/>
        <v>-396161.25</v>
      </c>
      <c r="P51" s="467">
        <f t="shared" si="14"/>
        <v>-155499.5</v>
      </c>
      <c r="Q51" s="467">
        <f t="shared" si="14"/>
        <v>283631.25</v>
      </c>
      <c r="R51" s="467">
        <f t="shared" si="14"/>
        <v>184900.5</v>
      </c>
      <c r="S51" s="467">
        <f t="shared" si="14"/>
        <v>-128282.75</v>
      </c>
      <c r="T51" s="467">
        <f t="shared" si="14"/>
        <v>-96476.5</v>
      </c>
      <c r="U51" s="467">
        <f t="shared" si="14"/>
        <v>-166829</v>
      </c>
      <c r="V51" s="467">
        <f t="shared" si="14"/>
        <v>588.5</v>
      </c>
      <c r="W51" s="467">
        <f t="shared" si="14"/>
        <v>340500.5</v>
      </c>
      <c r="X51" s="467">
        <f t="shared" si="14"/>
        <v>293796.75</v>
      </c>
      <c r="Y51" s="467">
        <f t="shared" si="14"/>
        <v>-207263.25</v>
      </c>
      <c r="Z51" s="467">
        <f t="shared" si="14"/>
        <v>-273736.5</v>
      </c>
      <c r="AA51" s="467">
        <f t="shared" si="14"/>
        <v>-266110</v>
      </c>
      <c r="AB51" s="467">
        <f t="shared" si="14"/>
        <v>-63896</v>
      </c>
      <c r="AC51" s="467">
        <f t="shared" si="14"/>
        <v>85691</v>
      </c>
      <c r="AD51" s="467">
        <f t="shared" si="14"/>
        <v>138850</v>
      </c>
      <c r="AE51" s="467">
        <f t="shared" si="14"/>
        <v>-167467.25</v>
      </c>
      <c r="AF51" s="467">
        <f t="shared" si="14"/>
        <v>-265973</v>
      </c>
      <c r="AG51" s="467">
        <f t="shared" si="14"/>
        <v>-170054.75</v>
      </c>
      <c r="AH51" s="467">
        <f t="shared" si="14"/>
        <v>-38995.75</v>
      </c>
      <c r="AI51" s="467">
        <f t="shared" si="14"/>
        <v>260312.25</v>
      </c>
      <c r="AJ51" s="467">
        <f t="shared" si="14"/>
        <v>271756.75</v>
      </c>
      <c r="AK51" s="467">
        <f t="shared" si="14"/>
        <v>-316752</v>
      </c>
      <c r="AL51" s="467">
        <f t="shared" si="14"/>
        <v>-356551.25</v>
      </c>
      <c r="AM51" s="467">
        <f t="shared" si="14"/>
        <v>-301583.5</v>
      </c>
      <c r="AN51" s="467">
        <f t="shared" si="14"/>
        <v>-308396.5</v>
      </c>
      <c r="AO51" s="467">
        <f t="shared" si="14"/>
        <v>159747.5</v>
      </c>
      <c r="AP51" s="467">
        <f t="shared" si="14"/>
        <v>203076.5</v>
      </c>
      <c r="AQ51" s="467">
        <f t="shared" si="14"/>
        <v>-48119.5</v>
      </c>
      <c r="AR51" s="467">
        <f t="shared" si="14"/>
        <v>-200334.75</v>
      </c>
      <c r="AS51" s="467">
        <f t="shared" si="14"/>
        <v>-223163.25</v>
      </c>
      <c r="AT51" s="467">
        <f t="shared" si="14"/>
        <v>59081.25</v>
      </c>
      <c r="AU51" s="467">
        <f t="shared" si="14"/>
        <v>377920.5</v>
      </c>
      <c r="AV51" s="467">
        <f t="shared" si="14"/>
        <v>454104.25</v>
      </c>
      <c r="AW51" s="467">
        <f t="shared" si="14"/>
        <v>-216079</v>
      </c>
      <c r="AX51" s="467">
        <f t="shared" si="14"/>
        <v>-306949.5</v>
      </c>
      <c r="AY51" s="467">
        <f t="shared" si="14"/>
        <v>-212216.5</v>
      </c>
      <c r="AZ51" s="467">
        <f t="shared" si="14"/>
        <v>-206943.25</v>
      </c>
      <c r="BA51" s="467">
        <f t="shared" ref="BA51:DL51" si="15">+BA21-BA5</f>
        <v>198640.75</v>
      </c>
      <c r="BB51" s="467">
        <f t="shared" si="15"/>
        <v>236063.5</v>
      </c>
      <c r="BC51" s="467">
        <f t="shared" si="15"/>
        <v>-106890.75</v>
      </c>
      <c r="BD51" s="467">
        <f t="shared" si="15"/>
        <v>-120264.12</v>
      </c>
      <c r="BE51" s="467">
        <f t="shared" si="15"/>
        <v>-315108.5</v>
      </c>
      <c r="BF51" s="467">
        <f t="shared" si="15"/>
        <v>32556.5</v>
      </c>
      <c r="BG51" s="467">
        <f t="shared" si="15"/>
        <v>286318</v>
      </c>
      <c r="BH51" s="467">
        <f t="shared" si="15"/>
        <v>355568</v>
      </c>
      <c r="BI51" s="467">
        <f t="shared" si="15"/>
        <v>-368840.75</v>
      </c>
      <c r="BJ51" s="467">
        <f t="shared" si="15"/>
        <v>-400270.25</v>
      </c>
      <c r="BK51" s="467">
        <f t="shared" si="15"/>
        <v>-287605.25</v>
      </c>
      <c r="BL51" s="467">
        <f t="shared" si="15"/>
        <v>-139940.75</v>
      </c>
      <c r="BM51" s="467">
        <f t="shared" si="15"/>
        <v>243691</v>
      </c>
      <c r="BN51" s="467">
        <f t="shared" si="15"/>
        <v>313276.5</v>
      </c>
      <c r="BO51" s="467">
        <f t="shared" si="15"/>
        <v>-46157</v>
      </c>
      <c r="BP51" s="467">
        <f t="shared" si="15"/>
        <v>-152101.5</v>
      </c>
      <c r="BQ51" s="467">
        <f t="shared" si="15"/>
        <v>-179196.25</v>
      </c>
      <c r="BR51" s="467">
        <f t="shared" si="15"/>
        <v>192126.5</v>
      </c>
      <c r="BS51" s="467">
        <f t="shared" si="15"/>
        <v>608897</v>
      </c>
      <c r="BT51" s="467">
        <f t="shared" si="15"/>
        <v>692474.5</v>
      </c>
      <c r="BU51" s="467">
        <f t="shared" si="15"/>
        <v>-86677.25</v>
      </c>
      <c r="BV51" s="467">
        <f t="shared" si="15"/>
        <v>-152648.5</v>
      </c>
      <c r="BW51" s="467">
        <f t="shared" si="15"/>
        <v>-25678.5</v>
      </c>
      <c r="BX51" s="467">
        <f t="shared" si="15"/>
        <v>154340.75</v>
      </c>
      <c r="BY51" s="467">
        <f t="shared" si="15"/>
        <v>548085</v>
      </c>
      <c r="BZ51" s="467">
        <f t="shared" si="15"/>
        <v>591523.75</v>
      </c>
      <c r="CA51" s="467">
        <f t="shared" si="15"/>
        <v>381589</v>
      </c>
      <c r="CB51" s="467">
        <f t="shared" si="15"/>
        <v>281087.75</v>
      </c>
      <c r="CC51" s="467">
        <f t="shared" si="15"/>
        <v>94853.5</v>
      </c>
      <c r="CD51" s="467">
        <f t="shared" si="15"/>
        <v>789447.5</v>
      </c>
      <c r="CE51" s="467">
        <f t="shared" si="15"/>
        <v>1714322.5</v>
      </c>
      <c r="CF51" s="467">
        <f t="shared" si="15"/>
        <v>1838811</v>
      </c>
      <c r="CG51" s="467">
        <f t="shared" si="15"/>
        <v>829980.5</v>
      </c>
      <c r="CH51" s="467">
        <f t="shared" si="15"/>
        <v>786464</v>
      </c>
      <c r="CI51" s="467">
        <f t="shared" si="15"/>
        <v>959432</v>
      </c>
      <c r="CJ51" s="467">
        <f t="shared" si="15"/>
        <v>1366481</v>
      </c>
      <c r="CK51" s="467">
        <f t="shared" si="15"/>
        <v>1516583</v>
      </c>
      <c r="CL51" s="467">
        <f t="shared" si="15"/>
        <v>1537057.5</v>
      </c>
      <c r="CM51" s="467">
        <f t="shared" si="15"/>
        <v>1415281.5</v>
      </c>
      <c r="CN51" s="467">
        <f t="shared" si="15"/>
        <v>1221642.5</v>
      </c>
      <c r="CO51" s="467">
        <f t="shared" si="15"/>
        <v>1247547</v>
      </c>
      <c r="CP51" s="467">
        <f t="shared" si="15"/>
        <v>2089006</v>
      </c>
      <c r="CQ51" s="467">
        <f t="shared" si="15"/>
        <v>3102028</v>
      </c>
      <c r="CR51" s="467">
        <f t="shared" si="15"/>
        <v>2982718.5</v>
      </c>
      <c r="CS51" s="467">
        <f t="shared" si="15"/>
        <v>1883972</v>
      </c>
      <c r="CT51" s="467">
        <f t="shared" si="15"/>
        <v>1768905</v>
      </c>
      <c r="CU51" s="467">
        <f t="shared" si="15"/>
        <v>1764959.5</v>
      </c>
      <c r="CV51" s="467">
        <f t="shared" si="15"/>
        <v>2408965.5</v>
      </c>
      <c r="CW51" s="467">
        <f t="shared" si="15"/>
        <v>2550897</v>
      </c>
      <c r="CX51" s="467">
        <f t="shared" si="15"/>
        <v>2398552</v>
      </c>
      <c r="CY51" s="467">
        <f t="shared" si="15"/>
        <v>1002858.75</v>
      </c>
      <c r="CZ51" s="467">
        <f t="shared" si="15"/>
        <v>0</v>
      </c>
      <c r="DA51" s="467">
        <f t="shared" si="15"/>
        <v>1848300.9999999995</v>
      </c>
      <c r="DB51" s="467">
        <f t="shared" si="15"/>
        <v>2981227.5</v>
      </c>
      <c r="DC51" s="467">
        <f t="shared" si="15"/>
        <v>3700016</v>
      </c>
      <c r="DD51" s="467">
        <f t="shared" si="15"/>
        <v>3739034</v>
      </c>
      <c r="DE51" s="467">
        <f t="shared" si="15"/>
        <v>2194175</v>
      </c>
      <c r="DF51" s="467">
        <f t="shared" si="15"/>
        <v>1979666.5</v>
      </c>
      <c r="DG51" s="467">
        <f t="shared" si="15"/>
        <v>2072953.5</v>
      </c>
      <c r="DH51" s="467">
        <f t="shared" si="15"/>
        <v>2623687</v>
      </c>
      <c r="DI51" s="467">
        <f t="shared" si="15"/>
        <v>2731213</v>
      </c>
      <c r="DJ51" s="467">
        <f t="shared" si="15"/>
        <v>2481244.5</v>
      </c>
      <c r="DK51" s="467">
        <f t="shared" si="15"/>
        <v>2335945</v>
      </c>
      <c r="DL51" s="467">
        <f t="shared" si="15"/>
        <v>2064192.5</v>
      </c>
      <c r="DM51" s="467">
        <f t="shared" ref="DM51:FX51" si="16">+DM21-DM5</f>
        <v>1975691</v>
      </c>
      <c r="DN51" s="467">
        <f t="shared" si="16"/>
        <v>3019561.9999999995</v>
      </c>
      <c r="DO51" s="467">
        <f t="shared" si="16"/>
        <v>3802835</v>
      </c>
      <c r="DP51" s="467">
        <f t="shared" si="16"/>
        <v>3816329</v>
      </c>
      <c r="DQ51" s="467">
        <f t="shared" si="16"/>
        <v>2274702</v>
      </c>
      <c r="DR51" s="467">
        <f t="shared" si="16"/>
        <v>2118477</v>
      </c>
      <c r="DS51" s="467">
        <f t="shared" si="16"/>
        <v>2176832</v>
      </c>
      <c r="DT51" s="467">
        <f t="shared" si="16"/>
        <v>2495554</v>
      </c>
      <c r="DU51" s="467">
        <f t="shared" si="16"/>
        <v>2589672.5</v>
      </c>
      <c r="DV51" s="467">
        <f t="shared" si="16"/>
        <v>2335437.5000000005</v>
      </c>
      <c r="DW51" s="467">
        <f t="shared" si="16"/>
        <v>2365861.5</v>
      </c>
      <c r="DX51" s="467">
        <f t="shared" si="16"/>
        <v>931289.5</v>
      </c>
      <c r="DY51" s="467">
        <f t="shared" si="16"/>
        <v>1542217</v>
      </c>
      <c r="DZ51" s="467">
        <f t="shared" si="16"/>
        <v>2877737</v>
      </c>
      <c r="EA51" s="467">
        <f t="shared" si="16"/>
        <v>3523353</v>
      </c>
      <c r="EB51" s="467">
        <f t="shared" si="16"/>
        <v>3548415</v>
      </c>
      <c r="EC51" s="467">
        <f t="shared" si="16"/>
        <v>2141066.5</v>
      </c>
      <c r="ED51" s="467">
        <f t="shared" si="16"/>
        <v>2005993.5</v>
      </c>
      <c r="EE51" s="467">
        <f t="shared" si="16"/>
        <v>1984244.5</v>
      </c>
      <c r="EF51" s="467">
        <f t="shared" si="16"/>
        <v>2197284</v>
      </c>
      <c r="EG51" s="467">
        <f t="shared" si="16"/>
        <v>2430132.5</v>
      </c>
      <c r="EH51" s="467">
        <f t="shared" si="16"/>
        <v>2459771.5</v>
      </c>
      <c r="EI51" s="467">
        <f t="shared" si="16"/>
        <v>2069316</v>
      </c>
      <c r="EJ51" s="467">
        <f t="shared" si="16"/>
        <v>2002731</v>
      </c>
      <c r="EK51" s="467">
        <f t="shared" si="16"/>
        <v>2125792.5</v>
      </c>
      <c r="EL51" s="467">
        <f t="shared" si="16"/>
        <v>2548047.5</v>
      </c>
      <c r="EM51" s="467">
        <f t="shared" si="16"/>
        <v>3658309</v>
      </c>
      <c r="EN51" s="467">
        <f t="shared" si="16"/>
        <v>3613833.5</v>
      </c>
      <c r="EO51" s="467">
        <f t="shared" si="16"/>
        <v>2242273</v>
      </c>
      <c r="EP51" s="467">
        <f t="shared" si="16"/>
        <v>2111855</v>
      </c>
      <c r="EQ51" s="467">
        <f t="shared" si="16"/>
        <v>1806570.5</v>
      </c>
      <c r="ER51" s="467">
        <f t="shared" si="16"/>
        <v>2401390</v>
      </c>
      <c r="ES51" s="467">
        <f t="shared" si="16"/>
        <v>2597532.5</v>
      </c>
      <c r="ET51" s="467">
        <f t="shared" si="16"/>
        <v>2275533.5</v>
      </c>
      <c r="EU51" s="467">
        <f t="shared" si="16"/>
        <v>2056579.5</v>
      </c>
      <c r="EV51" s="467">
        <f t="shared" si="16"/>
        <v>787438</v>
      </c>
      <c r="EW51" s="467">
        <f t="shared" si="16"/>
        <v>1532409.5</v>
      </c>
      <c r="EX51" s="467">
        <f t="shared" si="16"/>
        <v>2442852.5</v>
      </c>
      <c r="EY51" s="467">
        <f t="shared" si="16"/>
        <v>3665190</v>
      </c>
      <c r="EZ51" s="467">
        <f t="shared" si="16"/>
        <v>3479024</v>
      </c>
      <c r="FA51" s="467">
        <f t="shared" si="16"/>
        <v>2090598</v>
      </c>
      <c r="FB51" s="467">
        <f t="shared" si="16"/>
        <v>2000435.5</v>
      </c>
      <c r="FC51" s="467">
        <f t="shared" si="16"/>
        <v>1692607</v>
      </c>
      <c r="FD51" s="467">
        <f t="shared" si="16"/>
        <v>2368062.5</v>
      </c>
      <c r="FE51" s="467">
        <f t="shared" si="16"/>
        <v>2077472</v>
      </c>
      <c r="FF51" s="467">
        <f t="shared" si="16"/>
        <v>1920137.5</v>
      </c>
      <c r="FG51" s="467">
        <f t="shared" si="16"/>
        <v>1763244.5</v>
      </c>
      <c r="FH51" s="467">
        <f t="shared" si="16"/>
        <v>1582507</v>
      </c>
      <c r="FI51" s="467">
        <f t="shared" si="16"/>
        <v>1509096.5</v>
      </c>
      <c r="FJ51" s="467">
        <f t="shared" si="16"/>
        <v>2348815</v>
      </c>
      <c r="FK51" s="467">
        <f t="shared" si="16"/>
        <v>3400170</v>
      </c>
      <c r="FL51" s="467">
        <f t="shared" si="16"/>
        <v>3051807</v>
      </c>
      <c r="FM51" s="467">
        <f t="shared" si="16"/>
        <v>1919784.5</v>
      </c>
      <c r="FN51" s="467">
        <f t="shared" si="16"/>
        <v>1792493.5</v>
      </c>
      <c r="FO51" s="467">
        <f t="shared" si="16"/>
        <v>1336955</v>
      </c>
      <c r="FP51" s="467">
        <f t="shared" si="16"/>
        <v>2174082.5</v>
      </c>
      <c r="FQ51" s="467">
        <f t="shared" si="16"/>
        <v>2191702</v>
      </c>
      <c r="FR51" s="467">
        <f t="shared" si="16"/>
        <v>1786871</v>
      </c>
      <c r="FS51" s="467">
        <f t="shared" si="16"/>
        <v>1836719</v>
      </c>
      <c r="FT51" s="467">
        <f t="shared" si="16"/>
        <v>1688230</v>
      </c>
      <c r="FU51" s="467">
        <f t="shared" si="16"/>
        <v>356737.75</v>
      </c>
      <c r="FV51" s="467">
        <f t="shared" si="16"/>
        <v>2514194.5</v>
      </c>
      <c r="FW51" s="467">
        <f t="shared" si="16"/>
        <v>3124806</v>
      </c>
      <c r="FX51" s="467">
        <f t="shared" si="16"/>
        <v>3077539</v>
      </c>
      <c r="FY51" s="467">
        <f t="shared" ref="FY51:GB51" si="17">+FY21-FY5</f>
        <v>1827386.5</v>
      </c>
      <c r="FZ51" s="467">
        <f t="shared" si="17"/>
        <v>1449939.5</v>
      </c>
      <c r="GA51" s="467">
        <f t="shared" si="17"/>
        <v>1608680</v>
      </c>
      <c r="GB51" s="467">
        <f t="shared" si="17"/>
        <v>2141167.5</v>
      </c>
    </row>
    <row r="52" spans="1:184">
      <c r="B52" s="486"/>
      <c r="C52" s="475" t="s">
        <v>4</v>
      </c>
      <c r="D52" s="478" t="s">
        <v>176</v>
      </c>
      <c r="E52" s="467">
        <f t="shared" ref="E52:AZ52" si="18">+E22-E6</f>
        <v>580960</v>
      </c>
      <c r="F52" s="467">
        <f t="shared" si="18"/>
        <v>433610.25</v>
      </c>
      <c r="G52" s="467">
        <f t="shared" si="18"/>
        <v>316556.25</v>
      </c>
      <c r="H52" s="467">
        <f t="shared" si="18"/>
        <v>262123.50000000023</v>
      </c>
      <c r="I52" s="467">
        <f t="shared" si="18"/>
        <v>28836.060000000056</v>
      </c>
      <c r="J52" s="467">
        <f t="shared" si="18"/>
        <v>293292.5</v>
      </c>
      <c r="K52" s="467">
        <f t="shared" si="18"/>
        <v>823593.25</v>
      </c>
      <c r="L52" s="467">
        <f t="shared" si="18"/>
        <v>608492.25</v>
      </c>
      <c r="M52" s="467">
        <f t="shared" si="18"/>
        <v>340010</v>
      </c>
      <c r="N52" s="467">
        <f t="shared" si="18"/>
        <v>289999</v>
      </c>
      <c r="O52" s="467">
        <f t="shared" si="18"/>
        <v>250154</v>
      </c>
      <c r="P52" s="467">
        <f t="shared" si="18"/>
        <v>370512.25</v>
      </c>
      <c r="Q52" s="467">
        <f t="shared" si="18"/>
        <v>714386.5</v>
      </c>
      <c r="R52" s="467">
        <f t="shared" si="18"/>
        <v>576705</v>
      </c>
      <c r="S52" s="467">
        <f t="shared" si="18"/>
        <v>355258.25</v>
      </c>
      <c r="T52" s="467">
        <f t="shared" si="18"/>
        <v>372647</v>
      </c>
      <c r="U52" s="467">
        <f t="shared" si="18"/>
        <v>319633.5</v>
      </c>
      <c r="V52" s="467">
        <f t="shared" si="18"/>
        <v>350967.75</v>
      </c>
      <c r="W52" s="467">
        <f t="shared" si="18"/>
        <v>792346.75</v>
      </c>
      <c r="X52" s="467">
        <f t="shared" si="18"/>
        <v>670344.75</v>
      </c>
      <c r="Y52" s="467">
        <f t="shared" si="18"/>
        <v>337466.5</v>
      </c>
      <c r="Z52" s="467">
        <f t="shared" si="18"/>
        <v>297352.5</v>
      </c>
      <c r="AA52" s="467">
        <f t="shared" si="18"/>
        <v>279147.75</v>
      </c>
      <c r="AB52" s="467">
        <f t="shared" si="18"/>
        <v>362898.5</v>
      </c>
      <c r="AC52" s="467">
        <f t="shared" si="18"/>
        <v>533426.5</v>
      </c>
      <c r="AD52" s="467">
        <f t="shared" si="18"/>
        <v>541539.75</v>
      </c>
      <c r="AE52" s="467">
        <f t="shared" si="18"/>
        <v>361623</v>
      </c>
      <c r="AF52" s="467">
        <f t="shared" si="18"/>
        <v>254025.75</v>
      </c>
      <c r="AG52" s="467">
        <f t="shared" si="18"/>
        <v>183556.5</v>
      </c>
      <c r="AH52" s="467">
        <f t="shared" si="18"/>
        <v>360960.25</v>
      </c>
      <c r="AI52" s="467">
        <f t="shared" si="18"/>
        <v>731324</v>
      </c>
      <c r="AJ52" s="467">
        <f t="shared" si="18"/>
        <v>643130.25</v>
      </c>
      <c r="AK52" s="467">
        <f t="shared" si="18"/>
        <v>286551.75</v>
      </c>
      <c r="AL52" s="467">
        <f t="shared" si="18"/>
        <v>241619.25</v>
      </c>
      <c r="AM52" s="467">
        <f t="shared" si="18"/>
        <v>248267</v>
      </c>
      <c r="AN52" s="467">
        <f t="shared" si="18"/>
        <v>190126.5</v>
      </c>
      <c r="AO52" s="467">
        <f t="shared" si="18"/>
        <v>509416.25</v>
      </c>
      <c r="AP52" s="467">
        <f t="shared" si="18"/>
        <v>554686.25</v>
      </c>
      <c r="AQ52" s="467">
        <f t="shared" si="18"/>
        <v>391601</v>
      </c>
      <c r="AR52" s="467">
        <f t="shared" si="18"/>
        <v>228406.25</v>
      </c>
      <c r="AS52" s="467">
        <f t="shared" si="18"/>
        <v>7312.4399999999441</v>
      </c>
      <c r="AT52" s="467">
        <f t="shared" si="18"/>
        <v>433687.25</v>
      </c>
      <c r="AU52" s="467">
        <f t="shared" si="18"/>
        <v>678724.5</v>
      </c>
      <c r="AV52" s="467">
        <f t="shared" si="18"/>
        <v>786639.5</v>
      </c>
      <c r="AW52" s="467">
        <f t="shared" si="18"/>
        <v>259579.75</v>
      </c>
      <c r="AX52" s="467">
        <f t="shared" si="18"/>
        <v>199488.5</v>
      </c>
      <c r="AY52" s="467">
        <f t="shared" si="18"/>
        <v>238736</v>
      </c>
      <c r="AZ52" s="467">
        <f t="shared" si="18"/>
        <v>186294.25</v>
      </c>
      <c r="BA52" s="467">
        <f t="shared" ref="BA52:DL52" si="19">+BA22-BA6</f>
        <v>539435</v>
      </c>
      <c r="BB52" s="467">
        <f t="shared" si="19"/>
        <v>537289.75</v>
      </c>
      <c r="BC52" s="467">
        <f t="shared" si="19"/>
        <v>379421</v>
      </c>
      <c r="BD52" s="467">
        <f t="shared" si="19"/>
        <v>231774.75</v>
      </c>
      <c r="BE52" s="467">
        <f t="shared" si="19"/>
        <v>199800.5</v>
      </c>
      <c r="BF52" s="467">
        <f t="shared" si="19"/>
        <v>462869</v>
      </c>
      <c r="BG52" s="467">
        <f t="shared" si="19"/>
        <v>692041.75</v>
      </c>
      <c r="BH52" s="467">
        <f t="shared" si="19"/>
        <v>769153</v>
      </c>
      <c r="BI52" s="467">
        <f t="shared" si="19"/>
        <v>246602.5</v>
      </c>
      <c r="BJ52" s="467">
        <f t="shared" si="19"/>
        <v>243058.5</v>
      </c>
      <c r="BK52" s="467">
        <f t="shared" si="19"/>
        <v>247114.25</v>
      </c>
      <c r="BL52" s="467">
        <f t="shared" si="19"/>
        <v>201571.75</v>
      </c>
      <c r="BM52" s="467">
        <f t="shared" si="19"/>
        <v>662822.5</v>
      </c>
      <c r="BN52" s="467">
        <f t="shared" si="19"/>
        <v>631838</v>
      </c>
      <c r="BO52" s="467">
        <f t="shared" si="19"/>
        <v>428134.25</v>
      </c>
      <c r="BP52" s="467">
        <f t="shared" si="19"/>
        <v>366702.25</v>
      </c>
      <c r="BQ52" s="467">
        <f t="shared" si="19"/>
        <v>330818.5</v>
      </c>
      <c r="BR52" s="467">
        <f t="shared" si="19"/>
        <v>605692.5</v>
      </c>
      <c r="BS52" s="467">
        <f t="shared" si="19"/>
        <v>1019182</v>
      </c>
      <c r="BT52" s="467">
        <f t="shared" si="19"/>
        <v>1051089</v>
      </c>
      <c r="BU52" s="467">
        <f t="shared" si="19"/>
        <v>502480.75</v>
      </c>
      <c r="BV52" s="467">
        <f t="shared" si="19"/>
        <v>445181</v>
      </c>
      <c r="BW52" s="467">
        <f t="shared" si="19"/>
        <v>522007.75</v>
      </c>
      <c r="BX52" s="467">
        <f t="shared" si="19"/>
        <v>471887.75</v>
      </c>
      <c r="BY52" s="467">
        <f t="shared" si="19"/>
        <v>923364</v>
      </c>
      <c r="BZ52" s="467">
        <f t="shared" si="19"/>
        <v>977568.25</v>
      </c>
      <c r="CA52" s="467">
        <f t="shared" si="19"/>
        <v>885026</v>
      </c>
      <c r="CB52" s="467">
        <f t="shared" si="19"/>
        <v>158315</v>
      </c>
      <c r="CC52" s="467">
        <f t="shared" si="19"/>
        <v>157762.06000000006</v>
      </c>
      <c r="CD52" s="467">
        <f t="shared" si="19"/>
        <v>1167779.5</v>
      </c>
      <c r="CE52" s="467">
        <f t="shared" si="19"/>
        <v>2038355.5</v>
      </c>
      <c r="CF52" s="467">
        <f t="shared" si="19"/>
        <v>2165970.5</v>
      </c>
      <c r="CG52" s="467">
        <f t="shared" si="19"/>
        <v>1487013</v>
      </c>
      <c r="CH52" s="467">
        <f t="shared" si="19"/>
        <v>1500012.5</v>
      </c>
      <c r="CI52" s="467">
        <f t="shared" si="19"/>
        <v>1610686.5</v>
      </c>
      <c r="CJ52" s="467">
        <f t="shared" si="19"/>
        <v>1648941</v>
      </c>
      <c r="CK52" s="467">
        <f t="shared" si="19"/>
        <v>1963681.5</v>
      </c>
      <c r="CL52" s="467">
        <f t="shared" si="19"/>
        <v>1947152.5</v>
      </c>
      <c r="CM52" s="467">
        <f t="shared" si="19"/>
        <v>1909033</v>
      </c>
      <c r="CN52" s="467">
        <f t="shared" si="19"/>
        <v>1808710</v>
      </c>
      <c r="CO52" s="467">
        <f t="shared" si="19"/>
        <v>1808235.5</v>
      </c>
      <c r="CP52" s="467">
        <f t="shared" si="19"/>
        <v>2375661.5</v>
      </c>
      <c r="CQ52" s="467">
        <f t="shared" si="19"/>
        <v>3527295</v>
      </c>
      <c r="CR52" s="467">
        <f t="shared" si="19"/>
        <v>3291613.5</v>
      </c>
      <c r="CS52" s="467">
        <f t="shared" si="19"/>
        <v>2697287</v>
      </c>
      <c r="CT52" s="467">
        <f t="shared" si="19"/>
        <v>2622653.5</v>
      </c>
      <c r="CU52" s="467">
        <f t="shared" si="19"/>
        <v>2434006.5</v>
      </c>
      <c r="CV52" s="467">
        <f t="shared" si="19"/>
        <v>2663454.5</v>
      </c>
      <c r="CW52" s="467">
        <f t="shared" si="19"/>
        <v>2931586.5</v>
      </c>
      <c r="CX52" s="467">
        <f t="shared" si="19"/>
        <v>2820241.5</v>
      </c>
      <c r="CY52" s="467">
        <f t="shared" si="19"/>
        <v>2827534.5</v>
      </c>
      <c r="CZ52" s="467">
        <f t="shared" si="19"/>
        <v>2732843.5</v>
      </c>
      <c r="DA52" s="467">
        <f t="shared" si="19"/>
        <v>2675218</v>
      </c>
      <c r="DB52" s="467">
        <f t="shared" si="19"/>
        <v>3347711</v>
      </c>
      <c r="DC52" s="467">
        <f t="shared" si="19"/>
        <v>4184206.5</v>
      </c>
      <c r="DD52" s="467">
        <f t="shared" si="19"/>
        <v>3946759</v>
      </c>
      <c r="DE52" s="467">
        <f t="shared" si="19"/>
        <v>3046912.5</v>
      </c>
      <c r="DF52" s="467">
        <f t="shared" si="19"/>
        <v>2709295</v>
      </c>
      <c r="DG52" s="467">
        <f t="shared" si="19"/>
        <v>2779573.5</v>
      </c>
      <c r="DH52" s="467">
        <f t="shared" si="19"/>
        <v>2953730.5</v>
      </c>
      <c r="DI52" s="467">
        <f t="shared" si="19"/>
        <v>2918631</v>
      </c>
      <c r="DJ52" s="467">
        <f t="shared" si="19"/>
        <v>2770142.5</v>
      </c>
      <c r="DK52" s="467">
        <f t="shared" si="19"/>
        <v>2833099</v>
      </c>
      <c r="DL52" s="467">
        <f t="shared" si="19"/>
        <v>2494451.5</v>
      </c>
      <c r="DM52" s="467">
        <f t="shared" ref="DM52:FX52" si="20">+DM22-DM6</f>
        <v>163238.43999999994</v>
      </c>
      <c r="DN52" s="467">
        <f t="shared" si="20"/>
        <v>3441355.5</v>
      </c>
      <c r="DO52" s="467">
        <f t="shared" si="20"/>
        <v>3979767</v>
      </c>
      <c r="DP52" s="467">
        <f t="shared" si="20"/>
        <v>4002996</v>
      </c>
      <c r="DQ52" s="467">
        <f t="shared" si="20"/>
        <v>3118003.5</v>
      </c>
      <c r="DR52" s="467">
        <f t="shared" si="20"/>
        <v>2873320.5</v>
      </c>
      <c r="DS52" s="467">
        <f t="shared" si="20"/>
        <v>3007013</v>
      </c>
      <c r="DT52" s="467">
        <f t="shared" si="20"/>
        <v>2812566</v>
      </c>
      <c r="DU52" s="467">
        <f t="shared" si="20"/>
        <v>3005914.5</v>
      </c>
      <c r="DV52" s="467">
        <f t="shared" si="20"/>
        <v>2842419.5</v>
      </c>
      <c r="DW52" s="467">
        <f t="shared" si="20"/>
        <v>2855302</v>
      </c>
      <c r="DX52" s="467">
        <f t="shared" si="20"/>
        <v>2474394</v>
      </c>
      <c r="DY52" s="467">
        <f t="shared" si="20"/>
        <v>2698877</v>
      </c>
      <c r="DZ52" s="467">
        <f t="shared" si="20"/>
        <v>3264726</v>
      </c>
      <c r="EA52" s="467">
        <f t="shared" si="20"/>
        <v>3816719</v>
      </c>
      <c r="EB52" s="467">
        <f t="shared" si="20"/>
        <v>4075138.5</v>
      </c>
      <c r="EC52" s="467">
        <f t="shared" si="20"/>
        <v>2905499</v>
      </c>
      <c r="ED52" s="467">
        <f t="shared" si="20"/>
        <v>2755183.5</v>
      </c>
      <c r="EE52" s="467">
        <f t="shared" si="20"/>
        <v>2757885.5</v>
      </c>
      <c r="EF52" s="467">
        <f t="shared" si="20"/>
        <v>2483281</v>
      </c>
      <c r="EG52" s="467">
        <f t="shared" si="20"/>
        <v>2933864</v>
      </c>
      <c r="EH52" s="467">
        <f t="shared" si="20"/>
        <v>2863850</v>
      </c>
      <c r="EI52" s="467">
        <f t="shared" si="20"/>
        <v>2682397.5</v>
      </c>
      <c r="EJ52" s="467">
        <f t="shared" si="20"/>
        <v>2610447</v>
      </c>
      <c r="EK52" s="467">
        <f t="shared" si="20"/>
        <v>2626731.5</v>
      </c>
      <c r="EL52" s="467">
        <f t="shared" si="20"/>
        <v>2859527</v>
      </c>
      <c r="EM52" s="467">
        <f t="shared" si="20"/>
        <v>3864090</v>
      </c>
      <c r="EN52" s="467">
        <f t="shared" si="20"/>
        <v>4069034.5</v>
      </c>
      <c r="EO52" s="467">
        <f t="shared" si="20"/>
        <v>3120535</v>
      </c>
      <c r="EP52" s="467">
        <f t="shared" si="20"/>
        <v>2923126.5</v>
      </c>
      <c r="EQ52" s="467">
        <f t="shared" si="20"/>
        <v>2679088.5</v>
      </c>
      <c r="ER52" s="467">
        <f t="shared" si="20"/>
        <v>2717575</v>
      </c>
      <c r="ES52" s="467">
        <f t="shared" si="20"/>
        <v>2967736.5</v>
      </c>
      <c r="ET52" s="467">
        <f t="shared" si="20"/>
        <v>2615053</v>
      </c>
      <c r="EU52" s="467">
        <f t="shared" si="20"/>
        <v>2574082</v>
      </c>
      <c r="EV52" s="467">
        <f t="shared" si="20"/>
        <v>2108298.5</v>
      </c>
      <c r="EW52" s="467">
        <f t="shared" si="20"/>
        <v>866509.75</v>
      </c>
      <c r="EX52" s="467">
        <f t="shared" si="20"/>
        <v>2909056</v>
      </c>
      <c r="EY52" s="467">
        <f t="shared" si="20"/>
        <v>4070535</v>
      </c>
      <c r="EZ52" s="467">
        <f t="shared" si="20"/>
        <v>3880029.5</v>
      </c>
      <c r="FA52" s="467">
        <f t="shared" si="20"/>
        <v>3078831.4999999995</v>
      </c>
      <c r="FB52" s="467">
        <f t="shared" si="20"/>
        <v>2882806.5</v>
      </c>
      <c r="FC52" s="467">
        <f t="shared" si="20"/>
        <v>2591074.5</v>
      </c>
      <c r="FD52" s="467">
        <f t="shared" si="20"/>
        <v>2675148</v>
      </c>
      <c r="FE52" s="467">
        <f t="shared" si="20"/>
        <v>2632681.5</v>
      </c>
      <c r="FF52" s="467">
        <f t="shared" si="20"/>
        <v>2459656</v>
      </c>
      <c r="FG52" s="467">
        <f t="shared" si="20"/>
        <v>2514921</v>
      </c>
      <c r="FH52" s="467">
        <f t="shared" si="20"/>
        <v>2270174</v>
      </c>
      <c r="FI52" s="467">
        <f t="shared" si="20"/>
        <v>2390923</v>
      </c>
      <c r="FJ52" s="467">
        <f t="shared" si="20"/>
        <v>2911351</v>
      </c>
      <c r="FK52" s="467">
        <f t="shared" si="20"/>
        <v>3955199</v>
      </c>
      <c r="FL52" s="467">
        <f t="shared" si="20"/>
        <v>3652031</v>
      </c>
      <c r="FM52" s="467">
        <f t="shared" si="20"/>
        <v>3007764.5</v>
      </c>
      <c r="FN52" s="467">
        <f t="shared" si="20"/>
        <v>2700242.5</v>
      </c>
      <c r="FO52" s="467">
        <f t="shared" si="20"/>
        <v>2359502.5</v>
      </c>
      <c r="FP52" s="467">
        <f t="shared" si="20"/>
        <v>2580336.5</v>
      </c>
      <c r="FQ52" s="467">
        <f t="shared" si="20"/>
        <v>2455972</v>
      </c>
      <c r="FR52" s="467">
        <f t="shared" si="20"/>
        <v>2466500.5</v>
      </c>
      <c r="FS52" s="467">
        <f t="shared" si="20"/>
        <v>2577270</v>
      </c>
      <c r="FT52" s="467">
        <f t="shared" si="20"/>
        <v>2238367.5</v>
      </c>
      <c r="FU52" s="467">
        <f t="shared" si="20"/>
        <v>2204601.5</v>
      </c>
      <c r="FV52" s="467">
        <f t="shared" si="20"/>
        <v>2821595.5</v>
      </c>
      <c r="FW52" s="467">
        <f t="shared" si="20"/>
        <v>3619408</v>
      </c>
      <c r="FX52" s="467">
        <f t="shared" si="20"/>
        <v>3415643</v>
      </c>
      <c r="FY52" s="467">
        <f t="shared" ref="FY52:GB52" si="21">+FY22-FY6</f>
        <v>2972094</v>
      </c>
      <c r="FZ52" s="467">
        <f t="shared" si="21"/>
        <v>2597378.5</v>
      </c>
      <c r="GA52" s="467">
        <f t="shared" si="21"/>
        <v>2542669.5</v>
      </c>
      <c r="GB52" s="467">
        <f t="shared" si="21"/>
        <v>2629873.5</v>
      </c>
    </row>
    <row r="53" spans="1:184">
      <c r="B53" s="486"/>
      <c r="C53" s="475" t="s">
        <v>5</v>
      </c>
      <c r="D53" s="478" t="s">
        <v>176</v>
      </c>
      <c r="E53" s="467">
        <f t="shared" ref="E53:AZ53" si="22">+E23-E7</f>
        <v>566170.25</v>
      </c>
      <c r="F53" s="467">
        <f t="shared" si="22"/>
        <v>418849.5</v>
      </c>
      <c r="G53" s="467">
        <f t="shared" si="22"/>
        <v>320445</v>
      </c>
      <c r="H53" s="467">
        <f t="shared" si="22"/>
        <v>293186.75</v>
      </c>
      <c r="I53" s="467">
        <f t="shared" si="22"/>
        <v>256536.75</v>
      </c>
      <c r="J53" s="467">
        <f t="shared" si="22"/>
        <v>308223.75</v>
      </c>
      <c r="K53" s="467">
        <f t="shared" si="22"/>
        <v>875856.75</v>
      </c>
      <c r="L53" s="467">
        <f t="shared" si="22"/>
        <v>590619</v>
      </c>
      <c r="M53" s="467">
        <f t="shared" si="22"/>
        <v>331271</v>
      </c>
      <c r="N53" s="467">
        <f t="shared" si="22"/>
        <v>297482</v>
      </c>
      <c r="O53" s="467">
        <f t="shared" si="22"/>
        <v>271008.25</v>
      </c>
      <c r="P53" s="467">
        <f t="shared" si="22"/>
        <v>342736.25</v>
      </c>
      <c r="Q53" s="467">
        <f t="shared" si="22"/>
        <v>728450</v>
      </c>
      <c r="R53" s="467">
        <f t="shared" si="22"/>
        <v>592107.25</v>
      </c>
      <c r="S53" s="467">
        <f t="shared" si="22"/>
        <v>366692.5</v>
      </c>
      <c r="T53" s="467">
        <f t="shared" si="22"/>
        <v>371712</v>
      </c>
      <c r="U53" s="467">
        <f t="shared" si="22"/>
        <v>295125</v>
      </c>
      <c r="V53" s="467">
        <f t="shared" si="22"/>
        <v>381038.75</v>
      </c>
      <c r="W53" s="467">
        <f t="shared" si="22"/>
        <v>734839.75</v>
      </c>
      <c r="X53" s="467">
        <f t="shared" si="22"/>
        <v>702535.5</v>
      </c>
      <c r="Y53" s="467">
        <f t="shared" si="22"/>
        <v>330573.5</v>
      </c>
      <c r="Z53" s="467">
        <f t="shared" si="22"/>
        <v>291162.5</v>
      </c>
      <c r="AA53" s="467">
        <f t="shared" si="22"/>
        <v>283405.25</v>
      </c>
      <c r="AB53" s="467">
        <f t="shared" si="22"/>
        <v>361628</v>
      </c>
      <c r="AC53" s="467">
        <f t="shared" si="22"/>
        <v>505660.75</v>
      </c>
      <c r="AD53" s="467">
        <f t="shared" si="22"/>
        <v>553113.25</v>
      </c>
      <c r="AE53" s="467">
        <f t="shared" si="22"/>
        <v>357638</v>
      </c>
      <c r="AF53" s="467">
        <f t="shared" si="22"/>
        <v>265848.75</v>
      </c>
      <c r="AG53" s="467">
        <f t="shared" si="22"/>
        <v>29393</v>
      </c>
      <c r="AH53" s="467">
        <f t="shared" si="22"/>
        <v>374187.5</v>
      </c>
      <c r="AI53" s="467">
        <f t="shared" si="22"/>
        <v>692714.5</v>
      </c>
      <c r="AJ53" s="467">
        <f t="shared" si="22"/>
        <v>606981.25</v>
      </c>
      <c r="AK53" s="467">
        <f t="shared" si="22"/>
        <v>297786.25</v>
      </c>
      <c r="AL53" s="467">
        <f t="shared" si="22"/>
        <v>239431.75</v>
      </c>
      <c r="AM53" s="467">
        <f t="shared" si="22"/>
        <v>271953.5</v>
      </c>
      <c r="AN53" s="467">
        <f t="shared" si="22"/>
        <v>179725.75</v>
      </c>
      <c r="AO53" s="467">
        <f t="shared" si="22"/>
        <v>551438</v>
      </c>
      <c r="AP53" s="467">
        <f t="shared" si="22"/>
        <v>543375.25</v>
      </c>
      <c r="AQ53" s="467">
        <f t="shared" si="22"/>
        <v>338206</v>
      </c>
      <c r="AR53" s="467">
        <f t="shared" si="22"/>
        <v>227931</v>
      </c>
      <c r="AS53" s="467">
        <f t="shared" si="22"/>
        <v>216782.75</v>
      </c>
      <c r="AT53" s="467">
        <f t="shared" si="22"/>
        <v>424818.25</v>
      </c>
      <c r="AU53" s="467">
        <f t="shared" si="22"/>
        <v>702531</v>
      </c>
      <c r="AV53" s="467">
        <f t="shared" si="22"/>
        <v>774362.75</v>
      </c>
      <c r="AW53" s="467">
        <f t="shared" si="22"/>
        <v>253660.75</v>
      </c>
      <c r="AX53" s="467">
        <f t="shared" si="22"/>
        <v>190199</v>
      </c>
      <c r="AY53" s="467">
        <f t="shared" si="22"/>
        <v>235960.25</v>
      </c>
      <c r="AZ53" s="467">
        <f t="shared" si="22"/>
        <v>150723.25</v>
      </c>
      <c r="BA53" s="467">
        <f t="shared" ref="BA53:DL53" si="23">+BA23-BA7</f>
        <v>539405.25</v>
      </c>
      <c r="BB53" s="467">
        <f t="shared" si="23"/>
        <v>530462.5</v>
      </c>
      <c r="BC53" s="467">
        <f t="shared" si="23"/>
        <v>337275.5</v>
      </c>
      <c r="BD53" s="467">
        <f t="shared" si="23"/>
        <v>266283.25</v>
      </c>
      <c r="BE53" s="467">
        <f t="shared" si="23"/>
        <v>189751</v>
      </c>
      <c r="BF53" s="467">
        <f t="shared" si="23"/>
        <v>464482.75</v>
      </c>
      <c r="BG53" s="467">
        <f t="shared" si="23"/>
        <v>670914</v>
      </c>
      <c r="BH53" s="467">
        <f t="shared" si="23"/>
        <v>791486.25</v>
      </c>
      <c r="BI53" s="467">
        <f t="shared" si="23"/>
        <v>228015</v>
      </c>
      <c r="BJ53" s="467">
        <f t="shared" si="23"/>
        <v>234630</v>
      </c>
      <c r="BK53" s="467">
        <f t="shared" si="23"/>
        <v>271543</v>
      </c>
      <c r="BL53" s="467">
        <f t="shared" si="23"/>
        <v>172369.25</v>
      </c>
      <c r="BM53" s="467">
        <f t="shared" si="23"/>
        <v>629652.5</v>
      </c>
      <c r="BN53" s="467">
        <f t="shared" si="23"/>
        <v>631486.5</v>
      </c>
      <c r="BO53" s="467">
        <f t="shared" si="23"/>
        <v>417879</v>
      </c>
      <c r="BP53" s="467">
        <f t="shared" si="23"/>
        <v>354086.25</v>
      </c>
      <c r="BQ53" s="467">
        <f t="shared" si="23"/>
        <v>333276.5</v>
      </c>
      <c r="BR53" s="467">
        <f t="shared" si="23"/>
        <v>586017.25</v>
      </c>
      <c r="BS53" s="467">
        <f t="shared" si="23"/>
        <v>1005861.75</v>
      </c>
      <c r="BT53" s="467">
        <f t="shared" si="23"/>
        <v>1046235</v>
      </c>
      <c r="BU53" s="467">
        <f t="shared" si="23"/>
        <v>221549.75</v>
      </c>
      <c r="BV53" s="467">
        <f t="shared" si="23"/>
        <v>0</v>
      </c>
      <c r="BW53" s="467">
        <f t="shared" si="23"/>
        <v>461466.75</v>
      </c>
      <c r="BX53" s="467">
        <f t="shared" si="23"/>
        <v>479169.75</v>
      </c>
      <c r="BY53" s="467">
        <f t="shared" si="23"/>
        <v>949008.5</v>
      </c>
      <c r="BZ53" s="467">
        <f t="shared" si="23"/>
        <v>999504.25</v>
      </c>
      <c r="CA53" s="467">
        <f t="shared" si="23"/>
        <v>937401</v>
      </c>
      <c r="CB53" s="467">
        <f t="shared" si="23"/>
        <v>892789.75</v>
      </c>
      <c r="CC53" s="467">
        <f t="shared" si="23"/>
        <v>886685.5</v>
      </c>
      <c r="CD53" s="467">
        <f t="shared" si="23"/>
        <v>1230300.5</v>
      </c>
      <c r="CE53" s="467">
        <f t="shared" si="23"/>
        <v>2120787.5</v>
      </c>
      <c r="CF53" s="467">
        <f t="shared" si="23"/>
        <v>2127095.5</v>
      </c>
      <c r="CG53" s="467">
        <f t="shared" si="23"/>
        <v>1520813</v>
      </c>
      <c r="CH53" s="467">
        <f t="shared" si="23"/>
        <v>1502458.5</v>
      </c>
      <c r="CI53" s="467">
        <f t="shared" si="23"/>
        <v>1601768</v>
      </c>
      <c r="CJ53" s="467">
        <f t="shared" si="23"/>
        <v>1656064.5</v>
      </c>
      <c r="CK53" s="467">
        <f t="shared" si="23"/>
        <v>1994981.5</v>
      </c>
      <c r="CL53" s="467">
        <f t="shared" si="23"/>
        <v>2011872.5</v>
      </c>
      <c r="CM53" s="467">
        <f t="shared" si="23"/>
        <v>1942221</v>
      </c>
      <c r="CN53" s="467">
        <f t="shared" si="23"/>
        <v>1822089.5</v>
      </c>
      <c r="CO53" s="467">
        <f t="shared" si="23"/>
        <v>1756187</v>
      </c>
      <c r="CP53" s="467">
        <f t="shared" si="23"/>
        <v>2419327</v>
      </c>
      <c r="CQ53" s="467">
        <f t="shared" si="23"/>
        <v>3426805</v>
      </c>
      <c r="CR53" s="467">
        <f t="shared" si="23"/>
        <v>3367744.5</v>
      </c>
      <c r="CS53" s="467">
        <f t="shared" si="23"/>
        <v>2555037</v>
      </c>
      <c r="CT53" s="467">
        <f t="shared" si="23"/>
        <v>2450741.5</v>
      </c>
      <c r="CU53" s="467">
        <f t="shared" si="23"/>
        <v>2368084</v>
      </c>
      <c r="CV53" s="467">
        <f t="shared" si="23"/>
        <v>2618896.5</v>
      </c>
      <c r="CW53" s="467">
        <f t="shared" si="23"/>
        <v>3000701.5</v>
      </c>
      <c r="CX53" s="467">
        <f t="shared" si="23"/>
        <v>2723127.5</v>
      </c>
      <c r="CY53" s="467">
        <f t="shared" si="23"/>
        <v>2776660</v>
      </c>
      <c r="CZ53" s="467">
        <f t="shared" si="23"/>
        <v>2686744</v>
      </c>
      <c r="DA53" s="467">
        <f t="shared" si="23"/>
        <v>440262.87999999989</v>
      </c>
      <c r="DB53" s="467">
        <f t="shared" si="23"/>
        <v>3306167.5</v>
      </c>
      <c r="DC53" s="467">
        <f t="shared" si="23"/>
        <v>4315149</v>
      </c>
      <c r="DD53" s="467">
        <f t="shared" si="23"/>
        <v>4142456</v>
      </c>
      <c r="DE53" s="467">
        <f t="shared" si="23"/>
        <v>2950061.5</v>
      </c>
      <c r="DF53" s="467">
        <f t="shared" si="23"/>
        <v>2755152.5</v>
      </c>
      <c r="DG53" s="467">
        <f t="shared" si="23"/>
        <v>2896557.5</v>
      </c>
      <c r="DH53" s="467">
        <f t="shared" si="23"/>
        <v>2800868</v>
      </c>
      <c r="DI53" s="467">
        <f t="shared" si="23"/>
        <v>2946094.5</v>
      </c>
      <c r="DJ53" s="467">
        <f t="shared" si="23"/>
        <v>2673361</v>
      </c>
      <c r="DK53" s="467">
        <f t="shared" si="23"/>
        <v>3009581</v>
      </c>
      <c r="DL53" s="467">
        <f t="shared" si="23"/>
        <v>2508892.5</v>
      </c>
      <c r="DM53" s="467">
        <f t="shared" ref="DM53:FX53" si="24">+DM23-DM7</f>
        <v>2572563</v>
      </c>
      <c r="DN53" s="467">
        <f t="shared" si="24"/>
        <v>3325811</v>
      </c>
      <c r="DO53" s="467">
        <f t="shared" si="24"/>
        <v>4146953</v>
      </c>
      <c r="DP53" s="467">
        <f t="shared" si="24"/>
        <v>4271574</v>
      </c>
      <c r="DQ53" s="467">
        <f t="shared" si="24"/>
        <v>3010118.5</v>
      </c>
      <c r="DR53" s="467">
        <f t="shared" si="24"/>
        <v>2796729.5</v>
      </c>
      <c r="DS53" s="467">
        <f t="shared" si="24"/>
        <v>2917040</v>
      </c>
      <c r="DT53" s="467">
        <f t="shared" si="24"/>
        <v>2862430</v>
      </c>
      <c r="DU53" s="467">
        <f t="shared" si="24"/>
        <v>2953139</v>
      </c>
      <c r="DV53" s="467">
        <f t="shared" si="24"/>
        <v>2766462.5</v>
      </c>
      <c r="DW53" s="467">
        <f t="shared" si="24"/>
        <v>2806992.5</v>
      </c>
      <c r="DX53" s="467">
        <f t="shared" si="24"/>
        <v>2588390</v>
      </c>
      <c r="DY53" s="467">
        <f t="shared" si="24"/>
        <v>2677834</v>
      </c>
      <c r="DZ53" s="467">
        <f t="shared" si="24"/>
        <v>3211481</v>
      </c>
      <c r="EA53" s="467">
        <f t="shared" si="24"/>
        <v>3914434.5</v>
      </c>
      <c r="EB53" s="467">
        <f t="shared" si="24"/>
        <v>3943113.5</v>
      </c>
      <c r="EC53" s="467">
        <f t="shared" si="24"/>
        <v>2889463.5</v>
      </c>
      <c r="ED53" s="467">
        <f t="shared" si="24"/>
        <v>2727733.5</v>
      </c>
      <c r="EE53" s="467">
        <f t="shared" si="24"/>
        <v>2807369.5</v>
      </c>
      <c r="EF53" s="467">
        <f t="shared" si="24"/>
        <v>2492825.5</v>
      </c>
      <c r="EG53" s="467">
        <f t="shared" si="24"/>
        <v>2923192.0000000005</v>
      </c>
      <c r="EH53" s="467">
        <f t="shared" si="24"/>
        <v>2937336</v>
      </c>
      <c r="EI53" s="467">
        <f t="shared" si="24"/>
        <v>2731046.5000000005</v>
      </c>
      <c r="EJ53" s="467">
        <f t="shared" si="24"/>
        <v>2348982.5</v>
      </c>
      <c r="EK53" s="467">
        <f t="shared" si="24"/>
        <v>473812.75</v>
      </c>
      <c r="EL53" s="467">
        <f t="shared" si="24"/>
        <v>2904599</v>
      </c>
      <c r="EM53" s="467">
        <f t="shared" si="24"/>
        <v>4116459</v>
      </c>
      <c r="EN53" s="467">
        <f t="shared" si="24"/>
        <v>4155869.5</v>
      </c>
      <c r="EO53" s="467">
        <f t="shared" si="24"/>
        <v>3030073</v>
      </c>
      <c r="EP53" s="467">
        <f t="shared" si="24"/>
        <v>2902333</v>
      </c>
      <c r="EQ53" s="467">
        <f t="shared" si="24"/>
        <v>2737598.5</v>
      </c>
      <c r="ER53" s="467">
        <f t="shared" si="24"/>
        <v>2722671</v>
      </c>
      <c r="ES53" s="467">
        <f t="shared" si="24"/>
        <v>2851066</v>
      </c>
      <c r="ET53" s="467">
        <f t="shared" si="24"/>
        <v>2602551.5</v>
      </c>
      <c r="EU53" s="467">
        <f t="shared" si="24"/>
        <v>2575835.5</v>
      </c>
      <c r="EV53" s="467">
        <f t="shared" si="24"/>
        <v>2479773</v>
      </c>
      <c r="EW53" s="467">
        <f t="shared" si="24"/>
        <v>2428665</v>
      </c>
      <c r="EX53" s="467">
        <f t="shared" si="24"/>
        <v>2895348</v>
      </c>
      <c r="EY53" s="467">
        <f t="shared" si="24"/>
        <v>3895079.5</v>
      </c>
      <c r="EZ53" s="467">
        <f t="shared" si="24"/>
        <v>3971839.5</v>
      </c>
      <c r="FA53" s="467">
        <f t="shared" si="24"/>
        <v>3077647.5</v>
      </c>
      <c r="FB53" s="467">
        <f t="shared" si="24"/>
        <v>2938256.5</v>
      </c>
      <c r="FC53" s="467">
        <f t="shared" si="24"/>
        <v>2667577</v>
      </c>
      <c r="FD53" s="467">
        <f t="shared" si="24"/>
        <v>2767845.5</v>
      </c>
      <c r="FE53" s="467">
        <f t="shared" si="24"/>
        <v>2585365</v>
      </c>
      <c r="FF53" s="467">
        <f t="shared" si="24"/>
        <v>2369425</v>
      </c>
      <c r="FG53" s="467">
        <f t="shared" si="24"/>
        <v>2496711.5</v>
      </c>
      <c r="FH53" s="467">
        <f t="shared" si="24"/>
        <v>2266825.5</v>
      </c>
      <c r="FI53" s="467">
        <f t="shared" si="24"/>
        <v>2239173.5</v>
      </c>
      <c r="FJ53" s="467">
        <f t="shared" si="24"/>
        <v>2902282</v>
      </c>
      <c r="FK53" s="467">
        <f t="shared" si="24"/>
        <v>3777800</v>
      </c>
      <c r="FL53" s="467">
        <f t="shared" si="24"/>
        <v>3568317</v>
      </c>
      <c r="FM53" s="467">
        <f t="shared" si="24"/>
        <v>3018333.5</v>
      </c>
      <c r="FN53" s="467">
        <f t="shared" si="24"/>
        <v>2649243</v>
      </c>
      <c r="FO53" s="467">
        <f t="shared" si="24"/>
        <v>2402246</v>
      </c>
      <c r="FP53" s="467">
        <f t="shared" si="24"/>
        <v>2606675.5</v>
      </c>
      <c r="FQ53" s="467">
        <f t="shared" si="24"/>
        <v>2500237.5</v>
      </c>
      <c r="FR53" s="467">
        <f t="shared" si="24"/>
        <v>2386573</v>
      </c>
      <c r="FS53" s="467">
        <f t="shared" si="24"/>
        <v>2564602.5</v>
      </c>
      <c r="FT53" s="467">
        <f t="shared" si="24"/>
        <v>201819.68999999994</v>
      </c>
      <c r="FU53" s="467">
        <f t="shared" si="24"/>
        <v>616295.25</v>
      </c>
      <c r="FV53" s="467">
        <f t="shared" si="24"/>
        <v>2937639.5</v>
      </c>
      <c r="FW53" s="467">
        <f t="shared" si="24"/>
        <v>3515650</v>
      </c>
      <c r="FX53" s="467">
        <f t="shared" si="24"/>
        <v>3663425</v>
      </c>
      <c r="FY53" s="467">
        <f t="shared" ref="FY53:GB53" si="25">+FY23-FY7</f>
        <v>2940877</v>
      </c>
      <c r="FZ53" s="467">
        <f t="shared" si="25"/>
        <v>2477189.5</v>
      </c>
      <c r="GA53" s="467">
        <f t="shared" si="25"/>
        <v>2623564.5</v>
      </c>
      <c r="GB53" s="467">
        <f t="shared" si="25"/>
        <v>2682905</v>
      </c>
    </row>
    <row r="54" spans="1:184">
      <c r="B54" s="486"/>
      <c r="C54" s="475" t="s">
        <v>6</v>
      </c>
      <c r="D54" s="478" t="s">
        <v>176</v>
      </c>
      <c r="E54" s="467">
        <f t="shared" ref="E54:AZ54" si="26">+E24-E8</f>
        <v>571708.25</v>
      </c>
      <c r="F54" s="467">
        <f t="shared" si="26"/>
        <v>430966</v>
      </c>
      <c r="G54" s="467">
        <f t="shared" si="26"/>
        <v>307844.5</v>
      </c>
      <c r="H54" s="467">
        <f t="shared" si="26"/>
        <v>273770.75</v>
      </c>
      <c r="I54" s="467">
        <f t="shared" si="26"/>
        <v>264657.5</v>
      </c>
      <c r="J54" s="467">
        <f t="shared" si="26"/>
        <v>245165.75</v>
      </c>
      <c r="K54" s="467">
        <f t="shared" si="26"/>
        <v>826468.5</v>
      </c>
      <c r="L54" s="467">
        <f t="shared" si="26"/>
        <v>571935.75</v>
      </c>
      <c r="M54" s="467">
        <f t="shared" si="26"/>
        <v>329297</v>
      </c>
      <c r="N54" s="467">
        <f t="shared" si="26"/>
        <v>288934.25</v>
      </c>
      <c r="O54" s="467">
        <f t="shared" si="26"/>
        <v>268820.5</v>
      </c>
      <c r="P54" s="467">
        <f t="shared" si="26"/>
        <v>356849.25</v>
      </c>
      <c r="Q54" s="467">
        <f t="shared" si="26"/>
        <v>765329</v>
      </c>
      <c r="R54" s="467">
        <f t="shared" si="26"/>
        <v>604424.25</v>
      </c>
      <c r="S54" s="467">
        <f t="shared" si="26"/>
        <v>364690.25</v>
      </c>
      <c r="T54" s="467">
        <f t="shared" si="26"/>
        <v>64814.159999999974</v>
      </c>
      <c r="U54" s="467">
        <f t="shared" si="26"/>
        <v>34374.880000000005</v>
      </c>
      <c r="V54" s="467">
        <f t="shared" si="26"/>
        <v>384726</v>
      </c>
      <c r="W54" s="467">
        <f t="shared" si="26"/>
        <v>693247</v>
      </c>
      <c r="X54" s="467">
        <f t="shared" si="26"/>
        <v>643770</v>
      </c>
      <c r="Y54" s="467">
        <f t="shared" si="26"/>
        <v>335832</v>
      </c>
      <c r="Z54" s="467">
        <f t="shared" si="26"/>
        <v>282015.5</v>
      </c>
      <c r="AA54" s="467">
        <f t="shared" si="26"/>
        <v>289319.25</v>
      </c>
      <c r="AB54" s="467">
        <f t="shared" si="26"/>
        <v>347162</v>
      </c>
      <c r="AC54" s="467">
        <f t="shared" si="26"/>
        <v>586361</v>
      </c>
      <c r="AD54" s="467">
        <f t="shared" si="26"/>
        <v>544883.75</v>
      </c>
      <c r="AE54" s="467">
        <f t="shared" si="26"/>
        <v>361570.5</v>
      </c>
      <c r="AF54" s="467">
        <f t="shared" si="26"/>
        <v>262438.25</v>
      </c>
      <c r="AG54" s="467">
        <f t="shared" si="26"/>
        <v>202795.25</v>
      </c>
      <c r="AH54" s="467">
        <f t="shared" si="26"/>
        <v>376616</v>
      </c>
      <c r="AI54" s="467">
        <f t="shared" si="26"/>
        <v>730348</v>
      </c>
      <c r="AJ54" s="467">
        <f t="shared" si="26"/>
        <v>616690</v>
      </c>
      <c r="AK54" s="467">
        <f t="shared" si="26"/>
        <v>271951</v>
      </c>
      <c r="AL54" s="467">
        <f t="shared" si="26"/>
        <v>282103.5</v>
      </c>
      <c r="AM54" s="467">
        <f t="shared" si="26"/>
        <v>271682</v>
      </c>
      <c r="AN54" s="467">
        <f t="shared" si="26"/>
        <v>193315.25</v>
      </c>
      <c r="AO54" s="467">
        <f t="shared" si="26"/>
        <v>551296</v>
      </c>
      <c r="AP54" s="467">
        <f t="shared" si="26"/>
        <v>584363.5</v>
      </c>
      <c r="AQ54" s="467">
        <f t="shared" si="26"/>
        <v>388980</v>
      </c>
      <c r="AR54" s="467">
        <f t="shared" si="26"/>
        <v>257972.75</v>
      </c>
      <c r="AS54" s="467">
        <f t="shared" si="26"/>
        <v>202527.25</v>
      </c>
      <c r="AT54" s="467">
        <f t="shared" si="26"/>
        <v>385059.5</v>
      </c>
      <c r="AU54" s="467">
        <f t="shared" si="26"/>
        <v>674669</v>
      </c>
      <c r="AV54" s="467">
        <f t="shared" si="26"/>
        <v>752400</v>
      </c>
      <c r="AW54" s="467">
        <f t="shared" si="26"/>
        <v>241501.5</v>
      </c>
      <c r="AX54" s="467">
        <f t="shared" si="26"/>
        <v>208385</v>
      </c>
      <c r="AY54" s="467">
        <f t="shared" si="26"/>
        <v>261102.25</v>
      </c>
      <c r="AZ54" s="467">
        <f t="shared" si="26"/>
        <v>157662.5</v>
      </c>
      <c r="BA54" s="467">
        <f t="shared" ref="BA54:DL54" si="27">+BA24-BA8</f>
        <v>567690.75</v>
      </c>
      <c r="BB54" s="467">
        <f t="shared" si="27"/>
        <v>555667.5</v>
      </c>
      <c r="BC54" s="467">
        <f t="shared" si="27"/>
        <v>371225.25</v>
      </c>
      <c r="BD54" s="467">
        <f t="shared" si="27"/>
        <v>232949.5</v>
      </c>
      <c r="BE54" s="467">
        <f t="shared" si="27"/>
        <v>-8347.1199999999953</v>
      </c>
      <c r="BF54" s="467">
        <f t="shared" si="27"/>
        <v>420410.25</v>
      </c>
      <c r="BG54" s="467">
        <f t="shared" si="27"/>
        <v>705631.5</v>
      </c>
      <c r="BH54" s="467">
        <f t="shared" si="27"/>
        <v>803082.75</v>
      </c>
      <c r="BI54" s="467">
        <f t="shared" si="27"/>
        <v>237473</v>
      </c>
      <c r="BJ54" s="467">
        <f t="shared" si="27"/>
        <v>226518.5</v>
      </c>
      <c r="BK54" s="467">
        <f t="shared" si="27"/>
        <v>265867.5</v>
      </c>
      <c r="BL54" s="467">
        <f t="shared" si="27"/>
        <v>154771.5</v>
      </c>
      <c r="BM54" s="467">
        <f t="shared" si="27"/>
        <v>643146.25</v>
      </c>
      <c r="BN54" s="467">
        <f t="shared" si="27"/>
        <v>654574.25</v>
      </c>
      <c r="BO54" s="467">
        <f t="shared" si="27"/>
        <v>407741</v>
      </c>
      <c r="BP54" s="467">
        <f t="shared" si="27"/>
        <v>323837.75</v>
      </c>
      <c r="BQ54" s="467">
        <f t="shared" si="27"/>
        <v>357280.5</v>
      </c>
      <c r="BR54" s="467">
        <f t="shared" si="27"/>
        <v>555528.5</v>
      </c>
      <c r="BS54" s="467">
        <f t="shared" si="27"/>
        <v>1026350.25</v>
      </c>
      <c r="BT54" s="467">
        <f t="shared" si="27"/>
        <v>1067000.25</v>
      </c>
      <c r="BU54" s="467">
        <f t="shared" si="27"/>
        <v>510337.75</v>
      </c>
      <c r="BV54" s="467">
        <f t="shared" si="27"/>
        <v>447549.75</v>
      </c>
      <c r="BW54" s="467">
        <f t="shared" si="27"/>
        <v>529269.5</v>
      </c>
      <c r="BX54" s="467">
        <f t="shared" si="27"/>
        <v>479202.5</v>
      </c>
      <c r="BY54" s="467">
        <f t="shared" si="27"/>
        <v>926655.5</v>
      </c>
      <c r="BZ54" s="467">
        <f t="shared" si="27"/>
        <v>997001.25</v>
      </c>
      <c r="CA54" s="467">
        <f t="shared" si="27"/>
        <v>919501.5</v>
      </c>
      <c r="CB54" s="467">
        <f t="shared" si="27"/>
        <v>883431.75</v>
      </c>
      <c r="CC54" s="467">
        <f t="shared" si="27"/>
        <v>876921</v>
      </c>
      <c r="CD54" s="467">
        <f t="shared" si="27"/>
        <v>1217150.5</v>
      </c>
      <c r="CE54" s="467">
        <f t="shared" si="27"/>
        <v>2074188.5</v>
      </c>
      <c r="CF54" s="467">
        <f t="shared" si="27"/>
        <v>2165055</v>
      </c>
      <c r="CG54" s="467">
        <f t="shared" si="27"/>
        <v>1474655.5</v>
      </c>
      <c r="CH54" s="467">
        <f t="shared" si="27"/>
        <v>1532396</v>
      </c>
      <c r="CI54" s="467">
        <f t="shared" si="27"/>
        <v>1579658.5</v>
      </c>
      <c r="CJ54" s="467">
        <f t="shared" si="27"/>
        <v>1671220.5</v>
      </c>
      <c r="CK54" s="467">
        <f t="shared" si="27"/>
        <v>2028606</v>
      </c>
      <c r="CL54" s="467">
        <f t="shared" si="27"/>
        <v>2036083</v>
      </c>
      <c r="CM54" s="467">
        <f t="shared" si="27"/>
        <v>1945382.5</v>
      </c>
      <c r="CN54" s="467">
        <f t="shared" si="27"/>
        <v>1507882.5</v>
      </c>
      <c r="CO54" s="467">
        <f t="shared" si="27"/>
        <v>632153.12000000011</v>
      </c>
      <c r="CP54" s="467">
        <f t="shared" si="27"/>
        <v>2424248.5</v>
      </c>
      <c r="CQ54" s="467">
        <f t="shared" si="27"/>
        <v>3383835.5</v>
      </c>
      <c r="CR54" s="467">
        <f t="shared" si="27"/>
        <v>3321400</v>
      </c>
      <c r="CS54" s="467">
        <f t="shared" si="27"/>
        <v>2670163.5</v>
      </c>
      <c r="CT54" s="467">
        <f t="shared" si="27"/>
        <v>2633118.5</v>
      </c>
      <c r="CU54" s="467">
        <f t="shared" si="27"/>
        <v>2464947</v>
      </c>
      <c r="CV54" s="467">
        <f t="shared" si="27"/>
        <v>2687878.5</v>
      </c>
      <c r="CW54" s="467">
        <f t="shared" si="27"/>
        <v>2938705.5</v>
      </c>
      <c r="CX54" s="467">
        <f t="shared" si="27"/>
        <v>2870925.5</v>
      </c>
      <c r="CY54" s="467">
        <f t="shared" si="27"/>
        <v>2905585.5</v>
      </c>
      <c r="CZ54" s="467">
        <f t="shared" si="27"/>
        <v>2794880</v>
      </c>
      <c r="DA54" s="467">
        <f t="shared" si="27"/>
        <v>2564716.5</v>
      </c>
      <c r="DB54" s="467">
        <f t="shared" si="27"/>
        <v>3431468</v>
      </c>
      <c r="DC54" s="467">
        <f t="shared" si="27"/>
        <v>4210264.5</v>
      </c>
      <c r="DD54" s="467">
        <f t="shared" si="27"/>
        <v>4303672.5</v>
      </c>
      <c r="DE54" s="467">
        <f t="shared" si="27"/>
        <v>3014449</v>
      </c>
      <c r="DF54" s="467">
        <f t="shared" si="27"/>
        <v>2766319.5</v>
      </c>
      <c r="DG54" s="467">
        <f t="shared" si="27"/>
        <v>2781032</v>
      </c>
      <c r="DH54" s="467">
        <f t="shared" si="27"/>
        <v>2839530.5</v>
      </c>
      <c r="DI54" s="467">
        <f t="shared" si="27"/>
        <v>3069627</v>
      </c>
      <c r="DJ54" s="467">
        <f t="shared" si="27"/>
        <v>2826743</v>
      </c>
      <c r="DK54" s="467">
        <f t="shared" si="27"/>
        <v>2916249</v>
      </c>
      <c r="DL54" s="467">
        <f t="shared" si="27"/>
        <v>2653969</v>
      </c>
      <c r="DM54" s="467">
        <f t="shared" ref="DM54:FX54" si="28">+DM24-DM8</f>
        <v>2568650</v>
      </c>
      <c r="DN54" s="467">
        <f t="shared" si="28"/>
        <v>3454250.5</v>
      </c>
      <c r="DO54" s="467">
        <f t="shared" si="28"/>
        <v>4105446.5</v>
      </c>
      <c r="DP54" s="467">
        <f t="shared" si="28"/>
        <v>4220918.5</v>
      </c>
      <c r="DQ54" s="467">
        <f t="shared" si="28"/>
        <v>3209344.5</v>
      </c>
      <c r="DR54" s="467">
        <f t="shared" si="28"/>
        <v>3051638</v>
      </c>
      <c r="DS54" s="467">
        <f t="shared" si="28"/>
        <v>2921173</v>
      </c>
      <c r="DT54" s="467">
        <f t="shared" si="28"/>
        <v>2850768</v>
      </c>
      <c r="DU54" s="467">
        <f t="shared" si="28"/>
        <v>3106046.9999999995</v>
      </c>
      <c r="DV54" s="467">
        <f t="shared" si="28"/>
        <v>2834106.5</v>
      </c>
      <c r="DW54" s="467">
        <f t="shared" si="28"/>
        <v>2795656.9999999995</v>
      </c>
      <c r="DX54" s="467">
        <f t="shared" si="28"/>
        <v>1283834</v>
      </c>
      <c r="DY54" s="467">
        <f t="shared" si="28"/>
        <v>0</v>
      </c>
      <c r="DZ54" s="467">
        <f t="shared" si="28"/>
        <v>3019155.5</v>
      </c>
      <c r="EA54" s="467">
        <f t="shared" si="28"/>
        <v>3792104</v>
      </c>
      <c r="EB54" s="467">
        <f t="shared" si="28"/>
        <v>4056328</v>
      </c>
      <c r="EC54" s="467">
        <f t="shared" si="28"/>
        <v>2891372</v>
      </c>
      <c r="ED54" s="467">
        <f t="shared" si="28"/>
        <v>2759721.5</v>
      </c>
      <c r="EE54" s="467">
        <f t="shared" si="28"/>
        <v>2843750.5</v>
      </c>
      <c r="EF54" s="467">
        <f t="shared" si="28"/>
        <v>2632122</v>
      </c>
      <c r="EG54" s="467">
        <f t="shared" si="28"/>
        <v>2889613</v>
      </c>
      <c r="EH54" s="467">
        <f t="shared" si="28"/>
        <v>2970152.5</v>
      </c>
      <c r="EI54" s="467">
        <f t="shared" si="28"/>
        <v>2794634</v>
      </c>
      <c r="EJ54" s="467">
        <f t="shared" si="28"/>
        <v>2679967.5</v>
      </c>
      <c r="EK54" s="467">
        <f t="shared" si="28"/>
        <v>2852335.5</v>
      </c>
      <c r="EL54" s="467">
        <f t="shared" si="28"/>
        <v>2929692</v>
      </c>
      <c r="EM54" s="467">
        <f t="shared" si="28"/>
        <v>4248875.5</v>
      </c>
      <c r="EN54" s="467">
        <f t="shared" si="28"/>
        <v>4212740.5</v>
      </c>
      <c r="EO54" s="467">
        <f t="shared" si="28"/>
        <v>3125225</v>
      </c>
      <c r="EP54" s="467">
        <f t="shared" si="28"/>
        <v>3056158.9999999995</v>
      </c>
      <c r="EQ54" s="467">
        <f t="shared" si="28"/>
        <v>2788294.5</v>
      </c>
      <c r="ER54" s="467">
        <f t="shared" si="28"/>
        <v>2899236.5</v>
      </c>
      <c r="ES54" s="467">
        <f t="shared" si="28"/>
        <v>2890745</v>
      </c>
      <c r="ET54" s="467">
        <f t="shared" si="28"/>
        <v>2668788.5</v>
      </c>
      <c r="EU54" s="467">
        <f t="shared" si="28"/>
        <v>2738869</v>
      </c>
      <c r="EV54" s="467">
        <f t="shared" si="28"/>
        <v>2566338</v>
      </c>
      <c r="EW54" s="467">
        <f t="shared" si="28"/>
        <v>2572558.5</v>
      </c>
      <c r="EX54" s="467">
        <f t="shared" si="28"/>
        <v>3044745</v>
      </c>
      <c r="EY54" s="467">
        <f t="shared" si="28"/>
        <v>3843429</v>
      </c>
      <c r="EZ54" s="467">
        <f t="shared" si="28"/>
        <v>3873706</v>
      </c>
      <c r="FA54" s="467">
        <f t="shared" si="28"/>
        <v>3019393.5</v>
      </c>
      <c r="FB54" s="467">
        <f t="shared" si="28"/>
        <v>3000776.5</v>
      </c>
      <c r="FC54" s="467">
        <f t="shared" si="28"/>
        <v>2560561.5</v>
      </c>
      <c r="FD54" s="467">
        <f t="shared" si="28"/>
        <v>2911648</v>
      </c>
      <c r="FE54" s="467">
        <f t="shared" si="28"/>
        <v>2525172.5</v>
      </c>
      <c r="FF54" s="467">
        <f t="shared" si="28"/>
        <v>2414895.5</v>
      </c>
      <c r="FG54" s="467">
        <f t="shared" si="28"/>
        <v>2563688</v>
      </c>
      <c r="FH54" s="467">
        <f t="shared" si="28"/>
        <v>265085.38</v>
      </c>
      <c r="FI54" s="467">
        <f t="shared" si="28"/>
        <v>2182809.5</v>
      </c>
      <c r="FJ54" s="467">
        <f t="shared" si="28"/>
        <v>2882108</v>
      </c>
      <c r="FK54" s="467">
        <f t="shared" si="28"/>
        <v>3661439</v>
      </c>
      <c r="FL54" s="467">
        <f t="shared" si="28"/>
        <v>3558506</v>
      </c>
      <c r="FM54" s="467">
        <f t="shared" si="28"/>
        <v>2984910</v>
      </c>
      <c r="FN54" s="467">
        <f t="shared" si="28"/>
        <v>2655623</v>
      </c>
      <c r="FO54" s="467">
        <f t="shared" si="28"/>
        <v>2459805.5</v>
      </c>
      <c r="FP54" s="467">
        <f t="shared" si="28"/>
        <v>2679420.5</v>
      </c>
      <c r="FQ54" s="467">
        <f t="shared" si="28"/>
        <v>2665235.5</v>
      </c>
      <c r="FR54" s="467">
        <f t="shared" si="28"/>
        <v>2410367</v>
      </c>
      <c r="FS54" s="467">
        <f t="shared" si="28"/>
        <v>2597783.5</v>
      </c>
      <c r="FT54" s="467">
        <f t="shared" si="28"/>
        <v>2458152.5</v>
      </c>
      <c r="FU54" s="467">
        <f t="shared" si="28"/>
        <v>2355623</v>
      </c>
      <c r="FV54" s="467">
        <f t="shared" si="28"/>
        <v>2964040</v>
      </c>
      <c r="FW54" s="467">
        <f t="shared" si="28"/>
        <v>3467013</v>
      </c>
      <c r="FX54" s="467">
        <f t="shared" si="28"/>
        <v>3796661</v>
      </c>
      <c r="FY54" s="467">
        <f t="shared" ref="FY54:GB54" si="29">+FY24-FY8</f>
        <v>2796334.5</v>
      </c>
      <c r="FZ54" s="467">
        <f t="shared" si="29"/>
        <v>2615602</v>
      </c>
      <c r="GA54" s="467">
        <f t="shared" si="29"/>
        <v>2680460</v>
      </c>
      <c r="GB54" s="467">
        <f t="shared" si="29"/>
        <v>2627731</v>
      </c>
    </row>
    <row r="55" spans="1:184">
      <c r="B55" s="486"/>
      <c r="C55" s="475" t="s">
        <v>7</v>
      </c>
      <c r="D55" s="478" t="s">
        <v>176</v>
      </c>
      <c r="E55" s="467">
        <f t="shared" ref="E55:AZ55" si="30">+E25-E9</f>
        <v>751265.5</v>
      </c>
      <c r="F55" s="467">
        <f t="shared" si="30"/>
        <v>505926.5</v>
      </c>
      <c r="G55" s="467">
        <f t="shared" si="30"/>
        <v>258077</v>
      </c>
      <c r="H55" s="467">
        <f t="shared" si="30"/>
        <v>262432</v>
      </c>
      <c r="I55" s="467">
        <f t="shared" si="30"/>
        <v>154266.49999999953</v>
      </c>
      <c r="J55" s="467">
        <f t="shared" si="30"/>
        <v>348624.5</v>
      </c>
      <c r="K55" s="467">
        <f t="shared" si="30"/>
        <v>1354966.0000000005</v>
      </c>
      <c r="L55" s="467">
        <f t="shared" si="30"/>
        <v>857459.50000000047</v>
      </c>
      <c r="M55" s="467">
        <f t="shared" si="30"/>
        <v>174247.5</v>
      </c>
      <c r="N55" s="467">
        <f t="shared" si="30"/>
        <v>100466</v>
      </c>
      <c r="O55" s="467">
        <f t="shared" si="30"/>
        <v>80598.5</v>
      </c>
      <c r="P55" s="467">
        <f t="shared" si="30"/>
        <v>414960</v>
      </c>
      <c r="Q55" s="467">
        <f t="shared" si="30"/>
        <v>949656.5</v>
      </c>
      <c r="R55" s="467">
        <f t="shared" si="30"/>
        <v>740690</v>
      </c>
      <c r="S55" s="467">
        <f t="shared" si="30"/>
        <v>163436</v>
      </c>
      <c r="T55" s="467">
        <f t="shared" si="30"/>
        <v>222792.5</v>
      </c>
      <c r="U55" s="467">
        <f t="shared" si="30"/>
        <v>241784</v>
      </c>
      <c r="V55" s="467">
        <f t="shared" si="30"/>
        <v>521100</v>
      </c>
      <c r="W55" s="467">
        <f t="shared" si="30"/>
        <v>1141965</v>
      </c>
      <c r="X55" s="467">
        <f t="shared" si="30"/>
        <v>1049343</v>
      </c>
      <c r="Y55" s="467">
        <f t="shared" si="30"/>
        <v>187386.5</v>
      </c>
      <c r="Z55" s="467">
        <f t="shared" si="30"/>
        <v>100725</v>
      </c>
      <c r="AA55" s="467">
        <f t="shared" si="30"/>
        <v>71876.25</v>
      </c>
      <c r="AB55" s="467">
        <f t="shared" si="30"/>
        <v>395641.5</v>
      </c>
      <c r="AC55" s="467">
        <f t="shared" si="30"/>
        <v>592482</v>
      </c>
      <c r="AD55" s="467">
        <f t="shared" si="30"/>
        <v>646209.50000000047</v>
      </c>
      <c r="AE55" s="467">
        <f t="shared" si="30"/>
        <v>240361.5</v>
      </c>
      <c r="AF55" s="467">
        <f t="shared" si="30"/>
        <v>101031</v>
      </c>
      <c r="AG55" s="467">
        <f t="shared" si="30"/>
        <v>-51208.5</v>
      </c>
      <c r="AH55" s="467">
        <f t="shared" si="30"/>
        <v>457237</v>
      </c>
      <c r="AI55" s="467">
        <f t="shared" si="30"/>
        <v>984675.5</v>
      </c>
      <c r="AJ55" s="467">
        <f t="shared" si="30"/>
        <v>837327.5</v>
      </c>
      <c r="AK55" s="467">
        <f t="shared" si="30"/>
        <v>17354.5</v>
      </c>
      <c r="AL55" s="467">
        <f t="shared" si="30"/>
        <v>-41068</v>
      </c>
      <c r="AM55" s="467">
        <f t="shared" si="30"/>
        <v>-9767</v>
      </c>
      <c r="AN55" s="467">
        <f t="shared" si="30"/>
        <v>60458.5</v>
      </c>
      <c r="AO55" s="467">
        <f t="shared" si="30"/>
        <v>477354.5</v>
      </c>
      <c r="AP55" s="467">
        <f t="shared" si="30"/>
        <v>572778.5</v>
      </c>
      <c r="AQ55" s="467">
        <f t="shared" si="30"/>
        <v>34207.380000000005</v>
      </c>
      <c r="AR55" s="467">
        <f t="shared" si="30"/>
        <v>-59916</v>
      </c>
      <c r="AS55" s="467">
        <f t="shared" si="30"/>
        <v>-67767</v>
      </c>
      <c r="AT55" s="467">
        <f t="shared" si="30"/>
        <v>397964.5</v>
      </c>
      <c r="AU55" s="467">
        <f t="shared" si="30"/>
        <v>871880</v>
      </c>
      <c r="AV55" s="467">
        <f t="shared" si="30"/>
        <v>968444.5</v>
      </c>
      <c r="AW55" s="467">
        <f t="shared" si="30"/>
        <v>-49291</v>
      </c>
      <c r="AX55" s="467">
        <f t="shared" si="30"/>
        <v>-201668.5</v>
      </c>
      <c r="AY55" s="467">
        <f t="shared" si="30"/>
        <v>-128877</v>
      </c>
      <c r="AZ55" s="467">
        <f t="shared" si="30"/>
        <v>-9995.5</v>
      </c>
      <c r="BA55" s="467">
        <f t="shared" ref="BA55:DL55" si="31">+BA25-BA9</f>
        <v>633851</v>
      </c>
      <c r="BB55" s="467">
        <f t="shared" si="31"/>
        <v>637563.5</v>
      </c>
      <c r="BC55" s="467">
        <f t="shared" si="31"/>
        <v>174997.5</v>
      </c>
      <c r="BD55" s="467">
        <f t="shared" si="31"/>
        <v>-59488</v>
      </c>
      <c r="BE55" s="467">
        <f t="shared" si="31"/>
        <v>-116733.5</v>
      </c>
      <c r="BF55" s="467">
        <f t="shared" si="31"/>
        <v>424601</v>
      </c>
      <c r="BG55" s="467">
        <f t="shared" si="31"/>
        <v>864461</v>
      </c>
      <c r="BH55" s="467">
        <f t="shared" si="31"/>
        <v>985666.5</v>
      </c>
      <c r="BI55" s="467">
        <f t="shared" si="31"/>
        <v>-171521</v>
      </c>
      <c r="BJ55" s="467">
        <f t="shared" si="31"/>
        <v>-225253</v>
      </c>
      <c r="BK55" s="467">
        <f t="shared" si="31"/>
        <v>-148840</v>
      </c>
      <c r="BL55" s="467">
        <f t="shared" si="31"/>
        <v>49683.5</v>
      </c>
      <c r="BM55" s="467">
        <f t="shared" si="31"/>
        <v>700182.5</v>
      </c>
      <c r="BN55" s="467">
        <f t="shared" si="31"/>
        <v>726339.5</v>
      </c>
      <c r="BO55" s="467">
        <f t="shared" si="31"/>
        <v>155616</v>
      </c>
      <c r="BP55" s="467">
        <f t="shared" si="31"/>
        <v>43225.75</v>
      </c>
      <c r="BQ55" s="467">
        <f t="shared" si="31"/>
        <v>36079.5</v>
      </c>
      <c r="BR55" s="467">
        <f t="shared" si="31"/>
        <v>686211.5</v>
      </c>
      <c r="BS55" s="467">
        <f t="shared" si="31"/>
        <v>1329574</v>
      </c>
      <c r="BT55" s="467">
        <f t="shared" si="31"/>
        <v>1420133</v>
      </c>
      <c r="BU55" s="467">
        <f t="shared" si="31"/>
        <v>173785.5</v>
      </c>
      <c r="BV55" s="467">
        <f t="shared" si="31"/>
        <v>122908.5</v>
      </c>
      <c r="BW55" s="467">
        <f t="shared" si="31"/>
        <v>260217</v>
      </c>
      <c r="BX55" s="467">
        <f t="shared" si="31"/>
        <v>522217.5</v>
      </c>
      <c r="BY55" s="467">
        <f t="shared" si="31"/>
        <v>1172845</v>
      </c>
      <c r="BZ55" s="467">
        <f t="shared" si="31"/>
        <v>1273552.5</v>
      </c>
      <c r="CA55" s="467">
        <f t="shared" si="31"/>
        <v>933157</v>
      </c>
      <c r="CB55" s="467">
        <f t="shared" si="31"/>
        <v>849406.5</v>
      </c>
      <c r="CC55" s="467">
        <f t="shared" si="31"/>
        <v>903447</v>
      </c>
      <c r="CD55" s="467">
        <f t="shared" si="31"/>
        <v>1685631</v>
      </c>
      <c r="CE55" s="467">
        <f t="shared" si="31"/>
        <v>3077554</v>
      </c>
      <c r="CF55" s="467">
        <f t="shared" si="31"/>
        <v>3196046</v>
      </c>
      <c r="CG55" s="467">
        <f t="shared" si="31"/>
        <v>1623839</v>
      </c>
      <c r="CH55" s="467">
        <f t="shared" si="31"/>
        <v>1668908</v>
      </c>
      <c r="CI55" s="467">
        <f t="shared" si="31"/>
        <v>1838692</v>
      </c>
      <c r="CJ55" s="467">
        <f t="shared" si="31"/>
        <v>2431043</v>
      </c>
      <c r="CK55" s="467">
        <f t="shared" si="31"/>
        <v>2814266</v>
      </c>
      <c r="CL55" s="467">
        <f t="shared" si="31"/>
        <v>2770360</v>
      </c>
      <c r="CM55" s="467">
        <f t="shared" si="31"/>
        <v>2311249</v>
      </c>
      <c r="CN55" s="467">
        <f t="shared" si="31"/>
        <v>951155.25</v>
      </c>
      <c r="CO55" s="467">
        <f t="shared" si="31"/>
        <v>2314943</v>
      </c>
      <c r="CP55" s="467">
        <f t="shared" si="31"/>
        <v>3606062</v>
      </c>
      <c r="CQ55" s="467">
        <f t="shared" si="31"/>
        <v>5354399</v>
      </c>
      <c r="CR55" s="467">
        <f t="shared" si="31"/>
        <v>5080263</v>
      </c>
      <c r="CS55" s="467">
        <f t="shared" si="31"/>
        <v>3296759</v>
      </c>
      <c r="CT55" s="467">
        <f t="shared" si="31"/>
        <v>3194966</v>
      </c>
      <c r="CU55" s="467">
        <f t="shared" si="31"/>
        <v>3044487</v>
      </c>
      <c r="CV55" s="467">
        <f t="shared" si="31"/>
        <v>3991143</v>
      </c>
      <c r="CW55" s="467">
        <f t="shared" si="31"/>
        <v>4204217</v>
      </c>
      <c r="CX55" s="467">
        <f t="shared" si="31"/>
        <v>4101763</v>
      </c>
      <c r="CY55" s="467">
        <f t="shared" si="31"/>
        <v>3924569</v>
      </c>
      <c r="CZ55" s="467">
        <f t="shared" si="31"/>
        <v>3743742</v>
      </c>
      <c r="DA55" s="467">
        <f t="shared" si="31"/>
        <v>3388276</v>
      </c>
      <c r="DB55" s="467">
        <f t="shared" si="31"/>
        <v>5091803</v>
      </c>
      <c r="DC55" s="467">
        <f t="shared" si="31"/>
        <v>6615910</v>
      </c>
      <c r="DD55" s="467">
        <f t="shared" si="31"/>
        <v>6357630</v>
      </c>
      <c r="DE55" s="467">
        <f t="shared" si="31"/>
        <v>3987587</v>
      </c>
      <c r="DF55" s="467">
        <f t="shared" si="31"/>
        <v>3467405</v>
      </c>
      <c r="DG55" s="467">
        <f t="shared" si="31"/>
        <v>3638661</v>
      </c>
      <c r="DH55" s="467">
        <f t="shared" si="31"/>
        <v>4505188</v>
      </c>
      <c r="DI55" s="467">
        <f t="shared" si="31"/>
        <v>4513135</v>
      </c>
      <c r="DJ55" s="467">
        <f t="shared" si="31"/>
        <v>4186298</v>
      </c>
      <c r="DK55" s="467">
        <f t="shared" si="31"/>
        <v>3941787</v>
      </c>
      <c r="DL55" s="467">
        <f t="shared" si="31"/>
        <v>979654</v>
      </c>
      <c r="DM55" s="467">
        <f t="shared" ref="DM55:FX55" si="32">+DM25-DM9</f>
        <v>3464649</v>
      </c>
      <c r="DN55" s="467">
        <f t="shared" si="32"/>
        <v>5112801</v>
      </c>
      <c r="DO55" s="467">
        <f t="shared" si="32"/>
        <v>6297935</v>
      </c>
      <c r="DP55" s="467">
        <f t="shared" si="32"/>
        <v>6466464</v>
      </c>
      <c r="DQ55" s="467">
        <f t="shared" si="32"/>
        <v>3937242</v>
      </c>
      <c r="DR55" s="467">
        <f t="shared" si="32"/>
        <v>3558434</v>
      </c>
      <c r="DS55" s="467">
        <f t="shared" si="32"/>
        <v>3776458</v>
      </c>
      <c r="DT55" s="467">
        <f t="shared" si="32"/>
        <v>4501525</v>
      </c>
      <c r="DU55" s="467">
        <f t="shared" si="32"/>
        <v>4419982</v>
      </c>
      <c r="DV55" s="467">
        <f t="shared" si="32"/>
        <v>4034735</v>
      </c>
      <c r="DW55" s="467">
        <f t="shared" si="32"/>
        <v>3926685</v>
      </c>
      <c r="DX55" s="467">
        <f t="shared" si="32"/>
        <v>3308910</v>
      </c>
      <c r="DY55" s="467">
        <f t="shared" si="32"/>
        <v>3568572</v>
      </c>
      <c r="DZ55" s="467">
        <f t="shared" si="32"/>
        <v>5127055</v>
      </c>
      <c r="EA55" s="467">
        <f t="shared" si="32"/>
        <v>5917313</v>
      </c>
      <c r="EB55" s="467">
        <f t="shared" si="32"/>
        <v>6063887</v>
      </c>
      <c r="EC55" s="467">
        <f t="shared" si="32"/>
        <v>3745565</v>
      </c>
      <c r="ED55" s="467">
        <f t="shared" si="32"/>
        <v>3476898</v>
      </c>
      <c r="EE55" s="467">
        <f t="shared" si="32"/>
        <v>3540214</v>
      </c>
      <c r="EF55" s="467">
        <f t="shared" si="32"/>
        <v>4009076</v>
      </c>
      <c r="EG55" s="467">
        <f t="shared" si="32"/>
        <v>4314074</v>
      </c>
      <c r="EH55" s="467">
        <f t="shared" si="32"/>
        <v>4346892</v>
      </c>
      <c r="EI55" s="467">
        <f t="shared" si="32"/>
        <v>178314.62</v>
      </c>
      <c r="EJ55" s="467">
        <f t="shared" si="32"/>
        <v>608261</v>
      </c>
      <c r="EK55" s="467">
        <f t="shared" si="32"/>
        <v>3553691</v>
      </c>
      <c r="EL55" s="467">
        <f t="shared" si="32"/>
        <v>4384927</v>
      </c>
      <c r="EM55" s="467">
        <f t="shared" si="32"/>
        <v>6271929</v>
      </c>
      <c r="EN55" s="467">
        <f t="shared" si="32"/>
        <v>6476914</v>
      </c>
      <c r="EO55" s="467">
        <f t="shared" si="32"/>
        <v>3919975</v>
      </c>
      <c r="EP55" s="467">
        <f t="shared" si="32"/>
        <v>3593303</v>
      </c>
      <c r="EQ55" s="467">
        <f t="shared" si="32"/>
        <v>3374723</v>
      </c>
      <c r="ER55" s="467">
        <f t="shared" si="32"/>
        <v>4233201</v>
      </c>
      <c r="ES55" s="467">
        <f t="shared" si="32"/>
        <v>4329230</v>
      </c>
      <c r="ET55" s="467">
        <f t="shared" si="32"/>
        <v>3889182</v>
      </c>
      <c r="EU55" s="467">
        <f t="shared" si="32"/>
        <v>3638844</v>
      </c>
      <c r="EV55" s="467">
        <f t="shared" si="32"/>
        <v>3396734</v>
      </c>
      <c r="EW55" s="467">
        <f t="shared" si="32"/>
        <v>3251447</v>
      </c>
      <c r="EX55" s="467">
        <f t="shared" si="32"/>
        <v>4531729</v>
      </c>
      <c r="EY55" s="467">
        <f t="shared" si="32"/>
        <v>6343315</v>
      </c>
      <c r="EZ55" s="467">
        <f t="shared" si="32"/>
        <v>5817425</v>
      </c>
      <c r="FA55" s="467">
        <f t="shared" si="32"/>
        <v>3858090</v>
      </c>
      <c r="FB55" s="467">
        <f t="shared" si="32"/>
        <v>3728677</v>
      </c>
      <c r="FC55" s="467">
        <f t="shared" si="32"/>
        <v>3067754</v>
      </c>
      <c r="FD55" s="467">
        <f t="shared" si="32"/>
        <v>4434546</v>
      </c>
      <c r="FE55" s="467">
        <f t="shared" si="32"/>
        <v>3719555.9999999991</v>
      </c>
      <c r="FF55" s="467">
        <f t="shared" si="32"/>
        <v>3574131</v>
      </c>
      <c r="FG55" s="467">
        <f t="shared" si="32"/>
        <v>1405286.5</v>
      </c>
      <c r="FH55" s="467">
        <f t="shared" si="32"/>
        <v>2580578</v>
      </c>
      <c r="FI55" s="467">
        <f t="shared" si="32"/>
        <v>2841396</v>
      </c>
      <c r="FJ55" s="467">
        <f t="shared" si="32"/>
        <v>4368382</v>
      </c>
      <c r="FK55" s="467">
        <f t="shared" si="32"/>
        <v>6082271</v>
      </c>
      <c r="FL55" s="467">
        <f t="shared" si="32"/>
        <v>5715589.9999999991</v>
      </c>
      <c r="FM55" s="467">
        <f t="shared" si="32"/>
        <v>3536386</v>
      </c>
      <c r="FN55" s="467">
        <f t="shared" si="32"/>
        <v>3130420</v>
      </c>
      <c r="FO55" s="467">
        <f t="shared" si="32"/>
        <v>2767691</v>
      </c>
      <c r="FP55" s="467">
        <f t="shared" si="32"/>
        <v>3932475.9999999991</v>
      </c>
      <c r="FQ55" s="467">
        <f t="shared" si="32"/>
        <v>3508511</v>
      </c>
      <c r="FR55" s="467">
        <f t="shared" si="32"/>
        <v>3552770</v>
      </c>
      <c r="FS55" s="467">
        <f t="shared" si="32"/>
        <v>3352446</v>
      </c>
      <c r="FT55" s="467">
        <f t="shared" si="32"/>
        <v>3093987</v>
      </c>
      <c r="FU55" s="467">
        <f t="shared" si="32"/>
        <v>2807423</v>
      </c>
      <c r="FV55" s="467">
        <f t="shared" si="32"/>
        <v>4494551</v>
      </c>
      <c r="FW55" s="467">
        <f t="shared" si="32"/>
        <v>5455697</v>
      </c>
      <c r="FX55" s="467">
        <f t="shared" si="32"/>
        <v>5715063</v>
      </c>
      <c r="FY55" s="467">
        <f t="shared" ref="FY55:GB55" si="33">+FY25-FY9</f>
        <v>3305108.0000000009</v>
      </c>
      <c r="FZ55" s="467">
        <f t="shared" si="33"/>
        <v>2820571</v>
      </c>
      <c r="GA55" s="467">
        <f t="shared" si="33"/>
        <v>3058050</v>
      </c>
      <c r="GB55" s="467">
        <f t="shared" si="33"/>
        <v>3984772</v>
      </c>
    </row>
    <row r="56" spans="1:184">
      <c r="B56" s="486"/>
      <c r="C56" s="475" t="s">
        <v>8</v>
      </c>
      <c r="D56" s="478" t="s">
        <v>176</v>
      </c>
      <c r="E56" s="467">
        <f t="shared" ref="E56:AZ56" si="34">+E26-E10</f>
        <v>686811.5</v>
      </c>
      <c r="F56" s="467">
        <f t="shared" si="34"/>
        <v>445268.5</v>
      </c>
      <c r="G56" s="467">
        <f t="shared" si="34"/>
        <v>227619</v>
      </c>
      <c r="H56" s="467">
        <f t="shared" si="34"/>
        <v>179021.25</v>
      </c>
      <c r="I56" s="467">
        <f t="shared" si="34"/>
        <v>92047.75</v>
      </c>
      <c r="J56" s="467">
        <f t="shared" si="34"/>
        <v>318973.25</v>
      </c>
      <c r="K56" s="467">
        <f t="shared" si="34"/>
        <v>1209883.5</v>
      </c>
      <c r="L56" s="467">
        <f t="shared" si="34"/>
        <v>754369</v>
      </c>
      <c r="M56" s="467">
        <f t="shared" si="34"/>
        <v>127340.75</v>
      </c>
      <c r="N56" s="467">
        <f t="shared" si="34"/>
        <v>54038.25</v>
      </c>
      <c r="O56" s="467">
        <f t="shared" si="34"/>
        <v>62273.5</v>
      </c>
      <c r="P56" s="467">
        <f t="shared" si="34"/>
        <v>381220</v>
      </c>
      <c r="Q56" s="467">
        <f t="shared" si="34"/>
        <v>884645</v>
      </c>
      <c r="R56" s="467">
        <f t="shared" si="34"/>
        <v>695671.5</v>
      </c>
      <c r="S56" s="467">
        <f t="shared" si="34"/>
        <v>301879</v>
      </c>
      <c r="T56" s="467">
        <f t="shared" si="34"/>
        <v>340655.5</v>
      </c>
      <c r="U56" s="467">
        <f t="shared" si="34"/>
        <v>173231</v>
      </c>
      <c r="V56" s="467">
        <f t="shared" si="34"/>
        <v>435421</v>
      </c>
      <c r="W56" s="467">
        <f t="shared" si="34"/>
        <v>1042062</v>
      </c>
      <c r="X56" s="467">
        <f t="shared" si="34"/>
        <v>973182</v>
      </c>
      <c r="Y56" s="467">
        <f t="shared" si="34"/>
        <v>124888.75</v>
      </c>
      <c r="Z56" s="467">
        <f t="shared" si="34"/>
        <v>50226.750000000466</v>
      </c>
      <c r="AA56" s="467">
        <f t="shared" si="34"/>
        <v>60141.75</v>
      </c>
      <c r="AB56" s="467">
        <f t="shared" si="34"/>
        <v>288135.49999999953</v>
      </c>
      <c r="AC56" s="467">
        <f t="shared" si="34"/>
        <v>514538.5</v>
      </c>
      <c r="AD56" s="467">
        <f t="shared" si="34"/>
        <v>535435</v>
      </c>
      <c r="AE56" s="467">
        <f t="shared" si="34"/>
        <v>203749.5</v>
      </c>
      <c r="AF56" s="467">
        <f t="shared" si="34"/>
        <v>40629</v>
      </c>
      <c r="AG56" s="467">
        <f t="shared" si="34"/>
        <v>-75691.5</v>
      </c>
      <c r="AH56" s="467">
        <f t="shared" si="34"/>
        <v>397565.5</v>
      </c>
      <c r="AI56" s="467">
        <f t="shared" si="34"/>
        <v>909260</v>
      </c>
      <c r="AJ56" s="467">
        <f t="shared" si="34"/>
        <v>766351</v>
      </c>
      <c r="AK56" s="467">
        <f t="shared" si="34"/>
        <v>-78610.5</v>
      </c>
      <c r="AL56" s="467">
        <f t="shared" si="34"/>
        <v>-117103.5</v>
      </c>
      <c r="AM56" s="467">
        <f t="shared" si="34"/>
        <v>-42954.5</v>
      </c>
      <c r="AN56" s="467">
        <f t="shared" si="34"/>
        <v>31612.5</v>
      </c>
      <c r="AO56" s="467">
        <f t="shared" si="34"/>
        <v>414213</v>
      </c>
      <c r="AP56" s="467">
        <f t="shared" si="34"/>
        <v>499740</v>
      </c>
      <c r="AQ56" s="467">
        <f t="shared" si="34"/>
        <v>143638.5</v>
      </c>
      <c r="AR56" s="467">
        <f t="shared" si="34"/>
        <v>-45238</v>
      </c>
      <c r="AS56" s="467">
        <f t="shared" si="34"/>
        <v>-101838</v>
      </c>
      <c r="AT56" s="467">
        <f t="shared" si="34"/>
        <v>366792</v>
      </c>
      <c r="AU56" s="467">
        <f t="shared" si="34"/>
        <v>745698.5</v>
      </c>
      <c r="AV56" s="467">
        <f t="shared" si="34"/>
        <v>889453</v>
      </c>
      <c r="AW56" s="467">
        <f t="shared" si="34"/>
        <v>-65658</v>
      </c>
      <c r="AX56" s="467">
        <f t="shared" si="34"/>
        <v>-223121</v>
      </c>
      <c r="AY56" s="467">
        <f t="shared" si="34"/>
        <v>-115139</v>
      </c>
      <c r="AZ56" s="467">
        <f t="shared" si="34"/>
        <v>-27203.5</v>
      </c>
      <c r="BA56" s="467">
        <f t="shared" ref="BA56:DL56" si="35">+BA26-BA10</f>
        <v>477153</v>
      </c>
      <c r="BB56" s="467">
        <f t="shared" si="35"/>
        <v>529808.5</v>
      </c>
      <c r="BC56" s="467">
        <f t="shared" si="35"/>
        <v>23961.75</v>
      </c>
      <c r="BD56" s="467">
        <f t="shared" si="35"/>
        <v>-148988.25</v>
      </c>
      <c r="BE56" s="467">
        <f t="shared" si="35"/>
        <v>-249597</v>
      </c>
      <c r="BF56" s="467">
        <f t="shared" si="35"/>
        <v>352961</v>
      </c>
      <c r="BG56" s="467">
        <f t="shared" si="35"/>
        <v>770419</v>
      </c>
      <c r="BH56" s="467">
        <f t="shared" si="35"/>
        <v>829593</v>
      </c>
      <c r="BI56" s="467">
        <f t="shared" si="35"/>
        <v>-261173.5</v>
      </c>
      <c r="BJ56" s="467">
        <f t="shared" si="35"/>
        <v>-268388.5</v>
      </c>
      <c r="BK56" s="467">
        <f t="shared" si="35"/>
        <v>-180414.5</v>
      </c>
      <c r="BL56" s="467">
        <f t="shared" si="35"/>
        <v>-43285</v>
      </c>
      <c r="BM56" s="467">
        <f t="shared" si="35"/>
        <v>634626.5</v>
      </c>
      <c r="BN56" s="467">
        <f t="shared" si="35"/>
        <v>634367</v>
      </c>
      <c r="BO56" s="467">
        <f t="shared" si="35"/>
        <v>195259</v>
      </c>
      <c r="BP56" s="467">
        <f t="shared" si="35"/>
        <v>54838.5</v>
      </c>
      <c r="BQ56" s="467">
        <f t="shared" si="35"/>
        <v>-41659.5</v>
      </c>
      <c r="BR56" s="467">
        <f t="shared" si="35"/>
        <v>592162</v>
      </c>
      <c r="BS56" s="467">
        <f t="shared" si="35"/>
        <v>1271164</v>
      </c>
      <c r="BT56" s="467">
        <f t="shared" si="35"/>
        <v>1319770</v>
      </c>
      <c r="BU56" s="467">
        <f t="shared" si="35"/>
        <v>115447.5</v>
      </c>
      <c r="BV56" s="467">
        <f t="shared" si="35"/>
        <v>45048.5</v>
      </c>
      <c r="BW56" s="467">
        <f t="shared" si="35"/>
        <v>177943.5</v>
      </c>
      <c r="BX56" s="467">
        <f t="shared" si="35"/>
        <v>471547.5</v>
      </c>
      <c r="BY56" s="467">
        <f t="shared" si="35"/>
        <v>1038576.5</v>
      </c>
      <c r="BZ56" s="467">
        <f t="shared" si="35"/>
        <v>904130</v>
      </c>
      <c r="CA56" s="467">
        <f t="shared" si="35"/>
        <v>0</v>
      </c>
      <c r="CB56" s="467">
        <f t="shared" si="35"/>
        <v>301401.25</v>
      </c>
      <c r="CC56" s="467">
        <f t="shared" si="35"/>
        <v>800634.5</v>
      </c>
      <c r="CD56" s="467">
        <f t="shared" si="35"/>
        <v>1556423</v>
      </c>
      <c r="CE56" s="467">
        <f t="shared" si="35"/>
        <v>2924648</v>
      </c>
      <c r="CF56" s="467">
        <f t="shared" si="35"/>
        <v>3028171</v>
      </c>
      <c r="CG56" s="467">
        <f t="shared" si="35"/>
        <v>1521550.5</v>
      </c>
      <c r="CH56" s="467">
        <f t="shared" si="35"/>
        <v>1599268</v>
      </c>
      <c r="CI56" s="467">
        <f t="shared" si="35"/>
        <v>1729667</v>
      </c>
      <c r="CJ56" s="467">
        <f t="shared" si="35"/>
        <v>2362881</v>
      </c>
      <c r="CK56" s="467">
        <f t="shared" si="35"/>
        <v>2689365</v>
      </c>
      <c r="CL56" s="467">
        <f t="shared" si="35"/>
        <v>2668495.5</v>
      </c>
      <c r="CM56" s="467">
        <f t="shared" si="35"/>
        <v>2453468</v>
      </c>
      <c r="CN56" s="467">
        <f t="shared" si="35"/>
        <v>2301289</v>
      </c>
      <c r="CO56" s="467">
        <f t="shared" si="35"/>
        <v>2251287</v>
      </c>
      <c r="CP56" s="467">
        <f t="shared" si="35"/>
        <v>3479632</v>
      </c>
      <c r="CQ56" s="467">
        <f t="shared" si="35"/>
        <v>5197699</v>
      </c>
      <c r="CR56" s="467">
        <f t="shared" si="35"/>
        <v>4945750</v>
      </c>
      <c r="CS56" s="467">
        <f t="shared" si="35"/>
        <v>3111197</v>
      </c>
      <c r="CT56" s="467">
        <f t="shared" si="35"/>
        <v>3043580</v>
      </c>
      <c r="CU56" s="467">
        <f t="shared" si="35"/>
        <v>2988550</v>
      </c>
      <c r="CV56" s="467">
        <f t="shared" si="35"/>
        <v>3990668</v>
      </c>
      <c r="CW56" s="467">
        <f t="shared" si="35"/>
        <v>4079903</v>
      </c>
      <c r="CX56" s="467">
        <f t="shared" si="35"/>
        <v>2857402</v>
      </c>
      <c r="CY56" s="467">
        <f t="shared" si="35"/>
        <v>2165238</v>
      </c>
      <c r="CZ56" s="467">
        <f t="shared" si="35"/>
        <v>3592256</v>
      </c>
      <c r="DA56" s="467">
        <f t="shared" si="35"/>
        <v>3348946</v>
      </c>
      <c r="DB56" s="467">
        <f t="shared" si="35"/>
        <v>4754892</v>
      </c>
      <c r="DC56" s="467">
        <f t="shared" si="35"/>
        <v>6275916</v>
      </c>
      <c r="DD56" s="467">
        <f t="shared" si="35"/>
        <v>6201093</v>
      </c>
      <c r="DE56" s="467">
        <f t="shared" si="35"/>
        <v>3802676</v>
      </c>
      <c r="DF56" s="467">
        <f t="shared" si="35"/>
        <v>3326539</v>
      </c>
      <c r="DG56" s="467">
        <f t="shared" si="35"/>
        <v>3546871</v>
      </c>
      <c r="DH56" s="467">
        <f t="shared" si="35"/>
        <v>4274178</v>
      </c>
      <c r="DI56" s="467">
        <f t="shared" si="35"/>
        <v>4290727</v>
      </c>
      <c r="DJ56" s="467">
        <f t="shared" si="35"/>
        <v>3956555</v>
      </c>
      <c r="DK56" s="467">
        <f t="shared" si="35"/>
        <v>3794402</v>
      </c>
      <c r="DL56" s="467">
        <f t="shared" si="35"/>
        <v>3295199</v>
      </c>
      <c r="DM56" s="467">
        <f t="shared" ref="DM56:FX56" si="36">+DM26-DM10</f>
        <v>3252279</v>
      </c>
      <c r="DN56" s="467">
        <f t="shared" si="36"/>
        <v>4884354</v>
      </c>
      <c r="DO56" s="467">
        <f t="shared" si="36"/>
        <v>6010523</v>
      </c>
      <c r="DP56" s="467">
        <f t="shared" si="36"/>
        <v>6188873</v>
      </c>
      <c r="DQ56" s="467">
        <f t="shared" si="36"/>
        <v>3701905</v>
      </c>
      <c r="DR56" s="467">
        <f t="shared" si="36"/>
        <v>3357664</v>
      </c>
      <c r="DS56" s="467">
        <f t="shared" si="36"/>
        <v>3607143</v>
      </c>
      <c r="DT56" s="467">
        <f t="shared" si="36"/>
        <v>4088573</v>
      </c>
      <c r="DU56" s="467">
        <f t="shared" si="36"/>
        <v>4193083</v>
      </c>
      <c r="DV56" s="467">
        <f t="shared" si="36"/>
        <v>3797828</v>
      </c>
      <c r="DW56" s="467">
        <f t="shared" si="36"/>
        <v>2903266</v>
      </c>
      <c r="DX56" s="467">
        <f t="shared" si="36"/>
        <v>1573597</v>
      </c>
      <c r="DY56" s="467">
        <f t="shared" si="36"/>
        <v>3421336</v>
      </c>
      <c r="DZ56" s="467">
        <f t="shared" si="36"/>
        <v>4876669</v>
      </c>
      <c r="EA56" s="467">
        <f t="shared" si="36"/>
        <v>5568423</v>
      </c>
      <c r="EB56" s="467">
        <f t="shared" si="36"/>
        <v>5745360</v>
      </c>
      <c r="EC56" s="467">
        <f t="shared" si="36"/>
        <v>3438673</v>
      </c>
      <c r="ED56" s="467">
        <f t="shared" si="36"/>
        <v>3369803</v>
      </c>
      <c r="EE56" s="467">
        <f t="shared" si="36"/>
        <v>3238825</v>
      </c>
      <c r="EF56" s="467">
        <f t="shared" si="36"/>
        <v>3799611</v>
      </c>
      <c r="EG56" s="467">
        <f t="shared" si="36"/>
        <v>4197177</v>
      </c>
      <c r="EH56" s="467">
        <f t="shared" si="36"/>
        <v>4175625</v>
      </c>
      <c r="EI56" s="467">
        <f t="shared" si="36"/>
        <v>3648460</v>
      </c>
      <c r="EJ56" s="467">
        <f t="shared" si="36"/>
        <v>3331037</v>
      </c>
      <c r="EK56" s="467">
        <f t="shared" si="36"/>
        <v>3367796</v>
      </c>
      <c r="EL56" s="467">
        <f t="shared" si="36"/>
        <v>4154491</v>
      </c>
      <c r="EM56" s="467">
        <f t="shared" si="36"/>
        <v>5862861</v>
      </c>
      <c r="EN56" s="467">
        <f t="shared" si="36"/>
        <v>6072584</v>
      </c>
      <c r="EO56" s="467">
        <f t="shared" si="36"/>
        <v>3774196</v>
      </c>
      <c r="EP56" s="467">
        <f t="shared" si="36"/>
        <v>3462957</v>
      </c>
      <c r="EQ56" s="467">
        <f t="shared" si="36"/>
        <v>3243739</v>
      </c>
      <c r="ER56" s="467">
        <f t="shared" si="36"/>
        <v>4055894</v>
      </c>
      <c r="ES56" s="467">
        <f t="shared" si="36"/>
        <v>4083165</v>
      </c>
      <c r="ET56" s="467">
        <f t="shared" si="36"/>
        <v>3677072</v>
      </c>
      <c r="EU56" s="467">
        <f t="shared" si="36"/>
        <v>2429528</v>
      </c>
      <c r="EV56" s="467">
        <f t="shared" si="36"/>
        <v>1859003</v>
      </c>
      <c r="EW56" s="467">
        <f t="shared" si="36"/>
        <v>3061434</v>
      </c>
      <c r="EX56" s="467">
        <f t="shared" si="36"/>
        <v>4134835</v>
      </c>
      <c r="EY56" s="467">
        <f t="shared" si="36"/>
        <v>5958628</v>
      </c>
      <c r="EZ56" s="467">
        <f t="shared" si="36"/>
        <v>5551441</v>
      </c>
      <c r="FA56" s="467">
        <f t="shared" si="36"/>
        <v>3677137</v>
      </c>
      <c r="FB56" s="467">
        <f t="shared" si="36"/>
        <v>3413878</v>
      </c>
      <c r="FC56" s="467">
        <f t="shared" si="36"/>
        <v>2925054</v>
      </c>
      <c r="FD56" s="467">
        <f t="shared" si="36"/>
        <v>3961583</v>
      </c>
      <c r="FE56" s="467">
        <f t="shared" si="36"/>
        <v>3532722</v>
      </c>
      <c r="FF56" s="467">
        <f t="shared" si="36"/>
        <v>3260856</v>
      </c>
      <c r="FG56" s="467">
        <f t="shared" si="36"/>
        <v>3165918</v>
      </c>
      <c r="FH56" s="467">
        <f t="shared" si="36"/>
        <v>2762395</v>
      </c>
      <c r="FI56" s="467">
        <f t="shared" si="36"/>
        <v>2630869</v>
      </c>
      <c r="FJ56" s="467">
        <f t="shared" si="36"/>
        <v>4117673</v>
      </c>
      <c r="FK56" s="467">
        <f t="shared" si="36"/>
        <v>5723341</v>
      </c>
      <c r="FL56" s="467">
        <f t="shared" si="36"/>
        <v>5162206</v>
      </c>
      <c r="FM56" s="467">
        <f t="shared" si="36"/>
        <v>3380551</v>
      </c>
      <c r="FN56" s="467">
        <f t="shared" si="36"/>
        <v>2933886</v>
      </c>
      <c r="FO56" s="467">
        <f t="shared" si="36"/>
        <v>2638594</v>
      </c>
      <c r="FP56" s="467">
        <f t="shared" si="36"/>
        <v>3780752</v>
      </c>
      <c r="FQ56" s="467">
        <f t="shared" si="36"/>
        <v>3393927</v>
      </c>
      <c r="FR56" s="467">
        <f t="shared" si="36"/>
        <v>3297526</v>
      </c>
      <c r="FS56" s="467">
        <f t="shared" si="36"/>
        <v>3229106</v>
      </c>
      <c r="FT56" s="467">
        <f t="shared" si="36"/>
        <v>2943474</v>
      </c>
      <c r="FU56" s="467">
        <f t="shared" si="36"/>
        <v>2512824</v>
      </c>
      <c r="FV56" s="467">
        <f t="shared" si="36"/>
        <v>4008561</v>
      </c>
      <c r="FW56" s="467">
        <f t="shared" si="36"/>
        <v>5302195</v>
      </c>
      <c r="FX56" s="467">
        <f t="shared" si="36"/>
        <v>5199758</v>
      </c>
      <c r="FY56" s="467">
        <f t="shared" ref="FY56:GB56" si="37">+FY26-FY10</f>
        <v>2451587</v>
      </c>
      <c r="FZ56" s="467">
        <f t="shared" si="37"/>
        <v>0</v>
      </c>
      <c r="GA56" s="467">
        <f t="shared" si="37"/>
        <v>997813</v>
      </c>
      <c r="GB56" s="467">
        <f t="shared" si="37"/>
        <v>3810645</v>
      </c>
    </row>
    <row r="57" spans="1:184">
      <c r="B57" s="486"/>
      <c r="C57" s="475" t="s">
        <v>9</v>
      </c>
      <c r="D57" s="478" t="s">
        <v>176</v>
      </c>
      <c r="E57" s="467">
        <f t="shared" ref="E57:AZ57" si="38">+E27-E11</f>
        <v>0</v>
      </c>
      <c r="F57" s="467">
        <f t="shared" si="38"/>
        <v>0</v>
      </c>
      <c r="G57" s="467">
        <f t="shared" si="38"/>
        <v>0</v>
      </c>
      <c r="H57" s="467">
        <f t="shared" si="38"/>
        <v>0</v>
      </c>
      <c r="I57" s="467">
        <f t="shared" si="38"/>
        <v>0</v>
      </c>
      <c r="J57" s="467">
        <f t="shared" si="38"/>
        <v>0</v>
      </c>
      <c r="K57" s="467">
        <f t="shared" si="38"/>
        <v>41340</v>
      </c>
      <c r="L57" s="467">
        <f t="shared" si="38"/>
        <v>0</v>
      </c>
      <c r="M57" s="467">
        <f t="shared" si="38"/>
        <v>0</v>
      </c>
      <c r="N57" s="467">
        <f t="shared" si="38"/>
        <v>0</v>
      </c>
      <c r="O57" s="467">
        <f t="shared" si="38"/>
        <v>0</v>
      </c>
      <c r="P57" s="467">
        <f t="shared" si="38"/>
        <v>0</v>
      </c>
      <c r="Q57" s="467">
        <f t="shared" si="38"/>
        <v>0</v>
      </c>
      <c r="R57" s="467">
        <f t="shared" si="38"/>
        <v>0</v>
      </c>
      <c r="S57" s="467">
        <f t="shared" si="38"/>
        <v>0</v>
      </c>
      <c r="T57" s="467">
        <f t="shared" si="38"/>
        <v>0</v>
      </c>
      <c r="U57" s="467">
        <f t="shared" si="38"/>
        <v>0</v>
      </c>
      <c r="V57" s="467">
        <f t="shared" si="38"/>
        <v>0</v>
      </c>
      <c r="W57" s="467">
        <f t="shared" si="38"/>
        <v>0</v>
      </c>
      <c r="X57" s="467">
        <f t="shared" si="38"/>
        <v>0</v>
      </c>
      <c r="Y57" s="467">
        <f t="shared" si="38"/>
        <v>0</v>
      </c>
      <c r="Z57" s="467">
        <f t="shared" si="38"/>
        <v>0</v>
      </c>
      <c r="AA57" s="467">
        <f t="shared" si="38"/>
        <v>0</v>
      </c>
      <c r="AB57" s="467">
        <f t="shared" si="38"/>
        <v>0</v>
      </c>
      <c r="AC57" s="467">
        <f t="shared" si="38"/>
        <v>0</v>
      </c>
      <c r="AD57" s="467">
        <f t="shared" si="38"/>
        <v>0</v>
      </c>
      <c r="AE57" s="467">
        <f t="shared" si="38"/>
        <v>0</v>
      </c>
      <c r="AF57" s="467">
        <f t="shared" si="38"/>
        <v>0</v>
      </c>
      <c r="AG57" s="467">
        <f t="shared" si="38"/>
        <v>0</v>
      </c>
      <c r="AH57" s="467">
        <f t="shared" si="38"/>
        <v>0</v>
      </c>
      <c r="AI57" s="467">
        <f t="shared" si="38"/>
        <v>0</v>
      </c>
      <c r="AJ57" s="467">
        <f t="shared" si="38"/>
        <v>0</v>
      </c>
      <c r="AK57" s="467">
        <f t="shared" si="38"/>
        <v>0</v>
      </c>
      <c r="AL57" s="467">
        <f t="shared" si="38"/>
        <v>0</v>
      </c>
      <c r="AM57" s="467">
        <f t="shared" si="38"/>
        <v>0</v>
      </c>
      <c r="AN57" s="467">
        <f t="shared" si="38"/>
        <v>0</v>
      </c>
      <c r="AO57" s="467">
        <f t="shared" si="38"/>
        <v>0</v>
      </c>
      <c r="AP57" s="467">
        <f t="shared" si="38"/>
        <v>0</v>
      </c>
      <c r="AQ57" s="467">
        <f t="shared" si="38"/>
        <v>0</v>
      </c>
      <c r="AR57" s="467">
        <f t="shared" si="38"/>
        <v>0</v>
      </c>
      <c r="AS57" s="467">
        <f t="shared" si="38"/>
        <v>0</v>
      </c>
      <c r="AT57" s="467">
        <f t="shared" si="38"/>
        <v>0</v>
      </c>
      <c r="AU57" s="467">
        <f t="shared" si="38"/>
        <v>0</v>
      </c>
      <c r="AV57" s="467">
        <f t="shared" si="38"/>
        <v>0</v>
      </c>
      <c r="AW57" s="467">
        <f t="shared" si="38"/>
        <v>0</v>
      </c>
      <c r="AX57" s="467">
        <f t="shared" si="38"/>
        <v>0</v>
      </c>
      <c r="AY57" s="467">
        <f t="shared" si="38"/>
        <v>0</v>
      </c>
      <c r="AZ57" s="467">
        <f t="shared" si="38"/>
        <v>0</v>
      </c>
      <c r="BA57" s="467">
        <f t="shared" ref="BA57:DL57" si="39">+BA27-BA11</f>
        <v>0</v>
      </c>
      <c r="BB57" s="467">
        <f t="shared" si="39"/>
        <v>0</v>
      </c>
      <c r="BC57" s="467">
        <f t="shared" si="39"/>
        <v>0</v>
      </c>
      <c r="BD57" s="467">
        <f t="shared" si="39"/>
        <v>0</v>
      </c>
      <c r="BE57" s="467">
        <f t="shared" si="39"/>
        <v>0</v>
      </c>
      <c r="BF57" s="467">
        <f t="shared" si="39"/>
        <v>0</v>
      </c>
      <c r="BG57" s="467">
        <f t="shared" si="39"/>
        <v>0</v>
      </c>
      <c r="BH57" s="467">
        <f t="shared" si="39"/>
        <v>0</v>
      </c>
      <c r="BI57" s="467">
        <f t="shared" si="39"/>
        <v>0</v>
      </c>
      <c r="BJ57" s="467">
        <f t="shared" si="39"/>
        <v>0</v>
      </c>
      <c r="BK57" s="467">
        <f t="shared" si="39"/>
        <v>0</v>
      </c>
      <c r="BL57" s="467">
        <f t="shared" si="39"/>
        <v>0</v>
      </c>
      <c r="BM57" s="467">
        <f t="shared" si="39"/>
        <v>0</v>
      </c>
      <c r="BN57" s="467">
        <f t="shared" si="39"/>
        <v>0</v>
      </c>
      <c r="BO57" s="467">
        <f t="shared" si="39"/>
        <v>0</v>
      </c>
      <c r="BP57" s="467">
        <f t="shared" si="39"/>
        <v>0</v>
      </c>
      <c r="BQ57" s="467">
        <f t="shared" si="39"/>
        <v>0</v>
      </c>
      <c r="BR57" s="467">
        <f t="shared" si="39"/>
        <v>0</v>
      </c>
      <c r="BS57" s="467">
        <f t="shared" si="39"/>
        <v>0</v>
      </c>
      <c r="BT57" s="467">
        <f t="shared" si="39"/>
        <v>0</v>
      </c>
      <c r="BU57" s="467">
        <f t="shared" si="39"/>
        <v>0</v>
      </c>
      <c r="BV57" s="467">
        <f t="shared" si="39"/>
        <v>0</v>
      </c>
      <c r="BW57" s="467">
        <f t="shared" si="39"/>
        <v>0</v>
      </c>
      <c r="BX57" s="467">
        <f t="shared" si="39"/>
        <v>0</v>
      </c>
      <c r="BY57" s="467">
        <f t="shared" si="39"/>
        <v>0</v>
      </c>
      <c r="BZ57" s="467">
        <f t="shared" si="39"/>
        <v>0</v>
      </c>
      <c r="CA57" s="467">
        <f t="shared" si="39"/>
        <v>0</v>
      </c>
      <c r="CB57" s="467">
        <f t="shared" si="39"/>
        <v>0</v>
      </c>
      <c r="CC57" s="467">
        <f t="shared" si="39"/>
        <v>0</v>
      </c>
      <c r="CD57" s="467">
        <f t="shared" si="39"/>
        <v>0</v>
      </c>
      <c r="CE57" s="467">
        <f t="shared" si="39"/>
        <v>91164.310000000056</v>
      </c>
      <c r="CF57" s="467">
        <f t="shared" si="39"/>
        <v>84018.439999999944</v>
      </c>
      <c r="CG57" s="467">
        <f t="shared" si="39"/>
        <v>0</v>
      </c>
      <c r="CH57" s="467">
        <f t="shared" si="39"/>
        <v>0</v>
      </c>
      <c r="CI57" s="467">
        <f t="shared" si="39"/>
        <v>0</v>
      </c>
      <c r="CJ57" s="467">
        <f t="shared" si="39"/>
        <v>0</v>
      </c>
      <c r="CK57" s="467">
        <f t="shared" si="39"/>
        <v>15850.779999999999</v>
      </c>
      <c r="CL57" s="467">
        <f t="shared" si="39"/>
        <v>8618.3400000000256</v>
      </c>
      <c r="CM57" s="467">
        <f t="shared" si="39"/>
        <v>0</v>
      </c>
      <c r="CN57" s="467">
        <f t="shared" si="39"/>
        <v>0</v>
      </c>
      <c r="CO57" s="467">
        <f t="shared" si="39"/>
        <v>0</v>
      </c>
      <c r="CP57" s="467">
        <f t="shared" si="39"/>
        <v>163754.43999999994</v>
      </c>
      <c r="CQ57" s="467">
        <f t="shared" si="39"/>
        <v>395916.12000000011</v>
      </c>
      <c r="CR57" s="467">
        <f t="shared" si="39"/>
        <v>385248.87999999989</v>
      </c>
      <c r="CS57" s="467">
        <f t="shared" si="39"/>
        <v>114704</v>
      </c>
      <c r="CT57" s="467">
        <f t="shared" si="39"/>
        <v>12041.190000000002</v>
      </c>
      <c r="CU57" s="467">
        <f t="shared" si="39"/>
        <v>17391.940000000002</v>
      </c>
      <c r="CV57" s="467">
        <f t="shared" si="39"/>
        <v>72644.189999999944</v>
      </c>
      <c r="CW57" s="467">
        <f t="shared" si="39"/>
        <v>211232.87999999989</v>
      </c>
      <c r="CX57" s="467">
        <f t="shared" si="39"/>
        <v>216486.5</v>
      </c>
      <c r="CY57" s="467">
        <f t="shared" si="39"/>
        <v>116316.25</v>
      </c>
      <c r="CZ57" s="467">
        <f t="shared" si="39"/>
        <v>131861.87999999989</v>
      </c>
      <c r="DA57" s="467">
        <f t="shared" si="39"/>
        <v>148030.87999999989</v>
      </c>
      <c r="DB57" s="467">
        <f t="shared" si="39"/>
        <v>450762.12000000011</v>
      </c>
      <c r="DC57" s="467">
        <f t="shared" si="39"/>
        <v>684060.75</v>
      </c>
      <c r="DD57" s="467">
        <f t="shared" si="39"/>
        <v>602051.12000000011</v>
      </c>
      <c r="DE57" s="467">
        <f t="shared" si="39"/>
        <v>238617.87999999989</v>
      </c>
      <c r="DF57" s="467">
        <f t="shared" si="39"/>
        <v>84677.75</v>
      </c>
      <c r="DG57" s="467">
        <f t="shared" si="39"/>
        <v>59697.530000000028</v>
      </c>
      <c r="DH57" s="467">
        <f t="shared" si="39"/>
        <v>130007.81000000006</v>
      </c>
      <c r="DI57" s="467">
        <f t="shared" si="39"/>
        <v>189499.25</v>
      </c>
      <c r="DJ57" s="467">
        <f t="shared" si="39"/>
        <v>178028.37999999989</v>
      </c>
      <c r="DK57" s="467">
        <f t="shared" si="39"/>
        <v>92582</v>
      </c>
      <c r="DL57" s="467">
        <f t="shared" si="39"/>
        <v>66678.5</v>
      </c>
      <c r="DM57" s="467">
        <f t="shared" ref="DM57:FX57" si="40">+DM27-DM11</f>
        <v>77185.689999999944</v>
      </c>
      <c r="DN57" s="467">
        <f t="shared" si="40"/>
        <v>468965</v>
      </c>
      <c r="DO57" s="467">
        <f t="shared" si="40"/>
        <v>615097.87999999989</v>
      </c>
      <c r="DP57" s="467">
        <f t="shared" si="40"/>
        <v>591156.37999999989</v>
      </c>
      <c r="DQ57" s="467">
        <f t="shared" si="40"/>
        <v>229655.37999999989</v>
      </c>
      <c r="DR57" s="467">
        <f t="shared" si="40"/>
        <v>60821.75</v>
      </c>
      <c r="DS57" s="467">
        <f t="shared" si="40"/>
        <v>64070.06</v>
      </c>
      <c r="DT57" s="467">
        <f t="shared" si="40"/>
        <v>131508.18999999994</v>
      </c>
      <c r="DU57" s="467">
        <f t="shared" si="40"/>
        <v>160655.12000000011</v>
      </c>
      <c r="DV57" s="467">
        <f t="shared" si="40"/>
        <v>149113.38</v>
      </c>
      <c r="DW57" s="467">
        <f t="shared" si="40"/>
        <v>69132.939999999944</v>
      </c>
      <c r="DX57" s="467">
        <f t="shared" si="40"/>
        <v>45084.560000000056</v>
      </c>
      <c r="DY57" s="467">
        <f t="shared" si="40"/>
        <v>71542.25</v>
      </c>
      <c r="DZ57" s="467">
        <f t="shared" si="40"/>
        <v>429780.12000000011</v>
      </c>
      <c r="EA57" s="467">
        <f t="shared" si="40"/>
        <v>513537</v>
      </c>
      <c r="EB57" s="467">
        <f t="shared" si="40"/>
        <v>545072.5</v>
      </c>
      <c r="EC57" s="467">
        <f t="shared" si="40"/>
        <v>134071.12</v>
      </c>
      <c r="ED57" s="467">
        <f t="shared" si="40"/>
        <v>37546.969999999972</v>
      </c>
      <c r="EE57" s="467">
        <f t="shared" si="40"/>
        <v>50886.340000000026</v>
      </c>
      <c r="EF57" s="467">
        <f t="shared" si="40"/>
        <v>89746.31</v>
      </c>
      <c r="EG57" s="467">
        <f t="shared" si="40"/>
        <v>99807.620000000112</v>
      </c>
      <c r="EH57" s="467">
        <f t="shared" si="40"/>
        <v>149818.75</v>
      </c>
      <c r="EI57" s="467">
        <f t="shared" si="40"/>
        <v>46302.380000000005</v>
      </c>
      <c r="EJ57" s="467">
        <f t="shared" si="40"/>
        <v>35699.69</v>
      </c>
      <c r="EK57" s="467">
        <f t="shared" si="40"/>
        <v>38408.939999999944</v>
      </c>
      <c r="EL57" s="467">
        <f t="shared" si="40"/>
        <v>286178.12000000011</v>
      </c>
      <c r="EM57" s="467">
        <f t="shared" si="40"/>
        <v>522542.75</v>
      </c>
      <c r="EN57" s="467">
        <f t="shared" si="40"/>
        <v>517393</v>
      </c>
      <c r="EO57" s="467">
        <f t="shared" si="40"/>
        <v>151479.75</v>
      </c>
      <c r="EP57" s="467">
        <f t="shared" si="40"/>
        <v>39404.890000000014</v>
      </c>
      <c r="EQ57" s="467">
        <f t="shared" si="40"/>
        <v>33123.380000000005</v>
      </c>
      <c r="ER57" s="467">
        <f t="shared" si="40"/>
        <v>95142.88</v>
      </c>
      <c r="ES57" s="467">
        <f t="shared" si="40"/>
        <v>116575.25</v>
      </c>
      <c r="ET57" s="467">
        <f t="shared" si="40"/>
        <v>112570.5</v>
      </c>
      <c r="EU57" s="467">
        <f t="shared" si="40"/>
        <v>66293.25</v>
      </c>
      <c r="EV57" s="467">
        <f t="shared" si="40"/>
        <v>34911.880000000005</v>
      </c>
      <c r="EW57" s="467">
        <f t="shared" si="40"/>
        <v>30175.380000000005</v>
      </c>
      <c r="EX57" s="467">
        <f t="shared" si="40"/>
        <v>284200.37999999989</v>
      </c>
      <c r="EY57" s="467">
        <f t="shared" si="40"/>
        <v>540659.37999999989</v>
      </c>
      <c r="EZ57" s="467">
        <f t="shared" si="40"/>
        <v>413270</v>
      </c>
      <c r="FA57" s="467">
        <f t="shared" si="40"/>
        <v>182614</v>
      </c>
      <c r="FB57" s="467">
        <f t="shared" si="40"/>
        <v>31822</v>
      </c>
      <c r="FC57" s="467">
        <f t="shared" si="40"/>
        <v>33034.380000000005</v>
      </c>
      <c r="FD57" s="467">
        <f t="shared" si="40"/>
        <v>103197</v>
      </c>
      <c r="FE57" s="467">
        <f t="shared" si="40"/>
        <v>135347.50000000012</v>
      </c>
      <c r="FF57" s="467">
        <f t="shared" si="40"/>
        <v>125397.5</v>
      </c>
      <c r="FG57" s="467">
        <f t="shared" si="40"/>
        <v>60767.380000000005</v>
      </c>
      <c r="FH57" s="467">
        <f t="shared" si="40"/>
        <v>33057.25</v>
      </c>
      <c r="FI57" s="467">
        <f t="shared" si="40"/>
        <v>42030.060000000056</v>
      </c>
      <c r="FJ57" s="467">
        <f t="shared" si="40"/>
        <v>329541.62000000011</v>
      </c>
      <c r="FK57" s="467">
        <f t="shared" si="40"/>
        <v>505322.87999999989</v>
      </c>
      <c r="FL57" s="467">
        <f t="shared" si="40"/>
        <v>425173.12000000011</v>
      </c>
      <c r="FM57" s="467">
        <f t="shared" si="40"/>
        <v>177252.5</v>
      </c>
      <c r="FN57" s="467">
        <f t="shared" si="40"/>
        <v>37447.089999999997</v>
      </c>
      <c r="FO57" s="467">
        <f t="shared" si="40"/>
        <v>29576.690000000002</v>
      </c>
      <c r="FP57" s="467">
        <f t="shared" si="40"/>
        <v>104198.56000000006</v>
      </c>
      <c r="FQ57" s="467">
        <f t="shared" si="40"/>
        <v>138873.12000000011</v>
      </c>
      <c r="FR57" s="467">
        <f t="shared" si="40"/>
        <v>129636</v>
      </c>
      <c r="FS57" s="467">
        <f t="shared" si="40"/>
        <v>85035</v>
      </c>
      <c r="FT57" s="467">
        <f t="shared" si="40"/>
        <v>39953.25</v>
      </c>
      <c r="FU57" s="467">
        <f t="shared" si="40"/>
        <v>35296.380000000005</v>
      </c>
      <c r="FV57" s="467">
        <f t="shared" si="40"/>
        <v>385896.75</v>
      </c>
      <c r="FW57" s="467">
        <f t="shared" si="40"/>
        <v>459704.37999999989</v>
      </c>
      <c r="FX57" s="467">
        <f t="shared" si="40"/>
        <v>501633.12000000011</v>
      </c>
      <c r="FY57" s="467">
        <f t="shared" ref="FY57:GB57" si="41">+FY27-FY11</f>
        <v>162398.12</v>
      </c>
      <c r="FZ57" s="467">
        <f t="shared" si="41"/>
        <v>48770.409999999974</v>
      </c>
      <c r="GA57" s="467">
        <f t="shared" si="41"/>
        <v>46816.69</v>
      </c>
      <c r="GB57" s="467">
        <f t="shared" si="41"/>
        <v>117104.93999999994</v>
      </c>
    </row>
    <row r="58" spans="1:184" ht="15.75" customHeight="1">
      <c r="B58" s="486" t="s">
        <v>173</v>
      </c>
      <c r="C58" s="475" t="s">
        <v>10</v>
      </c>
      <c r="D58" s="478" t="s">
        <v>176</v>
      </c>
      <c r="E58" s="467">
        <f t="shared" ref="E58:AZ58" si="42">+E28-E12</f>
        <v>0</v>
      </c>
      <c r="F58" s="467">
        <f t="shared" si="42"/>
        <v>0</v>
      </c>
      <c r="G58" s="467">
        <f t="shared" si="42"/>
        <v>0</v>
      </c>
      <c r="H58" s="467">
        <f t="shared" si="42"/>
        <v>0</v>
      </c>
      <c r="I58" s="467">
        <f t="shared" si="42"/>
        <v>0</v>
      </c>
      <c r="J58" s="467">
        <f t="shared" si="42"/>
        <v>0</v>
      </c>
      <c r="K58" s="467">
        <f t="shared" si="42"/>
        <v>-12459.530000000028</v>
      </c>
      <c r="L58" s="467">
        <f t="shared" si="42"/>
        <v>0</v>
      </c>
      <c r="M58" s="467">
        <f t="shared" si="42"/>
        <v>0</v>
      </c>
      <c r="N58" s="467">
        <f t="shared" si="42"/>
        <v>0</v>
      </c>
      <c r="O58" s="467">
        <f t="shared" si="42"/>
        <v>0</v>
      </c>
      <c r="P58" s="467">
        <f t="shared" si="42"/>
        <v>0</v>
      </c>
      <c r="Q58" s="467">
        <f t="shared" si="42"/>
        <v>0</v>
      </c>
      <c r="R58" s="467">
        <f t="shared" si="42"/>
        <v>0</v>
      </c>
      <c r="S58" s="467">
        <f t="shared" si="42"/>
        <v>0</v>
      </c>
      <c r="T58" s="467">
        <f t="shared" si="42"/>
        <v>0</v>
      </c>
      <c r="U58" s="467">
        <f t="shared" si="42"/>
        <v>0</v>
      </c>
      <c r="V58" s="467">
        <f t="shared" si="42"/>
        <v>0</v>
      </c>
      <c r="W58" s="467">
        <f t="shared" si="42"/>
        <v>0</v>
      </c>
      <c r="X58" s="467">
        <f t="shared" si="42"/>
        <v>0</v>
      </c>
      <c r="Y58" s="467">
        <f t="shared" si="42"/>
        <v>0</v>
      </c>
      <c r="Z58" s="467">
        <f t="shared" si="42"/>
        <v>0</v>
      </c>
      <c r="AA58" s="467">
        <f t="shared" si="42"/>
        <v>0</v>
      </c>
      <c r="AB58" s="467">
        <f t="shared" si="42"/>
        <v>0</v>
      </c>
      <c r="AC58" s="467">
        <f t="shared" si="42"/>
        <v>0</v>
      </c>
      <c r="AD58" s="467">
        <f t="shared" si="42"/>
        <v>0</v>
      </c>
      <c r="AE58" s="467">
        <f t="shared" si="42"/>
        <v>0</v>
      </c>
      <c r="AF58" s="467">
        <f t="shared" si="42"/>
        <v>0</v>
      </c>
      <c r="AG58" s="467">
        <f t="shared" si="42"/>
        <v>0</v>
      </c>
      <c r="AH58" s="467">
        <f t="shared" si="42"/>
        <v>0</v>
      </c>
      <c r="AI58" s="467">
        <f t="shared" si="42"/>
        <v>0</v>
      </c>
      <c r="AJ58" s="467">
        <f t="shared" si="42"/>
        <v>0</v>
      </c>
      <c r="AK58" s="467">
        <f t="shared" si="42"/>
        <v>0</v>
      </c>
      <c r="AL58" s="467">
        <f t="shared" si="42"/>
        <v>0</v>
      </c>
      <c r="AM58" s="467">
        <f t="shared" si="42"/>
        <v>0</v>
      </c>
      <c r="AN58" s="467">
        <f t="shared" si="42"/>
        <v>0</v>
      </c>
      <c r="AO58" s="467">
        <f t="shared" si="42"/>
        <v>0</v>
      </c>
      <c r="AP58" s="467">
        <f t="shared" si="42"/>
        <v>0</v>
      </c>
      <c r="AQ58" s="467">
        <f t="shared" si="42"/>
        <v>0</v>
      </c>
      <c r="AR58" s="467">
        <f t="shared" si="42"/>
        <v>0</v>
      </c>
      <c r="AS58" s="467">
        <f t="shared" si="42"/>
        <v>0</v>
      </c>
      <c r="AT58" s="467">
        <f t="shared" si="42"/>
        <v>0</v>
      </c>
      <c r="AU58" s="467">
        <f t="shared" si="42"/>
        <v>0</v>
      </c>
      <c r="AV58" s="467">
        <f t="shared" si="42"/>
        <v>0</v>
      </c>
      <c r="AW58" s="467">
        <f t="shared" si="42"/>
        <v>0</v>
      </c>
      <c r="AX58" s="467">
        <f t="shared" si="42"/>
        <v>0</v>
      </c>
      <c r="AY58" s="467">
        <f t="shared" si="42"/>
        <v>0</v>
      </c>
      <c r="AZ58" s="467">
        <f t="shared" si="42"/>
        <v>0</v>
      </c>
      <c r="BA58" s="467">
        <f t="shared" ref="BA58:DL58" si="43">+BA28-BA12</f>
        <v>0</v>
      </c>
      <c r="BB58" s="467">
        <f t="shared" si="43"/>
        <v>0</v>
      </c>
      <c r="BC58" s="467">
        <f t="shared" si="43"/>
        <v>0</v>
      </c>
      <c r="BD58" s="467">
        <f t="shared" si="43"/>
        <v>0</v>
      </c>
      <c r="BE58" s="467">
        <f t="shared" si="43"/>
        <v>0</v>
      </c>
      <c r="BF58" s="467">
        <f t="shared" si="43"/>
        <v>0</v>
      </c>
      <c r="BG58" s="467">
        <f t="shared" si="43"/>
        <v>0</v>
      </c>
      <c r="BH58" s="467">
        <f t="shared" si="43"/>
        <v>0</v>
      </c>
      <c r="BI58" s="467">
        <f t="shared" si="43"/>
        <v>0</v>
      </c>
      <c r="BJ58" s="467">
        <f t="shared" si="43"/>
        <v>0</v>
      </c>
      <c r="BK58" s="467">
        <f t="shared" si="43"/>
        <v>0</v>
      </c>
      <c r="BL58" s="467">
        <f t="shared" si="43"/>
        <v>0</v>
      </c>
      <c r="BM58" s="467">
        <f t="shared" si="43"/>
        <v>0</v>
      </c>
      <c r="BN58" s="467">
        <f t="shared" si="43"/>
        <v>0</v>
      </c>
      <c r="BO58" s="467">
        <f t="shared" si="43"/>
        <v>0</v>
      </c>
      <c r="BP58" s="467">
        <f t="shared" si="43"/>
        <v>0</v>
      </c>
      <c r="BQ58" s="467">
        <f t="shared" si="43"/>
        <v>0</v>
      </c>
      <c r="BR58" s="467">
        <f t="shared" si="43"/>
        <v>0</v>
      </c>
      <c r="BS58" s="467">
        <f t="shared" si="43"/>
        <v>0</v>
      </c>
      <c r="BT58" s="467">
        <f t="shared" si="43"/>
        <v>0</v>
      </c>
      <c r="BU58" s="467">
        <f t="shared" si="43"/>
        <v>0</v>
      </c>
      <c r="BV58" s="467">
        <f t="shared" si="43"/>
        <v>0</v>
      </c>
      <c r="BW58" s="467">
        <f t="shared" si="43"/>
        <v>0</v>
      </c>
      <c r="BX58" s="467">
        <f t="shared" si="43"/>
        <v>0</v>
      </c>
      <c r="BY58" s="467">
        <f t="shared" si="43"/>
        <v>0</v>
      </c>
      <c r="BZ58" s="467">
        <f t="shared" si="43"/>
        <v>0</v>
      </c>
      <c r="CA58" s="467">
        <f t="shared" si="43"/>
        <v>0</v>
      </c>
      <c r="CB58" s="467">
        <f t="shared" si="43"/>
        <v>0</v>
      </c>
      <c r="CC58" s="467">
        <f t="shared" si="43"/>
        <v>0</v>
      </c>
      <c r="CD58" s="467">
        <f t="shared" si="43"/>
        <v>0</v>
      </c>
      <c r="CE58" s="467">
        <f t="shared" si="43"/>
        <v>0</v>
      </c>
      <c r="CF58" s="467">
        <f t="shared" si="43"/>
        <v>0</v>
      </c>
      <c r="CG58" s="467">
        <f t="shared" si="43"/>
        <v>0</v>
      </c>
      <c r="CH58" s="467">
        <f t="shared" si="43"/>
        <v>0</v>
      </c>
      <c r="CI58" s="467">
        <f t="shared" si="43"/>
        <v>0</v>
      </c>
      <c r="CJ58" s="467">
        <f t="shared" si="43"/>
        <v>0</v>
      </c>
      <c r="CK58" s="467">
        <f t="shared" si="43"/>
        <v>0</v>
      </c>
      <c r="CL58" s="467">
        <f t="shared" si="43"/>
        <v>0</v>
      </c>
      <c r="CM58" s="467">
        <f t="shared" si="43"/>
        <v>0</v>
      </c>
      <c r="CN58" s="467">
        <f t="shared" si="43"/>
        <v>0</v>
      </c>
      <c r="CO58" s="467">
        <f t="shared" si="43"/>
        <v>0</v>
      </c>
      <c r="CP58" s="467">
        <f t="shared" si="43"/>
        <v>0</v>
      </c>
      <c r="CQ58" s="467">
        <f t="shared" si="43"/>
        <v>9223.0299999999988</v>
      </c>
      <c r="CR58" s="467">
        <f t="shared" si="43"/>
        <v>4835.6000000000058</v>
      </c>
      <c r="CS58" s="467">
        <f t="shared" si="43"/>
        <v>0</v>
      </c>
      <c r="CT58" s="467">
        <f t="shared" si="43"/>
        <v>0</v>
      </c>
      <c r="CU58" s="467">
        <f t="shared" si="43"/>
        <v>0</v>
      </c>
      <c r="CV58" s="467">
        <f t="shared" si="43"/>
        <v>0</v>
      </c>
      <c r="CW58" s="467">
        <f t="shared" si="43"/>
        <v>0</v>
      </c>
      <c r="CX58" s="467">
        <f t="shared" si="43"/>
        <v>0</v>
      </c>
      <c r="CY58" s="467">
        <f t="shared" si="43"/>
        <v>0</v>
      </c>
      <c r="CZ58" s="467">
        <f t="shared" si="43"/>
        <v>0</v>
      </c>
      <c r="DA58" s="467">
        <f t="shared" si="43"/>
        <v>0</v>
      </c>
      <c r="DB58" s="467">
        <f t="shared" si="43"/>
        <v>0</v>
      </c>
      <c r="DC58" s="467">
        <f t="shared" si="43"/>
        <v>140008.87999999989</v>
      </c>
      <c r="DD58" s="467">
        <f t="shared" si="43"/>
        <v>127357.87999999989</v>
      </c>
      <c r="DE58" s="467">
        <f t="shared" si="43"/>
        <v>0</v>
      </c>
      <c r="DF58" s="467">
        <f t="shared" si="43"/>
        <v>0</v>
      </c>
      <c r="DG58" s="467">
        <f t="shared" si="43"/>
        <v>0</v>
      </c>
      <c r="DH58" s="467">
        <f t="shared" si="43"/>
        <v>0</v>
      </c>
      <c r="DI58" s="467">
        <f t="shared" si="43"/>
        <v>0</v>
      </c>
      <c r="DJ58" s="467">
        <f t="shared" si="43"/>
        <v>0</v>
      </c>
      <c r="DK58" s="467">
        <f t="shared" si="43"/>
        <v>0</v>
      </c>
      <c r="DL58" s="467">
        <f t="shared" si="43"/>
        <v>0</v>
      </c>
      <c r="DM58" s="467">
        <f t="shared" ref="DM58:FX58" si="44">+DM28-DM12</f>
        <v>0</v>
      </c>
      <c r="DN58" s="467">
        <f t="shared" si="44"/>
        <v>0</v>
      </c>
      <c r="DO58" s="467">
        <f t="shared" si="44"/>
        <v>79980.5</v>
      </c>
      <c r="DP58" s="467">
        <f t="shared" si="44"/>
        <v>36325.620000000112</v>
      </c>
      <c r="DQ58" s="467">
        <f t="shared" si="44"/>
        <v>0</v>
      </c>
      <c r="DR58" s="467">
        <f t="shared" si="44"/>
        <v>0</v>
      </c>
      <c r="DS58" s="467">
        <f t="shared" si="44"/>
        <v>0</v>
      </c>
      <c r="DT58" s="467">
        <f t="shared" si="44"/>
        <v>0</v>
      </c>
      <c r="DU58" s="467">
        <f t="shared" si="44"/>
        <v>0</v>
      </c>
      <c r="DV58" s="467">
        <f t="shared" si="44"/>
        <v>0</v>
      </c>
      <c r="DW58" s="467">
        <f t="shared" si="44"/>
        <v>0</v>
      </c>
      <c r="DX58" s="467">
        <f t="shared" si="44"/>
        <v>0</v>
      </c>
      <c r="DY58" s="467">
        <f t="shared" si="44"/>
        <v>0</v>
      </c>
      <c r="DZ58" s="467">
        <f t="shared" si="44"/>
        <v>0</v>
      </c>
      <c r="EA58" s="467">
        <f t="shared" si="44"/>
        <v>17978.25</v>
      </c>
      <c r="EB58" s="467">
        <f t="shared" si="44"/>
        <v>25395.719999999972</v>
      </c>
      <c r="EC58" s="467">
        <f t="shared" si="44"/>
        <v>0</v>
      </c>
      <c r="ED58" s="467">
        <f t="shared" si="44"/>
        <v>0</v>
      </c>
      <c r="EE58" s="467">
        <f t="shared" si="44"/>
        <v>0</v>
      </c>
      <c r="EF58" s="467">
        <f t="shared" si="44"/>
        <v>0</v>
      </c>
      <c r="EG58" s="467">
        <f t="shared" si="44"/>
        <v>0</v>
      </c>
      <c r="EH58" s="467">
        <f t="shared" si="44"/>
        <v>0</v>
      </c>
      <c r="EI58" s="467">
        <f t="shared" si="44"/>
        <v>0</v>
      </c>
      <c r="EJ58" s="467">
        <f t="shared" si="44"/>
        <v>0</v>
      </c>
      <c r="EK58" s="467">
        <f t="shared" si="44"/>
        <v>0</v>
      </c>
      <c r="EL58" s="467">
        <f t="shared" si="44"/>
        <v>0</v>
      </c>
      <c r="EM58" s="467">
        <f t="shared" si="44"/>
        <v>5933</v>
      </c>
      <c r="EN58" s="467">
        <f t="shared" si="44"/>
        <v>15360.470000000001</v>
      </c>
      <c r="EO58" s="467">
        <f t="shared" si="44"/>
        <v>0</v>
      </c>
      <c r="EP58" s="467">
        <f t="shared" si="44"/>
        <v>0</v>
      </c>
      <c r="EQ58" s="467">
        <f t="shared" si="44"/>
        <v>0</v>
      </c>
      <c r="ER58" s="467">
        <f t="shared" si="44"/>
        <v>0</v>
      </c>
      <c r="ES58" s="467">
        <f t="shared" si="44"/>
        <v>0</v>
      </c>
      <c r="ET58" s="467">
        <f t="shared" si="44"/>
        <v>0</v>
      </c>
      <c r="EU58" s="467">
        <f t="shared" si="44"/>
        <v>0</v>
      </c>
      <c r="EV58" s="467">
        <f t="shared" si="44"/>
        <v>0</v>
      </c>
      <c r="EW58" s="467">
        <f t="shared" si="44"/>
        <v>0</v>
      </c>
      <c r="EX58" s="467">
        <f t="shared" si="44"/>
        <v>0</v>
      </c>
      <c r="EY58" s="467">
        <f t="shared" si="44"/>
        <v>6248.929999999993</v>
      </c>
      <c r="EZ58" s="467">
        <f t="shared" si="44"/>
        <v>0</v>
      </c>
      <c r="FA58" s="467">
        <f t="shared" si="44"/>
        <v>0</v>
      </c>
      <c r="FB58" s="467">
        <f t="shared" si="44"/>
        <v>0</v>
      </c>
      <c r="FC58" s="467">
        <f t="shared" si="44"/>
        <v>0</v>
      </c>
      <c r="FD58" s="467">
        <f t="shared" si="44"/>
        <v>0</v>
      </c>
      <c r="FE58" s="467">
        <f t="shared" si="44"/>
        <v>0</v>
      </c>
      <c r="FF58" s="467">
        <f t="shared" si="44"/>
        <v>0</v>
      </c>
      <c r="FG58" s="467">
        <f t="shared" si="44"/>
        <v>0</v>
      </c>
      <c r="FH58" s="467">
        <f t="shared" si="44"/>
        <v>0</v>
      </c>
      <c r="FI58" s="467">
        <f t="shared" si="44"/>
        <v>0</v>
      </c>
      <c r="FJ58" s="467">
        <f t="shared" si="44"/>
        <v>0</v>
      </c>
      <c r="FK58" s="467">
        <f t="shared" si="44"/>
        <v>0</v>
      </c>
      <c r="FL58" s="467">
        <f t="shared" si="44"/>
        <v>0</v>
      </c>
      <c r="FM58" s="467">
        <f t="shared" si="44"/>
        <v>0</v>
      </c>
      <c r="FN58" s="467">
        <f t="shared" si="44"/>
        <v>0</v>
      </c>
      <c r="FO58" s="467">
        <f t="shared" si="44"/>
        <v>0</v>
      </c>
      <c r="FP58" s="467">
        <f t="shared" si="44"/>
        <v>0</v>
      </c>
      <c r="FQ58" s="467">
        <f t="shared" si="44"/>
        <v>0</v>
      </c>
      <c r="FR58" s="467">
        <f t="shared" si="44"/>
        <v>0</v>
      </c>
      <c r="FS58" s="467">
        <f t="shared" si="44"/>
        <v>0</v>
      </c>
      <c r="FT58" s="467">
        <f t="shared" si="44"/>
        <v>0</v>
      </c>
      <c r="FU58" s="467">
        <f t="shared" si="44"/>
        <v>0</v>
      </c>
      <c r="FV58" s="467">
        <f t="shared" si="44"/>
        <v>0</v>
      </c>
      <c r="FW58" s="467">
        <f t="shared" si="44"/>
        <v>14833.169999999998</v>
      </c>
      <c r="FX58" s="467">
        <f t="shared" si="44"/>
        <v>8708.679999999993</v>
      </c>
      <c r="FY58" s="467">
        <f t="shared" ref="FY58:GB58" si="45">+FY28-FY12</f>
        <v>0</v>
      </c>
      <c r="FZ58" s="467">
        <f t="shared" si="45"/>
        <v>0</v>
      </c>
      <c r="GA58" s="467">
        <f t="shared" si="45"/>
        <v>0</v>
      </c>
      <c r="GB58" s="467">
        <f t="shared" si="45"/>
        <v>0</v>
      </c>
    </row>
    <row r="59" spans="1:184" s="45" customFormat="1">
      <c r="A59" s="41"/>
      <c r="B59" s="486" t="s">
        <v>12</v>
      </c>
      <c r="C59" s="475" t="s">
        <v>97</v>
      </c>
      <c r="D59" s="478" t="s">
        <v>176</v>
      </c>
      <c r="E59" s="467">
        <f t="shared" ref="E59:AZ59" si="46">+E29-E13</f>
        <v>523349.87999999989</v>
      </c>
      <c r="F59" s="467">
        <f t="shared" si="46"/>
        <v>435871.5</v>
      </c>
      <c r="G59" s="467">
        <f t="shared" si="46"/>
        <v>419238.06000000006</v>
      </c>
      <c r="H59" s="467">
        <f t="shared" si="46"/>
        <v>395530.81000000006</v>
      </c>
      <c r="I59" s="467">
        <f t="shared" si="46"/>
        <v>378653.06000000006</v>
      </c>
      <c r="J59" s="467">
        <f t="shared" si="46"/>
        <v>96580.26999999999</v>
      </c>
      <c r="K59" s="467">
        <f t="shared" si="46"/>
        <v>158323.09000000003</v>
      </c>
      <c r="L59" s="467">
        <f t="shared" si="46"/>
        <v>125276.90999999997</v>
      </c>
      <c r="M59" s="467">
        <f t="shared" si="46"/>
        <v>93767.140000000014</v>
      </c>
      <c r="N59" s="467">
        <f t="shared" si="46"/>
        <v>397167.25</v>
      </c>
      <c r="O59" s="467">
        <f t="shared" si="46"/>
        <v>402985.18999999994</v>
      </c>
      <c r="P59" s="467">
        <f t="shared" si="46"/>
        <v>450667.62000000011</v>
      </c>
      <c r="Q59" s="467">
        <f t="shared" si="46"/>
        <v>400131.5</v>
      </c>
      <c r="R59" s="467">
        <f t="shared" si="46"/>
        <v>338377.75</v>
      </c>
      <c r="S59" s="467">
        <f t="shared" si="46"/>
        <v>268710.5</v>
      </c>
      <c r="T59" s="467">
        <f t="shared" si="46"/>
        <v>264126.88</v>
      </c>
      <c r="U59" s="467">
        <f t="shared" si="46"/>
        <v>229397.88</v>
      </c>
      <c r="V59" s="467">
        <f t="shared" si="46"/>
        <v>67905.26999999999</v>
      </c>
      <c r="W59" s="467">
        <f t="shared" si="46"/>
        <v>109033.19</v>
      </c>
      <c r="X59" s="467">
        <f t="shared" si="46"/>
        <v>96877.75</v>
      </c>
      <c r="Y59" s="467">
        <f t="shared" si="46"/>
        <v>58643.94</v>
      </c>
      <c r="Z59" s="467">
        <f t="shared" si="46"/>
        <v>230924.88</v>
      </c>
      <c r="AA59" s="467">
        <f t="shared" si="46"/>
        <v>243267.75</v>
      </c>
      <c r="AB59" s="467">
        <f t="shared" si="46"/>
        <v>272094</v>
      </c>
      <c r="AC59" s="467">
        <f t="shared" si="46"/>
        <v>-148049.31000000006</v>
      </c>
      <c r="AD59" s="467">
        <f t="shared" si="46"/>
        <v>-82527.689999999944</v>
      </c>
      <c r="AE59" s="467">
        <f t="shared" si="46"/>
        <v>-49399.19</v>
      </c>
      <c r="AF59" s="467">
        <f t="shared" si="46"/>
        <v>-106610.31000000006</v>
      </c>
      <c r="AG59" s="467">
        <f t="shared" si="46"/>
        <v>-171361.25</v>
      </c>
      <c r="AH59" s="467">
        <f t="shared" si="46"/>
        <v>-38205.379999999888</v>
      </c>
      <c r="AI59" s="467">
        <f t="shared" si="46"/>
        <v>128583.25</v>
      </c>
      <c r="AJ59" s="467">
        <f t="shared" si="46"/>
        <v>131673.25</v>
      </c>
      <c r="AK59" s="467">
        <f t="shared" si="46"/>
        <v>-93831.38</v>
      </c>
      <c r="AL59" s="467">
        <f t="shared" si="46"/>
        <v>-96220.12</v>
      </c>
      <c r="AM59" s="467">
        <f t="shared" si="46"/>
        <v>-159499.88</v>
      </c>
      <c r="AN59" s="467">
        <f t="shared" si="46"/>
        <v>-165945.5</v>
      </c>
      <c r="AO59" s="467">
        <f t="shared" si="46"/>
        <v>-116871</v>
      </c>
      <c r="AP59" s="467">
        <f t="shared" si="46"/>
        <v>-47081.619999999995</v>
      </c>
      <c r="AQ59" s="467">
        <f t="shared" si="46"/>
        <v>-30901.409999999974</v>
      </c>
      <c r="AR59" s="467">
        <f t="shared" si="46"/>
        <v>-97962.38</v>
      </c>
      <c r="AS59" s="467">
        <f t="shared" si="46"/>
        <v>-134984.88</v>
      </c>
      <c r="AT59" s="467">
        <f t="shared" si="46"/>
        <v>8037.6200000001118</v>
      </c>
      <c r="AU59" s="467">
        <f t="shared" si="46"/>
        <v>175164.87999999989</v>
      </c>
      <c r="AV59" s="467">
        <f t="shared" si="46"/>
        <v>240412.12000000011</v>
      </c>
      <c r="AW59" s="467">
        <f t="shared" si="46"/>
        <v>-78098.810000000056</v>
      </c>
      <c r="AX59" s="467">
        <f t="shared" si="46"/>
        <v>-94884.780000000028</v>
      </c>
      <c r="AY59" s="467">
        <f t="shared" si="46"/>
        <v>-142966.38</v>
      </c>
      <c r="AZ59" s="467">
        <f t="shared" si="46"/>
        <v>-153788.43999999994</v>
      </c>
      <c r="BA59" s="467">
        <f t="shared" ref="BA59:DL59" si="47">+BA29-BA13</f>
        <v>-69232.810000000056</v>
      </c>
      <c r="BB59" s="467">
        <f t="shared" si="47"/>
        <v>-36923.5</v>
      </c>
      <c r="BC59" s="467">
        <f t="shared" si="47"/>
        <v>-28004.090000000026</v>
      </c>
      <c r="BD59" s="467">
        <f t="shared" si="47"/>
        <v>-91384.56</v>
      </c>
      <c r="BE59" s="467">
        <f t="shared" si="47"/>
        <v>-146518</v>
      </c>
      <c r="BF59" s="467">
        <f t="shared" si="47"/>
        <v>36237.620000000112</v>
      </c>
      <c r="BG59" s="467">
        <f t="shared" si="47"/>
        <v>210251.5</v>
      </c>
      <c r="BH59" s="467">
        <f t="shared" si="47"/>
        <v>287121.75</v>
      </c>
      <c r="BI59" s="467">
        <f t="shared" si="47"/>
        <v>-78559.939999999944</v>
      </c>
      <c r="BJ59" s="467">
        <f t="shared" si="47"/>
        <v>-89790.88</v>
      </c>
      <c r="BK59" s="467">
        <f t="shared" si="47"/>
        <v>-143133.56000000006</v>
      </c>
      <c r="BL59" s="467">
        <f t="shared" si="47"/>
        <v>-141970</v>
      </c>
      <c r="BM59" s="467">
        <f t="shared" si="47"/>
        <v>-41810.75</v>
      </c>
      <c r="BN59" s="467">
        <f t="shared" si="47"/>
        <v>-15534.060000000056</v>
      </c>
      <c r="BO59" s="467">
        <f t="shared" si="47"/>
        <v>-22000.280000000028</v>
      </c>
      <c r="BP59" s="467">
        <f t="shared" si="47"/>
        <v>-74382.94</v>
      </c>
      <c r="BQ59" s="467">
        <f t="shared" si="47"/>
        <v>-122615.88</v>
      </c>
      <c r="BR59" s="467">
        <f t="shared" si="47"/>
        <v>84790.120000000112</v>
      </c>
      <c r="BS59" s="467">
        <f t="shared" si="47"/>
        <v>356704.5</v>
      </c>
      <c r="BT59" s="467">
        <f t="shared" si="47"/>
        <v>406460.5</v>
      </c>
      <c r="BU59" s="467">
        <f t="shared" si="47"/>
        <v>-38940.439999999944</v>
      </c>
      <c r="BV59" s="467">
        <f t="shared" si="47"/>
        <v>-73034.19</v>
      </c>
      <c r="BW59" s="467">
        <f t="shared" si="47"/>
        <v>-110468.38</v>
      </c>
      <c r="BX59" s="467">
        <f t="shared" si="47"/>
        <v>-80803.879999999888</v>
      </c>
      <c r="BY59" s="467">
        <f t="shared" si="47"/>
        <v>36078.5</v>
      </c>
      <c r="BZ59" s="467">
        <f t="shared" si="47"/>
        <v>54816.880000000005</v>
      </c>
      <c r="CA59" s="467">
        <f t="shared" si="47"/>
        <v>29577.690000000002</v>
      </c>
      <c r="CB59" s="467">
        <f t="shared" si="47"/>
        <v>-15078.280000000028</v>
      </c>
      <c r="CC59" s="467">
        <f t="shared" si="47"/>
        <v>-1466.6199999999953</v>
      </c>
      <c r="CD59" s="467">
        <f t="shared" si="47"/>
        <v>332276.62000000011</v>
      </c>
      <c r="CE59" s="467">
        <f t="shared" si="47"/>
        <v>957047.24999999977</v>
      </c>
      <c r="CF59" s="467">
        <f t="shared" si="47"/>
        <v>1058767.5</v>
      </c>
      <c r="CG59" s="467">
        <f t="shared" si="47"/>
        <v>249026.5</v>
      </c>
      <c r="CH59" s="467">
        <f t="shared" si="47"/>
        <v>80990.62</v>
      </c>
      <c r="CI59" s="467">
        <f t="shared" si="47"/>
        <v>150214.12000000011</v>
      </c>
      <c r="CJ59" s="467">
        <f t="shared" si="47"/>
        <v>332313.62000000011</v>
      </c>
      <c r="CK59" s="467">
        <f t="shared" si="47"/>
        <v>352261.62000000011</v>
      </c>
      <c r="CL59" s="467">
        <f t="shared" si="47"/>
        <v>393140.37999999989</v>
      </c>
      <c r="CM59" s="467">
        <f t="shared" si="47"/>
        <v>212508.93999999994</v>
      </c>
      <c r="CN59" s="467">
        <f t="shared" si="47"/>
        <v>145808.25</v>
      </c>
      <c r="CO59" s="467">
        <f t="shared" si="47"/>
        <v>257232.37999999989</v>
      </c>
      <c r="CP59" s="467">
        <f t="shared" si="47"/>
        <v>816066.37999999989</v>
      </c>
      <c r="CQ59" s="467">
        <f t="shared" si="47"/>
        <v>1871578</v>
      </c>
      <c r="CR59" s="467">
        <f t="shared" si="47"/>
        <v>1907004.5</v>
      </c>
      <c r="CS59" s="467">
        <f t="shared" si="47"/>
        <v>693968.37999999989</v>
      </c>
      <c r="CT59" s="467">
        <f t="shared" si="47"/>
        <v>254213.25</v>
      </c>
      <c r="CU59" s="467">
        <f t="shared" si="47"/>
        <v>434603.12000000011</v>
      </c>
      <c r="CV59" s="467">
        <f t="shared" si="47"/>
        <v>810155.25</v>
      </c>
      <c r="CW59" s="467">
        <f t="shared" si="47"/>
        <v>607387</v>
      </c>
      <c r="CX59" s="467">
        <f t="shared" si="47"/>
        <v>708422.12000000011</v>
      </c>
      <c r="CY59" s="467">
        <f t="shared" si="47"/>
        <v>371485.18999999994</v>
      </c>
      <c r="CZ59" s="467">
        <f t="shared" si="47"/>
        <v>351150.75</v>
      </c>
      <c r="DA59" s="467">
        <f t="shared" si="47"/>
        <v>541205.75</v>
      </c>
      <c r="DB59" s="467">
        <f t="shared" si="47"/>
        <v>1269482.75</v>
      </c>
      <c r="DC59" s="467">
        <f t="shared" si="47"/>
        <v>2406517</v>
      </c>
      <c r="DD59" s="467">
        <f t="shared" si="47"/>
        <v>2559192</v>
      </c>
      <c r="DE59" s="467">
        <f t="shared" si="47"/>
        <v>950963.75</v>
      </c>
      <c r="DF59" s="467">
        <f t="shared" si="47"/>
        <v>315256.38</v>
      </c>
      <c r="DG59" s="467">
        <f t="shared" si="47"/>
        <v>551318.25</v>
      </c>
      <c r="DH59" s="467">
        <f t="shared" si="47"/>
        <v>904220</v>
      </c>
      <c r="DI59" s="467">
        <f t="shared" si="47"/>
        <v>671204.25</v>
      </c>
      <c r="DJ59" s="467">
        <f t="shared" si="47"/>
        <v>721668</v>
      </c>
      <c r="DK59" s="467">
        <f t="shared" si="47"/>
        <v>363948.94</v>
      </c>
      <c r="DL59" s="467">
        <f t="shared" si="47"/>
        <v>324393.5</v>
      </c>
      <c r="DM59" s="467">
        <f t="shared" ref="DM59:FX59" si="48">+DM29-DM13</f>
        <v>542348.62000000011</v>
      </c>
      <c r="DN59" s="467">
        <f t="shared" si="48"/>
        <v>1394131.5</v>
      </c>
      <c r="DO59" s="467">
        <f t="shared" si="48"/>
        <v>2276432.5</v>
      </c>
      <c r="DP59" s="467">
        <f t="shared" si="48"/>
        <v>2591525</v>
      </c>
      <c r="DQ59" s="467">
        <f t="shared" si="48"/>
        <v>945665</v>
      </c>
      <c r="DR59" s="467">
        <f t="shared" si="48"/>
        <v>322491.12</v>
      </c>
      <c r="DS59" s="467">
        <f t="shared" si="48"/>
        <v>602500.25</v>
      </c>
      <c r="DT59" s="467">
        <f t="shared" si="48"/>
        <v>893154</v>
      </c>
      <c r="DU59" s="467">
        <f t="shared" si="48"/>
        <v>720611.62000000011</v>
      </c>
      <c r="DV59" s="467">
        <f t="shared" si="48"/>
        <v>760818.87999999989</v>
      </c>
      <c r="DW59" s="467">
        <f t="shared" si="48"/>
        <v>361258.5</v>
      </c>
      <c r="DX59" s="467">
        <f t="shared" si="48"/>
        <v>270541.38</v>
      </c>
      <c r="DY59" s="467">
        <f t="shared" si="48"/>
        <v>590092.12000000011</v>
      </c>
      <c r="DZ59" s="467">
        <f t="shared" si="48"/>
        <v>1397496.75</v>
      </c>
      <c r="EA59" s="467">
        <f t="shared" si="48"/>
        <v>2222777</v>
      </c>
      <c r="EB59" s="467">
        <f t="shared" si="48"/>
        <v>2596203.5</v>
      </c>
      <c r="EC59" s="467">
        <f t="shared" si="48"/>
        <v>856136.5</v>
      </c>
      <c r="ED59" s="467">
        <f t="shared" si="48"/>
        <v>323885.62</v>
      </c>
      <c r="EE59" s="467">
        <f t="shared" si="48"/>
        <v>556346</v>
      </c>
      <c r="EF59" s="467">
        <f t="shared" si="48"/>
        <v>828071.25</v>
      </c>
      <c r="EG59" s="467">
        <f t="shared" si="48"/>
        <v>711171.12000000011</v>
      </c>
      <c r="EH59" s="467">
        <f t="shared" si="48"/>
        <v>766215.12000000011</v>
      </c>
      <c r="EI59" s="467">
        <f t="shared" si="48"/>
        <v>374176.31000000006</v>
      </c>
      <c r="EJ59" s="467">
        <f t="shared" si="48"/>
        <v>295873.68999999994</v>
      </c>
      <c r="EK59" s="467">
        <f t="shared" si="48"/>
        <v>536932.5</v>
      </c>
      <c r="EL59" s="467">
        <f t="shared" si="48"/>
        <v>1231201.75</v>
      </c>
      <c r="EM59" s="467">
        <f t="shared" si="48"/>
        <v>2397255.5</v>
      </c>
      <c r="EN59" s="467">
        <f t="shared" si="48"/>
        <v>2762091</v>
      </c>
      <c r="EO59" s="467">
        <f t="shared" si="48"/>
        <v>864653.75</v>
      </c>
      <c r="EP59" s="467">
        <f t="shared" si="48"/>
        <v>355071.88</v>
      </c>
      <c r="EQ59" s="467">
        <f t="shared" si="48"/>
        <v>507275.5</v>
      </c>
      <c r="ER59" s="467">
        <f t="shared" si="48"/>
        <v>873984.75</v>
      </c>
      <c r="ES59" s="467">
        <f t="shared" si="48"/>
        <v>710894.25</v>
      </c>
      <c r="ET59" s="467">
        <f t="shared" si="48"/>
        <v>775328.25</v>
      </c>
      <c r="EU59" s="467">
        <f t="shared" si="48"/>
        <v>435920.06000000006</v>
      </c>
      <c r="EV59" s="467">
        <f t="shared" si="48"/>
        <v>316553.25</v>
      </c>
      <c r="EW59" s="467">
        <f t="shared" si="48"/>
        <v>527094</v>
      </c>
      <c r="EX59" s="467">
        <f t="shared" si="48"/>
        <v>1190797.75</v>
      </c>
      <c r="EY59" s="467">
        <f t="shared" si="48"/>
        <v>2609280.5</v>
      </c>
      <c r="EZ59" s="467">
        <f t="shared" si="48"/>
        <v>2602856.5</v>
      </c>
      <c r="FA59" s="467">
        <f t="shared" si="48"/>
        <v>1001221.25</v>
      </c>
      <c r="FB59" s="467">
        <f t="shared" si="48"/>
        <v>408049.62</v>
      </c>
      <c r="FC59" s="467">
        <f t="shared" si="48"/>
        <v>562019.75</v>
      </c>
      <c r="FD59" s="467">
        <f t="shared" si="48"/>
        <v>935966</v>
      </c>
      <c r="FE59" s="467">
        <f t="shared" si="48"/>
        <v>700695</v>
      </c>
      <c r="FF59" s="467">
        <f t="shared" si="48"/>
        <v>837040</v>
      </c>
      <c r="FG59" s="467">
        <f t="shared" si="48"/>
        <v>465316</v>
      </c>
      <c r="FH59" s="467">
        <f t="shared" si="48"/>
        <v>356130.25</v>
      </c>
      <c r="FI59" s="467">
        <f t="shared" si="48"/>
        <v>566525.5</v>
      </c>
      <c r="FJ59" s="467">
        <f t="shared" si="48"/>
        <v>1420595</v>
      </c>
      <c r="FK59" s="467">
        <f t="shared" si="48"/>
        <v>2681313.5</v>
      </c>
      <c r="FL59" s="467">
        <f t="shared" si="48"/>
        <v>2707121</v>
      </c>
      <c r="FM59" s="467">
        <f t="shared" si="48"/>
        <v>1168427</v>
      </c>
      <c r="FN59" s="467">
        <f t="shared" si="48"/>
        <v>408110.31000000006</v>
      </c>
      <c r="FO59" s="467">
        <f t="shared" si="48"/>
        <v>610112</v>
      </c>
      <c r="FP59" s="467">
        <f t="shared" si="48"/>
        <v>1078236.5</v>
      </c>
      <c r="FQ59" s="467">
        <f t="shared" si="48"/>
        <v>728571</v>
      </c>
      <c r="FR59" s="467">
        <f t="shared" si="48"/>
        <v>897731.12000000011</v>
      </c>
      <c r="FS59" s="467">
        <f t="shared" si="48"/>
        <v>502434.75</v>
      </c>
      <c r="FT59" s="467">
        <f t="shared" si="48"/>
        <v>405797.12000000011</v>
      </c>
      <c r="FU59" s="467">
        <f t="shared" si="48"/>
        <v>633482.62000000011</v>
      </c>
      <c r="FV59" s="467">
        <f t="shared" si="48"/>
        <v>1609741</v>
      </c>
      <c r="FW59" s="467">
        <f t="shared" si="48"/>
        <v>2533522.5</v>
      </c>
      <c r="FX59" s="467">
        <f t="shared" si="48"/>
        <v>2829892.5</v>
      </c>
      <c r="FY59" s="467">
        <f t="shared" ref="FY59:GB59" si="49">+FY29-FY13</f>
        <v>1226507.25</v>
      </c>
      <c r="FZ59" s="467">
        <f t="shared" si="49"/>
        <v>444132.87999999989</v>
      </c>
      <c r="GA59" s="467">
        <f t="shared" si="49"/>
        <v>715451.25</v>
      </c>
      <c r="GB59" s="467">
        <f t="shared" si="49"/>
        <v>1120386.25</v>
      </c>
    </row>
    <row r="60" spans="1:184">
      <c r="A60" s="461"/>
      <c r="B60" s="486"/>
      <c r="C60" s="476" t="s">
        <v>289</v>
      </c>
      <c r="D60" s="479" t="s">
        <v>176</v>
      </c>
      <c r="E60" s="468">
        <f t="shared" ref="E60:AZ60" si="50">+E30-E14</f>
        <v>35281.740000000005</v>
      </c>
      <c r="F60" s="468">
        <f t="shared" si="50"/>
        <v>29385.910000000003</v>
      </c>
      <c r="G60" s="468">
        <f t="shared" si="50"/>
        <v>28262.97</v>
      </c>
      <c r="H60" s="468">
        <f t="shared" si="50"/>
        <v>26664.710000000006</v>
      </c>
      <c r="I60" s="468">
        <f t="shared" si="50"/>
        <v>25524.720000000001</v>
      </c>
      <c r="J60" s="468">
        <f t="shared" si="50"/>
        <v>6506.1100000000006</v>
      </c>
      <c r="K60" s="468">
        <f t="shared" si="50"/>
        <v>10678</v>
      </c>
      <c r="L60" s="468">
        <f t="shared" si="50"/>
        <v>8450.1500000000015</v>
      </c>
      <c r="M60" s="468">
        <f t="shared" si="50"/>
        <v>6325.8799999999992</v>
      </c>
      <c r="N60" s="468">
        <f t="shared" si="50"/>
        <v>26775.53</v>
      </c>
      <c r="O60" s="468">
        <f t="shared" si="50"/>
        <v>27165.550000000003</v>
      </c>
      <c r="P60" s="468">
        <f t="shared" si="50"/>
        <v>30382.479999999996</v>
      </c>
      <c r="Q60" s="468">
        <f t="shared" si="50"/>
        <v>26979.14</v>
      </c>
      <c r="R60" s="468">
        <f t="shared" si="50"/>
        <v>22806.949999999997</v>
      </c>
      <c r="S60" s="468">
        <f t="shared" si="50"/>
        <v>18113.839999999997</v>
      </c>
      <c r="T60" s="468">
        <f t="shared" si="50"/>
        <v>17801.919999999998</v>
      </c>
      <c r="U60" s="468">
        <f t="shared" si="50"/>
        <v>15462.919999999998</v>
      </c>
      <c r="V60" s="468">
        <f t="shared" si="50"/>
        <v>4574.6399999999994</v>
      </c>
      <c r="W60" s="468">
        <f t="shared" si="50"/>
        <v>7347.9900000000016</v>
      </c>
      <c r="X60" s="468">
        <f t="shared" si="50"/>
        <v>6526.7799999999988</v>
      </c>
      <c r="Y60" s="468">
        <f t="shared" si="50"/>
        <v>3949.0400000000009</v>
      </c>
      <c r="Z60" s="468">
        <f t="shared" si="50"/>
        <v>15567.229999999996</v>
      </c>
      <c r="AA60" s="468">
        <f t="shared" si="50"/>
        <v>16402.050000000003</v>
      </c>
      <c r="AB60" s="468">
        <f t="shared" si="50"/>
        <v>18345.070000000007</v>
      </c>
      <c r="AC60" s="468">
        <f t="shared" si="50"/>
        <v>-13378.970000000001</v>
      </c>
      <c r="AD60" s="468">
        <f t="shared" si="50"/>
        <v>-3714.0500000000029</v>
      </c>
      <c r="AE60" s="468">
        <f t="shared" si="50"/>
        <v>-4839.2799999999952</v>
      </c>
      <c r="AF60" s="468">
        <f t="shared" si="50"/>
        <v>-6844.7799999999988</v>
      </c>
      <c r="AG60" s="468">
        <f t="shared" si="50"/>
        <v>-10867.910000000003</v>
      </c>
      <c r="AH60" s="468">
        <f t="shared" si="50"/>
        <v>-4647.2400000000052</v>
      </c>
      <c r="AI60" s="468">
        <f t="shared" si="50"/>
        <v>11676.200000000012</v>
      </c>
      <c r="AJ60" s="468">
        <f t="shared" si="50"/>
        <v>13254.670000000013</v>
      </c>
      <c r="AK60" s="468">
        <f t="shared" si="50"/>
        <v>-4950.0299999999988</v>
      </c>
      <c r="AL60" s="468">
        <f t="shared" si="50"/>
        <v>-4485.0299999999988</v>
      </c>
      <c r="AM60" s="468">
        <f t="shared" si="50"/>
        <v>-13446.07</v>
      </c>
      <c r="AN60" s="468">
        <f t="shared" si="50"/>
        <v>-16922.339999999997</v>
      </c>
      <c r="AO60" s="468">
        <f t="shared" si="50"/>
        <v>-11053.75</v>
      </c>
      <c r="AP60" s="468">
        <f t="shared" si="50"/>
        <v>-1558.1600000000035</v>
      </c>
      <c r="AQ60" s="468">
        <f t="shared" si="50"/>
        <v>-3490.489999999998</v>
      </c>
      <c r="AR60" s="468">
        <f t="shared" si="50"/>
        <v>-5873.7799999999988</v>
      </c>
      <c r="AS60" s="468">
        <f t="shared" si="50"/>
        <v>-8791.6200000000026</v>
      </c>
      <c r="AT60" s="468">
        <f t="shared" si="50"/>
        <v>-2400.0299999999988</v>
      </c>
      <c r="AU60" s="468">
        <f t="shared" si="50"/>
        <v>16741.76999999999</v>
      </c>
      <c r="AV60" s="468">
        <f t="shared" si="50"/>
        <v>19927.910000000003</v>
      </c>
      <c r="AW60" s="468">
        <f t="shared" si="50"/>
        <v>-4160.6600000000035</v>
      </c>
      <c r="AX60" s="468">
        <f t="shared" si="50"/>
        <v>-4762.0400000000009</v>
      </c>
      <c r="AY60" s="468">
        <f t="shared" si="50"/>
        <v>-12190.559999999998</v>
      </c>
      <c r="AZ60" s="468">
        <f t="shared" si="50"/>
        <v>-15445.919999999998</v>
      </c>
      <c r="BA60" s="468">
        <f t="shared" ref="BA60:DL60" si="51">+BA30-BA14</f>
        <v>-7623.1600000000035</v>
      </c>
      <c r="BB60" s="468">
        <f t="shared" si="51"/>
        <v>-1105.739999999998</v>
      </c>
      <c r="BC60" s="468">
        <f t="shared" si="51"/>
        <v>-3259.6899999999987</v>
      </c>
      <c r="BD60" s="468">
        <f t="shared" si="51"/>
        <v>-5628.5</v>
      </c>
      <c r="BE60" s="468">
        <f t="shared" si="51"/>
        <v>-9856.7099999999991</v>
      </c>
      <c r="BF60" s="468">
        <f t="shared" si="51"/>
        <v>-696.07000000000698</v>
      </c>
      <c r="BG60" s="468">
        <f t="shared" si="51"/>
        <v>20034.920000000027</v>
      </c>
      <c r="BH60" s="468">
        <f t="shared" si="51"/>
        <v>22671.799999999988</v>
      </c>
      <c r="BI60" s="468">
        <f t="shared" si="51"/>
        <v>-3938.1999999999971</v>
      </c>
      <c r="BJ60" s="468">
        <f t="shared" si="51"/>
        <v>-4611.2400000000016</v>
      </c>
      <c r="BK60" s="468">
        <f t="shared" si="51"/>
        <v>-10957.150000000001</v>
      </c>
      <c r="BL60" s="468">
        <f t="shared" si="51"/>
        <v>-14894.349999999999</v>
      </c>
      <c r="BM60" s="468">
        <f t="shared" si="51"/>
        <v>-5521.1499999999942</v>
      </c>
      <c r="BN60" s="468">
        <f t="shared" si="51"/>
        <v>-46.430000000000291</v>
      </c>
      <c r="BO60" s="468">
        <f t="shared" si="51"/>
        <v>-2550.91</v>
      </c>
      <c r="BP60" s="468">
        <f t="shared" si="51"/>
        <v>-4647.3300000000017</v>
      </c>
      <c r="BQ60" s="468">
        <f t="shared" si="51"/>
        <v>-8031.8499999999985</v>
      </c>
      <c r="BR60" s="468">
        <f t="shared" si="51"/>
        <v>2086.4600000000064</v>
      </c>
      <c r="BS60" s="468">
        <f t="shared" si="51"/>
        <v>30666.059999999998</v>
      </c>
      <c r="BT60" s="468">
        <f t="shared" si="51"/>
        <v>30242.48000000001</v>
      </c>
      <c r="BU60" s="468">
        <f t="shared" si="51"/>
        <v>-1109.5199999999895</v>
      </c>
      <c r="BV60" s="468">
        <f t="shared" si="51"/>
        <v>-3495.4000000000015</v>
      </c>
      <c r="BW60" s="468">
        <f t="shared" si="51"/>
        <v>-8830.7099999999991</v>
      </c>
      <c r="BX60" s="468">
        <f t="shared" si="51"/>
        <v>-10082.089999999997</v>
      </c>
      <c r="BY60" s="468">
        <f t="shared" si="51"/>
        <v>-1360.5099999999948</v>
      </c>
      <c r="BZ60" s="468">
        <f t="shared" si="51"/>
        <v>4593.4700000000012</v>
      </c>
      <c r="CA60" s="468">
        <f t="shared" si="51"/>
        <v>821.84999999999854</v>
      </c>
      <c r="CB60" s="468">
        <f t="shared" si="51"/>
        <v>-393.12000000000262</v>
      </c>
      <c r="CC60" s="468">
        <f t="shared" si="51"/>
        <v>1043.9000000000015</v>
      </c>
      <c r="CD60" s="468">
        <f t="shared" si="51"/>
        <v>18647.169999999998</v>
      </c>
      <c r="CE60" s="468">
        <f t="shared" si="51"/>
        <v>73216.12</v>
      </c>
      <c r="CF60" s="468">
        <f t="shared" si="51"/>
        <v>74840.78</v>
      </c>
      <c r="CG60" s="468">
        <f t="shared" si="51"/>
        <v>19071.330000000002</v>
      </c>
      <c r="CH60" s="468">
        <f t="shared" si="51"/>
        <v>8198.4100000000035</v>
      </c>
      <c r="CI60" s="468">
        <f t="shared" si="51"/>
        <v>7164.5500000000029</v>
      </c>
      <c r="CJ60" s="468">
        <f t="shared" si="51"/>
        <v>13659.520000000004</v>
      </c>
      <c r="CK60" s="468">
        <f t="shared" si="51"/>
        <v>18419.61</v>
      </c>
      <c r="CL60" s="468">
        <f t="shared" si="51"/>
        <v>29328.75</v>
      </c>
      <c r="CM60" s="468">
        <f t="shared" si="51"/>
        <v>12465.489999999998</v>
      </c>
      <c r="CN60" s="468">
        <f t="shared" si="51"/>
        <v>11886.660000000003</v>
      </c>
      <c r="CO60" s="468">
        <f t="shared" si="51"/>
        <v>17811.960000000006</v>
      </c>
      <c r="CP60" s="468">
        <f t="shared" si="51"/>
        <v>49474.380000000005</v>
      </c>
      <c r="CQ60" s="468">
        <f t="shared" si="51"/>
        <v>132065.56</v>
      </c>
      <c r="CR60" s="468">
        <f t="shared" si="51"/>
        <v>135027.25</v>
      </c>
      <c r="CS60" s="468">
        <f t="shared" si="51"/>
        <v>53081.350000000006</v>
      </c>
      <c r="CT60" s="468">
        <f t="shared" si="51"/>
        <v>19347.300000000003</v>
      </c>
      <c r="CU60" s="468">
        <f t="shared" si="51"/>
        <v>22641.33</v>
      </c>
      <c r="CV60" s="468">
        <f t="shared" si="51"/>
        <v>39521.740000000005</v>
      </c>
      <c r="CW60" s="468">
        <f t="shared" si="51"/>
        <v>31964.429999999993</v>
      </c>
      <c r="CX60" s="468">
        <f t="shared" si="51"/>
        <v>53158.380000000005</v>
      </c>
      <c r="CY60" s="468">
        <f t="shared" si="51"/>
        <v>23116.14</v>
      </c>
      <c r="CZ60" s="468">
        <f t="shared" si="51"/>
        <v>26131.190000000002</v>
      </c>
      <c r="DA60" s="468">
        <f t="shared" si="51"/>
        <v>40100.899999999994</v>
      </c>
      <c r="DB60" s="468">
        <f t="shared" si="51"/>
        <v>75444.200000000012</v>
      </c>
      <c r="DC60" s="468">
        <f t="shared" si="51"/>
        <v>173100.84000000003</v>
      </c>
      <c r="DD60" s="468">
        <f t="shared" si="51"/>
        <v>177632.78000000003</v>
      </c>
      <c r="DE60" s="468">
        <f t="shared" si="51"/>
        <v>73682.079999999987</v>
      </c>
      <c r="DF60" s="468">
        <f t="shared" si="51"/>
        <v>25637.379999999997</v>
      </c>
      <c r="DG60" s="468">
        <f t="shared" si="51"/>
        <v>28026.619999999995</v>
      </c>
      <c r="DH60" s="468">
        <f t="shared" si="51"/>
        <v>42635.03</v>
      </c>
      <c r="DI60" s="468">
        <f t="shared" si="51"/>
        <v>36569.259999999995</v>
      </c>
      <c r="DJ60" s="468">
        <f t="shared" si="51"/>
        <v>53235.91</v>
      </c>
      <c r="DK60" s="468">
        <f t="shared" si="51"/>
        <v>23233.18</v>
      </c>
      <c r="DL60" s="468">
        <f t="shared" si="51"/>
        <v>24793.679999999993</v>
      </c>
      <c r="DM60" s="468">
        <f t="shared" ref="DM60:FX60" si="52">+DM30-DM14</f>
        <v>40049.78</v>
      </c>
      <c r="DN60" s="468">
        <f t="shared" si="52"/>
        <v>82026.78</v>
      </c>
      <c r="DO60" s="468">
        <f t="shared" si="52"/>
        <v>166086.06</v>
      </c>
      <c r="DP60" s="468">
        <f t="shared" si="52"/>
        <v>181231.5</v>
      </c>
      <c r="DQ60" s="468">
        <f t="shared" si="52"/>
        <v>71628.84</v>
      </c>
      <c r="DR60" s="468">
        <f t="shared" si="52"/>
        <v>26681.050000000003</v>
      </c>
      <c r="DS60" s="468">
        <f t="shared" si="52"/>
        <v>30141.800000000003</v>
      </c>
      <c r="DT60" s="468">
        <f t="shared" si="52"/>
        <v>43365.42</v>
      </c>
      <c r="DU60" s="468">
        <f t="shared" si="52"/>
        <v>38925.619999999995</v>
      </c>
      <c r="DV60" s="468">
        <f t="shared" si="52"/>
        <v>53611.09</v>
      </c>
      <c r="DW60" s="468">
        <f t="shared" si="52"/>
        <v>23319.96</v>
      </c>
      <c r="DX60" s="468">
        <f t="shared" si="52"/>
        <v>21621.22</v>
      </c>
      <c r="DY60" s="468">
        <f t="shared" si="52"/>
        <v>43873.64</v>
      </c>
      <c r="DZ60" s="468">
        <f t="shared" si="52"/>
        <v>83713.19</v>
      </c>
      <c r="EA60" s="468">
        <f t="shared" si="52"/>
        <v>163910.81</v>
      </c>
      <c r="EB60" s="468">
        <f t="shared" si="52"/>
        <v>180291.5</v>
      </c>
      <c r="EC60" s="468">
        <f t="shared" si="52"/>
        <v>64406.28</v>
      </c>
      <c r="ED60" s="468">
        <f t="shared" si="52"/>
        <v>26243.07</v>
      </c>
      <c r="EE60" s="468">
        <f t="shared" si="52"/>
        <v>33626.080000000002</v>
      </c>
      <c r="EF60" s="468">
        <f t="shared" si="52"/>
        <v>40667.820000000007</v>
      </c>
      <c r="EG60" s="468">
        <f t="shared" si="52"/>
        <v>41708.950000000012</v>
      </c>
      <c r="EH60" s="468">
        <f t="shared" si="52"/>
        <v>52473.119999999995</v>
      </c>
      <c r="EI60" s="468">
        <f t="shared" si="52"/>
        <v>22202.61</v>
      </c>
      <c r="EJ60" s="468">
        <f t="shared" si="52"/>
        <v>24262.479999999996</v>
      </c>
      <c r="EK60" s="468">
        <f t="shared" si="52"/>
        <v>37731.449999999997</v>
      </c>
      <c r="EL60" s="468">
        <f t="shared" si="52"/>
        <v>69945.22</v>
      </c>
      <c r="EM60" s="468">
        <f t="shared" si="52"/>
        <v>175362.84000000003</v>
      </c>
      <c r="EN60" s="468">
        <f t="shared" si="52"/>
        <v>192283</v>
      </c>
      <c r="EO60" s="468">
        <f t="shared" si="52"/>
        <v>63717.78</v>
      </c>
      <c r="EP60" s="468">
        <f t="shared" si="52"/>
        <v>27712.29</v>
      </c>
      <c r="EQ60" s="468">
        <f t="shared" si="52"/>
        <v>28541.839999999997</v>
      </c>
      <c r="ER60" s="468">
        <f t="shared" si="52"/>
        <v>43039.119999999995</v>
      </c>
      <c r="ES60" s="468">
        <f t="shared" si="52"/>
        <v>40506.06</v>
      </c>
      <c r="ET60" s="468">
        <f t="shared" si="52"/>
        <v>59211.98000000001</v>
      </c>
      <c r="EU60" s="468">
        <f t="shared" si="52"/>
        <v>25471.240000000005</v>
      </c>
      <c r="EV60" s="468">
        <f t="shared" si="52"/>
        <v>25027.22</v>
      </c>
      <c r="EW60" s="468">
        <f t="shared" si="52"/>
        <v>36891.699999999997</v>
      </c>
      <c r="EX60" s="468">
        <f t="shared" si="52"/>
        <v>74873.53</v>
      </c>
      <c r="EY60" s="468">
        <f t="shared" si="52"/>
        <v>174563.71999999997</v>
      </c>
      <c r="EZ60" s="468">
        <f t="shared" si="52"/>
        <v>184543.53000000003</v>
      </c>
      <c r="FA60" s="468">
        <f t="shared" si="52"/>
        <v>75371.97</v>
      </c>
      <c r="FB60" s="468">
        <f t="shared" si="52"/>
        <v>32772.33</v>
      </c>
      <c r="FC60" s="468">
        <f t="shared" si="52"/>
        <v>28480.22</v>
      </c>
      <c r="FD60" s="468">
        <f t="shared" si="52"/>
        <v>44000.81</v>
      </c>
      <c r="FE60" s="468">
        <f t="shared" si="52"/>
        <v>41318.109999999986</v>
      </c>
      <c r="FF60" s="468">
        <f t="shared" si="52"/>
        <v>64196.76999999999</v>
      </c>
      <c r="FG60" s="468">
        <f t="shared" si="52"/>
        <v>28065.899999999994</v>
      </c>
      <c r="FH60" s="468">
        <f t="shared" si="52"/>
        <v>29610.289999999994</v>
      </c>
      <c r="FI60" s="468">
        <f t="shared" si="52"/>
        <v>38708.660000000003</v>
      </c>
      <c r="FJ60" s="468">
        <f t="shared" si="52"/>
        <v>87101.920000000013</v>
      </c>
      <c r="FK60" s="468">
        <f t="shared" si="52"/>
        <v>183835.69</v>
      </c>
      <c r="FL60" s="468">
        <f t="shared" si="52"/>
        <v>189359.90999999997</v>
      </c>
      <c r="FM60" s="468">
        <f t="shared" si="52"/>
        <v>89948.22</v>
      </c>
      <c r="FN60" s="468">
        <f t="shared" si="52"/>
        <v>31437.949999999997</v>
      </c>
      <c r="FO60" s="468">
        <f t="shared" si="52"/>
        <v>30995.690000000002</v>
      </c>
      <c r="FP60" s="468">
        <f t="shared" si="52"/>
        <v>54610.420000000013</v>
      </c>
      <c r="FQ60" s="468">
        <f t="shared" si="52"/>
        <v>40832.75</v>
      </c>
      <c r="FR60" s="468">
        <f t="shared" si="52"/>
        <v>69150.62</v>
      </c>
      <c r="FS60" s="468">
        <f t="shared" si="52"/>
        <v>30268.309999999998</v>
      </c>
      <c r="FT60" s="468">
        <f t="shared" si="52"/>
        <v>31823.08</v>
      </c>
      <c r="FU60" s="468">
        <f t="shared" si="52"/>
        <v>46260</v>
      </c>
      <c r="FV60" s="468">
        <f t="shared" si="52"/>
        <v>94545.109999999986</v>
      </c>
      <c r="FW60" s="468">
        <f t="shared" si="52"/>
        <v>175838.21999999997</v>
      </c>
      <c r="FX60" s="468">
        <f t="shared" si="52"/>
        <v>194880.12</v>
      </c>
      <c r="FY60" s="468">
        <f t="shared" ref="FY60:GB60" si="53">+FY30-FY14</f>
        <v>95370.890000000014</v>
      </c>
      <c r="FZ60" s="468">
        <f t="shared" si="53"/>
        <v>36849.179999999993</v>
      </c>
      <c r="GA60" s="468">
        <f t="shared" si="53"/>
        <v>36816.449999999997</v>
      </c>
      <c r="GB60" s="468">
        <f t="shared" si="53"/>
        <v>56467.01999999999</v>
      </c>
    </row>
    <row r="61" spans="1:184">
      <c r="B61" s="486"/>
      <c r="C61" s="473"/>
      <c r="D61" s="470" t="s">
        <v>176</v>
      </c>
      <c r="E61" s="469">
        <f>+SUM(E49:E59)</f>
        <v>5929312.8799999999</v>
      </c>
      <c r="F61" s="469">
        <f t="shared" ref="F61:AZ61" si="54">+SUM(F49:F59)</f>
        <v>4195527.75</v>
      </c>
      <c r="G61" s="469">
        <f t="shared" si="54"/>
        <v>2543835.56</v>
      </c>
      <c r="H61" s="469">
        <f t="shared" si="54"/>
        <v>2572617.31</v>
      </c>
      <c r="I61" s="469">
        <f t="shared" si="54"/>
        <v>1750111.6199999996</v>
      </c>
      <c r="J61" s="469">
        <f t="shared" si="54"/>
        <v>2496048.52</v>
      </c>
      <c r="K61" s="469">
        <f t="shared" si="54"/>
        <v>9111479.5600000005</v>
      </c>
      <c r="L61" s="469">
        <f t="shared" si="54"/>
        <v>5808357.4100000001</v>
      </c>
      <c r="M61" s="469">
        <f t="shared" si="54"/>
        <v>1860069.8900000001</v>
      </c>
      <c r="N61" s="469">
        <f t="shared" si="54"/>
        <v>956230.37999999989</v>
      </c>
      <c r="O61" s="469">
        <f t="shared" si="54"/>
        <v>968761.44</v>
      </c>
      <c r="P61" s="469">
        <f t="shared" si="54"/>
        <v>3558715.12</v>
      </c>
      <c r="Q61" s="469">
        <f t="shared" si="54"/>
        <v>7370087.5</v>
      </c>
      <c r="R61" s="469">
        <f t="shared" si="54"/>
        <v>5746885</v>
      </c>
      <c r="S61" s="469">
        <f t="shared" si="54"/>
        <v>2682973.5</v>
      </c>
      <c r="T61" s="469">
        <f t="shared" si="54"/>
        <v>2636646.79</v>
      </c>
      <c r="U61" s="469">
        <f t="shared" si="54"/>
        <v>1974847.2599999998</v>
      </c>
      <c r="V61" s="469">
        <f t="shared" si="54"/>
        <v>3490925.02</v>
      </c>
      <c r="W61" s="469">
        <f t="shared" si="54"/>
        <v>7814083.6900000004</v>
      </c>
      <c r="X61" s="469">
        <f t="shared" si="54"/>
        <v>7180692.5</v>
      </c>
      <c r="Y61" s="469">
        <f t="shared" si="54"/>
        <v>1810117.44</v>
      </c>
      <c r="Z61" s="469">
        <f t="shared" si="54"/>
        <v>1122354.1300000004</v>
      </c>
      <c r="AA61" s="469">
        <f t="shared" si="54"/>
        <v>1313021</v>
      </c>
      <c r="AB61" s="469">
        <f t="shared" si="54"/>
        <v>3204359.2499999995</v>
      </c>
      <c r="AC61" s="469">
        <f t="shared" si="54"/>
        <v>4556717.9399999995</v>
      </c>
      <c r="AD61" s="469">
        <f t="shared" si="54"/>
        <v>4790607.5600000005</v>
      </c>
      <c r="AE61" s="469">
        <f t="shared" si="54"/>
        <v>2360571.31</v>
      </c>
      <c r="AF61" s="469">
        <f t="shared" si="54"/>
        <v>1138639.44</v>
      </c>
      <c r="AG61" s="469">
        <f t="shared" si="54"/>
        <v>326992.75</v>
      </c>
      <c r="AH61" s="469">
        <f t="shared" si="54"/>
        <v>3357260.12</v>
      </c>
      <c r="AI61" s="469">
        <f t="shared" si="54"/>
        <v>7251391</v>
      </c>
      <c r="AJ61" s="469">
        <f t="shared" si="54"/>
        <v>6336095.25</v>
      </c>
      <c r="AK61" s="469">
        <f t="shared" si="54"/>
        <v>804918.62</v>
      </c>
      <c r="AL61" s="469">
        <f t="shared" si="54"/>
        <v>-9310.1199999999953</v>
      </c>
      <c r="AM61" s="469">
        <f t="shared" si="54"/>
        <v>669828.62</v>
      </c>
      <c r="AN61" s="469">
        <f t="shared" si="54"/>
        <v>812868</v>
      </c>
      <c r="AO61" s="469">
        <f t="shared" si="54"/>
        <v>4644264</v>
      </c>
      <c r="AP61" s="469">
        <f t="shared" si="54"/>
        <v>5128634.88</v>
      </c>
      <c r="AQ61" s="469">
        <f t="shared" si="54"/>
        <v>2406870.9699999997</v>
      </c>
      <c r="AR61" s="469">
        <f t="shared" si="54"/>
        <v>1078894.9900000002</v>
      </c>
      <c r="AS61" s="469">
        <f t="shared" si="54"/>
        <v>552228.05999999994</v>
      </c>
      <c r="AT61" s="469">
        <f t="shared" si="54"/>
        <v>3803018.12</v>
      </c>
      <c r="AU61" s="469">
        <f t="shared" si="54"/>
        <v>7061679.1299999999</v>
      </c>
      <c r="AV61" s="469">
        <f t="shared" si="54"/>
        <v>7978416.1200000001</v>
      </c>
      <c r="AW61" s="469">
        <f t="shared" si="54"/>
        <v>886957.94</v>
      </c>
      <c r="AX61" s="469">
        <f t="shared" si="54"/>
        <v>-138208.28000000003</v>
      </c>
      <c r="AY61" s="469">
        <f t="shared" si="54"/>
        <v>656046.12</v>
      </c>
      <c r="AZ61" s="469">
        <f t="shared" si="54"/>
        <v>754640.06</v>
      </c>
      <c r="BA61" s="469">
        <f t="shared" ref="BA61:DL61" si="55">+SUM(BA49:BA59)</f>
        <v>5145554.9399999995</v>
      </c>
      <c r="BB61" s="469">
        <f t="shared" si="55"/>
        <v>5207006.75</v>
      </c>
      <c r="BC61" s="469">
        <f t="shared" si="55"/>
        <v>2257261.91</v>
      </c>
      <c r="BD61" s="469">
        <f t="shared" si="55"/>
        <v>805978.31999999983</v>
      </c>
      <c r="BE61" s="469">
        <f t="shared" si="55"/>
        <v>-42548.869999999995</v>
      </c>
      <c r="BF61" s="469">
        <f t="shared" si="55"/>
        <v>3981308.12</v>
      </c>
      <c r="BG61" s="469">
        <f t="shared" si="55"/>
        <v>7094091.25</v>
      </c>
      <c r="BH61" s="469">
        <f t="shared" si="55"/>
        <v>8057597.75</v>
      </c>
      <c r="BI61" s="469">
        <f t="shared" si="55"/>
        <v>26547.310000000056</v>
      </c>
      <c r="BJ61" s="469">
        <f t="shared" si="55"/>
        <v>-531488.88</v>
      </c>
      <c r="BK61" s="469">
        <f t="shared" si="55"/>
        <v>-67820.060000000056</v>
      </c>
      <c r="BL61" s="469">
        <f t="shared" si="55"/>
        <v>1059542.25</v>
      </c>
      <c r="BM61" s="469">
        <f t="shared" si="55"/>
        <v>6151095.5</v>
      </c>
      <c r="BN61" s="469">
        <f t="shared" si="55"/>
        <v>6201565.6899999995</v>
      </c>
      <c r="BO61" s="469">
        <f t="shared" si="55"/>
        <v>3138767.7199999997</v>
      </c>
      <c r="BP61" s="469">
        <f t="shared" si="55"/>
        <v>2150653.5</v>
      </c>
      <c r="BQ61" s="469">
        <f t="shared" si="55"/>
        <v>1696111.62</v>
      </c>
      <c r="BR61" s="469">
        <f t="shared" si="55"/>
        <v>5744962.370000001</v>
      </c>
      <c r="BS61" s="469">
        <f t="shared" si="55"/>
        <v>10836670.5</v>
      </c>
      <c r="BT61" s="469">
        <f t="shared" si="55"/>
        <v>11420753.75</v>
      </c>
      <c r="BU61" s="469">
        <f t="shared" si="55"/>
        <v>2634362.31</v>
      </c>
      <c r="BV61" s="469">
        <f t="shared" si="55"/>
        <v>1960661.81</v>
      </c>
      <c r="BW61" s="469">
        <f t="shared" si="55"/>
        <v>2912056.62</v>
      </c>
      <c r="BX61" s="469">
        <f t="shared" si="55"/>
        <v>4753672.12</v>
      </c>
      <c r="BY61" s="469">
        <f t="shared" si="55"/>
        <v>9432048</v>
      </c>
      <c r="BZ61" s="469">
        <f t="shared" si="55"/>
        <v>9762609.8800000008</v>
      </c>
      <c r="CA61" s="469">
        <f t="shared" si="55"/>
        <v>7393134.1900000004</v>
      </c>
      <c r="CB61" s="469">
        <f t="shared" si="55"/>
        <v>6411873.9699999997</v>
      </c>
      <c r="CC61" s="469">
        <f t="shared" si="55"/>
        <v>6813650.6900000004</v>
      </c>
      <c r="CD61" s="469">
        <f t="shared" si="55"/>
        <v>13021046.120000001</v>
      </c>
      <c r="CE61" s="469">
        <f t="shared" si="55"/>
        <v>23502362.059999999</v>
      </c>
      <c r="CF61" s="469">
        <f t="shared" si="55"/>
        <v>24526972.940000001</v>
      </c>
      <c r="CG61" s="469">
        <f t="shared" si="55"/>
        <v>13657240</v>
      </c>
      <c r="CH61" s="469">
        <f t="shared" si="55"/>
        <v>10272306.74</v>
      </c>
      <c r="CI61" s="469">
        <f t="shared" si="55"/>
        <v>14552850.120000001</v>
      </c>
      <c r="CJ61" s="469">
        <f t="shared" si="55"/>
        <v>18464932.620000001</v>
      </c>
      <c r="CK61" s="469">
        <f t="shared" si="55"/>
        <v>21161928.900000002</v>
      </c>
      <c r="CL61" s="469">
        <f t="shared" si="55"/>
        <v>21079832.719999999</v>
      </c>
      <c r="CM61" s="469">
        <f t="shared" si="55"/>
        <v>19463009.940000001</v>
      </c>
      <c r="CN61" s="469">
        <f t="shared" si="55"/>
        <v>15731136.5</v>
      </c>
      <c r="CO61" s="469">
        <f t="shared" si="55"/>
        <v>16590471.25</v>
      </c>
      <c r="CP61" s="469">
        <f t="shared" si="55"/>
        <v>27027319.82</v>
      </c>
      <c r="CQ61" s="469">
        <f t="shared" si="55"/>
        <v>40205144.649999999</v>
      </c>
      <c r="CR61" s="469">
        <f t="shared" si="55"/>
        <v>38798481.980000004</v>
      </c>
      <c r="CS61" s="469">
        <f t="shared" si="55"/>
        <v>26171099.379999999</v>
      </c>
      <c r="CT61" s="469">
        <f t="shared" si="55"/>
        <v>23010035.940000001</v>
      </c>
      <c r="CU61" s="469">
        <f t="shared" si="55"/>
        <v>23901462.060000002</v>
      </c>
      <c r="CV61" s="469">
        <f t="shared" si="55"/>
        <v>29989711.440000001</v>
      </c>
      <c r="CW61" s="469">
        <f t="shared" si="55"/>
        <v>31940420.879999999</v>
      </c>
      <c r="CX61" s="469">
        <f t="shared" si="55"/>
        <v>29711686.620000001</v>
      </c>
      <c r="CY61" s="469">
        <f t="shared" si="55"/>
        <v>26030486.690000001</v>
      </c>
      <c r="CZ61" s="469">
        <f t="shared" si="55"/>
        <v>24899190.629999999</v>
      </c>
      <c r="DA61" s="469">
        <f t="shared" si="55"/>
        <v>24220494.009999998</v>
      </c>
      <c r="DB61" s="469">
        <f t="shared" si="55"/>
        <v>37591046.369999997</v>
      </c>
      <c r="DC61" s="469">
        <f t="shared" si="55"/>
        <v>49275364.630000003</v>
      </c>
      <c r="DD61" s="469">
        <f t="shared" si="55"/>
        <v>48589617</v>
      </c>
      <c r="DE61" s="469">
        <f t="shared" si="55"/>
        <v>30527901.129999999</v>
      </c>
      <c r="DF61" s="469">
        <f t="shared" si="55"/>
        <v>19789786.129999999</v>
      </c>
      <c r="DG61" s="469">
        <f t="shared" si="55"/>
        <v>28199518.780000001</v>
      </c>
      <c r="DH61" s="469">
        <f t="shared" si="55"/>
        <v>32967144.309999999</v>
      </c>
      <c r="DI61" s="469">
        <f t="shared" si="55"/>
        <v>33389921</v>
      </c>
      <c r="DJ61" s="469">
        <f t="shared" si="55"/>
        <v>30813886.879999999</v>
      </c>
      <c r="DK61" s="469">
        <f t="shared" si="55"/>
        <v>30133822.940000001</v>
      </c>
      <c r="DL61" s="469">
        <f t="shared" si="55"/>
        <v>23911857.5</v>
      </c>
      <c r="DM61" s="469">
        <f t="shared" ref="DM61:FX61" si="56">+SUM(DM49:DM59)</f>
        <v>22663198.25</v>
      </c>
      <c r="DN61" s="469">
        <f t="shared" si="56"/>
        <v>38500835.5</v>
      </c>
      <c r="DO61" s="469">
        <f t="shared" si="56"/>
        <v>47523213.880000003</v>
      </c>
      <c r="DP61" s="469">
        <f t="shared" si="56"/>
        <v>48549872.5</v>
      </c>
      <c r="DQ61" s="469">
        <f t="shared" si="56"/>
        <v>30873528.379999999</v>
      </c>
      <c r="DR61" s="469">
        <f t="shared" si="56"/>
        <v>26140129.370000001</v>
      </c>
      <c r="DS61" s="469">
        <f t="shared" si="56"/>
        <v>29237085.809999999</v>
      </c>
      <c r="DT61" s="469">
        <f t="shared" si="56"/>
        <v>32228831.190000001</v>
      </c>
      <c r="DU61" s="469">
        <f t="shared" si="56"/>
        <v>32948695.240000002</v>
      </c>
      <c r="DV61" s="469">
        <f t="shared" si="56"/>
        <v>30258697.259999998</v>
      </c>
      <c r="DW61" s="469">
        <f t="shared" si="56"/>
        <v>28988615.940000001</v>
      </c>
      <c r="DX61" s="469">
        <f t="shared" si="56"/>
        <v>21497254.439999998</v>
      </c>
      <c r="DY61" s="469">
        <f t="shared" si="56"/>
        <v>24483856.870000001</v>
      </c>
      <c r="DZ61" s="469">
        <f t="shared" si="56"/>
        <v>37301958.369999997</v>
      </c>
      <c r="EA61" s="469">
        <f t="shared" si="56"/>
        <v>44748977.25</v>
      </c>
      <c r="EB61" s="469">
        <f t="shared" si="56"/>
        <v>46657945.219999999</v>
      </c>
      <c r="EC61" s="469">
        <f t="shared" si="56"/>
        <v>28754537.620000001</v>
      </c>
      <c r="ED61" s="469">
        <f t="shared" si="56"/>
        <v>21237460.09</v>
      </c>
      <c r="EE61" s="469">
        <f t="shared" si="56"/>
        <v>24372961.34</v>
      </c>
      <c r="EF61" s="469">
        <f t="shared" si="56"/>
        <v>29126187.559999999</v>
      </c>
      <c r="EG61" s="469">
        <f t="shared" si="56"/>
        <v>32160559.740000002</v>
      </c>
      <c r="EH61" s="469">
        <f t="shared" si="56"/>
        <v>32274969.370000001</v>
      </c>
      <c r="EI61" s="469">
        <f t="shared" si="56"/>
        <v>24682207.809999999</v>
      </c>
      <c r="EJ61" s="469">
        <f t="shared" si="56"/>
        <v>22236470.630000003</v>
      </c>
      <c r="EK61" s="469">
        <f t="shared" si="56"/>
        <v>24956903.690000001</v>
      </c>
      <c r="EL61" s="469">
        <f t="shared" si="56"/>
        <v>33089949.370000001</v>
      </c>
      <c r="EM61" s="469">
        <f t="shared" si="56"/>
        <v>47457014.75</v>
      </c>
      <c r="EN61" s="469">
        <f t="shared" si="56"/>
        <v>48425717.469999999</v>
      </c>
      <c r="EO61" s="469">
        <f t="shared" si="56"/>
        <v>30839190.5</v>
      </c>
      <c r="EP61" s="469">
        <f t="shared" si="56"/>
        <v>26739511.27</v>
      </c>
      <c r="EQ61" s="469">
        <f t="shared" si="56"/>
        <v>26166635.379999999</v>
      </c>
      <c r="ER61" s="469">
        <f t="shared" si="56"/>
        <v>31461701.629999999</v>
      </c>
      <c r="ES61" s="469">
        <f t="shared" si="56"/>
        <v>32263945.5</v>
      </c>
      <c r="ET61" s="469">
        <f t="shared" si="56"/>
        <v>29221370.25</v>
      </c>
      <c r="EU61" s="469">
        <f t="shared" si="56"/>
        <v>26314628.309999999</v>
      </c>
      <c r="EV61" s="469">
        <f t="shared" si="56"/>
        <v>22848088.629999999</v>
      </c>
      <c r="EW61" s="469">
        <f t="shared" si="56"/>
        <v>23118567.129999999</v>
      </c>
      <c r="EX61" s="469">
        <f t="shared" si="56"/>
        <v>33196784.129999999</v>
      </c>
      <c r="EY61" s="469">
        <f t="shared" si="56"/>
        <v>47048087.310000002</v>
      </c>
      <c r="EZ61" s="469">
        <f t="shared" si="56"/>
        <v>45311520.5</v>
      </c>
      <c r="FA61" s="469">
        <f t="shared" si="56"/>
        <v>30722183.25</v>
      </c>
      <c r="FB61" s="469">
        <f t="shared" si="56"/>
        <v>21473296.370000001</v>
      </c>
      <c r="FC61" s="469">
        <f t="shared" si="56"/>
        <v>19416920.129999999</v>
      </c>
      <c r="FD61" s="469">
        <f t="shared" si="56"/>
        <v>31589310.5</v>
      </c>
      <c r="FE61" s="469">
        <f t="shared" si="56"/>
        <v>28636418</v>
      </c>
      <c r="FF61" s="469">
        <f t="shared" si="56"/>
        <v>26733746</v>
      </c>
      <c r="FG61" s="469">
        <f t="shared" si="56"/>
        <v>23787774.379999999</v>
      </c>
      <c r="FH61" s="469">
        <f t="shared" si="56"/>
        <v>18929665.940000001</v>
      </c>
      <c r="FI61" s="469">
        <f t="shared" si="56"/>
        <v>21157993.439999998</v>
      </c>
      <c r="FJ61" s="469">
        <f t="shared" si="56"/>
        <v>33042257.120000001</v>
      </c>
      <c r="FK61" s="469">
        <f t="shared" si="56"/>
        <v>45757101.380000003</v>
      </c>
      <c r="FL61" s="469">
        <f t="shared" si="56"/>
        <v>42715434.119999997</v>
      </c>
      <c r="FM61" s="469">
        <f t="shared" si="56"/>
        <v>29285062</v>
      </c>
      <c r="FN61" s="469">
        <f t="shared" si="56"/>
        <v>23330616.399999999</v>
      </c>
      <c r="FO61" s="469">
        <f t="shared" si="56"/>
        <v>22667395.690000001</v>
      </c>
      <c r="FP61" s="469">
        <f t="shared" si="56"/>
        <v>29917686.059999999</v>
      </c>
      <c r="FQ61" s="469">
        <f t="shared" si="56"/>
        <v>27793640.620000001</v>
      </c>
      <c r="FR61" s="469">
        <f t="shared" si="56"/>
        <v>26768211.620000001</v>
      </c>
      <c r="FS61" s="469">
        <f t="shared" si="56"/>
        <v>20348167.75</v>
      </c>
      <c r="FT61" s="469">
        <f t="shared" si="56"/>
        <v>21023411.559999999</v>
      </c>
      <c r="FU61" s="469">
        <f t="shared" si="56"/>
        <v>19735136</v>
      </c>
      <c r="FV61" s="469">
        <f t="shared" si="56"/>
        <v>33824045.75</v>
      </c>
      <c r="FW61" s="469">
        <f t="shared" si="56"/>
        <v>42352939.050000004</v>
      </c>
      <c r="FX61" s="469">
        <f t="shared" si="56"/>
        <v>43142473.299999997</v>
      </c>
      <c r="FY61" s="469">
        <f t="shared" ref="FY61:GB61" si="57">+SUM(FY49:FY59)</f>
        <v>27057366.370000001</v>
      </c>
      <c r="FZ61" s="469">
        <f t="shared" si="57"/>
        <v>20861409.789999999</v>
      </c>
      <c r="GA61" s="469">
        <f t="shared" si="57"/>
        <v>22928733.940000001</v>
      </c>
      <c r="GB61" s="469">
        <f t="shared" si="57"/>
        <v>30234274.690000001</v>
      </c>
    </row>
    <row r="62" spans="1:184"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AY62" s="41"/>
      <c r="AZ62" s="41"/>
      <c r="BA62" s="461"/>
      <c r="BB62" s="461"/>
      <c r="BC62" s="461"/>
      <c r="BD62" s="461"/>
      <c r="BE62" s="461"/>
      <c r="BF62" s="461"/>
      <c r="BG62" s="461"/>
      <c r="BH62" s="461"/>
      <c r="BI62" s="461"/>
      <c r="BJ62" s="461"/>
      <c r="BK62" s="461"/>
      <c r="BL62" s="461"/>
      <c r="BM62" s="461"/>
      <c r="BN62" s="461"/>
      <c r="BO62" s="461"/>
      <c r="BP62" s="461"/>
      <c r="BQ62" s="461"/>
      <c r="BR62" s="461"/>
      <c r="BS62" s="461"/>
      <c r="BT62" s="461"/>
      <c r="BU62" s="461"/>
      <c r="BV62" s="461"/>
      <c r="BW62" s="461"/>
      <c r="BX62" s="461"/>
      <c r="BY62" s="461"/>
      <c r="BZ62" s="461"/>
      <c r="CA62" s="461"/>
      <c r="CB62" s="461"/>
      <c r="CC62" s="461"/>
      <c r="CD62" s="461"/>
      <c r="CE62" s="461"/>
      <c r="CF62" s="461"/>
      <c r="CG62" s="461"/>
      <c r="CH62" s="461"/>
      <c r="CI62" s="461"/>
      <c r="CJ62" s="461"/>
      <c r="CK62" s="461"/>
      <c r="CL62" s="461"/>
      <c r="CM62" s="461"/>
      <c r="CN62" s="461"/>
      <c r="CO62" s="461"/>
      <c r="CP62" s="461"/>
      <c r="CQ62" s="461"/>
      <c r="CR62" s="461"/>
      <c r="CS62" s="461"/>
      <c r="CT62" s="461"/>
      <c r="CU62" s="461"/>
      <c r="CV62" s="461"/>
      <c r="CW62" s="461"/>
      <c r="CX62" s="461"/>
      <c r="CY62" s="461"/>
      <c r="CZ62" s="461"/>
      <c r="DA62" s="461"/>
      <c r="DB62" s="461"/>
      <c r="DC62" s="461"/>
      <c r="DD62" s="461"/>
      <c r="DE62" s="461"/>
      <c r="DF62" s="461"/>
      <c r="DG62" s="461"/>
      <c r="DH62" s="461"/>
      <c r="DI62" s="461"/>
      <c r="DJ62" s="461"/>
      <c r="DK62" s="461"/>
      <c r="DL62" s="461"/>
      <c r="DM62" s="461"/>
      <c r="DN62" s="461"/>
      <c r="DO62" s="461"/>
      <c r="DP62" s="461"/>
      <c r="DQ62" s="461"/>
      <c r="DR62" s="461"/>
      <c r="DS62" s="461"/>
      <c r="DT62" s="461"/>
      <c r="DU62" s="461"/>
      <c r="DV62" s="461"/>
      <c r="DW62" s="461"/>
      <c r="DX62" s="461"/>
      <c r="DY62" s="461"/>
      <c r="DZ62" s="461"/>
      <c r="EA62" s="461"/>
      <c r="EB62" s="461"/>
      <c r="EC62" s="461"/>
      <c r="ED62" s="461"/>
      <c r="EE62" s="461"/>
      <c r="EF62" s="461"/>
      <c r="EG62" s="461"/>
      <c r="EH62" s="461"/>
      <c r="EI62" s="461"/>
      <c r="EJ62" s="461"/>
      <c r="EK62" s="461"/>
      <c r="EL62" s="461"/>
      <c r="EM62" s="461"/>
      <c r="EN62" s="461"/>
      <c r="EO62" s="461"/>
      <c r="EP62" s="461"/>
      <c r="EQ62" s="461"/>
      <c r="ER62" s="461"/>
      <c r="ES62" s="461"/>
      <c r="ET62" s="461"/>
      <c r="EU62" s="461"/>
      <c r="EV62" s="461"/>
      <c r="EW62" s="461"/>
      <c r="EX62" s="461"/>
      <c r="EY62" s="461"/>
      <c r="EZ62" s="461"/>
      <c r="FA62" s="461"/>
      <c r="FB62" s="461"/>
      <c r="FC62" s="461"/>
      <c r="FD62" s="461"/>
      <c r="FE62" s="461"/>
      <c r="FF62" s="461"/>
      <c r="FG62" s="461"/>
      <c r="FH62" s="461"/>
      <c r="FI62" s="461"/>
      <c r="FJ62" s="461"/>
      <c r="FK62" s="461"/>
      <c r="FL62" s="461"/>
      <c r="FM62" s="461"/>
      <c r="FN62" s="461"/>
      <c r="FO62" s="461"/>
      <c r="FP62" s="461"/>
      <c r="FQ62" s="461"/>
      <c r="FR62" s="461"/>
      <c r="FS62" s="461"/>
      <c r="FT62" s="461"/>
      <c r="FU62" s="461"/>
      <c r="FV62" s="461"/>
      <c r="FW62" s="461"/>
      <c r="FX62" s="461"/>
      <c r="FY62" s="461"/>
      <c r="FZ62" s="461"/>
      <c r="GA62" s="461"/>
      <c r="GB62" s="461"/>
    </row>
    <row r="63" spans="1:184">
      <c r="A63" s="45"/>
      <c r="B63" s="486"/>
      <c r="C63" s="470" t="s">
        <v>55</v>
      </c>
      <c r="D63" s="470" t="s">
        <v>33</v>
      </c>
      <c r="E63" s="463">
        <v>41275</v>
      </c>
      <c r="F63" s="463">
        <v>41306</v>
      </c>
      <c r="G63" s="463">
        <v>41334</v>
      </c>
      <c r="H63" s="463">
        <v>41365</v>
      </c>
      <c r="I63" s="463">
        <v>41395</v>
      </c>
      <c r="J63" s="463">
        <v>41426</v>
      </c>
      <c r="K63" s="463">
        <v>41456</v>
      </c>
      <c r="L63" s="463">
        <v>41487</v>
      </c>
      <c r="M63" s="463">
        <v>41518</v>
      </c>
      <c r="N63" s="463">
        <v>41548</v>
      </c>
      <c r="O63" s="463">
        <v>41579</v>
      </c>
      <c r="P63" s="463">
        <v>41609</v>
      </c>
      <c r="Q63" s="190">
        <f t="shared" ref="Q63:BF63" si="58">+Q$2</f>
        <v>41640</v>
      </c>
      <c r="R63" s="190">
        <f t="shared" si="58"/>
        <v>41671</v>
      </c>
      <c r="S63" s="190">
        <f t="shared" si="58"/>
        <v>41699</v>
      </c>
      <c r="T63" s="190">
        <f t="shared" si="58"/>
        <v>41730</v>
      </c>
      <c r="U63" s="190">
        <f t="shared" si="58"/>
        <v>41760</v>
      </c>
      <c r="V63" s="190">
        <f t="shared" si="58"/>
        <v>41791</v>
      </c>
      <c r="W63" s="190">
        <f t="shared" si="58"/>
        <v>41821</v>
      </c>
      <c r="X63" s="190">
        <f t="shared" si="58"/>
        <v>41852</v>
      </c>
      <c r="Y63" s="190">
        <f t="shared" si="58"/>
        <v>41883</v>
      </c>
      <c r="Z63" s="190">
        <f t="shared" si="58"/>
        <v>41913</v>
      </c>
      <c r="AA63" s="190">
        <f t="shared" si="58"/>
        <v>41944</v>
      </c>
      <c r="AB63" s="190">
        <f t="shared" si="58"/>
        <v>41974</v>
      </c>
      <c r="AC63" s="190">
        <f t="shared" si="58"/>
        <v>42005</v>
      </c>
      <c r="AD63" s="190">
        <f t="shared" si="58"/>
        <v>42036</v>
      </c>
      <c r="AE63" s="190">
        <f t="shared" si="58"/>
        <v>42064</v>
      </c>
      <c r="AF63" s="190">
        <f t="shared" si="58"/>
        <v>42095</v>
      </c>
      <c r="AG63" s="190">
        <f t="shared" si="58"/>
        <v>42125</v>
      </c>
      <c r="AH63" s="190">
        <f t="shared" si="58"/>
        <v>42156</v>
      </c>
      <c r="AI63" s="190">
        <f t="shared" si="58"/>
        <v>42186</v>
      </c>
      <c r="AJ63" s="190">
        <f t="shared" si="58"/>
        <v>42217</v>
      </c>
      <c r="AK63" s="190">
        <f t="shared" si="58"/>
        <v>42248</v>
      </c>
      <c r="AL63" s="190">
        <f t="shared" si="58"/>
        <v>42278</v>
      </c>
      <c r="AM63" s="190">
        <f t="shared" si="58"/>
        <v>42309</v>
      </c>
      <c r="AN63" s="190">
        <f t="shared" si="58"/>
        <v>42339</v>
      </c>
      <c r="AO63" s="190">
        <f t="shared" si="58"/>
        <v>42370</v>
      </c>
      <c r="AP63" s="190">
        <f t="shared" si="58"/>
        <v>42401</v>
      </c>
      <c r="AQ63" s="190">
        <f t="shared" si="58"/>
        <v>42430</v>
      </c>
      <c r="AR63" s="190">
        <f t="shared" si="58"/>
        <v>42461</v>
      </c>
      <c r="AS63" s="190">
        <f t="shared" si="58"/>
        <v>42491</v>
      </c>
      <c r="AT63" s="190">
        <f t="shared" si="58"/>
        <v>42522</v>
      </c>
      <c r="AU63" s="190">
        <f t="shared" si="58"/>
        <v>42552</v>
      </c>
      <c r="AV63" s="190">
        <f t="shared" si="58"/>
        <v>42583</v>
      </c>
      <c r="AW63" s="190">
        <f t="shared" si="58"/>
        <v>42614</v>
      </c>
      <c r="AX63" s="190">
        <f t="shared" si="58"/>
        <v>42644</v>
      </c>
      <c r="AY63" s="190">
        <f t="shared" si="58"/>
        <v>42675</v>
      </c>
      <c r="AZ63" s="190">
        <f t="shared" si="58"/>
        <v>42705</v>
      </c>
      <c r="BA63" s="463">
        <f t="shared" si="58"/>
        <v>42736</v>
      </c>
      <c r="BB63" s="463">
        <f t="shared" si="58"/>
        <v>42767</v>
      </c>
      <c r="BC63" s="463">
        <f t="shared" si="58"/>
        <v>42795</v>
      </c>
      <c r="BD63" s="463">
        <f t="shared" si="58"/>
        <v>42826</v>
      </c>
      <c r="BE63" s="463">
        <f t="shared" si="58"/>
        <v>42856</v>
      </c>
      <c r="BF63" s="463">
        <f t="shared" si="58"/>
        <v>42887</v>
      </c>
      <c r="BG63" s="463">
        <f t="shared" ref="BG63:DR63" si="59">+BG$2</f>
        <v>42917</v>
      </c>
      <c r="BH63" s="463">
        <f t="shared" si="59"/>
        <v>42948</v>
      </c>
      <c r="BI63" s="463">
        <f t="shared" si="59"/>
        <v>42979</v>
      </c>
      <c r="BJ63" s="463">
        <f t="shared" si="59"/>
        <v>43009</v>
      </c>
      <c r="BK63" s="463">
        <f t="shared" si="59"/>
        <v>43040</v>
      </c>
      <c r="BL63" s="463">
        <f t="shared" si="59"/>
        <v>43070</v>
      </c>
      <c r="BM63" s="463">
        <f t="shared" si="59"/>
        <v>43101</v>
      </c>
      <c r="BN63" s="463">
        <f t="shared" si="59"/>
        <v>43132</v>
      </c>
      <c r="BO63" s="463">
        <f t="shared" si="59"/>
        <v>43160</v>
      </c>
      <c r="BP63" s="463">
        <f t="shared" si="59"/>
        <v>43191</v>
      </c>
      <c r="BQ63" s="463">
        <f t="shared" si="59"/>
        <v>43221</v>
      </c>
      <c r="BR63" s="463">
        <f t="shared" si="59"/>
        <v>43252</v>
      </c>
      <c r="BS63" s="463">
        <f t="shared" si="59"/>
        <v>43282</v>
      </c>
      <c r="BT63" s="463">
        <f t="shared" si="59"/>
        <v>43313</v>
      </c>
      <c r="BU63" s="463">
        <f t="shared" si="59"/>
        <v>43344</v>
      </c>
      <c r="BV63" s="463">
        <f t="shared" si="59"/>
        <v>43374</v>
      </c>
      <c r="BW63" s="463">
        <f t="shared" si="59"/>
        <v>43405</v>
      </c>
      <c r="BX63" s="463">
        <f t="shared" si="59"/>
        <v>43435</v>
      </c>
      <c r="BY63" s="463">
        <f t="shared" si="59"/>
        <v>43466</v>
      </c>
      <c r="BZ63" s="463">
        <f t="shared" si="59"/>
        <v>43497</v>
      </c>
      <c r="CA63" s="463">
        <f t="shared" si="59"/>
        <v>43525</v>
      </c>
      <c r="CB63" s="463">
        <f t="shared" si="59"/>
        <v>43556</v>
      </c>
      <c r="CC63" s="463">
        <f t="shared" si="59"/>
        <v>43586</v>
      </c>
      <c r="CD63" s="463">
        <f t="shared" si="59"/>
        <v>43617</v>
      </c>
      <c r="CE63" s="463">
        <f t="shared" si="59"/>
        <v>43647</v>
      </c>
      <c r="CF63" s="463">
        <f t="shared" si="59"/>
        <v>43678</v>
      </c>
      <c r="CG63" s="463">
        <f t="shared" si="59"/>
        <v>43709</v>
      </c>
      <c r="CH63" s="463">
        <f t="shared" si="59"/>
        <v>43739</v>
      </c>
      <c r="CI63" s="463">
        <f t="shared" si="59"/>
        <v>43770</v>
      </c>
      <c r="CJ63" s="463">
        <f t="shared" si="59"/>
        <v>43800</v>
      </c>
      <c r="CK63" s="463">
        <f t="shared" si="59"/>
        <v>43831</v>
      </c>
      <c r="CL63" s="463">
        <f t="shared" si="59"/>
        <v>43862</v>
      </c>
      <c r="CM63" s="463">
        <f t="shared" si="59"/>
        <v>43891</v>
      </c>
      <c r="CN63" s="463">
        <f t="shared" si="59"/>
        <v>43922</v>
      </c>
      <c r="CO63" s="463">
        <f t="shared" si="59"/>
        <v>43952</v>
      </c>
      <c r="CP63" s="463">
        <f t="shared" si="59"/>
        <v>43983</v>
      </c>
      <c r="CQ63" s="463">
        <f t="shared" si="59"/>
        <v>44013</v>
      </c>
      <c r="CR63" s="463">
        <f t="shared" si="59"/>
        <v>44044</v>
      </c>
      <c r="CS63" s="463">
        <f t="shared" si="59"/>
        <v>44075</v>
      </c>
      <c r="CT63" s="463">
        <f t="shared" si="59"/>
        <v>44105</v>
      </c>
      <c r="CU63" s="463">
        <f t="shared" si="59"/>
        <v>44136</v>
      </c>
      <c r="CV63" s="463">
        <f t="shared" si="59"/>
        <v>44166</v>
      </c>
      <c r="CW63" s="463">
        <f t="shared" si="59"/>
        <v>44197</v>
      </c>
      <c r="CX63" s="463">
        <f t="shared" si="59"/>
        <v>44228</v>
      </c>
      <c r="CY63" s="463">
        <f t="shared" si="59"/>
        <v>44256</v>
      </c>
      <c r="CZ63" s="463">
        <f t="shared" si="59"/>
        <v>44287</v>
      </c>
      <c r="DA63" s="463">
        <f t="shared" si="59"/>
        <v>44317</v>
      </c>
      <c r="DB63" s="463">
        <f t="shared" si="59"/>
        <v>44348</v>
      </c>
      <c r="DC63" s="463">
        <f t="shared" si="59"/>
        <v>44378</v>
      </c>
      <c r="DD63" s="463">
        <f t="shared" si="59"/>
        <v>44409</v>
      </c>
      <c r="DE63" s="463">
        <f t="shared" si="59"/>
        <v>44440</v>
      </c>
      <c r="DF63" s="463">
        <f t="shared" si="59"/>
        <v>44470</v>
      </c>
      <c r="DG63" s="463">
        <f t="shared" si="59"/>
        <v>44501</v>
      </c>
      <c r="DH63" s="463">
        <f t="shared" si="59"/>
        <v>44531</v>
      </c>
      <c r="DI63" s="463">
        <f t="shared" si="59"/>
        <v>44562</v>
      </c>
      <c r="DJ63" s="463">
        <f t="shared" si="59"/>
        <v>44593</v>
      </c>
      <c r="DK63" s="463">
        <f t="shared" si="59"/>
        <v>44621</v>
      </c>
      <c r="DL63" s="463">
        <f t="shared" si="59"/>
        <v>44652</v>
      </c>
      <c r="DM63" s="463">
        <f t="shared" si="59"/>
        <v>44682</v>
      </c>
      <c r="DN63" s="463">
        <f t="shared" si="59"/>
        <v>44713</v>
      </c>
      <c r="DO63" s="463">
        <f t="shared" si="59"/>
        <v>44743</v>
      </c>
      <c r="DP63" s="463">
        <f t="shared" si="59"/>
        <v>44774</v>
      </c>
      <c r="DQ63" s="463">
        <f t="shared" si="59"/>
        <v>44805</v>
      </c>
      <c r="DR63" s="463">
        <f t="shared" si="59"/>
        <v>44835</v>
      </c>
      <c r="DS63" s="463">
        <f t="shared" ref="DS63:GB63" si="60">+DS$2</f>
        <v>44866</v>
      </c>
      <c r="DT63" s="463">
        <f t="shared" si="60"/>
        <v>44896</v>
      </c>
      <c r="DU63" s="463">
        <f t="shared" si="60"/>
        <v>44927</v>
      </c>
      <c r="DV63" s="463">
        <f t="shared" si="60"/>
        <v>44958</v>
      </c>
      <c r="DW63" s="463">
        <f t="shared" si="60"/>
        <v>44986</v>
      </c>
      <c r="DX63" s="463">
        <f t="shared" si="60"/>
        <v>45017</v>
      </c>
      <c r="DY63" s="463">
        <f t="shared" si="60"/>
        <v>45047</v>
      </c>
      <c r="DZ63" s="463">
        <f t="shared" si="60"/>
        <v>45078</v>
      </c>
      <c r="EA63" s="463">
        <f t="shared" si="60"/>
        <v>45108</v>
      </c>
      <c r="EB63" s="463">
        <f t="shared" si="60"/>
        <v>45139</v>
      </c>
      <c r="EC63" s="463">
        <f t="shared" si="60"/>
        <v>45170</v>
      </c>
      <c r="ED63" s="463">
        <f t="shared" si="60"/>
        <v>45200</v>
      </c>
      <c r="EE63" s="463">
        <f t="shared" si="60"/>
        <v>45231</v>
      </c>
      <c r="EF63" s="463">
        <f t="shared" si="60"/>
        <v>45261</v>
      </c>
      <c r="EG63" s="463">
        <f t="shared" si="60"/>
        <v>45292</v>
      </c>
      <c r="EH63" s="463">
        <f t="shared" si="60"/>
        <v>45323</v>
      </c>
      <c r="EI63" s="463">
        <f t="shared" si="60"/>
        <v>45352</v>
      </c>
      <c r="EJ63" s="463">
        <f t="shared" si="60"/>
        <v>45383</v>
      </c>
      <c r="EK63" s="463">
        <f t="shared" si="60"/>
        <v>45413</v>
      </c>
      <c r="EL63" s="463">
        <f t="shared" si="60"/>
        <v>45444</v>
      </c>
      <c r="EM63" s="463">
        <f t="shared" si="60"/>
        <v>45474</v>
      </c>
      <c r="EN63" s="463">
        <f t="shared" si="60"/>
        <v>45505</v>
      </c>
      <c r="EO63" s="463">
        <f t="shared" si="60"/>
        <v>45536</v>
      </c>
      <c r="EP63" s="463">
        <f t="shared" si="60"/>
        <v>45566</v>
      </c>
      <c r="EQ63" s="463">
        <f t="shared" si="60"/>
        <v>45597</v>
      </c>
      <c r="ER63" s="463">
        <f t="shared" si="60"/>
        <v>45627</v>
      </c>
      <c r="ES63" s="463">
        <f t="shared" si="60"/>
        <v>45658</v>
      </c>
      <c r="ET63" s="463">
        <f t="shared" si="60"/>
        <v>45689</v>
      </c>
      <c r="EU63" s="463">
        <f t="shared" si="60"/>
        <v>45717</v>
      </c>
      <c r="EV63" s="463">
        <f t="shared" si="60"/>
        <v>45748</v>
      </c>
      <c r="EW63" s="463">
        <f t="shared" si="60"/>
        <v>45778</v>
      </c>
      <c r="EX63" s="463">
        <f t="shared" si="60"/>
        <v>45809</v>
      </c>
      <c r="EY63" s="463">
        <f t="shared" si="60"/>
        <v>45839</v>
      </c>
      <c r="EZ63" s="463">
        <f t="shared" si="60"/>
        <v>45870</v>
      </c>
      <c r="FA63" s="463">
        <f t="shared" si="60"/>
        <v>45901</v>
      </c>
      <c r="FB63" s="463">
        <f t="shared" si="60"/>
        <v>45931</v>
      </c>
      <c r="FC63" s="463">
        <f t="shared" si="60"/>
        <v>45962</v>
      </c>
      <c r="FD63" s="463">
        <f t="shared" si="60"/>
        <v>45992</v>
      </c>
      <c r="FE63" s="463">
        <f t="shared" si="60"/>
        <v>46023</v>
      </c>
      <c r="FF63" s="463">
        <f t="shared" si="60"/>
        <v>46054</v>
      </c>
      <c r="FG63" s="463">
        <f t="shared" si="60"/>
        <v>46082</v>
      </c>
      <c r="FH63" s="463">
        <f t="shared" si="60"/>
        <v>46113</v>
      </c>
      <c r="FI63" s="463">
        <f t="shared" si="60"/>
        <v>46143</v>
      </c>
      <c r="FJ63" s="463">
        <f t="shared" si="60"/>
        <v>46174</v>
      </c>
      <c r="FK63" s="463">
        <f t="shared" si="60"/>
        <v>46204</v>
      </c>
      <c r="FL63" s="463">
        <f t="shared" si="60"/>
        <v>46235</v>
      </c>
      <c r="FM63" s="463">
        <f t="shared" si="60"/>
        <v>46266</v>
      </c>
      <c r="FN63" s="463">
        <f t="shared" si="60"/>
        <v>46296</v>
      </c>
      <c r="FO63" s="463">
        <f t="shared" si="60"/>
        <v>46327</v>
      </c>
      <c r="FP63" s="463">
        <f t="shared" si="60"/>
        <v>46357</v>
      </c>
      <c r="FQ63" s="463">
        <f t="shared" si="60"/>
        <v>46388</v>
      </c>
      <c r="FR63" s="463">
        <f t="shared" si="60"/>
        <v>46419</v>
      </c>
      <c r="FS63" s="463">
        <f t="shared" si="60"/>
        <v>46447</v>
      </c>
      <c r="FT63" s="463">
        <f t="shared" si="60"/>
        <v>46478</v>
      </c>
      <c r="FU63" s="463">
        <f t="shared" si="60"/>
        <v>46508</v>
      </c>
      <c r="FV63" s="463">
        <f t="shared" si="60"/>
        <v>46539</v>
      </c>
      <c r="FW63" s="463">
        <f t="shared" si="60"/>
        <v>46569</v>
      </c>
      <c r="FX63" s="463">
        <f t="shared" si="60"/>
        <v>46600</v>
      </c>
      <c r="FY63" s="463">
        <f t="shared" si="60"/>
        <v>46631</v>
      </c>
      <c r="FZ63" s="463">
        <f t="shared" si="60"/>
        <v>46661</v>
      </c>
      <c r="GA63" s="463">
        <f t="shared" si="60"/>
        <v>46692</v>
      </c>
      <c r="GB63" s="463">
        <f t="shared" si="60"/>
        <v>46722</v>
      </c>
    </row>
    <row r="64" spans="1:184">
      <c r="B64" s="487"/>
      <c r="C64" s="474" t="s">
        <v>1</v>
      </c>
      <c r="D64" s="477" t="s">
        <v>36</v>
      </c>
      <c r="E64" s="480">
        <f>+'Monthly Sources and Uses'!C3</f>
        <v>292783.78000000003</v>
      </c>
      <c r="F64" s="480">
        <f>+'Monthly Sources and Uses'!D3</f>
        <v>263100</v>
      </c>
      <c r="G64" s="480">
        <f>+'Monthly Sources and Uses'!E3</f>
        <v>283550.81</v>
      </c>
      <c r="H64" s="480">
        <f>+'Monthly Sources and Uses'!F3</f>
        <v>269258.96999999997</v>
      </c>
      <c r="I64" s="480">
        <f>+'Monthly Sources and Uses'!G3</f>
        <v>276856.81</v>
      </c>
      <c r="J64" s="480">
        <f>+'Monthly Sources and Uses'!H3</f>
        <v>261047</v>
      </c>
      <c r="K64" s="480">
        <f>+'Monthly Sources and Uses'!I3</f>
        <v>274063.78000000003</v>
      </c>
      <c r="L64" s="480">
        <f>+'Monthly Sources and Uses'!J3</f>
        <v>272056.81</v>
      </c>
      <c r="M64" s="480">
        <f>+'Monthly Sources and Uses'!K3</f>
        <v>265126.96999999997</v>
      </c>
      <c r="N64" s="480">
        <f>+'Monthly Sources and Uses'!L3</f>
        <v>35950.199999999997</v>
      </c>
      <c r="O64" s="480">
        <f>+'Monthly Sources and Uses'!M3</f>
        <v>135172</v>
      </c>
      <c r="P64" s="480">
        <f>+'Monthly Sources and Uses'!N3</f>
        <v>283531.78000000003</v>
      </c>
      <c r="Q64" s="480">
        <f>+'Monthly Sources and Uses'!O3</f>
        <v>292507.78000000003</v>
      </c>
      <c r="R64" s="480">
        <f>+'Monthly Sources and Uses'!P3</f>
        <v>261655</v>
      </c>
      <c r="S64" s="480">
        <f>+'Monthly Sources and Uses'!Q3</f>
        <v>273467.78000000003</v>
      </c>
      <c r="T64" s="480">
        <f>+'Monthly Sources and Uses'!R3</f>
        <v>266411</v>
      </c>
      <c r="U64" s="480">
        <f>+'Monthly Sources and Uses'!S3</f>
        <v>275477.81</v>
      </c>
      <c r="V64" s="480">
        <f>+'Monthly Sources and Uses'!T3</f>
        <v>264078.96999999997</v>
      </c>
      <c r="W64" s="480">
        <f>+'Monthly Sources and Uses'!U3</f>
        <v>272704.81</v>
      </c>
      <c r="X64" s="480">
        <f>+'Monthly Sources and Uses'!V3</f>
        <v>272803.81</v>
      </c>
      <c r="Y64" s="480">
        <f>+'Monthly Sources and Uses'!W3</f>
        <v>258749.97</v>
      </c>
      <c r="Z64" s="480">
        <f>+'Monthly Sources and Uses'!X3</f>
        <v>210243</v>
      </c>
      <c r="AA64" s="480">
        <f>+'Monthly Sources and Uses'!Y3</f>
        <v>266002</v>
      </c>
      <c r="AB64" s="480">
        <f>+'Monthly Sources and Uses'!Z3</f>
        <v>275394.78000000003</v>
      </c>
      <c r="AC64" s="480">
        <f>+'Monthly Sources and Uses'!AA3</f>
        <v>290145.78000000003</v>
      </c>
      <c r="AD64" s="480">
        <f>+'Monthly Sources and Uses'!AB3</f>
        <v>261882</v>
      </c>
      <c r="AE64" s="480">
        <f>+'Monthly Sources and Uses'!AC3</f>
        <v>273528.78000000003</v>
      </c>
      <c r="AF64" s="480">
        <f>+'Monthly Sources and Uses'!AD3</f>
        <v>263839</v>
      </c>
      <c r="AG64" s="480">
        <f>+'Monthly Sources and Uses'!AE3</f>
        <v>272967.81</v>
      </c>
      <c r="AH64" s="480">
        <f>+'Monthly Sources and Uses'!AF3</f>
        <v>263382.96999999997</v>
      </c>
      <c r="AI64" s="480">
        <f>+'Monthly Sources and Uses'!AG3</f>
        <v>272403.81</v>
      </c>
      <c r="AJ64" s="480">
        <f>+'Monthly Sources and Uses'!AH3</f>
        <v>270463.78000000003</v>
      </c>
      <c r="AK64" s="480">
        <f>+'Monthly Sources and Uses'!AI3</f>
        <v>258036</v>
      </c>
      <c r="AL64" s="480">
        <f>+'Monthly Sources and Uses'!AJ3</f>
        <v>88074</v>
      </c>
      <c r="AM64" s="480">
        <f>+'Monthly Sources and Uses'!AK3</f>
        <v>264835.96999999997</v>
      </c>
      <c r="AN64" s="480">
        <f>+'Monthly Sources and Uses'!AL3</f>
        <v>272797.81</v>
      </c>
      <c r="AO64" s="480">
        <f>+'Monthly Sources and Uses'!AM3</f>
        <v>290413.78000000003</v>
      </c>
      <c r="AP64" s="480">
        <f>+'Monthly Sources and Uses'!AN3</f>
        <v>270887.19</v>
      </c>
      <c r="AQ64" s="480">
        <f>+'Monthly Sources and Uses'!AO3</f>
        <v>275754.81</v>
      </c>
      <c r="AR64" s="480">
        <f>+'Monthly Sources and Uses'!AP3</f>
        <v>266157</v>
      </c>
      <c r="AS64" s="480">
        <f>+'Monthly Sources and Uses'!AQ3</f>
        <v>276129</v>
      </c>
      <c r="AT64" s="480">
        <f>+'Monthly Sources and Uses'!AR3</f>
        <v>264600</v>
      </c>
      <c r="AU64" s="480">
        <f>+'Monthly Sources and Uses'!AS3</f>
        <v>273976.78000000003</v>
      </c>
      <c r="AV64" s="480">
        <f>+'Monthly Sources and Uses'!AT3</f>
        <v>273499.78000000003</v>
      </c>
      <c r="AW64" s="480">
        <f>+'Monthly Sources and Uses'!AU3</f>
        <v>261549</v>
      </c>
      <c r="AX64" s="480">
        <f>+'Monthly Sources and Uses'!AV3</f>
        <v>210009</v>
      </c>
      <c r="AY64" s="480">
        <f>+'Monthly Sources and Uses'!AW3</f>
        <v>270627</v>
      </c>
      <c r="AZ64" s="480">
        <f>+'Monthly Sources and Uses'!AX3</f>
        <v>273581.81</v>
      </c>
      <c r="BA64" s="480">
        <f>+'Monthly Sources and Uses'!AY3</f>
        <v>290854.81</v>
      </c>
      <c r="BB64" s="480">
        <f>+'Monthly Sources and Uses'!AZ3</f>
        <v>261772</v>
      </c>
      <c r="BC64" s="480">
        <f>+'Monthly Sources and Uses'!BA3</f>
        <v>275607.81</v>
      </c>
      <c r="BD64" s="480">
        <f>+'Monthly Sources and Uses'!BB3</f>
        <v>265643</v>
      </c>
      <c r="BE64" s="480">
        <f>+'Monthly Sources and Uses'!BC3</f>
        <v>273164.78000000003</v>
      </c>
      <c r="BF64" s="480">
        <f>+'Monthly Sources and Uses'!BD3</f>
        <v>263811</v>
      </c>
      <c r="BG64" s="480">
        <f>+'Monthly Sources and Uses'!BE3</f>
        <v>271571.78000000003</v>
      </c>
      <c r="BH64" s="480">
        <f>+'Monthly Sources and Uses'!BF3</f>
        <v>272542.81</v>
      </c>
      <c r="BI64" s="480">
        <f>+'Monthly Sources and Uses'!BG3</f>
        <v>247700.19</v>
      </c>
      <c r="BJ64" s="480">
        <f>+'Monthly Sources and Uses'!BH3</f>
        <v>0</v>
      </c>
      <c r="BK64" s="480">
        <f>+'Monthly Sources and Uses'!BI3</f>
        <v>114928</v>
      </c>
      <c r="BL64" s="480">
        <f>+'Monthly Sources and Uses'!BJ3</f>
        <v>275271.81</v>
      </c>
      <c r="BM64" s="480">
        <f>+'Monthly Sources and Uses'!BK3</f>
        <v>292315.78000000003</v>
      </c>
      <c r="BN64" s="480">
        <f>+'Monthly Sources and Uses'!BL3</f>
        <v>264100</v>
      </c>
      <c r="BO64" s="480">
        <f>+'Monthly Sources and Uses'!BM3</f>
        <v>281200.81</v>
      </c>
      <c r="BP64" s="480">
        <f>+'Monthly Sources and Uses'!BN3</f>
        <v>270098.96999999997</v>
      </c>
      <c r="BQ64" s="480">
        <f>+'Monthly Sources and Uses'!BO3</f>
        <v>277951.81</v>
      </c>
      <c r="BR64" s="480">
        <f>+'Monthly Sources and Uses'!BP3</f>
        <v>264807</v>
      </c>
      <c r="BS64" s="480">
        <f>+'Monthly Sources and Uses'!BQ3</f>
        <v>280342.78000000003</v>
      </c>
      <c r="BT64" s="480">
        <f>+'Monthly Sources and Uses'!BR3</f>
        <v>282814.81</v>
      </c>
      <c r="BU64" s="480">
        <f>+'Monthly Sources and Uses'!BS3</f>
        <v>266428</v>
      </c>
      <c r="BV64" s="480">
        <f>+'Monthly Sources and Uses'!BT3</f>
        <v>278368.78000000003</v>
      </c>
      <c r="BW64" s="480">
        <f>+'Monthly Sources and Uses'!BU3</f>
        <v>215160</v>
      </c>
      <c r="BX64" s="480">
        <f>+'Monthly Sources and Uses'!BV3</f>
        <v>289860.78000000003</v>
      </c>
      <c r="BY64" s="480">
        <f>+'Monthly Sources and Uses'!BW3</f>
        <v>296670.78000000003</v>
      </c>
      <c r="BZ64" s="480">
        <f>+'Monthly Sources and Uses'!BX3</f>
        <v>268884</v>
      </c>
      <c r="CA64" s="480">
        <f>+'Monthly Sources and Uses'!BY3</f>
        <v>296860.81</v>
      </c>
      <c r="CB64" s="480">
        <f>+'Monthly Sources and Uses'!BZ3</f>
        <v>281420.96999999997</v>
      </c>
      <c r="CC64" s="480">
        <f>+'Monthly Sources and Uses'!CA3</f>
        <v>287360.78000000003</v>
      </c>
      <c r="CD64" s="480">
        <f>+'Monthly Sources and Uses'!CB3</f>
        <v>275456</v>
      </c>
      <c r="CE64" s="480">
        <f>+'Monthly Sources and Uses'!CC3</f>
        <v>287102.78000000003</v>
      </c>
      <c r="CF64" s="480">
        <f>+'Monthly Sources and Uses'!CD3</f>
        <v>288750.81</v>
      </c>
      <c r="CG64" s="480">
        <f>+'Monthly Sources and Uses'!CE3</f>
        <v>278429.96999999997</v>
      </c>
      <c r="CH64" s="480">
        <f>+'Monthly Sources and Uses'!CF3</f>
        <v>38407.199999999997</v>
      </c>
      <c r="CI64" s="480">
        <f>+'Monthly Sources and Uses'!CG3</f>
        <v>277231.19</v>
      </c>
      <c r="CJ64" s="480">
        <f>+'Monthly Sources and Uses'!CH3</f>
        <v>296597.78000000003</v>
      </c>
      <c r="CK64" s="480">
        <f>+'Monthly Sources and Uses'!CI3</f>
        <v>297697.78000000003</v>
      </c>
      <c r="CL64" s="480">
        <f>+'Monthly Sources and Uses'!CJ3</f>
        <v>278482.19</v>
      </c>
      <c r="CM64" s="480">
        <f>+'Monthly Sources and Uses'!CK3</f>
        <v>297697.78000000003</v>
      </c>
      <c r="CN64" s="480">
        <f>+'Monthly Sources and Uses'!CL3</f>
        <v>284862</v>
      </c>
      <c r="CO64" s="480">
        <f>+'Monthly Sources and Uses'!CM3</f>
        <v>288035.81</v>
      </c>
      <c r="CP64" s="480">
        <f>+'Monthly Sources and Uses'!CN3</f>
        <v>279665.96999999997</v>
      </c>
      <c r="CQ64" s="480">
        <f>+'Monthly Sources and Uses'!CO3</f>
        <v>289507.78000000003</v>
      </c>
      <c r="CR64" s="480">
        <f>+'Monthly Sources and Uses'!CP3</f>
        <v>290326.78000000003</v>
      </c>
      <c r="CS64" s="480">
        <f>+'Monthly Sources and Uses'!CQ3</f>
        <v>279783</v>
      </c>
      <c r="CT64" s="480">
        <f>+'Monthly Sources and Uses'!CR3</f>
        <v>225642</v>
      </c>
      <c r="CU64" s="480">
        <f>+'Monthly Sources and Uses'!CS3</f>
        <v>286738.96999999997</v>
      </c>
      <c r="CV64" s="480">
        <f>+'Monthly Sources and Uses'!CT3</f>
        <v>295844.81</v>
      </c>
      <c r="CW64" s="480">
        <f>+'Monthly Sources and Uses'!CU3</f>
        <v>296997.78000000003</v>
      </c>
      <c r="CX64" s="480">
        <f>+'Monthly Sources and Uses'!CV3</f>
        <v>268404</v>
      </c>
      <c r="CY64" s="480">
        <f>+'Monthly Sources and Uses'!CW3</f>
        <v>297697.78000000003</v>
      </c>
      <c r="CZ64" s="480">
        <f>+'Monthly Sources and Uses'!CX3</f>
        <v>285520</v>
      </c>
      <c r="DA64" s="480">
        <f>+'Monthly Sources and Uses'!CY3</f>
        <v>289184.78000000003</v>
      </c>
      <c r="DB64" s="480">
        <f>+'Monthly Sources and Uses'!CZ3</f>
        <v>279549</v>
      </c>
      <c r="DC64" s="480">
        <f>+'Monthly Sources and Uses'!DA3</f>
        <v>288152.81</v>
      </c>
      <c r="DD64" s="480">
        <f>+'Monthly Sources and Uses'!DB3</f>
        <v>291523.78000000003</v>
      </c>
      <c r="DE64" s="480">
        <f>+'Monthly Sources and Uses'!DC3</f>
        <v>277612</v>
      </c>
      <c r="DF64" s="480">
        <f>+'Monthly Sources and Uses'!DD3</f>
        <v>27813</v>
      </c>
      <c r="DG64" s="480">
        <f>+'Monthly Sources and Uses'!DE3</f>
        <v>287459.96999999997</v>
      </c>
      <c r="DH64" s="480">
        <f>+'Monthly Sources and Uses'!DF3</f>
        <v>295410.81</v>
      </c>
      <c r="DI64" s="480">
        <f>+'Monthly Sources and Uses'!DG3</f>
        <v>296527.81</v>
      </c>
      <c r="DJ64" s="480">
        <f>+'Monthly Sources and Uses'!DH3</f>
        <v>267855</v>
      </c>
      <c r="DK64" s="480">
        <f>+'Monthly Sources and Uses'!DI3</f>
        <v>297457.81</v>
      </c>
      <c r="DL64" s="480">
        <f>+'Monthly Sources and Uses'!DJ3</f>
        <v>284421</v>
      </c>
      <c r="DM64" s="480">
        <f>+'Monthly Sources and Uses'!DK3</f>
        <v>288220.78000000003</v>
      </c>
      <c r="DN64" s="480">
        <f>+'Monthly Sources and Uses'!DL3</f>
        <v>279432</v>
      </c>
      <c r="DO64" s="480">
        <f>+'Monthly Sources and Uses'!DM3</f>
        <v>288688.78000000003</v>
      </c>
      <c r="DP64" s="480">
        <f>+'Monthly Sources and Uses'!DN3</f>
        <v>291000.78000000003</v>
      </c>
      <c r="DQ64" s="480">
        <f>+'Monthly Sources and Uses'!DO3</f>
        <v>276177</v>
      </c>
      <c r="DR64" s="480">
        <f>+'Monthly Sources and Uses'!DP3</f>
        <v>225498</v>
      </c>
      <c r="DS64" s="480">
        <f>+'Monthly Sources and Uses'!DQ3</f>
        <v>287460</v>
      </c>
      <c r="DT64" s="480">
        <f>+'Monthly Sources and Uses'!DR3</f>
        <v>296370.78000000003</v>
      </c>
      <c r="DU64" s="480">
        <f>+'Monthly Sources and Uses'!DS3</f>
        <v>296644.81</v>
      </c>
      <c r="DV64" s="480">
        <f>+'Monthly Sources and Uses'!DT3</f>
        <v>267388</v>
      </c>
      <c r="DW64" s="480">
        <f>+'Monthly Sources and Uses'!DU3</f>
        <v>297137.81</v>
      </c>
      <c r="DX64" s="480">
        <f>+'Monthly Sources and Uses'!DV3</f>
        <v>284502</v>
      </c>
      <c r="DY64" s="480">
        <f>+'Monthly Sources and Uses'!DW3</f>
        <v>288805.78000000003</v>
      </c>
      <c r="DZ64" s="480">
        <f>+'Monthly Sources and Uses'!DX3</f>
        <v>278016</v>
      </c>
      <c r="EA64" s="480">
        <f>+'Monthly Sources and Uses'!DY3</f>
        <v>289183.78000000003</v>
      </c>
      <c r="EB64" s="480">
        <f>+'Monthly Sources and Uses'!DZ3</f>
        <v>288805.81</v>
      </c>
      <c r="EC64" s="480">
        <f>+'Monthly Sources and Uses'!EA3</f>
        <v>276458</v>
      </c>
      <c r="ED64" s="480">
        <f>+'Monthly Sources and Uses'!EB3</f>
        <v>55867.8</v>
      </c>
      <c r="EE64" s="480">
        <f>+'Monthly Sources and Uses'!EC3</f>
        <v>190179</v>
      </c>
      <c r="EF64" s="480">
        <f>+'Monthly Sources and Uses'!ED3</f>
        <v>294540.81</v>
      </c>
      <c r="EG64" s="480">
        <f>+'Monthly Sources and Uses'!EE3</f>
        <v>296521.78000000003</v>
      </c>
      <c r="EH64" s="480">
        <f>+'Monthly Sources and Uses'!EF3</f>
        <v>276986.19</v>
      </c>
      <c r="EI64" s="480">
        <f>+'Monthly Sources and Uses'!EG3</f>
        <v>297097.81</v>
      </c>
      <c r="EJ64" s="480">
        <f>+'Monthly Sources and Uses'!EH3</f>
        <v>284561.96999999997</v>
      </c>
      <c r="EK64" s="480">
        <f>+'Monthly Sources and Uses'!EI3</f>
        <v>287518.78000000003</v>
      </c>
      <c r="EL64" s="480">
        <f>+'Monthly Sources and Uses'!EJ3</f>
        <v>278361</v>
      </c>
      <c r="EM64" s="480">
        <f>+'Monthly Sources and Uses'!EK3</f>
        <v>289267.78000000003</v>
      </c>
      <c r="EN64" s="480">
        <f>+'Monthly Sources and Uses'!EL3</f>
        <v>288888.81</v>
      </c>
      <c r="EO64" s="480">
        <f>+'Monthly Sources and Uses'!EM3</f>
        <v>277640.96999999997</v>
      </c>
      <c r="EP64" s="480">
        <f>+'Monthly Sources and Uses'!EN3</f>
        <v>224517</v>
      </c>
      <c r="EQ64" s="480">
        <f>+'Monthly Sources and Uses'!EO3</f>
        <v>284816</v>
      </c>
      <c r="ER64" s="480">
        <f>+'Monthly Sources and Uses'!EP3</f>
        <v>295298.78000000003</v>
      </c>
      <c r="ES64" s="480">
        <f>+'Monthly Sources and Uses'!EQ3</f>
        <v>294978.78000000003</v>
      </c>
      <c r="ET64" s="480">
        <f>+'Monthly Sources and Uses'!ER3</f>
        <v>267036</v>
      </c>
      <c r="EU64" s="480">
        <f>+'Monthly Sources and Uses'!ES3</f>
        <v>294940.78000000003</v>
      </c>
      <c r="EV64" s="480">
        <f>+'Monthly Sources and Uses'!ET3</f>
        <v>280782</v>
      </c>
      <c r="EW64" s="480">
        <f>+'Monthly Sources and Uses'!EU3</f>
        <v>287986.81</v>
      </c>
      <c r="EX64" s="480">
        <f>+'Monthly Sources and Uses'!EV3</f>
        <v>277122.96999999997</v>
      </c>
      <c r="EY64" s="480">
        <f>+'Monthly Sources and Uses'!EW3</f>
        <v>286720.81</v>
      </c>
      <c r="EZ64" s="480">
        <f>+'Monthly Sources and Uses'!EX3</f>
        <v>288805.81</v>
      </c>
      <c r="FA64" s="480">
        <f>+'Monthly Sources and Uses'!EY3</f>
        <v>276857.96999999997</v>
      </c>
      <c r="FB64" s="480">
        <f>+'Monthly Sources and Uses'!EZ3</f>
        <v>27990</v>
      </c>
      <c r="FC64" s="480">
        <f>+'Monthly Sources and Uses'!FA3</f>
        <v>85367.2</v>
      </c>
      <c r="FD64" s="480">
        <f>+'Monthly Sources and Uses'!FB3</f>
        <v>292779.78000000003</v>
      </c>
      <c r="FE64" s="480">
        <f>+'Monthly Sources and Uses'!FC3</f>
        <v>292106.78000000003</v>
      </c>
      <c r="FF64" s="480">
        <f>+'Monthly Sources and Uses'!FD3</f>
        <v>264557</v>
      </c>
      <c r="FG64" s="480">
        <f>+'Monthly Sources and Uses'!FE3</f>
        <v>292921.78000000003</v>
      </c>
      <c r="FH64" s="480">
        <f>+'Monthly Sources and Uses'!FF3</f>
        <v>277428</v>
      </c>
      <c r="FI64" s="480">
        <f>+'Monthly Sources and Uses'!FG3</f>
        <v>286141.81</v>
      </c>
      <c r="FJ64" s="480">
        <f>+'Monthly Sources and Uses'!FH3</f>
        <v>275672.96999999997</v>
      </c>
      <c r="FK64" s="480">
        <f>+'Monthly Sources and Uses'!FI3</f>
        <v>286226.81</v>
      </c>
      <c r="FL64" s="480">
        <f>+'Monthly Sources and Uses'!FJ3</f>
        <v>289234.78000000003</v>
      </c>
      <c r="FM64" s="480">
        <f>+'Monthly Sources and Uses'!FK3</f>
        <v>273586</v>
      </c>
      <c r="FN64" s="480">
        <f>+'Monthly Sources and Uses'!FL3</f>
        <v>224799</v>
      </c>
      <c r="FO64" s="480">
        <f>+'Monthly Sources and Uses'!FM3</f>
        <v>281681.96999999997</v>
      </c>
      <c r="FP64" s="480">
        <f>+'Monthly Sources and Uses'!FN3</f>
        <v>289559.81</v>
      </c>
      <c r="FQ64" s="480">
        <f>+'Monthly Sources and Uses'!FO3</f>
        <v>290611.78000000003</v>
      </c>
      <c r="FR64" s="480">
        <f>+'Monthly Sources and Uses'!FP3</f>
        <v>263884</v>
      </c>
      <c r="FS64" s="480">
        <f>+'Monthly Sources and Uses'!FQ3</f>
        <v>47454</v>
      </c>
      <c r="FT64" s="480">
        <f>+'Monthly Sources and Uses'!FR3</f>
        <v>257530</v>
      </c>
      <c r="FU64" s="480">
        <f>+'Monthly Sources and Uses'!FS3</f>
        <v>282300.78000000003</v>
      </c>
      <c r="FV64" s="480">
        <f>+'Monthly Sources and Uses'!FT3</f>
        <v>273788</v>
      </c>
      <c r="FW64" s="480">
        <f>+'Monthly Sources and Uses'!FU3</f>
        <v>285997.81</v>
      </c>
      <c r="FX64" s="480">
        <f>+'Monthly Sources and Uses'!FV3</f>
        <v>287167.78000000003</v>
      </c>
      <c r="FY64" s="480">
        <f>+'Monthly Sources and Uses'!FW3</f>
        <v>271316</v>
      </c>
      <c r="FZ64" s="480">
        <f>+'Monthly Sources and Uses'!FX3</f>
        <v>289081.81</v>
      </c>
      <c r="GA64" s="480">
        <f>+'Monthly Sources and Uses'!FY3</f>
        <v>279899.96999999997</v>
      </c>
      <c r="GB64" s="480">
        <f>+'Monthly Sources and Uses'!FZ3</f>
        <v>288882.81</v>
      </c>
    </row>
    <row r="65" spans="1:184">
      <c r="B65" s="486"/>
      <c r="C65" s="475" t="s">
        <v>2</v>
      </c>
      <c r="D65" s="478" t="s">
        <v>36</v>
      </c>
      <c r="E65" s="481">
        <f>+'Monthly Sources and Uses'!C4</f>
        <v>98314</v>
      </c>
      <c r="F65" s="481">
        <f>+'Monthly Sources and Uses'!D4</f>
        <v>88188</v>
      </c>
      <c r="G65" s="481">
        <f>+'Monthly Sources and Uses'!E4</f>
        <v>96973</v>
      </c>
      <c r="H65" s="481">
        <f>+'Monthly Sources and Uses'!F4</f>
        <v>94114</v>
      </c>
      <c r="I65" s="481">
        <f>+'Monthly Sources and Uses'!G4</f>
        <v>97082</v>
      </c>
      <c r="J65" s="481">
        <f>+'Monthly Sources and Uses'!H4</f>
        <v>94453</v>
      </c>
      <c r="K65" s="481">
        <f>+'Monthly Sources and Uses'!I4</f>
        <v>98943</v>
      </c>
      <c r="L65" s="481">
        <f>+'Monthly Sources and Uses'!J4</f>
        <v>98383</v>
      </c>
      <c r="M65" s="481">
        <f>+'Monthly Sources and Uses'!K4</f>
        <v>94173</v>
      </c>
      <c r="N65" s="481">
        <f>+'Monthly Sources and Uses'!L4</f>
        <v>96834</v>
      </c>
      <c r="O65" s="481">
        <f>+'Monthly Sources and Uses'!M4</f>
        <v>93204</v>
      </c>
      <c r="P65" s="481">
        <f>+'Monthly Sources and Uses'!N4</f>
        <v>96765</v>
      </c>
      <c r="Q65" s="481">
        <f>+'Monthly Sources and Uses'!O4</f>
        <v>99101</v>
      </c>
      <c r="R65" s="481">
        <f>+'Monthly Sources and Uses'!P4</f>
        <v>89521</v>
      </c>
      <c r="S65" s="481">
        <f>+'Monthly Sources and Uses'!Q4</f>
        <v>97412</v>
      </c>
      <c r="T65" s="481">
        <f>+'Monthly Sources and Uses'!R4</f>
        <v>79090</v>
      </c>
      <c r="U65" s="481">
        <f>+'Monthly Sources and Uses'!S4</f>
        <v>46774</v>
      </c>
      <c r="V65" s="481">
        <f>+'Monthly Sources and Uses'!T4</f>
        <v>94824</v>
      </c>
      <c r="W65" s="481">
        <f>+'Monthly Sources and Uses'!U4</f>
        <v>99327</v>
      </c>
      <c r="X65" s="481">
        <f>+'Monthly Sources and Uses'!V4</f>
        <v>99305</v>
      </c>
      <c r="Y65" s="481">
        <f>+'Monthly Sources and Uses'!W4</f>
        <v>93935</v>
      </c>
      <c r="Z65" s="481">
        <f>+'Monthly Sources and Uses'!X4</f>
        <v>98596</v>
      </c>
      <c r="AA65" s="481">
        <f>+'Monthly Sources and Uses'!Y4</f>
        <v>93408</v>
      </c>
      <c r="AB65" s="481">
        <f>+'Monthly Sources and Uses'!Z4</f>
        <v>97293</v>
      </c>
      <c r="AC65" s="481">
        <f>+'Monthly Sources and Uses'!AA4</f>
        <v>97986</v>
      </c>
      <c r="AD65" s="481">
        <f>+'Monthly Sources and Uses'!AB4</f>
        <v>88647</v>
      </c>
      <c r="AE65" s="481">
        <f>+'Monthly Sources and Uses'!AC4</f>
        <v>97286</v>
      </c>
      <c r="AF65" s="481">
        <f>+'Monthly Sources and Uses'!AD4</f>
        <v>93849</v>
      </c>
      <c r="AG65" s="481">
        <f>+'Monthly Sources and Uses'!AE4</f>
        <v>96873</v>
      </c>
      <c r="AH65" s="481">
        <f>+'Monthly Sources and Uses'!AF4</f>
        <v>94918</v>
      </c>
      <c r="AI65" s="481">
        <f>+'Monthly Sources and Uses'!AG4</f>
        <v>99081</v>
      </c>
      <c r="AJ65" s="481">
        <f>+'Monthly Sources and Uses'!AH4</f>
        <v>98806</v>
      </c>
      <c r="AK65" s="481">
        <f>+'Monthly Sources and Uses'!AI4</f>
        <v>93952</v>
      </c>
      <c r="AL65" s="481">
        <f>+'Monthly Sources and Uses'!AJ4</f>
        <v>97658</v>
      </c>
      <c r="AM65" s="481">
        <f>+'Monthly Sources and Uses'!AK4</f>
        <v>93732</v>
      </c>
      <c r="AN65" s="481">
        <f>+'Monthly Sources and Uses'!AL4</f>
        <v>96576</v>
      </c>
      <c r="AO65" s="481">
        <f>+'Monthly Sources and Uses'!AM4</f>
        <v>98611</v>
      </c>
      <c r="AP65" s="481">
        <f>+'Monthly Sources and Uses'!AN4</f>
        <v>92816.4</v>
      </c>
      <c r="AQ65" s="481">
        <f>+'Monthly Sources and Uses'!AO4</f>
        <v>97825</v>
      </c>
      <c r="AR65" s="481">
        <f>+'Monthly Sources and Uses'!AP4</f>
        <v>47282</v>
      </c>
      <c r="AS65" s="481">
        <f>+'Monthly Sources and Uses'!AQ4</f>
        <v>66361.600000000006</v>
      </c>
      <c r="AT65" s="481">
        <f>+'Monthly Sources and Uses'!AR4</f>
        <v>95249</v>
      </c>
      <c r="AU65" s="481">
        <f>+'Monthly Sources and Uses'!AS4</f>
        <v>99211</v>
      </c>
      <c r="AV65" s="481">
        <f>+'Monthly Sources and Uses'!AT4</f>
        <v>99483</v>
      </c>
      <c r="AW65" s="481">
        <f>+'Monthly Sources and Uses'!AU4</f>
        <v>94532</v>
      </c>
      <c r="AX65" s="481">
        <f>+'Monthly Sources and Uses'!AV4</f>
        <v>97753</v>
      </c>
      <c r="AY65" s="481">
        <f>+'Monthly Sources and Uses'!AW4</f>
        <v>94171</v>
      </c>
      <c r="AZ65" s="481">
        <f>+'Monthly Sources and Uses'!AX4</f>
        <v>96686</v>
      </c>
      <c r="BA65" s="481">
        <f>+'Monthly Sources and Uses'!AY4</f>
        <v>98920</v>
      </c>
      <c r="BB65" s="481">
        <f>+'Monthly Sources and Uses'!AZ4</f>
        <v>89606</v>
      </c>
      <c r="BC65" s="481">
        <f>+'Monthly Sources and Uses'!BA4</f>
        <v>97987</v>
      </c>
      <c r="BD65" s="481">
        <f>+'Monthly Sources and Uses'!BB4</f>
        <v>93947</v>
      </c>
      <c r="BE65" s="481">
        <f>+'Monthly Sources and Uses'!BC4</f>
        <v>97577</v>
      </c>
      <c r="BF65" s="481">
        <f>+'Monthly Sources and Uses'!BD4</f>
        <v>95173</v>
      </c>
      <c r="BG65" s="481">
        <f>+'Monthly Sources and Uses'!BE4</f>
        <v>99229</v>
      </c>
      <c r="BH65" s="481">
        <f>+'Monthly Sources and Uses'!BF4</f>
        <v>99353</v>
      </c>
      <c r="BI65" s="481">
        <f>+'Monthly Sources and Uses'!BG4</f>
        <v>94087</v>
      </c>
      <c r="BJ65" s="481">
        <f>+'Monthly Sources and Uses'!BH4</f>
        <v>97280</v>
      </c>
      <c r="BK65" s="481">
        <f>+'Monthly Sources and Uses'!BI4</f>
        <v>93827</v>
      </c>
      <c r="BL65" s="481">
        <f>+'Monthly Sources and Uses'!BJ4</f>
        <v>96996</v>
      </c>
      <c r="BM65" s="481">
        <f>+'Monthly Sources and Uses'!BK4</f>
        <v>99435</v>
      </c>
      <c r="BN65" s="481">
        <f>+'Monthly Sources and Uses'!BL4</f>
        <v>89995</v>
      </c>
      <c r="BO65" s="481">
        <f>+'Monthly Sources and Uses'!BM4</f>
        <v>98096</v>
      </c>
      <c r="BP65" s="481">
        <f>+'Monthly Sources and Uses'!BN4</f>
        <v>19048</v>
      </c>
      <c r="BQ65" s="481">
        <f>+'Monthly Sources and Uses'!BO4</f>
        <v>19001</v>
      </c>
      <c r="BR65" s="481">
        <f>+'Monthly Sources and Uses'!BP4</f>
        <v>95957</v>
      </c>
      <c r="BS65" s="481">
        <f>+'Monthly Sources and Uses'!BQ4</f>
        <v>100170</v>
      </c>
      <c r="BT65" s="481">
        <f>+'Monthly Sources and Uses'!BR4</f>
        <v>100862</v>
      </c>
      <c r="BU65" s="481">
        <f>+'Monthly Sources and Uses'!BS4</f>
        <v>95394</v>
      </c>
      <c r="BV65" s="481">
        <f>+'Monthly Sources and Uses'!BT4</f>
        <v>99476</v>
      </c>
      <c r="BW65" s="481">
        <f>+'Monthly Sources and Uses'!BU4</f>
        <v>95768</v>
      </c>
      <c r="BX65" s="481">
        <f>+'Monthly Sources and Uses'!BV4</f>
        <v>99473</v>
      </c>
      <c r="BY65" s="481">
        <f>+'Monthly Sources and Uses'!BW4</f>
        <v>101110</v>
      </c>
      <c r="BZ65" s="481">
        <f>+'Monthly Sources and Uses'!BX4</f>
        <v>92550</v>
      </c>
      <c r="CA65" s="481">
        <f>+'Monthly Sources and Uses'!BY4</f>
        <v>100349</v>
      </c>
      <c r="CB65" s="481">
        <f>+'Monthly Sources and Uses'!BZ4</f>
        <v>97893</v>
      </c>
      <c r="CC65" s="481">
        <f>+'Monthly Sources and Uses'!CA4</f>
        <v>100844</v>
      </c>
      <c r="CD65" s="481">
        <f>+'Monthly Sources and Uses'!CB4</f>
        <v>98011</v>
      </c>
      <c r="CE65" s="481">
        <f>+'Monthly Sources and Uses'!CC4</f>
        <v>102978</v>
      </c>
      <c r="CF65" s="481">
        <f>+'Monthly Sources and Uses'!CD4</f>
        <v>102763</v>
      </c>
      <c r="CG65" s="481">
        <f>+'Monthly Sources and Uses'!CE4</f>
        <v>98346</v>
      </c>
      <c r="CH65" s="481">
        <f>+'Monthly Sources and Uses'!CF4</f>
        <v>101577</v>
      </c>
      <c r="CI65" s="481">
        <f>+'Monthly Sources and Uses'!CG4</f>
        <v>100752</v>
      </c>
      <c r="CJ65" s="481">
        <f>+'Monthly Sources and Uses'!CH4</f>
        <v>104342</v>
      </c>
      <c r="CK65" s="481">
        <f>+'Monthly Sources and Uses'!CI4</f>
        <v>104646</v>
      </c>
      <c r="CL65" s="481">
        <f>+'Monthly Sources and Uses'!CJ4</f>
        <v>97482.41</v>
      </c>
      <c r="CM65" s="481">
        <f>+'Monthly Sources and Uses'!CK4</f>
        <v>103502</v>
      </c>
      <c r="CN65" s="481">
        <f>+'Monthly Sources and Uses'!CL4</f>
        <v>52860.6</v>
      </c>
      <c r="CO65" s="481">
        <f>+'Monthly Sources and Uses'!CM4</f>
        <v>79030.399999999994</v>
      </c>
      <c r="CP65" s="481">
        <f>+'Monthly Sources and Uses'!CN4</f>
        <v>98864</v>
      </c>
      <c r="CQ65" s="481">
        <f>+'Monthly Sources and Uses'!CO4</f>
        <v>103416</v>
      </c>
      <c r="CR65" s="481">
        <f>+'Monthly Sources and Uses'!CP4</f>
        <v>103741</v>
      </c>
      <c r="CS65" s="481">
        <f>+'Monthly Sources and Uses'!CQ4</f>
        <v>98977</v>
      </c>
      <c r="CT65" s="481">
        <f>+'Monthly Sources and Uses'!CR4</f>
        <v>102098</v>
      </c>
      <c r="CU65" s="481">
        <f>+'Monthly Sources and Uses'!CS4</f>
        <v>100706</v>
      </c>
      <c r="CV65" s="481">
        <f>+'Monthly Sources and Uses'!CT4</f>
        <v>104381</v>
      </c>
      <c r="CW65" s="481">
        <f>+'Monthly Sources and Uses'!CU4</f>
        <v>104429</v>
      </c>
      <c r="CX65" s="481">
        <f>+'Monthly Sources and Uses'!CV4</f>
        <v>94256</v>
      </c>
      <c r="CY65" s="481">
        <f>+'Monthly Sources and Uses'!CW4</f>
        <v>63469.4</v>
      </c>
      <c r="CZ65" s="481">
        <f>+'Monthly Sources and Uses'!CX4</f>
        <v>46129.4</v>
      </c>
      <c r="DA65" s="481">
        <f>+'Monthly Sources and Uses'!CY4</f>
        <v>101783</v>
      </c>
      <c r="DB65" s="481">
        <f>+'Monthly Sources and Uses'!CZ4</f>
        <v>99372</v>
      </c>
      <c r="DC65" s="481">
        <f>+'Monthly Sources and Uses'!DA4</f>
        <v>103580</v>
      </c>
      <c r="DD65" s="481">
        <f>+'Monthly Sources and Uses'!DB4</f>
        <v>103925</v>
      </c>
      <c r="DE65" s="481">
        <f>+'Monthly Sources and Uses'!DC4</f>
        <v>98778</v>
      </c>
      <c r="DF65" s="481">
        <f>+'Monthly Sources and Uses'!DD4</f>
        <v>102192</v>
      </c>
      <c r="DG65" s="481">
        <f>+'Monthly Sources and Uses'!DE4</f>
        <v>100678</v>
      </c>
      <c r="DH65" s="481">
        <f>+'Monthly Sources and Uses'!DF4</f>
        <v>103780</v>
      </c>
      <c r="DI65" s="481">
        <f>+'Monthly Sources and Uses'!DG4</f>
        <v>104297</v>
      </c>
      <c r="DJ65" s="481">
        <f>+'Monthly Sources and Uses'!DH4</f>
        <v>94288</v>
      </c>
      <c r="DK65" s="481">
        <f>+'Monthly Sources and Uses'!DI4</f>
        <v>103096</v>
      </c>
      <c r="DL65" s="481">
        <f>+'Monthly Sources and Uses'!DJ4</f>
        <v>95379</v>
      </c>
      <c r="DM65" s="481">
        <f>+'Monthly Sources and Uses'!DK4</f>
        <v>36003.599999999999</v>
      </c>
      <c r="DN65" s="481">
        <f>+'Monthly Sources and Uses'!DL4</f>
        <v>98824</v>
      </c>
      <c r="DO65" s="481">
        <f>+'Monthly Sources and Uses'!DM4</f>
        <v>103451</v>
      </c>
      <c r="DP65" s="481">
        <f>+'Monthly Sources and Uses'!DN4</f>
        <v>103782</v>
      </c>
      <c r="DQ65" s="481">
        <f>+'Monthly Sources and Uses'!DO4</f>
        <v>98363</v>
      </c>
      <c r="DR65" s="481">
        <f>+'Monthly Sources and Uses'!DP4</f>
        <v>102243</v>
      </c>
      <c r="DS65" s="481">
        <f>+'Monthly Sources and Uses'!DQ4</f>
        <v>100455</v>
      </c>
      <c r="DT65" s="481">
        <f>+'Monthly Sources and Uses'!DR4</f>
        <v>103651</v>
      </c>
      <c r="DU65" s="481">
        <f>+'Monthly Sources and Uses'!DS4</f>
        <v>104161</v>
      </c>
      <c r="DV65" s="481">
        <f>+'Monthly Sources and Uses'!DT4</f>
        <v>94001</v>
      </c>
      <c r="DW65" s="481">
        <f>+'Monthly Sources and Uses'!DU4</f>
        <v>102616</v>
      </c>
      <c r="DX65" s="481">
        <f>+'Monthly Sources and Uses'!DV4</f>
        <v>98351</v>
      </c>
      <c r="DY65" s="481">
        <f>+'Monthly Sources and Uses'!DW4</f>
        <v>101588</v>
      </c>
      <c r="DZ65" s="481">
        <f>+'Monthly Sources and Uses'!DX4</f>
        <v>98747</v>
      </c>
      <c r="EA65" s="481">
        <f>+'Monthly Sources and Uses'!DY4</f>
        <v>103609</v>
      </c>
      <c r="EB65" s="481">
        <f>+'Monthly Sources and Uses'!DZ4</f>
        <v>102925</v>
      </c>
      <c r="EC65" s="481">
        <f>+'Monthly Sources and Uses'!EA4</f>
        <v>98458</v>
      </c>
      <c r="ED65" s="481">
        <f>+'Monthly Sources and Uses'!EB4</f>
        <v>101361</v>
      </c>
      <c r="EE65" s="481">
        <f>+'Monthly Sources and Uses'!EC4</f>
        <v>99600</v>
      </c>
      <c r="EF65" s="481">
        <f>+'Monthly Sources and Uses'!ED4</f>
        <v>103399</v>
      </c>
      <c r="EG65" s="481">
        <f>+'Monthly Sources and Uses'!EE4</f>
        <v>104156</v>
      </c>
      <c r="EH65" s="481">
        <f>+'Monthly Sources and Uses'!EF4</f>
        <v>97341.41</v>
      </c>
      <c r="EI65" s="481">
        <f>+'Monthly Sources and Uses'!EG4</f>
        <v>102587</v>
      </c>
      <c r="EJ65" s="481">
        <f>+'Monthly Sources and Uses'!EH4</f>
        <v>39450</v>
      </c>
      <c r="EK65" s="481">
        <f>+'Monthly Sources and Uses'!EI4</f>
        <v>91426</v>
      </c>
      <c r="EL65" s="481">
        <f>+'Monthly Sources and Uses'!EJ4</f>
        <v>98668</v>
      </c>
      <c r="EM65" s="481">
        <f>+'Monthly Sources and Uses'!EK4</f>
        <v>103661</v>
      </c>
      <c r="EN65" s="481">
        <f>+'Monthly Sources and Uses'!EL4</f>
        <v>103311</v>
      </c>
      <c r="EO65" s="481">
        <f>+'Monthly Sources and Uses'!EM4</f>
        <v>98458</v>
      </c>
      <c r="EP65" s="481">
        <f>+'Monthly Sources and Uses'!EN4</f>
        <v>101464</v>
      </c>
      <c r="EQ65" s="481">
        <f>+'Monthly Sources and Uses'!EO4</f>
        <v>99444</v>
      </c>
      <c r="ER65" s="481">
        <f>+'Monthly Sources and Uses'!EP4</f>
        <v>103669</v>
      </c>
      <c r="ES65" s="481">
        <f>+'Monthly Sources and Uses'!EQ4</f>
        <v>103599</v>
      </c>
      <c r="ET65" s="481">
        <f>+'Monthly Sources and Uses'!ER4</f>
        <v>93449</v>
      </c>
      <c r="EU65" s="481">
        <f>+'Monthly Sources and Uses'!ES4</f>
        <v>101953</v>
      </c>
      <c r="EV65" s="481">
        <f>+'Monthly Sources and Uses'!ET4</f>
        <v>97913</v>
      </c>
      <c r="EW65" s="481">
        <f>+'Monthly Sources and Uses'!EU4</f>
        <v>101259</v>
      </c>
      <c r="EX65" s="481">
        <f>+'Monthly Sources and Uses'!EV4</f>
        <v>98356</v>
      </c>
      <c r="EY65" s="481">
        <f>+'Monthly Sources and Uses'!EW4</f>
        <v>102976</v>
      </c>
      <c r="EZ65" s="481">
        <f>+'Monthly Sources and Uses'!EX4</f>
        <v>102849</v>
      </c>
      <c r="FA65" s="481">
        <f>+'Monthly Sources and Uses'!EY4</f>
        <v>97826</v>
      </c>
      <c r="FB65" s="481">
        <f>+'Monthly Sources and Uses'!EZ4</f>
        <v>101351</v>
      </c>
      <c r="FC65" s="481">
        <f>+'Monthly Sources and Uses'!FA4</f>
        <v>99177</v>
      </c>
      <c r="FD65" s="481">
        <f>+'Monthly Sources and Uses'!FB4</f>
        <v>103364</v>
      </c>
      <c r="FE65" s="481">
        <f>+'Monthly Sources and Uses'!FC4</f>
        <v>101850</v>
      </c>
      <c r="FF65" s="481">
        <f>+'Monthly Sources and Uses'!FD4</f>
        <v>92098</v>
      </c>
      <c r="FG65" s="481">
        <f>+'Monthly Sources and Uses'!FE4</f>
        <v>100835</v>
      </c>
      <c r="FH65" s="481">
        <f>+'Monthly Sources and Uses'!FF4</f>
        <v>9820</v>
      </c>
      <c r="FI65" s="481">
        <f>+'Monthly Sources and Uses'!FG4</f>
        <v>28762</v>
      </c>
      <c r="FJ65" s="481">
        <f>+'Monthly Sources and Uses'!FH4</f>
        <v>97459</v>
      </c>
      <c r="FK65" s="481">
        <f>+'Monthly Sources and Uses'!FI4</f>
        <v>102244</v>
      </c>
      <c r="FL65" s="481">
        <f>+'Monthly Sources and Uses'!FJ4</f>
        <v>102122</v>
      </c>
      <c r="FM65" s="481">
        <f>+'Monthly Sources and Uses'!FK4</f>
        <v>97257</v>
      </c>
      <c r="FN65" s="481">
        <f>+'Monthly Sources and Uses'!FL4</f>
        <v>100648</v>
      </c>
      <c r="FO65" s="481">
        <f>+'Monthly Sources and Uses'!FM4</f>
        <v>97833</v>
      </c>
      <c r="FP65" s="481">
        <f>+'Monthly Sources and Uses'!FN4</f>
        <v>102227</v>
      </c>
      <c r="FQ65" s="481">
        <f>+'Monthly Sources and Uses'!FO4</f>
        <v>101508</v>
      </c>
      <c r="FR65" s="481">
        <f>+'Monthly Sources and Uses'!FP4</f>
        <v>91803</v>
      </c>
      <c r="FS65" s="481">
        <f>+'Monthly Sources and Uses'!FQ4</f>
        <v>101024</v>
      </c>
      <c r="FT65" s="481">
        <f>+'Monthly Sources and Uses'!FR4</f>
        <v>97572</v>
      </c>
      <c r="FU65" s="481">
        <f>+'Monthly Sources and Uses'!FS4</f>
        <v>100216</v>
      </c>
      <c r="FV65" s="481">
        <f>+'Monthly Sources and Uses'!FT4</f>
        <v>97072</v>
      </c>
      <c r="FW65" s="481">
        <f>+'Monthly Sources and Uses'!FU4</f>
        <v>101938</v>
      </c>
      <c r="FX65" s="481">
        <f>+'Monthly Sources and Uses'!FV4</f>
        <v>101778</v>
      </c>
      <c r="FY65" s="481">
        <f>+'Monthly Sources and Uses'!FW4</f>
        <v>96626</v>
      </c>
      <c r="FZ65" s="481">
        <f>+'Monthly Sources and Uses'!FX4</f>
        <v>100418</v>
      </c>
      <c r="GA65" s="481">
        <f>+'Monthly Sources and Uses'!FY4</f>
        <v>97562</v>
      </c>
      <c r="GB65" s="481">
        <f>+'Monthly Sources and Uses'!FZ4</f>
        <v>102125</v>
      </c>
    </row>
    <row r="66" spans="1:184">
      <c r="B66" s="486"/>
      <c r="C66" s="475" t="s">
        <v>3</v>
      </c>
      <c r="D66" s="478" t="s">
        <v>36</v>
      </c>
      <c r="E66" s="481">
        <f>+'Monthly Sources and Uses'!C5</f>
        <v>96304.8</v>
      </c>
      <c r="F66" s="481">
        <f>+'Monthly Sources and Uses'!D5</f>
        <v>86744.41</v>
      </c>
      <c r="G66" s="481">
        <f>+'Monthly Sources and Uses'!E5</f>
        <v>89099.199999999997</v>
      </c>
      <c r="H66" s="481">
        <f>+'Monthly Sources and Uses'!F5</f>
        <v>0</v>
      </c>
      <c r="I66" s="481">
        <f>+'Monthly Sources and Uses'!G5</f>
        <v>42821.2</v>
      </c>
      <c r="J66" s="481">
        <f>+'Monthly Sources and Uses'!H5</f>
        <v>92914</v>
      </c>
      <c r="K66" s="481">
        <f>+'Monthly Sources and Uses'!I5</f>
        <v>96938.8</v>
      </c>
      <c r="L66" s="481">
        <f>+'Monthly Sources and Uses'!J5</f>
        <v>96486.8</v>
      </c>
      <c r="M66" s="481">
        <f>+'Monthly Sources and Uses'!K5</f>
        <v>92284</v>
      </c>
      <c r="N66" s="481">
        <f>+'Monthly Sources and Uses'!L5</f>
        <v>94901.8</v>
      </c>
      <c r="O66" s="481">
        <f>+'Monthly Sources and Uses'!M5</f>
        <v>91368</v>
      </c>
      <c r="P66" s="481">
        <f>+'Monthly Sources and Uses'!N5</f>
        <v>95061.8</v>
      </c>
      <c r="Q66" s="481">
        <f>+'Monthly Sources and Uses'!O5</f>
        <v>97046.8</v>
      </c>
      <c r="R66" s="481">
        <f>+'Monthly Sources and Uses'!P5</f>
        <v>87606.41</v>
      </c>
      <c r="S66" s="481">
        <f>+'Monthly Sources and Uses'!Q5</f>
        <v>95389.8</v>
      </c>
      <c r="T66" s="481">
        <f>+'Monthly Sources and Uses'!R5</f>
        <v>92593</v>
      </c>
      <c r="U66" s="481">
        <f>+'Monthly Sources and Uses'!S5</f>
        <v>95694.8</v>
      </c>
      <c r="V66" s="481">
        <f>+'Monthly Sources and Uses'!T5</f>
        <v>93292</v>
      </c>
      <c r="W66" s="481">
        <f>+'Monthly Sources and Uses'!U5</f>
        <v>97319.8</v>
      </c>
      <c r="X66" s="481">
        <f>+'Monthly Sources and Uses'!V5</f>
        <v>97132.800000000003</v>
      </c>
      <c r="Y66" s="481">
        <f>+'Monthly Sources and Uses'!W5</f>
        <v>92424</v>
      </c>
      <c r="Z66" s="481">
        <f>+'Monthly Sources and Uses'!X5</f>
        <v>96069.8</v>
      </c>
      <c r="AA66" s="481">
        <f>+'Monthly Sources and Uses'!Y5</f>
        <v>91305</v>
      </c>
      <c r="AB66" s="481">
        <f>+'Monthly Sources and Uses'!Z5</f>
        <v>95483.8</v>
      </c>
      <c r="AC66" s="481">
        <f>+'Monthly Sources and Uses'!AA5</f>
        <v>96669.8</v>
      </c>
      <c r="AD66" s="481">
        <f>+'Monthly Sources and Uses'!AB5</f>
        <v>87547.41</v>
      </c>
      <c r="AE66" s="481">
        <f>+'Monthly Sources and Uses'!AC5</f>
        <v>95182.8</v>
      </c>
      <c r="AF66" s="481">
        <f>+'Monthly Sources and Uses'!AD5</f>
        <v>92092</v>
      </c>
      <c r="AG66" s="481">
        <f>+'Monthly Sources and Uses'!AE5</f>
        <v>30413</v>
      </c>
      <c r="AH66" s="481">
        <f>+'Monthly Sources and Uses'!AF5</f>
        <v>93110</v>
      </c>
      <c r="AI66" s="481">
        <f>+'Monthly Sources and Uses'!AG5</f>
        <v>97093.8</v>
      </c>
      <c r="AJ66" s="481">
        <f>+'Monthly Sources and Uses'!AH5</f>
        <v>97342.8</v>
      </c>
      <c r="AK66" s="481">
        <f>+'Monthly Sources and Uses'!AI5</f>
        <v>92094</v>
      </c>
      <c r="AL66" s="481">
        <f>+'Monthly Sources and Uses'!AJ5</f>
        <v>95891.8</v>
      </c>
      <c r="AM66" s="481">
        <f>+'Monthly Sources and Uses'!AK5</f>
        <v>91597</v>
      </c>
      <c r="AN66" s="481">
        <f>+'Monthly Sources and Uses'!AL5</f>
        <v>94513.8</v>
      </c>
      <c r="AO66" s="481">
        <f>+'Monthly Sources and Uses'!AM5</f>
        <v>96628.800000000003</v>
      </c>
      <c r="AP66" s="481">
        <f>+'Monthly Sources and Uses'!AN5</f>
        <v>91245</v>
      </c>
      <c r="AQ66" s="481">
        <f>+'Monthly Sources and Uses'!AO5</f>
        <v>96247.8</v>
      </c>
      <c r="AR66" s="481">
        <f>+'Monthly Sources and Uses'!AP5</f>
        <v>92547</v>
      </c>
      <c r="AS66" s="481">
        <f>+'Monthly Sources and Uses'!AQ5</f>
        <v>96250.8</v>
      </c>
      <c r="AT66" s="481">
        <f>+'Monthly Sources and Uses'!AR5</f>
        <v>93439</v>
      </c>
      <c r="AU66" s="481">
        <f>+'Monthly Sources and Uses'!AS5</f>
        <v>97443.8</v>
      </c>
      <c r="AV66" s="481">
        <f>+'Monthly Sources and Uses'!AT5</f>
        <v>97772.800000000003</v>
      </c>
      <c r="AW66" s="481">
        <f>+'Monthly Sources and Uses'!AU5</f>
        <v>92801</v>
      </c>
      <c r="AX66" s="481">
        <f>+'Monthly Sources and Uses'!AV5</f>
        <v>95717.8</v>
      </c>
      <c r="AY66" s="481">
        <f>+'Monthly Sources and Uses'!AW5</f>
        <v>92289</v>
      </c>
      <c r="AZ66" s="481">
        <f>+'Monthly Sources and Uses'!AX5</f>
        <v>94891.8</v>
      </c>
      <c r="BA66" s="481">
        <f>+'Monthly Sources and Uses'!AY5</f>
        <v>96963.8</v>
      </c>
      <c r="BB66" s="481">
        <f>+'Monthly Sources and Uses'!AZ5</f>
        <v>87942</v>
      </c>
      <c r="BC66" s="481">
        <f>+'Monthly Sources and Uses'!BA5</f>
        <v>96037.8</v>
      </c>
      <c r="BD66" s="481">
        <f>+'Monthly Sources and Uses'!BB5</f>
        <v>27446.2</v>
      </c>
      <c r="BE66" s="481">
        <f>+'Monthly Sources and Uses'!BC5</f>
        <v>95353.8</v>
      </c>
      <c r="BF66" s="481">
        <f>+'Monthly Sources and Uses'!BD5</f>
        <v>93643</v>
      </c>
      <c r="BG66" s="481">
        <f>+'Monthly Sources and Uses'!BE5</f>
        <v>97297.8</v>
      </c>
      <c r="BH66" s="481">
        <f>+'Monthly Sources and Uses'!BF5</f>
        <v>97486.8</v>
      </c>
      <c r="BI66" s="481">
        <f>+'Monthly Sources and Uses'!BG5</f>
        <v>92358</v>
      </c>
      <c r="BJ66" s="481">
        <f>+'Monthly Sources and Uses'!BH5</f>
        <v>95361.8</v>
      </c>
      <c r="BK66" s="481">
        <f>+'Monthly Sources and Uses'!BI5</f>
        <v>91856</v>
      </c>
      <c r="BL66" s="481">
        <f>+'Monthly Sources and Uses'!BJ5</f>
        <v>95150.8</v>
      </c>
      <c r="BM66" s="481">
        <f>+'Monthly Sources and Uses'!BK5</f>
        <v>97023.8</v>
      </c>
      <c r="BN66" s="481">
        <f>+'Monthly Sources and Uses'!BL5</f>
        <v>88263.41</v>
      </c>
      <c r="BO66" s="481">
        <f>+'Monthly Sources and Uses'!BM5</f>
        <v>96167.8</v>
      </c>
      <c r="BP66" s="481">
        <f>+'Monthly Sources and Uses'!BN5</f>
        <v>92614</v>
      </c>
      <c r="BQ66" s="481">
        <f>+'Monthly Sources and Uses'!BO5</f>
        <v>96878.8</v>
      </c>
      <c r="BR66" s="481">
        <f>+'Monthly Sources and Uses'!BP5</f>
        <v>94172</v>
      </c>
      <c r="BS66" s="481">
        <f>+'Monthly Sources and Uses'!BQ5</f>
        <v>98160.8</v>
      </c>
      <c r="BT66" s="481">
        <f>+'Monthly Sources and Uses'!BR5</f>
        <v>98866.8</v>
      </c>
      <c r="BU66" s="481">
        <f>+'Monthly Sources and Uses'!BS5</f>
        <v>93517</v>
      </c>
      <c r="BV66" s="481">
        <f>+'Monthly Sources and Uses'!BT5</f>
        <v>97120.8</v>
      </c>
      <c r="BW66" s="481">
        <f>+'Monthly Sources and Uses'!BU5</f>
        <v>93910</v>
      </c>
      <c r="BX66" s="481">
        <f>+'Monthly Sources and Uses'!BV5</f>
        <v>97764.800000000003</v>
      </c>
      <c r="BY66" s="481">
        <f>+'Monthly Sources and Uses'!BW5</f>
        <v>98949.8</v>
      </c>
      <c r="BZ66" s="481">
        <f>+'Monthly Sources and Uses'!BX5</f>
        <v>90281.41</v>
      </c>
      <c r="CA66" s="481">
        <f>+'Monthly Sources and Uses'!BY5</f>
        <v>98067.8</v>
      </c>
      <c r="CB66" s="481">
        <f>+'Monthly Sources and Uses'!BZ5</f>
        <v>60726.2</v>
      </c>
      <c r="CC66" s="481">
        <f>+'Monthly Sources and Uses'!CA5</f>
        <v>44695.199999999997</v>
      </c>
      <c r="CD66" s="481">
        <f>+'Monthly Sources and Uses'!CB5</f>
        <v>95954</v>
      </c>
      <c r="CE66" s="481">
        <f>+'Monthly Sources and Uses'!CC5</f>
        <v>100643.8</v>
      </c>
      <c r="CF66" s="481">
        <f>+'Monthly Sources and Uses'!CD5</f>
        <v>101091.8</v>
      </c>
      <c r="CG66" s="481">
        <f>+'Monthly Sources and Uses'!CE5</f>
        <v>96689</v>
      </c>
      <c r="CH66" s="481">
        <f>+'Monthly Sources and Uses'!CF5</f>
        <v>99371.8</v>
      </c>
      <c r="CI66" s="481">
        <f>+'Monthly Sources and Uses'!CG5</f>
        <v>98630</v>
      </c>
      <c r="CJ66" s="481">
        <f>+'Monthly Sources and Uses'!CH5</f>
        <v>102664.8</v>
      </c>
      <c r="CK66" s="481">
        <f>+'Monthly Sources and Uses'!CI5</f>
        <v>102510.8</v>
      </c>
      <c r="CL66" s="481">
        <f>+'Monthly Sources and Uses'!CJ5</f>
        <v>95694.2</v>
      </c>
      <c r="CM66" s="481">
        <f>+'Monthly Sources and Uses'!CK5</f>
        <v>101441.8</v>
      </c>
      <c r="CN66" s="481">
        <f>+'Monthly Sources and Uses'!CL5</f>
        <v>97146</v>
      </c>
      <c r="CO66" s="481">
        <f>+'Monthly Sources and Uses'!CM5</f>
        <v>100030.8</v>
      </c>
      <c r="CP66" s="481">
        <f>+'Monthly Sources and Uses'!CN5</f>
        <v>97245</v>
      </c>
      <c r="CQ66" s="481">
        <f>+'Monthly Sources and Uses'!CO5</f>
        <v>101540.8</v>
      </c>
      <c r="CR66" s="481">
        <f>+'Monthly Sources and Uses'!CP5</f>
        <v>101805.8</v>
      </c>
      <c r="CS66" s="481">
        <f>+'Monthly Sources and Uses'!CQ5</f>
        <v>96970</v>
      </c>
      <c r="CT66" s="481">
        <f>+'Monthly Sources and Uses'!CR5</f>
        <v>100310.8</v>
      </c>
      <c r="CU66" s="481">
        <f>+'Monthly Sources and Uses'!CS5</f>
        <v>98587</v>
      </c>
      <c r="CV66" s="481">
        <f>+'Monthly Sources and Uses'!CT5</f>
        <v>102756.8</v>
      </c>
      <c r="CW66" s="481">
        <f>+'Monthly Sources and Uses'!CU5</f>
        <v>102511.8</v>
      </c>
      <c r="CX66" s="481">
        <f>+'Monthly Sources and Uses'!CV5</f>
        <v>92765</v>
      </c>
      <c r="CY66" s="481">
        <f>+'Monthly Sources and Uses'!CW5</f>
        <v>39375</v>
      </c>
      <c r="CZ66" s="481">
        <f>+'Monthly Sources and Uses'!CX5</f>
        <v>0</v>
      </c>
      <c r="DA66" s="481">
        <f>+'Monthly Sources and Uses'!CY5</f>
        <v>99818.8</v>
      </c>
      <c r="DB66" s="481">
        <f>+'Monthly Sources and Uses'!CZ5</f>
        <v>97531</v>
      </c>
      <c r="DC66" s="481">
        <f>+'Monthly Sources and Uses'!DA5</f>
        <v>101634.8</v>
      </c>
      <c r="DD66" s="481">
        <f>+'Monthly Sources and Uses'!DB5</f>
        <v>102032.8</v>
      </c>
      <c r="DE66" s="481">
        <f>+'Monthly Sources and Uses'!DC5</f>
        <v>96742</v>
      </c>
      <c r="DF66" s="481">
        <f>+'Monthly Sources and Uses'!DD5</f>
        <v>100322.8</v>
      </c>
      <c r="DG66" s="481">
        <f>+'Monthly Sources and Uses'!DE5</f>
        <v>98932</v>
      </c>
      <c r="DH66" s="481">
        <f>+'Monthly Sources and Uses'!DF5</f>
        <v>101937.8</v>
      </c>
      <c r="DI66" s="481">
        <f>+'Monthly Sources and Uses'!DG5</f>
        <v>102668.8</v>
      </c>
      <c r="DJ66" s="481">
        <f>+'Monthly Sources and Uses'!DH5</f>
        <v>92488.41</v>
      </c>
      <c r="DK66" s="481">
        <f>+'Monthly Sources and Uses'!DI5</f>
        <v>101596.8</v>
      </c>
      <c r="DL66" s="481">
        <f>+'Monthly Sources and Uses'!DJ5</f>
        <v>96891</v>
      </c>
      <c r="DM66" s="481">
        <f>+'Monthly Sources and Uses'!DK5</f>
        <v>99611.8</v>
      </c>
      <c r="DN66" s="481">
        <f>+'Monthly Sources and Uses'!DL5</f>
        <v>97377</v>
      </c>
      <c r="DO66" s="481">
        <f>+'Monthly Sources and Uses'!DM5</f>
        <v>101818.8</v>
      </c>
      <c r="DP66" s="481">
        <f>+'Monthly Sources and Uses'!DN5</f>
        <v>101595.8</v>
      </c>
      <c r="DQ66" s="481">
        <f>+'Monthly Sources and Uses'!DO5</f>
        <v>96667</v>
      </c>
      <c r="DR66" s="481">
        <f>+'Monthly Sources and Uses'!DP5</f>
        <v>100488.8</v>
      </c>
      <c r="DS66" s="481">
        <f>+'Monthly Sources and Uses'!DQ5</f>
        <v>98874</v>
      </c>
      <c r="DT66" s="481">
        <f>+'Monthly Sources and Uses'!DR5</f>
        <v>101746.8</v>
      </c>
      <c r="DU66" s="481">
        <f>+'Monthly Sources and Uses'!DS5</f>
        <v>102210.8</v>
      </c>
      <c r="DV66" s="481">
        <f>+'Monthly Sources and Uses'!DT5</f>
        <v>92279.41</v>
      </c>
      <c r="DW66" s="481">
        <f>+'Monthly Sources and Uses'!DU5</f>
        <v>101109.8</v>
      </c>
      <c r="DX66" s="481">
        <f>+'Monthly Sources and Uses'!DV5</f>
        <v>45226.2</v>
      </c>
      <c r="DY66" s="481">
        <f>+'Monthly Sources and Uses'!DW5</f>
        <v>83611.8</v>
      </c>
      <c r="DZ66" s="481">
        <f>+'Monthly Sources and Uses'!DX5</f>
        <v>96859</v>
      </c>
      <c r="EA66" s="481">
        <f>+'Monthly Sources and Uses'!DY5</f>
        <v>101697.8</v>
      </c>
      <c r="EB66" s="481">
        <f>+'Monthly Sources and Uses'!DZ5</f>
        <v>101213.8</v>
      </c>
      <c r="EC66" s="481">
        <f>+'Monthly Sources and Uses'!EA5</f>
        <v>96507</v>
      </c>
      <c r="ED66" s="481">
        <f>+'Monthly Sources and Uses'!EB5</f>
        <v>99836.800000000003</v>
      </c>
      <c r="EE66" s="481">
        <f>+'Monthly Sources and Uses'!EC5</f>
        <v>97805</v>
      </c>
      <c r="EF66" s="481">
        <f>+'Monthly Sources and Uses'!ED5</f>
        <v>101577.8</v>
      </c>
      <c r="EG66" s="481">
        <f>+'Monthly Sources and Uses'!EE5</f>
        <v>102125.8</v>
      </c>
      <c r="EH66" s="481">
        <f>+'Monthly Sources and Uses'!EF5</f>
        <v>95579.199999999997</v>
      </c>
      <c r="EI66" s="481">
        <f>+'Monthly Sources and Uses'!EG5</f>
        <v>100977.8</v>
      </c>
      <c r="EJ66" s="481">
        <f>+'Monthly Sources and Uses'!EH5</f>
        <v>96731</v>
      </c>
      <c r="EK66" s="481">
        <f>+'Monthly Sources and Uses'!EI5</f>
        <v>99616.8</v>
      </c>
      <c r="EL66" s="481">
        <f>+'Monthly Sources and Uses'!EJ5</f>
        <v>96890</v>
      </c>
      <c r="EM66" s="481">
        <f>+'Monthly Sources and Uses'!EK5</f>
        <v>101802.8</v>
      </c>
      <c r="EN66" s="481">
        <f>+'Monthly Sources and Uses'!EL5</f>
        <v>101255.8</v>
      </c>
      <c r="EO66" s="481">
        <f>+'Monthly Sources and Uses'!EM5</f>
        <v>96807</v>
      </c>
      <c r="EP66" s="481">
        <f>+'Monthly Sources and Uses'!EN5</f>
        <v>99848.8</v>
      </c>
      <c r="EQ66" s="481">
        <f>+'Monthly Sources and Uses'!EO5</f>
        <v>97637</v>
      </c>
      <c r="ER66" s="481">
        <f>+'Monthly Sources and Uses'!EP5</f>
        <v>102037.8</v>
      </c>
      <c r="ES66" s="481">
        <f>+'Monthly Sources and Uses'!EQ5</f>
        <v>101268.8</v>
      </c>
      <c r="ET66" s="481">
        <f>+'Monthly Sources and Uses'!ER5</f>
        <v>91570.41</v>
      </c>
      <c r="EU66" s="481">
        <f>+'Monthly Sources and Uses'!ES5</f>
        <v>100084.8</v>
      </c>
      <c r="EV66" s="481">
        <f>+'Monthly Sources and Uses'!ET5</f>
        <v>35463</v>
      </c>
      <c r="EW66" s="481">
        <f>+'Monthly Sources and Uses'!EU5</f>
        <v>92945.2</v>
      </c>
      <c r="EX66" s="481">
        <f>+'Monthly Sources and Uses'!EV5</f>
        <v>96481</v>
      </c>
      <c r="EY66" s="481">
        <f>+'Monthly Sources and Uses'!EW5</f>
        <v>100698.8</v>
      </c>
      <c r="EZ66" s="481">
        <f>+'Monthly Sources and Uses'!EX5</f>
        <v>100662.8</v>
      </c>
      <c r="FA66" s="481">
        <f>+'Monthly Sources and Uses'!EY5</f>
        <v>96301</v>
      </c>
      <c r="FB66" s="481">
        <f>+'Monthly Sources and Uses'!EZ5</f>
        <v>99320.8</v>
      </c>
      <c r="FC66" s="481">
        <f>+'Monthly Sources and Uses'!FA5</f>
        <v>96994</v>
      </c>
      <c r="FD66" s="481">
        <f>+'Monthly Sources and Uses'!FB5</f>
        <v>100995.8</v>
      </c>
      <c r="FE66" s="481">
        <f>+'Monthly Sources and Uses'!FC5</f>
        <v>99650.8</v>
      </c>
      <c r="FF66" s="481">
        <f>+'Monthly Sources and Uses'!FD5</f>
        <v>90323</v>
      </c>
      <c r="FG66" s="481">
        <f>+'Monthly Sources and Uses'!FE5</f>
        <v>99258.8</v>
      </c>
      <c r="FH66" s="481">
        <f>+'Monthly Sources and Uses'!FF5</f>
        <v>95658</v>
      </c>
      <c r="FI66" s="481">
        <f>+'Monthly Sources and Uses'!FG5</f>
        <v>98496.8</v>
      </c>
      <c r="FJ66" s="481">
        <f>+'Monthly Sources and Uses'!FH5</f>
        <v>95995</v>
      </c>
      <c r="FK66" s="481">
        <f>+'Monthly Sources and Uses'!FI5</f>
        <v>100212.8</v>
      </c>
      <c r="FL66" s="481">
        <f>+'Monthly Sources and Uses'!FJ5</f>
        <v>100019.8</v>
      </c>
      <c r="FM66" s="481">
        <f>+'Monthly Sources and Uses'!FK5</f>
        <v>95423</v>
      </c>
      <c r="FN66" s="481">
        <f>+'Monthly Sources and Uses'!FL5</f>
        <v>99141.8</v>
      </c>
      <c r="FO66" s="481">
        <f>+'Monthly Sources and Uses'!FM5</f>
        <v>96020</v>
      </c>
      <c r="FP66" s="481">
        <f>+'Monthly Sources and Uses'!FN5</f>
        <v>100118.8</v>
      </c>
      <c r="FQ66" s="481">
        <f>+'Monthly Sources and Uses'!FO5</f>
        <v>99585.8</v>
      </c>
      <c r="FR66" s="481">
        <f>+'Monthly Sources and Uses'!FP5</f>
        <v>89973.41</v>
      </c>
      <c r="FS66" s="481">
        <f>+'Monthly Sources and Uses'!FQ5</f>
        <v>99098.8</v>
      </c>
      <c r="FT66" s="481">
        <f>+'Monthly Sources and Uses'!FR5</f>
        <v>95779</v>
      </c>
      <c r="FU66" s="481">
        <f>+'Monthly Sources and Uses'!FS5</f>
        <v>31491</v>
      </c>
      <c r="FV66" s="481">
        <f>+'Monthly Sources and Uses'!FT5</f>
        <v>95553</v>
      </c>
      <c r="FW66" s="481">
        <f>+'Monthly Sources and Uses'!FU5</f>
        <v>99872.8</v>
      </c>
      <c r="FX66" s="481">
        <f>+'Monthly Sources and Uses'!FV5</f>
        <v>99610.8</v>
      </c>
      <c r="FY66" s="481">
        <f>+'Monthly Sources and Uses'!FW5</f>
        <v>95271</v>
      </c>
      <c r="FZ66" s="481">
        <f>+'Monthly Sources and Uses'!FX5</f>
        <v>98125.8</v>
      </c>
      <c r="GA66" s="481">
        <f>+'Monthly Sources and Uses'!FY5</f>
        <v>95912</v>
      </c>
      <c r="GB66" s="481">
        <f>+'Monthly Sources and Uses'!FZ5</f>
        <v>99996.800000000003</v>
      </c>
    </row>
    <row r="67" spans="1:184">
      <c r="B67" s="486"/>
      <c r="C67" s="475" t="s">
        <v>4</v>
      </c>
      <c r="D67" s="478" t="s">
        <v>36</v>
      </c>
      <c r="E67" s="481">
        <f>+'Monthly Sources and Uses'!C6</f>
        <v>94370</v>
      </c>
      <c r="F67" s="481">
        <f>+'Monthly Sources and Uses'!D6</f>
        <v>83812</v>
      </c>
      <c r="G67" s="481">
        <f>+'Monthly Sources and Uses'!E6</f>
        <v>89531</v>
      </c>
      <c r="H67" s="481">
        <f>+'Monthly Sources and Uses'!F6</f>
        <v>76586.64</v>
      </c>
      <c r="I67" s="481">
        <f>+'Monthly Sources and Uses'!G6</f>
        <v>20359.240000000002</v>
      </c>
      <c r="J67" s="481">
        <f>+'Monthly Sources and Uses'!H6</f>
        <v>85191.6</v>
      </c>
      <c r="K67" s="481">
        <f>+'Monthly Sources and Uses'!I6</f>
        <v>88720</v>
      </c>
      <c r="L67" s="481">
        <f>+'Monthly Sources and Uses'!J6</f>
        <v>89614</v>
      </c>
      <c r="M67" s="481">
        <f>+'Monthly Sources and Uses'!K6</f>
        <v>86953.600000000006</v>
      </c>
      <c r="N67" s="481">
        <f>+'Monthly Sources and Uses'!L6</f>
        <v>91342</v>
      </c>
      <c r="O67" s="481">
        <f>+'Monthly Sources and Uses'!M6</f>
        <v>89298.6</v>
      </c>
      <c r="P67" s="481">
        <f>+'Monthly Sources and Uses'!N6</f>
        <v>90661</v>
      </c>
      <c r="Q67" s="481">
        <f>+'Monthly Sources and Uses'!O6</f>
        <v>95833</v>
      </c>
      <c r="R67" s="481">
        <f>+'Monthly Sources and Uses'!P6</f>
        <v>85284</v>
      </c>
      <c r="S67" s="481">
        <f>+'Monthly Sources and Uses'!Q6</f>
        <v>88487</v>
      </c>
      <c r="T67" s="481">
        <f>+'Monthly Sources and Uses'!R6</f>
        <v>88167.6</v>
      </c>
      <c r="U67" s="481">
        <f>+'Monthly Sources and Uses'!S6</f>
        <v>91320</v>
      </c>
      <c r="V67" s="481">
        <f>+'Monthly Sources and Uses'!T6</f>
        <v>85921.600000000006</v>
      </c>
      <c r="W67" s="481">
        <f>+'Monthly Sources and Uses'!U6</f>
        <v>90070</v>
      </c>
      <c r="X67" s="481">
        <f>+'Monthly Sources and Uses'!V6</f>
        <v>89446</v>
      </c>
      <c r="Y67" s="481">
        <f>+'Monthly Sources and Uses'!W6</f>
        <v>86564.6</v>
      </c>
      <c r="Z67" s="481">
        <f>+'Monthly Sources and Uses'!X6</f>
        <v>91126</v>
      </c>
      <c r="AA67" s="481">
        <f>+'Monthly Sources and Uses'!Y6</f>
        <v>89308.6</v>
      </c>
      <c r="AB67" s="481">
        <f>+'Monthly Sources and Uses'!Z6</f>
        <v>88894</v>
      </c>
      <c r="AC67" s="481">
        <f>+'Monthly Sources and Uses'!AA6</f>
        <v>92557</v>
      </c>
      <c r="AD67" s="481">
        <f>+'Monthly Sources and Uses'!AB6</f>
        <v>84306</v>
      </c>
      <c r="AE67" s="481">
        <f>+'Monthly Sources and Uses'!AC6</f>
        <v>88621</v>
      </c>
      <c r="AF67" s="481">
        <f>+'Monthly Sources and Uses'!AD6</f>
        <v>86184</v>
      </c>
      <c r="AG67" s="481">
        <f>+'Monthly Sources and Uses'!AE6</f>
        <v>90270</v>
      </c>
      <c r="AH67" s="481">
        <f>+'Monthly Sources and Uses'!AF6</f>
        <v>85929.600000000006</v>
      </c>
      <c r="AI67" s="481">
        <f>+'Monthly Sources and Uses'!AG6</f>
        <v>89874</v>
      </c>
      <c r="AJ67" s="481">
        <f>+'Monthly Sources and Uses'!AH6</f>
        <v>89606</v>
      </c>
      <c r="AK67" s="481">
        <f>+'Monthly Sources and Uses'!AI6</f>
        <v>85442.6</v>
      </c>
      <c r="AL67" s="481">
        <f>+'Monthly Sources and Uses'!AJ6</f>
        <v>90252</v>
      </c>
      <c r="AM67" s="481">
        <f>+'Monthly Sources and Uses'!AK6</f>
        <v>87227.6</v>
      </c>
      <c r="AN67" s="481">
        <f>+'Monthly Sources and Uses'!AL6</f>
        <v>87425</v>
      </c>
      <c r="AO67" s="481">
        <f>+'Monthly Sources and Uses'!AM6</f>
        <v>92424</v>
      </c>
      <c r="AP67" s="481">
        <f>+'Monthly Sources and Uses'!AN6</f>
        <v>87375</v>
      </c>
      <c r="AQ67" s="481">
        <f>+'Monthly Sources and Uses'!AO6</f>
        <v>89892</v>
      </c>
      <c r="AR67" s="481">
        <f>+'Monthly Sources and Uses'!AP6</f>
        <v>83168</v>
      </c>
      <c r="AS67" s="481">
        <f>+'Monthly Sources and Uses'!AQ6</f>
        <v>20045.240000000002</v>
      </c>
      <c r="AT67" s="481">
        <f>+'Monthly Sources and Uses'!AR6</f>
        <v>87337.600000000006</v>
      </c>
      <c r="AU67" s="481">
        <f>+'Monthly Sources and Uses'!AS6</f>
        <v>88705</v>
      </c>
      <c r="AV67" s="481">
        <f>+'Monthly Sources and Uses'!AT6</f>
        <v>90857</v>
      </c>
      <c r="AW67" s="481">
        <f>+'Monthly Sources and Uses'!AU6</f>
        <v>85775.6</v>
      </c>
      <c r="AX67" s="481">
        <f>+'Monthly Sources and Uses'!AV6</f>
        <v>90305</v>
      </c>
      <c r="AY67" s="481">
        <f>+'Monthly Sources and Uses'!AW6</f>
        <v>88702.6</v>
      </c>
      <c r="AZ67" s="481">
        <f>+'Monthly Sources and Uses'!AX6</f>
        <v>87347</v>
      </c>
      <c r="BA67" s="481">
        <f>+'Monthly Sources and Uses'!AY6</f>
        <v>91889</v>
      </c>
      <c r="BB67" s="481">
        <f>+'Monthly Sources and Uses'!AZ6</f>
        <v>83926</v>
      </c>
      <c r="BC67" s="481">
        <f>+'Monthly Sources and Uses'!BA6</f>
        <v>85793</v>
      </c>
      <c r="BD67" s="481">
        <f>+'Monthly Sources and Uses'!BB6</f>
        <v>80169.600000000006</v>
      </c>
      <c r="BE67" s="481">
        <f>+'Monthly Sources and Uses'!BC6</f>
        <v>82549</v>
      </c>
      <c r="BF67" s="481">
        <f>+'Monthly Sources and Uses'!BD6</f>
        <v>80973.600000000006</v>
      </c>
      <c r="BG67" s="481">
        <f>+'Monthly Sources and Uses'!BE6</f>
        <v>83927</v>
      </c>
      <c r="BH67" s="481">
        <f>+'Monthly Sources and Uses'!BF6</f>
        <v>85271</v>
      </c>
      <c r="BI67" s="481">
        <f>+'Monthly Sources and Uses'!BG6</f>
        <v>77925</v>
      </c>
      <c r="BJ67" s="481">
        <f>+'Monthly Sources and Uses'!BH6</f>
        <v>83684</v>
      </c>
      <c r="BK67" s="481">
        <f>+'Monthly Sources and Uses'!BI6</f>
        <v>82083</v>
      </c>
      <c r="BL67" s="481">
        <f>+'Monthly Sources and Uses'!BJ6</f>
        <v>82153</v>
      </c>
      <c r="BM67" s="481">
        <f>+'Monthly Sources and Uses'!BK6</f>
        <v>93665</v>
      </c>
      <c r="BN67" s="481">
        <f>+'Monthly Sources and Uses'!BL6</f>
        <v>85041</v>
      </c>
      <c r="BO67" s="481">
        <f>+'Monthly Sources and Uses'!BM6</f>
        <v>86551</v>
      </c>
      <c r="BP67" s="481">
        <f>+'Monthly Sources and Uses'!BN6</f>
        <v>82533.600000000006</v>
      </c>
      <c r="BQ67" s="481">
        <f>+'Monthly Sources and Uses'!BO6</f>
        <v>85653</v>
      </c>
      <c r="BR67" s="481">
        <f>+'Monthly Sources and Uses'!BP6</f>
        <v>84028</v>
      </c>
      <c r="BS67" s="481">
        <f>+'Monthly Sources and Uses'!BQ6</f>
        <v>88192</v>
      </c>
      <c r="BT67" s="481">
        <f>+'Monthly Sources and Uses'!BR6</f>
        <v>88690</v>
      </c>
      <c r="BU67" s="481">
        <f>+'Monthly Sources and Uses'!BS6</f>
        <v>83162.600000000006</v>
      </c>
      <c r="BV67" s="481">
        <f>+'Monthly Sources and Uses'!BT6</f>
        <v>87075</v>
      </c>
      <c r="BW67" s="481">
        <f>+'Monthly Sources and Uses'!BU6</f>
        <v>92393</v>
      </c>
      <c r="BX67" s="481">
        <f>+'Monthly Sources and Uses'!BV6</f>
        <v>92463</v>
      </c>
      <c r="BY67" s="481">
        <f>+'Monthly Sources and Uses'!BW6</f>
        <v>97868</v>
      </c>
      <c r="BZ67" s="481">
        <f>+'Monthly Sources and Uses'!BX6</f>
        <v>89506</v>
      </c>
      <c r="CA67" s="481">
        <f>+'Monthly Sources and Uses'!BY6</f>
        <v>98262</v>
      </c>
      <c r="CB67" s="481">
        <f>+'Monthly Sources and Uses'!BZ6</f>
        <v>15896.6</v>
      </c>
      <c r="CC67" s="481">
        <f>+'Monthly Sources and Uses'!CA6</f>
        <v>20036.240000000002</v>
      </c>
      <c r="CD67" s="481">
        <f>+'Monthly Sources and Uses'!CB6</f>
        <v>86382.6</v>
      </c>
      <c r="CE67" s="481">
        <f>+'Monthly Sources and Uses'!CC6</f>
        <v>94136</v>
      </c>
      <c r="CF67" s="481">
        <f>+'Monthly Sources and Uses'!CD6</f>
        <v>94704</v>
      </c>
      <c r="CG67" s="481">
        <f>+'Monthly Sources and Uses'!CE6</f>
        <v>91131.6</v>
      </c>
      <c r="CH67" s="481">
        <f>+'Monthly Sources and Uses'!CF6</f>
        <v>96494</v>
      </c>
      <c r="CI67" s="481">
        <f>+'Monthly Sources and Uses'!CG6</f>
        <v>96337.600000000006</v>
      </c>
      <c r="CJ67" s="481">
        <f>+'Monthly Sources and Uses'!CH6</f>
        <v>97779</v>
      </c>
      <c r="CK67" s="481">
        <f>+'Monthly Sources and Uses'!CI6</f>
        <v>100366</v>
      </c>
      <c r="CL67" s="481">
        <f>+'Monthly Sources and Uses'!CJ6</f>
        <v>94296</v>
      </c>
      <c r="CM67" s="481">
        <f>+'Monthly Sources and Uses'!CK6</f>
        <v>100546</v>
      </c>
      <c r="CN67" s="481">
        <f>+'Monthly Sources and Uses'!CL6</f>
        <v>94692.6</v>
      </c>
      <c r="CO67" s="481">
        <f>+'Monthly Sources and Uses'!CM6</f>
        <v>94167</v>
      </c>
      <c r="CP67" s="481">
        <f>+'Monthly Sources and Uses'!CN6</f>
        <v>91873.600000000006</v>
      </c>
      <c r="CQ67" s="481">
        <f>+'Monthly Sources and Uses'!CO6</f>
        <v>95837</v>
      </c>
      <c r="CR67" s="481">
        <f>+'Monthly Sources and Uses'!CP6</f>
        <v>95245</v>
      </c>
      <c r="CS67" s="481">
        <f>+'Monthly Sources and Uses'!CQ6</f>
        <v>93256</v>
      </c>
      <c r="CT67" s="481">
        <f>+'Monthly Sources and Uses'!CR6</f>
        <v>97789</v>
      </c>
      <c r="CU67" s="481">
        <f>+'Monthly Sources and Uses'!CS6</f>
        <v>96655</v>
      </c>
      <c r="CV67" s="481">
        <f>+'Monthly Sources and Uses'!CT6</f>
        <v>97954</v>
      </c>
      <c r="CW67" s="481">
        <f>+'Monthly Sources and Uses'!CU6</f>
        <v>100130</v>
      </c>
      <c r="CX67" s="481">
        <f>+'Monthly Sources and Uses'!CV6</f>
        <v>90459</v>
      </c>
      <c r="CY67" s="481">
        <f>+'Monthly Sources and Uses'!CW6</f>
        <v>100550</v>
      </c>
      <c r="CZ67" s="481">
        <f>+'Monthly Sources and Uses'!CX6</f>
        <v>94107</v>
      </c>
      <c r="DA67" s="481">
        <f>+'Monthly Sources and Uses'!CY6</f>
        <v>94564</v>
      </c>
      <c r="DB67" s="481">
        <f>+'Monthly Sources and Uses'!CZ6</f>
        <v>91481</v>
      </c>
      <c r="DC67" s="481">
        <f>+'Monthly Sources and Uses'!DA6</f>
        <v>94747</v>
      </c>
      <c r="DD67" s="481">
        <f>+'Monthly Sources and Uses'!DB6</f>
        <v>95518</v>
      </c>
      <c r="DE67" s="481">
        <f>+'Monthly Sources and Uses'!DC6</f>
        <v>91261.6</v>
      </c>
      <c r="DF67" s="481">
        <f>+'Monthly Sources and Uses'!DD6</f>
        <v>96441</v>
      </c>
      <c r="DG67" s="481">
        <f>+'Monthly Sources and Uses'!DE6</f>
        <v>97148</v>
      </c>
      <c r="DH67" s="481">
        <f>+'Monthly Sources and Uses'!DF6</f>
        <v>97244</v>
      </c>
      <c r="DI67" s="481">
        <f>+'Monthly Sources and Uses'!DG6</f>
        <v>99740</v>
      </c>
      <c r="DJ67" s="481">
        <f>+'Monthly Sources and Uses'!DH6</f>
        <v>90212</v>
      </c>
      <c r="DK67" s="481">
        <f>+'Monthly Sources and Uses'!DI6</f>
        <v>99929</v>
      </c>
      <c r="DL67" s="481">
        <f>+'Monthly Sources and Uses'!DJ6</f>
        <v>90452</v>
      </c>
      <c r="DM67" s="481">
        <f>+'Monthly Sources and Uses'!DK6</f>
        <v>12140</v>
      </c>
      <c r="DN67" s="481">
        <f>+'Monthly Sources and Uses'!DL6</f>
        <v>90525</v>
      </c>
      <c r="DO67" s="481">
        <f>+'Monthly Sources and Uses'!DM6</f>
        <v>94486</v>
      </c>
      <c r="DP67" s="481">
        <f>+'Monthly Sources and Uses'!DN6</f>
        <v>95422</v>
      </c>
      <c r="DQ67" s="481">
        <f>+'Monthly Sources and Uses'!DO6</f>
        <v>89866.6</v>
      </c>
      <c r="DR67" s="481">
        <f>+'Monthly Sources and Uses'!DP6</f>
        <v>96749</v>
      </c>
      <c r="DS67" s="481">
        <f>+'Monthly Sources and Uses'!DQ6</f>
        <v>96876</v>
      </c>
      <c r="DT67" s="481">
        <f>+'Monthly Sources and Uses'!DR6</f>
        <v>96319</v>
      </c>
      <c r="DU67" s="481">
        <f>+'Monthly Sources and Uses'!DS6</f>
        <v>99443</v>
      </c>
      <c r="DV67" s="481">
        <f>+'Monthly Sources and Uses'!DT6</f>
        <v>90216</v>
      </c>
      <c r="DW67" s="481">
        <f>+'Monthly Sources and Uses'!DU6</f>
        <v>99511</v>
      </c>
      <c r="DX67" s="481">
        <f>+'Monthly Sources and Uses'!DV6</f>
        <v>93747.6</v>
      </c>
      <c r="DY67" s="481">
        <f>+'Monthly Sources and Uses'!DW6</f>
        <v>94137</v>
      </c>
      <c r="DZ67" s="481">
        <f>+'Monthly Sources and Uses'!DX6</f>
        <v>89204.6</v>
      </c>
      <c r="EA67" s="481">
        <f>+'Monthly Sources and Uses'!DY6</f>
        <v>94447</v>
      </c>
      <c r="EB67" s="481">
        <f>+'Monthly Sources and Uses'!DZ6</f>
        <v>95310</v>
      </c>
      <c r="EC67" s="481">
        <f>+'Monthly Sources and Uses'!EA6</f>
        <v>90766</v>
      </c>
      <c r="ED67" s="481">
        <f>+'Monthly Sources and Uses'!EB6</f>
        <v>95759</v>
      </c>
      <c r="EE67" s="481">
        <f>+'Monthly Sources and Uses'!EC6</f>
        <v>95023.6</v>
      </c>
      <c r="EF67" s="481">
        <f>+'Monthly Sources and Uses'!ED6</f>
        <v>95857</v>
      </c>
      <c r="EG67" s="481">
        <f>+'Monthly Sources and Uses'!EE6</f>
        <v>99396</v>
      </c>
      <c r="EH67" s="481">
        <f>+'Monthly Sources and Uses'!EF6</f>
        <v>93231</v>
      </c>
      <c r="EI67" s="481">
        <f>+'Monthly Sources and Uses'!EG6</f>
        <v>99549</v>
      </c>
      <c r="EJ67" s="481">
        <f>+'Monthly Sources and Uses'!EH6</f>
        <v>93791.6</v>
      </c>
      <c r="EK67" s="481">
        <f>+'Monthly Sources and Uses'!EI6</f>
        <v>94471</v>
      </c>
      <c r="EL67" s="481">
        <f>+'Monthly Sources and Uses'!EJ6</f>
        <v>90110</v>
      </c>
      <c r="EM67" s="481">
        <f>+'Monthly Sources and Uses'!EK6</f>
        <v>94861</v>
      </c>
      <c r="EN67" s="481">
        <f>+'Monthly Sources and Uses'!EL6</f>
        <v>94112</v>
      </c>
      <c r="EO67" s="481">
        <f>+'Monthly Sources and Uses'!EM6</f>
        <v>91211.6</v>
      </c>
      <c r="EP67" s="481">
        <f>+'Monthly Sources and Uses'!EN6</f>
        <v>96947</v>
      </c>
      <c r="EQ67" s="481">
        <f>+'Monthly Sources and Uses'!EO6</f>
        <v>95198</v>
      </c>
      <c r="ER67" s="481">
        <f>+'Monthly Sources and Uses'!EP6</f>
        <v>96244</v>
      </c>
      <c r="ES67" s="481">
        <f>+'Monthly Sources and Uses'!EQ6</f>
        <v>98327</v>
      </c>
      <c r="ET67" s="481">
        <f>+'Monthly Sources and Uses'!ER6</f>
        <v>89226</v>
      </c>
      <c r="EU67" s="481">
        <f>+'Monthly Sources and Uses'!ES6</f>
        <v>98649</v>
      </c>
      <c r="EV67" s="481">
        <f>+'Monthly Sources and Uses'!ET6</f>
        <v>75586</v>
      </c>
      <c r="EW67" s="481">
        <f>+'Monthly Sources and Uses'!EU6</f>
        <v>32652.04</v>
      </c>
      <c r="EX67" s="481">
        <f>+'Monthly Sources and Uses'!EV6</f>
        <v>88528.6</v>
      </c>
      <c r="EY67" s="481">
        <f>+'Monthly Sources and Uses'!EW6</f>
        <v>94225</v>
      </c>
      <c r="EZ67" s="481">
        <f>+'Monthly Sources and Uses'!EX6</f>
        <v>94892</v>
      </c>
      <c r="FA67" s="481">
        <f>+'Monthly Sources and Uses'!EY6</f>
        <v>89983</v>
      </c>
      <c r="FB67" s="481">
        <f>+'Monthly Sources and Uses'!EZ6</f>
        <v>94994</v>
      </c>
      <c r="FC67" s="481">
        <f>+'Monthly Sources and Uses'!FA6</f>
        <v>94391</v>
      </c>
      <c r="FD67" s="481">
        <f>+'Monthly Sources and Uses'!FB6</f>
        <v>93822</v>
      </c>
      <c r="FE67" s="481">
        <f>+'Monthly Sources and Uses'!FC6</f>
        <v>96139</v>
      </c>
      <c r="FF67" s="481">
        <f>+'Monthly Sources and Uses'!FD6</f>
        <v>87731</v>
      </c>
      <c r="FG67" s="481">
        <f>+'Monthly Sources and Uses'!FE6</f>
        <v>96415</v>
      </c>
      <c r="FH67" s="481">
        <f>+'Monthly Sources and Uses'!FF6</f>
        <v>88257.600000000006</v>
      </c>
      <c r="FI67" s="481">
        <f>+'Monthly Sources and Uses'!FG6</f>
        <v>90331</v>
      </c>
      <c r="FJ67" s="481">
        <f>+'Monthly Sources and Uses'!FH6</f>
        <v>84893</v>
      </c>
      <c r="FK67" s="481">
        <f>+'Monthly Sources and Uses'!FI6</f>
        <v>92689</v>
      </c>
      <c r="FL67" s="481">
        <f>+'Monthly Sources and Uses'!FJ6</f>
        <v>93247</v>
      </c>
      <c r="FM67" s="481">
        <f>+'Monthly Sources and Uses'!FK6</f>
        <v>88372</v>
      </c>
      <c r="FN67" s="481">
        <f>+'Monthly Sources and Uses'!FL6</f>
        <v>94341</v>
      </c>
      <c r="FO67" s="481">
        <f>+'Monthly Sources and Uses'!FM6</f>
        <v>92412</v>
      </c>
      <c r="FP67" s="481">
        <f>+'Monthly Sources and Uses'!FN6</f>
        <v>93788</v>
      </c>
      <c r="FQ67" s="481">
        <f>+'Monthly Sources and Uses'!FO6</f>
        <v>95409</v>
      </c>
      <c r="FR67" s="481">
        <f>+'Monthly Sources and Uses'!FP6</f>
        <v>86889</v>
      </c>
      <c r="FS67" s="481">
        <f>+'Monthly Sources and Uses'!FQ6</f>
        <v>94642</v>
      </c>
      <c r="FT67" s="481">
        <f>+'Monthly Sources and Uses'!FR6</f>
        <v>85041</v>
      </c>
      <c r="FU67" s="481">
        <f>+'Monthly Sources and Uses'!FS6</f>
        <v>87622</v>
      </c>
      <c r="FV67" s="481">
        <f>+'Monthly Sources and Uses'!FT6</f>
        <v>84396</v>
      </c>
      <c r="FW67" s="481">
        <f>+'Monthly Sources and Uses'!FU6</f>
        <v>92544</v>
      </c>
      <c r="FX67" s="481">
        <f>+'Monthly Sources and Uses'!FV6</f>
        <v>90585</v>
      </c>
      <c r="FY67" s="481">
        <f>+'Monthly Sources and Uses'!FW6</f>
        <v>87667</v>
      </c>
      <c r="FZ67" s="481">
        <f>+'Monthly Sources and Uses'!FX6</f>
        <v>93648</v>
      </c>
      <c r="GA67" s="481">
        <f>+'Monthly Sources and Uses'!FY6</f>
        <v>91432</v>
      </c>
      <c r="GB67" s="481">
        <f>+'Monthly Sources and Uses'!FZ6</f>
        <v>93339</v>
      </c>
    </row>
    <row r="68" spans="1:184">
      <c r="B68" s="486"/>
      <c r="C68" s="475" t="s">
        <v>5</v>
      </c>
      <c r="D68" s="478" t="s">
        <v>36</v>
      </c>
      <c r="E68" s="481">
        <f>+'Monthly Sources and Uses'!C7</f>
        <v>94319</v>
      </c>
      <c r="F68" s="481">
        <f>+'Monthly Sources and Uses'!D7</f>
        <v>83623</v>
      </c>
      <c r="G68" s="481">
        <f>+'Monthly Sources and Uses'!E7</f>
        <v>89420</v>
      </c>
      <c r="H68" s="481">
        <f>+'Monthly Sources and Uses'!F7</f>
        <v>88134.6</v>
      </c>
      <c r="I68" s="481">
        <f>+'Monthly Sources and Uses'!G7</f>
        <v>91307</v>
      </c>
      <c r="J68" s="481">
        <f>+'Monthly Sources and Uses'!H7</f>
        <v>85541.6</v>
      </c>
      <c r="K68" s="481">
        <f>+'Monthly Sources and Uses'!I7</f>
        <v>89218</v>
      </c>
      <c r="L68" s="481">
        <f>+'Monthly Sources and Uses'!J7</f>
        <v>89593</v>
      </c>
      <c r="M68" s="481">
        <f>+'Monthly Sources and Uses'!K7</f>
        <v>86759.6</v>
      </c>
      <c r="N68" s="481">
        <f>+'Monthly Sources and Uses'!L7</f>
        <v>91507</v>
      </c>
      <c r="O68" s="481">
        <f>+'Monthly Sources and Uses'!M7</f>
        <v>89657.600000000006</v>
      </c>
      <c r="P68" s="481">
        <f>+'Monthly Sources and Uses'!N7</f>
        <v>90615</v>
      </c>
      <c r="Q68" s="481">
        <f>+'Monthly Sources and Uses'!O7</f>
        <v>96027</v>
      </c>
      <c r="R68" s="481">
        <f>+'Monthly Sources and Uses'!P7</f>
        <v>85485</v>
      </c>
      <c r="S68" s="481">
        <f>+'Monthly Sources and Uses'!Q7</f>
        <v>89039</v>
      </c>
      <c r="T68" s="481">
        <f>+'Monthly Sources and Uses'!R7</f>
        <v>88208.6</v>
      </c>
      <c r="U68" s="481">
        <f>+'Monthly Sources and Uses'!S7</f>
        <v>91321</v>
      </c>
      <c r="V68" s="481">
        <f>+'Monthly Sources and Uses'!T7</f>
        <v>86332.6</v>
      </c>
      <c r="W68" s="481">
        <f>+'Monthly Sources and Uses'!U7</f>
        <v>89529</v>
      </c>
      <c r="X68" s="481">
        <f>+'Monthly Sources and Uses'!V7</f>
        <v>89878</v>
      </c>
      <c r="Y68" s="481">
        <f>+'Monthly Sources and Uses'!W7</f>
        <v>86501.6</v>
      </c>
      <c r="Z68" s="481">
        <f>+'Monthly Sources and Uses'!X7</f>
        <v>91099</v>
      </c>
      <c r="AA68" s="481">
        <f>+'Monthly Sources and Uses'!Y7</f>
        <v>89565.6</v>
      </c>
      <c r="AB68" s="481">
        <f>+'Monthly Sources and Uses'!Z7</f>
        <v>89021</v>
      </c>
      <c r="AC68" s="481">
        <f>+'Monthly Sources and Uses'!AA7</f>
        <v>92229</v>
      </c>
      <c r="AD68" s="481">
        <f>+'Monthly Sources and Uses'!AB7</f>
        <v>84812</v>
      </c>
      <c r="AE68" s="481">
        <f>+'Monthly Sources and Uses'!AC7</f>
        <v>88621</v>
      </c>
      <c r="AF68" s="481">
        <f>+'Monthly Sources and Uses'!AD7</f>
        <v>86494</v>
      </c>
      <c r="AG68" s="481">
        <f>+'Monthly Sources and Uses'!AE7</f>
        <v>17490</v>
      </c>
      <c r="AH68" s="481">
        <f>+'Monthly Sources and Uses'!AF7</f>
        <v>86062.6</v>
      </c>
      <c r="AI68" s="481">
        <f>+'Monthly Sources and Uses'!AG7</f>
        <v>89537</v>
      </c>
      <c r="AJ68" s="481">
        <f>+'Monthly Sources and Uses'!AH7</f>
        <v>89070</v>
      </c>
      <c r="AK68" s="481">
        <f>+'Monthly Sources and Uses'!AI7</f>
        <v>85420.6</v>
      </c>
      <c r="AL68" s="481">
        <f>+'Monthly Sources and Uses'!AJ7</f>
        <v>90333</v>
      </c>
      <c r="AM68" s="481">
        <f>+'Monthly Sources and Uses'!AK7</f>
        <v>87752.6</v>
      </c>
      <c r="AN68" s="481">
        <f>+'Monthly Sources and Uses'!AL7</f>
        <v>86959</v>
      </c>
      <c r="AO68" s="481">
        <f>+'Monthly Sources and Uses'!AM7</f>
        <v>93390</v>
      </c>
      <c r="AP68" s="481">
        <f>+'Monthly Sources and Uses'!AN7</f>
        <v>87055</v>
      </c>
      <c r="AQ68" s="481">
        <f>+'Monthly Sources and Uses'!AO7</f>
        <v>88614</v>
      </c>
      <c r="AR68" s="481">
        <f>+'Monthly Sources and Uses'!AP7</f>
        <v>86051.6</v>
      </c>
      <c r="AS68" s="481">
        <f>+'Monthly Sources and Uses'!AQ7</f>
        <v>90340</v>
      </c>
      <c r="AT68" s="481">
        <f>+'Monthly Sources and Uses'!AR7</f>
        <v>87263.6</v>
      </c>
      <c r="AU68" s="481">
        <f>+'Monthly Sources and Uses'!AS7</f>
        <v>89117</v>
      </c>
      <c r="AV68" s="481">
        <f>+'Monthly Sources and Uses'!AT7</f>
        <v>90663</v>
      </c>
      <c r="AW68" s="481">
        <f>+'Monthly Sources and Uses'!AU7</f>
        <v>85601.600000000006</v>
      </c>
      <c r="AX68" s="481">
        <f>+'Monthly Sources and Uses'!AV7</f>
        <v>89978</v>
      </c>
      <c r="AY68" s="481">
        <f>+'Monthly Sources and Uses'!AW7</f>
        <v>88702.6</v>
      </c>
      <c r="AZ68" s="481">
        <f>+'Monthly Sources and Uses'!AX7</f>
        <v>86622</v>
      </c>
      <c r="BA68" s="481">
        <f>+'Monthly Sources and Uses'!AY7</f>
        <v>92319</v>
      </c>
      <c r="BB68" s="481">
        <f>+'Monthly Sources and Uses'!AZ7</f>
        <v>83743</v>
      </c>
      <c r="BC68" s="481">
        <f>+'Monthly Sources and Uses'!BA7</f>
        <v>85252</v>
      </c>
      <c r="BD68" s="481">
        <f>+'Monthly Sources and Uses'!BB7</f>
        <v>80832</v>
      </c>
      <c r="BE68" s="481">
        <f>+'Monthly Sources and Uses'!BC7</f>
        <v>82379</v>
      </c>
      <c r="BF68" s="481">
        <f>+'Monthly Sources and Uses'!BD7</f>
        <v>81389.600000000006</v>
      </c>
      <c r="BG68" s="481">
        <f>+'Monthly Sources and Uses'!BE7</f>
        <v>83834</v>
      </c>
      <c r="BH68" s="481">
        <f>+'Monthly Sources and Uses'!BF7</f>
        <v>85514</v>
      </c>
      <c r="BI68" s="481">
        <f>+'Monthly Sources and Uses'!BG7</f>
        <v>77781.600000000006</v>
      </c>
      <c r="BJ68" s="481">
        <f>+'Monthly Sources and Uses'!BH7</f>
        <v>84032</v>
      </c>
      <c r="BK68" s="481">
        <f>+'Monthly Sources and Uses'!BI7</f>
        <v>83105.600000000006</v>
      </c>
      <c r="BL68" s="481">
        <f>+'Monthly Sources and Uses'!BJ7</f>
        <v>81920</v>
      </c>
      <c r="BM68" s="481">
        <f>+'Monthly Sources and Uses'!BK7</f>
        <v>93199</v>
      </c>
      <c r="BN68" s="481">
        <f>+'Monthly Sources and Uses'!BL7</f>
        <v>85219</v>
      </c>
      <c r="BO68" s="481">
        <f>+'Monthly Sources and Uses'!BM7</f>
        <v>86209</v>
      </c>
      <c r="BP68" s="481">
        <f>+'Monthly Sources and Uses'!BN7</f>
        <v>82387.600000000006</v>
      </c>
      <c r="BQ68" s="481">
        <f>+'Monthly Sources and Uses'!BO7</f>
        <v>85922</v>
      </c>
      <c r="BR68" s="481">
        <f>+'Monthly Sources and Uses'!BP7</f>
        <v>83845.600000000006</v>
      </c>
      <c r="BS68" s="481">
        <f>+'Monthly Sources and Uses'!BQ7</f>
        <v>87675</v>
      </c>
      <c r="BT68" s="481">
        <f>+'Monthly Sources and Uses'!BR7</f>
        <v>88740</v>
      </c>
      <c r="BU68" s="481">
        <f>+'Monthly Sources and Uses'!BS7</f>
        <v>38582.959999999999</v>
      </c>
      <c r="BV68" s="481">
        <f>+'Monthly Sources and Uses'!BT7</f>
        <v>0</v>
      </c>
      <c r="BW68" s="481">
        <f>+'Monthly Sources and Uses'!BU7</f>
        <v>85054</v>
      </c>
      <c r="BX68" s="481">
        <f>+'Monthly Sources and Uses'!BV7</f>
        <v>92236</v>
      </c>
      <c r="BY68" s="481">
        <f>+'Monthly Sources and Uses'!BW7</f>
        <v>97776</v>
      </c>
      <c r="BZ68" s="481">
        <f>+'Monthly Sources and Uses'!BX7</f>
        <v>90148</v>
      </c>
      <c r="CA68" s="481">
        <f>+'Monthly Sources and Uses'!BY7</f>
        <v>98379</v>
      </c>
      <c r="CB68" s="481">
        <f>+'Monthly Sources and Uses'!BZ7</f>
        <v>91758.6</v>
      </c>
      <c r="CC68" s="481">
        <f>+'Monthly Sources and Uses'!CA7</f>
        <v>91601</v>
      </c>
      <c r="CD68" s="481">
        <f>+'Monthly Sources and Uses'!CB7</f>
        <v>87537</v>
      </c>
      <c r="CE68" s="481">
        <f>+'Monthly Sources and Uses'!CC7</f>
        <v>94052</v>
      </c>
      <c r="CF68" s="481">
        <f>+'Monthly Sources and Uses'!CD7</f>
        <v>93994</v>
      </c>
      <c r="CG68" s="481">
        <f>+'Monthly Sources and Uses'!CE7</f>
        <v>91563.6</v>
      </c>
      <c r="CH68" s="481">
        <f>+'Monthly Sources and Uses'!CF7</f>
        <v>96401</v>
      </c>
      <c r="CI68" s="481">
        <f>+'Monthly Sources and Uses'!CG7</f>
        <v>96762.6</v>
      </c>
      <c r="CJ68" s="481">
        <f>+'Monthly Sources and Uses'!CH7</f>
        <v>97919</v>
      </c>
      <c r="CK68" s="481">
        <f>+'Monthly Sources and Uses'!CI7</f>
        <v>100589</v>
      </c>
      <c r="CL68" s="481">
        <f>+'Monthly Sources and Uses'!CJ7</f>
        <v>94267</v>
      </c>
      <c r="CM68" s="481">
        <f>+'Monthly Sources and Uses'!CK7</f>
        <v>100749</v>
      </c>
      <c r="CN68" s="481">
        <f>+'Monthly Sources and Uses'!CL7</f>
        <v>94551.6</v>
      </c>
      <c r="CO68" s="481">
        <f>+'Monthly Sources and Uses'!CM7</f>
        <v>93760</v>
      </c>
      <c r="CP68" s="481">
        <f>+'Monthly Sources and Uses'!CN7</f>
        <v>92257.600000000006</v>
      </c>
      <c r="CQ68" s="481">
        <f>+'Monthly Sources and Uses'!CO7</f>
        <v>95939</v>
      </c>
      <c r="CR68" s="481">
        <f>+'Monthly Sources and Uses'!CP7</f>
        <v>95419</v>
      </c>
      <c r="CS68" s="481">
        <f>+'Monthly Sources and Uses'!CQ7</f>
        <v>92054.6</v>
      </c>
      <c r="CT68" s="481">
        <f>+'Monthly Sources and Uses'!CR7</f>
        <v>96597</v>
      </c>
      <c r="CU68" s="481">
        <f>+'Monthly Sources and Uses'!CS7</f>
        <v>96640.6</v>
      </c>
      <c r="CV68" s="481">
        <f>+'Monthly Sources and Uses'!CT7</f>
        <v>97996</v>
      </c>
      <c r="CW68" s="481">
        <f>+'Monthly Sources and Uses'!CU7</f>
        <v>100100</v>
      </c>
      <c r="CX68" s="481">
        <f>+'Monthly Sources and Uses'!CV7</f>
        <v>90460</v>
      </c>
      <c r="CY68" s="481">
        <f>+'Monthly Sources and Uses'!CW7</f>
        <v>100015</v>
      </c>
      <c r="CZ68" s="481">
        <f>+'Monthly Sources and Uses'!CX7</f>
        <v>94375</v>
      </c>
      <c r="DA68" s="481">
        <f>+'Monthly Sources and Uses'!CY7</f>
        <v>17493</v>
      </c>
      <c r="DB68" s="481">
        <f>+'Monthly Sources and Uses'!CZ7</f>
        <v>91832.6</v>
      </c>
      <c r="DC68" s="481">
        <f>+'Monthly Sources and Uses'!DA7</f>
        <v>94131</v>
      </c>
      <c r="DD68" s="481">
        <f>+'Monthly Sources and Uses'!DB7</f>
        <v>95888</v>
      </c>
      <c r="DE68" s="481">
        <f>+'Monthly Sources and Uses'!DC7</f>
        <v>90771</v>
      </c>
      <c r="DF68" s="481">
        <f>+'Monthly Sources and Uses'!DD7</f>
        <v>96492</v>
      </c>
      <c r="DG68" s="481">
        <f>+'Monthly Sources and Uses'!DE7</f>
        <v>96932.6</v>
      </c>
      <c r="DH68" s="481">
        <f>+'Monthly Sources and Uses'!DF7</f>
        <v>96577</v>
      </c>
      <c r="DI68" s="481">
        <f>+'Monthly Sources and Uses'!DG7</f>
        <v>99699</v>
      </c>
      <c r="DJ68" s="481">
        <f>+'Monthly Sources and Uses'!DH7</f>
        <v>90192</v>
      </c>
      <c r="DK68" s="481">
        <f>+'Monthly Sources and Uses'!DI7</f>
        <v>100119</v>
      </c>
      <c r="DL68" s="481">
        <f>+'Monthly Sources and Uses'!DJ7</f>
        <v>94021.6</v>
      </c>
      <c r="DM68" s="481">
        <f>+'Monthly Sources and Uses'!DK7</f>
        <v>94473</v>
      </c>
      <c r="DN68" s="481">
        <f>+'Monthly Sources and Uses'!DL7</f>
        <v>90254.6</v>
      </c>
      <c r="DO68" s="481">
        <f>+'Monthly Sources and Uses'!DM7</f>
        <v>94761</v>
      </c>
      <c r="DP68" s="481">
        <f>+'Monthly Sources and Uses'!DN7</f>
        <v>96056</v>
      </c>
      <c r="DQ68" s="481">
        <f>+'Monthly Sources and Uses'!DO7</f>
        <v>90277.6</v>
      </c>
      <c r="DR68" s="481">
        <f>+'Monthly Sources and Uses'!DP7</f>
        <v>96865</v>
      </c>
      <c r="DS68" s="481">
        <f>+'Monthly Sources and Uses'!DQ7</f>
        <v>96861</v>
      </c>
      <c r="DT68" s="481">
        <f>+'Monthly Sources and Uses'!DR7</f>
        <v>96911</v>
      </c>
      <c r="DU68" s="481">
        <f>+'Monthly Sources and Uses'!DS7</f>
        <v>99249</v>
      </c>
      <c r="DV68" s="481">
        <f>+'Monthly Sources and Uses'!DT7</f>
        <v>90034</v>
      </c>
      <c r="DW68" s="481">
        <f>+'Monthly Sources and Uses'!DU7</f>
        <v>99653</v>
      </c>
      <c r="DX68" s="481">
        <f>+'Monthly Sources and Uses'!DV7</f>
        <v>94052.6</v>
      </c>
      <c r="DY68" s="481">
        <f>+'Monthly Sources and Uses'!DW7</f>
        <v>94490</v>
      </c>
      <c r="DZ68" s="481">
        <f>+'Monthly Sources and Uses'!DX7</f>
        <v>90045.6</v>
      </c>
      <c r="EA68" s="481">
        <f>+'Monthly Sources and Uses'!DY7</f>
        <v>95114</v>
      </c>
      <c r="EB68" s="481">
        <f>+'Monthly Sources and Uses'!DZ7</f>
        <v>95104</v>
      </c>
      <c r="EC68" s="481">
        <f>+'Monthly Sources and Uses'!EA7</f>
        <v>90247.6</v>
      </c>
      <c r="ED68" s="481">
        <f>+'Monthly Sources and Uses'!EB7</f>
        <v>95942</v>
      </c>
      <c r="EE68" s="481">
        <f>+'Monthly Sources and Uses'!EC7</f>
        <v>95031.6</v>
      </c>
      <c r="EF68" s="481">
        <f>+'Monthly Sources and Uses'!ED7</f>
        <v>95187</v>
      </c>
      <c r="EG68" s="481">
        <f>+'Monthly Sources and Uses'!EE7</f>
        <v>99549</v>
      </c>
      <c r="EH68" s="481">
        <f>+'Monthly Sources and Uses'!EF7</f>
        <v>93211</v>
      </c>
      <c r="EI68" s="481">
        <f>+'Monthly Sources and Uses'!EG7</f>
        <v>99721</v>
      </c>
      <c r="EJ68" s="481">
        <f>+'Monthly Sources and Uses'!EH7</f>
        <v>81439.64</v>
      </c>
      <c r="EK68" s="481">
        <f>+'Monthly Sources and Uses'!EI7</f>
        <v>20592.240000000002</v>
      </c>
      <c r="EL68" s="481">
        <f>+'Monthly Sources and Uses'!EJ7</f>
        <v>89558</v>
      </c>
      <c r="EM68" s="481">
        <f>+'Monthly Sources and Uses'!EK7</f>
        <v>94523</v>
      </c>
      <c r="EN68" s="481">
        <f>+'Monthly Sources and Uses'!EL7</f>
        <v>94835</v>
      </c>
      <c r="EO68" s="481">
        <f>+'Monthly Sources and Uses'!EM7</f>
        <v>91520.6</v>
      </c>
      <c r="EP68" s="481">
        <f>+'Monthly Sources and Uses'!EN7</f>
        <v>96059</v>
      </c>
      <c r="EQ68" s="481">
        <f>+'Monthly Sources and Uses'!EO7</f>
        <v>95197</v>
      </c>
      <c r="ER68" s="481">
        <f>+'Monthly Sources and Uses'!EP7</f>
        <v>95672</v>
      </c>
      <c r="ES68" s="481">
        <f>+'Monthly Sources and Uses'!EQ7</f>
        <v>98175</v>
      </c>
      <c r="ET68" s="481">
        <f>+'Monthly Sources and Uses'!ER7</f>
        <v>89030</v>
      </c>
      <c r="EU68" s="481">
        <f>+'Monthly Sources and Uses'!ES7</f>
        <v>98547</v>
      </c>
      <c r="EV68" s="481">
        <f>+'Monthly Sources and Uses'!ET7</f>
        <v>90609.600000000006</v>
      </c>
      <c r="EW68" s="481">
        <f>+'Monthly Sources and Uses'!EU7</f>
        <v>94277</v>
      </c>
      <c r="EX68" s="481">
        <f>+'Monthly Sources and Uses'!EV7</f>
        <v>88444.6</v>
      </c>
      <c r="EY68" s="481">
        <f>+'Monthly Sources and Uses'!EW7</f>
        <v>93475</v>
      </c>
      <c r="EZ68" s="481">
        <f>+'Monthly Sources and Uses'!EX7</f>
        <v>94913</v>
      </c>
      <c r="FA68" s="481">
        <f>+'Monthly Sources and Uses'!EY7</f>
        <v>89627.6</v>
      </c>
      <c r="FB68" s="481">
        <f>+'Monthly Sources and Uses'!EZ7</f>
        <v>94889</v>
      </c>
      <c r="FC68" s="481">
        <f>+'Monthly Sources and Uses'!FA7</f>
        <v>94623</v>
      </c>
      <c r="FD68" s="481">
        <f>+'Monthly Sources and Uses'!FB7</f>
        <v>94008</v>
      </c>
      <c r="FE68" s="481">
        <f>+'Monthly Sources and Uses'!FC7</f>
        <v>96046</v>
      </c>
      <c r="FF68" s="481">
        <f>+'Monthly Sources and Uses'!FD7</f>
        <v>87280</v>
      </c>
      <c r="FG68" s="481">
        <f>+'Monthly Sources and Uses'!FE7</f>
        <v>96415</v>
      </c>
      <c r="FH68" s="481">
        <f>+'Monthly Sources and Uses'!FF7</f>
        <v>87715.6</v>
      </c>
      <c r="FI68" s="481">
        <f>+'Monthly Sources and Uses'!FG7</f>
        <v>90055</v>
      </c>
      <c r="FJ68" s="481">
        <f>+'Monthly Sources and Uses'!FH7</f>
        <v>84923.6</v>
      </c>
      <c r="FK68" s="481">
        <f>+'Monthly Sources and Uses'!FI7</f>
        <v>93280</v>
      </c>
      <c r="FL68" s="481">
        <f>+'Monthly Sources and Uses'!FJ7</f>
        <v>93280</v>
      </c>
      <c r="FM68" s="481">
        <f>+'Monthly Sources and Uses'!FK7</f>
        <v>87639.6</v>
      </c>
      <c r="FN68" s="481">
        <f>+'Monthly Sources and Uses'!FL7</f>
        <v>94730</v>
      </c>
      <c r="FO68" s="481">
        <f>+'Monthly Sources and Uses'!FM7</f>
        <v>92356</v>
      </c>
      <c r="FP68" s="481">
        <f>+'Monthly Sources and Uses'!FN7</f>
        <v>93480</v>
      </c>
      <c r="FQ68" s="481">
        <f>+'Monthly Sources and Uses'!FO7</f>
        <v>95367</v>
      </c>
      <c r="FR68" s="481">
        <f>+'Monthly Sources and Uses'!FP7</f>
        <v>86744</v>
      </c>
      <c r="FS68" s="481">
        <f>+'Monthly Sources and Uses'!FQ7</f>
        <v>94560</v>
      </c>
      <c r="FT68" s="481">
        <f>+'Monthly Sources and Uses'!FR7</f>
        <v>5988</v>
      </c>
      <c r="FU68" s="481">
        <f>+'Monthly Sources and Uses'!FS7</f>
        <v>28010.2</v>
      </c>
      <c r="FV68" s="481">
        <f>+'Monthly Sources and Uses'!FT7</f>
        <v>84974</v>
      </c>
      <c r="FW68" s="481">
        <f>+'Monthly Sources and Uses'!FU7</f>
        <v>92536</v>
      </c>
      <c r="FX68" s="481">
        <f>+'Monthly Sources and Uses'!FV7</f>
        <v>90515</v>
      </c>
      <c r="FY68" s="481">
        <f>+'Monthly Sources and Uses'!FW7</f>
        <v>87330</v>
      </c>
      <c r="FZ68" s="481">
        <f>+'Monthly Sources and Uses'!FX7</f>
        <v>93753</v>
      </c>
      <c r="GA68" s="481">
        <f>+'Monthly Sources and Uses'!FY7</f>
        <v>91532.6</v>
      </c>
      <c r="GB68" s="481">
        <f>+'Monthly Sources and Uses'!FZ7</f>
        <v>93826</v>
      </c>
    </row>
    <row r="69" spans="1:184">
      <c r="B69" s="486"/>
      <c r="C69" s="475" t="s">
        <v>6</v>
      </c>
      <c r="D69" s="478" t="s">
        <v>36</v>
      </c>
      <c r="E69" s="481">
        <f>+'Monthly Sources and Uses'!C8</f>
        <v>97215.79</v>
      </c>
      <c r="F69" s="481">
        <f>+'Monthly Sources and Uses'!D8</f>
        <v>86507.199999999997</v>
      </c>
      <c r="G69" s="481">
        <f>+'Monthly Sources and Uses'!E8</f>
        <v>94412.41</v>
      </c>
      <c r="H69" s="481">
        <f>+'Monthly Sources and Uses'!F8</f>
        <v>92855.99</v>
      </c>
      <c r="I69" s="481">
        <f>+'Monthly Sources and Uses'!G8</f>
        <v>96168.4</v>
      </c>
      <c r="J69" s="481">
        <f>+'Monthly Sources and Uses'!H8</f>
        <v>90555</v>
      </c>
      <c r="K69" s="481">
        <f>+'Monthly Sources and Uses'!I8</f>
        <v>94197.79</v>
      </c>
      <c r="L69" s="481">
        <f>+'Monthly Sources and Uses'!J8</f>
        <v>94495.8</v>
      </c>
      <c r="M69" s="481">
        <f>+'Monthly Sources and Uses'!K8</f>
        <v>91396</v>
      </c>
      <c r="N69" s="481">
        <f>+'Monthly Sources and Uses'!L8</f>
        <v>96555.8</v>
      </c>
      <c r="O69" s="481">
        <f>+'Monthly Sources and Uses'!M8</f>
        <v>93750</v>
      </c>
      <c r="P69" s="481">
        <f>+'Monthly Sources and Uses'!N8</f>
        <v>95098.4</v>
      </c>
      <c r="Q69" s="481">
        <f>+'Monthly Sources and Uses'!O8</f>
        <v>98716.39</v>
      </c>
      <c r="R69" s="481">
        <f>+'Monthly Sources and Uses'!P8</f>
        <v>88190</v>
      </c>
      <c r="S69" s="481">
        <f>+'Monthly Sources and Uses'!Q8</f>
        <v>93483.79</v>
      </c>
      <c r="T69" s="481">
        <f>+'Monthly Sources and Uses'!R8</f>
        <v>12741.6</v>
      </c>
      <c r="U69" s="481">
        <f>+'Monthly Sources and Uses'!S8</f>
        <v>18493.8</v>
      </c>
      <c r="V69" s="481">
        <f>+'Monthly Sources and Uses'!T8</f>
        <v>92322</v>
      </c>
      <c r="W69" s="481">
        <f>+'Monthly Sources and Uses'!U8</f>
        <v>94242.41</v>
      </c>
      <c r="X69" s="481">
        <f>+'Monthly Sources and Uses'!V8</f>
        <v>94205.8</v>
      </c>
      <c r="Y69" s="481">
        <f>+'Monthly Sources and Uses'!W8</f>
        <v>91628</v>
      </c>
      <c r="Z69" s="481">
        <f>+'Monthly Sources and Uses'!X8</f>
        <v>95889</v>
      </c>
      <c r="AA69" s="481">
        <f>+'Monthly Sources and Uses'!Y8</f>
        <v>93822</v>
      </c>
      <c r="AB69" s="481">
        <f>+'Monthly Sources and Uses'!Z8</f>
        <v>93529.79</v>
      </c>
      <c r="AC69" s="481">
        <f>+'Monthly Sources and Uses'!AA8</f>
        <v>96917</v>
      </c>
      <c r="AD69" s="481">
        <f>+'Monthly Sources and Uses'!AB8</f>
        <v>86879.2</v>
      </c>
      <c r="AE69" s="481">
        <f>+'Monthly Sources and Uses'!AC8</f>
        <v>93413.79</v>
      </c>
      <c r="AF69" s="481">
        <f>+'Monthly Sources and Uses'!AD8</f>
        <v>91766</v>
      </c>
      <c r="AG69" s="481">
        <f>+'Monthly Sources and Uses'!AE8</f>
        <v>95673</v>
      </c>
      <c r="AH69" s="481">
        <f>+'Monthly Sources and Uses'!AF8</f>
        <v>91844</v>
      </c>
      <c r="AI69" s="481">
        <f>+'Monthly Sources and Uses'!AG8</f>
        <v>94917</v>
      </c>
      <c r="AJ69" s="481">
        <f>+'Monthly Sources and Uses'!AH8</f>
        <v>94206.39</v>
      </c>
      <c r="AK69" s="481">
        <f>+'Monthly Sources and Uses'!AI8</f>
        <v>90970</v>
      </c>
      <c r="AL69" s="481">
        <f>+'Monthly Sources and Uses'!AJ8</f>
        <v>95765.8</v>
      </c>
      <c r="AM69" s="481">
        <f>+'Monthly Sources and Uses'!AK8</f>
        <v>93206</v>
      </c>
      <c r="AN69" s="481">
        <f>+'Monthly Sources and Uses'!AL8</f>
        <v>92611.8</v>
      </c>
      <c r="AO69" s="481">
        <f>+'Monthly Sources and Uses'!AM8</f>
        <v>96311.79</v>
      </c>
      <c r="AP69" s="481">
        <f>+'Monthly Sources and Uses'!AN8</f>
        <v>90175.59</v>
      </c>
      <c r="AQ69" s="481">
        <f>+'Monthly Sources and Uses'!AO8</f>
        <v>93732.41</v>
      </c>
      <c r="AR69" s="481">
        <f>+'Monthly Sources and Uses'!AP8</f>
        <v>91702</v>
      </c>
      <c r="AS69" s="481">
        <f>+'Monthly Sources and Uses'!AQ8</f>
        <v>95679.79</v>
      </c>
      <c r="AT69" s="481">
        <f>+'Monthly Sources and Uses'!AR8</f>
        <v>91778</v>
      </c>
      <c r="AU69" s="481">
        <f>+'Monthly Sources and Uses'!AS8</f>
        <v>94720.41</v>
      </c>
      <c r="AV69" s="481">
        <f>+'Monthly Sources and Uses'!AT8</f>
        <v>95751.79</v>
      </c>
      <c r="AW69" s="481">
        <f>+'Monthly Sources and Uses'!AU8</f>
        <v>90808</v>
      </c>
      <c r="AX69" s="481">
        <f>+'Monthly Sources and Uses'!AV8</f>
        <v>95161.79</v>
      </c>
      <c r="AY69" s="481">
        <f>+'Monthly Sources and Uses'!AW8</f>
        <v>94052</v>
      </c>
      <c r="AZ69" s="481">
        <f>+'Monthly Sources and Uses'!AX8</f>
        <v>92189.8</v>
      </c>
      <c r="BA69" s="481">
        <f>+'Monthly Sources and Uses'!AY8</f>
        <v>94629.8</v>
      </c>
      <c r="BB69" s="481">
        <f>+'Monthly Sources and Uses'!AZ8</f>
        <v>86572.2</v>
      </c>
      <c r="BC69" s="481">
        <f>+'Monthly Sources and Uses'!BA8</f>
        <v>88321.8</v>
      </c>
      <c r="BD69" s="481">
        <f>+'Monthly Sources and Uses'!BB8</f>
        <v>77838</v>
      </c>
      <c r="BE69" s="481">
        <f>+'Monthly Sources and Uses'!BC8</f>
        <v>13572</v>
      </c>
      <c r="BF69" s="481">
        <f>+'Monthly Sources and Uses'!BD8</f>
        <v>83852</v>
      </c>
      <c r="BG69" s="481">
        <f>+'Monthly Sources and Uses'!BE8</f>
        <v>86929.79</v>
      </c>
      <c r="BH69" s="481">
        <f>+'Monthly Sources and Uses'!BF8</f>
        <v>88623.8</v>
      </c>
      <c r="BI69" s="481">
        <f>+'Monthly Sources and Uses'!BG8</f>
        <v>83334</v>
      </c>
      <c r="BJ69" s="481">
        <f>+'Monthly Sources and Uses'!BH8</f>
        <v>86665</v>
      </c>
      <c r="BK69" s="481">
        <f>+'Monthly Sources and Uses'!BI8</f>
        <v>86614</v>
      </c>
      <c r="BL69" s="481">
        <f>+'Monthly Sources and Uses'!BJ8</f>
        <v>85531.8</v>
      </c>
      <c r="BM69" s="481">
        <f>+'Monthly Sources and Uses'!BK8</f>
        <v>96055</v>
      </c>
      <c r="BN69" s="481">
        <f>+'Monthly Sources and Uses'!BL8</f>
        <v>87627.199999999997</v>
      </c>
      <c r="BO69" s="481">
        <f>+'Monthly Sources and Uses'!BM8</f>
        <v>88865</v>
      </c>
      <c r="BP69" s="481">
        <f>+'Monthly Sources and Uses'!BN8</f>
        <v>84132</v>
      </c>
      <c r="BQ69" s="481">
        <f>+'Monthly Sources and Uses'!BO8</f>
        <v>89017.8</v>
      </c>
      <c r="BR69" s="481">
        <f>+'Monthly Sources and Uses'!BP8</f>
        <v>86924</v>
      </c>
      <c r="BS69" s="481">
        <f>+'Monthly Sources and Uses'!BQ8</f>
        <v>91419.79</v>
      </c>
      <c r="BT69" s="481">
        <f>+'Monthly Sources and Uses'!BR8</f>
        <v>92035.8</v>
      </c>
      <c r="BU69" s="481">
        <f>+'Monthly Sources and Uses'!BS8</f>
        <v>86056</v>
      </c>
      <c r="BV69" s="481">
        <f>+'Monthly Sources and Uses'!BT8</f>
        <v>89787.79</v>
      </c>
      <c r="BW69" s="481">
        <f>+'Monthly Sources and Uses'!BU8</f>
        <v>94394</v>
      </c>
      <c r="BX69" s="481">
        <f>+'Monthly Sources and Uses'!BV8</f>
        <v>94085.79</v>
      </c>
      <c r="BY69" s="481">
        <f>+'Monthly Sources and Uses'!BW8</f>
        <v>99783</v>
      </c>
      <c r="BZ69" s="481">
        <f>+'Monthly Sources and Uses'!BX8</f>
        <v>91901.2</v>
      </c>
      <c r="CA69" s="481">
        <f>+'Monthly Sources and Uses'!BY8</f>
        <v>100063</v>
      </c>
      <c r="CB69" s="481">
        <f>+'Monthly Sources and Uses'!BZ8</f>
        <v>93816</v>
      </c>
      <c r="CC69" s="481">
        <f>+'Monthly Sources and Uses'!CA8</f>
        <v>94031.8</v>
      </c>
      <c r="CD69" s="481">
        <f>+'Monthly Sources and Uses'!CB8</f>
        <v>89994</v>
      </c>
      <c r="CE69" s="481">
        <f>+'Monthly Sources and Uses'!CC8</f>
        <v>97129.79</v>
      </c>
      <c r="CF69" s="481">
        <f>+'Monthly Sources and Uses'!CD8</f>
        <v>96845.8</v>
      </c>
      <c r="CG69" s="481">
        <f>+'Monthly Sources and Uses'!CE8</f>
        <v>92940.99</v>
      </c>
      <c r="CH69" s="481">
        <f>+'Monthly Sources and Uses'!CF8</f>
        <v>98411.8</v>
      </c>
      <c r="CI69" s="481">
        <f>+'Monthly Sources and Uses'!CG8</f>
        <v>98398</v>
      </c>
      <c r="CJ69" s="481">
        <f>+'Monthly Sources and Uses'!CH8</f>
        <v>99693.79</v>
      </c>
      <c r="CK69" s="481">
        <f>+'Monthly Sources and Uses'!CI8</f>
        <v>102791</v>
      </c>
      <c r="CL69" s="481">
        <f>+'Monthly Sources and Uses'!CJ8</f>
        <v>96280.6</v>
      </c>
      <c r="CM69" s="481">
        <f>+'Monthly Sources and Uses'!CK8</f>
        <v>102977</v>
      </c>
      <c r="CN69" s="481">
        <f>+'Monthly Sources and Uses'!CL8</f>
        <v>77670</v>
      </c>
      <c r="CO69" s="481">
        <f>+'Monthly Sources and Uses'!CM8</f>
        <v>36443</v>
      </c>
      <c r="CP69" s="481">
        <f>+'Monthly Sources and Uses'!CN8</f>
        <v>93560</v>
      </c>
      <c r="CQ69" s="481">
        <f>+'Monthly Sources and Uses'!CO8</f>
        <v>97681</v>
      </c>
      <c r="CR69" s="481">
        <f>+'Monthly Sources and Uses'!CP8</f>
        <v>97791.79</v>
      </c>
      <c r="CS69" s="481">
        <f>+'Monthly Sources and Uses'!CQ8</f>
        <v>94900</v>
      </c>
      <c r="CT69" s="481">
        <f>+'Monthly Sources and Uses'!CR8</f>
        <v>99737.8</v>
      </c>
      <c r="CU69" s="481">
        <f>+'Monthly Sources and Uses'!CS8</f>
        <v>98706</v>
      </c>
      <c r="CV69" s="481">
        <f>+'Monthly Sources and Uses'!CT8</f>
        <v>99893.8</v>
      </c>
      <c r="CW69" s="481">
        <f>+'Monthly Sources and Uses'!CU8</f>
        <v>102289.79</v>
      </c>
      <c r="CX69" s="481">
        <f>+'Monthly Sources and Uses'!CV8</f>
        <v>92479.2</v>
      </c>
      <c r="CY69" s="481">
        <f>+'Monthly Sources and Uses'!CW8</f>
        <v>102317</v>
      </c>
      <c r="CZ69" s="481">
        <f>+'Monthly Sources and Uses'!CX8</f>
        <v>96419</v>
      </c>
      <c r="DA69" s="481">
        <f>+'Monthly Sources and Uses'!CY8</f>
        <v>98524.39</v>
      </c>
      <c r="DB69" s="481">
        <f>+'Monthly Sources and Uses'!CZ8</f>
        <v>93822</v>
      </c>
      <c r="DC69" s="481">
        <f>+'Monthly Sources and Uses'!DA8</f>
        <v>97161.8</v>
      </c>
      <c r="DD69" s="481">
        <f>+'Monthly Sources and Uses'!DB8</f>
        <v>98325</v>
      </c>
      <c r="DE69" s="481">
        <f>+'Monthly Sources and Uses'!DC8</f>
        <v>94338</v>
      </c>
      <c r="DF69" s="481">
        <f>+'Monthly Sources and Uses'!DD8</f>
        <v>99855.8</v>
      </c>
      <c r="DG69" s="481">
        <f>+'Monthly Sources and Uses'!DE8</f>
        <v>99014.99</v>
      </c>
      <c r="DH69" s="481">
        <f>+'Monthly Sources and Uses'!DF8</f>
        <v>99293</v>
      </c>
      <c r="DI69" s="481">
        <f>+'Monthly Sources and Uses'!DG8</f>
        <v>102249</v>
      </c>
      <c r="DJ69" s="481">
        <f>+'Monthly Sources and Uses'!DH8</f>
        <v>92521.2</v>
      </c>
      <c r="DK69" s="481">
        <f>+'Monthly Sources and Uses'!DI8</f>
        <v>102273.8</v>
      </c>
      <c r="DL69" s="481">
        <f>+'Monthly Sources and Uses'!DJ8</f>
        <v>96557</v>
      </c>
      <c r="DM69" s="481">
        <f>+'Monthly Sources and Uses'!DK8</f>
        <v>96869.79</v>
      </c>
      <c r="DN69" s="481">
        <f>+'Monthly Sources and Uses'!DL8</f>
        <v>93152</v>
      </c>
      <c r="DO69" s="481">
        <f>+'Monthly Sources and Uses'!DM8</f>
        <v>98345.8</v>
      </c>
      <c r="DP69" s="481">
        <f>+'Monthly Sources and Uses'!DN8</f>
        <v>98090.39</v>
      </c>
      <c r="DQ69" s="481">
        <f>+'Monthly Sources and Uses'!DO8</f>
        <v>92258</v>
      </c>
      <c r="DR69" s="481">
        <f>+'Monthly Sources and Uses'!DP8</f>
        <v>99383</v>
      </c>
      <c r="DS69" s="481">
        <f>+'Monthly Sources and Uses'!DQ8</f>
        <v>99116</v>
      </c>
      <c r="DT69" s="481">
        <f>+'Monthly Sources and Uses'!DR8</f>
        <v>99419</v>
      </c>
      <c r="DU69" s="481">
        <f>+'Monthly Sources and Uses'!DS8</f>
        <v>102141</v>
      </c>
      <c r="DV69" s="481">
        <f>+'Monthly Sources and Uses'!DT8</f>
        <v>92267.199999999997</v>
      </c>
      <c r="DW69" s="481">
        <f>+'Monthly Sources and Uses'!DU8</f>
        <v>102003</v>
      </c>
      <c r="DX69" s="481">
        <f>+'Monthly Sources and Uses'!DV8</f>
        <v>44851.6</v>
      </c>
      <c r="DY69" s="481">
        <f>+'Monthly Sources and Uses'!DW8</f>
        <v>0</v>
      </c>
      <c r="DZ69" s="481">
        <f>+'Monthly Sources and Uses'!DX8</f>
        <v>86411.199999999997</v>
      </c>
      <c r="EA69" s="481">
        <f>+'Monthly Sources and Uses'!DY8</f>
        <v>97957</v>
      </c>
      <c r="EB69" s="481">
        <f>+'Monthly Sources and Uses'!DZ8</f>
        <v>97701.8</v>
      </c>
      <c r="EC69" s="481">
        <f>+'Monthly Sources and Uses'!EA8</f>
        <v>92337</v>
      </c>
      <c r="ED69" s="481">
        <f>+'Monthly Sources and Uses'!EB8</f>
        <v>97673.79</v>
      </c>
      <c r="EE69" s="481">
        <f>+'Monthly Sources and Uses'!EC8</f>
        <v>97504</v>
      </c>
      <c r="EF69" s="481">
        <f>+'Monthly Sources and Uses'!ED8</f>
        <v>98537.8</v>
      </c>
      <c r="EG69" s="481">
        <f>+'Monthly Sources and Uses'!EE8</f>
        <v>102041</v>
      </c>
      <c r="EH69" s="481">
        <f>+'Monthly Sources and Uses'!EF8</f>
        <v>95549.6</v>
      </c>
      <c r="EI69" s="481">
        <f>+'Monthly Sources and Uses'!EG8</f>
        <v>102105.8</v>
      </c>
      <c r="EJ69" s="481">
        <f>+'Monthly Sources and Uses'!EH8</f>
        <v>96786</v>
      </c>
      <c r="EK69" s="481">
        <f>+'Monthly Sources and Uses'!EI8</f>
        <v>95537.8</v>
      </c>
      <c r="EL69" s="481">
        <f>+'Monthly Sources and Uses'!EJ8</f>
        <v>92776</v>
      </c>
      <c r="EM69" s="481">
        <f>+'Monthly Sources and Uses'!EK8</f>
        <v>97803</v>
      </c>
      <c r="EN69" s="481">
        <f>+'Monthly Sources and Uses'!EL8</f>
        <v>97163</v>
      </c>
      <c r="EO69" s="481">
        <f>+'Monthly Sources and Uses'!EM8</f>
        <v>94088</v>
      </c>
      <c r="EP69" s="481">
        <f>+'Monthly Sources and Uses'!EN8</f>
        <v>98987.8</v>
      </c>
      <c r="EQ69" s="481">
        <f>+'Monthly Sources and Uses'!EO8</f>
        <v>98150</v>
      </c>
      <c r="ER69" s="481">
        <f>+'Monthly Sources and Uses'!EP8</f>
        <v>99741.79</v>
      </c>
      <c r="ES69" s="481">
        <f>+'Monthly Sources and Uses'!EQ8</f>
        <v>101533.79</v>
      </c>
      <c r="ET69" s="481">
        <f>+'Monthly Sources and Uses'!ER8</f>
        <v>91773.2</v>
      </c>
      <c r="EU69" s="481">
        <f>+'Monthly Sources and Uses'!ES8</f>
        <v>101663</v>
      </c>
      <c r="EV69" s="481">
        <f>+'Monthly Sources and Uses'!ET8</f>
        <v>93662</v>
      </c>
      <c r="EW69" s="481">
        <f>+'Monthly Sources and Uses'!EU8</f>
        <v>96839.8</v>
      </c>
      <c r="EX69" s="481">
        <f>+'Monthly Sources and Uses'!EV8</f>
        <v>91090</v>
      </c>
      <c r="EY69" s="481">
        <f>+'Monthly Sources and Uses'!EW8</f>
        <v>96611</v>
      </c>
      <c r="EZ69" s="481">
        <f>+'Monthly Sources and Uses'!EX8</f>
        <v>97813.8</v>
      </c>
      <c r="FA69" s="481">
        <f>+'Monthly Sources and Uses'!EY8</f>
        <v>92828.99</v>
      </c>
      <c r="FB69" s="481">
        <f>+'Monthly Sources and Uses'!EZ8</f>
        <v>97133.8</v>
      </c>
      <c r="FC69" s="481">
        <f>+'Monthly Sources and Uses'!FA8</f>
        <v>96786</v>
      </c>
      <c r="FD69" s="481">
        <f>+'Monthly Sources and Uses'!FB8</f>
        <v>97499.79</v>
      </c>
      <c r="FE69" s="481">
        <f>+'Monthly Sources and Uses'!FC8</f>
        <v>99097</v>
      </c>
      <c r="FF69" s="481">
        <f>+'Monthly Sources and Uses'!FD8</f>
        <v>89481.2</v>
      </c>
      <c r="FG69" s="481">
        <f>+'Monthly Sources and Uses'!FE8</f>
        <v>98967</v>
      </c>
      <c r="FH69" s="481">
        <f>+'Monthly Sources and Uses'!FF8</f>
        <v>9109.2000000000007</v>
      </c>
      <c r="FI69" s="481">
        <f>+'Monthly Sources and Uses'!FG8</f>
        <v>90166</v>
      </c>
      <c r="FJ69" s="481">
        <f>+'Monthly Sources and Uses'!FH8</f>
        <v>88180.99</v>
      </c>
      <c r="FK69" s="481">
        <f>+'Monthly Sources and Uses'!FI8</f>
        <v>96153</v>
      </c>
      <c r="FL69" s="481">
        <f>+'Monthly Sources and Uses'!FJ8</f>
        <v>96431</v>
      </c>
      <c r="FM69" s="481">
        <f>+'Monthly Sources and Uses'!FK8</f>
        <v>90872</v>
      </c>
      <c r="FN69" s="481">
        <f>+'Monthly Sources and Uses'!FL8</f>
        <v>97239</v>
      </c>
      <c r="FO69" s="481">
        <f>+'Monthly Sources and Uses'!FM8</f>
        <v>94712.99</v>
      </c>
      <c r="FP69" s="481">
        <f>+'Monthly Sources and Uses'!FN8</f>
        <v>95647</v>
      </c>
      <c r="FQ69" s="481">
        <f>+'Monthly Sources and Uses'!FO8</f>
        <v>98385</v>
      </c>
      <c r="FR69" s="481">
        <f>+'Monthly Sources and Uses'!FP8</f>
        <v>88885</v>
      </c>
      <c r="FS69" s="481">
        <f>+'Monthly Sources and Uses'!FQ8</f>
        <v>98651</v>
      </c>
      <c r="FT69" s="481">
        <f>+'Monthly Sources and Uses'!FR8</f>
        <v>90323</v>
      </c>
      <c r="FU69" s="481">
        <f>+'Monthly Sources and Uses'!FS8</f>
        <v>91401</v>
      </c>
      <c r="FV69" s="481">
        <f>+'Monthly Sources and Uses'!FT8</f>
        <v>87146</v>
      </c>
      <c r="FW69" s="481">
        <f>+'Monthly Sources and Uses'!FU8</f>
        <v>95573</v>
      </c>
      <c r="FX69" s="481">
        <f>+'Monthly Sources and Uses'!FV8</f>
        <v>94565.79</v>
      </c>
      <c r="FY69" s="481">
        <f>+'Monthly Sources and Uses'!FW8</f>
        <v>90088</v>
      </c>
      <c r="FZ69" s="481">
        <f>+'Monthly Sources and Uses'!FX8</f>
        <v>96271</v>
      </c>
      <c r="GA69" s="481">
        <f>+'Monthly Sources and Uses'!FY8</f>
        <v>93562</v>
      </c>
      <c r="GB69" s="481">
        <f>+'Monthly Sources and Uses'!FZ8</f>
        <v>96315.8</v>
      </c>
    </row>
    <row r="70" spans="1:184">
      <c r="B70" s="486"/>
      <c r="C70" s="475" t="s">
        <v>7</v>
      </c>
      <c r="D70" s="478" t="s">
        <v>36</v>
      </c>
      <c r="E70" s="481">
        <f>+'Monthly Sources and Uses'!C9</f>
        <v>152616</v>
      </c>
      <c r="F70" s="481">
        <f>+'Monthly Sources and Uses'!D9</f>
        <v>137639.59</v>
      </c>
      <c r="G70" s="481">
        <f>+'Monthly Sources and Uses'!E9</f>
        <v>146103</v>
      </c>
      <c r="H70" s="481">
        <f>+'Monthly Sources and Uses'!F9</f>
        <v>142313.98000000001</v>
      </c>
      <c r="I70" s="481">
        <f>+'Monthly Sources and Uses'!G9</f>
        <v>149121</v>
      </c>
      <c r="J70" s="481">
        <f>+'Monthly Sources and Uses'!H9</f>
        <v>141668</v>
      </c>
      <c r="K70" s="481">
        <f>+'Monthly Sources and Uses'!I9</f>
        <v>148527</v>
      </c>
      <c r="L70" s="481">
        <f>+'Monthly Sources and Uses'!J9</f>
        <v>148692</v>
      </c>
      <c r="M70" s="481">
        <f>+'Monthly Sources and Uses'!K9</f>
        <v>140181.98000000001</v>
      </c>
      <c r="N70" s="481">
        <f>+'Monthly Sources and Uses'!L9</f>
        <v>149213</v>
      </c>
      <c r="O70" s="481">
        <f>+'Monthly Sources and Uses'!M9</f>
        <v>142686</v>
      </c>
      <c r="P70" s="481">
        <f>+'Monthly Sources and Uses'!N9</f>
        <v>149262</v>
      </c>
      <c r="Q70" s="481">
        <f>+'Monthly Sources and Uses'!O9</f>
        <v>155106</v>
      </c>
      <c r="R70" s="481">
        <f>+'Monthly Sources and Uses'!P9</f>
        <v>139950.59</v>
      </c>
      <c r="S70" s="481">
        <f>+'Monthly Sources and Uses'!Q9</f>
        <v>66397.8</v>
      </c>
      <c r="T70" s="481">
        <f>+'Monthly Sources and Uses'!R9</f>
        <v>109660</v>
      </c>
      <c r="U70" s="481">
        <f>+'Monthly Sources and Uses'!S9</f>
        <v>148965</v>
      </c>
      <c r="V70" s="481">
        <f>+'Monthly Sources and Uses'!T9</f>
        <v>143092.98000000001</v>
      </c>
      <c r="W70" s="481">
        <f>+'Monthly Sources and Uses'!U9</f>
        <v>149031</v>
      </c>
      <c r="X70" s="481">
        <f>+'Monthly Sources and Uses'!V9</f>
        <v>149534</v>
      </c>
      <c r="Y70" s="481">
        <f>+'Monthly Sources and Uses'!W9</f>
        <v>140390.98000000001</v>
      </c>
      <c r="Z70" s="481">
        <f>+'Monthly Sources and Uses'!X9</f>
        <v>146679</v>
      </c>
      <c r="AA70" s="481">
        <f>+'Monthly Sources and Uses'!Y9</f>
        <v>142616</v>
      </c>
      <c r="AB70" s="481">
        <f>+'Monthly Sources and Uses'!Z9</f>
        <v>148110</v>
      </c>
      <c r="AC70" s="481">
        <f>+'Monthly Sources and Uses'!AA9</f>
        <v>149286</v>
      </c>
      <c r="AD70" s="481">
        <f>+'Monthly Sources and Uses'!AB9</f>
        <v>135991.59</v>
      </c>
      <c r="AE70" s="481">
        <f>+'Monthly Sources and Uses'!AC9</f>
        <v>145314</v>
      </c>
      <c r="AF70" s="481">
        <f>+'Monthly Sources and Uses'!AD9</f>
        <v>139277</v>
      </c>
      <c r="AG70" s="481">
        <f>+'Monthly Sources and Uses'!AE9</f>
        <v>145108</v>
      </c>
      <c r="AH70" s="481">
        <f>+'Monthly Sources and Uses'!AF9</f>
        <v>142334.98000000001</v>
      </c>
      <c r="AI70" s="481">
        <f>+'Monthly Sources and Uses'!AG9</f>
        <v>147876</v>
      </c>
      <c r="AJ70" s="481">
        <f>+'Monthly Sources and Uses'!AH9</f>
        <v>148232</v>
      </c>
      <c r="AK70" s="481">
        <f>+'Monthly Sources and Uses'!AI9</f>
        <v>138627</v>
      </c>
      <c r="AL70" s="481">
        <f>+'Monthly Sources and Uses'!AJ9</f>
        <v>144747</v>
      </c>
      <c r="AM70" s="481">
        <f>+'Monthly Sources and Uses'!AK9</f>
        <v>141264.98000000001</v>
      </c>
      <c r="AN70" s="481">
        <f>+'Monthly Sources and Uses'!AL9</f>
        <v>143427</v>
      </c>
      <c r="AO70" s="481">
        <f>+'Monthly Sources and Uses'!AM9</f>
        <v>146963</v>
      </c>
      <c r="AP70" s="481">
        <f>+'Monthly Sources and Uses'!AN9</f>
        <v>140419.28</v>
      </c>
      <c r="AQ70" s="481">
        <f>+'Monthly Sources and Uses'!AO9</f>
        <v>19020</v>
      </c>
      <c r="AR70" s="481">
        <f>+'Monthly Sources and Uses'!AP9</f>
        <v>13716.1</v>
      </c>
      <c r="AS70" s="481">
        <f>+'Monthly Sources and Uses'!AQ9</f>
        <v>145169</v>
      </c>
      <c r="AT70" s="481">
        <f>+'Monthly Sources and Uses'!AR9</f>
        <v>142155</v>
      </c>
      <c r="AU70" s="481">
        <f>+'Monthly Sources and Uses'!AS9</f>
        <v>147810</v>
      </c>
      <c r="AV70" s="481">
        <f>+'Monthly Sources and Uses'!AT9</f>
        <v>149518</v>
      </c>
      <c r="AW70" s="481">
        <f>+'Monthly Sources and Uses'!AU9</f>
        <v>139095</v>
      </c>
      <c r="AX70" s="481">
        <f>+'Monthly Sources and Uses'!AV9</f>
        <v>144538</v>
      </c>
      <c r="AY70" s="481">
        <f>+'Monthly Sources and Uses'!AW9</f>
        <v>140196</v>
      </c>
      <c r="AZ70" s="481">
        <f>+'Monthly Sources and Uses'!AX9</f>
        <v>142316</v>
      </c>
      <c r="BA70" s="481">
        <f>+'Monthly Sources and Uses'!AY9</f>
        <v>148938</v>
      </c>
      <c r="BB70" s="481">
        <f>+'Monthly Sources and Uses'!AZ9</f>
        <v>136075.59</v>
      </c>
      <c r="BC70" s="481">
        <f>+'Monthly Sources and Uses'!BA9</f>
        <v>144222</v>
      </c>
      <c r="BD70" s="481">
        <f>+'Monthly Sources and Uses'!BB9</f>
        <v>136930</v>
      </c>
      <c r="BE70" s="481">
        <f>+'Monthly Sources and Uses'!BC9</f>
        <v>145372</v>
      </c>
      <c r="BF70" s="481">
        <f>+'Monthly Sources and Uses'!BD9</f>
        <v>141978</v>
      </c>
      <c r="BG70" s="481">
        <f>+'Monthly Sources and Uses'!BE9</f>
        <v>147012</v>
      </c>
      <c r="BH70" s="481">
        <f>+'Monthly Sources and Uses'!BF9</f>
        <v>149042</v>
      </c>
      <c r="BI70" s="481">
        <f>+'Monthly Sources and Uses'!BG9</f>
        <v>137455</v>
      </c>
      <c r="BJ70" s="481">
        <f>+'Monthly Sources and Uses'!BH9</f>
        <v>143994</v>
      </c>
      <c r="BK70" s="481">
        <f>+'Monthly Sources and Uses'!BI9</f>
        <v>139470</v>
      </c>
      <c r="BL70" s="481">
        <f>+'Monthly Sources and Uses'!BJ9</f>
        <v>143403</v>
      </c>
      <c r="BM70" s="481">
        <f>+'Monthly Sources and Uses'!BK9</f>
        <v>149916</v>
      </c>
      <c r="BN70" s="481">
        <f>+'Monthly Sources and Uses'!BL9</f>
        <v>137539.59</v>
      </c>
      <c r="BO70" s="481">
        <f>+'Monthly Sources and Uses'!BM9</f>
        <v>74708.2</v>
      </c>
      <c r="BP70" s="481">
        <f>+'Monthly Sources and Uses'!BN9</f>
        <v>111811</v>
      </c>
      <c r="BQ70" s="481">
        <f>+'Monthly Sources and Uses'!BO9</f>
        <v>147483</v>
      </c>
      <c r="BR70" s="481">
        <f>+'Monthly Sources and Uses'!BP9</f>
        <v>143424</v>
      </c>
      <c r="BS70" s="481">
        <f>+'Monthly Sources and Uses'!BQ9</f>
        <v>151098</v>
      </c>
      <c r="BT70" s="481">
        <f>+'Monthly Sources and Uses'!BR9</f>
        <v>152040</v>
      </c>
      <c r="BU70" s="481">
        <f>+'Monthly Sources and Uses'!BS9</f>
        <v>141480</v>
      </c>
      <c r="BV70" s="481">
        <f>+'Monthly Sources and Uses'!BT9</f>
        <v>150330</v>
      </c>
      <c r="BW70" s="481">
        <f>+'Monthly Sources and Uses'!BU9</f>
        <v>147790</v>
      </c>
      <c r="BX70" s="481">
        <f>+'Monthly Sources and Uses'!BV9</f>
        <v>153472</v>
      </c>
      <c r="BY70" s="481">
        <f>+'Monthly Sources and Uses'!BW9</f>
        <v>158254</v>
      </c>
      <c r="BZ70" s="481">
        <f>+'Monthly Sources and Uses'!BX9</f>
        <v>144203.59</v>
      </c>
      <c r="CA70" s="481">
        <f>+'Monthly Sources and Uses'!BY9</f>
        <v>154790</v>
      </c>
      <c r="CB70" s="481">
        <f>+'Monthly Sources and Uses'!BZ9</f>
        <v>149087.98000000001</v>
      </c>
      <c r="CC70" s="481">
        <f>+'Monthly Sources and Uses'!CA9</f>
        <v>154308</v>
      </c>
      <c r="CD70" s="481">
        <f>+'Monthly Sources and Uses'!CB9</f>
        <v>147099</v>
      </c>
      <c r="CE70" s="481">
        <f>+'Monthly Sources and Uses'!CC9</f>
        <v>157248</v>
      </c>
      <c r="CF70" s="481">
        <f>+'Monthly Sources and Uses'!CD9</f>
        <v>158457</v>
      </c>
      <c r="CG70" s="481">
        <f>+'Monthly Sources and Uses'!CE9</f>
        <v>151265.98000000001</v>
      </c>
      <c r="CH70" s="481">
        <f>+'Monthly Sources and Uses'!CF9</f>
        <v>157389</v>
      </c>
      <c r="CI70" s="481">
        <f>+'Monthly Sources and Uses'!CG9</f>
        <v>156612</v>
      </c>
      <c r="CJ70" s="481">
        <f>+'Monthly Sources and Uses'!CH9</f>
        <v>162267</v>
      </c>
      <c r="CK70" s="481">
        <f>+'Monthly Sources and Uses'!CI9</f>
        <v>163977</v>
      </c>
      <c r="CL70" s="481">
        <f>+'Monthly Sources and Uses'!CJ9</f>
        <v>153341.29999999999</v>
      </c>
      <c r="CM70" s="481">
        <f>+'Monthly Sources and Uses'!CK9</f>
        <v>142809</v>
      </c>
      <c r="CN70" s="481">
        <f>+'Monthly Sources and Uses'!CL9</f>
        <v>66659</v>
      </c>
      <c r="CO70" s="481">
        <f>+'Monthly Sources and Uses'!CM9</f>
        <v>156606</v>
      </c>
      <c r="CP70" s="481">
        <f>+'Monthly Sources and Uses'!CN9</f>
        <v>153275.98000000001</v>
      </c>
      <c r="CQ70" s="481">
        <f>+'Monthly Sources and Uses'!CO9</f>
        <v>159267</v>
      </c>
      <c r="CR70" s="481">
        <f>+'Monthly Sources and Uses'!CP9</f>
        <v>159657</v>
      </c>
      <c r="CS70" s="481">
        <f>+'Monthly Sources and Uses'!CQ9</f>
        <v>152295</v>
      </c>
      <c r="CT70" s="481">
        <f>+'Monthly Sources and Uses'!CR9</f>
        <v>159090</v>
      </c>
      <c r="CU70" s="481">
        <f>+'Monthly Sources and Uses'!CS9</f>
        <v>156215.98000000001</v>
      </c>
      <c r="CV70" s="481">
        <f>+'Monthly Sources and Uses'!CT9</f>
        <v>162573</v>
      </c>
      <c r="CW70" s="481">
        <f>+'Monthly Sources and Uses'!CU9</f>
        <v>162975</v>
      </c>
      <c r="CX70" s="481">
        <f>+'Monthly Sources and Uses'!CV9</f>
        <v>147836.59</v>
      </c>
      <c r="CY70" s="481">
        <f>+'Monthly Sources and Uses'!CW9</f>
        <v>162882</v>
      </c>
      <c r="CZ70" s="481">
        <f>+'Monthly Sources and Uses'!CX9</f>
        <v>152759</v>
      </c>
      <c r="DA70" s="481">
        <f>+'Monthly Sources and Uses'!CY9</f>
        <v>156991</v>
      </c>
      <c r="DB70" s="481">
        <f>+'Monthly Sources and Uses'!CZ9</f>
        <v>153783</v>
      </c>
      <c r="DC70" s="481">
        <f>+'Monthly Sources and Uses'!DA9</f>
        <v>159748</v>
      </c>
      <c r="DD70" s="481">
        <f>+'Monthly Sources and Uses'!DB9</f>
        <v>160821</v>
      </c>
      <c r="DE70" s="481">
        <f>+'Monthly Sources and Uses'!DC9</f>
        <v>151186</v>
      </c>
      <c r="DF70" s="481">
        <f>+'Monthly Sources and Uses'!DD9</f>
        <v>158808</v>
      </c>
      <c r="DG70" s="481">
        <f>+'Monthly Sources and Uses'!DE9</f>
        <v>156820.98000000001</v>
      </c>
      <c r="DH70" s="481">
        <f>+'Monthly Sources and Uses'!DF9</f>
        <v>160944</v>
      </c>
      <c r="DI70" s="481">
        <f>+'Monthly Sources and Uses'!DG9</f>
        <v>162831</v>
      </c>
      <c r="DJ70" s="481">
        <f>+'Monthly Sources and Uses'!DH9</f>
        <v>147351.59</v>
      </c>
      <c r="DK70" s="481">
        <f>+'Monthly Sources and Uses'!DI9</f>
        <v>162702</v>
      </c>
      <c r="DL70" s="481">
        <f>+'Monthly Sources and Uses'!DJ9</f>
        <v>45447</v>
      </c>
      <c r="DM70" s="481">
        <f>+'Monthly Sources and Uses'!DK9</f>
        <v>155714</v>
      </c>
      <c r="DN70" s="481">
        <f>+'Monthly Sources and Uses'!DL9</f>
        <v>152759</v>
      </c>
      <c r="DO70" s="481">
        <f>+'Monthly Sources and Uses'!DM9</f>
        <v>159489</v>
      </c>
      <c r="DP70" s="481">
        <f>+'Monthly Sources and Uses'!DN9</f>
        <v>161700</v>
      </c>
      <c r="DQ70" s="481">
        <f>+'Monthly Sources and Uses'!DO9</f>
        <v>150537</v>
      </c>
      <c r="DR70" s="481">
        <f>+'Monthly Sources and Uses'!DP9</f>
        <v>159213</v>
      </c>
      <c r="DS70" s="481">
        <f>+'Monthly Sources and Uses'!DQ9</f>
        <v>156920</v>
      </c>
      <c r="DT70" s="481">
        <f>+'Monthly Sources and Uses'!DR9</f>
        <v>160620</v>
      </c>
      <c r="DU70" s="481">
        <f>+'Monthly Sources and Uses'!DS9</f>
        <v>162303</v>
      </c>
      <c r="DV70" s="481">
        <f>+'Monthly Sources and Uses'!DT9</f>
        <v>146807.59</v>
      </c>
      <c r="DW70" s="481">
        <f>+'Monthly Sources and Uses'!DU9</f>
        <v>161471</v>
      </c>
      <c r="DX70" s="481">
        <f>+'Monthly Sources and Uses'!DV9</f>
        <v>152340</v>
      </c>
      <c r="DY70" s="481">
        <f>+'Monthly Sources and Uses'!DW9</f>
        <v>155196</v>
      </c>
      <c r="DZ70" s="481">
        <f>+'Monthly Sources and Uses'!DX9</f>
        <v>151065</v>
      </c>
      <c r="EA70" s="481">
        <f>+'Monthly Sources and Uses'!DY9</f>
        <v>159429</v>
      </c>
      <c r="EB70" s="481">
        <f>+'Monthly Sources and Uses'!DZ9</f>
        <v>160317</v>
      </c>
      <c r="EC70" s="481">
        <f>+'Monthly Sources and Uses'!EA9</f>
        <v>150903</v>
      </c>
      <c r="ED70" s="481">
        <f>+'Monthly Sources and Uses'!EB9</f>
        <v>157441</v>
      </c>
      <c r="EE70" s="481">
        <f>+'Monthly Sources and Uses'!EC9</f>
        <v>155480</v>
      </c>
      <c r="EF70" s="481">
        <f>+'Monthly Sources and Uses'!ED9</f>
        <v>160423</v>
      </c>
      <c r="EG70" s="481">
        <f>+'Monthly Sources and Uses'!EE9</f>
        <v>162108</v>
      </c>
      <c r="EH70" s="481">
        <f>+'Monthly Sources and Uses'!EF9</f>
        <v>151970.29999999999</v>
      </c>
      <c r="EI70" s="481">
        <f>+'Monthly Sources and Uses'!EG9</f>
        <v>5346</v>
      </c>
      <c r="EJ70" s="481">
        <f>+'Monthly Sources and Uses'!EH9</f>
        <v>30244.2</v>
      </c>
      <c r="EK70" s="481">
        <f>+'Monthly Sources and Uses'!EI9</f>
        <v>155038</v>
      </c>
      <c r="EL70" s="481">
        <f>+'Monthly Sources and Uses'!EJ9</f>
        <v>151314</v>
      </c>
      <c r="EM70" s="481">
        <f>+'Monthly Sources and Uses'!EK9</f>
        <v>159981</v>
      </c>
      <c r="EN70" s="481">
        <f>+'Monthly Sources and Uses'!EL9</f>
        <v>160428</v>
      </c>
      <c r="EO70" s="481">
        <f>+'Monthly Sources and Uses'!EM9</f>
        <v>151142.98000000001</v>
      </c>
      <c r="EP70" s="481">
        <f>+'Monthly Sources and Uses'!EN9</f>
        <v>157635</v>
      </c>
      <c r="EQ70" s="481">
        <f>+'Monthly Sources and Uses'!EO9</f>
        <v>155053</v>
      </c>
      <c r="ER70" s="481">
        <f>+'Monthly Sources and Uses'!EP9</f>
        <v>161136</v>
      </c>
      <c r="ES70" s="481">
        <f>+'Monthly Sources and Uses'!EQ9</f>
        <v>161838</v>
      </c>
      <c r="ET70" s="481">
        <f>+'Monthly Sources and Uses'!ER9</f>
        <v>146099.59</v>
      </c>
      <c r="EU70" s="481">
        <f>+'Monthly Sources and Uses'!ES9</f>
        <v>159170</v>
      </c>
      <c r="EV70" s="481">
        <f>+'Monthly Sources and Uses'!ET9</f>
        <v>149158</v>
      </c>
      <c r="EW70" s="481">
        <f>+'Monthly Sources and Uses'!EU9</f>
        <v>154290</v>
      </c>
      <c r="EX70" s="481">
        <f>+'Monthly Sources and Uses'!EV9</f>
        <v>150334.98000000001</v>
      </c>
      <c r="EY70" s="481">
        <f>+'Monthly Sources and Uses'!EW9</f>
        <v>158182</v>
      </c>
      <c r="EZ70" s="481">
        <f>+'Monthly Sources and Uses'!EX9</f>
        <v>159822</v>
      </c>
      <c r="FA70" s="481">
        <f>+'Monthly Sources and Uses'!EY9</f>
        <v>149008.98000000001</v>
      </c>
      <c r="FB70" s="481">
        <f>+'Monthly Sources and Uses'!EZ9</f>
        <v>155977</v>
      </c>
      <c r="FC70" s="481">
        <f>+'Monthly Sources and Uses'!FA9</f>
        <v>155475</v>
      </c>
      <c r="FD70" s="481">
        <f>+'Monthly Sources and Uses'!FB9</f>
        <v>159408</v>
      </c>
      <c r="FE70" s="481">
        <f>+'Monthly Sources and Uses'!FC9</f>
        <v>158220</v>
      </c>
      <c r="FF70" s="481">
        <f>+'Monthly Sources and Uses'!FD9</f>
        <v>143603</v>
      </c>
      <c r="FG70" s="481">
        <f>+'Monthly Sources and Uses'!FE9</f>
        <v>65448</v>
      </c>
      <c r="FH70" s="481">
        <f>+'Monthly Sources and Uses'!FF9</f>
        <v>132805</v>
      </c>
      <c r="FI70" s="481">
        <f>+'Monthly Sources and Uses'!FG9</f>
        <v>152115</v>
      </c>
      <c r="FJ70" s="481">
        <f>+'Monthly Sources and Uses'!FH9</f>
        <v>148528.98000000001</v>
      </c>
      <c r="FK70" s="481">
        <f>+'Monthly Sources and Uses'!FI9</f>
        <v>156957</v>
      </c>
      <c r="FL70" s="481">
        <f>+'Monthly Sources and Uses'!FJ9</f>
        <v>157743</v>
      </c>
      <c r="FM70" s="481">
        <f>+'Monthly Sources and Uses'!FK9</f>
        <v>147225</v>
      </c>
      <c r="FN70" s="481">
        <f>+'Monthly Sources and Uses'!FL9</f>
        <v>154772</v>
      </c>
      <c r="FO70" s="481">
        <f>+'Monthly Sources and Uses'!FM9</f>
        <v>152012.98000000001</v>
      </c>
      <c r="FP70" s="481">
        <f>+'Monthly Sources and Uses'!FN9</f>
        <v>158283</v>
      </c>
      <c r="FQ70" s="481">
        <f>+'Monthly Sources and Uses'!FO9</f>
        <v>157075</v>
      </c>
      <c r="FR70" s="481">
        <f>+'Monthly Sources and Uses'!FP9</f>
        <v>142514.59</v>
      </c>
      <c r="FS70" s="481">
        <f>+'Monthly Sources and Uses'!FQ9</f>
        <v>154320</v>
      </c>
      <c r="FT70" s="481">
        <f>+'Monthly Sources and Uses'!FR9</f>
        <v>147690</v>
      </c>
      <c r="FU70" s="481">
        <f>+'Monthly Sources and Uses'!FS9</f>
        <v>151794</v>
      </c>
      <c r="FV70" s="481">
        <f>+'Monthly Sources and Uses'!FT9</f>
        <v>148536</v>
      </c>
      <c r="FW70" s="481">
        <f>+'Monthly Sources and Uses'!FU9</f>
        <v>157035</v>
      </c>
      <c r="FX70" s="481">
        <f>+'Monthly Sources and Uses'!FV9</f>
        <v>155375</v>
      </c>
      <c r="FY70" s="481">
        <f>+'Monthly Sources and Uses'!FW9</f>
        <v>146799</v>
      </c>
      <c r="FZ70" s="481">
        <f>+'Monthly Sources and Uses'!FX9</f>
        <v>151653</v>
      </c>
      <c r="GA70" s="481">
        <f>+'Monthly Sources and Uses'!FY9</f>
        <v>151162.98000000001</v>
      </c>
      <c r="GB70" s="481">
        <f>+'Monthly Sources and Uses'!FZ9</f>
        <v>158235</v>
      </c>
    </row>
    <row r="71" spans="1:184">
      <c r="B71" s="486"/>
      <c r="C71" s="475" t="s">
        <v>8</v>
      </c>
      <c r="D71" s="478" t="s">
        <v>36</v>
      </c>
      <c r="E71" s="481">
        <f>+'Monthly Sources and Uses'!C10</f>
        <v>146781</v>
      </c>
      <c r="F71" s="481">
        <f>+'Monthly Sources and Uses'!D10</f>
        <v>133265</v>
      </c>
      <c r="G71" s="481">
        <f>+'Monthly Sources and Uses'!E10</f>
        <v>141706</v>
      </c>
      <c r="H71" s="481">
        <f>+'Monthly Sources and Uses'!F10</f>
        <v>137432.98000000001</v>
      </c>
      <c r="I71" s="481">
        <f>+'Monthly Sources and Uses'!G10</f>
        <v>143300</v>
      </c>
      <c r="J71" s="481">
        <f>+'Monthly Sources and Uses'!H10</f>
        <v>136914</v>
      </c>
      <c r="K71" s="481">
        <f>+'Monthly Sources and Uses'!I10</f>
        <v>144003</v>
      </c>
      <c r="L71" s="481">
        <f>+'Monthly Sources and Uses'!J10</f>
        <v>144196</v>
      </c>
      <c r="M71" s="481">
        <f>+'Monthly Sources and Uses'!K10</f>
        <v>136287.98000000001</v>
      </c>
      <c r="N71" s="481">
        <f>+'Monthly Sources and Uses'!L10</f>
        <v>144319</v>
      </c>
      <c r="O71" s="481">
        <f>+'Monthly Sources and Uses'!M10</f>
        <v>138584</v>
      </c>
      <c r="P71" s="481">
        <f>+'Monthly Sources and Uses'!N10</f>
        <v>144518</v>
      </c>
      <c r="Q71" s="481">
        <f>+'Monthly Sources and Uses'!O10</f>
        <v>149918</v>
      </c>
      <c r="R71" s="481">
        <f>+'Monthly Sources and Uses'!P10</f>
        <v>134674</v>
      </c>
      <c r="S71" s="481">
        <f>+'Monthly Sources and Uses'!Q10</f>
        <v>142823</v>
      </c>
      <c r="T71" s="481">
        <f>+'Monthly Sources and Uses'!R10</f>
        <v>139331</v>
      </c>
      <c r="U71" s="481">
        <f>+'Monthly Sources and Uses'!S10</f>
        <v>143934</v>
      </c>
      <c r="V71" s="481">
        <f>+'Monthly Sources and Uses'!T10</f>
        <v>137871.98000000001</v>
      </c>
      <c r="W71" s="481">
        <f>+'Monthly Sources and Uses'!U10</f>
        <v>144843</v>
      </c>
      <c r="X71" s="481">
        <f>+'Monthly Sources and Uses'!V10</f>
        <v>144444</v>
      </c>
      <c r="Y71" s="481">
        <f>+'Monthly Sources and Uses'!W10</f>
        <v>136119.98000000001</v>
      </c>
      <c r="Z71" s="481">
        <f>+'Monthly Sources and Uses'!X10</f>
        <v>142869</v>
      </c>
      <c r="AA71" s="481">
        <f>+'Monthly Sources and Uses'!Y10</f>
        <v>138712</v>
      </c>
      <c r="AB71" s="481">
        <f>+'Monthly Sources and Uses'!Z10</f>
        <v>143222</v>
      </c>
      <c r="AC71" s="481">
        <f>+'Monthly Sources and Uses'!AA10</f>
        <v>144057</v>
      </c>
      <c r="AD71" s="481">
        <f>+'Monthly Sources and Uses'!AB10</f>
        <v>130590</v>
      </c>
      <c r="AE71" s="481">
        <f>+'Monthly Sources and Uses'!AC10</f>
        <v>141118</v>
      </c>
      <c r="AF71" s="481">
        <f>+'Monthly Sources and Uses'!AD10</f>
        <v>45653</v>
      </c>
      <c r="AG71" s="481">
        <f>+'Monthly Sources and Uses'!AE10</f>
        <v>136635</v>
      </c>
      <c r="AH71" s="481">
        <f>+'Monthly Sources and Uses'!AF10</f>
        <v>138321.98000000001</v>
      </c>
      <c r="AI71" s="481">
        <f>+'Monthly Sources and Uses'!AG10</f>
        <v>143931</v>
      </c>
      <c r="AJ71" s="481">
        <f>+'Monthly Sources and Uses'!AH10</f>
        <v>143910</v>
      </c>
      <c r="AK71" s="481">
        <f>+'Monthly Sources and Uses'!AI10</f>
        <v>134140</v>
      </c>
      <c r="AL71" s="481">
        <f>+'Monthly Sources and Uses'!AJ10</f>
        <v>140378</v>
      </c>
      <c r="AM71" s="481">
        <f>+'Monthly Sources and Uses'!AK10</f>
        <v>136382.98000000001</v>
      </c>
      <c r="AN71" s="481">
        <f>+'Monthly Sources and Uses'!AL10</f>
        <v>139231</v>
      </c>
      <c r="AO71" s="481">
        <f>+'Monthly Sources and Uses'!AM10</f>
        <v>142569</v>
      </c>
      <c r="AP71" s="481">
        <f>+'Monthly Sources and Uses'!AN10</f>
        <v>135055.48000000001</v>
      </c>
      <c r="AQ71" s="481">
        <f>+'Monthly Sources and Uses'!AO10</f>
        <v>140221</v>
      </c>
      <c r="AR71" s="481">
        <f>+'Monthly Sources and Uses'!AP10</f>
        <v>133876</v>
      </c>
      <c r="AS71" s="481">
        <f>+'Monthly Sources and Uses'!AQ10</f>
        <v>141156</v>
      </c>
      <c r="AT71" s="481">
        <f>+'Monthly Sources and Uses'!AR10</f>
        <v>138290</v>
      </c>
      <c r="AU71" s="481">
        <f>+'Monthly Sources and Uses'!AS10</f>
        <v>143450</v>
      </c>
      <c r="AV71" s="481">
        <f>+'Monthly Sources and Uses'!AT10</f>
        <v>144661</v>
      </c>
      <c r="AW71" s="481">
        <f>+'Monthly Sources and Uses'!AU10</f>
        <v>135430</v>
      </c>
      <c r="AX71" s="481">
        <f>+'Monthly Sources and Uses'!AV10</f>
        <v>140398</v>
      </c>
      <c r="AY71" s="481">
        <f>+'Monthly Sources and Uses'!AW10</f>
        <v>136378</v>
      </c>
      <c r="AZ71" s="481">
        <f>+'Monthly Sources and Uses'!AX10</f>
        <v>138919</v>
      </c>
      <c r="BA71" s="481">
        <f>+'Monthly Sources and Uses'!AY10</f>
        <v>143337</v>
      </c>
      <c r="BB71" s="481">
        <f>+'Monthly Sources and Uses'!AZ10</f>
        <v>130859</v>
      </c>
      <c r="BC71" s="481">
        <f>+'Monthly Sources and Uses'!BA10</f>
        <v>77062.5</v>
      </c>
      <c r="BD71" s="481">
        <f>+'Monthly Sources and Uses'!BB10</f>
        <v>101848.5</v>
      </c>
      <c r="BE71" s="481">
        <f>+'Monthly Sources and Uses'!BC10</f>
        <v>140367</v>
      </c>
      <c r="BF71" s="481">
        <f>+'Monthly Sources and Uses'!BD10</f>
        <v>137086</v>
      </c>
      <c r="BG71" s="481">
        <f>+'Monthly Sources and Uses'!BE10</f>
        <v>143143</v>
      </c>
      <c r="BH71" s="481">
        <f>+'Monthly Sources and Uses'!BF10</f>
        <v>144568</v>
      </c>
      <c r="BI71" s="481">
        <f>+'Monthly Sources and Uses'!BG10</f>
        <v>133600</v>
      </c>
      <c r="BJ71" s="481">
        <f>+'Monthly Sources and Uses'!BH10</f>
        <v>140137</v>
      </c>
      <c r="BK71" s="481">
        <f>+'Monthly Sources and Uses'!BI10</f>
        <v>134659</v>
      </c>
      <c r="BL71" s="481">
        <f>+'Monthly Sources and Uses'!BJ10</f>
        <v>138404</v>
      </c>
      <c r="BM71" s="481">
        <f>+'Monthly Sources and Uses'!BK10</f>
        <v>144230</v>
      </c>
      <c r="BN71" s="481">
        <f>+'Monthly Sources and Uses'!BL10</f>
        <v>132097</v>
      </c>
      <c r="BO71" s="481">
        <f>+'Monthly Sources and Uses'!BM10</f>
        <v>140258</v>
      </c>
      <c r="BP71" s="481">
        <f>+'Monthly Sources and Uses'!BN10</f>
        <v>135521.98000000001</v>
      </c>
      <c r="BQ71" s="481">
        <f>+'Monthly Sources and Uses'!BO10</f>
        <v>142822</v>
      </c>
      <c r="BR71" s="481">
        <f>+'Monthly Sources and Uses'!BP10</f>
        <v>139278</v>
      </c>
      <c r="BS71" s="481">
        <f>+'Monthly Sources and Uses'!BQ10</f>
        <v>146491</v>
      </c>
      <c r="BT71" s="481">
        <f>+'Monthly Sources and Uses'!BR10</f>
        <v>147447</v>
      </c>
      <c r="BU71" s="481">
        <f>+'Monthly Sources and Uses'!BS10</f>
        <v>137448</v>
      </c>
      <c r="BV71" s="481">
        <f>+'Monthly Sources and Uses'!BT10</f>
        <v>145364</v>
      </c>
      <c r="BW71" s="481">
        <f>+'Monthly Sources and Uses'!BU10</f>
        <v>141660</v>
      </c>
      <c r="BX71" s="481">
        <f>+'Monthly Sources and Uses'!BV10</f>
        <v>147123</v>
      </c>
      <c r="BY71" s="481">
        <f>+'Monthly Sources and Uses'!BW10</f>
        <v>152002</v>
      </c>
      <c r="BZ71" s="481">
        <f>+'Monthly Sources and Uses'!BX10</f>
        <v>109381</v>
      </c>
      <c r="CA71" s="481">
        <f>+'Monthly Sources and Uses'!BY10</f>
        <v>0</v>
      </c>
      <c r="CB71" s="481">
        <f>+'Monthly Sources and Uses'!BZ10</f>
        <v>62481</v>
      </c>
      <c r="CC71" s="481">
        <f>+'Monthly Sources and Uses'!CA10</f>
        <v>148422</v>
      </c>
      <c r="CD71" s="481">
        <f>+'Monthly Sources and Uses'!CB10</f>
        <v>142850</v>
      </c>
      <c r="CE71" s="481">
        <f>+'Monthly Sources and Uses'!CC10</f>
        <v>152456</v>
      </c>
      <c r="CF71" s="481">
        <f>+'Monthly Sources and Uses'!CD10</f>
        <v>153352</v>
      </c>
      <c r="CG71" s="481">
        <f>+'Monthly Sources and Uses'!CE10</f>
        <v>145921.98000000001</v>
      </c>
      <c r="CH71" s="481">
        <f>+'Monthly Sources and Uses'!CF10</f>
        <v>151843</v>
      </c>
      <c r="CI71" s="481">
        <f>+'Monthly Sources and Uses'!CG10</f>
        <v>151370</v>
      </c>
      <c r="CJ71" s="481">
        <f>+'Monthly Sources and Uses'!CH10</f>
        <v>157089</v>
      </c>
      <c r="CK71" s="481">
        <f>+'Monthly Sources and Uses'!CI10</f>
        <v>158314</v>
      </c>
      <c r="CL71" s="481">
        <f>+'Monthly Sources and Uses'!CJ10</f>
        <v>148221.5</v>
      </c>
      <c r="CM71" s="481">
        <f>+'Monthly Sources and Uses'!CK10</f>
        <v>157712</v>
      </c>
      <c r="CN71" s="481">
        <f>+'Monthly Sources and Uses'!CL10</f>
        <v>148920</v>
      </c>
      <c r="CO71" s="481">
        <f>+'Monthly Sources and Uses'!CM10</f>
        <v>151400</v>
      </c>
      <c r="CP71" s="481">
        <f>+'Monthly Sources and Uses'!CN10</f>
        <v>148336.98000000001</v>
      </c>
      <c r="CQ71" s="481">
        <f>+'Monthly Sources and Uses'!CO10</f>
        <v>154920</v>
      </c>
      <c r="CR71" s="481">
        <f>+'Monthly Sources and Uses'!CP10</f>
        <v>154924</v>
      </c>
      <c r="CS71" s="481">
        <f>+'Monthly Sources and Uses'!CQ10</f>
        <v>147685</v>
      </c>
      <c r="CT71" s="481">
        <f>+'Monthly Sources and Uses'!CR10</f>
        <v>153791</v>
      </c>
      <c r="CU71" s="481">
        <f>+'Monthly Sources and Uses'!CS10</f>
        <v>151119.98000000001</v>
      </c>
      <c r="CV71" s="481">
        <f>+'Monthly Sources and Uses'!CT10</f>
        <v>157516</v>
      </c>
      <c r="CW71" s="481">
        <f>+'Monthly Sources and Uses'!CU10</f>
        <v>157438</v>
      </c>
      <c r="CX71" s="481">
        <f>+'Monthly Sources and Uses'!CV10</f>
        <v>97089.5</v>
      </c>
      <c r="CY71" s="481">
        <f>+'Monthly Sources and Uses'!CW10</f>
        <v>96475.49</v>
      </c>
      <c r="CZ71" s="481">
        <f>+'Monthly Sources and Uses'!CX10</f>
        <v>147534</v>
      </c>
      <c r="DA71" s="481">
        <f>+'Monthly Sources and Uses'!CY10</f>
        <v>151429</v>
      </c>
      <c r="DB71" s="481">
        <f>+'Monthly Sources and Uses'!CZ10</f>
        <v>148257</v>
      </c>
      <c r="DC71" s="481">
        <f>+'Monthly Sources and Uses'!DA10</f>
        <v>154182</v>
      </c>
      <c r="DD71" s="481">
        <f>+'Monthly Sources and Uses'!DB10</f>
        <v>155632</v>
      </c>
      <c r="DE71" s="481">
        <f>+'Monthly Sources and Uses'!DC10</f>
        <v>146568</v>
      </c>
      <c r="DF71" s="481">
        <f>+'Monthly Sources and Uses'!DD10</f>
        <v>153098</v>
      </c>
      <c r="DG71" s="481">
        <f>+'Monthly Sources and Uses'!DE10</f>
        <v>152088.98000000001</v>
      </c>
      <c r="DH71" s="481">
        <f>+'Monthly Sources and Uses'!DF10</f>
        <v>155493</v>
      </c>
      <c r="DI71" s="481">
        <f>+'Monthly Sources and Uses'!DG10</f>
        <v>156837</v>
      </c>
      <c r="DJ71" s="481">
        <f>+'Monthly Sources and Uses'!DH10</f>
        <v>142043</v>
      </c>
      <c r="DK71" s="481">
        <f>+'Monthly Sources and Uses'!DI10</f>
        <v>156376</v>
      </c>
      <c r="DL71" s="481">
        <f>+'Monthly Sources and Uses'!DJ10</f>
        <v>146828</v>
      </c>
      <c r="DM71" s="481">
        <f>+'Monthly Sources and Uses'!DK10</f>
        <v>150619</v>
      </c>
      <c r="DN71" s="481">
        <f>+'Monthly Sources and Uses'!DL10</f>
        <v>147665</v>
      </c>
      <c r="DO71" s="481">
        <f>+'Monthly Sources and Uses'!DM10</f>
        <v>154454</v>
      </c>
      <c r="DP71" s="481">
        <f>+'Monthly Sources and Uses'!DN10</f>
        <v>155410</v>
      </c>
      <c r="DQ71" s="481">
        <f>+'Monthly Sources and Uses'!DO10</f>
        <v>145654</v>
      </c>
      <c r="DR71" s="481">
        <f>+'Monthly Sources and Uses'!DP10</f>
        <v>153439</v>
      </c>
      <c r="DS71" s="481">
        <f>+'Monthly Sources and Uses'!DQ10</f>
        <v>151565</v>
      </c>
      <c r="DT71" s="481">
        <f>+'Monthly Sources and Uses'!DR10</f>
        <v>155097</v>
      </c>
      <c r="DU71" s="481">
        <f>+'Monthly Sources and Uses'!DS10</f>
        <v>156592</v>
      </c>
      <c r="DV71" s="481">
        <f>+'Monthly Sources and Uses'!DT10</f>
        <v>141718</v>
      </c>
      <c r="DW71" s="481">
        <f>+'Monthly Sources and Uses'!DU10</f>
        <v>119779</v>
      </c>
      <c r="DX71" s="481">
        <f>+'Monthly Sources and Uses'!DV10</f>
        <v>78493</v>
      </c>
      <c r="DY71" s="481">
        <f>+'Monthly Sources and Uses'!DW10</f>
        <v>150403</v>
      </c>
      <c r="DZ71" s="481">
        <f>+'Monthly Sources and Uses'!DX10</f>
        <v>146258</v>
      </c>
      <c r="EA71" s="481">
        <f>+'Monthly Sources and Uses'!DY10</f>
        <v>154184</v>
      </c>
      <c r="EB71" s="481">
        <f>+'Monthly Sources and Uses'!DZ10</f>
        <v>153895</v>
      </c>
      <c r="EC71" s="481">
        <f>+'Monthly Sources and Uses'!EA10</f>
        <v>145654</v>
      </c>
      <c r="ED71" s="481">
        <f>+'Monthly Sources and Uses'!EB10</f>
        <v>152022</v>
      </c>
      <c r="EE71" s="481">
        <f>+'Monthly Sources and Uses'!EC10</f>
        <v>149886</v>
      </c>
      <c r="EF71" s="481">
        <f>+'Monthly Sources and Uses'!ED10</f>
        <v>154550</v>
      </c>
      <c r="EG71" s="481">
        <f>+'Monthly Sources and Uses'!EE10</f>
        <v>156652</v>
      </c>
      <c r="EH71" s="481">
        <f>+'Monthly Sources and Uses'!EF10</f>
        <v>146980.5</v>
      </c>
      <c r="EI71" s="481">
        <f>+'Monthly Sources and Uses'!EG10</f>
        <v>154714</v>
      </c>
      <c r="EJ71" s="481">
        <f>+'Monthly Sources and Uses'!EH10</f>
        <v>147356.98000000001</v>
      </c>
      <c r="EK71" s="481">
        <f>+'Monthly Sources and Uses'!EI10</f>
        <v>150237</v>
      </c>
      <c r="EL71" s="481">
        <f>+'Monthly Sources and Uses'!EJ10</f>
        <v>146508</v>
      </c>
      <c r="EM71" s="481">
        <f>+'Monthly Sources and Uses'!EK10</f>
        <v>154705</v>
      </c>
      <c r="EN71" s="481">
        <f>+'Monthly Sources and Uses'!EL10</f>
        <v>154379</v>
      </c>
      <c r="EO71" s="481">
        <f>+'Monthly Sources and Uses'!EM10</f>
        <v>146439.98000000001</v>
      </c>
      <c r="EP71" s="481">
        <f>+'Monthly Sources and Uses'!EN10</f>
        <v>151544</v>
      </c>
      <c r="EQ71" s="481">
        <f>+'Monthly Sources and Uses'!EO10</f>
        <v>149922</v>
      </c>
      <c r="ER71" s="481">
        <f>+'Monthly Sources and Uses'!EP10</f>
        <v>155236</v>
      </c>
      <c r="ES71" s="481">
        <f>+'Monthly Sources and Uses'!EQ10</f>
        <v>155569</v>
      </c>
      <c r="ET71" s="481">
        <f>+'Monthly Sources and Uses'!ER10</f>
        <v>140828</v>
      </c>
      <c r="EU71" s="481">
        <f>+'Monthly Sources and Uses'!ES10</f>
        <v>103797.49</v>
      </c>
      <c r="EV71" s="481">
        <f>+'Monthly Sources and Uses'!ET10</f>
        <v>91315.5</v>
      </c>
      <c r="EW71" s="481">
        <f>+'Monthly Sources and Uses'!EU10</f>
        <v>149069</v>
      </c>
      <c r="EX71" s="481">
        <f>+'Monthly Sources and Uses'!EV10</f>
        <v>145307.98000000001</v>
      </c>
      <c r="EY71" s="481">
        <f>+'Monthly Sources and Uses'!EW10</f>
        <v>153588</v>
      </c>
      <c r="EZ71" s="481">
        <f>+'Monthly Sources and Uses'!EX10</f>
        <v>153239</v>
      </c>
      <c r="FA71" s="481">
        <f>+'Monthly Sources and Uses'!EY10</f>
        <v>143895.98000000001</v>
      </c>
      <c r="FB71" s="481">
        <f>+'Monthly Sources and Uses'!EZ10</f>
        <v>149712</v>
      </c>
      <c r="FC71" s="481">
        <f>+'Monthly Sources and Uses'!FA10</f>
        <v>148546</v>
      </c>
      <c r="FD71" s="481">
        <f>+'Monthly Sources and Uses'!FB10</f>
        <v>153947</v>
      </c>
      <c r="FE71" s="481">
        <f>+'Monthly Sources and Uses'!FC10</f>
        <v>152215</v>
      </c>
      <c r="FF71" s="481">
        <f>+'Monthly Sources and Uses'!FD10</f>
        <v>137767</v>
      </c>
      <c r="FG71" s="481">
        <f>+'Monthly Sources and Uses'!FE10</f>
        <v>149958</v>
      </c>
      <c r="FH71" s="481">
        <f>+'Monthly Sources and Uses'!FF10</f>
        <v>142964</v>
      </c>
      <c r="FI71" s="481">
        <f>+'Monthly Sources and Uses'!FG10</f>
        <v>147107</v>
      </c>
      <c r="FJ71" s="481">
        <f>+'Monthly Sources and Uses'!FH10</f>
        <v>144119.98000000001</v>
      </c>
      <c r="FK71" s="481">
        <f>+'Monthly Sources and Uses'!FI10</f>
        <v>152048</v>
      </c>
      <c r="FL71" s="481">
        <f>+'Monthly Sources and Uses'!FJ10</f>
        <v>152158</v>
      </c>
      <c r="FM71" s="481">
        <f>+'Monthly Sources and Uses'!FK10</f>
        <v>143224</v>
      </c>
      <c r="FN71" s="481">
        <f>+'Monthly Sources and Uses'!FL10</f>
        <v>148656</v>
      </c>
      <c r="FO71" s="481">
        <f>+'Monthly Sources and Uses'!FM10</f>
        <v>146349.98000000001</v>
      </c>
      <c r="FP71" s="481">
        <f>+'Monthly Sources and Uses'!FN10</f>
        <v>152329</v>
      </c>
      <c r="FQ71" s="481">
        <f>+'Monthly Sources and Uses'!FO10</f>
        <v>151330</v>
      </c>
      <c r="FR71" s="481">
        <f>+'Monthly Sources and Uses'!FP10</f>
        <v>137472</v>
      </c>
      <c r="FS71" s="481">
        <f>+'Monthly Sources and Uses'!FQ10</f>
        <v>148899</v>
      </c>
      <c r="FT71" s="481">
        <f>+'Monthly Sources and Uses'!FR10</f>
        <v>143314</v>
      </c>
      <c r="FU71" s="481">
        <f>+'Monthly Sources and Uses'!FS10</f>
        <v>145975</v>
      </c>
      <c r="FV71" s="481">
        <f>+'Monthly Sources and Uses'!FT10</f>
        <v>142381</v>
      </c>
      <c r="FW71" s="481">
        <f>+'Monthly Sources and Uses'!FU10</f>
        <v>151567</v>
      </c>
      <c r="FX71" s="481">
        <f>+'Monthly Sources and Uses'!FV10</f>
        <v>149717</v>
      </c>
      <c r="FY71" s="481">
        <f>+'Monthly Sources and Uses'!FW10</f>
        <v>113562</v>
      </c>
      <c r="FZ71" s="481">
        <f>+'Monthly Sources and Uses'!FX10</f>
        <v>0</v>
      </c>
      <c r="GA71" s="481">
        <f>+'Monthly Sources and Uses'!FY10</f>
        <v>62632</v>
      </c>
      <c r="GB71" s="481">
        <f>+'Monthly Sources and Uses'!FZ10</f>
        <v>152672</v>
      </c>
    </row>
    <row r="72" spans="1:184" s="60" customFormat="1">
      <c r="A72" s="41"/>
      <c r="B72" s="486"/>
      <c r="C72" s="475" t="s">
        <v>9</v>
      </c>
      <c r="D72" s="478" t="s">
        <v>36</v>
      </c>
      <c r="E72" s="481">
        <f>+'Monthly Sources and Uses'!C11</f>
        <v>0</v>
      </c>
      <c r="F72" s="481">
        <f>+'Monthly Sources and Uses'!D11</f>
        <v>0</v>
      </c>
      <c r="G72" s="481">
        <f>+'Monthly Sources and Uses'!E11</f>
        <v>0</v>
      </c>
      <c r="H72" s="481">
        <f>+'Monthly Sources and Uses'!F11</f>
        <v>0</v>
      </c>
      <c r="I72" s="481">
        <f>+'Monthly Sources and Uses'!G11</f>
        <v>0</v>
      </c>
      <c r="J72" s="481">
        <f>+'Monthly Sources and Uses'!H11</f>
        <v>0</v>
      </c>
      <c r="K72" s="481">
        <f>+'Monthly Sources and Uses'!I11</f>
        <v>8120</v>
      </c>
      <c r="L72" s="481">
        <f>+'Monthly Sources and Uses'!J11</f>
        <v>0</v>
      </c>
      <c r="M72" s="481">
        <f>+'Monthly Sources and Uses'!K11</f>
        <v>0</v>
      </c>
      <c r="N72" s="481">
        <f>+'Monthly Sources and Uses'!L11</f>
        <v>0</v>
      </c>
      <c r="O72" s="481">
        <f>+'Monthly Sources and Uses'!M11</f>
        <v>0</v>
      </c>
      <c r="P72" s="481">
        <f>+'Monthly Sources and Uses'!N11</f>
        <v>0</v>
      </c>
      <c r="Q72" s="481">
        <f>+'Monthly Sources and Uses'!O11</f>
        <v>0</v>
      </c>
      <c r="R72" s="481">
        <f>+'Monthly Sources and Uses'!P11</f>
        <v>0</v>
      </c>
      <c r="S72" s="481">
        <f>+'Monthly Sources and Uses'!Q11</f>
        <v>0</v>
      </c>
      <c r="T72" s="481">
        <f>+'Monthly Sources and Uses'!R11</f>
        <v>0</v>
      </c>
      <c r="U72" s="481">
        <f>+'Monthly Sources and Uses'!S11</f>
        <v>0</v>
      </c>
      <c r="V72" s="481">
        <f>+'Monthly Sources and Uses'!T11</f>
        <v>0</v>
      </c>
      <c r="W72" s="481">
        <f>+'Monthly Sources and Uses'!U11</f>
        <v>0</v>
      </c>
      <c r="X72" s="481">
        <f>+'Monthly Sources and Uses'!V11</f>
        <v>0</v>
      </c>
      <c r="Y72" s="481">
        <f>+'Monthly Sources and Uses'!W11</f>
        <v>0</v>
      </c>
      <c r="Z72" s="481">
        <f>+'Monthly Sources and Uses'!X11</f>
        <v>0</v>
      </c>
      <c r="AA72" s="481">
        <f>+'Monthly Sources and Uses'!Y11</f>
        <v>0</v>
      </c>
      <c r="AB72" s="481">
        <f>+'Monthly Sources and Uses'!Z11</f>
        <v>0</v>
      </c>
      <c r="AC72" s="481">
        <f>+'Monthly Sources and Uses'!AA11</f>
        <v>0</v>
      </c>
      <c r="AD72" s="481">
        <f>+'Monthly Sources and Uses'!AB11</f>
        <v>0</v>
      </c>
      <c r="AE72" s="481">
        <f>+'Monthly Sources and Uses'!AC11</f>
        <v>0</v>
      </c>
      <c r="AF72" s="481">
        <f>+'Monthly Sources and Uses'!AD11</f>
        <v>0</v>
      </c>
      <c r="AG72" s="481">
        <f>+'Monthly Sources and Uses'!AE11</f>
        <v>0</v>
      </c>
      <c r="AH72" s="481">
        <f>+'Monthly Sources and Uses'!AF11</f>
        <v>0</v>
      </c>
      <c r="AI72" s="481">
        <f>+'Monthly Sources and Uses'!AG11</f>
        <v>0</v>
      </c>
      <c r="AJ72" s="481">
        <f>+'Monthly Sources and Uses'!AH11</f>
        <v>0</v>
      </c>
      <c r="AK72" s="481">
        <f>+'Monthly Sources and Uses'!AI11</f>
        <v>0</v>
      </c>
      <c r="AL72" s="481">
        <f>+'Monthly Sources and Uses'!AJ11</f>
        <v>0</v>
      </c>
      <c r="AM72" s="481">
        <f>+'Monthly Sources and Uses'!AK11</f>
        <v>0</v>
      </c>
      <c r="AN72" s="481">
        <f>+'Monthly Sources and Uses'!AL11</f>
        <v>0</v>
      </c>
      <c r="AO72" s="481">
        <f>+'Monthly Sources and Uses'!AM11</f>
        <v>0</v>
      </c>
      <c r="AP72" s="481">
        <f>+'Monthly Sources and Uses'!AN11</f>
        <v>0</v>
      </c>
      <c r="AQ72" s="481">
        <f>+'Monthly Sources and Uses'!AO11</f>
        <v>0</v>
      </c>
      <c r="AR72" s="481">
        <f>+'Monthly Sources and Uses'!AP11</f>
        <v>0</v>
      </c>
      <c r="AS72" s="481">
        <f>+'Monthly Sources and Uses'!AQ11</f>
        <v>0</v>
      </c>
      <c r="AT72" s="481">
        <f>+'Monthly Sources and Uses'!AR11</f>
        <v>0</v>
      </c>
      <c r="AU72" s="481">
        <f>+'Monthly Sources and Uses'!AS11</f>
        <v>0</v>
      </c>
      <c r="AV72" s="481">
        <f>+'Monthly Sources and Uses'!AT11</f>
        <v>0</v>
      </c>
      <c r="AW72" s="481">
        <f>+'Monthly Sources and Uses'!AU11</f>
        <v>0</v>
      </c>
      <c r="AX72" s="481">
        <f>+'Monthly Sources and Uses'!AV11</f>
        <v>0</v>
      </c>
      <c r="AY72" s="481">
        <f>+'Monthly Sources and Uses'!AW11</f>
        <v>0</v>
      </c>
      <c r="AZ72" s="481">
        <f>+'Monthly Sources and Uses'!AX11</f>
        <v>0</v>
      </c>
      <c r="BA72" s="481">
        <f>+'Monthly Sources and Uses'!AY11</f>
        <v>0</v>
      </c>
      <c r="BB72" s="481">
        <f>+'Monthly Sources and Uses'!AZ11</f>
        <v>0</v>
      </c>
      <c r="BC72" s="481">
        <f>+'Monthly Sources and Uses'!BA11</f>
        <v>0</v>
      </c>
      <c r="BD72" s="481">
        <f>+'Monthly Sources and Uses'!BB11</f>
        <v>0</v>
      </c>
      <c r="BE72" s="481">
        <f>+'Monthly Sources and Uses'!BC11</f>
        <v>0</v>
      </c>
      <c r="BF72" s="481">
        <f>+'Monthly Sources and Uses'!BD11</f>
        <v>0</v>
      </c>
      <c r="BG72" s="481">
        <f>+'Monthly Sources and Uses'!BE11</f>
        <v>0</v>
      </c>
      <c r="BH72" s="481">
        <f>+'Monthly Sources and Uses'!BF11</f>
        <v>0</v>
      </c>
      <c r="BI72" s="481">
        <f>+'Monthly Sources and Uses'!BG11</f>
        <v>0</v>
      </c>
      <c r="BJ72" s="481">
        <f>+'Monthly Sources and Uses'!BH11</f>
        <v>0</v>
      </c>
      <c r="BK72" s="481">
        <f>+'Monthly Sources and Uses'!BI11</f>
        <v>0</v>
      </c>
      <c r="BL72" s="481">
        <f>+'Monthly Sources and Uses'!BJ11</f>
        <v>0</v>
      </c>
      <c r="BM72" s="481">
        <f>+'Monthly Sources and Uses'!BK11</f>
        <v>0</v>
      </c>
      <c r="BN72" s="481">
        <f>+'Monthly Sources and Uses'!BL11</f>
        <v>0</v>
      </c>
      <c r="BO72" s="481">
        <f>+'Monthly Sources and Uses'!BM11</f>
        <v>0</v>
      </c>
      <c r="BP72" s="481">
        <f>+'Monthly Sources and Uses'!BN11</f>
        <v>0</v>
      </c>
      <c r="BQ72" s="481">
        <f>+'Monthly Sources and Uses'!BO11</f>
        <v>0</v>
      </c>
      <c r="BR72" s="481">
        <f>+'Monthly Sources and Uses'!BP11</f>
        <v>0</v>
      </c>
      <c r="BS72" s="481">
        <f>+'Monthly Sources and Uses'!BQ11</f>
        <v>0</v>
      </c>
      <c r="BT72" s="481">
        <f>+'Monthly Sources and Uses'!BR11</f>
        <v>0</v>
      </c>
      <c r="BU72" s="481">
        <f>+'Monthly Sources and Uses'!BS11</f>
        <v>0</v>
      </c>
      <c r="BV72" s="481">
        <f>+'Monthly Sources and Uses'!BT11</f>
        <v>0</v>
      </c>
      <c r="BW72" s="481">
        <f>+'Monthly Sources and Uses'!BU11</f>
        <v>0</v>
      </c>
      <c r="BX72" s="481">
        <f>+'Monthly Sources and Uses'!BV11</f>
        <v>0</v>
      </c>
      <c r="BY72" s="481">
        <f>+'Monthly Sources and Uses'!BW11</f>
        <v>0</v>
      </c>
      <c r="BZ72" s="481">
        <f>+'Monthly Sources and Uses'!BX11</f>
        <v>0</v>
      </c>
      <c r="CA72" s="481">
        <f>+'Monthly Sources and Uses'!BY11</f>
        <v>0</v>
      </c>
      <c r="CB72" s="481">
        <f>+'Monthly Sources and Uses'!BZ11</f>
        <v>0</v>
      </c>
      <c r="CC72" s="481">
        <f>+'Monthly Sources and Uses'!CA11</f>
        <v>0</v>
      </c>
      <c r="CD72" s="481">
        <f>+'Monthly Sources and Uses'!CB11</f>
        <v>0</v>
      </c>
      <c r="CE72" s="481">
        <f>+'Monthly Sources and Uses'!CC11</f>
        <v>10614</v>
      </c>
      <c r="CF72" s="481">
        <f>+'Monthly Sources and Uses'!CD11</f>
        <v>9396</v>
      </c>
      <c r="CG72" s="481">
        <f>+'Monthly Sources and Uses'!CE11</f>
        <v>0</v>
      </c>
      <c r="CH72" s="481">
        <f>+'Monthly Sources and Uses'!CF11</f>
        <v>0</v>
      </c>
      <c r="CI72" s="481">
        <f>+'Monthly Sources and Uses'!CG11</f>
        <v>0</v>
      </c>
      <c r="CJ72" s="481">
        <f>+'Monthly Sources and Uses'!CH11</f>
        <v>0</v>
      </c>
      <c r="CK72" s="481">
        <f>+'Monthly Sources and Uses'!CI11</f>
        <v>2470</v>
      </c>
      <c r="CL72" s="481">
        <f>+'Monthly Sources and Uses'!CJ11</f>
        <v>3515</v>
      </c>
      <c r="CM72" s="481">
        <f>+'Monthly Sources and Uses'!CK11</f>
        <v>0</v>
      </c>
      <c r="CN72" s="481">
        <f>+'Monthly Sources and Uses'!CL11</f>
        <v>0</v>
      </c>
      <c r="CO72" s="481">
        <f>+'Monthly Sources and Uses'!CM11</f>
        <v>0</v>
      </c>
      <c r="CP72" s="481">
        <f>+'Monthly Sources and Uses'!CN11</f>
        <v>9860</v>
      </c>
      <c r="CQ72" s="481">
        <f>+'Monthly Sources and Uses'!CO11</f>
        <v>18966</v>
      </c>
      <c r="CR72" s="481">
        <f>+'Monthly Sources and Uses'!CP11</f>
        <v>16472</v>
      </c>
      <c r="CS72" s="481">
        <f>+'Monthly Sources and Uses'!CQ11</f>
        <v>10274</v>
      </c>
      <c r="CT72" s="481">
        <f>+'Monthly Sources and Uses'!CR11</f>
        <v>1980</v>
      </c>
      <c r="CU72" s="481">
        <f>+'Monthly Sources and Uses'!CS11</f>
        <v>2940</v>
      </c>
      <c r="CV72" s="481">
        <f>+'Monthly Sources and Uses'!CT11</f>
        <v>8305</v>
      </c>
      <c r="CW72" s="481">
        <f>+'Monthly Sources and Uses'!CU11</f>
        <v>13870</v>
      </c>
      <c r="CX72" s="481">
        <f>+'Monthly Sources and Uses'!CV11</f>
        <v>12760</v>
      </c>
      <c r="CY72" s="481">
        <f>+'Monthly Sources and Uses'!CW11</f>
        <v>10452</v>
      </c>
      <c r="CZ72" s="481">
        <f>+'Monthly Sources and Uses'!CX11</f>
        <v>12560</v>
      </c>
      <c r="DA72" s="481">
        <f>+'Monthly Sources and Uses'!CY11</f>
        <v>11270</v>
      </c>
      <c r="DB72" s="481">
        <f>+'Monthly Sources and Uses'!CZ11</f>
        <v>14290</v>
      </c>
      <c r="DC72" s="481">
        <f>+'Monthly Sources and Uses'!DA11</f>
        <v>16008</v>
      </c>
      <c r="DD72" s="481">
        <f>+'Monthly Sources and Uses'!DB11</f>
        <v>13788</v>
      </c>
      <c r="DE72" s="481">
        <f>+'Monthly Sources and Uses'!DC11</f>
        <v>11670</v>
      </c>
      <c r="DF72" s="481">
        <f>+'Monthly Sources and Uses'!DD11</f>
        <v>6710</v>
      </c>
      <c r="DG72" s="481">
        <f>+'Monthly Sources and Uses'!DE11</f>
        <v>3560</v>
      </c>
      <c r="DH72" s="481">
        <f>+'Monthly Sources and Uses'!DF11</f>
        <v>7100</v>
      </c>
      <c r="DI72" s="481">
        <f>+'Monthly Sources and Uses'!DG11</f>
        <v>11305</v>
      </c>
      <c r="DJ72" s="481">
        <f>+'Monthly Sources and Uses'!DH11</f>
        <v>11410</v>
      </c>
      <c r="DK72" s="481">
        <f>+'Monthly Sources and Uses'!DI11</f>
        <v>8935</v>
      </c>
      <c r="DL72" s="481">
        <f>+'Monthly Sources and Uses'!DJ11</f>
        <v>7480</v>
      </c>
      <c r="DM72" s="481">
        <f>+'Monthly Sources and Uses'!DK11</f>
        <v>9450</v>
      </c>
      <c r="DN72" s="481">
        <f>+'Monthly Sources and Uses'!DL11</f>
        <v>14480</v>
      </c>
      <c r="DO72" s="481">
        <f>+'Monthly Sources and Uses'!DM11</f>
        <v>14384</v>
      </c>
      <c r="DP72" s="481">
        <f>+'Monthly Sources and Uses'!DN11</f>
        <v>15022</v>
      </c>
      <c r="DQ72" s="481">
        <f>+'Monthly Sources and Uses'!DO11</f>
        <v>10994</v>
      </c>
      <c r="DR72" s="481">
        <f>+'Monthly Sources and Uses'!DP11</f>
        <v>5500</v>
      </c>
      <c r="DS72" s="481">
        <f>+'Monthly Sources and Uses'!DQ11</f>
        <v>3890</v>
      </c>
      <c r="DT72" s="481">
        <f>+'Monthly Sources and Uses'!DR11</f>
        <v>6480</v>
      </c>
      <c r="DU72" s="481">
        <f>+'Monthly Sources and Uses'!DS11</f>
        <v>11305</v>
      </c>
      <c r="DV72" s="481">
        <f>+'Monthly Sources and Uses'!DT11</f>
        <v>9570</v>
      </c>
      <c r="DW72" s="481">
        <f>+'Monthly Sources and Uses'!DU11</f>
        <v>9110</v>
      </c>
      <c r="DX72" s="481">
        <f>+'Monthly Sources and Uses'!DV11</f>
        <v>6710</v>
      </c>
      <c r="DY72" s="481">
        <f>+'Monthly Sources and Uses'!DW11</f>
        <v>8932</v>
      </c>
      <c r="DZ72" s="481">
        <f>+'Monthly Sources and Uses'!DX11</f>
        <v>12740</v>
      </c>
      <c r="EA72" s="481">
        <f>+'Monthly Sources and Uses'!DY11</f>
        <v>13050</v>
      </c>
      <c r="EB72" s="481">
        <f>+'Monthly Sources and Uses'!DZ11</f>
        <v>14558</v>
      </c>
      <c r="EC72" s="481">
        <f>+'Monthly Sources and Uses'!EA11</f>
        <v>9192</v>
      </c>
      <c r="ED72" s="481">
        <f>+'Monthly Sources and Uses'!EB11</f>
        <v>4800</v>
      </c>
      <c r="EE72" s="481">
        <f>+'Monthly Sources and Uses'!EC11</f>
        <v>3510</v>
      </c>
      <c r="EF72" s="481">
        <f>+'Monthly Sources and Uses'!ED11</f>
        <v>4305</v>
      </c>
      <c r="EG72" s="481">
        <f>+'Monthly Sources and Uses'!EE11</f>
        <v>9945</v>
      </c>
      <c r="EH72" s="481">
        <f>+'Monthly Sources and Uses'!EF11</f>
        <v>10020</v>
      </c>
      <c r="EI72" s="481">
        <f>+'Monthly Sources and Uses'!EG11</f>
        <v>7535</v>
      </c>
      <c r="EJ72" s="481">
        <f>+'Monthly Sources and Uses'!EH11</f>
        <v>3520</v>
      </c>
      <c r="EK72" s="481">
        <f>+'Monthly Sources and Uses'!EI11</f>
        <v>5242</v>
      </c>
      <c r="EL72" s="481">
        <f>+'Monthly Sources and Uses'!EJ11</f>
        <v>10430</v>
      </c>
      <c r="EM72" s="481">
        <f>+'Monthly Sources and Uses'!EK11</f>
        <v>13804</v>
      </c>
      <c r="EN72" s="481">
        <f>+'Monthly Sources and Uses'!EL11</f>
        <v>12644</v>
      </c>
      <c r="EO72" s="481">
        <f>+'Monthly Sources and Uses'!EM11</f>
        <v>9790</v>
      </c>
      <c r="EP72" s="481">
        <f>+'Monthly Sources and Uses'!EN11</f>
        <v>1760</v>
      </c>
      <c r="EQ72" s="481">
        <f>+'Monthly Sources and Uses'!EO11</f>
        <v>1610</v>
      </c>
      <c r="ER72" s="481">
        <f>+'Monthly Sources and Uses'!EP11</f>
        <v>4580</v>
      </c>
      <c r="ES72" s="481">
        <f>+'Monthly Sources and Uses'!EQ11</f>
        <v>9835</v>
      </c>
      <c r="ET72" s="481">
        <f>+'Monthly Sources and Uses'!ER11</f>
        <v>8600</v>
      </c>
      <c r="EU72" s="481">
        <f>+'Monthly Sources and Uses'!ES11</f>
        <v>8605</v>
      </c>
      <c r="EV72" s="481">
        <f>+'Monthly Sources and Uses'!ET11</f>
        <v>3245</v>
      </c>
      <c r="EW72" s="481">
        <f>+'Monthly Sources and Uses'!EU11</f>
        <v>5490</v>
      </c>
      <c r="EX72" s="481">
        <f>+'Monthly Sources and Uses'!EV11</f>
        <v>10270</v>
      </c>
      <c r="EY72" s="481">
        <f>+'Monthly Sources and Uses'!EW11</f>
        <v>13572</v>
      </c>
      <c r="EZ72" s="481">
        <f>+'Monthly Sources and Uses'!EX11</f>
        <v>12222</v>
      </c>
      <c r="FA72" s="481">
        <f>+'Monthly Sources and Uses'!EY11</f>
        <v>9122</v>
      </c>
      <c r="FB72" s="481">
        <f>+'Monthly Sources and Uses'!EZ11</f>
        <v>1320</v>
      </c>
      <c r="FC72" s="481">
        <f>+'Monthly Sources and Uses'!FA11</f>
        <v>1550</v>
      </c>
      <c r="FD72" s="481">
        <f>+'Monthly Sources and Uses'!FB11</f>
        <v>4920</v>
      </c>
      <c r="FE72" s="481">
        <f>+'Monthly Sources and Uses'!FC11</f>
        <v>9857</v>
      </c>
      <c r="FF72" s="481">
        <f>+'Monthly Sources and Uses'!FD11</f>
        <v>8916</v>
      </c>
      <c r="FG72" s="481">
        <f>+'Monthly Sources and Uses'!FE11</f>
        <v>8305</v>
      </c>
      <c r="FH72" s="481">
        <f>+'Monthly Sources and Uses'!FF11</f>
        <v>2750</v>
      </c>
      <c r="FI72" s="481">
        <f>+'Monthly Sources and Uses'!FG11</f>
        <v>5490</v>
      </c>
      <c r="FJ72" s="481">
        <f>+'Monthly Sources and Uses'!FH11</f>
        <v>10910</v>
      </c>
      <c r="FK72" s="481">
        <f>+'Monthly Sources and Uses'!FI11</f>
        <v>13688</v>
      </c>
      <c r="FL72" s="481">
        <f>+'Monthly Sources and Uses'!FJ11</f>
        <v>11932</v>
      </c>
      <c r="FM72" s="481">
        <f>+'Monthly Sources and Uses'!FK11</f>
        <v>8526</v>
      </c>
      <c r="FN72" s="481">
        <f>+'Monthly Sources and Uses'!FL11</f>
        <v>1540</v>
      </c>
      <c r="FO72" s="481">
        <f>+'Monthly Sources and Uses'!FM11</f>
        <v>1380</v>
      </c>
      <c r="FP72" s="481">
        <f>+'Monthly Sources and Uses'!FN11</f>
        <v>4370</v>
      </c>
      <c r="FQ72" s="481">
        <f>+'Monthly Sources and Uses'!FO11</f>
        <v>9035</v>
      </c>
      <c r="FR72" s="481">
        <f>+'Monthly Sources and Uses'!FP11</f>
        <v>9180</v>
      </c>
      <c r="FS72" s="481">
        <f>+'Monthly Sources and Uses'!FQ11</f>
        <v>9230</v>
      </c>
      <c r="FT72" s="481">
        <f>+'Monthly Sources and Uses'!FR11</f>
        <v>2915</v>
      </c>
      <c r="FU72" s="481">
        <f>+'Monthly Sources and Uses'!FS11</f>
        <v>4410</v>
      </c>
      <c r="FV72" s="481">
        <f>+'Monthly Sources and Uses'!FT11</f>
        <v>11750</v>
      </c>
      <c r="FW72" s="481">
        <f>+'Monthly Sources and Uses'!FU11</f>
        <v>12238</v>
      </c>
      <c r="FX72" s="481">
        <f>+'Monthly Sources and Uses'!FV11</f>
        <v>12876</v>
      </c>
      <c r="FY72" s="481">
        <f>+'Monthly Sources and Uses'!FW11</f>
        <v>8098</v>
      </c>
      <c r="FZ72" s="481">
        <f>+'Monthly Sources and Uses'!FX11</f>
        <v>3370</v>
      </c>
      <c r="GA72" s="481">
        <f>+'Monthly Sources and Uses'!FY11</f>
        <v>3540</v>
      </c>
      <c r="GB72" s="481">
        <f>+'Monthly Sources and Uses'!FZ11</f>
        <v>4810</v>
      </c>
    </row>
    <row r="73" spans="1:184" s="60" customFormat="1">
      <c r="A73" s="41"/>
      <c r="B73" s="486" t="s">
        <v>173</v>
      </c>
      <c r="C73" s="475" t="s">
        <v>10</v>
      </c>
      <c r="D73" s="478" t="s">
        <v>36</v>
      </c>
      <c r="E73" s="481">
        <f>+'Monthly Sources and Uses'!C12</f>
        <v>0</v>
      </c>
      <c r="F73" s="481">
        <f>+'Monthly Sources and Uses'!D12</f>
        <v>0</v>
      </c>
      <c r="G73" s="481">
        <f>+'Monthly Sources and Uses'!E12</f>
        <v>0</v>
      </c>
      <c r="H73" s="481">
        <f>+'Monthly Sources and Uses'!F12</f>
        <v>0</v>
      </c>
      <c r="I73" s="481">
        <f>+'Monthly Sources and Uses'!G12</f>
        <v>0</v>
      </c>
      <c r="J73" s="481">
        <f>+'Monthly Sources and Uses'!H12</f>
        <v>0</v>
      </c>
      <c r="K73" s="481">
        <f>+'Monthly Sources and Uses'!I12</f>
        <v>9963</v>
      </c>
      <c r="L73" s="481">
        <f>+'Monthly Sources and Uses'!J12</f>
        <v>0</v>
      </c>
      <c r="M73" s="481">
        <f>+'Monthly Sources and Uses'!K12</f>
        <v>0</v>
      </c>
      <c r="N73" s="481">
        <f>+'Monthly Sources and Uses'!L12</f>
        <v>0</v>
      </c>
      <c r="O73" s="481">
        <f>+'Monthly Sources and Uses'!M12</f>
        <v>0</v>
      </c>
      <c r="P73" s="481">
        <f>+'Monthly Sources and Uses'!N12</f>
        <v>0</v>
      </c>
      <c r="Q73" s="481">
        <f>+'Monthly Sources and Uses'!O12</f>
        <v>0</v>
      </c>
      <c r="R73" s="481">
        <f>+'Monthly Sources and Uses'!P12</f>
        <v>0</v>
      </c>
      <c r="S73" s="481">
        <f>+'Monthly Sources and Uses'!Q12</f>
        <v>0</v>
      </c>
      <c r="T73" s="481">
        <f>+'Monthly Sources and Uses'!R12</f>
        <v>0</v>
      </c>
      <c r="U73" s="481">
        <f>+'Monthly Sources and Uses'!S12</f>
        <v>0</v>
      </c>
      <c r="V73" s="481">
        <f>+'Monthly Sources and Uses'!T12</f>
        <v>0</v>
      </c>
      <c r="W73" s="481">
        <f>+'Monthly Sources and Uses'!U12</f>
        <v>0</v>
      </c>
      <c r="X73" s="481">
        <f>+'Monthly Sources and Uses'!V12</f>
        <v>0</v>
      </c>
      <c r="Y73" s="481">
        <f>+'Monthly Sources and Uses'!W12</f>
        <v>0</v>
      </c>
      <c r="Z73" s="481">
        <f>+'Monthly Sources and Uses'!X12</f>
        <v>0</v>
      </c>
      <c r="AA73" s="481">
        <f>+'Monthly Sources and Uses'!Y12</f>
        <v>0</v>
      </c>
      <c r="AB73" s="481">
        <f>+'Monthly Sources and Uses'!Z12</f>
        <v>0</v>
      </c>
      <c r="AC73" s="481">
        <f>+'Monthly Sources and Uses'!AA12</f>
        <v>0</v>
      </c>
      <c r="AD73" s="481">
        <f>+'Monthly Sources and Uses'!AB12</f>
        <v>0</v>
      </c>
      <c r="AE73" s="481">
        <f>+'Monthly Sources and Uses'!AC12</f>
        <v>0</v>
      </c>
      <c r="AF73" s="481">
        <f>+'Monthly Sources and Uses'!AD12</f>
        <v>0</v>
      </c>
      <c r="AG73" s="481">
        <f>+'Monthly Sources and Uses'!AE12</f>
        <v>0</v>
      </c>
      <c r="AH73" s="481">
        <f>+'Monthly Sources and Uses'!AF12</f>
        <v>0</v>
      </c>
      <c r="AI73" s="481">
        <f>+'Monthly Sources and Uses'!AG12</f>
        <v>0</v>
      </c>
      <c r="AJ73" s="481">
        <f>+'Monthly Sources and Uses'!AH12</f>
        <v>0</v>
      </c>
      <c r="AK73" s="481">
        <f>+'Monthly Sources and Uses'!AI12</f>
        <v>0</v>
      </c>
      <c r="AL73" s="481">
        <f>+'Monthly Sources and Uses'!AJ12</f>
        <v>0</v>
      </c>
      <c r="AM73" s="481">
        <f>+'Monthly Sources and Uses'!AK12</f>
        <v>0</v>
      </c>
      <c r="AN73" s="481">
        <f>+'Monthly Sources and Uses'!AL12</f>
        <v>0</v>
      </c>
      <c r="AO73" s="481">
        <f>+'Monthly Sources and Uses'!AM12</f>
        <v>0</v>
      </c>
      <c r="AP73" s="481">
        <f>+'Monthly Sources and Uses'!AN12</f>
        <v>0</v>
      </c>
      <c r="AQ73" s="481">
        <f>+'Monthly Sources and Uses'!AO12</f>
        <v>0</v>
      </c>
      <c r="AR73" s="481">
        <f>+'Monthly Sources and Uses'!AP12</f>
        <v>0</v>
      </c>
      <c r="AS73" s="481">
        <f>+'Monthly Sources and Uses'!AQ12</f>
        <v>0</v>
      </c>
      <c r="AT73" s="481">
        <f>+'Monthly Sources and Uses'!AR12</f>
        <v>0</v>
      </c>
      <c r="AU73" s="481">
        <f>+'Monthly Sources and Uses'!AS12</f>
        <v>0</v>
      </c>
      <c r="AV73" s="481">
        <f>+'Monthly Sources and Uses'!AT12</f>
        <v>0</v>
      </c>
      <c r="AW73" s="481">
        <f>+'Monthly Sources and Uses'!AU12</f>
        <v>0</v>
      </c>
      <c r="AX73" s="481">
        <f>+'Monthly Sources and Uses'!AV12</f>
        <v>0</v>
      </c>
      <c r="AY73" s="481">
        <f>+'Monthly Sources and Uses'!AW12</f>
        <v>0</v>
      </c>
      <c r="AZ73" s="481">
        <f>+'Monthly Sources and Uses'!AX12</f>
        <v>0</v>
      </c>
      <c r="BA73" s="481">
        <f>+'Monthly Sources and Uses'!AY12</f>
        <v>0</v>
      </c>
      <c r="BB73" s="481">
        <f>+'Monthly Sources and Uses'!AZ12</f>
        <v>0</v>
      </c>
      <c r="BC73" s="481">
        <f>+'Monthly Sources and Uses'!BA12</f>
        <v>0</v>
      </c>
      <c r="BD73" s="481">
        <f>+'Monthly Sources and Uses'!BB12</f>
        <v>0</v>
      </c>
      <c r="BE73" s="481">
        <f>+'Monthly Sources and Uses'!BC12</f>
        <v>0</v>
      </c>
      <c r="BF73" s="481">
        <f>+'Monthly Sources and Uses'!BD12</f>
        <v>0</v>
      </c>
      <c r="BG73" s="481">
        <f>+'Monthly Sources and Uses'!BE12</f>
        <v>0</v>
      </c>
      <c r="BH73" s="481">
        <f>+'Monthly Sources and Uses'!BF12</f>
        <v>0</v>
      </c>
      <c r="BI73" s="481">
        <f>+'Monthly Sources and Uses'!BG12</f>
        <v>0</v>
      </c>
      <c r="BJ73" s="481">
        <f>+'Monthly Sources and Uses'!BH12</f>
        <v>0</v>
      </c>
      <c r="BK73" s="481">
        <f>+'Monthly Sources and Uses'!BI12</f>
        <v>0</v>
      </c>
      <c r="BL73" s="481">
        <f>+'Monthly Sources and Uses'!BJ12</f>
        <v>0</v>
      </c>
      <c r="BM73" s="481">
        <f>+'Monthly Sources and Uses'!BK12</f>
        <v>0</v>
      </c>
      <c r="BN73" s="481">
        <f>+'Monthly Sources and Uses'!BL12</f>
        <v>0</v>
      </c>
      <c r="BO73" s="481">
        <f>+'Monthly Sources and Uses'!BM12</f>
        <v>0</v>
      </c>
      <c r="BP73" s="481">
        <f>+'Monthly Sources and Uses'!BN12</f>
        <v>0</v>
      </c>
      <c r="BQ73" s="481">
        <f>+'Monthly Sources and Uses'!BO12</f>
        <v>0</v>
      </c>
      <c r="BR73" s="481">
        <f>+'Monthly Sources and Uses'!BP12</f>
        <v>0</v>
      </c>
      <c r="BS73" s="481">
        <f>+'Monthly Sources and Uses'!BQ12</f>
        <v>0</v>
      </c>
      <c r="BT73" s="481">
        <f>+'Monthly Sources and Uses'!BR12</f>
        <v>0</v>
      </c>
      <c r="BU73" s="481">
        <f>+'Monthly Sources and Uses'!BS12</f>
        <v>0</v>
      </c>
      <c r="BV73" s="481">
        <f>+'Monthly Sources and Uses'!BT12</f>
        <v>0</v>
      </c>
      <c r="BW73" s="481">
        <f>+'Monthly Sources and Uses'!BU12</f>
        <v>0</v>
      </c>
      <c r="BX73" s="481">
        <f>+'Monthly Sources and Uses'!BV12</f>
        <v>0</v>
      </c>
      <c r="BY73" s="481">
        <f>+'Monthly Sources and Uses'!BW12</f>
        <v>0</v>
      </c>
      <c r="BZ73" s="481">
        <f>+'Monthly Sources and Uses'!BX12</f>
        <v>0</v>
      </c>
      <c r="CA73" s="481">
        <f>+'Monthly Sources and Uses'!BY12</f>
        <v>0</v>
      </c>
      <c r="CB73" s="481">
        <f>+'Monthly Sources and Uses'!BZ12</f>
        <v>0</v>
      </c>
      <c r="CC73" s="481">
        <f>+'Monthly Sources and Uses'!CA12</f>
        <v>0</v>
      </c>
      <c r="CD73" s="481">
        <f>+'Monthly Sources and Uses'!CB12</f>
        <v>0</v>
      </c>
      <c r="CE73" s="481">
        <f>+'Monthly Sources and Uses'!CC12</f>
        <v>0</v>
      </c>
      <c r="CF73" s="481">
        <f>+'Monthly Sources and Uses'!CD12</f>
        <v>0</v>
      </c>
      <c r="CG73" s="481">
        <f>+'Monthly Sources and Uses'!CE12</f>
        <v>0</v>
      </c>
      <c r="CH73" s="481">
        <f>+'Monthly Sources and Uses'!CF12</f>
        <v>0</v>
      </c>
      <c r="CI73" s="481">
        <f>+'Monthly Sources and Uses'!CG12</f>
        <v>0</v>
      </c>
      <c r="CJ73" s="481">
        <f>+'Monthly Sources and Uses'!CH12</f>
        <v>0</v>
      </c>
      <c r="CK73" s="481">
        <f>+'Monthly Sources and Uses'!CI12</f>
        <v>0</v>
      </c>
      <c r="CL73" s="481">
        <f>+'Monthly Sources and Uses'!CJ12</f>
        <v>0</v>
      </c>
      <c r="CM73" s="481">
        <f>+'Monthly Sources and Uses'!CK12</f>
        <v>0</v>
      </c>
      <c r="CN73" s="481">
        <f>+'Monthly Sources and Uses'!CL12</f>
        <v>0</v>
      </c>
      <c r="CO73" s="481">
        <f>+'Monthly Sources and Uses'!CM12</f>
        <v>0</v>
      </c>
      <c r="CP73" s="481">
        <f>+'Monthly Sources and Uses'!CN12</f>
        <v>0</v>
      </c>
      <c r="CQ73" s="481">
        <f>+'Monthly Sources and Uses'!CO12</f>
        <v>1696</v>
      </c>
      <c r="CR73" s="481">
        <f>+'Monthly Sources and Uses'!CP12</f>
        <v>1086</v>
      </c>
      <c r="CS73" s="481">
        <f>+'Monthly Sources and Uses'!CQ12</f>
        <v>0</v>
      </c>
      <c r="CT73" s="481">
        <f>+'Monthly Sources and Uses'!CR12</f>
        <v>0</v>
      </c>
      <c r="CU73" s="481">
        <f>+'Monthly Sources and Uses'!CS12</f>
        <v>0</v>
      </c>
      <c r="CV73" s="481">
        <f>+'Monthly Sources and Uses'!CT12</f>
        <v>0</v>
      </c>
      <c r="CW73" s="481">
        <f>+'Monthly Sources and Uses'!CU12</f>
        <v>0</v>
      </c>
      <c r="CX73" s="481">
        <f>+'Monthly Sources and Uses'!CV12</f>
        <v>0</v>
      </c>
      <c r="CY73" s="481">
        <f>+'Monthly Sources and Uses'!CW12</f>
        <v>0</v>
      </c>
      <c r="CZ73" s="481">
        <f>+'Monthly Sources and Uses'!CX12</f>
        <v>0</v>
      </c>
      <c r="DA73" s="481">
        <f>+'Monthly Sources and Uses'!CY12</f>
        <v>0</v>
      </c>
      <c r="DB73" s="481">
        <f>+'Monthly Sources and Uses'!CZ12</f>
        <v>0</v>
      </c>
      <c r="DC73" s="481">
        <f>+'Monthly Sources and Uses'!DA12</f>
        <v>12352</v>
      </c>
      <c r="DD73" s="481">
        <f>+'Monthly Sources and Uses'!DB12</f>
        <v>14796</v>
      </c>
      <c r="DE73" s="481">
        <f>+'Monthly Sources and Uses'!DC12</f>
        <v>0</v>
      </c>
      <c r="DF73" s="481">
        <f>+'Monthly Sources and Uses'!DD12</f>
        <v>0</v>
      </c>
      <c r="DG73" s="481">
        <f>+'Monthly Sources and Uses'!DE12</f>
        <v>0</v>
      </c>
      <c r="DH73" s="481">
        <f>+'Monthly Sources and Uses'!DF12</f>
        <v>0</v>
      </c>
      <c r="DI73" s="481">
        <f>+'Monthly Sources and Uses'!DG12</f>
        <v>0</v>
      </c>
      <c r="DJ73" s="481">
        <f>+'Monthly Sources and Uses'!DH12</f>
        <v>0</v>
      </c>
      <c r="DK73" s="481">
        <f>+'Monthly Sources and Uses'!DI12</f>
        <v>0</v>
      </c>
      <c r="DL73" s="481">
        <f>+'Monthly Sources and Uses'!DJ12</f>
        <v>0</v>
      </c>
      <c r="DM73" s="481">
        <f>+'Monthly Sources and Uses'!DK12</f>
        <v>0</v>
      </c>
      <c r="DN73" s="481">
        <f>+'Monthly Sources and Uses'!DL12</f>
        <v>0</v>
      </c>
      <c r="DO73" s="481">
        <f>+'Monthly Sources and Uses'!DM12</f>
        <v>10803</v>
      </c>
      <c r="DP73" s="481">
        <f>+'Monthly Sources and Uses'!DN12</f>
        <v>10765</v>
      </c>
      <c r="DQ73" s="481">
        <f>+'Monthly Sources and Uses'!DO12</f>
        <v>0</v>
      </c>
      <c r="DR73" s="481">
        <f>+'Monthly Sources and Uses'!DP12</f>
        <v>0</v>
      </c>
      <c r="DS73" s="481">
        <f>+'Monthly Sources and Uses'!DQ12</f>
        <v>0</v>
      </c>
      <c r="DT73" s="481">
        <f>+'Monthly Sources and Uses'!DR12</f>
        <v>0</v>
      </c>
      <c r="DU73" s="481">
        <f>+'Monthly Sources and Uses'!DS12</f>
        <v>0</v>
      </c>
      <c r="DV73" s="481">
        <f>+'Monthly Sources and Uses'!DT12</f>
        <v>0</v>
      </c>
      <c r="DW73" s="481">
        <f>+'Monthly Sources and Uses'!DU12</f>
        <v>0</v>
      </c>
      <c r="DX73" s="481">
        <f>+'Monthly Sources and Uses'!DV12</f>
        <v>0</v>
      </c>
      <c r="DY73" s="481">
        <f>+'Monthly Sources and Uses'!DW12</f>
        <v>0</v>
      </c>
      <c r="DZ73" s="481">
        <f>+'Monthly Sources and Uses'!DX12</f>
        <v>0</v>
      </c>
      <c r="EA73" s="481">
        <f>+'Monthly Sources and Uses'!DY12</f>
        <v>10919</v>
      </c>
      <c r="EB73" s="481">
        <f>+'Monthly Sources and Uses'!DZ12</f>
        <v>2601</v>
      </c>
      <c r="EC73" s="481">
        <f>+'Monthly Sources and Uses'!EA12</f>
        <v>0</v>
      </c>
      <c r="ED73" s="481">
        <f>+'Monthly Sources and Uses'!EB12</f>
        <v>0</v>
      </c>
      <c r="EE73" s="481">
        <f>+'Monthly Sources and Uses'!EC12</f>
        <v>0</v>
      </c>
      <c r="EF73" s="481">
        <f>+'Monthly Sources and Uses'!ED12</f>
        <v>0</v>
      </c>
      <c r="EG73" s="481">
        <f>+'Monthly Sources and Uses'!EE12</f>
        <v>0</v>
      </c>
      <c r="EH73" s="481">
        <f>+'Monthly Sources and Uses'!EF12</f>
        <v>0</v>
      </c>
      <c r="EI73" s="481">
        <f>+'Monthly Sources and Uses'!EG12</f>
        <v>0</v>
      </c>
      <c r="EJ73" s="481">
        <f>+'Monthly Sources and Uses'!EH12</f>
        <v>0</v>
      </c>
      <c r="EK73" s="481">
        <f>+'Monthly Sources and Uses'!EI12</f>
        <v>0</v>
      </c>
      <c r="EL73" s="481">
        <f>+'Monthly Sources and Uses'!EJ12</f>
        <v>0</v>
      </c>
      <c r="EM73" s="481">
        <f>+'Monthly Sources and Uses'!EK12</f>
        <v>1496</v>
      </c>
      <c r="EN73" s="481">
        <f>+'Monthly Sources and Uses'!EL12</f>
        <v>540</v>
      </c>
      <c r="EO73" s="481">
        <f>+'Monthly Sources and Uses'!EM12</f>
        <v>0</v>
      </c>
      <c r="EP73" s="481">
        <f>+'Monthly Sources and Uses'!EN12</f>
        <v>0</v>
      </c>
      <c r="EQ73" s="481">
        <f>+'Monthly Sources and Uses'!EO12</f>
        <v>0</v>
      </c>
      <c r="ER73" s="481">
        <f>+'Monthly Sources and Uses'!EP12</f>
        <v>0</v>
      </c>
      <c r="ES73" s="481">
        <f>+'Monthly Sources and Uses'!EQ12</f>
        <v>0</v>
      </c>
      <c r="ET73" s="481">
        <f>+'Monthly Sources and Uses'!ER12</f>
        <v>0</v>
      </c>
      <c r="EU73" s="481">
        <f>+'Monthly Sources and Uses'!ES12</f>
        <v>0</v>
      </c>
      <c r="EV73" s="481">
        <f>+'Monthly Sources and Uses'!ET12</f>
        <v>0</v>
      </c>
      <c r="EW73" s="481">
        <f>+'Monthly Sources and Uses'!EU12</f>
        <v>0</v>
      </c>
      <c r="EX73" s="481">
        <f>+'Monthly Sources and Uses'!EV12</f>
        <v>0</v>
      </c>
      <c r="EY73" s="481">
        <f>+'Monthly Sources and Uses'!EW12</f>
        <v>700</v>
      </c>
      <c r="EZ73" s="481">
        <f>+'Monthly Sources and Uses'!EX12</f>
        <v>0</v>
      </c>
      <c r="FA73" s="481">
        <f>+'Monthly Sources and Uses'!EY12</f>
        <v>0</v>
      </c>
      <c r="FB73" s="481">
        <f>+'Monthly Sources and Uses'!EZ12</f>
        <v>0</v>
      </c>
      <c r="FC73" s="481">
        <f>+'Monthly Sources and Uses'!FA12</f>
        <v>0</v>
      </c>
      <c r="FD73" s="481">
        <f>+'Monthly Sources and Uses'!FB12</f>
        <v>0</v>
      </c>
      <c r="FE73" s="481">
        <f>+'Monthly Sources and Uses'!FC12</f>
        <v>0</v>
      </c>
      <c r="FF73" s="481">
        <f>+'Monthly Sources and Uses'!FD12</f>
        <v>0</v>
      </c>
      <c r="FG73" s="481">
        <f>+'Monthly Sources and Uses'!FE12</f>
        <v>0</v>
      </c>
      <c r="FH73" s="481">
        <f>+'Monthly Sources and Uses'!FF12</f>
        <v>0</v>
      </c>
      <c r="FI73" s="481">
        <f>+'Monthly Sources and Uses'!FG12</f>
        <v>0</v>
      </c>
      <c r="FJ73" s="481">
        <f>+'Monthly Sources and Uses'!FH12</f>
        <v>0</v>
      </c>
      <c r="FK73" s="481">
        <f>+'Monthly Sources and Uses'!FI12</f>
        <v>0</v>
      </c>
      <c r="FL73" s="481">
        <f>+'Monthly Sources and Uses'!FJ12</f>
        <v>0</v>
      </c>
      <c r="FM73" s="481">
        <f>+'Monthly Sources and Uses'!FK12</f>
        <v>0</v>
      </c>
      <c r="FN73" s="481">
        <f>+'Monthly Sources and Uses'!FL12</f>
        <v>0</v>
      </c>
      <c r="FO73" s="481">
        <f>+'Monthly Sources and Uses'!FM12</f>
        <v>0</v>
      </c>
      <c r="FP73" s="481">
        <f>+'Monthly Sources and Uses'!FN12</f>
        <v>0</v>
      </c>
      <c r="FQ73" s="481">
        <f>+'Monthly Sources and Uses'!FO12</f>
        <v>0</v>
      </c>
      <c r="FR73" s="481">
        <f>+'Monthly Sources and Uses'!FP12</f>
        <v>0</v>
      </c>
      <c r="FS73" s="481">
        <f>+'Monthly Sources and Uses'!FQ12</f>
        <v>0</v>
      </c>
      <c r="FT73" s="481">
        <f>+'Monthly Sources and Uses'!FR12</f>
        <v>0</v>
      </c>
      <c r="FU73" s="481">
        <f>+'Monthly Sources and Uses'!FS12</f>
        <v>0</v>
      </c>
      <c r="FV73" s="481">
        <f>+'Monthly Sources and Uses'!FT12</f>
        <v>0</v>
      </c>
      <c r="FW73" s="481">
        <f>+'Monthly Sources and Uses'!FU12</f>
        <v>495</v>
      </c>
      <c r="FX73" s="481">
        <f>+'Monthly Sources and Uses'!FV12</f>
        <v>604</v>
      </c>
      <c r="FY73" s="481">
        <f>+'Monthly Sources and Uses'!FW12</f>
        <v>0</v>
      </c>
      <c r="FZ73" s="481">
        <f>+'Monthly Sources and Uses'!FX12</f>
        <v>0</v>
      </c>
      <c r="GA73" s="481">
        <f>+'Monthly Sources and Uses'!FY12</f>
        <v>0</v>
      </c>
      <c r="GB73" s="481">
        <f>+'Monthly Sources and Uses'!FZ12</f>
        <v>0</v>
      </c>
    </row>
    <row r="74" spans="1:184" s="45" customFormat="1">
      <c r="A74" s="41"/>
      <c r="B74" s="486" t="s">
        <v>12</v>
      </c>
      <c r="C74" s="475" t="s">
        <v>97</v>
      </c>
      <c r="D74" s="478" t="s">
        <v>36</v>
      </c>
      <c r="E74" s="481">
        <f>+'Monthly Sources and Uses'!C14</f>
        <v>34588.480000000003</v>
      </c>
      <c r="F74" s="481">
        <f>+'Monthly Sources and Uses'!D14</f>
        <v>31252.55</v>
      </c>
      <c r="G74" s="481">
        <f>+'Monthly Sources and Uses'!E14</f>
        <v>34546.629999999997</v>
      </c>
      <c r="H74" s="481">
        <f>+'Monthly Sources and Uses'!F14</f>
        <v>33514.949999999997</v>
      </c>
      <c r="I74" s="481">
        <f>+'Monthly Sources and Uses'!G14</f>
        <v>34234.839999999997</v>
      </c>
      <c r="J74" s="481">
        <f>+'Monthly Sources and Uses'!H14</f>
        <v>7643.53</v>
      </c>
      <c r="K74" s="481">
        <f>+'Monthly Sources and Uses'!I14</f>
        <v>7936</v>
      </c>
      <c r="L74" s="481">
        <f>+'Monthly Sources and Uses'!J14</f>
        <v>7826.88</v>
      </c>
      <c r="M74" s="481">
        <f>+'Monthly Sources and Uses'!K14</f>
        <v>7642.64</v>
      </c>
      <c r="N74" s="481">
        <f>+'Monthly Sources and Uses'!L14</f>
        <v>34547.120000000003</v>
      </c>
      <c r="O74" s="481">
        <f>+'Monthly Sources and Uses'!M14</f>
        <v>33405.019999999997</v>
      </c>
      <c r="P74" s="481">
        <f>+'Monthly Sources and Uses'!N14</f>
        <v>34790.050000000003</v>
      </c>
      <c r="Q74" s="481">
        <f>+'Monthly Sources and Uses'!O14</f>
        <v>34588.480000000003</v>
      </c>
      <c r="R74" s="481">
        <f>+'Monthly Sources and Uses'!P14</f>
        <v>31252.55</v>
      </c>
      <c r="S74" s="481">
        <f>+'Monthly Sources and Uses'!Q14</f>
        <v>34546.629999999997</v>
      </c>
      <c r="T74" s="481">
        <f>+'Monthly Sources and Uses'!R14</f>
        <v>33514.949999999997</v>
      </c>
      <c r="U74" s="481">
        <f>+'Monthly Sources and Uses'!S14</f>
        <v>34234.839999999997</v>
      </c>
      <c r="V74" s="481">
        <f>+'Monthly Sources and Uses'!T14</f>
        <v>7643.53</v>
      </c>
      <c r="W74" s="481">
        <f>+'Monthly Sources and Uses'!U14</f>
        <v>7936</v>
      </c>
      <c r="X74" s="481">
        <f>+'Monthly Sources and Uses'!V14</f>
        <v>7826.88</v>
      </c>
      <c r="Y74" s="481">
        <f>+'Monthly Sources and Uses'!W14</f>
        <v>7642.64</v>
      </c>
      <c r="Z74" s="481">
        <f>+'Monthly Sources and Uses'!X14</f>
        <v>34547.120000000003</v>
      </c>
      <c r="AA74" s="481">
        <f>+'Monthly Sources and Uses'!Y14</f>
        <v>33405.019999999997</v>
      </c>
      <c r="AB74" s="481">
        <f>+'Monthly Sources and Uses'!Z14</f>
        <v>34790.050000000003</v>
      </c>
      <c r="AC74" s="481">
        <f>+'Monthly Sources and Uses'!AA14</f>
        <v>23934.14</v>
      </c>
      <c r="AD74" s="481">
        <f>+'Monthly Sources and Uses'!AB14</f>
        <v>19807.150000000001</v>
      </c>
      <c r="AE74" s="481">
        <f>+'Monthly Sources and Uses'!AC14</f>
        <v>10533.13</v>
      </c>
      <c r="AF74" s="481">
        <f>+'Monthly Sources and Uses'!AD14</f>
        <v>11480.07</v>
      </c>
      <c r="AG74" s="481">
        <f>+'Monthly Sources and Uses'!AE14</f>
        <v>18805.52</v>
      </c>
      <c r="AH74" s="481">
        <f>+'Monthly Sources and Uses'!AF14</f>
        <v>25189</v>
      </c>
      <c r="AI74" s="481">
        <f>+'Monthly Sources and Uses'!AG14</f>
        <v>42113.13</v>
      </c>
      <c r="AJ74" s="481">
        <f>+'Monthly Sources and Uses'!AH14</f>
        <v>41082.81</v>
      </c>
      <c r="AK74" s="481">
        <f>+'Monthly Sources and Uses'!AI14</f>
        <v>20657.060000000001</v>
      </c>
      <c r="AL74" s="481">
        <f>+'Monthly Sources and Uses'!AJ14</f>
        <v>10456.33</v>
      </c>
      <c r="AM74" s="481">
        <f>+'Monthly Sources and Uses'!AK14</f>
        <v>18288.330000000002</v>
      </c>
      <c r="AN74" s="481">
        <f>+'Monthly Sources and Uses'!AL14</f>
        <v>24633.34</v>
      </c>
      <c r="AO74" s="481">
        <f>+'Monthly Sources and Uses'!AM14</f>
        <v>24000</v>
      </c>
      <c r="AP74" s="481">
        <f>+'Monthly Sources and Uses'!AN14</f>
        <v>19658.72</v>
      </c>
      <c r="AQ74" s="481">
        <f>+'Monthly Sources and Uses'!AO14</f>
        <v>10104.11</v>
      </c>
      <c r="AR74" s="481">
        <f>+'Monthly Sources and Uses'!AP14</f>
        <v>11952.32</v>
      </c>
      <c r="AS74" s="481">
        <f>+'Monthly Sources and Uses'!AQ14</f>
        <v>18103.52</v>
      </c>
      <c r="AT74" s="481">
        <f>+'Monthly Sources and Uses'!AR14</f>
        <v>26679.32</v>
      </c>
      <c r="AU74" s="481">
        <f>+'Monthly Sources and Uses'!AS14</f>
        <v>40782</v>
      </c>
      <c r="AV74" s="481">
        <f>+'Monthly Sources and Uses'!AT14</f>
        <v>40888.910000000003</v>
      </c>
      <c r="AW74" s="481">
        <f>+'Monthly Sources and Uses'!AU14</f>
        <v>20619.96</v>
      </c>
      <c r="AX74" s="481">
        <f>+'Monthly Sources and Uses'!AV14</f>
        <v>10849.19</v>
      </c>
      <c r="AY74" s="481">
        <f>+'Monthly Sources and Uses'!AW14</f>
        <v>18625.939999999999</v>
      </c>
      <c r="AZ74" s="481">
        <f>+'Monthly Sources and Uses'!AX14</f>
        <v>24716</v>
      </c>
      <c r="BA74" s="481">
        <f>+'Monthly Sources and Uses'!AY14</f>
        <v>23745.4</v>
      </c>
      <c r="BB74" s="481">
        <f>+'Monthly Sources and Uses'!AZ14</f>
        <v>20826.310000000001</v>
      </c>
      <c r="BC74" s="481">
        <f>+'Monthly Sources and Uses'!BA14</f>
        <v>9629.9500000000007</v>
      </c>
      <c r="BD74" s="481">
        <f>+'Monthly Sources and Uses'!BB14</f>
        <v>10978.33</v>
      </c>
      <c r="BE74" s="481">
        <f>+'Monthly Sources and Uses'!BC14</f>
        <v>18384.52</v>
      </c>
      <c r="BF74" s="481">
        <f>+'Monthly Sources and Uses'!BD14</f>
        <v>26593.61</v>
      </c>
      <c r="BG74" s="481">
        <f>+'Monthly Sources and Uses'!BE14</f>
        <v>40936.81</v>
      </c>
      <c r="BH74" s="481">
        <f>+'Monthly Sources and Uses'!BF14</f>
        <v>41789.33</v>
      </c>
      <c r="BI74" s="481">
        <f>+'Monthly Sources and Uses'!BG14</f>
        <v>19869.669999999998</v>
      </c>
      <c r="BJ74" s="481">
        <f>+'Monthly Sources and Uses'!BH14</f>
        <v>10722.19</v>
      </c>
      <c r="BK74" s="481">
        <f>+'Monthly Sources and Uses'!BI14</f>
        <v>18619.54</v>
      </c>
      <c r="BL74" s="481">
        <f>+'Monthly Sources and Uses'!BJ14</f>
        <v>24884.34</v>
      </c>
      <c r="BM74" s="481">
        <f>+'Monthly Sources and Uses'!BK14</f>
        <v>23905.42</v>
      </c>
      <c r="BN74" s="481">
        <f>+'Monthly Sources and Uses'!BL14</f>
        <v>20604.740000000002</v>
      </c>
      <c r="BO74" s="481">
        <f>+'Monthly Sources and Uses'!BM14</f>
        <v>10342.17</v>
      </c>
      <c r="BP74" s="481">
        <f>+'Monthly Sources and Uses'!BN14</f>
        <v>10434.33</v>
      </c>
      <c r="BQ74" s="481">
        <f>+'Monthly Sources and Uses'!BO14</f>
        <v>17707.689999999999</v>
      </c>
      <c r="BR74" s="481">
        <f>+'Monthly Sources and Uses'!BP14</f>
        <v>26443.71</v>
      </c>
      <c r="BS74" s="481">
        <f>+'Monthly Sources and Uses'!BQ14</f>
        <v>41880.49</v>
      </c>
      <c r="BT74" s="481">
        <f>+'Monthly Sources and Uses'!BR14</f>
        <v>42236.13</v>
      </c>
      <c r="BU74" s="481">
        <f>+'Monthly Sources and Uses'!BS14</f>
        <v>19825.32</v>
      </c>
      <c r="BV74" s="481">
        <f>+'Monthly Sources and Uses'!BT14</f>
        <v>10328.280000000001</v>
      </c>
      <c r="BW74" s="481">
        <f>+'Monthly Sources and Uses'!BU14</f>
        <v>18780.11</v>
      </c>
      <c r="BX74" s="481">
        <f>+'Monthly Sources and Uses'!BV14</f>
        <v>24491.61</v>
      </c>
      <c r="BY74" s="481">
        <f>+'Monthly Sources and Uses'!BW14</f>
        <v>24373.43</v>
      </c>
      <c r="BZ74" s="481">
        <f>+'Monthly Sources and Uses'!BX14</f>
        <v>20072.439999999999</v>
      </c>
      <c r="CA74" s="481">
        <f>+'Monthly Sources and Uses'!BY14</f>
        <v>10134.129999999999</v>
      </c>
      <c r="CB74" s="481">
        <f>+'Monthly Sources and Uses'!BZ14</f>
        <v>10975.33</v>
      </c>
      <c r="CC74" s="481">
        <f>+'Monthly Sources and Uses'!CA14</f>
        <v>17305.669999999998</v>
      </c>
      <c r="CD74" s="481">
        <f>+'Monthly Sources and Uses'!CB14</f>
        <v>25699</v>
      </c>
      <c r="CE74" s="481">
        <f>+'Monthly Sources and Uses'!CC14</f>
        <v>42959.58</v>
      </c>
      <c r="CF74" s="481">
        <f>+'Monthly Sources and Uses'!CD14</f>
        <v>42358.42</v>
      </c>
      <c r="CG74" s="481">
        <f>+'Monthly Sources and Uses'!CE14</f>
        <v>19602</v>
      </c>
      <c r="CH74" s="481">
        <f>+'Monthly Sources and Uses'!CF14</f>
        <v>10615.96</v>
      </c>
      <c r="CI74" s="481">
        <f>+'Monthly Sources and Uses'!CG14</f>
        <v>18557.23</v>
      </c>
      <c r="CJ74" s="481">
        <f>+'Monthly Sources and Uses'!CH14</f>
        <v>24326.81</v>
      </c>
      <c r="CK74" s="481">
        <f>+'Monthly Sources and Uses'!CI14</f>
        <v>24146.55</v>
      </c>
      <c r="CL74" s="481">
        <f>+'Monthly Sources and Uses'!CJ14</f>
        <v>19594.740000000002</v>
      </c>
      <c r="CM74" s="481">
        <f>+'Monthly Sources and Uses'!CK14</f>
        <v>10438.129999999999</v>
      </c>
      <c r="CN74" s="481">
        <f>+'Monthly Sources and Uses'!CL14</f>
        <v>11692.78</v>
      </c>
      <c r="CO74" s="481">
        <f>+'Monthly Sources and Uses'!CM14</f>
        <v>18687.8</v>
      </c>
      <c r="CP74" s="481">
        <f>+'Monthly Sources and Uses'!CN14</f>
        <v>25203</v>
      </c>
      <c r="CQ74" s="481">
        <f>+'Monthly Sources and Uses'!CO14</f>
        <v>42209.45</v>
      </c>
      <c r="CR74" s="481">
        <f>+'Monthly Sources and Uses'!CP14</f>
        <v>40973.49</v>
      </c>
      <c r="CS74" s="481">
        <f>+'Monthly Sources and Uses'!CQ14</f>
        <v>20552.21</v>
      </c>
      <c r="CT74" s="481">
        <f>+'Monthly Sources and Uses'!CR14</f>
        <v>10585.19</v>
      </c>
      <c r="CU74" s="481">
        <f>+'Monthly Sources and Uses'!CS14</f>
        <v>18263.330000000002</v>
      </c>
      <c r="CV74" s="481">
        <f>+'Monthly Sources and Uses'!CT14</f>
        <v>24633.34</v>
      </c>
      <c r="CW74" s="481">
        <f>+'Monthly Sources and Uses'!CU14</f>
        <v>24000</v>
      </c>
      <c r="CX74" s="481">
        <f>+'Monthly Sources and Uses'!CV14</f>
        <v>19380</v>
      </c>
      <c r="CY74" s="481">
        <f>+'Monthly Sources and Uses'!CW14</f>
        <v>10584.13</v>
      </c>
      <c r="CZ74" s="481">
        <f>+'Monthly Sources and Uses'!CX14</f>
        <v>11966.81</v>
      </c>
      <c r="DA74" s="481">
        <f>+'Monthly Sources and Uses'!CY14</f>
        <v>18099.89</v>
      </c>
      <c r="DB74" s="481">
        <f>+'Monthly Sources and Uses'!CZ14</f>
        <v>26055.42</v>
      </c>
      <c r="DC74" s="481">
        <f>+'Monthly Sources and Uses'!DA14</f>
        <v>41446.81</v>
      </c>
      <c r="DD74" s="481">
        <f>+'Monthly Sources and Uses'!DB14</f>
        <v>40567.49</v>
      </c>
      <c r="DE74" s="481">
        <f>+'Monthly Sources and Uses'!DC14</f>
        <v>21037.25</v>
      </c>
      <c r="DF74" s="481">
        <f>+'Monthly Sources and Uses'!DD14</f>
        <v>10842.19</v>
      </c>
      <c r="DG74" s="481">
        <f>+'Monthly Sources and Uses'!DE14</f>
        <v>18326.330000000002</v>
      </c>
      <c r="DH74" s="481">
        <f>+'Monthly Sources and Uses'!DF14</f>
        <v>24673.67</v>
      </c>
      <c r="DI74" s="481">
        <f>+'Monthly Sources and Uses'!DG14</f>
        <v>23960.81</v>
      </c>
      <c r="DJ74" s="481">
        <f>+'Monthly Sources and Uses'!DH14</f>
        <v>19785.05</v>
      </c>
      <c r="DK74" s="481">
        <f>+'Monthly Sources and Uses'!DI14</f>
        <v>9962.98</v>
      </c>
      <c r="DL74" s="481">
        <f>+'Monthly Sources and Uses'!DJ14</f>
        <v>12026.32</v>
      </c>
      <c r="DM74" s="481">
        <f>+'Monthly Sources and Uses'!DK14</f>
        <v>18142.52</v>
      </c>
      <c r="DN74" s="481">
        <f>+'Monthly Sources and Uses'!DL14</f>
        <v>26688.32</v>
      </c>
      <c r="DO74" s="481">
        <f>+'Monthly Sources and Uses'!DM14</f>
        <v>40714</v>
      </c>
      <c r="DP74" s="481">
        <f>+'Monthly Sources and Uses'!DN14</f>
        <v>40810.81</v>
      </c>
      <c r="DQ74" s="481">
        <f>+'Monthly Sources and Uses'!DO14</f>
        <v>20684.060000000001</v>
      </c>
      <c r="DR74" s="481">
        <f>+'Monthly Sources and Uses'!DP14</f>
        <v>10863.19</v>
      </c>
      <c r="DS74" s="481">
        <f>+'Monthly Sources and Uses'!DQ14</f>
        <v>18545.939999999999</v>
      </c>
      <c r="DT74" s="481">
        <f>+'Monthly Sources and Uses'!DR14</f>
        <v>24796</v>
      </c>
      <c r="DU74" s="481">
        <f>+'Monthly Sources and Uses'!DS14</f>
        <v>23768.61</v>
      </c>
      <c r="DV74" s="481">
        <f>+'Monthly Sources and Uses'!DT14</f>
        <v>20828.099999999999</v>
      </c>
      <c r="DW74" s="481">
        <f>+'Monthly Sources and Uses'!DU14</f>
        <v>9592.9500000000007</v>
      </c>
      <c r="DX74" s="481">
        <f>+'Monthly Sources and Uses'!DV14</f>
        <v>10990.33</v>
      </c>
      <c r="DY74" s="481">
        <f>+'Monthly Sources and Uses'!DW14</f>
        <v>18402.52</v>
      </c>
      <c r="DZ74" s="481">
        <f>+'Monthly Sources and Uses'!DX14</f>
        <v>26598.61</v>
      </c>
      <c r="EA74" s="481">
        <f>+'Monthly Sources and Uses'!DY14</f>
        <v>40898.49</v>
      </c>
      <c r="EB74" s="481">
        <f>+'Monthly Sources and Uses'!DZ14</f>
        <v>41763.65</v>
      </c>
      <c r="EC74" s="481">
        <f>+'Monthly Sources and Uses'!EA14</f>
        <v>19920.669999999998</v>
      </c>
      <c r="ED74" s="481">
        <f>+'Monthly Sources and Uses'!EB14</f>
        <v>10694.19</v>
      </c>
      <c r="EE74" s="481">
        <f>+'Monthly Sources and Uses'!EC14</f>
        <v>18580.54</v>
      </c>
      <c r="EF74" s="481">
        <f>+'Monthly Sources and Uses'!ED14</f>
        <v>24941.34</v>
      </c>
      <c r="EG74" s="481">
        <f>+'Monthly Sources and Uses'!EE14</f>
        <v>24201.89</v>
      </c>
      <c r="EH74" s="481">
        <f>+'Monthly Sources and Uses'!EF14</f>
        <v>20241.98</v>
      </c>
      <c r="EI74" s="481">
        <f>+'Monthly Sources and Uses'!EG14</f>
        <v>10136.129999999999</v>
      </c>
      <c r="EJ74" s="481">
        <f>+'Monthly Sources and Uses'!EH14</f>
        <v>11097.97</v>
      </c>
      <c r="EK74" s="481">
        <f>+'Monthly Sources and Uses'!EI14</f>
        <v>17171.63</v>
      </c>
      <c r="EL74" s="481">
        <f>+'Monthly Sources and Uses'!EJ14</f>
        <v>25710.400000000001</v>
      </c>
      <c r="EM74" s="481">
        <f>+'Monthly Sources and Uses'!EK14</f>
        <v>42921.26</v>
      </c>
      <c r="EN74" s="481">
        <f>+'Monthly Sources and Uses'!EL14</f>
        <v>42426.74</v>
      </c>
      <c r="EO74" s="481">
        <f>+'Monthly Sources and Uses'!EM14</f>
        <v>19655.14</v>
      </c>
      <c r="EP74" s="481">
        <f>+'Monthly Sources and Uses'!EN14</f>
        <v>10466.16</v>
      </c>
      <c r="EQ74" s="481">
        <f>+'Monthly Sources and Uses'!EO14</f>
        <v>18593.900000000001</v>
      </c>
      <c r="ER74" s="481">
        <f>+'Monthly Sources and Uses'!EP14</f>
        <v>24356.81</v>
      </c>
      <c r="ES74" s="481">
        <f>+'Monthly Sources and Uses'!EQ14</f>
        <v>24000.29</v>
      </c>
      <c r="ET74" s="481">
        <f>+'Monthly Sources and Uses'!ER14</f>
        <v>20095.29</v>
      </c>
      <c r="EU74" s="481">
        <f>+'Monthly Sources and Uses'!ES14</f>
        <v>10321.129999999999</v>
      </c>
      <c r="EV74" s="481">
        <f>+'Monthly Sources and Uses'!ET14</f>
        <v>10925.97</v>
      </c>
      <c r="EW74" s="481">
        <f>+'Monthly Sources and Uses'!EU14</f>
        <v>19387.310000000001</v>
      </c>
      <c r="EX74" s="481">
        <f>+'Monthly Sources and Uses'!EV14</f>
        <v>24377</v>
      </c>
      <c r="EY74" s="481">
        <f>+'Monthly Sources and Uses'!EW14</f>
        <v>43435.199999999997</v>
      </c>
      <c r="EZ74" s="481">
        <f>+'Monthly Sources and Uses'!EX14</f>
        <v>41457.81</v>
      </c>
      <c r="FA74" s="481">
        <f>+'Monthly Sources and Uses'!EY14</f>
        <v>19360.64</v>
      </c>
      <c r="FB74" s="481">
        <f>+'Monthly Sources and Uses'!EZ14</f>
        <v>10328.030000000001</v>
      </c>
      <c r="FC74" s="481">
        <f>+'Monthly Sources and Uses'!FA14</f>
        <v>19291.330000000002</v>
      </c>
      <c r="FD74" s="481">
        <f>+'Monthly Sources and Uses'!FB14</f>
        <v>24000</v>
      </c>
      <c r="FE74" s="481">
        <f>+'Monthly Sources and Uses'!FC14</f>
        <v>23931.84</v>
      </c>
      <c r="FF74" s="481">
        <f>+'Monthly Sources and Uses'!FD14</f>
        <v>19809.45</v>
      </c>
      <c r="FG74" s="481">
        <f>+'Monthly Sources and Uses'!FE14</f>
        <v>10474.129999999999</v>
      </c>
      <c r="FH74" s="481">
        <f>+'Monthly Sources and Uses'!FF14</f>
        <v>11702.07</v>
      </c>
      <c r="FI74" s="481">
        <f>+'Monthly Sources and Uses'!FG14</f>
        <v>18642.52</v>
      </c>
      <c r="FJ74" s="481">
        <f>+'Monthly Sources and Uses'!FH14</f>
        <v>25227</v>
      </c>
      <c r="FK74" s="481">
        <f>+'Monthly Sources and Uses'!FI14</f>
        <v>42160.45</v>
      </c>
      <c r="FL74" s="481">
        <f>+'Monthly Sources and Uses'!FJ14</f>
        <v>40915.49</v>
      </c>
      <c r="FM74" s="481">
        <f>+'Monthly Sources and Uses'!FK14</f>
        <v>20797.060000000001</v>
      </c>
      <c r="FN74" s="481">
        <f>+'Monthly Sources and Uses'!FL14</f>
        <v>10375.34</v>
      </c>
      <c r="FO74" s="481">
        <f>+'Monthly Sources and Uses'!FM14</f>
        <v>18311.330000000002</v>
      </c>
      <c r="FP74" s="481">
        <f>+'Monthly Sources and Uses'!FN14</f>
        <v>24633.34</v>
      </c>
      <c r="FQ74" s="481">
        <f>+'Monthly Sources and Uses'!FO14</f>
        <v>24000</v>
      </c>
      <c r="FR74" s="481">
        <f>+'Monthly Sources and Uses'!FP14</f>
        <v>19380</v>
      </c>
      <c r="FS74" s="481">
        <f>+'Monthly Sources and Uses'!FQ14</f>
        <v>10604.13</v>
      </c>
      <c r="FT74" s="481">
        <f>+'Monthly Sources and Uses'!FR14</f>
        <v>12007.19</v>
      </c>
      <c r="FU74" s="481">
        <f>+'Monthly Sources and Uses'!FS14</f>
        <v>18039.52</v>
      </c>
      <c r="FV74" s="481">
        <f>+'Monthly Sources and Uses'!FT14</f>
        <v>26102.16</v>
      </c>
      <c r="FW74" s="481">
        <f>+'Monthly Sources and Uses'!FU14</f>
        <v>41363.07</v>
      </c>
      <c r="FX74" s="481">
        <f>+'Monthly Sources and Uses'!FV14</f>
        <v>40418.81</v>
      </c>
      <c r="FY74" s="481">
        <f>+'Monthly Sources and Uses'!FW14</f>
        <v>21366.29</v>
      </c>
      <c r="FZ74" s="481">
        <f>+'Monthly Sources and Uses'!FX14</f>
        <v>10698.84</v>
      </c>
      <c r="GA74" s="481">
        <f>+'Monthly Sources and Uses'!FY14</f>
        <v>18298.330000000002</v>
      </c>
      <c r="GB74" s="481">
        <f>+'Monthly Sources and Uses'!FZ14</f>
        <v>24701.67</v>
      </c>
    </row>
    <row r="75" spans="1:184">
      <c r="A75" s="461"/>
      <c r="B75" s="486"/>
      <c r="C75" s="476" t="s">
        <v>289</v>
      </c>
      <c r="D75" s="479" t="s">
        <v>36</v>
      </c>
      <c r="E75" s="465">
        <f>+'Monthly Sources and Uses'!C15</f>
        <v>2331.81</v>
      </c>
      <c r="F75" s="465">
        <f>+'Monthly Sources and Uses'!D15</f>
        <v>2106.91</v>
      </c>
      <c r="G75" s="465">
        <f>+'Monthly Sources and Uses'!E15</f>
        <v>2328.98</v>
      </c>
      <c r="H75" s="465">
        <f>+'Monthly Sources and Uses'!F15</f>
        <v>2259.44</v>
      </c>
      <c r="I75" s="465">
        <f>+'Monthly Sources and Uses'!G15</f>
        <v>2307.9699999999998</v>
      </c>
      <c r="J75" s="465">
        <f>+'Monthly Sources and Uses'!H15</f>
        <v>515.29</v>
      </c>
      <c r="K75" s="465">
        <f>+'Monthly Sources and Uses'!I15</f>
        <v>535.01</v>
      </c>
      <c r="L75" s="465">
        <f>+'Monthly Sources and Uses'!J15</f>
        <v>527.66</v>
      </c>
      <c r="M75" s="465">
        <f>+'Monthly Sources and Uses'!K15</f>
        <v>515.23</v>
      </c>
      <c r="N75" s="465">
        <f>+'Monthly Sources and Uses'!L15</f>
        <v>2329.0100000000002</v>
      </c>
      <c r="O75" s="465">
        <f>+'Monthly Sources and Uses'!M15</f>
        <v>2252.02</v>
      </c>
      <c r="P75" s="465">
        <f>+'Monthly Sources and Uses'!N15</f>
        <v>2345.4</v>
      </c>
      <c r="Q75" s="465">
        <f>+'Monthly Sources and Uses'!O15</f>
        <v>2331.81</v>
      </c>
      <c r="R75" s="465">
        <f>+'Monthly Sources and Uses'!P15</f>
        <v>2106.91</v>
      </c>
      <c r="S75" s="465">
        <f>+'Monthly Sources and Uses'!Q15</f>
        <v>2328.98</v>
      </c>
      <c r="T75" s="465">
        <f>+'Monthly Sources and Uses'!R15</f>
        <v>2259.44</v>
      </c>
      <c r="U75" s="465">
        <f>+'Monthly Sources and Uses'!S15</f>
        <v>2307.9699999999998</v>
      </c>
      <c r="V75" s="465">
        <f>+'Monthly Sources and Uses'!T15</f>
        <v>515.29</v>
      </c>
      <c r="W75" s="465">
        <f>+'Monthly Sources and Uses'!U15</f>
        <v>535.01</v>
      </c>
      <c r="X75" s="465">
        <f>+'Monthly Sources and Uses'!V15</f>
        <v>527.66</v>
      </c>
      <c r="Y75" s="465">
        <f>+'Monthly Sources and Uses'!W15</f>
        <v>515.23</v>
      </c>
      <c r="Z75" s="465">
        <f>+'Monthly Sources and Uses'!X15</f>
        <v>2329.0100000000002</v>
      </c>
      <c r="AA75" s="465">
        <f>+'Monthly Sources and Uses'!Y15</f>
        <v>2252.02</v>
      </c>
      <c r="AB75" s="465">
        <f>+'Monthly Sources and Uses'!Z15</f>
        <v>2345.4</v>
      </c>
      <c r="AC75" s="465">
        <f>+'Monthly Sources and Uses'!AA15</f>
        <v>1604.66</v>
      </c>
      <c r="AD75" s="465">
        <f>+'Monthly Sources and Uses'!AB15</f>
        <v>1344.2</v>
      </c>
      <c r="AE75" s="465">
        <f>+'Monthly Sources and Uses'!AC15</f>
        <v>722.03</v>
      </c>
      <c r="AF75" s="465">
        <f>+'Monthly Sources and Uses'!AD15</f>
        <v>803.75</v>
      </c>
      <c r="AG75" s="465">
        <f>+'Monthly Sources and Uses'!AE15</f>
        <v>1226.06</v>
      </c>
      <c r="AH75" s="465">
        <f>+'Monthly Sources and Uses'!AF15</f>
        <v>1672.13</v>
      </c>
      <c r="AI75" s="465">
        <f>+'Monthly Sources and Uses'!AG15</f>
        <v>2830.67</v>
      </c>
      <c r="AJ75" s="465">
        <f>+'Monthly Sources and Uses'!AH15</f>
        <v>2782.29</v>
      </c>
      <c r="AK75" s="465">
        <f>+'Monthly Sources and Uses'!AI15</f>
        <v>1466.75</v>
      </c>
      <c r="AL75" s="465">
        <f>+'Monthly Sources and Uses'!AJ15</f>
        <v>620.95000000000005</v>
      </c>
      <c r="AM75" s="465">
        <f>+'Monthly Sources and Uses'!AK15</f>
        <v>1264.51</v>
      </c>
      <c r="AN75" s="465">
        <f>+'Monthly Sources and Uses'!AL15</f>
        <v>1660.7</v>
      </c>
      <c r="AO75" s="465">
        <f>+'Monthly Sources and Uses'!AM15</f>
        <v>1618</v>
      </c>
      <c r="AP75" s="465">
        <f>+'Monthly Sources and Uses'!AN15</f>
        <v>1311.45</v>
      </c>
      <c r="AQ75" s="465">
        <f>+'Monthly Sources and Uses'!AO15</f>
        <v>727.72</v>
      </c>
      <c r="AR75" s="465">
        <f>+'Monthly Sources and Uses'!AP15</f>
        <v>779.18</v>
      </c>
      <c r="AS75" s="465">
        <f>+'Monthly Sources and Uses'!AQ15</f>
        <v>1244.06</v>
      </c>
      <c r="AT75" s="465">
        <f>+'Monthly Sources and Uses'!AR15</f>
        <v>1728.2</v>
      </c>
      <c r="AU75" s="465">
        <f>+'Monthly Sources and Uses'!AS15</f>
        <v>2790.1</v>
      </c>
      <c r="AV75" s="465">
        <f>+'Monthly Sources and Uses'!AT15</f>
        <v>2717.29</v>
      </c>
      <c r="AW75" s="465">
        <f>+'Monthly Sources and Uses'!AU15</f>
        <v>1465.31</v>
      </c>
      <c r="AX75" s="465">
        <f>+'Monthly Sources and Uses'!AV15</f>
        <v>697.45</v>
      </c>
      <c r="AY75" s="465">
        <f>+'Monthly Sources and Uses'!AW15</f>
        <v>1271.5</v>
      </c>
      <c r="AZ75" s="465">
        <f>+'Monthly Sources and Uses'!AX15</f>
        <v>1648.45</v>
      </c>
      <c r="BA75" s="465">
        <f>+'Monthly Sources and Uses'!AY15</f>
        <v>1575.61</v>
      </c>
      <c r="BB75" s="465">
        <f>+'Monthly Sources and Uses'!AZ15</f>
        <v>1387.57</v>
      </c>
      <c r="BC75" s="465">
        <f>+'Monthly Sources and Uses'!BA15</f>
        <v>714.06</v>
      </c>
      <c r="BD75" s="465">
        <f>+'Monthly Sources and Uses'!BB15</f>
        <v>716.96</v>
      </c>
      <c r="BE75" s="465">
        <f>+'Monthly Sources and Uses'!BC15</f>
        <v>1288.06</v>
      </c>
      <c r="BF75" s="465">
        <f>+'Monthly Sources and Uses'!BD15</f>
        <v>1712.24</v>
      </c>
      <c r="BG75" s="465">
        <f>+'Monthly Sources and Uses'!BE15</f>
        <v>2807.29</v>
      </c>
      <c r="BH75" s="465">
        <f>+'Monthly Sources and Uses'!BF15</f>
        <v>2761.29</v>
      </c>
      <c r="BI75" s="465">
        <f>+'Monthly Sources and Uses'!BG15</f>
        <v>1374.16</v>
      </c>
      <c r="BJ75" s="465">
        <f>+'Monthly Sources and Uses'!BH15</f>
        <v>716.45</v>
      </c>
      <c r="BK75" s="465">
        <f>+'Monthly Sources and Uses'!BI15</f>
        <v>1288.22</v>
      </c>
      <c r="BL75" s="465">
        <f>+'Monthly Sources and Uses'!BJ15</f>
        <v>1656.79</v>
      </c>
      <c r="BM75" s="465">
        <f>+'Monthly Sources and Uses'!BK15</f>
        <v>1598.42</v>
      </c>
      <c r="BN75" s="465">
        <f>+'Monthly Sources and Uses'!BL15</f>
        <v>1386.51</v>
      </c>
      <c r="BO75" s="465">
        <f>+'Monthly Sources and Uses'!BM15</f>
        <v>704.49</v>
      </c>
      <c r="BP75" s="465">
        <f>+'Monthly Sources and Uses'!BN15</f>
        <v>719.96</v>
      </c>
      <c r="BQ75" s="465">
        <f>+'Monthly Sources and Uses'!BO15</f>
        <v>1246.74</v>
      </c>
      <c r="BR75" s="465">
        <f>+'Monthly Sources and Uses'!BP15</f>
        <v>1705.48</v>
      </c>
      <c r="BS75" s="465">
        <f>+'Monthly Sources and Uses'!BQ15</f>
        <v>2860.61</v>
      </c>
      <c r="BT75" s="465">
        <f>+'Monthly Sources and Uses'!BR15</f>
        <v>2801.97</v>
      </c>
      <c r="BU75" s="465">
        <f>+'Monthly Sources and Uses'!BS15</f>
        <v>1361.02</v>
      </c>
      <c r="BV75" s="465">
        <f>+'Monthly Sources and Uses'!BT15</f>
        <v>657.45</v>
      </c>
      <c r="BW75" s="465">
        <f>+'Monthly Sources and Uses'!BU15</f>
        <v>1323.52</v>
      </c>
      <c r="BX75" s="465">
        <f>+'Monthly Sources and Uses'!BV15</f>
        <v>1632.54</v>
      </c>
      <c r="BY75" s="465">
        <f>+'Monthly Sources and Uses'!BW15</f>
        <v>1630.98</v>
      </c>
      <c r="BZ75" s="465">
        <f>+'Monthly Sources and Uses'!BX15</f>
        <v>1361.59</v>
      </c>
      <c r="CA75" s="465">
        <f>+'Monthly Sources and Uses'!BY15</f>
        <v>687.03</v>
      </c>
      <c r="CB75" s="465">
        <f>+'Monthly Sources and Uses'!BZ15</f>
        <v>768.96</v>
      </c>
      <c r="CC75" s="465">
        <f>+'Monthly Sources and Uses'!CA15</f>
        <v>1063.01</v>
      </c>
      <c r="CD75" s="465">
        <f>+'Monthly Sources and Uses'!CB15</f>
        <v>1807.13</v>
      </c>
      <c r="CE75" s="465">
        <f>+'Monthly Sources and Uses'!CC15</f>
        <v>2927.29</v>
      </c>
      <c r="CF75" s="465">
        <f>+'Monthly Sources and Uses'!CD15</f>
        <v>2826.26</v>
      </c>
      <c r="CG75" s="465">
        <f>+'Monthly Sources and Uses'!CE15</f>
        <v>1302.4000000000001</v>
      </c>
      <c r="CH75" s="465">
        <f>+'Monthly Sources and Uses'!CF15</f>
        <v>721.24</v>
      </c>
      <c r="CI75" s="465">
        <f>+'Monthly Sources and Uses'!CG15</f>
        <v>1283</v>
      </c>
      <c r="CJ75" s="465">
        <f>+'Monthly Sources and Uses'!CH15</f>
        <v>1619.81</v>
      </c>
      <c r="CK75" s="465">
        <f>+'Monthly Sources and Uses'!CI15</f>
        <v>1611.1</v>
      </c>
      <c r="CL75" s="465">
        <f>+'Monthly Sources and Uses'!CJ15</f>
        <v>1337.75</v>
      </c>
      <c r="CM75" s="465">
        <f>+'Monthly Sources and Uses'!CK15</f>
        <v>716.03</v>
      </c>
      <c r="CN75" s="465">
        <f>+'Monthly Sources and Uses'!CL15</f>
        <v>843.04</v>
      </c>
      <c r="CO75" s="465">
        <f>+'Monthly Sources and Uses'!CM15</f>
        <v>1192.78</v>
      </c>
      <c r="CP75" s="465">
        <f>+'Monthly Sources and Uses'!CN15</f>
        <v>1672.13</v>
      </c>
      <c r="CQ75" s="465">
        <f>+'Monthly Sources and Uses'!CO15</f>
        <v>2849.35</v>
      </c>
      <c r="CR75" s="465">
        <f>+'Monthly Sources and Uses'!CP15</f>
        <v>2763.61</v>
      </c>
      <c r="CS75" s="465">
        <f>+'Monthly Sources and Uses'!CQ15</f>
        <v>1440.61</v>
      </c>
      <c r="CT75" s="465">
        <f>+'Monthly Sources and Uses'!CR15</f>
        <v>673.09</v>
      </c>
      <c r="CU75" s="465">
        <f>+'Monthly Sources and Uses'!CS15</f>
        <v>1238.51</v>
      </c>
      <c r="CV75" s="465">
        <f>+'Monthly Sources and Uses'!CT15</f>
        <v>1660.7</v>
      </c>
      <c r="CW75" s="465">
        <f>+'Monthly Sources and Uses'!CU15</f>
        <v>1618</v>
      </c>
      <c r="CX75" s="465">
        <f>+'Monthly Sources and Uses'!CV15</f>
        <v>1306.5</v>
      </c>
      <c r="CY75" s="465">
        <f>+'Monthly Sources and Uses'!CW15</f>
        <v>742.03</v>
      </c>
      <c r="CZ75" s="465">
        <f>+'Monthly Sources and Uses'!CX15</f>
        <v>796.96</v>
      </c>
      <c r="DA75" s="465">
        <f>+'Monthly Sources and Uses'!CY15</f>
        <v>1224.06</v>
      </c>
      <c r="DB75" s="465">
        <f>+'Monthly Sources and Uses'!CZ15</f>
        <v>1682.76</v>
      </c>
      <c r="DC75" s="465">
        <f>+'Monthly Sources and Uses'!DA15</f>
        <v>2827.29</v>
      </c>
      <c r="DD75" s="465">
        <f>+'Monthly Sources and Uses'!DB15</f>
        <v>2695.29</v>
      </c>
      <c r="DE75" s="465">
        <f>+'Monthly Sources and Uses'!DC15</f>
        <v>1494.46</v>
      </c>
      <c r="DF75" s="465">
        <f>+'Monthly Sources and Uses'!DD15</f>
        <v>712.45</v>
      </c>
      <c r="DG75" s="465">
        <f>+'Monthly Sources and Uses'!DE15</f>
        <v>1255.51</v>
      </c>
      <c r="DH75" s="465">
        <f>+'Monthly Sources and Uses'!DF15</f>
        <v>1643.39</v>
      </c>
      <c r="DI75" s="465">
        <f>+'Monthly Sources and Uses'!DG15</f>
        <v>1612.81</v>
      </c>
      <c r="DJ75" s="465">
        <f>+'Monthly Sources and Uses'!DH15</f>
        <v>1321.03</v>
      </c>
      <c r="DK75" s="465">
        <f>+'Monthly Sources and Uses'!DI15</f>
        <v>709.33</v>
      </c>
      <c r="DL75" s="465">
        <f>+'Monthly Sources and Uses'!DJ15</f>
        <v>793.18</v>
      </c>
      <c r="DM75" s="465">
        <f>+'Monthly Sources and Uses'!DK15</f>
        <v>1244.06</v>
      </c>
      <c r="DN75" s="465">
        <f>+'Monthly Sources and Uses'!DL15</f>
        <v>1717.2</v>
      </c>
      <c r="DO75" s="465">
        <f>+'Monthly Sources and Uses'!DM15</f>
        <v>2801.1</v>
      </c>
      <c r="DP75" s="465">
        <f>+'Monthly Sources and Uses'!DN15</f>
        <v>2717.29</v>
      </c>
      <c r="DQ75" s="465">
        <f>+'Monthly Sources and Uses'!DO15</f>
        <v>1451.31</v>
      </c>
      <c r="DR75" s="465">
        <f>+'Monthly Sources and Uses'!DP15</f>
        <v>709.45</v>
      </c>
      <c r="DS75" s="465">
        <f>+'Monthly Sources and Uses'!DQ15</f>
        <v>1279.8599999999999</v>
      </c>
      <c r="DT75" s="465">
        <f>+'Monthly Sources and Uses'!DR15</f>
        <v>1642.09</v>
      </c>
      <c r="DU75" s="465">
        <f>+'Monthly Sources and Uses'!DS15</f>
        <v>1579.61</v>
      </c>
      <c r="DV75" s="465">
        <f>+'Monthly Sources and Uses'!DT15</f>
        <v>1384.41</v>
      </c>
      <c r="DW75" s="465">
        <f>+'Monthly Sources and Uses'!DU15</f>
        <v>697.22</v>
      </c>
      <c r="DX75" s="465">
        <f>+'Monthly Sources and Uses'!DV15</f>
        <v>732.96</v>
      </c>
      <c r="DY75" s="465">
        <f>+'Monthly Sources and Uses'!DW15</f>
        <v>1288.06</v>
      </c>
      <c r="DZ75" s="465">
        <f>+'Monthly Sources and Uses'!DX15</f>
        <v>1717.24</v>
      </c>
      <c r="EA75" s="465">
        <f>+'Monthly Sources and Uses'!DY15</f>
        <v>2794.61</v>
      </c>
      <c r="EB75" s="465">
        <f>+'Monthly Sources and Uses'!DZ15</f>
        <v>2765.97</v>
      </c>
      <c r="EC75" s="465">
        <f>+'Monthly Sources and Uses'!EA15</f>
        <v>1383.16</v>
      </c>
      <c r="ED75" s="465">
        <f>+'Monthly Sources and Uses'!EB15</f>
        <v>710.45</v>
      </c>
      <c r="EE75" s="465">
        <f>+'Monthly Sources and Uses'!EC15</f>
        <v>1275.22</v>
      </c>
      <c r="EF75" s="465">
        <f>+'Monthly Sources and Uses'!ED15</f>
        <v>1669.79</v>
      </c>
      <c r="EG75" s="465">
        <f>+'Monthly Sources and Uses'!EE15</f>
        <v>1620.42</v>
      </c>
      <c r="EH75" s="465">
        <f>+'Monthly Sources and Uses'!EF15</f>
        <v>1372.15</v>
      </c>
      <c r="EI75" s="465">
        <f>+'Monthly Sources and Uses'!EG15</f>
        <v>687.03</v>
      </c>
      <c r="EJ75" s="465">
        <f>+'Monthly Sources and Uses'!EH15</f>
        <v>775.33</v>
      </c>
      <c r="EK75" s="465">
        <f>+'Monthly Sources and Uses'!EI15</f>
        <v>1063.6400000000001</v>
      </c>
      <c r="EL75" s="465">
        <f>+'Monthly Sources and Uses'!EJ15</f>
        <v>1800.13</v>
      </c>
      <c r="EM75" s="465">
        <f>+'Monthly Sources and Uses'!EK15</f>
        <v>2922.61</v>
      </c>
      <c r="EN75" s="465">
        <f>+'Monthly Sources and Uses'!EL15</f>
        <v>2830.94</v>
      </c>
      <c r="EO75" s="465">
        <f>+'Monthly Sources and Uses'!EM15</f>
        <v>1318.26</v>
      </c>
      <c r="EP75" s="465">
        <f>+'Monthly Sources and Uses'!EN15</f>
        <v>661.08</v>
      </c>
      <c r="EQ75" s="465">
        <f>+'Monthly Sources and Uses'!EO15</f>
        <v>1330.3</v>
      </c>
      <c r="ER75" s="465">
        <f>+'Monthly Sources and Uses'!EP15</f>
        <v>1616.81</v>
      </c>
      <c r="ES75" s="465">
        <f>+'Monthly Sources and Uses'!EQ15</f>
        <v>1600.32</v>
      </c>
      <c r="ET75" s="465">
        <f>+'Monthly Sources and Uses'!ER15</f>
        <v>1372.89</v>
      </c>
      <c r="EU75" s="465">
        <f>+'Monthly Sources and Uses'!ES15</f>
        <v>706.03</v>
      </c>
      <c r="EV75" s="465">
        <f>+'Monthly Sources and Uses'!ET15</f>
        <v>730.5</v>
      </c>
      <c r="EW75" s="465">
        <f>+'Monthly Sources and Uses'!EU15</f>
        <v>1299.8900000000001</v>
      </c>
      <c r="EX75" s="465">
        <f>+'Monthly Sources and Uses'!EV15</f>
        <v>1638.13</v>
      </c>
      <c r="EY75" s="465">
        <f>+'Monthly Sources and Uses'!EW15</f>
        <v>2921.64</v>
      </c>
      <c r="EZ75" s="465">
        <f>+'Monthly Sources and Uses'!EX15</f>
        <v>2809.29</v>
      </c>
      <c r="FA75" s="465">
        <f>+'Monthly Sources and Uses'!EY15</f>
        <v>1309.76</v>
      </c>
      <c r="FB75" s="465">
        <f>+'Monthly Sources and Uses'!EZ15</f>
        <v>645.74</v>
      </c>
      <c r="FC75" s="465">
        <f>+'Monthly Sources and Uses'!FA15</f>
        <v>1346.51</v>
      </c>
      <c r="FD75" s="465">
        <f>+'Monthly Sources and Uses'!FB15</f>
        <v>1618</v>
      </c>
      <c r="FE75" s="465">
        <f>+'Monthly Sources and Uses'!FC15</f>
        <v>1595.97</v>
      </c>
      <c r="FF75" s="465">
        <f>+'Monthly Sources and Uses'!FD15</f>
        <v>1352.89</v>
      </c>
      <c r="FG75" s="465">
        <f>+'Monthly Sources and Uses'!FE15</f>
        <v>724.03</v>
      </c>
      <c r="FH75" s="465">
        <f>+'Monthly Sources and Uses'!FF15</f>
        <v>833.75</v>
      </c>
      <c r="FI75" s="465">
        <f>+'Monthly Sources and Uses'!FG15</f>
        <v>1194.06</v>
      </c>
      <c r="FJ75" s="465">
        <f>+'Monthly Sources and Uses'!FH15</f>
        <v>1672.13</v>
      </c>
      <c r="FK75" s="465">
        <f>+'Monthly Sources and Uses'!FI15</f>
        <v>2862.35</v>
      </c>
      <c r="FL75" s="465">
        <f>+'Monthly Sources and Uses'!FJ15</f>
        <v>2750.61</v>
      </c>
      <c r="FM75" s="465">
        <f>+'Monthly Sources and Uses'!FK15</f>
        <v>1458.75</v>
      </c>
      <c r="FN75" s="465">
        <f>+'Monthly Sources and Uses'!FL15</f>
        <v>629.94000000000005</v>
      </c>
      <c r="FO75" s="465">
        <f>+'Monthly Sources and Uses'!FM15</f>
        <v>1263.51</v>
      </c>
      <c r="FP75" s="465">
        <f>+'Monthly Sources and Uses'!FN15</f>
        <v>1660.7</v>
      </c>
      <c r="FQ75" s="465">
        <f>+'Monthly Sources and Uses'!FO15</f>
        <v>1618</v>
      </c>
      <c r="FR75" s="465">
        <f>+'Monthly Sources and Uses'!FP15</f>
        <v>1306.5</v>
      </c>
      <c r="FS75" s="465">
        <f>+'Monthly Sources and Uses'!FQ15</f>
        <v>739.03</v>
      </c>
      <c r="FT75" s="465">
        <f>+'Monthly Sources and Uses'!FR15</f>
        <v>801.96</v>
      </c>
      <c r="FU75" s="465">
        <f>+'Monthly Sources and Uses'!FS15</f>
        <v>1216.06</v>
      </c>
      <c r="FV75" s="465">
        <f>+'Monthly Sources and Uses'!FT15</f>
        <v>1716.35</v>
      </c>
      <c r="FW75" s="465">
        <f>+'Monthly Sources and Uses'!FU15</f>
        <v>2806.7</v>
      </c>
      <c r="FX75" s="465">
        <f>+'Monthly Sources and Uses'!FV15</f>
        <v>2688.29</v>
      </c>
      <c r="FY75" s="465">
        <f>+'Monthly Sources and Uses'!FW15</f>
        <v>1521.11</v>
      </c>
      <c r="FZ75" s="465">
        <f>+'Monthly Sources and Uses'!FX15</f>
        <v>685.8</v>
      </c>
      <c r="GA75" s="465">
        <f>+'Monthly Sources and Uses'!FY15</f>
        <v>1252.51</v>
      </c>
      <c r="GB75" s="465">
        <f>+'Monthly Sources and Uses'!FZ15</f>
        <v>1646.39</v>
      </c>
    </row>
    <row r="76" spans="1:184">
      <c r="B76" s="486"/>
      <c r="C76" s="473"/>
      <c r="D76" s="470" t="s">
        <v>36</v>
      </c>
      <c r="E76" s="464">
        <f>+SUM(E64:E74)</f>
        <v>1107292.8500000001</v>
      </c>
      <c r="F76" s="464">
        <f t="shared" ref="F76:AZ76" si="61">+SUM(F64:F74)</f>
        <v>994131.75</v>
      </c>
      <c r="G76" s="464">
        <f t="shared" si="61"/>
        <v>1065342.05</v>
      </c>
      <c r="H76" s="464">
        <f t="shared" si="61"/>
        <v>934212.10999999987</v>
      </c>
      <c r="I76" s="464">
        <f t="shared" si="61"/>
        <v>951250.49</v>
      </c>
      <c r="J76" s="464">
        <f t="shared" si="61"/>
        <v>995927.73</v>
      </c>
      <c r="K76" s="464">
        <f t="shared" si="61"/>
        <v>1060630.3700000001</v>
      </c>
      <c r="L76" s="464">
        <f t="shared" si="61"/>
        <v>1041344.29</v>
      </c>
      <c r="M76" s="464">
        <f t="shared" si="61"/>
        <v>1000805.7699999999</v>
      </c>
      <c r="N76" s="464">
        <f t="shared" si="61"/>
        <v>835169.92</v>
      </c>
      <c r="O76" s="464">
        <f t="shared" si="61"/>
        <v>907125.22</v>
      </c>
      <c r="P76" s="464">
        <f t="shared" si="61"/>
        <v>1080303.03</v>
      </c>
      <c r="Q76" s="464">
        <f t="shared" si="61"/>
        <v>1118844.4500000002</v>
      </c>
      <c r="R76" s="464">
        <f t="shared" si="61"/>
        <v>1003618.55</v>
      </c>
      <c r="S76" s="464">
        <f t="shared" si="61"/>
        <v>981046.80000000016</v>
      </c>
      <c r="T76" s="464">
        <f t="shared" si="61"/>
        <v>909717.74999999988</v>
      </c>
      <c r="U76" s="464">
        <f t="shared" si="61"/>
        <v>946215.25</v>
      </c>
      <c r="V76" s="464">
        <f t="shared" si="61"/>
        <v>1005379.6599999999</v>
      </c>
      <c r="W76" s="464">
        <f t="shared" si="61"/>
        <v>1045003.02</v>
      </c>
      <c r="X76" s="464">
        <f t="shared" si="61"/>
        <v>1044576.29</v>
      </c>
      <c r="Y76" s="464">
        <f t="shared" si="61"/>
        <v>993956.7699999999</v>
      </c>
      <c r="Z76" s="464">
        <f t="shared" si="61"/>
        <v>1007117.92</v>
      </c>
      <c r="AA76" s="464">
        <f t="shared" si="61"/>
        <v>1038144.22</v>
      </c>
      <c r="AB76" s="464">
        <f t="shared" si="61"/>
        <v>1065738.4200000002</v>
      </c>
      <c r="AC76" s="464">
        <f t="shared" si="61"/>
        <v>1083781.72</v>
      </c>
      <c r="AD76" s="464">
        <f t="shared" si="61"/>
        <v>980462.35</v>
      </c>
      <c r="AE76" s="464">
        <f t="shared" si="61"/>
        <v>1033618.5000000001</v>
      </c>
      <c r="AF76" s="464">
        <f t="shared" si="61"/>
        <v>910634.07</v>
      </c>
      <c r="AG76" s="464">
        <f t="shared" si="61"/>
        <v>904235.33000000007</v>
      </c>
      <c r="AH76" s="464">
        <f t="shared" si="61"/>
        <v>1021093.1299999999</v>
      </c>
      <c r="AI76" s="464">
        <f t="shared" si="61"/>
        <v>1076826.74</v>
      </c>
      <c r="AJ76" s="464">
        <f t="shared" si="61"/>
        <v>1072719.78</v>
      </c>
      <c r="AK76" s="464">
        <f t="shared" si="61"/>
        <v>999339.26</v>
      </c>
      <c r="AL76" s="464">
        <f t="shared" si="61"/>
        <v>853555.92999999993</v>
      </c>
      <c r="AM76" s="464">
        <f t="shared" si="61"/>
        <v>1014287.4599999998</v>
      </c>
      <c r="AN76" s="464">
        <f t="shared" si="61"/>
        <v>1038174.75</v>
      </c>
      <c r="AO76" s="464">
        <f t="shared" si="61"/>
        <v>1081311.3700000001</v>
      </c>
      <c r="AP76" s="464">
        <f t="shared" si="61"/>
        <v>1014687.6599999999</v>
      </c>
      <c r="AQ76" s="464">
        <f t="shared" si="61"/>
        <v>911411.13</v>
      </c>
      <c r="AR76" s="464">
        <f t="shared" si="61"/>
        <v>826452.0199999999</v>
      </c>
      <c r="AS76" s="464">
        <f t="shared" si="61"/>
        <v>949234.95</v>
      </c>
      <c r="AT76" s="464">
        <f t="shared" si="61"/>
        <v>1026791.5199999999</v>
      </c>
      <c r="AU76" s="464">
        <f t="shared" si="61"/>
        <v>1075215.9900000002</v>
      </c>
      <c r="AV76" s="464">
        <f t="shared" si="61"/>
        <v>1083095.28</v>
      </c>
      <c r="AW76" s="464">
        <f t="shared" si="61"/>
        <v>1006212.1599999999</v>
      </c>
      <c r="AX76" s="464">
        <f t="shared" si="61"/>
        <v>974709.78</v>
      </c>
      <c r="AY76" s="464">
        <f t="shared" si="61"/>
        <v>1023744.1399999999</v>
      </c>
      <c r="AZ76" s="464">
        <f t="shared" si="61"/>
        <v>1037269.41</v>
      </c>
      <c r="BA76" s="464">
        <f t="shared" ref="BA76:DL76" si="62">+SUM(BA64:BA74)</f>
        <v>1081596.81</v>
      </c>
      <c r="BB76" s="464">
        <f t="shared" si="62"/>
        <v>981322.1</v>
      </c>
      <c r="BC76" s="464">
        <f t="shared" si="62"/>
        <v>959913.86</v>
      </c>
      <c r="BD76" s="464">
        <f t="shared" si="62"/>
        <v>875632.63</v>
      </c>
      <c r="BE76" s="464">
        <f t="shared" si="62"/>
        <v>948719.10000000009</v>
      </c>
      <c r="BF76" s="464">
        <f t="shared" si="62"/>
        <v>1004499.8099999999</v>
      </c>
      <c r="BG76" s="464">
        <f t="shared" si="62"/>
        <v>1053881.1800000002</v>
      </c>
      <c r="BH76" s="464">
        <f t="shared" si="62"/>
        <v>1064190.74</v>
      </c>
      <c r="BI76" s="464">
        <f t="shared" si="62"/>
        <v>964110.46000000008</v>
      </c>
      <c r="BJ76" s="464">
        <f t="shared" si="62"/>
        <v>741875.99</v>
      </c>
      <c r="BK76" s="464">
        <f t="shared" si="62"/>
        <v>845162.14</v>
      </c>
      <c r="BL76" s="464">
        <f t="shared" si="62"/>
        <v>1023714.75</v>
      </c>
      <c r="BM76" s="464">
        <f t="shared" si="62"/>
        <v>1089745</v>
      </c>
      <c r="BN76" s="464">
        <f t="shared" si="62"/>
        <v>990486.94</v>
      </c>
      <c r="BO76" s="464">
        <f t="shared" si="62"/>
        <v>962397.98</v>
      </c>
      <c r="BP76" s="464">
        <f t="shared" si="62"/>
        <v>888581.47999999986</v>
      </c>
      <c r="BQ76" s="464">
        <f t="shared" si="62"/>
        <v>962437.1</v>
      </c>
      <c r="BR76" s="464">
        <f t="shared" si="62"/>
        <v>1018879.3099999999</v>
      </c>
      <c r="BS76" s="464">
        <f t="shared" si="62"/>
        <v>1085429.8600000001</v>
      </c>
      <c r="BT76" s="464">
        <f t="shared" si="62"/>
        <v>1093732.54</v>
      </c>
      <c r="BU76" s="464">
        <f t="shared" si="62"/>
        <v>961893.87999999989</v>
      </c>
      <c r="BV76" s="464">
        <f t="shared" si="62"/>
        <v>957850.65000000014</v>
      </c>
      <c r="BW76" s="464">
        <f t="shared" si="62"/>
        <v>984909.11</v>
      </c>
      <c r="BX76" s="464">
        <f t="shared" si="62"/>
        <v>1090969.9800000002</v>
      </c>
      <c r="BY76" s="464">
        <f t="shared" si="62"/>
        <v>1126787.01</v>
      </c>
      <c r="BZ76" s="464">
        <f t="shared" si="62"/>
        <v>996927.6399999999</v>
      </c>
      <c r="CA76" s="464">
        <f t="shared" si="62"/>
        <v>956905.74</v>
      </c>
      <c r="CB76" s="464">
        <f t="shared" si="62"/>
        <v>864055.67999999993</v>
      </c>
      <c r="CC76" s="464">
        <f t="shared" si="62"/>
        <v>958604.69000000006</v>
      </c>
      <c r="CD76" s="464">
        <f t="shared" si="62"/>
        <v>1048982.6000000001</v>
      </c>
      <c r="CE76" s="464">
        <f t="shared" si="62"/>
        <v>1139319.9500000002</v>
      </c>
      <c r="CF76" s="464">
        <f t="shared" si="62"/>
        <v>1141712.83</v>
      </c>
      <c r="CG76" s="464">
        <f t="shared" si="62"/>
        <v>1065891.1199999999</v>
      </c>
      <c r="CH76" s="464">
        <f t="shared" si="62"/>
        <v>850510.76</v>
      </c>
      <c r="CI76" s="464">
        <f t="shared" si="62"/>
        <v>1094650.6200000001</v>
      </c>
      <c r="CJ76" s="464">
        <f t="shared" si="62"/>
        <v>1142679.1800000002</v>
      </c>
      <c r="CK76" s="464">
        <f t="shared" si="62"/>
        <v>1157508.1300000001</v>
      </c>
      <c r="CL76" s="464">
        <f t="shared" si="62"/>
        <v>1081174.94</v>
      </c>
      <c r="CM76" s="464">
        <f t="shared" si="62"/>
        <v>1117872.71</v>
      </c>
      <c r="CN76" s="464">
        <f t="shared" si="62"/>
        <v>929054.58</v>
      </c>
      <c r="CO76" s="464">
        <f t="shared" si="62"/>
        <v>1018160.81</v>
      </c>
      <c r="CP76" s="464">
        <f t="shared" si="62"/>
        <v>1090142.1299999999</v>
      </c>
      <c r="CQ76" s="464">
        <f t="shared" si="62"/>
        <v>1160980.03</v>
      </c>
      <c r="CR76" s="464">
        <f t="shared" si="62"/>
        <v>1157441.8600000001</v>
      </c>
      <c r="CS76" s="464">
        <f t="shared" si="62"/>
        <v>1086746.81</v>
      </c>
      <c r="CT76" s="464">
        <f t="shared" si="62"/>
        <v>1047620.79</v>
      </c>
      <c r="CU76" s="464">
        <f t="shared" si="62"/>
        <v>1106572.8600000001</v>
      </c>
      <c r="CV76" s="464">
        <f t="shared" si="62"/>
        <v>1151853.7500000002</v>
      </c>
      <c r="CW76" s="464">
        <f t="shared" si="62"/>
        <v>1164741.3700000001</v>
      </c>
      <c r="CX76" s="464">
        <f t="shared" si="62"/>
        <v>1005889.2899999999</v>
      </c>
      <c r="CY76" s="464">
        <f t="shared" si="62"/>
        <v>983817.8</v>
      </c>
      <c r="CZ76" s="464">
        <f t="shared" si="62"/>
        <v>941370.21000000008</v>
      </c>
      <c r="DA76" s="464">
        <f t="shared" si="62"/>
        <v>1039157.8600000001</v>
      </c>
      <c r="DB76" s="464">
        <f t="shared" si="62"/>
        <v>1095973.02</v>
      </c>
      <c r="DC76" s="464">
        <f t="shared" si="62"/>
        <v>1163144.2200000002</v>
      </c>
      <c r="DD76" s="464">
        <f t="shared" si="62"/>
        <v>1172817.07</v>
      </c>
      <c r="DE76" s="464">
        <f t="shared" si="62"/>
        <v>1079963.8500000001</v>
      </c>
      <c r="DF76" s="464">
        <f t="shared" si="62"/>
        <v>852574.78999999992</v>
      </c>
      <c r="DG76" s="464">
        <f t="shared" si="62"/>
        <v>1110961.8500000001</v>
      </c>
      <c r="DH76" s="464">
        <f t="shared" si="62"/>
        <v>1142453.2799999998</v>
      </c>
      <c r="DI76" s="464">
        <f t="shared" si="62"/>
        <v>1160115.42</v>
      </c>
      <c r="DJ76" s="464">
        <f t="shared" si="62"/>
        <v>1048146.25</v>
      </c>
      <c r="DK76" s="464">
        <f t="shared" si="62"/>
        <v>1142448.3900000001</v>
      </c>
      <c r="DL76" s="464">
        <f t="shared" si="62"/>
        <v>969502.91999999993</v>
      </c>
      <c r="DM76" s="464">
        <f t="shared" ref="DM76:FX76" si="63">+SUM(DM64:DM74)</f>
        <v>961244.49</v>
      </c>
      <c r="DN76" s="464">
        <f t="shared" si="63"/>
        <v>1091156.9200000002</v>
      </c>
      <c r="DO76" s="464">
        <f t="shared" si="63"/>
        <v>1161395.3800000001</v>
      </c>
      <c r="DP76" s="464">
        <f t="shared" si="63"/>
        <v>1169654.7800000003</v>
      </c>
      <c r="DQ76" s="464">
        <f t="shared" si="63"/>
        <v>1071478.26</v>
      </c>
      <c r="DR76" s="464">
        <f t="shared" si="63"/>
        <v>1050241.99</v>
      </c>
      <c r="DS76" s="464">
        <f t="shared" si="63"/>
        <v>1110562.94</v>
      </c>
      <c r="DT76" s="464">
        <f t="shared" si="63"/>
        <v>1141410.58</v>
      </c>
      <c r="DU76" s="464">
        <f t="shared" si="63"/>
        <v>1157818.22</v>
      </c>
      <c r="DV76" s="464">
        <f t="shared" si="63"/>
        <v>1045109.2999999999</v>
      </c>
      <c r="DW76" s="464">
        <f t="shared" si="63"/>
        <v>1101983.5599999998</v>
      </c>
      <c r="DX76" s="464">
        <f t="shared" si="63"/>
        <v>909264.33</v>
      </c>
      <c r="DY76" s="464">
        <f t="shared" si="63"/>
        <v>995566.10000000009</v>
      </c>
      <c r="DZ76" s="464">
        <f t="shared" si="63"/>
        <v>1075945.01</v>
      </c>
      <c r="EA76" s="464">
        <f t="shared" si="63"/>
        <v>1160489.07</v>
      </c>
      <c r="EB76" s="464">
        <f t="shared" si="63"/>
        <v>1154195.06</v>
      </c>
      <c r="EC76" s="464">
        <f t="shared" si="63"/>
        <v>1070443.27</v>
      </c>
      <c r="ED76" s="464">
        <f t="shared" si="63"/>
        <v>871397.58</v>
      </c>
      <c r="EE76" s="464">
        <f t="shared" si="63"/>
        <v>1002599.74</v>
      </c>
      <c r="EF76" s="464">
        <f t="shared" si="63"/>
        <v>1133318.7500000002</v>
      </c>
      <c r="EG76" s="464">
        <f t="shared" si="63"/>
        <v>1156696.47</v>
      </c>
      <c r="EH76" s="464">
        <f t="shared" si="63"/>
        <v>1081111.18</v>
      </c>
      <c r="EI76" s="464">
        <f t="shared" si="63"/>
        <v>979769.54</v>
      </c>
      <c r="EJ76" s="464">
        <f t="shared" si="63"/>
        <v>884979.35999999987</v>
      </c>
      <c r="EK76" s="464">
        <f t="shared" si="63"/>
        <v>1016851.2500000001</v>
      </c>
      <c r="EL76" s="464">
        <f t="shared" si="63"/>
        <v>1080325.3999999999</v>
      </c>
      <c r="EM76" s="464">
        <f t="shared" si="63"/>
        <v>1154825.8400000001</v>
      </c>
      <c r="EN76" s="464">
        <f t="shared" si="63"/>
        <v>1149983.3499999999</v>
      </c>
      <c r="EO76" s="464">
        <f t="shared" si="63"/>
        <v>1076754.2699999998</v>
      </c>
      <c r="EP76" s="464">
        <f t="shared" si="63"/>
        <v>1039228.7600000001</v>
      </c>
      <c r="EQ76" s="464">
        <f t="shared" si="63"/>
        <v>1095620.8999999999</v>
      </c>
      <c r="ER76" s="464">
        <f t="shared" si="63"/>
        <v>1137972.1800000002</v>
      </c>
      <c r="ES76" s="464">
        <f t="shared" si="63"/>
        <v>1149124.6600000001</v>
      </c>
      <c r="ET76" s="464">
        <f t="shared" si="63"/>
        <v>1037707.49</v>
      </c>
      <c r="EU76" s="464">
        <f t="shared" si="63"/>
        <v>1077731.2</v>
      </c>
      <c r="EV76" s="464">
        <f t="shared" si="63"/>
        <v>928660.07</v>
      </c>
      <c r="EW76" s="464">
        <f t="shared" si="63"/>
        <v>1034196.1600000001</v>
      </c>
      <c r="EX76" s="464">
        <f t="shared" si="63"/>
        <v>1070313.1299999999</v>
      </c>
      <c r="EY76" s="464">
        <f t="shared" si="63"/>
        <v>1144183.8099999998</v>
      </c>
      <c r="EZ76" s="464">
        <f t="shared" si="63"/>
        <v>1146677.2200000002</v>
      </c>
      <c r="FA76" s="464">
        <f t="shared" si="63"/>
        <v>1064812.1599999999</v>
      </c>
      <c r="FB76" s="464">
        <f t="shared" si="63"/>
        <v>833015.63</v>
      </c>
      <c r="FC76" s="464">
        <f t="shared" si="63"/>
        <v>892200.52999999991</v>
      </c>
      <c r="FD76" s="464">
        <f t="shared" si="63"/>
        <v>1124744.3700000001</v>
      </c>
      <c r="FE76" s="464">
        <f t="shared" si="63"/>
        <v>1129113.4200000002</v>
      </c>
      <c r="FF76" s="464">
        <f t="shared" si="63"/>
        <v>1021565.6499999999</v>
      </c>
      <c r="FG76" s="464">
        <f t="shared" si="63"/>
        <v>1018997.7100000001</v>
      </c>
      <c r="FH76" s="464">
        <f t="shared" si="63"/>
        <v>858209.46999999986</v>
      </c>
      <c r="FI76" s="464">
        <f t="shared" si="63"/>
        <v>1007307.13</v>
      </c>
      <c r="FJ76" s="464">
        <f t="shared" si="63"/>
        <v>1055910.52</v>
      </c>
      <c r="FK76" s="464">
        <f t="shared" si="63"/>
        <v>1135659.0599999998</v>
      </c>
      <c r="FL76" s="464">
        <f t="shared" si="63"/>
        <v>1137083.07</v>
      </c>
      <c r="FM76" s="464">
        <f t="shared" si="63"/>
        <v>1052921.6599999999</v>
      </c>
      <c r="FN76" s="464">
        <f t="shared" si="63"/>
        <v>1026242.14</v>
      </c>
      <c r="FO76" s="464">
        <f t="shared" si="63"/>
        <v>1073070.25</v>
      </c>
      <c r="FP76" s="464">
        <f t="shared" si="63"/>
        <v>1114435.95</v>
      </c>
      <c r="FQ76" s="464">
        <f t="shared" si="63"/>
        <v>1122306.58</v>
      </c>
      <c r="FR76" s="464">
        <f t="shared" si="63"/>
        <v>1016725</v>
      </c>
      <c r="FS76" s="464">
        <f t="shared" si="63"/>
        <v>858482.93</v>
      </c>
      <c r="FT76" s="464">
        <f t="shared" si="63"/>
        <v>938159.19</v>
      </c>
      <c r="FU76" s="464">
        <f t="shared" si="63"/>
        <v>941259.5</v>
      </c>
      <c r="FV76" s="464">
        <f t="shared" si="63"/>
        <v>1051698.1599999999</v>
      </c>
      <c r="FW76" s="464">
        <f t="shared" si="63"/>
        <v>1131159.68</v>
      </c>
      <c r="FX76" s="464">
        <f t="shared" si="63"/>
        <v>1123213.1800000002</v>
      </c>
      <c r="FY76" s="464">
        <f t="shared" ref="FY76:GB76" si="64">+SUM(FY64:FY74)</f>
        <v>1018123.29</v>
      </c>
      <c r="FZ76" s="464">
        <f t="shared" si="64"/>
        <v>937019.45</v>
      </c>
      <c r="GA76" s="464">
        <f t="shared" si="64"/>
        <v>985533.87999999989</v>
      </c>
      <c r="GB76" s="464">
        <f t="shared" si="64"/>
        <v>1114904.08</v>
      </c>
    </row>
    <row r="77" spans="1:184">
      <c r="A77" s="60"/>
      <c r="B77" s="486"/>
      <c r="C77" s="473"/>
      <c r="D77" s="470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265"/>
      <c r="DT77" s="265"/>
      <c r="DU77" s="265"/>
      <c r="DV77" s="265"/>
      <c r="DW77" s="265"/>
      <c r="DX77" s="265"/>
      <c r="DY77" s="265"/>
      <c r="DZ77" s="265"/>
      <c r="EA77" s="265"/>
      <c r="EB77" s="265"/>
      <c r="EC77" s="265"/>
      <c r="ED77" s="265"/>
      <c r="EE77" s="265"/>
      <c r="EF77" s="265"/>
      <c r="EG77" s="265"/>
      <c r="EH77" s="265"/>
      <c r="EI77" s="265"/>
      <c r="EJ77" s="265"/>
      <c r="EK77" s="265"/>
      <c r="EL77" s="265"/>
      <c r="EM77" s="265"/>
      <c r="EN77" s="265"/>
      <c r="EO77" s="265"/>
      <c r="EP77" s="265"/>
      <c r="EQ77" s="265"/>
      <c r="ER77" s="265"/>
      <c r="ES77" s="265"/>
      <c r="ET77" s="265"/>
      <c r="EU77" s="265"/>
      <c r="EV77" s="265"/>
      <c r="EW77" s="265"/>
      <c r="EX77" s="265"/>
      <c r="EY77" s="265"/>
      <c r="EZ77" s="265"/>
      <c r="FA77" s="265"/>
      <c r="FB77" s="265"/>
      <c r="FC77" s="265"/>
      <c r="FD77" s="265"/>
      <c r="FE77" s="265"/>
      <c r="FF77" s="265"/>
      <c r="FG77" s="265"/>
      <c r="FH77" s="265"/>
      <c r="FI77" s="265"/>
      <c r="FJ77" s="265"/>
      <c r="FK77" s="265"/>
      <c r="FL77" s="265"/>
      <c r="FM77" s="265"/>
      <c r="FN77" s="265"/>
      <c r="FO77" s="265"/>
      <c r="FP77" s="265"/>
      <c r="FQ77" s="265"/>
      <c r="FR77" s="265"/>
      <c r="FS77" s="265"/>
      <c r="FT77" s="265"/>
      <c r="FU77" s="265"/>
      <c r="FV77" s="265"/>
      <c r="FW77" s="265"/>
      <c r="FX77" s="265"/>
      <c r="FY77" s="265"/>
      <c r="FZ77" s="265"/>
      <c r="GA77" s="265"/>
      <c r="GB77" s="265"/>
    </row>
    <row r="78" spans="1:184">
      <c r="A78" s="60"/>
      <c r="B78" s="461"/>
      <c r="C78" s="461"/>
      <c r="D78" s="461"/>
      <c r="E78" s="489">
        <v>2013</v>
      </c>
      <c r="F78" s="489">
        <v>2013</v>
      </c>
      <c r="G78" s="489">
        <v>2013</v>
      </c>
      <c r="H78" s="489">
        <v>2013</v>
      </c>
      <c r="I78" s="489">
        <v>2013</v>
      </c>
      <c r="J78" s="489">
        <v>2013</v>
      </c>
      <c r="K78" s="489">
        <v>2013</v>
      </c>
      <c r="L78" s="489">
        <v>2013</v>
      </c>
      <c r="M78" s="489">
        <v>2013</v>
      </c>
      <c r="N78" s="489">
        <v>2013</v>
      </c>
      <c r="O78" s="489">
        <v>2013</v>
      </c>
      <c r="P78" s="489">
        <v>2013</v>
      </c>
      <c r="Q78" s="269">
        <f t="shared" ref="Q78:BF78" si="65">+YEAR(Q79)</f>
        <v>2014</v>
      </c>
      <c r="R78" s="269">
        <f t="shared" si="65"/>
        <v>2014</v>
      </c>
      <c r="S78" s="269">
        <f t="shared" si="65"/>
        <v>2014</v>
      </c>
      <c r="T78" s="269">
        <f t="shared" si="65"/>
        <v>2014</v>
      </c>
      <c r="U78" s="269">
        <f t="shared" si="65"/>
        <v>2014</v>
      </c>
      <c r="V78" s="269">
        <f t="shared" si="65"/>
        <v>2014</v>
      </c>
      <c r="W78" s="269">
        <f t="shared" si="65"/>
        <v>2014</v>
      </c>
      <c r="X78" s="269">
        <f t="shared" si="65"/>
        <v>2014</v>
      </c>
      <c r="Y78" s="269">
        <f t="shared" si="65"/>
        <v>2014</v>
      </c>
      <c r="Z78" s="269">
        <f t="shared" si="65"/>
        <v>2014</v>
      </c>
      <c r="AA78" s="269">
        <f t="shared" si="65"/>
        <v>2014</v>
      </c>
      <c r="AB78" s="269">
        <f t="shared" si="65"/>
        <v>2014</v>
      </c>
      <c r="AC78" s="269">
        <f t="shared" si="65"/>
        <v>2015</v>
      </c>
      <c r="AD78" s="269">
        <f t="shared" si="65"/>
        <v>2015</v>
      </c>
      <c r="AE78" s="269">
        <f t="shared" si="65"/>
        <v>2015</v>
      </c>
      <c r="AF78" s="269">
        <f t="shared" si="65"/>
        <v>2015</v>
      </c>
      <c r="AG78" s="269">
        <f t="shared" si="65"/>
        <v>2015</v>
      </c>
      <c r="AH78" s="269">
        <f t="shared" si="65"/>
        <v>2015</v>
      </c>
      <c r="AI78" s="269">
        <f t="shared" si="65"/>
        <v>2015</v>
      </c>
      <c r="AJ78" s="269">
        <f t="shared" si="65"/>
        <v>2015</v>
      </c>
      <c r="AK78" s="269">
        <f t="shared" si="65"/>
        <v>2015</v>
      </c>
      <c r="AL78" s="269">
        <f t="shared" si="65"/>
        <v>2015</v>
      </c>
      <c r="AM78" s="269">
        <f t="shared" si="65"/>
        <v>2015</v>
      </c>
      <c r="AN78" s="269">
        <f t="shared" si="65"/>
        <v>2015</v>
      </c>
      <c r="AO78" s="269">
        <f t="shared" si="65"/>
        <v>2016</v>
      </c>
      <c r="AP78" s="269">
        <f t="shared" si="65"/>
        <v>2016</v>
      </c>
      <c r="AQ78" s="269">
        <f t="shared" si="65"/>
        <v>2016</v>
      </c>
      <c r="AR78" s="269">
        <f t="shared" si="65"/>
        <v>2016</v>
      </c>
      <c r="AS78" s="269">
        <f t="shared" si="65"/>
        <v>2016</v>
      </c>
      <c r="AT78" s="269">
        <f t="shared" si="65"/>
        <v>2016</v>
      </c>
      <c r="AU78" s="269">
        <f t="shared" si="65"/>
        <v>2016</v>
      </c>
      <c r="AV78" s="269">
        <f t="shared" si="65"/>
        <v>2016</v>
      </c>
      <c r="AW78" s="269">
        <f t="shared" si="65"/>
        <v>2016</v>
      </c>
      <c r="AX78" s="489">
        <f t="shared" si="65"/>
        <v>2016</v>
      </c>
      <c r="AY78" s="269">
        <f t="shared" si="65"/>
        <v>2016</v>
      </c>
      <c r="AZ78" s="269">
        <f t="shared" si="65"/>
        <v>2016</v>
      </c>
      <c r="BA78" s="489">
        <f t="shared" si="65"/>
        <v>2017</v>
      </c>
      <c r="BB78" s="489">
        <f t="shared" si="65"/>
        <v>2017</v>
      </c>
      <c r="BC78" s="489">
        <f t="shared" si="65"/>
        <v>2017</v>
      </c>
      <c r="BD78" s="489">
        <f t="shared" si="65"/>
        <v>2017</v>
      </c>
      <c r="BE78" s="489">
        <f t="shared" si="65"/>
        <v>2017</v>
      </c>
      <c r="BF78" s="489">
        <f t="shared" si="65"/>
        <v>2017</v>
      </c>
      <c r="BG78" s="489">
        <f t="shared" ref="BG78:DR78" si="66">+YEAR(BG79)</f>
        <v>2017</v>
      </c>
      <c r="BH78" s="489">
        <f t="shared" si="66"/>
        <v>2017</v>
      </c>
      <c r="BI78" s="489">
        <f t="shared" si="66"/>
        <v>2017</v>
      </c>
      <c r="BJ78" s="489">
        <f t="shared" si="66"/>
        <v>2017</v>
      </c>
      <c r="BK78" s="489">
        <f t="shared" si="66"/>
        <v>2017</v>
      </c>
      <c r="BL78" s="489">
        <f t="shared" si="66"/>
        <v>2017</v>
      </c>
      <c r="BM78" s="489">
        <f t="shared" si="66"/>
        <v>2018</v>
      </c>
      <c r="BN78" s="489">
        <f t="shared" si="66"/>
        <v>2018</v>
      </c>
      <c r="BO78" s="489">
        <f t="shared" si="66"/>
        <v>2018</v>
      </c>
      <c r="BP78" s="489">
        <f t="shared" si="66"/>
        <v>2018</v>
      </c>
      <c r="BQ78" s="489">
        <f t="shared" si="66"/>
        <v>2018</v>
      </c>
      <c r="BR78" s="489">
        <f t="shared" si="66"/>
        <v>2018</v>
      </c>
      <c r="BS78" s="489">
        <f t="shared" si="66"/>
        <v>2018</v>
      </c>
      <c r="BT78" s="489">
        <f t="shared" si="66"/>
        <v>2018</v>
      </c>
      <c r="BU78" s="489">
        <f t="shared" si="66"/>
        <v>2018</v>
      </c>
      <c r="BV78" s="489">
        <f t="shared" si="66"/>
        <v>2018</v>
      </c>
      <c r="BW78" s="489">
        <f t="shared" si="66"/>
        <v>2018</v>
      </c>
      <c r="BX78" s="489">
        <f t="shared" si="66"/>
        <v>2018</v>
      </c>
      <c r="BY78" s="489">
        <f t="shared" si="66"/>
        <v>2019</v>
      </c>
      <c r="BZ78" s="489">
        <f t="shared" si="66"/>
        <v>2019</v>
      </c>
      <c r="CA78" s="489">
        <f t="shared" si="66"/>
        <v>2019</v>
      </c>
      <c r="CB78" s="489">
        <f t="shared" si="66"/>
        <v>2019</v>
      </c>
      <c r="CC78" s="489">
        <f t="shared" si="66"/>
        <v>2019</v>
      </c>
      <c r="CD78" s="489">
        <f t="shared" si="66"/>
        <v>2019</v>
      </c>
      <c r="CE78" s="489">
        <f t="shared" si="66"/>
        <v>2019</v>
      </c>
      <c r="CF78" s="489">
        <f t="shared" si="66"/>
        <v>2019</v>
      </c>
      <c r="CG78" s="489">
        <f t="shared" si="66"/>
        <v>2019</v>
      </c>
      <c r="CH78" s="489">
        <f t="shared" si="66"/>
        <v>2019</v>
      </c>
      <c r="CI78" s="489">
        <f t="shared" si="66"/>
        <v>2019</v>
      </c>
      <c r="CJ78" s="489">
        <f t="shared" si="66"/>
        <v>2019</v>
      </c>
      <c r="CK78" s="489">
        <f t="shared" si="66"/>
        <v>2020</v>
      </c>
      <c r="CL78" s="489">
        <f t="shared" si="66"/>
        <v>2020</v>
      </c>
      <c r="CM78" s="489">
        <f t="shared" si="66"/>
        <v>2020</v>
      </c>
      <c r="CN78" s="489">
        <f t="shared" si="66"/>
        <v>2020</v>
      </c>
      <c r="CO78" s="489">
        <f t="shared" si="66"/>
        <v>2020</v>
      </c>
      <c r="CP78" s="489">
        <f t="shared" si="66"/>
        <v>2020</v>
      </c>
      <c r="CQ78" s="489">
        <f t="shared" si="66"/>
        <v>2020</v>
      </c>
      <c r="CR78" s="489">
        <f t="shared" si="66"/>
        <v>2020</v>
      </c>
      <c r="CS78" s="489">
        <f t="shared" si="66"/>
        <v>2020</v>
      </c>
      <c r="CT78" s="489">
        <f t="shared" si="66"/>
        <v>2020</v>
      </c>
      <c r="CU78" s="489">
        <f t="shared" si="66"/>
        <v>2020</v>
      </c>
      <c r="CV78" s="489">
        <f t="shared" si="66"/>
        <v>2020</v>
      </c>
      <c r="CW78" s="489">
        <f t="shared" si="66"/>
        <v>2021</v>
      </c>
      <c r="CX78" s="489">
        <f t="shared" si="66"/>
        <v>2021</v>
      </c>
      <c r="CY78" s="489">
        <f t="shared" si="66"/>
        <v>2021</v>
      </c>
      <c r="CZ78" s="489">
        <f t="shared" si="66"/>
        <v>2021</v>
      </c>
      <c r="DA78" s="489">
        <f t="shared" si="66"/>
        <v>2021</v>
      </c>
      <c r="DB78" s="489">
        <f t="shared" si="66"/>
        <v>2021</v>
      </c>
      <c r="DC78" s="489">
        <f t="shared" si="66"/>
        <v>2021</v>
      </c>
      <c r="DD78" s="489">
        <f t="shared" si="66"/>
        <v>2021</v>
      </c>
      <c r="DE78" s="489">
        <f t="shared" si="66"/>
        <v>2021</v>
      </c>
      <c r="DF78" s="489">
        <f t="shared" si="66"/>
        <v>2021</v>
      </c>
      <c r="DG78" s="489">
        <f t="shared" si="66"/>
        <v>2021</v>
      </c>
      <c r="DH78" s="489">
        <f t="shared" si="66"/>
        <v>2021</v>
      </c>
      <c r="DI78" s="489">
        <f t="shared" si="66"/>
        <v>2022</v>
      </c>
      <c r="DJ78" s="489">
        <f t="shared" si="66"/>
        <v>2022</v>
      </c>
      <c r="DK78" s="489">
        <f t="shared" si="66"/>
        <v>2022</v>
      </c>
      <c r="DL78" s="489">
        <f t="shared" si="66"/>
        <v>2022</v>
      </c>
      <c r="DM78" s="489">
        <f t="shared" si="66"/>
        <v>2022</v>
      </c>
      <c r="DN78" s="489">
        <f t="shared" si="66"/>
        <v>2022</v>
      </c>
      <c r="DO78" s="489">
        <f t="shared" si="66"/>
        <v>2022</v>
      </c>
      <c r="DP78" s="489">
        <f t="shared" si="66"/>
        <v>2022</v>
      </c>
      <c r="DQ78" s="489">
        <f t="shared" si="66"/>
        <v>2022</v>
      </c>
      <c r="DR78" s="489">
        <f t="shared" si="66"/>
        <v>2022</v>
      </c>
      <c r="DS78" s="489">
        <f t="shared" ref="DS78:GB78" si="67">+YEAR(DS79)</f>
        <v>2022</v>
      </c>
      <c r="DT78" s="489">
        <f t="shared" si="67"/>
        <v>2022</v>
      </c>
      <c r="DU78" s="489">
        <f t="shared" si="67"/>
        <v>2023</v>
      </c>
      <c r="DV78" s="489">
        <f t="shared" si="67"/>
        <v>2023</v>
      </c>
      <c r="DW78" s="489">
        <f t="shared" si="67"/>
        <v>2023</v>
      </c>
      <c r="DX78" s="489">
        <f t="shared" si="67"/>
        <v>2023</v>
      </c>
      <c r="DY78" s="489">
        <f t="shared" si="67"/>
        <v>2023</v>
      </c>
      <c r="DZ78" s="489">
        <f t="shared" si="67"/>
        <v>2023</v>
      </c>
      <c r="EA78" s="489">
        <f t="shared" si="67"/>
        <v>2023</v>
      </c>
      <c r="EB78" s="489">
        <f t="shared" si="67"/>
        <v>2023</v>
      </c>
      <c r="EC78" s="489">
        <f t="shared" si="67"/>
        <v>2023</v>
      </c>
      <c r="ED78" s="489">
        <f t="shared" si="67"/>
        <v>2023</v>
      </c>
      <c r="EE78" s="489">
        <f t="shared" si="67"/>
        <v>2023</v>
      </c>
      <c r="EF78" s="489">
        <f t="shared" si="67"/>
        <v>2023</v>
      </c>
      <c r="EG78" s="489">
        <f t="shared" si="67"/>
        <v>2024</v>
      </c>
      <c r="EH78" s="489">
        <f t="shared" si="67"/>
        <v>2024</v>
      </c>
      <c r="EI78" s="489">
        <f t="shared" si="67"/>
        <v>2024</v>
      </c>
      <c r="EJ78" s="489">
        <f t="shared" si="67"/>
        <v>2024</v>
      </c>
      <c r="EK78" s="489">
        <f t="shared" si="67"/>
        <v>2024</v>
      </c>
      <c r="EL78" s="489">
        <f t="shared" si="67"/>
        <v>2024</v>
      </c>
      <c r="EM78" s="489">
        <f t="shared" si="67"/>
        <v>2024</v>
      </c>
      <c r="EN78" s="489">
        <f t="shared" si="67"/>
        <v>2024</v>
      </c>
      <c r="EO78" s="489">
        <f t="shared" si="67"/>
        <v>2024</v>
      </c>
      <c r="EP78" s="489">
        <f t="shared" si="67"/>
        <v>2024</v>
      </c>
      <c r="EQ78" s="489">
        <f t="shared" si="67"/>
        <v>2024</v>
      </c>
      <c r="ER78" s="489">
        <f t="shared" si="67"/>
        <v>2024</v>
      </c>
      <c r="ES78" s="489">
        <f t="shared" si="67"/>
        <v>2025</v>
      </c>
      <c r="ET78" s="489">
        <f t="shared" si="67"/>
        <v>2025</v>
      </c>
      <c r="EU78" s="489">
        <f t="shared" si="67"/>
        <v>2025</v>
      </c>
      <c r="EV78" s="489">
        <f t="shared" si="67"/>
        <v>2025</v>
      </c>
      <c r="EW78" s="489">
        <f t="shared" si="67"/>
        <v>2025</v>
      </c>
      <c r="EX78" s="489">
        <f t="shared" si="67"/>
        <v>2025</v>
      </c>
      <c r="EY78" s="489">
        <f t="shared" si="67"/>
        <v>2025</v>
      </c>
      <c r="EZ78" s="489">
        <f t="shared" si="67"/>
        <v>2025</v>
      </c>
      <c r="FA78" s="489">
        <f t="shared" si="67"/>
        <v>2025</v>
      </c>
      <c r="FB78" s="489">
        <f t="shared" si="67"/>
        <v>2025</v>
      </c>
      <c r="FC78" s="489">
        <f t="shared" si="67"/>
        <v>2025</v>
      </c>
      <c r="FD78" s="489">
        <f t="shared" si="67"/>
        <v>2025</v>
      </c>
      <c r="FE78" s="489">
        <f t="shared" si="67"/>
        <v>2026</v>
      </c>
      <c r="FF78" s="489">
        <f t="shared" si="67"/>
        <v>2026</v>
      </c>
      <c r="FG78" s="489">
        <f t="shared" si="67"/>
        <v>2026</v>
      </c>
      <c r="FH78" s="489">
        <f t="shared" si="67"/>
        <v>2026</v>
      </c>
      <c r="FI78" s="489">
        <f t="shared" si="67"/>
        <v>2026</v>
      </c>
      <c r="FJ78" s="489">
        <f t="shared" si="67"/>
        <v>2026</v>
      </c>
      <c r="FK78" s="489">
        <f t="shared" si="67"/>
        <v>2026</v>
      </c>
      <c r="FL78" s="489">
        <f t="shared" si="67"/>
        <v>2026</v>
      </c>
      <c r="FM78" s="489">
        <f t="shared" si="67"/>
        <v>2026</v>
      </c>
      <c r="FN78" s="489">
        <f t="shared" si="67"/>
        <v>2026</v>
      </c>
      <c r="FO78" s="489">
        <f t="shared" si="67"/>
        <v>2026</v>
      </c>
      <c r="FP78" s="489">
        <f t="shared" si="67"/>
        <v>2026</v>
      </c>
      <c r="FQ78" s="489">
        <f t="shared" si="67"/>
        <v>2027</v>
      </c>
      <c r="FR78" s="489">
        <f t="shared" si="67"/>
        <v>2027</v>
      </c>
      <c r="FS78" s="489">
        <f t="shared" si="67"/>
        <v>2027</v>
      </c>
      <c r="FT78" s="489">
        <f t="shared" si="67"/>
        <v>2027</v>
      </c>
      <c r="FU78" s="489">
        <f t="shared" si="67"/>
        <v>2027</v>
      </c>
      <c r="FV78" s="489">
        <f t="shared" si="67"/>
        <v>2027</v>
      </c>
      <c r="FW78" s="489">
        <f t="shared" si="67"/>
        <v>2027</v>
      </c>
      <c r="FX78" s="489">
        <f t="shared" si="67"/>
        <v>2027</v>
      </c>
      <c r="FY78" s="489">
        <f t="shared" si="67"/>
        <v>2027</v>
      </c>
      <c r="FZ78" s="489">
        <f t="shared" si="67"/>
        <v>2027</v>
      </c>
      <c r="GA78" s="489">
        <f t="shared" si="67"/>
        <v>2027</v>
      </c>
      <c r="GB78" s="489">
        <f t="shared" si="67"/>
        <v>2027</v>
      </c>
    </row>
    <row r="79" spans="1:184">
      <c r="A79" s="45"/>
      <c r="B79" s="486"/>
      <c r="C79" s="470" t="s">
        <v>55</v>
      </c>
      <c r="D79" s="470" t="s">
        <v>33</v>
      </c>
      <c r="E79" s="463">
        <v>41275</v>
      </c>
      <c r="F79" s="463">
        <v>41306</v>
      </c>
      <c r="G79" s="463">
        <v>41334</v>
      </c>
      <c r="H79" s="463">
        <v>41365</v>
      </c>
      <c r="I79" s="463">
        <v>41395</v>
      </c>
      <c r="J79" s="463">
        <v>41426</v>
      </c>
      <c r="K79" s="463">
        <v>41456</v>
      </c>
      <c r="L79" s="463">
        <v>41487</v>
      </c>
      <c r="M79" s="463">
        <v>41518</v>
      </c>
      <c r="N79" s="463">
        <v>41548</v>
      </c>
      <c r="O79" s="463">
        <v>41579</v>
      </c>
      <c r="P79" s="463">
        <v>41609</v>
      </c>
      <c r="Q79" s="190">
        <f t="shared" ref="Q79:BF79" si="68">+Q$2</f>
        <v>41640</v>
      </c>
      <c r="R79" s="190">
        <f t="shared" si="68"/>
        <v>41671</v>
      </c>
      <c r="S79" s="190">
        <f t="shared" si="68"/>
        <v>41699</v>
      </c>
      <c r="T79" s="190">
        <f t="shared" si="68"/>
        <v>41730</v>
      </c>
      <c r="U79" s="190">
        <f t="shared" si="68"/>
        <v>41760</v>
      </c>
      <c r="V79" s="190">
        <f t="shared" si="68"/>
        <v>41791</v>
      </c>
      <c r="W79" s="190">
        <f t="shared" si="68"/>
        <v>41821</v>
      </c>
      <c r="X79" s="190">
        <f t="shared" si="68"/>
        <v>41852</v>
      </c>
      <c r="Y79" s="190">
        <f t="shared" si="68"/>
        <v>41883</v>
      </c>
      <c r="Z79" s="190">
        <f t="shared" si="68"/>
        <v>41913</v>
      </c>
      <c r="AA79" s="190">
        <f t="shared" si="68"/>
        <v>41944</v>
      </c>
      <c r="AB79" s="190">
        <f t="shared" si="68"/>
        <v>41974</v>
      </c>
      <c r="AC79" s="190">
        <f t="shared" si="68"/>
        <v>42005</v>
      </c>
      <c r="AD79" s="190">
        <f t="shared" si="68"/>
        <v>42036</v>
      </c>
      <c r="AE79" s="190">
        <f t="shared" si="68"/>
        <v>42064</v>
      </c>
      <c r="AF79" s="190">
        <f t="shared" si="68"/>
        <v>42095</v>
      </c>
      <c r="AG79" s="190">
        <f t="shared" si="68"/>
        <v>42125</v>
      </c>
      <c r="AH79" s="190">
        <f t="shared" si="68"/>
        <v>42156</v>
      </c>
      <c r="AI79" s="190">
        <f t="shared" si="68"/>
        <v>42186</v>
      </c>
      <c r="AJ79" s="190">
        <f t="shared" si="68"/>
        <v>42217</v>
      </c>
      <c r="AK79" s="190">
        <f t="shared" si="68"/>
        <v>42248</v>
      </c>
      <c r="AL79" s="190">
        <f t="shared" si="68"/>
        <v>42278</v>
      </c>
      <c r="AM79" s="190">
        <f t="shared" si="68"/>
        <v>42309</v>
      </c>
      <c r="AN79" s="190">
        <f t="shared" si="68"/>
        <v>42339</v>
      </c>
      <c r="AO79" s="190">
        <f t="shared" si="68"/>
        <v>42370</v>
      </c>
      <c r="AP79" s="190">
        <f t="shared" si="68"/>
        <v>42401</v>
      </c>
      <c r="AQ79" s="190">
        <f t="shared" si="68"/>
        <v>42430</v>
      </c>
      <c r="AR79" s="190">
        <f t="shared" si="68"/>
        <v>42461</v>
      </c>
      <c r="AS79" s="190">
        <f t="shared" si="68"/>
        <v>42491</v>
      </c>
      <c r="AT79" s="190">
        <f t="shared" si="68"/>
        <v>42522</v>
      </c>
      <c r="AU79" s="190">
        <f t="shared" si="68"/>
        <v>42552</v>
      </c>
      <c r="AV79" s="190">
        <f t="shared" si="68"/>
        <v>42583</v>
      </c>
      <c r="AW79" s="190">
        <f t="shared" si="68"/>
        <v>42614</v>
      </c>
      <c r="AX79" s="463">
        <f t="shared" si="68"/>
        <v>42644</v>
      </c>
      <c r="AY79" s="190">
        <f t="shared" si="68"/>
        <v>42675</v>
      </c>
      <c r="AZ79" s="190">
        <f t="shared" si="68"/>
        <v>42705</v>
      </c>
      <c r="BA79" s="463">
        <f t="shared" si="68"/>
        <v>42736</v>
      </c>
      <c r="BB79" s="463">
        <f t="shared" si="68"/>
        <v>42767</v>
      </c>
      <c r="BC79" s="463">
        <f t="shared" si="68"/>
        <v>42795</v>
      </c>
      <c r="BD79" s="463">
        <f t="shared" si="68"/>
        <v>42826</v>
      </c>
      <c r="BE79" s="463">
        <f t="shared" si="68"/>
        <v>42856</v>
      </c>
      <c r="BF79" s="463">
        <f t="shared" si="68"/>
        <v>42887</v>
      </c>
      <c r="BG79" s="463">
        <f t="shared" ref="BG79:DR79" si="69">+BG$2</f>
        <v>42917</v>
      </c>
      <c r="BH79" s="463">
        <f t="shared" si="69"/>
        <v>42948</v>
      </c>
      <c r="BI79" s="463">
        <f t="shared" si="69"/>
        <v>42979</v>
      </c>
      <c r="BJ79" s="463">
        <f t="shared" si="69"/>
        <v>43009</v>
      </c>
      <c r="BK79" s="463">
        <f t="shared" si="69"/>
        <v>43040</v>
      </c>
      <c r="BL79" s="463">
        <f t="shared" si="69"/>
        <v>43070</v>
      </c>
      <c r="BM79" s="463">
        <f t="shared" si="69"/>
        <v>43101</v>
      </c>
      <c r="BN79" s="463">
        <f t="shared" si="69"/>
        <v>43132</v>
      </c>
      <c r="BO79" s="463">
        <f t="shared" si="69"/>
        <v>43160</v>
      </c>
      <c r="BP79" s="463">
        <f t="shared" si="69"/>
        <v>43191</v>
      </c>
      <c r="BQ79" s="463">
        <f t="shared" si="69"/>
        <v>43221</v>
      </c>
      <c r="BR79" s="463">
        <f t="shared" si="69"/>
        <v>43252</v>
      </c>
      <c r="BS79" s="463">
        <f t="shared" si="69"/>
        <v>43282</v>
      </c>
      <c r="BT79" s="463">
        <f t="shared" si="69"/>
        <v>43313</v>
      </c>
      <c r="BU79" s="463">
        <f t="shared" si="69"/>
        <v>43344</v>
      </c>
      <c r="BV79" s="463">
        <f t="shared" si="69"/>
        <v>43374</v>
      </c>
      <c r="BW79" s="463">
        <f t="shared" si="69"/>
        <v>43405</v>
      </c>
      <c r="BX79" s="463">
        <f t="shared" si="69"/>
        <v>43435</v>
      </c>
      <c r="BY79" s="463">
        <f t="shared" si="69"/>
        <v>43466</v>
      </c>
      <c r="BZ79" s="463">
        <f t="shared" si="69"/>
        <v>43497</v>
      </c>
      <c r="CA79" s="463">
        <f t="shared" si="69"/>
        <v>43525</v>
      </c>
      <c r="CB79" s="463">
        <f t="shared" si="69"/>
        <v>43556</v>
      </c>
      <c r="CC79" s="463">
        <f t="shared" si="69"/>
        <v>43586</v>
      </c>
      <c r="CD79" s="463">
        <f t="shared" si="69"/>
        <v>43617</v>
      </c>
      <c r="CE79" s="463">
        <f t="shared" si="69"/>
        <v>43647</v>
      </c>
      <c r="CF79" s="463">
        <f t="shared" si="69"/>
        <v>43678</v>
      </c>
      <c r="CG79" s="463">
        <f t="shared" si="69"/>
        <v>43709</v>
      </c>
      <c r="CH79" s="463">
        <f t="shared" si="69"/>
        <v>43739</v>
      </c>
      <c r="CI79" s="463">
        <f t="shared" si="69"/>
        <v>43770</v>
      </c>
      <c r="CJ79" s="463">
        <f t="shared" si="69"/>
        <v>43800</v>
      </c>
      <c r="CK79" s="463">
        <f t="shared" si="69"/>
        <v>43831</v>
      </c>
      <c r="CL79" s="463">
        <f t="shared" si="69"/>
        <v>43862</v>
      </c>
      <c r="CM79" s="463">
        <f t="shared" si="69"/>
        <v>43891</v>
      </c>
      <c r="CN79" s="463">
        <f t="shared" si="69"/>
        <v>43922</v>
      </c>
      <c r="CO79" s="463">
        <f t="shared" si="69"/>
        <v>43952</v>
      </c>
      <c r="CP79" s="463">
        <f t="shared" si="69"/>
        <v>43983</v>
      </c>
      <c r="CQ79" s="463">
        <f t="shared" si="69"/>
        <v>44013</v>
      </c>
      <c r="CR79" s="463">
        <f t="shared" si="69"/>
        <v>44044</v>
      </c>
      <c r="CS79" s="463">
        <f t="shared" si="69"/>
        <v>44075</v>
      </c>
      <c r="CT79" s="463">
        <f t="shared" si="69"/>
        <v>44105</v>
      </c>
      <c r="CU79" s="463">
        <f t="shared" si="69"/>
        <v>44136</v>
      </c>
      <c r="CV79" s="463">
        <f t="shared" si="69"/>
        <v>44166</v>
      </c>
      <c r="CW79" s="463">
        <f t="shared" si="69"/>
        <v>44197</v>
      </c>
      <c r="CX79" s="463">
        <f t="shared" si="69"/>
        <v>44228</v>
      </c>
      <c r="CY79" s="463">
        <f t="shared" si="69"/>
        <v>44256</v>
      </c>
      <c r="CZ79" s="463">
        <f t="shared" si="69"/>
        <v>44287</v>
      </c>
      <c r="DA79" s="463">
        <f t="shared" si="69"/>
        <v>44317</v>
      </c>
      <c r="DB79" s="463">
        <f t="shared" si="69"/>
        <v>44348</v>
      </c>
      <c r="DC79" s="463">
        <f t="shared" si="69"/>
        <v>44378</v>
      </c>
      <c r="DD79" s="463">
        <f t="shared" si="69"/>
        <v>44409</v>
      </c>
      <c r="DE79" s="463">
        <f t="shared" si="69"/>
        <v>44440</v>
      </c>
      <c r="DF79" s="463">
        <f t="shared" si="69"/>
        <v>44470</v>
      </c>
      <c r="DG79" s="463">
        <f t="shared" si="69"/>
        <v>44501</v>
      </c>
      <c r="DH79" s="463">
        <f t="shared" si="69"/>
        <v>44531</v>
      </c>
      <c r="DI79" s="463">
        <f t="shared" si="69"/>
        <v>44562</v>
      </c>
      <c r="DJ79" s="463">
        <f t="shared" si="69"/>
        <v>44593</v>
      </c>
      <c r="DK79" s="463">
        <f t="shared" si="69"/>
        <v>44621</v>
      </c>
      <c r="DL79" s="463">
        <f t="shared" si="69"/>
        <v>44652</v>
      </c>
      <c r="DM79" s="463">
        <f t="shared" si="69"/>
        <v>44682</v>
      </c>
      <c r="DN79" s="463">
        <f t="shared" si="69"/>
        <v>44713</v>
      </c>
      <c r="DO79" s="463">
        <f t="shared" si="69"/>
        <v>44743</v>
      </c>
      <c r="DP79" s="463">
        <f t="shared" si="69"/>
        <v>44774</v>
      </c>
      <c r="DQ79" s="463">
        <f t="shared" si="69"/>
        <v>44805</v>
      </c>
      <c r="DR79" s="463">
        <f t="shared" si="69"/>
        <v>44835</v>
      </c>
      <c r="DS79" s="463">
        <f t="shared" ref="DS79:GB79" si="70">+DS$2</f>
        <v>44866</v>
      </c>
      <c r="DT79" s="463">
        <f t="shared" si="70"/>
        <v>44896</v>
      </c>
      <c r="DU79" s="463">
        <f t="shared" si="70"/>
        <v>44927</v>
      </c>
      <c r="DV79" s="463">
        <f t="shared" si="70"/>
        <v>44958</v>
      </c>
      <c r="DW79" s="463">
        <f t="shared" si="70"/>
        <v>44986</v>
      </c>
      <c r="DX79" s="463">
        <f t="shared" si="70"/>
        <v>45017</v>
      </c>
      <c r="DY79" s="463">
        <f t="shared" si="70"/>
        <v>45047</v>
      </c>
      <c r="DZ79" s="463">
        <f t="shared" si="70"/>
        <v>45078</v>
      </c>
      <c r="EA79" s="463">
        <f t="shared" si="70"/>
        <v>45108</v>
      </c>
      <c r="EB79" s="463">
        <f t="shared" si="70"/>
        <v>45139</v>
      </c>
      <c r="EC79" s="463">
        <f t="shared" si="70"/>
        <v>45170</v>
      </c>
      <c r="ED79" s="463">
        <f t="shared" si="70"/>
        <v>45200</v>
      </c>
      <c r="EE79" s="463">
        <f t="shared" si="70"/>
        <v>45231</v>
      </c>
      <c r="EF79" s="463">
        <f t="shared" si="70"/>
        <v>45261</v>
      </c>
      <c r="EG79" s="463">
        <f t="shared" si="70"/>
        <v>45292</v>
      </c>
      <c r="EH79" s="463">
        <f t="shared" si="70"/>
        <v>45323</v>
      </c>
      <c r="EI79" s="463">
        <f t="shared" si="70"/>
        <v>45352</v>
      </c>
      <c r="EJ79" s="463">
        <f t="shared" si="70"/>
        <v>45383</v>
      </c>
      <c r="EK79" s="463">
        <f t="shared" si="70"/>
        <v>45413</v>
      </c>
      <c r="EL79" s="463">
        <f t="shared" si="70"/>
        <v>45444</v>
      </c>
      <c r="EM79" s="463">
        <f t="shared" si="70"/>
        <v>45474</v>
      </c>
      <c r="EN79" s="463">
        <f t="shared" si="70"/>
        <v>45505</v>
      </c>
      <c r="EO79" s="463">
        <f t="shared" si="70"/>
        <v>45536</v>
      </c>
      <c r="EP79" s="463">
        <f t="shared" si="70"/>
        <v>45566</v>
      </c>
      <c r="EQ79" s="463">
        <f t="shared" si="70"/>
        <v>45597</v>
      </c>
      <c r="ER79" s="463">
        <f t="shared" si="70"/>
        <v>45627</v>
      </c>
      <c r="ES79" s="463">
        <f t="shared" si="70"/>
        <v>45658</v>
      </c>
      <c r="ET79" s="463">
        <f t="shared" si="70"/>
        <v>45689</v>
      </c>
      <c r="EU79" s="463">
        <f t="shared" si="70"/>
        <v>45717</v>
      </c>
      <c r="EV79" s="463">
        <f t="shared" si="70"/>
        <v>45748</v>
      </c>
      <c r="EW79" s="463">
        <f t="shared" si="70"/>
        <v>45778</v>
      </c>
      <c r="EX79" s="463">
        <f t="shared" si="70"/>
        <v>45809</v>
      </c>
      <c r="EY79" s="463">
        <f t="shared" si="70"/>
        <v>45839</v>
      </c>
      <c r="EZ79" s="463">
        <f t="shared" si="70"/>
        <v>45870</v>
      </c>
      <c r="FA79" s="463">
        <f t="shared" si="70"/>
        <v>45901</v>
      </c>
      <c r="FB79" s="463">
        <f t="shared" si="70"/>
        <v>45931</v>
      </c>
      <c r="FC79" s="463">
        <f t="shared" si="70"/>
        <v>45962</v>
      </c>
      <c r="FD79" s="463">
        <f t="shared" si="70"/>
        <v>45992</v>
      </c>
      <c r="FE79" s="463">
        <f t="shared" si="70"/>
        <v>46023</v>
      </c>
      <c r="FF79" s="463">
        <f t="shared" si="70"/>
        <v>46054</v>
      </c>
      <c r="FG79" s="463">
        <f t="shared" si="70"/>
        <v>46082</v>
      </c>
      <c r="FH79" s="463">
        <f t="shared" si="70"/>
        <v>46113</v>
      </c>
      <c r="FI79" s="463">
        <f t="shared" si="70"/>
        <v>46143</v>
      </c>
      <c r="FJ79" s="463">
        <f t="shared" si="70"/>
        <v>46174</v>
      </c>
      <c r="FK79" s="463">
        <f t="shared" si="70"/>
        <v>46204</v>
      </c>
      <c r="FL79" s="463">
        <f t="shared" si="70"/>
        <v>46235</v>
      </c>
      <c r="FM79" s="463">
        <f t="shared" si="70"/>
        <v>46266</v>
      </c>
      <c r="FN79" s="463">
        <f t="shared" si="70"/>
        <v>46296</v>
      </c>
      <c r="FO79" s="463">
        <f t="shared" si="70"/>
        <v>46327</v>
      </c>
      <c r="FP79" s="463">
        <f t="shared" si="70"/>
        <v>46357</v>
      </c>
      <c r="FQ79" s="463">
        <f t="shared" si="70"/>
        <v>46388</v>
      </c>
      <c r="FR79" s="463">
        <f t="shared" si="70"/>
        <v>46419</v>
      </c>
      <c r="FS79" s="463">
        <f t="shared" si="70"/>
        <v>46447</v>
      </c>
      <c r="FT79" s="463">
        <f t="shared" si="70"/>
        <v>46478</v>
      </c>
      <c r="FU79" s="463">
        <f t="shared" si="70"/>
        <v>46508</v>
      </c>
      <c r="FV79" s="463">
        <f t="shared" si="70"/>
        <v>46539</v>
      </c>
      <c r="FW79" s="463">
        <f t="shared" si="70"/>
        <v>46569</v>
      </c>
      <c r="FX79" s="463">
        <f t="shared" si="70"/>
        <v>46600</v>
      </c>
      <c r="FY79" s="463">
        <f t="shared" si="70"/>
        <v>46631</v>
      </c>
      <c r="FZ79" s="463">
        <f t="shared" si="70"/>
        <v>46661</v>
      </c>
      <c r="GA79" s="463">
        <f t="shared" si="70"/>
        <v>46692</v>
      </c>
      <c r="GB79" s="463">
        <f t="shared" si="70"/>
        <v>46722</v>
      </c>
    </row>
    <row r="80" spans="1:184">
      <c r="B80" s="487"/>
      <c r="C80" s="474" t="s">
        <v>1</v>
      </c>
      <c r="D80" s="477" t="s">
        <v>177</v>
      </c>
      <c r="E80" s="482">
        <f t="shared" ref="E80:AZ80" si="71">+IF(ISERROR(E49/E64),0,E49/E64)</f>
        <v>7.1205720480827175</v>
      </c>
      <c r="F80" s="482">
        <f t="shared" si="71"/>
        <v>5.9116324591410114</v>
      </c>
      <c r="G80" s="482">
        <f t="shared" si="71"/>
        <v>3.8558010114659873</v>
      </c>
      <c r="H80" s="482">
        <f t="shared" si="71"/>
        <v>3.9380990724283023</v>
      </c>
      <c r="I80" s="482">
        <f t="shared" si="71"/>
        <v>3.453377216908625</v>
      </c>
      <c r="J80" s="482">
        <f t="shared" si="71"/>
        <v>4.7185698360831578</v>
      </c>
      <c r="K80" s="482">
        <f t="shared" si="71"/>
        <v>10.848923560785741</v>
      </c>
      <c r="L80" s="482">
        <f t="shared" si="71"/>
        <v>7.5544552624872727</v>
      </c>
      <c r="M80" s="482">
        <f t="shared" si="71"/>
        <v>3.5640772419343083</v>
      </c>
      <c r="N80" s="482">
        <f t="shared" si="71"/>
        <v>3.7132027081907721</v>
      </c>
      <c r="O80" s="482">
        <f t="shared" si="71"/>
        <v>2.0825022933743673</v>
      </c>
      <c r="P80" s="482">
        <f t="shared" si="71"/>
        <v>5.2119095785311966</v>
      </c>
      <c r="Q80" s="482">
        <f t="shared" si="71"/>
        <v>7.7871296277999846</v>
      </c>
      <c r="R80" s="482">
        <f t="shared" si="71"/>
        <v>6.7323498499933114</v>
      </c>
      <c r="S80" s="482">
        <f t="shared" si="71"/>
        <v>3.8606540777856897</v>
      </c>
      <c r="T80" s="482">
        <f t="shared" si="71"/>
        <v>4.0416461782734192</v>
      </c>
      <c r="U80" s="482">
        <f t="shared" si="71"/>
        <v>3.5420130572404362</v>
      </c>
      <c r="V80" s="482">
        <f t="shared" si="71"/>
        <v>5.0594865619174447</v>
      </c>
      <c r="W80" s="482">
        <f t="shared" si="71"/>
        <v>9.2193680045467481</v>
      </c>
      <c r="X80" s="482">
        <f t="shared" si="71"/>
        <v>8.7352958890126935</v>
      </c>
      <c r="Y80" s="482">
        <f t="shared" si="71"/>
        <v>3.1754496435303934</v>
      </c>
      <c r="Z80" s="482">
        <f t="shared" si="71"/>
        <v>1.6409559414582173</v>
      </c>
      <c r="AA80" s="482">
        <f t="shared" si="71"/>
        <v>2.1938256103337568</v>
      </c>
      <c r="AB80" s="482">
        <f t="shared" si="71"/>
        <v>4.5210842413207679</v>
      </c>
      <c r="AC80" s="482">
        <f t="shared" si="71"/>
        <v>6.0072664162132563</v>
      </c>
      <c r="AD80" s="482">
        <f t="shared" si="71"/>
        <v>6.7183540678626255</v>
      </c>
      <c r="AE80" s="482">
        <f t="shared" si="71"/>
        <v>4.1291815800882086</v>
      </c>
      <c r="AF80" s="482">
        <f t="shared" si="71"/>
        <v>2.8730816899700198</v>
      </c>
      <c r="AG80" s="482">
        <f t="shared" si="71"/>
        <v>2.3530979715153961</v>
      </c>
      <c r="AH80" s="482">
        <f t="shared" si="71"/>
        <v>5.3916166257826017</v>
      </c>
      <c r="AI80" s="482">
        <f t="shared" si="71"/>
        <v>9.0695097106020661</v>
      </c>
      <c r="AJ80" s="482">
        <f t="shared" si="71"/>
        <v>8.0780243476594151</v>
      </c>
      <c r="AK80" s="482">
        <f t="shared" si="71"/>
        <v>2.4694732517943234</v>
      </c>
      <c r="AL80" s="482">
        <f t="shared" si="71"/>
        <v>1.2091565047573631</v>
      </c>
      <c r="AM80" s="482">
        <f t="shared" si="71"/>
        <v>2.2548390990846148</v>
      </c>
      <c r="AN80" s="482">
        <f t="shared" si="71"/>
        <v>3.0546176305447612</v>
      </c>
      <c r="AO80" s="482">
        <f t="shared" si="71"/>
        <v>6.3794424630952422</v>
      </c>
      <c r="AP80" s="482">
        <f t="shared" si="71"/>
        <v>7.0620725919154763</v>
      </c>
      <c r="AQ80" s="482">
        <f t="shared" si="71"/>
        <v>4.3262708635979914</v>
      </c>
      <c r="AR80" s="482">
        <f t="shared" si="71"/>
        <v>3.0931292432661923</v>
      </c>
      <c r="AS80" s="482">
        <f t="shared" si="71"/>
        <v>2.8291088585407547</v>
      </c>
      <c r="AT80" s="482">
        <f t="shared" si="71"/>
        <v>5.9683182161753594</v>
      </c>
      <c r="AU80" s="482">
        <f t="shared" si="71"/>
        <v>8.8430340702595291</v>
      </c>
      <c r="AV80" s="482">
        <f t="shared" si="71"/>
        <v>9.5046584680982189</v>
      </c>
      <c r="AW80" s="482">
        <f t="shared" si="71"/>
        <v>2.6568367686360874</v>
      </c>
      <c r="AX80" s="482">
        <f t="shared" si="71"/>
        <v>1.568823240908723</v>
      </c>
      <c r="AY80" s="251">
        <f t="shared" si="71"/>
        <v>2.4846005757001333</v>
      </c>
      <c r="AZ80" s="251">
        <f t="shared" si="71"/>
        <v>2.8426597513920973</v>
      </c>
      <c r="BA80" s="482">
        <f t="shared" ref="BA80:DL80" si="72">+IF(ISERROR(BA49/BA64),0,BA49/BA64)</f>
        <v>6.8738179024785593</v>
      </c>
      <c r="BB80" s="482">
        <f t="shared" si="72"/>
        <v>7.3979684611035559</v>
      </c>
      <c r="BC80" s="482">
        <f t="shared" si="72"/>
        <v>4.0828959092269557</v>
      </c>
      <c r="BD80" s="482">
        <f t="shared" si="72"/>
        <v>2.4333409877165972</v>
      </c>
      <c r="BE80" s="482">
        <f t="shared" si="72"/>
        <v>2.335560975320464</v>
      </c>
      <c r="BF80" s="482">
        <f t="shared" si="72"/>
        <v>6.2514868599110729</v>
      </c>
      <c r="BG80" s="482">
        <f t="shared" si="72"/>
        <v>9.0201787534772571</v>
      </c>
      <c r="BH80" s="482">
        <f t="shared" si="72"/>
        <v>10.090836738639336</v>
      </c>
      <c r="BI80" s="482">
        <f t="shared" si="72"/>
        <v>1.7693042544698896</v>
      </c>
      <c r="BJ80" s="482">
        <f t="shared" si="72"/>
        <v>0</v>
      </c>
      <c r="BK80" s="482">
        <f t="shared" si="72"/>
        <v>0.89575212306835583</v>
      </c>
      <c r="BL80" s="482">
        <f t="shared" si="72"/>
        <v>3.2862427867205146</v>
      </c>
      <c r="BM80" s="482">
        <f t="shared" si="72"/>
        <v>7.8551934486738952</v>
      </c>
      <c r="BN80" s="482">
        <f t="shared" si="72"/>
        <v>8.5061946232487688</v>
      </c>
      <c r="BO80" s="482">
        <f t="shared" si="72"/>
        <v>5.4830958701719243</v>
      </c>
      <c r="BP80" s="482">
        <f t="shared" si="72"/>
        <v>4.5817057354939195</v>
      </c>
      <c r="BQ80" s="482">
        <f t="shared" si="72"/>
        <v>3.8268504169841528</v>
      </c>
      <c r="BR80" s="482">
        <f t="shared" si="72"/>
        <v>8.0921690136590083</v>
      </c>
      <c r="BS80" s="482">
        <f t="shared" si="72"/>
        <v>12.466459810379279</v>
      </c>
      <c r="BT80" s="482">
        <f t="shared" si="72"/>
        <v>12.756810720060948</v>
      </c>
      <c r="BU80" s="482">
        <f t="shared" si="72"/>
        <v>4.6905430360172353</v>
      </c>
      <c r="BV80" s="482">
        <f t="shared" si="72"/>
        <v>4.22705807741802</v>
      </c>
      <c r="BW80" s="482">
        <f t="shared" si="72"/>
        <v>4.8890593047034763</v>
      </c>
      <c r="BX80" s="482">
        <f t="shared" si="72"/>
        <v>6.9914943304851374</v>
      </c>
      <c r="BY80" s="482">
        <f t="shared" si="72"/>
        <v>10.716323326483314</v>
      </c>
      <c r="BZ80" s="482">
        <f t="shared" si="72"/>
        <v>12.211615417800985</v>
      </c>
      <c r="CA80" s="482">
        <f t="shared" si="72"/>
        <v>9.2656723533160203</v>
      </c>
      <c r="CB80" s="482">
        <f t="shared" si="72"/>
        <v>9.0833387433779382</v>
      </c>
      <c r="CC80" s="482">
        <f t="shared" si="72"/>
        <v>9.1958234523166311</v>
      </c>
      <c r="CD80" s="482">
        <f t="shared" si="72"/>
        <v>14.641917402416357</v>
      </c>
      <c r="CE80" s="482">
        <f t="shared" si="72"/>
        <v>23.092789279156403</v>
      </c>
      <c r="CF80" s="482">
        <f t="shared" si="72"/>
        <v>23.943693872235372</v>
      </c>
      <c r="CG80" s="482">
        <f t="shared" si="72"/>
        <v>14.532803347283341</v>
      </c>
      <c r="CH80" s="482">
        <f t="shared" si="72"/>
        <v>15.859555500010419</v>
      </c>
      <c r="CI80" s="482">
        <f t="shared" si="72"/>
        <v>14.326580641954465</v>
      </c>
      <c r="CJ80" s="482">
        <f t="shared" si="72"/>
        <v>18.509535034281104</v>
      </c>
      <c r="CK80" s="482">
        <f t="shared" si="72"/>
        <v>20.551517045239638</v>
      </c>
      <c r="CL80" s="482">
        <f t="shared" si="72"/>
        <v>21.618114968142127</v>
      </c>
      <c r="CM80" s="482">
        <f t="shared" si="72"/>
        <v>19.272827630760293</v>
      </c>
      <c r="CN80" s="482">
        <f t="shared" si="72"/>
        <v>18.26245339848769</v>
      </c>
      <c r="CO80" s="482">
        <f t="shared" si="72"/>
        <v>18.291124981994425</v>
      </c>
      <c r="CP80" s="482">
        <f t="shared" si="72"/>
        <v>26.499698908665938</v>
      </c>
      <c r="CQ80" s="482">
        <f t="shared" si="72"/>
        <v>36.773540248210253</v>
      </c>
      <c r="CR80" s="482">
        <f t="shared" si="72"/>
        <v>35.753284626378587</v>
      </c>
      <c r="CS80" s="482">
        <f t="shared" si="72"/>
        <v>25.546341271628368</v>
      </c>
      <c r="CT80" s="482">
        <f t="shared" si="72"/>
        <v>22.540019145371872</v>
      </c>
      <c r="CU80" s="482">
        <f t="shared" si="72"/>
        <v>22.561812926927931</v>
      </c>
      <c r="CV80" s="482">
        <f t="shared" si="72"/>
        <v>28.067891405632569</v>
      </c>
      <c r="CW80" s="482">
        <f t="shared" si="72"/>
        <v>29.560759679752486</v>
      </c>
      <c r="CX80" s="482">
        <f t="shared" si="72"/>
        <v>31.591257954426908</v>
      </c>
      <c r="CY80" s="482">
        <f t="shared" si="72"/>
        <v>28.235118179248765</v>
      </c>
      <c r="CZ80" s="482">
        <f t="shared" si="72"/>
        <v>27.386424768842812</v>
      </c>
      <c r="DA80" s="482">
        <f t="shared" si="72"/>
        <v>24.742408642667844</v>
      </c>
      <c r="DB80" s="482">
        <f t="shared" si="72"/>
        <v>35.477923369427188</v>
      </c>
      <c r="DC80" s="482">
        <f t="shared" si="72"/>
        <v>43.917309013922164</v>
      </c>
      <c r="DD80" s="482">
        <f t="shared" si="72"/>
        <v>43.978607851476127</v>
      </c>
      <c r="DE80" s="482">
        <f t="shared" si="72"/>
        <v>28.370690027808596</v>
      </c>
      <c r="DF80" s="482">
        <f t="shared" si="72"/>
        <v>11.619081005285299</v>
      </c>
      <c r="DG80" s="482">
        <f t="shared" si="72"/>
        <v>26.587082716247416</v>
      </c>
      <c r="DH80" s="482">
        <f t="shared" si="72"/>
        <v>30.900297792081474</v>
      </c>
      <c r="DI80" s="482">
        <f t="shared" si="72"/>
        <v>31.483077421979409</v>
      </c>
      <c r="DJ80" s="482">
        <f t="shared" si="72"/>
        <v>31.796763174105394</v>
      </c>
      <c r="DK80" s="482">
        <f t="shared" si="72"/>
        <v>28.36027065485354</v>
      </c>
      <c r="DL80" s="482">
        <f t="shared" si="72"/>
        <v>26.141796843411704</v>
      </c>
      <c r="DM80" s="482">
        <f t="shared" ref="DM80:FX80" si="73">+IF(ISERROR(DM49/DM64),0,DM49/DM64)</f>
        <v>25.970826947314482</v>
      </c>
      <c r="DN80" s="482">
        <f t="shared" si="73"/>
        <v>37.196248103295254</v>
      </c>
      <c r="DO80" s="482">
        <f t="shared" si="73"/>
        <v>42.081947209725293</v>
      </c>
      <c r="DP80" s="482">
        <f t="shared" si="73"/>
        <v>43.045314174071969</v>
      </c>
      <c r="DQ80" s="482">
        <f t="shared" si="73"/>
        <v>29.134880891602126</v>
      </c>
      <c r="DR80" s="482">
        <f t="shared" si="73"/>
        <v>26.19022341661567</v>
      </c>
      <c r="DS80" s="482">
        <f t="shared" si="73"/>
        <v>27.331872260488417</v>
      </c>
      <c r="DT80" s="482">
        <f t="shared" si="73"/>
        <v>30.127173805730777</v>
      </c>
      <c r="DU80" s="482">
        <f t="shared" si="73"/>
        <v>30.859585913537472</v>
      </c>
      <c r="DV80" s="482">
        <f t="shared" si="73"/>
        <v>30.766773378012477</v>
      </c>
      <c r="DW80" s="482">
        <f t="shared" si="73"/>
        <v>28.373662712261357</v>
      </c>
      <c r="DX80" s="482">
        <f t="shared" si="73"/>
        <v>24.879164294099866</v>
      </c>
      <c r="DY80" s="482">
        <f t="shared" si="73"/>
        <v>26.460730806703381</v>
      </c>
      <c r="DZ80" s="482">
        <f t="shared" si="73"/>
        <v>36.290091217771639</v>
      </c>
      <c r="EA80" s="482">
        <f t="shared" si="73"/>
        <v>40.379719775431383</v>
      </c>
      <c r="EB80" s="482">
        <f t="shared" si="73"/>
        <v>42.609066625079322</v>
      </c>
      <c r="EC80" s="482">
        <f t="shared" si="73"/>
        <v>27.652547584081489</v>
      </c>
      <c r="ED80" s="482">
        <f t="shared" si="73"/>
        <v>29.706190327881174</v>
      </c>
      <c r="EE80" s="482">
        <f t="shared" si="73"/>
        <v>24.043306569074399</v>
      </c>
      <c r="EF80" s="482">
        <f t="shared" si="73"/>
        <v>27.882947697468477</v>
      </c>
      <c r="EG80" s="482">
        <f t="shared" si="73"/>
        <v>30.3207811581328</v>
      </c>
      <c r="EH80" s="482">
        <f t="shared" si="73"/>
        <v>32.384069400716335</v>
      </c>
      <c r="EI80" s="482">
        <f t="shared" si="73"/>
        <v>26.77530339250902</v>
      </c>
      <c r="EJ80" s="482">
        <f t="shared" si="73"/>
        <v>26.026752626150291</v>
      </c>
      <c r="EK80" s="482">
        <f t="shared" si="73"/>
        <v>26.640158948921524</v>
      </c>
      <c r="EL80" s="482">
        <f t="shared" si="73"/>
        <v>32.797331522734865</v>
      </c>
      <c r="EM80" s="482">
        <f t="shared" si="73"/>
        <v>43.605333438795014</v>
      </c>
      <c r="EN80" s="482">
        <f t="shared" si="73"/>
        <v>43.822687351580008</v>
      </c>
      <c r="EO80" s="482">
        <f t="shared" si="73"/>
        <v>29.61837368598734</v>
      </c>
      <c r="EP80" s="482">
        <f t="shared" si="73"/>
        <v>27.268304849966817</v>
      </c>
      <c r="EQ80" s="482">
        <f t="shared" si="73"/>
        <v>24.686176338407954</v>
      </c>
      <c r="ER80" s="482">
        <f t="shared" si="73"/>
        <v>29.543352668101097</v>
      </c>
      <c r="ES80" s="482">
        <f t="shared" si="73"/>
        <v>30.955297869222996</v>
      </c>
      <c r="ET80" s="482">
        <f t="shared" si="73"/>
        <v>30.999782800820864</v>
      </c>
      <c r="EU80" s="482">
        <f t="shared" si="73"/>
        <v>25.910231877734912</v>
      </c>
      <c r="EV80" s="482">
        <f t="shared" si="73"/>
        <v>25.883966920956471</v>
      </c>
      <c r="EW80" s="482">
        <f t="shared" si="73"/>
        <v>24.319169339734692</v>
      </c>
      <c r="EX80" s="482">
        <f t="shared" si="73"/>
        <v>32.91652077776159</v>
      </c>
      <c r="EY80" s="482">
        <f t="shared" si="73"/>
        <v>42.823281644607519</v>
      </c>
      <c r="EZ80" s="482">
        <f t="shared" si="73"/>
        <v>41.293732975801284</v>
      </c>
      <c r="FA80" s="482">
        <f t="shared" si="73"/>
        <v>30.351324182576363</v>
      </c>
      <c r="FB80" s="482">
        <f t="shared" si="73"/>
        <v>32.275446588067169</v>
      </c>
      <c r="FC80" s="482">
        <f t="shared" si="73"/>
        <v>17.725355874387354</v>
      </c>
      <c r="FD80" s="482">
        <f t="shared" si="73"/>
        <v>30.254828390129944</v>
      </c>
      <c r="FE80" s="482">
        <f t="shared" si="73"/>
        <v>28.650262756653575</v>
      </c>
      <c r="FF80" s="482">
        <f t="shared" si="73"/>
        <v>29.102212377672863</v>
      </c>
      <c r="FG80" s="482">
        <f t="shared" si="73"/>
        <v>25.380645986788689</v>
      </c>
      <c r="FH80" s="482">
        <f t="shared" si="73"/>
        <v>23.811460991680725</v>
      </c>
      <c r="FI80" s="482">
        <f t="shared" si="73"/>
        <v>22.745379292875796</v>
      </c>
      <c r="FJ80" s="482">
        <f t="shared" si="73"/>
        <v>33.50890731144225</v>
      </c>
      <c r="FK80" s="482">
        <f t="shared" si="73"/>
        <v>43.217740504462178</v>
      </c>
      <c r="FL80" s="482">
        <f t="shared" si="73"/>
        <v>39.76892405539887</v>
      </c>
      <c r="FM80" s="482">
        <f t="shared" si="73"/>
        <v>29.534296345573239</v>
      </c>
      <c r="FN80" s="482">
        <f t="shared" si="73"/>
        <v>23.22580616461817</v>
      </c>
      <c r="FO80" s="482">
        <f t="shared" si="73"/>
        <v>22.574132096562661</v>
      </c>
      <c r="FP80" s="482">
        <f t="shared" si="73"/>
        <v>29.544272735915943</v>
      </c>
      <c r="FQ80" s="482">
        <f t="shared" si="73"/>
        <v>27.57105028571106</v>
      </c>
      <c r="FR80" s="482">
        <f t="shared" si="73"/>
        <v>29.429006684755421</v>
      </c>
      <c r="FS80" s="482">
        <f t="shared" si="73"/>
        <v>31.174084376448771</v>
      </c>
      <c r="FT80" s="482">
        <f t="shared" si="73"/>
        <v>23.754366481574962</v>
      </c>
      <c r="FU80" s="482">
        <f t="shared" si="73"/>
        <v>23.231668010269043</v>
      </c>
      <c r="FV80" s="482">
        <f t="shared" si="73"/>
        <v>35.076540973307814</v>
      </c>
      <c r="FW80" s="482">
        <f t="shared" si="73"/>
        <v>40.19106300149641</v>
      </c>
      <c r="FX80" s="482">
        <f t="shared" si="73"/>
        <v>39.797194518131519</v>
      </c>
      <c r="FY80" s="482">
        <f t="shared" ref="FY80:GB80" si="74">+IF(ISERROR(FY49/FY64),0,FY49/FY64)</f>
        <v>27.757603679841957</v>
      </c>
      <c r="FZ80" s="482">
        <f t="shared" si="74"/>
        <v>22.929626737842828</v>
      </c>
      <c r="GA80" s="482">
        <f t="shared" si="74"/>
        <v>24.643753981109754</v>
      </c>
      <c r="GB80" s="482">
        <f t="shared" si="74"/>
        <v>29.977803109849283</v>
      </c>
    </row>
    <row r="81" spans="1:184">
      <c r="B81" s="486"/>
      <c r="C81" s="475" t="s">
        <v>2</v>
      </c>
      <c r="D81" s="478" t="s">
        <v>177</v>
      </c>
      <c r="E81" s="483">
        <f t="shared" ref="E81:AZ81" si="75">+IF(ISERROR(E50/E65),0,E50/E65)</f>
        <v>1.3624916085196412</v>
      </c>
      <c r="F81" s="483">
        <f t="shared" si="75"/>
        <v>0.36187179661631969</v>
      </c>
      <c r="G81" s="483">
        <f t="shared" si="75"/>
        <v>-1.7002464603549441</v>
      </c>
      <c r="H81" s="483">
        <f t="shared" si="75"/>
        <v>-1.6343609877382748</v>
      </c>
      <c r="I81" s="483">
        <f t="shared" si="75"/>
        <v>-2.1117586164273501</v>
      </c>
      <c r="J81" s="483">
        <f t="shared" si="75"/>
        <v>-1.564553269880258</v>
      </c>
      <c r="K81" s="483">
        <f t="shared" si="75"/>
        <v>5.0139954317132087</v>
      </c>
      <c r="L81" s="483">
        <f t="shared" si="75"/>
        <v>1.2235320126444609</v>
      </c>
      <c r="M81" s="483">
        <f t="shared" si="75"/>
        <v>-2.0648513905259471</v>
      </c>
      <c r="N81" s="483">
        <f t="shared" si="75"/>
        <v>-2.8388918148584175</v>
      </c>
      <c r="O81" s="483">
        <f t="shared" si="75"/>
        <v>-2.7081804428994465</v>
      </c>
      <c r="P81" s="483">
        <f t="shared" si="75"/>
        <v>-0.83163075492171756</v>
      </c>
      <c r="Q81" s="483">
        <f t="shared" si="75"/>
        <v>3.6938249866298021</v>
      </c>
      <c r="R81" s="483">
        <f t="shared" si="75"/>
        <v>2.8200729437785546</v>
      </c>
      <c r="S81" s="483">
        <f t="shared" si="75"/>
        <v>-0.66906284646655445</v>
      </c>
      <c r="T81" s="483">
        <f t="shared" si="75"/>
        <v>0.24827727904918448</v>
      </c>
      <c r="U81" s="483">
        <f t="shared" si="75"/>
        <v>-2.7283533587035533</v>
      </c>
      <c r="V81" s="483">
        <f t="shared" si="75"/>
        <v>0.13787385050198261</v>
      </c>
      <c r="W81" s="483">
        <f t="shared" si="75"/>
        <v>4.4894489917142364</v>
      </c>
      <c r="X81" s="483">
        <f t="shared" si="75"/>
        <v>3.7039499521675645</v>
      </c>
      <c r="Y81" s="483">
        <f t="shared" si="75"/>
        <v>-1.9061904508436684</v>
      </c>
      <c r="Z81" s="483">
        <f t="shared" si="75"/>
        <v>-2.0418272546553613</v>
      </c>
      <c r="AA81" s="483">
        <f t="shared" si="75"/>
        <v>-2.4793272524837273</v>
      </c>
      <c r="AB81" s="483">
        <f t="shared" si="75"/>
        <v>-4.5093172170659758E-2</v>
      </c>
      <c r="AC81" s="483">
        <f t="shared" si="75"/>
        <v>1.4657655175229114</v>
      </c>
      <c r="AD81" s="483">
        <f t="shared" si="75"/>
        <v>1.7337078524935983</v>
      </c>
      <c r="AE81" s="483">
        <f t="shared" si="75"/>
        <v>-0.79101566515223154</v>
      </c>
      <c r="AF81" s="483">
        <f t="shared" si="75"/>
        <v>-1.8197423520762075</v>
      </c>
      <c r="AG81" s="483">
        <f t="shared" si="75"/>
        <v>-2.7123759974399473</v>
      </c>
      <c r="AH81" s="483">
        <f t="shared" si="75"/>
        <v>0.50396131397627431</v>
      </c>
      <c r="AI81" s="483">
        <f t="shared" si="75"/>
        <v>3.4679151401378672</v>
      </c>
      <c r="AJ81" s="483">
        <f t="shared" si="75"/>
        <v>2.807240957026901</v>
      </c>
      <c r="AK81" s="483">
        <f t="shared" si="75"/>
        <v>-2.3069652588555858</v>
      </c>
      <c r="AL81" s="483">
        <f t="shared" si="75"/>
        <v>-2.7444448995474002</v>
      </c>
      <c r="AM81" s="483">
        <f t="shared" si="75"/>
        <v>-2.1916901378397986</v>
      </c>
      <c r="AN81" s="483">
        <f t="shared" si="75"/>
        <v>-2.084591409874089</v>
      </c>
      <c r="AO81" s="483">
        <f t="shared" si="75"/>
        <v>2.4844261796351321</v>
      </c>
      <c r="AP81" s="483">
        <f t="shared" si="75"/>
        <v>3.2825179601880703</v>
      </c>
      <c r="AQ81" s="483">
        <f t="shared" si="75"/>
        <v>-3.8139534883720932E-2</v>
      </c>
      <c r="AR81" s="483">
        <f t="shared" si="75"/>
        <v>-1.1679260606573303</v>
      </c>
      <c r="AS81" s="483">
        <f t="shared" si="75"/>
        <v>-1.9264190435432538</v>
      </c>
      <c r="AT81" s="483">
        <f t="shared" si="75"/>
        <v>1.5576095287089629</v>
      </c>
      <c r="AU81" s="483">
        <f t="shared" si="75"/>
        <v>4.1558370543588916</v>
      </c>
      <c r="AV81" s="483">
        <f t="shared" si="75"/>
        <v>5.1574439854045417</v>
      </c>
      <c r="AW81" s="483">
        <f t="shared" si="75"/>
        <v>-1.6243203359708882</v>
      </c>
      <c r="AX81" s="483">
        <f t="shared" si="75"/>
        <v>-2.4462062545395025</v>
      </c>
      <c r="AY81" s="250">
        <f t="shared" si="75"/>
        <v>-1.6242102133353156</v>
      </c>
      <c r="AZ81" s="250">
        <f t="shared" si="75"/>
        <v>-1.2391582028421901</v>
      </c>
      <c r="BA81" s="483">
        <f t="shared" ref="BA81:DL81" si="76">+IF(ISERROR(BA50/BA65),0,BA50/BA65)</f>
        <v>2.6216033158107561</v>
      </c>
      <c r="BB81" s="483">
        <f t="shared" si="76"/>
        <v>3.130303774300828</v>
      </c>
      <c r="BC81" s="483">
        <f t="shared" si="76"/>
        <v>-0.20413167052772307</v>
      </c>
      <c r="BD81" s="483">
        <f t="shared" si="76"/>
        <v>-1.6105277443665045</v>
      </c>
      <c r="BE81" s="483">
        <f t="shared" si="76"/>
        <v>-2.3959462783237853</v>
      </c>
      <c r="BF81" s="483">
        <f t="shared" si="76"/>
        <v>1.4497704180807582</v>
      </c>
      <c r="BG81" s="483">
        <f t="shared" si="76"/>
        <v>4.4788166765764039</v>
      </c>
      <c r="BH81" s="483">
        <f t="shared" si="76"/>
        <v>4.8890471349632119</v>
      </c>
      <c r="BI81" s="483">
        <f t="shared" si="76"/>
        <v>-2.5902090618257572</v>
      </c>
      <c r="BJ81" s="483">
        <f t="shared" si="76"/>
        <v>-2.5903911389802632</v>
      </c>
      <c r="BK81" s="483">
        <f t="shared" si="76"/>
        <v>-2.0814744156799216</v>
      </c>
      <c r="BL81" s="483">
        <f t="shared" si="76"/>
        <v>-1.0131139428430038</v>
      </c>
      <c r="BM81" s="483">
        <f t="shared" si="76"/>
        <v>3.8476190476190477</v>
      </c>
      <c r="BN81" s="483">
        <f t="shared" si="76"/>
        <v>4.2083671315073063</v>
      </c>
      <c r="BO81" s="483">
        <f t="shared" si="76"/>
        <v>0.61617955879954334</v>
      </c>
      <c r="BP81" s="483">
        <f t="shared" si="76"/>
        <v>-0.16099118017639941</v>
      </c>
      <c r="BQ81" s="483">
        <f t="shared" si="76"/>
        <v>-4.2919714751855169</v>
      </c>
      <c r="BR81" s="483">
        <f t="shared" si="76"/>
        <v>3.1219296143064081</v>
      </c>
      <c r="BS81" s="483">
        <f t="shared" si="76"/>
        <v>7.2282619546770492</v>
      </c>
      <c r="BT81" s="483">
        <f t="shared" si="76"/>
        <v>8.0285588229462039</v>
      </c>
      <c r="BU81" s="483">
        <f t="shared" si="76"/>
        <v>-0.13956066419271651</v>
      </c>
      <c r="BV81" s="483">
        <f t="shared" si="76"/>
        <v>-0.51293025453375685</v>
      </c>
      <c r="BW81" s="483">
        <f t="shared" si="76"/>
        <v>0.47373861832762509</v>
      </c>
      <c r="BX81" s="483">
        <f t="shared" si="76"/>
        <v>2.3076638886934142</v>
      </c>
      <c r="BY81" s="483">
        <f t="shared" si="76"/>
        <v>6.5098902185738305</v>
      </c>
      <c r="BZ81" s="483">
        <f t="shared" si="76"/>
        <v>7.3582387898433277</v>
      </c>
      <c r="CA81" s="483">
        <f t="shared" si="76"/>
        <v>5.5433237999382152</v>
      </c>
      <c r="CB81" s="483">
        <f t="shared" si="76"/>
        <v>5.1513208298856918</v>
      </c>
      <c r="CC81" s="483">
        <f t="shared" si="76"/>
        <v>4.4850933124429808</v>
      </c>
      <c r="CD81" s="483">
        <f t="shared" si="76"/>
        <v>10.293064043831814</v>
      </c>
      <c r="CE81" s="483">
        <f t="shared" si="76"/>
        <v>18.200882712812444</v>
      </c>
      <c r="CF81" s="483">
        <f t="shared" si="76"/>
        <v>18.968665764915389</v>
      </c>
      <c r="CG81" s="483">
        <f t="shared" si="76"/>
        <v>9.1919752709820433</v>
      </c>
      <c r="CH81" s="483">
        <f t="shared" si="76"/>
        <v>9.7727635193006286</v>
      </c>
      <c r="CI81" s="483">
        <f t="shared" si="76"/>
        <v>11.02664959504526</v>
      </c>
      <c r="CJ81" s="483">
        <f t="shared" si="76"/>
        <v>14.434273830288857</v>
      </c>
      <c r="CK81" s="483">
        <f t="shared" si="76"/>
        <v>15.941292548210155</v>
      </c>
      <c r="CL81" s="483">
        <f t="shared" si="76"/>
        <v>17.303562765836421</v>
      </c>
      <c r="CM81" s="483">
        <f t="shared" si="76"/>
        <v>14.844041661030705</v>
      </c>
      <c r="CN81" s="483">
        <f t="shared" si="76"/>
        <v>14.571921241907962</v>
      </c>
      <c r="CO81" s="483">
        <f t="shared" si="76"/>
        <v>13.341540090901731</v>
      </c>
      <c r="CP81" s="483">
        <f t="shared" si="76"/>
        <v>22.68265496034957</v>
      </c>
      <c r="CQ81" s="483">
        <f t="shared" si="76"/>
        <v>31.814612825868338</v>
      </c>
      <c r="CR81" s="483">
        <f t="shared" si="76"/>
        <v>30.188329590036727</v>
      </c>
      <c r="CS81" s="483">
        <f t="shared" si="76"/>
        <v>20.21256958687372</v>
      </c>
      <c r="CT81" s="483">
        <f t="shared" si="76"/>
        <v>19.038982154400674</v>
      </c>
      <c r="CU81" s="483">
        <f t="shared" si="76"/>
        <v>19.016563064762774</v>
      </c>
      <c r="CV81" s="483">
        <f t="shared" si="76"/>
        <v>23.396652647512479</v>
      </c>
      <c r="CW81" s="483">
        <f t="shared" si="76"/>
        <v>25.245003782474221</v>
      </c>
      <c r="CX81" s="483">
        <f t="shared" si="76"/>
        <v>26.900637625190971</v>
      </c>
      <c r="CY81" s="483">
        <f t="shared" si="76"/>
        <v>24.180274273902068</v>
      </c>
      <c r="CZ81" s="483">
        <f t="shared" si="76"/>
        <v>22.68272511673683</v>
      </c>
      <c r="DA81" s="483">
        <f t="shared" si="76"/>
        <v>20.734395724236858</v>
      </c>
      <c r="DB81" s="483">
        <f t="shared" si="76"/>
        <v>30.589245461498209</v>
      </c>
      <c r="DC81" s="483">
        <f t="shared" si="76"/>
        <v>39.471133423440818</v>
      </c>
      <c r="DD81" s="483">
        <f t="shared" si="76"/>
        <v>36.464387779648789</v>
      </c>
      <c r="DE81" s="483">
        <f t="shared" si="76"/>
        <v>24.969269472959567</v>
      </c>
      <c r="DF81" s="483">
        <f t="shared" si="76"/>
        <v>20.180767574761234</v>
      </c>
      <c r="DG81" s="483">
        <f t="shared" si="76"/>
        <v>22.151140268976341</v>
      </c>
      <c r="DH81" s="483">
        <f t="shared" si="76"/>
        <v>27.05196087878204</v>
      </c>
      <c r="DI81" s="483">
        <f t="shared" si="76"/>
        <v>26.119466523485816</v>
      </c>
      <c r="DJ81" s="483">
        <f t="shared" si="76"/>
        <v>26.545525411505174</v>
      </c>
      <c r="DK81" s="483">
        <f t="shared" si="76"/>
        <v>23.378647086210911</v>
      </c>
      <c r="DL81" s="483">
        <f t="shared" si="76"/>
        <v>21.903679006909279</v>
      </c>
      <c r="DM81" s="483">
        <f t="shared" ref="DM81:FX81" si="77">+IF(ISERROR(DM50/DM65),0,DM50/DM65)</f>
        <v>15.589038318390385</v>
      </c>
      <c r="DN81" s="483">
        <f t="shared" si="77"/>
        <v>30.415516473731078</v>
      </c>
      <c r="DO81" s="483">
        <f t="shared" si="77"/>
        <v>39.242322452175429</v>
      </c>
      <c r="DP81" s="483">
        <f t="shared" si="77"/>
        <v>36.976460272494265</v>
      </c>
      <c r="DQ81" s="483">
        <f t="shared" si="77"/>
        <v>24.404588107316776</v>
      </c>
      <c r="DR81" s="483">
        <f t="shared" si="77"/>
        <v>20.487568831118022</v>
      </c>
      <c r="DS81" s="483">
        <f t="shared" si="77"/>
        <v>22.975824996266979</v>
      </c>
      <c r="DT81" s="483">
        <f t="shared" si="77"/>
        <v>25.701044852437505</v>
      </c>
      <c r="DU81" s="483">
        <f t="shared" si="77"/>
        <v>25.395824732865467</v>
      </c>
      <c r="DV81" s="483">
        <f t="shared" si="77"/>
        <v>26.71365198242572</v>
      </c>
      <c r="DW81" s="483">
        <f t="shared" si="77"/>
        <v>24.105134676853513</v>
      </c>
      <c r="DX81" s="483">
        <f t="shared" si="77"/>
        <v>19.756199733607183</v>
      </c>
      <c r="DY81" s="483">
        <f t="shared" si="77"/>
        <v>22.358689018387999</v>
      </c>
      <c r="DZ81" s="483">
        <f t="shared" si="77"/>
        <v>30.468085106382979</v>
      </c>
      <c r="EA81" s="483">
        <f t="shared" si="77"/>
        <v>36.533298265594688</v>
      </c>
      <c r="EB81" s="483">
        <f t="shared" si="77"/>
        <v>36.466218119990288</v>
      </c>
      <c r="EC81" s="483">
        <f t="shared" si="77"/>
        <v>21.409362367710088</v>
      </c>
      <c r="ED81" s="483">
        <f t="shared" si="77"/>
        <v>20.925947849764704</v>
      </c>
      <c r="EE81" s="483">
        <f t="shared" si="77"/>
        <v>20.290240963855421</v>
      </c>
      <c r="EF81" s="483">
        <f t="shared" si="77"/>
        <v>23.032181162293639</v>
      </c>
      <c r="EG81" s="483">
        <f t="shared" si="77"/>
        <v>25.641888129344444</v>
      </c>
      <c r="EH81" s="483">
        <f t="shared" si="77"/>
        <v>27.073457226477405</v>
      </c>
      <c r="EI81" s="483">
        <f t="shared" si="77"/>
        <v>21.471302406737696</v>
      </c>
      <c r="EJ81" s="483">
        <f t="shared" si="77"/>
        <v>23.250880861850444</v>
      </c>
      <c r="EK81" s="483">
        <f t="shared" si="77"/>
        <v>18.833340625205082</v>
      </c>
      <c r="EL81" s="483">
        <f t="shared" si="77"/>
        <v>26.977216524101024</v>
      </c>
      <c r="EM81" s="483">
        <f t="shared" si="77"/>
        <v>37.575771022853338</v>
      </c>
      <c r="EN81" s="483">
        <f t="shared" si="77"/>
        <v>37.459834867535889</v>
      </c>
      <c r="EO81" s="483">
        <f t="shared" si="77"/>
        <v>24.248979260192161</v>
      </c>
      <c r="EP81" s="483">
        <f t="shared" si="77"/>
        <v>21.417478120318538</v>
      </c>
      <c r="EQ81" s="483">
        <f t="shared" si="77"/>
        <v>19.761921282329755</v>
      </c>
      <c r="ER81" s="483">
        <f t="shared" si="77"/>
        <v>26.415712508078595</v>
      </c>
      <c r="ES81" s="483">
        <f t="shared" si="77"/>
        <v>24.960134750335428</v>
      </c>
      <c r="ET81" s="483">
        <f t="shared" si="77"/>
        <v>24.903776391400658</v>
      </c>
      <c r="EU81" s="483">
        <f t="shared" si="77"/>
        <v>21.153796357144959</v>
      </c>
      <c r="EV81" s="483">
        <f t="shared" si="77"/>
        <v>20.745835588736941</v>
      </c>
      <c r="EW81" s="483">
        <f t="shared" si="77"/>
        <v>18.217383146189473</v>
      </c>
      <c r="EX81" s="483">
        <f t="shared" si="77"/>
        <v>26.854452194070518</v>
      </c>
      <c r="EY81" s="483">
        <f t="shared" si="77"/>
        <v>37.264954940957118</v>
      </c>
      <c r="EZ81" s="483">
        <f t="shared" si="77"/>
        <v>36.90905113321471</v>
      </c>
      <c r="FA81" s="483">
        <f t="shared" si="77"/>
        <v>23.855053871158997</v>
      </c>
      <c r="FB81" s="483">
        <f t="shared" si="77"/>
        <v>21.363430059890874</v>
      </c>
      <c r="FC81" s="483">
        <f t="shared" si="77"/>
        <v>18.190447381953476</v>
      </c>
      <c r="FD81" s="483">
        <f t="shared" si="77"/>
        <v>24.895635811307613</v>
      </c>
      <c r="FE81" s="483">
        <f t="shared" si="77"/>
        <v>23.156313205694648</v>
      </c>
      <c r="FF81" s="483">
        <f t="shared" si="77"/>
        <v>22.508778692262588</v>
      </c>
      <c r="FG81" s="483">
        <f t="shared" si="77"/>
        <v>19.014999752070214</v>
      </c>
      <c r="FH81" s="483">
        <f t="shared" si="77"/>
        <v>21.07408961303463</v>
      </c>
      <c r="FI81" s="483">
        <f t="shared" si="77"/>
        <v>8.5795973854391168</v>
      </c>
      <c r="FJ81" s="483">
        <f t="shared" si="77"/>
        <v>25.898167434510924</v>
      </c>
      <c r="FK81" s="483">
        <f t="shared" si="77"/>
        <v>35.211542975626934</v>
      </c>
      <c r="FL81" s="483">
        <f t="shared" si="77"/>
        <v>33.020573431777677</v>
      </c>
      <c r="FM81" s="483">
        <f t="shared" si="77"/>
        <v>20.682141131229628</v>
      </c>
      <c r="FN81" s="483">
        <f t="shared" si="77"/>
        <v>17.904111358397582</v>
      </c>
      <c r="FO81" s="483">
        <f t="shared" si="77"/>
        <v>17.419347255016202</v>
      </c>
      <c r="FP81" s="483">
        <f t="shared" si="77"/>
        <v>23.738092676103182</v>
      </c>
      <c r="FQ81" s="483">
        <f t="shared" si="77"/>
        <v>21.654840012609842</v>
      </c>
      <c r="FR81" s="483">
        <f t="shared" si="77"/>
        <v>22.596135202553292</v>
      </c>
      <c r="FS81" s="483">
        <f t="shared" si="77"/>
        <v>21.019124168514413</v>
      </c>
      <c r="FT81" s="483">
        <f t="shared" si="77"/>
        <v>18.818600623129587</v>
      </c>
      <c r="FU81" s="483">
        <f t="shared" si="77"/>
        <v>16.509684082382055</v>
      </c>
      <c r="FV81" s="483">
        <f t="shared" si="77"/>
        <v>25.592245961760344</v>
      </c>
      <c r="FW81" s="483">
        <f t="shared" si="77"/>
        <v>33.0156958151033</v>
      </c>
      <c r="FX81" s="483">
        <f t="shared" si="77"/>
        <v>34.44435929179194</v>
      </c>
      <c r="FY81" s="483">
        <f t="shared" ref="FY81:GB81" si="78">+IF(ISERROR(FY50/FY65),0,FY50/FY65)</f>
        <v>19.08380767081324</v>
      </c>
      <c r="FZ81" s="483">
        <f t="shared" si="78"/>
        <v>17.718815351829353</v>
      </c>
      <c r="GA81" s="483">
        <f t="shared" si="78"/>
        <v>18.013601607183123</v>
      </c>
      <c r="GB81" s="483">
        <f t="shared" si="78"/>
        <v>24.084381884944921</v>
      </c>
    </row>
    <row r="82" spans="1:184">
      <c r="B82" s="486"/>
      <c r="C82" s="475" t="s">
        <v>3</v>
      </c>
      <c r="D82" s="478" t="s">
        <v>177</v>
      </c>
      <c r="E82" s="483">
        <f t="shared" ref="E82:AZ82" si="79">+IF(ISERROR(E51/E66),0,E51/E66)</f>
        <v>0.31470393999053003</v>
      </c>
      <c r="F82" s="483">
        <f t="shared" si="79"/>
        <v>-0.71736899242268171</v>
      </c>
      <c r="G82" s="483">
        <f t="shared" si="79"/>
        <v>-2.6305707570887282</v>
      </c>
      <c r="H82" s="483">
        <f t="shared" si="79"/>
        <v>0</v>
      </c>
      <c r="I82" s="483">
        <f t="shared" si="79"/>
        <v>-4.1092554622476722</v>
      </c>
      <c r="J82" s="483">
        <f t="shared" si="79"/>
        <v>-2.1396479540219988</v>
      </c>
      <c r="K82" s="483">
        <f t="shared" si="79"/>
        <v>3.7560940510920289</v>
      </c>
      <c r="L82" s="483">
        <f t="shared" si="79"/>
        <v>1.291256938772972</v>
      </c>
      <c r="M82" s="483">
        <f t="shared" si="79"/>
        <v>-3.1028482727233322</v>
      </c>
      <c r="N82" s="483">
        <f t="shared" si="79"/>
        <v>-3.4819729446649061</v>
      </c>
      <c r="O82" s="483">
        <f t="shared" si="79"/>
        <v>-4.3358861964801685</v>
      </c>
      <c r="P82" s="483">
        <f t="shared" si="79"/>
        <v>-1.6357727288984638</v>
      </c>
      <c r="Q82" s="483">
        <f t="shared" si="79"/>
        <v>2.9226234146824006</v>
      </c>
      <c r="R82" s="483">
        <f t="shared" si="79"/>
        <v>2.1105818626742039</v>
      </c>
      <c r="S82" s="483">
        <f t="shared" si="79"/>
        <v>-1.344826700548696</v>
      </c>
      <c r="T82" s="483">
        <f t="shared" si="79"/>
        <v>-1.0419416154568919</v>
      </c>
      <c r="U82" s="483">
        <f t="shared" si="79"/>
        <v>-1.7433444659479929</v>
      </c>
      <c r="V82" s="483">
        <f t="shared" si="79"/>
        <v>6.3081507524760964E-3</v>
      </c>
      <c r="W82" s="483">
        <f t="shared" si="79"/>
        <v>3.4987792823248709</v>
      </c>
      <c r="X82" s="483">
        <f t="shared" si="79"/>
        <v>3.0246914533504645</v>
      </c>
      <c r="Y82" s="483">
        <f t="shared" si="79"/>
        <v>-2.2425262918722408</v>
      </c>
      <c r="Z82" s="483">
        <f t="shared" si="79"/>
        <v>-2.8493501599878419</v>
      </c>
      <c r="AA82" s="483">
        <f t="shared" si="79"/>
        <v>-2.9145172772575436</v>
      </c>
      <c r="AB82" s="483">
        <f t="shared" si="79"/>
        <v>-0.66918157844576776</v>
      </c>
      <c r="AC82" s="483">
        <f t="shared" si="79"/>
        <v>0.88642988813466039</v>
      </c>
      <c r="AD82" s="483">
        <f t="shared" si="79"/>
        <v>1.5859978039327491</v>
      </c>
      <c r="AE82" s="483">
        <f t="shared" si="79"/>
        <v>-1.7594276486928311</v>
      </c>
      <c r="AF82" s="483">
        <f t="shared" si="79"/>
        <v>-2.8881227468183992</v>
      </c>
      <c r="AG82" s="483">
        <f t="shared" si="79"/>
        <v>-5.5915151415513105</v>
      </c>
      <c r="AH82" s="483">
        <f t="shared" si="79"/>
        <v>-0.4188137686607239</v>
      </c>
      <c r="AI82" s="483">
        <f t="shared" si="79"/>
        <v>2.6810388510903889</v>
      </c>
      <c r="AJ82" s="483">
        <f t="shared" si="79"/>
        <v>2.7917498777516156</v>
      </c>
      <c r="AK82" s="483">
        <f t="shared" si="79"/>
        <v>-3.4394423089452082</v>
      </c>
      <c r="AL82" s="483">
        <f t="shared" si="79"/>
        <v>-3.7182663168279246</v>
      </c>
      <c r="AM82" s="483">
        <f t="shared" si="79"/>
        <v>-3.2925041213140167</v>
      </c>
      <c r="AN82" s="483">
        <f t="shared" si="79"/>
        <v>-3.2629785280033179</v>
      </c>
      <c r="AO82" s="483">
        <f t="shared" si="79"/>
        <v>1.6532079462851654</v>
      </c>
      <c r="AP82" s="483">
        <f t="shared" si="79"/>
        <v>2.2256178420735382</v>
      </c>
      <c r="AQ82" s="483">
        <f t="shared" si="79"/>
        <v>-0.49995428466936387</v>
      </c>
      <c r="AR82" s="483">
        <f t="shared" si="79"/>
        <v>-2.1646811890174722</v>
      </c>
      <c r="AS82" s="483">
        <f t="shared" si="79"/>
        <v>-2.3185599496315876</v>
      </c>
      <c r="AT82" s="483">
        <f t="shared" si="79"/>
        <v>0.63229754171170494</v>
      </c>
      <c r="AU82" s="483">
        <f t="shared" si="79"/>
        <v>3.878343209111303</v>
      </c>
      <c r="AV82" s="483">
        <f t="shared" si="79"/>
        <v>4.6444844578451265</v>
      </c>
      <c r="AW82" s="483">
        <f t="shared" si="79"/>
        <v>-2.328412409349037</v>
      </c>
      <c r="AX82" s="483">
        <f t="shared" si="79"/>
        <v>-3.2068173317815494</v>
      </c>
      <c r="AY82" s="250">
        <f t="shared" si="79"/>
        <v>-2.299477727573167</v>
      </c>
      <c r="AZ82" s="250">
        <f t="shared" si="79"/>
        <v>-2.1808338549800932</v>
      </c>
      <c r="BA82" s="483">
        <f t="shared" ref="BA82:DL82" si="80">+IF(ISERROR(BA51/BA66),0,BA51/BA66)</f>
        <v>2.0486073153073621</v>
      </c>
      <c r="BB82" s="483">
        <f t="shared" si="80"/>
        <v>2.6843089763707897</v>
      </c>
      <c r="BC82" s="483">
        <f t="shared" si="80"/>
        <v>-1.1130070659677751</v>
      </c>
      <c r="BD82" s="483">
        <f t="shared" si="80"/>
        <v>-4.3818131471752011</v>
      </c>
      <c r="BE82" s="483">
        <f t="shared" si="80"/>
        <v>-3.3046244617414304</v>
      </c>
      <c r="BF82" s="483">
        <f t="shared" si="80"/>
        <v>0.34766613628354498</v>
      </c>
      <c r="BG82" s="483">
        <f t="shared" si="80"/>
        <v>2.9426975738403129</v>
      </c>
      <c r="BH82" s="483">
        <f t="shared" si="80"/>
        <v>3.6473450764616335</v>
      </c>
      <c r="BI82" s="483">
        <f t="shared" si="80"/>
        <v>-3.9935982806037376</v>
      </c>
      <c r="BJ82" s="483">
        <f t="shared" si="80"/>
        <v>-4.1973856407911763</v>
      </c>
      <c r="BK82" s="483">
        <f t="shared" si="80"/>
        <v>-3.1310447874934679</v>
      </c>
      <c r="BL82" s="483">
        <f t="shared" si="80"/>
        <v>-1.4707259423988026</v>
      </c>
      <c r="BM82" s="483">
        <f t="shared" si="80"/>
        <v>2.5116620870343151</v>
      </c>
      <c r="BN82" s="483">
        <f t="shared" si="80"/>
        <v>3.5493360159096503</v>
      </c>
      <c r="BO82" s="483">
        <f t="shared" si="80"/>
        <v>-0.47996314774799881</v>
      </c>
      <c r="BP82" s="483">
        <f t="shared" si="80"/>
        <v>-1.6423164964260264</v>
      </c>
      <c r="BQ82" s="483">
        <f t="shared" si="80"/>
        <v>-1.8496951861501174</v>
      </c>
      <c r="BR82" s="483">
        <f t="shared" si="80"/>
        <v>2.0401658667119738</v>
      </c>
      <c r="BS82" s="483">
        <f t="shared" si="80"/>
        <v>6.2030566173054824</v>
      </c>
      <c r="BT82" s="483">
        <f t="shared" si="80"/>
        <v>7.0041156384145129</v>
      </c>
      <c r="BU82" s="483">
        <f t="shared" si="80"/>
        <v>-0.92686089160259633</v>
      </c>
      <c r="BV82" s="483">
        <f t="shared" si="80"/>
        <v>-1.5717384947405704</v>
      </c>
      <c r="BW82" s="483">
        <f t="shared" si="80"/>
        <v>-0.27343733361729317</v>
      </c>
      <c r="BX82" s="483">
        <f t="shared" si="80"/>
        <v>1.5786944789944848</v>
      </c>
      <c r="BY82" s="483">
        <f t="shared" si="80"/>
        <v>5.5390207964038325</v>
      </c>
      <c r="BZ82" s="483">
        <f t="shared" si="80"/>
        <v>6.5519994647846103</v>
      </c>
      <c r="CA82" s="483">
        <f t="shared" si="80"/>
        <v>3.8910733186632105</v>
      </c>
      <c r="CB82" s="483">
        <f t="shared" si="80"/>
        <v>4.6287722597494989</v>
      </c>
      <c r="CC82" s="483">
        <f t="shared" si="80"/>
        <v>2.1222301276199684</v>
      </c>
      <c r="CD82" s="483">
        <f t="shared" si="80"/>
        <v>8.2273537319965815</v>
      </c>
      <c r="CE82" s="483">
        <f t="shared" si="80"/>
        <v>17.03356292190875</v>
      </c>
      <c r="CF82" s="483">
        <f t="shared" si="80"/>
        <v>18.189516854977356</v>
      </c>
      <c r="CG82" s="483">
        <f t="shared" si="80"/>
        <v>8.5840219673385807</v>
      </c>
      <c r="CH82" s="483">
        <f t="shared" si="80"/>
        <v>7.9143579969367561</v>
      </c>
      <c r="CI82" s="483">
        <f t="shared" si="80"/>
        <v>9.7275879549832709</v>
      </c>
      <c r="CJ82" s="483">
        <f t="shared" si="80"/>
        <v>13.31012187234573</v>
      </c>
      <c r="CK82" s="483">
        <f t="shared" si="80"/>
        <v>14.79437288558864</v>
      </c>
      <c r="CL82" s="483">
        <f t="shared" si="80"/>
        <v>16.062180362028212</v>
      </c>
      <c r="CM82" s="483">
        <f t="shared" si="80"/>
        <v>13.951659966601538</v>
      </c>
      <c r="CN82" s="483">
        <f t="shared" si="80"/>
        <v>12.575324768904535</v>
      </c>
      <c r="CO82" s="483">
        <f t="shared" si="80"/>
        <v>12.471628738348588</v>
      </c>
      <c r="CP82" s="483">
        <f t="shared" si="80"/>
        <v>21.481885958146947</v>
      </c>
      <c r="CQ82" s="483">
        <f t="shared" si="80"/>
        <v>30.549572191670737</v>
      </c>
      <c r="CR82" s="483">
        <f t="shared" si="80"/>
        <v>29.298119557038991</v>
      </c>
      <c r="CS82" s="483">
        <f t="shared" si="80"/>
        <v>19.428400536248326</v>
      </c>
      <c r="CT82" s="483">
        <f t="shared" si="80"/>
        <v>17.634242773460084</v>
      </c>
      <c r="CU82" s="483">
        <f t="shared" si="80"/>
        <v>17.902558146611621</v>
      </c>
      <c r="CV82" s="483">
        <f t="shared" si="80"/>
        <v>23.443368224779285</v>
      </c>
      <c r="CW82" s="483">
        <f t="shared" si="80"/>
        <v>24.883935312812767</v>
      </c>
      <c r="CX82" s="483">
        <f t="shared" si="80"/>
        <v>25.856217323343934</v>
      </c>
      <c r="CY82" s="483">
        <f t="shared" si="80"/>
        <v>25.469428571428573</v>
      </c>
      <c r="CZ82" s="483">
        <f t="shared" si="80"/>
        <v>0</v>
      </c>
      <c r="DA82" s="483">
        <f t="shared" si="80"/>
        <v>18.516562010362772</v>
      </c>
      <c r="DB82" s="483">
        <f t="shared" si="80"/>
        <v>30.566973577631728</v>
      </c>
      <c r="DC82" s="483">
        <f t="shared" si="80"/>
        <v>36.40501088209944</v>
      </c>
      <c r="DD82" s="483">
        <f t="shared" si="80"/>
        <v>36.645412063571712</v>
      </c>
      <c r="DE82" s="483">
        <f t="shared" si="80"/>
        <v>22.680686775133861</v>
      </c>
      <c r="DF82" s="483">
        <f t="shared" si="80"/>
        <v>19.73296698258023</v>
      </c>
      <c r="DG82" s="483">
        <f t="shared" si="80"/>
        <v>20.953316419358753</v>
      </c>
      <c r="DH82" s="483">
        <f t="shared" si="80"/>
        <v>25.738116773169519</v>
      </c>
      <c r="DI82" s="483">
        <f t="shared" si="80"/>
        <v>26.602171253584341</v>
      </c>
      <c r="DJ82" s="483">
        <f t="shared" si="80"/>
        <v>26.827626293932397</v>
      </c>
      <c r="DK82" s="483">
        <f t="shared" si="80"/>
        <v>22.992308812875997</v>
      </c>
      <c r="DL82" s="483">
        <f t="shared" si="80"/>
        <v>21.304274906854094</v>
      </c>
      <c r="DM82" s="483">
        <f t="shared" ref="DM82:FX82" si="81">+IF(ISERROR(DM51/DM66),0,DM51/DM66)</f>
        <v>19.833905220064288</v>
      </c>
      <c r="DN82" s="483">
        <f t="shared" si="81"/>
        <v>31.008985694773916</v>
      </c>
      <c r="DO82" s="483">
        <f t="shared" si="81"/>
        <v>37.349045559366246</v>
      </c>
      <c r="DP82" s="483">
        <f t="shared" si="81"/>
        <v>37.563846143246082</v>
      </c>
      <c r="DQ82" s="483">
        <f t="shared" si="81"/>
        <v>23.531318857521182</v>
      </c>
      <c r="DR82" s="483">
        <f t="shared" si="81"/>
        <v>21.081722540223389</v>
      </c>
      <c r="DS82" s="483">
        <f t="shared" si="81"/>
        <v>22.016222667233045</v>
      </c>
      <c r="DT82" s="483">
        <f t="shared" si="81"/>
        <v>24.527100606603842</v>
      </c>
      <c r="DU82" s="483">
        <f t="shared" si="81"/>
        <v>25.336583805233889</v>
      </c>
      <c r="DV82" s="483">
        <f t="shared" si="81"/>
        <v>25.308327177211041</v>
      </c>
      <c r="DW82" s="483">
        <f t="shared" si="81"/>
        <v>23.398933634524052</v>
      </c>
      <c r="DX82" s="483">
        <f t="shared" si="81"/>
        <v>20.591814036996254</v>
      </c>
      <c r="DY82" s="483">
        <f t="shared" si="81"/>
        <v>18.444968293948939</v>
      </c>
      <c r="DZ82" s="483">
        <f t="shared" si="81"/>
        <v>29.710579295677221</v>
      </c>
      <c r="EA82" s="483">
        <f t="shared" si="81"/>
        <v>34.645321727706992</v>
      </c>
      <c r="EB82" s="483">
        <f t="shared" si="81"/>
        <v>35.058608608707509</v>
      </c>
      <c r="EC82" s="483">
        <f t="shared" si="81"/>
        <v>22.185608297843679</v>
      </c>
      <c r="ED82" s="483">
        <f t="shared" si="81"/>
        <v>20.09272632936953</v>
      </c>
      <c r="EE82" s="483">
        <f t="shared" si="81"/>
        <v>20.287761361893565</v>
      </c>
      <c r="EF82" s="483">
        <f t="shared" si="81"/>
        <v>21.631537599751127</v>
      </c>
      <c r="EG82" s="483">
        <f t="shared" si="81"/>
        <v>23.795480671877232</v>
      </c>
      <c r="EH82" s="483">
        <f t="shared" si="81"/>
        <v>25.735426745568073</v>
      </c>
      <c r="EI82" s="483">
        <f t="shared" si="81"/>
        <v>20.492781581694192</v>
      </c>
      <c r="EJ82" s="483">
        <f t="shared" si="81"/>
        <v>20.704127942438308</v>
      </c>
      <c r="EK82" s="483">
        <f t="shared" si="81"/>
        <v>21.339698725516179</v>
      </c>
      <c r="EL82" s="483">
        <f t="shared" si="81"/>
        <v>26.298353803282073</v>
      </c>
      <c r="EM82" s="483">
        <f t="shared" si="81"/>
        <v>35.935249325165906</v>
      </c>
      <c r="EN82" s="483">
        <f t="shared" si="81"/>
        <v>35.690138243932694</v>
      </c>
      <c r="EO82" s="483">
        <f t="shared" si="81"/>
        <v>23.162302312849278</v>
      </c>
      <c r="EP82" s="483">
        <f t="shared" si="81"/>
        <v>21.150529600756343</v>
      </c>
      <c r="EQ82" s="483">
        <f t="shared" si="81"/>
        <v>18.502929217407335</v>
      </c>
      <c r="ER82" s="483">
        <f t="shared" si="81"/>
        <v>23.534317674430454</v>
      </c>
      <c r="ES82" s="483">
        <f t="shared" si="81"/>
        <v>25.649879331047668</v>
      </c>
      <c r="ET82" s="483">
        <f t="shared" si="81"/>
        <v>24.850096226499367</v>
      </c>
      <c r="EU82" s="483">
        <f t="shared" si="81"/>
        <v>20.548369982255046</v>
      </c>
      <c r="EV82" s="483">
        <f t="shared" si="81"/>
        <v>22.204494825592871</v>
      </c>
      <c r="EW82" s="483">
        <f t="shared" si="81"/>
        <v>16.487236565201862</v>
      </c>
      <c r="EX82" s="483">
        <f t="shared" si="81"/>
        <v>25.319518869000113</v>
      </c>
      <c r="EY82" s="483">
        <f t="shared" si="81"/>
        <v>36.397553893392967</v>
      </c>
      <c r="EZ82" s="483">
        <f t="shared" si="81"/>
        <v>34.561168574686974</v>
      </c>
      <c r="FA82" s="483">
        <f t="shared" si="81"/>
        <v>21.708995752899764</v>
      </c>
      <c r="FB82" s="483">
        <f t="shared" si="81"/>
        <v>20.141153716039337</v>
      </c>
      <c r="FC82" s="483">
        <f t="shared" si="81"/>
        <v>17.450636121821969</v>
      </c>
      <c r="FD82" s="483">
        <f t="shared" si="81"/>
        <v>23.447138395854083</v>
      </c>
      <c r="FE82" s="483">
        <f t="shared" si="81"/>
        <v>20.847519538227491</v>
      </c>
      <c r="FF82" s="483">
        <f t="shared" si="81"/>
        <v>21.258566478084209</v>
      </c>
      <c r="FG82" s="483">
        <f t="shared" si="81"/>
        <v>17.764112602610549</v>
      </c>
      <c r="FH82" s="483">
        <f t="shared" si="81"/>
        <v>16.543383721173345</v>
      </c>
      <c r="FI82" s="483">
        <f t="shared" si="81"/>
        <v>15.32127439673167</v>
      </c>
      <c r="FJ82" s="483">
        <f t="shared" si="81"/>
        <v>24.468097296734204</v>
      </c>
      <c r="FK82" s="483">
        <f t="shared" si="81"/>
        <v>33.929498028196001</v>
      </c>
      <c r="FL82" s="483">
        <f t="shared" si="81"/>
        <v>30.51202861833357</v>
      </c>
      <c r="FM82" s="483">
        <f t="shared" si="81"/>
        <v>20.118676838917242</v>
      </c>
      <c r="FN82" s="483">
        <f t="shared" si="81"/>
        <v>18.080098404507481</v>
      </c>
      <c r="FO82" s="483">
        <f t="shared" si="81"/>
        <v>13.923713809622996</v>
      </c>
      <c r="FP82" s="483">
        <f t="shared" si="81"/>
        <v>21.715027547273838</v>
      </c>
      <c r="FQ82" s="483">
        <f t="shared" si="81"/>
        <v>22.008177872748924</v>
      </c>
      <c r="FR82" s="483">
        <f t="shared" si="81"/>
        <v>19.859989745859359</v>
      </c>
      <c r="FS82" s="483">
        <f t="shared" si="81"/>
        <v>18.534220394192463</v>
      </c>
      <c r="FT82" s="483">
        <f t="shared" si="81"/>
        <v>17.626306392841855</v>
      </c>
      <c r="FU82" s="483">
        <f t="shared" si="81"/>
        <v>11.328244577815884</v>
      </c>
      <c r="FV82" s="483">
        <f t="shared" si="81"/>
        <v>26.312041484830409</v>
      </c>
      <c r="FW82" s="483">
        <f t="shared" si="81"/>
        <v>31.28785815557389</v>
      </c>
      <c r="FX82" s="483">
        <f t="shared" si="81"/>
        <v>30.895635814590385</v>
      </c>
      <c r="FY82" s="483">
        <f t="shared" ref="FY82:GB82" si="82">+IF(ISERROR(FY51/FY66),0,FY51/FY66)</f>
        <v>19.18093123825718</v>
      </c>
      <c r="FZ82" s="483">
        <f t="shared" si="82"/>
        <v>14.776333033717941</v>
      </c>
      <c r="GA82" s="483">
        <f t="shared" si="82"/>
        <v>16.772458086579363</v>
      </c>
      <c r="GB82" s="483">
        <f t="shared" si="82"/>
        <v>21.412360195526258</v>
      </c>
    </row>
    <row r="83" spans="1:184">
      <c r="B83" s="486"/>
      <c r="C83" s="475" t="s">
        <v>4</v>
      </c>
      <c r="D83" s="478" t="s">
        <v>177</v>
      </c>
      <c r="E83" s="483">
        <f t="shared" ref="E83:AZ83" si="83">+IF(ISERROR(E52/E67),0,E52/E67)</f>
        <v>6.1561937056267881</v>
      </c>
      <c r="F83" s="483">
        <f t="shared" si="83"/>
        <v>5.1736058082374843</v>
      </c>
      <c r="G83" s="483">
        <f t="shared" si="83"/>
        <v>3.5357166791390693</v>
      </c>
      <c r="H83" s="483">
        <f t="shared" si="83"/>
        <v>3.4225747467182295</v>
      </c>
      <c r="I83" s="483">
        <f t="shared" si="83"/>
        <v>1.4163623003609198</v>
      </c>
      <c r="J83" s="483">
        <f t="shared" si="83"/>
        <v>3.4427396597786633</v>
      </c>
      <c r="K83" s="483">
        <f t="shared" si="83"/>
        <v>9.2830618800721378</v>
      </c>
      <c r="L83" s="483">
        <f t="shared" si="83"/>
        <v>6.7901471868234875</v>
      </c>
      <c r="M83" s="483">
        <f t="shared" si="83"/>
        <v>3.9102463842785116</v>
      </c>
      <c r="N83" s="483">
        <f t="shared" si="83"/>
        <v>3.1748702677848089</v>
      </c>
      <c r="O83" s="483">
        <f t="shared" si="83"/>
        <v>2.8013205134235024</v>
      </c>
      <c r="P83" s="483">
        <f t="shared" si="83"/>
        <v>4.0867875933422306</v>
      </c>
      <c r="Q83" s="483">
        <f t="shared" si="83"/>
        <v>7.454493754760886</v>
      </c>
      <c r="R83" s="483">
        <f t="shared" si="83"/>
        <v>6.7621710989165615</v>
      </c>
      <c r="S83" s="483">
        <f t="shared" si="83"/>
        <v>4.0148072598234767</v>
      </c>
      <c r="T83" s="483">
        <f t="shared" si="83"/>
        <v>4.226575295233169</v>
      </c>
      <c r="U83" s="483">
        <f t="shared" si="83"/>
        <v>3.500147831800263</v>
      </c>
      <c r="V83" s="483">
        <f t="shared" si="83"/>
        <v>4.084744115565818</v>
      </c>
      <c r="W83" s="483">
        <f t="shared" si="83"/>
        <v>8.7970106583768182</v>
      </c>
      <c r="X83" s="483">
        <f t="shared" si="83"/>
        <v>7.4944072401225323</v>
      </c>
      <c r="Y83" s="483">
        <f t="shared" si="83"/>
        <v>3.8984353881378762</v>
      </c>
      <c r="Z83" s="483">
        <f t="shared" si="83"/>
        <v>3.2630917630533549</v>
      </c>
      <c r="AA83" s="483">
        <f t="shared" si="83"/>
        <v>3.1256536324609274</v>
      </c>
      <c r="AB83" s="483">
        <f t="shared" si="83"/>
        <v>4.0823733885301596</v>
      </c>
      <c r="AC83" s="483">
        <f t="shared" si="83"/>
        <v>5.7632215823762651</v>
      </c>
      <c r="AD83" s="483">
        <f t="shared" si="83"/>
        <v>6.4235018859867621</v>
      </c>
      <c r="AE83" s="483">
        <f t="shared" si="83"/>
        <v>4.0805565272339512</v>
      </c>
      <c r="AF83" s="483">
        <f t="shared" si="83"/>
        <v>2.9474815510999721</v>
      </c>
      <c r="AG83" s="483">
        <f t="shared" si="83"/>
        <v>2.0334164174144234</v>
      </c>
      <c r="AH83" s="483">
        <f t="shared" si="83"/>
        <v>4.2006508816519563</v>
      </c>
      <c r="AI83" s="483">
        <f t="shared" si="83"/>
        <v>8.1372143222734046</v>
      </c>
      <c r="AJ83" s="483">
        <f t="shared" si="83"/>
        <v>7.1773123451554586</v>
      </c>
      <c r="AK83" s="483">
        <f t="shared" si="83"/>
        <v>3.3537339687696766</v>
      </c>
      <c r="AL83" s="483">
        <f t="shared" si="83"/>
        <v>2.6771622789522671</v>
      </c>
      <c r="AM83" s="483">
        <f t="shared" si="83"/>
        <v>2.8461977630933326</v>
      </c>
      <c r="AN83" s="483">
        <f t="shared" si="83"/>
        <v>2.1747383471547042</v>
      </c>
      <c r="AO83" s="483">
        <f t="shared" si="83"/>
        <v>5.5117312602787152</v>
      </c>
      <c r="AP83" s="483">
        <f t="shared" si="83"/>
        <v>6.3483404864091559</v>
      </c>
      <c r="AQ83" s="483">
        <f t="shared" si="83"/>
        <v>4.3563498420326612</v>
      </c>
      <c r="AR83" s="483">
        <f t="shared" si="83"/>
        <v>2.7463237062331665</v>
      </c>
      <c r="AS83" s="483">
        <f t="shared" si="83"/>
        <v>0.36479682957150644</v>
      </c>
      <c r="AT83" s="483">
        <f t="shared" si="83"/>
        <v>4.9656419457370022</v>
      </c>
      <c r="AU83" s="483">
        <f t="shared" si="83"/>
        <v>7.6514796234710554</v>
      </c>
      <c r="AV83" s="483">
        <f t="shared" si="83"/>
        <v>8.6579955314395143</v>
      </c>
      <c r="AW83" s="483">
        <f t="shared" si="83"/>
        <v>3.026265627987446</v>
      </c>
      <c r="AX83" s="483">
        <f t="shared" si="83"/>
        <v>2.2090526548917557</v>
      </c>
      <c r="AY83" s="250">
        <f t="shared" si="83"/>
        <v>2.6914205446063586</v>
      </c>
      <c r="AZ83" s="250">
        <f t="shared" si="83"/>
        <v>2.1328065073786164</v>
      </c>
      <c r="BA83" s="483">
        <f t="shared" ref="BA83:DL83" si="84">+IF(ISERROR(BA52/BA67),0,BA52/BA67)</f>
        <v>5.8705068071259889</v>
      </c>
      <c r="BB83" s="483">
        <f t="shared" si="84"/>
        <v>6.4019463575054214</v>
      </c>
      <c r="BC83" s="483">
        <f t="shared" si="84"/>
        <v>4.4225169885655005</v>
      </c>
      <c r="BD83" s="483">
        <f t="shared" si="84"/>
        <v>2.8910553376841093</v>
      </c>
      <c r="BE83" s="483">
        <f t="shared" si="84"/>
        <v>2.4203866794267648</v>
      </c>
      <c r="BF83" s="483">
        <f t="shared" si="84"/>
        <v>5.7162951875673054</v>
      </c>
      <c r="BG83" s="483">
        <f t="shared" si="84"/>
        <v>8.2457582184517495</v>
      </c>
      <c r="BH83" s="483">
        <f t="shared" si="84"/>
        <v>9.0201006203750396</v>
      </c>
      <c r="BI83" s="483">
        <f t="shared" si="84"/>
        <v>3.1646134103304457</v>
      </c>
      <c r="BJ83" s="483">
        <f t="shared" si="84"/>
        <v>2.9044799483772286</v>
      </c>
      <c r="BK83" s="483">
        <f t="shared" si="84"/>
        <v>3.0105411595580085</v>
      </c>
      <c r="BL83" s="483">
        <f t="shared" si="84"/>
        <v>2.4536139885335899</v>
      </c>
      <c r="BM83" s="483">
        <f t="shared" si="84"/>
        <v>7.0765227139272939</v>
      </c>
      <c r="BN83" s="483">
        <f t="shared" si="84"/>
        <v>7.4298044472666129</v>
      </c>
      <c r="BO83" s="483">
        <f t="shared" si="84"/>
        <v>4.9466124019364308</v>
      </c>
      <c r="BP83" s="483">
        <f t="shared" si="84"/>
        <v>4.443066217879748</v>
      </c>
      <c r="BQ83" s="483">
        <f t="shared" si="84"/>
        <v>3.8623107188306305</v>
      </c>
      <c r="BR83" s="483">
        <f t="shared" si="84"/>
        <v>7.2082222592469174</v>
      </c>
      <c r="BS83" s="483">
        <f t="shared" si="84"/>
        <v>11.556399673439767</v>
      </c>
      <c r="BT83" s="483">
        <f t="shared" si="84"/>
        <v>11.851268463186379</v>
      </c>
      <c r="BU83" s="483">
        <f t="shared" si="84"/>
        <v>6.0421481531361447</v>
      </c>
      <c r="BV83" s="483">
        <f t="shared" si="84"/>
        <v>5.1126155612977318</v>
      </c>
      <c r="BW83" s="483">
        <f t="shared" si="84"/>
        <v>5.6498625436991983</v>
      </c>
      <c r="BX83" s="483">
        <f t="shared" si="84"/>
        <v>5.1035306014297612</v>
      </c>
      <c r="BY83" s="483">
        <f t="shared" si="84"/>
        <v>9.4347897167613528</v>
      </c>
      <c r="BZ83" s="483">
        <f t="shared" si="84"/>
        <v>10.921818090407347</v>
      </c>
      <c r="CA83" s="483">
        <f t="shared" si="84"/>
        <v>9.0067981518796678</v>
      </c>
      <c r="CB83" s="483">
        <f t="shared" si="84"/>
        <v>9.9590478467093586</v>
      </c>
      <c r="CC83" s="483">
        <f t="shared" si="84"/>
        <v>7.8738356098749085</v>
      </c>
      <c r="CD83" s="483">
        <f t="shared" si="84"/>
        <v>13.518688948931844</v>
      </c>
      <c r="CE83" s="483">
        <f t="shared" si="84"/>
        <v>21.653304793065352</v>
      </c>
      <c r="CF83" s="483">
        <f t="shared" si="84"/>
        <v>22.870950540631863</v>
      </c>
      <c r="CG83" s="483">
        <f t="shared" si="84"/>
        <v>16.317205009019922</v>
      </c>
      <c r="CH83" s="483">
        <f t="shared" si="84"/>
        <v>15.545137521503928</v>
      </c>
      <c r="CI83" s="483">
        <f t="shared" si="84"/>
        <v>16.719188561890682</v>
      </c>
      <c r="CJ83" s="483">
        <f t="shared" si="84"/>
        <v>16.863958518700333</v>
      </c>
      <c r="CK83" s="483">
        <f t="shared" si="84"/>
        <v>19.565206344778112</v>
      </c>
      <c r="CL83" s="483">
        <f t="shared" si="84"/>
        <v>20.649364766267922</v>
      </c>
      <c r="CM83" s="483">
        <f t="shared" si="84"/>
        <v>18.986662820997353</v>
      </c>
      <c r="CN83" s="483">
        <f t="shared" si="84"/>
        <v>19.100858990037235</v>
      </c>
      <c r="CO83" s="483">
        <f t="shared" si="84"/>
        <v>19.202432911741905</v>
      </c>
      <c r="CP83" s="483">
        <f t="shared" si="84"/>
        <v>25.857934161717836</v>
      </c>
      <c r="CQ83" s="483">
        <f t="shared" si="84"/>
        <v>36.805148324759749</v>
      </c>
      <c r="CR83" s="483">
        <f t="shared" si="84"/>
        <v>34.559436190876163</v>
      </c>
      <c r="CS83" s="483">
        <f t="shared" si="84"/>
        <v>28.923468731234451</v>
      </c>
      <c r="CT83" s="483">
        <f t="shared" si="84"/>
        <v>26.819514464817107</v>
      </c>
      <c r="CU83" s="483">
        <f t="shared" si="84"/>
        <v>25.182416843412135</v>
      </c>
      <c r="CV83" s="483">
        <f t="shared" si="84"/>
        <v>27.19087020438165</v>
      </c>
      <c r="CW83" s="483">
        <f t="shared" si="84"/>
        <v>29.277803854988516</v>
      </c>
      <c r="CX83" s="483">
        <f t="shared" si="84"/>
        <v>31.177013895798098</v>
      </c>
      <c r="CY83" s="483">
        <f t="shared" si="84"/>
        <v>28.120681253107907</v>
      </c>
      <c r="CZ83" s="483">
        <f t="shared" si="84"/>
        <v>29.039747308914322</v>
      </c>
      <c r="DA83" s="483">
        <f t="shared" si="84"/>
        <v>28.290025802631021</v>
      </c>
      <c r="DB83" s="483">
        <f t="shared" si="84"/>
        <v>36.594604344071449</v>
      </c>
      <c r="DC83" s="483">
        <f t="shared" si="84"/>
        <v>44.161889030787258</v>
      </c>
      <c r="DD83" s="483">
        <f t="shared" si="84"/>
        <v>41.319531397223557</v>
      </c>
      <c r="DE83" s="483">
        <f t="shared" si="84"/>
        <v>33.386577706286104</v>
      </c>
      <c r="DF83" s="483">
        <f t="shared" si="84"/>
        <v>28.092771746456382</v>
      </c>
      <c r="DG83" s="483">
        <f t="shared" si="84"/>
        <v>28.611741878371145</v>
      </c>
      <c r="DH83" s="483">
        <f t="shared" si="84"/>
        <v>30.374424128995106</v>
      </c>
      <c r="DI83" s="483">
        <f t="shared" si="84"/>
        <v>29.262392219771407</v>
      </c>
      <c r="DJ83" s="483">
        <f t="shared" si="84"/>
        <v>30.707028998359419</v>
      </c>
      <c r="DK83" s="483">
        <f t="shared" si="84"/>
        <v>28.351119294699238</v>
      </c>
      <c r="DL83" s="483">
        <f t="shared" si="84"/>
        <v>27.577626807588555</v>
      </c>
      <c r="DM83" s="483">
        <f t="shared" ref="DM83:FX83" si="85">+IF(ISERROR(DM52/DM67),0,DM52/DM67)</f>
        <v>13.446329489291593</v>
      </c>
      <c r="DN83" s="483">
        <f t="shared" si="85"/>
        <v>38.01552609776305</v>
      </c>
      <c r="DO83" s="483">
        <f t="shared" si="85"/>
        <v>42.120176534089708</v>
      </c>
      <c r="DP83" s="483">
        <f t="shared" si="85"/>
        <v>41.95045167781015</v>
      </c>
      <c r="DQ83" s="483">
        <f t="shared" si="85"/>
        <v>34.695910382722836</v>
      </c>
      <c r="DR83" s="483">
        <f t="shared" si="85"/>
        <v>29.698710064186709</v>
      </c>
      <c r="DS83" s="483">
        <f t="shared" si="85"/>
        <v>31.039813782567407</v>
      </c>
      <c r="DT83" s="483">
        <f t="shared" si="85"/>
        <v>29.200531566980555</v>
      </c>
      <c r="DU83" s="483">
        <f t="shared" si="85"/>
        <v>30.227512243194592</v>
      </c>
      <c r="DV83" s="483">
        <f t="shared" si="85"/>
        <v>31.506822514853241</v>
      </c>
      <c r="DW83" s="483">
        <f t="shared" si="85"/>
        <v>28.693330385585512</v>
      </c>
      <c r="DX83" s="483">
        <f t="shared" si="85"/>
        <v>26.394211691819308</v>
      </c>
      <c r="DY83" s="483">
        <f t="shared" si="85"/>
        <v>28.669672923505104</v>
      </c>
      <c r="DZ83" s="483">
        <f t="shared" si="85"/>
        <v>36.598179914488711</v>
      </c>
      <c r="EA83" s="483">
        <f t="shared" si="85"/>
        <v>40.411225343314243</v>
      </c>
      <c r="EB83" s="483">
        <f t="shared" si="85"/>
        <v>42.756672961913758</v>
      </c>
      <c r="EC83" s="483">
        <f t="shared" si="85"/>
        <v>32.010874115858364</v>
      </c>
      <c r="ED83" s="483">
        <f t="shared" si="85"/>
        <v>28.77205797888449</v>
      </c>
      <c r="EE83" s="483">
        <f t="shared" si="85"/>
        <v>29.023163719328672</v>
      </c>
      <c r="EF83" s="483">
        <f t="shared" si="85"/>
        <v>25.906099711027885</v>
      </c>
      <c r="EG83" s="483">
        <f t="shared" si="85"/>
        <v>29.516922210149303</v>
      </c>
      <c r="EH83" s="483">
        <f t="shared" si="85"/>
        <v>30.717787002177388</v>
      </c>
      <c r="EI83" s="483">
        <f t="shared" si="85"/>
        <v>26.945499201398306</v>
      </c>
      <c r="EJ83" s="483">
        <f t="shared" si="85"/>
        <v>27.832417828462248</v>
      </c>
      <c r="EK83" s="483">
        <f t="shared" si="85"/>
        <v>27.804633167850451</v>
      </c>
      <c r="EL83" s="483">
        <f t="shared" si="85"/>
        <v>31.733736544223728</v>
      </c>
      <c r="EM83" s="483">
        <f t="shared" si="85"/>
        <v>40.734232192365674</v>
      </c>
      <c r="EN83" s="483">
        <f t="shared" si="85"/>
        <v>43.236085727643662</v>
      </c>
      <c r="EO83" s="483">
        <f t="shared" si="85"/>
        <v>34.212041012327376</v>
      </c>
      <c r="EP83" s="483">
        <f t="shared" si="85"/>
        <v>30.151799436805678</v>
      </c>
      <c r="EQ83" s="483">
        <f t="shared" si="85"/>
        <v>28.142277148679593</v>
      </c>
      <c r="ER83" s="483">
        <f t="shared" si="85"/>
        <v>28.236305639832093</v>
      </c>
      <c r="ES83" s="483">
        <f t="shared" si="85"/>
        <v>30.182315132161055</v>
      </c>
      <c r="ET83" s="483">
        <f t="shared" si="85"/>
        <v>29.308194920763007</v>
      </c>
      <c r="EU83" s="483">
        <f t="shared" si="85"/>
        <v>26.093341037415485</v>
      </c>
      <c r="EV83" s="483">
        <f t="shared" si="85"/>
        <v>27.892711613261714</v>
      </c>
      <c r="EW83" s="483">
        <f t="shared" si="85"/>
        <v>26.537691060037901</v>
      </c>
      <c r="EX83" s="483">
        <f t="shared" si="85"/>
        <v>32.860070079047901</v>
      </c>
      <c r="EY83" s="483">
        <f t="shared" si="85"/>
        <v>43.200159193420006</v>
      </c>
      <c r="EZ83" s="483">
        <f t="shared" si="85"/>
        <v>40.888900012645955</v>
      </c>
      <c r="FA83" s="483">
        <f t="shared" si="85"/>
        <v>34.215701854794787</v>
      </c>
      <c r="FB83" s="483">
        <f t="shared" si="85"/>
        <v>30.347248247257721</v>
      </c>
      <c r="FC83" s="483">
        <f t="shared" si="85"/>
        <v>27.450440190272378</v>
      </c>
      <c r="FD83" s="483">
        <f t="shared" si="85"/>
        <v>28.513014005243974</v>
      </c>
      <c r="FE83" s="483">
        <f t="shared" si="85"/>
        <v>27.384115707465234</v>
      </c>
      <c r="FF83" s="483">
        <f t="shared" si="85"/>
        <v>28.03633835246378</v>
      </c>
      <c r="FG83" s="483">
        <f t="shared" si="85"/>
        <v>26.084333350619715</v>
      </c>
      <c r="FH83" s="483">
        <f t="shared" si="85"/>
        <v>25.722136110657889</v>
      </c>
      <c r="FI83" s="483">
        <f t="shared" si="85"/>
        <v>26.468465975135889</v>
      </c>
      <c r="FJ83" s="483">
        <f t="shared" si="85"/>
        <v>34.294358781053795</v>
      </c>
      <c r="FK83" s="483">
        <f t="shared" si="85"/>
        <v>42.671719405754729</v>
      </c>
      <c r="FL83" s="483">
        <f t="shared" si="85"/>
        <v>39.165131317897625</v>
      </c>
      <c r="FM83" s="483">
        <f t="shared" si="85"/>
        <v>34.03526569501652</v>
      </c>
      <c r="FN83" s="483">
        <f t="shared" si="85"/>
        <v>28.6221526165718</v>
      </c>
      <c r="FO83" s="483">
        <f t="shared" si="85"/>
        <v>25.532425442583214</v>
      </c>
      <c r="FP83" s="483">
        <f t="shared" si="85"/>
        <v>27.512437625282551</v>
      </c>
      <c r="FQ83" s="483">
        <f t="shared" si="85"/>
        <v>25.741512855181377</v>
      </c>
      <c r="FR83" s="483">
        <f t="shared" si="85"/>
        <v>28.386798098723659</v>
      </c>
      <c r="FS83" s="483">
        <f t="shared" si="85"/>
        <v>27.231778702901462</v>
      </c>
      <c r="FT83" s="483">
        <f t="shared" si="85"/>
        <v>26.321039263414118</v>
      </c>
      <c r="FU83" s="483">
        <f t="shared" si="85"/>
        <v>25.160364976832302</v>
      </c>
      <c r="FV83" s="483">
        <f t="shared" si="85"/>
        <v>33.432810796720226</v>
      </c>
      <c r="FW83" s="483">
        <f t="shared" si="85"/>
        <v>39.110131396957122</v>
      </c>
      <c r="FX83" s="483">
        <f t="shared" si="85"/>
        <v>37.706496660595022</v>
      </c>
      <c r="FY83" s="483">
        <f t="shared" ref="FY83:GB83" si="86">+IF(ISERROR(FY52/FY67),0,FY52/FY67)</f>
        <v>33.902084022494208</v>
      </c>
      <c r="FZ83" s="483">
        <f t="shared" si="86"/>
        <v>27.73554694173928</v>
      </c>
      <c r="GA83" s="483">
        <f t="shared" si="86"/>
        <v>27.809404803569866</v>
      </c>
      <c r="GB83" s="483">
        <f t="shared" si="86"/>
        <v>28.175505415742617</v>
      </c>
    </row>
    <row r="84" spans="1:184">
      <c r="B84" s="486"/>
      <c r="C84" s="475" t="s">
        <v>5</v>
      </c>
      <c r="D84" s="478" t="s">
        <v>177</v>
      </c>
      <c r="E84" s="483">
        <f t="shared" ref="E84:AZ84" si="87">+IF(ISERROR(E53/E68),0,E53/E68)</f>
        <v>6.0027168439020766</v>
      </c>
      <c r="F84" s="483">
        <f t="shared" si="87"/>
        <v>5.0087834686629273</v>
      </c>
      <c r="G84" s="483">
        <f t="shared" si="87"/>
        <v>3.5835942742115856</v>
      </c>
      <c r="H84" s="483">
        <f t="shared" si="87"/>
        <v>3.3265794591454432</v>
      </c>
      <c r="I84" s="483">
        <f t="shared" si="87"/>
        <v>2.8096066019034684</v>
      </c>
      <c r="J84" s="483">
        <f t="shared" si="87"/>
        <v>3.6032030029833435</v>
      </c>
      <c r="K84" s="483">
        <f t="shared" si="87"/>
        <v>9.8170408437759189</v>
      </c>
      <c r="L84" s="483">
        <f t="shared" si="87"/>
        <v>6.5922449298494303</v>
      </c>
      <c r="M84" s="483">
        <f t="shared" si="87"/>
        <v>3.8182633391578564</v>
      </c>
      <c r="N84" s="483">
        <f t="shared" si="87"/>
        <v>3.2509206945916707</v>
      </c>
      <c r="O84" s="483">
        <f t="shared" si="87"/>
        <v>3.0227024814405024</v>
      </c>
      <c r="P84" s="483">
        <f t="shared" si="87"/>
        <v>3.78233460243889</v>
      </c>
      <c r="Q84" s="483">
        <f t="shared" si="87"/>
        <v>7.5858873025294971</v>
      </c>
      <c r="R84" s="483">
        <f t="shared" si="87"/>
        <v>6.9264461601450549</v>
      </c>
      <c r="S84" s="483">
        <f t="shared" si="87"/>
        <v>4.1183357854423344</v>
      </c>
      <c r="T84" s="483">
        <f t="shared" si="87"/>
        <v>4.2140108787578532</v>
      </c>
      <c r="U84" s="483">
        <f t="shared" si="87"/>
        <v>3.2317320222073782</v>
      </c>
      <c r="V84" s="483">
        <f t="shared" si="87"/>
        <v>4.4136137449816175</v>
      </c>
      <c r="W84" s="483">
        <f t="shared" si="87"/>
        <v>8.2078404762702579</v>
      </c>
      <c r="X84" s="483">
        <f t="shared" si="87"/>
        <v>7.8165457620329777</v>
      </c>
      <c r="Y84" s="483">
        <f t="shared" si="87"/>
        <v>3.8215882711996074</v>
      </c>
      <c r="Z84" s="483">
        <f t="shared" si="87"/>
        <v>3.1961108244876453</v>
      </c>
      <c r="AA84" s="483">
        <f t="shared" si="87"/>
        <v>3.1642198567307087</v>
      </c>
      <c r="AB84" s="483">
        <f t="shared" si="87"/>
        <v>4.0622774401545705</v>
      </c>
      <c r="AC84" s="483">
        <f t="shared" si="87"/>
        <v>5.482665430612931</v>
      </c>
      <c r="AD84" s="483">
        <f t="shared" si="87"/>
        <v>6.5216390369287369</v>
      </c>
      <c r="AE84" s="483">
        <f t="shared" si="87"/>
        <v>4.0355897586350862</v>
      </c>
      <c r="AF84" s="483">
        <f t="shared" si="87"/>
        <v>3.0736091520799129</v>
      </c>
      <c r="AG84" s="483">
        <f t="shared" si="87"/>
        <v>1.6805603201829618</v>
      </c>
      <c r="AH84" s="483">
        <f t="shared" si="87"/>
        <v>4.3478526096120724</v>
      </c>
      <c r="AI84" s="483">
        <f t="shared" si="87"/>
        <v>7.7366284329383381</v>
      </c>
      <c r="AJ84" s="483">
        <f t="shared" si="87"/>
        <v>6.814654204558213</v>
      </c>
      <c r="AK84" s="483">
        <f t="shared" si="87"/>
        <v>3.4861175173201779</v>
      </c>
      <c r="AL84" s="483">
        <f t="shared" si="87"/>
        <v>2.6505457584714334</v>
      </c>
      <c r="AM84" s="483">
        <f t="shared" si="87"/>
        <v>3.0990933601967345</v>
      </c>
      <c r="AN84" s="483">
        <f t="shared" si="87"/>
        <v>2.0667872215641854</v>
      </c>
      <c r="AO84" s="483">
        <f t="shared" si="87"/>
        <v>5.9046793018524468</v>
      </c>
      <c r="AP84" s="483">
        <f t="shared" si="87"/>
        <v>6.2417465969789214</v>
      </c>
      <c r="AQ84" s="483">
        <f t="shared" si="87"/>
        <v>3.8166203985826166</v>
      </c>
      <c r="AR84" s="483">
        <f t="shared" si="87"/>
        <v>2.6487712023948422</v>
      </c>
      <c r="AS84" s="483">
        <f t="shared" si="87"/>
        <v>2.3996319459818465</v>
      </c>
      <c r="AT84" s="483">
        <f t="shared" si="87"/>
        <v>4.8682182490752153</v>
      </c>
      <c r="AU84" s="483">
        <f t="shared" si="87"/>
        <v>7.8832433766845833</v>
      </c>
      <c r="AV84" s="483">
        <f t="shared" si="87"/>
        <v>8.5411110375787249</v>
      </c>
      <c r="AW84" s="483">
        <f t="shared" si="87"/>
        <v>2.9632711304461599</v>
      </c>
      <c r="AX84" s="483">
        <f t="shared" si="87"/>
        <v>2.1138389384071661</v>
      </c>
      <c r="AY84" s="250">
        <f t="shared" si="87"/>
        <v>2.6601277752850536</v>
      </c>
      <c r="AZ84" s="250">
        <f t="shared" si="87"/>
        <v>1.7400111980790101</v>
      </c>
      <c r="BA84" s="483">
        <f t="shared" ref="BA84:DL84" si="88">+IF(ISERROR(BA53/BA68),0,BA53/BA68)</f>
        <v>5.8428411269619476</v>
      </c>
      <c r="BB84" s="483">
        <f t="shared" si="88"/>
        <v>6.3344100402421697</v>
      </c>
      <c r="BC84" s="483">
        <f t="shared" si="88"/>
        <v>3.9562180359405059</v>
      </c>
      <c r="BD84" s="483">
        <f t="shared" si="88"/>
        <v>3.2942801118368963</v>
      </c>
      <c r="BE84" s="483">
        <f t="shared" si="88"/>
        <v>2.3033904271719736</v>
      </c>
      <c r="BF84" s="483">
        <f t="shared" si="88"/>
        <v>5.7069054277204945</v>
      </c>
      <c r="BG84" s="483">
        <f t="shared" si="88"/>
        <v>8.0028866569649537</v>
      </c>
      <c r="BH84" s="483">
        <f t="shared" si="88"/>
        <v>9.2556335804663572</v>
      </c>
      <c r="BI84" s="483">
        <f t="shared" si="88"/>
        <v>2.9314773673979446</v>
      </c>
      <c r="BJ84" s="483">
        <f t="shared" si="88"/>
        <v>2.7921506092916983</v>
      </c>
      <c r="BK84" s="483">
        <f t="shared" si="88"/>
        <v>3.2674452744460059</v>
      </c>
      <c r="BL84" s="483">
        <f t="shared" si="88"/>
        <v>2.1041168212890624</v>
      </c>
      <c r="BM84" s="483">
        <f t="shared" si="88"/>
        <v>6.7560006008648159</v>
      </c>
      <c r="BN84" s="483">
        <f t="shared" si="88"/>
        <v>7.4101608796160479</v>
      </c>
      <c r="BO84" s="483">
        <f t="shared" si="88"/>
        <v>4.8472781264137152</v>
      </c>
      <c r="BP84" s="483">
        <f t="shared" si="88"/>
        <v>4.2978099859687617</v>
      </c>
      <c r="BQ84" s="483">
        <f t="shared" si="88"/>
        <v>3.8788261446428156</v>
      </c>
      <c r="BR84" s="483">
        <f t="shared" si="88"/>
        <v>6.9892427271079214</v>
      </c>
      <c r="BS84" s="483">
        <f t="shared" si="88"/>
        <v>11.47261762189906</v>
      </c>
      <c r="BT84" s="483">
        <f t="shared" si="88"/>
        <v>11.789891818796484</v>
      </c>
      <c r="BU84" s="483">
        <f t="shared" si="88"/>
        <v>5.7421657125321648</v>
      </c>
      <c r="BV84" s="483">
        <f t="shared" si="88"/>
        <v>0</v>
      </c>
      <c r="BW84" s="483">
        <f t="shared" si="88"/>
        <v>5.425573753145061</v>
      </c>
      <c r="BX84" s="483">
        <f t="shared" si="88"/>
        <v>5.1950404397415326</v>
      </c>
      <c r="BY84" s="483">
        <f t="shared" si="88"/>
        <v>9.7059452217313034</v>
      </c>
      <c r="BZ84" s="483">
        <f t="shared" si="88"/>
        <v>11.087370213426809</v>
      </c>
      <c r="CA84" s="483">
        <f t="shared" si="88"/>
        <v>9.5284664410087512</v>
      </c>
      <c r="CB84" s="483">
        <f t="shared" si="88"/>
        <v>9.7297664742051424</v>
      </c>
      <c r="CC84" s="483">
        <f t="shared" si="88"/>
        <v>9.6798670320193008</v>
      </c>
      <c r="CD84" s="483">
        <f t="shared" si="88"/>
        <v>14.05463404046289</v>
      </c>
      <c r="CE84" s="483">
        <f t="shared" si="88"/>
        <v>22.549095181389021</v>
      </c>
      <c r="CF84" s="483">
        <f t="shared" si="88"/>
        <v>22.630120007660064</v>
      </c>
      <c r="CG84" s="483">
        <f t="shared" si="88"/>
        <v>16.609362235648227</v>
      </c>
      <c r="CH84" s="483">
        <f t="shared" si="88"/>
        <v>15.585507411748841</v>
      </c>
      <c r="CI84" s="483">
        <f t="shared" si="88"/>
        <v>16.553585786243858</v>
      </c>
      <c r="CJ84" s="483">
        <f t="shared" si="88"/>
        <v>16.912596125368928</v>
      </c>
      <c r="CK84" s="483">
        <f t="shared" si="88"/>
        <v>19.832998638022051</v>
      </c>
      <c r="CL84" s="483">
        <f t="shared" si="88"/>
        <v>21.342277785439229</v>
      </c>
      <c r="CM84" s="483">
        <f t="shared" si="88"/>
        <v>19.277819134681238</v>
      </c>
      <c r="CN84" s="483">
        <f t="shared" si="88"/>
        <v>19.270847875657314</v>
      </c>
      <c r="CO84" s="483">
        <f t="shared" si="88"/>
        <v>18.730663395904436</v>
      </c>
      <c r="CP84" s="483">
        <f t="shared" si="88"/>
        <v>26.223606510466343</v>
      </c>
      <c r="CQ84" s="483">
        <f t="shared" si="88"/>
        <v>35.718581598724192</v>
      </c>
      <c r="CR84" s="483">
        <f t="shared" si="88"/>
        <v>35.294275773168863</v>
      </c>
      <c r="CS84" s="483">
        <f t="shared" si="88"/>
        <v>27.755668918228963</v>
      </c>
      <c r="CT84" s="483">
        <f t="shared" si="88"/>
        <v>25.370782736523907</v>
      </c>
      <c r="CU84" s="483">
        <f t="shared" si="88"/>
        <v>24.504028327638693</v>
      </c>
      <c r="CV84" s="483">
        <f t="shared" si="88"/>
        <v>26.724524470386548</v>
      </c>
      <c r="CW84" s="483">
        <f t="shared" si="88"/>
        <v>29.977037962037961</v>
      </c>
      <c r="CX84" s="483">
        <f t="shared" si="88"/>
        <v>30.103111872650896</v>
      </c>
      <c r="CY84" s="483">
        <f t="shared" si="88"/>
        <v>27.762435634654803</v>
      </c>
      <c r="CZ84" s="483">
        <f t="shared" si="88"/>
        <v>28.46881059602649</v>
      </c>
      <c r="DA84" s="483">
        <f t="shared" si="88"/>
        <v>25.167946035557073</v>
      </c>
      <c r="DB84" s="483">
        <f t="shared" si="88"/>
        <v>36.002111450617754</v>
      </c>
      <c r="DC84" s="483">
        <f t="shared" si="88"/>
        <v>45.841954297734006</v>
      </c>
      <c r="DD84" s="483">
        <f t="shared" si="88"/>
        <v>43.200984481895546</v>
      </c>
      <c r="DE84" s="483">
        <f t="shared" si="88"/>
        <v>32.500044066937676</v>
      </c>
      <c r="DF84" s="483">
        <f t="shared" si="88"/>
        <v>28.553170211001948</v>
      </c>
      <c r="DG84" s="483">
        <f t="shared" si="88"/>
        <v>29.882181020626703</v>
      </c>
      <c r="DH84" s="483">
        <f t="shared" si="88"/>
        <v>29.001397848348986</v>
      </c>
      <c r="DI84" s="483">
        <f t="shared" si="88"/>
        <v>29.549890169409924</v>
      </c>
      <c r="DJ84" s="483">
        <f t="shared" si="88"/>
        <v>29.640777452545681</v>
      </c>
      <c r="DK84" s="483">
        <f t="shared" si="88"/>
        <v>30.060038554120595</v>
      </c>
      <c r="DL84" s="483">
        <f t="shared" si="88"/>
        <v>26.684214052941023</v>
      </c>
      <c r="DM84" s="483">
        <f t="shared" ref="DM84:FX84" si="89">+IF(ISERROR(DM53/DM68),0,DM53/DM68)</f>
        <v>27.230669080054618</v>
      </c>
      <c r="DN84" s="483">
        <f t="shared" si="89"/>
        <v>36.849213225697078</v>
      </c>
      <c r="DO84" s="483">
        <f t="shared" si="89"/>
        <v>43.762233408258673</v>
      </c>
      <c r="DP84" s="483">
        <f t="shared" si="89"/>
        <v>44.469621887232449</v>
      </c>
      <c r="DQ84" s="483">
        <f t="shared" si="89"/>
        <v>33.342916736820648</v>
      </c>
      <c r="DR84" s="483">
        <f t="shared" si="89"/>
        <v>28.872446187993599</v>
      </c>
      <c r="DS84" s="483">
        <f t="shared" si="89"/>
        <v>30.115732854296361</v>
      </c>
      <c r="DT84" s="483">
        <f t="shared" si="89"/>
        <v>29.536688301637586</v>
      </c>
      <c r="DU84" s="483">
        <f t="shared" si="89"/>
        <v>29.754848915354312</v>
      </c>
      <c r="DV84" s="483">
        <f t="shared" si="89"/>
        <v>30.726864295710509</v>
      </c>
      <c r="DW84" s="483">
        <f t="shared" si="89"/>
        <v>28.167666803809219</v>
      </c>
      <c r="DX84" s="483">
        <f t="shared" si="89"/>
        <v>27.520663968885493</v>
      </c>
      <c r="DY84" s="483">
        <f t="shared" si="89"/>
        <v>28.339866652555827</v>
      </c>
      <c r="DZ84" s="483">
        <f t="shared" si="89"/>
        <v>35.665051929244733</v>
      </c>
      <c r="EA84" s="483">
        <f t="shared" si="89"/>
        <v>41.155187459259416</v>
      </c>
      <c r="EB84" s="483">
        <f t="shared" si="89"/>
        <v>41.461068935060567</v>
      </c>
      <c r="EC84" s="483">
        <f t="shared" si="89"/>
        <v>32.017067489883388</v>
      </c>
      <c r="ED84" s="483">
        <f t="shared" si="89"/>
        <v>28.431067728419254</v>
      </c>
      <c r="EE84" s="483">
        <f t="shared" si="89"/>
        <v>29.541431481738705</v>
      </c>
      <c r="EF84" s="483">
        <f t="shared" si="89"/>
        <v>26.188717997205501</v>
      </c>
      <c r="EG84" s="483">
        <f t="shared" si="89"/>
        <v>29.3643532330812</v>
      </c>
      <c r="EH84" s="483">
        <f t="shared" si="89"/>
        <v>31.512761369366277</v>
      </c>
      <c r="EI84" s="483">
        <f t="shared" si="89"/>
        <v>27.386874379518861</v>
      </c>
      <c r="EJ84" s="483">
        <f t="shared" si="89"/>
        <v>28.843232853190411</v>
      </c>
      <c r="EK84" s="483">
        <f t="shared" si="89"/>
        <v>23.009286507927257</v>
      </c>
      <c r="EL84" s="483">
        <f t="shared" si="89"/>
        <v>32.432602335916393</v>
      </c>
      <c r="EM84" s="483">
        <f t="shared" si="89"/>
        <v>43.549813272960023</v>
      </c>
      <c r="EN84" s="483">
        <f t="shared" si="89"/>
        <v>43.822106817103389</v>
      </c>
      <c r="EO84" s="483">
        <f t="shared" si="89"/>
        <v>33.10809806753889</v>
      </c>
      <c r="EP84" s="483">
        <f t="shared" si="89"/>
        <v>30.214066355052623</v>
      </c>
      <c r="EQ84" s="483">
        <f t="shared" si="89"/>
        <v>28.757192978770341</v>
      </c>
      <c r="ER84" s="483">
        <f t="shared" si="89"/>
        <v>28.458389079354461</v>
      </c>
      <c r="ES84" s="483">
        <f t="shared" si="89"/>
        <v>29.040651897122487</v>
      </c>
      <c r="ET84" s="483">
        <f t="shared" si="89"/>
        <v>29.232298101763451</v>
      </c>
      <c r="EU84" s="483">
        <f t="shared" si="89"/>
        <v>26.138142206256912</v>
      </c>
      <c r="EV84" s="483">
        <f t="shared" si="89"/>
        <v>27.367663029083008</v>
      </c>
      <c r="EW84" s="483">
        <f t="shared" si="89"/>
        <v>25.760949118024545</v>
      </c>
      <c r="EX84" s="483">
        <f t="shared" si="89"/>
        <v>32.736289157280375</v>
      </c>
      <c r="EY84" s="483">
        <f t="shared" si="89"/>
        <v>41.669745921369348</v>
      </c>
      <c r="EZ84" s="483">
        <f t="shared" si="89"/>
        <v>41.847160030765018</v>
      </c>
      <c r="FA84" s="483">
        <f t="shared" si="89"/>
        <v>34.338167037832093</v>
      </c>
      <c r="FB84" s="483">
        <f t="shared" si="89"/>
        <v>30.965196176585273</v>
      </c>
      <c r="FC84" s="483">
        <f t="shared" si="89"/>
        <v>28.19163416928231</v>
      </c>
      <c r="FD84" s="483">
        <f t="shared" si="89"/>
        <v>29.442659135392734</v>
      </c>
      <c r="FE84" s="483">
        <f t="shared" si="89"/>
        <v>26.917987214459739</v>
      </c>
      <c r="FF84" s="483">
        <f t="shared" si="89"/>
        <v>27.147399175068745</v>
      </c>
      <c r="FG84" s="483">
        <f t="shared" si="89"/>
        <v>25.895467510242181</v>
      </c>
      <c r="FH84" s="483">
        <f t="shared" si="89"/>
        <v>25.842900236673977</v>
      </c>
      <c r="FI84" s="483">
        <f t="shared" si="89"/>
        <v>24.864510576869691</v>
      </c>
      <c r="FJ84" s="483">
        <f t="shared" si="89"/>
        <v>34.175211601957521</v>
      </c>
      <c r="FK84" s="483">
        <f t="shared" si="89"/>
        <v>40.499571183533448</v>
      </c>
      <c r="FL84" s="483">
        <f t="shared" si="89"/>
        <v>38.253827186963981</v>
      </c>
      <c r="FM84" s="483">
        <f t="shared" si="89"/>
        <v>34.440292972583165</v>
      </c>
      <c r="FN84" s="483">
        <f t="shared" si="89"/>
        <v>27.966251451493719</v>
      </c>
      <c r="FO84" s="483">
        <f t="shared" si="89"/>
        <v>26.010719390185802</v>
      </c>
      <c r="FP84" s="483">
        <f t="shared" si="89"/>
        <v>27.884847026101841</v>
      </c>
      <c r="FQ84" s="483">
        <f t="shared" si="89"/>
        <v>26.217009028280224</v>
      </c>
      <c r="FR84" s="483">
        <f t="shared" si="89"/>
        <v>27.512830858618464</v>
      </c>
      <c r="FS84" s="483">
        <f t="shared" si="89"/>
        <v>27.121430837563452</v>
      </c>
      <c r="FT84" s="483">
        <f t="shared" si="89"/>
        <v>33.704023046092175</v>
      </c>
      <c r="FU84" s="483">
        <f t="shared" si="89"/>
        <v>22.002529435705565</v>
      </c>
      <c r="FV84" s="483">
        <f t="shared" si="89"/>
        <v>34.571039376750534</v>
      </c>
      <c r="FW84" s="483">
        <f t="shared" si="89"/>
        <v>37.992240857612174</v>
      </c>
      <c r="FX84" s="483">
        <f t="shared" si="89"/>
        <v>40.47312600121527</v>
      </c>
      <c r="FY84" s="483">
        <f t="shared" ref="FY84:GB84" si="90">+IF(ISERROR(FY53/FY68),0,FY53/FY68)</f>
        <v>33.675449444635291</v>
      </c>
      <c r="FZ84" s="483">
        <f t="shared" si="90"/>
        <v>26.422509146373983</v>
      </c>
      <c r="GA84" s="483">
        <f t="shared" si="90"/>
        <v>28.66262402684945</v>
      </c>
      <c r="GB84" s="483">
        <f t="shared" si="90"/>
        <v>28.594472747426085</v>
      </c>
    </row>
    <row r="85" spans="1:184">
      <c r="B85" s="486"/>
      <c r="C85" s="475" t="s">
        <v>6</v>
      </c>
      <c r="D85" s="478" t="s">
        <v>177</v>
      </c>
      <c r="E85" s="483">
        <f t="shared" ref="E85:AZ85" si="91">+IF(ISERROR(E54/E69),0,E54/E69)</f>
        <v>5.8808167891244834</v>
      </c>
      <c r="F85" s="483">
        <f t="shared" si="91"/>
        <v>4.9818512216324189</v>
      </c>
      <c r="G85" s="483">
        <f t="shared" si="91"/>
        <v>3.2606359693603837</v>
      </c>
      <c r="H85" s="483">
        <f t="shared" si="91"/>
        <v>2.9483369893530829</v>
      </c>
      <c r="I85" s="483">
        <f t="shared" si="91"/>
        <v>2.7520214540327177</v>
      </c>
      <c r="J85" s="483">
        <f t="shared" si="91"/>
        <v>2.7073684501131909</v>
      </c>
      <c r="K85" s="483">
        <f t="shared" si="91"/>
        <v>8.7737567940818995</v>
      </c>
      <c r="L85" s="483">
        <f t="shared" si="91"/>
        <v>6.0524991586927674</v>
      </c>
      <c r="M85" s="483">
        <f t="shared" si="91"/>
        <v>3.6029694953827303</v>
      </c>
      <c r="N85" s="483">
        <f t="shared" si="91"/>
        <v>2.9924069812481489</v>
      </c>
      <c r="O85" s="483">
        <f t="shared" si="91"/>
        <v>2.8674186666666666</v>
      </c>
      <c r="P85" s="483">
        <f t="shared" si="91"/>
        <v>3.7524211763815165</v>
      </c>
      <c r="Q85" s="483">
        <f t="shared" si="91"/>
        <v>7.7528057904062333</v>
      </c>
      <c r="R85" s="483">
        <f t="shared" si="91"/>
        <v>6.8536597119854861</v>
      </c>
      <c r="S85" s="483">
        <f t="shared" si="91"/>
        <v>3.9011068122077637</v>
      </c>
      <c r="T85" s="483">
        <f t="shared" si="91"/>
        <v>5.0868148427199076</v>
      </c>
      <c r="U85" s="483">
        <f t="shared" si="91"/>
        <v>1.858724545523365</v>
      </c>
      <c r="V85" s="483">
        <f t="shared" si="91"/>
        <v>4.1672190810424388</v>
      </c>
      <c r="W85" s="483">
        <f t="shared" si="91"/>
        <v>7.3559982177875121</v>
      </c>
      <c r="X85" s="483">
        <f t="shared" si="91"/>
        <v>6.8336556772512944</v>
      </c>
      <c r="Y85" s="483">
        <f t="shared" si="91"/>
        <v>3.6651678526214693</v>
      </c>
      <c r="Z85" s="483">
        <f t="shared" si="91"/>
        <v>2.9410620613417597</v>
      </c>
      <c r="AA85" s="483">
        <f t="shared" si="91"/>
        <v>3.0837037155464602</v>
      </c>
      <c r="AB85" s="483">
        <f t="shared" si="91"/>
        <v>3.7117799580219311</v>
      </c>
      <c r="AC85" s="483">
        <f t="shared" si="91"/>
        <v>6.0501356831102902</v>
      </c>
      <c r="AD85" s="483">
        <f t="shared" si="91"/>
        <v>6.2717399561690259</v>
      </c>
      <c r="AE85" s="483">
        <f t="shared" si="91"/>
        <v>3.8706330189579079</v>
      </c>
      <c r="AF85" s="483">
        <f t="shared" si="91"/>
        <v>2.8598636749994553</v>
      </c>
      <c r="AG85" s="483">
        <f t="shared" si="91"/>
        <v>2.1196706489814261</v>
      </c>
      <c r="AH85" s="483">
        <f t="shared" si="91"/>
        <v>4.1006053743303861</v>
      </c>
      <c r="AI85" s="483">
        <f t="shared" si="91"/>
        <v>7.6945963315317591</v>
      </c>
      <c r="AJ85" s="483">
        <f t="shared" si="91"/>
        <v>6.5461589176700219</v>
      </c>
      <c r="AK85" s="483">
        <f t="shared" si="91"/>
        <v>2.9894580630977243</v>
      </c>
      <c r="AL85" s="483">
        <f t="shared" si="91"/>
        <v>2.945764563132141</v>
      </c>
      <c r="AM85" s="483">
        <f t="shared" si="91"/>
        <v>2.9148552668283156</v>
      </c>
      <c r="AN85" s="483">
        <f t="shared" si="91"/>
        <v>2.0873716956154613</v>
      </c>
      <c r="AO85" s="483">
        <f t="shared" si="91"/>
        <v>5.7240759412736493</v>
      </c>
      <c r="AP85" s="483">
        <f t="shared" si="91"/>
        <v>6.4802847422456571</v>
      </c>
      <c r="AQ85" s="483">
        <f t="shared" si="91"/>
        <v>4.1498986316472601</v>
      </c>
      <c r="AR85" s="483">
        <f t="shared" si="91"/>
        <v>2.8131638350308608</v>
      </c>
      <c r="AS85" s="483">
        <f t="shared" si="91"/>
        <v>2.1167192152073078</v>
      </c>
      <c r="AT85" s="483">
        <f t="shared" si="91"/>
        <v>4.1955534005970927</v>
      </c>
      <c r="AU85" s="483">
        <f t="shared" si="91"/>
        <v>7.1227415506330685</v>
      </c>
      <c r="AV85" s="483">
        <f t="shared" si="91"/>
        <v>7.8578165483903755</v>
      </c>
      <c r="AW85" s="483">
        <f t="shared" si="91"/>
        <v>2.6594738349044138</v>
      </c>
      <c r="AX85" s="483">
        <f t="shared" si="91"/>
        <v>2.1897969762863858</v>
      </c>
      <c r="AY85" s="250">
        <f t="shared" si="91"/>
        <v>2.7761477693190999</v>
      </c>
      <c r="AZ85" s="250">
        <f t="shared" si="91"/>
        <v>1.7101946202291358</v>
      </c>
      <c r="BA85" s="483">
        <f t="shared" ref="BA85:DL85" si="92">+IF(ISERROR(BA54/BA69),0,BA54/BA69)</f>
        <v>5.9990695320078871</v>
      </c>
      <c r="BB85" s="483">
        <f t="shared" si="92"/>
        <v>6.4185442901993941</v>
      </c>
      <c r="BC85" s="483">
        <f t="shared" si="92"/>
        <v>4.2030987819541723</v>
      </c>
      <c r="BD85" s="483">
        <f t="shared" si="92"/>
        <v>2.9927477581643926</v>
      </c>
      <c r="BE85" s="483">
        <f t="shared" si="92"/>
        <v>-0.61502505157677534</v>
      </c>
      <c r="BF85" s="483">
        <f t="shared" si="92"/>
        <v>5.0137176215236368</v>
      </c>
      <c r="BG85" s="483">
        <f t="shared" si="92"/>
        <v>8.117257616750253</v>
      </c>
      <c r="BH85" s="483">
        <f t="shared" si="92"/>
        <v>9.0617052078561287</v>
      </c>
      <c r="BI85" s="483">
        <f t="shared" si="92"/>
        <v>2.8496532027743777</v>
      </c>
      <c r="BJ85" s="483">
        <f t="shared" si="92"/>
        <v>2.6137252639473836</v>
      </c>
      <c r="BK85" s="483">
        <f t="shared" si="92"/>
        <v>3.0695672754981875</v>
      </c>
      <c r="BL85" s="483">
        <f t="shared" si="92"/>
        <v>1.8095199680118972</v>
      </c>
      <c r="BM85" s="483">
        <f t="shared" si="92"/>
        <v>6.6956040809952633</v>
      </c>
      <c r="BN85" s="483">
        <f t="shared" si="92"/>
        <v>7.4699893412091223</v>
      </c>
      <c r="BO85" s="483">
        <f t="shared" si="92"/>
        <v>4.5883193608282227</v>
      </c>
      <c r="BP85" s="483">
        <f t="shared" si="92"/>
        <v>3.8491626253981837</v>
      </c>
      <c r="BQ85" s="483">
        <f t="shared" si="92"/>
        <v>4.0135849234647454</v>
      </c>
      <c r="BR85" s="483">
        <f t="shared" si="92"/>
        <v>6.390967972021536</v>
      </c>
      <c r="BS85" s="483">
        <f t="shared" si="92"/>
        <v>11.226784156909572</v>
      </c>
      <c r="BT85" s="483">
        <f t="shared" si="92"/>
        <v>11.593317491671719</v>
      </c>
      <c r="BU85" s="483">
        <f t="shared" si="92"/>
        <v>5.9302982941340519</v>
      </c>
      <c r="BV85" s="483">
        <f t="shared" si="92"/>
        <v>4.9845279631005512</v>
      </c>
      <c r="BW85" s="483">
        <f t="shared" si="92"/>
        <v>5.6070248108989977</v>
      </c>
      <c r="BX85" s="483">
        <f t="shared" si="92"/>
        <v>5.0932505323067385</v>
      </c>
      <c r="BY85" s="483">
        <f t="shared" si="92"/>
        <v>9.2867071545253204</v>
      </c>
      <c r="BZ85" s="483">
        <f t="shared" si="92"/>
        <v>10.84862058384439</v>
      </c>
      <c r="CA85" s="483">
        <f t="shared" si="92"/>
        <v>9.1892257877537151</v>
      </c>
      <c r="CB85" s="483">
        <f t="shared" si="92"/>
        <v>9.4166426835507799</v>
      </c>
      <c r="CC85" s="483">
        <f t="shared" si="92"/>
        <v>9.3257919129485973</v>
      </c>
      <c r="CD85" s="483">
        <f t="shared" si="92"/>
        <v>13.524796097517612</v>
      </c>
      <c r="CE85" s="483">
        <f t="shared" si="92"/>
        <v>21.35481297756332</v>
      </c>
      <c r="CF85" s="483">
        <f t="shared" si="92"/>
        <v>22.355693277354309</v>
      </c>
      <c r="CG85" s="483">
        <f t="shared" si="92"/>
        <v>15.866578352565428</v>
      </c>
      <c r="CH85" s="483">
        <f t="shared" si="92"/>
        <v>15.571262795721651</v>
      </c>
      <c r="CI85" s="483">
        <f t="shared" si="92"/>
        <v>16.053766336714162</v>
      </c>
      <c r="CJ85" s="483">
        <f t="shared" si="92"/>
        <v>16.763536625500947</v>
      </c>
      <c r="CK85" s="483">
        <f t="shared" si="92"/>
        <v>19.735249194968432</v>
      </c>
      <c r="CL85" s="483">
        <f t="shared" si="92"/>
        <v>21.147385870050663</v>
      </c>
      <c r="CM85" s="483">
        <f t="shared" si="92"/>
        <v>18.891427211901686</v>
      </c>
      <c r="CN85" s="483">
        <f t="shared" si="92"/>
        <v>19.413962920046352</v>
      </c>
      <c r="CO85" s="483">
        <f t="shared" si="92"/>
        <v>17.346352385917736</v>
      </c>
      <c r="CP85" s="483">
        <f t="shared" si="92"/>
        <v>25.91116395895682</v>
      </c>
      <c r="CQ85" s="483">
        <f t="shared" si="92"/>
        <v>34.641695928583857</v>
      </c>
      <c r="CR85" s="483">
        <f t="shared" si="92"/>
        <v>33.963996364111956</v>
      </c>
      <c r="CS85" s="483">
        <f t="shared" si="92"/>
        <v>28.136601685985248</v>
      </c>
      <c r="CT85" s="483">
        <f t="shared" si="92"/>
        <v>26.400406866804762</v>
      </c>
      <c r="CU85" s="483">
        <f t="shared" si="92"/>
        <v>24.972615646465261</v>
      </c>
      <c r="CV85" s="483">
        <f t="shared" si="92"/>
        <v>26.907360616975225</v>
      </c>
      <c r="CW85" s="483">
        <f t="shared" si="92"/>
        <v>28.729216278574825</v>
      </c>
      <c r="CX85" s="483">
        <f t="shared" si="92"/>
        <v>31.04401314025208</v>
      </c>
      <c r="CY85" s="483">
        <f t="shared" si="92"/>
        <v>28.397876208254736</v>
      </c>
      <c r="CZ85" s="483">
        <f t="shared" si="92"/>
        <v>28.986817950818821</v>
      </c>
      <c r="DA85" s="483">
        <f t="shared" si="92"/>
        <v>26.031285248251727</v>
      </c>
      <c r="DB85" s="483">
        <f t="shared" si="92"/>
        <v>36.574236319839699</v>
      </c>
      <c r="DC85" s="483">
        <f t="shared" si="92"/>
        <v>43.332508249126711</v>
      </c>
      <c r="DD85" s="483">
        <f t="shared" si="92"/>
        <v>43.7698703279939</v>
      </c>
      <c r="DE85" s="483">
        <f t="shared" si="92"/>
        <v>31.953709003794867</v>
      </c>
      <c r="DF85" s="483">
        <f t="shared" si="92"/>
        <v>27.703142932108101</v>
      </c>
      <c r="DG85" s="483">
        <f t="shared" si="92"/>
        <v>28.086979557337731</v>
      </c>
      <c r="DH85" s="483">
        <f t="shared" si="92"/>
        <v>28.59748924899036</v>
      </c>
      <c r="DI85" s="483">
        <f t="shared" si="92"/>
        <v>30.02109556083678</v>
      </c>
      <c r="DJ85" s="483">
        <f t="shared" si="92"/>
        <v>30.552381508238113</v>
      </c>
      <c r="DK85" s="483">
        <f t="shared" si="92"/>
        <v>28.51413558506675</v>
      </c>
      <c r="DL85" s="483">
        <f t="shared" si="92"/>
        <v>27.486034155990762</v>
      </c>
      <c r="DM85" s="483">
        <f t="shared" ref="DM85:FX85" si="93">+IF(ISERROR(DM54/DM69),0,DM54/DM69)</f>
        <v>26.51652284989985</v>
      </c>
      <c r="DN85" s="483">
        <f t="shared" si="93"/>
        <v>37.08187156475438</v>
      </c>
      <c r="DO85" s="483">
        <f t="shared" si="93"/>
        <v>41.745010971490395</v>
      </c>
      <c r="DP85" s="483">
        <f t="shared" si="93"/>
        <v>43.030907512958201</v>
      </c>
      <c r="DQ85" s="483">
        <f t="shared" si="93"/>
        <v>34.786625550087798</v>
      </c>
      <c r="DR85" s="483">
        <f t="shared" si="93"/>
        <v>30.705835001962107</v>
      </c>
      <c r="DS85" s="483">
        <f t="shared" si="93"/>
        <v>29.472264821017799</v>
      </c>
      <c r="DT85" s="483">
        <f t="shared" si="93"/>
        <v>28.674277552580492</v>
      </c>
      <c r="DU85" s="483">
        <f t="shared" si="93"/>
        <v>30.409404646518045</v>
      </c>
      <c r="DV85" s="483">
        <f t="shared" si="93"/>
        <v>30.716294631244907</v>
      </c>
      <c r="DW85" s="483">
        <f t="shared" si="93"/>
        <v>27.407595855023867</v>
      </c>
      <c r="DX85" s="483">
        <f t="shared" si="93"/>
        <v>28.624040168020763</v>
      </c>
      <c r="DY85" s="483">
        <f t="shared" si="93"/>
        <v>0</v>
      </c>
      <c r="DZ85" s="483">
        <f t="shared" si="93"/>
        <v>34.939400216638582</v>
      </c>
      <c r="EA85" s="483">
        <f t="shared" si="93"/>
        <v>38.71192461998632</v>
      </c>
      <c r="EB85" s="483">
        <f t="shared" si="93"/>
        <v>41.51743366038292</v>
      </c>
      <c r="EC85" s="483">
        <f t="shared" si="93"/>
        <v>31.313254708296782</v>
      </c>
      <c r="ED85" s="483">
        <f t="shared" si="93"/>
        <v>28.25447338533705</v>
      </c>
      <c r="EE85" s="483">
        <f t="shared" si="93"/>
        <v>29.165475262553333</v>
      </c>
      <c r="EF85" s="483">
        <f t="shared" si="93"/>
        <v>26.711799938703724</v>
      </c>
      <c r="EG85" s="483">
        <f t="shared" si="93"/>
        <v>28.318156427318431</v>
      </c>
      <c r="EH85" s="483">
        <f t="shared" si="93"/>
        <v>31.084928665321463</v>
      </c>
      <c r="EI85" s="483">
        <f t="shared" si="93"/>
        <v>27.369982900089905</v>
      </c>
      <c r="EJ85" s="483">
        <f t="shared" si="93"/>
        <v>27.689619366437295</v>
      </c>
      <c r="EK85" s="483">
        <f t="shared" si="93"/>
        <v>29.855570255961513</v>
      </c>
      <c r="EL85" s="483">
        <f t="shared" si="93"/>
        <v>31.578123652668793</v>
      </c>
      <c r="EM85" s="483">
        <f t="shared" si="93"/>
        <v>43.44320215126325</v>
      </c>
      <c r="EN85" s="483">
        <f t="shared" si="93"/>
        <v>43.357456027500177</v>
      </c>
      <c r="EO85" s="483">
        <f t="shared" si="93"/>
        <v>33.215978658277358</v>
      </c>
      <c r="EP85" s="483">
        <f t="shared" si="93"/>
        <v>30.874097616069854</v>
      </c>
      <c r="EQ85" s="483">
        <f t="shared" si="93"/>
        <v>28.408502292409576</v>
      </c>
      <c r="ER85" s="483">
        <f t="shared" si="93"/>
        <v>29.067419985143641</v>
      </c>
      <c r="ES85" s="483">
        <f t="shared" si="93"/>
        <v>28.470768204358375</v>
      </c>
      <c r="ET85" s="483">
        <f t="shared" si="93"/>
        <v>29.080259814412052</v>
      </c>
      <c r="EU85" s="483">
        <f t="shared" si="93"/>
        <v>26.940666712569961</v>
      </c>
      <c r="EV85" s="483">
        <f t="shared" si="93"/>
        <v>27.399991458649186</v>
      </c>
      <c r="EW85" s="483">
        <f t="shared" si="93"/>
        <v>26.565095136503793</v>
      </c>
      <c r="EX85" s="483">
        <f t="shared" si="93"/>
        <v>33.425677900977057</v>
      </c>
      <c r="EY85" s="483">
        <f t="shared" si="93"/>
        <v>39.782519588866691</v>
      </c>
      <c r="EZ85" s="483">
        <f t="shared" si="93"/>
        <v>39.602857674479466</v>
      </c>
      <c r="FA85" s="483">
        <f t="shared" si="93"/>
        <v>32.526406890778404</v>
      </c>
      <c r="FB85" s="483">
        <f t="shared" si="93"/>
        <v>30.893226662603542</v>
      </c>
      <c r="FC85" s="483">
        <f t="shared" si="93"/>
        <v>26.455907879238733</v>
      </c>
      <c r="FD85" s="483">
        <f t="shared" si="93"/>
        <v>29.863120730824139</v>
      </c>
      <c r="FE85" s="483">
        <f t="shared" si="93"/>
        <v>25.481825887766533</v>
      </c>
      <c r="FF85" s="483">
        <f t="shared" si="93"/>
        <v>26.987741559120799</v>
      </c>
      <c r="FG85" s="483">
        <f t="shared" si="93"/>
        <v>25.904473208241132</v>
      </c>
      <c r="FH85" s="483">
        <f t="shared" si="93"/>
        <v>29.100840908092916</v>
      </c>
      <c r="FI85" s="483">
        <f t="shared" si="93"/>
        <v>24.20878712596766</v>
      </c>
      <c r="FJ85" s="483">
        <f t="shared" si="93"/>
        <v>32.684005929169082</v>
      </c>
      <c r="FK85" s="483">
        <f t="shared" si="93"/>
        <v>38.079300697846143</v>
      </c>
      <c r="FL85" s="483">
        <f t="shared" si="93"/>
        <v>36.902095799068768</v>
      </c>
      <c r="FM85" s="483">
        <f t="shared" si="93"/>
        <v>32.84741174399155</v>
      </c>
      <c r="FN85" s="483">
        <f t="shared" si="93"/>
        <v>27.310266456874299</v>
      </c>
      <c r="FO85" s="483">
        <f t="shared" si="93"/>
        <v>25.971152425871043</v>
      </c>
      <c r="FP85" s="483">
        <f t="shared" si="93"/>
        <v>28.013638692274718</v>
      </c>
      <c r="FQ85" s="483">
        <f t="shared" si="93"/>
        <v>27.089856177262796</v>
      </c>
      <c r="FR85" s="483">
        <f t="shared" si="93"/>
        <v>27.117815154413005</v>
      </c>
      <c r="FS85" s="483">
        <f t="shared" si="93"/>
        <v>26.333068088514054</v>
      </c>
      <c r="FT85" s="483">
        <f t="shared" si="93"/>
        <v>27.215133465451768</v>
      </c>
      <c r="FU85" s="483">
        <f t="shared" si="93"/>
        <v>25.772398551438169</v>
      </c>
      <c r="FV85" s="483">
        <f t="shared" si="93"/>
        <v>34.012347095678514</v>
      </c>
      <c r="FW85" s="483">
        <f t="shared" si="93"/>
        <v>36.27607169388844</v>
      </c>
      <c r="FX85" s="483">
        <f t="shared" si="93"/>
        <v>40.148355975242211</v>
      </c>
      <c r="FY85" s="483">
        <f t="shared" ref="FY85:GB85" si="94">+IF(ISERROR(FY54/FY69),0,FY54/FY69)</f>
        <v>31.040033078767426</v>
      </c>
      <c r="FZ85" s="483">
        <f t="shared" si="94"/>
        <v>27.169157898017055</v>
      </c>
      <c r="GA85" s="483">
        <f t="shared" si="94"/>
        <v>28.649024176481905</v>
      </c>
      <c r="GB85" s="483">
        <f t="shared" si="94"/>
        <v>27.282450023775954</v>
      </c>
    </row>
    <row r="86" spans="1:184">
      <c r="B86" s="486"/>
      <c r="C86" s="475" t="s">
        <v>7</v>
      </c>
      <c r="D86" s="478" t="s">
        <v>177</v>
      </c>
      <c r="E86" s="483">
        <f t="shared" ref="E86:AZ86" si="95">+IF(ISERROR(E55/E70),0,E55/E70)</f>
        <v>4.9225867536824452</v>
      </c>
      <c r="F86" s="483">
        <f t="shared" si="95"/>
        <v>3.6757338495414</v>
      </c>
      <c r="G86" s="483">
        <f t="shared" si="95"/>
        <v>1.766404522836629</v>
      </c>
      <c r="H86" s="483">
        <f t="shared" si="95"/>
        <v>1.8440352803006421</v>
      </c>
      <c r="I86" s="483">
        <f t="shared" si="95"/>
        <v>1.0345055357729598</v>
      </c>
      <c r="J86" s="483">
        <f t="shared" si="95"/>
        <v>2.4608556625349407</v>
      </c>
      <c r="K86" s="483">
        <f t="shared" si="95"/>
        <v>9.1226914971688675</v>
      </c>
      <c r="L86" s="483">
        <f t="shared" si="95"/>
        <v>5.7666821348828483</v>
      </c>
      <c r="M86" s="483">
        <f t="shared" si="95"/>
        <v>1.2430092655275662</v>
      </c>
      <c r="N86" s="483">
        <f t="shared" si="95"/>
        <v>0.67330594519244302</v>
      </c>
      <c r="O86" s="483">
        <f t="shared" si="95"/>
        <v>0.56486620971924362</v>
      </c>
      <c r="P86" s="483">
        <f t="shared" si="95"/>
        <v>2.7800779836797043</v>
      </c>
      <c r="Q86" s="483">
        <f t="shared" si="95"/>
        <v>6.1226290407850117</v>
      </c>
      <c r="R86" s="483">
        <f t="shared" si="95"/>
        <v>5.2925107353959708</v>
      </c>
      <c r="S86" s="483">
        <f t="shared" si="95"/>
        <v>2.4614670968014001</v>
      </c>
      <c r="T86" s="483">
        <f t="shared" si="95"/>
        <v>2.0316660587269744</v>
      </c>
      <c r="U86" s="483">
        <f t="shared" si="95"/>
        <v>1.6230926727754842</v>
      </c>
      <c r="V86" s="483">
        <f t="shared" si="95"/>
        <v>3.6416880828116094</v>
      </c>
      <c r="W86" s="483">
        <f t="shared" si="95"/>
        <v>7.662600398574793</v>
      </c>
      <c r="X86" s="483">
        <f t="shared" si="95"/>
        <v>7.0174207872457099</v>
      </c>
      <c r="Y86" s="483">
        <f t="shared" si="95"/>
        <v>1.334747431779449</v>
      </c>
      <c r="Z86" s="483">
        <f t="shared" si="95"/>
        <v>0.68670361810484115</v>
      </c>
      <c r="AA86" s="483">
        <f t="shared" si="95"/>
        <v>0.50398447579514216</v>
      </c>
      <c r="AB86" s="483">
        <f t="shared" si="95"/>
        <v>2.67126797650395</v>
      </c>
      <c r="AC86" s="483">
        <f t="shared" si="95"/>
        <v>3.9687713516337766</v>
      </c>
      <c r="AD86" s="483">
        <f t="shared" si="95"/>
        <v>4.7518342862231444</v>
      </c>
      <c r="AE86" s="483">
        <f t="shared" si="95"/>
        <v>1.6540835707502375</v>
      </c>
      <c r="AF86" s="483">
        <f t="shared" si="95"/>
        <v>0.72539615299008453</v>
      </c>
      <c r="AG86" s="483">
        <f t="shared" si="95"/>
        <v>-0.35289921989139122</v>
      </c>
      <c r="AH86" s="483">
        <f t="shared" si="95"/>
        <v>3.212400774567151</v>
      </c>
      <c r="AI86" s="483">
        <f t="shared" si="95"/>
        <v>6.6587918255835969</v>
      </c>
      <c r="AJ86" s="483">
        <f t="shared" si="95"/>
        <v>5.6487634249015057</v>
      </c>
      <c r="AK86" s="483">
        <f t="shared" si="95"/>
        <v>0.12518845535141063</v>
      </c>
      <c r="AL86" s="483">
        <f t="shared" si="95"/>
        <v>-0.28372263328428221</v>
      </c>
      <c r="AM86" s="483">
        <f t="shared" si="95"/>
        <v>-6.913957018929956E-2</v>
      </c>
      <c r="AN86" s="483">
        <f t="shared" si="95"/>
        <v>0.42152802470943407</v>
      </c>
      <c r="AO86" s="483">
        <f t="shared" si="95"/>
        <v>3.2481270796050707</v>
      </c>
      <c r="AP86" s="483">
        <f t="shared" si="95"/>
        <v>4.0790588016118585</v>
      </c>
      <c r="AQ86" s="483">
        <f t="shared" si="95"/>
        <v>1.7984952681388016</v>
      </c>
      <c r="AR86" s="483">
        <f t="shared" si="95"/>
        <v>-4.3682971106947308</v>
      </c>
      <c r="AS86" s="483">
        <f t="shared" si="95"/>
        <v>-0.46681454029441549</v>
      </c>
      <c r="AT86" s="483">
        <f t="shared" si="95"/>
        <v>2.7995110970419614</v>
      </c>
      <c r="AU86" s="483">
        <f t="shared" si="95"/>
        <v>5.8986536770177933</v>
      </c>
      <c r="AV86" s="483">
        <f t="shared" si="95"/>
        <v>6.4771097794245511</v>
      </c>
      <c r="AW86" s="483">
        <f t="shared" si="95"/>
        <v>-0.35436931593515225</v>
      </c>
      <c r="AX86" s="483">
        <f t="shared" si="95"/>
        <v>-1.3952628374545102</v>
      </c>
      <c r="AY86" s="250">
        <f t="shared" si="95"/>
        <v>-0.91926303175554225</v>
      </c>
      <c r="AZ86" s="250">
        <f t="shared" si="95"/>
        <v>-7.023454846960285E-2</v>
      </c>
      <c r="BA86" s="483">
        <f t="shared" ref="BA86:DL86" si="96">+IF(ISERROR(BA55/BA70),0,BA55/BA70)</f>
        <v>4.2558044286884478</v>
      </c>
      <c r="BB86" s="483">
        <f t="shared" si="96"/>
        <v>4.6853627458091491</v>
      </c>
      <c r="BC86" s="483">
        <f t="shared" si="96"/>
        <v>1.2133897740982651</v>
      </c>
      <c r="BD86" s="483">
        <f t="shared" si="96"/>
        <v>-0.43444095523260062</v>
      </c>
      <c r="BE86" s="483">
        <f t="shared" si="96"/>
        <v>-0.80299851415678403</v>
      </c>
      <c r="BF86" s="483">
        <f t="shared" si="96"/>
        <v>2.9906112214568452</v>
      </c>
      <c r="BG86" s="483">
        <f t="shared" si="96"/>
        <v>5.8802070579272439</v>
      </c>
      <c r="BH86" s="483">
        <f t="shared" si="96"/>
        <v>6.6133472444009067</v>
      </c>
      <c r="BI86" s="483">
        <f t="shared" si="96"/>
        <v>-1.2478338365283184</v>
      </c>
      <c r="BJ86" s="483">
        <f t="shared" si="96"/>
        <v>-1.5643221245329666</v>
      </c>
      <c r="BK86" s="483">
        <f t="shared" si="96"/>
        <v>-1.0671829067182907</v>
      </c>
      <c r="BL86" s="483">
        <f t="shared" si="96"/>
        <v>0.34646067376554185</v>
      </c>
      <c r="BM86" s="483">
        <f t="shared" si="96"/>
        <v>4.6704988126684279</v>
      </c>
      <c r="BN86" s="483">
        <f t="shared" si="96"/>
        <v>5.2809485617922816</v>
      </c>
      <c r="BO86" s="483">
        <f t="shared" si="96"/>
        <v>2.082984197183174</v>
      </c>
      <c r="BP86" s="483">
        <f t="shared" si="96"/>
        <v>0.38659657815420667</v>
      </c>
      <c r="BQ86" s="483">
        <f t="shared" si="96"/>
        <v>0.24463497487846056</v>
      </c>
      <c r="BR86" s="483">
        <f t="shared" si="96"/>
        <v>4.7844956213743863</v>
      </c>
      <c r="BS86" s="483">
        <f t="shared" si="96"/>
        <v>8.7994149492382423</v>
      </c>
      <c r="BT86" s="483">
        <f t="shared" si="96"/>
        <v>9.3405222309918443</v>
      </c>
      <c r="BU86" s="483">
        <f t="shared" si="96"/>
        <v>1.2283396946564886</v>
      </c>
      <c r="BV86" s="483">
        <f t="shared" si="96"/>
        <v>0.81759129914188788</v>
      </c>
      <c r="BW86" s="483">
        <f t="shared" si="96"/>
        <v>1.7607212937275865</v>
      </c>
      <c r="BX86" s="483">
        <f t="shared" si="96"/>
        <v>3.4026890898665556</v>
      </c>
      <c r="BY86" s="483">
        <f t="shared" si="96"/>
        <v>7.4111554842215677</v>
      </c>
      <c r="BZ86" s="483">
        <f t="shared" si="96"/>
        <v>8.8316282555794903</v>
      </c>
      <c r="CA86" s="483">
        <f t="shared" si="96"/>
        <v>6.0285354351056268</v>
      </c>
      <c r="CB86" s="483">
        <f t="shared" si="96"/>
        <v>5.6973506516085326</v>
      </c>
      <c r="CC86" s="483">
        <f t="shared" si="96"/>
        <v>5.8548293024340925</v>
      </c>
      <c r="CD86" s="483">
        <f t="shared" si="96"/>
        <v>11.459160157444986</v>
      </c>
      <c r="CE86" s="483">
        <f t="shared" si="96"/>
        <v>19.571339540089539</v>
      </c>
      <c r="CF86" s="483">
        <f t="shared" si="96"/>
        <v>20.169800008835203</v>
      </c>
      <c r="CG86" s="483">
        <f t="shared" si="96"/>
        <v>10.734991436937769</v>
      </c>
      <c r="CH86" s="483">
        <f t="shared" si="96"/>
        <v>10.603714363773834</v>
      </c>
      <c r="CI86" s="483">
        <f t="shared" si="96"/>
        <v>11.74042857507726</v>
      </c>
      <c r="CJ86" s="483">
        <f t="shared" si="96"/>
        <v>14.981746134457406</v>
      </c>
      <c r="CK86" s="483">
        <f t="shared" si="96"/>
        <v>17.162565481744391</v>
      </c>
      <c r="CL86" s="483">
        <f t="shared" si="96"/>
        <v>18.066626538316815</v>
      </c>
      <c r="CM86" s="483">
        <f t="shared" si="96"/>
        <v>16.184197074414076</v>
      </c>
      <c r="CN86" s="483">
        <f t="shared" si="96"/>
        <v>14.268969681513374</v>
      </c>
      <c r="CO86" s="483">
        <f t="shared" si="96"/>
        <v>14.781955991469037</v>
      </c>
      <c r="CP86" s="483">
        <f t="shared" si="96"/>
        <v>23.526595621831937</v>
      </c>
      <c r="CQ86" s="483">
        <f t="shared" si="96"/>
        <v>33.619010843426445</v>
      </c>
      <c r="CR86" s="483">
        <f t="shared" si="96"/>
        <v>31.819857569664968</v>
      </c>
      <c r="CS86" s="483">
        <f t="shared" si="96"/>
        <v>21.647191306346237</v>
      </c>
      <c r="CT86" s="483">
        <f t="shared" si="96"/>
        <v>20.08275818718964</v>
      </c>
      <c r="CU86" s="483">
        <f t="shared" si="96"/>
        <v>19.488960092302975</v>
      </c>
      <c r="CV86" s="483">
        <f t="shared" si="96"/>
        <v>24.549851451348008</v>
      </c>
      <c r="CW86" s="483">
        <f t="shared" si="96"/>
        <v>25.796698880196349</v>
      </c>
      <c r="CX86" s="483">
        <f t="shared" si="96"/>
        <v>27.745248994176613</v>
      </c>
      <c r="CY86" s="483">
        <f t="shared" si="96"/>
        <v>24.094553112068859</v>
      </c>
      <c r="CZ86" s="483">
        <f t="shared" si="96"/>
        <v>24.507505286104255</v>
      </c>
      <c r="DA86" s="483">
        <f t="shared" si="96"/>
        <v>21.582613016032766</v>
      </c>
      <c r="DB86" s="483">
        <f t="shared" si="96"/>
        <v>33.110311282781581</v>
      </c>
      <c r="DC86" s="483">
        <f t="shared" si="96"/>
        <v>41.414665598317349</v>
      </c>
      <c r="DD86" s="483">
        <f t="shared" si="96"/>
        <v>39.53233719476934</v>
      </c>
      <c r="DE86" s="483">
        <f t="shared" si="96"/>
        <v>26.375372058259362</v>
      </c>
      <c r="DF86" s="483">
        <f t="shared" si="96"/>
        <v>21.833944133796788</v>
      </c>
      <c r="DG86" s="483">
        <f t="shared" si="96"/>
        <v>23.202641636342278</v>
      </c>
      <c r="DH86" s="483">
        <f t="shared" si="96"/>
        <v>27.992270603439707</v>
      </c>
      <c r="DI86" s="483">
        <f t="shared" si="96"/>
        <v>27.716681712941639</v>
      </c>
      <c r="DJ86" s="483">
        <f t="shared" si="96"/>
        <v>28.410266899732811</v>
      </c>
      <c r="DK86" s="483">
        <f t="shared" si="96"/>
        <v>24.227034701478779</v>
      </c>
      <c r="DL86" s="483">
        <f t="shared" si="96"/>
        <v>21.555966290404207</v>
      </c>
      <c r="DM86" s="483">
        <f t="shared" ref="DM86:FX86" si="97">+IF(ISERROR(DM55/DM70),0,DM55/DM70)</f>
        <v>22.250080275376654</v>
      </c>
      <c r="DN86" s="483">
        <f t="shared" si="97"/>
        <v>33.469720278346941</v>
      </c>
      <c r="DO86" s="483">
        <f t="shared" si="97"/>
        <v>39.488209218190597</v>
      </c>
      <c r="DP86" s="483">
        <f t="shared" si="97"/>
        <v>39.990500927643787</v>
      </c>
      <c r="DQ86" s="483">
        <f t="shared" si="97"/>
        <v>26.154646366009686</v>
      </c>
      <c r="DR86" s="483">
        <f t="shared" si="97"/>
        <v>22.350147286967772</v>
      </c>
      <c r="DS86" s="483">
        <f t="shared" si="97"/>
        <v>24.066135610502165</v>
      </c>
      <c r="DT86" s="483">
        <f t="shared" si="97"/>
        <v>28.025930768272943</v>
      </c>
      <c r="DU86" s="483">
        <f t="shared" si="97"/>
        <v>27.232903889638514</v>
      </c>
      <c r="DV86" s="483">
        <f t="shared" si="97"/>
        <v>27.48314988346311</v>
      </c>
      <c r="DW86" s="483">
        <f t="shared" si="97"/>
        <v>24.318205745923418</v>
      </c>
      <c r="DX86" s="483">
        <f t="shared" si="97"/>
        <v>21.720559275305238</v>
      </c>
      <c r="DY86" s="483">
        <f t="shared" si="97"/>
        <v>22.993968916724658</v>
      </c>
      <c r="DZ86" s="483">
        <f t="shared" si="97"/>
        <v>33.939396948333496</v>
      </c>
      <c r="EA86" s="483">
        <f t="shared" si="97"/>
        <v>37.115662771515851</v>
      </c>
      <c r="EB86" s="483">
        <f t="shared" si="97"/>
        <v>37.824354248145859</v>
      </c>
      <c r="EC86" s="483">
        <f t="shared" si="97"/>
        <v>24.821010848028205</v>
      </c>
      <c r="ED86" s="483">
        <f t="shared" si="97"/>
        <v>22.083815524545702</v>
      </c>
      <c r="EE86" s="483">
        <f t="shared" si="97"/>
        <v>22.769578080782093</v>
      </c>
      <c r="EF86" s="483">
        <f t="shared" si="97"/>
        <v>24.990655953323401</v>
      </c>
      <c r="EG86" s="483">
        <f t="shared" si="97"/>
        <v>26.61234485651541</v>
      </c>
      <c r="EH86" s="483">
        <f t="shared" si="97"/>
        <v>28.603562669811144</v>
      </c>
      <c r="EI86" s="483">
        <f t="shared" si="97"/>
        <v>33.354773662551437</v>
      </c>
      <c r="EJ86" s="483">
        <f t="shared" si="97"/>
        <v>20.111657772399337</v>
      </c>
      <c r="EK86" s="483">
        <f t="shared" si="97"/>
        <v>22.921419264954398</v>
      </c>
      <c r="EL86" s="483">
        <f t="shared" si="97"/>
        <v>28.978990708064025</v>
      </c>
      <c r="EM86" s="483">
        <f t="shared" si="97"/>
        <v>39.204211750145326</v>
      </c>
      <c r="EN86" s="483">
        <f t="shared" si="97"/>
        <v>40.372715486074753</v>
      </c>
      <c r="EO86" s="483">
        <f t="shared" si="97"/>
        <v>25.93554130003259</v>
      </c>
      <c r="EP86" s="483">
        <f t="shared" si="97"/>
        <v>22.795083579154376</v>
      </c>
      <c r="EQ86" s="483">
        <f t="shared" si="97"/>
        <v>21.764964238034736</v>
      </c>
      <c r="ER86" s="483">
        <f t="shared" si="97"/>
        <v>26.270982275841526</v>
      </c>
      <c r="ES86" s="483">
        <f t="shared" si="97"/>
        <v>26.750392367676319</v>
      </c>
      <c r="ET86" s="483">
        <f t="shared" si="97"/>
        <v>26.620074703837293</v>
      </c>
      <c r="EU86" s="483">
        <f t="shared" si="97"/>
        <v>22.861368348306844</v>
      </c>
      <c r="EV86" s="483">
        <f t="shared" si="97"/>
        <v>22.772724225318118</v>
      </c>
      <c r="EW86" s="483">
        <f t="shared" si="97"/>
        <v>21.073608140514615</v>
      </c>
      <c r="EX86" s="483">
        <f t="shared" si="97"/>
        <v>30.144208619976531</v>
      </c>
      <c r="EY86" s="483">
        <f t="shared" si="97"/>
        <v>40.101370573137274</v>
      </c>
      <c r="EZ86" s="483">
        <f t="shared" si="97"/>
        <v>36.399400583148754</v>
      </c>
      <c r="FA86" s="483">
        <f t="shared" si="97"/>
        <v>25.891661026067016</v>
      </c>
      <c r="FB86" s="483">
        <f t="shared" si="97"/>
        <v>23.905300140405316</v>
      </c>
      <c r="FC86" s="483">
        <f t="shared" si="97"/>
        <v>19.731493809294097</v>
      </c>
      <c r="FD86" s="483">
        <f t="shared" si="97"/>
        <v>27.81884221619994</v>
      </c>
      <c r="FE86" s="483">
        <f t="shared" si="97"/>
        <v>23.508759954493737</v>
      </c>
      <c r="FF86" s="483">
        <f t="shared" si="97"/>
        <v>24.888971678864646</v>
      </c>
      <c r="FG86" s="483">
        <f t="shared" si="97"/>
        <v>21.471802041315243</v>
      </c>
      <c r="FH86" s="483">
        <f t="shared" si="97"/>
        <v>19.431331651669741</v>
      </c>
      <c r="FI86" s="483">
        <f t="shared" si="97"/>
        <v>18.679262400157775</v>
      </c>
      <c r="FJ86" s="483">
        <f t="shared" si="97"/>
        <v>29.410974208534924</v>
      </c>
      <c r="FK86" s="483">
        <f t="shared" si="97"/>
        <v>38.75119300190498</v>
      </c>
      <c r="FL86" s="483">
        <f t="shared" si="97"/>
        <v>36.233557115054225</v>
      </c>
      <c r="FM86" s="483">
        <f t="shared" si="97"/>
        <v>24.020281881473935</v>
      </c>
      <c r="FN86" s="483">
        <f t="shared" si="97"/>
        <v>20.226009872586772</v>
      </c>
      <c r="FO86" s="483">
        <f t="shared" si="97"/>
        <v>18.206938644318399</v>
      </c>
      <c r="FP86" s="483">
        <f t="shared" si="97"/>
        <v>24.844588490235836</v>
      </c>
      <c r="FQ86" s="483">
        <f t="shared" si="97"/>
        <v>22.336533503103613</v>
      </c>
      <c r="FR86" s="483">
        <f t="shared" si="97"/>
        <v>24.929166901437952</v>
      </c>
      <c r="FS86" s="483">
        <f t="shared" si="97"/>
        <v>21.723989113530326</v>
      </c>
      <c r="FT86" s="483">
        <f t="shared" si="97"/>
        <v>20.949197643713184</v>
      </c>
      <c r="FU86" s="483">
        <f t="shared" si="97"/>
        <v>18.494953687234016</v>
      </c>
      <c r="FV86" s="483">
        <f t="shared" si="97"/>
        <v>30.259001184897937</v>
      </c>
      <c r="FW86" s="483">
        <f t="shared" si="97"/>
        <v>34.741917406947493</v>
      </c>
      <c r="FX86" s="483">
        <f t="shared" si="97"/>
        <v>36.782384553499597</v>
      </c>
      <c r="FY86" s="483">
        <f t="shared" ref="FY86:GB86" si="98">+IF(ISERROR(FY55/FY70),0,FY55/FY70)</f>
        <v>22.51451304164198</v>
      </c>
      <c r="FZ86" s="483">
        <f t="shared" si="98"/>
        <v>18.598847368663989</v>
      </c>
      <c r="GA86" s="483">
        <f t="shared" si="98"/>
        <v>20.230151588702469</v>
      </c>
      <c r="GB86" s="483">
        <f t="shared" si="98"/>
        <v>25.182620785540493</v>
      </c>
    </row>
    <row r="87" spans="1:184">
      <c r="B87" s="486"/>
      <c r="C87" s="475" t="s">
        <v>8</v>
      </c>
      <c r="D87" s="478" t="s">
        <v>177</v>
      </c>
      <c r="E87" s="483">
        <f t="shared" ref="E87:AZ87" si="99">+IF(ISERROR(E56/E71),0,E56/E71)</f>
        <v>4.6791580654171865</v>
      </c>
      <c r="F87" s="483">
        <f t="shared" si="99"/>
        <v>3.3412261283908005</v>
      </c>
      <c r="G87" s="483">
        <f t="shared" si="99"/>
        <v>1.6062763750299918</v>
      </c>
      <c r="H87" s="483">
        <f t="shared" si="99"/>
        <v>1.302607641921175</v>
      </c>
      <c r="I87" s="483">
        <f t="shared" si="99"/>
        <v>0.64234298674110257</v>
      </c>
      <c r="J87" s="483">
        <f t="shared" si="99"/>
        <v>2.3297343587945716</v>
      </c>
      <c r="K87" s="483">
        <f t="shared" si="99"/>
        <v>8.4017937126309867</v>
      </c>
      <c r="L87" s="483">
        <f t="shared" si="99"/>
        <v>5.2315528863491361</v>
      </c>
      <c r="M87" s="483">
        <f t="shared" si="99"/>
        <v>0.93435055681359425</v>
      </c>
      <c r="N87" s="483">
        <f t="shared" si="99"/>
        <v>0.37443614492894212</v>
      </c>
      <c r="O87" s="483">
        <f t="shared" si="99"/>
        <v>0.44935562546902963</v>
      </c>
      <c r="P87" s="483">
        <f t="shared" si="99"/>
        <v>2.6378720989772901</v>
      </c>
      <c r="Q87" s="483">
        <f t="shared" si="99"/>
        <v>5.9008591363278589</v>
      </c>
      <c r="R87" s="483">
        <f t="shared" si="99"/>
        <v>5.1655961804060171</v>
      </c>
      <c r="S87" s="483">
        <f t="shared" si="99"/>
        <v>2.1136581643012682</v>
      </c>
      <c r="T87" s="483">
        <f t="shared" si="99"/>
        <v>2.4449368769333457</v>
      </c>
      <c r="U87" s="483">
        <f t="shared" si="99"/>
        <v>1.2035446802006475</v>
      </c>
      <c r="V87" s="483">
        <f t="shared" si="99"/>
        <v>3.1581543980147377</v>
      </c>
      <c r="W87" s="483">
        <f t="shared" si="99"/>
        <v>7.1944243076986805</v>
      </c>
      <c r="X87" s="483">
        <f t="shared" si="99"/>
        <v>6.7374345767217747</v>
      </c>
      <c r="Y87" s="483">
        <f t="shared" si="99"/>
        <v>0.9174902170864262</v>
      </c>
      <c r="Z87" s="483">
        <f t="shared" si="99"/>
        <v>0.35155807068013678</v>
      </c>
      <c r="AA87" s="483">
        <f t="shared" si="99"/>
        <v>0.43357279831593515</v>
      </c>
      <c r="AB87" s="483">
        <f t="shared" si="99"/>
        <v>2.0118103364008291</v>
      </c>
      <c r="AC87" s="483">
        <f t="shared" si="99"/>
        <v>3.5717702020727908</v>
      </c>
      <c r="AD87" s="483">
        <f t="shared" si="99"/>
        <v>4.1001225208668348</v>
      </c>
      <c r="AE87" s="483">
        <f t="shared" si="99"/>
        <v>1.443823608611233</v>
      </c>
      <c r="AF87" s="483">
        <f t="shared" si="99"/>
        <v>0.88995246752677803</v>
      </c>
      <c r="AG87" s="483">
        <f t="shared" si="99"/>
        <v>-0.55396860248106272</v>
      </c>
      <c r="AH87" s="483">
        <f t="shared" si="99"/>
        <v>2.874203362328966</v>
      </c>
      <c r="AI87" s="483">
        <f t="shared" si="99"/>
        <v>6.31733261076488</v>
      </c>
      <c r="AJ87" s="483">
        <f t="shared" si="99"/>
        <v>5.3252102008199573</v>
      </c>
      <c r="AK87" s="483">
        <f t="shared" si="99"/>
        <v>-0.58603324884449082</v>
      </c>
      <c r="AL87" s="483">
        <f t="shared" si="99"/>
        <v>-0.83420122811266728</v>
      </c>
      <c r="AM87" s="483">
        <f t="shared" si="99"/>
        <v>-0.31495498925159132</v>
      </c>
      <c r="AN87" s="483">
        <f t="shared" si="99"/>
        <v>0.22705072864520115</v>
      </c>
      <c r="AO87" s="483">
        <f t="shared" si="99"/>
        <v>2.9053510931548936</v>
      </c>
      <c r="AP87" s="483">
        <f t="shared" si="99"/>
        <v>3.7002571091524756</v>
      </c>
      <c r="AQ87" s="483">
        <f t="shared" si="99"/>
        <v>1.0243722409624807</v>
      </c>
      <c r="AR87" s="483">
        <f t="shared" si="99"/>
        <v>-0.33790970749051363</v>
      </c>
      <c r="AS87" s="483">
        <f t="shared" si="99"/>
        <v>-0.72145711128113577</v>
      </c>
      <c r="AT87" s="483">
        <f t="shared" si="99"/>
        <v>2.6523392870055682</v>
      </c>
      <c r="AU87" s="483">
        <f t="shared" si="99"/>
        <v>5.1983164865806906</v>
      </c>
      <c r="AV87" s="483">
        <f t="shared" si="99"/>
        <v>6.1485334679008163</v>
      </c>
      <c r="AW87" s="483">
        <f t="shared" si="99"/>
        <v>-0.48481134165251422</v>
      </c>
      <c r="AX87" s="483">
        <f t="shared" si="99"/>
        <v>-1.5892035499081183</v>
      </c>
      <c r="AY87" s="250">
        <f t="shared" si="99"/>
        <v>-0.84426373755297779</v>
      </c>
      <c r="AZ87" s="250">
        <f t="shared" si="99"/>
        <v>-0.19582274562874769</v>
      </c>
      <c r="BA87" s="483">
        <f t="shared" ref="BA87:DL87" si="100">+IF(ISERROR(BA56/BA71),0,BA56/BA71)</f>
        <v>3.3288892609723937</v>
      </c>
      <c r="BB87" s="483">
        <f t="shared" si="100"/>
        <v>4.0486974529837463</v>
      </c>
      <c r="BC87" s="483">
        <f t="shared" si="100"/>
        <v>0.3109391727493917</v>
      </c>
      <c r="BD87" s="483">
        <f t="shared" si="100"/>
        <v>-1.4628418680687492</v>
      </c>
      <c r="BE87" s="483">
        <f t="shared" si="100"/>
        <v>-1.7781743572207143</v>
      </c>
      <c r="BF87" s="483">
        <f t="shared" si="100"/>
        <v>2.5747414032067462</v>
      </c>
      <c r="BG87" s="483">
        <f t="shared" si="100"/>
        <v>5.3821632912542006</v>
      </c>
      <c r="BH87" s="483">
        <f t="shared" si="100"/>
        <v>5.7384275911681701</v>
      </c>
      <c r="BI87" s="483">
        <f t="shared" si="100"/>
        <v>-1.9548914670658684</v>
      </c>
      <c r="BJ87" s="483">
        <f t="shared" si="100"/>
        <v>-1.9151865674304431</v>
      </c>
      <c r="BK87" s="483">
        <f t="shared" si="100"/>
        <v>-1.3397879087175755</v>
      </c>
      <c r="BL87" s="483">
        <f t="shared" si="100"/>
        <v>-0.31274385133377647</v>
      </c>
      <c r="BM87" s="483">
        <f t="shared" si="100"/>
        <v>4.4001005338695141</v>
      </c>
      <c r="BN87" s="483">
        <f t="shared" si="100"/>
        <v>4.8022816566613926</v>
      </c>
      <c r="BO87" s="483">
        <f t="shared" si="100"/>
        <v>1.3921416247201586</v>
      </c>
      <c r="BP87" s="483">
        <f t="shared" si="100"/>
        <v>0.4046465377793329</v>
      </c>
      <c r="BQ87" s="483">
        <f t="shared" si="100"/>
        <v>-0.29168825531080644</v>
      </c>
      <c r="BR87" s="483">
        <f t="shared" si="100"/>
        <v>4.2516549634543859</v>
      </c>
      <c r="BS87" s="483">
        <f t="shared" si="100"/>
        <v>8.6774204558641834</v>
      </c>
      <c r="BT87" s="483">
        <f t="shared" si="100"/>
        <v>8.9508094433932186</v>
      </c>
      <c r="BU87" s="483">
        <f t="shared" si="100"/>
        <v>0.8399358302776323</v>
      </c>
      <c r="BV87" s="483">
        <f t="shared" si="100"/>
        <v>0.30990135109105416</v>
      </c>
      <c r="BW87" s="483">
        <f t="shared" si="100"/>
        <v>1.2561308767471411</v>
      </c>
      <c r="BX87" s="483">
        <f t="shared" si="100"/>
        <v>3.205124283762566</v>
      </c>
      <c r="BY87" s="483">
        <f t="shared" si="100"/>
        <v>6.8326502282864698</v>
      </c>
      <c r="BZ87" s="483">
        <f t="shared" si="100"/>
        <v>8.2658779861219038</v>
      </c>
      <c r="CA87" s="483">
        <f t="shared" si="100"/>
        <v>0</v>
      </c>
      <c r="CB87" s="483">
        <f t="shared" si="100"/>
        <v>4.8238864614842916</v>
      </c>
      <c r="CC87" s="483">
        <f t="shared" si="100"/>
        <v>5.3943114902103462</v>
      </c>
      <c r="CD87" s="483">
        <f t="shared" si="100"/>
        <v>10.895505775288765</v>
      </c>
      <c r="CE87" s="483">
        <f t="shared" si="100"/>
        <v>19.183554599359816</v>
      </c>
      <c r="CF87" s="483">
        <f t="shared" si="100"/>
        <v>19.746537378058324</v>
      </c>
      <c r="CG87" s="483">
        <f t="shared" si="100"/>
        <v>10.427150865140398</v>
      </c>
      <c r="CH87" s="483">
        <f t="shared" si="100"/>
        <v>10.532378838668889</v>
      </c>
      <c r="CI87" s="483">
        <f t="shared" si="100"/>
        <v>11.426749025566492</v>
      </c>
      <c r="CJ87" s="483">
        <f t="shared" si="100"/>
        <v>15.041670645302981</v>
      </c>
      <c r="CK87" s="483">
        <f t="shared" si="100"/>
        <v>16.987537425622499</v>
      </c>
      <c r="CL87" s="483">
        <f t="shared" si="100"/>
        <v>18.003430676386355</v>
      </c>
      <c r="CM87" s="483">
        <f t="shared" si="100"/>
        <v>15.556634878766358</v>
      </c>
      <c r="CN87" s="483">
        <f t="shared" si="100"/>
        <v>15.453189632017191</v>
      </c>
      <c r="CO87" s="483">
        <f t="shared" si="100"/>
        <v>14.869795244385733</v>
      </c>
      <c r="CP87" s="483">
        <f t="shared" si="100"/>
        <v>23.457616570055556</v>
      </c>
      <c r="CQ87" s="483">
        <f t="shared" si="100"/>
        <v>33.550858507616837</v>
      </c>
      <c r="CR87" s="483">
        <f t="shared" si="100"/>
        <v>31.923717435645866</v>
      </c>
      <c r="CS87" s="483">
        <f t="shared" si="100"/>
        <v>21.066438703998376</v>
      </c>
      <c r="CT87" s="483">
        <f t="shared" si="100"/>
        <v>19.790364845797217</v>
      </c>
      <c r="CU87" s="483">
        <f t="shared" si="100"/>
        <v>19.776008440445796</v>
      </c>
      <c r="CV87" s="483">
        <f t="shared" si="100"/>
        <v>25.335000888798596</v>
      </c>
      <c r="CW87" s="483">
        <f t="shared" si="100"/>
        <v>25.91434723510207</v>
      </c>
      <c r="CX87" s="483">
        <f t="shared" si="100"/>
        <v>29.430597541443721</v>
      </c>
      <c r="CY87" s="483">
        <f t="shared" si="100"/>
        <v>22.443399872858897</v>
      </c>
      <c r="CZ87" s="483">
        <f t="shared" si="100"/>
        <v>24.348665392384127</v>
      </c>
      <c r="DA87" s="483">
        <f t="shared" si="100"/>
        <v>22.115618540702243</v>
      </c>
      <c r="DB87" s="483">
        <f t="shared" si="100"/>
        <v>32.07195613023331</v>
      </c>
      <c r="DC87" s="483">
        <f t="shared" si="100"/>
        <v>40.704595867221855</v>
      </c>
      <c r="DD87" s="483">
        <f t="shared" si="100"/>
        <v>39.844588516500465</v>
      </c>
      <c r="DE87" s="483">
        <f t="shared" si="100"/>
        <v>25.944790131543037</v>
      </c>
      <c r="DF87" s="483">
        <f t="shared" si="100"/>
        <v>21.728167578936368</v>
      </c>
      <c r="DG87" s="483">
        <f t="shared" si="100"/>
        <v>23.321025625919773</v>
      </c>
      <c r="DH87" s="483">
        <f t="shared" si="100"/>
        <v>27.487912639154175</v>
      </c>
      <c r="DI87" s="483">
        <f t="shared" si="100"/>
        <v>27.357874736191079</v>
      </c>
      <c r="DJ87" s="483">
        <f t="shared" si="100"/>
        <v>27.854628527980964</v>
      </c>
      <c r="DK87" s="483">
        <f t="shared" si="100"/>
        <v>24.264605821865249</v>
      </c>
      <c r="DL87" s="483">
        <f t="shared" si="100"/>
        <v>22.442579072111588</v>
      </c>
      <c r="DM87" s="483">
        <f t="shared" ref="DM87:FX87" si="101">+IF(ISERROR(DM56/DM71),0,DM56/DM71)</f>
        <v>21.592753902230129</v>
      </c>
      <c r="DN87" s="483">
        <f t="shared" si="101"/>
        <v>33.077262723055568</v>
      </c>
      <c r="DO87" s="483">
        <f t="shared" si="101"/>
        <v>38.914647726831291</v>
      </c>
      <c r="DP87" s="483">
        <f t="shared" si="101"/>
        <v>39.822874975870278</v>
      </c>
      <c r="DQ87" s="483">
        <f t="shared" si="101"/>
        <v>25.41574553393659</v>
      </c>
      <c r="DR87" s="483">
        <f t="shared" si="101"/>
        <v>21.882728641349331</v>
      </c>
      <c r="DS87" s="483">
        <f t="shared" si="101"/>
        <v>23.799313825751327</v>
      </c>
      <c r="DT87" s="483">
        <f t="shared" si="101"/>
        <v>26.361393192647181</v>
      </c>
      <c r="DU87" s="483">
        <f t="shared" si="101"/>
        <v>26.777121436599572</v>
      </c>
      <c r="DV87" s="483">
        <f t="shared" si="101"/>
        <v>26.798487136425859</v>
      </c>
      <c r="DW87" s="483">
        <f t="shared" si="101"/>
        <v>24.238522612477979</v>
      </c>
      <c r="DX87" s="483">
        <f t="shared" si="101"/>
        <v>20.047609340960339</v>
      </c>
      <c r="DY87" s="483">
        <f t="shared" si="101"/>
        <v>22.747790935021243</v>
      </c>
      <c r="DZ87" s="483">
        <f t="shared" si="101"/>
        <v>33.34292141284579</v>
      </c>
      <c r="EA87" s="483">
        <f t="shared" si="101"/>
        <v>36.11543999377367</v>
      </c>
      <c r="EB87" s="483">
        <f t="shared" si="101"/>
        <v>37.332986776698398</v>
      </c>
      <c r="EC87" s="483">
        <f t="shared" si="101"/>
        <v>23.608503714281792</v>
      </c>
      <c r="ED87" s="483">
        <f t="shared" si="101"/>
        <v>22.166548262751444</v>
      </c>
      <c r="EE87" s="483">
        <f t="shared" si="101"/>
        <v>21.608589194454453</v>
      </c>
      <c r="EF87" s="483">
        <f t="shared" si="101"/>
        <v>24.584995147201553</v>
      </c>
      <c r="EG87" s="483">
        <f t="shared" si="101"/>
        <v>26.792999770191251</v>
      </c>
      <c r="EH87" s="483">
        <f t="shared" si="101"/>
        <v>28.409380836233378</v>
      </c>
      <c r="EI87" s="483">
        <f t="shared" si="101"/>
        <v>23.581964140284654</v>
      </c>
      <c r="EJ87" s="483">
        <f t="shared" si="101"/>
        <v>22.605220329569729</v>
      </c>
      <c r="EK87" s="483">
        <f t="shared" si="101"/>
        <v>22.416555176155008</v>
      </c>
      <c r="EL87" s="483">
        <f t="shared" si="101"/>
        <v>28.356751849728344</v>
      </c>
      <c r="EM87" s="483">
        <f t="shared" si="101"/>
        <v>37.897036294883812</v>
      </c>
      <c r="EN87" s="483">
        <f t="shared" si="101"/>
        <v>39.335557297300795</v>
      </c>
      <c r="EO87" s="483">
        <f t="shared" si="101"/>
        <v>25.772989043019535</v>
      </c>
      <c r="EP87" s="483">
        <f t="shared" si="101"/>
        <v>22.851165338119621</v>
      </c>
      <c r="EQ87" s="483">
        <f t="shared" si="101"/>
        <v>21.636177478955723</v>
      </c>
      <c r="ER87" s="483">
        <f t="shared" si="101"/>
        <v>26.127277177974182</v>
      </c>
      <c r="ES87" s="483">
        <f t="shared" si="101"/>
        <v>26.24664939673071</v>
      </c>
      <c r="ET87" s="483">
        <f t="shared" si="101"/>
        <v>26.110375777544238</v>
      </c>
      <c r="EU87" s="483">
        <f t="shared" si="101"/>
        <v>23.406423411587312</v>
      </c>
      <c r="EV87" s="483">
        <f t="shared" si="101"/>
        <v>20.358022460589932</v>
      </c>
      <c r="EW87" s="483">
        <f t="shared" si="101"/>
        <v>20.537026477671414</v>
      </c>
      <c r="EX87" s="483">
        <f t="shared" si="101"/>
        <v>28.455663618749636</v>
      </c>
      <c r="EY87" s="483">
        <f t="shared" si="101"/>
        <v>38.796181993384899</v>
      </c>
      <c r="EZ87" s="483">
        <f t="shared" si="101"/>
        <v>36.227337688186431</v>
      </c>
      <c r="FA87" s="483">
        <f t="shared" si="101"/>
        <v>25.554132922962822</v>
      </c>
      <c r="FB87" s="483">
        <f t="shared" si="101"/>
        <v>22.802968365929249</v>
      </c>
      <c r="FC87" s="483">
        <f t="shared" si="101"/>
        <v>19.691233691920349</v>
      </c>
      <c r="FD87" s="483">
        <f t="shared" si="101"/>
        <v>25.733421242375623</v>
      </c>
      <c r="FE87" s="483">
        <f t="shared" si="101"/>
        <v>23.208763919456032</v>
      </c>
      <c r="FF87" s="483">
        <f t="shared" si="101"/>
        <v>23.66935478017232</v>
      </c>
      <c r="FG87" s="483">
        <f t="shared" si="101"/>
        <v>21.11203136878326</v>
      </c>
      <c r="FH87" s="483">
        <f t="shared" si="101"/>
        <v>19.322311910690804</v>
      </c>
      <c r="FI87" s="483">
        <f t="shared" si="101"/>
        <v>17.884050385093843</v>
      </c>
      <c r="FJ87" s="483">
        <f t="shared" si="101"/>
        <v>28.571146068713023</v>
      </c>
      <c r="FK87" s="483">
        <f t="shared" si="101"/>
        <v>37.641672366621066</v>
      </c>
      <c r="FL87" s="483">
        <f t="shared" si="101"/>
        <v>33.926615754676064</v>
      </c>
      <c r="FM87" s="483">
        <f t="shared" si="101"/>
        <v>23.603243869742503</v>
      </c>
      <c r="FN87" s="483">
        <f t="shared" si="101"/>
        <v>19.736075234097513</v>
      </c>
      <c r="FO87" s="483">
        <f t="shared" si="101"/>
        <v>18.029343085663555</v>
      </c>
      <c r="FP87" s="483">
        <f t="shared" si="101"/>
        <v>24.819646948381465</v>
      </c>
      <c r="FQ87" s="483">
        <f t="shared" si="101"/>
        <v>22.427324390405076</v>
      </c>
      <c r="FR87" s="483">
        <f t="shared" si="101"/>
        <v>23.986891876163874</v>
      </c>
      <c r="FS87" s="483">
        <f t="shared" si="101"/>
        <v>21.686552629634853</v>
      </c>
      <c r="FT87" s="483">
        <f t="shared" si="101"/>
        <v>20.538635443850566</v>
      </c>
      <c r="FU87" s="483">
        <f t="shared" si="101"/>
        <v>17.214070902551807</v>
      </c>
      <c r="FV87" s="483">
        <f t="shared" si="101"/>
        <v>28.153763493724583</v>
      </c>
      <c r="FW87" s="483">
        <f t="shared" si="101"/>
        <v>34.982515983030609</v>
      </c>
      <c r="FX87" s="483">
        <f t="shared" si="101"/>
        <v>34.730578357835114</v>
      </c>
      <c r="FY87" s="483">
        <f t="shared" ref="FY87:GB87" si="102">+IF(ISERROR(FY56/FY71),0,FY56/FY71)</f>
        <v>21.588092847959704</v>
      </c>
      <c r="FZ87" s="483">
        <f t="shared" si="102"/>
        <v>0</v>
      </c>
      <c r="GA87" s="483">
        <f t="shared" si="102"/>
        <v>15.931360965640566</v>
      </c>
      <c r="GB87" s="483">
        <f t="shared" si="102"/>
        <v>24.959684814504296</v>
      </c>
    </row>
    <row r="88" spans="1:184">
      <c r="B88" s="486"/>
      <c r="C88" s="475" t="s">
        <v>9</v>
      </c>
      <c r="D88" s="478" t="s">
        <v>177</v>
      </c>
      <c r="E88" s="483">
        <f t="shared" ref="E88:AZ88" si="103">+IF(ISERROR(E57/E72),0,E57/E72)</f>
        <v>0</v>
      </c>
      <c r="F88" s="483">
        <f t="shared" si="103"/>
        <v>0</v>
      </c>
      <c r="G88" s="483">
        <f t="shared" si="103"/>
        <v>0</v>
      </c>
      <c r="H88" s="483">
        <f t="shared" si="103"/>
        <v>0</v>
      </c>
      <c r="I88" s="483">
        <f t="shared" si="103"/>
        <v>0</v>
      </c>
      <c r="J88" s="483">
        <f t="shared" si="103"/>
        <v>0</v>
      </c>
      <c r="K88" s="483">
        <f t="shared" si="103"/>
        <v>5.0911330049261085</v>
      </c>
      <c r="L88" s="483">
        <f t="shared" si="103"/>
        <v>0</v>
      </c>
      <c r="M88" s="483">
        <f t="shared" si="103"/>
        <v>0</v>
      </c>
      <c r="N88" s="483">
        <f t="shared" si="103"/>
        <v>0</v>
      </c>
      <c r="O88" s="483">
        <f t="shared" si="103"/>
        <v>0</v>
      </c>
      <c r="P88" s="483">
        <f t="shared" si="103"/>
        <v>0</v>
      </c>
      <c r="Q88" s="483">
        <f t="shared" si="103"/>
        <v>0</v>
      </c>
      <c r="R88" s="483">
        <f t="shared" si="103"/>
        <v>0</v>
      </c>
      <c r="S88" s="483">
        <f t="shared" si="103"/>
        <v>0</v>
      </c>
      <c r="T88" s="483">
        <f t="shared" si="103"/>
        <v>0</v>
      </c>
      <c r="U88" s="483">
        <f t="shared" si="103"/>
        <v>0</v>
      </c>
      <c r="V88" s="483">
        <f t="shared" si="103"/>
        <v>0</v>
      </c>
      <c r="W88" s="483">
        <f t="shared" si="103"/>
        <v>0</v>
      </c>
      <c r="X88" s="483">
        <f t="shared" si="103"/>
        <v>0</v>
      </c>
      <c r="Y88" s="483">
        <f t="shared" si="103"/>
        <v>0</v>
      </c>
      <c r="Z88" s="483">
        <f t="shared" si="103"/>
        <v>0</v>
      </c>
      <c r="AA88" s="483">
        <f t="shared" si="103"/>
        <v>0</v>
      </c>
      <c r="AB88" s="483">
        <f t="shared" si="103"/>
        <v>0</v>
      </c>
      <c r="AC88" s="483">
        <f t="shared" si="103"/>
        <v>0</v>
      </c>
      <c r="AD88" s="483">
        <f t="shared" si="103"/>
        <v>0</v>
      </c>
      <c r="AE88" s="483">
        <f t="shared" si="103"/>
        <v>0</v>
      </c>
      <c r="AF88" s="483">
        <f t="shared" si="103"/>
        <v>0</v>
      </c>
      <c r="AG88" s="483">
        <f t="shared" si="103"/>
        <v>0</v>
      </c>
      <c r="AH88" s="483">
        <f t="shared" si="103"/>
        <v>0</v>
      </c>
      <c r="AI88" s="483">
        <f t="shared" si="103"/>
        <v>0</v>
      </c>
      <c r="AJ88" s="483">
        <f t="shared" si="103"/>
        <v>0</v>
      </c>
      <c r="AK88" s="483">
        <f t="shared" si="103"/>
        <v>0</v>
      </c>
      <c r="AL88" s="483">
        <f t="shared" si="103"/>
        <v>0</v>
      </c>
      <c r="AM88" s="483">
        <f t="shared" si="103"/>
        <v>0</v>
      </c>
      <c r="AN88" s="483">
        <f t="shared" si="103"/>
        <v>0</v>
      </c>
      <c r="AO88" s="483">
        <f t="shared" si="103"/>
        <v>0</v>
      </c>
      <c r="AP88" s="483">
        <f t="shared" si="103"/>
        <v>0</v>
      </c>
      <c r="AQ88" s="483">
        <f t="shared" si="103"/>
        <v>0</v>
      </c>
      <c r="AR88" s="483">
        <f t="shared" si="103"/>
        <v>0</v>
      </c>
      <c r="AS88" s="483">
        <f t="shared" si="103"/>
        <v>0</v>
      </c>
      <c r="AT88" s="483">
        <f t="shared" si="103"/>
        <v>0</v>
      </c>
      <c r="AU88" s="483">
        <f t="shared" si="103"/>
        <v>0</v>
      </c>
      <c r="AV88" s="483">
        <f t="shared" si="103"/>
        <v>0</v>
      </c>
      <c r="AW88" s="483">
        <f t="shared" si="103"/>
        <v>0</v>
      </c>
      <c r="AX88" s="483">
        <f t="shared" si="103"/>
        <v>0</v>
      </c>
      <c r="AY88" s="250">
        <f t="shared" si="103"/>
        <v>0</v>
      </c>
      <c r="AZ88" s="250">
        <f t="shared" si="103"/>
        <v>0</v>
      </c>
      <c r="BA88" s="483">
        <f t="shared" ref="BA88:DL88" si="104">+IF(ISERROR(BA57/BA72),0,BA57/BA72)</f>
        <v>0</v>
      </c>
      <c r="BB88" s="483">
        <f t="shared" si="104"/>
        <v>0</v>
      </c>
      <c r="BC88" s="483">
        <f t="shared" si="104"/>
        <v>0</v>
      </c>
      <c r="BD88" s="483">
        <f t="shared" si="104"/>
        <v>0</v>
      </c>
      <c r="BE88" s="483">
        <f t="shared" si="104"/>
        <v>0</v>
      </c>
      <c r="BF88" s="483">
        <f t="shared" si="104"/>
        <v>0</v>
      </c>
      <c r="BG88" s="483">
        <f t="shared" si="104"/>
        <v>0</v>
      </c>
      <c r="BH88" s="483">
        <f t="shared" si="104"/>
        <v>0</v>
      </c>
      <c r="BI88" s="483">
        <f t="shared" si="104"/>
        <v>0</v>
      </c>
      <c r="BJ88" s="483">
        <f t="shared" si="104"/>
        <v>0</v>
      </c>
      <c r="BK88" s="483">
        <f t="shared" si="104"/>
        <v>0</v>
      </c>
      <c r="BL88" s="483">
        <f t="shared" si="104"/>
        <v>0</v>
      </c>
      <c r="BM88" s="483">
        <f t="shared" si="104"/>
        <v>0</v>
      </c>
      <c r="BN88" s="483">
        <f t="shared" si="104"/>
        <v>0</v>
      </c>
      <c r="BO88" s="483">
        <f t="shared" si="104"/>
        <v>0</v>
      </c>
      <c r="BP88" s="483">
        <f t="shared" si="104"/>
        <v>0</v>
      </c>
      <c r="BQ88" s="483">
        <f t="shared" si="104"/>
        <v>0</v>
      </c>
      <c r="BR88" s="483">
        <f t="shared" si="104"/>
        <v>0</v>
      </c>
      <c r="BS88" s="483">
        <f t="shared" si="104"/>
        <v>0</v>
      </c>
      <c r="BT88" s="483">
        <f t="shared" si="104"/>
        <v>0</v>
      </c>
      <c r="BU88" s="483">
        <f t="shared" si="104"/>
        <v>0</v>
      </c>
      <c r="BV88" s="483">
        <f t="shared" si="104"/>
        <v>0</v>
      </c>
      <c r="BW88" s="483">
        <f t="shared" si="104"/>
        <v>0</v>
      </c>
      <c r="BX88" s="483">
        <f t="shared" si="104"/>
        <v>0</v>
      </c>
      <c r="BY88" s="483">
        <f t="shared" si="104"/>
        <v>0</v>
      </c>
      <c r="BZ88" s="483">
        <f t="shared" si="104"/>
        <v>0</v>
      </c>
      <c r="CA88" s="483">
        <f t="shared" si="104"/>
        <v>0</v>
      </c>
      <c r="CB88" s="483">
        <f t="shared" si="104"/>
        <v>0</v>
      </c>
      <c r="CC88" s="483">
        <f t="shared" si="104"/>
        <v>0</v>
      </c>
      <c r="CD88" s="483">
        <f t="shared" si="104"/>
        <v>0</v>
      </c>
      <c r="CE88" s="483">
        <f t="shared" si="104"/>
        <v>8.589062558884498</v>
      </c>
      <c r="CF88" s="483">
        <f t="shared" si="104"/>
        <v>8.9419369944657241</v>
      </c>
      <c r="CG88" s="483">
        <f t="shared" si="104"/>
        <v>0</v>
      </c>
      <c r="CH88" s="483">
        <f t="shared" si="104"/>
        <v>0</v>
      </c>
      <c r="CI88" s="483">
        <f t="shared" si="104"/>
        <v>0</v>
      </c>
      <c r="CJ88" s="483">
        <f t="shared" si="104"/>
        <v>0</v>
      </c>
      <c r="CK88" s="483">
        <f t="shared" si="104"/>
        <v>6.41731983805668</v>
      </c>
      <c r="CL88" s="483">
        <f t="shared" si="104"/>
        <v>2.4518748221906188</v>
      </c>
      <c r="CM88" s="483">
        <f t="shared" si="104"/>
        <v>0</v>
      </c>
      <c r="CN88" s="483">
        <f t="shared" si="104"/>
        <v>0</v>
      </c>
      <c r="CO88" s="483">
        <f t="shared" si="104"/>
        <v>0</v>
      </c>
      <c r="CP88" s="483">
        <f t="shared" si="104"/>
        <v>16.607955375253542</v>
      </c>
      <c r="CQ88" s="483">
        <f t="shared" si="104"/>
        <v>20.875045871559639</v>
      </c>
      <c r="CR88" s="483">
        <f t="shared" si="104"/>
        <v>23.388105876639138</v>
      </c>
      <c r="CS88" s="483">
        <f t="shared" si="104"/>
        <v>11.164492894685614</v>
      </c>
      <c r="CT88" s="483">
        <f t="shared" si="104"/>
        <v>6.0814090909090917</v>
      </c>
      <c r="CU88" s="483">
        <f t="shared" si="104"/>
        <v>5.9156258503401364</v>
      </c>
      <c r="CV88" s="483">
        <f t="shared" si="104"/>
        <v>8.7470427453341291</v>
      </c>
      <c r="CW88" s="483">
        <f t="shared" si="104"/>
        <v>15.229479452054786</v>
      </c>
      <c r="CX88" s="483">
        <f t="shared" si="104"/>
        <v>16.966026645768025</v>
      </c>
      <c r="CY88" s="483">
        <f t="shared" si="104"/>
        <v>11.12861174894757</v>
      </c>
      <c r="CZ88" s="483">
        <f t="shared" si="104"/>
        <v>10.498557324840755</v>
      </c>
      <c r="DA88" s="483">
        <f t="shared" si="104"/>
        <v>13.13494942324755</v>
      </c>
      <c r="DB88" s="483">
        <f t="shared" si="104"/>
        <v>31.543885234429681</v>
      </c>
      <c r="DC88" s="483">
        <f t="shared" si="104"/>
        <v>42.732430659670165</v>
      </c>
      <c r="DD88" s="483">
        <f t="shared" si="104"/>
        <v>43.664862199013641</v>
      </c>
      <c r="DE88" s="483">
        <f t="shared" si="104"/>
        <v>20.44711910882604</v>
      </c>
      <c r="DF88" s="483">
        <f t="shared" si="104"/>
        <v>12.619634873323397</v>
      </c>
      <c r="DG88" s="483">
        <f t="shared" si="104"/>
        <v>16.768969101123602</v>
      </c>
      <c r="DH88" s="483">
        <f t="shared" si="104"/>
        <v>18.310959154929584</v>
      </c>
      <c r="DI88" s="483">
        <f t="shared" si="104"/>
        <v>16.762428129146397</v>
      </c>
      <c r="DJ88" s="483">
        <f t="shared" si="104"/>
        <v>15.602837861524968</v>
      </c>
      <c r="DK88" s="483">
        <f t="shared" si="104"/>
        <v>10.361723559037493</v>
      </c>
      <c r="DL88" s="483">
        <f t="shared" si="104"/>
        <v>8.9142379679144383</v>
      </c>
      <c r="DM88" s="483">
        <f t="shared" ref="DM88:FX88" si="105">+IF(ISERROR(DM57/DM72),0,DM57/DM72)</f>
        <v>8.1677978835978777</v>
      </c>
      <c r="DN88" s="483">
        <f t="shared" si="105"/>
        <v>32.387085635359114</v>
      </c>
      <c r="DO88" s="483">
        <f t="shared" si="105"/>
        <v>42.76264460511679</v>
      </c>
      <c r="DP88" s="483">
        <f t="shared" si="105"/>
        <v>39.352708028225265</v>
      </c>
      <c r="DQ88" s="483">
        <f t="shared" si="105"/>
        <v>20.88915590321993</v>
      </c>
      <c r="DR88" s="483">
        <f t="shared" si="105"/>
        <v>11.0585</v>
      </c>
      <c r="DS88" s="483">
        <f t="shared" si="105"/>
        <v>16.470452442159381</v>
      </c>
      <c r="DT88" s="483">
        <f t="shared" si="105"/>
        <v>20.294473765432091</v>
      </c>
      <c r="DU88" s="483">
        <f t="shared" si="105"/>
        <v>14.210979212737737</v>
      </c>
      <c r="DV88" s="483">
        <f t="shared" si="105"/>
        <v>15.581335423197492</v>
      </c>
      <c r="DW88" s="483">
        <f t="shared" si="105"/>
        <v>7.588687156970356</v>
      </c>
      <c r="DX88" s="483">
        <f t="shared" si="105"/>
        <v>6.7190104321907684</v>
      </c>
      <c r="DY88" s="483">
        <f t="shared" si="105"/>
        <v>8.0096562919838785</v>
      </c>
      <c r="DZ88" s="483">
        <f t="shared" si="105"/>
        <v>33.734703296703309</v>
      </c>
      <c r="EA88" s="483">
        <f t="shared" si="105"/>
        <v>39.351494252873565</v>
      </c>
      <c r="EB88" s="483">
        <f t="shared" si="105"/>
        <v>37.441441132023627</v>
      </c>
      <c r="EC88" s="483">
        <f t="shared" si="105"/>
        <v>14.585630983463881</v>
      </c>
      <c r="ED88" s="483">
        <f t="shared" si="105"/>
        <v>7.8222854166666611</v>
      </c>
      <c r="EE88" s="483">
        <f t="shared" si="105"/>
        <v>14.497532763532771</v>
      </c>
      <c r="EF88" s="483">
        <f t="shared" si="105"/>
        <v>20.84699419279907</v>
      </c>
      <c r="EG88" s="483">
        <f t="shared" si="105"/>
        <v>10.035959778783319</v>
      </c>
      <c r="EH88" s="483">
        <f t="shared" si="105"/>
        <v>14.951971057884231</v>
      </c>
      <c r="EI88" s="483">
        <f t="shared" si="105"/>
        <v>6.1449741207697421</v>
      </c>
      <c r="EJ88" s="483">
        <f t="shared" si="105"/>
        <v>10.141957386363638</v>
      </c>
      <c r="EK88" s="483">
        <f t="shared" si="105"/>
        <v>7.3271537581075821</v>
      </c>
      <c r="EL88" s="483">
        <f t="shared" si="105"/>
        <v>27.437978906999053</v>
      </c>
      <c r="EM88" s="483">
        <f t="shared" si="105"/>
        <v>37.854444363952474</v>
      </c>
      <c r="EN88" s="483">
        <f t="shared" si="105"/>
        <v>40.920041126225875</v>
      </c>
      <c r="EO88" s="483">
        <f t="shared" si="105"/>
        <v>15.472906026557713</v>
      </c>
      <c r="EP88" s="483">
        <f t="shared" si="105"/>
        <v>22.389142045454552</v>
      </c>
      <c r="EQ88" s="483">
        <f t="shared" si="105"/>
        <v>20.573527950310563</v>
      </c>
      <c r="ER88" s="483">
        <f t="shared" si="105"/>
        <v>20.773554585152841</v>
      </c>
      <c r="ES88" s="483">
        <f t="shared" si="105"/>
        <v>11.853101169293341</v>
      </c>
      <c r="ET88" s="483">
        <f t="shared" si="105"/>
        <v>13.089593023255814</v>
      </c>
      <c r="EU88" s="483">
        <f t="shared" si="105"/>
        <v>7.7040383497966296</v>
      </c>
      <c r="EV88" s="483">
        <f t="shared" si="105"/>
        <v>10.7586687211094</v>
      </c>
      <c r="EW88" s="483">
        <f t="shared" si="105"/>
        <v>5.4964262295081978</v>
      </c>
      <c r="EX88" s="483">
        <f t="shared" si="105"/>
        <v>27.672870496592004</v>
      </c>
      <c r="EY88" s="483">
        <f t="shared" si="105"/>
        <v>39.836382257589143</v>
      </c>
      <c r="EZ88" s="483">
        <f t="shared" si="105"/>
        <v>33.813614792996233</v>
      </c>
      <c r="FA88" s="483">
        <f t="shared" si="105"/>
        <v>20.019074764306072</v>
      </c>
      <c r="FB88" s="483">
        <f t="shared" si="105"/>
        <v>24.107575757575759</v>
      </c>
      <c r="FC88" s="483">
        <f t="shared" si="105"/>
        <v>21.312503225806456</v>
      </c>
      <c r="FD88" s="483">
        <f t="shared" si="105"/>
        <v>20.975000000000001</v>
      </c>
      <c r="FE88" s="483">
        <f t="shared" si="105"/>
        <v>13.731104798620281</v>
      </c>
      <c r="FF88" s="483">
        <f t="shared" si="105"/>
        <v>14.064322566173171</v>
      </c>
      <c r="FG88" s="483">
        <f t="shared" si="105"/>
        <v>7.3169632751354614</v>
      </c>
      <c r="FH88" s="483">
        <f t="shared" si="105"/>
        <v>12.020818181818182</v>
      </c>
      <c r="FI88" s="483">
        <f t="shared" si="105"/>
        <v>7.6557486338797913</v>
      </c>
      <c r="FJ88" s="483">
        <f t="shared" si="105"/>
        <v>30.205464711274072</v>
      </c>
      <c r="FK88" s="483">
        <f t="shared" si="105"/>
        <v>36.917218001168898</v>
      </c>
      <c r="FL88" s="483">
        <f t="shared" si="105"/>
        <v>35.633013744552471</v>
      </c>
      <c r="FM88" s="483">
        <f t="shared" si="105"/>
        <v>20.789643443584332</v>
      </c>
      <c r="FN88" s="483">
        <f t="shared" si="105"/>
        <v>24.316292207792205</v>
      </c>
      <c r="FO88" s="483">
        <f t="shared" si="105"/>
        <v>21.432384057971017</v>
      </c>
      <c r="FP88" s="483">
        <f t="shared" si="105"/>
        <v>23.844064073226559</v>
      </c>
      <c r="FQ88" s="483">
        <f t="shared" si="105"/>
        <v>15.370572219147771</v>
      </c>
      <c r="FR88" s="483">
        <f t="shared" si="105"/>
        <v>14.12156862745098</v>
      </c>
      <c r="FS88" s="483">
        <f t="shared" si="105"/>
        <v>9.2128927410617543</v>
      </c>
      <c r="FT88" s="483">
        <f t="shared" si="105"/>
        <v>13.706089193825044</v>
      </c>
      <c r="FU88" s="483">
        <f t="shared" si="105"/>
        <v>8.0037142857142864</v>
      </c>
      <c r="FV88" s="483">
        <f t="shared" si="105"/>
        <v>32.842276595744679</v>
      </c>
      <c r="FW88" s="483">
        <f t="shared" si="105"/>
        <v>37.563685242686702</v>
      </c>
      <c r="FX88" s="483">
        <f t="shared" si="105"/>
        <v>38.958769804287051</v>
      </c>
      <c r="FY88" s="483">
        <f t="shared" ref="FY88:GB88" si="106">+IF(ISERROR(FY57/FY72),0,FY57/FY72)</f>
        <v>20.05410224746851</v>
      </c>
      <c r="FZ88" s="483">
        <f t="shared" si="106"/>
        <v>14.471931750741833</v>
      </c>
      <c r="GA88" s="483">
        <f t="shared" si="106"/>
        <v>13.225053672316385</v>
      </c>
      <c r="GB88" s="483">
        <f t="shared" si="106"/>
        <v>24.346141372141361</v>
      </c>
    </row>
    <row r="89" spans="1:184">
      <c r="B89" s="486" t="s">
        <v>173</v>
      </c>
      <c r="C89" s="475" t="s">
        <v>10</v>
      </c>
      <c r="D89" s="478" t="s">
        <v>177</v>
      </c>
      <c r="E89" s="483">
        <f t="shared" ref="E89:AZ89" si="107">+IF(ISERROR(E58/E73),0,E58/E73)</f>
        <v>0</v>
      </c>
      <c r="F89" s="483">
        <f t="shared" si="107"/>
        <v>0</v>
      </c>
      <c r="G89" s="483">
        <f t="shared" si="107"/>
        <v>0</v>
      </c>
      <c r="H89" s="483">
        <f t="shared" si="107"/>
        <v>0</v>
      </c>
      <c r="I89" s="483">
        <f t="shared" si="107"/>
        <v>0</v>
      </c>
      <c r="J89" s="483">
        <f t="shared" si="107"/>
        <v>0</v>
      </c>
      <c r="K89" s="483">
        <f t="shared" si="107"/>
        <v>-1.2505801465422091</v>
      </c>
      <c r="L89" s="483">
        <f t="shared" si="107"/>
        <v>0</v>
      </c>
      <c r="M89" s="483">
        <f t="shared" si="107"/>
        <v>0</v>
      </c>
      <c r="N89" s="483">
        <f t="shared" si="107"/>
        <v>0</v>
      </c>
      <c r="O89" s="483">
        <f t="shared" si="107"/>
        <v>0</v>
      </c>
      <c r="P89" s="483">
        <f t="shared" si="107"/>
        <v>0</v>
      </c>
      <c r="Q89" s="483">
        <f t="shared" si="107"/>
        <v>0</v>
      </c>
      <c r="R89" s="483">
        <f t="shared" si="107"/>
        <v>0</v>
      </c>
      <c r="S89" s="483">
        <f t="shared" si="107"/>
        <v>0</v>
      </c>
      <c r="T89" s="483">
        <f t="shared" si="107"/>
        <v>0</v>
      </c>
      <c r="U89" s="483">
        <f t="shared" si="107"/>
        <v>0</v>
      </c>
      <c r="V89" s="483">
        <f t="shared" si="107"/>
        <v>0</v>
      </c>
      <c r="W89" s="483">
        <f t="shared" si="107"/>
        <v>0</v>
      </c>
      <c r="X89" s="483">
        <f t="shared" si="107"/>
        <v>0</v>
      </c>
      <c r="Y89" s="483">
        <f t="shared" si="107"/>
        <v>0</v>
      </c>
      <c r="Z89" s="483">
        <f t="shared" si="107"/>
        <v>0</v>
      </c>
      <c r="AA89" s="483">
        <f t="shared" si="107"/>
        <v>0</v>
      </c>
      <c r="AB89" s="483">
        <f t="shared" si="107"/>
        <v>0</v>
      </c>
      <c r="AC89" s="483">
        <f t="shared" si="107"/>
        <v>0</v>
      </c>
      <c r="AD89" s="483">
        <f t="shared" si="107"/>
        <v>0</v>
      </c>
      <c r="AE89" s="483">
        <f t="shared" si="107"/>
        <v>0</v>
      </c>
      <c r="AF89" s="483">
        <f t="shared" si="107"/>
        <v>0</v>
      </c>
      <c r="AG89" s="483">
        <f t="shared" si="107"/>
        <v>0</v>
      </c>
      <c r="AH89" s="483">
        <f t="shared" si="107"/>
        <v>0</v>
      </c>
      <c r="AI89" s="483">
        <f t="shared" si="107"/>
        <v>0</v>
      </c>
      <c r="AJ89" s="483">
        <f t="shared" si="107"/>
        <v>0</v>
      </c>
      <c r="AK89" s="483">
        <f t="shared" si="107"/>
        <v>0</v>
      </c>
      <c r="AL89" s="483">
        <f t="shared" si="107"/>
        <v>0</v>
      </c>
      <c r="AM89" s="483">
        <f t="shared" si="107"/>
        <v>0</v>
      </c>
      <c r="AN89" s="483">
        <f t="shared" si="107"/>
        <v>0</v>
      </c>
      <c r="AO89" s="483">
        <f t="shared" si="107"/>
        <v>0</v>
      </c>
      <c r="AP89" s="483">
        <f t="shared" si="107"/>
        <v>0</v>
      </c>
      <c r="AQ89" s="483">
        <f t="shared" si="107"/>
        <v>0</v>
      </c>
      <c r="AR89" s="483">
        <f t="shared" si="107"/>
        <v>0</v>
      </c>
      <c r="AS89" s="483">
        <f t="shared" si="107"/>
        <v>0</v>
      </c>
      <c r="AT89" s="483">
        <f t="shared" si="107"/>
        <v>0</v>
      </c>
      <c r="AU89" s="483">
        <f t="shared" si="107"/>
        <v>0</v>
      </c>
      <c r="AV89" s="483">
        <f t="shared" si="107"/>
        <v>0</v>
      </c>
      <c r="AW89" s="483">
        <f t="shared" si="107"/>
        <v>0</v>
      </c>
      <c r="AX89" s="483">
        <f t="shared" si="107"/>
        <v>0</v>
      </c>
      <c r="AY89" s="250">
        <f t="shared" si="107"/>
        <v>0</v>
      </c>
      <c r="AZ89" s="250">
        <f t="shared" si="107"/>
        <v>0</v>
      </c>
      <c r="BA89" s="483">
        <f t="shared" ref="BA89:DL89" si="108">+IF(ISERROR(BA58/BA73),0,BA58/BA73)</f>
        <v>0</v>
      </c>
      <c r="BB89" s="483">
        <f t="shared" si="108"/>
        <v>0</v>
      </c>
      <c r="BC89" s="483">
        <f t="shared" si="108"/>
        <v>0</v>
      </c>
      <c r="BD89" s="483">
        <f t="shared" si="108"/>
        <v>0</v>
      </c>
      <c r="BE89" s="483">
        <f t="shared" si="108"/>
        <v>0</v>
      </c>
      <c r="BF89" s="483">
        <f t="shared" si="108"/>
        <v>0</v>
      </c>
      <c r="BG89" s="483">
        <f t="shared" si="108"/>
        <v>0</v>
      </c>
      <c r="BH89" s="483">
        <f t="shared" si="108"/>
        <v>0</v>
      </c>
      <c r="BI89" s="483">
        <f t="shared" si="108"/>
        <v>0</v>
      </c>
      <c r="BJ89" s="483">
        <f t="shared" si="108"/>
        <v>0</v>
      </c>
      <c r="BK89" s="483">
        <f t="shared" si="108"/>
        <v>0</v>
      </c>
      <c r="BL89" s="483">
        <f t="shared" si="108"/>
        <v>0</v>
      </c>
      <c r="BM89" s="483">
        <f t="shared" si="108"/>
        <v>0</v>
      </c>
      <c r="BN89" s="483">
        <f t="shared" si="108"/>
        <v>0</v>
      </c>
      <c r="BO89" s="483">
        <f t="shared" si="108"/>
        <v>0</v>
      </c>
      <c r="BP89" s="483">
        <f t="shared" si="108"/>
        <v>0</v>
      </c>
      <c r="BQ89" s="483">
        <f t="shared" si="108"/>
        <v>0</v>
      </c>
      <c r="BR89" s="483">
        <f t="shared" si="108"/>
        <v>0</v>
      </c>
      <c r="BS89" s="483">
        <f t="shared" si="108"/>
        <v>0</v>
      </c>
      <c r="BT89" s="483">
        <f t="shared" si="108"/>
        <v>0</v>
      </c>
      <c r="BU89" s="483">
        <f t="shared" si="108"/>
        <v>0</v>
      </c>
      <c r="BV89" s="483">
        <f t="shared" si="108"/>
        <v>0</v>
      </c>
      <c r="BW89" s="483">
        <f t="shared" si="108"/>
        <v>0</v>
      </c>
      <c r="BX89" s="483">
        <f t="shared" si="108"/>
        <v>0</v>
      </c>
      <c r="BY89" s="483">
        <f t="shared" si="108"/>
        <v>0</v>
      </c>
      <c r="BZ89" s="483">
        <f t="shared" si="108"/>
        <v>0</v>
      </c>
      <c r="CA89" s="483">
        <f t="shared" si="108"/>
        <v>0</v>
      </c>
      <c r="CB89" s="483">
        <f t="shared" si="108"/>
        <v>0</v>
      </c>
      <c r="CC89" s="483">
        <f t="shared" si="108"/>
        <v>0</v>
      </c>
      <c r="CD89" s="483">
        <f t="shared" si="108"/>
        <v>0</v>
      </c>
      <c r="CE89" s="483">
        <f t="shared" si="108"/>
        <v>0</v>
      </c>
      <c r="CF89" s="483">
        <f t="shared" si="108"/>
        <v>0</v>
      </c>
      <c r="CG89" s="483">
        <f t="shared" si="108"/>
        <v>0</v>
      </c>
      <c r="CH89" s="483">
        <f t="shared" si="108"/>
        <v>0</v>
      </c>
      <c r="CI89" s="483">
        <f t="shared" si="108"/>
        <v>0</v>
      </c>
      <c r="CJ89" s="483">
        <f t="shared" si="108"/>
        <v>0</v>
      </c>
      <c r="CK89" s="483">
        <f t="shared" si="108"/>
        <v>0</v>
      </c>
      <c r="CL89" s="483">
        <f t="shared" si="108"/>
        <v>0</v>
      </c>
      <c r="CM89" s="483">
        <f t="shared" si="108"/>
        <v>0</v>
      </c>
      <c r="CN89" s="483">
        <f t="shared" si="108"/>
        <v>0</v>
      </c>
      <c r="CO89" s="483">
        <f t="shared" si="108"/>
        <v>0</v>
      </c>
      <c r="CP89" s="483">
        <f t="shared" si="108"/>
        <v>0</v>
      </c>
      <c r="CQ89" s="483">
        <f t="shared" si="108"/>
        <v>5.4381073113207536</v>
      </c>
      <c r="CR89" s="483">
        <f t="shared" si="108"/>
        <v>4.4526703499079243</v>
      </c>
      <c r="CS89" s="483">
        <f t="shared" si="108"/>
        <v>0</v>
      </c>
      <c r="CT89" s="483">
        <f t="shared" si="108"/>
        <v>0</v>
      </c>
      <c r="CU89" s="483">
        <f t="shared" si="108"/>
        <v>0</v>
      </c>
      <c r="CV89" s="483">
        <f t="shared" si="108"/>
        <v>0</v>
      </c>
      <c r="CW89" s="483">
        <f t="shared" si="108"/>
        <v>0</v>
      </c>
      <c r="CX89" s="483">
        <f t="shared" si="108"/>
        <v>0</v>
      </c>
      <c r="CY89" s="483">
        <f t="shared" si="108"/>
        <v>0</v>
      </c>
      <c r="CZ89" s="483">
        <f t="shared" si="108"/>
        <v>0</v>
      </c>
      <c r="DA89" s="483">
        <f t="shared" si="108"/>
        <v>0</v>
      </c>
      <c r="DB89" s="483">
        <f t="shared" si="108"/>
        <v>0</v>
      </c>
      <c r="DC89" s="483">
        <f t="shared" si="108"/>
        <v>11.3349158031088</v>
      </c>
      <c r="DD89" s="483">
        <f t="shared" si="108"/>
        <v>8.6075885374425454</v>
      </c>
      <c r="DE89" s="483">
        <f t="shared" si="108"/>
        <v>0</v>
      </c>
      <c r="DF89" s="483">
        <f t="shared" si="108"/>
        <v>0</v>
      </c>
      <c r="DG89" s="483">
        <f t="shared" si="108"/>
        <v>0</v>
      </c>
      <c r="DH89" s="483">
        <f t="shared" si="108"/>
        <v>0</v>
      </c>
      <c r="DI89" s="483">
        <f t="shared" si="108"/>
        <v>0</v>
      </c>
      <c r="DJ89" s="483">
        <f t="shared" si="108"/>
        <v>0</v>
      </c>
      <c r="DK89" s="483">
        <f t="shared" si="108"/>
        <v>0</v>
      </c>
      <c r="DL89" s="483">
        <f t="shared" si="108"/>
        <v>0</v>
      </c>
      <c r="DM89" s="483">
        <f t="shared" ref="DM89:FX89" si="109">+IF(ISERROR(DM58/DM73),0,DM58/DM73)</f>
        <v>0</v>
      </c>
      <c r="DN89" s="483">
        <f t="shared" si="109"/>
        <v>0</v>
      </c>
      <c r="DO89" s="483">
        <f t="shared" si="109"/>
        <v>7.4035453114875498</v>
      </c>
      <c r="DP89" s="483">
        <f t="shared" si="109"/>
        <v>3.3744189503019149</v>
      </c>
      <c r="DQ89" s="483">
        <f t="shared" si="109"/>
        <v>0</v>
      </c>
      <c r="DR89" s="483">
        <f t="shared" si="109"/>
        <v>0</v>
      </c>
      <c r="DS89" s="483">
        <f t="shared" si="109"/>
        <v>0</v>
      </c>
      <c r="DT89" s="483">
        <f t="shared" si="109"/>
        <v>0</v>
      </c>
      <c r="DU89" s="483">
        <f t="shared" si="109"/>
        <v>0</v>
      </c>
      <c r="DV89" s="483">
        <f t="shared" si="109"/>
        <v>0</v>
      </c>
      <c r="DW89" s="483">
        <f t="shared" si="109"/>
        <v>0</v>
      </c>
      <c r="DX89" s="483">
        <f t="shared" si="109"/>
        <v>0</v>
      </c>
      <c r="DY89" s="483">
        <f t="shared" si="109"/>
        <v>0</v>
      </c>
      <c r="DZ89" s="483">
        <f t="shared" si="109"/>
        <v>0</v>
      </c>
      <c r="EA89" s="483">
        <f t="shared" si="109"/>
        <v>1.6465106694752267</v>
      </c>
      <c r="EB89" s="483">
        <f t="shared" si="109"/>
        <v>9.7638292964244418</v>
      </c>
      <c r="EC89" s="483">
        <f t="shared" si="109"/>
        <v>0</v>
      </c>
      <c r="ED89" s="483">
        <f t="shared" si="109"/>
        <v>0</v>
      </c>
      <c r="EE89" s="483">
        <f t="shared" si="109"/>
        <v>0</v>
      </c>
      <c r="EF89" s="483">
        <f t="shared" si="109"/>
        <v>0</v>
      </c>
      <c r="EG89" s="483">
        <f t="shared" si="109"/>
        <v>0</v>
      </c>
      <c r="EH89" s="483">
        <f t="shared" si="109"/>
        <v>0</v>
      </c>
      <c r="EI89" s="483">
        <f t="shared" si="109"/>
        <v>0</v>
      </c>
      <c r="EJ89" s="483">
        <f t="shared" si="109"/>
        <v>0</v>
      </c>
      <c r="EK89" s="483">
        <f t="shared" si="109"/>
        <v>0</v>
      </c>
      <c r="EL89" s="483">
        <f t="shared" si="109"/>
        <v>0</v>
      </c>
      <c r="EM89" s="483">
        <f t="shared" si="109"/>
        <v>3.9659090909090908</v>
      </c>
      <c r="EN89" s="483">
        <f t="shared" si="109"/>
        <v>28.445314814814818</v>
      </c>
      <c r="EO89" s="483">
        <f t="shared" si="109"/>
        <v>0</v>
      </c>
      <c r="EP89" s="483">
        <f t="shared" si="109"/>
        <v>0</v>
      </c>
      <c r="EQ89" s="483">
        <f t="shared" si="109"/>
        <v>0</v>
      </c>
      <c r="ER89" s="483">
        <f t="shared" si="109"/>
        <v>0</v>
      </c>
      <c r="ES89" s="483">
        <f t="shared" si="109"/>
        <v>0</v>
      </c>
      <c r="ET89" s="483">
        <f t="shared" si="109"/>
        <v>0</v>
      </c>
      <c r="EU89" s="483">
        <f t="shared" si="109"/>
        <v>0</v>
      </c>
      <c r="EV89" s="483">
        <f t="shared" si="109"/>
        <v>0</v>
      </c>
      <c r="EW89" s="483">
        <f t="shared" si="109"/>
        <v>0</v>
      </c>
      <c r="EX89" s="483">
        <f t="shared" si="109"/>
        <v>0</v>
      </c>
      <c r="EY89" s="483">
        <f t="shared" si="109"/>
        <v>8.9270428571428475</v>
      </c>
      <c r="EZ89" s="483">
        <f t="shared" si="109"/>
        <v>0</v>
      </c>
      <c r="FA89" s="483">
        <f t="shared" si="109"/>
        <v>0</v>
      </c>
      <c r="FB89" s="483">
        <f t="shared" si="109"/>
        <v>0</v>
      </c>
      <c r="FC89" s="483">
        <f t="shared" si="109"/>
        <v>0</v>
      </c>
      <c r="FD89" s="483">
        <f t="shared" si="109"/>
        <v>0</v>
      </c>
      <c r="FE89" s="483">
        <f t="shared" si="109"/>
        <v>0</v>
      </c>
      <c r="FF89" s="483">
        <f t="shared" si="109"/>
        <v>0</v>
      </c>
      <c r="FG89" s="483">
        <f t="shared" si="109"/>
        <v>0</v>
      </c>
      <c r="FH89" s="483">
        <f t="shared" si="109"/>
        <v>0</v>
      </c>
      <c r="FI89" s="483">
        <f t="shared" si="109"/>
        <v>0</v>
      </c>
      <c r="FJ89" s="483">
        <f t="shared" si="109"/>
        <v>0</v>
      </c>
      <c r="FK89" s="483">
        <f t="shared" si="109"/>
        <v>0</v>
      </c>
      <c r="FL89" s="483">
        <f t="shared" si="109"/>
        <v>0</v>
      </c>
      <c r="FM89" s="483">
        <f t="shared" si="109"/>
        <v>0</v>
      </c>
      <c r="FN89" s="483">
        <f t="shared" si="109"/>
        <v>0</v>
      </c>
      <c r="FO89" s="483">
        <f t="shared" si="109"/>
        <v>0</v>
      </c>
      <c r="FP89" s="483">
        <f t="shared" si="109"/>
        <v>0</v>
      </c>
      <c r="FQ89" s="483">
        <f t="shared" si="109"/>
        <v>0</v>
      </c>
      <c r="FR89" s="483">
        <f t="shared" si="109"/>
        <v>0</v>
      </c>
      <c r="FS89" s="483">
        <f t="shared" si="109"/>
        <v>0</v>
      </c>
      <c r="FT89" s="483">
        <f t="shared" si="109"/>
        <v>0</v>
      </c>
      <c r="FU89" s="483">
        <f t="shared" si="109"/>
        <v>0</v>
      </c>
      <c r="FV89" s="483">
        <f t="shared" si="109"/>
        <v>0</v>
      </c>
      <c r="FW89" s="483">
        <f t="shared" si="109"/>
        <v>29.965999999999998</v>
      </c>
      <c r="FX89" s="483">
        <f t="shared" si="109"/>
        <v>14.418344370860916</v>
      </c>
      <c r="FY89" s="483">
        <f t="shared" ref="FY89:GB89" si="110">+IF(ISERROR(FY58/FY73),0,FY58/FY73)</f>
        <v>0</v>
      </c>
      <c r="FZ89" s="483">
        <f t="shared" si="110"/>
        <v>0</v>
      </c>
      <c r="GA89" s="483">
        <f t="shared" si="110"/>
        <v>0</v>
      </c>
      <c r="GB89" s="483">
        <f t="shared" si="110"/>
        <v>0</v>
      </c>
    </row>
    <row r="90" spans="1:184">
      <c r="B90" s="486" t="s">
        <v>12</v>
      </c>
      <c r="C90" s="475" t="s">
        <v>97</v>
      </c>
      <c r="D90" s="478" t="s">
        <v>177</v>
      </c>
      <c r="E90" s="483">
        <f t="shared" ref="E90:AZ90" si="111">+IF(ISERROR(E59/E74),0,E59/E74)</f>
        <v>15.130756830019701</v>
      </c>
      <c r="F90" s="483">
        <f t="shared" si="111"/>
        <v>13.946749945204472</v>
      </c>
      <c r="G90" s="483">
        <f t="shared" si="111"/>
        <v>12.135425655121789</v>
      </c>
      <c r="H90" s="483">
        <f t="shared" si="111"/>
        <v>11.801623156233266</v>
      </c>
      <c r="I90" s="483">
        <f t="shared" si="111"/>
        <v>11.060459461764685</v>
      </c>
      <c r="J90" s="483">
        <f t="shared" si="111"/>
        <v>12.635558439621484</v>
      </c>
      <c r="K90" s="483">
        <f t="shared" si="111"/>
        <v>19.949986139112905</v>
      </c>
      <c r="L90" s="483">
        <f t="shared" si="111"/>
        <v>16.005983227032992</v>
      </c>
      <c r="M90" s="483">
        <f t="shared" si="111"/>
        <v>12.268946332680855</v>
      </c>
      <c r="N90" s="483">
        <f t="shared" si="111"/>
        <v>11.496392463394923</v>
      </c>
      <c r="O90" s="483">
        <f t="shared" si="111"/>
        <v>12.063611696685108</v>
      </c>
      <c r="P90" s="483">
        <f t="shared" si="111"/>
        <v>12.953922745152711</v>
      </c>
      <c r="Q90" s="483">
        <f t="shared" si="111"/>
        <v>11.56834587700876</v>
      </c>
      <c r="R90" s="483">
        <f t="shared" si="111"/>
        <v>10.82720450011279</v>
      </c>
      <c r="S90" s="483">
        <f t="shared" si="111"/>
        <v>7.7781971787117881</v>
      </c>
      <c r="T90" s="483">
        <f t="shared" si="111"/>
        <v>7.8808674934618734</v>
      </c>
      <c r="U90" s="483">
        <f t="shared" si="111"/>
        <v>6.70071424315113</v>
      </c>
      <c r="V90" s="483">
        <f t="shared" si="111"/>
        <v>8.8840195564091449</v>
      </c>
      <c r="W90" s="483">
        <f t="shared" si="111"/>
        <v>13.739061239919355</v>
      </c>
      <c r="X90" s="483">
        <f t="shared" si="111"/>
        <v>12.377569350750235</v>
      </c>
      <c r="Y90" s="483">
        <f t="shared" si="111"/>
        <v>7.6732568850554257</v>
      </c>
      <c r="Z90" s="483">
        <f t="shared" si="111"/>
        <v>6.6843453231412626</v>
      </c>
      <c r="AA90" s="483">
        <f t="shared" si="111"/>
        <v>7.282371032856739</v>
      </c>
      <c r="AB90" s="483">
        <f t="shared" si="111"/>
        <v>7.8210292885465806</v>
      </c>
      <c r="AC90" s="483">
        <f t="shared" si="111"/>
        <v>-6.1856958303076715</v>
      </c>
      <c r="AD90" s="483">
        <f t="shared" si="111"/>
        <v>-4.1665605602017424</v>
      </c>
      <c r="AE90" s="483">
        <f t="shared" si="111"/>
        <v>-4.689887051617136</v>
      </c>
      <c r="AF90" s="483">
        <f t="shared" si="111"/>
        <v>-9.2865557439980826</v>
      </c>
      <c r="AG90" s="483">
        <f t="shared" si="111"/>
        <v>-9.112284584526245</v>
      </c>
      <c r="AH90" s="483">
        <f t="shared" si="111"/>
        <v>-1.5167485807296792</v>
      </c>
      <c r="AI90" s="483">
        <f t="shared" si="111"/>
        <v>3.0532817199766442</v>
      </c>
      <c r="AJ90" s="483">
        <f t="shared" si="111"/>
        <v>3.2050692248169006</v>
      </c>
      <c r="AK90" s="483">
        <f t="shared" si="111"/>
        <v>-4.5423395197574097</v>
      </c>
      <c r="AL90" s="483">
        <f t="shared" si="111"/>
        <v>-9.2020928949258476</v>
      </c>
      <c r="AM90" s="483">
        <f t="shared" si="111"/>
        <v>-8.7214021181813752</v>
      </c>
      <c r="AN90" s="483">
        <f t="shared" si="111"/>
        <v>-6.7366219927951301</v>
      </c>
      <c r="AO90" s="483">
        <f t="shared" si="111"/>
        <v>-4.8696250000000001</v>
      </c>
      <c r="AP90" s="483">
        <f t="shared" si="111"/>
        <v>-2.3949483994888778</v>
      </c>
      <c r="AQ90" s="483">
        <f t="shared" si="111"/>
        <v>-3.0583010279975151</v>
      </c>
      <c r="AR90" s="483">
        <f t="shared" si="111"/>
        <v>-8.1960974940429985</v>
      </c>
      <c r="AS90" s="483">
        <f t="shared" si="111"/>
        <v>-7.4562781160790834</v>
      </c>
      <c r="AT90" s="483">
        <f t="shared" si="111"/>
        <v>0.30126779842964935</v>
      </c>
      <c r="AU90" s="483">
        <f t="shared" si="111"/>
        <v>4.2951517826492056</v>
      </c>
      <c r="AV90" s="483">
        <f t="shared" si="111"/>
        <v>5.8796412034461198</v>
      </c>
      <c r="AW90" s="483">
        <f t="shared" si="111"/>
        <v>-3.7875345054015654</v>
      </c>
      <c r="AX90" s="483">
        <f t="shared" si="111"/>
        <v>-8.7457939256294726</v>
      </c>
      <c r="AY90" s="483">
        <f t="shared" si="111"/>
        <v>-7.675659859314484</v>
      </c>
      <c r="AZ90" s="483">
        <f t="shared" si="111"/>
        <v>-6.2222220424016808</v>
      </c>
      <c r="BA90" s="483">
        <f t="shared" ref="BA90:DL90" si="112">+IF(ISERROR(BA59/BA74),0,BA59/BA74)</f>
        <v>-2.9156303957819221</v>
      </c>
      <c r="BB90" s="483">
        <f t="shared" si="112"/>
        <v>-1.7729256887081772</v>
      </c>
      <c r="BC90" s="483">
        <f t="shared" si="112"/>
        <v>-2.9080202908634027</v>
      </c>
      <c r="BD90" s="483">
        <f t="shared" si="112"/>
        <v>-8.3240857215988218</v>
      </c>
      <c r="BE90" s="483">
        <f t="shared" si="112"/>
        <v>-7.9696396751179792</v>
      </c>
      <c r="BF90" s="483">
        <f t="shared" si="112"/>
        <v>1.3626438832486492</v>
      </c>
      <c r="BG90" s="483">
        <f t="shared" si="112"/>
        <v>5.1360010709188142</v>
      </c>
      <c r="BH90" s="483">
        <f t="shared" si="112"/>
        <v>6.870695222919343</v>
      </c>
      <c r="BI90" s="483">
        <f t="shared" si="112"/>
        <v>-3.9537616880401107</v>
      </c>
      <c r="BJ90" s="483">
        <f t="shared" si="112"/>
        <v>-8.3743041300331367</v>
      </c>
      <c r="BK90" s="483">
        <f t="shared" si="112"/>
        <v>-7.6872769144672777</v>
      </c>
      <c r="BL90" s="483">
        <f t="shared" si="112"/>
        <v>-5.7051945118898066</v>
      </c>
      <c r="BM90" s="483">
        <f t="shared" si="112"/>
        <v>-1.7490071289272475</v>
      </c>
      <c r="BN90" s="483">
        <f t="shared" si="112"/>
        <v>-0.75390711069394978</v>
      </c>
      <c r="BO90" s="483">
        <f t="shared" si="112"/>
        <v>-2.1272402213462001</v>
      </c>
      <c r="BP90" s="483">
        <f t="shared" si="112"/>
        <v>-7.1286742895806441</v>
      </c>
      <c r="BQ90" s="483">
        <f t="shared" si="112"/>
        <v>-6.9244424315085711</v>
      </c>
      <c r="BR90" s="483">
        <f t="shared" si="112"/>
        <v>3.2064381283866794</v>
      </c>
      <c r="BS90" s="483">
        <f t="shared" si="112"/>
        <v>8.5171997748832453</v>
      </c>
      <c r="BT90" s="483">
        <f t="shared" si="112"/>
        <v>9.6235261137798371</v>
      </c>
      <c r="BU90" s="483">
        <f t="shared" si="112"/>
        <v>-1.9641771229922111</v>
      </c>
      <c r="BV90" s="483">
        <f t="shared" si="112"/>
        <v>-7.0712829241654953</v>
      </c>
      <c r="BW90" s="483">
        <f t="shared" si="112"/>
        <v>-5.8822009029766065</v>
      </c>
      <c r="BX90" s="483">
        <f t="shared" si="112"/>
        <v>-3.299247374917365</v>
      </c>
      <c r="BY90" s="483">
        <f t="shared" si="112"/>
        <v>1.4802389323127685</v>
      </c>
      <c r="BZ90" s="483">
        <f t="shared" si="112"/>
        <v>2.7309524900809272</v>
      </c>
      <c r="CA90" s="483">
        <f t="shared" si="112"/>
        <v>2.918621529425812</v>
      </c>
      <c r="CB90" s="483">
        <f t="shared" si="112"/>
        <v>-1.3738338619431059</v>
      </c>
      <c r="CC90" s="483">
        <f t="shared" si="112"/>
        <v>-8.4747946771202468E-2</v>
      </c>
      <c r="CD90" s="483">
        <f t="shared" si="112"/>
        <v>12.929554457371886</v>
      </c>
      <c r="CE90" s="483">
        <f t="shared" si="112"/>
        <v>22.277853973432695</v>
      </c>
      <c r="CF90" s="483">
        <f t="shared" si="112"/>
        <v>24.995443644970706</v>
      </c>
      <c r="CG90" s="483">
        <f t="shared" si="112"/>
        <v>12.704137332925212</v>
      </c>
      <c r="CH90" s="483">
        <f t="shared" si="112"/>
        <v>7.6291376380468652</v>
      </c>
      <c r="CI90" s="483">
        <f t="shared" si="112"/>
        <v>8.0946412799755194</v>
      </c>
      <c r="CJ90" s="483">
        <f t="shared" si="112"/>
        <v>13.660386215866367</v>
      </c>
      <c r="CK90" s="483">
        <f t="shared" si="112"/>
        <v>14.588486553979767</v>
      </c>
      <c r="CL90" s="483">
        <f t="shared" si="112"/>
        <v>20.063567059323056</v>
      </c>
      <c r="CM90" s="483">
        <f t="shared" si="112"/>
        <v>20.35890911494683</v>
      </c>
      <c r="CN90" s="483">
        <f t="shared" si="112"/>
        <v>12.469938714317724</v>
      </c>
      <c r="CO90" s="483">
        <f t="shared" si="112"/>
        <v>13.764722439238428</v>
      </c>
      <c r="CP90" s="483">
        <f t="shared" si="112"/>
        <v>32.379731777962938</v>
      </c>
      <c r="CQ90" s="483">
        <f t="shared" si="112"/>
        <v>44.340260297160945</v>
      </c>
      <c r="CR90" s="483">
        <f t="shared" si="112"/>
        <v>46.542398511818256</v>
      </c>
      <c r="CS90" s="483">
        <f t="shared" si="112"/>
        <v>33.766119555999083</v>
      </c>
      <c r="CT90" s="483">
        <f t="shared" si="112"/>
        <v>24.01593641682388</v>
      </c>
      <c r="CU90" s="483">
        <f t="shared" si="112"/>
        <v>23.796488373149916</v>
      </c>
      <c r="CV90" s="483">
        <f t="shared" si="112"/>
        <v>32.888566877248479</v>
      </c>
      <c r="CW90" s="483">
        <f t="shared" si="112"/>
        <v>25.307791666666667</v>
      </c>
      <c r="CX90" s="483">
        <f t="shared" si="112"/>
        <v>36.554288957688343</v>
      </c>
      <c r="CY90" s="483">
        <f t="shared" si="112"/>
        <v>35.09832078782101</v>
      </c>
      <c r="CZ90" s="483">
        <f t="shared" si="112"/>
        <v>29.343722345386951</v>
      </c>
      <c r="DA90" s="483">
        <f t="shared" si="112"/>
        <v>29.90105188484571</v>
      </c>
      <c r="DB90" s="483">
        <f t="shared" si="112"/>
        <v>48.722405933199312</v>
      </c>
      <c r="DC90" s="483">
        <f t="shared" si="112"/>
        <v>58.06277974107055</v>
      </c>
      <c r="DD90" s="483">
        <f t="shared" si="112"/>
        <v>63.084800168805124</v>
      </c>
      <c r="DE90" s="483">
        <f t="shared" si="112"/>
        <v>45.203805155141474</v>
      </c>
      <c r="DF90" s="483">
        <f t="shared" si="112"/>
        <v>29.076817506426284</v>
      </c>
      <c r="DG90" s="483">
        <f t="shared" si="112"/>
        <v>30.083396402880442</v>
      </c>
      <c r="DH90" s="483">
        <f t="shared" si="112"/>
        <v>36.647162744739639</v>
      </c>
      <c r="DI90" s="483">
        <f t="shared" si="112"/>
        <v>28.012585968504403</v>
      </c>
      <c r="DJ90" s="483">
        <f t="shared" si="112"/>
        <v>36.475419571848441</v>
      </c>
      <c r="DK90" s="483">
        <f t="shared" si="112"/>
        <v>36.53012853583968</v>
      </c>
      <c r="DL90" s="483">
        <f t="shared" si="112"/>
        <v>26.973629505950282</v>
      </c>
      <c r="DM90" s="483">
        <f t="shared" ref="DM90:FX90" si="113">+IF(ISERROR(DM59/DM74),0,DM59/DM74)</f>
        <v>29.893786530206395</v>
      </c>
      <c r="DN90" s="483">
        <f t="shared" si="113"/>
        <v>52.23751438831669</v>
      </c>
      <c r="DO90" s="483">
        <f t="shared" si="113"/>
        <v>55.912769563295178</v>
      </c>
      <c r="DP90" s="483">
        <f t="shared" si="113"/>
        <v>63.500944970217454</v>
      </c>
      <c r="DQ90" s="483">
        <f t="shared" si="113"/>
        <v>45.719505745003637</v>
      </c>
      <c r="DR90" s="483">
        <f t="shared" si="113"/>
        <v>29.68659482159476</v>
      </c>
      <c r="DS90" s="483">
        <f t="shared" si="113"/>
        <v>32.486908185834743</v>
      </c>
      <c r="DT90" s="483">
        <f t="shared" si="113"/>
        <v>36.020083884497502</v>
      </c>
      <c r="DU90" s="483">
        <f t="shared" si="113"/>
        <v>30.31778551627546</v>
      </c>
      <c r="DV90" s="483">
        <f t="shared" si="113"/>
        <v>36.52848219472731</v>
      </c>
      <c r="DW90" s="483">
        <f t="shared" si="113"/>
        <v>37.658749394086279</v>
      </c>
      <c r="DX90" s="483">
        <f t="shared" si="113"/>
        <v>24.616310884204569</v>
      </c>
      <c r="DY90" s="483">
        <f t="shared" si="113"/>
        <v>32.06583228818662</v>
      </c>
      <c r="DZ90" s="483">
        <f t="shared" si="113"/>
        <v>52.540217327146038</v>
      </c>
      <c r="EA90" s="483">
        <f t="shared" si="113"/>
        <v>54.348632431172888</v>
      </c>
      <c r="EB90" s="483">
        <f t="shared" si="113"/>
        <v>62.164190629889866</v>
      </c>
      <c r="EC90" s="483">
        <f t="shared" si="113"/>
        <v>42.977294438389876</v>
      </c>
      <c r="ED90" s="483">
        <f t="shared" si="113"/>
        <v>30.286129197255704</v>
      </c>
      <c r="EE90" s="483">
        <f t="shared" si="113"/>
        <v>29.942402104567467</v>
      </c>
      <c r="EF90" s="483">
        <f t="shared" si="113"/>
        <v>33.200752245067825</v>
      </c>
      <c r="EG90" s="483">
        <f t="shared" si="113"/>
        <v>29.384941423996231</v>
      </c>
      <c r="EH90" s="483">
        <f t="shared" si="113"/>
        <v>37.852775271984271</v>
      </c>
      <c r="EI90" s="483">
        <f t="shared" si="113"/>
        <v>36.915105666561111</v>
      </c>
      <c r="EJ90" s="483">
        <f t="shared" si="113"/>
        <v>26.660163074868645</v>
      </c>
      <c r="EK90" s="483">
        <f t="shared" si="113"/>
        <v>31.268580792854259</v>
      </c>
      <c r="EL90" s="483">
        <f t="shared" si="113"/>
        <v>47.887304359325405</v>
      </c>
      <c r="EM90" s="483">
        <f t="shared" si="113"/>
        <v>55.852402748661149</v>
      </c>
      <c r="EN90" s="483">
        <f t="shared" si="113"/>
        <v>65.102598031335901</v>
      </c>
      <c r="EO90" s="483">
        <f t="shared" si="113"/>
        <v>43.991228248692202</v>
      </c>
      <c r="EP90" s="483">
        <f t="shared" si="113"/>
        <v>33.925707231687646</v>
      </c>
      <c r="EQ90" s="483">
        <f t="shared" si="113"/>
        <v>27.281823608817945</v>
      </c>
      <c r="ER90" s="483">
        <f t="shared" si="113"/>
        <v>35.882562207448345</v>
      </c>
      <c r="ES90" s="483">
        <f t="shared" si="113"/>
        <v>29.620235838816946</v>
      </c>
      <c r="ET90" s="483">
        <f t="shared" si="113"/>
        <v>38.582585770098362</v>
      </c>
      <c r="EU90" s="483">
        <f t="shared" si="113"/>
        <v>42.23569124698556</v>
      </c>
      <c r="EV90" s="483">
        <f t="shared" si="113"/>
        <v>28.97255346664873</v>
      </c>
      <c r="EW90" s="483">
        <f t="shared" si="113"/>
        <v>27.187577853761042</v>
      </c>
      <c r="EX90" s="483">
        <f t="shared" si="113"/>
        <v>48.84923288345572</v>
      </c>
      <c r="EY90" s="483">
        <f t="shared" si="113"/>
        <v>60.072947747449078</v>
      </c>
      <c r="EZ90" s="483">
        <f t="shared" si="113"/>
        <v>62.783260862066761</v>
      </c>
      <c r="FA90" s="483">
        <f t="shared" si="113"/>
        <v>51.714264094575384</v>
      </c>
      <c r="FB90" s="483">
        <f t="shared" si="113"/>
        <v>39.508949915908453</v>
      </c>
      <c r="FC90" s="483">
        <f t="shared" si="113"/>
        <v>29.133281634806927</v>
      </c>
      <c r="FD90" s="483">
        <f t="shared" si="113"/>
        <v>38.998583333333336</v>
      </c>
      <c r="FE90" s="483">
        <f t="shared" si="113"/>
        <v>29.278776725901562</v>
      </c>
      <c r="FF90" s="483">
        <f t="shared" si="113"/>
        <v>42.254580515864902</v>
      </c>
      <c r="FG90" s="483">
        <f t="shared" si="113"/>
        <v>44.425264914603886</v>
      </c>
      <c r="FH90" s="483">
        <f t="shared" si="113"/>
        <v>30.433098588540318</v>
      </c>
      <c r="FI90" s="483">
        <f t="shared" si="113"/>
        <v>30.388890557714301</v>
      </c>
      <c r="FJ90" s="483">
        <f t="shared" si="113"/>
        <v>56.31248265747017</v>
      </c>
      <c r="FK90" s="483">
        <f t="shared" si="113"/>
        <v>63.597838732745977</v>
      </c>
      <c r="FL90" s="483">
        <f t="shared" si="113"/>
        <v>66.163719412867849</v>
      </c>
      <c r="FM90" s="483">
        <f t="shared" si="113"/>
        <v>56.182316154302576</v>
      </c>
      <c r="FN90" s="483">
        <f t="shared" si="113"/>
        <v>39.334644455025092</v>
      </c>
      <c r="FO90" s="483">
        <f t="shared" si="113"/>
        <v>33.318825011618486</v>
      </c>
      <c r="FP90" s="483">
        <f t="shared" si="113"/>
        <v>43.771429290546877</v>
      </c>
      <c r="FQ90" s="483">
        <f t="shared" si="113"/>
        <v>30.357125</v>
      </c>
      <c r="FR90" s="483">
        <f t="shared" si="113"/>
        <v>46.32255521155831</v>
      </c>
      <c r="FS90" s="483">
        <f t="shared" si="113"/>
        <v>47.381043989464487</v>
      </c>
      <c r="FT90" s="483">
        <f t="shared" si="113"/>
        <v>33.796177123873285</v>
      </c>
      <c r="FU90" s="483">
        <f t="shared" si="113"/>
        <v>35.116378928042437</v>
      </c>
      <c r="FV90" s="483">
        <f t="shared" si="113"/>
        <v>61.67079659307889</v>
      </c>
      <c r="FW90" s="483">
        <f t="shared" si="113"/>
        <v>61.250833170748692</v>
      </c>
      <c r="FX90" s="483">
        <f t="shared" si="113"/>
        <v>70.014245842467901</v>
      </c>
      <c r="FY90" s="483">
        <f t="shared" ref="FY90:GB90" si="114">+IF(ISERROR(FY59/FY74),0,FY59/FY74)</f>
        <v>57.403847368916175</v>
      </c>
      <c r="FZ90" s="483">
        <f t="shared" si="114"/>
        <v>41.512246187437128</v>
      </c>
      <c r="GA90" s="483">
        <f t="shared" si="114"/>
        <v>39.099264796295614</v>
      </c>
      <c r="GB90" s="483">
        <f t="shared" si="114"/>
        <v>45.356700579353543</v>
      </c>
    </row>
    <row r="91" spans="1:184">
      <c r="A91" s="461"/>
      <c r="B91" s="486"/>
      <c r="C91" s="476" t="s">
        <v>289</v>
      </c>
      <c r="D91" s="479" t="s">
        <v>177</v>
      </c>
      <c r="E91" s="484">
        <f t="shared" ref="E91:AZ91" si="115">+IF(ISERROR(E60/E75),0,E60/E75)</f>
        <v>15.130623850142166</v>
      </c>
      <c r="F91" s="484">
        <f t="shared" si="115"/>
        <v>13.947396898775935</v>
      </c>
      <c r="G91" s="484">
        <f t="shared" si="115"/>
        <v>12.135342510455221</v>
      </c>
      <c r="H91" s="484">
        <f t="shared" si="115"/>
        <v>11.801468505470385</v>
      </c>
      <c r="I91" s="484">
        <f t="shared" si="115"/>
        <v>11.05938118779707</v>
      </c>
      <c r="J91" s="484">
        <f t="shared" si="115"/>
        <v>12.626113450678261</v>
      </c>
      <c r="K91" s="484">
        <f t="shared" si="115"/>
        <v>19.95850544849629</v>
      </c>
      <c r="L91" s="484">
        <f t="shared" si="115"/>
        <v>16.014384262593339</v>
      </c>
      <c r="M91" s="484">
        <f t="shared" si="115"/>
        <v>12.277778856044872</v>
      </c>
      <c r="N91" s="484">
        <f t="shared" si="115"/>
        <v>11.496528567932296</v>
      </c>
      <c r="O91" s="484">
        <f t="shared" si="115"/>
        <v>12.062748110585165</v>
      </c>
      <c r="P91" s="484">
        <f t="shared" si="115"/>
        <v>12.95407180011938</v>
      </c>
      <c r="Q91" s="484">
        <f t="shared" si="115"/>
        <v>11.570042156093335</v>
      </c>
      <c r="R91" s="484">
        <f t="shared" si="115"/>
        <v>10.824833523975869</v>
      </c>
      <c r="S91" s="484">
        <f t="shared" si="115"/>
        <v>7.7775850372265953</v>
      </c>
      <c r="T91" s="484">
        <f t="shared" si="115"/>
        <v>7.8789080480118958</v>
      </c>
      <c r="U91" s="484">
        <f t="shared" si="115"/>
        <v>6.6997924583075168</v>
      </c>
      <c r="V91" s="484">
        <f t="shared" si="115"/>
        <v>8.877796968697238</v>
      </c>
      <c r="W91" s="484">
        <f t="shared" si="115"/>
        <v>13.734304031700345</v>
      </c>
      <c r="X91" s="484">
        <f t="shared" si="115"/>
        <v>12.36929083121707</v>
      </c>
      <c r="Y91" s="484">
        <f t="shared" si="115"/>
        <v>7.6646158026512445</v>
      </c>
      <c r="Z91" s="484">
        <f t="shared" si="115"/>
        <v>6.6840545983057158</v>
      </c>
      <c r="AA91" s="484">
        <f t="shared" si="115"/>
        <v>7.2832612499000913</v>
      </c>
      <c r="AB91" s="484">
        <f t="shared" si="115"/>
        <v>7.8217233734117873</v>
      </c>
      <c r="AC91" s="484">
        <f t="shared" si="115"/>
        <v>-8.3375730684381733</v>
      </c>
      <c r="AD91" s="484">
        <f t="shared" si="115"/>
        <v>-2.7630188959976216</v>
      </c>
      <c r="AE91" s="484">
        <f t="shared" si="115"/>
        <v>-6.7023253881417606</v>
      </c>
      <c r="AF91" s="484">
        <f t="shared" si="115"/>
        <v>-8.5160559875583193</v>
      </c>
      <c r="AG91" s="484">
        <f t="shared" si="115"/>
        <v>-8.864093111266989</v>
      </c>
      <c r="AH91" s="484">
        <f t="shared" si="115"/>
        <v>-2.779233672023111</v>
      </c>
      <c r="AI91" s="484">
        <f t="shared" si="115"/>
        <v>4.1248891605167719</v>
      </c>
      <c r="AJ91" s="484">
        <f t="shared" si="115"/>
        <v>4.7639426515568157</v>
      </c>
      <c r="AK91" s="484">
        <f t="shared" si="115"/>
        <v>-3.3748287029146065</v>
      </c>
      <c r="AL91" s="484">
        <f t="shared" si="115"/>
        <v>-7.2228520814880399</v>
      </c>
      <c r="AM91" s="484">
        <f t="shared" si="115"/>
        <v>-10.633423223224806</v>
      </c>
      <c r="AN91" s="484">
        <f t="shared" si="115"/>
        <v>-10.189883783946525</v>
      </c>
      <c r="AO91" s="484">
        <f t="shared" si="115"/>
        <v>-6.8317367119901116</v>
      </c>
      <c r="AP91" s="484">
        <f t="shared" si="115"/>
        <v>-1.1881200198253867</v>
      </c>
      <c r="AQ91" s="484">
        <f t="shared" si="115"/>
        <v>-4.7964739185400944</v>
      </c>
      <c r="AR91" s="484">
        <f t="shared" si="115"/>
        <v>-7.5384121769039236</v>
      </c>
      <c r="AS91" s="484">
        <f t="shared" si="115"/>
        <v>-7.0668778033213853</v>
      </c>
      <c r="AT91" s="484">
        <f t="shared" si="115"/>
        <v>-1.3887455155653274</v>
      </c>
      <c r="AU91" s="484">
        <f t="shared" si="115"/>
        <v>6.0004193398086052</v>
      </c>
      <c r="AV91" s="484">
        <f t="shared" si="115"/>
        <v>7.3337442819868341</v>
      </c>
      <c r="AW91" s="484">
        <f t="shared" si="115"/>
        <v>-2.8394401184732265</v>
      </c>
      <c r="AX91" s="484">
        <f t="shared" si="115"/>
        <v>-6.8277869381317666</v>
      </c>
      <c r="AY91" s="484">
        <f t="shared" si="115"/>
        <v>-9.5875422729060151</v>
      </c>
      <c r="AZ91" s="484">
        <f t="shared" si="115"/>
        <v>-9.3699657253783837</v>
      </c>
      <c r="BA91" s="484">
        <f t="shared" ref="BA91:DL91" si="116">+IF(ISERROR(BA60/BA75),0,BA60/BA75)</f>
        <v>-4.8382277340204771</v>
      </c>
      <c r="BB91" s="484">
        <f t="shared" si="116"/>
        <v>-0.79688952629416754</v>
      </c>
      <c r="BC91" s="484">
        <f t="shared" si="116"/>
        <v>-4.5650085426994913</v>
      </c>
      <c r="BD91" s="484">
        <f t="shared" si="116"/>
        <v>-7.8505076991742913</v>
      </c>
      <c r="BE91" s="484">
        <f t="shared" si="116"/>
        <v>-7.6523686784777105</v>
      </c>
      <c r="BF91" s="484">
        <f t="shared" si="116"/>
        <v>-0.40652595430547528</v>
      </c>
      <c r="BG91" s="484">
        <f t="shared" si="116"/>
        <v>7.1367475394419628</v>
      </c>
      <c r="BH91" s="484">
        <f t="shared" si="116"/>
        <v>8.2105827348811573</v>
      </c>
      <c r="BI91" s="484">
        <f t="shared" si="116"/>
        <v>-2.865896256622225</v>
      </c>
      <c r="BJ91" s="484">
        <f t="shared" si="116"/>
        <v>-6.436234210342664</v>
      </c>
      <c r="BK91" s="484">
        <f t="shared" si="116"/>
        <v>-8.5056512086444869</v>
      </c>
      <c r="BL91" s="484">
        <f t="shared" si="116"/>
        <v>-8.9898840528974695</v>
      </c>
      <c r="BM91" s="484">
        <f t="shared" si="116"/>
        <v>-3.4541297030817897</v>
      </c>
      <c r="BN91" s="484">
        <f t="shared" si="116"/>
        <v>-3.3486956459023227E-2</v>
      </c>
      <c r="BO91" s="484">
        <f t="shared" si="116"/>
        <v>-3.6209314539596016</v>
      </c>
      <c r="BP91" s="484">
        <f t="shared" si="116"/>
        <v>-6.4549836102005687</v>
      </c>
      <c r="BQ91" s="484">
        <f t="shared" si="116"/>
        <v>-6.4422814700739517</v>
      </c>
      <c r="BR91" s="484">
        <f t="shared" si="116"/>
        <v>1.2233857916832835</v>
      </c>
      <c r="BS91" s="484">
        <f t="shared" si="116"/>
        <v>10.72011214391336</v>
      </c>
      <c r="BT91" s="484">
        <f t="shared" si="116"/>
        <v>10.793291862511024</v>
      </c>
      <c r="BU91" s="484">
        <f t="shared" si="116"/>
        <v>-0.81521212032151591</v>
      </c>
      <c r="BV91" s="484">
        <f t="shared" si="116"/>
        <v>-5.3166020229675279</v>
      </c>
      <c r="BW91" s="484">
        <f t="shared" si="116"/>
        <v>-6.6721394463249508</v>
      </c>
      <c r="BX91" s="484">
        <f t="shared" si="116"/>
        <v>-6.1757077927646469</v>
      </c>
      <c r="BY91" s="484">
        <f t="shared" si="116"/>
        <v>-0.83416718782572119</v>
      </c>
      <c r="BZ91" s="484">
        <f t="shared" si="116"/>
        <v>3.3736073267283113</v>
      </c>
      <c r="CA91" s="484">
        <f t="shared" si="116"/>
        <v>1.1962359722282849</v>
      </c>
      <c r="CB91" s="484">
        <f t="shared" si="116"/>
        <v>-0.51123595505618313</v>
      </c>
      <c r="CC91" s="484">
        <f t="shared" si="116"/>
        <v>0.98202274672863044</v>
      </c>
      <c r="CD91" s="484">
        <f t="shared" si="116"/>
        <v>10.318665508292153</v>
      </c>
      <c r="CE91" s="484">
        <f t="shared" si="116"/>
        <v>25.011570428621692</v>
      </c>
      <c r="CF91" s="484">
        <f t="shared" si="116"/>
        <v>26.48050073241669</v>
      </c>
      <c r="CG91" s="484">
        <f t="shared" si="116"/>
        <v>14.643220208845209</v>
      </c>
      <c r="CH91" s="484">
        <f t="shared" si="116"/>
        <v>11.367103876656873</v>
      </c>
      <c r="CI91" s="484">
        <f t="shared" si="116"/>
        <v>5.5842166796570565</v>
      </c>
      <c r="CJ91" s="484">
        <f t="shared" si="116"/>
        <v>8.4327915002376859</v>
      </c>
      <c r="CK91" s="484">
        <f t="shared" si="116"/>
        <v>11.432940227173981</v>
      </c>
      <c r="CL91" s="484">
        <f t="shared" si="116"/>
        <v>21.923939450569986</v>
      </c>
      <c r="CM91" s="484">
        <f t="shared" si="116"/>
        <v>17.409172800022343</v>
      </c>
      <c r="CN91" s="484">
        <f t="shared" si="116"/>
        <v>14.09975801859936</v>
      </c>
      <c r="CO91" s="484">
        <f t="shared" si="116"/>
        <v>14.933147772430798</v>
      </c>
      <c r="CP91" s="484">
        <f t="shared" si="116"/>
        <v>29.587639717007651</v>
      </c>
      <c r="CQ91" s="484">
        <f t="shared" si="116"/>
        <v>46.349363890010004</v>
      </c>
      <c r="CR91" s="484">
        <f t="shared" si="116"/>
        <v>48.859010497139607</v>
      </c>
      <c r="CS91" s="484">
        <f t="shared" si="116"/>
        <v>36.846440049701172</v>
      </c>
      <c r="CT91" s="484">
        <f t="shared" si="116"/>
        <v>28.744001545112841</v>
      </c>
      <c r="CU91" s="484">
        <f t="shared" si="116"/>
        <v>18.281103907114197</v>
      </c>
      <c r="CV91" s="484">
        <f t="shared" si="116"/>
        <v>23.798241705304996</v>
      </c>
      <c r="CW91" s="484">
        <f t="shared" si="116"/>
        <v>19.755519159456114</v>
      </c>
      <c r="CX91" s="484">
        <f t="shared" si="116"/>
        <v>40.687623421354765</v>
      </c>
      <c r="CY91" s="484">
        <f t="shared" si="116"/>
        <v>31.152567955473497</v>
      </c>
      <c r="CZ91" s="484">
        <f t="shared" si="116"/>
        <v>32.788584119654686</v>
      </c>
      <c r="DA91" s="484">
        <f t="shared" si="116"/>
        <v>32.760567292452983</v>
      </c>
      <c r="DB91" s="484">
        <f t="shared" si="116"/>
        <v>44.833606693765013</v>
      </c>
      <c r="DC91" s="484">
        <f t="shared" si="116"/>
        <v>61.225003448531993</v>
      </c>
      <c r="DD91" s="484">
        <f t="shared" si="116"/>
        <v>65.904885930641981</v>
      </c>
      <c r="DE91" s="484">
        <f t="shared" si="116"/>
        <v>49.30348085596134</v>
      </c>
      <c r="DF91" s="484">
        <f t="shared" si="116"/>
        <v>35.984812969331173</v>
      </c>
      <c r="DG91" s="484">
        <f t="shared" si="116"/>
        <v>22.322896671472147</v>
      </c>
      <c r="DH91" s="484">
        <f t="shared" si="116"/>
        <v>25.943342724490229</v>
      </c>
      <c r="DI91" s="484">
        <f t="shared" si="116"/>
        <v>22.674251771752406</v>
      </c>
      <c r="DJ91" s="484">
        <f t="shared" si="116"/>
        <v>40.298789580857367</v>
      </c>
      <c r="DK91" s="484">
        <f t="shared" si="116"/>
        <v>32.753697150832473</v>
      </c>
      <c r="DL91" s="484">
        <f t="shared" si="116"/>
        <v>31.258579389293722</v>
      </c>
      <c r="DM91" s="484">
        <f t="shared" ref="DM91:FX91" si="117">+IF(ISERROR(DM60/DM75),0,DM60/DM75)</f>
        <v>32.192804205584942</v>
      </c>
      <c r="DN91" s="484">
        <f t="shared" si="117"/>
        <v>47.767749825296995</v>
      </c>
      <c r="DO91" s="484">
        <f t="shared" si="117"/>
        <v>59.293156260040696</v>
      </c>
      <c r="DP91" s="484">
        <f t="shared" si="117"/>
        <v>66.695678414891304</v>
      </c>
      <c r="DQ91" s="484">
        <f t="shared" si="117"/>
        <v>49.354610662091488</v>
      </c>
      <c r="DR91" s="484">
        <f t="shared" si="117"/>
        <v>37.60807667911763</v>
      </c>
      <c r="DS91" s="484">
        <f t="shared" si="117"/>
        <v>23.55085712499805</v>
      </c>
      <c r="DT91" s="484">
        <f t="shared" si="117"/>
        <v>26.408674311395842</v>
      </c>
      <c r="DU91" s="484">
        <f t="shared" si="117"/>
        <v>24.642551009426377</v>
      </c>
      <c r="DV91" s="484">
        <f t="shared" si="117"/>
        <v>38.724864743825883</v>
      </c>
      <c r="DW91" s="484">
        <f t="shared" si="117"/>
        <v>33.447061185852384</v>
      </c>
      <c r="DX91" s="484">
        <f t="shared" si="117"/>
        <v>29.498499235974677</v>
      </c>
      <c r="DY91" s="484">
        <f t="shared" si="117"/>
        <v>34.061798363430277</v>
      </c>
      <c r="DZ91" s="484">
        <f t="shared" si="117"/>
        <v>48.748683934685893</v>
      </c>
      <c r="EA91" s="484">
        <f t="shared" si="117"/>
        <v>58.652481025975</v>
      </c>
      <c r="EB91" s="484">
        <f t="shared" si="117"/>
        <v>65.182015712390239</v>
      </c>
      <c r="EC91" s="484">
        <f t="shared" si="117"/>
        <v>46.564591225888542</v>
      </c>
      <c r="ED91" s="484">
        <f t="shared" si="117"/>
        <v>36.938658596664084</v>
      </c>
      <c r="EE91" s="484">
        <f t="shared" si="117"/>
        <v>26.368846159878295</v>
      </c>
      <c r="EF91" s="484">
        <f t="shared" si="117"/>
        <v>24.355050635109809</v>
      </c>
      <c r="EG91" s="484">
        <f t="shared" si="117"/>
        <v>25.739592204490201</v>
      </c>
      <c r="EH91" s="484">
        <f t="shared" si="117"/>
        <v>38.241533360055385</v>
      </c>
      <c r="EI91" s="484">
        <f t="shared" si="117"/>
        <v>32.316798393083275</v>
      </c>
      <c r="EJ91" s="484">
        <f t="shared" si="117"/>
        <v>31.293101002153914</v>
      </c>
      <c r="EK91" s="484">
        <f t="shared" si="117"/>
        <v>35.473891542251131</v>
      </c>
      <c r="EL91" s="484">
        <f t="shared" si="117"/>
        <v>38.855649314216194</v>
      </c>
      <c r="EM91" s="484">
        <f t="shared" si="117"/>
        <v>60.00213507789271</v>
      </c>
      <c r="EN91" s="484">
        <f t="shared" si="117"/>
        <v>67.921962316403736</v>
      </c>
      <c r="EO91" s="484">
        <f t="shared" si="117"/>
        <v>48.334759455646079</v>
      </c>
      <c r="EP91" s="484">
        <f t="shared" si="117"/>
        <v>41.919722272644762</v>
      </c>
      <c r="EQ91" s="484">
        <f t="shared" si="117"/>
        <v>21.455190558520634</v>
      </c>
      <c r="ER91" s="484">
        <f t="shared" si="117"/>
        <v>26.619775978624574</v>
      </c>
      <c r="ES91" s="484">
        <f t="shared" si="117"/>
        <v>25.311225254949008</v>
      </c>
      <c r="ET91" s="484">
        <f t="shared" si="117"/>
        <v>43.129442271412863</v>
      </c>
      <c r="EU91" s="484">
        <f t="shared" si="117"/>
        <v>36.076710621361705</v>
      </c>
      <c r="EV91" s="484">
        <f t="shared" si="117"/>
        <v>34.260396988364135</v>
      </c>
      <c r="EW91" s="484">
        <f t="shared" si="117"/>
        <v>28.380632207340618</v>
      </c>
      <c r="EX91" s="484">
        <f t="shared" si="117"/>
        <v>45.706708258807296</v>
      </c>
      <c r="EY91" s="484">
        <f t="shared" si="117"/>
        <v>59.748538492079781</v>
      </c>
      <c r="EZ91" s="484">
        <f t="shared" si="117"/>
        <v>65.690452035923684</v>
      </c>
      <c r="FA91" s="484">
        <f t="shared" si="117"/>
        <v>57.546397813339851</v>
      </c>
      <c r="FB91" s="484">
        <f t="shared" si="117"/>
        <v>50.751587326168426</v>
      </c>
      <c r="FC91" s="484">
        <f t="shared" si="117"/>
        <v>21.151138870116078</v>
      </c>
      <c r="FD91" s="484">
        <f t="shared" si="117"/>
        <v>27.194567367119898</v>
      </c>
      <c r="FE91" s="484">
        <f t="shared" si="117"/>
        <v>25.88902673609152</v>
      </c>
      <c r="FF91" s="484">
        <f t="shared" si="117"/>
        <v>47.45158142938449</v>
      </c>
      <c r="FG91" s="484">
        <f t="shared" si="117"/>
        <v>38.763449028355176</v>
      </c>
      <c r="FH91" s="484">
        <f t="shared" si="117"/>
        <v>35.514590704647667</v>
      </c>
      <c r="FI91" s="484">
        <f t="shared" si="117"/>
        <v>32.417684203473868</v>
      </c>
      <c r="FJ91" s="484">
        <f t="shared" si="117"/>
        <v>52.090399669882132</v>
      </c>
      <c r="FK91" s="484">
        <f t="shared" si="117"/>
        <v>64.225440634443729</v>
      </c>
      <c r="FL91" s="484">
        <f t="shared" si="117"/>
        <v>68.842878488771575</v>
      </c>
      <c r="FM91" s="484">
        <f t="shared" si="117"/>
        <v>61.661161953727508</v>
      </c>
      <c r="FN91" s="484">
        <f t="shared" si="117"/>
        <v>49.90626091373781</v>
      </c>
      <c r="FO91" s="484">
        <f t="shared" si="117"/>
        <v>24.531416450997618</v>
      </c>
      <c r="FP91" s="484">
        <f t="shared" si="117"/>
        <v>32.88397663635817</v>
      </c>
      <c r="FQ91" s="484">
        <f t="shared" si="117"/>
        <v>25.236557478368358</v>
      </c>
      <c r="FR91" s="484">
        <f t="shared" si="117"/>
        <v>52.928143895905087</v>
      </c>
      <c r="FS91" s="484">
        <f t="shared" si="117"/>
        <v>40.956808248650255</v>
      </c>
      <c r="FT91" s="484">
        <f t="shared" si="117"/>
        <v>39.681630006484113</v>
      </c>
      <c r="FU91" s="484">
        <f t="shared" si="117"/>
        <v>38.040886140486492</v>
      </c>
      <c r="FV91" s="484">
        <f t="shared" si="117"/>
        <v>55.084982666705507</v>
      </c>
      <c r="FW91" s="484">
        <f t="shared" si="117"/>
        <v>62.649453094381293</v>
      </c>
      <c r="FX91" s="484">
        <f t="shared" si="117"/>
        <v>72.492223681224871</v>
      </c>
      <c r="FY91" s="484">
        <f t="shared" ref="FY91:GB91" si="118">+IF(ISERROR(FY60/FY75),0,FY60/FY75)</f>
        <v>62.698220378539368</v>
      </c>
      <c r="FZ91" s="484">
        <f t="shared" si="118"/>
        <v>53.731671041119853</v>
      </c>
      <c r="GA91" s="484">
        <f t="shared" si="118"/>
        <v>29.394136573759887</v>
      </c>
      <c r="GB91" s="484">
        <f t="shared" si="118"/>
        <v>34.297475081845725</v>
      </c>
    </row>
    <row r="92" spans="1:184">
      <c r="C92" s="206"/>
      <c r="D92" s="564" t="s">
        <v>177</v>
      </c>
      <c r="E92" s="233">
        <f t="shared" ref="E92:AZ92" si="119">+IF(ISERROR(E61/E76),0,E61/E76)</f>
        <v>5.3547829555659092</v>
      </c>
      <c r="F92" s="233">
        <f t="shared" si="119"/>
        <v>4.2202934872565931</v>
      </c>
      <c r="G92" s="233">
        <f t="shared" si="119"/>
        <v>2.3878110884668451</v>
      </c>
      <c r="H92" s="233">
        <f t="shared" si="119"/>
        <v>2.7537828748548341</v>
      </c>
      <c r="I92" s="233">
        <f t="shared" si="119"/>
        <v>1.8398010181314068</v>
      </c>
      <c r="J92" s="233">
        <f t="shared" si="119"/>
        <v>2.5062546656874392</v>
      </c>
      <c r="K92" s="233">
        <f t="shared" si="119"/>
        <v>8.5906266855247591</v>
      </c>
      <c r="L92" s="233">
        <f t="shared" si="119"/>
        <v>5.5777493243853096</v>
      </c>
      <c r="M92" s="233">
        <f t="shared" si="119"/>
        <v>1.8585723081912291</v>
      </c>
      <c r="N92" s="233">
        <f t="shared" si="119"/>
        <v>1.1449530893066644</v>
      </c>
      <c r="O92" s="233">
        <f t="shared" si="119"/>
        <v>1.0679467604263058</v>
      </c>
      <c r="P92" s="233">
        <f t="shared" si="119"/>
        <v>3.2941822999422672</v>
      </c>
      <c r="Q92" s="233">
        <f t="shared" si="119"/>
        <v>6.5872315852306356</v>
      </c>
      <c r="R92" s="233">
        <f t="shared" si="119"/>
        <v>5.726164587133229</v>
      </c>
      <c r="S92" s="233">
        <f t="shared" si="119"/>
        <v>2.7348068410192048</v>
      </c>
      <c r="T92" s="233">
        <f t="shared" si="119"/>
        <v>2.898313009721972</v>
      </c>
      <c r="U92" s="233">
        <f t="shared" si="119"/>
        <v>2.0871014919702464</v>
      </c>
      <c r="V92" s="233">
        <f t="shared" si="119"/>
        <v>3.4722455196676649</v>
      </c>
      <c r="W92" s="233">
        <f t="shared" si="119"/>
        <v>7.4775704380261026</v>
      </c>
      <c r="X92" s="233">
        <f t="shared" si="119"/>
        <v>6.8742633436567848</v>
      </c>
      <c r="Y92" s="233">
        <f t="shared" si="119"/>
        <v>1.8211229045705883</v>
      </c>
      <c r="Z92" s="233">
        <f t="shared" si="119"/>
        <v>1.1144217650302561</v>
      </c>
      <c r="AA92" s="233">
        <f t="shared" si="119"/>
        <v>1.2647770653676615</v>
      </c>
      <c r="AB92" s="233">
        <f t="shared" si="119"/>
        <v>3.0067033240670811</v>
      </c>
      <c r="AC92" s="233">
        <f t="shared" si="119"/>
        <v>4.2044609683950007</v>
      </c>
      <c r="AD92" s="233">
        <f t="shared" si="119"/>
        <v>4.886069883254569</v>
      </c>
      <c r="AE92" s="233">
        <f t="shared" si="119"/>
        <v>2.2837935950256307</v>
      </c>
      <c r="AF92" s="233">
        <f t="shared" si="119"/>
        <v>1.2503808911959553</v>
      </c>
      <c r="AG92" s="233">
        <f t="shared" si="119"/>
        <v>0.3616235056862907</v>
      </c>
      <c r="AH92" s="233">
        <f t="shared" si="119"/>
        <v>3.2879078522445848</v>
      </c>
      <c r="AI92" s="233">
        <f t="shared" si="119"/>
        <v>6.7340368980807446</v>
      </c>
      <c r="AJ92" s="233">
        <f t="shared" si="119"/>
        <v>5.9065707262338352</v>
      </c>
      <c r="AK92" s="233">
        <f t="shared" si="119"/>
        <v>0.80545081357055859</v>
      </c>
      <c r="AL92" s="233">
        <f t="shared" si="119"/>
        <v>-1.0907451606598288E-2</v>
      </c>
      <c r="AM92" s="233">
        <f t="shared" si="119"/>
        <v>0.66039327746396481</v>
      </c>
      <c r="AN92" s="233">
        <f t="shared" si="119"/>
        <v>0.78297801020492941</v>
      </c>
      <c r="AO92" s="233">
        <f t="shared" si="119"/>
        <v>4.2950292846731086</v>
      </c>
      <c r="AP92" s="233">
        <f t="shared" si="119"/>
        <v>5.0543976064516247</v>
      </c>
      <c r="AQ92" s="233">
        <f t="shared" si="119"/>
        <v>2.6408180575982212</v>
      </c>
      <c r="AR92" s="233">
        <f t="shared" si="119"/>
        <v>1.3054538725672185</v>
      </c>
      <c r="AS92" s="233">
        <f t="shared" si="119"/>
        <v>0.58176119621385614</v>
      </c>
      <c r="AT92" s="233">
        <f t="shared" si="119"/>
        <v>3.7037880094685631</v>
      </c>
      <c r="AU92" s="233">
        <f t="shared" si="119"/>
        <v>6.5676842566301481</v>
      </c>
      <c r="AV92" s="233">
        <f t="shared" si="119"/>
        <v>7.366310487476226</v>
      </c>
      <c r="AW92" s="233">
        <f t="shared" si="119"/>
        <v>0.88148203257650948</v>
      </c>
      <c r="AX92" s="233">
        <f t="shared" si="119"/>
        <v>-0.14179428875741867</v>
      </c>
      <c r="AY92" s="233">
        <f t="shared" si="119"/>
        <v>0.64083015898874895</v>
      </c>
      <c r="AZ92" s="233">
        <f t="shared" si="119"/>
        <v>0.72752560976419811</v>
      </c>
      <c r="BA92" s="233">
        <f t="shared" ref="BA92:DL92" si="120">+IF(ISERROR(BA61/BA76),0,BA61/BA76)</f>
        <v>4.7573688202723146</v>
      </c>
      <c r="BB92" s="233">
        <f t="shared" si="120"/>
        <v>5.3061138131914083</v>
      </c>
      <c r="BC92" s="233">
        <f t="shared" si="120"/>
        <v>2.351525490005947</v>
      </c>
      <c r="BD92" s="233">
        <f t="shared" si="120"/>
        <v>0.9204525875194941</v>
      </c>
      <c r="BE92" s="233">
        <f t="shared" si="120"/>
        <v>-4.4848754494349267E-2</v>
      </c>
      <c r="BF92" s="233">
        <f t="shared" si="120"/>
        <v>3.9634732434643269</v>
      </c>
      <c r="BG92" s="233">
        <f t="shared" si="120"/>
        <v>6.731395706297743</v>
      </c>
      <c r="BH92" s="233">
        <f t="shared" si="120"/>
        <v>7.5715728836355032</v>
      </c>
      <c r="BI92" s="233">
        <f t="shared" si="120"/>
        <v>2.753554815700273E-2</v>
      </c>
      <c r="BJ92" s="233">
        <f t="shared" si="120"/>
        <v>-0.71641202460265629</v>
      </c>
      <c r="BK92" s="233">
        <f t="shared" si="120"/>
        <v>-8.0245028486486694E-2</v>
      </c>
      <c r="BL92" s="233">
        <f t="shared" si="120"/>
        <v>1.0349975420399091</v>
      </c>
      <c r="BM92" s="233">
        <f t="shared" si="120"/>
        <v>5.6445273894351429</v>
      </c>
      <c r="BN92" s="233">
        <f t="shared" si="120"/>
        <v>6.2611281780252446</v>
      </c>
      <c r="BO92" s="233">
        <f t="shared" si="120"/>
        <v>3.2614030632109179</v>
      </c>
      <c r="BP92" s="233">
        <f t="shared" si="120"/>
        <v>2.4203222196348277</v>
      </c>
      <c r="BQ92" s="233">
        <f t="shared" si="120"/>
        <v>1.76230905895045</v>
      </c>
      <c r="BR92" s="233">
        <f t="shared" si="120"/>
        <v>5.6385111696889805</v>
      </c>
      <c r="BS92" s="233">
        <f t="shared" si="120"/>
        <v>9.9837593375218177</v>
      </c>
      <c r="BT92" s="233">
        <f t="shared" si="120"/>
        <v>10.441998690100233</v>
      </c>
      <c r="BU92" s="233">
        <f t="shared" si="120"/>
        <v>2.7387244734315188</v>
      </c>
      <c r="BV92" s="233">
        <f t="shared" si="120"/>
        <v>2.0469389565064238</v>
      </c>
      <c r="BW92" s="233">
        <f t="shared" si="120"/>
        <v>2.9566754845023215</v>
      </c>
      <c r="BX92" s="233">
        <f t="shared" si="120"/>
        <v>4.3572895745490623</v>
      </c>
      <c r="BY92" s="233">
        <f t="shared" si="120"/>
        <v>8.3707461270786219</v>
      </c>
      <c r="BZ92" s="233">
        <f t="shared" si="120"/>
        <v>9.7926965692314454</v>
      </c>
      <c r="CA92" s="233">
        <f t="shared" si="120"/>
        <v>7.7260840655005376</v>
      </c>
      <c r="CB92" s="233">
        <f t="shared" si="120"/>
        <v>7.420672207142947</v>
      </c>
      <c r="CC92" s="233">
        <f t="shared" si="120"/>
        <v>7.1078837408984512</v>
      </c>
      <c r="CD92" s="233">
        <f t="shared" si="120"/>
        <v>12.413023933857435</v>
      </c>
      <c r="CE92" s="233">
        <f t="shared" si="120"/>
        <v>20.628412642120413</v>
      </c>
      <c r="CF92" s="233">
        <f t="shared" si="120"/>
        <v>21.482611297273412</v>
      </c>
      <c r="CG92" s="233">
        <f t="shared" si="120"/>
        <v>12.812978496340229</v>
      </c>
      <c r="CH92" s="233">
        <f t="shared" si="120"/>
        <v>12.077809268397733</v>
      </c>
      <c r="CI92" s="233">
        <f t="shared" si="120"/>
        <v>13.294515943360997</v>
      </c>
      <c r="CJ92" s="233">
        <f t="shared" si="120"/>
        <v>16.159332333332614</v>
      </c>
      <c r="CK92" s="233">
        <f t="shared" si="120"/>
        <v>18.282315563520058</v>
      </c>
      <c r="CL92" s="233">
        <f t="shared" si="120"/>
        <v>19.497152532965664</v>
      </c>
      <c r="CM92" s="233">
        <f t="shared" si="120"/>
        <v>17.410756847262157</v>
      </c>
      <c r="CN92" s="233">
        <f t="shared" si="120"/>
        <v>16.932413701679401</v>
      </c>
      <c r="CO92" s="233">
        <f t="shared" si="120"/>
        <v>16.294549040833736</v>
      </c>
      <c r="CP92" s="233">
        <f t="shared" si="120"/>
        <v>24.792473454814559</v>
      </c>
      <c r="CQ92" s="233">
        <f t="shared" si="120"/>
        <v>34.630349886380039</v>
      </c>
      <c r="CR92" s="233">
        <f t="shared" si="120"/>
        <v>33.520890613028286</v>
      </c>
      <c r="CS92" s="233">
        <f t="shared" si="120"/>
        <v>24.082057696585277</v>
      </c>
      <c r="CT92" s="233">
        <f t="shared" si="120"/>
        <v>21.964088685181594</v>
      </c>
      <c r="CU92" s="233">
        <f t="shared" si="120"/>
        <v>21.599537566825919</v>
      </c>
      <c r="CV92" s="233">
        <f t="shared" si="120"/>
        <v>26.036040981765257</v>
      </c>
      <c r="CW92" s="233">
        <f t="shared" si="120"/>
        <v>27.422758135567896</v>
      </c>
      <c r="CX92" s="233">
        <f t="shared" si="120"/>
        <v>29.537730359968347</v>
      </c>
      <c r="CY92" s="233">
        <f t="shared" si="120"/>
        <v>26.458645787868445</v>
      </c>
      <c r="CZ92" s="233">
        <f t="shared" si="120"/>
        <v>26.449945372713671</v>
      </c>
      <c r="DA92" s="233">
        <f t="shared" si="120"/>
        <v>23.307810047262691</v>
      </c>
      <c r="DB92" s="233">
        <f t="shared" si="120"/>
        <v>34.299244309864484</v>
      </c>
      <c r="DC92" s="233">
        <f t="shared" si="120"/>
        <v>42.363933708925614</v>
      </c>
      <c r="DD92" s="233">
        <f t="shared" si="120"/>
        <v>41.42983440716803</v>
      </c>
      <c r="DE92" s="233">
        <f t="shared" si="120"/>
        <v>28.267521297124897</v>
      </c>
      <c r="DF92" s="233">
        <f t="shared" si="120"/>
        <v>23.211788997420392</v>
      </c>
      <c r="DG92" s="233">
        <f t="shared" si="120"/>
        <v>25.382976724178242</v>
      </c>
      <c r="DH92" s="233">
        <f t="shared" si="120"/>
        <v>28.856448563043212</v>
      </c>
      <c r="DI92" s="233">
        <f t="shared" si="120"/>
        <v>28.781550890858774</v>
      </c>
      <c r="DJ92" s="233">
        <f t="shared" si="120"/>
        <v>29.398461216647963</v>
      </c>
      <c r="DK92" s="233">
        <f t="shared" si="120"/>
        <v>26.376528868844566</v>
      </c>
      <c r="DL92" s="233">
        <f t="shared" si="120"/>
        <v>24.664038660141429</v>
      </c>
      <c r="DM92" s="233">
        <f t="shared" ref="DM92:FX92" si="121">+IF(ISERROR(DM61/DM76),0,DM61/DM76)</f>
        <v>23.57693436557436</v>
      </c>
      <c r="DN92" s="233">
        <f t="shared" si="121"/>
        <v>35.284416745485146</v>
      </c>
      <c r="DO92" s="233">
        <f t="shared" si="121"/>
        <v>40.919065719031877</v>
      </c>
      <c r="DP92" s="233">
        <f t="shared" si="121"/>
        <v>41.507864824867376</v>
      </c>
      <c r="DQ92" s="233">
        <f t="shared" si="121"/>
        <v>28.813956878602465</v>
      </c>
      <c r="DR92" s="233">
        <f t="shared" si="121"/>
        <v>24.889625075836094</v>
      </c>
      <c r="DS92" s="233">
        <f t="shared" si="121"/>
        <v>26.326365446698592</v>
      </c>
      <c r="DT92" s="233">
        <f t="shared" si="121"/>
        <v>28.23596675439963</v>
      </c>
      <c r="DU92" s="233">
        <f t="shared" si="121"/>
        <v>28.457571897598918</v>
      </c>
      <c r="DV92" s="233">
        <f t="shared" si="121"/>
        <v>28.952662903296336</v>
      </c>
      <c r="DW92" s="233">
        <f t="shared" si="121"/>
        <v>26.305851550090281</v>
      </c>
      <c r="DX92" s="233">
        <f t="shared" si="121"/>
        <v>23.642469775538206</v>
      </c>
      <c r="DY92" s="233">
        <f t="shared" si="121"/>
        <v>24.592899326322982</v>
      </c>
      <c r="DZ92" s="233">
        <f t="shared" si="121"/>
        <v>34.669019348860587</v>
      </c>
      <c r="EA92" s="233">
        <f t="shared" si="121"/>
        <v>38.560446976032267</v>
      </c>
      <c r="EB92" s="233">
        <f t="shared" si="121"/>
        <v>40.424662032429765</v>
      </c>
      <c r="EC92" s="233">
        <f t="shared" si="121"/>
        <v>26.862271384078113</v>
      </c>
      <c r="ED92" s="233">
        <f t="shared" si="121"/>
        <v>24.371722595327842</v>
      </c>
      <c r="EE92" s="233">
        <f t="shared" si="121"/>
        <v>24.309762278613796</v>
      </c>
      <c r="EF92" s="233">
        <f t="shared" si="121"/>
        <v>25.699907956168548</v>
      </c>
      <c r="EG92" s="233">
        <f t="shared" si="121"/>
        <v>27.803802098574749</v>
      </c>
      <c r="EH92" s="233">
        <f t="shared" si="121"/>
        <v>29.853515500598192</v>
      </c>
      <c r="EI92" s="233">
        <f t="shared" si="121"/>
        <v>25.191850534565503</v>
      </c>
      <c r="EJ92" s="233">
        <f t="shared" si="121"/>
        <v>25.126541516177287</v>
      </c>
      <c r="EK92" s="233">
        <f t="shared" si="121"/>
        <v>24.543318100853</v>
      </c>
      <c r="EL92" s="233">
        <f t="shared" si="121"/>
        <v>30.629613420178774</v>
      </c>
      <c r="EM92" s="233">
        <f t="shared" si="121"/>
        <v>41.094521014528041</v>
      </c>
      <c r="EN92" s="233">
        <f t="shared" si="121"/>
        <v>42.109929217670853</v>
      </c>
      <c r="EO92" s="233">
        <f t="shared" si="121"/>
        <v>28.640880616150245</v>
      </c>
      <c r="EP92" s="233">
        <f t="shared" si="121"/>
        <v>25.730149413878802</v>
      </c>
      <c r="EQ92" s="233">
        <f t="shared" si="121"/>
        <v>23.882928282948967</v>
      </c>
      <c r="ER92" s="233">
        <f t="shared" si="121"/>
        <v>27.647162367361208</v>
      </c>
      <c r="ES92" s="233">
        <f t="shared" si="121"/>
        <v>28.076976000149536</v>
      </c>
      <c r="ET92" s="233">
        <f t="shared" si="121"/>
        <v>28.159544507094193</v>
      </c>
      <c r="EU92" s="233">
        <f t="shared" si="121"/>
        <v>24.416689718178336</v>
      </c>
      <c r="EV92" s="233">
        <f t="shared" si="121"/>
        <v>24.603285279617978</v>
      </c>
      <c r="EW92" s="233">
        <f t="shared" si="121"/>
        <v>22.354141336204531</v>
      </c>
      <c r="EX92" s="233">
        <f t="shared" si="121"/>
        <v>31.015955237323869</v>
      </c>
      <c r="EY92" s="233">
        <f t="shared" si="121"/>
        <v>41.119343674334992</v>
      </c>
      <c r="EZ92" s="233">
        <f t="shared" si="121"/>
        <v>39.515497220743597</v>
      </c>
      <c r="FA92" s="233">
        <f t="shared" si="121"/>
        <v>28.852209247873354</v>
      </c>
      <c r="FB92" s="233">
        <f t="shared" si="121"/>
        <v>25.777783269204686</v>
      </c>
      <c r="FC92" s="233">
        <f t="shared" si="121"/>
        <v>21.76295516210913</v>
      </c>
      <c r="FD92" s="233">
        <f t="shared" si="121"/>
        <v>28.085768946769655</v>
      </c>
      <c r="FE92" s="233">
        <f t="shared" si="121"/>
        <v>25.361861344274871</v>
      </c>
      <c r="FF92" s="233">
        <f t="shared" si="121"/>
        <v>26.169386176992152</v>
      </c>
      <c r="FG92" s="233">
        <f t="shared" si="121"/>
        <v>23.344286396875216</v>
      </c>
      <c r="FH92" s="233">
        <f t="shared" si="121"/>
        <v>22.057162734407957</v>
      </c>
      <c r="FI92" s="233">
        <f t="shared" si="121"/>
        <v>21.004510749367967</v>
      </c>
      <c r="FJ92" s="233">
        <f t="shared" si="121"/>
        <v>31.29266779158522</v>
      </c>
      <c r="FK92" s="233">
        <f t="shared" si="121"/>
        <v>40.291230873463036</v>
      </c>
      <c r="FL92" s="233">
        <f t="shared" si="121"/>
        <v>37.565799058111025</v>
      </c>
      <c r="FM92" s="233">
        <f t="shared" si="121"/>
        <v>27.81314423715056</v>
      </c>
      <c r="FN92" s="233">
        <f t="shared" si="121"/>
        <v>22.734026883752794</v>
      </c>
      <c r="FO92" s="233">
        <f t="shared" si="121"/>
        <v>21.123869280692482</v>
      </c>
      <c r="FP92" s="233">
        <f t="shared" si="121"/>
        <v>26.845585930712303</v>
      </c>
      <c r="FQ92" s="233">
        <f t="shared" si="121"/>
        <v>24.764748879936175</v>
      </c>
      <c r="FR92" s="233">
        <f t="shared" si="121"/>
        <v>26.327877862745581</v>
      </c>
      <c r="FS92" s="233">
        <f t="shared" si="121"/>
        <v>23.702472162143049</v>
      </c>
      <c r="FT92" s="233">
        <f t="shared" si="121"/>
        <v>22.409215604443421</v>
      </c>
      <c r="FU92" s="233">
        <f t="shared" si="121"/>
        <v>20.966732341081286</v>
      </c>
      <c r="FV92" s="233">
        <f t="shared" si="121"/>
        <v>32.161362486362059</v>
      </c>
      <c r="FW92" s="233">
        <f t="shared" si="121"/>
        <v>37.442051550140121</v>
      </c>
      <c r="FX92" s="233">
        <f t="shared" si="121"/>
        <v>38.40987095610825</v>
      </c>
      <c r="FY92" s="233">
        <f t="shared" ref="FY92:GB92" si="122">+IF(ISERROR(FY61/FY76),0,FY61/FY76)</f>
        <v>26.575726766843729</v>
      </c>
      <c r="FZ92" s="233">
        <f t="shared" si="122"/>
        <v>22.263582458186967</v>
      </c>
      <c r="GA92" s="233">
        <f t="shared" si="122"/>
        <v>23.265292452452272</v>
      </c>
      <c r="GB92" s="233">
        <f t="shared" si="122"/>
        <v>27.11827432724078</v>
      </c>
    </row>
    <row r="95" spans="1:184">
      <c r="C95" s="253" t="s">
        <v>178</v>
      </c>
      <c r="D95" s="253" t="s">
        <v>179</v>
      </c>
      <c r="E95" s="253">
        <f>+YEAR(E$2)</f>
        <v>2013</v>
      </c>
      <c r="F95" s="254">
        <f>+E95+1</f>
        <v>2014</v>
      </c>
      <c r="G95" s="254">
        <f t="shared" ref="G95:H95" si="123">+F95+1</f>
        <v>2015</v>
      </c>
      <c r="H95" s="254">
        <f t="shared" si="123"/>
        <v>2016</v>
      </c>
      <c r="I95" s="565"/>
    </row>
    <row r="96" spans="1:184">
      <c r="C96" s="255" t="s">
        <v>154</v>
      </c>
      <c r="D96" s="256" t="s">
        <v>180</v>
      </c>
      <c r="E96" s="257">
        <f>+SUM(SUMIF($E$78:$BC$78,"="&amp;E$95,$E$3:$BC$3)/SUMIF($E$78:$BC$78,"="&amp;E$95,$E$64:$BC$64))</f>
        <v>25.237424037353545</v>
      </c>
      <c r="F96" s="257">
        <f t="shared" ref="F96:H96" si="124">+SUM(SUMIF($E$78:$BC$78,"="&amp;F$95,$E$3:$BC$3)/SUMIF($E$78:$BC$78,"="&amp;F$95,$E$64:$BC$64))</f>
        <v>26.754512626539125</v>
      </c>
      <c r="G96" s="257">
        <f t="shared" si="124"/>
        <v>28.538856934956023</v>
      </c>
      <c r="H96" s="257">
        <f t="shared" si="124"/>
        <v>29.580013489398951</v>
      </c>
      <c r="I96" s="257"/>
    </row>
    <row r="97" spans="3:9">
      <c r="C97" s="255" t="s">
        <v>155</v>
      </c>
      <c r="D97" s="256" t="s">
        <v>180</v>
      </c>
      <c r="E97" s="257">
        <f>+SUM(SUMIF($E$78:$BC$78,"="&amp;E$95,$E$4:$BC$4),SUMIF($E$78:$BC$78,"="&amp;E$95,$E$5:$BC$5))/SUM(SUMIF($E$78:$BC$78,"="&amp;E$95,$E$65:$BC$65),SUMIF($E$78:$BC$78,"="&amp;E$95,$E$66:$BC$66))</f>
        <v>31.409741351855022</v>
      </c>
      <c r="F97" s="257">
        <f t="shared" ref="F97:H97" si="125">+SUM(SUMIF($E$78:$BC$78,"="&amp;F$95,$E$4:$BC$4),SUMIF($E$78:$BC$78,"="&amp;F$95,$E$5:$BC$5))/SUM(SUMIF($E$78:$BC$78,"="&amp;F$95,$E$65:$BC$65),SUMIF($E$78:$BC$78,"="&amp;F$95,$E$66:$BC$66))</f>
        <v>31.369484854710365</v>
      </c>
      <c r="G97" s="257">
        <f t="shared" si="125"/>
        <v>33.485291312121234</v>
      </c>
      <c r="H97" s="257">
        <f t="shared" si="125"/>
        <v>33.972240277575573</v>
      </c>
      <c r="I97" s="257"/>
    </row>
    <row r="98" spans="3:9">
      <c r="C98" s="255" t="s">
        <v>156</v>
      </c>
      <c r="D98" s="256" t="s">
        <v>180</v>
      </c>
      <c r="E98" s="257">
        <f>+SUM(SUMIF($E$78:$BC$78,"="&amp;E$95,$E$6:$BC$6),SUMIF($E$78:$BC$78,"="&amp;E$95,$E$7:$BC$7),SUMIF($E$78:$BC$78,"="&amp;E$95,$E$8:$BC$8))/SUM(SUMIF($E$78:$BC$78,"="&amp;E$95,$E$67:$BC$67),SUMIF($E$78:$BC$78,"="&amp;E$95,$E$68:$BC$68),SUMIF($E$78:$BC$78,"="&amp;E$95,$E$69:$BC$69))</f>
        <v>27.336937838295842</v>
      </c>
      <c r="F98" s="257">
        <f t="shared" ref="F98:H98" si="126">+SUM(SUMIF($E$78:$BC$78,"="&amp;F$95,$E$6:$BC$6),SUMIF($E$78:$BC$78,"="&amp;F$95,$E$7:$BC$7),SUMIF($E$78:$BC$78,"="&amp;F$95,$E$8:$BC$8))/SUM(SUMIF($E$78:$BC$78,"="&amp;F$95,$E$67:$BC$67),SUMIF($E$78:$BC$78,"="&amp;F$95,$E$68:$BC$68),SUMIF($E$78:$BC$78,"="&amp;F$95,$E$69:$BC$69))</f>
        <v>28.145759455628564</v>
      </c>
      <c r="G98" s="257">
        <f t="shared" si="126"/>
        <v>29.917853048237067</v>
      </c>
      <c r="H98" s="257">
        <f t="shared" si="126"/>
        <v>31.36539038867808</v>
      </c>
      <c r="I98" s="257"/>
    </row>
    <row r="99" spans="3:9">
      <c r="C99" s="258" t="s">
        <v>157</v>
      </c>
      <c r="D99" s="259" t="s">
        <v>180</v>
      </c>
      <c r="E99" s="260">
        <f>+SUM(SUMIF($E$78:$BC$78,"="&amp;E$95,$E$9:$BC$9),SUMIF($E$78:$BC$78,"="&amp;E$95,$E$10:$BC$10))/SUM(SUMIF($E$78:$BC$78,"="&amp;E$95,$E$70:$BC$70),SUMIF($E$78:$BC$78,"="&amp;E$95,$E$71:$BC$71))</f>
        <v>27.927734691598456</v>
      </c>
      <c r="F99" s="260">
        <f t="shared" ref="F99:H99" si="127">+SUM(SUMIF($E$78:$BC$78,"="&amp;F$95,$E$9:$BC$9),SUMIF($E$78:$BC$78,"="&amp;F$95,$E$10:$BC$10))/SUM(SUMIF($E$78:$BC$78,"="&amp;F$95,$E$70:$BC$70),SUMIF($E$78:$BC$78,"="&amp;F$95,$E$71:$BC$71))</f>
        <v>28.780431650907484</v>
      </c>
      <c r="G99" s="260">
        <f t="shared" si="127"/>
        <v>31.263123482229538</v>
      </c>
      <c r="H99" s="260">
        <f t="shared" si="127"/>
        <v>33.194560834871758</v>
      </c>
      <c r="I99" s="257"/>
    </row>
    <row r="100" spans="3:9">
      <c r="I100" s="29"/>
    </row>
    <row r="101" spans="3:9">
      <c r="C101" s="253" t="s">
        <v>178</v>
      </c>
      <c r="D101" s="253" t="s">
        <v>179</v>
      </c>
      <c r="E101" s="253">
        <f>+E95</f>
        <v>2013</v>
      </c>
      <c r="F101" s="253">
        <f t="shared" ref="F101:H101" si="128">+F95</f>
        <v>2014</v>
      </c>
      <c r="G101" s="253">
        <f t="shared" si="128"/>
        <v>2015</v>
      </c>
      <c r="H101" s="253">
        <f t="shared" si="128"/>
        <v>2016</v>
      </c>
      <c r="I101" s="565"/>
    </row>
    <row r="102" spans="3:9">
      <c r="C102" s="255" t="s">
        <v>154</v>
      </c>
      <c r="D102" s="256" t="s">
        <v>181</v>
      </c>
      <c r="E102" s="257">
        <f>+SUM(SUMIF($E$78:$BC$78,"="&amp;E$95,$E$19:$BC$19)/SUMIF($E$78:$BC$78,"="&amp;E$95,$E$64:$BC$64))</f>
        <v>30.678758736428158</v>
      </c>
      <c r="F102" s="257">
        <f t="shared" ref="F102:H102" si="129">+SUM(SUMIF($E$78:$BC$78,"="&amp;F$95,$E$19:$BC$19)/SUMIF($E$78:$BC$78,"="&amp;F$95,$E$64:$BC$64))</f>
        <v>31.888922218076218</v>
      </c>
      <c r="G102" s="257">
        <f t="shared" si="129"/>
        <v>33.217799282771473</v>
      </c>
      <c r="H102" s="257">
        <f t="shared" si="129"/>
        <v>34.456294174347875</v>
      </c>
      <c r="I102" s="257"/>
    </row>
    <row r="103" spans="3:9">
      <c r="C103" s="255" t="s">
        <v>155</v>
      </c>
      <c r="D103" s="256" t="s">
        <v>181</v>
      </c>
      <c r="E103" s="257">
        <f>+SUM(SUMIF($E$78:$BC$78,"="&amp;E$95,$E$20:$BC$20),SUMIF($E$78:$BC$78,"="&amp;E$95,$E$21:$BC$21))/SUM(SUMIF($E$78:$BC$78,"="&amp;E$95,$E$65:$BC$65),SUMIF($E$78:$BC$78,"="&amp;E$95,$E$66:$BC$66))</f>
        <v>30.461640081075945</v>
      </c>
      <c r="F103" s="257">
        <f t="shared" ref="F103:H103" si="130">+SUM(SUMIF($E$78:$BC$78,"="&amp;F$95,$E$20:$BC$20),SUMIF($E$78:$BC$78,"="&amp;F$95,$E$21:$BC$21))/SUM(SUMIF($E$78:$BC$78,"="&amp;F$95,$E$65:$BC$65),SUMIF($E$78:$BC$78,"="&amp;F$95,$E$66:$BC$66))</f>
        <v>31.620236336501115</v>
      </c>
      <c r="G103" s="257">
        <f t="shared" si="130"/>
        <v>32.759982150398997</v>
      </c>
      <c r="H103" s="257">
        <f t="shared" si="130"/>
        <v>34.247941856590643</v>
      </c>
      <c r="I103" s="257"/>
    </row>
    <row r="104" spans="3:9">
      <c r="C104" s="255" t="s">
        <v>156</v>
      </c>
      <c r="D104" s="256" t="s">
        <v>181</v>
      </c>
      <c r="E104" s="257">
        <f>+SUM(SUMIF($E$78:$BC$78,"="&amp;E$95,$E$21:$BC$21),SUMIF($E$78:$BC$78,"="&amp;E$95,$E$22:$BC$22),SUMIF($E$78:$BC$78,"="&amp;E$95,$E$23:$BC$23))/SUM(SUMIF($E$78:$BC$78,"="&amp;E$95,$E$67:$BC$67),SUMIF($E$78:$BC$78,"="&amp;E$95,$E$68:$BC$68),SUMIF($E$78:$BC$78,"="&amp;E$95,$E$69:$BC$69))</f>
        <v>30.050044058464568</v>
      </c>
      <c r="F104" s="257">
        <f t="shared" ref="F104:H104" si="131">+SUM(SUMIF($E$78:$BC$78,"="&amp;F$95,$E$21:$BC$21),SUMIF($E$78:$BC$78,"="&amp;F$95,$E$22:$BC$22),SUMIF($E$78:$BC$78,"="&amp;F$95,$E$23:$BC$23))/SUM(SUMIF($E$78:$BC$78,"="&amp;F$95,$E$67:$BC$67),SUMIF($E$78:$BC$78,"="&amp;F$95,$E$68:$BC$68),SUMIF($E$78:$BC$78,"="&amp;F$95,$E$69:$BC$69))</f>
        <v>34.366595295451511</v>
      </c>
      <c r="G104" s="257">
        <f t="shared" si="131"/>
        <v>33.294577986184713</v>
      </c>
      <c r="H104" s="257">
        <f t="shared" si="131"/>
        <v>35.436077584555008</v>
      </c>
      <c r="I104" s="257"/>
    </row>
    <row r="105" spans="3:9">
      <c r="C105" s="258" t="s">
        <v>157</v>
      </c>
      <c r="D105" s="259" t="s">
        <v>181</v>
      </c>
      <c r="E105" s="260">
        <f>+SUM(SUMIF($E$78:$BC$78,"="&amp;E$95,$E$24:$BC$24),SUMIF($E$78:$BC$78,"="&amp;E$95,$E$25:$BC$25))/SUM(SUMIF($E$78:$BC$78,"="&amp;E$95,$E$70:$BC$70),SUMIF($E$78:$BC$78,"="&amp;E$95,$E$71:$BC$71))</f>
        <v>25.959868422183131</v>
      </c>
      <c r="F105" s="260">
        <f t="shared" ref="F105:H105" si="132">+SUM(SUMIF($E$78:$BC$78,"="&amp;F$95,$E$24:$BC$24),SUMIF($E$78:$BC$78,"="&amp;F$95,$E$25:$BC$25))/SUM(SUMIF($E$78:$BC$78,"="&amp;F$95,$E$70:$BC$70),SUMIF($E$78:$BC$78,"="&amp;F$95,$E$71:$BC$71))</f>
        <v>25.405319980514246</v>
      </c>
      <c r="G105" s="260">
        <f t="shared" si="132"/>
        <v>28.928335642779484</v>
      </c>
      <c r="H105" s="260">
        <f t="shared" si="132"/>
        <v>29.045234723481716</v>
      </c>
      <c r="I105" s="257"/>
    </row>
    <row r="106" spans="3:9">
      <c r="I106" s="29"/>
    </row>
    <row r="107" spans="3:9">
      <c r="C107" s="253" t="s">
        <v>178</v>
      </c>
      <c r="D107" s="253" t="s">
        <v>179</v>
      </c>
      <c r="E107" s="253">
        <f>+E101</f>
        <v>2013</v>
      </c>
      <c r="F107" s="253">
        <f t="shared" ref="F107:H107" si="133">+F101</f>
        <v>2014</v>
      </c>
      <c r="G107" s="253">
        <f t="shared" si="133"/>
        <v>2015</v>
      </c>
      <c r="H107" s="253">
        <f t="shared" si="133"/>
        <v>2016</v>
      </c>
      <c r="I107" s="565"/>
    </row>
    <row r="108" spans="3:9">
      <c r="C108" s="255" t="s">
        <v>154</v>
      </c>
      <c r="D108" s="256" t="s">
        <v>182</v>
      </c>
      <c r="E108" s="566">
        <f>+SUM(SUMIF($E$78:$BC$78,"="&amp;E$95,$E$49:$BC$49)/SUMIF($E$78:$BC$78,"="&amp;E$95,$E$64:$BC$64))</f>
        <v>5.4413346990746163</v>
      </c>
      <c r="F108" s="566">
        <f t="shared" ref="F108:H108" si="134">+SUM(SUMIF($E$78:$BC$78,"="&amp;F$95,$E$49:$BC$49)/SUMIF($E$78:$BC$78,"="&amp;F$95,$E$64:$BC$64))</f>
        <v>5.1344095915370929</v>
      </c>
      <c r="G108" s="566">
        <f t="shared" si="134"/>
        <v>4.6789423478154522</v>
      </c>
      <c r="H108" s="566">
        <f t="shared" si="134"/>
        <v>4.8762806849489184</v>
      </c>
      <c r="I108" s="257"/>
    </row>
    <row r="109" spans="3:9">
      <c r="C109" s="255" t="s">
        <v>155</v>
      </c>
      <c r="D109" s="256" t="s">
        <v>182</v>
      </c>
      <c r="E109" s="566">
        <f>+SUM(SUMIF($E$78:$BC$78,"="&amp;E$95,$E$50:$BC$50),SUMIF($E$78:$BC$78,"="&amp;E$95,$E$51:$BC$51))/SUM(SUMIF($E$78:$BC$78,"="&amp;E$95,$E$65:$BC$65),SUMIF($E$78:$BC$78,"="&amp;E$95,$E$66:$BC$66))</f>
        <v>-0.94810127077907536</v>
      </c>
      <c r="F109" s="566">
        <f t="shared" ref="F109:H109" si="135">+SUM(SUMIF($E$78:$BC$78,"="&amp;F$95,$E$50:$BC$50),SUMIF($E$78:$BC$78,"="&amp;F$95,$E$51:$BC$51))/SUM(SUMIF($E$78:$BC$78,"="&amp;F$95,$E$65:$BC$65),SUMIF($E$78:$BC$78,"="&amp;F$95,$E$66:$BC$66))</f>
        <v>0.25075148179075019</v>
      </c>
      <c r="G109" s="566">
        <f t="shared" si="135"/>
        <v>-0.7253091617222357</v>
      </c>
      <c r="H109" s="566">
        <f t="shared" si="135"/>
        <v>0.27570157901506714</v>
      </c>
      <c r="I109" s="257"/>
    </row>
    <row r="110" spans="3:9">
      <c r="C110" s="255" t="s">
        <v>156</v>
      </c>
      <c r="D110" s="256" t="s">
        <v>182</v>
      </c>
      <c r="E110" s="566">
        <f>+SUM(SUMIF($E$78:$BC$78,"="&amp;E$95,$E$52:$BC$52),SUMIF($E$78:$BC$78,"="&amp;E$95,$E$53:$BC$53),SUMIF($E$78:$BC$78,"="&amp;E$95,$E$54:$BC$54))/SUM(SUMIF($E$78:$BC$78,"="&amp;E$95,$E$67:$BC$67),SUMIF($E$78:$BC$78,"="&amp;E$95,$E$68:$BC$68),SUMIF($E$78:$BC$78,"="&amp;E$95,$E$69:$BC$69))</f>
        <v>4.468514284486</v>
      </c>
      <c r="F110" s="566">
        <f t="shared" ref="F110:H110" si="136">+SUM(SUMIF($E$78:$BC$78,"="&amp;F$95,$E$52:$BC$52),SUMIF($E$78:$BC$78,"="&amp;F$95,$E$53:$BC$53),SUMIF($E$78:$BC$78,"="&amp;F$95,$E$54:$BC$54))/SUM(SUMIF($E$78:$BC$78,"="&amp;F$95,$E$67:$BC$67),SUMIF($E$78:$BC$78,"="&amp;F$95,$E$68:$BC$68),SUMIF($E$78:$BC$78,"="&amp;F$95,$E$69:$BC$69))</f>
        <v>5.0416944960359737</v>
      </c>
      <c r="G110" s="566">
        <f t="shared" si="136"/>
        <v>4.3191616726605586</v>
      </c>
      <c r="H110" s="566">
        <f t="shared" si="136"/>
        <v>4.3275941249510241</v>
      </c>
      <c r="I110" s="257"/>
    </row>
    <row r="111" spans="3:9">
      <c r="C111" s="258" t="s">
        <v>157</v>
      </c>
      <c r="D111" s="259" t="s">
        <v>182</v>
      </c>
      <c r="E111" s="567">
        <f>+SUM(SUMIF($E$78:$BC$78,"="&amp;E$107,$E$55:$BC$55),SUMIF($E$78:$BC$78,"="&amp;E$107,$E$56:$BC$56))/SUM(SUMIF($E$78:$BC$78,"="&amp;E$107,$E$71:$BC$71),SUMIF($E$78:$BC$78,"="&amp;E$107,$E$70:$BC$70))</f>
        <v>2.8500185491041976</v>
      </c>
      <c r="F111" s="567">
        <f t="shared" ref="F111:H111" si="137">+SUM(SUMIF($E$78:$BC$78,"="&amp;F$107,$E$55:$BC$55),SUMIF($E$78:$BC$78,"="&amp;F$107,$E$56:$BC$56))/SUM(SUMIF($E$78:$BC$78,"="&amp;F$107,$E$71:$BC$71),SUMIF($E$78:$BC$78,"="&amp;F$107,$E$70:$BC$70))</f>
        <v>3.3419859431189751</v>
      </c>
      <c r="G111" s="567">
        <f t="shared" si="137"/>
        <v>2.0995825423232621</v>
      </c>
      <c r="H111" s="567">
        <f t="shared" si="137"/>
        <v>1.6828765609614047</v>
      </c>
      <c r="I111" s="257"/>
    </row>
    <row r="113" spans="3:9">
      <c r="C113" s="73"/>
      <c r="D113" s="261"/>
      <c r="E113" s="261"/>
      <c r="F113" s="261"/>
      <c r="G113" s="261"/>
      <c r="H113" s="261"/>
      <c r="I113" s="29"/>
    </row>
    <row r="114" spans="3:9">
      <c r="C114" s="73"/>
      <c r="D114" s="270"/>
      <c r="E114" s="262"/>
      <c r="F114" s="262"/>
      <c r="G114" s="262"/>
      <c r="H114" s="262"/>
      <c r="I114" s="29"/>
    </row>
    <row r="115" spans="3:9">
      <c r="C115" s="73"/>
      <c r="D115" s="270"/>
      <c r="E115" s="262"/>
      <c r="F115" s="262"/>
      <c r="G115" s="262"/>
      <c r="H115" s="262"/>
      <c r="I115" s="29"/>
    </row>
    <row r="116" spans="3:9">
      <c r="C116" s="73"/>
      <c r="D116" s="270"/>
      <c r="E116" s="262"/>
      <c r="F116" s="262"/>
      <c r="G116" s="262"/>
      <c r="H116" s="262"/>
      <c r="I116" s="29"/>
    </row>
    <row r="117" spans="3:9">
      <c r="C117" s="73"/>
      <c r="D117" s="270"/>
      <c r="E117" s="262"/>
      <c r="F117" s="262"/>
      <c r="G117" s="262"/>
      <c r="H117" s="262"/>
      <c r="I117" s="29"/>
    </row>
    <row r="119" spans="3:9">
      <c r="E119" s="21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</sheetPr>
  <dimension ref="A1:AZ197"/>
  <sheetViews>
    <sheetView topLeftCell="N1" zoomScale="80" zoomScaleNormal="80" workbookViewId="0">
      <selection activeCell="R1" sqref="R1"/>
    </sheetView>
  </sheetViews>
  <sheetFormatPr defaultRowHeight="15"/>
  <cols>
    <col min="2" max="2" width="17.28515625" bestFit="1" customWidth="1"/>
    <col min="3" max="3" width="43.7109375" bestFit="1" customWidth="1"/>
    <col min="4" max="4" width="18.140625" bestFit="1" customWidth="1"/>
    <col min="5" max="7" width="15.5703125" bestFit="1" customWidth="1"/>
    <col min="8" max="18" width="15.5703125" style="461" bestFit="1" customWidth="1"/>
    <col min="19" max="25" width="15.5703125" style="32" bestFit="1" customWidth="1"/>
    <col min="26" max="26" width="12" bestFit="1" customWidth="1"/>
    <col min="34" max="34" width="9.140625" style="41"/>
    <col min="35" max="36" width="9.710937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52" width="9.140625" style="41"/>
  </cols>
  <sheetData>
    <row r="1" spans="1:52">
      <c r="A1" s="275"/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42"/>
      <c r="T1" s="342"/>
      <c r="U1" s="342"/>
      <c r="V1" s="342"/>
      <c r="W1" s="342"/>
      <c r="X1" s="342"/>
      <c r="Y1" s="342"/>
      <c r="AH1" s="41" t="str">
        <f>+"'"&amp;"ISO Style Costs'!"</f>
        <v>'ISO Style Costs'!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32" si="13">+MATCH(AL1,$AS$1:$AS$121)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s="45" customFormat="1">
      <c r="A2" s="276"/>
      <c r="B2" s="197" t="s">
        <v>55</v>
      </c>
      <c r="C2" s="197" t="s">
        <v>33</v>
      </c>
      <c r="D2" s="195">
        <f>+YEAR('ISO Style Costs'!E2)</f>
        <v>2013</v>
      </c>
      <c r="E2" s="195">
        <f>+D2+1</f>
        <v>2014</v>
      </c>
      <c r="F2" s="195">
        <f t="shared" ref="F2:G2" si="14">+E2+1</f>
        <v>2015</v>
      </c>
      <c r="G2" s="195">
        <f t="shared" si="14"/>
        <v>2016</v>
      </c>
      <c r="H2" s="195">
        <f t="shared" ref="H2" si="15">+G2+1</f>
        <v>2017</v>
      </c>
      <c r="I2" s="195">
        <f t="shared" ref="I2" si="16">+H2+1</f>
        <v>2018</v>
      </c>
      <c r="J2" s="195">
        <f t="shared" ref="J2" si="17">+I2+1</f>
        <v>2019</v>
      </c>
      <c r="K2" s="195">
        <f t="shared" ref="K2" si="18">+J2+1</f>
        <v>2020</v>
      </c>
      <c r="L2" s="195">
        <f t="shared" ref="L2" si="19">+K2+1</f>
        <v>2021</v>
      </c>
      <c r="M2" s="195">
        <f t="shared" ref="M2" si="20">+L2+1</f>
        <v>2022</v>
      </c>
      <c r="N2" s="195">
        <f t="shared" ref="N2" si="21">+M2+1</f>
        <v>2023</v>
      </c>
      <c r="O2" s="195">
        <f t="shared" ref="O2" si="22">+N2+1</f>
        <v>2024</v>
      </c>
      <c r="P2" s="195">
        <f t="shared" ref="P2" si="23">+O2+1</f>
        <v>2025</v>
      </c>
      <c r="Q2" s="195">
        <f t="shared" ref="Q2" si="24">+P2+1</f>
        <v>2026</v>
      </c>
      <c r="R2" s="195">
        <f t="shared" ref="R2" si="25">+Q2+1</f>
        <v>2027</v>
      </c>
      <c r="S2" s="327"/>
      <c r="T2" s="327"/>
      <c r="U2" s="327"/>
      <c r="V2" s="327"/>
      <c r="W2" s="327"/>
      <c r="X2" s="327"/>
      <c r="Y2" s="327"/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K2" s="41"/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R2" s="41"/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 s="41" customFormat="1">
      <c r="A3" s="277">
        <f>+ROW()</f>
        <v>3</v>
      </c>
      <c r="B3" s="198" t="s">
        <v>1</v>
      </c>
      <c r="C3" s="199" t="s">
        <v>175</v>
      </c>
      <c r="D3" s="200">
        <f t="shared" ref="D3:R15" ca="1" si="26">+SUM(INDIRECT($AH$1&amp;VLOOKUP(D$1,$AL$1:$AM$197,2,FALSE)&amp;$A3&amp;":"&amp;VLOOKUP(DATE(YEAR(D$1),12,1),$AL$1:$AM$197,2,FALSE)&amp;$A3))</f>
        <v>73503970</v>
      </c>
      <c r="E3" s="200">
        <f t="shared" ca="1" si="26"/>
        <v>85333430</v>
      </c>
      <c r="F3" s="200">
        <f t="shared" ca="1" si="26"/>
        <v>87110800</v>
      </c>
      <c r="G3" s="200">
        <f t="shared" ca="1" si="26"/>
        <v>94868580</v>
      </c>
      <c r="H3" s="466">
        <f t="shared" ca="1" si="26"/>
        <v>87067770</v>
      </c>
      <c r="I3" s="466">
        <f t="shared" ca="1" si="26"/>
        <v>102835760</v>
      </c>
      <c r="J3" s="466">
        <f t="shared" ca="1" si="26"/>
        <v>103212150</v>
      </c>
      <c r="K3" s="466">
        <f t="shared" ca="1" si="26"/>
        <v>116023590</v>
      </c>
      <c r="L3" s="466">
        <f t="shared" ca="1" si="26"/>
        <v>112008330</v>
      </c>
      <c r="M3" s="466">
        <f t="shared" ca="1" si="26"/>
        <v>123257800</v>
      </c>
      <c r="N3" s="466">
        <f t="shared" ca="1" si="26"/>
        <v>118888990</v>
      </c>
      <c r="O3" s="466">
        <f t="shared" ca="1" si="26"/>
        <v>132098530</v>
      </c>
      <c r="P3" s="466">
        <f t="shared" ca="1" si="26"/>
        <v>125414790</v>
      </c>
      <c r="Q3" s="466">
        <f t="shared" ca="1" si="26"/>
        <v>159152200</v>
      </c>
      <c r="R3" s="466">
        <f t="shared" ca="1" si="26"/>
        <v>160713110</v>
      </c>
      <c r="S3" s="348"/>
      <c r="T3" s="348"/>
      <c r="U3" s="348"/>
      <c r="V3" s="348"/>
      <c r="W3" s="348"/>
      <c r="X3" s="348"/>
      <c r="Y3" s="348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66" si="30">+AT3+AU3</f>
        <v>672</v>
      </c>
    </row>
    <row r="4" spans="1:52" s="41" customFormat="1">
      <c r="A4" s="277">
        <f t="shared" ref="A4:A54" si="31">+ROW()</f>
        <v>4</v>
      </c>
      <c r="B4" s="201" t="s">
        <v>2</v>
      </c>
      <c r="C4" s="202" t="s">
        <v>175</v>
      </c>
      <c r="D4" s="203">
        <f t="shared" ca="1" si="26"/>
        <v>35531610</v>
      </c>
      <c r="E4" s="203">
        <f t="shared" ca="1" si="26"/>
        <v>33856930</v>
      </c>
      <c r="F4" s="203">
        <f t="shared" ca="1" si="26"/>
        <v>37985690</v>
      </c>
      <c r="G4" s="203">
        <f t="shared" ca="1" si="26"/>
        <v>36272850</v>
      </c>
      <c r="H4" s="467">
        <f t="shared" ref="H4:R15" ca="1" si="32">+SUM(INDIRECT($AH$1&amp;VLOOKUP(H$1,$AL$1:$AM$197,2,FALSE)&amp;$A4&amp;":"&amp;VLOOKUP(DATE(YEAR(H$1),12,1),$AL$1:$AM$197,2,FALSE)&amp;$A4))</f>
        <v>40418260</v>
      </c>
      <c r="I4" s="467">
        <f t="shared" ca="1" si="32"/>
        <v>36592720</v>
      </c>
      <c r="J4" s="467">
        <f t="shared" ca="1" si="32"/>
        <v>44360860</v>
      </c>
      <c r="K4" s="467">
        <f t="shared" ca="1" si="32"/>
        <v>44458930</v>
      </c>
      <c r="L4" s="467">
        <f t="shared" ca="1" si="32"/>
        <v>44851250</v>
      </c>
      <c r="M4" s="467">
        <f t="shared" ca="1" si="32"/>
        <v>47404080</v>
      </c>
      <c r="N4" s="467">
        <f t="shared" ca="1" si="32"/>
        <v>52451620</v>
      </c>
      <c r="O4" s="467">
        <f t="shared" ca="1" si="32"/>
        <v>50810000</v>
      </c>
      <c r="P4" s="467">
        <f t="shared" ca="1" si="32"/>
        <v>57773100</v>
      </c>
      <c r="Q4" s="467">
        <f t="shared" ca="1" si="32"/>
        <v>56148480</v>
      </c>
      <c r="R4" s="467">
        <f t="shared" ca="1" si="32"/>
        <v>68749480</v>
      </c>
      <c r="S4" s="348"/>
      <c r="T4" s="348"/>
      <c r="U4" s="348"/>
      <c r="V4" s="348"/>
      <c r="W4" s="348"/>
      <c r="X4" s="348"/>
      <c r="Y4" s="348"/>
      <c r="AH4" s="41">
        <f t="shared" ref="AH4:AH16" si="33">+AH3+1</f>
        <v>2015</v>
      </c>
      <c r="AI4" s="27">
        <f t="shared" ref="AI4:AI16" si="34">+DATE(YEAR(AJ3)+1,1,1)</f>
        <v>42005</v>
      </c>
      <c r="AJ4" s="27">
        <f t="shared" ref="AJ4:AJ16" si="35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 s="41" customFormat="1">
      <c r="A5" s="277">
        <f t="shared" si="31"/>
        <v>5</v>
      </c>
      <c r="B5" s="201" t="s">
        <v>3</v>
      </c>
      <c r="C5" s="202" t="s">
        <v>175</v>
      </c>
      <c r="D5" s="203">
        <f t="shared" ca="1" si="26"/>
        <v>31130880</v>
      </c>
      <c r="E5" s="203">
        <f t="shared" ca="1" si="26"/>
        <v>35781570</v>
      </c>
      <c r="F5" s="203">
        <f t="shared" ca="1" si="26"/>
        <v>36114320</v>
      </c>
      <c r="G5" s="203">
        <f t="shared" ca="1" si="26"/>
        <v>39052290</v>
      </c>
      <c r="H5" s="467">
        <f t="shared" ca="1" si="32"/>
        <v>38449300</v>
      </c>
      <c r="I5" s="467">
        <f t="shared" ca="1" si="32"/>
        <v>42373680</v>
      </c>
      <c r="J5" s="467">
        <f t="shared" ca="1" si="32"/>
        <v>41493060</v>
      </c>
      <c r="K5" s="467">
        <f t="shared" ca="1" si="32"/>
        <v>47542860</v>
      </c>
      <c r="L5" s="467">
        <f t="shared" ca="1" si="32"/>
        <v>42545870</v>
      </c>
      <c r="M5" s="467">
        <f t="shared" ca="1" si="32"/>
        <v>50101690</v>
      </c>
      <c r="N5" s="467">
        <f t="shared" ca="1" si="32"/>
        <v>49733970</v>
      </c>
      <c r="O5" s="467">
        <f t="shared" ca="1" si="32"/>
        <v>54040560</v>
      </c>
      <c r="P5" s="467">
        <f t="shared" ca="1" si="32"/>
        <v>54715890</v>
      </c>
      <c r="Q5" s="467">
        <f t="shared" ca="1" si="32"/>
        <v>65052860</v>
      </c>
      <c r="R5" s="467">
        <f t="shared" ca="1" si="32"/>
        <v>65906440</v>
      </c>
      <c r="S5" s="348"/>
      <c r="T5" s="348"/>
      <c r="U5" s="348"/>
      <c r="V5" s="348"/>
      <c r="W5" s="348"/>
      <c r="X5" s="348"/>
      <c r="Y5" s="348"/>
      <c r="AH5" s="41">
        <f t="shared" si="33"/>
        <v>2016</v>
      </c>
      <c r="AI5" s="27">
        <f t="shared" si="34"/>
        <v>42370</v>
      </c>
      <c r="AJ5" s="27">
        <f t="shared" si="35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 s="41" customFormat="1">
      <c r="A6" s="277">
        <f t="shared" si="31"/>
        <v>6</v>
      </c>
      <c r="B6" s="201" t="s">
        <v>4</v>
      </c>
      <c r="C6" s="202" t="s">
        <v>175</v>
      </c>
      <c r="D6" s="203">
        <f t="shared" ca="1" si="26"/>
        <v>26989790</v>
      </c>
      <c r="E6" s="203">
        <f t="shared" ca="1" si="26"/>
        <v>30124680</v>
      </c>
      <c r="F6" s="203">
        <f t="shared" ca="1" si="26"/>
        <v>31741340</v>
      </c>
      <c r="G6" s="203">
        <f t="shared" ca="1" si="26"/>
        <v>31169210</v>
      </c>
      <c r="H6" s="467">
        <f t="shared" ca="1" si="32"/>
        <v>33147430</v>
      </c>
      <c r="I6" s="467">
        <f t="shared" ca="1" si="32"/>
        <v>35649090</v>
      </c>
      <c r="J6" s="467">
        <f t="shared" ca="1" si="32"/>
        <v>34017560</v>
      </c>
      <c r="K6" s="467">
        <f t="shared" ca="1" si="32"/>
        <v>41603370</v>
      </c>
      <c r="L6" s="467">
        <f t="shared" ca="1" si="32"/>
        <v>42695840</v>
      </c>
      <c r="M6" s="467">
        <f t="shared" ca="1" si="32"/>
        <v>41039690</v>
      </c>
      <c r="N6" s="467">
        <f t="shared" ca="1" si="32"/>
        <v>46358260</v>
      </c>
      <c r="O6" s="467">
        <f t="shared" ca="1" si="32"/>
        <v>47529410</v>
      </c>
      <c r="P6" s="467">
        <f t="shared" ca="1" si="32"/>
        <v>47444840</v>
      </c>
      <c r="Q6" s="467">
        <f t="shared" ca="1" si="32"/>
        <v>57049600</v>
      </c>
      <c r="R6" s="467">
        <f t="shared" ca="1" si="32"/>
        <v>60646220</v>
      </c>
      <c r="S6" s="348"/>
      <c r="T6" s="348"/>
      <c r="U6" s="348"/>
      <c r="V6" s="348"/>
      <c r="W6" s="348"/>
      <c r="X6" s="348"/>
      <c r="Y6" s="348"/>
      <c r="AH6" s="41">
        <f t="shared" si="33"/>
        <v>2017</v>
      </c>
      <c r="AI6" s="27">
        <f t="shared" si="34"/>
        <v>42736</v>
      </c>
      <c r="AJ6" s="27">
        <f t="shared" si="35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 s="41" customFormat="1">
      <c r="A7" s="277">
        <f t="shared" si="31"/>
        <v>7</v>
      </c>
      <c r="B7" s="201" t="s">
        <v>5</v>
      </c>
      <c r="C7" s="202" t="s">
        <v>175</v>
      </c>
      <c r="D7" s="203">
        <f t="shared" ca="1" si="26"/>
        <v>29269040</v>
      </c>
      <c r="E7" s="203">
        <f t="shared" ca="1" si="26"/>
        <v>30194110</v>
      </c>
      <c r="F7" s="203">
        <f t="shared" ca="1" si="26"/>
        <v>29595280</v>
      </c>
      <c r="G7" s="203">
        <f t="shared" ca="1" si="26"/>
        <v>33448260</v>
      </c>
      <c r="H7" s="467">
        <f t="shared" ca="1" si="32"/>
        <v>33262190</v>
      </c>
      <c r="I7" s="467">
        <f t="shared" ca="1" si="32"/>
        <v>30927360</v>
      </c>
      <c r="J7" s="467">
        <f t="shared" ca="1" si="32"/>
        <v>38925920</v>
      </c>
      <c r="K7" s="467">
        <f t="shared" ca="1" si="32"/>
        <v>41738060</v>
      </c>
      <c r="L7" s="467">
        <f t="shared" ca="1" si="32"/>
        <v>39986170</v>
      </c>
      <c r="M7" s="467">
        <f t="shared" ca="1" si="32"/>
        <v>44495690</v>
      </c>
      <c r="N7" s="467">
        <f t="shared" ca="1" si="32"/>
        <v>46406510</v>
      </c>
      <c r="O7" s="467">
        <f t="shared" ca="1" si="32"/>
        <v>43956080</v>
      </c>
      <c r="P7" s="467">
        <f t="shared" ca="1" si="32"/>
        <v>50913390</v>
      </c>
      <c r="Q7" s="467">
        <f t="shared" ca="1" si="32"/>
        <v>57038720</v>
      </c>
      <c r="R7" s="467">
        <f t="shared" ca="1" si="32"/>
        <v>52979530</v>
      </c>
      <c r="S7" s="348"/>
      <c r="T7" s="348"/>
      <c r="U7" s="348"/>
      <c r="V7" s="348"/>
      <c r="W7" s="348"/>
      <c r="X7" s="348"/>
      <c r="Y7" s="348"/>
      <c r="AH7" s="41">
        <f t="shared" si="33"/>
        <v>2018</v>
      </c>
      <c r="AI7" s="27">
        <f t="shared" si="34"/>
        <v>43101</v>
      </c>
      <c r="AJ7" s="27">
        <f t="shared" si="35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 s="41" customFormat="1">
      <c r="A8" s="277">
        <f t="shared" si="31"/>
        <v>8</v>
      </c>
      <c r="B8" s="201" t="s">
        <v>6</v>
      </c>
      <c r="C8" s="202" t="s">
        <v>175</v>
      </c>
      <c r="D8" s="203">
        <f t="shared" ca="1" si="26"/>
        <v>30654690</v>
      </c>
      <c r="E8" s="203">
        <f t="shared" ca="1" si="26"/>
        <v>27205920</v>
      </c>
      <c r="F8" s="203">
        <f t="shared" ca="1" si="26"/>
        <v>33223110</v>
      </c>
      <c r="G8" s="203">
        <f t="shared" ca="1" si="26"/>
        <v>35042790</v>
      </c>
      <c r="H8" s="467">
        <f t="shared" ca="1" si="32"/>
        <v>31916370</v>
      </c>
      <c r="I8" s="467">
        <f t="shared" ca="1" si="32"/>
        <v>36749800</v>
      </c>
      <c r="J8" s="467">
        <f t="shared" ca="1" si="32"/>
        <v>40185840</v>
      </c>
      <c r="K8" s="467">
        <f t="shared" ca="1" si="32"/>
        <v>40062470</v>
      </c>
      <c r="L8" s="467">
        <f t="shared" ca="1" si="32"/>
        <v>44119820</v>
      </c>
      <c r="M8" s="467">
        <f t="shared" ca="1" si="32"/>
        <v>45714190</v>
      </c>
      <c r="N8" s="467">
        <f t="shared" ca="1" si="32"/>
        <v>41360940</v>
      </c>
      <c r="O8" s="467">
        <f t="shared" ca="1" si="32"/>
        <v>48517310</v>
      </c>
      <c r="P8" s="467">
        <f t="shared" ca="1" si="32"/>
        <v>52281540</v>
      </c>
      <c r="Q8" s="467">
        <f t="shared" ca="1" si="32"/>
        <v>54403830</v>
      </c>
      <c r="R8" s="467">
        <f t="shared" ca="1" si="32"/>
        <v>62836330</v>
      </c>
      <c r="S8" s="348"/>
      <c r="T8" s="348"/>
      <c r="U8" s="348"/>
      <c r="V8" s="348"/>
      <c r="W8" s="348"/>
      <c r="X8" s="348"/>
      <c r="Y8" s="348"/>
      <c r="AH8" s="41">
        <f t="shared" si="33"/>
        <v>2019</v>
      </c>
      <c r="AI8" s="27">
        <f t="shared" si="34"/>
        <v>43466</v>
      </c>
      <c r="AJ8" s="27">
        <f t="shared" si="35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 s="41" customFormat="1">
      <c r="A9" s="277">
        <f t="shared" si="31"/>
        <v>9</v>
      </c>
      <c r="B9" s="201" t="s">
        <v>7</v>
      </c>
      <c r="C9" s="202" t="s">
        <v>175</v>
      </c>
      <c r="D9" s="203">
        <f t="shared" ca="1" si="26"/>
        <v>48630170</v>
      </c>
      <c r="E9" s="203">
        <f t="shared" ca="1" si="26"/>
        <v>47008440</v>
      </c>
      <c r="F9" s="203">
        <f t="shared" ca="1" si="26"/>
        <v>53584020</v>
      </c>
      <c r="G9" s="203">
        <f t="shared" ca="1" si="26"/>
        <v>48726520</v>
      </c>
      <c r="H9" s="467">
        <f t="shared" ca="1" si="32"/>
        <v>58801010</v>
      </c>
      <c r="I9" s="467">
        <f t="shared" ca="1" si="32"/>
        <v>58830360</v>
      </c>
      <c r="J9" s="467">
        <f t="shared" ca="1" si="32"/>
        <v>67328670</v>
      </c>
      <c r="K9" s="467">
        <f t="shared" ca="1" si="32"/>
        <v>67816100</v>
      </c>
      <c r="L9" s="467">
        <f t="shared" ca="1" si="32"/>
        <v>73737830</v>
      </c>
      <c r="M9" s="467">
        <f t="shared" ca="1" si="32"/>
        <v>72087960</v>
      </c>
      <c r="N9" s="467">
        <f t="shared" ca="1" si="32"/>
        <v>79587930</v>
      </c>
      <c r="O9" s="467">
        <f t="shared" ca="1" si="32"/>
        <v>69659720</v>
      </c>
      <c r="P9" s="467">
        <f t="shared" ca="1" si="32"/>
        <v>86511520</v>
      </c>
      <c r="Q9" s="467">
        <f t="shared" ca="1" si="32"/>
        <v>91545140</v>
      </c>
      <c r="R9" s="467">
        <f t="shared" ca="1" si="32"/>
        <v>103797460</v>
      </c>
      <c r="S9" s="348"/>
      <c r="T9" s="348"/>
      <c r="U9" s="348"/>
      <c r="V9" s="348"/>
      <c r="W9" s="348"/>
      <c r="X9" s="348"/>
      <c r="Y9" s="348"/>
      <c r="AH9" s="41">
        <f t="shared" si="33"/>
        <v>2020</v>
      </c>
      <c r="AI9" s="27">
        <f t="shared" si="34"/>
        <v>43831</v>
      </c>
      <c r="AJ9" s="27">
        <f t="shared" si="35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 s="41" customFormat="1">
      <c r="A10" s="277">
        <f t="shared" si="31"/>
        <v>10</v>
      </c>
      <c r="B10" s="201" t="s">
        <v>8</v>
      </c>
      <c r="C10" s="202" t="s">
        <v>175</v>
      </c>
      <c r="D10" s="203">
        <f t="shared" ca="1" si="26"/>
        <v>47422540</v>
      </c>
      <c r="E10" s="203">
        <f t="shared" ca="1" si="26"/>
        <v>49069140</v>
      </c>
      <c r="F10" s="203">
        <f t="shared" ca="1" si="26"/>
        <v>49454030</v>
      </c>
      <c r="G10" s="203">
        <f t="shared" ca="1" si="26"/>
        <v>55548180</v>
      </c>
      <c r="H10" s="467">
        <f t="shared" ca="1" si="32"/>
        <v>54589230</v>
      </c>
      <c r="I10" s="467">
        <f t="shared" ca="1" si="32"/>
        <v>60753440</v>
      </c>
      <c r="J10" s="467">
        <f t="shared" ca="1" si="32"/>
        <v>55990010</v>
      </c>
      <c r="K10" s="467">
        <f t="shared" ca="1" si="32"/>
        <v>69635440</v>
      </c>
      <c r="L10" s="467">
        <f t="shared" ca="1" si="32"/>
        <v>67391350</v>
      </c>
      <c r="M10" s="467">
        <f t="shared" ca="1" si="32"/>
        <v>74349590</v>
      </c>
      <c r="N10" s="467">
        <f t="shared" ca="1" si="32"/>
        <v>73057630</v>
      </c>
      <c r="O10" s="467">
        <f t="shared" ca="1" si="32"/>
        <v>79360390</v>
      </c>
      <c r="P10" s="467">
        <f t="shared" ca="1" si="32"/>
        <v>79967920</v>
      </c>
      <c r="Q10" s="467">
        <f t="shared" ca="1" si="32"/>
        <v>94760720</v>
      </c>
      <c r="R10" s="467">
        <f t="shared" ca="1" si="32"/>
        <v>86250090</v>
      </c>
      <c r="S10" s="348"/>
      <c r="T10" s="348"/>
      <c r="U10" s="348"/>
      <c r="V10" s="348"/>
      <c r="W10" s="348"/>
      <c r="X10" s="348"/>
      <c r="Y10" s="348"/>
      <c r="AH10" s="41">
        <f t="shared" si="33"/>
        <v>2021</v>
      </c>
      <c r="AI10" s="27">
        <f t="shared" si="34"/>
        <v>44197</v>
      </c>
      <c r="AJ10" s="27">
        <f t="shared" si="35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 s="41" customFormat="1">
      <c r="A11" s="277">
        <f t="shared" si="31"/>
        <v>11</v>
      </c>
      <c r="B11" s="201" t="s">
        <v>9</v>
      </c>
      <c r="C11" s="202" t="s">
        <v>175</v>
      </c>
      <c r="D11" s="203">
        <f t="shared" ca="1" si="26"/>
        <v>427190</v>
      </c>
      <c r="E11" s="203">
        <f t="shared" ca="1" si="26"/>
        <v>0</v>
      </c>
      <c r="F11" s="203">
        <f t="shared" ca="1" si="26"/>
        <v>0</v>
      </c>
      <c r="G11" s="203">
        <f t="shared" ca="1" si="26"/>
        <v>0</v>
      </c>
      <c r="H11" s="467">
        <f t="shared" ca="1" si="32"/>
        <v>0</v>
      </c>
      <c r="I11" s="467">
        <f t="shared" ca="1" si="32"/>
        <v>0</v>
      </c>
      <c r="J11" s="467">
        <f t="shared" ca="1" si="32"/>
        <v>1431120</v>
      </c>
      <c r="K11" s="467">
        <f t="shared" ca="1" si="32"/>
        <v>5775950</v>
      </c>
      <c r="L11" s="467">
        <f t="shared" ca="1" si="32"/>
        <v>10959870</v>
      </c>
      <c r="M11" s="467">
        <f t="shared" ca="1" si="32"/>
        <v>10336450</v>
      </c>
      <c r="N11" s="467">
        <f t="shared" ca="1" si="32"/>
        <v>9806660</v>
      </c>
      <c r="O11" s="467">
        <f t="shared" ca="1" si="32"/>
        <v>8652910</v>
      </c>
      <c r="P11" s="467">
        <f t="shared" ca="1" si="32"/>
        <v>8832510</v>
      </c>
      <c r="Q11" s="467">
        <f t="shared" ca="1" si="32"/>
        <v>9079510</v>
      </c>
      <c r="R11" s="467">
        <f t="shared" ca="1" si="32"/>
        <v>9807650</v>
      </c>
      <c r="S11" s="348"/>
      <c r="T11" s="348"/>
      <c r="U11" s="348"/>
      <c r="V11" s="348"/>
      <c r="W11" s="348"/>
      <c r="X11" s="348"/>
      <c r="Y11" s="348"/>
      <c r="AH11" s="41">
        <f t="shared" si="33"/>
        <v>2022</v>
      </c>
      <c r="AI11" s="27">
        <f t="shared" si="34"/>
        <v>44562</v>
      </c>
      <c r="AJ11" s="27">
        <f t="shared" si="35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 s="41" customFormat="1">
      <c r="A12" s="277">
        <f t="shared" si="31"/>
        <v>12</v>
      </c>
      <c r="B12" s="201" t="s">
        <v>10</v>
      </c>
      <c r="C12" s="202" t="s">
        <v>175</v>
      </c>
      <c r="D12" s="203">
        <f t="shared" ca="1" si="26"/>
        <v>423130</v>
      </c>
      <c r="E12" s="203">
        <f t="shared" ca="1" si="26"/>
        <v>0</v>
      </c>
      <c r="F12" s="203">
        <f t="shared" ca="1" si="26"/>
        <v>0</v>
      </c>
      <c r="G12" s="203">
        <f t="shared" ca="1" si="26"/>
        <v>0</v>
      </c>
      <c r="H12" s="467">
        <f t="shared" ca="1" si="32"/>
        <v>0</v>
      </c>
      <c r="I12" s="467">
        <f t="shared" ca="1" si="32"/>
        <v>0</v>
      </c>
      <c r="J12" s="467">
        <f t="shared" ca="1" si="32"/>
        <v>0</v>
      </c>
      <c r="K12" s="467">
        <f t="shared" ca="1" si="32"/>
        <v>256590</v>
      </c>
      <c r="L12" s="467">
        <f t="shared" ca="1" si="32"/>
        <v>2492050</v>
      </c>
      <c r="M12" s="467">
        <f t="shared" ca="1" si="32"/>
        <v>2101230</v>
      </c>
      <c r="N12" s="467">
        <f t="shared" ca="1" si="32"/>
        <v>1396020</v>
      </c>
      <c r="O12" s="467">
        <f t="shared" ca="1" si="32"/>
        <v>237050</v>
      </c>
      <c r="P12" s="467">
        <f t="shared" ca="1" si="32"/>
        <v>85800</v>
      </c>
      <c r="Q12" s="467">
        <f t="shared" ca="1" si="32"/>
        <v>0</v>
      </c>
      <c r="R12" s="467">
        <f t="shared" ca="1" si="32"/>
        <v>149820</v>
      </c>
      <c r="S12" s="348"/>
      <c r="T12" s="348"/>
      <c r="U12" s="348"/>
      <c r="V12" s="348"/>
      <c r="W12" s="348"/>
      <c r="X12" s="348"/>
      <c r="Y12" s="348"/>
      <c r="AH12" s="41">
        <f t="shared" si="33"/>
        <v>2023</v>
      </c>
      <c r="AI12" s="27">
        <f t="shared" si="34"/>
        <v>44927</v>
      </c>
      <c r="AJ12" s="27">
        <f t="shared" si="35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 s="41" customFormat="1">
      <c r="A13" s="277">
        <f t="shared" si="31"/>
        <v>13</v>
      </c>
      <c r="B13" s="475" t="s">
        <v>97</v>
      </c>
      <c r="C13" s="478" t="s">
        <v>175</v>
      </c>
      <c r="D13" s="467">
        <f t="shared" ca="1" si="26"/>
        <v>5341120</v>
      </c>
      <c r="E13" s="467">
        <f t="shared" ca="1" si="26"/>
        <v>7047010</v>
      </c>
      <c r="F13" s="467">
        <f t="shared" ca="1" si="26"/>
        <v>12019430</v>
      </c>
      <c r="G13" s="467">
        <f t="shared" ca="1" si="26"/>
        <v>12019440</v>
      </c>
      <c r="H13" s="467">
        <f t="shared" ca="1" si="32"/>
        <v>12307780</v>
      </c>
      <c r="I13" s="467">
        <f t="shared" ca="1" si="32"/>
        <v>12617470</v>
      </c>
      <c r="J13" s="467">
        <f t="shared" ca="1" si="32"/>
        <v>12945850</v>
      </c>
      <c r="K13" s="467">
        <f t="shared" ca="1" si="32"/>
        <v>13290290</v>
      </c>
      <c r="L13" s="467">
        <f t="shared" ca="1" si="32"/>
        <v>13645330</v>
      </c>
      <c r="M13" s="467">
        <f t="shared" ca="1" si="32"/>
        <v>14016460</v>
      </c>
      <c r="N13" s="467">
        <f t="shared" ca="1" si="32"/>
        <v>14395560</v>
      </c>
      <c r="O13" s="467">
        <f t="shared" ca="1" si="32"/>
        <v>14793370</v>
      </c>
      <c r="P13" s="467">
        <f t="shared" ca="1" si="32"/>
        <v>15204510</v>
      </c>
      <c r="Q13" s="467">
        <f t="shared" ca="1" si="32"/>
        <v>15631680</v>
      </c>
      <c r="R13" s="467">
        <f t="shared" ca="1" si="32"/>
        <v>16074860</v>
      </c>
      <c r="S13" s="348"/>
      <c r="T13" s="348"/>
      <c r="U13" s="348"/>
      <c r="V13" s="348"/>
      <c r="W13" s="348"/>
      <c r="X13" s="348"/>
      <c r="Y13" s="348"/>
      <c r="AH13" s="41">
        <f t="shared" si="33"/>
        <v>2024</v>
      </c>
      <c r="AI13" s="27">
        <f t="shared" si="34"/>
        <v>45292</v>
      </c>
      <c r="AJ13" s="27">
        <f t="shared" si="35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 s="41" customFormat="1">
      <c r="A14" s="277">
        <f t="shared" si="31"/>
        <v>14</v>
      </c>
      <c r="B14" s="476" t="s">
        <v>289</v>
      </c>
      <c r="C14" s="479" t="s">
        <v>175</v>
      </c>
      <c r="D14" s="468">
        <f t="shared" ca="1" si="26"/>
        <v>360070</v>
      </c>
      <c r="E14" s="468">
        <f t="shared" ca="1" si="26"/>
        <v>475100</v>
      </c>
      <c r="F14" s="468">
        <f t="shared" ca="1" si="26"/>
        <v>810310</v>
      </c>
      <c r="G14" s="468">
        <f t="shared" ca="1" si="26"/>
        <v>810290</v>
      </c>
      <c r="H14" s="468">
        <f t="shared" ca="1" si="32"/>
        <v>829760</v>
      </c>
      <c r="I14" s="468">
        <f t="shared" ca="1" si="32"/>
        <v>850610</v>
      </c>
      <c r="J14" s="468">
        <f t="shared" ca="1" si="32"/>
        <v>872750</v>
      </c>
      <c r="K14" s="468">
        <f t="shared" ca="1" si="32"/>
        <v>895970</v>
      </c>
      <c r="L14" s="468">
        <f t="shared" ca="1" si="32"/>
        <v>919910</v>
      </c>
      <c r="M14" s="468">
        <f t="shared" ca="1" si="32"/>
        <v>944920</v>
      </c>
      <c r="N14" s="468">
        <f t="shared" ca="1" si="32"/>
        <v>970480</v>
      </c>
      <c r="O14" s="468">
        <f t="shared" ca="1" si="32"/>
        <v>997310</v>
      </c>
      <c r="P14" s="468">
        <f t="shared" ca="1" si="32"/>
        <v>1025030</v>
      </c>
      <c r="Q14" s="468">
        <f t="shared" ca="1" si="32"/>
        <v>1053810</v>
      </c>
      <c r="R14" s="468">
        <f t="shared" ca="1" si="32"/>
        <v>1083700</v>
      </c>
      <c r="S14" s="348"/>
      <c r="T14" s="348"/>
      <c r="U14" s="348"/>
      <c r="V14" s="348"/>
      <c r="W14" s="348"/>
      <c r="X14" s="348"/>
      <c r="Y14" s="348"/>
      <c r="AH14" s="41">
        <f t="shared" si="33"/>
        <v>2025</v>
      </c>
      <c r="AI14" s="27">
        <f t="shared" si="34"/>
        <v>45658</v>
      </c>
      <c r="AJ14" s="27">
        <f t="shared" si="35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 s="41" customFormat="1">
      <c r="A15" s="277">
        <f t="shared" si="31"/>
        <v>15</v>
      </c>
      <c r="B15" s="476" t="s">
        <v>294</v>
      </c>
      <c r="C15" s="479" t="s">
        <v>295</v>
      </c>
      <c r="D15" s="468">
        <f t="shared" ca="1" si="26"/>
        <v>-360070</v>
      </c>
      <c r="E15" s="468">
        <f t="shared" ca="1" si="26"/>
        <v>-475100</v>
      </c>
      <c r="F15" s="468">
        <f t="shared" ca="1" si="26"/>
        <v>-810310</v>
      </c>
      <c r="G15" s="468">
        <f t="shared" ca="1" si="26"/>
        <v>-810290</v>
      </c>
      <c r="H15" s="468">
        <f t="shared" ca="1" si="32"/>
        <v>-829760</v>
      </c>
      <c r="I15" s="468">
        <f t="shared" ca="1" si="32"/>
        <v>-850610</v>
      </c>
      <c r="J15" s="468">
        <f t="shared" ca="1" si="32"/>
        <v>-872750</v>
      </c>
      <c r="K15" s="468">
        <f t="shared" ca="1" si="32"/>
        <v>-895970</v>
      </c>
      <c r="L15" s="468">
        <f t="shared" ca="1" si="32"/>
        <v>-919910</v>
      </c>
      <c r="M15" s="468">
        <f t="shared" ca="1" si="32"/>
        <v>-944920</v>
      </c>
      <c r="N15" s="468">
        <f t="shared" ca="1" si="32"/>
        <v>-970480</v>
      </c>
      <c r="O15" s="468">
        <f t="shared" ca="1" si="32"/>
        <v>-997310</v>
      </c>
      <c r="P15" s="468">
        <f t="shared" ca="1" si="32"/>
        <v>-1025030</v>
      </c>
      <c r="Q15" s="468">
        <f t="shared" ca="1" si="32"/>
        <v>-1053810</v>
      </c>
      <c r="R15" s="468">
        <f t="shared" ca="1" si="32"/>
        <v>-1083700</v>
      </c>
      <c r="S15" s="348"/>
      <c r="T15" s="348"/>
      <c r="U15" s="348"/>
      <c r="V15" s="348"/>
      <c r="W15" s="348"/>
      <c r="X15" s="348"/>
      <c r="Y15" s="348"/>
      <c r="AH15" s="41">
        <f>+AH14+1</f>
        <v>2026</v>
      </c>
      <c r="AI15" s="27">
        <f>+DATE(YEAR(AJ14)+1,1,1)</f>
        <v>46023</v>
      </c>
      <c r="AJ15" s="27">
        <f t="shared" si="35"/>
        <v>46357</v>
      </c>
      <c r="AL15" s="27">
        <f>+EDATE(AL14,1)</f>
        <v>41699</v>
      </c>
      <c r="AM15" s="41" t="str">
        <f t="shared" si="12"/>
        <v>s</v>
      </c>
      <c r="AN15" s="41">
        <f>+AN14+1</f>
        <v>19</v>
      </c>
      <c r="AO15" s="41">
        <f t="shared" si="13"/>
        <v>40</v>
      </c>
      <c r="AP15" s="41">
        <f>+AP14+1</f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 s="41" customFormat="1">
      <c r="A16" s="277">
        <f t="shared" si="31"/>
        <v>16</v>
      </c>
      <c r="B16" s="206"/>
      <c r="C16" s="197" t="s">
        <v>60</v>
      </c>
      <c r="D16" s="207">
        <f ca="1">+SUM(D3:D15)</f>
        <v>329324130</v>
      </c>
      <c r="E16" s="469">
        <f t="shared" ref="E16:G16" ca="1" si="36">+SUM(E3:E15)</f>
        <v>345621230</v>
      </c>
      <c r="F16" s="469">
        <f t="shared" ca="1" si="36"/>
        <v>370828020</v>
      </c>
      <c r="G16" s="469">
        <f t="shared" ca="1" si="36"/>
        <v>386148120</v>
      </c>
      <c r="H16" s="469">
        <f t="shared" ref="H16:R16" ca="1" si="37">+SUM(H3:H15)</f>
        <v>389959340</v>
      </c>
      <c r="I16" s="469">
        <f t="shared" ca="1" si="37"/>
        <v>417329680</v>
      </c>
      <c r="J16" s="469">
        <f t="shared" ca="1" si="37"/>
        <v>439891040</v>
      </c>
      <c r="K16" s="469">
        <f t="shared" ca="1" si="37"/>
        <v>488203650</v>
      </c>
      <c r="L16" s="469">
        <f t="shared" ca="1" si="37"/>
        <v>494433710</v>
      </c>
      <c r="M16" s="469">
        <f t="shared" ca="1" si="37"/>
        <v>524904830</v>
      </c>
      <c r="N16" s="469">
        <f t="shared" ca="1" si="37"/>
        <v>533444090</v>
      </c>
      <c r="O16" s="469">
        <f t="shared" ca="1" si="37"/>
        <v>549655330</v>
      </c>
      <c r="P16" s="469">
        <f t="shared" ca="1" si="37"/>
        <v>579145810</v>
      </c>
      <c r="Q16" s="469">
        <f t="shared" ca="1" si="37"/>
        <v>659862740</v>
      </c>
      <c r="R16" s="469">
        <f t="shared" ca="1" si="37"/>
        <v>687910990</v>
      </c>
      <c r="S16" s="348"/>
      <c r="T16" s="348"/>
      <c r="U16" s="348"/>
      <c r="V16" s="348"/>
      <c r="W16" s="348"/>
      <c r="X16" s="348"/>
      <c r="Y16" s="348"/>
      <c r="AH16" s="41">
        <f t="shared" si="33"/>
        <v>2027</v>
      </c>
      <c r="AI16" s="27">
        <f t="shared" si="34"/>
        <v>46388</v>
      </c>
      <c r="AJ16" s="27">
        <f t="shared" si="35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 s="41" customFormat="1">
      <c r="A17" s="277">
        <f t="shared" si="31"/>
        <v>17</v>
      </c>
      <c r="B17" s="206"/>
      <c r="C17" s="206"/>
      <c r="D17" s="207"/>
      <c r="E17" s="207"/>
      <c r="F17" s="207"/>
      <c r="G17" s="207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348"/>
      <c r="T17" s="348"/>
      <c r="U17" s="348"/>
      <c r="V17" s="348"/>
      <c r="W17" s="348"/>
      <c r="X17" s="348"/>
      <c r="Y17" s="348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42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 s="41" customFormat="1">
      <c r="A18" s="277">
        <f t="shared" si="31"/>
        <v>18</v>
      </c>
      <c r="B18" s="206"/>
      <c r="C18" s="206"/>
      <c r="D18" s="195">
        <f>+D$2</f>
        <v>2013</v>
      </c>
      <c r="E18" s="195">
        <f t="shared" ref="E18:R18" si="38">+E$2</f>
        <v>2014</v>
      </c>
      <c r="F18" s="195">
        <f t="shared" si="38"/>
        <v>2015</v>
      </c>
      <c r="G18" s="195">
        <f t="shared" si="38"/>
        <v>2016</v>
      </c>
      <c r="H18" s="195">
        <f t="shared" si="38"/>
        <v>2017</v>
      </c>
      <c r="I18" s="195">
        <f t="shared" si="38"/>
        <v>2018</v>
      </c>
      <c r="J18" s="195">
        <f t="shared" si="38"/>
        <v>2019</v>
      </c>
      <c r="K18" s="195">
        <f t="shared" si="38"/>
        <v>2020</v>
      </c>
      <c r="L18" s="195">
        <f t="shared" si="38"/>
        <v>2021</v>
      </c>
      <c r="M18" s="195">
        <f t="shared" si="38"/>
        <v>2022</v>
      </c>
      <c r="N18" s="195">
        <f t="shared" si="38"/>
        <v>2023</v>
      </c>
      <c r="O18" s="195">
        <f t="shared" si="38"/>
        <v>2024</v>
      </c>
      <c r="P18" s="195">
        <f t="shared" si="38"/>
        <v>2025</v>
      </c>
      <c r="Q18" s="195">
        <f t="shared" si="38"/>
        <v>2026</v>
      </c>
      <c r="R18" s="195">
        <f t="shared" si="38"/>
        <v>2027</v>
      </c>
      <c r="S18" s="327"/>
      <c r="T18" s="327"/>
      <c r="U18" s="327"/>
      <c r="V18" s="327"/>
      <c r="W18" s="327"/>
      <c r="X18" s="327"/>
      <c r="Y18" s="327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43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 s="41" customFormat="1">
      <c r="A19" s="277">
        <f t="shared" si="31"/>
        <v>19</v>
      </c>
      <c r="B19" s="208" t="s">
        <v>1</v>
      </c>
      <c r="C19" s="199" t="s">
        <v>61</v>
      </c>
      <c r="D19" s="200">
        <f t="shared" ref="D19:R30" ca="1" si="39">+SUM(INDIRECT($AH$1&amp;VLOOKUP(D$1,$AL$1:$AM$197,2,FALSE)&amp;$A19&amp;":"&amp;VLOOKUP(DATE(YEAR(D$1),12,1),$AL$1:$AM$197,2,FALSE)&amp;$A19))</f>
        <v>89351851.379999995</v>
      </c>
      <c r="E19" s="200">
        <f t="shared" ca="1" si="39"/>
        <v>101709612.5</v>
      </c>
      <c r="F19" s="200">
        <f t="shared" ca="1" si="39"/>
        <v>101392605.75</v>
      </c>
      <c r="G19" s="200">
        <f t="shared" ca="1" si="39"/>
        <v>110507715</v>
      </c>
      <c r="H19" s="466">
        <f t="shared" ca="1" si="39"/>
        <v>101708141</v>
      </c>
      <c r="I19" s="466">
        <f t="shared" ca="1" si="39"/>
        <v>125971911</v>
      </c>
      <c r="J19" s="466">
        <f t="shared" ca="1" si="39"/>
        <v>149318374.12</v>
      </c>
      <c r="K19" s="466">
        <f t="shared" ca="1" si="39"/>
        <v>199814171</v>
      </c>
      <c r="L19" s="466">
        <f t="shared" ca="1" si="39"/>
        <v>213010795.5</v>
      </c>
      <c r="M19" s="466">
        <f t="shared" ca="1" si="39"/>
        <v>230273411</v>
      </c>
      <c r="N19" s="466">
        <f t="shared" ca="1" si="39"/>
        <v>215582781.5</v>
      </c>
      <c r="O19" s="466">
        <f t="shared" ca="1" si="39"/>
        <v>237583502</v>
      </c>
      <c r="P19" s="466">
        <f t="shared" ca="1" si="39"/>
        <v>217741021.75</v>
      </c>
      <c r="Q19" s="466">
        <f t="shared" ca="1" si="39"/>
        <v>257094244</v>
      </c>
      <c r="R19" s="466">
        <f t="shared" ca="1" si="39"/>
        <v>252890583</v>
      </c>
      <c r="S19" s="348"/>
      <c r="T19" s="348"/>
      <c r="U19" s="348"/>
      <c r="V19" s="348"/>
      <c r="W19" s="348"/>
      <c r="X19" s="348"/>
      <c r="Y19" s="348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44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 s="41" customFormat="1">
      <c r="A20" s="277">
        <f t="shared" si="31"/>
        <v>20</v>
      </c>
      <c r="B20" s="209" t="s">
        <v>2</v>
      </c>
      <c r="C20" s="202" t="s">
        <v>61</v>
      </c>
      <c r="D20" s="203">
        <f t="shared" ca="1" si="39"/>
        <v>34840224</v>
      </c>
      <c r="E20" s="203">
        <f t="shared" ca="1" si="39"/>
        <v>34512760.75</v>
      </c>
      <c r="F20" s="203">
        <f t="shared" ca="1" si="39"/>
        <v>37549808.5</v>
      </c>
      <c r="G20" s="203">
        <f t="shared" ca="1" si="39"/>
        <v>37044026.620000005</v>
      </c>
      <c r="H20" s="467">
        <f t="shared" ref="H20:R30" ca="1" si="40">+SUM(INDIRECT($AH$1&amp;VLOOKUP(H$1,$AL$1:$AM$197,2,FALSE)&amp;$A20&amp;":"&amp;VLOOKUP(DATE(YEAR(H$1),12,1),$AL$1:$AM$197,2,FALSE)&amp;$A20))</f>
        <v>40831871.5</v>
      </c>
      <c r="I20" s="467">
        <f t="shared" ca="1" si="40"/>
        <v>39373850.689999998</v>
      </c>
      <c r="J20" s="467">
        <f t="shared" ca="1" si="40"/>
        <v>56559061</v>
      </c>
      <c r="K20" s="467">
        <f t="shared" ca="1" si="40"/>
        <v>68141046.25</v>
      </c>
      <c r="L20" s="467">
        <f t="shared" ca="1" si="40"/>
        <v>75198572.5</v>
      </c>
      <c r="M20" s="467">
        <f t="shared" ca="1" si="40"/>
        <v>78061970</v>
      </c>
      <c r="N20" s="467">
        <f t="shared" ca="1" si="40"/>
        <v>83474480</v>
      </c>
      <c r="O20" s="467">
        <f t="shared" ca="1" si="40"/>
        <v>80649152.75</v>
      </c>
      <c r="P20" s="467">
        <f t="shared" ca="1" si="40"/>
        <v>87869819.5</v>
      </c>
      <c r="Q20" s="467">
        <f t="shared" ca="1" si="40"/>
        <v>80391717.939999998</v>
      </c>
      <c r="R20" s="467">
        <f t="shared" ca="1" si="40"/>
        <v>95832014.5</v>
      </c>
      <c r="S20" s="348"/>
      <c r="T20" s="348"/>
      <c r="U20" s="348"/>
      <c r="V20" s="348"/>
      <c r="W20" s="348"/>
      <c r="X20" s="348"/>
      <c r="Y20" s="348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45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 s="41" customFormat="1">
      <c r="A21" s="277">
        <f t="shared" si="31"/>
        <v>21</v>
      </c>
      <c r="B21" s="209" t="s">
        <v>3</v>
      </c>
      <c r="C21" s="202" t="s">
        <v>61</v>
      </c>
      <c r="D21" s="203">
        <f t="shared" ca="1" si="39"/>
        <v>29810062.5</v>
      </c>
      <c r="E21" s="203">
        <f t="shared" ca="1" si="39"/>
        <v>35682393.5</v>
      </c>
      <c r="F21" s="203">
        <f t="shared" ca="1" si="39"/>
        <v>34945156</v>
      </c>
      <c r="G21" s="203">
        <f t="shared" ca="1" si="39"/>
        <v>38892414.25</v>
      </c>
      <c r="H21" s="467">
        <f t="shared" ca="1" si="40"/>
        <v>37819526.380000003</v>
      </c>
      <c r="I21" s="467">
        <f t="shared" ca="1" si="40"/>
        <v>43936027.25</v>
      </c>
      <c r="J21" s="467">
        <f t="shared" ca="1" si="40"/>
        <v>51675137.5</v>
      </c>
      <c r="K21" s="467">
        <f t="shared" ca="1" si="40"/>
        <v>70481526</v>
      </c>
      <c r="L21" s="467">
        <f t="shared" ca="1" si="40"/>
        <v>69637238.25</v>
      </c>
      <c r="M21" s="467">
        <f t="shared" ca="1" si="40"/>
        <v>81394267</v>
      </c>
      <c r="N21" s="467">
        <f t="shared" ca="1" si="40"/>
        <v>77776541.5</v>
      </c>
      <c r="O21" s="467">
        <f t="shared" ca="1" si="40"/>
        <v>83510582</v>
      </c>
      <c r="P21" s="467">
        <f t="shared" ca="1" si="40"/>
        <v>81704152.5</v>
      </c>
      <c r="Q21" s="467">
        <f t="shared" ca="1" si="40"/>
        <v>89929425</v>
      </c>
      <c r="R21" s="467">
        <f t="shared" ca="1" si="40"/>
        <v>89510412.75</v>
      </c>
      <c r="S21" s="348"/>
      <c r="T21" s="348"/>
      <c r="U21" s="348"/>
      <c r="V21" s="348"/>
      <c r="W21" s="348"/>
      <c r="X21" s="348"/>
      <c r="Y21" s="348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46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 s="41" customFormat="1">
      <c r="A22" s="277">
        <f t="shared" si="31"/>
        <v>22</v>
      </c>
      <c r="B22" s="209" t="s">
        <v>4</v>
      </c>
      <c r="C22" s="202" t="s">
        <v>61</v>
      </c>
      <c r="D22" s="203">
        <f t="shared" ca="1" si="39"/>
        <v>31587929.310000002</v>
      </c>
      <c r="E22" s="203">
        <f t="shared" ca="1" si="39"/>
        <v>35553834.75</v>
      </c>
      <c r="F22" s="203">
        <f t="shared" ca="1" si="39"/>
        <v>36317490.5</v>
      </c>
      <c r="G22" s="203">
        <f t="shared" ca="1" si="39"/>
        <v>35643781.939999998</v>
      </c>
      <c r="H22" s="467">
        <f t="shared" ca="1" si="40"/>
        <v>37897561.75</v>
      </c>
      <c r="I22" s="467">
        <f t="shared" ca="1" si="40"/>
        <v>42686926.25</v>
      </c>
      <c r="J22" s="467">
        <f t="shared" ca="1" si="40"/>
        <v>48738353.810000002</v>
      </c>
      <c r="K22" s="467">
        <f t="shared" ca="1" si="40"/>
        <v>70652154</v>
      </c>
      <c r="L22" s="467">
        <f t="shared" ca="1" si="40"/>
        <v>79651452</v>
      </c>
      <c r="M22" s="467">
        <f t="shared" ca="1" si="40"/>
        <v>75454273.939999998</v>
      </c>
      <c r="N22" s="467">
        <f t="shared" ca="1" si="40"/>
        <v>82293599.5</v>
      </c>
      <c r="O22" s="467">
        <f t="shared" ca="1" si="40"/>
        <v>83479676.5</v>
      </c>
      <c r="P22" s="467">
        <f t="shared" ca="1" si="40"/>
        <v>80664000.75</v>
      </c>
      <c r="Q22" s="467">
        <f t="shared" ca="1" si="40"/>
        <v>90484382.5</v>
      </c>
      <c r="R22" s="467">
        <f t="shared" ca="1" si="40"/>
        <v>93187593.5</v>
      </c>
      <c r="S22" s="348"/>
      <c r="T22" s="348"/>
      <c r="U22" s="348"/>
      <c r="V22" s="348"/>
      <c r="W22" s="348"/>
      <c r="X22" s="348"/>
      <c r="Y22" s="348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47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 s="41" customFormat="1">
      <c r="A23" s="277">
        <f t="shared" si="31"/>
        <v>23</v>
      </c>
      <c r="B23" s="209" t="s">
        <v>5</v>
      </c>
      <c r="C23" s="202" t="s">
        <v>61</v>
      </c>
      <c r="D23" s="203">
        <f t="shared" ca="1" si="39"/>
        <v>34141425.25</v>
      </c>
      <c r="E23" s="203">
        <f t="shared" ca="1" si="39"/>
        <v>35633380</v>
      </c>
      <c r="F23" s="203">
        <f t="shared" ca="1" si="39"/>
        <v>33969714.25</v>
      </c>
      <c r="G23" s="203">
        <f t="shared" ca="1" si="39"/>
        <v>38058248.25</v>
      </c>
      <c r="H23" s="467">
        <f t="shared" ca="1" si="40"/>
        <v>37958807.75</v>
      </c>
      <c r="I23" s="467">
        <f t="shared" ca="1" si="40"/>
        <v>37094041</v>
      </c>
      <c r="J23" s="467">
        <f t="shared" ca="1" si="40"/>
        <v>55350596.5</v>
      </c>
      <c r="K23" s="467">
        <f t="shared" ca="1" si="40"/>
        <v>70472047</v>
      </c>
      <c r="L23" s="467">
        <f t="shared" ca="1" si="40"/>
        <v>74780077.879999995</v>
      </c>
      <c r="M23" s="467">
        <f t="shared" ca="1" si="40"/>
        <v>81536838</v>
      </c>
      <c r="N23" s="467">
        <f t="shared" ca="1" si="40"/>
        <v>82185749</v>
      </c>
      <c r="O23" s="467">
        <f t="shared" ca="1" si="40"/>
        <v>77940052.75</v>
      </c>
      <c r="P23" s="467">
        <f t="shared" ca="1" si="40"/>
        <v>86064874.5</v>
      </c>
      <c r="Q23" s="467">
        <f t="shared" ca="1" si="40"/>
        <v>89921117.5</v>
      </c>
      <c r="R23" s="467">
        <f t="shared" ca="1" si="40"/>
        <v>82090308.439999998</v>
      </c>
      <c r="S23" s="348"/>
      <c r="T23" s="348"/>
      <c r="U23" s="348"/>
      <c r="V23" s="348"/>
      <c r="W23" s="348"/>
      <c r="X23" s="348"/>
      <c r="Y23" s="348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48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 s="41" customFormat="1">
      <c r="A24" s="277">
        <f t="shared" si="31"/>
        <v>24</v>
      </c>
      <c r="B24" s="209" t="s">
        <v>6</v>
      </c>
      <c r="C24" s="202" t="s">
        <v>61</v>
      </c>
      <c r="D24" s="203">
        <f t="shared" ca="1" si="39"/>
        <v>35391108</v>
      </c>
      <c r="E24" s="203">
        <f t="shared" ca="1" si="39"/>
        <v>32015624.289999999</v>
      </c>
      <c r="F24" s="203">
        <f t="shared" ca="1" si="39"/>
        <v>37923864.5</v>
      </c>
      <c r="G24" s="203">
        <f t="shared" ca="1" si="39"/>
        <v>39708709.25</v>
      </c>
      <c r="H24" s="467">
        <f t="shared" ca="1" si="40"/>
        <v>36449310.880000003</v>
      </c>
      <c r="I24" s="467">
        <f t="shared" ca="1" si="40"/>
        <v>43751618.25</v>
      </c>
      <c r="J24" s="467">
        <f t="shared" ca="1" si="40"/>
        <v>56503675.5</v>
      </c>
      <c r="K24" s="467">
        <f t="shared" ca="1" si="40"/>
        <v>67798168.620000005</v>
      </c>
      <c r="L24" s="467">
        <f t="shared" ca="1" si="40"/>
        <v>81541369</v>
      </c>
      <c r="M24" s="467">
        <f t="shared" ca="1" si="40"/>
        <v>83562967</v>
      </c>
      <c r="N24" s="467">
        <f t="shared" ca="1" si="40"/>
        <v>73375138</v>
      </c>
      <c r="O24" s="467">
        <f t="shared" ca="1" si="40"/>
        <v>85964235.5</v>
      </c>
      <c r="P24" s="467">
        <f t="shared" ca="1" si="40"/>
        <v>87973098.5</v>
      </c>
      <c r="Q24" s="467">
        <f t="shared" ca="1" si="40"/>
        <v>85237292.879999995</v>
      </c>
      <c r="R24" s="467">
        <f t="shared" ca="1" si="40"/>
        <v>96271333</v>
      </c>
      <c r="S24" s="348"/>
      <c r="T24" s="348"/>
      <c r="U24" s="348"/>
      <c r="V24" s="348"/>
      <c r="W24" s="348"/>
      <c r="X24" s="348"/>
      <c r="Y24" s="348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49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 s="41" customFormat="1">
      <c r="A25" s="277">
        <f t="shared" si="31"/>
        <v>25</v>
      </c>
      <c r="B25" s="209" t="s">
        <v>7</v>
      </c>
      <c r="C25" s="202" t="s">
        <v>61</v>
      </c>
      <c r="D25" s="203">
        <f t="shared" ca="1" si="39"/>
        <v>53893459.5</v>
      </c>
      <c r="E25" s="203">
        <f t="shared" ca="1" si="39"/>
        <v>52794836.25</v>
      </c>
      <c r="F25" s="203">
        <f t="shared" ca="1" si="39"/>
        <v>57419113.5</v>
      </c>
      <c r="G25" s="203">
        <f t="shared" ca="1" si="39"/>
        <v>51531634.380000003</v>
      </c>
      <c r="H25" s="467">
        <f t="shared" ca="1" si="40"/>
        <v>61849998.5</v>
      </c>
      <c r="I25" s="467">
        <f t="shared" ca="1" si="40"/>
        <v>65006850.25</v>
      </c>
      <c r="J25" s="467">
        <f t="shared" ca="1" si="40"/>
        <v>87982791</v>
      </c>
      <c r="K25" s="467">
        <f t="shared" ca="1" si="40"/>
        <v>106546152.25</v>
      </c>
      <c r="L25" s="467">
        <f t="shared" ca="1" si="40"/>
        <v>126764581</v>
      </c>
      <c r="M25" s="467">
        <f t="shared" ca="1" si="40"/>
        <v>122824342</v>
      </c>
      <c r="N25" s="467">
        <f t="shared" ca="1" si="40"/>
        <v>130726822</v>
      </c>
      <c r="O25" s="467">
        <f t="shared" ca="1" si="40"/>
        <v>114915924.62</v>
      </c>
      <c r="P25" s="467">
        <f t="shared" ca="1" si="40"/>
        <v>136798493</v>
      </c>
      <c r="Q25" s="467">
        <f t="shared" ca="1" si="40"/>
        <v>135199303.5</v>
      </c>
      <c r="R25" s="467">
        <f t="shared" ca="1" si="40"/>
        <v>148946409</v>
      </c>
      <c r="S25" s="348"/>
      <c r="T25" s="348"/>
      <c r="U25" s="348"/>
      <c r="V25" s="348"/>
      <c r="W25" s="348"/>
      <c r="X25" s="348"/>
      <c r="Y25" s="348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50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 s="41" customFormat="1">
      <c r="A26" s="277">
        <f t="shared" si="31"/>
        <v>26</v>
      </c>
      <c r="B26" s="209" t="s">
        <v>8</v>
      </c>
      <c r="C26" s="202" t="s">
        <v>61</v>
      </c>
      <c r="D26" s="203">
        <f t="shared" ca="1" si="39"/>
        <v>51961406.25</v>
      </c>
      <c r="E26" s="203">
        <f t="shared" ca="1" si="39"/>
        <v>54439279.75</v>
      </c>
      <c r="F26" s="203">
        <f t="shared" ca="1" si="39"/>
        <v>52538811</v>
      </c>
      <c r="G26" s="203">
        <f t="shared" ca="1" si="39"/>
        <v>58029517.5</v>
      </c>
      <c r="H26" s="467">
        <f t="shared" ca="1" si="40"/>
        <v>56421279.5</v>
      </c>
      <c r="I26" s="467">
        <f t="shared" ca="1" si="40"/>
        <v>66223954.5</v>
      </c>
      <c r="J26" s="467">
        <f t="shared" ca="1" si="40"/>
        <v>73757360.75</v>
      </c>
      <c r="K26" s="467">
        <f t="shared" ca="1" si="40"/>
        <v>108756420.5</v>
      </c>
      <c r="L26" s="467">
        <f t="shared" ca="1" si="40"/>
        <v>115617260</v>
      </c>
      <c r="M26" s="467">
        <f t="shared" ca="1" si="40"/>
        <v>124777787</v>
      </c>
      <c r="N26" s="467">
        <f t="shared" ca="1" si="40"/>
        <v>118984104</v>
      </c>
      <c r="O26" s="467">
        <f t="shared" ca="1" si="40"/>
        <v>128707207</v>
      </c>
      <c r="P26" s="467">
        <f t="shared" ca="1" si="40"/>
        <v>124700678</v>
      </c>
      <c r="Q26" s="467">
        <f t="shared" ca="1" si="40"/>
        <v>137850483</v>
      </c>
      <c r="R26" s="467">
        <f t="shared" ca="1" si="40"/>
        <v>123397506</v>
      </c>
      <c r="S26" s="348"/>
      <c r="T26" s="348"/>
      <c r="U26" s="348"/>
      <c r="V26" s="348"/>
      <c r="W26" s="348"/>
      <c r="X26" s="348"/>
      <c r="Y26" s="348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51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 s="41" customFormat="1">
      <c r="A27" s="277">
        <f t="shared" si="31"/>
        <v>27</v>
      </c>
      <c r="B27" s="209" t="s">
        <v>9</v>
      </c>
      <c r="C27" s="202" t="s">
        <v>61</v>
      </c>
      <c r="D27" s="203">
        <f t="shared" ca="1" si="39"/>
        <v>468530</v>
      </c>
      <c r="E27" s="203">
        <f t="shared" ca="1" si="39"/>
        <v>0</v>
      </c>
      <c r="F27" s="203">
        <f t="shared" ca="1" si="39"/>
        <v>0</v>
      </c>
      <c r="G27" s="203">
        <f t="shared" ca="1" si="39"/>
        <v>0</v>
      </c>
      <c r="H27" s="467">
        <f t="shared" ca="1" si="40"/>
        <v>0</v>
      </c>
      <c r="I27" s="467">
        <f t="shared" ca="1" si="40"/>
        <v>0</v>
      </c>
      <c r="J27" s="467">
        <f t="shared" ca="1" si="40"/>
        <v>1606302.75</v>
      </c>
      <c r="K27" s="467">
        <f t="shared" ca="1" si="40"/>
        <v>6962119.8800000008</v>
      </c>
      <c r="L27" s="467">
        <f t="shared" ca="1" si="40"/>
        <v>14033673.349999998</v>
      </c>
      <c r="M27" s="467">
        <f t="shared" ca="1" si="40"/>
        <v>13101698.460000001</v>
      </c>
      <c r="N27" s="467">
        <f t="shared" ca="1" si="40"/>
        <v>12102828.610000001</v>
      </c>
      <c r="O27" s="467">
        <f t="shared" ca="1" si="40"/>
        <v>10668212.150000002</v>
      </c>
      <c r="P27" s="467">
        <f t="shared" ca="1" si="40"/>
        <v>10781833.4</v>
      </c>
      <c r="Q27" s="467">
        <f t="shared" ca="1" si="40"/>
        <v>11084622.15</v>
      </c>
      <c r="R27" s="467">
        <f t="shared" ca="1" si="40"/>
        <v>11958768.159999998</v>
      </c>
      <c r="S27" s="348"/>
      <c r="T27" s="348"/>
      <c r="U27" s="348"/>
      <c r="V27" s="348"/>
      <c r="W27" s="348"/>
      <c r="X27" s="348"/>
      <c r="Y27" s="348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52</v>
      </c>
      <c r="AP27" s="41">
        <f t="shared" si="29"/>
        <v>27</v>
      </c>
      <c r="AQ27" s="41" t="str">
        <f t="shared" ref="AQ27:AQ40" si="41"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 s="41" customFormat="1">
      <c r="A28" s="277">
        <f t="shared" si="31"/>
        <v>28</v>
      </c>
      <c r="B28" s="209" t="s">
        <v>10</v>
      </c>
      <c r="C28" s="202" t="s">
        <v>61</v>
      </c>
      <c r="D28" s="203">
        <f t="shared" ca="1" si="39"/>
        <v>410670.47</v>
      </c>
      <c r="E28" s="203">
        <f t="shared" ca="1" si="39"/>
        <v>0</v>
      </c>
      <c r="F28" s="203">
        <f t="shared" ca="1" si="39"/>
        <v>0</v>
      </c>
      <c r="G28" s="203">
        <f t="shared" ca="1" si="39"/>
        <v>0</v>
      </c>
      <c r="H28" s="467">
        <f t="shared" ca="1" si="40"/>
        <v>0</v>
      </c>
      <c r="I28" s="467">
        <f t="shared" ca="1" si="40"/>
        <v>0</v>
      </c>
      <c r="J28" s="467">
        <f t="shared" ca="1" si="40"/>
        <v>0</v>
      </c>
      <c r="K28" s="467">
        <f t="shared" ca="1" si="40"/>
        <v>270648.63</v>
      </c>
      <c r="L28" s="467">
        <f t="shared" ca="1" si="40"/>
        <v>2759416.76</v>
      </c>
      <c r="M28" s="467">
        <f t="shared" ca="1" si="40"/>
        <v>2217536.12</v>
      </c>
      <c r="N28" s="467">
        <f t="shared" ca="1" si="40"/>
        <v>1439393.97</v>
      </c>
      <c r="O28" s="467">
        <f t="shared" ca="1" si="40"/>
        <v>258343.47</v>
      </c>
      <c r="P28" s="467">
        <f t="shared" ca="1" si="40"/>
        <v>92048.93</v>
      </c>
      <c r="Q28" s="467">
        <f t="shared" ca="1" si="40"/>
        <v>0</v>
      </c>
      <c r="R28" s="467">
        <f t="shared" ca="1" si="40"/>
        <v>173361.84999999998</v>
      </c>
      <c r="S28" s="348"/>
      <c r="T28" s="348"/>
      <c r="U28" s="348"/>
      <c r="V28" s="348"/>
      <c r="W28" s="348"/>
      <c r="X28" s="348"/>
      <c r="Y28" s="348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53</v>
      </c>
      <c r="AP28" s="41">
        <f t="shared" si="29"/>
        <v>28</v>
      </c>
      <c r="AQ28" s="41" t="str">
        <f t="shared" si="41"/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 s="41" customFormat="1">
      <c r="A29" s="277">
        <f t="shared" si="31"/>
        <v>29</v>
      </c>
      <c r="B29" s="471" t="s">
        <v>97</v>
      </c>
      <c r="C29" s="478" t="s">
        <v>61</v>
      </c>
      <c r="D29" s="467">
        <f t="shared" ca="1" si="39"/>
        <v>9218530.7800000012</v>
      </c>
      <c r="E29" s="467">
        <f t="shared" ca="1" si="39"/>
        <v>9626501.2899999991</v>
      </c>
      <c r="F29" s="467">
        <f t="shared" ca="1" si="39"/>
        <v>11168036.49</v>
      </c>
      <c r="G29" s="467">
        <f t="shared" ca="1" si="39"/>
        <v>11545514.92</v>
      </c>
      <c r="H29" s="467">
        <f t="shared" ca="1" si="40"/>
        <v>12015873.529999999</v>
      </c>
      <c r="I29" s="467">
        <f t="shared" ca="1" si="40"/>
        <v>12885834.32</v>
      </c>
      <c r="J29" s="467">
        <f t="shared" ca="1" si="40"/>
        <v>16210414.399999999</v>
      </c>
      <c r="K29" s="467">
        <f t="shared" ca="1" si="40"/>
        <v>21438830.449999999</v>
      </c>
      <c r="L29" s="467">
        <f t="shared" ca="1" si="40"/>
        <v>25181930.940000001</v>
      </c>
      <c r="M29" s="467">
        <f t="shared" ca="1" si="40"/>
        <v>25665922.68</v>
      </c>
      <c r="N29" s="467">
        <f t="shared" ca="1" si="40"/>
        <v>25879799.120000001</v>
      </c>
      <c r="O29" s="467">
        <f t="shared" ca="1" si="40"/>
        <v>26469272.870000001</v>
      </c>
      <c r="P29" s="467">
        <f t="shared" ca="1" si="40"/>
        <v>27280491.180000003</v>
      </c>
      <c r="Q29" s="467">
        <f t="shared" ca="1" si="40"/>
        <v>28631302.059999999</v>
      </c>
      <c r="R29" s="467">
        <f t="shared" ca="1" si="40"/>
        <v>29722510.239999998</v>
      </c>
      <c r="S29" s="348"/>
      <c r="T29" s="348"/>
      <c r="U29" s="348"/>
      <c r="V29" s="348"/>
      <c r="W29" s="348"/>
      <c r="X29" s="348"/>
      <c r="Y29" s="348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54</v>
      </c>
      <c r="AP29" s="41">
        <f t="shared" si="29"/>
        <v>29</v>
      </c>
      <c r="AQ29" s="41" t="str">
        <f t="shared" si="4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 s="41" customFormat="1">
      <c r="A30" s="277">
        <f t="shared" si="31"/>
        <v>30</v>
      </c>
      <c r="B30" s="476" t="s">
        <v>289</v>
      </c>
      <c r="C30" s="479" t="s">
        <v>61</v>
      </c>
      <c r="D30" s="468">
        <f t="shared" ca="1" si="39"/>
        <v>621473.75000000012</v>
      </c>
      <c r="E30" s="468">
        <f t="shared" ca="1" si="39"/>
        <v>648977.56999999983</v>
      </c>
      <c r="F30" s="468">
        <f t="shared" ca="1" si="39"/>
        <v>751145.17</v>
      </c>
      <c r="G30" s="468">
        <f t="shared" ca="1" si="39"/>
        <v>777232.67</v>
      </c>
      <c r="H30" s="468">
        <f t="shared" ca="1" si="40"/>
        <v>809895.91000000015</v>
      </c>
      <c r="I30" s="468">
        <f t="shared" ca="1" si="40"/>
        <v>869289.61</v>
      </c>
      <c r="J30" s="468">
        <f t="shared" ca="1" si="40"/>
        <v>1092253.47</v>
      </c>
      <c r="K30" s="468">
        <f t="shared" ca="1" si="40"/>
        <v>1437041.3800000004</v>
      </c>
      <c r="L30" s="468">
        <f t="shared" ca="1" si="40"/>
        <v>1690539.97</v>
      </c>
      <c r="M30" s="468">
        <f t="shared" ca="1" si="40"/>
        <v>1723963.26</v>
      </c>
      <c r="N30" s="468">
        <f t="shared" ca="1" si="40"/>
        <v>1744690.2800000003</v>
      </c>
      <c r="O30" s="468">
        <f t="shared" ca="1" si="40"/>
        <v>1776290.7000000002</v>
      </c>
      <c r="P30" s="468">
        <f t="shared" ca="1" si="40"/>
        <v>1826744.31</v>
      </c>
      <c r="Q30" s="468">
        <f t="shared" ca="1" si="40"/>
        <v>1922999.5299999998</v>
      </c>
      <c r="R30" s="468">
        <f t="shared" ca="1" si="40"/>
        <v>1992801.75</v>
      </c>
      <c r="S30" s="348"/>
      <c r="T30" s="348"/>
      <c r="U30" s="348"/>
      <c r="V30" s="348"/>
      <c r="W30" s="348"/>
      <c r="X30" s="348"/>
      <c r="Y30" s="348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55</v>
      </c>
      <c r="AP30" s="41">
        <f t="shared" si="29"/>
        <v>30</v>
      </c>
      <c r="AQ30" s="41" t="str">
        <f t="shared" si="4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 s="41" customFormat="1">
      <c r="A31" s="277">
        <f t="shared" si="31"/>
        <v>31</v>
      </c>
      <c r="B31" s="206"/>
      <c r="C31" s="197" t="s">
        <v>62</v>
      </c>
      <c r="D31" s="207">
        <f ca="1">+SUM(D19:D29)</f>
        <v>371075197.44000006</v>
      </c>
      <c r="E31" s="207">
        <f t="shared" ref="E31:G31" ca="1" si="42">+SUM(E19:E29)</f>
        <v>391968223.08000004</v>
      </c>
      <c r="F31" s="207">
        <f t="shared" ca="1" si="42"/>
        <v>403224600.49000001</v>
      </c>
      <c r="G31" s="207">
        <f t="shared" ca="1" si="42"/>
        <v>420961562.11000001</v>
      </c>
      <c r="H31" s="469">
        <f t="shared" ref="H31:R31" ca="1" si="43">+SUM(H19:H29)</f>
        <v>422952370.78999996</v>
      </c>
      <c r="I31" s="469">
        <f t="shared" ca="1" si="43"/>
        <v>476931013.50999999</v>
      </c>
      <c r="J31" s="469">
        <f t="shared" ca="1" si="43"/>
        <v>597702067.33000004</v>
      </c>
      <c r="K31" s="469">
        <f t="shared" ca="1" si="43"/>
        <v>791333284.58000004</v>
      </c>
      <c r="L31" s="469">
        <f t="shared" ca="1" si="43"/>
        <v>878176367.18000007</v>
      </c>
      <c r="M31" s="469">
        <f t="shared" ca="1" si="43"/>
        <v>918871013.20000005</v>
      </c>
      <c r="N31" s="469">
        <f t="shared" ca="1" si="43"/>
        <v>903821237.20000005</v>
      </c>
      <c r="O31" s="469">
        <f t="shared" ca="1" si="43"/>
        <v>930146161.61000001</v>
      </c>
      <c r="P31" s="469">
        <f t="shared" ca="1" si="43"/>
        <v>941670512.00999987</v>
      </c>
      <c r="Q31" s="469">
        <f t="shared" ca="1" si="43"/>
        <v>1005823890.53</v>
      </c>
      <c r="R31" s="469">
        <f t="shared" ca="1" si="43"/>
        <v>1023980800.4400001</v>
      </c>
      <c r="S31" s="348"/>
      <c r="T31" s="348"/>
      <c r="U31" s="348"/>
      <c r="V31" s="348"/>
      <c r="W31" s="348"/>
      <c r="X31" s="348"/>
      <c r="Y31" s="348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56</v>
      </c>
      <c r="AP31" s="41">
        <f t="shared" si="29"/>
        <v>31</v>
      </c>
      <c r="AQ31" s="41" t="str">
        <f t="shared" si="4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s="41" customFormat="1">
      <c r="A32" s="277">
        <f t="shared" si="31"/>
        <v>32</v>
      </c>
      <c r="B32" s="206"/>
      <c r="C32" s="206"/>
      <c r="D32" s="207"/>
      <c r="E32" s="207"/>
      <c r="F32" s="207"/>
      <c r="G32" s="207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348"/>
      <c r="T32" s="348"/>
      <c r="U32" s="348"/>
      <c r="V32" s="348"/>
      <c r="W32" s="348"/>
      <c r="X32" s="348"/>
      <c r="Y32" s="348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57</v>
      </c>
      <c r="AP32" s="41">
        <f t="shared" si="29"/>
        <v>32</v>
      </c>
      <c r="AQ32" s="41" t="str">
        <f t="shared" si="4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 s="41" customFormat="1">
      <c r="A33" s="277">
        <f t="shared" si="31"/>
        <v>33</v>
      </c>
      <c r="B33" s="206"/>
      <c r="C33" s="206"/>
      <c r="D33" s="195">
        <f>+D$2</f>
        <v>2013</v>
      </c>
      <c r="E33" s="195">
        <f t="shared" ref="E33:R33" si="44">+E$2</f>
        <v>2014</v>
      </c>
      <c r="F33" s="195">
        <f t="shared" si="44"/>
        <v>2015</v>
      </c>
      <c r="G33" s="195">
        <f t="shared" si="44"/>
        <v>2016</v>
      </c>
      <c r="H33" s="195">
        <f t="shared" si="44"/>
        <v>2017</v>
      </c>
      <c r="I33" s="195">
        <f t="shared" si="44"/>
        <v>2018</v>
      </c>
      <c r="J33" s="195">
        <f t="shared" si="44"/>
        <v>2019</v>
      </c>
      <c r="K33" s="195">
        <f t="shared" si="44"/>
        <v>2020</v>
      </c>
      <c r="L33" s="195">
        <f t="shared" si="44"/>
        <v>2021</v>
      </c>
      <c r="M33" s="195">
        <f t="shared" si="44"/>
        <v>2022</v>
      </c>
      <c r="N33" s="195">
        <f t="shared" si="44"/>
        <v>2023</v>
      </c>
      <c r="O33" s="195">
        <f t="shared" si="44"/>
        <v>2024</v>
      </c>
      <c r="P33" s="195">
        <f t="shared" si="44"/>
        <v>2025</v>
      </c>
      <c r="Q33" s="195">
        <f t="shared" si="44"/>
        <v>2026</v>
      </c>
      <c r="R33" s="195">
        <f t="shared" si="44"/>
        <v>2027</v>
      </c>
      <c r="S33" s="327"/>
      <c r="T33" s="327"/>
      <c r="U33" s="327"/>
      <c r="V33" s="327"/>
      <c r="W33" s="327"/>
      <c r="X33" s="327"/>
      <c r="Y33" s="327"/>
      <c r="AL33" s="27">
        <f t="shared" si="27"/>
        <v>42248</v>
      </c>
      <c r="AM33" s="41" t="str">
        <f t="shared" ref="AM33:AM64" si="45">+VLOOKUP(AN33,$AP$1:$AQ$197,2,FALSE)</f>
        <v>ak</v>
      </c>
      <c r="AN33" s="41">
        <f t="shared" si="28"/>
        <v>37</v>
      </c>
      <c r="AO33" s="41">
        <f t="shared" ref="AO33:AO64" si="46">+MATCH(AL33,$AS$1:$AS$121)</f>
        <v>58</v>
      </c>
      <c r="AP33" s="41">
        <f t="shared" si="29"/>
        <v>33</v>
      </c>
      <c r="AQ33" s="41" t="str">
        <f t="shared" si="4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 s="41" customFormat="1">
      <c r="A34" s="277">
        <f t="shared" si="31"/>
        <v>34</v>
      </c>
      <c r="B34" s="199" t="s">
        <v>19</v>
      </c>
      <c r="C34" s="199" t="s">
        <v>63</v>
      </c>
      <c r="D34" s="200">
        <f t="shared" ref="D34:R37" ca="1" si="47">+SUM(INDIRECT($AH$1&amp;VLOOKUP(D$1,$AL$1:$AM$197,2,FALSE)&amp;$A34&amp;":"&amp;VLOOKUP(DATE(YEAR(D$1),12,1),$AL$1:$AM$197,2,FALSE)&amp;$A34))</f>
        <v>97949788</v>
      </c>
      <c r="E34" s="200">
        <f t="shared" ca="1" si="47"/>
        <v>100604645</v>
      </c>
      <c r="F34" s="200">
        <f t="shared" ca="1" si="47"/>
        <v>103957888.5</v>
      </c>
      <c r="G34" s="200">
        <f t="shared" ca="1" si="47"/>
        <v>108817733</v>
      </c>
      <c r="H34" s="466">
        <f t="shared" ca="1" si="47"/>
        <v>112349514</v>
      </c>
      <c r="I34" s="466">
        <f t="shared" ca="1" si="47"/>
        <v>122348357</v>
      </c>
      <c r="J34" s="466">
        <f t="shared" ca="1" si="47"/>
        <v>150462169</v>
      </c>
      <c r="K34" s="466">
        <f t="shared" ca="1" si="47"/>
        <v>189560394</v>
      </c>
      <c r="L34" s="466">
        <f t="shared" ca="1" si="47"/>
        <v>213753064</v>
      </c>
      <c r="M34" s="466">
        <f t="shared" ca="1" si="47"/>
        <v>218427068</v>
      </c>
      <c r="N34" s="466">
        <f t="shared" ca="1" si="47"/>
        <v>221124080</v>
      </c>
      <c r="O34" s="466">
        <f t="shared" ca="1" si="47"/>
        <v>225793542</v>
      </c>
      <c r="P34" s="466">
        <f t="shared" ca="1" si="47"/>
        <v>232905698</v>
      </c>
      <c r="Q34" s="466">
        <f t="shared" ca="1" si="47"/>
        <v>245997670</v>
      </c>
      <c r="R34" s="466">
        <f t="shared" ca="1" si="47"/>
        <v>257563558</v>
      </c>
      <c r="S34" s="348"/>
      <c r="T34" s="348"/>
      <c r="U34" s="348"/>
      <c r="V34" s="348"/>
      <c r="W34" s="348"/>
      <c r="X34" s="348"/>
      <c r="Y34" s="348"/>
      <c r="AL34" s="27">
        <f t="shared" si="27"/>
        <v>42278</v>
      </c>
      <c r="AM34" s="41" t="str">
        <f t="shared" si="45"/>
        <v>al</v>
      </c>
      <c r="AN34" s="41">
        <f t="shared" si="28"/>
        <v>38</v>
      </c>
      <c r="AO34" s="41">
        <f t="shared" si="46"/>
        <v>59</v>
      </c>
      <c r="AP34" s="41">
        <f t="shared" si="29"/>
        <v>34</v>
      </c>
      <c r="AQ34" s="41" t="str">
        <f t="shared" si="4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 s="41" customFormat="1">
      <c r="A35" s="277">
        <f t="shared" si="31"/>
        <v>35</v>
      </c>
      <c r="B35" s="202" t="s">
        <v>22</v>
      </c>
      <c r="C35" s="202" t="s">
        <v>63</v>
      </c>
      <c r="D35" s="203">
        <f t="shared" ca="1" si="47"/>
        <v>107021099.5</v>
      </c>
      <c r="E35" s="203">
        <f t="shared" ca="1" si="47"/>
        <v>112731717.5</v>
      </c>
      <c r="F35" s="203">
        <f t="shared" ca="1" si="47"/>
        <v>117460585</v>
      </c>
      <c r="G35" s="203">
        <f t="shared" ca="1" si="47"/>
        <v>123921846</v>
      </c>
      <c r="H35" s="467">
        <f t="shared" ref="H35:R37" ca="1" si="48">+SUM(INDIRECT($AH$1&amp;VLOOKUP(H$1,$AL$1:$AM$197,2,FALSE)&amp;$A35&amp;":"&amp;VLOOKUP(DATE(YEAR(H$1),12,1),$AL$1:$AM$197,2,FALSE)&amp;$A35))</f>
        <v>129768839</v>
      </c>
      <c r="I35" s="467">
        <f t="shared" ca="1" si="48"/>
        <v>142059279</v>
      </c>
      <c r="J35" s="467">
        <f t="shared" ca="1" si="48"/>
        <v>176520677</v>
      </c>
      <c r="K35" s="467">
        <f t="shared" ca="1" si="48"/>
        <v>225950683</v>
      </c>
      <c r="L35" s="467">
        <f t="shared" ca="1" si="48"/>
        <v>259429376</v>
      </c>
      <c r="M35" s="467">
        <f t="shared" ca="1" si="48"/>
        <v>267744352</v>
      </c>
      <c r="N35" s="467">
        <f t="shared" ca="1" si="48"/>
        <v>273575821</v>
      </c>
      <c r="O35" s="467">
        <f t="shared" ca="1" si="48"/>
        <v>281703188</v>
      </c>
      <c r="P35" s="467">
        <f t="shared" ca="1" si="48"/>
        <v>294253232</v>
      </c>
      <c r="Q35" s="467">
        <f t="shared" ca="1" si="48"/>
        <v>313580342</v>
      </c>
      <c r="R35" s="467">
        <f t="shared" ca="1" si="48"/>
        <v>331130770</v>
      </c>
      <c r="S35" s="348"/>
      <c r="T35" s="348"/>
      <c r="U35" s="348"/>
      <c r="V35" s="348"/>
      <c r="W35" s="348"/>
      <c r="X35" s="348"/>
      <c r="Y35" s="348"/>
      <c r="AL35" s="27">
        <f t="shared" si="27"/>
        <v>42309</v>
      </c>
      <c r="AM35" s="41" t="str">
        <f t="shared" si="45"/>
        <v>am</v>
      </c>
      <c r="AN35" s="41">
        <f t="shared" si="28"/>
        <v>39</v>
      </c>
      <c r="AO35" s="41">
        <f t="shared" si="46"/>
        <v>60</v>
      </c>
      <c r="AP35" s="41">
        <f t="shared" si="29"/>
        <v>35</v>
      </c>
      <c r="AQ35" s="41" t="str">
        <f t="shared" si="4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 s="41" customFormat="1">
      <c r="A36" s="277">
        <f t="shared" si="31"/>
        <v>36</v>
      </c>
      <c r="B36" s="202" t="s">
        <v>20</v>
      </c>
      <c r="C36" s="202" t="s">
        <v>63</v>
      </c>
      <c r="D36" s="203">
        <f t="shared" ca="1" si="47"/>
        <v>126440361</v>
      </c>
      <c r="E36" s="203">
        <f t="shared" ca="1" si="47"/>
        <v>131700504</v>
      </c>
      <c r="F36" s="203">
        <f t="shared" ca="1" si="47"/>
        <v>136088637</v>
      </c>
      <c r="G36" s="203">
        <f t="shared" ca="1" si="47"/>
        <v>142458415</v>
      </c>
      <c r="H36" s="467">
        <f t="shared" ca="1" si="48"/>
        <v>147078244</v>
      </c>
      <c r="I36" s="467">
        <f t="shared" ca="1" si="48"/>
        <v>160167073</v>
      </c>
      <c r="J36" s="467">
        <f t="shared" ca="1" si="48"/>
        <v>196965018</v>
      </c>
      <c r="K36" s="467">
        <f t="shared" ca="1" si="48"/>
        <v>248155880</v>
      </c>
      <c r="L36" s="467">
        <f t="shared" ca="1" si="48"/>
        <v>279820800</v>
      </c>
      <c r="M36" s="467">
        <f t="shared" ca="1" si="48"/>
        <v>285937342</v>
      </c>
      <c r="N36" s="467">
        <f t="shared" ca="1" si="48"/>
        <v>289476066</v>
      </c>
      <c r="O36" s="467">
        <f t="shared" ca="1" si="48"/>
        <v>295592402</v>
      </c>
      <c r="P36" s="467">
        <f t="shared" ca="1" si="48"/>
        <v>304893916</v>
      </c>
      <c r="Q36" s="467">
        <f t="shared" ca="1" si="48"/>
        <v>322025882</v>
      </c>
      <c r="R36" s="467">
        <f t="shared" ca="1" si="48"/>
        <v>337171590</v>
      </c>
      <c r="S36" s="348"/>
      <c r="T36" s="348"/>
      <c r="U36" s="348"/>
      <c r="V36" s="348"/>
      <c r="W36" s="348"/>
      <c r="X36" s="348"/>
      <c r="Y36" s="348"/>
      <c r="AL36" s="27">
        <f t="shared" si="27"/>
        <v>42339</v>
      </c>
      <c r="AM36" s="41" t="str">
        <f t="shared" si="45"/>
        <v>an</v>
      </c>
      <c r="AN36" s="41">
        <f t="shared" si="28"/>
        <v>40</v>
      </c>
      <c r="AO36" s="41">
        <f t="shared" si="46"/>
        <v>61</v>
      </c>
      <c r="AP36" s="41">
        <f t="shared" si="29"/>
        <v>36</v>
      </c>
      <c r="AQ36" s="41" t="str">
        <f t="shared" si="4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 s="41" customFormat="1">
      <c r="A37" s="277">
        <f t="shared" si="31"/>
        <v>37</v>
      </c>
      <c r="B37" s="204" t="s">
        <v>21</v>
      </c>
      <c r="C37" s="204" t="s">
        <v>63</v>
      </c>
      <c r="D37" s="205">
        <f t="shared" ca="1" si="47"/>
        <v>19786312.879999999</v>
      </c>
      <c r="E37" s="205">
        <f t="shared" ca="1" si="47"/>
        <v>20651589</v>
      </c>
      <c r="F37" s="205">
        <f t="shared" ca="1" si="47"/>
        <v>21412962.5</v>
      </c>
      <c r="G37" s="205">
        <f t="shared" ca="1" si="47"/>
        <v>22395011.740000002</v>
      </c>
      <c r="H37" s="468">
        <f t="shared" ca="1" si="48"/>
        <v>23280173.259999998</v>
      </c>
      <c r="I37" s="468">
        <f t="shared" ca="1" si="48"/>
        <v>25351948.370000001</v>
      </c>
      <c r="J37" s="468">
        <f t="shared" ca="1" si="48"/>
        <v>31297206.75</v>
      </c>
      <c r="K37" s="468">
        <f t="shared" ca="1" si="48"/>
        <v>39664431.5</v>
      </c>
      <c r="L37" s="468">
        <f t="shared" ca="1" si="48"/>
        <v>45367899.5</v>
      </c>
      <c r="M37" s="468">
        <f t="shared" ca="1" si="48"/>
        <v>46430980.5</v>
      </c>
      <c r="N37" s="468">
        <f t="shared" ca="1" si="48"/>
        <v>47248510.5</v>
      </c>
      <c r="O37" s="468">
        <f t="shared" ca="1" si="48"/>
        <v>48034382.75</v>
      </c>
      <c r="P37" s="468">
        <f t="shared" ca="1" si="48"/>
        <v>49931862.5</v>
      </c>
      <c r="Q37" s="468">
        <f t="shared" ca="1" si="48"/>
        <v>52684162.25</v>
      </c>
      <c r="R37" s="468">
        <f t="shared" ca="1" si="48"/>
        <v>55313634.75</v>
      </c>
      <c r="S37" s="348"/>
      <c r="T37" s="348"/>
      <c r="U37" s="348"/>
      <c r="V37" s="348"/>
      <c r="W37" s="348"/>
      <c r="X37" s="348"/>
      <c r="Y37" s="348"/>
      <c r="AL37" s="27">
        <f t="shared" si="27"/>
        <v>42370</v>
      </c>
      <c r="AM37" s="41" t="str">
        <f t="shared" si="45"/>
        <v>ao</v>
      </c>
      <c r="AN37" s="41">
        <f t="shared" si="28"/>
        <v>41</v>
      </c>
      <c r="AO37" s="41">
        <f t="shared" si="46"/>
        <v>62</v>
      </c>
      <c r="AP37" s="41">
        <f t="shared" si="29"/>
        <v>37</v>
      </c>
      <c r="AQ37" s="41" t="str">
        <f t="shared" si="4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 s="41" customFormat="1">
      <c r="A38" s="277">
        <f t="shared" si="31"/>
        <v>38</v>
      </c>
      <c r="B38" s="206"/>
      <c r="C38" s="197"/>
      <c r="D38" s="207"/>
      <c r="E38" s="207"/>
      <c r="F38" s="207"/>
      <c r="G38" s="207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348"/>
      <c r="T38" s="348"/>
      <c r="U38" s="348"/>
      <c r="V38" s="348"/>
      <c r="W38" s="348"/>
      <c r="X38" s="348"/>
      <c r="Y38" s="348"/>
      <c r="AL38" s="27">
        <f t="shared" si="27"/>
        <v>42401</v>
      </c>
      <c r="AM38" s="41" t="str">
        <f t="shared" si="45"/>
        <v>ap</v>
      </c>
      <c r="AN38" s="41">
        <f t="shared" si="28"/>
        <v>42</v>
      </c>
      <c r="AO38" s="41">
        <f t="shared" si="46"/>
        <v>63</v>
      </c>
      <c r="AP38" s="41">
        <f t="shared" si="29"/>
        <v>38</v>
      </c>
      <c r="AQ38" s="41" t="str">
        <f t="shared" si="4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>
      <c r="A39" s="277">
        <f t="shared" si="31"/>
        <v>39</v>
      </c>
      <c r="B39" s="206"/>
      <c r="C39" s="268" t="s">
        <v>64</v>
      </c>
      <c r="D39" s="358">
        <f ca="1">+SUM(D34:D37)</f>
        <v>351197561.38</v>
      </c>
      <c r="E39" s="359">
        <f t="shared" ref="E39:G39" ca="1" si="49">+SUM(E34:E37)</f>
        <v>365688455.5</v>
      </c>
      <c r="F39" s="359">
        <f t="shared" ca="1" si="49"/>
        <v>378920073</v>
      </c>
      <c r="G39" s="359">
        <f t="shared" ca="1" si="49"/>
        <v>397593005.74000001</v>
      </c>
      <c r="H39" s="359">
        <f t="shared" ref="H39:R39" ca="1" si="50">+SUM(H34:H37)</f>
        <v>412476770.25999999</v>
      </c>
      <c r="I39" s="359">
        <f t="shared" ca="1" si="50"/>
        <v>449926657.37</v>
      </c>
      <c r="J39" s="359">
        <f t="shared" ca="1" si="50"/>
        <v>555245070.75</v>
      </c>
      <c r="K39" s="359">
        <f t="shared" ca="1" si="50"/>
        <v>703331388.5</v>
      </c>
      <c r="L39" s="359">
        <f t="shared" ca="1" si="50"/>
        <v>798371139.5</v>
      </c>
      <c r="M39" s="359">
        <f t="shared" ca="1" si="50"/>
        <v>818539742.5</v>
      </c>
      <c r="N39" s="359">
        <f t="shared" ca="1" si="50"/>
        <v>831424477.5</v>
      </c>
      <c r="O39" s="359">
        <f t="shared" ca="1" si="50"/>
        <v>851123514.75</v>
      </c>
      <c r="P39" s="359">
        <f t="shared" ca="1" si="50"/>
        <v>881984708.5</v>
      </c>
      <c r="Q39" s="359">
        <f t="shared" ca="1" si="50"/>
        <v>934288056.25</v>
      </c>
      <c r="R39" s="359">
        <f t="shared" ca="1" si="50"/>
        <v>981179552.75</v>
      </c>
      <c r="S39" s="348"/>
      <c r="T39" s="348"/>
      <c r="U39" s="348"/>
      <c r="V39" s="348"/>
      <c r="W39" s="348"/>
      <c r="X39" s="348"/>
      <c r="Y39" s="348"/>
      <c r="Z39" s="320"/>
      <c r="AL39" s="27">
        <f t="shared" si="27"/>
        <v>42430</v>
      </c>
      <c r="AM39" s="41" t="str">
        <f t="shared" si="45"/>
        <v>aq</v>
      </c>
      <c r="AN39" s="41">
        <f t="shared" si="28"/>
        <v>43</v>
      </c>
      <c r="AO39" s="41">
        <f t="shared" si="46"/>
        <v>64</v>
      </c>
      <c r="AP39" s="41">
        <f t="shared" si="29"/>
        <v>39</v>
      </c>
      <c r="AQ39" s="41" t="str">
        <f t="shared" si="4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277">
        <f t="shared" si="31"/>
        <v>40</v>
      </c>
      <c r="B40" s="206"/>
      <c r="C40" s="355" t="s">
        <v>233</v>
      </c>
      <c r="D40" s="360">
        <f ca="1">+D31-D16</f>
        <v>41751067.440000057</v>
      </c>
      <c r="E40" s="200">
        <f ca="1">+E31-E16</f>
        <v>46346993.080000043</v>
      </c>
      <c r="F40" s="200">
        <f ca="1">+F31-F16</f>
        <v>32396580.49000001</v>
      </c>
      <c r="G40" s="200">
        <f ca="1">+G31-G16</f>
        <v>34813442.110000014</v>
      </c>
      <c r="H40" s="466">
        <f t="shared" ref="H40:R40" ca="1" si="51">+H31-H16</f>
        <v>32993030.789999962</v>
      </c>
      <c r="I40" s="466">
        <f t="shared" ca="1" si="51"/>
        <v>59601333.50999999</v>
      </c>
      <c r="J40" s="466">
        <f t="shared" ca="1" si="51"/>
        <v>157811027.33000004</v>
      </c>
      <c r="K40" s="466">
        <f t="shared" ca="1" si="51"/>
        <v>303129634.58000004</v>
      </c>
      <c r="L40" s="466">
        <f t="shared" ca="1" si="51"/>
        <v>383742657.18000007</v>
      </c>
      <c r="M40" s="466">
        <f t="shared" ca="1" si="51"/>
        <v>393966183.20000005</v>
      </c>
      <c r="N40" s="466">
        <f t="shared" ca="1" si="51"/>
        <v>370377147.20000005</v>
      </c>
      <c r="O40" s="466">
        <f t="shared" ca="1" si="51"/>
        <v>380490831.61000001</v>
      </c>
      <c r="P40" s="466">
        <f t="shared" ca="1" si="51"/>
        <v>362524702.00999987</v>
      </c>
      <c r="Q40" s="466">
        <f t="shared" ca="1" si="51"/>
        <v>345961150.52999997</v>
      </c>
      <c r="R40" s="466">
        <f t="shared" ca="1" si="51"/>
        <v>336069810.44000006</v>
      </c>
      <c r="S40" s="348"/>
      <c r="T40" s="348"/>
      <c r="U40" s="348"/>
      <c r="V40" s="348"/>
      <c r="W40" s="348"/>
      <c r="X40" s="348"/>
      <c r="Y40" s="348"/>
      <c r="Z40" s="320"/>
      <c r="AL40" s="27">
        <f t="shared" si="27"/>
        <v>42461</v>
      </c>
      <c r="AM40" s="41" t="str">
        <f t="shared" si="45"/>
        <v>ar</v>
      </c>
      <c r="AN40" s="41">
        <f t="shared" si="28"/>
        <v>44</v>
      </c>
      <c r="AO40" s="41">
        <f t="shared" si="46"/>
        <v>65</v>
      </c>
      <c r="AP40" s="41">
        <f t="shared" si="29"/>
        <v>40</v>
      </c>
      <c r="AQ40" s="41" t="str">
        <f t="shared" si="4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277">
        <f t="shared" si="31"/>
        <v>41</v>
      </c>
      <c r="B41" s="41"/>
      <c r="C41" s="202" t="s">
        <v>247</v>
      </c>
      <c r="D41" s="363">
        <f ca="1">+SUM(D16,D39)-D31</f>
        <v>309446493.93999994</v>
      </c>
      <c r="E41" s="203">
        <f ca="1">+SUM(E16,E39)-E31</f>
        <v>319341462.41999996</v>
      </c>
      <c r="F41" s="203">
        <f ca="1">+SUM(F16,F39)-F31</f>
        <v>346523492.50999999</v>
      </c>
      <c r="G41" s="203">
        <f ca="1">+SUM(G16,G39)-G31</f>
        <v>362779563.63</v>
      </c>
      <c r="H41" s="467">
        <f t="shared" ref="H41:R41" ca="1" si="52">+SUM(H16,H39)-H31</f>
        <v>379483739.47000003</v>
      </c>
      <c r="I41" s="467">
        <f t="shared" ca="1" si="52"/>
        <v>390325323.86000001</v>
      </c>
      <c r="J41" s="467">
        <f t="shared" ca="1" si="52"/>
        <v>397434043.41999996</v>
      </c>
      <c r="K41" s="467">
        <f t="shared" ca="1" si="52"/>
        <v>400201753.91999996</v>
      </c>
      <c r="L41" s="467">
        <f t="shared" ca="1" si="52"/>
        <v>414628482.31999993</v>
      </c>
      <c r="M41" s="467">
        <f t="shared" ca="1" si="52"/>
        <v>424573559.29999995</v>
      </c>
      <c r="N41" s="467">
        <f t="shared" ca="1" si="52"/>
        <v>461047330.29999995</v>
      </c>
      <c r="O41" s="467">
        <f t="shared" ca="1" si="52"/>
        <v>470632683.13999999</v>
      </c>
      <c r="P41" s="467">
        <f t="shared" ca="1" si="52"/>
        <v>519460006.49000013</v>
      </c>
      <c r="Q41" s="467">
        <f t="shared" ca="1" si="52"/>
        <v>588326905.72000003</v>
      </c>
      <c r="R41" s="467">
        <f t="shared" ca="1" si="52"/>
        <v>645109742.30999994</v>
      </c>
      <c r="S41" s="348"/>
      <c r="T41" s="348"/>
      <c r="U41" s="348"/>
      <c r="V41" s="348"/>
      <c r="W41" s="348"/>
      <c r="X41" s="348"/>
      <c r="Y41" s="348"/>
      <c r="Z41" s="320"/>
      <c r="AL41" s="27">
        <f t="shared" si="27"/>
        <v>42491</v>
      </c>
      <c r="AM41" s="41" t="str">
        <f t="shared" si="45"/>
        <v>as</v>
      </c>
      <c r="AN41" s="41">
        <f t="shared" si="28"/>
        <v>45</v>
      </c>
      <c r="AO41" s="41">
        <f t="shared" si="46"/>
        <v>66</v>
      </c>
      <c r="AP41" s="41">
        <f t="shared" si="29"/>
        <v>41</v>
      </c>
      <c r="AQ41" s="41" t="str">
        <f t="shared" ref="AQ41:AQ51" si="53">+"a"&amp;AQ15</f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277">
        <f t="shared" si="31"/>
        <v>42</v>
      </c>
      <c r="C42" s="407" t="s">
        <v>235</v>
      </c>
      <c r="D42" s="361">
        <f ca="1">+D41/'Annual Sources and Uses'!C35</f>
        <v>27.049603633021192</v>
      </c>
      <c r="E42" s="362">
        <f ca="1">+E41/'Annual Sources and Uses'!D35</f>
        <v>27.927677610739721</v>
      </c>
      <c r="F42" s="362">
        <f ca="1">+F41/'Annual Sources and Uses'!E35</f>
        <v>30.215055276814876</v>
      </c>
      <c r="G42" s="362">
        <f ca="1">+G41/'Annual Sources and Uses'!F35</f>
        <v>31.449710944056928</v>
      </c>
      <c r="H42" s="362">
        <f ca="1">+H41/'Annual Sources and Uses'!G35</f>
        <v>32.854842050041881</v>
      </c>
      <c r="I42" s="362">
        <f ca="1">+I41/'Annual Sources and Uses'!H35</f>
        <v>33.70439899606852</v>
      </c>
      <c r="J42" s="362">
        <f ca="1">+J41/'Annual Sources and Uses'!I35</f>
        <v>34.228050042152262</v>
      </c>
      <c r="K42" s="362">
        <f ca="1">+K41/'Annual Sources and Uses'!J35</f>
        <v>34.303649956817694</v>
      </c>
      <c r="L42" s="362">
        <f ca="1">+L41/'Annual Sources and Uses'!K35</f>
        <v>35.481579379217315</v>
      </c>
      <c r="M42" s="362">
        <f ca="1">+M41/'Annual Sources and Uses'!L35</f>
        <v>36.216374330078075</v>
      </c>
      <c r="N42" s="362">
        <f ca="1">+N41/'Annual Sources and Uses'!M35</f>
        <v>39.189276612484505</v>
      </c>
      <c r="O42" s="362">
        <f ca="1">+O41/'Annual Sources and Uses'!N35</f>
        <v>39.799859471094031</v>
      </c>
      <c r="P42" s="362">
        <f ca="1">+P41/'Annual Sources and Uses'!O35</f>
        <v>43.856882622580095</v>
      </c>
      <c r="Q42" s="362">
        <f ca="1">+Q41/'Annual Sources and Uses'!P35</f>
        <v>49.511539181316152</v>
      </c>
      <c r="R42" s="362">
        <f ca="1">+R41/'Annual Sources and Uses'!Q35</f>
        <v>54.088490869807366</v>
      </c>
      <c r="S42" s="349"/>
      <c r="T42" s="349"/>
      <c r="U42" s="349"/>
      <c r="V42" s="349"/>
      <c r="W42" s="349"/>
      <c r="X42" s="349"/>
      <c r="Y42" s="349"/>
      <c r="Z42" s="320"/>
      <c r="AL42" s="27">
        <f t="shared" si="27"/>
        <v>42522</v>
      </c>
      <c r="AM42" s="41" t="str">
        <f t="shared" si="45"/>
        <v>at</v>
      </c>
      <c r="AN42" s="41">
        <f t="shared" si="28"/>
        <v>46</v>
      </c>
      <c r="AO42" s="41">
        <f t="shared" si="46"/>
        <v>67</v>
      </c>
      <c r="AP42" s="41">
        <f t="shared" si="29"/>
        <v>42</v>
      </c>
      <c r="AQ42" s="41" t="str">
        <f t="shared" si="53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f t="shared" si="30"/>
        <v>744</v>
      </c>
    </row>
    <row r="43" spans="1:52" ht="29.25" customHeight="1">
      <c r="A43" s="277">
        <f t="shared" si="31"/>
        <v>43</v>
      </c>
      <c r="C43" s="356" t="s">
        <v>236</v>
      </c>
      <c r="D43" s="364">
        <f t="shared" ref="D43:R44" ca="1" si="54">+SUM(INDIRECT($AH$1&amp;VLOOKUP(D$1,$AL$1:$AM$100000,2,FALSE)&amp;$A43&amp;":"&amp;VLOOKUP(DATE(YEAR(D$1),12,1),$AL$1:$AM$100000,2,FALSE)&amp;$A43))</f>
        <v>42898446.409999996</v>
      </c>
      <c r="E43" s="289">
        <f t="shared" ca="1" si="54"/>
        <v>47512101.420000009</v>
      </c>
      <c r="F43" s="289">
        <f t="shared" ca="1" si="54"/>
        <v>33679463.859999999</v>
      </c>
      <c r="G43" s="289">
        <f t="shared" ca="1" si="54"/>
        <v>36115746.730000004</v>
      </c>
      <c r="H43" s="289">
        <f t="shared" ca="1" si="54"/>
        <v>34327248.839999996</v>
      </c>
      <c r="I43" s="289">
        <f t="shared" ca="1" si="54"/>
        <v>61021373.079999983</v>
      </c>
      <c r="J43" s="289">
        <f t="shared" ca="1" si="54"/>
        <v>159499572.01000002</v>
      </c>
      <c r="K43" s="289">
        <f t="shared" ca="1" si="54"/>
        <v>305214628.41999996</v>
      </c>
      <c r="L43" s="289">
        <f t="shared" ca="1" si="54"/>
        <v>386109667.16000003</v>
      </c>
      <c r="M43" s="289">
        <f t="shared" ca="1" si="54"/>
        <v>396380688.43000001</v>
      </c>
      <c r="N43" s="289">
        <f t="shared" ca="1" si="54"/>
        <v>372820170.30000001</v>
      </c>
      <c r="O43" s="289">
        <f t="shared" ca="1" si="54"/>
        <v>382976350.77000004</v>
      </c>
      <c r="P43" s="289">
        <f t="shared" ca="1" si="54"/>
        <v>365079281.33999997</v>
      </c>
      <c r="Q43" s="289">
        <f t="shared" ca="1" si="54"/>
        <v>348622196.92000002</v>
      </c>
      <c r="R43" s="289">
        <f t="shared" ca="1" si="54"/>
        <v>338802956.84000003</v>
      </c>
      <c r="S43" s="347"/>
      <c r="T43" s="347"/>
      <c r="U43" s="347"/>
      <c r="V43" s="347"/>
      <c r="W43" s="347"/>
      <c r="X43" s="347"/>
      <c r="Y43" s="347"/>
      <c r="AL43" s="27">
        <f t="shared" si="27"/>
        <v>42552</v>
      </c>
      <c r="AM43" s="41" t="str">
        <f t="shared" si="45"/>
        <v>au</v>
      </c>
      <c r="AN43" s="41">
        <f t="shared" si="28"/>
        <v>47</v>
      </c>
      <c r="AO43" s="41">
        <f t="shared" si="46"/>
        <v>68</v>
      </c>
      <c r="AP43" s="41">
        <f t="shared" si="29"/>
        <v>43</v>
      </c>
      <c r="AQ43" s="41" t="str">
        <f t="shared" si="53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f t="shared" si="30"/>
        <v>720</v>
      </c>
    </row>
    <row r="44" spans="1:52" ht="39.75" customHeight="1">
      <c r="A44" s="277">
        <f t="shared" si="31"/>
        <v>44</v>
      </c>
      <c r="C44" s="202" t="s">
        <v>246</v>
      </c>
      <c r="D44" s="365">
        <f t="shared" ca="1" si="54"/>
        <v>308299114.97000003</v>
      </c>
      <c r="E44" s="366">
        <f t="shared" ca="1" si="54"/>
        <v>318176354.07999998</v>
      </c>
      <c r="F44" s="366">
        <f t="shared" ca="1" si="54"/>
        <v>345240609.13999999</v>
      </c>
      <c r="G44" s="366">
        <f t="shared" ca="1" si="54"/>
        <v>361477259.01000005</v>
      </c>
      <c r="H44" s="366">
        <f t="shared" ref="H44:R44" ca="1" si="55">+SUM(INDIRECT($AH$1&amp;VLOOKUP(H$1,$AL$1:$AM$100000,2,FALSE)&amp;$A44&amp;":"&amp;VLOOKUP(DATE(YEAR(H$1),12,1),$AL$1:$AM$100000,2,FALSE)&amp;$A44))</f>
        <v>378149521.42000002</v>
      </c>
      <c r="I44" s="366">
        <f t="shared" ca="1" si="55"/>
        <v>388905284.28999996</v>
      </c>
      <c r="J44" s="366">
        <f t="shared" ca="1" si="55"/>
        <v>395745498.74000001</v>
      </c>
      <c r="K44" s="366">
        <f t="shared" ca="1" si="55"/>
        <v>398116760.07999998</v>
      </c>
      <c r="L44" s="366">
        <f t="shared" ca="1" si="55"/>
        <v>412261472.33999997</v>
      </c>
      <c r="M44" s="366">
        <f t="shared" ca="1" si="55"/>
        <v>422159054.06999999</v>
      </c>
      <c r="N44" s="366">
        <f t="shared" ca="1" si="55"/>
        <v>458604307.19999999</v>
      </c>
      <c r="O44" s="366">
        <f t="shared" ca="1" si="55"/>
        <v>468147163.97999996</v>
      </c>
      <c r="P44" s="366">
        <f t="shared" ca="1" si="55"/>
        <v>516905427.16000003</v>
      </c>
      <c r="Q44" s="366">
        <f t="shared" ca="1" si="55"/>
        <v>585665859.33000004</v>
      </c>
      <c r="R44" s="366">
        <f t="shared" ca="1" si="55"/>
        <v>642376595.90999985</v>
      </c>
      <c r="S44" s="347"/>
      <c r="T44" s="347"/>
      <c r="U44" s="347"/>
      <c r="V44" s="347"/>
      <c r="W44" s="347"/>
      <c r="X44" s="347"/>
      <c r="Y44" s="347"/>
      <c r="Z44" s="191"/>
      <c r="AA44" s="191"/>
      <c r="AL44" s="27">
        <f t="shared" si="27"/>
        <v>42583</v>
      </c>
      <c r="AM44" s="41" t="str">
        <f t="shared" si="45"/>
        <v>av</v>
      </c>
      <c r="AN44" s="41">
        <f t="shared" si="28"/>
        <v>48</v>
      </c>
      <c r="AO44" s="41">
        <f t="shared" si="46"/>
        <v>69</v>
      </c>
      <c r="AP44" s="41">
        <f t="shared" si="29"/>
        <v>44</v>
      </c>
      <c r="AQ44" s="41" t="str">
        <f t="shared" si="53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f t="shared" si="30"/>
        <v>744</v>
      </c>
    </row>
    <row r="45" spans="1:52" ht="39.75" customHeight="1">
      <c r="A45" s="277">
        <f t="shared" si="31"/>
        <v>45</v>
      </c>
      <c r="C45" s="407" t="s">
        <v>238</v>
      </c>
      <c r="D45" s="367">
        <f ca="1">+D44/'Annual Sources and Uses'!C35</f>
        <v>26.949307953596303</v>
      </c>
      <c r="E45" s="368">
        <f ca="1">+E44/'Annual Sources and Uses'!D35</f>
        <v>27.825784264806746</v>
      </c>
      <c r="F45" s="368">
        <f ca="1">+F44/'Annual Sources and Uses'!E35</f>
        <v>30.103194485912976</v>
      </c>
      <c r="G45" s="368">
        <f ca="1">+G44/'Annual Sources and Uses'!F35</f>
        <v>31.336812898063684</v>
      </c>
      <c r="H45" s="368">
        <f ca="1">+H44/'Annual Sources and Uses'!G35</f>
        <v>32.739328475325117</v>
      </c>
      <c r="I45" s="368">
        <f ca="1">+I44/'Annual Sources and Uses'!H35</f>
        <v>33.581779280329414</v>
      </c>
      <c r="J45" s="368">
        <f ca="1">+J44/'Annual Sources and Uses'!I35</f>
        <v>34.082628197289388</v>
      </c>
      <c r="K45" s="368">
        <f ca="1">+K44/'Annual Sources and Uses'!J35</f>
        <v>34.124932851885227</v>
      </c>
      <c r="L45" s="368">
        <f ca="1">+L44/'Annual Sources and Uses'!K35</f>
        <v>35.279023944465607</v>
      </c>
      <c r="M45" s="368">
        <f ca="1">+M44/'Annual Sources and Uses'!L35</f>
        <v>36.0104156138175</v>
      </c>
      <c r="N45" s="368">
        <f ca="1">+N44/'Annual Sources and Uses'!M35</f>
        <v>38.981618305528706</v>
      </c>
      <c r="O45" s="368">
        <f ca="1">+O44/'Annual Sources and Uses'!N35</f>
        <v>39.589667283376194</v>
      </c>
      <c r="P45" s="368">
        <f ca="1">+P44/'Annual Sources and Uses'!O35</f>
        <v>43.641205025794712</v>
      </c>
      <c r="Q45" s="368">
        <f ca="1">+Q44/'Annual Sources and Uses'!P35</f>
        <v>49.287594803928641</v>
      </c>
      <c r="R45" s="368">
        <f ca="1">+R44/'Annual Sources and Uses'!Q35</f>
        <v>53.859333325894141</v>
      </c>
      <c r="S45" s="398"/>
      <c r="T45" s="398"/>
      <c r="U45" s="398"/>
      <c r="V45" s="398"/>
      <c r="W45" s="398"/>
      <c r="X45" s="398"/>
      <c r="Y45" s="398"/>
      <c r="Z45" s="203"/>
      <c r="AA45" s="203"/>
      <c r="AL45" s="27">
        <f t="shared" si="27"/>
        <v>42614</v>
      </c>
      <c r="AM45" s="41" t="str">
        <f t="shared" si="45"/>
        <v>aw</v>
      </c>
      <c r="AN45" s="41">
        <f t="shared" si="28"/>
        <v>49</v>
      </c>
      <c r="AO45" s="41">
        <f t="shared" si="46"/>
        <v>70</v>
      </c>
      <c r="AP45" s="41">
        <f t="shared" si="29"/>
        <v>45</v>
      </c>
      <c r="AQ45" s="41" t="str">
        <f t="shared" si="53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f t="shared" si="30"/>
        <v>744</v>
      </c>
    </row>
    <row r="46" spans="1:52" ht="39.75" customHeight="1">
      <c r="A46" s="277">
        <f t="shared" si="31"/>
        <v>46</v>
      </c>
      <c r="B46" s="41"/>
      <c r="C46" s="381" t="s">
        <v>239</v>
      </c>
      <c r="D46" s="370">
        <f ca="1">+D41-D44</f>
        <v>1147378.9699999094</v>
      </c>
      <c r="E46" s="370">
        <f t="shared" ref="E46:G46" ca="1" si="56">+E41-E44</f>
        <v>1165108.3399999738</v>
      </c>
      <c r="F46" s="370">
        <f t="shared" ca="1" si="56"/>
        <v>1282883.3700000048</v>
      </c>
      <c r="G46" s="370">
        <f t="shared" ca="1" si="56"/>
        <v>1302304.6199999452</v>
      </c>
      <c r="H46" s="507">
        <f t="shared" ref="H46:R46" ca="1" si="57">+H41-H44</f>
        <v>1334218.0500000119</v>
      </c>
      <c r="I46" s="507">
        <f t="shared" ca="1" si="57"/>
        <v>1420039.5700000525</v>
      </c>
      <c r="J46" s="507">
        <f t="shared" ca="1" si="57"/>
        <v>1688544.6799999475</v>
      </c>
      <c r="K46" s="507">
        <f t="shared" ca="1" si="57"/>
        <v>2084993.8399999738</v>
      </c>
      <c r="L46" s="507">
        <f t="shared" ca="1" si="57"/>
        <v>2367009.9799999595</v>
      </c>
      <c r="M46" s="507">
        <f t="shared" ca="1" si="57"/>
        <v>2414505.2299999595</v>
      </c>
      <c r="N46" s="507">
        <f t="shared" ca="1" si="57"/>
        <v>2443023.0999999642</v>
      </c>
      <c r="O46" s="507">
        <f t="shared" ca="1" si="57"/>
        <v>2485519.1600000262</v>
      </c>
      <c r="P46" s="507">
        <f t="shared" ca="1" si="57"/>
        <v>2554579.3300001025</v>
      </c>
      <c r="Q46" s="507">
        <f t="shared" ca="1" si="57"/>
        <v>2661046.3899999857</v>
      </c>
      <c r="R46" s="507">
        <f t="shared" ca="1" si="57"/>
        <v>2733146.4000000954</v>
      </c>
      <c r="S46" s="568"/>
      <c r="T46" s="568"/>
      <c r="U46" s="568"/>
      <c r="V46" s="568"/>
      <c r="W46" s="568"/>
      <c r="X46" s="568"/>
      <c r="Y46" s="568"/>
      <c r="Z46" s="203"/>
      <c r="AA46" s="203"/>
      <c r="AL46" s="27">
        <f t="shared" si="27"/>
        <v>42644</v>
      </c>
      <c r="AM46" s="41" t="str">
        <f t="shared" si="45"/>
        <v>ax</v>
      </c>
      <c r="AN46" s="41">
        <f t="shared" si="28"/>
        <v>50</v>
      </c>
      <c r="AO46" s="41">
        <f t="shared" si="46"/>
        <v>71</v>
      </c>
      <c r="AP46" s="41">
        <f t="shared" si="2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f t="shared" si="30"/>
        <v>720</v>
      </c>
    </row>
    <row r="47" spans="1:52" ht="39.75" customHeight="1">
      <c r="A47" s="277">
        <f t="shared" si="31"/>
        <v>47</v>
      </c>
      <c r="B47" s="41"/>
      <c r="C47" s="386" t="s">
        <v>243</v>
      </c>
      <c r="D47" s="387">
        <f ca="1">+IF('Annual Emissions'!D$57&gt;0,0,'Annual Emissions'!D$58)*-1</f>
        <v>10621.124849999995</v>
      </c>
      <c r="E47" s="388">
        <f ca="1">+IF('Annual Emissions'!E$57&gt;0,0,'Annual Emissions'!E$58)*-1</f>
        <v>3626.9644500000031</v>
      </c>
      <c r="F47" s="388">
        <f ca="1">+IF('Annual Emissions'!F$57&gt;0,0,'Annual Emissions'!F$58)*-1</f>
        <v>83609.259749999939</v>
      </c>
      <c r="G47" s="389">
        <f ca="1">+IF('Annual Emissions'!G$57&gt;0,0,'Annual Emissions'!G$58)*-1</f>
        <v>79516.415399999998</v>
      </c>
      <c r="H47" s="389">
        <f ca="1">+IF('Annual Emissions'!H$57&gt;0,0,'Annual Emissions'!H$58)*-1</f>
        <v>66271.792708333363</v>
      </c>
      <c r="I47" s="389">
        <f ca="1">+IF('Annual Emissions'!I$57&gt;0,0,'Annual Emissions'!I$58)*-1</f>
        <v>83658.722150000089</v>
      </c>
      <c r="J47" s="389">
        <f ca="1">+IF('Annual Emissions'!J$57&gt;0,0,'Annual Emissions'!J$58)*-1</f>
        <v>109162.81529999997</v>
      </c>
      <c r="K47" s="389">
        <f ca="1">+IF('Annual Emissions'!K$57&gt;0,0,'Annual Emissions'!K$58)*-1</f>
        <v>152507.87630000003</v>
      </c>
      <c r="L47" s="389">
        <f ca="1">+IF('Annual Emissions'!L$57&gt;0,0,'Annual Emissions'!L$58)*-1</f>
        <v>160991.39285833327</v>
      </c>
      <c r="M47" s="389">
        <f ca="1">+IF('Annual Emissions'!M$57&gt;0,0,'Annual Emissions'!M$58)*-1</f>
        <v>167164.69923333332</v>
      </c>
      <c r="N47" s="389">
        <f ca="1">+IF('Annual Emissions'!N$57&gt;0,0,'Annual Emissions'!N$58)*-1</f>
        <v>155835.56362499989</v>
      </c>
      <c r="O47" s="389">
        <f ca="1">+IF('Annual Emissions'!O$57&gt;0,0,'Annual Emissions'!O$58)*-1</f>
        <v>157812.19533333331</v>
      </c>
      <c r="P47" s="389">
        <f ca="1">+IF('Annual Emissions'!P$57&gt;0,0,'Annual Emissions'!P$58)*-1</f>
        <v>158347.23561666679</v>
      </c>
      <c r="Q47" s="389">
        <f ca="1">+IF('Annual Emissions'!Q$57&gt;0,0,'Annual Emissions'!Q$58)*-1</f>
        <v>156040.06110000005</v>
      </c>
      <c r="R47" s="389">
        <f ca="1">+IF('Annual Emissions'!R$57&gt;0,0,'Annual Emissions'!R$58)*-1</f>
        <v>138206.88756666664</v>
      </c>
      <c r="S47" s="569"/>
      <c r="T47" s="569"/>
      <c r="U47" s="569"/>
      <c r="V47" s="569"/>
      <c r="W47" s="569"/>
      <c r="X47" s="569"/>
      <c r="Y47" s="569"/>
      <c r="Z47" s="203"/>
      <c r="AA47" s="203"/>
      <c r="AL47" s="27">
        <f t="shared" si="27"/>
        <v>42675</v>
      </c>
      <c r="AM47" s="41" t="str">
        <f t="shared" si="45"/>
        <v>ay</v>
      </c>
      <c r="AN47" s="41">
        <f t="shared" si="28"/>
        <v>51</v>
      </c>
      <c r="AO47" s="41">
        <f t="shared" si="46"/>
        <v>72</v>
      </c>
      <c r="AP47" s="41">
        <f t="shared" si="29"/>
        <v>47</v>
      </c>
      <c r="AQ47" s="41" t="str">
        <f t="shared" si="53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f t="shared" si="30"/>
        <v>744</v>
      </c>
    </row>
    <row r="48" spans="1:52" ht="39.75" customHeight="1">
      <c r="A48" s="277">
        <f t="shared" si="31"/>
        <v>48</v>
      </c>
      <c r="B48" s="41"/>
      <c r="C48" s="390" t="s">
        <v>244</v>
      </c>
      <c r="D48" s="391">
        <f ca="1">+IF('Annual Emissions'!D$60&gt;0,0,'Annual Emissions'!D$61)*-1</f>
        <v>0</v>
      </c>
      <c r="E48" s="392">
        <f ca="1">+IF('Annual Emissions'!E$60&gt;0,0,'Annual Emissions'!E$61)*-1</f>
        <v>0</v>
      </c>
      <c r="F48" s="392">
        <f ca="1">+IF('Annual Emissions'!F$60&gt;0,0,'Annual Emissions'!F$61)*-1</f>
        <v>29602.557629999945</v>
      </c>
      <c r="G48" s="393">
        <f ca="1">+IF('Annual Emissions'!G$60&gt;0,0,'Annual Emissions'!G$61)*-1</f>
        <v>18996.739549999995</v>
      </c>
      <c r="H48" s="393">
        <f ca="1">+IF('Annual Emissions'!H$60&gt;0,0,'Annual Emissions'!H$61)*-1</f>
        <v>26945.145851999976</v>
      </c>
      <c r="I48" s="393">
        <f ca="1">+IF('Annual Emissions'!I$60&gt;0,0,'Annual Emissions'!I$61)*-1</f>
        <v>19660.408043999996</v>
      </c>
      <c r="J48" s="393">
        <f ca="1">+IF('Annual Emissions'!J$60&gt;0,0,'Annual Emissions'!J$61)*-1</f>
        <v>39302.957296000008</v>
      </c>
      <c r="K48" s="393">
        <f ca="1">+IF('Annual Emissions'!K$60&gt;0,0,'Annual Emissions'!K$61)*-1</f>
        <v>30107.353387999981</v>
      </c>
      <c r="L48" s="393">
        <f ca="1">+IF('Annual Emissions'!L$60&gt;0,0,'Annual Emissions'!L$61)*-1</f>
        <v>42214.999835999995</v>
      </c>
      <c r="M48" s="393">
        <f ca="1">+IF('Annual Emissions'!M$60&gt;0,0,'Annual Emissions'!M$61)*-1</f>
        <v>31099.325305999992</v>
      </c>
      <c r="N48" s="393">
        <f ca="1">+IF('Annual Emissions'!N$60&gt;0,0,'Annual Emissions'!N$61)*-1</f>
        <v>45139.323992000005</v>
      </c>
      <c r="O48" s="393">
        <f ca="1">+IF('Annual Emissions'!O$60&gt;0,0,'Annual Emissions'!O$61)*-1</f>
        <v>31739.60970400002</v>
      </c>
      <c r="P48" s="393">
        <f ca="1">+IF('Annual Emissions'!P$60&gt;0,0,'Annual Emissions'!P$61)*-1</f>
        <v>40352.655143999997</v>
      </c>
      <c r="Q48" s="393">
        <f ca="1">+IF('Annual Emissions'!Q$60&gt;0,0,'Annual Emissions'!Q$61)*-1</f>
        <v>29300.922880000002</v>
      </c>
      <c r="R48" s="393">
        <f ca="1">+IF('Annual Emissions'!R$60&gt;0,0,'Annual Emissions'!R$61)*-1</f>
        <v>41293.129248000012</v>
      </c>
      <c r="S48" s="569"/>
      <c r="T48" s="569"/>
      <c r="U48" s="569"/>
      <c r="V48" s="569"/>
      <c r="W48" s="569"/>
      <c r="X48" s="569"/>
      <c r="Y48" s="569"/>
      <c r="Z48" s="203"/>
      <c r="AA48" s="203"/>
      <c r="AL48" s="27">
        <f t="shared" si="27"/>
        <v>42705</v>
      </c>
      <c r="AM48" s="41" t="str">
        <f t="shared" si="45"/>
        <v>az</v>
      </c>
      <c r="AN48" s="41">
        <f t="shared" si="28"/>
        <v>52</v>
      </c>
      <c r="AO48" s="41">
        <f t="shared" si="46"/>
        <v>73</v>
      </c>
      <c r="AP48" s="41">
        <f t="shared" si="29"/>
        <v>48</v>
      </c>
      <c r="AQ48" s="41" t="str">
        <f t="shared" si="53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f t="shared" si="30"/>
        <v>720</v>
      </c>
    </row>
    <row r="49" spans="1:52" ht="39" customHeight="1">
      <c r="A49" s="277">
        <f t="shared" si="31"/>
        <v>49</v>
      </c>
      <c r="B49" s="41"/>
      <c r="C49" s="394" t="s">
        <v>245</v>
      </c>
      <c r="D49" s="395">
        <f ca="1">+D48+D47</f>
        <v>10621.124849999995</v>
      </c>
      <c r="E49" s="396">
        <f t="shared" ref="E49:G49" ca="1" si="58">+E48+E47</f>
        <v>3626.9644500000031</v>
      </c>
      <c r="F49" s="396">
        <f t="shared" ca="1" si="58"/>
        <v>113211.81737999988</v>
      </c>
      <c r="G49" s="397">
        <f t="shared" ca="1" si="58"/>
        <v>98513.154949999996</v>
      </c>
      <c r="H49" s="397">
        <f t="shared" ref="H49:R49" ca="1" si="59">+H48+H47</f>
        <v>93216.938560333336</v>
      </c>
      <c r="I49" s="397">
        <f t="shared" ca="1" si="59"/>
        <v>103319.13019400008</v>
      </c>
      <c r="J49" s="397">
        <f t="shared" ca="1" si="59"/>
        <v>148465.772596</v>
      </c>
      <c r="K49" s="397">
        <f t="shared" ca="1" si="59"/>
        <v>182615.22968800002</v>
      </c>
      <c r="L49" s="397">
        <f t="shared" ca="1" si="59"/>
        <v>203206.39269433328</v>
      </c>
      <c r="M49" s="397">
        <f t="shared" ca="1" si="59"/>
        <v>198264.0245393333</v>
      </c>
      <c r="N49" s="397">
        <f t="shared" ca="1" si="59"/>
        <v>200974.88761699991</v>
      </c>
      <c r="O49" s="397">
        <f t="shared" ca="1" si="59"/>
        <v>189551.80503733334</v>
      </c>
      <c r="P49" s="397">
        <f t="shared" ca="1" si="59"/>
        <v>198699.89076066678</v>
      </c>
      <c r="Q49" s="397">
        <f t="shared" ca="1" si="59"/>
        <v>185340.98398000005</v>
      </c>
      <c r="R49" s="397">
        <f t="shared" ca="1" si="59"/>
        <v>179500.01681466665</v>
      </c>
      <c r="S49" s="569"/>
      <c r="T49" s="569"/>
      <c r="U49" s="569"/>
      <c r="V49" s="569"/>
      <c r="W49" s="569"/>
      <c r="X49" s="569"/>
      <c r="Y49" s="569"/>
      <c r="Z49" s="203"/>
      <c r="AA49" s="203"/>
      <c r="AL49" s="27">
        <f t="shared" si="27"/>
        <v>42736</v>
      </c>
      <c r="AM49" s="41" t="str">
        <f t="shared" si="45"/>
        <v>ba</v>
      </c>
      <c r="AN49" s="41">
        <f t="shared" si="28"/>
        <v>53</v>
      </c>
      <c r="AO49" s="41">
        <f t="shared" si="46"/>
        <v>74</v>
      </c>
      <c r="AP49" s="41">
        <f t="shared" si="29"/>
        <v>49</v>
      </c>
      <c r="AQ49" s="41" t="str">
        <f t="shared" si="53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f t="shared" si="30"/>
        <v>744</v>
      </c>
    </row>
    <row r="50" spans="1:52" ht="25.5">
      <c r="A50" s="277">
        <f t="shared" si="31"/>
        <v>50</v>
      </c>
      <c r="B50" s="41"/>
      <c r="C50" s="371" t="s">
        <v>242</v>
      </c>
      <c r="D50" s="382">
        <f ca="1">+D40-D$49</f>
        <v>41740446.31515006</v>
      </c>
      <c r="E50" s="383">
        <f t="shared" ref="E50:G50" ca="1" si="60">+E40-E$49</f>
        <v>46343366.115550041</v>
      </c>
      <c r="F50" s="383">
        <f t="shared" ca="1" si="60"/>
        <v>32283368.67262001</v>
      </c>
      <c r="G50" s="383">
        <f t="shared" ca="1" si="60"/>
        <v>34714928.955050014</v>
      </c>
      <c r="H50" s="383">
        <f t="shared" ref="H50:R50" ca="1" si="61">+H40-H$49</f>
        <v>32899813.851439629</v>
      </c>
      <c r="I50" s="383">
        <f t="shared" ca="1" si="61"/>
        <v>59498014.37980599</v>
      </c>
      <c r="J50" s="383">
        <f t="shared" ca="1" si="61"/>
        <v>157662561.55740404</v>
      </c>
      <c r="K50" s="383">
        <f t="shared" ca="1" si="61"/>
        <v>302947019.35031205</v>
      </c>
      <c r="L50" s="383">
        <f t="shared" ca="1" si="61"/>
        <v>383539450.78730571</v>
      </c>
      <c r="M50" s="383">
        <f t="shared" ca="1" si="61"/>
        <v>393767919.1754607</v>
      </c>
      <c r="N50" s="383">
        <f t="shared" ca="1" si="61"/>
        <v>370176172.31238306</v>
      </c>
      <c r="O50" s="383">
        <f t="shared" ca="1" si="61"/>
        <v>380301279.80496269</v>
      </c>
      <c r="P50" s="383">
        <f t="shared" ca="1" si="61"/>
        <v>362326002.11923921</v>
      </c>
      <c r="Q50" s="383">
        <f t="shared" ca="1" si="61"/>
        <v>345775809.54601997</v>
      </c>
      <c r="R50" s="383">
        <f t="shared" ca="1" si="61"/>
        <v>335890310.42318541</v>
      </c>
      <c r="S50" s="568"/>
      <c r="T50" s="568"/>
      <c r="U50" s="568"/>
      <c r="V50" s="568"/>
      <c r="W50" s="568"/>
      <c r="X50" s="568"/>
      <c r="Y50" s="568"/>
      <c r="Z50" s="203"/>
      <c r="AA50" s="203"/>
      <c r="AL50" s="27">
        <f t="shared" si="27"/>
        <v>42767</v>
      </c>
      <c r="AM50" s="41" t="str">
        <f t="shared" si="45"/>
        <v>bb</v>
      </c>
      <c r="AN50" s="41">
        <f t="shared" si="28"/>
        <v>54</v>
      </c>
      <c r="AO50" s="41">
        <f t="shared" si="46"/>
        <v>75</v>
      </c>
      <c r="AP50" s="41">
        <f t="shared" si="29"/>
        <v>50</v>
      </c>
      <c r="AQ50" s="41" t="str">
        <f t="shared" si="53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f t="shared" si="30"/>
        <v>744</v>
      </c>
    </row>
    <row r="51" spans="1:52" ht="25.5">
      <c r="A51" s="277">
        <f t="shared" si="31"/>
        <v>51</v>
      </c>
      <c r="B51" s="41"/>
      <c r="C51" s="371" t="s">
        <v>250</v>
      </c>
      <c r="D51" s="382">
        <f ca="1">+D43-D$49</f>
        <v>42887825.285149999</v>
      </c>
      <c r="E51" s="383">
        <f ca="1">+E43-E$49</f>
        <v>47508474.455550008</v>
      </c>
      <c r="F51" s="383">
        <f ca="1">+F43-F$49</f>
        <v>33566252.042620003</v>
      </c>
      <c r="G51" s="383">
        <f ca="1">+G43-G$49</f>
        <v>36017233.575050004</v>
      </c>
      <c r="H51" s="383">
        <f t="shared" ref="H51:R51" ca="1" si="62">+H43-H$49</f>
        <v>34234031.901439659</v>
      </c>
      <c r="I51" s="383">
        <f t="shared" ca="1" si="62"/>
        <v>60918053.949805982</v>
      </c>
      <c r="J51" s="383">
        <f t="shared" ca="1" si="62"/>
        <v>159351106.23740402</v>
      </c>
      <c r="K51" s="383">
        <f t="shared" ca="1" si="62"/>
        <v>305032013.19031197</v>
      </c>
      <c r="L51" s="383">
        <f t="shared" ca="1" si="62"/>
        <v>385906460.76730567</v>
      </c>
      <c r="M51" s="383">
        <f t="shared" ca="1" si="62"/>
        <v>396182424.40546066</v>
      </c>
      <c r="N51" s="383">
        <f t="shared" ca="1" si="62"/>
        <v>372619195.41238302</v>
      </c>
      <c r="O51" s="383">
        <f t="shared" ca="1" si="62"/>
        <v>382786798.96496272</v>
      </c>
      <c r="P51" s="383">
        <f t="shared" ca="1" si="62"/>
        <v>364880581.44923931</v>
      </c>
      <c r="Q51" s="383">
        <f t="shared" ca="1" si="62"/>
        <v>348436855.93602002</v>
      </c>
      <c r="R51" s="383">
        <f t="shared" ca="1" si="62"/>
        <v>338623456.82318538</v>
      </c>
      <c r="S51" s="568"/>
      <c r="T51" s="568"/>
      <c r="U51" s="568"/>
      <c r="V51" s="568"/>
      <c r="W51" s="568"/>
      <c r="X51" s="568"/>
      <c r="Y51" s="568"/>
      <c r="Z51" s="203"/>
      <c r="AA51" s="203"/>
      <c r="AL51" s="27">
        <f t="shared" si="27"/>
        <v>42795</v>
      </c>
      <c r="AM51" s="41" t="str">
        <f t="shared" si="45"/>
        <v>bc</v>
      </c>
      <c r="AN51" s="41">
        <f t="shared" si="28"/>
        <v>55</v>
      </c>
      <c r="AO51" s="41">
        <f t="shared" si="46"/>
        <v>76</v>
      </c>
      <c r="AP51" s="41">
        <f t="shared" si="29"/>
        <v>51</v>
      </c>
      <c r="AQ51" s="41" t="str">
        <f t="shared" si="53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f t="shared" si="30"/>
        <v>672</v>
      </c>
    </row>
    <row r="52" spans="1:52">
      <c r="A52" s="277">
        <f t="shared" si="31"/>
        <v>52</v>
      </c>
      <c r="B52" s="41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570"/>
      <c r="T52" s="570"/>
      <c r="U52" s="570"/>
      <c r="V52" s="570"/>
      <c r="W52" s="570"/>
      <c r="X52" s="570"/>
      <c r="Y52" s="570"/>
      <c r="Z52" s="203"/>
      <c r="AA52" s="203"/>
      <c r="AL52" s="27">
        <f t="shared" si="27"/>
        <v>42826</v>
      </c>
      <c r="AM52" s="41" t="str">
        <f t="shared" si="45"/>
        <v>bd</v>
      </c>
      <c r="AN52" s="41">
        <f t="shared" si="28"/>
        <v>56</v>
      </c>
      <c r="AO52" s="41">
        <f t="shared" si="46"/>
        <v>77</v>
      </c>
      <c r="AP52" s="41">
        <f t="shared" si="2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f t="shared" si="30"/>
        <v>744</v>
      </c>
    </row>
    <row r="53" spans="1:52">
      <c r="A53" s="277">
        <f t="shared" si="31"/>
        <v>53</v>
      </c>
      <c r="Z53" s="203"/>
      <c r="AA53" s="203"/>
      <c r="AL53" s="27">
        <f t="shared" si="27"/>
        <v>42856</v>
      </c>
      <c r="AM53" s="41" t="str">
        <f t="shared" si="45"/>
        <v>be</v>
      </c>
      <c r="AN53" s="41">
        <f t="shared" si="28"/>
        <v>57</v>
      </c>
      <c r="AO53" s="41">
        <f t="shared" si="46"/>
        <v>78</v>
      </c>
      <c r="AP53" s="41">
        <f t="shared" si="29"/>
        <v>53</v>
      </c>
      <c r="AQ53" s="41" t="str">
        <f t="shared" ref="AQ53:AQ66" si="63"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f t="shared" si="30"/>
        <v>720</v>
      </c>
    </row>
    <row r="54" spans="1:52">
      <c r="A54" s="277">
        <f t="shared" si="31"/>
        <v>54</v>
      </c>
      <c r="B54" s="197" t="s">
        <v>55</v>
      </c>
      <c r="C54" s="197" t="s">
        <v>33</v>
      </c>
      <c r="D54" s="195">
        <f>+D$2</f>
        <v>2013</v>
      </c>
      <c r="E54" s="195">
        <f t="shared" ref="E54:R54" si="64">+E$2</f>
        <v>2014</v>
      </c>
      <c r="F54" s="195">
        <f t="shared" si="64"/>
        <v>2015</v>
      </c>
      <c r="G54" s="195">
        <f t="shared" si="64"/>
        <v>2016</v>
      </c>
      <c r="H54" s="195">
        <f t="shared" si="64"/>
        <v>2017</v>
      </c>
      <c r="I54" s="195">
        <f t="shared" si="64"/>
        <v>2018</v>
      </c>
      <c r="J54" s="195">
        <f t="shared" si="64"/>
        <v>2019</v>
      </c>
      <c r="K54" s="195">
        <f t="shared" si="64"/>
        <v>2020</v>
      </c>
      <c r="L54" s="195">
        <f t="shared" si="64"/>
        <v>2021</v>
      </c>
      <c r="M54" s="195">
        <f t="shared" si="64"/>
        <v>2022</v>
      </c>
      <c r="N54" s="195">
        <f t="shared" si="64"/>
        <v>2023</v>
      </c>
      <c r="O54" s="195">
        <f t="shared" si="64"/>
        <v>2024</v>
      </c>
      <c r="P54" s="195">
        <f t="shared" si="64"/>
        <v>2025</v>
      </c>
      <c r="Q54" s="195">
        <f t="shared" si="64"/>
        <v>2026</v>
      </c>
      <c r="R54" s="195">
        <f t="shared" si="64"/>
        <v>2027</v>
      </c>
      <c r="S54" s="327"/>
      <c r="T54" s="327"/>
      <c r="U54" s="327"/>
      <c r="V54" s="327"/>
      <c r="W54" s="327"/>
      <c r="X54" s="327"/>
      <c r="Y54" s="327"/>
      <c r="Z54" s="203"/>
      <c r="AA54" s="203"/>
      <c r="AL54" s="27">
        <f t="shared" si="27"/>
        <v>42887</v>
      </c>
      <c r="AM54" s="41" t="str">
        <f t="shared" si="45"/>
        <v>bf</v>
      </c>
      <c r="AN54" s="41">
        <f t="shared" si="28"/>
        <v>58</v>
      </c>
      <c r="AO54" s="41">
        <f t="shared" si="46"/>
        <v>79</v>
      </c>
      <c r="AP54" s="41">
        <f t="shared" si="29"/>
        <v>54</v>
      </c>
      <c r="AQ54" s="41" t="str">
        <f t="shared" si="63"/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f t="shared" si="30"/>
        <v>744</v>
      </c>
    </row>
    <row r="55" spans="1:52">
      <c r="A55" s="277">
        <f>+ROW('ISO Style Costs'!A49)</f>
        <v>49</v>
      </c>
      <c r="B55" s="198" t="s">
        <v>1</v>
      </c>
      <c r="C55" s="199" t="s">
        <v>176</v>
      </c>
      <c r="D55" s="200">
        <f ca="1">+D19-D3</f>
        <v>15847881.379999995</v>
      </c>
      <c r="E55" s="466">
        <f t="shared" ref="E55:G55" ca="1" si="65">+E19-E3</f>
        <v>16376182.5</v>
      </c>
      <c r="F55" s="466">
        <f t="shared" ca="1" si="65"/>
        <v>14281805.75</v>
      </c>
      <c r="G55" s="466">
        <f t="shared" ca="1" si="65"/>
        <v>15639135</v>
      </c>
      <c r="H55" s="466">
        <f t="shared" ref="H55:R55" ca="1" si="66">+H19-H3</f>
        <v>14640371</v>
      </c>
      <c r="I55" s="466">
        <f t="shared" ca="1" si="66"/>
        <v>23136151</v>
      </c>
      <c r="J55" s="466">
        <f t="shared" ca="1" si="66"/>
        <v>46106224.120000005</v>
      </c>
      <c r="K55" s="466">
        <f t="shared" ca="1" si="66"/>
        <v>83790581</v>
      </c>
      <c r="L55" s="466">
        <f t="shared" ca="1" si="66"/>
        <v>101002465.5</v>
      </c>
      <c r="M55" s="466">
        <f t="shared" ca="1" si="66"/>
        <v>107015611</v>
      </c>
      <c r="N55" s="466">
        <f t="shared" ca="1" si="66"/>
        <v>96693791.5</v>
      </c>
      <c r="O55" s="466">
        <f t="shared" ca="1" si="66"/>
        <v>105484972</v>
      </c>
      <c r="P55" s="466">
        <f t="shared" ca="1" si="66"/>
        <v>92326231.75</v>
      </c>
      <c r="Q55" s="466">
        <f t="shared" ca="1" si="66"/>
        <v>97942044</v>
      </c>
      <c r="R55" s="466">
        <f t="shared" ca="1" si="66"/>
        <v>92177473</v>
      </c>
      <c r="S55" s="348"/>
      <c r="T55" s="348"/>
      <c r="U55" s="348"/>
      <c r="V55" s="348"/>
      <c r="W55" s="348"/>
      <c r="X55" s="348"/>
      <c r="Y55" s="348"/>
      <c r="Z55" s="203"/>
      <c r="AA55" s="203"/>
      <c r="AL55" s="27">
        <f t="shared" si="27"/>
        <v>42917</v>
      </c>
      <c r="AM55" s="41" t="str">
        <f t="shared" si="45"/>
        <v>bg</v>
      </c>
      <c r="AN55" s="41">
        <f t="shared" si="28"/>
        <v>59</v>
      </c>
      <c r="AO55" s="41">
        <f t="shared" si="46"/>
        <v>80</v>
      </c>
      <c r="AP55" s="41">
        <f t="shared" si="29"/>
        <v>55</v>
      </c>
      <c r="AQ55" s="41" t="str">
        <f t="shared" si="63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f t="shared" si="30"/>
        <v>720</v>
      </c>
    </row>
    <row r="56" spans="1:52">
      <c r="A56" s="277">
        <f>+ROW('ISO Style Costs'!A50)</f>
        <v>50</v>
      </c>
      <c r="B56" s="201" t="s">
        <v>2</v>
      </c>
      <c r="C56" s="202" t="s">
        <v>176</v>
      </c>
      <c r="D56" s="203">
        <f ca="1">+D20-D4</f>
        <v>-691386</v>
      </c>
      <c r="E56" s="203">
        <f t="shared" ref="E56:G66" ca="1" si="67">+E20-E4</f>
        <v>655830.75</v>
      </c>
      <c r="F56" s="203">
        <f t="shared" ca="1" si="67"/>
        <v>-435881.5</v>
      </c>
      <c r="G56" s="203">
        <f t="shared" ca="1" si="67"/>
        <v>771176.62000000477</v>
      </c>
      <c r="H56" s="467">
        <f t="shared" ref="H56:R56" ca="1" si="68">+H20-H4</f>
        <v>413611.5</v>
      </c>
      <c r="I56" s="467">
        <f t="shared" ca="1" si="68"/>
        <v>2781130.6899999976</v>
      </c>
      <c r="J56" s="467">
        <f t="shared" ca="1" si="68"/>
        <v>12198201</v>
      </c>
      <c r="K56" s="467">
        <f t="shared" ca="1" si="68"/>
        <v>23682116.25</v>
      </c>
      <c r="L56" s="467">
        <f t="shared" ca="1" si="68"/>
        <v>30347322.5</v>
      </c>
      <c r="M56" s="467">
        <f t="shared" ca="1" si="68"/>
        <v>30657890</v>
      </c>
      <c r="N56" s="467">
        <f t="shared" ca="1" si="68"/>
        <v>31022860</v>
      </c>
      <c r="O56" s="467">
        <f t="shared" ca="1" si="68"/>
        <v>29839152.75</v>
      </c>
      <c r="P56" s="467">
        <f t="shared" ca="1" si="68"/>
        <v>30096719.5</v>
      </c>
      <c r="Q56" s="467">
        <f t="shared" ca="1" si="68"/>
        <v>24243237.939999998</v>
      </c>
      <c r="R56" s="467">
        <f t="shared" ca="1" si="68"/>
        <v>27082534.5</v>
      </c>
      <c r="S56" s="348"/>
      <c r="T56" s="348"/>
      <c r="U56" s="348"/>
      <c r="V56" s="348"/>
      <c r="W56" s="348"/>
      <c r="X56" s="348"/>
      <c r="Y56" s="348"/>
      <c r="Z56" s="203"/>
      <c r="AA56" s="203"/>
      <c r="AL56" s="27">
        <f t="shared" si="27"/>
        <v>42948</v>
      </c>
      <c r="AM56" s="41" t="str">
        <f t="shared" si="45"/>
        <v>bh</v>
      </c>
      <c r="AN56" s="41">
        <f t="shared" si="28"/>
        <v>60</v>
      </c>
      <c r="AO56" s="41">
        <f t="shared" si="46"/>
        <v>81</v>
      </c>
      <c r="AP56" s="41">
        <f t="shared" si="29"/>
        <v>56</v>
      </c>
      <c r="AQ56" s="41" t="str">
        <f t="shared" si="63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f t="shared" si="30"/>
        <v>744</v>
      </c>
    </row>
    <row r="57" spans="1:52">
      <c r="A57" s="277">
        <f>+ROW('ISO Style Costs'!A51)</f>
        <v>51</v>
      </c>
      <c r="B57" s="201" t="s">
        <v>3</v>
      </c>
      <c r="C57" s="202" t="s">
        <v>176</v>
      </c>
      <c r="D57" s="203">
        <f t="shared" ref="D57:D66" ca="1" si="69">+D21-D5</f>
        <v>-1320817.5</v>
      </c>
      <c r="E57" s="203">
        <f t="shared" ca="1" si="67"/>
        <v>-99176.5</v>
      </c>
      <c r="F57" s="203">
        <f t="shared" ca="1" si="67"/>
        <v>-1169164</v>
      </c>
      <c r="G57" s="203">
        <f t="shared" ca="1" si="67"/>
        <v>-159875.75</v>
      </c>
      <c r="H57" s="467">
        <f t="shared" ref="H57:R57" ca="1" si="70">+H21-H5</f>
        <v>-629773.61999999732</v>
      </c>
      <c r="I57" s="467">
        <f t="shared" ca="1" si="70"/>
        <v>1562347.25</v>
      </c>
      <c r="J57" s="467">
        <f t="shared" ca="1" si="70"/>
        <v>10182077.5</v>
      </c>
      <c r="K57" s="467">
        <f t="shared" ca="1" si="70"/>
        <v>22938666</v>
      </c>
      <c r="L57" s="467">
        <f t="shared" ca="1" si="70"/>
        <v>27091368.25</v>
      </c>
      <c r="M57" s="467">
        <f t="shared" ca="1" si="70"/>
        <v>31292577</v>
      </c>
      <c r="N57" s="467">
        <f t="shared" ca="1" si="70"/>
        <v>28042571.5</v>
      </c>
      <c r="O57" s="467">
        <f t="shared" ca="1" si="70"/>
        <v>29470022</v>
      </c>
      <c r="P57" s="467">
        <f t="shared" ca="1" si="70"/>
        <v>26988262.5</v>
      </c>
      <c r="Q57" s="467">
        <f t="shared" ca="1" si="70"/>
        <v>24876565</v>
      </c>
      <c r="R57" s="467">
        <f t="shared" ca="1" si="70"/>
        <v>23603972.75</v>
      </c>
      <c r="S57" s="348"/>
      <c r="T57" s="348"/>
      <c r="U57" s="348"/>
      <c r="V57" s="348"/>
      <c r="W57" s="348"/>
      <c r="X57" s="348"/>
      <c r="Y57" s="348"/>
      <c r="Z57" s="29"/>
      <c r="AA57" s="29"/>
      <c r="AL57" s="27">
        <f t="shared" si="27"/>
        <v>42979</v>
      </c>
      <c r="AM57" s="41" t="str">
        <f t="shared" si="45"/>
        <v>bi</v>
      </c>
      <c r="AN57" s="41">
        <f t="shared" si="28"/>
        <v>61</v>
      </c>
      <c r="AO57" s="41">
        <f t="shared" si="46"/>
        <v>82</v>
      </c>
      <c r="AP57" s="41">
        <f t="shared" si="29"/>
        <v>57</v>
      </c>
      <c r="AQ57" s="41" t="str">
        <f t="shared" si="63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f t="shared" si="30"/>
        <v>744</v>
      </c>
    </row>
    <row r="58" spans="1:52">
      <c r="A58" s="277">
        <f>+ROW('ISO Style Costs'!A52)</f>
        <v>52</v>
      </c>
      <c r="B58" s="201" t="s">
        <v>4</v>
      </c>
      <c r="C58" s="202" t="s">
        <v>176</v>
      </c>
      <c r="D58" s="203">
        <f t="shared" ca="1" si="69"/>
        <v>4598139.3100000024</v>
      </c>
      <c r="E58" s="203">
        <f t="shared" ca="1" si="67"/>
        <v>5429154.75</v>
      </c>
      <c r="F58" s="203">
        <f t="shared" ca="1" si="67"/>
        <v>4576150.5</v>
      </c>
      <c r="G58" s="203">
        <f t="shared" ca="1" si="67"/>
        <v>4474571.9399999976</v>
      </c>
      <c r="H58" s="467">
        <f t="shared" ref="H58:R58" ca="1" si="71">+H22-H6</f>
        <v>4750131.75</v>
      </c>
      <c r="I58" s="467">
        <f t="shared" ca="1" si="71"/>
        <v>7037836.25</v>
      </c>
      <c r="J58" s="467">
        <f t="shared" ca="1" si="71"/>
        <v>14720793.810000002</v>
      </c>
      <c r="K58" s="467">
        <f t="shared" ca="1" si="71"/>
        <v>29048784</v>
      </c>
      <c r="L58" s="467">
        <f t="shared" ca="1" si="71"/>
        <v>36955612</v>
      </c>
      <c r="M58" s="467">
        <f t="shared" ca="1" si="71"/>
        <v>34414583.939999998</v>
      </c>
      <c r="N58" s="467">
        <f t="shared" ca="1" si="71"/>
        <v>35935339.5</v>
      </c>
      <c r="O58" s="467">
        <f t="shared" ca="1" si="71"/>
        <v>35950266.5</v>
      </c>
      <c r="P58" s="467">
        <f t="shared" ca="1" si="71"/>
        <v>33219160.75</v>
      </c>
      <c r="Q58" s="467">
        <f t="shared" ca="1" si="71"/>
        <v>33434782.5</v>
      </c>
      <c r="R58" s="467">
        <f t="shared" ca="1" si="71"/>
        <v>32541373.5</v>
      </c>
      <c r="S58" s="348"/>
      <c r="T58" s="348"/>
      <c r="U58" s="348"/>
      <c r="V58" s="348"/>
      <c r="W58" s="348"/>
      <c r="X58" s="348"/>
      <c r="Y58" s="348"/>
      <c r="Z58" s="191"/>
      <c r="AA58" s="191"/>
      <c r="AL58" s="27">
        <f t="shared" si="27"/>
        <v>43009</v>
      </c>
      <c r="AM58" s="41" t="str">
        <f t="shared" si="45"/>
        <v>bj</v>
      </c>
      <c r="AN58" s="41">
        <f t="shared" si="28"/>
        <v>62</v>
      </c>
      <c r="AO58" s="41">
        <f t="shared" si="46"/>
        <v>83</v>
      </c>
      <c r="AP58" s="41">
        <f t="shared" si="29"/>
        <v>58</v>
      </c>
      <c r="AQ58" s="41" t="str">
        <f t="shared" si="63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f t="shared" si="30"/>
        <v>720</v>
      </c>
    </row>
    <row r="59" spans="1:52">
      <c r="A59" s="277">
        <f>+ROW('ISO Style Costs'!A53)</f>
        <v>53</v>
      </c>
      <c r="B59" s="201" t="s">
        <v>5</v>
      </c>
      <c r="C59" s="202" t="s">
        <v>176</v>
      </c>
      <c r="D59" s="203">
        <f t="shared" ca="1" si="69"/>
        <v>4872385.25</v>
      </c>
      <c r="E59" s="203">
        <f t="shared" ca="1" si="67"/>
        <v>5439270</v>
      </c>
      <c r="F59" s="203">
        <f t="shared" ca="1" si="67"/>
        <v>4374434.25</v>
      </c>
      <c r="G59" s="203">
        <f t="shared" ca="1" si="67"/>
        <v>4609988.25</v>
      </c>
      <c r="H59" s="467">
        <f t="shared" ref="H59:R59" ca="1" si="72">+H23-H7</f>
        <v>4696617.75</v>
      </c>
      <c r="I59" s="467">
        <f t="shared" ca="1" si="72"/>
        <v>6166681</v>
      </c>
      <c r="J59" s="467">
        <f t="shared" ca="1" si="72"/>
        <v>16424676.5</v>
      </c>
      <c r="K59" s="467">
        <f t="shared" ca="1" si="72"/>
        <v>28733987</v>
      </c>
      <c r="L59" s="467">
        <f t="shared" ca="1" si="72"/>
        <v>34793907.879999995</v>
      </c>
      <c r="M59" s="467">
        <f t="shared" ca="1" si="72"/>
        <v>37041148</v>
      </c>
      <c r="N59" s="467">
        <f t="shared" ca="1" si="72"/>
        <v>35779239</v>
      </c>
      <c r="O59" s="467">
        <f t="shared" ca="1" si="72"/>
        <v>33983972.75</v>
      </c>
      <c r="P59" s="467">
        <f t="shared" ca="1" si="72"/>
        <v>35151484.5</v>
      </c>
      <c r="Q59" s="467">
        <f t="shared" ca="1" si="72"/>
        <v>32882397.5</v>
      </c>
      <c r="R59" s="467">
        <f t="shared" ca="1" si="72"/>
        <v>29110778.439999998</v>
      </c>
      <c r="S59" s="348"/>
      <c r="T59" s="348"/>
      <c r="U59" s="348"/>
      <c r="V59" s="348"/>
      <c r="W59" s="348"/>
      <c r="X59" s="348"/>
      <c r="Y59" s="348"/>
      <c r="Z59" s="248"/>
      <c r="AA59" s="248"/>
      <c r="AL59" s="27">
        <f t="shared" si="27"/>
        <v>43040</v>
      </c>
      <c r="AM59" s="41" t="str">
        <f t="shared" si="45"/>
        <v>bk</v>
      </c>
      <c r="AN59" s="41">
        <f t="shared" si="28"/>
        <v>63</v>
      </c>
      <c r="AO59" s="41">
        <f t="shared" si="46"/>
        <v>84</v>
      </c>
      <c r="AP59" s="41">
        <f t="shared" si="29"/>
        <v>59</v>
      </c>
      <c r="AQ59" s="41" t="str">
        <f t="shared" si="63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f t="shared" si="30"/>
        <v>744</v>
      </c>
    </row>
    <row r="60" spans="1:52">
      <c r="A60" s="277">
        <f>+ROW('ISO Style Costs'!A54)</f>
        <v>54</v>
      </c>
      <c r="B60" s="201" t="s">
        <v>6</v>
      </c>
      <c r="C60" s="202" t="s">
        <v>176</v>
      </c>
      <c r="D60" s="203">
        <f t="shared" ca="1" si="69"/>
        <v>4736418</v>
      </c>
      <c r="E60" s="203">
        <f t="shared" ca="1" si="67"/>
        <v>4809704.2899999991</v>
      </c>
      <c r="F60" s="203">
        <f t="shared" ca="1" si="67"/>
        <v>4700754.5</v>
      </c>
      <c r="G60" s="203">
        <f t="shared" ca="1" si="67"/>
        <v>4665919.25</v>
      </c>
      <c r="H60" s="467">
        <f t="shared" ref="H60:R60" ca="1" si="73">+H24-H8</f>
        <v>4532940.8800000027</v>
      </c>
      <c r="I60" s="467">
        <f t="shared" ca="1" si="73"/>
        <v>7001818.25</v>
      </c>
      <c r="J60" s="467">
        <f t="shared" ca="1" si="73"/>
        <v>16317835.5</v>
      </c>
      <c r="K60" s="467">
        <f t="shared" ca="1" si="73"/>
        <v>27735698.620000005</v>
      </c>
      <c r="L60" s="467">
        <f t="shared" ca="1" si="73"/>
        <v>37421549</v>
      </c>
      <c r="M60" s="467">
        <f t="shared" ca="1" si="73"/>
        <v>37848777</v>
      </c>
      <c r="N60" s="467">
        <f t="shared" ca="1" si="73"/>
        <v>32014198</v>
      </c>
      <c r="O60" s="467">
        <f t="shared" ca="1" si="73"/>
        <v>37446925.5</v>
      </c>
      <c r="P60" s="467">
        <f t="shared" ca="1" si="73"/>
        <v>35691558.5</v>
      </c>
      <c r="Q60" s="467">
        <f t="shared" ca="1" si="73"/>
        <v>30833462.879999995</v>
      </c>
      <c r="R60" s="467">
        <f t="shared" ca="1" si="73"/>
        <v>33435003</v>
      </c>
      <c r="S60" s="348"/>
      <c r="T60" s="348"/>
      <c r="U60" s="348"/>
      <c r="V60" s="348"/>
      <c r="W60" s="348"/>
      <c r="X60" s="348"/>
      <c r="Y60" s="348"/>
      <c r="Z60" s="248"/>
      <c r="AA60" s="248"/>
      <c r="AL60" s="27">
        <f t="shared" si="27"/>
        <v>43070</v>
      </c>
      <c r="AM60" s="41" t="str">
        <f t="shared" si="45"/>
        <v>bl</v>
      </c>
      <c r="AN60" s="41">
        <f t="shared" si="28"/>
        <v>64</v>
      </c>
      <c r="AO60" s="41">
        <f t="shared" si="46"/>
        <v>85</v>
      </c>
      <c r="AP60" s="41">
        <f t="shared" si="29"/>
        <v>60</v>
      </c>
      <c r="AQ60" s="41" t="str">
        <f t="shared" si="63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f t="shared" si="30"/>
        <v>720</v>
      </c>
    </row>
    <row r="61" spans="1:52">
      <c r="A61" s="277">
        <f>+ROW('ISO Style Costs'!A55)</f>
        <v>55</v>
      </c>
      <c r="B61" s="201" t="s">
        <v>7</v>
      </c>
      <c r="C61" s="202" t="s">
        <v>176</v>
      </c>
      <c r="D61" s="203">
        <f t="shared" ca="1" si="69"/>
        <v>5263289.5</v>
      </c>
      <c r="E61" s="203">
        <f t="shared" ca="1" si="67"/>
        <v>5786396.25</v>
      </c>
      <c r="F61" s="203">
        <f t="shared" ca="1" si="67"/>
        <v>3835093.5</v>
      </c>
      <c r="G61" s="203">
        <f t="shared" ca="1" si="67"/>
        <v>2805114.3800000027</v>
      </c>
      <c r="H61" s="467">
        <f t="shared" ref="H61:R61" ca="1" si="74">+H25-H9</f>
        <v>3048988.5</v>
      </c>
      <c r="I61" s="467">
        <f t="shared" ca="1" si="74"/>
        <v>6176490.25</v>
      </c>
      <c r="J61" s="467">
        <f t="shared" ca="1" si="74"/>
        <v>20654121</v>
      </c>
      <c r="K61" s="467">
        <f t="shared" ca="1" si="74"/>
        <v>38730052.25</v>
      </c>
      <c r="L61" s="467">
        <f t="shared" ca="1" si="74"/>
        <v>53026751</v>
      </c>
      <c r="M61" s="467">
        <f t="shared" ca="1" si="74"/>
        <v>50736382</v>
      </c>
      <c r="N61" s="467">
        <f t="shared" ca="1" si="74"/>
        <v>51138892</v>
      </c>
      <c r="O61" s="467">
        <f t="shared" ca="1" si="74"/>
        <v>45256204.620000005</v>
      </c>
      <c r="P61" s="467">
        <f t="shared" ca="1" si="74"/>
        <v>50286973</v>
      </c>
      <c r="Q61" s="467">
        <f t="shared" ca="1" si="74"/>
        <v>43654163.5</v>
      </c>
      <c r="R61" s="467">
        <f t="shared" ca="1" si="74"/>
        <v>45148949</v>
      </c>
      <c r="S61" s="348"/>
      <c r="T61" s="348"/>
      <c r="U61" s="348"/>
      <c r="V61" s="348"/>
      <c r="W61" s="348"/>
      <c r="X61" s="348"/>
      <c r="Y61" s="348"/>
      <c r="Z61" s="248"/>
      <c r="AA61" s="248"/>
      <c r="AL61" s="27">
        <f t="shared" si="27"/>
        <v>43101</v>
      </c>
      <c r="AM61" s="41" t="str">
        <f t="shared" si="45"/>
        <v>bm</v>
      </c>
      <c r="AN61" s="41">
        <f t="shared" si="28"/>
        <v>65</v>
      </c>
      <c r="AO61" s="41">
        <f t="shared" si="46"/>
        <v>86</v>
      </c>
      <c r="AP61" s="41">
        <f t="shared" si="29"/>
        <v>61</v>
      </c>
      <c r="AQ61" s="41" t="str">
        <f t="shared" si="63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f t="shared" si="30"/>
        <v>744</v>
      </c>
    </row>
    <row r="62" spans="1:52">
      <c r="A62" s="277">
        <f>+ROW('ISO Style Costs'!A56)</f>
        <v>56</v>
      </c>
      <c r="B62" s="201" t="s">
        <v>8</v>
      </c>
      <c r="C62" s="202" t="s">
        <v>176</v>
      </c>
      <c r="D62" s="203">
        <f t="shared" ca="1" si="69"/>
        <v>4538866.25</v>
      </c>
      <c r="E62" s="203">
        <f t="shared" ca="1" si="67"/>
        <v>5370139.75</v>
      </c>
      <c r="F62" s="203">
        <f t="shared" ca="1" si="67"/>
        <v>3084781</v>
      </c>
      <c r="G62" s="203">
        <f t="shared" ca="1" si="67"/>
        <v>2481337.5</v>
      </c>
      <c r="H62" s="467">
        <f t="shared" ref="H62:R62" ca="1" si="75">+H26-H10</f>
        <v>1832049.5</v>
      </c>
      <c r="I62" s="467">
        <f t="shared" ca="1" si="75"/>
        <v>5470514.5</v>
      </c>
      <c r="J62" s="467">
        <f t="shared" ca="1" si="75"/>
        <v>17767350.75</v>
      </c>
      <c r="K62" s="467">
        <f t="shared" ca="1" si="75"/>
        <v>39120980.5</v>
      </c>
      <c r="L62" s="467">
        <f t="shared" ca="1" si="75"/>
        <v>48225910</v>
      </c>
      <c r="M62" s="467">
        <f t="shared" ca="1" si="75"/>
        <v>50428197</v>
      </c>
      <c r="N62" s="467">
        <f t="shared" ca="1" si="75"/>
        <v>45926474</v>
      </c>
      <c r="O62" s="467">
        <f t="shared" ca="1" si="75"/>
        <v>49346817</v>
      </c>
      <c r="P62" s="467">
        <f t="shared" ca="1" si="75"/>
        <v>44732758</v>
      </c>
      <c r="Q62" s="467">
        <f t="shared" ca="1" si="75"/>
        <v>43089763</v>
      </c>
      <c r="R62" s="467">
        <f t="shared" ca="1" si="75"/>
        <v>37147416</v>
      </c>
      <c r="S62" s="348"/>
      <c r="T62" s="348"/>
      <c r="U62" s="348"/>
      <c r="V62" s="348"/>
      <c r="W62" s="348"/>
      <c r="X62" s="348"/>
      <c r="Y62" s="348"/>
      <c r="Z62" s="248"/>
      <c r="AA62" s="248"/>
      <c r="AL62" s="27">
        <f t="shared" si="27"/>
        <v>43132</v>
      </c>
      <c r="AM62" s="41" t="str">
        <f t="shared" si="45"/>
        <v>bn</v>
      </c>
      <c r="AN62" s="41">
        <f t="shared" si="28"/>
        <v>66</v>
      </c>
      <c r="AO62" s="41">
        <f t="shared" si="46"/>
        <v>87</v>
      </c>
      <c r="AP62" s="41">
        <f t="shared" si="29"/>
        <v>62</v>
      </c>
      <c r="AQ62" s="41" t="str">
        <f t="shared" si="63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f t="shared" si="30"/>
        <v>744</v>
      </c>
    </row>
    <row r="63" spans="1:52">
      <c r="A63" s="277">
        <f>+ROW('ISO Style Costs'!A57)</f>
        <v>57</v>
      </c>
      <c r="B63" s="201" t="s">
        <v>9</v>
      </c>
      <c r="C63" s="202" t="s">
        <v>176</v>
      </c>
      <c r="D63" s="203">
        <f t="shared" ca="1" si="69"/>
        <v>41340</v>
      </c>
      <c r="E63" s="203">
        <f t="shared" ca="1" si="67"/>
        <v>0</v>
      </c>
      <c r="F63" s="203">
        <f t="shared" ca="1" si="67"/>
        <v>0</v>
      </c>
      <c r="G63" s="203">
        <f t="shared" ca="1" si="67"/>
        <v>0</v>
      </c>
      <c r="H63" s="467">
        <f t="shared" ref="H63:R63" ca="1" si="76">+H27-H11</f>
        <v>0</v>
      </c>
      <c r="I63" s="467">
        <f t="shared" ca="1" si="76"/>
        <v>0</v>
      </c>
      <c r="J63" s="467">
        <f t="shared" ca="1" si="76"/>
        <v>175182.75</v>
      </c>
      <c r="K63" s="467">
        <f t="shared" ca="1" si="76"/>
        <v>1186169.8800000008</v>
      </c>
      <c r="L63" s="467">
        <f t="shared" ca="1" si="76"/>
        <v>3073803.3499999978</v>
      </c>
      <c r="M63" s="467">
        <f t="shared" ca="1" si="76"/>
        <v>2765248.4600000009</v>
      </c>
      <c r="N63" s="467">
        <f t="shared" ca="1" si="76"/>
        <v>2296168.6100000013</v>
      </c>
      <c r="O63" s="467">
        <f t="shared" ca="1" si="76"/>
        <v>2015302.1500000022</v>
      </c>
      <c r="P63" s="467">
        <f t="shared" ca="1" si="76"/>
        <v>1949323.4000000004</v>
      </c>
      <c r="Q63" s="467">
        <f t="shared" ca="1" si="76"/>
        <v>2005112.1500000004</v>
      </c>
      <c r="R63" s="467">
        <f t="shared" ca="1" si="76"/>
        <v>2151118.1599999983</v>
      </c>
      <c r="S63" s="348"/>
      <c r="T63" s="348"/>
      <c r="U63" s="348"/>
      <c r="V63" s="348"/>
      <c r="W63" s="348"/>
      <c r="X63" s="348"/>
      <c r="Y63" s="348"/>
      <c r="Z63" s="248"/>
      <c r="AA63" s="248"/>
      <c r="AL63" s="27">
        <f t="shared" si="27"/>
        <v>43160</v>
      </c>
      <c r="AM63" s="41" t="str">
        <f t="shared" si="45"/>
        <v>bo</v>
      </c>
      <c r="AN63" s="41">
        <f t="shared" si="28"/>
        <v>67</v>
      </c>
      <c r="AO63" s="41">
        <f t="shared" si="46"/>
        <v>88</v>
      </c>
      <c r="AP63" s="41">
        <f t="shared" si="29"/>
        <v>63</v>
      </c>
      <c r="AQ63" s="41" t="str">
        <f t="shared" si="63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f t="shared" si="30"/>
        <v>696</v>
      </c>
    </row>
    <row r="64" spans="1:52">
      <c r="A64" s="277">
        <f>+ROW('ISO Style Costs'!A58)</f>
        <v>58</v>
      </c>
      <c r="B64" s="201" t="s">
        <v>10</v>
      </c>
      <c r="C64" s="202" t="s">
        <v>176</v>
      </c>
      <c r="D64" s="203">
        <f t="shared" ca="1" si="69"/>
        <v>-12459.530000000028</v>
      </c>
      <c r="E64" s="203">
        <f t="shared" ca="1" si="67"/>
        <v>0</v>
      </c>
      <c r="F64" s="203">
        <f t="shared" ca="1" si="67"/>
        <v>0</v>
      </c>
      <c r="G64" s="203">
        <f t="shared" ca="1" si="67"/>
        <v>0</v>
      </c>
      <c r="H64" s="467">
        <f t="shared" ref="H64:R64" ca="1" si="77">+H28-H12</f>
        <v>0</v>
      </c>
      <c r="I64" s="467">
        <f t="shared" ca="1" si="77"/>
        <v>0</v>
      </c>
      <c r="J64" s="467">
        <f t="shared" ca="1" si="77"/>
        <v>0</v>
      </c>
      <c r="K64" s="467">
        <f t="shared" ca="1" si="77"/>
        <v>14058.630000000005</v>
      </c>
      <c r="L64" s="467">
        <f t="shared" ca="1" si="77"/>
        <v>267366.75999999978</v>
      </c>
      <c r="M64" s="467">
        <f t="shared" ca="1" si="77"/>
        <v>116306.12000000011</v>
      </c>
      <c r="N64" s="467">
        <f t="shared" ca="1" si="77"/>
        <v>43373.969999999972</v>
      </c>
      <c r="O64" s="467">
        <f t="shared" ca="1" si="77"/>
        <v>21293.47</v>
      </c>
      <c r="P64" s="467">
        <f t="shared" ca="1" si="77"/>
        <v>6248.929999999993</v>
      </c>
      <c r="Q64" s="467">
        <f t="shared" ca="1" si="77"/>
        <v>0</v>
      </c>
      <c r="R64" s="467">
        <f t="shared" ca="1" si="77"/>
        <v>23541.849999999977</v>
      </c>
      <c r="S64" s="348"/>
      <c r="T64" s="348"/>
      <c r="U64" s="348"/>
      <c r="V64" s="348"/>
      <c r="W64" s="348"/>
      <c r="X64" s="348"/>
      <c r="Y64" s="348"/>
      <c r="Z64" s="248"/>
      <c r="AA64" s="248"/>
      <c r="AL64" s="27">
        <f t="shared" si="27"/>
        <v>43191</v>
      </c>
      <c r="AM64" s="41" t="str">
        <f t="shared" si="45"/>
        <v>bp</v>
      </c>
      <c r="AN64" s="41">
        <f t="shared" si="28"/>
        <v>68</v>
      </c>
      <c r="AO64" s="41">
        <f t="shared" si="46"/>
        <v>89</v>
      </c>
      <c r="AP64" s="41">
        <f t="shared" si="29"/>
        <v>64</v>
      </c>
      <c r="AQ64" s="41" t="str">
        <f t="shared" si="63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f t="shared" si="30"/>
        <v>744</v>
      </c>
    </row>
    <row r="65" spans="1:52">
      <c r="A65" s="277">
        <f>+ROW('ISO Style Costs'!A59)</f>
        <v>59</v>
      </c>
      <c r="B65" s="475" t="s">
        <v>97</v>
      </c>
      <c r="C65" s="478" t="s">
        <v>176</v>
      </c>
      <c r="D65" s="467">
        <f t="shared" ca="1" si="69"/>
        <v>3877410.7800000012</v>
      </c>
      <c r="E65" s="467">
        <f t="shared" ca="1" si="67"/>
        <v>2579491.2899999991</v>
      </c>
      <c r="F65" s="467">
        <f t="shared" ca="1" si="67"/>
        <v>-851393.50999999978</v>
      </c>
      <c r="G65" s="467">
        <f t="shared" ca="1" si="67"/>
        <v>-473925.08000000007</v>
      </c>
      <c r="H65" s="467">
        <f t="shared" ref="H65:R65" ca="1" si="78">+H29-H13</f>
        <v>-291906.47000000067</v>
      </c>
      <c r="I65" s="467">
        <f t="shared" ca="1" si="78"/>
        <v>268364.3200000003</v>
      </c>
      <c r="J65" s="467">
        <f t="shared" ca="1" si="78"/>
        <v>3264564.3999999985</v>
      </c>
      <c r="K65" s="467">
        <f t="shared" ca="1" si="78"/>
        <v>8148540.4499999993</v>
      </c>
      <c r="L65" s="467">
        <f t="shared" ca="1" si="78"/>
        <v>11536600.940000001</v>
      </c>
      <c r="M65" s="467">
        <f t="shared" ca="1" si="78"/>
        <v>11649462.68</v>
      </c>
      <c r="N65" s="467">
        <f t="shared" ca="1" si="78"/>
        <v>11484239.120000001</v>
      </c>
      <c r="O65" s="467">
        <f t="shared" ca="1" si="78"/>
        <v>11675902.870000001</v>
      </c>
      <c r="P65" s="467">
        <f t="shared" ca="1" si="78"/>
        <v>12075981.180000003</v>
      </c>
      <c r="Q65" s="467">
        <f t="shared" ca="1" si="78"/>
        <v>12999622.059999999</v>
      </c>
      <c r="R65" s="467">
        <f t="shared" ca="1" si="78"/>
        <v>13647650.239999998</v>
      </c>
      <c r="S65" s="348"/>
      <c r="T65" s="348"/>
      <c r="U65" s="348"/>
      <c r="V65" s="348"/>
      <c r="W65" s="348"/>
      <c r="X65" s="348"/>
      <c r="Y65" s="348"/>
      <c r="Z65" s="248"/>
      <c r="AA65" s="248"/>
      <c r="AL65" s="27">
        <f t="shared" si="27"/>
        <v>43221</v>
      </c>
      <c r="AM65" s="41" t="str">
        <f t="shared" ref="AM65:AM96" si="79">+VLOOKUP(AN65,$AP$1:$AQ$197,2,FALSE)</f>
        <v>bq</v>
      </c>
      <c r="AN65" s="41">
        <f t="shared" si="28"/>
        <v>69</v>
      </c>
      <c r="AO65" s="41">
        <f t="shared" ref="AO65:AO96" si="80">+MATCH(AL65,$AS$1:$AS$121)</f>
        <v>90</v>
      </c>
      <c r="AP65" s="41">
        <f t="shared" si="29"/>
        <v>65</v>
      </c>
      <c r="AQ65" s="41" t="str">
        <f t="shared" si="63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f t="shared" si="30"/>
        <v>720</v>
      </c>
    </row>
    <row r="66" spans="1:52">
      <c r="A66" s="277">
        <f>+ROW('ISO Style Costs'!A60)</f>
        <v>60</v>
      </c>
      <c r="B66" s="476" t="s">
        <v>289</v>
      </c>
      <c r="C66" s="479" t="s">
        <v>176</v>
      </c>
      <c r="D66" s="468">
        <f t="shared" ca="1" si="69"/>
        <v>261403.75000000012</v>
      </c>
      <c r="E66" s="468">
        <f t="shared" ca="1" si="67"/>
        <v>173877.56999999983</v>
      </c>
      <c r="F66" s="468">
        <f t="shared" ca="1" si="67"/>
        <v>-59164.829999999958</v>
      </c>
      <c r="G66" s="468">
        <f t="shared" ca="1" si="67"/>
        <v>-33057.329999999958</v>
      </c>
      <c r="H66" s="468">
        <f t="shared" ref="H66:R66" ca="1" si="81">+H30-H14</f>
        <v>-19864.089999999851</v>
      </c>
      <c r="I66" s="468">
        <f t="shared" ca="1" si="81"/>
        <v>18679.609999999986</v>
      </c>
      <c r="J66" s="468">
        <f t="shared" ca="1" si="81"/>
        <v>219503.46999999997</v>
      </c>
      <c r="K66" s="468">
        <f t="shared" ca="1" si="81"/>
        <v>541071.38000000035</v>
      </c>
      <c r="L66" s="468">
        <f t="shared" ca="1" si="81"/>
        <v>770629.97</v>
      </c>
      <c r="M66" s="468">
        <f t="shared" ca="1" si="81"/>
        <v>779043.26</v>
      </c>
      <c r="N66" s="468">
        <f t="shared" ca="1" si="81"/>
        <v>774210.28000000026</v>
      </c>
      <c r="O66" s="468">
        <f t="shared" ca="1" si="81"/>
        <v>778980.70000000019</v>
      </c>
      <c r="P66" s="468">
        <f t="shared" ca="1" si="81"/>
        <v>801714.31</v>
      </c>
      <c r="Q66" s="468">
        <f t="shared" ca="1" si="81"/>
        <v>869189.5299999998</v>
      </c>
      <c r="R66" s="468">
        <f t="shared" ca="1" si="81"/>
        <v>909101.75</v>
      </c>
      <c r="S66" s="348"/>
      <c r="T66" s="348"/>
      <c r="U66" s="348"/>
      <c r="V66" s="348"/>
      <c r="W66" s="348"/>
      <c r="X66" s="348"/>
      <c r="Y66" s="348"/>
      <c r="Z66" s="248"/>
      <c r="AA66" s="248"/>
      <c r="AL66" s="27">
        <f t="shared" si="27"/>
        <v>43252</v>
      </c>
      <c r="AM66" s="41" t="str">
        <f t="shared" si="79"/>
        <v>br</v>
      </c>
      <c r="AN66" s="41">
        <f t="shared" si="28"/>
        <v>70</v>
      </c>
      <c r="AO66" s="41">
        <f t="shared" si="80"/>
        <v>91</v>
      </c>
      <c r="AP66" s="41">
        <f t="shared" si="29"/>
        <v>66</v>
      </c>
      <c r="AQ66" s="41" t="str">
        <f t="shared" si="63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f t="shared" si="30"/>
        <v>744</v>
      </c>
    </row>
    <row r="67" spans="1:52">
      <c r="A67" s="277">
        <f>+ROW('ISO Style Costs'!A61)</f>
        <v>61</v>
      </c>
      <c r="B67" s="206"/>
      <c r="C67" s="197" t="s">
        <v>176</v>
      </c>
      <c r="D67" s="207">
        <f t="shared" ref="D67:G67" ca="1" si="82">+D31-D16</f>
        <v>41751067.440000057</v>
      </c>
      <c r="E67" s="207">
        <f t="shared" ca="1" si="82"/>
        <v>46346993.080000043</v>
      </c>
      <c r="F67" s="207">
        <f t="shared" ca="1" si="82"/>
        <v>32396580.49000001</v>
      </c>
      <c r="G67" s="207">
        <f t="shared" ca="1" si="82"/>
        <v>34813442.110000014</v>
      </c>
      <c r="H67" s="469">
        <f t="shared" ref="H67:R67" ca="1" si="83">+H31-H16</f>
        <v>32993030.789999962</v>
      </c>
      <c r="I67" s="469">
        <f t="shared" ca="1" si="83"/>
        <v>59601333.50999999</v>
      </c>
      <c r="J67" s="469">
        <f t="shared" ca="1" si="83"/>
        <v>157811027.33000004</v>
      </c>
      <c r="K67" s="469">
        <f t="shared" ca="1" si="83"/>
        <v>303129634.58000004</v>
      </c>
      <c r="L67" s="469">
        <f t="shared" ca="1" si="83"/>
        <v>383742657.18000007</v>
      </c>
      <c r="M67" s="469">
        <f t="shared" ca="1" si="83"/>
        <v>393966183.20000005</v>
      </c>
      <c r="N67" s="469">
        <f t="shared" ca="1" si="83"/>
        <v>370377147.20000005</v>
      </c>
      <c r="O67" s="469">
        <f t="shared" ca="1" si="83"/>
        <v>380490831.61000001</v>
      </c>
      <c r="P67" s="469">
        <f t="shared" ca="1" si="83"/>
        <v>362524702.00999987</v>
      </c>
      <c r="Q67" s="469">
        <f t="shared" ca="1" si="83"/>
        <v>345961150.52999997</v>
      </c>
      <c r="R67" s="469">
        <f t="shared" ca="1" si="83"/>
        <v>336069810.44000006</v>
      </c>
      <c r="S67" s="348"/>
      <c r="T67" s="348"/>
      <c r="U67" s="348"/>
      <c r="V67" s="348"/>
      <c r="W67" s="348"/>
      <c r="X67" s="348"/>
      <c r="Y67" s="348"/>
      <c r="Z67" s="248"/>
      <c r="AA67" s="248"/>
      <c r="AL67" s="27">
        <f t="shared" ref="AL67:AL130" si="84">+EDATE(AL66,1)</f>
        <v>43282</v>
      </c>
      <c r="AM67" s="41" t="str">
        <f t="shared" si="79"/>
        <v>bs</v>
      </c>
      <c r="AN67" s="41">
        <f t="shared" ref="AN67:AN130" si="85">+AN66+1</f>
        <v>71</v>
      </c>
      <c r="AO67" s="41">
        <f t="shared" si="80"/>
        <v>92</v>
      </c>
      <c r="AP67" s="41">
        <f t="shared" ref="AP67:AP130" si="86">+AP66+1</f>
        <v>67</v>
      </c>
      <c r="AQ67" s="41" t="str">
        <f t="shared" ref="AQ67:AQ78" si="87">+"b"&amp;AQ15</f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f t="shared" ref="AZ67:AZ121" si="88">+AT67+AU67</f>
        <v>720</v>
      </c>
    </row>
    <row r="68" spans="1:52">
      <c r="A68" s="277">
        <f>+ROW('ISO Style Costs'!A62)</f>
        <v>62</v>
      </c>
      <c r="B68" s="45"/>
      <c r="C68" s="45"/>
      <c r="D68" s="41"/>
      <c r="E68" s="41"/>
      <c r="F68" s="41"/>
      <c r="G68" s="41"/>
      <c r="Z68" s="248"/>
      <c r="AA68" s="248"/>
      <c r="AL68" s="27">
        <f t="shared" si="84"/>
        <v>43313</v>
      </c>
      <c r="AM68" s="41" t="str">
        <f t="shared" si="79"/>
        <v>bt</v>
      </c>
      <c r="AN68" s="41">
        <f t="shared" si="85"/>
        <v>72</v>
      </c>
      <c r="AO68" s="41">
        <f t="shared" si="80"/>
        <v>93</v>
      </c>
      <c r="AP68" s="41">
        <f t="shared" si="86"/>
        <v>68</v>
      </c>
      <c r="AQ68" s="41" t="str">
        <f t="shared" si="8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f t="shared" si="88"/>
        <v>744</v>
      </c>
    </row>
    <row r="69" spans="1:52">
      <c r="A69" s="277">
        <f>+ROW('ISO Style Costs'!A63)</f>
        <v>63</v>
      </c>
      <c r="B69" s="197" t="s">
        <v>55</v>
      </c>
      <c r="C69" s="197" t="s">
        <v>33</v>
      </c>
      <c r="D69" s="195">
        <f>+D$2</f>
        <v>2013</v>
      </c>
      <c r="E69" s="195">
        <f t="shared" ref="E69:R69" si="89">+E$2</f>
        <v>2014</v>
      </c>
      <c r="F69" s="195">
        <f t="shared" si="89"/>
        <v>2015</v>
      </c>
      <c r="G69" s="195">
        <f t="shared" si="89"/>
        <v>2016</v>
      </c>
      <c r="H69" s="195">
        <f t="shared" si="89"/>
        <v>2017</v>
      </c>
      <c r="I69" s="195">
        <f t="shared" si="89"/>
        <v>2018</v>
      </c>
      <c r="J69" s="195">
        <f t="shared" si="89"/>
        <v>2019</v>
      </c>
      <c r="K69" s="195">
        <f t="shared" si="89"/>
        <v>2020</v>
      </c>
      <c r="L69" s="195">
        <f t="shared" si="89"/>
        <v>2021</v>
      </c>
      <c r="M69" s="195">
        <f t="shared" si="89"/>
        <v>2022</v>
      </c>
      <c r="N69" s="195">
        <f t="shared" si="89"/>
        <v>2023</v>
      </c>
      <c r="O69" s="195">
        <f t="shared" si="89"/>
        <v>2024</v>
      </c>
      <c r="P69" s="195">
        <f t="shared" si="89"/>
        <v>2025</v>
      </c>
      <c r="Q69" s="195">
        <f t="shared" si="89"/>
        <v>2026</v>
      </c>
      <c r="R69" s="195">
        <f t="shared" si="89"/>
        <v>2027</v>
      </c>
      <c r="S69" s="327"/>
      <c r="T69" s="327"/>
      <c r="U69" s="327"/>
      <c r="V69" s="327"/>
      <c r="W69" s="327"/>
      <c r="X69" s="327"/>
      <c r="Y69" s="327"/>
      <c r="Z69" s="248"/>
      <c r="AA69" s="248"/>
      <c r="AL69" s="27">
        <f t="shared" si="84"/>
        <v>43344</v>
      </c>
      <c r="AM69" s="41" t="str">
        <f t="shared" si="79"/>
        <v>bu</v>
      </c>
      <c r="AN69" s="41">
        <f t="shared" si="85"/>
        <v>73</v>
      </c>
      <c r="AO69" s="41">
        <f t="shared" si="80"/>
        <v>94</v>
      </c>
      <c r="AP69" s="41">
        <f t="shared" si="86"/>
        <v>69</v>
      </c>
      <c r="AQ69" s="41" t="str">
        <f t="shared" si="8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f t="shared" si="88"/>
        <v>744</v>
      </c>
    </row>
    <row r="70" spans="1:52">
      <c r="A70" s="277">
        <f>+ROW('ISO Style Costs'!A64)</f>
        <v>64</v>
      </c>
      <c r="B70" s="198" t="s">
        <v>1</v>
      </c>
      <c r="C70" s="199" t="s">
        <v>36</v>
      </c>
      <c r="D70" s="249">
        <f t="shared" ref="D70:R81" ca="1" si="90">+SUM(INDIRECT($AH$1&amp;VLOOKUP(D$1,$AL$1:$AM$197,2,FALSE)&amp;$A70&amp;":"&amp;VLOOKUP(DATE(YEAR(D$1),12,1),$AL$1:$AM$197,2,FALSE)&amp;$A70))</f>
        <v>2912498.91</v>
      </c>
      <c r="E70" s="249">
        <f t="shared" ca="1" si="90"/>
        <v>3189496.71</v>
      </c>
      <c r="F70" s="249">
        <f t="shared" ca="1" si="90"/>
        <v>3052357.7100000004</v>
      </c>
      <c r="G70" s="249">
        <f t="shared" ca="1" si="90"/>
        <v>3207185.15</v>
      </c>
      <c r="H70" s="480">
        <f t="shared" ca="1" si="90"/>
        <v>2812867.99</v>
      </c>
      <c r="I70" s="480">
        <f t="shared" ca="1" si="90"/>
        <v>3263449.5200000005</v>
      </c>
      <c r="J70" s="480">
        <f t="shared" ca="1" si="90"/>
        <v>3173173.0700000003</v>
      </c>
      <c r="K70" s="480">
        <f t="shared" ca="1" si="90"/>
        <v>3394284.8699999996</v>
      </c>
      <c r="L70" s="480">
        <f t="shared" ca="1" si="90"/>
        <v>3185325.7100000004</v>
      </c>
      <c r="M70" s="480">
        <f t="shared" ca="1" si="90"/>
        <v>3379109.74</v>
      </c>
      <c r="N70" s="480">
        <f t="shared" ca="1" si="90"/>
        <v>3107529.6</v>
      </c>
      <c r="O70" s="480">
        <f t="shared" ca="1" si="90"/>
        <v>3381476.87</v>
      </c>
      <c r="P70" s="480">
        <f t="shared" ca="1" si="90"/>
        <v>2961368.91</v>
      </c>
      <c r="Q70" s="480">
        <f t="shared" ca="1" si="90"/>
        <v>3333916.7100000004</v>
      </c>
      <c r="R70" s="480">
        <f t="shared" ca="1" si="90"/>
        <v>3117914.7400000007</v>
      </c>
      <c r="S70" s="55"/>
      <c r="T70" s="55"/>
      <c r="U70" s="55"/>
      <c r="V70" s="55"/>
      <c r="W70" s="55"/>
      <c r="X70" s="55"/>
      <c r="Y70" s="55"/>
      <c r="Z70" s="248"/>
      <c r="AA70" s="248"/>
      <c r="AL70" s="27">
        <f t="shared" si="84"/>
        <v>43374</v>
      </c>
      <c r="AM70" s="41" t="str">
        <f t="shared" si="79"/>
        <v>bv</v>
      </c>
      <c r="AN70" s="41">
        <f t="shared" si="85"/>
        <v>74</v>
      </c>
      <c r="AO70" s="41">
        <f t="shared" si="80"/>
        <v>95</v>
      </c>
      <c r="AP70" s="41">
        <f t="shared" si="86"/>
        <v>70</v>
      </c>
      <c r="AQ70" s="41" t="str">
        <f t="shared" si="8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f t="shared" si="88"/>
        <v>720</v>
      </c>
    </row>
    <row r="71" spans="1:52">
      <c r="A71" s="277">
        <f>+ROW('ISO Style Costs'!A65)</f>
        <v>65</v>
      </c>
      <c r="B71" s="201" t="s">
        <v>2</v>
      </c>
      <c r="C71" s="202" t="s">
        <v>36</v>
      </c>
      <c r="D71" s="281">
        <f t="shared" ca="1" si="90"/>
        <v>1147426</v>
      </c>
      <c r="E71" s="248">
        <f t="shared" ca="1" si="90"/>
        <v>1088586</v>
      </c>
      <c r="F71" s="248">
        <f t="shared" ca="1" si="90"/>
        <v>1149364</v>
      </c>
      <c r="G71" s="248">
        <f t="shared" ca="1" si="90"/>
        <v>1079981</v>
      </c>
      <c r="H71" s="481">
        <f t="shared" ref="H71:R81" ca="1" si="91">+SUM(INDIRECT($AH$1&amp;VLOOKUP(H$1,$AL$1:$AM$197,2,FALSE)&amp;$A71&amp;":"&amp;VLOOKUP(DATE(YEAR(H$1),12,1),$AL$1:$AM$197,2,FALSE)&amp;$A71))</f>
        <v>1153982</v>
      </c>
      <c r="I71" s="481">
        <f t="shared" ca="1" si="91"/>
        <v>1012675</v>
      </c>
      <c r="J71" s="481">
        <f t="shared" ca="1" si="91"/>
        <v>1201515</v>
      </c>
      <c r="K71" s="481">
        <f t="shared" ca="1" si="91"/>
        <v>1149704.4100000001</v>
      </c>
      <c r="L71" s="481">
        <f t="shared" ca="1" si="91"/>
        <v>1122371.8</v>
      </c>
      <c r="M71" s="481">
        <f t="shared" ca="1" si="91"/>
        <v>1143832.6000000001</v>
      </c>
      <c r="N71" s="481">
        <f t="shared" ca="1" si="91"/>
        <v>1208816</v>
      </c>
      <c r="O71" s="481">
        <f t="shared" ca="1" si="91"/>
        <v>1143635.4100000001</v>
      </c>
      <c r="P71" s="481">
        <f t="shared" ca="1" si="91"/>
        <v>1204072</v>
      </c>
      <c r="Q71" s="481">
        <f t="shared" ca="1" si="91"/>
        <v>1033155</v>
      </c>
      <c r="R71" s="481">
        <f t="shared" ca="1" si="91"/>
        <v>1189642</v>
      </c>
      <c r="S71" s="55"/>
      <c r="T71" s="55"/>
      <c r="U71" s="55"/>
      <c r="V71" s="55"/>
      <c r="W71" s="55"/>
      <c r="X71" s="55"/>
      <c r="Y71" s="55"/>
      <c r="Z71" s="279"/>
      <c r="AA71" s="279"/>
      <c r="AL71" s="27">
        <f t="shared" si="84"/>
        <v>43405</v>
      </c>
      <c r="AM71" s="41" t="str">
        <f t="shared" si="79"/>
        <v>bw</v>
      </c>
      <c r="AN71" s="41">
        <f t="shared" si="85"/>
        <v>75</v>
      </c>
      <c r="AO71" s="41">
        <f t="shared" si="80"/>
        <v>96</v>
      </c>
      <c r="AP71" s="41">
        <f t="shared" si="86"/>
        <v>71</v>
      </c>
      <c r="AQ71" s="41" t="str">
        <f t="shared" si="8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f t="shared" si="88"/>
        <v>744</v>
      </c>
    </row>
    <row r="72" spans="1:52">
      <c r="A72" s="277">
        <f>+ROW('ISO Style Costs'!A66)</f>
        <v>66</v>
      </c>
      <c r="B72" s="201" t="s">
        <v>3</v>
      </c>
      <c r="C72" s="202" t="s">
        <v>36</v>
      </c>
      <c r="D72" s="281">
        <f t="shared" ca="1" si="90"/>
        <v>974924.81000000017</v>
      </c>
      <c r="E72" s="248">
        <f t="shared" ca="1" si="90"/>
        <v>1131358.0100000002</v>
      </c>
      <c r="F72" s="248">
        <f t="shared" ca="1" si="90"/>
        <v>1063548.2100000002</v>
      </c>
      <c r="G72" s="248">
        <f t="shared" ca="1" si="90"/>
        <v>1137274.6000000001</v>
      </c>
      <c r="H72" s="481">
        <f t="shared" ca="1" si="91"/>
        <v>1066897.8</v>
      </c>
      <c r="I72" s="481">
        <f t="shared" ca="1" si="91"/>
        <v>1144460.0100000002</v>
      </c>
      <c r="J72" s="481">
        <f t="shared" ca="1" si="91"/>
        <v>1087765.6100000001</v>
      </c>
      <c r="K72" s="481">
        <f t="shared" ca="1" si="91"/>
        <v>1196039.8</v>
      </c>
      <c r="L72" s="481">
        <f t="shared" ca="1" si="91"/>
        <v>1033603.8000000002</v>
      </c>
      <c r="M72" s="481">
        <f t="shared" ca="1" si="91"/>
        <v>1191825.0100000002</v>
      </c>
      <c r="N72" s="481">
        <f t="shared" ca="1" si="91"/>
        <v>1119935.2100000002</v>
      </c>
      <c r="O72" s="481">
        <f t="shared" ca="1" si="91"/>
        <v>1191309.8</v>
      </c>
      <c r="P72" s="481">
        <f t="shared" ca="1" si="91"/>
        <v>1112786.4100000001</v>
      </c>
      <c r="Q72" s="481">
        <f t="shared" ca="1" si="91"/>
        <v>1170318.6000000001</v>
      </c>
      <c r="R72" s="481">
        <f t="shared" ca="1" si="91"/>
        <v>1100270.2100000002</v>
      </c>
      <c r="S72" s="55"/>
      <c r="T72" s="55"/>
      <c r="U72" s="55"/>
      <c r="V72" s="55"/>
      <c r="W72" s="55"/>
      <c r="X72" s="55"/>
      <c r="Y72" s="55"/>
      <c r="Z72" s="280"/>
      <c r="AA72" s="280"/>
      <c r="AL72" s="27">
        <f t="shared" si="84"/>
        <v>43435</v>
      </c>
      <c r="AM72" s="41" t="str">
        <f t="shared" si="79"/>
        <v>bx</v>
      </c>
      <c r="AN72" s="41">
        <f t="shared" si="85"/>
        <v>76</v>
      </c>
      <c r="AO72" s="41">
        <f t="shared" si="80"/>
        <v>97</v>
      </c>
      <c r="AP72" s="41">
        <f t="shared" si="86"/>
        <v>72</v>
      </c>
      <c r="AQ72" s="41" t="str">
        <f t="shared" si="8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f t="shared" si="88"/>
        <v>720</v>
      </c>
    </row>
    <row r="73" spans="1:52">
      <c r="A73" s="277">
        <f>+ROW('ISO Style Costs'!A67)</f>
        <v>67</v>
      </c>
      <c r="B73" s="201" t="s">
        <v>4</v>
      </c>
      <c r="C73" s="202" t="s">
        <v>36</v>
      </c>
      <c r="D73" s="281">
        <f t="shared" ca="1" si="90"/>
        <v>986439.67999999993</v>
      </c>
      <c r="E73" s="248">
        <f t="shared" ca="1" si="90"/>
        <v>1070422.3999999999</v>
      </c>
      <c r="F73" s="248">
        <f t="shared" ca="1" si="90"/>
        <v>1057694.7999999998</v>
      </c>
      <c r="G73" s="248">
        <f t="shared" ca="1" si="90"/>
        <v>991934.03999999992</v>
      </c>
      <c r="H73" s="481">
        <f t="shared" ca="1" si="91"/>
        <v>1000343.2</v>
      </c>
      <c r="I73" s="481">
        <f t="shared" ca="1" si="91"/>
        <v>1049447.2</v>
      </c>
      <c r="J73" s="481">
        <f t="shared" ca="1" si="91"/>
        <v>978533.6399999999</v>
      </c>
      <c r="K73" s="481">
        <f t="shared" ca="1" si="91"/>
        <v>1152677.2</v>
      </c>
      <c r="L73" s="481">
        <f t="shared" ca="1" si="91"/>
        <v>1143650.6000000001</v>
      </c>
      <c r="M73" s="481">
        <f t="shared" ca="1" si="91"/>
        <v>1052716.6000000001</v>
      </c>
      <c r="N73" s="481">
        <f t="shared" ca="1" si="91"/>
        <v>1133421.7999999998</v>
      </c>
      <c r="O73" s="481">
        <f t="shared" ca="1" si="91"/>
        <v>1139122.2</v>
      </c>
      <c r="P73" s="481">
        <f t="shared" ca="1" si="91"/>
        <v>1045275.64</v>
      </c>
      <c r="Q73" s="481">
        <f t="shared" ca="1" si="91"/>
        <v>1098615.6000000001</v>
      </c>
      <c r="R73" s="481">
        <f t="shared" ca="1" si="91"/>
        <v>1083214</v>
      </c>
      <c r="S73" s="55"/>
      <c r="T73" s="55"/>
      <c r="U73" s="55"/>
      <c r="V73" s="55"/>
      <c r="W73" s="55"/>
      <c r="X73" s="55"/>
      <c r="Y73" s="55"/>
      <c r="Z73" s="191"/>
      <c r="AA73" s="191"/>
      <c r="AL73" s="27">
        <f t="shared" si="84"/>
        <v>43466</v>
      </c>
      <c r="AM73" s="41" t="str">
        <f t="shared" si="79"/>
        <v>by</v>
      </c>
      <c r="AN73" s="41">
        <f t="shared" si="85"/>
        <v>77</v>
      </c>
      <c r="AO73" s="41">
        <f t="shared" si="80"/>
        <v>98</v>
      </c>
      <c r="AP73" s="41">
        <f t="shared" si="86"/>
        <v>73</v>
      </c>
      <c r="AQ73" s="41" t="str">
        <f t="shared" si="8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f t="shared" si="88"/>
        <v>744</v>
      </c>
    </row>
    <row r="74" spans="1:52">
      <c r="A74" s="277">
        <f>+ROW('ISO Style Costs'!A68)</f>
        <v>68</v>
      </c>
      <c r="B74" s="201" t="s">
        <v>5</v>
      </c>
      <c r="C74" s="202" t="s">
        <v>36</v>
      </c>
      <c r="D74" s="281">
        <f t="shared" ca="1" si="90"/>
        <v>1069695.3999999999</v>
      </c>
      <c r="E74" s="248">
        <f t="shared" ca="1" si="90"/>
        <v>1072007.3999999999</v>
      </c>
      <c r="F74" s="248">
        <f t="shared" ca="1" si="90"/>
        <v>984780.79999999993</v>
      </c>
      <c r="G74" s="248">
        <f t="shared" ca="1" si="90"/>
        <v>1063398.3999999999</v>
      </c>
      <c r="H74" s="481">
        <f t="shared" ca="1" si="91"/>
        <v>1002101.7999999999</v>
      </c>
      <c r="I74" s="481">
        <f t="shared" ca="1" si="91"/>
        <v>909070.15999999992</v>
      </c>
      <c r="J74" s="481">
        <f t="shared" ca="1" si="91"/>
        <v>1127891.7999999998</v>
      </c>
      <c r="K74" s="481">
        <f t="shared" ca="1" si="91"/>
        <v>1150820.3999999999</v>
      </c>
      <c r="L74" s="481">
        <f t="shared" ca="1" si="91"/>
        <v>1065067.2</v>
      </c>
      <c r="M74" s="481">
        <f t="shared" ca="1" si="91"/>
        <v>1140490.7999999998</v>
      </c>
      <c r="N74" s="481">
        <f t="shared" ca="1" si="91"/>
        <v>1134150.3999999999</v>
      </c>
      <c r="O74" s="481">
        <f t="shared" ca="1" si="91"/>
        <v>1051877.48</v>
      </c>
      <c r="P74" s="481">
        <f t="shared" ca="1" si="91"/>
        <v>1120618.7999999998</v>
      </c>
      <c r="Q74" s="481">
        <f t="shared" ca="1" si="91"/>
        <v>1097200.7999999998</v>
      </c>
      <c r="R74" s="481">
        <f t="shared" ca="1" si="91"/>
        <v>945135.79999999993</v>
      </c>
      <c r="S74" s="55"/>
      <c r="T74" s="55"/>
      <c r="U74" s="55"/>
      <c r="V74" s="55"/>
      <c r="W74" s="55"/>
      <c r="X74" s="55"/>
      <c r="Y74" s="55"/>
      <c r="Z74" s="250"/>
      <c r="AA74" s="250"/>
      <c r="AL74" s="27">
        <f t="shared" si="84"/>
        <v>43497</v>
      </c>
      <c r="AM74" s="41" t="str">
        <f t="shared" si="79"/>
        <v>bz</v>
      </c>
      <c r="AN74" s="41">
        <f t="shared" si="85"/>
        <v>78</v>
      </c>
      <c r="AO74" s="41">
        <f t="shared" si="80"/>
        <v>99</v>
      </c>
      <c r="AP74" s="41">
        <f t="shared" si="86"/>
        <v>74</v>
      </c>
      <c r="AQ74" s="41" t="str">
        <f t="shared" si="8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f t="shared" si="88"/>
        <v>744</v>
      </c>
    </row>
    <row r="75" spans="1:52">
      <c r="A75" s="277">
        <f>+ROW('ISO Style Costs'!A69)</f>
        <v>69</v>
      </c>
      <c r="B75" s="201" t="s">
        <v>6</v>
      </c>
      <c r="C75" s="202" t="s">
        <v>36</v>
      </c>
      <c r="D75" s="281">
        <f t="shared" ca="1" si="90"/>
        <v>1123208.58</v>
      </c>
      <c r="E75" s="248">
        <f t="shared" ca="1" si="90"/>
        <v>967264.58000000007</v>
      </c>
      <c r="F75" s="248">
        <f t="shared" ca="1" si="90"/>
        <v>1118169.98</v>
      </c>
      <c r="G75" s="248">
        <f t="shared" ca="1" si="90"/>
        <v>1122063.3700000001</v>
      </c>
      <c r="H75" s="481">
        <f t="shared" ca="1" si="91"/>
        <v>962484.19000000006</v>
      </c>
      <c r="I75" s="481">
        <f t="shared" ca="1" si="91"/>
        <v>1080400.1700000002</v>
      </c>
      <c r="J75" s="481">
        <f t="shared" ca="1" si="91"/>
        <v>1153009.1700000002</v>
      </c>
      <c r="K75" s="481">
        <f t="shared" ca="1" si="91"/>
        <v>1098431.99</v>
      </c>
      <c r="L75" s="481">
        <f t="shared" ca="1" si="91"/>
        <v>1173839.9700000002</v>
      </c>
      <c r="M75" s="481">
        <f t="shared" ca="1" si="91"/>
        <v>1170234.98</v>
      </c>
      <c r="N75" s="481">
        <f t="shared" ca="1" si="91"/>
        <v>1009385.3900000001</v>
      </c>
      <c r="O75" s="481">
        <f t="shared" ca="1" si="91"/>
        <v>1170729.79</v>
      </c>
      <c r="P75" s="481">
        <f t="shared" ca="1" si="91"/>
        <v>1155235.1700000002</v>
      </c>
      <c r="Q75" s="481">
        <f t="shared" ca="1" si="91"/>
        <v>1046056.38</v>
      </c>
      <c r="R75" s="481">
        <f t="shared" ca="1" si="91"/>
        <v>1121166.5900000001</v>
      </c>
      <c r="S75" s="55"/>
      <c r="T75" s="55"/>
      <c r="U75" s="55"/>
      <c r="V75" s="55"/>
      <c r="W75" s="55"/>
      <c r="X75" s="55"/>
      <c r="Y75" s="55"/>
      <c r="Z75" s="250"/>
      <c r="AA75" s="250"/>
      <c r="AL75" s="27">
        <f t="shared" si="84"/>
        <v>43525</v>
      </c>
      <c r="AM75" s="41" t="str">
        <f t="shared" si="79"/>
        <v>ca</v>
      </c>
      <c r="AN75" s="41">
        <f t="shared" si="85"/>
        <v>79</v>
      </c>
      <c r="AO75" s="41">
        <f t="shared" si="80"/>
        <v>100</v>
      </c>
      <c r="AP75" s="41">
        <f t="shared" si="86"/>
        <v>75</v>
      </c>
      <c r="AQ75" s="41" t="str">
        <f t="shared" si="8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f t="shared" si="88"/>
        <v>672</v>
      </c>
    </row>
    <row r="76" spans="1:52">
      <c r="A76" s="277">
        <f>+ROW('ISO Style Costs'!A70)</f>
        <v>70</v>
      </c>
      <c r="B76" s="201" t="s">
        <v>7</v>
      </c>
      <c r="C76" s="202" t="s">
        <v>36</v>
      </c>
      <c r="D76" s="281">
        <f t="shared" ca="1" si="90"/>
        <v>1748023.5499999998</v>
      </c>
      <c r="E76" s="248">
        <f t="shared" ca="1" si="90"/>
        <v>1639533.3499999999</v>
      </c>
      <c r="F76" s="248">
        <f t="shared" ca="1" si="90"/>
        <v>1721485.5499999998</v>
      </c>
      <c r="G76" s="248">
        <f t="shared" ca="1" si="90"/>
        <v>1470915.38</v>
      </c>
      <c r="H76" s="481">
        <f t="shared" ca="1" si="91"/>
        <v>1713891.5899999999</v>
      </c>
      <c r="I76" s="481">
        <f t="shared" ca="1" si="91"/>
        <v>1661091.79</v>
      </c>
      <c r="J76" s="481">
        <f t="shared" ca="1" si="91"/>
        <v>1850981.5499999998</v>
      </c>
      <c r="K76" s="481">
        <f t="shared" ca="1" si="91"/>
        <v>1785766.26</v>
      </c>
      <c r="L76" s="481">
        <f t="shared" ca="1" si="91"/>
        <v>1885554.5699999998</v>
      </c>
      <c r="M76" s="481">
        <f t="shared" ca="1" si="91"/>
        <v>1775283.5899999999</v>
      </c>
      <c r="N76" s="481">
        <f t="shared" ca="1" si="91"/>
        <v>1873175.5899999999</v>
      </c>
      <c r="O76" s="481">
        <f t="shared" ca="1" si="91"/>
        <v>1601396.48</v>
      </c>
      <c r="P76" s="481">
        <f t="shared" ca="1" si="91"/>
        <v>1858763.5499999998</v>
      </c>
      <c r="Q76" s="481">
        <f t="shared" ca="1" si="91"/>
        <v>1727712.96</v>
      </c>
      <c r="R76" s="481">
        <f t="shared" ca="1" si="91"/>
        <v>1822189.5699999998</v>
      </c>
      <c r="S76" s="55"/>
      <c r="T76" s="55"/>
      <c r="U76" s="55"/>
      <c r="V76" s="55"/>
      <c r="W76" s="55"/>
      <c r="X76" s="55"/>
      <c r="Y76" s="55"/>
      <c r="Z76" s="250"/>
      <c r="AA76" s="250"/>
      <c r="AL76" s="27">
        <f t="shared" si="84"/>
        <v>43556</v>
      </c>
      <c r="AM76" s="41" t="str">
        <f t="shared" si="79"/>
        <v>cb</v>
      </c>
      <c r="AN76" s="41">
        <f t="shared" si="85"/>
        <v>80</v>
      </c>
      <c r="AO76" s="41">
        <f t="shared" si="80"/>
        <v>101</v>
      </c>
      <c r="AP76" s="41">
        <f t="shared" si="86"/>
        <v>76</v>
      </c>
      <c r="AQ76" s="41" t="str">
        <f t="shared" si="8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f t="shared" si="88"/>
        <v>744</v>
      </c>
    </row>
    <row r="77" spans="1:52">
      <c r="A77" s="277">
        <f>+ROW('ISO Style Costs'!A71)</f>
        <v>71</v>
      </c>
      <c r="B77" s="201" t="s">
        <v>8</v>
      </c>
      <c r="C77" s="202" t="s">
        <v>36</v>
      </c>
      <c r="D77" s="281">
        <f t="shared" ca="1" si="90"/>
        <v>1691306.96</v>
      </c>
      <c r="E77" s="248">
        <f t="shared" ca="1" si="90"/>
        <v>1698761.96</v>
      </c>
      <c r="F77" s="248">
        <f t="shared" ca="1" si="90"/>
        <v>1574347.96</v>
      </c>
      <c r="G77" s="248">
        <f t="shared" ca="1" si="90"/>
        <v>1670403.48</v>
      </c>
      <c r="H77" s="481">
        <f t="shared" ca="1" si="91"/>
        <v>1565071</v>
      </c>
      <c r="I77" s="481">
        <f t="shared" ca="1" si="91"/>
        <v>1699739.98</v>
      </c>
      <c r="J77" s="481">
        <f t="shared" ca="1" si="91"/>
        <v>1527167.98</v>
      </c>
      <c r="K77" s="481">
        <f t="shared" ca="1" si="91"/>
        <v>1832860.46</v>
      </c>
      <c r="L77" s="481">
        <f t="shared" ca="1" si="91"/>
        <v>1715284.97</v>
      </c>
      <c r="M77" s="481">
        <f t="shared" ca="1" si="91"/>
        <v>1815987</v>
      </c>
      <c r="N77" s="481">
        <f t="shared" ca="1" si="91"/>
        <v>1703434</v>
      </c>
      <c r="O77" s="481">
        <f t="shared" ca="1" si="91"/>
        <v>1814674.46</v>
      </c>
      <c r="P77" s="481">
        <f t="shared" ca="1" si="91"/>
        <v>1688814.95</v>
      </c>
      <c r="Q77" s="481">
        <f t="shared" ca="1" si="91"/>
        <v>1768895.96</v>
      </c>
      <c r="R77" s="481">
        <f t="shared" ca="1" si="91"/>
        <v>1499521</v>
      </c>
      <c r="S77" s="55"/>
      <c r="T77" s="55"/>
      <c r="U77" s="55"/>
      <c r="V77" s="55"/>
      <c r="W77" s="55"/>
      <c r="X77" s="55"/>
      <c r="Y77" s="55"/>
      <c r="Z77" s="250"/>
      <c r="AA77" s="250"/>
      <c r="AL77" s="27">
        <f t="shared" si="84"/>
        <v>43586</v>
      </c>
      <c r="AM77" s="41" t="str">
        <f t="shared" si="79"/>
        <v>cc</v>
      </c>
      <c r="AN77" s="41">
        <f t="shared" si="85"/>
        <v>81</v>
      </c>
      <c r="AO77" s="41">
        <f t="shared" si="80"/>
        <v>102</v>
      </c>
      <c r="AP77" s="41">
        <f t="shared" si="86"/>
        <v>77</v>
      </c>
      <c r="AQ77" s="41" t="str">
        <f t="shared" si="8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f t="shared" si="88"/>
        <v>720</v>
      </c>
    </row>
    <row r="78" spans="1:52">
      <c r="A78" s="277">
        <f>+ROW('ISO Style Costs'!A72)</f>
        <v>72</v>
      </c>
      <c r="B78" s="201" t="s">
        <v>9</v>
      </c>
      <c r="C78" s="202" t="s">
        <v>36</v>
      </c>
      <c r="D78" s="281">
        <f t="shared" ca="1" si="90"/>
        <v>8120</v>
      </c>
      <c r="E78" s="248">
        <f t="shared" ca="1" si="90"/>
        <v>0</v>
      </c>
      <c r="F78" s="248">
        <f t="shared" ca="1" si="90"/>
        <v>0</v>
      </c>
      <c r="G78" s="248">
        <f t="shared" ca="1" si="90"/>
        <v>0</v>
      </c>
      <c r="H78" s="481">
        <f t="shared" ca="1" si="91"/>
        <v>0</v>
      </c>
      <c r="I78" s="481">
        <f t="shared" ca="1" si="91"/>
        <v>0</v>
      </c>
      <c r="J78" s="481">
        <f t="shared" ca="1" si="91"/>
        <v>20010</v>
      </c>
      <c r="K78" s="481">
        <f t="shared" ca="1" si="91"/>
        <v>74782</v>
      </c>
      <c r="L78" s="481">
        <f t="shared" ca="1" si="91"/>
        <v>134038</v>
      </c>
      <c r="M78" s="481">
        <f t="shared" ca="1" si="91"/>
        <v>119330</v>
      </c>
      <c r="N78" s="481">
        <f t="shared" ca="1" si="91"/>
        <v>107782</v>
      </c>
      <c r="O78" s="481">
        <f t="shared" ca="1" si="91"/>
        <v>90880</v>
      </c>
      <c r="P78" s="481">
        <f t="shared" ca="1" si="91"/>
        <v>88751</v>
      </c>
      <c r="Q78" s="481">
        <f t="shared" ca="1" si="91"/>
        <v>87664</v>
      </c>
      <c r="R78" s="481">
        <f t="shared" ca="1" si="91"/>
        <v>91452</v>
      </c>
      <c r="S78" s="55"/>
      <c r="T78" s="55"/>
      <c r="U78" s="55"/>
      <c r="V78" s="55"/>
      <c r="W78" s="55"/>
      <c r="X78" s="55"/>
      <c r="Y78" s="55"/>
      <c r="Z78" s="250"/>
      <c r="AA78" s="250"/>
      <c r="AL78" s="27">
        <f t="shared" si="84"/>
        <v>43617</v>
      </c>
      <c r="AM78" s="41" t="str">
        <f t="shared" si="79"/>
        <v>cd</v>
      </c>
      <c r="AN78" s="41">
        <f t="shared" si="85"/>
        <v>82</v>
      </c>
      <c r="AO78" s="41">
        <f t="shared" si="80"/>
        <v>103</v>
      </c>
      <c r="AP78" s="41">
        <f t="shared" si="86"/>
        <v>78</v>
      </c>
      <c r="AQ78" s="41" t="str">
        <f t="shared" si="8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f t="shared" si="88"/>
        <v>744</v>
      </c>
    </row>
    <row r="79" spans="1:52">
      <c r="A79" s="277">
        <f>+ROW('ISO Style Costs'!A73)</f>
        <v>73</v>
      </c>
      <c r="B79" s="201" t="s">
        <v>10</v>
      </c>
      <c r="C79" s="202" t="s">
        <v>36</v>
      </c>
      <c r="D79" s="281">
        <f t="shared" ca="1" si="90"/>
        <v>9963</v>
      </c>
      <c r="E79" s="248">
        <f t="shared" ca="1" si="90"/>
        <v>0</v>
      </c>
      <c r="F79" s="248">
        <f t="shared" ca="1" si="90"/>
        <v>0</v>
      </c>
      <c r="G79" s="248">
        <f t="shared" ca="1" si="90"/>
        <v>0</v>
      </c>
      <c r="H79" s="481">
        <f t="shared" ca="1" si="91"/>
        <v>0</v>
      </c>
      <c r="I79" s="481">
        <f t="shared" ca="1" si="91"/>
        <v>0</v>
      </c>
      <c r="J79" s="481">
        <f t="shared" ca="1" si="91"/>
        <v>0</v>
      </c>
      <c r="K79" s="481">
        <f t="shared" ca="1" si="91"/>
        <v>2782</v>
      </c>
      <c r="L79" s="481">
        <f t="shared" ca="1" si="91"/>
        <v>27148</v>
      </c>
      <c r="M79" s="481">
        <f t="shared" ca="1" si="91"/>
        <v>21568</v>
      </c>
      <c r="N79" s="481">
        <f t="shared" ca="1" si="91"/>
        <v>13520</v>
      </c>
      <c r="O79" s="481">
        <f t="shared" ca="1" si="91"/>
        <v>2036</v>
      </c>
      <c r="P79" s="481">
        <f t="shared" ca="1" si="91"/>
        <v>700</v>
      </c>
      <c r="Q79" s="481">
        <f t="shared" ca="1" si="91"/>
        <v>0</v>
      </c>
      <c r="R79" s="481">
        <f t="shared" ca="1" si="91"/>
        <v>1099</v>
      </c>
      <c r="S79" s="55"/>
      <c r="T79" s="55"/>
      <c r="U79" s="55"/>
      <c r="V79" s="55"/>
      <c r="W79" s="55"/>
      <c r="X79" s="55"/>
      <c r="Y79" s="55"/>
      <c r="Z79" s="250"/>
      <c r="AA79" s="250"/>
      <c r="AL79" s="27">
        <f t="shared" si="84"/>
        <v>43647</v>
      </c>
      <c r="AM79" s="41" t="str">
        <f t="shared" si="79"/>
        <v>ce</v>
      </c>
      <c r="AN79" s="41">
        <f t="shared" si="85"/>
        <v>83</v>
      </c>
      <c r="AO79" s="41">
        <f t="shared" si="80"/>
        <v>104</v>
      </c>
      <c r="AP79" s="41">
        <f t="shared" si="86"/>
        <v>79</v>
      </c>
      <c r="AQ79" s="41" t="str">
        <f t="shared" ref="AQ79:AQ92" si="92"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f t="shared" si="88"/>
        <v>720</v>
      </c>
    </row>
    <row r="80" spans="1:52">
      <c r="A80" s="277">
        <f>+ROW('ISO Style Costs'!A74)</f>
        <v>74</v>
      </c>
      <c r="B80" s="475" t="s">
        <v>97</v>
      </c>
      <c r="C80" s="478" t="s">
        <v>36</v>
      </c>
      <c r="D80" s="481">
        <f t="shared" ca="1" si="90"/>
        <v>301928.69</v>
      </c>
      <c r="E80" s="481">
        <f t="shared" ca="1" si="90"/>
        <v>301928.69</v>
      </c>
      <c r="F80" s="481">
        <f t="shared" ca="1" si="90"/>
        <v>266980.01</v>
      </c>
      <c r="G80" s="481">
        <f t="shared" ca="1" si="90"/>
        <v>266979.99</v>
      </c>
      <c r="H80" s="481">
        <f t="shared" ca="1" si="91"/>
        <v>266980</v>
      </c>
      <c r="I80" s="481">
        <f t="shared" ca="1" si="91"/>
        <v>266980</v>
      </c>
      <c r="J80" s="481">
        <f t="shared" ca="1" si="91"/>
        <v>266980</v>
      </c>
      <c r="K80" s="481">
        <f t="shared" ca="1" si="91"/>
        <v>266980.01</v>
      </c>
      <c r="L80" s="481">
        <f t="shared" ca="1" si="91"/>
        <v>266979.99</v>
      </c>
      <c r="M80" s="481">
        <f t="shared" ca="1" si="91"/>
        <v>266980</v>
      </c>
      <c r="N80" s="481">
        <f t="shared" ca="1" si="91"/>
        <v>266980</v>
      </c>
      <c r="O80" s="481">
        <f t="shared" ca="1" si="91"/>
        <v>266980.01</v>
      </c>
      <c r="P80" s="481">
        <f t="shared" ca="1" si="91"/>
        <v>266980</v>
      </c>
      <c r="Q80" s="481">
        <f t="shared" ca="1" si="91"/>
        <v>266980.02</v>
      </c>
      <c r="R80" s="481">
        <f t="shared" ca="1" si="91"/>
        <v>266980.01</v>
      </c>
      <c r="S80" s="55"/>
      <c r="T80" s="55"/>
      <c r="U80" s="55"/>
      <c r="V80" s="55"/>
      <c r="W80" s="55"/>
      <c r="X80" s="55"/>
      <c r="Y80" s="55"/>
      <c r="Z80" s="250"/>
      <c r="AA80" s="250"/>
      <c r="AL80" s="27">
        <f t="shared" si="84"/>
        <v>43678</v>
      </c>
      <c r="AM80" s="41" t="str">
        <f t="shared" si="79"/>
        <v>cf</v>
      </c>
      <c r="AN80" s="41">
        <f t="shared" si="85"/>
        <v>84</v>
      </c>
      <c r="AO80" s="41">
        <f t="shared" si="80"/>
        <v>105</v>
      </c>
      <c r="AP80" s="41">
        <f t="shared" si="86"/>
        <v>80</v>
      </c>
      <c r="AQ80" s="41" t="str">
        <f t="shared" si="92"/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f t="shared" si="88"/>
        <v>744</v>
      </c>
    </row>
    <row r="81" spans="1:52">
      <c r="A81" s="277">
        <f>+ROW('ISO Style Costs'!A75)</f>
        <v>75</v>
      </c>
      <c r="B81" s="476" t="s">
        <v>289</v>
      </c>
      <c r="C81" s="479" t="s">
        <v>36</v>
      </c>
      <c r="D81" s="481">
        <f t="shared" ca="1" si="90"/>
        <v>20354.73</v>
      </c>
      <c r="E81" s="465">
        <f t="shared" ca="1" si="90"/>
        <v>20354.73</v>
      </c>
      <c r="F81" s="465">
        <f t="shared" ca="1" si="90"/>
        <v>17998.7</v>
      </c>
      <c r="G81" s="465">
        <f t="shared" ca="1" si="90"/>
        <v>17998.71</v>
      </c>
      <c r="H81" s="465">
        <f t="shared" ca="1" si="91"/>
        <v>17998.7</v>
      </c>
      <c r="I81" s="465">
        <f t="shared" ca="1" si="91"/>
        <v>17998.710000000003</v>
      </c>
      <c r="J81" s="465">
        <f t="shared" ca="1" si="91"/>
        <v>17998.7</v>
      </c>
      <c r="K81" s="465">
        <f t="shared" ca="1" si="91"/>
        <v>17998.7</v>
      </c>
      <c r="L81" s="465">
        <f t="shared" ca="1" si="91"/>
        <v>17998.7</v>
      </c>
      <c r="M81" s="465">
        <f t="shared" ca="1" si="91"/>
        <v>17998.71</v>
      </c>
      <c r="N81" s="465">
        <f t="shared" ca="1" si="91"/>
        <v>17998.7</v>
      </c>
      <c r="O81" s="465">
        <f t="shared" ca="1" si="91"/>
        <v>17998.7</v>
      </c>
      <c r="P81" s="465">
        <f t="shared" ca="1" si="91"/>
        <v>17998.699999999997</v>
      </c>
      <c r="Q81" s="465">
        <f t="shared" ca="1" si="91"/>
        <v>17998.690000000002</v>
      </c>
      <c r="R81" s="465">
        <f t="shared" ca="1" si="91"/>
        <v>17998.7</v>
      </c>
      <c r="S81" s="55"/>
      <c r="T81" s="55"/>
      <c r="U81" s="55"/>
      <c r="V81" s="55"/>
      <c r="W81" s="55"/>
      <c r="X81" s="55"/>
      <c r="Y81" s="55"/>
      <c r="Z81" s="250"/>
      <c r="AA81" s="250"/>
      <c r="AL81" s="27">
        <f t="shared" si="84"/>
        <v>43709</v>
      </c>
      <c r="AM81" s="41" t="str">
        <f t="shared" si="79"/>
        <v>cg</v>
      </c>
      <c r="AN81" s="41">
        <f t="shared" si="85"/>
        <v>85</v>
      </c>
      <c r="AO81" s="41">
        <f t="shared" si="80"/>
        <v>106</v>
      </c>
      <c r="AP81" s="41">
        <f t="shared" si="86"/>
        <v>81</v>
      </c>
      <c r="AQ81" s="41" t="str">
        <f t="shared" si="92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f t="shared" si="88"/>
        <v>744</v>
      </c>
    </row>
    <row r="82" spans="1:52">
      <c r="A82" s="277">
        <f>+ROW('ISO Style Costs'!A76)</f>
        <v>76</v>
      </c>
      <c r="B82" s="266" t="s">
        <v>183</v>
      </c>
      <c r="C82" s="268" t="s">
        <v>36</v>
      </c>
      <c r="D82" s="267">
        <f ca="1">+SUM(D70:D80)</f>
        <v>11973535.58</v>
      </c>
      <c r="E82" s="267">
        <f t="shared" ref="E82:G82" ca="1" si="93">+SUM(E70:E80)</f>
        <v>12159359.1</v>
      </c>
      <c r="F82" s="267">
        <f t="shared" ca="1" si="93"/>
        <v>11988729.020000001</v>
      </c>
      <c r="G82" s="267">
        <f t="shared" ca="1" si="93"/>
        <v>12010135.409999998</v>
      </c>
      <c r="H82" s="267">
        <f t="shared" ref="H82:R82" ca="1" si="94">+SUM(H70:H80)</f>
        <v>11544619.57</v>
      </c>
      <c r="I82" s="267">
        <f t="shared" ca="1" si="94"/>
        <v>12087313.830000002</v>
      </c>
      <c r="J82" s="267">
        <f t="shared" ca="1" si="94"/>
        <v>12387027.82</v>
      </c>
      <c r="K82" s="267">
        <f t="shared" ca="1" si="94"/>
        <v>13105129.4</v>
      </c>
      <c r="L82" s="267">
        <f t="shared" ca="1" si="94"/>
        <v>12752864.610000001</v>
      </c>
      <c r="M82" s="267">
        <f t="shared" ca="1" si="94"/>
        <v>13077358.319999998</v>
      </c>
      <c r="N82" s="267">
        <f t="shared" ca="1" si="94"/>
        <v>12678129.99</v>
      </c>
      <c r="O82" s="267">
        <f t="shared" ca="1" si="94"/>
        <v>12854118.500000002</v>
      </c>
      <c r="P82" s="267">
        <f t="shared" ca="1" si="94"/>
        <v>12503366.43</v>
      </c>
      <c r="Q82" s="267">
        <f t="shared" ca="1" si="94"/>
        <v>12630516.030000001</v>
      </c>
      <c r="R82" s="267">
        <f t="shared" ca="1" si="94"/>
        <v>12238584.92</v>
      </c>
      <c r="S82" s="55"/>
      <c r="T82" s="55"/>
      <c r="U82" s="55"/>
      <c r="V82" s="55"/>
      <c r="W82" s="55"/>
      <c r="X82" s="55"/>
      <c r="Y82" s="55"/>
      <c r="Z82" s="250"/>
      <c r="AA82" s="250"/>
      <c r="AL82" s="27">
        <f t="shared" si="84"/>
        <v>43739</v>
      </c>
      <c r="AM82" s="41" t="str">
        <f t="shared" si="79"/>
        <v>ch</v>
      </c>
      <c r="AN82" s="41">
        <f t="shared" si="85"/>
        <v>86</v>
      </c>
      <c r="AO82" s="41">
        <f t="shared" si="80"/>
        <v>107</v>
      </c>
      <c r="AP82" s="41">
        <f t="shared" si="86"/>
        <v>82</v>
      </c>
      <c r="AQ82" s="41" t="str">
        <f t="shared" si="92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f t="shared" si="88"/>
        <v>720</v>
      </c>
    </row>
    <row r="83" spans="1:52">
      <c r="A83" s="277">
        <f>+ROW('ISO Style Costs'!A77)</f>
        <v>77</v>
      </c>
      <c r="B83" s="263"/>
      <c r="C83" s="264"/>
      <c r="D83" s="265">
        <v>2.1885982479777417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350"/>
      <c r="T83" s="350"/>
      <c r="U83" s="350"/>
      <c r="V83" s="350"/>
      <c r="W83" s="350"/>
      <c r="X83" s="350"/>
      <c r="Y83" s="350"/>
      <c r="Z83" s="250"/>
      <c r="AA83" s="250"/>
      <c r="AL83" s="27">
        <f t="shared" si="84"/>
        <v>43770</v>
      </c>
      <c r="AM83" s="41" t="str">
        <f t="shared" si="79"/>
        <v>ci</v>
      </c>
      <c r="AN83" s="41">
        <f t="shared" si="85"/>
        <v>87</v>
      </c>
      <c r="AO83" s="41">
        <f t="shared" si="80"/>
        <v>108</v>
      </c>
      <c r="AP83" s="41">
        <f t="shared" si="86"/>
        <v>83</v>
      </c>
      <c r="AQ83" s="41" t="str">
        <f t="shared" si="92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f t="shared" si="88"/>
        <v>744</v>
      </c>
    </row>
    <row r="84" spans="1:52">
      <c r="A84" s="277">
        <f>+ROW('ISO Style Costs'!A78)</f>
        <v>78</v>
      </c>
      <c r="B84" s="247"/>
      <c r="C84" s="247"/>
      <c r="D84" s="369">
        <f>+D85</f>
        <v>2013</v>
      </c>
      <c r="E84" s="369">
        <f t="shared" ref="E84:R84" si="95">+E85</f>
        <v>2014</v>
      </c>
      <c r="F84" s="369">
        <f t="shared" si="95"/>
        <v>2015</v>
      </c>
      <c r="G84" s="369">
        <f t="shared" si="95"/>
        <v>2016</v>
      </c>
      <c r="H84" s="369">
        <f t="shared" si="95"/>
        <v>2017</v>
      </c>
      <c r="I84" s="369">
        <f t="shared" si="95"/>
        <v>2018</v>
      </c>
      <c r="J84" s="369">
        <f t="shared" si="95"/>
        <v>2019</v>
      </c>
      <c r="K84" s="369">
        <f t="shared" si="95"/>
        <v>2020</v>
      </c>
      <c r="L84" s="369">
        <f t="shared" si="95"/>
        <v>2021</v>
      </c>
      <c r="M84" s="369">
        <f t="shared" si="95"/>
        <v>2022</v>
      </c>
      <c r="N84" s="369">
        <f t="shared" si="95"/>
        <v>2023</v>
      </c>
      <c r="O84" s="369">
        <f t="shared" si="95"/>
        <v>2024</v>
      </c>
      <c r="P84" s="369">
        <f t="shared" si="95"/>
        <v>2025</v>
      </c>
      <c r="Q84" s="369">
        <f t="shared" si="95"/>
        <v>2026</v>
      </c>
      <c r="R84" s="369">
        <f t="shared" si="95"/>
        <v>2027</v>
      </c>
      <c r="S84" s="571"/>
      <c r="T84" s="571"/>
      <c r="U84" s="571"/>
      <c r="V84" s="571"/>
      <c r="W84" s="571"/>
      <c r="X84" s="571"/>
      <c r="Y84" s="571"/>
      <c r="Z84" s="250"/>
      <c r="AA84" s="250"/>
      <c r="AL84" s="27">
        <f t="shared" si="84"/>
        <v>43800</v>
      </c>
      <c r="AM84" s="41" t="str">
        <f t="shared" si="79"/>
        <v>cj</v>
      </c>
      <c r="AN84" s="41">
        <f t="shared" si="85"/>
        <v>88</v>
      </c>
      <c r="AO84" s="41">
        <f t="shared" si="80"/>
        <v>109</v>
      </c>
      <c r="AP84" s="41">
        <f t="shared" si="86"/>
        <v>84</v>
      </c>
      <c r="AQ84" s="41" t="str">
        <f t="shared" si="92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f t="shared" si="88"/>
        <v>720</v>
      </c>
    </row>
    <row r="85" spans="1:52">
      <c r="A85" s="277">
        <f>+ROW('ISO Style Costs'!A79)</f>
        <v>79</v>
      </c>
      <c r="B85" s="197" t="s">
        <v>55</v>
      </c>
      <c r="C85" s="197" t="s">
        <v>33</v>
      </c>
      <c r="D85" s="195">
        <f>+D$2</f>
        <v>2013</v>
      </c>
      <c r="E85" s="195">
        <f t="shared" ref="E85:R85" si="96">+E$2</f>
        <v>2014</v>
      </c>
      <c r="F85" s="195">
        <f t="shared" si="96"/>
        <v>2015</v>
      </c>
      <c r="G85" s="195">
        <f t="shared" si="96"/>
        <v>2016</v>
      </c>
      <c r="H85" s="195">
        <f t="shared" si="96"/>
        <v>2017</v>
      </c>
      <c r="I85" s="195">
        <f t="shared" si="96"/>
        <v>2018</v>
      </c>
      <c r="J85" s="195">
        <f t="shared" si="96"/>
        <v>2019</v>
      </c>
      <c r="K85" s="195">
        <f t="shared" si="96"/>
        <v>2020</v>
      </c>
      <c r="L85" s="195">
        <f t="shared" si="96"/>
        <v>2021</v>
      </c>
      <c r="M85" s="195">
        <f t="shared" si="96"/>
        <v>2022</v>
      </c>
      <c r="N85" s="195">
        <f t="shared" si="96"/>
        <v>2023</v>
      </c>
      <c r="O85" s="195">
        <f t="shared" si="96"/>
        <v>2024</v>
      </c>
      <c r="P85" s="195">
        <f t="shared" si="96"/>
        <v>2025</v>
      </c>
      <c r="Q85" s="195">
        <f t="shared" si="96"/>
        <v>2026</v>
      </c>
      <c r="R85" s="195">
        <f t="shared" si="96"/>
        <v>2027</v>
      </c>
      <c r="S85" s="327"/>
      <c r="T85" s="327"/>
      <c r="U85" s="327"/>
      <c r="V85" s="327"/>
      <c r="W85" s="327"/>
      <c r="X85" s="327"/>
      <c r="Y85" s="327"/>
      <c r="Z85" s="250"/>
      <c r="AA85" s="250"/>
      <c r="AL85" s="27">
        <f t="shared" si="84"/>
        <v>43831</v>
      </c>
      <c r="AM85" s="41" t="str">
        <f t="shared" si="79"/>
        <v>ck</v>
      </c>
      <c r="AN85" s="41">
        <f t="shared" si="85"/>
        <v>89</v>
      </c>
      <c r="AO85" s="41">
        <f t="shared" si="80"/>
        <v>110</v>
      </c>
      <c r="AP85" s="41">
        <f t="shared" si="86"/>
        <v>85</v>
      </c>
      <c r="AQ85" s="41" t="str">
        <f t="shared" si="92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f t="shared" si="88"/>
        <v>744</v>
      </c>
    </row>
    <row r="86" spans="1:52">
      <c r="A86" s="277">
        <f>+ROW('ISO Style Costs'!A80)</f>
        <v>80</v>
      </c>
      <c r="B86" s="198" t="s">
        <v>1</v>
      </c>
      <c r="C86" s="199" t="s">
        <v>177</v>
      </c>
      <c r="D86" s="251">
        <f t="shared" ref="D86:G97" ca="1" si="97">+IF(ISERROR(D55/D70),0,D55/D70)</f>
        <v>5.4413346990746154</v>
      </c>
      <c r="E86" s="251">
        <f t="shared" ca="1" si="97"/>
        <v>5.1344095915370929</v>
      </c>
      <c r="F86" s="251">
        <f t="shared" ca="1" si="97"/>
        <v>4.6789423478154522</v>
      </c>
      <c r="G86" s="251">
        <f t="shared" ca="1" si="97"/>
        <v>4.8762806849489184</v>
      </c>
      <c r="H86" s="482">
        <f t="shared" ref="H86:R86" ca="1" si="98">+IF(ISERROR(H55/H70),0,H55/H70)</f>
        <v>5.2047842458472422</v>
      </c>
      <c r="I86" s="482">
        <f t="shared" ca="1" si="98"/>
        <v>7.0894772106050521</v>
      </c>
      <c r="J86" s="482">
        <f t="shared" ca="1" si="98"/>
        <v>14.530006117819473</v>
      </c>
      <c r="K86" s="482">
        <f t="shared" ca="1" si="98"/>
        <v>24.685783370916656</v>
      </c>
      <c r="L86" s="482">
        <f t="shared" ca="1" si="98"/>
        <v>31.708677446363872</v>
      </c>
      <c r="M86" s="482">
        <f t="shared" ca="1" si="98"/>
        <v>31.669764889020737</v>
      </c>
      <c r="N86" s="482">
        <f t="shared" ca="1" si="98"/>
        <v>31.115967970184418</v>
      </c>
      <c r="O86" s="482">
        <f t="shared" ca="1" si="98"/>
        <v>31.194941161907163</v>
      </c>
      <c r="P86" s="482">
        <f t="shared" ca="1" si="98"/>
        <v>31.176876152859993</v>
      </c>
      <c r="Q86" s="482">
        <f t="shared" ca="1" si="98"/>
        <v>29.377471760534771</v>
      </c>
      <c r="R86" s="482">
        <f t="shared" ca="1" si="98"/>
        <v>29.56382091448722</v>
      </c>
      <c r="S86" s="349"/>
      <c r="T86" s="349"/>
      <c r="U86" s="349"/>
      <c r="V86" s="349"/>
      <c r="W86" s="349"/>
      <c r="X86" s="349"/>
      <c r="Y86" s="349"/>
      <c r="Z86" s="41"/>
      <c r="AA86" s="41"/>
      <c r="AL86" s="27">
        <f t="shared" si="84"/>
        <v>43862</v>
      </c>
      <c r="AM86" s="41" t="str">
        <f t="shared" si="79"/>
        <v>cl</v>
      </c>
      <c r="AN86" s="41">
        <f t="shared" si="85"/>
        <v>90</v>
      </c>
      <c r="AO86" s="41">
        <f t="shared" si="80"/>
        <v>111</v>
      </c>
      <c r="AP86" s="41">
        <f t="shared" si="86"/>
        <v>86</v>
      </c>
      <c r="AQ86" s="41" t="str">
        <f t="shared" si="92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f t="shared" si="88"/>
        <v>744</v>
      </c>
    </row>
    <row r="87" spans="1:52">
      <c r="A87" s="277">
        <f>+ROW('ISO Style Costs'!A81)</f>
        <v>81</v>
      </c>
      <c r="B87" s="201" t="s">
        <v>2</v>
      </c>
      <c r="C87" s="202" t="s">
        <v>177</v>
      </c>
      <c r="D87" s="250">
        <f t="shared" ca="1" si="97"/>
        <v>-0.60255389018551087</v>
      </c>
      <c r="E87" s="250">
        <f t="shared" ca="1" si="97"/>
        <v>0.60246112847308342</v>
      </c>
      <c r="F87" s="250">
        <f t="shared" ca="1" si="97"/>
        <v>-0.37923712592355424</v>
      </c>
      <c r="G87" s="250">
        <f t="shared" ca="1" si="97"/>
        <v>0.71406498818035202</v>
      </c>
      <c r="H87" s="483">
        <f t="shared" ref="H87:R87" ca="1" si="99">+IF(ISERROR(H56/H71),0,H56/H71)</f>
        <v>0.35842110188893761</v>
      </c>
      <c r="I87" s="483">
        <f t="shared" ca="1" si="99"/>
        <v>2.7463210704322685</v>
      </c>
      <c r="J87" s="483">
        <f t="shared" ca="1" si="99"/>
        <v>10.152350157925619</v>
      </c>
      <c r="K87" s="483">
        <f t="shared" ca="1" si="99"/>
        <v>20.598439080528532</v>
      </c>
      <c r="L87" s="483">
        <f t="shared" ca="1" si="99"/>
        <v>27.038564671706826</v>
      </c>
      <c r="M87" s="483">
        <f t="shared" ca="1" si="99"/>
        <v>26.802776909838027</v>
      </c>
      <c r="N87" s="483">
        <f t="shared" ca="1" si="99"/>
        <v>25.663839657979377</v>
      </c>
      <c r="O87" s="483">
        <f t="shared" ca="1" si="99"/>
        <v>26.091490775018933</v>
      </c>
      <c r="P87" s="483">
        <f t="shared" ca="1" si="99"/>
        <v>24.995780567939459</v>
      </c>
      <c r="Q87" s="483">
        <f t="shared" ca="1" si="99"/>
        <v>23.465247654030613</v>
      </c>
      <c r="R87" s="483">
        <f t="shared" ca="1" si="99"/>
        <v>22.765281067749793</v>
      </c>
      <c r="S87" s="349"/>
      <c r="T87" s="349"/>
      <c r="U87" s="349"/>
      <c r="V87" s="349"/>
      <c r="W87" s="349"/>
      <c r="X87" s="349"/>
      <c r="Y87" s="349"/>
      <c r="Z87" s="41"/>
      <c r="AA87" s="41"/>
      <c r="AL87" s="27">
        <f t="shared" si="84"/>
        <v>43891</v>
      </c>
      <c r="AM87" s="41" t="str">
        <f t="shared" si="79"/>
        <v>cm</v>
      </c>
      <c r="AN87" s="41">
        <f t="shared" si="85"/>
        <v>91</v>
      </c>
      <c r="AO87" s="41">
        <f t="shared" si="80"/>
        <v>112</v>
      </c>
      <c r="AP87" s="41">
        <f t="shared" si="86"/>
        <v>87</v>
      </c>
      <c r="AQ87" s="41" t="str">
        <f t="shared" si="92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f t="shared" si="88"/>
        <v>672</v>
      </c>
    </row>
    <row r="88" spans="1:52">
      <c r="A88" s="277">
        <f>+ROW('ISO Style Costs'!A82)</f>
        <v>82</v>
      </c>
      <c r="B88" s="201" t="s">
        <v>3</v>
      </c>
      <c r="C88" s="202" t="s">
        <v>177</v>
      </c>
      <c r="D88" s="250">
        <f t="shared" ca="1" si="97"/>
        <v>-1.3547890939404852</v>
      </c>
      <c r="E88" s="250">
        <f t="shared" ca="1" si="97"/>
        <v>-8.7661464473124631E-2</v>
      </c>
      <c r="F88" s="250">
        <f t="shared" ca="1" si="97"/>
        <v>-1.0993051269391914</v>
      </c>
      <c r="G88" s="250">
        <f t="shared" ca="1" si="97"/>
        <v>-0.14057796595474831</v>
      </c>
      <c r="H88" s="483">
        <f t="shared" ref="H88:R88" ca="1" si="100">+IF(ISERROR(H57/H72),0,H57/H72)</f>
        <v>-0.59028486139909309</v>
      </c>
      <c r="I88" s="483">
        <f t="shared" ca="1" si="100"/>
        <v>1.3651392240433107</v>
      </c>
      <c r="J88" s="483">
        <f t="shared" ca="1" si="100"/>
        <v>9.3605436744778121</v>
      </c>
      <c r="K88" s="483">
        <f t="shared" ca="1" si="100"/>
        <v>19.178848396182133</v>
      </c>
      <c r="L88" s="483">
        <f t="shared" ca="1" si="100"/>
        <v>26.210592733888937</v>
      </c>
      <c r="M88" s="483">
        <f t="shared" ca="1" si="100"/>
        <v>26.256016392876329</v>
      </c>
      <c r="N88" s="483">
        <f t="shared" ca="1" si="100"/>
        <v>25.039458755832843</v>
      </c>
      <c r="O88" s="483">
        <f t="shared" ca="1" si="100"/>
        <v>24.737496493355465</v>
      </c>
      <c r="P88" s="483">
        <f t="shared" ca="1" si="100"/>
        <v>24.252868526674401</v>
      </c>
      <c r="Q88" s="483">
        <f t="shared" ca="1" si="100"/>
        <v>21.256233131730109</v>
      </c>
      <c r="R88" s="483">
        <f t="shared" ca="1" si="100"/>
        <v>21.45288724121686</v>
      </c>
      <c r="S88" s="349"/>
      <c r="T88" s="349"/>
      <c r="U88" s="349"/>
      <c r="V88" s="349"/>
      <c r="W88" s="349"/>
      <c r="X88" s="349"/>
      <c r="Y88" s="349"/>
      <c r="Z88" s="41"/>
      <c r="AA88" s="41"/>
      <c r="AL88" s="27">
        <f t="shared" si="84"/>
        <v>43922</v>
      </c>
      <c r="AM88" s="41" t="str">
        <f t="shared" si="79"/>
        <v>cn</v>
      </c>
      <c r="AN88" s="41">
        <f t="shared" si="85"/>
        <v>92</v>
      </c>
      <c r="AO88" s="41">
        <f t="shared" si="80"/>
        <v>113</v>
      </c>
      <c r="AP88" s="41">
        <f t="shared" si="86"/>
        <v>88</v>
      </c>
      <c r="AQ88" s="41" t="str">
        <f t="shared" si="92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f t="shared" si="88"/>
        <v>744</v>
      </c>
    </row>
    <row r="89" spans="1:52">
      <c r="A89" s="277">
        <f>+ROW('ISO Style Costs'!A83)</f>
        <v>83</v>
      </c>
      <c r="B89" s="201" t="s">
        <v>4</v>
      </c>
      <c r="C89" s="202" t="s">
        <v>177</v>
      </c>
      <c r="D89" s="250">
        <f t="shared" ca="1" si="97"/>
        <v>4.6613486898661689</v>
      </c>
      <c r="E89" s="250">
        <f t="shared" ca="1" si="97"/>
        <v>5.071974157117789</v>
      </c>
      <c r="F89" s="250">
        <f t="shared" ca="1" si="97"/>
        <v>4.326532096026189</v>
      </c>
      <c r="G89" s="250">
        <f t="shared" ca="1" si="97"/>
        <v>4.5109571398517563</v>
      </c>
      <c r="H89" s="483">
        <f t="shared" ref="H89:R89" ca="1" si="101">+IF(ISERROR(H58/H73),0,H58/H73)</f>
        <v>4.7485020640916042</v>
      </c>
      <c r="I89" s="483">
        <f t="shared" ca="1" si="101"/>
        <v>6.7062318618792833</v>
      </c>
      <c r="J89" s="483">
        <f t="shared" ca="1" si="101"/>
        <v>15.043727888598704</v>
      </c>
      <c r="K89" s="483">
        <f t="shared" ca="1" si="101"/>
        <v>25.201143910888497</v>
      </c>
      <c r="L89" s="483">
        <f t="shared" ca="1" si="101"/>
        <v>32.313725887959137</v>
      </c>
      <c r="M89" s="483">
        <f t="shared" ca="1" si="101"/>
        <v>32.691214273623117</v>
      </c>
      <c r="N89" s="483">
        <f t="shared" ca="1" si="101"/>
        <v>31.705177631134326</v>
      </c>
      <c r="O89" s="483">
        <f t="shared" ca="1" si="101"/>
        <v>31.559622400476439</v>
      </c>
      <c r="P89" s="483">
        <f t="shared" ca="1" si="101"/>
        <v>31.780287876985252</v>
      </c>
      <c r="Q89" s="483">
        <f t="shared" ca="1" si="101"/>
        <v>30.433558835319648</v>
      </c>
      <c r="R89" s="483">
        <f t="shared" ca="1" si="101"/>
        <v>30.041500109858255</v>
      </c>
      <c r="S89" s="349"/>
      <c r="T89" s="349"/>
      <c r="U89" s="349"/>
      <c r="V89" s="349"/>
      <c r="W89" s="349"/>
      <c r="X89" s="349"/>
      <c r="Y89" s="349"/>
      <c r="Z89" s="41"/>
      <c r="AA89" s="41"/>
      <c r="AL89" s="27">
        <f t="shared" si="84"/>
        <v>43952</v>
      </c>
      <c r="AM89" s="41" t="str">
        <f t="shared" si="79"/>
        <v>co</v>
      </c>
      <c r="AN89" s="41">
        <f t="shared" si="85"/>
        <v>93</v>
      </c>
      <c r="AO89" s="41">
        <f t="shared" si="80"/>
        <v>114</v>
      </c>
      <c r="AP89" s="41">
        <f t="shared" si="86"/>
        <v>89</v>
      </c>
      <c r="AQ89" s="41" t="str">
        <f t="shared" si="92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f t="shared" si="88"/>
        <v>720</v>
      </c>
    </row>
    <row r="90" spans="1:52">
      <c r="A90" s="277">
        <f>+ROW('ISO Style Costs'!A84)</f>
        <v>84</v>
      </c>
      <c r="B90" s="201" t="s">
        <v>5</v>
      </c>
      <c r="C90" s="202" t="s">
        <v>177</v>
      </c>
      <c r="D90" s="250">
        <f t="shared" ca="1" si="97"/>
        <v>4.5549277392424052</v>
      </c>
      <c r="E90" s="250">
        <f t="shared" ca="1" si="97"/>
        <v>5.07391087039138</v>
      </c>
      <c r="F90" s="250">
        <f t="shared" ca="1" si="97"/>
        <v>4.442038522684439</v>
      </c>
      <c r="G90" s="250">
        <f t="shared" ca="1" si="97"/>
        <v>4.3351468743981565</v>
      </c>
      <c r="H90" s="483">
        <f t="shared" ref="H90:R90" ca="1" si="102">+IF(ISERROR(H59/H74),0,H59/H74)</f>
        <v>4.6867671029031186</v>
      </c>
      <c r="I90" s="483">
        <f t="shared" ca="1" si="102"/>
        <v>6.7835039266936237</v>
      </c>
      <c r="J90" s="483">
        <f t="shared" ca="1" si="102"/>
        <v>14.562280264826823</v>
      </c>
      <c r="K90" s="483">
        <f t="shared" ca="1" si="102"/>
        <v>24.968263510101142</v>
      </c>
      <c r="L90" s="483">
        <f t="shared" ca="1" si="102"/>
        <v>32.668274715435793</v>
      </c>
      <c r="M90" s="483">
        <f t="shared" ca="1" si="102"/>
        <v>32.478252345393763</v>
      </c>
      <c r="N90" s="483">
        <f t="shared" ca="1" si="102"/>
        <v>31.547173108610643</v>
      </c>
      <c r="O90" s="483">
        <f t="shared" ca="1" si="102"/>
        <v>32.307919312047638</v>
      </c>
      <c r="P90" s="483">
        <f t="shared" ca="1" si="102"/>
        <v>31.367923240266901</v>
      </c>
      <c r="Q90" s="483">
        <f t="shared" ca="1" si="102"/>
        <v>29.969352464927116</v>
      </c>
      <c r="R90" s="483">
        <f t="shared" ca="1" si="102"/>
        <v>30.800630385601732</v>
      </c>
      <c r="S90" s="349"/>
      <c r="T90" s="349"/>
      <c r="U90" s="349"/>
      <c r="V90" s="349"/>
      <c r="W90" s="349"/>
      <c r="X90" s="349"/>
      <c r="Y90" s="349"/>
      <c r="Z90" s="41"/>
      <c r="AA90" s="41"/>
      <c r="AL90" s="27">
        <f t="shared" si="84"/>
        <v>43983</v>
      </c>
      <c r="AM90" s="41" t="str">
        <f t="shared" si="79"/>
        <v>cp</v>
      </c>
      <c r="AN90" s="41">
        <f t="shared" si="85"/>
        <v>94</v>
      </c>
      <c r="AO90" s="41">
        <f t="shared" si="80"/>
        <v>115</v>
      </c>
      <c r="AP90" s="41">
        <f t="shared" si="86"/>
        <v>90</v>
      </c>
      <c r="AQ90" s="41" t="str">
        <f t="shared" si="92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f t="shared" si="88"/>
        <v>744</v>
      </c>
    </row>
    <row r="91" spans="1:52">
      <c r="A91" s="277">
        <f>+ROW('ISO Style Costs'!A85)</f>
        <v>85</v>
      </c>
      <c r="B91" s="201" t="s">
        <v>6</v>
      </c>
      <c r="C91" s="202" t="s">
        <v>177</v>
      </c>
      <c r="D91" s="250">
        <f t="shared" ca="1" si="97"/>
        <v>4.2168641553646244</v>
      </c>
      <c r="E91" s="250">
        <f t="shared" ca="1" si="97"/>
        <v>4.9724805285436986</v>
      </c>
      <c r="F91" s="250">
        <f t="shared" ca="1" si="97"/>
        <v>4.2039712960278184</v>
      </c>
      <c r="G91" s="250">
        <f t="shared" ca="1" si="97"/>
        <v>4.1583384457154144</v>
      </c>
      <c r="H91" s="483">
        <f t="shared" ref="H91:R91" ca="1" si="103">+IF(ISERROR(H60/H75),0,H60/H75)</f>
        <v>4.7096263264334786</v>
      </c>
      <c r="I91" s="483">
        <f t="shared" ca="1" si="103"/>
        <v>6.4807637433081844</v>
      </c>
      <c r="J91" s="483">
        <f t="shared" ca="1" si="103"/>
        <v>14.152390045605619</v>
      </c>
      <c r="K91" s="483">
        <f t="shared" ca="1" si="103"/>
        <v>25.250264807018233</v>
      </c>
      <c r="L91" s="483">
        <f t="shared" ca="1" si="103"/>
        <v>31.87960024908676</v>
      </c>
      <c r="M91" s="483">
        <f t="shared" ca="1" si="103"/>
        <v>32.342886383382591</v>
      </c>
      <c r="N91" s="483">
        <f t="shared" ca="1" si="103"/>
        <v>31.716526033728304</v>
      </c>
      <c r="O91" s="483">
        <f t="shared" ca="1" si="103"/>
        <v>31.985967914936204</v>
      </c>
      <c r="P91" s="483">
        <f t="shared" ca="1" si="103"/>
        <v>30.895491607998739</v>
      </c>
      <c r="Q91" s="483">
        <f t="shared" ca="1" si="103"/>
        <v>29.475909204817427</v>
      </c>
      <c r="R91" s="483">
        <f t="shared" ca="1" si="103"/>
        <v>29.821619104793335</v>
      </c>
      <c r="S91" s="349"/>
      <c r="T91" s="349"/>
      <c r="U91" s="349"/>
      <c r="V91" s="349"/>
      <c r="W91" s="349"/>
      <c r="X91" s="349"/>
      <c r="Y91" s="349"/>
      <c r="Z91" s="41"/>
      <c r="AA91" s="41"/>
      <c r="AL91" s="27">
        <f t="shared" si="84"/>
        <v>44013</v>
      </c>
      <c r="AM91" s="41" t="str">
        <f t="shared" si="79"/>
        <v>cq</v>
      </c>
      <c r="AN91" s="41">
        <f t="shared" si="85"/>
        <v>95</v>
      </c>
      <c r="AO91" s="41">
        <f t="shared" si="80"/>
        <v>116</v>
      </c>
      <c r="AP91" s="41">
        <f t="shared" si="86"/>
        <v>91</v>
      </c>
      <c r="AQ91" s="41" t="str">
        <f t="shared" si="92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f t="shared" si="88"/>
        <v>720</v>
      </c>
    </row>
    <row r="92" spans="1:52">
      <c r="A92" s="277">
        <f>+ROW('ISO Style Costs'!A86)</f>
        <v>86</v>
      </c>
      <c r="B92" s="201" t="s">
        <v>7</v>
      </c>
      <c r="C92" s="202" t="s">
        <v>177</v>
      </c>
      <c r="D92" s="250">
        <f t="shared" ca="1" si="97"/>
        <v>3.0109946173208026</v>
      </c>
      <c r="E92" s="250">
        <f t="shared" ca="1" si="97"/>
        <v>3.5292946313046945</v>
      </c>
      <c r="F92" s="250">
        <f t="shared" ca="1" si="97"/>
        <v>2.2277814065880484</v>
      </c>
      <c r="G92" s="250">
        <f t="shared" ca="1" si="97"/>
        <v>1.9070535383211527</v>
      </c>
      <c r="H92" s="483">
        <f t="shared" ref="H92:R92" ca="1" si="104">+IF(ISERROR(H61/H76),0,H61/H76)</f>
        <v>1.7789856241724136</v>
      </c>
      <c r="I92" s="483">
        <f t="shared" ca="1" si="104"/>
        <v>3.7183316943610922</v>
      </c>
      <c r="J92" s="483">
        <f t="shared" ca="1" si="104"/>
        <v>11.158469407758279</v>
      </c>
      <c r="K92" s="483">
        <f t="shared" ca="1" si="104"/>
        <v>21.688198011983943</v>
      </c>
      <c r="L92" s="483">
        <f t="shared" ca="1" si="104"/>
        <v>28.122628665157119</v>
      </c>
      <c r="M92" s="483">
        <f t="shared" ca="1" si="104"/>
        <v>28.579311094741772</v>
      </c>
      <c r="N92" s="483">
        <f t="shared" ca="1" si="104"/>
        <v>27.300639765437047</v>
      </c>
      <c r="O92" s="483">
        <f t="shared" ca="1" si="104"/>
        <v>28.260462156130131</v>
      </c>
      <c r="P92" s="483">
        <f t="shared" ca="1" si="104"/>
        <v>27.053991348173362</v>
      </c>
      <c r="Q92" s="483">
        <f t="shared" ca="1" si="104"/>
        <v>25.267023232840714</v>
      </c>
      <c r="R92" s="483">
        <f t="shared" ca="1" si="104"/>
        <v>24.777306238230747</v>
      </c>
      <c r="S92" s="349"/>
      <c r="T92" s="349"/>
      <c r="U92" s="349"/>
      <c r="V92" s="349"/>
      <c r="W92" s="349"/>
      <c r="X92" s="349"/>
      <c r="Y92" s="349"/>
      <c r="Z92" s="41"/>
      <c r="AA92" s="41"/>
      <c r="AL92" s="27">
        <f t="shared" si="84"/>
        <v>44044</v>
      </c>
      <c r="AM92" s="41" t="str">
        <f t="shared" si="79"/>
        <v>cr</v>
      </c>
      <c r="AN92" s="41">
        <f t="shared" si="85"/>
        <v>96</v>
      </c>
      <c r="AO92" s="41">
        <f t="shared" si="80"/>
        <v>117</v>
      </c>
      <c r="AP92" s="41">
        <f t="shared" si="86"/>
        <v>92</v>
      </c>
      <c r="AQ92" s="41" t="str">
        <f t="shared" si="92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f t="shared" si="88"/>
        <v>744</v>
      </c>
    </row>
    <row r="93" spans="1:52">
      <c r="A93" s="277">
        <f>+ROW('ISO Style Costs'!A87)</f>
        <v>87</v>
      </c>
      <c r="B93" s="201" t="s">
        <v>8</v>
      </c>
      <c r="C93" s="202" t="s">
        <v>177</v>
      </c>
      <c r="D93" s="250">
        <f t="shared" ca="1" si="97"/>
        <v>2.6836442806337177</v>
      </c>
      <c r="E93" s="250">
        <f t="shared" ca="1" si="97"/>
        <v>3.1612079128496613</v>
      </c>
      <c r="F93" s="250">
        <f t="shared" ca="1" si="97"/>
        <v>1.9594022912190263</v>
      </c>
      <c r="G93" s="250">
        <f t="shared" ca="1" si="97"/>
        <v>1.4854719411863295</v>
      </c>
      <c r="H93" s="483">
        <f t="shared" ref="H93:R93" ca="1" si="105">+IF(ISERROR(H62/H77),0,H62/H77)</f>
        <v>1.1705855517097947</v>
      </c>
      <c r="I93" s="483">
        <f t="shared" ca="1" si="105"/>
        <v>3.2184419760485956</v>
      </c>
      <c r="J93" s="483">
        <f t="shared" ca="1" si="105"/>
        <v>11.634182344498868</v>
      </c>
      <c r="K93" s="483">
        <f t="shared" ca="1" si="105"/>
        <v>21.344221970940438</v>
      </c>
      <c r="L93" s="483">
        <f t="shared" ca="1" si="105"/>
        <v>28.115392394536052</v>
      </c>
      <c r="M93" s="483">
        <f t="shared" ca="1" si="105"/>
        <v>27.769029734243691</v>
      </c>
      <c r="N93" s="483">
        <f t="shared" ca="1" si="105"/>
        <v>26.961111495954643</v>
      </c>
      <c r="O93" s="483">
        <f t="shared" ca="1" si="105"/>
        <v>27.193206323077916</v>
      </c>
      <c r="P93" s="483">
        <f t="shared" ca="1" si="105"/>
        <v>26.487661066714267</v>
      </c>
      <c r="Q93" s="483">
        <f t="shared" ca="1" si="105"/>
        <v>24.359693263135725</v>
      </c>
      <c r="R93" s="483">
        <f t="shared" ca="1" si="105"/>
        <v>24.772854798298923</v>
      </c>
      <c r="S93" s="349"/>
      <c r="T93" s="349"/>
      <c r="U93" s="349"/>
      <c r="V93" s="349"/>
      <c r="W93" s="349"/>
      <c r="X93" s="349"/>
      <c r="Y93" s="349"/>
      <c r="Z93" s="41"/>
      <c r="AA93" s="41"/>
      <c r="AL93" s="27">
        <f t="shared" si="84"/>
        <v>44075</v>
      </c>
      <c r="AM93" s="41" t="str">
        <f t="shared" si="79"/>
        <v>cs</v>
      </c>
      <c r="AN93" s="41">
        <f t="shared" si="85"/>
        <v>97</v>
      </c>
      <c r="AO93" s="41">
        <f t="shared" si="80"/>
        <v>118</v>
      </c>
      <c r="AP93" s="41">
        <f t="shared" si="86"/>
        <v>93</v>
      </c>
      <c r="AQ93" s="41" t="str">
        <f t="shared" ref="AQ93:AQ104" si="106">+"c"&amp;AQ15</f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f t="shared" si="88"/>
        <v>744</v>
      </c>
    </row>
    <row r="94" spans="1:52">
      <c r="A94" s="277">
        <f>+ROW('ISO Style Costs'!A88)</f>
        <v>88</v>
      </c>
      <c r="B94" s="201" t="s">
        <v>9</v>
      </c>
      <c r="C94" s="202" t="s">
        <v>177</v>
      </c>
      <c r="D94" s="250">
        <f t="shared" ca="1" si="97"/>
        <v>5.0911330049261085</v>
      </c>
      <c r="E94" s="250">
        <f t="shared" ca="1" si="97"/>
        <v>0</v>
      </c>
      <c r="F94" s="250">
        <f t="shared" ca="1" si="97"/>
        <v>0</v>
      </c>
      <c r="G94" s="250">
        <f t="shared" ca="1" si="97"/>
        <v>0</v>
      </c>
      <c r="H94" s="483">
        <f t="shared" ref="H94:R94" ca="1" si="107">+IF(ISERROR(H63/H78),0,H63/H78)</f>
        <v>0</v>
      </c>
      <c r="I94" s="483">
        <f t="shared" ca="1" si="107"/>
        <v>0</v>
      </c>
      <c r="J94" s="483">
        <f t="shared" ca="1" si="107"/>
        <v>8.7547601199400304</v>
      </c>
      <c r="K94" s="483">
        <f t="shared" ca="1" si="107"/>
        <v>15.861703083629761</v>
      </c>
      <c r="L94" s="483">
        <f t="shared" ca="1" si="107"/>
        <v>22.932327772721152</v>
      </c>
      <c r="M94" s="483">
        <f t="shared" ca="1" si="107"/>
        <v>23.173120422358174</v>
      </c>
      <c r="N94" s="483">
        <f t="shared" ca="1" si="107"/>
        <v>21.303822623443629</v>
      </c>
      <c r="O94" s="483">
        <f t="shared" ca="1" si="107"/>
        <v>22.175419784331009</v>
      </c>
      <c r="P94" s="483">
        <f t="shared" ca="1" si="107"/>
        <v>21.963959842706</v>
      </c>
      <c r="Q94" s="483">
        <f t="shared" ca="1" si="107"/>
        <v>22.87269745847783</v>
      </c>
      <c r="R94" s="483">
        <f t="shared" ca="1" si="107"/>
        <v>23.521827406727006</v>
      </c>
      <c r="S94" s="349"/>
      <c r="T94" s="349"/>
      <c r="U94" s="349"/>
      <c r="V94" s="349"/>
      <c r="W94" s="349"/>
      <c r="X94" s="349"/>
      <c r="Y94" s="349"/>
      <c r="Z94" s="41"/>
      <c r="AA94" s="41"/>
      <c r="AL94" s="27">
        <f t="shared" si="84"/>
        <v>44105</v>
      </c>
      <c r="AM94" s="41" t="str">
        <f t="shared" si="79"/>
        <v>ct</v>
      </c>
      <c r="AN94" s="41">
        <f t="shared" si="85"/>
        <v>98</v>
      </c>
      <c r="AO94" s="41">
        <f t="shared" si="80"/>
        <v>119</v>
      </c>
      <c r="AP94" s="41">
        <f t="shared" si="86"/>
        <v>94</v>
      </c>
      <c r="AQ94" s="41" t="str">
        <f t="shared" si="106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f t="shared" si="88"/>
        <v>720</v>
      </c>
    </row>
    <row r="95" spans="1:52">
      <c r="A95" s="277">
        <f>+ROW('ISO Style Costs'!A89)</f>
        <v>89</v>
      </c>
      <c r="B95" s="201" t="s">
        <v>10</v>
      </c>
      <c r="C95" s="202" t="s">
        <v>177</v>
      </c>
      <c r="D95" s="250">
        <f t="shared" ca="1" si="97"/>
        <v>-1.2505801465422091</v>
      </c>
      <c r="E95" s="250">
        <f t="shared" ca="1" si="97"/>
        <v>0</v>
      </c>
      <c r="F95" s="250">
        <f t="shared" ca="1" si="97"/>
        <v>0</v>
      </c>
      <c r="G95" s="250">
        <f t="shared" ca="1" si="97"/>
        <v>0</v>
      </c>
      <c r="H95" s="483">
        <f t="shared" ref="H95:R95" ca="1" si="108">+IF(ISERROR(H64/H79),0,H64/H79)</f>
        <v>0</v>
      </c>
      <c r="I95" s="483">
        <f t="shared" ca="1" si="108"/>
        <v>0</v>
      </c>
      <c r="J95" s="483">
        <f t="shared" ca="1" si="108"/>
        <v>0</v>
      </c>
      <c r="K95" s="483">
        <f t="shared" ca="1" si="108"/>
        <v>5.0534255930984919</v>
      </c>
      <c r="L95" s="483">
        <f t="shared" ca="1" si="108"/>
        <v>9.8484882864299319</v>
      </c>
      <c r="M95" s="483">
        <f t="shared" ca="1" si="108"/>
        <v>5.3925315281899158</v>
      </c>
      <c r="N95" s="483">
        <f t="shared" ca="1" si="108"/>
        <v>3.2081338757396427</v>
      </c>
      <c r="O95" s="483">
        <f t="shared" ca="1" si="108"/>
        <v>10.45848231827112</v>
      </c>
      <c r="P95" s="483">
        <f t="shared" ca="1" si="108"/>
        <v>8.9270428571428475</v>
      </c>
      <c r="Q95" s="483">
        <f t="shared" ca="1" si="108"/>
        <v>0</v>
      </c>
      <c r="R95" s="483">
        <f t="shared" ca="1" si="108"/>
        <v>21.421155595996339</v>
      </c>
      <c r="S95" s="349"/>
      <c r="T95" s="349"/>
      <c r="U95" s="349"/>
      <c r="V95" s="349"/>
      <c r="W95" s="349"/>
      <c r="X95" s="349"/>
      <c r="Y95" s="349"/>
      <c r="Z95" s="41"/>
      <c r="AA95" s="41"/>
      <c r="AL95" s="27">
        <f t="shared" si="84"/>
        <v>44136</v>
      </c>
      <c r="AM95" s="41" t="str">
        <f t="shared" si="79"/>
        <v>cu</v>
      </c>
      <c r="AN95" s="41">
        <f t="shared" si="85"/>
        <v>99</v>
      </c>
      <c r="AO95" s="41">
        <f t="shared" si="80"/>
        <v>120</v>
      </c>
      <c r="AP95" s="41">
        <f t="shared" si="86"/>
        <v>95</v>
      </c>
      <c r="AQ95" s="41" t="str">
        <f t="shared" si="106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f t="shared" si="88"/>
        <v>744</v>
      </c>
    </row>
    <row r="96" spans="1:52">
      <c r="A96" s="277">
        <f>+ROW('ISO Style Costs'!A90)</f>
        <v>90</v>
      </c>
      <c r="B96" s="475" t="s">
        <v>97</v>
      </c>
      <c r="C96" s="478" t="s">
        <v>177</v>
      </c>
      <c r="D96" s="483">
        <f t="shared" ca="1" si="97"/>
        <v>12.842140904198276</v>
      </c>
      <c r="E96" s="483">
        <f t="shared" ca="1" si="97"/>
        <v>8.5433791999031268</v>
      </c>
      <c r="F96" s="483">
        <f t="shared" ca="1" si="97"/>
        <v>-3.1889784931838148</v>
      </c>
      <c r="G96" s="483">
        <f t="shared" ca="1" si="97"/>
        <v>-1.7751333348989942</v>
      </c>
      <c r="H96" s="483">
        <f t="shared" ref="H96:R96" ca="1" si="109">+IF(ISERROR(H65/H80),0,H65/H80)</f>
        <v>-1.0933645591430095</v>
      </c>
      <c r="I96" s="483">
        <f t="shared" ca="1" si="109"/>
        <v>1.0051851074986902</v>
      </c>
      <c r="J96" s="483">
        <f t="shared" ca="1" si="109"/>
        <v>12.227748895048313</v>
      </c>
      <c r="K96" s="483">
        <f t="shared" ca="1" si="109"/>
        <v>30.521163176224313</v>
      </c>
      <c r="L96" s="483">
        <f t="shared" ca="1" si="109"/>
        <v>43.211481654486548</v>
      </c>
      <c r="M96" s="483">
        <f t="shared" ca="1" si="109"/>
        <v>43.634214847554119</v>
      </c>
      <c r="N96" s="483">
        <f t="shared" ca="1" si="109"/>
        <v>43.015353659450149</v>
      </c>
      <c r="O96" s="483">
        <f t="shared" ca="1" si="109"/>
        <v>43.733247556624185</v>
      </c>
      <c r="P96" s="483">
        <f t="shared" ca="1" si="109"/>
        <v>45.231782081054774</v>
      </c>
      <c r="Q96" s="483">
        <f t="shared" ca="1" si="109"/>
        <v>48.691366717254716</v>
      </c>
      <c r="R96" s="483">
        <f t="shared" ca="1" si="109"/>
        <v>51.118622102081716</v>
      </c>
      <c r="S96" s="349"/>
      <c r="T96" s="349"/>
      <c r="U96" s="349"/>
      <c r="V96" s="349"/>
      <c r="W96" s="349"/>
      <c r="X96" s="349"/>
      <c r="Y96" s="349"/>
      <c r="Z96" s="41"/>
      <c r="AA96" s="41"/>
      <c r="AL96" s="27">
        <f t="shared" si="84"/>
        <v>44166</v>
      </c>
      <c r="AM96" s="41" t="str">
        <f t="shared" si="79"/>
        <v>cv</v>
      </c>
      <c r="AN96" s="41">
        <f t="shared" si="85"/>
        <v>100</v>
      </c>
      <c r="AO96" s="41">
        <f t="shared" si="80"/>
        <v>121</v>
      </c>
      <c r="AP96" s="41">
        <f t="shared" si="86"/>
        <v>96</v>
      </c>
      <c r="AQ96" s="41" t="str">
        <f t="shared" si="106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f t="shared" si="88"/>
        <v>720</v>
      </c>
    </row>
    <row r="97" spans="1:52">
      <c r="A97" s="277">
        <f>+ROW('ISO Style Costs'!A91)</f>
        <v>91</v>
      </c>
      <c r="B97" s="476" t="s">
        <v>289</v>
      </c>
      <c r="C97" s="479" t="s">
        <v>177</v>
      </c>
      <c r="D97" s="484">
        <f t="shared" ca="1" si="97"/>
        <v>12.842408128233592</v>
      </c>
      <c r="E97" s="484">
        <f t="shared" ca="1" si="97"/>
        <v>8.5423668110557021</v>
      </c>
      <c r="F97" s="484">
        <f t="shared" ca="1" si="97"/>
        <v>-3.2871724068960511</v>
      </c>
      <c r="G97" s="484">
        <f t="shared" ca="1" si="97"/>
        <v>-1.8366499599137915</v>
      </c>
      <c r="H97" s="484">
        <f t="shared" ref="H97:R97" ca="1" si="110">+IF(ISERROR(H66/H81),0,H66/H81)</f>
        <v>-1.1036402629078683</v>
      </c>
      <c r="I97" s="484">
        <f t="shared" ca="1" si="110"/>
        <v>1.0378304889628192</v>
      </c>
      <c r="J97" s="484">
        <f t="shared" ca="1" si="110"/>
        <v>12.195518009634027</v>
      </c>
      <c r="K97" s="484">
        <f t="shared" ca="1" si="110"/>
        <v>30.061692233327982</v>
      </c>
      <c r="L97" s="484">
        <f t="shared" ca="1" si="110"/>
        <v>42.81586836827104</v>
      </c>
      <c r="M97" s="484">
        <f t="shared" ca="1" si="110"/>
        <v>43.283283079731831</v>
      </c>
      <c r="N97" s="484">
        <f t="shared" ca="1" si="110"/>
        <v>43.014788845861105</v>
      </c>
      <c r="O97" s="484">
        <f t="shared" ca="1" si="110"/>
        <v>43.279831321150979</v>
      </c>
      <c r="P97" s="484">
        <f t="shared" ca="1" si="110"/>
        <v>44.5429008761744</v>
      </c>
      <c r="Q97" s="484">
        <f t="shared" ca="1" si="110"/>
        <v>48.291821793697189</v>
      </c>
      <c r="R97" s="484">
        <f t="shared" ca="1" si="110"/>
        <v>50.509300671715181</v>
      </c>
      <c r="S97" s="349"/>
      <c r="T97" s="349"/>
      <c r="U97" s="349"/>
      <c r="V97" s="349"/>
      <c r="W97" s="349"/>
      <c r="X97" s="349"/>
      <c r="Y97" s="349"/>
      <c r="Z97" s="41"/>
      <c r="AA97" s="41"/>
      <c r="AL97" s="27">
        <f t="shared" si="84"/>
        <v>44197</v>
      </c>
      <c r="AM97" s="41" t="str">
        <f t="shared" ref="AM97:AM128" si="111">+VLOOKUP(AN97,$AP$1:$AQ$197,2,FALSE)</f>
        <v>cw</v>
      </c>
      <c r="AN97" s="41">
        <f t="shared" si="85"/>
        <v>101</v>
      </c>
      <c r="AO97" s="41">
        <f t="shared" ref="AO97:AO128" si="112">+MATCH(AL97,$AS$1:$AS$121)</f>
        <v>121</v>
      </c>
      <c r="AP97" s="41">
        <f t="shared" si="86"/>
        <v>97</v>
      </c>
      <c r="AQ97" s="41" t="str">
        <f t="shared" si="106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f t="shared" si="88"/>
        <v>744</v>
      </c>
    </row>
    <row r="98" spans="1:52">
      <c r="A98" s="277">
        <f t="shared" ref="A98:A117" si="113">+ROW()</f>
        <v>98</v>
      </c>
      <c r="B98" s="206"/>
      <c r="C98" s="197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349"/>
      <c r="T98" s="349"/>
      <c r="U98" s="349"/>
      <c r="V98" s="349"/>
      <c r="W98" s="349"/>
      <c r="X98" s="349"/>
      <c r="Y98" s="349"/>
      <c r="Z98" s="41"/>
      <c r="AA98" s="41"/>
      <c r="AL98" s="27">
        <f t="shared" si="84"/>
        <v>44228</v>
      </c>
      <c r="AM98" s="41" t="str">
        <f t="shared" si="111"/>
        <v>cx</v>
      </c>
      <c r="AN98" s="41">
        <f t="shared" si="85"/>
        <v>102</v>
      </c>
      <c r="AO98" s="41">
        <f t="shared" si="112"/>
        <v>121</v>
      </c>
      <c r="AP98" s="41">
        <f t="shared" si="86"/>
        <v>98</v>
      </c>
      <c r="AQ98" s="41" t="str">
        <f t="shared" si="106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f t="shared" si="88"/>
        <v>744</v>
      </c>
    </row>
    <row r="99" spans="1:52">
      <c r="A99" s="277">
        <f t="shared" si="113"/>
        <v>99</v>
      </c>
      <c r="B99" s="45"/>
      <c r="C99" s="45"/>
      <c r="D99" s="41"/>
      <c r="E99" s="41"/>
      <c r="F99" s="41"/>
      <c r="G99" s="41"/>
      <c r="Z99" s="41"/>
      <c r="AA99" s="41"/>
      <c r="AL99" s="27">
        <f t="shared" si="84"/>
        <v>44256</v>
      </c>
      <c r="AM99" s="41" t="str">
        <f t="shared" si="111"/>
        <v>cy</v>
      </c>
      <c r="AN99" s="41">
        <f t="shared" si="85"/>
        <v>103</v>
      </c>
      <c r="AO99" s="41">
        <f t="shared" si="112"/>
        <v>121</v>
      </c>
      <c r="AP99" s="41">
        <f t="shared" si="86"/>
        <v>99</v>
      </c>
      <c r="AQ99" s="41" t="str">
        <f t="shared" si="106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f t="shared" si="88"/>
        <v>672</v>
      </c>
    </row>
    <row r="100" spans="1:52">
      <c r="A100" s="277">
        <f t="shared" si="113"/>
        <v>100</v>
      </c>
      <c r="B100" s="45"/>
      <c r="C100" s="45"/>
      <c r="D100" s="41"/>
      <c r="E100" s="41"/>
      <c r="F100" s="41"/>
      <c r="G100" s="41"/>
      <c r="Z100" s="41"/>
      <c r="AA100" s="41"/>
      <c r="AL100" s="27">
        <f t="shared" si="84"/>
        <v>44287</v>
      </c>
      <c r="AM100" s="41" t="str">
        <f t="shared" si="111"/>
        <v>cz</v>
      </c>
      <c r="AN100" s="41">
        <f t="shared" si="85"/>
        <v>104</v>
      </c>
      <c r="AO100" s="41">
        <f t="shared" si="112"/>
        <v>121</v>
      </c>
      <c r="AP100" s="41">
        <f t="shared" si="86"/>
        <v>100</v>
      </c>
      <c r="AQ100" s="41" t="str">
        <f t="shared" si="106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f t="shared" si="88"/>
        <v>744</v>
      </c>
    </row>
    <row r="101" spans="1:52">
      <c r="A101" s="277">
        <f t="shared" si="113"/>
        <v>101</v>
      </c>
      <c r="B101" s="253" t="s">
        <v>178</v>
      </c>
      <c r="C101" s="253" t="s">
        <v>179</v>
      </c>
      <c r="D101" s="253">
        <f>+D85</f>
        <v>2013</v>
      </c>
      <c r="E101" s="253">
        <f t="shared" ref="E101:G101" si="114">+E85</f>
        <v>2014</v>
      </c>
      <c r="F101" s="253">
        <f t="shared" si="114"/>
        <v>2015</v>
      </c>
      <c r="G101" s="253">
        <f t="shared" si="114"/>
        <v>2016</v>
      </c>
      <c r="H101" s="253">
        <f t="shared" ref="H101:R101" si="115">+H85</f>
        <v>2017</v>
      </c>
      <c r="I101" s="253">
        <f t="shared" si="115"/>
        <v>2018</v>
      </c>
      <c r="J101" s="253">
        <f t="shared" si="115"/>
        <v>2019</v>
      </c>
      <c r="K101" s="253">
        <f t="shared" si="115"/>
        <v>2020</v>
      </c>
      <c r="L101" s="253">
        <f t="shared" si="115"/>
        <v>2021</v>
      </c>
      <c r="M101" s="253">
        <f t="shared" si="115"/>
        <v>2022</v>
      </c>
      <c r="N101" s="253">
        <f t="shared" si="115"/>
        <v>2023</v>
      </c>
      <c r="O101" s="253">
        <f t="shared" si="115"/>
        <v>2024</v>
      </c>
      <c r="P101" s="253">
        <f t="shared" si="115"/>
        <v>2025</v>
      </c>
      <c r="Q101" s="253">
        <f t="shared" si="115"/>
        <v>2026</v>
      </c>
      <c r="R101" s="253">
        <f t="shared" si="115"/>
        <v>2027</v>
      </c>
      <c r="S101" s="261"/>
      <c r="T101" s="261"/>
      <c r="U101" s="261"/>
      <c r="V101" s="261"/>
      <c r="W101" s="261"/>
      <c r="X101" s="261"/>
      <c r="Y101" s="261"/>
      <c r="Z101" s="41"/>
      <c r="AA101" s="41"/>
      <c r="AL101" s="27">
        <f t="shared" si="84"/>
        <v>44317</v>
      </c>
      <c r="AM101" s="41" t="str">
        <f t="shared" si="111"/>
        <v>da</v>
      </c>
      <c r="AN101" s="41">
        <f t="shared" si="85"/>
        <v>105</v>
      </c>
      <c r="AO101" s="41">
        <f t="shared" si="112"/>
        <v>121</v>
      </c>
      <c r="AP101" s="41">
        <f t="shared" si="86"/>
        <v>101</v>
      </c>
      <c r="AQ101" s="41" t="str">
        <f t="shared" si="106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f t="shared" si="88"/>
        <v>720</v>
      </c>
    </row>
    <row r="102" spans="1:52">
      <c r="A102" s="277">
        <f t="shared" si="113"/>
        <v>102</v>
      </c>
      <c r="B102" s="255" t="s">
        <v>154</v>
      </c>
      <c r="C102" s="256" t="s">
        <v>180</v>
      </c>
      <c r="D102" s="257">
        <f ca="1">+SUM(SUMIF($D$69:$R$69,"="&amp;D$101,$D$3:$Q$3)/SUMIF($D$69:$R$69,"="&amp;D$101,$D$70:$Q$70))</f>
        <v>25.237424037353545</v>
      </c>
      <c r="E102" s="257">
        <f t="shared" ref="E102:R102" ca="1" si="116">+SUM(SUMIF($D$69:$R$69,"="&amp;E$101,$D$3:$Q$3)/SUMIF($D$69:$R$69,"="&amp;E$101,$D$70:$Q$70))</f>
        <v>26.754512626539125</v>
      </c>
      <c r="F102" s="257">
        <f t="shared" ca="1" si="116"/>
        <v>28.538856934956023</v>
      </c>
      <c r="G102" s="257">
        <f t="shared" ca="1" si="116"/>
        <v>29.580013489398951</v>
      </c>
      <c r="H102" s="257">
        <f t="shared" ca="1" si="116"/>
        <v>30.953379365663011</v>
      </c>
      <c r="I102" s="257">
        <f t="shared" ca="1" si="116"/>
        <v>31.51136837563217</v>
      </c>
      <c r="J102" s="257">
        <f t="shared" ca="1" si="116"/>
        <v>32.526479874607027</v>
      </c>
      <c r="K102" s="257">
        <f t="shared" ca="1" si="116"/>
        <v>34.182042593260597</v>
      </c>
      <c r="L102" s="257">
        <f t="shared" ca="1" si="116"/>
        <v>35.163854562301566</v>
      </c>
      <c r="M102" s="257">
        <f t="shared" ca="1" si="116"/>
        <v>36.47641227538233</v>
      </c>
      <c r="N102" s="257">
        <f t="shared" ca="1" si="116"/>
        <v>38.258361239744907</v>
      </c>
      <c r="O102" s="257">
        <f t="shared" ca="1" si="116"/>
        <v>39.065335969605492</v>
      </c>
      <c r="P102" s="257">
        <f t="shared" ca="1" si="116"/>
        <v>42.350275771619415</v>
      </c>
      <c r="Q102" s="257">
        <f t="shared" ca="1" si="116"/>
        <v>47.737305350978602</v>
      </c>
      <c r="R102" s="257">
        <f t="shared" ca="1" si="116"/>
        <v>51.545062454145224</v>
      </c>
      <c r="S102" s="380"/>
      <c r="T102" s="380"/>
      <c r="U102" s="380"/>
      <c r="V102" s="380"/>
      <c r="W102" s="380"/>
      <c r="X102" s="380"/>
      <c r="Y102" s="380"/>
      <c r="Z102" s="41"/>
      <c r="AA102" s="41"/>
      <c r="AL102" s="27">
        <f t="shared" si="84"/>
        <v>44348</v>
      </c>
      <c r="AM102" s="41" t="str">
        <f t="shared" si="111"/>
        <v>db</v>
      </c>
      <c r="AN102" s="41">
        <f t="shared" si="85"/>
        <v>106</v>
      </c>
      <c r="AO102" s="41">
        <f t="shared" si="112"/>
        <v>121</v>
      </c>
      <c r="AP102" s="41">
        <f t="shared" si="86"/>
        <v>102</v>
      </c>
      <c r="AQ102" s="41" t="str">
        <f t="shared" si="106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f t="shared" si="88"/>
        <v>744</v>
      </c>
    </row>
    <row r="103" spans="1:52">
      <c r="A103" s="277">
        <f t="shared" si="113"/>
        <v>103</v>
      </c>
      <c r="B103" s="255" t="s">
        <v>155</v>
      </c>
      <c r="C103" s="256" t="s">
        <v>180</v>
      </c>
      <c r="D103" s="257">
        <f ca="1">+SUM(SUMIF($D$69:$R$69,"="&amp;D$101,$D$4:$R$4),SUMIF($D$69:$R$69,"="&amp;D$101,$D$5:$R$5))/SUM(SUMIF($D$69:$R$69,"="&amp;D$101,$D$71:$R$71),SUMIF($D$69:$R$69,"="&amp;D$101,$D$72:$R$72))</f>
        <v>31.409741351855022</v>
      </c>
      <c r="E103" s="257">
        <f t="shared" ref="E103:R103" ca="1" si="117">+SUM(SUMIF($D$69:$R$69,"="&amp;E$101,$D$4:$R$4),SUMIF($D$69:$R$69,"="&amp;E$101,$D$5:$R$5))/SUM(SUMIF($D$69:$R$69,"="&amp;E$101,$D$71:$R$71),SUMIF($D$69:$R$69,"="&amp;E$101,$D$72:$R$72))</f>
        <v>31.369484854710365</v>
      </c>
      <c r="F103" s="257">
        <f t="shared" ca="1" si="117"/>
        <v>33.485291312121234</v>
      </c>
      <c r="G103" s="257">
        <f t="shared" ca="1" si="117"/>
        <v>33.972240277575573</v>
      </c>
      <c r="H103" s="257">
        <f t="shared" ca="1" si="117"/>
        <v>35.511854356097977</v>
      </c>
      <c r="I103" s="257">
        <f t="shared" ca="1" si="117"/>
        <v>36.607073564672241</v>
      </c>
      <c r="J103" s="257">
        <f t="shared" ca="1" si="117"/>
        <v>37.502575972982179</v>
      </c>
      <c r="K103" s="257">
        <f t="shared" ca="1" si="117"/>
        <v>39.220725605030907</v>
      </c>
      <c r="L103" s="257">
        <f t="shared" ca="1" si="117"/>
        <v>40.537156357428159</v>
      </c>
      <c r="M103" s="257">
        <f t="shared" ca="1" si="117"/>
        <v>41.7466025767364</v>
      </c>
      <c r="N103" s="257">
        <f t="shared" ca="1" si="117"/>
        <v>43.879994376900399</v>
      </c>
      <c r="O103" s="257">
        <f t="shared" ca="1" si="117"/>
        <v>44.904933765019692</v>
      </c>
      <c r="P103" s="257">
        <f t="shared" ca="1" si="117"/>
        <v>48.552380030853932</v>
      </c>
      <c r="Q103" s="257">
        <f t="shared" ca="1" si="117"/>
        <v>55.004670807038487</v>
      </c>
      <c r="R103" s="257">
        <f t="shared" ca="1" si="117"/>
        <v>58.803966113617953</v>
      </c>
      <c r="S103" s="380"/>
      <c r="T103" s="380"/>
      <c r="U103" s="380"/>
      <c r="V103" s="380"/>
      <c r="W103" s="380"/>
      <c r="X103" s="380"/>
      <c r="Y103" s="380"/>
      <c r="Z103" s="41"/>
      <c r="AA103" s="41"/>
      <c r="AL103" s="27">
        <f t="shared" si="84"/>
        <v>44378</v>
      </c>
      <c r="AM103" s="41" t="str">
        <f t="shared" si="111"/>
        <v>dc</v>
      </c>
      <c r="AN103" s="41">
        <f t="shared" si="85"/>
        <v>107</v>
      </c>
      <c r="AO103" s="41">
        <f t="shared" si="112"/>
        <v>121</v>
      </c>
      <c r="AP103" s="41">
        <f t="shared" si="86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f t="shared" si="88"/>
        <v>720</v>
      </c>
    </row>
    <row r="104" spans="1:52">
      <c r="A104" s="277">
        <f t="shared" si="113"/>
        <v>104</v>
      </c>
      <c r="B104" s="255" t="s">
        <v>156</v>
      </c>
      <c r="C104" s="256" t="s">
        <v>180</v>
      </c>
      <c r="D104" s="257">
        <f ca="1">+SUM(SUMIF($D$69:$R$69,"="&amp;D$101,$D$6:$R$6),SUMIF($D$69:$R$69,"="&amp;D$101,$D$7:$R$7),SUMIF($D$69:$R$69,"="&amp;D$101,$D$8:$R$8))/SUM(SUMIF($D$69:$R$69,"="&amp;D$101,$D$73:$R$73),SUMIF($D$69:$R$69,"="&amp;D$101,$D$74:$R$74),SUMIF($D$69:$R$69,"="&amp;D$101,$D$75:$R$75))</f>
        <v>27.336937838295842</v>
      </c>
      <c r="E104" s="257">
        <f t="shared" ref="E104:R104" ca="1" si="118">+SUM(SUMIF($D$69:$R$69,"="&amp;E$101,$D$6:$R$6),SUMIF($D$69:$R$69,"="&amp;E$101,$D$7:$R$7),SUMIF($D$69:$R$69,"="&amp;E$101,$D$8:$R$8))/SUM(SUMIF($D$69:$R$69,"="&amp;E$101,$D$73:$R$73),SUMIF($D$69:$R$69,"="&amp;E$101,$D$74:$R$74),SUMIF($D$69:$R$69,"="&amp;E$101,$D$75:$R$75))</f>
        <v>28.145759455628564</v>
      </c>
      <c r="F104" s="257">
        <f t="shared" ca="1" si="118"/>
        <v>29.917853048237067</v>
      </c>
      <c r="G104" s="257">
        <f t="shared" ca="1" si="118"/>
        <v>31.36539038867808</v>
      </c>
      <c r="H104" s="257">
        <f t="shared" ca="1" si="118"/>
        <v>33.16301459462511</v>
      </c>
      <c r="I104" s="257">
        <f t="shared" ca="1" si="118"/>
        <v>34.00100495652476</v>
      </c>
      <c r="J104" s="257">
        <f t="shared" ca="1" si="118"/>
        <v>34.708264940464638</v>
      </c>
      <c r="K104" s="257">
        <f t="shared" ca="1" si="118"/>
        <v>36.274677865981346</v>
      </c>
      <c r="L104" s="257">
        <f t="shared" ca="1" si="118"/>
        <v>37.486966556671696</v>
      </c>
      <c r="M104" s="257">
        <f t="shared" ca="1" si="118"/>
        <v>39.02239288546992</v>
      </c>
      <c r="N104" s="257">
        <f t="shared" ca="1" si="118"/>
        <v>40.929949905149677</v>
      </c>
      <c r="O104" s="257">
        <f t="shared" ca="1" si="118"/>
        <v>41.646063804176372</v>
      </c>
      <c r="P104" s="257">
        <f t="shared" ca="1" si="118"/>
        <v>45.357991915286917</v>
      </c>
      <c r="Q104" s="257">
        <f t="shared" ca="1" si="118"/>
        <v>51.973708234164576</v>
      </c>
      <c r="R104" s="257">
        <f t="shared" ca="1" si="118"/>
        <v>56.028309793936337</v>
      </c>
      <c r="S104" s="380"/>
      <c r="T104" s="380"/>
      <c r="U104" s="380"/>
      <c r="V104" s="380"/>
      <c r="W104" s="380"/>
      <c r="X104" s="380"/>
      <c r="Y104" s="380"/>
      <c r="Z104" s="41"/>
      <c r="AA104" s="41"/>
      <c r="AL104" s="27">
        <f t="shared" si="84"/>
        <v>44409</v>
      </c>
      <c r="AM104" s="41" t="str">
        <f t="shared" si="111"/>
        <v>dd</v>
      </c>
      <c r="AN104" s="41">
        <f t="shared" si="85"/>
        <v>108</v>
      </c>
      <c r="AO104" s="41">
        <f t="shared" si="112"/>
        <v>121</v>
      </c>
      <c r="AP104" s="41">
        <f t="shared" si="86"/>
        <v>104</v>
      </c>
      <c r="AQ104" s="41" t="str">
        <f t="shared" si="106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f t="shared" si="88"/>
        <v>744</v>
      </c>
    </row>
    <row r="105" spans="1:52">
      <c r="A105" s="277">
        <f t="shared" si="113"/>
        <v>105</v>
      </c>
      <c r="B105" s="258" t="s">
        <v>157</v>
      </c>
      <c r="C105" s="259" t="s">
        <v>180</v>
      </c>
      <c r="D105" s="260">
        <f ca="1">+SUM(SUMIF($D$69:$R$69,"="&amp;D$101,$D$9:$R$9),SUMIF($D$69:$R$69,"="&amp;D$101,$D$10:$R$10))/SUM(SUMIF($D$69:$R$69,"="&amp;D$101,$D$76:$R$76),SUMIF($D$69:$R$69,"="&amp;D$101,$D$77:$R$77))</f>
        <v>27.927734691598456</v>
      </c>
      <c r="E105" s="260">
        <f t="shared" ref="E105:R105" ca="1" si="119">+SUM(SUMIF($D$69:$R$69,"="&amp;E$101,$D$9:$R$9),SUMIF($D$69:$R$69,"="&amp;E$101,$D$10:$R$10))/SUM(SUMIF($D$69:$R$69,"="&amp;E$101,$D$76:$R$76),SUMIF($D$69:$R$69,"="&amp;E$101,$D$77:$R$77))</f>
        <v>28.780431650907484</v>
      </c>
      <c r="F105" s="260">
        <f t="shared" ca="1" si="119"/>
        <v>31.263123482229538</v>
      </c>
      <c r="G105" s="260">
        <f t="shared" ca="1" si="119"/>
        <v>33.194560834871758</v>
      </c>
      <c r="H105" s="260">
        <f t="shared" ca="1" si="119"/>
        <v>34.58113256485796</v>
      </c>
      <c r="I105" s="260">
        <f t="shared" ca="1" si="119"/>
        <v>35.581608418323185</v>
      </c>
      <c r="J105" s="260">
        <f t="shared" ca="1" si="119"/>
        <v>36.50480208316889</v>
      </c>
      <c r="K105" s="260">
        <f t="shared" ca="1" si="119"/>
        <v>37.984448420808654</v>
      </c>
      <c r="L105" s="260">
        <f t="shared" ca="1" si="119"/>
        <v>39.193409879075034</v>
      </c>
      <c r="M105" s="260">
        <f t="shared" ca="1" si="119"/>
        <v>40.775972272253647</v>
      </c>
      <c r="N105" s="260">
        <f t="shared" ca="1" si="119"/>
        <v>42.678843233767658</v>
      </c>
      <c r="O105" s="260">
        <f t="shared" ca="1" si="119"/>
        <v>43.62324805819167</v>
      </c>
      <c r="P105" s="260">
        <f t="shared" ca="1" si="119"/>
        <v>46.927626830526798</v>
      </c>
      <c r="Q105" s="260">
        <f t="shared" ca="1" si="119"/>
        <v>53.281869451960333</v>
      </c>
      <c r="R105" s="260">
        <f t="shared" ca="1" si="119"/>
        <v>57.213759596158916</v>
      </c>
      <c r="S105" s="380"/>
      <c r="T105" s="380"/>
      <c r="U105" s="380"/>
      <c r="V105" s="380"/>
      <c r="W105" s="380"/>
      <c r="X105" s="380"/>
      <c r="Y105" s="380"/>
      <c r="AL105" s="27">
        <f t="shared" si="84"/>
        <v>44440</v>
      </c>
      <c r="AM105" s="41" t="str">
        <f t="shared" si="111"/>
        <v>de</v>
      </c>
      <c r="AN105" s="41">
        <f t="shared" si="85"/>
        <v>109</v>
      </c>
      <c r="AO105" s="41">
        <f t="shared" si="112"/>
        <v>121</v>
      </c>
      <c r="AP105" s="41">
        <f t="shared" si="86"/>
        <v>105</v>
      </c>
      <c r="AQ105" s="41" t="str">
        <f t="shared" ref="AQ105:AQ118" si="120"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f t="shared" si="88"/>
        <v>744</v>
      </c>
    </row>
    <row r="106" spans="1:52">
      <c r="A106" s="277">
        <f t="shared" si="113"/>
        <v>106</v>
      </c>
      <c r="B106" s="45"/>
      <c r="C106" s="45"/>
      <c r="D106" s="41"/>
      <c r="E106" s="41"/>
      <c r="F106" s="41"/>
      <c r="G106" s="41"/>
      <c r="AL106" s="27">
        <f t="shared" si="84"/>
        <v>44470</v>
      </c>
      <c r="AM106" s="41" t="str">
        <f t="shared" si="111"/>
        <v>df</v>
      </c>
      <c r="AN106" s="41">
        <f t="shared" si="85"/>
        <v>110</v>
      </c>
      <c r="AO106" s="41">
        <f t="shared" si="112"/>
        <v>121</v>
      </c>
      <c r="AP106" s="41">
        <f t="shared" si="86"/>
        <v>106</v>
      </c>
      <c r="AQ106" s="41" t="str">
        <f t="shared" si="120"/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f t="shared" si="88"/>
        <v>720</v>
      </c>
    </row>
    <row r="107" spans="1:52">
      <c r="A107" s="277">
        <f t="shared" si="113"/>
        <v>107</v>
      </c>
      <c r="B107" s="253" t="s">
        <v>178</v>
      </c>
      <c r="C107" s="253" t="s">
        <v>179</v>
      </c>
      <c r="D107" s="253">
        <f>+D101</f>
        <v>2013</v>
      </c>
      <c r="E107" s="253">
        <f t="shared" ref="E107:G107" si="121">+E101</f>
        <v>2014</v>
      </c>
      <c r="F107" s="253">
        <f t="shared" si="121"/>
        <v>2015</v>
      </c>
      <c r="G107" s="253">
        <f t="shared" si="121"/>
        <v>2016</v>
      </c>
      <c r="H107" s="253">
        <f t="shared" ref="H107:R107" si="122">+H101</f>
        <v>2017</v>
      </c>
      <c r="I107" s="253">
        <f t="shared" si="122"/>
        <v>2018</v>
      </c>
      <c r="J107" s="253">
        <f t="shared" si="122"/>
        <v>2019</v>
      </c>
      <c r="K107" s="253">
        <f t="shared" si="122"/>
        <v>2020</v>
      </c>
      <c r="L107" s="253">
        <f t="shared" si="122"/>
        <v>2021</v>
      </c>
      <c r="M107" s="253">
        <f t="shared" si="122"/>
        <v>2022</v>
      </c>
      <c r="N107" s="253">
        <f t="shared" si="122"/>
        <v>2023</v>
      </c>
      <c r="O107" s="253">
        <f t="shared" si="122"/>
        <v>2024</v>
      </c>
      <c r="P107" s="253">
        <f t="shared" si="122"/>
        <v>2025</v>
      </c>
      <c r="Q107" s="253">
        <f t="shared" si="122"/>
        <v>2026</v>
      </c>
      <c r="R107" s="253">
        <f t="shared" si="122"/>
        <v>2027</v>
      </c>
      <c r="S107" s="261"/>
      <c r="T107" s="261"/>
      <c r="U107" s="261"/>
      <c r="V107" s="261"/>
      <c r="W107" s="261"/>
      <c r="X107" s="261"/>
      <c r="Y107" s="261"/>
      <c r="AL107" s="27">
        <f t="shared" si="84"/>
        <v>44501</v>
      </c>
      <c r="AM107" s="41" t="str">
        <f t="shared" si="111"/>
        <v>dg</v>
      </c>
      <c r="AN107" s="41">
        <f t="shared" si="85"/>
        <v>111</v>
      </c>
      <c r="AO107" s="41">
        <f t="shared" si="112"/>
        <v>121</v>
      </c>
      <c r="AP107" s="41">
        <f t="shared" si="86"/>
        <v>107</v>
      </c>
      <c r="AQ107" s="41" t="str">
        <f t="shared" si="120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f t="shared" si="88"/>
        <v>744</v>
      </c>
    </row>
    <row r="108" spans="1:52">
      <c r="A108" s="277">
        <f t="shared" si="113"/>
        <v>108</v>
      </c>
      <c r="B108" s="255" t="s">
        <v>154</v>
      </c>
      <c r="C108" s="256" t="s">
        <v>181</v>
      </c>
      <c r="D108" s="257">
        <f ca="1">+SUM(SUMIF($D$69:$R$69,"="&amp;D$101,$D$19:$Q$19)/SUMIF($D$69:$R$69,"="&amp;D$101,$D$70:$Q$70))</f>
        <v>30.678758736428158</v>
      </c>
      <c r="E108" s="257">
        <f t="shared" ref="E108:R108" ca="1" si="123">+SUM(SUMIF($D$69:$R$69,"="&amp;E$101,$D$19:$Q$19)/SUMIF($D$69:$R$69,"="&amp;E$101,$D$70:$Q$70))</f>
        <v>31.888922218076218</v>
      </c>
      <c r="F108" s="257">
        <f t="shared" ca="1" si="123"/>
        <v>33.217799282771473</v>
      </c>
      <c r="G108" s="257">
        <f t="shared" ca="1" si="123"/>
        <v>34.456294174347875</v>
      </c>
      <c r="H108" s="257">
        <f t="shared" ca="1" si="123"/>
        <v>36.158163611510254</v>
      </c>
      <c r="I108" s="257">
        <f t="shared" ca="1" si="123"/>
        <v>38.60084558623722</v>
      </c>
      <c r="J108" s="257">
        <f t="shared" ca="1" si="123"/>
        <v>47.056485992426502</v>
      </c>
      <c r="K108" s="257">
        <f t="shared" ca="1" si="123"/>
        <v>58.867825964177257</v>
      </c>
      <c r="L108" s="257">
        <f t="shared" ca="1" si="123"/>
        <v>66.872532008665445</v>
      </c>
      <c r="M108" s="257">
        <f t="shared" ca="1" si="123"/>
        <v>68.14617716440307</v>
      </c>
      <c r="N108" s="257">
        <f t="shared" ca="1" si="123"/>
        <v>69.374329209929328</v>
      </c>
      <c r="O108" s="257">
        <f t="shared" ca="1" si="123"/>
        <v>70.260277131512652</v>
      </c>
      <c r="P108" s="257">
        <f t="shared" ca="1" si="123"/>
        <v>73.527151924479412</v>
      </c>
      <c r="Q108" s="257">
        <f t="shared" ca="1" si="123"/>
        <v>77.114777111513376</v>
      </c>
      <c r="R108" s="257">
        <f t="shared" ca="1" si="123"/>
        <v>81.108883368632448</v>
      </c>
      <c r="S108" s="380"/>
      <c r="T108" s="380"/>
      <c r="U108" s="380"/>
      <c r="V108" s="380"/>
      <c r="W108" s="380"/>
      <c r="X108" s="380"/>
      <c r="Y108" s="380"/>
      <c r="AL108" s="27">
        <f t="shared" si="84"/>
        <v>44531</v>
      </c>
      <c r="AM108" s="41" t="str">
        <f t="shared" si="111"/>
        <v>dh</v>
      </c>
      <c r="AN108" s="41">
        <f t="shared" si="85"/>
        <v>112</v>
      </c>
      <c r="AO108" s="41">
        <f t="shared" si="112"/>
        <v>121</v>
      </c>
      <c r="AP108" s="41">
        <f t="shared" si="86"/>
        <v>108</v>
      </c>
      <c r="AQ108" s="41" t="str">
        <f t="shared" si="120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f t="shared" si="88"/>
        <v>720</v>
      </c>
    </row>
    <row r="109" spans="1:52">
      <c r="A109" s="277">
        <f t="shared" si="113"/>
        <v>109</v>
      </c>
      <c r="B109" s="255" t="s">
        <v>155</v>
      </c>
      <c r="C109" s="256" t="s">
        <v>181</v>
      </c>
      <c r="D109" s="257">
        <f ca="1">+SUM(SUMIF($D$69:$R$69,"="&amp;D$101,$D$20:$R$20),SUMIF($D$69:$R$69,"="&amp;D$101,$D$21:$R$21))/SUM(SUMIF($D$69:$R$69,"="&amp;D$101,$D$71:$R$71),SUMIF($D$69:$R$69,"="&amp;D$101,$D$72:$R$72))</f>
        <v>30.461640081075945</v>
      </c>
      <c r="E109" s="257">
        <f t="shared" ref="E109:R109" ca="1" si="124">+SUM(SUMIF($D$69:$R$69,"="&amp;E$101,$D$20:$R$20),SUMIF($D$69:$R$69,"="&amp;E$101,$D$21:$R$21))/SUM(SUMIF($D$69:$R$69,"="&amp;E$101,$D$71:$R$71),SUMIF($D$69:$R$69,"="&amp;E$101,$D$72:$R$72))</f>
        <v>31.620236336501115</v>
      </c>
      <c r="F109" s="257">
        <f t="shared" ca="1" si="124"/>
        <v>32.759982150398997</v>
      </c>
      <c r="G109" s="257">
        <f t="shared" ca="1" si="124"/>
        <v>34.247941856590643</v>
      </c>
      <c r="H109" s="257">
        <f t="shared" ca="1" si="124"/>
        <v>35.414522604960432</v>
      </c>
      <c r="I109" s="257">
        <f t="shared" ca="1" si="124"/>
        <v>38.620613709292115</v>
      </c>
      <c r="J109" s="257">
        <f t="shared" ca="1" si="124"/>
        <v>47.278694462886307</v>
      </c>
      <c r="K109" s="257">
        <f t="shared" ca="1" si="124"/>
        <v>59.095348784853229</v>
      </c>
      <c r="L109" s="257">
        <f t="shared" ca="1" si="124"/>
        <v>67.178780107715497</v>
      </c>
      <c r="M109" s="257">
        <f t="shared" ca="1" si="124"/>
        <v>68.270381890434692</v>
      </c>
      <c r="N109" s="257">
        <f t="shared" ca="1" si="124"/>
        <v>69.243558868617825</v>
      </c>
      <c r="O109" s="257">
        <f t="shared" ca="1" si="124"/>
        <v>70.305604622731167</v>
      </c>
      <c r="P109" s="257">
        <f t="shared" ca="1" si="124"/>
        <v>73.191340164805325</v>
      </c>
      <c r="Q109" s="257">
        <f t="shared" ca="1" si="124"/>
        <v>77.296656942020988</v>
      </c>
      <c r="R109" s="257">
        <f t="shared" ca="1" si="124"/>
        <v>80.938660635378682</v>
      </c>
      <c r="S109" s="380"/>
      <c r="T109" s="380"/>
      <c r="U109" s="380"/>
      <c r="V109" s="380"/>
      <c r="W109" s="380"/>
      <c r="X109" s="380"/>
      <c r="Y109" s="380"/>
      <c r="AL109" s="27">
        <f t="shared" si="84"/>
        <v>44562</v>
      </c>
      <c r="AM109" s="41" t="str">
        <f t="shared" si="111"/>
        <v>di</v>
      </c>
      <c r="AN109" s="41">
        <f t="shared" si="85"/>
        <v>113</v>
      </c>
      <c r="AO109" s="41">
        <f t="shared" si="112"/>
        <v>121</v>
      </c>
      <c r="AP109" s="41">
        <f t="shared" si="86"/>
        <v>109</v>
      </c>
      <c r="AQ109" s="41" t="str">
        <f t="shared" si="120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f t="shared" si="88"/>
        <v>744</v>
      </c>
    </row>
    <row r="110" spans="1:52">
      <c r="A110" s="277">
        <f t="shared" si="113"/>
        <v>110</v>
      </c>
      <c r="B110" s="255" t="s">
        <v>156</v>
      </c>
      <c r="C110" s="256" t="s">
        <v>181</v>
      </c>
      <c r="D110" s="257">
        <f ca="1">+SUM(SUMIF($D$69:$R$69,"="&amp;D$101,$D$22:$R$22),SUMIF($D$69:$R$69,"="&amp;D$101,$D$23:$R$23),SUMIF($D$69:$R$69,"="&amp;D$101,$D$24:$R$24))/SUM(SUMIF($D$69:$R$69,"="&amp;D$101,$D$73:$R$73),SUMIF($D$69:$R$69,"="&amp;D$101,$D$74:$R$74),SUMIF($D$69:$R$69,"="&amp;D$101,$D$75:$R$75))</f>
        <v>31.805452122781844</v>
      </c>
      <c r="E110" s="257">
        <f t="shared" ref="E110:R110" ca="1" si="125">+SUM(SUMIF($D$69:$R$69,"="&amp;E$101,$D$22:$R$22),SUMIF($D$69:$R$69,"="&amp;E$101,$D$23:$R$23),SUMIF($D$69:$R$69,"="&amp;E$101,$D$24:$R$24))/SUM(SUMIF($D$69:$R$69,"="&amp;E$101,$D$73:$R$73),SUMIF($D$69:$R$69,"="&amp;E$101,$D$74:$R$74),SUMIF($D$69:$R$69,"="&amp;E$101,$D$75:$R$75))</f>
        <v>33.187453951664537</v>
      </c>
      <c r="F110" s="257">
        <f t="shared" ca="1" si="125"/>
        <v>34.237014720897626</v>
      </c>
      <c r="G110" s="257">
        <f t="shared" ca="1" si="125"/>
        <v>35.692984513629099</v>
      </c>
      <c r="H110" s="257">
        <f t="shared" ca="1" si="125"/>
        <v>37.878031205190432</v>
      </c>
      <c r="I110" s="257">
        <f t="shared" ca="1" si="125"/>
        <v>40.650193458853089</v>
      </c>
      <c r="J110" s="257">
        <f t="shared" ca="1" si="125"/>
        <v>49.270086694575546</v>
      </c>
      <c r="K110" s="257">
        <f t="shared" ca="1" si="125"/>
        <v>61.412902322884349</v>
      </c>
      <c r="L110" s="257">
        <f t="shared" ca="1" si="125"/>
        <v>69.761675904799105</v>
      </c>
      <c r="M110" s="257">
        <f t="shared" ca="1" si="125"/>
        <v>71.520202150750094</v>
      </c>
      <c r="N110" s="257">
        <f t="shared" ca="1" si="125"/>
        <v>72.583937987430588</v>
      </c>
      <c r="O110" s="257">
        <f t="shared" ca="1" si="125"/>
        <v>73.588302377585435</v>
      </c>
      <c r="P110" s="257">
        <f t="shared" ca="1" si="125"/>
        <v>76.691368196858775</v>
      </c>
      <c r="Q110" s="257">
        <f t="shared" ca="1" si="125"/>
        <v>81.941152817230545</v>
      </c>
      <c r="R110" s="257">
        <f t="shared" ca="1" si="125"/>
        <v>86.219343325912973</v>
      </c>
      <c r="S110" s="380"/>
      <c r="T110" s="380"/>
      <c r="U110" s="380"/>
      <c r="V110" s="380"/>
      <c r="W110" s="380"/>
      <c r="X110" s="380"/>
      <c r="Y110" s="380"/>
      <c r="AL110" s="27">
        <f t="shared" si="84"/>
        <v>44593</v>
      </c>
      <c r="AM110" s="41" t="str">
        <f t="shared" si="111"/>
        <v>dj</v>
      </c>
      <c r="AN110" s="41">
        <f t="shared" si="85"/>
        <v>114</v>
      </c>
      <c r="AO110" s="41">
        <f t="shared" si="112"/>
        <v>121</v>
      </c>
      <c r="AP110" s="41">
        <f t="shared" si="86"/>
        <v>110</v>
      </c>
      <c r="AQ110" s="41" t="str">
        <f t="shared" si="120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f t="shared" si="88"/>
        <v>744</v>
      </c>
    </row>
    <row r="111" spans="1:52">
      <c r="A111" s="277">
        <f t="shared" si="113"/>
        <v>111</v>
      </c>
      <c r="B111" s="258" t="s">
        <v>157</v>
      </c>
      <c r="C111" s="259" t="s">
        <v>181</v>
      </c>
      <c r="D111" s="260">
        <f ca="1">+SUM(SUMIF($D$69:$R$69,"="&amp;D$101,$D$25:$R$25),SUMIF($D$69:$R$69,"="&amp;D$101,$D$26:$R$26))/SUM(SUMIF($D$69:$R$69,"="&amp;D$101,$D$76:$R$76),SUMIF($D$69:$R$69,"="&amp;D$101,$D$77:$R$77))</f>
        <v>30.777753240702651</v>
      </c>
      <c r="E111" s="260">
        <f t="shared" ref="E111:R111" ca="1" si="126">+SUM(SUMIF($D$69:$R$69,"="&amp;E$101,$D$25:$R$25),SUMIF($D$69:$R$69,"="&amp;E$101,$D$26:$R$26))/SUM(SUMIF($D$69:$R$69,"="&amp;E$101,$D$76:$R$76),SUMIF($D$69:$R$69,"="&amp;E$101,$D$77:$R$77))</f>
        <v>32.122417594026459</v>
      </c>
      <c r="F111" s="260">
        <f t="shared" ca="1" si="126"/>
        <v>33.3627060245528</v>
      </c>
      <c r="G111" s="260">
        <f t="shared" ca="1" si="126"/>
        <v>34.877437395833162</v>
      </c>
      <c r="H111" s="260">
        <f t="shared" ca="1" si="126"/>
        <v>36.069724723513851</v>
      </c>
      <c r="I111" s="260">
        <f t="shared" ca="1" si="126"/>
        <v>39.0471209899328</v>
      </c>
      <c r="J111" s="260">
        <f t="shared" ca="1" si="126"/>
        <v>47.878328153816213</v>
      </c>
      <c r="K111" s="260">
        <f t="shared" ca="1" si="126"/>
        <v>59.498420094018435</v>
      </c>
      <c r="L111" s="260">
        <f t="shared" ca="1" si="126"/>
        <v>67.312591496370871</v>
      </c>
      <c r="M111" s="260">
        <f t="shared" ca="1" si="126"/>
        <v>68.945550828014888</v>
      </c>
      <c r="N111" s="260">
        <f t="shared" ca="1" si="126"/>
        <v>69.8177756661442</v>
      </c>
      <c r="O111" s="260">
        <f t="shared" ca="1" si="126"/>
        <v>71.316765927583461</v>
      </c>
      <c r="P111" s="260">
        <f t="shared" ca="1" si="126"/>
        <v>73.71201821185916</v>
      </c>
      <c r="Q111" s="260">
        <f t="shared" ca="1" si="126"/>
        <v>78.089884441523424</v>
      </c>
      <c r="R111" s="260">
        <f t="shared" ca="1" si="126"/>
        <v>81.989056319256619</v>
      </c>
      <c r="S111" s="380"/>
      <c r="T111" s="380"/>
      <c r="U111" s="380"/>
      <c r="V111" s="380"/>
      <c r="W111" s="380"/>
      <c r="X111" s="380"/>
      <c r="Y111" s="380"/>
      <c r="AL111" s="27">
        <f t="shared" si="84"/>
        <v>44621</v>
      </c>
      <c r="AM111" s="41" t="str">
        <f t="shared" si="111"/>
        <v>dk</v>
      </c>
      <c r="AN111" s="41">
        <f t="shared" si="85"/>
        <v>115</v>
      </c>
      <c r="AO111" s="41">
        <f t="shared" si="112"/>
        <v>121</v>
      </c>
      <c r="AP111" s="41">
        <f t="shared" si="86"/>
        <v>111</v>
      </c>
      <c r="AQ111" s="41" t="str">
        <f t="shared" si="120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f t="shared" si="88"/>
        <v>696</v>
      </c>
    </row>
    <row r="112" spans="1:52">
      <c r="A112" s="277">
        <f t="shared" si="113"/>
        <v>112</v>
      </c>
      <c r="B112" s="45"/>
      <c r="C112" s="45"/>
      <c r="D112" s="41"/>
      <c r="E112" s="41"/>
      <c r="F112" s="41"/>
      <c r="G112" s="41"/>
      <c r="AL112" s="27">
        <f t="shared" si="84"/>
        <v>44652</v>
      </c>
      <c r="AM112" s="41" t="str">
        <f t="shared" si="111"/>
        <v>dl</v>
      </c>
      <c r="AN112" s="41">
        <f t="shared" si="85"/>
        <v>116</v>
      </c>
      <c r="AO112" s="41">
        <f t="shared" si="112"/>
        <v>121</v>
      </c>
      <c r="AP112" s="41">
        <f t="shared" si="86"/>
        <v>112</v>
      </c>
      <c r="AQ112" s="41" t="str">
        <f t="shared" si="120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f t="shared" si="88"/>
        <v>744</v>
      </c>
    </row>
    <row r="113" spans="1:52">
      <c r="A113" s="277">
        <f t="shared" si="113"/>
        <v>113</v>
      </c>
      <c r="B113" s="253" t="s">
        <v>178</v>
      </c>
      <c r="C113" s="253" t="s">
        <v>179</v>
      </c>
      <c r="D113" s="253">
        <f>+D107</f>
        <v>2013</v>
      </c>
      <c r="E113" s="253">
        <f t="shared" ref="E113:G113" si="127">+E107</f>
        <v>2014</v>
      </c>
      <c r="F113" s="253">
        <f t="shared" si="127"/>
        <v>2015</v>
      </c>
      <c r="G113" s="253">
        <f t="shared" si="127"/>
        <v>2016</v>
      </c>
      <c r="H113" s="253">
        <f t="shared" ref="H113:R113" si="128">+H107</f>
        <v>2017</v>
      </c>
      <c r="I113" s="253">
        <f t="shared" si="128"/>
        <v>2018</v>
      </c>
      <c r="J113" s="253">
        <f t="shared" si="128"/>
        <v>2019</v>
      </c>
      <c r="K113" s="253">
        <f t="shared" si="128"/>
        <v>2020</v>
      </c>
      <c r="L113" s="253">
        <f t="shared" si="128"/>
        <v>2021</v>
      </c>
      <c r="M113" s="253">
        <f t="shared" si="128"/>
        <v>2022</v>
      </c>
      <c r="N113" s="253">
        <f t="shared" si="128"/>
        <v>2023</v>
      </c>
      <c r="O113" s="253">
        <f t="shared" si="128"/>
        <v>2024</v>
      </c>
      <c r="P113" s="253">
        <f t="shared" si="128"/>
        <v>2025</v>
      </c>
      <c r="Q113" s="253">
        <f t="shared" si="128"/>
        <v>2026</v>
      </c>
      <c r="R113" s="253">
        <f t="shared" si="128"/>
        <v>2027</v>
      </c>
      <c r="S113" s="261"/>
      <c r="T113" s="261"/>
      <c r="U113" s="261"/>
      <c r="V113" s="261"/>
      <c r="W113" s="261"/>
      <c r="X113" s="261"/>
      <c r="Y113" s="261"/>
      <c r="AL113" s="27">
        <f t="shared" si="84"/>
        <v>44682</v>
      </c>
      <c r="AM113" s="41" t="str">
        <f t="shared" si="111"/>
        <v>dm</v>
      </c>
      <c r="AN113" s="41">
        <f t="shared" si="85"/>
        <v>117</v>
      </c>
      <c r="AO113" s="41">
        <f t="shared" si="112"/>
        <v>121</v>
      </c>
      <c r="AP113" s="41">
        <f t="shared" si="86"/>
        <v>113</v>
      </c>
      <c r="AQ113" s="41" t="str">
        <f t="shared" si="120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f t="shared" si="88"/>
        <v>720</v>
      </c>
    </row>
    <row r="114" spans="1:52">
      <c r="A114" s="277">
        <f t="shared" si="113"/>
        <v>114</v>
      </c>
      <c r="B114" s="255" t="s">
        <v>154</v>
      </c>
      <c r="C114" s="256" t="s">
        <v>182</v>
      </c>
      <c r="D114" s="566">
        <f ca="1">+SUM(SUMIF($D$69:$R$69,"="&amp;D$101,$D$55:$Q$55)/SUMIF($D$69:$R$69,"="&amp;D$101,$D$70:$Q$70))</f>
        <v>5.4413346990746154</v>
      </c>
      <c r="E114" s="566">
        <f t="shared" ref="E114:R114" ca="1" si="129">+SUM(SUMIF($D$69:$R$69,"="&amp;E$101,$D$55:$Q$55)/SUMIF($D$69:$R$69,"="&amp;E$101,$D$70:$Q$70))</f>
        <v>5.1344095915370929</v>
      </c>
      <c r="F114" s="566">
        <f t="shared" ca="1" si="129"/>
        <v>4.6789423478154522</v>
      </c>
      <c r="G114" s="566">
        <f t="shared" ca="1" si="129"/>
        <v>4.8762806849489184</v>
      </c>
      <c r="H114" s="566">
        <f t="shared" ca="1" si="129"/>
        <v>5.2047842458472422</v>
      </c>
      <c r="I114" s="566">
        <f t="shared" ca="1" si="129"/>
        <v>7.0894772106050521</v>
      </c>
      <c r="J114" s="566">
        <f t="shared" ca="1" si="129"/>
        <v>14.530006117819473</v>
      </c>
      <c r="K114" s="566">
        <f t="shared" ca="1" si="129"/>
        <v>24.685783370916656</v>
      </c>
      <c r="L114" s="566">
        <f t="shared" ca="1" si="129"/>
        <v>31.708677446363872</v>
      </c>
      <c r="M114" s="566">
        <f t="shared" ca="1" si="129"/>
        <v>31.669764889020737</v>
      </c>
      <c r="N114" s="566">
        <f t="shared" ca="1" si="129"/>
        <v>31.115967970184418</v>
      </c>
      <c r="O114" s="566">
        <f t="shared" ca="1" si="129"/>
        <v>31.194941161907163</v>
      </c>
      <c r="P114" s="566">
        <f t="shared" ca="1" si="129"/>
        <v>31.176876152859993</v>
      </c>
      <c r="Q114" s="566">
        <f t="shared" ca="1" si="129"/>
        <v>29.377471760534771</v>
      </c>
      <c r="R114" s="566">
        <f t="shared" ca="1" si="129"/>
        <v>29.56382091448722</v>
      </c>
      <c r="S114" s="637"/>
      <c r="T114" s="637"/>
      <c r="U114" s="637"/>
      <c r="V114" s="637"/>
      <c r="W114" s="637"/>
      <c r="X114" s="637"/>
      <c r="Y114" s="637"/>
      <c r="AL114" s="27">
        <f t="shared" si="84"/>
        <v>44713</v>
      </c>
      <c r="AM114" s="41" t="str">
        <f t="shared" si="111"/>
        <v>dn</v>
      </c>
      <c r="AN114" s="41">
        <f t="shared" si="85"/>
        <v>118</v>
      </c>
      <c r="AO114" s="41">
        <f t="shared" si="112"/>
        <v>121</v>
      </c>
      <c r="AP114" s="41">
        <f t="shared" si="86"/>
        <v>114</v>
      </c>
      <c r="AQ114" s="41" t="str">
        <f t="shared" si="120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f t="shared" si="88"/>
        <v>744</v>
      </c>
    </row>
    <row r="115" spans="1:52">
      <c r="A115" s="277">
        <f t="shared" si="113"/>
        <v>115</v>
      </c>
      <c r="B115" s="255" t="s">
        <v>155</v>
      </c>
      <c r="C115" s="256" t="s">
        <v>182</v>
      </c>
      <c r="D115" s="566">
        <f ca="1">+SUM(SUMIF($D$69:$R$69,"="&amp;D$101,$D$56:$R$56),SUMIF($D$69:$R$69,"="&amp;D$101,$D$57:$R$57))/SUM(SUMIF($D$69:$R$69,"="&amp;D$101,$D$71:$R$71),SUMIF($D$69:$R$69,"="&amp;D$101,$D$72:$R$72))</f>
        <v>-0.94810127077907536</v>
      </c>
      <c r="E115" s="566">
        <f t="shared" ref="E115:R115" ca="1" si="130">+SUM(SUMIF($D$69:$R$69,"="&amp;E$101,$D$56:$R$56),SUMIF($D$69:$R$69,"="&amp;E$101,$D$57:$R$57))/SUM(SUMIF($D$69:$R$69,"="&amp;E$101,$D$71:$R$71),SUMIF($D$69:$R$69,"="&amp;E$101,$D$72:$R$72))</f>
        <v>0.25075148179075019</v>
      </c>
      <c r="F115" s="566">
        <f t="shared" ca="1" si="130"/>
        <v>-0.7253091617222357</v>
      </c>
      <c r="G115" s="566">
        <f t="shared" ca="1" si="130"/>
        <v>0.27570157901506925</v>
      </c>
      <c r="H115" s="566">
        <f t="shared" ca="1" si="130"/>
        <v>-9.7331751137543485E-2</v>
      </c>
      <c r="I115" s="566">
        <f t="shared" ca="1" si="130"/>
        <v>2.013540144619876</v>
      </c>
      <c r="J115" s="566">
        <f t="shared" ca="1" si="130"/>
        <v>9.7761184899041265</v>
      </c>
      <c r="K115" s="566">
        <f t="shared" ca="1" si="130"/>
        <v>19.874623179822322</v>
      </c>
      <c r="L115" s="566">
        <f t="shared" ca="1" si="130"/>
        <v>26.641623750287341</v>
      </c>
      <c r="M115" s="566">
        <f t="shared" ca="1" si="130"/>
        <v>26.523779313698292</v>
      </c>
      <c r="N115" s="566">
        <f t="shared" ca="1" si="130"/>
        <v>25.36356449171743</v>
      </c>
      <c r="O115" s="566">
        <f t="shared" ca="1" si="130"/>
        <v>25.400670857711475</v>
      </c>
      <c r="P115" s="566">
        <f t="shared" ca="1" si="130"/>
        <v>24.638960133951386</v>
      </c>
      <c r="Q115" s="566">
        <f t="shared" ca="1" si="130"/>
        <v>22.291986134982508</v>
      </c>
      <c r="R115" s="566">
        <f t="shared" ca="1" si="130"/>
        <v>22.134694521760728</v>
      </c>
      <c r="S115" s="637"/>
      <c r="T115" s="637"/>
      <c r="U115" s="637"/>
      <c r="V115" s="637"/>
      <c r="W115" s="637"/>
      <c r="X115" s="637"/>
      <c r="Y115" s="637"/>
      <c r="AL115" s="27">
        <f t="shared" si="84"/>
        <v>44743</v>
      </c>
      <c r="AM115" s="41" t="str">
        <f t="shared" si="111"/>
        <v>do</v>
      </c>
      <c r="AN115" s="41">
        <f t="shared" si="85"/>
        <v>119</v>
      </c>
      <c r="AO115" s="41">
        <f t="shared" si="112"/>
        <v>121</v>
      </c>
      <c r="AP115" s="41">
        <f t="shared" si="86"/>
        <v>115</v>
      </c>
      <c r="AQ115" s="41" t="str">
        <f t="shared" si="120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f t="shared" si="88"/>
        <v>720</v>
      </c>
    </row>
    <row r="116" spans="1:52">
      <c r="A116" s="277">
        <f t="shared" si="113"/>
        <v>116</v>
      </c>
      <c r="B116" s="255" t="s">
        <v>156</v>
      </c>
      <c r="C116" s="256" t="s">
        <v>182</v>
      </c>
      <c r="D116" s="566">
        <f ca="1">+SUM(SUMIF($D$69:$R$69,"="&amp;D$101,$D$58:$R$58),SUMIF($D$69:$R$69,"="&amp;D$101,$D$59:$R$59),SUMIF($D$69:$R$69,"="&amp;D$101,$D$60:$R$60))/SUM(SUMIF($D$69:$R$69,"="&amp;D$101,$D$73:$R$73),SUMIF($D$69:$R$69,"="&amp;D$101,$D$74:$R$74),SUMIF($D$69:$R$69,"="&amp;D$101,$D$75:$R$75))</f>
        <v>4.468514284486</v>
      </c>
      <c r="E116" s="566">
        <f t="shared" ref="E116:R116" ca="1" si="131">+SUM(SUMIF($D$69:$R$69,"="&amp;E$101,$D$58:$R$58),SUMIF($D$69:$R$69,"="&amp;E$101,$D$59:$R$59),SUMIF($D$69:$R$69,"="&amp;E$101,$D$60:$R$60))/SUM(SUMIF($D$69:$R$69,"="&amp;E$101,$D$73:$R$73),SUMIF($D$69:$R$69,"="&amp;E$101,$D$74:$R$74),SUMIF($D$69:$R$69,"="&amp;E$101,$D$75:$R$75))</f>
        <v>5.0416944960359737</v>
      </c>
      <c r="F116" s="566">
        <f t="shared" ca="1" si="131"/>
        <v>4.3191616726605586</v>
      </c>
      <c r="G116" s="566">
        <f t="shared" ca="1" si="131"/>
        <v>4.3275941249510232</v>
      </c>
      <c r="H116" s="566">
        <f t="shared" ca="1" si="131"/>
        <v>4.7150166105653275</v>
      </c>
      <c r="I116" s="566">
        <f t="shared" ca="1" si="131"/>
        <v>6.649188502328327</v>
      </c>
      <c r="J116" s="566">
        <f t="shared" ca="1" si="131"/>
        <v>14.561821754110911</v>
      </c>
      <c r="K116" s="566">
        <f t="shared" ca="1" si="131"/>
        <v>25.138224456903004</v>
      </c>
      <c r="L116" s="566">
        <f t="shared" ca="1" si="131"/>
        <v>32.274709348127409</v>
      </c>
      <c r="M116" s="566">
        <f t="shared" ca="1" si="131"/>
        <v>32.497809265280175</v>
      </c>
      <c r="N116" s="566">
        <f t="shared" ca="1" si="131"/>
        <v>31.653988082280918</v>
      </c>
      <c r="O116" s="566">
        <f t="shared" ca="1" si="131"/>
        <v>31.942238573409064</v>
      </c>
      <c r="P116" s="566">
        <f t="shared" ca="1" si="131"/>
        <v>31.333376281571855</v>
      </c>
      <c r="Q116" s="566">
        <f t="shared" ca="1" si="131"/>
        <v>29.967444583065966</v>
      </c>
      <c r="R116" s="566">
        <f t="shared" ca="1" si="131"/>
        <v>30.191033531976636</v>
      </c>
      <c r="S116" s="637"/>
      <c r="T116" s="637"/>
      <c r="U116" s="637"/>
      <c r="V116" s="637"/>
      <c r="W116" s="637"/>
      <c r="X116" s="637"/>
      <c r="Y116" s="637"/>
      <c r="AL116" s="27">
        <f t="shared" si="84"/>
        <v>44774</v>
      </c>
      <c r="AM116" s="41" t="str">
        <f t="shared" si="111"/>
        <v>dp</v>
      </c>
      <c r="AN116" s="41">
        <f t="shared" si="85"/>
        <v>120</v>
      </c>
      <c r="AO116" s="41">
        <f t="shared" si="112"/>
        <v>121</v>
      </c>
      <c r="AP116" s="41">
        <f t="shared" si="86"/>
        <v>116</v>
      </c>
      <c r="AQ116" s="41" t="str">
        <f t="shared" si="120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f t="shared" si="88"/>
        <v>744</v>
      </c>
    </row>
    <row r="117" spans="1:52">
      <c r="A117" s="277">
        <f t="shared" si="113"/>
        <v>117</v>
      </c>
      <c r="B117" s="258" t="s">
        <v>157</v>
      </c>
      <c r="C117" s="259" t="s">
        <v>182</v>
      </c>
      <c r="D117" s="567">
        <f ca="1">+SUM(SUMIF($D$69:$R$69,"="&amp;D$101,$D$61:$R$61),SUMIF($D$69:$R$69,"="&amp;D$101,$D$62:$R$62))/SUM(SUMIF($D$69:$R$69,"="&amp;D$101,$D$76:$R$76),SUMIF($D$69:$R$69,"="&amp;D$101,$D$77:$R$77))</f>
        <v>2.8500185491041976</v>
      </c>
      <c r="E117" s="567">
        <f t="shared" ref="E117:R117" ca="1" si="132">+SUM(SUMIF($D$69:$R$69,"="&amp;E$101,$D$61:$R$61),SUMIF($D$69:$R$69,"="&amp;E$101,$D$62:$R$62))/SUM(SUMIF($D$69:$R$69,"="&amp;E$101,$D$76:$R$76),SUMIF($D$69:$R$69,"="&amp;E$101,$D$77:$R$77))</f>
        <v>3.3419859431189751</v>
      </c>
      <c r="F117" s="567">
        <f t="shared" ca="1" si="132"/>
        <v>2.0995825423232621</v>
      </c>
      <c r="G117" s="567">
        <f t="shared" ca="1" si="132"/>
        <v>1.6828765609614056</v>
      </c>
      <c r="H117" s="567">
        <f t="shared" ca="1" si="132"/>
        <v>1.4885921586558877</v>
      </c>
      <c r="I117" s="567">
        <f t="shared" ca="1" si="132"/>
        <v>3.4655125716096169</v>
      </c>
      <c r="J117" s="567">
        <f t="shared" ca="1" si="132"/>
        <v>11.373526070647323</v>
      </c>
      <c r="K117" s="567">
        <f t="shared" ca="1" si="132"/>
        <v>21.513971673209777</v>
      </c>
      <c r="L117" s="567">
        <f t="shared" ca="1" si="132"/>
        <v>28.119181617295837</v>
      </c>
      <c r="M117" s="567">
        <f t="shared" ca="1" si="132"/>
        <v>28.169578555761237</v>
      </c>
      <c r="N117" s="567">
        <f t="shared" ca="1" si="132"/>
        <v>27.138932432376553</v>
      </c>
      <c r="O117" s="567">
        <f t="shared" ca="1" si="132"/>
        <v>27.69351786939179</v>
      </c>
      <c r="P117" s="567">
        <f t="shared" ca="1" si="132"/>
        <v>26.784391381332366</v>
      </c>
      <c r="Q117" s="567">
        <f t="shared" ca="1" si="132"/>
        <v>24.808014989563087</v>
      </c>
      <c r="R117" s="567">
        <f t="shared" ca="1" si="132"/>
        <v>24.775296723097703</v>
      </c>
      <c r="S117" s="637"/>
      <c r="T117" s="637"/>
      <c r="U117" s="637"/>
      <c r="V117" s="637"/>
      <c r="W117" s="637"/>
      <c r="X117" s="637"/>
      <c r="Y117" s="637"/>
      <c r="AL117" s="27">
        <f t="shared" si="84"/>
        <v>44805</v>
      </c>
      <c r="AM117" s="41" t="str">
        <f t="shared" si="111"/>
        <v>dq</v>
      </c>
      <c r="AN117" s="41">
        <f t="shared" si="85"/>
        <v>121</v>
      </c>
      <c r="AO117" s="41">
        <f t="shared" si="112"/>
        <v>121</v>
      </c>
      <c r="AP117" s="41">
        <f t="shared" si="86"/>
        <v>117</v>
      </c>
      <c r="AQ117" s="41" t="str">
        <f t="shared" si="120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f t="shared" si="88"/>
        <v>744</v>
      </c>
    </row>
    <row r="118" spans="1:52">
      <c r="AL118" s="27">
        <f t="shared" si="84"/>
        <v>44835</v>
      </c>
      <c r="AM118" s="41" t="str">
        <f t="shared" si="111"/>
        <v>dr</v>
      </c>
      <c r="AN118" s="41">
        <f t="shared" si="85"/>
        <v>122</v>
      </c>
      <c r="AO118" s="41">
        <f t="shared" si="112"/>
        <v>121</v>
      </c>
      <c r="AP118" s="41">
        <f t="shared" si="86"/>
        <v>118</v>
      </c>
      <c r="AQ118" s="41" t="str">
        <f t="shared" si="120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f t="shared" si="88"/>
        <v>720</v>
      </c>
    </row>
    <row r="119" spans="1:52"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12"/>
      <c r="T119" s="212"/>
      <c r="U119" s="212"/>
      <c r="V119" s="212"/>
      <c r="W119" s="212"/>
      <c r="X119" s="212"/>
      <c r="Y119" s="212"/>
      <c r="AL119" s="27">
        <f t="shared" si="84"/>
        <v>44866</v>
      </c>
      <c r="AM119" s="41" t="str">
        <f t="shared" si="111"/>
        <v>ds</v>
      </c>
      <c r="AN119" s="41">
        <f t="shared" si="85"/>
        <v>123</v>
      </c>
      <c r="AO119" s="41">
        <f t="shared" si="112"/>
        <v>121</v>
      </c>
      <c r="AP119" s="41">
        <f t="shared" si="86"/>
        <v>119</v>
      </c>
      <c r="AQ119" s="41" t="str">
        <f t="shared" ref="AQ119:AQ130" si="133">+"d"&amp;AQ15</f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f t="shared" si="88"/>
        <v>744</v>
      </c>
    </row>
    <row r="120" spans="1:52"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12"/>
      <c r="T120" s="212"/>
      <c r="U120" s="212"/>
      <c r="V120" s="212"/>
      <c r="W120" s="212"/>
      <c r="X120" s="212"/>
      <c r="Y120" s="212"/>
      <c r="AL120" s="27">
        <f t="shared" si="84"/>
        <v>44896</v>
      </c>
      <c r="AM120" s="41" t="str">
        <f t="shared" si="111"/>
        <v>dt</v>
      </c>
      <c r="AN120" s="41">
        <f t="shared" si="85"/>
        <v>124</v>
      </c>
      <c r="AO120" s="41">
        <f t="shared" si="112"/>
        <v>121</v>
      </c>
      <c r="AP120" s="41">
        <f t="shared" si="86"/>
        <v>120</v>
      </c>
      <c r="AQ120" s="41" t="str">
        <f t="shared" si="133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f t="shared" si="88"/>
        <v>720</v>
      </c>
    </row>
    <row r="121" spans="1:52"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12"/>
      <c r="T121" s="212"/>
      <c r="U121" s="212"/>
      <c r="V121" s="212"/>
      <c r="W121" s="212"/>
      <c r="X121" s="212"/>
      <c r="Y121" s="212"/>
      <c r="AL121" s="27">
        <f t="shared" si="84"/>
        <v>44927</v>
      </c>
      <c r="AM121" s="41" t="str">
        <f t="shared" si="111"/>
        <v>du</v>
      </c>
      <c r="AN121" s="41">
        <f t="shared" si="85"/>
        <v>125</v>
      </c>
      <c r="AO121" s="41">
        <f t="shared" si="112"/>
        <v>121</v>
      </c>
      <c r="AP121" s="41">
        <f t="shared" si="86"/>
        <v>121</v>
      </c>
      <c r="AQ121" s="41" t="str">
        <f t="shared" si="133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f t="shared" si="88"/>
        <v>744</v>
      </c>
    </row>
    <row r="122" spans="1:52"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12"/>
      <c r="T122" s="212"/>
      <c r="U122" s="212"/>
      <c r="V122" s="212"/>
      <c r="W122" s="212"/>
      <c r="X122" s="212"/>
      <c r="Y122" s="212"/>
      <c r="AL122" s="27">
        <f t="shared" si="84"/>
        <v>44958</v>
      </c>
      <c r="AM122" s="41" t="str">
        <f t="shared" si="111"/>
        <v>dv</v>
      </c>
      <c r="AN122" s="41">
        <f t="shared" si="85"/>
        <v>126</v>
      </c>
      <c r="AO122" s="41">
        <f t="shared" si="112"/>
        <v>121</v>
      </c>
      <c r="AP122" s="41">
        <f t="shared" si="86"/>
        <v>122</v>
      </c>
      <c r="AQ122" s="41" t="str">
        <f t="shared" si="133"/>
        <v>dr</v>
      </c>
      <c r="AT122" s="141" t="s">
        <v>140</v>
      </c>
      <c r="AU122" s="141" t="s">
        <v>141</v>
      </c>
      <c r="AV122" s="141" t="s">
        <v>142</v>
      </c>
      <c r="AW122" s="141" t="s">
        <v>143</v>
      </c>
      <c r="AX122" s="141" t="s">
        <v>144</v>
      </c>
      <c r="AY122" s="141" t="s">
        <v>145</v>
      </c>
      <c r="AZ122" s="141" t="s">
        <v>135</v>
      </c>
    </row>
    <row r="123" spans="1:52"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12"/>
      <c r="T123" s="212"/>
      <c r="U123" s="212"/>
      <c r="V123" s="212"/>
      <c r="W123" s="212"/>
      <c r="X123" s="212"/>
      <c r="Y123" s="212"/>
      <c r="AL123" s="27">
        <f t="shared" si="84"/>
        <v>44986</v>
      </c>
      <c r="AM123" s="41" t="str">
        <f t="shared" si="111"/>
        <v>dw</v>
      </c>
      <c r="AN123" s="41">
        <f t="shared" si="85"/>
        <v>127</v>
      </c>
      <c r="AO123" s="41">
        <f t="shared" si="112"/>
        <v>121</v>
      </c>
      <c r="AP123" s="41">
        <f t="shared" si="86"/>
        <v>123</v>
      </c>
      <c r="AQ123" s="41" t="str">
        <f t="shared" si="133"/>
        <v>ds</v>
      </c>
      <c r="AT123" s="45">
        <v>2</v>
      </c>
      <c r="AU123" s="45">
        <v>3</v>
      </c>
      <c r="AV123" s="45">
        <v>4</v>
      </c>
      <c r="AW123" s="45">
        <v>5</v>
      </c>
      <c r="AX123" s="45">
        <v>6</v>
      </c>
      <c r="AY123" s="45">
        <v>7</v>
      </c>
      <c r="AZ123" s="45">
        <v>8</v>
      </c>
    </row>
    <row r="124" spans="1:52">
      <c r="AL124" s="27">
        <f t="shared" si="84"/>
        <v>45017</v>
      </c>
      <c r="AM124" s="41" t="str">
        <f t="shared" si="111"/>
        <v>dx</v>
      </c>
      <c r="AN124" s="41">
        <f t="shared" si="85"/>
        <v>128</v>
      </c>
      <c r="AO124" s="41">
        <f t="shared" si="112"/>
        <v>121</v>
      </c>
      <c r="AP124" s="41">
        <f t="shared" si="86"/>
        <v>124</v>
      </c>
      <c r="AQ124" s="41" t="str">
        <f t="shared" si="133"/>
        <v>dt</v>
      </c>
      <c r="AT124" s="45" t="s">
        <v>188</v>
      </c>
      <c r="AU124" s="45" t="s">
        <v>189</v>
      </c>
      <c r="AV124" s="45" t="s">
        <v>190</v>
      </c>
      <c r="AW124" s="45" t="s">
        <v>146</v>
      </c>
      <c r="AX124" s="45" t="s">
        <v>147</v>
      </c>
      <c r="AY124" s="45" t="s">
        <v>148</v>
      </c>
      <c r="AZ124" s="45" t="s">
        <v>136</v>
      </c>
    </row>
    <row r="125" spans="1:52">
      <c r="AL125" s="27">
        <f t="shared" si="84"/>
        <v>45047</v>
      </c>
      <c r="AM125" s="41" t="str">
        <f t="shared" si="111"/>
        <v>dy</v>
      </c>
      <c r="AN125" s="41">
        <f t="shared" si="85"/>
        <v>129</v>
      </c>
      <c r="AO125" s="41">
        <f t="shared" si="112"/>
        <v>121</v>
      </c>
      <c r="AP125" s="41">
        <f t="shared" si="86"/>
        <v>125</v>
      </c>
      <c r="AQ125" s="41" t="str">
        <f t="shared" si="133"/>
        <v>du</v>
      </c>
    </row>
    <row r="126" spans="1:52">
      <c r="AL126" s="27">
        <f t="shared" si="84"/>
        <v>45078</v>
      </c>
      <c r="AM126" s="41" t="str">
        <f t="shared" si="111"/>
        <v>dz</v>
      </c>
      <c r="AN126" s="41">
        <f t="shared" si="85"/>
        <v>130</v>
      </c>
      <c r="AO126" s="41">
        <f t="shared" si="112"/>
        <v>121</v>
      </c>
      <c r="AP126" s="41">
        <f t="shared" si="86"/>
        <v>126</v>
      </c>
      <c r="AQ126" s="41" t="str">
        <f t="shared" si="133"/>
        <v>dv</v>
      </c>
    </row>
    <row r="127" spans="1:52">
      <c r="AL127" s="27">
        <f t="shared" si="84"/>
        <v>45108</v>
      </c>
      <c r="AM127" s="41" t="str">
        <f t="shared" si="111"/>
        <v>ea</v>
      </c>
      <c r="AN127" s="41">
        <f t="shared" si="85"/>
        <v>131</v>
      </c>
      <c r="AO127" s="41">
        <f t="shared" si="112"/>
        <v>121</v>
      </c>
      <c r="AP127" s="41">
        <f t="shared" si="86"/>
        <v>127</v>
      </c>
      <c r="AQ127" s="41" t="str">
        <f t="shared" si="133"/>
        <v>dw</v>
      </c>
    </row>
    <row r="128" spans="1:52">
      <c r="AL128" s="27">
        <f t="shared" si="84"/>
        <v>45139</v>
      </c>
      <c r="AM128" s="41" t="str">
        <f t="shared" si="111"/>
        <v>eb</v>
      </c>
      <c r="AN128" s="41">
        <f t="shared" si="85"/>
        <v>132</v>
      </c>
      <c r="AO128" s="41">
        <f t="shared" si="112"/>
        <v>121</v>
      </c>
      <c r="AP128" s="41">
        <f t="shared" si="86"/>
        <v>128</v>
      </c>
      <c r="AQ128" s="41" t="str">
        <f>+"d"&amp;AQ24</f>
        <v>dx</v>
      </c>
    </row>
    <row r="129" spans="38:43">
      <c r="AL129" s="27">
        <f t="shared" si="84"/>
        <v>45170</v>
      </c>
      <c r="AM129" s="41" t="str">
        <f t="shared" ref="AM129:AM160" si="134">+VLOOKUP(AN129,$AP$1:$AQ$197,2,FALSE)</f>
        <v>ec</v>
      </c>
      <c r="AN129" s="41">
        <f t="shared" si="85"/>
        <v>133</v>
      </c>
      <c r="AO129" s="41">
        <f t="shared" ref="AO129:AO160" si="135">+MATCH(AL129,$AS$1:$AS$121)</f>
        <v>121</v>
      </c>
      <c r="AP129" s="41">
        <f t="shared" si="86"/>
        <v>129</v>
      </c>
      <c r="AQ129" s="41" t="str">
        <f t="shared" si="133"/>
        <v>dy</v>
      </c>
    </row>
    <row r="130" spans="38:43">
      <c r="AL130" s="27">
        <f t="shared" si="84"/>
        <v>45200</v>
      </c>
      <c r="AM130" s="41" t="str">
        <f t="shared" si="134"/>
        <v>ed</v>
      </c>
      <c r="AN130" s="41">
        <f t="shared" si="85"/>
        <v>134</v>
      </c>
      <c r="AO130" s="41">
        <f t="shared" si="135"/>
        <v>121</v>
      </c>
      <c r="AP130" s="41">
        <f t="shared" si="86"/>
        <v>130</v>
      </c>
      <c r="AQ130" s="41" t="str">
        <f t="shared" si="133"/>
        <v>dz</v>
      </c>
    </row>
    <row r="131" spans="38:43">
      <c r="AL131" s="27">
        <f t="shared" ref="AL131:AL194" si="136">+EDATE(AL130,1)</f>
        <v>45231</v>
      </c>
      <c r="AM131" s="41" t="str">
        <f t="shared" si="134"/>
        <v>ee</v>
      </c>
      <c r="AN131" s="41">
        <f t="shared" ref="AN131:AN194" si="137">+AN130+1</f>
        <v>135</v>
      </c>
      <c r="AO131" s="41">
        <f t="shared" si="135"/>
        <v>121</v>
      </c>
      <c r="AP131" s="41">
        <f t="shared" ref="AP131:AP194" si="138">+AP130+1</f>
        <v>131</v>
      </c>
      <c r="AQ131" s="41" t="str">
        <f t="shared" ref="AQ131:AQ144" si="139">+"e"&amp;AQ1</f>
        <v>ea</v>
      </c>
    </row>
    <row r="132" spans="38:43">
      <c r="AL132" s="27">
        <f t="shared" si="136"/>
        <v>45261</v>
      </c>
      <c r="AM132" s="41" t="str">
        <f t="shared" si="134"/>
        <v>ef</v>
      </c>
      <c r="AN132" s="41">
        <f t="shared" si="137"/>
        <v>136</v>
      </c>
      <c r="AO132" s="41">
        <f t="shared" si="135"/>
        <v>121</v>
      </c>
      <c r="AP132" s="41">
        <f t="shared" si="138"/>
        <v>132</v>
      </c>
      <c r="AQ132" s="41" t="str">
        <f t="shared" si="139"/>
        <v>eb</v>
      </c>
    </row>
    <row r="133" spans="38:43">
      <c r="AL133" s="27">
        <f t="shared" si="136"/>
        <v>45292</v>
      </c>
      <c r="AM133" s="41" t="str">
        <f t="shared" si="134"/>
        <v>eg</v>
      </c>
      <c r="AN133" s="41">
        <f t="shared" si="137"/>
        <v>137</v>
      </c>
      <c r="AO133" s="41">
        <f t="shared" si="135"/>
        <v>121</v>
      </c>
      <c r="AP133" s="41">
        <f t="shared" si="138"/>
        <v>133</v>
      </c>
      <c r="AQ133" s="41" t="str">
        <f t="shared" si="139"/>
        <v>ec</v>
      </c>
    </row>
    <row r="134" spans="38:43">
      <c r="AL134" s="27">
        <f t="shared" si="136"/>
        <v>45323</v>
      </c>
      <c r="AM134" s="41" t="str">
        <f t="shared" si="134"/>
        <v>eh</v>
      </c>
      <c r="AN134" s="41">
        <f t="shared" si="137"/>
        <v>138</v>
      </c>
      <c r="AO134" s="41">
        <f t="shared" si="135"/>
        <v>121</v>
      </c>
      <c r="AP134" s="41">
        <f t="shared" si="138"/>
        <v>134</v>
      </c>
      <c r="AQ134" s="41" t="str">
        <f t="shared" si="139"/>
        <v>ed</v>
      </c>
    </row>
    <row r="135" spans="38:43">
      <c r="AL135" s="27">
        <f t="shared" si="136"/>
        <v>45352</v>
      </c>
      <c r="AM135" s="41" t="str">
        <f t="shared" si="134"/>
        <v>ei</v>
      </c>
      <c r="AN135" s="41">
        <f t="shared" si="137"/>
        <v>139</v>
      </c>
      <c r="AO135" s="41">
        <f t="shared" si="135"/>
        <v>121</v>
      </c>
      <c r="AP135" s="41">
        <f t="shared" si="138"/>
        <v>135</v>
      </c>
      <c r="AQ135" s="41" t="str">
        <f t="shared" si="139"/>
        <v>ee</v>
      </c>
    </row>
    <row r="136" spans="38:43">
      <c r="AL136" s="27">
        <f t="shared" si="136"/>
        <v>45383</v>
      </c>
      <c r="AM136" s="41" t="str">
        <f t="shared" si="134"/>
        <v>ej</v>
      </c>
      <c r="AN136" s="41">
        <f t="shared" si="137"/>
        <v>140</v>
      </c>
      <c r="AO136" s="41">
        <f t="shared" si="135"/>
        <v>121</v>
      </c>
      <c r="AP136" s="41">
        <f t="shared" si="138"/>
        <v>136</v>
      </c>
      <c r="AQ136" s="41" t="str">
        <f t="shared" si="139"/>
        <v>ef</v>
      </c>
    </row>
    <row r="137" spans="38:43">
      <c r="AL137" s="27">
        <f t="shared" si="136"/>
        <v>45413</v>
      </c>
      <c r="AM137" s="41" t="str">
        <f t="shared" si="134"/>
        <v>ek</v>
      </c>
      <c r="AN137" s="41">
        <f t="shared" si="137"/>
        <v>141</v>
      </c>
      <c r="AO137" s="41">
        <f t="shared" si="135"/>
        <v>121</v>
      </c>
      <c r="AP137" s="41">
        <f t="shared" si="138"/>
        <v>137</v>
      </c>
      <c r="AQ137" s="41" t="str">
        <f t="shared" si="139"/>
        <v>eg</v>
      </c>
    </row>
    <row r="138" spans="38:43">
      <c r="AL138" s="27">
        <f t="shared" si="136"/>
        <v>45444</v>
      </c>
      <c r="AM138" s="41" t="str">
        <f t="shared" si="134"/>
        <v>el</v>
      </c>
      <c r="AN138" s="41">
        <f t="shared" si="137"/>
        <v>142</v>
      </c>
      <c r="AO138" s="41">
        <f t="shared" si="135"/>
        <v>121</v>
      </c>
      <c r="AP138" s="41">
        <f t="shared" si="138"/>
        <v>138</v>
      </c>
      <c r="AQ138" s="41" t="str">
        <f t="shared" si="139"/>
        <v>eh</v>
      </c>
    </row>
    <row r="139" spans="38:43">
      <c r="AL139" s="27">
        <f t="shared" si="136"/>
        <v>45474</v>
      </c>
      <c r="AM139" s="41" t="str">
        <f t="shared" si="134"/>
        <v>em</v>
      </c>
      <c r="AN139" s="41">
        <f t="shared" si="137"/>
        <v>143</v>
      </c>
      <c r="AO139" s="41">
        <f t="shared" si="135"/>
        <v>121</v>
      </c>
      <c r="AP139" s="41">
        <f t="shared" si="138"/>
        <v>139</v>
      </c>
      <c r="AQ139" s="41" t="str">
        <f t="shared" si="139"/>
        <v>ei</v>
      </c>
    </row>
    <row r="140" spans="38:43">
      <c r="AL140" s="27">
        <f t="shared" si="136"/>
        <v>45505</v>
      </c>
      <c r="AM140" s="41" t="str">
        <f t="shared" si="134"/>
        <v>en</v>
      </c>
      <c r="AN140" s="41">
        <f t="shared" si="137"/>
        <v>144</v>
      </c>
      <c r="AO140" s="41">
        <f t="shared" si="135"/>
        <v>121</v>
      </c>
      <c r="AP140" s="41">
        <f t="shared" si="138"/>
        <v>140</v>
      </c>
      <c r="AQ140" s="41" t="str">
        <f t="shared" si="139"/>
        <v>ej</v>
      </c>
    </row>
    <row r="141" spans="38:43">
      <c r="AL141" s="27">
        <f t="shared" si="136"/>
        <v>45536</v>
      </c>
      <c r="AM141" s="41" t="str">
        <f t="shared" si="134"/>
        <v>eo</v>
      </c>
      <c r="AN141" s="41">
        <f t="shared" si="137"/>
        <v>145</v>
      </c>
      <c r="AO141" s="41">
        <f t="shared" si="135"/>
        <v>121</v>
      </c>
      <c r="AP141" s="41">
        <f t="shared" si="138"/>
        <v>141</v>
      </c>
      <c r="AQ141" s="41" t="str">
        <f t="shared" si="139"/>
        <v>ek</v>
      </c>
    </row>
    <row r="142" spans="38:43">
      <c r="AL142" s="27">
        <f t="shared" si="136"/>
        <v>45566</v>
      </c>
      <c r="AM142" s="41" t="str">
        <f t="shared" si="134"/>
        <v>ep</v>
      </c>
      <c r="AN142" s="41">
        <f t="shared" si="137"/>
        <v>146</v>
      </c>
      <c r="AO142" s="41">
        <f t="shared" si="135"/>
        <v>121</v>
      </c>
      <c r="AP142" s="41">
        <f t="shared" si="138"/>
        <v>142</v>
      </c>
      <c r="AQ142" s="41" t="str">
        <f t="shared" si="139"/>
        <v>el</v>
      </c>
    </row>
    <row r="143" spans="38:43">
      <c r="AL143" s="27">
        <f t="shared" si="136"/>
        <v>45597</v>
      </c>
      <c r="AM143" s="41" t="str">
        <f t="shared" si="134"/>
        <v>eq</v>
      </c>
      <c r="AN143" s="41">
        <f t="shared" si="137"/>
        <v>147</v>
      </c>
      <c r="AO143" s="41">
        <f t="shared" si="135"/>
        <v>121</v>
      </c>
      <c r="AP143" s="41">
        <f t="shared" si="138"/>
        <v>143</v>
      </c>
      <c r="AQ143" s="41" t="str">
        <f t="shared" si="139"/>
        <v>em</v>
      </c>
    </row>
    <row r="144" spans="38:43">
      <c r="AL144" s="27">
        <f t="shared" si="136"/>
        <v>45627</v>
      </c>
      <c r="AM144" s="41" t="str">
        <f t="shared" si="134"/>
        <v>er</v>
      </c>
      <c r="AN144" s="41">
        <f t="shared" si="137"/>
        <v>148</v>
      </c>
      <c r="AO144" s="41">
        <f t="shared" si="135"/>
        <v>121</v>
      </c>
      <c r="AP144" s="41">
        <f t="shared" si="138"/>
        <v>144</v>
      </c>
      <c r="AQ144" s="41" t="str">
        <f t="shared" si="139"/>
        <v>en</v>
      </c>
    </row>
    <row r="145" spans="38:43">
      <c r="AL145" s="27">
        <f t="shared" si="136"/>
        <v>45658</v>
      </c>
      <c r="AM145" s="41" t="str">
        <f t="shared" si="134"/>
        <v>es</v>
      </c>
      <c r="AN145" s="41">
        <f t="shared" si="137"/>
        <v>149</v>
      </c>
      <c r="AO145" s="41">
        <f t="shared" si="135"/>
        <v>121</v>
      </c>
      <c r="AP145" s="41">
        <f t="shared" si="138"/>
        <v>145</v>
      </c>
      <c r="AQ145" s="41" t="str">
        <f t="shared" ref="AQ145:AQ153" si="140">+"e"&amp;AQ15</f>
        <v>eo</v>
      </c>
    </row>
    <row r="146" spans="38:43">
      <c r="AL146" s="27">
        <f t="shared" si="136"/>
        <v>45689</v>
      </c>
      <c r="AM146" s="41" t="str">
        <f t="shared" si="134"/>
        <v>et</v>
      </c>
      <c r="AN146" s="41">
        <f t="shared" si="137"/>
        <v>150</v>
      </c>
      <c r="AO146" s="41">
        <f t="shared" si="135"/>
        <v>121</v>
      </c>
      <c r="AP146" s="41">
        <f t="shared" si="138"/>
        <v>146</v>
      </c>
      <c r="AQ146" s="41" t="str">
        <f t="shared" si="140"/>
        <v>ep</v>
      </c>
    </row>
    <row r="147" spans="38:43">
      <c r="AL147" s="27">
        <f t="shared" si="136"/>
        <v>45717</v>
      </c>
      <c r="AM147" s="41" t="str">
        <f t="shared" si="134"/>
        <v>eu</v>
      </c>
      <c r="AN147" s="41">
        <f t="shared" si="137"/>
        <v>151</v>
      </c>
      <c r="AO147" s="41">
        <f t="shared" si="135"/>
        <v>121</v>
      </c>
      <c r="AP147" s="41">
        <f t="shared" si="138"/>
        <v>147</v>
      </c>
      <c r="AQ147" s="41" t="str">
        <f t="shared" si="140"/>
        <v>eq</v>
      </c>
    </row>
    <row r="148" spans="38:43">
      <c r="AL148" s="27">
        <f t="shared" si="136"/>
        <v>45748</v>
      </c>
      <c r="AM148" s="41" t="str">
        <f t="shared" si="134"/>
        <v>ev</v>
      </c>
      <c r="AN148" s="41">
        <f t="shared" si="137"/>
        <v>152</v>
      </c>
      <c r="AO148" s="41">
        <f t="shared" si="135"/>
        <v>121</v>
      </c>
      <c r="AP148" s="41">
        <f t="shared" si="138"/>
        <v>148</v>
      </c>
      <c r="AQ148" s="41" t="str">
        <f t="shared" si="140"/>
        <v>er</v>
      </c>
    </row>
    <row r="149" spans="38:43">
      <c r="AL149" s="27">
        <f t="shared" si="136"/>
        <v>45778</v>
      </c>
      <c r="AM149" s="41" t="str">
        <f t="shared" si="134"/>
        <v>ew</v>
      </c>
      <c r="AN149" s="41">
        <f t="shared" si="137"/>
        <v>153</v>
      </c>
      <c r="AO149" s="41">
        <f t="shared" si="135"/>
        <v>121</v>
      </c>
      <c r="AP149" s="41">
        <f t="shared" si="138"/>
        <v>149</v>
      </c>
      <c r="AQ149" s="41" t="str">
        <f t="shared" si="140"/>
        <v>es</v>
      </c>
    </row>
    <row r="150" spans="38:43">
      <c r="AL150" s="27">
        <f t="shared" si="136"/>
        <v>45809</v>
      </c>
      <c r="AM150" s="41" t="str">
        <f t="shared" si="134"/>
        <v>ex</v>
      </c>
      <c r="AN150" s="41">
        <f t="shared" si="137"/>
        <v>154</v>
      </c>
      <c r="AO150" s="41">
        <f t="shared" si="135"/>
        <v>121</v>
      </c>
      <c r="AP150" s="41">
        <f t="shared" si="138"/>
        <v>150</v>
      </c>
      <c r="AQ150" s="41" t="str">
        <f t="shared" si="140"/>
        <v>et</v>
      </c>
    </row>
    <row r="151" spans="38:43">
      <c r="AL151" s="27">
        <f t="shared" si="136"/>
        <v>45839</v>
      </c>
      <c r="AM151" s="41" t="str">
        <f t="shared" si="134"/>
        <v>ey</v>
      </c>
      <c r="AN151" s="41">
        <f t="shared" si="137"/>
        <v>155</v>
      </c>
      <c r="AO151" s="41">
        <f t="shared" si="135"/>
        <v>121</v>
      </c>
      <c r="AP151" s="41">
        <f t="shared" si="138"/>
        <v>151</v>
      </c>
      <c r="AQ151" s="41" t="str">
        <f t="shared" si="140"/>
        <v>eu</v>
      </c>
    </row>
    <row r="152" spans="38:43">
      <c r="AL152" s="27">
        <f t="shared" si="136"/>
        <v>45870</v>
      </c>
      <c r="AM152" s="41" t="str">
        <f t="shared" si="134"/>
        <v>ez</v>
      </c>
      <c r="AN152" s="41">
        <f t="shared" si="137"/>
        <v>156</v>
      </c>
      <c r="AO152" s="41">
        <f t="shared" si="135"/>
        <v>121</v>
      </c>
      <c r="AP152" s="41">
        <f t="shared" si="138"/>
        <v>152</v>
      </c>
      <c r="AQ152" s="41" t="str">
        <f t="shared" si="140"/>
        <v>ev</v>
      </c>
    </row>
    <row r="153" spans="38:43">
      <c r="AL153" s="27">
        <f t="shared" si="136"/>
        <v>45901</v>
      </c>
      <c r="AM153" s="41" t="str">
        <f t="shared" si="134"/>
        <v>fa</v>
      </c>
      <c r="AN153" s="41">
        <f t="shared" si="137"/>
        <v>157</v>
      </c>
      <c r="AO153" s="41">
        <f t="shared" si="135"/>
        <v>121</v>
      </c>
      <c r="AP153" s="41">
        <f t="shared" si="138"/>
        <v>153</v>
      </c>
      <c r="AQ153" s="41" t="str">
        <f t="shared" si="140"/>
        <v>ew</v>
      </c>
    </row>
    <row r="154" spans="38:43">
      <c r="AL154" s="27">
        <f t="shared" si="136"/>
        <v>45931</v>
      </c>
      <c r="AM154" s="41" t="str">
        <f t="shared" si="134"/>
        <v>fb</v>
      </c>
      <c r="AN154" s="41">
        <f t="shared" si="137"/>
        <v>158</v>
      </c>
      <c r="AO154" s="41">
        <f t="shared" si="135"/>
        <v>121</v>
      </c>
      <c r="AP154" s="41">
        <f t="shared" si="138"/>
        <v>154</v>
      </c>
      <c r="AQ154" s="41" t="str">
        <f>+"e"&amp;AQ24</f>
        <v>ex</v>
      </c>
    </row>
    <row r="155" spans="38:43">
      <c r="AL155" s="27">
        <f t="shared" si="136"/>
        <v>45962</v>
      </c>
      <c r="AM155" s="41" t="str">
        <f t="shared" si="134"/>
        <v>fc</v>
      </c>
      <c r="AN155" s="41">
        <f t="shared" si="137"/>
        <v>159</v>
      </c>
      <c r="AO155" s="41">
        <f t="shared" si="135"/>
        <v>121</v>
      </c>
      <c r="AP155" s="41">
        <f t="shared" si="138"/>
        <v>155</v>
      </c>
      <c r="AQ155" s="41" t="str">
        <f>+"e"&amp;AQ25</f>
        <v>ey</v>
      </c>
    </row>
    <row r="156" spans="38:43">
      <c r="AL156" s="27">
        <f t="shared" si="136"/>
        <v>45992</v>
      </c>
      <c r="AM156" s="41" t="str">
        <f t="shared" si="134"/>
        <v>fd</v>
      </c>
      <c r="AN156" s="41">
        <f t="shared" si="137"/>
        <v>160</v>
      </c>
      <c r="AO156" s="41">
        <f t="shared" si="135"/>
        <v>121</v>
      </c>
      <c r="AP156" s="41">
        <f t="shared" si="138"/>
        <v>156</v>
      </c>
      <c r="AQ156" s="41" t="str">
        <f t="shared" ref="AQ156" si="141">+"e"&amp;AQ26</f>
        <v>ez</v>
      </c>
    </row>
    <row r="157" spans="38:43">
      <c r="AL157" s="27">
        <f t="shared" si="136"/>
        <v>46023</v>
      </c>
      <c r="AM157" s="41" t="str">
        <f t="shared" si="134"/>
        <v>fe</v>
      </c>
      <c r="AN157" s="41">
        <f t="shared" si="137"/>
        <v>161</v>
      </c>
      <c r="AO157" s="41">
        <f t="shared" si="135"/>
        <v>121</v>
      </c>
      <c r="AP157" s="41">
        <f t="shared" si="138"/>
        <v>157</v>
      </c>
      <c r="AQ157" s="41" t="str">
        <f t="shared" ref="AQ157:AQ170" si="142">+"f"&amp;AQ1</f>
        <v>fa</v>
      </c>
    </row>
    <row r="158" spans="38:43">
      <c r="AL158" s="27">
        <f t="shared" si="136"/>
        <v>46054</v>
      </c>
      <c r="AM158" s="41" t="str">
        <f t="shared" si="134"/>
        <v>ff</v>
      </c>
      <c r="AN158" s="41">
        <f t="shared" si="137"/>
        <v>162</v>
      </c>
      <c r="AO158" s="41">
        <f t="shared" si="135"/>
        <v>121</v>
      </c>
      <c r="AP158" s="41">
        <f t="shared" si="138"/>
        <v>158</v>
      </c>
      <c r="AQ158" s="41" t="str">
        <f t="shared" si="142"/>
        <v>fb</v>
      </c>
    </row>
    <row r="159" spans="38:43">
      <c r="AL159" s="27">
        <f t="shared" si="136"/>
        <v>46082</v>
      </c>
      <c r="AM159" s="41" t="str">
        <f t="shared" si="134"/>
        <v>fg</v>
      </c>
      <c r="AN159" s="41">
        <f t="shared" si="137"/>
        <v>163</v>
      </c>
      <c r="AO159" s="41">
        <f t="shared" si="135"/>
        <v>121</v>
      </c>
      <c r="AP159" s="41">
        <f t="shared" si="138"/>
        <v>159</v>
      </c>
      <c r="AQ159" s="41" t="str">
        <f t="shared" si="142"/>
        <v>fc</v>
      </c>
    </row>
    <row r="160" spans="38:43">
      <c r="AL160" s="27">
        <f t="shared" si="136"/>
        <v>46113</v>
      </c>
      <c r="AM160" s="41" t="str">
        <f t="shared" si="134"/>
        <v>fh</v>
      </c>
      <c r="AN160" s="41">
        <f t="shared" si="137"/>
        <v>164</v>
      </c>
      <c r="AO160" s="41">
        <f t="shared" si="135"/>
        <v>121</v>
      </c>
      <c r="AP160" s="41">
        <f t="shared" si="138"/>
        <v>160</v>
      </c>
      <c r="AQ160" s="41" t="str">
        <f t="shared" si="142"/>
        <v>fd</v>
      </c>
    </row>
    <row r="161" spans="38:43">
      <c r="AL161" s="27">
        <f t="shared" si="136"/>
        <v>46143</v>
      </c>
      <c r="AM161" s="41" t="str">
        <f t="shared" ref="AM161:AM192" si="143">+VLOOKUP(AN161,$AP$1:$AQ$197,2,FALSE)</f>
        <v>fi</v>
      </c>
      <c r="AN161" s="41">
        <f t="shared" si="137"/>
        <v>165</v>
      </c>
      <c r="AO161" s="41">
        <f t="shared" ref="AO161:AO197" si="144">+MATCH(AL161,$AS$1:$AS$121)</f>
        <v>121</v>
      </c>
      <c r="AP161" s="41">
        <f t="shared" si="138"/>
        <v>161</v>
      </c>
      <c r="AQ161" s="41" t="str">
        <f t="shared" si="142"/>
        <v>fe</v>
      </c>
    </row>
    <row r="162" spans="38:43">
      <c r="AL162" s="27">
        <f t="shared" si="136"/>
        <v>46174</v>
      </c>
      <c r="AM162" s="41" t="str">
        <f t="shared" si="143"/>
        <v>fj</v>
      </c>
      <c r="AN162" s="41">
        <f t="shared" si="137"/>
        <v>166</v>
      </c>
      <c r="AO162" s="41">
        <f t="shared" si="144"/>
        <v>121</v>
      </c>
      <c r="AP162" s="41">
        <f t="shared" si="138"/>
        <v>162</v>
      </c>
      <c r="AQ162" s="41" t="str">
        <f t="shared" si="142"/>
        <v>ff</v>
      </c>
    </row>
    <row r="163" spans="38:43">
      <c r="AL163" s="27">
        <f t="shared" si="136"/>
        <v>46204</v>
      </c>
      <c r="AM163" s="41" t="str">
        <f t="shared" si="143"/>
        <v>fk</v>
      </c>
      <c r="AN163" s="41">
        <f t="shared" si="137"/>
        <v>167</v>
      </c>
      <c r="AO163" s="41">
        <f t="shared" si="144"/>
        <v>121</v>
      </c>
      <c r="AP163" s="41">
        <f t="shared" si="138"/>
        <v>163</v>
      </c>
      <c r="AQ163" s="41" t="str">
        <f t="shared" si="142"/>
        <v>fg</v>
      </c>
    </row>
    <row r="164" spans="38:43">
      <c r="AL164" s="27">
        <f t="shared" si="136"/>
        <v>46235</v>
      </c>
      <c r="AM164" s="41" t="str">
        <f t="shared" si="143"/>
        <v>fl</v>
      </c>
      <c r="AN164" s="41">
        <f t="shared" si="137"/>
        <v>168</v>
      </c>
      <c r="AO164" s="41">
        <f t="shared" si="144"/>
        <v>121</v>
      </c>
      <c r="AP164" s="41">
        <f t="shared" si="138"/>
        <v>164</v>
      </c>
      <c r="AQ164" s="41" t="str">
        <f t="shared" si="142"/>
        <v>fh</v>
      </c>
    </row>
    <row r="165" spans="38:43">
      <c r="AL165" s="27">
        <f t="shared" si="136"/>
        <v>46266</v>
      </c>
      <c r="AM165" s="41" t="str">
        <f t="shared" si="143"/>
        <v>fm</v>
      </c>
      <c r="AN165" s="41">
        <f t="shared" si="137"/>
        <v>169</v>
      </c>
      <c r="AO165" s="41">
        <f t="shared" si="144"/>
        <v>121</v>
      </c>
      <c r="AP165" s="41">
        <f t="shared" si="138"/>
        <v>165</v>
      </c>
      <c r="AQ165" s="41" t="str">
        <f t="shared" si="142"/>
        <v>fi</v>
      </c>
    </row>
    <row r="166" spans="38:43">
      <c r="AL166" s="27">
        <f t="shared" si="136"/>
        <v>46296</v>
      </c>
      <c r="AM166" s="41" t="str">
        <f t="shared" si="143"/>
        <v>fn</v>
      </c>
      <c r="AN166" s="41">
        <f t="shared" si="137"/>
        <v>170</v>
      </c>
      <c r="AO166" s="41">
        <f t="shared" si="144"/>
        <v>121</v>
      </c>
      <c r="AP166" s="41">
        <f t="shared" si="138"/>
        <v>166</v>
      </c>
      <c r="AQ166" s="41" t="str">
        <f t="shared" si="142"/>
        <v>fj</v>
      </c>
    </row>
    <row r="167" spans="38:43">
      <c r="AL167" s="27">
        <f t="shared" si="136"/>
        <v>46327</v>
      </c>
      <c r="AM167" s="41" t="str">
        <f t="shared" si="143"/>
        <v>fo</v>
      </c>
      <c r="AN167" s="41">
        <f t="shared" si="137"/>
        <v>171</v>
      </c>
      <c r="AO167" s="41">
        <f t="shared" si="144"/>
        <v>121</v>
      </c>
      <c r="AP167" s="41">
        <f t="shared" si="138"/>
        <v>167</v>
      </c>
      <c r="AQ167" s="41" t="str">
        <f t="shared" si="142"/>
        <v>fk</v>
      </c>
    </row>
    <row r="168" spans="38:43">
      <c r="AL168" s="27">
        <f t="shared" si="136"/>
        <v>46357</v>
      </c>
      <c r="AM168" s="41" t="str">
        <f t="shared" si="143"/>
        <v>fp</v>
      </c>
      <c r="AN168" s="41">
        <f t="shared" si="137"/>
        <v>172</v>
      </c>
      <c r="AO168" s="41">
        <f t="shared" si="144"/>
        <v>121</v>
      </c>
      <c r="AP168" s="41">
        <f t="shared" si="138"/>
        <v>168</v>
      </c>
      <c r="AQ168" s="41" t="str">
        <f t="shared" si="142"/>
        <v>fl</v>
      </c>
    </row>
    <row r="169" spans="38:43">
      <c r="AL169" s="27">
        <f t="shared" si="136"/>
        <v>46388</v>
      </c>
      <c r="AM169" s="41" t="str">
        <f t="shared" si="143"/>
        <v>fq</v>
      </c>
      <c r="AN169" s="41">
        <f t="shared" si="137"/>
        <v>173</v>
      </c>
      <c r="AO169" s="41">
        <f t="shared" si="144"/>
        <v>121</v>
      </c>
      <c r="AP169" s="41">
        <f t="shared" si="138"/>
        <v>169</v>
      </c>
      <c r="AQ169" s="41" t="str">
        <f t="shared" si="142"/>
        <v>fm</v>
      </c>
    </row>
    <row r="170" spans="38:43">
      <c r="AL170" s="27">
        <f t="shared" si="136"/>
        <v>46419</v>
      </c>
      <c r="AM170" s="41" t="str">
        <f t="shared" si="143"/>
        <v>fr</v>
      </c>
      <c r="AN170" s="41">
        <f t="shared" si="137"/>
        <v>174</v>
      </c>
      <c r="AO170" s="41">
        <f t="shared" si="144"/>
        <v>121</v>
      </c>
      <c r="AP170" s="41">
        <f t="shared" si="138"/>
        <v>170</v>
      </c>
      <c r="AQ170" s="41" t="str">
        <f t="shared" si="142"/>
        <v>fn</v>
      </c>
    </row>
    <row r="171" spans="38:43">
      <c r="AL171" s="27">
        <f t="shared" si="136"/>
        <v>46447</v>
      </c>
      <c r="AM171" s="41" t="str">
        <f t="shared" si="143"/>
        <v>fs</v>
      </c>
      <c r="AN171" s="41">
        <f t="shared" si="137"/>
        <v>175</v>
      </c>
      <c r="AO171" s="41">
        <f t="shared" si="144"/>
        <v>121</v>
      </c>
      <c r="AP171" s="41">
        <f t="shared" si="138"/>
        <v>171</v>
      </c>
      <c r="AQ171" s="41" t="str">
        <f t="shared" ref="AQ171:AQ182" si="145">+"f"&amp;AQ15</f>
        <v>fo</v>
      </c>
    </row>
    <row r="172" spans="38:43">
      <c r="AL172" s="27">
        <f t="shared" si="136"/>
        <v>46478</v>
      </c>
      <c r="AM172" s="41" t="str">
        <f t="shared" si="143"/>
        <v>ft</v>
      </c>
      <c r="AN172" s="41">
        <f t="shared" si="137"/>
        <v>176</v>
      </c>
      <c r="AO172" s="41">
        <f t="shared" si="144"/>
        <v>121</v>
      </c>
      <c r="AP172" s="41">
        <f t="shared" si="138"/>
        <v>172</v>
      </c>
      <c r="AQ172" s="41" t="str">
        <f t="shared" si="145"/>
        <v>fp</v>
      </c>
    </row>
    <row r="173" spans="38:43">
      <c r="AL173" s="27">
        <f t="shared" si="136"/>
        <v>46508</v>
      </c>
      <c r="AM173" s="41" t="str">
        <f t="shared" si="143"/>
        <v>fu</v>
      </c>
      <c r="AN173" s="41">
        <f t="shared" si="137"/>
        <v>177</v>
      </c>
      <c r="AO173" s="41">
        <f t="shared" si="144"/>
        <v>121</v>
      </c>
      <c r="AP173" s="41">
        <f t="shared" si="138"/>
        <v>173</v>
      </c>
      <c r="AQ173" s="41" t="str">
        <f t="shared" si="145"/>
        <v>fq</v>
      </c>
    </row>
    <row r="174" spans="38:43">
      <c r="AL174" s="27">
        <f t="shared" si="136"/>
        <v>46539</v>
      </c>
      <c r="AM174" s="41" t="str">
        <f t="shared" si="143"/>
        <v>fv</v>
      </c>
      <c r="AN174" s="41">
        <f t="shared" si="137"/>
        <v>178</v>
      </c>
      <c r="AO174" s="41">
        <f t="shared" si="144"/>
        <v>121</v>
      </c>
      <c r="AP174" s="41">
        <f t="shared" si="138"/>
        <v>174</v>
      </c>
      <c r="AQ174" s="41" t="str">
        <f t="shared" si="145"/>
        <v>fr</v>
      </c>
    </row>
    <row r="175" spans="38:43">
      <c r="AL175" s="27">
        <f t="shared" si="136"/>
        <v>46569</v>
      </c>
      <c r="AM175" s="41" t="str">
        <f t="shared" si="143"/>
        <v>fw</v>
      </c>
      <c r="AN175" s="41">
        <f t="shared" si="137"/>
        <v>179</v>
      </c>
      <c r="AO175" s="41">
        <f t="shared" si="144"/>
        <v>121</v>
      </c>
      <c r="AP175" s="41">
        <f t="shared" si="138"/>
        <v>175</v>
      </c>
      <c r="AQ175" s="41" t="str">
        <f t="shared" si="145"/>
        <v>fs</v>
      </c>
    </row>
    <row r="176" spans="38:43">
      <c r="AL176" s="27">
        <f t="shared" si="136"/>
        <v>46600</v>
      </c>
      <c r="AM176" s="41" t="str">
        <f t="shared" si="143"/>
        <v>fx</v>
      </c>
      <c r="AN176" s="41">
        <f t="shared" si="137"/>
        <v>180</v>
      </c>
      <c r="AO176" s="41">
        <f t="shared" si="144"/>
        <v>121</v>
      </c>
      <c r="AP176" s="41">
        <f t="shared" si="138"/>
        <v>176</v>
      </c>
      <c r="AQ176" s="41" t="str">
        <f t="shared" si="145"/>
        <v>ft</v>
      </c>
    </row>
    <row r="177" spans="38:43">
      <c r="AL177" s="27">
        <f t="shared" si="136"/>
        <v>46631</v>
      </c>
      <c r="AM177" s="41" t="str">
        <f t="shared" si="143"/>
        <v>fy</v>
      </c>
      <c r="AN177" s="41">
        <f t="shared" si="137"/>
        <v>181</v>
      </c>
      <c r="AO177" s="41">
        <f t="shared" si="144"/>
        <v>121</v>
      </c>
      <c r="AP177" s="41">
        <f t="shared" si="138"/>
        <v>177</v>
      </c>
      <c r="AQ177" s="41" t="str">
        <f t="shared" si="145"/>
        <v>fu</v>
      </c>
    </row>
    <row r="178" spans="38:43">
      <c r="AL178" s="27">
        <f t="shared" si="136"/>
        <v>46661</v>
      </c>
      <c r="AM178" s="41" t="str">
        <f t="shared" si="143"/>
        <v>fz</v>
      </c>
      <c r="AN178" s="41">
        <f t="shared" si="137"/>
        <v>182</v>
      </c>
      <c r="AO178" s="41">
        <f t="shared" si="144"/>
        <v>121</v>
      </c>
      <c r="AP178" s="41">
        <f t="shared" si="138"/>
        <v>178</v>
      </c>
      <c r="AQ178" s="41" t="str">
        <f>+"f"&amp;AQ22</f>
        <v>fv</v>
      </c>
    </row>
    <row r="179" spans="38:43">
      <c r="AL179" s="27">
        <f t="shared" si="136"/>
        <v>46692</v>
      </c>
      <c r="AM179" s="41" t="str">
        <f t="shared" si="143"/>
        <v>ga</v>
      </c>
      <c r="AN179" s="41">
        <f t="shared" si="137"/>
        <v>183</v>
      </c>
      <c r="AO179" s="41">
        <f t="shared" si="144"/>
        <v>121</v>
      </c>
      <c r="AP179" s="41">
        <f t="shared" si="138"/>
        <v>179</v>
      </c>
      <c r="AQ179" s="41" t="str">
        <f t="shared" si="145"/>
        <v>fw</v>
      </c>
    </row>
    <row r="180" spans="38:43">
      <c r="AL180" s="27">
        <f t="shared" si="136"/>
        <v>46722</v>
      </c>
      <c r="AM180" s="41" t="str">
        <f t="shared" si="143"/>
        <v>gb</v>
      </c>
      <c r="AN180" s="41">
        <f t="shared" si="137"/>
        <v>184</v>
      </c>
      <c r="AO180" s="41">
        <f t="shared" si="144"/>
        <v>121</v>
      </c>
      <c r="AP180" s="41">
        <f t="shared" si="138"/>
        <v>180</v>
      </c>
      <c r="AQ180" s="41" t="str">
        <f t="shared" si="145"/>
        <v>fx</v>
      </c>
    </row>
    <row r="181" spans="38:43">
      <c r="AL181" s="27">
        <f t="shared" si="136"/>
        <v>46753</v>
      </c>
      <c r="AM181" s="41" t="str">
        <f t="shared" si="143"/>
        <v>gc</v>
      </c>
      <c r="AN181" s="41">
        <f t="shared" si="137"/>
        <v>185</v>
      </c>
      <c r="AO181" s="41">
        <f t="shared" si="144"/>
        <v>121</v>
      </c>
      <c r="AP181" s="41">
        <f t="shared" si="138"/>
        <v>181</v>
      </c>
      <c r="AQ181" s="41" t="str">
        <f t="shared" si="145"/>
        <v>fy</v>
      </c>
    </row>
    <row r="182" spans="38:43">
      <c r="AL182" s="27">
        <f t="shared" si="136"/>
        <v>46784</v>
      </c>
      <c r="AM182" s="41" t="str">
        <f t="shared" si="143"/>
        <v>gd</v>
      </c>
      <c r="AN182" s="41">
        <f t="shared" si="137"/>
        <v>186</v>
      </c>
      <c r="AO182" s="41">
        <f t="shared" si="144"/>
        <v>121</v>
      </c>
      <c r="AP182" s="41">
        <f t="shared" si="138"/>
        <v>182</v>
      </c>
      <c r="AQ182" s="41" t="str">
        <f t="shared" si="145"/>
        <v>fz</v>
      </c>
    </row>
    <row r="183" spans="38:43">
      <c r="AL183" s="27">
        <f t="shared" si="136"/>
        <v>46813</v>
      </c>
      <c r="AM183" s="41" t="str">
        <f t="shared" si="143"/>
        <v>ge</v>
      </c>
      <c r="AN183" s="41">
        <f t="shared" si="137"/>
        <v>187</v>
      </c>
      <c r="AO183" s="41">
        <f t="shared" si="144"/>
        <v>121</v>
      </c>
      <c r="AP183" s="41">
        <f t="shared" si="138"/>
        <v>183</v>
      </c>
      <c r="AQ183" s="41" t="str">
        <f t="shared" ref="AQ183:AQ196" si="146">+"g"&amp;AQ1</f>
        <v>ga</v>
      </c>
    </row>
    <row r="184" spans="38:43">
      <c r="AL184" s="27">
        <f t="shared" si="136"/>
        <v>46844</v>
      </c>
      <c r="AM184" s="41" t="str">
        <f t="shared" si="143"/>
        <v>gf</v>
      </c>
      <c r="AN184" s="41">
        <f t="shared" si="137"/>
        <v>188</v>
      </c>
      <c r="AO184" s="41">
        <f t="shared" si="144"/>
        <v>121</v>
      </c>
      <c r="AP184" s="41">
        <f t="shared" si="138"/>
        <v>184</v>
      </c>
      <c r="AQ184" s="41" t="str">
        <f t="shared" si="146"/>
        <v>gb</v>
      </c>
    </row>
    <row r="185" spans="38:43">
      <c r="AL185" s="27">
        <f t="shared" si="136"/>
        <v>46874</v>
      </c>
      <c r="AM185" s="41" t="str">
        <f t="shared" si="143"/>
        <v>gg</v>
      </c>
      <c r="AN185" s="41">
        <f t="shared" si="137"/>
        <v>189</v>
      </c>
      <c r="AO185" s="41">
        <f t="shared" si="144"/>
        <v>121</v>
      </c>
      <c r="AP185" s="41">
        <f t="shared" si="138"/>
        <v>185</v>
      </c>
      <c r="AQ185" s="41" t="str">
        <f t="shared" si="146"/>
        <v>gc</v>
      </c>
    </row>
    <row r="186" spans="38:43">
      <c r="AL186" s="27">
        <f t="shared" si="136"/>
        <v>46905</v>
      </c>
      <c r="AM186" s="41" t="str">
        <f t="shared" si="143"/>
        <v>gh</v>
      </c>
      <c r="AN186" s="41">
        <f t="shared" si="137"/>
        <v>190</v>
      </c>
      <c r="AO186" s="41">
        <f t="shared" si="144"/>
        <v>121</v>
      </c>
      <c r="AP186" s="41">
        <f t="shared" si="138"/>
        <v>186</v>
      </c>
      <c r="AQ186" s="41" t="str">
        <f t="shared" si="146"/>
        <v>gd</v>
      </c>
    </row>
    <row r="187" spans="38:43">
      <c r="AL187" s="27">
        <f t="shared" si="136"/>
        <v>46935</v>
      </c>
      <c r="AM187" s="41" t="str">
        <f t="shared" si="143"/>
        <v>gi</v>
      </c>
      <c r="AN187" s="41">
        <f t="shared" si="137"/>
        <v>191</v>
      </c>
      <c r="AO187" s="41">
        <f t="shared" si="144"/>
        <v>121</v>
      </c>
      <c r="AP187" s="41">
        <f t="shared" si="138"/>
        <v>187</v>
      </c>
      <c r="AQ187" s="41" t="str">
        <f t="shared" si="146"/>
        <v>ge</v>
      </c>
    </row>
    <row r="188" spans="38:43">
      <c r="AL188" s="27">
        <f t="shared" si="136"/>
        <v>46966</v>
      </c>
      <c r="AM188" s="41" t="str">
        <f t="shared" si="143"/>
        <v>gj</v>
      </c>
      <c r="AN188" s="41">
        <f t="shared" si="137"/>
        <v>192</v>
      </c>
      <c r="AO188" s="41">
        <f t="shared" si="144"/>
        <v>121</v>
      </c>
      <c r="AP188" s="41">
        <f t="shared" si="138"/>
        <v>188</v>
      </c>
      <c r="AQ188" s="41" t="str">
        <f t="shared" si="146"/>
        <v>gf</v>
      </c>
    </row>
    <row r="189" spans="38:43">
      <c r="AL189" s="27">
        <f t="shared" si="136"/>
        <v>46997</v>
      </c>
      <c r="AM189" s="41" t="str">
        <f t="shared" si="143"/>
        <v>gk</v>
      </c>
      <c r="AN189" s="41">
        <f t="shared" si="137"/>
        <v>193</v>
      </c>
      <c r="AO189" s="41">
        <f t="shared" si="144"/>
        <v>121</v>
      </c>
      <c r="AP189" s="41">
        <f t="shared" si="138"/>
        <v>189</v>
      </c>
      <c r="AQ189" s="41" t="str">
        <f t="shared" si="146"/>
        <v>gg</v>
      </c>
    </row>
    <row r="190" spans="38:43">
      <c r="AL190" s="27">
        <f t="shared" si="136"/>
        <v>47027</v>
      </c>
      <c r="AM190" s="41" t="str">
        <f t="shared" si="143"/>
        <v>gl</v>
      </c>
      <c r="AN190" s="41">
        <f t="shared" si="137"/>
        <v>194</v>
      </c>
      <c r="AO190" s="41">
        <f t="shared" si="144"/>
        <v>121</v>
      </c>
      <c r="AP190" s="41">
        <f t="shared" si="138"/>
        <v>190</v>
      </c>
      <c r="AQ190" s="41" t="str">
        <f t="shared" si="146"/>
        <v>gh</v>
      </c>
    </row>
    <row r="191" spans="38:43">
      <c r="AL191" s="27">
        <f t="shared" si="136"/>
        <v>47058</v>
      </c>
      <c r="AM191" s="41" t="str">
        <f t="shared" si="143"/>
        <v>gm</v>
      </c>
      <c r="AN191" s="41">
        <f t="shared" si="137"/>
        <v>195</v>
      </c>
      <c r="AO191" s="41">
        <f t="shared" si="144"/>
        <v>121</v>
      </c>
      <c r="AP191" s="41">
        <f t="shared" si="138"/>
        <v>191</v>
      </c>
      <c r="AQ191" s="41" t="str">
        <f t="shared" si="146"/>
        <v>gi</v>
      </c>
    </row>
    <row r="192" spans="38:43">
      <c r="AL192" s="27">
        <f t="shared" si="136"/>
        <v>47088</v>
      </c>
      <c r="AM192" s="41" t="str">
        <f t="shared" si="143"/>
        <v>gn</v>
      </c>
      <c r="AN192" s="41">
        <f t="shared" si="137"/>
        <v>196</v>
      </c>
      <c r="AO192" s="41">
        <f t="shared" si="144"/>
        <v>121</v>
      </c>
      <c r="AP192" s="41">
        <f t="shared" si="138"/>
        <v>192</v>
      </c>
      <c r="AQ192" s="41" t="str">
        <f t="shared" si="146"/>
        <v>gj</v>
      </c>
    </row>
    <row r="193" spans="38:43">
      <c r="AL193" s="27">
        <f t="shared" si="136"/>
        <v>47119</v>
      </c>
      <c r="AM193" s="41" t="str">
        <f t="shared" ref="AM193:AM197" si="147">+VLOOKUP(AN193,$AP$1:$AQ$197,2,FALSE)</f>
        <v>go</v>
      </c>
      <c r="AN193" s="41">
        <f t="shared" si="137"/>
        <v>197</v>
      </c>
      <c r="AO193" s="41">
        <f t="shared" si="144"/>
        <v>121</v>
      </c>
      <c r="AP193" s="41">
        <f t="shared" si="138"/>
        <v>193</v>
      </c>
      <c r="AQ193" s="41" t="str">
        <f t="shared" si="146"/>
        <v>gk</v>
      </c>
    </row>
    <row r="194" spans="38:43">
      <c r="AL194" s="27">
        <f t="shared" si="136"/>
        <v>47150</v>
      </c>
      <c r="AM194" s="41" t="e">
        <f t="shared" si="147"/>
        <v>#N/A</v>
      </c>
      <c r="AN194" s="41">
        <f t="shared" si="137"/>
        <v>198</v>
      </c>
      <c r="AO194" s="41">
        <f t="shared" si="144"/>
        <v>121</v>
      </c>
      <c r="AP194" s="41">
        <f t="shared" si="138"/>
        <v>194</v>
      </c>
      <c r="AQ194" s="41" t="str">
        <f t="shared" si="146"/>
        <v>gl</v>
      </c>
    </row>
    <row r="195" spans="38:43">
      <c r="AL195" s="27">
        <f t="shared" ref="AL195:AL197" si="148">+EDATE(AL194,1)</f>
        <v>47178</v>
      </c>
      <c r="AM195" s="41" t="e">
        <f t="shared" si="147"/>
        <v>#N/A</v>
      </c>
      <c r="AN195" s="41">
        <f t="shared" ref="AN195:AN197" si="149">+AN194+1</f>
        <v>199</v>
      </c>
      <c r="AO195" s="41">
        <f t="shared" si="144"/>
        <v>121</v>
      </c>
      <c r="AP195" s="41">
        <f t="shared" ref="AP195:AP197" si="150">+AP194+1</f>
        <v>195</v>
      </c>
      <c r="AQ195" s="41" t="str">
        <f t="shared" si="146"/>
        <v>gm</v>
      </c>
    </row>
    <row r="196" spans="38:43">
      <c r="AL196" s="27">
        <f t="shared" si="148"/>
        <v>47209</v>
      </c>
      <c r="AM196" s="41" t="e">
        <f t="shared" si="147"/>
        <v>#N/A</v>
      </c>
      <c r="AN196" s="41">
        <f t="shared" si="149"/>
        <v>200</v>
      </c>
      <c r="AO196" s="41">
        <f t="shared" si="144"/>
        <v>121</v>
      </c>
      <c r="AP196" s="41">
        <f t="shared" si="150"/>
        <v>196</v>
      </c>
      <c r="AQ196" s="41" t="str">
        <f t="shared" si="146"/>
        <v>gn</v>
      </c>
    </row>
    <row r="197" spans="38:43">
      <c r="AL197" s="27">
        <f t="shared" si="148"/>
        <v>47239</v>
      </c>
      <c r="AM197" s="41" t="e">
        <f t="shared" si="147"/>
        <v>#N/A</v>
      </c>
      <c r="AN197" s="41">
        <f t="shared" si="149"/>
        <v>201</v>
      </c>
      <c r="AO197" s="41">
        <f t="shared" si="144"/>
        <v>121</v>
      </c>
      <c r="AP197" s="41">
        <f t="shared" si="150"/>
        <v>197</v>
      </c>
      <c r="AQ197" s="41" t="str">
        <f t="shared" ref="AQ197" si="151">+"g"&amp;AQ15</f>
        <v>go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ET208"/>
  <sheetViews>
    <sheetView topLeftCell="B1" zoomScale="80" zoomScaleNormal="80" workbookViewId="0">
      <selection activeCell="B2" sqref="B2:GB23"/>
    </sheetView>
  </sheetViews>
  <sheetFormatPr defaultRowHeight="15"/>
  <cols>
    <col min="1" max="1" width="23.7109375" style="9" customWidth="1"/>
    <col min="2" max="2" width="23.42578125" style="9" customWidth="1"/>
    <col min="3" max="3" width="25" style="9" customWidth="1"/>
    <col min="4" max="40" width="10.42578125" style="9" customWidth="1"/>
    <col min="41" max="50" width="9.140625" style="11"/>
    <col min="51" max="52" width="9.140625" style="11" customWidth="1"/>
    <col min="53" max="184" width="9.140625" style="32" customWidth="1"/>
    <col min="185" max="16362" width="9.140625" style="32"/>
    <col min="16363" max="16366" width="9.140625" style="11"/>
    <col min="16367" max="16367" width="10.5703125" style="45" bestFit="1" customWidth="1"/>
    <col min="16368" max="16373" width="9.140625" style="45"/>
    <col min="16374" max="16374" width="9.140625" style="41"/>
    <col min="16375" max="16384" width="9.140625" style="11"/>
  </cols>
  <sheetData>
    <row r="1" spans="2:184 16367:16374">
      <c r="XEN1" s="141" t="s">
        <v>140</v>
      </c>
      <c r="XEO1" s="141" t="s">
        <v>141</v>
      </c>
      <c r="XEP1" s="141" t="s">
        <v>142</v>
      </c>
      <c r="XEQ1" s="141" t="s">
        <v>143</v>
      </c>
      <c r="XER1" s="141" t="s">
        <v>144</v>
      </c>
      <c r="XES1" s="141" t="s">
        <v>145</v>
      </c>
      <c r="XET1" s="141" t="s">
        <v>135</v>
      </c>
    </row>
    <row r="2" spans="2:184 16367:1637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  <c r="XEM2" s="139">
        <v>40544</v>
      </c>
      <c r="XEN2" s="142">
        <v>336</v>
      </c>
      <c r="XEO2" s="142">
        <v>408</v>
      </c>
      <c r="XEP2" s="142">
        <v>504</v>
      </c>
      <c r="XEQ2" s="142">
        <v>160</v>
      </c>
      <c r="XER2" s="142">
        <v>80</v>
      </c>
      <c r="XES2" s="142">
        <v>168</v>
      </c>
      <c r="XET2" s="142">
        <f>+XEN2+XEO2</f>
        <v>744</v>
      </c>
    </row>
    <row r="3" spans="2:184 16367:16374">
      <c r="B3" s="461" t="s">
        <v>67</v>
      </c>
      <c r="C3" s="14" t="s">
        <v>36</v>
      </c>
      <c r="D3" s="461" t="s">
        <v>68</v>
      </c>
      <c r="E3" s="215">
        <v>1021039.44</v>
      </c>
      <c r="F3" s="215">
        <v>907814.38</v>
      </c>
      <c r="G3" s="215">
        <v>955340</v>
      </c>
      <c r="H3" s="215">
        <v>887590.44</v>
      </c>
      <c r="I3" s="215">
        <v>930052.38</v>
      </c>
      <c r="J3" s="215">
        <v>968422.12</v>
      </c>
      <c r="K3" s="215">
        <v>1014943.56</v>
      </c>
      <c r="L3" s="215">
        <v>1007905.75</v>
      </c>
      <c r="M3" s="215">
        <v>918920.12</v>
      </c>
      <c r="N3" s="215">
        <v>909810.94</v>
      </c>
      <c r="O3" s="215">
        <v>911552.88</v>
      </c>
      <c r="P3" s="215">
        <v>1006572.38</v>
      </c>
      <c r="Q3" s="215">
        <v>1016992.62</v>
      </c>
      <c r="R3" s="215">
        <v>904785.94</v>
      </c>
      <c r="S3" s="215">
        <v>950282.38</v>
      </c>
      <c r="T3" s="215">
        <v>882547.19</v>
      </c>
      <c r="U3" s="215">
        <v>926001.75</v>
      </c>
      <c r="V3" s="215">
        <v>964420.06</v>
      </c>
      <c r="W3" s="215">
        <v>1019014.5</v>
      </c>
      <c r="X3" s="215">
        <v>1011954.62</v>
      </c>
      <c r="Y3" s="215">
        <v>921952.81</v>
      </c>
      <c r="Z3" s="215">
        <v>911847.12</v>
      </c>
      <c r="AA3" s="215">
        <v>914875.69</v>
      </c>
      <c r="AB3" s="215">
        <v>1009913.31</v>
      </c>
      <c r="AC3" s="215">
        <v>1022045.06</v>
      </c>
      <c r="AD3" s="215">
        <v>906805.5</v>
      </c>
      <c r="AE3" s="215">
        <v>952289</v>
      </c>
      <c r="AF3" s="215">
        <v>884566.94</v>
      </c>
      <c r="AG3" s="215">
        <v>927652.25</v>
      </c>
      <c r="AH3" s="215">
        <v>968458.5</v>
      </c>
      <c r="AI3" s="215">
        <v>1022039.06</v>
      </c>
      <c r="AJ3" s="215">
        <v>1014990.19</v>
      </c>
      <c r="AK3" s="215">
        <v>923987.81</v>
      </c>
      <c r="AL3" s="215">
        <v>914866.5</v>
      </c>
      <c r="AM3" s="215">
        <v>916898.38</v>
      </c>
      <c r="AN3" s="215">
        <v>1013971.25</v>
      </c>
      <c r="AO3" s="215">
        <v>1026088.81</v>
      </c>
      <c r="AP3" s="215">
        <v>933030.38</v>
      </c>
      <c r="AQ3" s="215">
        <v>956348.69</v>
      </c>
      <c r="AR3" s="215">
        <v>888613.44</v>
      </c>
      <c r="AS3" s="215">
        <v>930690.12</v>
      </c>
      <c r="AT3" s="215">
        <v>972497.88</v>
      </c>
      <c r="AU3" s="215">
        <v>1026076.75</v>
      </c>
      <c r="AV3" s="215">
        <v>1019039.81</v>
      </c>
      <c r="AW3" s="215">
        <v>927015.44</v>
      </c>
      <c r="AX3" s="215">
        <v>917910.31</v>
      </c>
      <c r="AY3" s="215">
        <v>919933.12</v>
      </c>
      <c r="AZ3" s="215">
        <v>1017982.25</v>
      </c>
      <c r="BA3" s="215">
        <v>1029126.62</v>
      </c>
      <c r="BB3" s="215">
        <v>914883.69</v>
      </c>
      <c r="BC3" s="215">
        <v>958365.69</v>
      </c>
      <c r="BD3" s="215">
        <v>890636.38</v>
      </c>
      <c r="BE3" s="215">
        <v>932710.88</v>
      </c>
      <c r="BF3" s="215">
        <v>975532.69</v>
      </c>
      <c r="BG3" s="215">
        <v>1030126.38</v>
      </c>
      <c r="BH3" s="215">
        <v>1024087.31</v>
      </c>
      <c r="BI3" s="215">
        <v>930046.19</v>
      </c>
      <c r="BJ3" s="215">
        <v>919957.5</v>
      </c>
      <c r="BK3" s="215">
        <v>922953.88</v>
      </c>
      <c r="BL3" s="215">
        <v>1021887.5</v>
      </c>
      <c r="BM3" s="215">
        <v>1032162.25</v>
      </c>
      <c r="BN3" s="215">
        <v>916832.81</v>
      </c>
      <c r="BO3" s="215">
        <v>961408.44</v>
      </c>
      <c r="BP3" s="215">
        <v>892654</v>
      </c>
      <c r="BQ3" s="215">
        <v>935109.75</v>
      </c>
      <c r="BR3" s="215">
        <v>977555.38</v>
      </c>
      <c r="BS3" s="215">
        <v>1034177.06</v>
      </c>
      <c r="BT3" s="215">
        <v>1026102.94</v>
      </c>
      <c r="BU3" s="215">
        <v>932068.06</v>
      </c>
      <c r="BV3" s="215">
        <v>921814.62</v>
      </c>
      <c r="BW3" s="215">
        <v>925984.44</v>
      </c>
      <c r="BX3" s="215">
        <v>1024972.75</v>
      </c>
      <c r="BY3" s="215">
        <v>1035193.88</v>
      </c>
      <c r="BZ3" s="215">
        <v>919813.88</v>
      </c>
      <c r="CA3" s="215">
        <v>964437.94</v>
      </c>
      <c r="CB3" s="215">
        <v>893659.94</v>
      </c>
      <c r="CC3" s="215">
        <v>937132.5</v>
      </c>
      <c r="CD3" s="215">
        <v>980591.25</v>
      </c>
      <c r="CE3" s="215">
        <v>1037196.69</v>
      </c>
      <c r="CF3" s="215">
        <v>1029137.62</v>
      </c>
      <c r="CG3" s="215">
        <v>935096.62</v>
      </c>
      <c r="CH3" s="215">
        <v>923818.12</v>
      </c>
      <c r="CI3" s="215">
        <v>927654.5</v>
      </c>
      <c r="CJ3" s="215">
        <v>1027622.19</v>
      </c>
      <c r="CK3" s="215">
        <v>1039230.44</v>
      </c>
      <c r="CL3" s="215">
        <v>944149.31</v>
      </c>
      <c r="CM3" s="215">
        <v>966454.88</v>
      </c>
      <c r="CN3" s="215">
        <v>896701.69</v>
      </c>
      <c r="CO3" s="215">
        <v>939153.38</v>
      </c>
      <c r="CP3" s="215">
        <v>983621</v>
      </c>
      <c r="CQ3" s="215">
        <v>1040241.5</v>
      </c>
      <c r="CR3" s="215">
        <v>1032176.44</v>
      </c>
      <c r="CS3" s="215">
        <v>937126.75</v>
      </c>
      <c r="CT3" s="215">
        <v>925749.88</v>
      </c>
      <c r="CU3" s="215">
        <v>930674</v>
      </c>
      <c r="CV3" s="215">
        <v>1031169.5</v>
      </c>
      <c r="CW3" s="215">
        <v>1043276.06</v>
      </c>
      <c r="CX3" s="215">
        <v>926027.94</v>
      </c>
      <c r="CY3" s="215">
        <v>969490.75</v>
      </c>
      <c r="CZ3" s="215">
        <v>898723.44</v>
      </c>
      <c r="DA3" s="215">
        <v>943199.94</v>
      </c>
      <c r="DB3" s="215">
        <v>987662.44</v>
      </c>
      <c r="DC3" s="215">
        <v>1044277.06</v>
      </c>
      <c r="DD3" s="215">
        <v>1036216.12</v>
      </c>
      <c r="DE3" s="215">
        <v>940143.25</v>
      </c>
      <c r="DF3" s="215">
        <v>928811.94</v>
      </c>
      <c r="DG3" s="215">
        <v>932705.88</v>
      </c>
      <c r="DH3" s="215">
        <v>1035205</v>
      </c>
      <c r="DI3" s="215">
        <v>1047212.62</v>
      </c>
      <c r="DJ3" s="215">
        <v>930049.19</v>
      </c>
      <c r="DK3" s="215">
        <v>972518.12</v>
      </c>
      <c r="DL3" s="215">
        <v>900741.25</v>
      </c>
      <c r="DM3" s="215">
        <v>945219.69</v>
      </c>
      <c r="DN3" s="215">
        <v>990696.12</v>
      </c>
      <c r="DO3" s="215">
        <v>1047312.5</v>
      </c>
      <c r="DP3" s="215">
        <v>1039249.75</v>
      </c>
      <c r="DQ3" s="215">
        <v>943192.94</v>
      </c>
      <c r="DR3" s="215">
        <v>931689.88</v>
      </c>
      <c r="DS3" s="215">
        <v>936108.5</v>
      </c>
      <c r="DT3" s="215">
        <v>1039257.75</v>
      </c>
      <c r="DU3" s="215">
        <v>1051311.75</v>
      </c>
      <c r="DV3" s="215">
        <v>933093</v>
      </c>
      <c r="DW3" s="215">
        <v>975547.88</v>
      </c>
      <c r="DX3" s="215">
        <v>903775</v>
      </c>
      <c r="DY3" s="215">
        <v>948257.56</v>
      </c>
      <c r="DZ3" s="215">
        <v>994739.88</v>
      </c>
      <c r="EA3" s="215">
        <v>1052357</v>
      </c>
      <c r="EB3" s="215">
        <v>1044305.12</v>
      </c>
      <c r="EC3" s="215">
        <v>945207.69</v>
      </c>
      <c r="ED3" s="215">
        <v>934086.69</v>
      </c>
      <c r="EE3" s="215">
        <v>939040.06</v>
      </c>
      <c r="EF3" s="215">
        <v>1042908.06</v>
      </c>
      <c r="EG3" s="215">
        <v>1055408.8799999999</v>
      </c>
      <c r="EH3" s="215">
        <v>957290.75</v>
      </c>
      <c r="EI3" s="215">
        <v>978586.5</v>
      </c>
      <c r="EJ3" s="215">
        <v>906432.75</v>
      </c>
      <c r="EK3" s="215">
        <v>951289.19</v>
      </c>
      <c r="EL3" s="215">
        <v>997775.62</v>
      </c>
      <c r="EM3" s="215">
        <v>1056416.75</v>
      </c>
      <c r="EN3" s="215">
        <v>1048342.75</v>
      </c>
      <c r="EO3" s="215">
        <v>948245.44</v>
      </c>
      <c r="EP3" s="215">
        <v>935728.56</v>
      </c>
      <c r="EQ3" s="215">
        <v>942170</v>
      </c>
      <c r="ER3" s="215">
        <v>1047296.5</v>
      </c>
      <c r="ES3" s="215">
        <v>1059458.5</v>
      </c>
      <c r="ET3" s="215">
        <v>939144.25</v>
      </c>
      <c r="EU3" s="215">
        <v>982633.31</v>
      </c>
      <c r="EV3" s="215">
        <v>908474.62</v>
      </c>
      <c r="EW3" s="215">
        <v>953308</v>
      </c>
      <c r="EX3" s="215">
        <v>1001818.31</v>
      </c>
      <c r="EY3" s="215">
        <v>1060456.3799999999</v>
      </c>
      <c r="EZ3" s="215">
        <v>1051263.1200000001</v>
      </c>
      <c r="FA3" s="215">
        <v>952294.31</v>
      </c>
      <c r="FB3" s="215">
        <v>939134.31</v>
      </c>
      <c r="FC3" s="215">
        <v>945205.62</v>
      </c>
      <c r="FD3" s="215">
        <v>1051245</v>
      </c>
      <c r="FE3" s="215">
        <v>1062483.1200000001</v>
      </c>
      <c r="FF3" s="215">
        <v>943206.12</v>
      </c>
      <c r="FG3" s="215">
        <v>985663.81</v>
      </c>
      <c r="FH3" s="215">
        <v>910486.38</v>
      </c>
      <c r="FI3" s="215">
        <v>956342.62</v>
      </c>
      <c r="FJ3" s="215">
        <v>1004856.81</v>
      </c>
      <c r="FK3" s="215">
        <v>1064500</v>
      </c>
      <c r="FL3" s="215">
        <v>1055331</v>
      </c>
      <c r="FM3" s="215">
        <v>955323.81</v>
      </c>
      <c r="FN3" s="215">
        <v>940781</v>
      </c>
      <c r="FO3" s="215">
        <v>948235.12</v>
      </c>
      <c r="FP3" s="215">
        <v>1055412</v>
      </c>
      <c r="FQ3" s="215">
        <v>1067545.75</v>
      </c>
      <c r="FR3" s="215">
        <v>946227.69</v>
      </c>
      <c r="FS3" s="215">
        <v>988694.62</v>
      </c>
      <c r="FT3" s="215">
        <v>913517.12</v>
      </c>
      <c r="FU3" s="215">
        <v>960385.5</v>
      </c>
      <c r="FV3" s="215">
        <v>1009907.38</v>
      </c>
      <c r="FW3" s="215">
        <v>1068545.6200000001</v>
      </c>
      <c r="FX3" s="215">
        <v>1059317.1200000001</v>
      </c>
      <c r="FY3" s="215">
        <v>958354.56</v>
      </c>
      <c r="FZ3" s="215">
        <v>943822.88</v>
      </c>
      <c r="GA3" s="215">
        <v>951267.88</v>
      </c>
      <c r="GB3" s="215">
        <v>1059346.25</v>
      </c>
      <c r="XEM3" s="139">
        <v>40575</v>
      </c>
      <c r="XEN3" s="142">
        <v>320</v>
      </c>
      <c r="XEO3" s="142">
        <v>352</v>
      </c>
      <c r="XEP3" s="142">
        <v>480</v>
      </c>
      <c r="XEQ3" s="142">
        <v>128</v>
      </c>
      <c r="XER3" s="142">
        <v>64</v>
      </c>
      <c r="XES3" s="142">
        <v>160</v>
      </c>
      <c r="XET3" s="142">
        <f t="shared" ref="XET3:XET66" si="0">+XEN3+XEO3</f>
        <v>672</v>
      </c>
    </row>
    <row r="4" spans="2:184 16367:16374">
      <c r="B4" s="461" t="s">
        <v>67</v>
      </c>
      <c r="C4" s="14" t="s">
        <v>36</v>
      </c>
      <c r="D4" s="461" t="s">
        <v>69</v>
      </c>
      <c r="E4" s="215">
        <v>202210.34</v>
      </c>
      <c r="F4" s="215">
        <v>169614.83</v>
      </c>
      <c r="G4" s="215">
        <v>202703.67</v>
      </c>
      <c r="H4" s="215">
        <v>158249.32999999999</v>
      </c>
      <c r="I4" s="215">
        <v>179976.59</v>
      </c>
      <c r="J4" s="215">
        <v>216684.45</v>
      </c>
      <c r="K4" s="215">
        <v>201834.22</v>
      </c>
      <c r="L4" s="215">
        <v>199476.86</v>
      </c>
      <c r="M4" s="215">
        <v>205655.45</v>
      </c>
      <c r="N4" s="215">
        <v>155587.64000000001</v>
      </c>
      <c r="O4" s="215">
        <v>202115.34</v>
      </c>
      <c r="P4" s="215">
        <v>212636.73</v>
      </c>
      <c r="Q4" s="215">
        <v>198879.41</v>
      </c>
      <c r="R4" s="215">
        <v>172499.95</v>
      </c>
      <c r="S4" s="215">
        <v>200970.98</v>
      </c>
      <c r="T4" s="215">
        <v>157747.88</v>
      </c>
      <c r="U4" s="215">
        <v>199917.59</v>
      </c>
      <c r="V4" s="215">
        <v>195454.5</v>
      </c>
      <c r="W4" s="215">
        <v>201933.3</v>
      </c>
      <c r="X4" s="215">
        <v>221123.3</v>
      </c>
      <c r="Y4" s="215">
        <v>185446.58</v>
      </c>
      <c r="Z4" s="215">
        <v>156524.75</v>
      </c>
      <c r="AA4" s="215">
        <v>222584.08</v>
      </c>
      <c r="AB4" s="215">
        <v>194093.8</v>
      </c>
      <c r="AC4" s="215">
        <v>224274.22</v>
      </c>
      <c r="AD4" s="215">
        <v>171005.86</v>
      </c>
      <c r="AE4" s="215">
        <v>180976.36</v>
      </c>
      <c r="AF4" s="215">
        <v>158216</v>
      </c>
      <c r="AG4" s="215">
        <v>220395.45</v>
      </c>
      <c r="AH4" s="215">
        <v>174973.64</v>
      </c>
      <c r="AI4" s="215">
        <v>180188.88</v>
      </c>
      <c r="AJ4" s="215">
        <v>222103.88</v>
      </c>
      <c r="AK4" s="215">
        <v>185548.75</v>
      </c>
      <c r="AL4" s="215">
        <v>177036.94</v>
      </c>
      <c r="AM4" s="215">
        <v>202589.36</v>
      </c>
      <c r="AN4" s="215">
        <v>192865.62</v>
      </c>
      <c r="AO4" s="215">
        <v>247450.12</v>
      </c>
      <c r="AP4" s="215">
        <v>167880.14</v>
      </c>
      <c r="AQ4" s="215">
        <v>161428.60999999999</v>
      </c>
      <c r="AR4" s="215">
        <v>179054.66</v>
      </c>
      <c r="AS4" s="215">
        <v>200060.14</v>
      </c>
      <c r="AT4" s="215">
        <v>174159.89</v>
      </c>
      <c r="AU4" s="215">
        <v>248502.56</v>
      </c>
      <c r="AV4" s="215">
        <v>179085.98</v>
      </c>
      <c r="AW4" s="215">
        <v>186947.78</v>
      </c>
      <c r="AX4" s="215">
        <v>197473.2</v>
      </c>
      <c r="AY4" s="215">
        <v>181852.83</v>
      </c>
      <c r="AZ4" s="215">
        <v>215253.94</v>
      </c>
      <c r="BA4" s="215">
        <v>225061.7</v>
      </c>
      <c r="BB4" s="215">
        <v>170520.58</v>
      </c>
      <c r="BC4" s="215">
        <v>162242.35999999999</v>
      </c>
      <c r="BD4" s="215">
        <v>199513.25</v>
      </c>
      <c r="BE4" s="215">
        <v>180553.84</v>
      </c>
      <c r="BF4" s="215">
        <v>174499.52</v>
      </c>
      <c r="BG4" s="215">
        <v>249306.11</v>
      </c>
      <c r="BH4" s="215">
        <v>180409.28</v>
      </c>
      <c r="BI4" s="215">
        <v>208105.86</v>
      </c>
      <c r="BJ4" s="215">
        <v>177519.16</v>
      </c>
      <c r="BK4" s="215">
        <v>182195.53</v>
      </c>
      <c r="BL4" s="215">
        <v>237546.34</v>
      </c>
      <c r="BM4" s="215">
        <v>204799.27</v>
      </c>
      <c r="BN4" s="215">
        <v>170728.92</v>
      </c>
      <c r="BO4" s="215">
        <v>183265.03</v>
      </c>
      <c r="BP4" s="215">
        <v>179300.3</v>
      </c>
      <c r="BQ4" s="215">
        <v>180853</v>
      </c>
      <c r="BR4" s="215">
        <v>196920.27</v>
      </c>
      <c r="BS4" s="215">
        <v>227793.2</v>
      </c>
      <c r="BT4" s="215">
        <v>181368.61</v>
      </c>
      <c r="BU4" s="215">
        <v>229863.59</v>
      </c>
      <c r="BV4" s="215">
        <v>156946.26999999999</v>
      </c>
      <c r="BW4" s="215">
        <v>182405.75</v>
      </c>
      <c r="BX4" s="215">
        <v>238322.69</v>
      </c>
      <c r="BY4" s="215">
        <v>205280.44</v>
      </c>
      <c r="BZ4" s="215">
        <v>171462.81</v>
      </c>
      <c r="CA4" s="215">
        <v>204019.86</v>
      </c>
      <c r="CB4" s="215">
        <v>159521.06</v>
      </c>
      <c r="CC4" s="215">
        <v>181240.23</v>
      </c>
      <c r="CD4" s="215">
        <v>219499.81</v>
      </c>
      <c r="CE4" s="215">
        <v>205833.38</v>
      </c>
      <c r="CF4" s="215">
        <v>204188.66</v>
      </c>
      <c r="CG4" s="215">
        <v>209261.38</v>
      </c>
      <c r="CH4" s="215">
        <v>157566.97</v>
      </c>
      <c r="CI4" s="215">
        <v>205724.31</v>
      </c>
      <c r="CJ4" s="215">
        <v>216716.77</v>
      </c>
      <c r="CK4" s="215">
        <v>203204.05</v>
      </c>
      <c r="CL4" s="215">
        <v>194643.78</v>
      </c>
      <c r="CM4" s="215">
        <v>182835.41</v>
      </c>
      <c r="CN4" s="215">
        <v>160599.66</v>
      </c>
      <c r="CO4" s="215">
        <v>223142.08</v>
      </c>
      <c r="CP4" s="215">
        <v>177795.05</v>
      </c>
      <c r="CQ4" s="215">
        <v>183566.28</v>
      </c>
      <c r="CR4" s="215">
        <v>225955.33</v>
      </c>
      <c r="CS4" s="215">
        <v>188094.17</v>
      </c>
      <c r="CT4" s="215">
        <v>179001.06</v>
      </c>
      <c r="CU4" s="215">
        <v>205557.39</v>
      </c>
      <c r="CV4" s="215">
        <v>195865.86</v>
      </c>
      <c r="CW4" s="215">
        <v>251749.5</v>
      </c>
      <c r="CX4" s="215">
        <v>172627.33</v>
      </c>
      <c r="CY4" s="215">
        <v>162685.10999999999</v>
      </c>
      <c r="CZ4" s="215">
        <v>161039.35999999999</v>
      </c>
      <c r="DA4" s="215">
        <v>223238.06</v>
      </c>
      <c r="DB4" s="215">
        <v>177554.47</v>
      </c>
      <c r="DC4" s="215">
        <v>230117.28</v>
      </c>
      <c r="DD4" s="215">
        <v>204890.22</v>
      </c>
      <c r="DE4" s="215">
        <v>188906.94</v>
      </c>
      <c r="DF4" s="215">
        <v>199425.34</v>
      </c>
      <c r="DG4" s="215">
        <v>184954.31</v>
      </c>
      <c r="DH4" s="215">
        <v>175781.36</v>
      </c>
      <c r="DI4" s="215">
        <v>229234.75</v>
      </c>
      <c r="DJ4" s="215">
        <v>173466.41</v>
      </c>
      <c r="DK4" s="215">
        <v>163623.22</v>
      </c>
      <c r="DL4" s="215">
        <v>181675.95</v>
      </c>
      <c r="DM4" s="215">
        <v>203173.66</v>
      </c>
      <c r="DN4" s="215">
        <v>177502.91</v>
      </c>
      <c r="DO4" s="215">
        <v>254007.78</v>
      </c>
      <c r="DP4" s="215">
        <v>183090.22</v>
      </c>
      <c r="DQ4" s="215">
        <v>190105.8</v>
      </c>
      <c r="DR4" s="215">
        <v>200404.88</v>
      </c>
      <c r="DS4" s="215">
        <v>184992.67</v>
      </c>
      <c r="DT4" s="215">
        <v>219523.95</v>
      </c>
      <c r="DU4" s="215">
        <v>230070.69</v>
      </c>
      <c r="DV4" s="215">
        <v>173591.77</v>
      </c>
      <c r="DW4" s="215">
        <v>164789.88</v>
      </c>
      <c r="DX4" s="215">
        <v>202620.73</v>
      </c>
      <c r="DY4" s="215">
        <v>183548.09</v>
      </c>
      <c r="DZ4" s="215">
        <v>177984.14</v>
      </c>
      <c r="EA4" s="215">
        <v>255020.77</v>
      </c>
      <c r="EB4" s="215">
        <v>184432.64000000001</v>
      </c>
      <c r="EC4" s="215">
        <v>211497.5</v>
      </c>
      <c r="ED4" s="215">
        <v>180340.53</v>
      </c>
      <c r="EE4" s="215">
        <v>185288.84</v>
      </c>
      <c r="EF4" s="215">
        <v>242173.22</v>
      </c>
      <c r="EG4" s="215">
        <v>209615.17</v>
      </c>
      <c r="EH4" s="215">
        <v>171430.42</v>
      </c>
      <c r="EI4" s="215">
        <v>206688.55</v>
      </c>
      <c r="EJ4" s="215">
        <v>161909.76999999999</v>
      </c>
      <c r="EK4" s="215">
        <v>184016.16</v>
      </c>
      <c r="EL4" s="215">
        <v>223342.27</v>
      </c>
      <c r="EM4" s="215">
        <v>209911.31</v>
      </c>
      <c r="EN4" s="215">
        <v>208369.77</v>
      </c>
      <c r="EO4" s="215">
        <v>212258.67</v>
      </c>
      <c r="EP4" s="215">
        <v>159745.5</v>
      </c>
      <c r="EQ4" s="215">
        <v>208894.47</v>
      </c>
      <c r="ER4" s="215">
        <v>220624.84</v>
      </c>
      <c r="ES4" s="215">
        <v>207197.09</v>
      </c>
      <c r="ET4" s="215">
        <v>178933.38</v>
      </c>
      <c r="EU4" s="215">
        <v>206019.45</v>
      </c>
      <c r="EV4" s="215">
        <v>162858.04999999999</v>
      </c>
      <c r="EW4" s="215">
        <v>205732.31</v>
      </c>
      <c r="EX4" s="215">
        <v>203208.11</v>
      </c>
      <c r="EY4" s="215">
        <v>210605.84</v>
      </c>
      <c r="EZ4" s="215">
        <v>230041.44</v>
      </c>
      <c r="FA4" s="215">
        <v>191369.53</v>
      </c>
      <c r="FB4" s="215">
        <v>161052.53</v>
      </c>
      <c r="FC4" s="215">
        <v>229789.73</v>
      </c>
      <c r="FD4" s="215">
        <v>201900.08</v>
      </c>
      <c r="FE4" s="215">
        <v>233651.3</v>
      </c>
      <c r="FF4" s="215">
        <v>177539.31</v>
      </c>
      <c r="FG4" s="215">
        <v>185763.98</v>
      </c>
      <c r="FH4" s="215">
        <v>163256.28</v>
      </c>
      <c r="FI4" s="215">
        <v>227339.25</v>
      </c>
      <c r="FJ4" s="215">
        <v>181773.94</v>
      </c>
      <c r="FK4" s="215">
        <v>188114.33</v>
      </c>
      <c r="FL4" s="215">
        <v>231412.23</v>
      </c>
      <c r="FM4" s="215">
        <v>191730.38</v>
      </c>
      <c r="FN4" s="215">
        <v>181909.52</v>
      </c>
      <c r="FO4" s="215">
        <v>209315.88</v>
      </c>
      <c r="FP4" s="215">
        <v>200215.81</v>
      </c>
      <c r="FQ4" s="215">
        <v>257931.11</v>
      </c>
      <c r="FR4" s="215">
        <v>176063.45</v>
      </c>
      <c r="FS4" s="215">
        <v>165367.09</v>
      </c>
      <c r="FT4" s="215">
        <v>163896.22</v>
      </c>
      <c r="FU4" s="215">
        <v>227365.61</v>
      </c>
      <c r="FV4" s="215">
        <v>181661.78</v>
      </c>
      <c r="FW4" s="215">
        <v>235826.77</v>
      </c>
      <c r="FX4" s="215">
        <v>209891.16</v>
      </c>
      <c r="FY4" s="215">
        <v>192609.8</v>
      </c>
      <c r="FZ4" s="215">
        <v>202642.97</v>
      </c>
      <c r="GA4" s="215">
        <v>188550</v>
      </c>
      <c r="GB4" s="215">
        <v>179708.67</v>
      </c>
      <c r="XEM4" s="139">
        <v>40603</v>
      </c>
      <c r="XEN4" s="142">
        <v>368</v>
      </c>
      <c r="XEO4" s="142">
        <v>376</v>
      </c>
      <c r="XEP4" s="142">
        <v>552</v>
      </c>
      <c r="XEQ4" s="142">
        <v>128</v>
      </c>
      <c r="XER4" s="142">
        <v>64</v>
      </c>
      <c r="XES4" s="142">
        <v>184</v>
      </c>
      <c r="XET4" s="142">
        <f t="shared" si="0"/>
        <v>744</v>
      </c>
    </row>
    <row r="5" spans="2:184 16367:16374">
      <c r="B5" s="461" t="s">
        <v>67</v>
      </c>
      <c r="C5" s="14" t="s">
        <v>36</v>
      </c>
      <c r="D5" s="461" t="s">
        <v>70</v>
      </c>
      <c r="E5" s="215">
        <v>95974.85</v>
      </c>
      <c r="F5" s="215">
        <v>82517.740000000005</v>
      </c>
      <c r="G5" s="215">
        <v>98283.74</v>
      </c>
      <c r="H5" s="215">
        <v>75464.710000000006</v>
      </c>
      <c r="I5" s="215">
        <v>83354.759999999995</v>
      </c>
      <c r="J5" s="215">
        <v>98926.67</v>
      </c>
      <c r="K5" s="215">
        <v>90717.13</v>
      </c>
      <c r="L5" s="215">
        <v>89901.39</v>
      </c>
      <c r="M5" s="215">
        <v>94437.25</v>
      </c>
      <c r="N5" s="215">
        <v>74752.02</v>
      </c>
      <c r="O5" s="215">
        <v>97295.09</v>
      </c>
      <c r="P5" s="215">
        <v>102074.64</v>
      </c>
      <c r="Q5" s="215">
        <v>94705.14</v>
      </c>
      <c r="R5" s="215">
        <v>82500.570000000007</v>
      </c>
      <c r="S5" s="215">
        <v>98062.36</v>
      </c>
      <c r="T5" s="215">
        <v>75050.22</v>
      </c>
      <c r="U5" s="215">
        <v>93043.23</v>
      </c>
      <c r="V5" s="215">
        <v>89291.8</v>
      </c>
      <c r="W5" s="215">
        <v>91953.5</v>
      </c>
      <c r="X5" s="215">
        <v>99418.95</v>
      </c>
      <c r="Y5" s="215">
        <v>84839.79</v>
      </c>
      <c r="Z5" s="215">
        <v>74287.990000000005</v>
      </c>
      <c r="AA5" s="215">
        <v>107640.62</v>
      </c>
      <c r="AB5" s="215">
        <v>93518.36</v>
      </c>
      <c r="AC5" s="215">
        <v>106186.97</v>
      </c>
      <c r="AD5" s="215">
        <v>82535.95</v>
      </c>
      <c r="AE5" s="215">
        <v>87965.47</v>
      </c>
      <c r="AF5" s="215">
        <v>75154.350000000006</v>
      </c>
      <c r="AG5" s="215">
        <v>102651.84</v>
      </c>
      <c r="AH5" s="215">
        <v>79592.2</v>
      </c>
      <c r="AI5" s="215">
        <v>81984.009999999995</v>
      </c>
      <c r="AJ5" s="215">
        <v>99968.9</v>
      </c>
      <c r="AK5" s="215">
        <v>84478.91</v>
      </c>
      <c r="AL5" s="215">
        <v>84226.18</v>
      </c>
      <c r="AM5" s="215">
        <v>97767.19</v>
      </c>
      <c r="AN5" s="215">
        <v>93163.520000000004</v>
      </c>
      <c r="AO5" s="215">
        <v>117574.74</v>
      </c>
      <c r="AP5" s="215">
        <v>81584.7</v>
      </c>
      <c r="AQ5" s="215">
        <v>78277.02</v>
      </c>
      <c r="AR5" s="215">
        <v>84994.45</v>
      </c>
      <c r="AS5" s="215">
        <v>93070.53</v>
      </c>
      <c r="AT5" s="215">
        <v>79894.45</v>
      </c>
      <c r="AU5" s="215">
        <v>113034.83</v>
      </c>
      <c r="AV5" s="215">
        <v>80502</v>
      </c>
      <c r="AW5" s="215">
        <v>85214.84</v>
      </c>
      <c r="AX5" s="215">
        <v>94208.81</v>
      </c>
      <c r="AY5" s="215">
        <v>87552.02</v>
      </c>
      <c r="AZ5" s="215">
        <v>103421.13</v>
      </c>
      <c r="BA5" s="215">
        <v>106560</v>
      </c>
      <c r="BB5" s="215">
        <v>82751.27</v>
      </c>
      <c r="BC5" s="215">
        <v>78555.02</v>
      </c>
      <c r="BD5" s="215">
        <v>94753.67</v>
      </c>
      <c r="BE5" s="215">
        <v>83486.17</v>
      </c>
      <c r="BF5" s="215">
        <v>79741.84</v>
      </c>
      <c r="BG5" s="215">
        <v>113605.95</v>
      </c>
      <c r="BH5" s="215">
        <v>80795.16</v>
      </c>
      <c r="BI5" s="215">
        <v>95386.51</v>
      </c>
      <c r="BJ5" s="215">
        <v>84778.12</v>
      </c>
      <c r="BK5" s="215">
        <v>88005.91</v>
      </c>
      <c r="BL5" s="215">
        <v>113810.15</v>
      </c>
      <c r="BM5" s="215">
        <v>96869.5</v>
      </c>
      <c r="BN5" s="215">
        <v>82870.55</v>
      </c>
      <c r="BO5" s="215">
        <v>88642.79</v>
      </c>
      <c r="BP5" s="215">
        <v>84994.45</v>
      </c>
      <c r="BQ5" s="215">
        <v>83852.14</v>
      </c>
      <c r="BR5" s="215">
        <v>89608.2</v>
      </c>
      <c r="BS5" s="215">
        <v>103378.68</v>
      </c>
      <c r="BT5" s="215">
        <v>80995.34</v>
      </c>
      <c r="BU5" s="215">
        <v>105333.75999999999</v>
      </c>
      <c r="BV5" s="215">
        <v>75268.58</v>
      </c>
      <c r="BW5" s="215">
        <v>88138.37</v>
      </c>
      <c r="BX5" s="215">
        <v>114523.87</v>
      </c>
      <c r="BY5" s="215">
        <v>97028.21</v>
      </c>
      <c r="BZ5" s="215">
        <v>83204.160000000003</v>
      </c>
      <c r="CA5" s="215">
        <v>98543.53</v>
      </c>
      <c r="CB5" s="215">
        <v>75468.75</v>
      </c>
      <c r="CC5" s="215">
        <v>83939.08</v>
      </c>
      <c r="CD5" s="215">
        <v>99646.45</v>
      </c>
      <c r="CE5" s="215">
        <v>93088.73</v>
      </c>
      <c r="CF5" s="215">
        <v>91035.59</v>
      </c>
      <c r="CG5" s="215">
        <v>95969.8</v>
      </c>
      <c r="CH5" s="215">
        <v>75565.77</v>
      </c>
      <c r="CI5" s="215">
        <v>99172.34</v>
      </c>
      <c r="CJ5" s="215">
        <v>103729.47</v>
      </c>
      <c r="CK5" s="215">
        <v>96630.93</v>
      </c>
      <c r="CL5" s="215">
        <v>93236.3</v>
      </c>
      <c r="CM5" s="215">
        <v>88626.61</v>
      </c>
      <c r="CN5" s="215">
        <v>75870.06</v>
      </c>
      <c r="CO5" s="215">
        <v>103784.06</v>
      </c>
      <c r="CP5" s="215">
        <v>80615.23</v>
      </c>
      <c r="CQ5" s="215">
        <v>83231.45</v>
      </c>
      <c r="CR5" s="215">
        <v>100867.62</v>
      </c>
      <c r="CS5" s="215">
        <v>86020.51</v>
      </c>
      <c r="CT5" s="215">
        <v>84843.83</v>
      </c>
      <c r="CU5" s="215">
        <v>99172.32</v>
      </c>
      <c r="CV5" s="215">
        <v>94359.44</v>
      </c>
      <c r="CW5" s="215">
        <v>119358.95</v>
      </c>
      <c r="CX5" s="215">
        <v>83628.72</v>
      </c>
      <c r="CY5" s="215">
        <v>78735.97</v>
      </c>
      <c r="CZ5" s="215">
        <v>75992.399999999994</v>
      </c>
      <c r="DA5" s="215">
        <v>103886.16</v>
      </c>
      <c r="DB5" s="215">
        <v>81271.3</v>
      </c>
      <c r="DC5" s="215">
        <v>104199.54</v>
      </c>
      <c r="DD5" s="215">
        <v>91225.64</v>
      </c>
      <c r="DE5" s="215">
        <v>86349.07</v>
      </c>
      <c r="DF5" s="215">
        <v>94902.32</v>
      </c>
      <c r="DG5" s="215">
        <v>89096.69</v>
      </c>
      <c r="DH5" s="215">
        <v>84289.87</v>
      </c>
      <c r="DI5" s="215">
        <v>108661.64</v>
      </c>
      <c r="DJ5" s="215">
        <v>84031.05</v>
      </c>
      <c r="DK5" s="215">
        <v>79113.02</v>
      </c>
      <c r="DL5" s="215">
        <v>85696.02</v>
      </c>
      <c r="DM5" s="215">
        <v>94310.91</v>
      </c>
      <c r="DN5" s="215">
        <v>81001.399999999994</v>
      </c>
      <c r="DO5" s="215">
        <v>114939.32</v>
      </c>
      <c r="DP5" s="215">
        <v>81403.73</v>
      </c>
      <c r="DQ5" s="215">
        <v>86692.77</v>
      </c>
      <c r="DR5" s="215">
        <v>95665.52</v>
      </c>
      <c r="DS5" s="215">
        <v>89126.99</v>
      </c>
      <c r="DT5" s="215">
        <v>105118.43</v>
      </c>
      <c r="DU5" s="215">
        <v>108622.2</v>
      </c>
      <c r="DV5" s="215">
        <v>84094.75</v>
      </c>
      <c r="DW5" s="215">
        <v>79575.02</v>
      </c>
      <c r="DX5" s="215">
        <v>95808.05</v>
      </c>
      <c r="DY5" s="215">
        <v>84704.320000000007</v>
      </c>
      <c r="DZ5" s="215">
        <v>81011.490000000005</v>
      </c>
      <c r="EA5" s="215">
        <v>115607.54</v>
      </c>
      <c r="EB5" s="215">
        <v>81795.97</v>
      </c>
      <c r="EC5" s="215">
        <v>96510.62</v>
      </c>
      <c r="ED5" s="215">
        <v>86445.07</v>
      </c>
      <c r="EE5" s="215">
        <v>89582.92</v>
      </c>
      <c r="EF5" s="215">
        <v>115714.67</v>
      </c>
      <c r="EG5" s="215">
        <v>98851.87</v>
      </c>
      <c r="EH5" s="215">
        <v>83077.789999999994</v>
      </c>
      <c r="EI5" s="215">
        <v>99556.479999999996</v>
      </c>
      <c r="EJ5" s="215">
        <v>76284.55</v>
      </c>
      <c r="EK5" s="215">
        <v>84866.07</v>
      </c>
      <c r="EL5" s="215">
        <v>101108.21</v>
      </c>
      <c r="EM5" s="215">
        <v>94469.62</v>
      </c>
      <c r="EN5" s="215">
        <v>92273.93</v>
      </c>
      <c r="EO5" s="215">
        <v>96820.98</v>
      </c>
      <c r="EP5" s="215">
        <v>77062.94</v>
      </c>
      <c r="EQ5" s="215">
        <v>100667.47</v>
      </c>
      <c r="ER5" s="215">
        <v>105404.54</v>
      </c>
      <c r="ES5" s="215">
        <v>98336.31</v>
      </c>
      <c r="ET5" s="215">
        <v>84971.22</v>
      </c>
      <c r="EU5" s="215">
        <v>100045.75</v>
      </c>
      <c r="EV5" s="215">
        <v>76699.009999999995</v>
      </c>
      <c r="EW5" s="215">
        <v>95381.440000000002</v>
      </c>
      <c r="EX5" s="215">
        <v>92207.21</v>
      </c>
      <c r="EY5" s="215">
        <v>95072.11</v>
      </c>
      <c r="EZ5" s="215">
        <v>101888.63</v>
      </c>
      <c r="FA5" s="215">
        <v>87416.57</v>
      </c>
      <c r="FB5" s="215">
        <v>76328.009999999995</v>
      </c>
      <c r="FC5" s="215">
        <v>110998.82</v>
      </c>
      <c r="FD5" s="215">
        <v>96751.24</v>
      </c>
      <c r="FE5" s="215">
        <v>109926.31</v>
      </c>
      <c r="FF5" s="215">
        <v>85219.87</v>
      </c>
      <c r="FG5" s="215">
        <v>89800.27</v>
      </c>
      <c r="FH5" s="215">
        <v>76826.38</v>
      </c>
      <c r="FI5" s="215">
        <v>105226.61</v>
      </c>
      <c r="FJ5" s="215">
        <v>82052.72</v>
      </c>
      <c r="FK5" s="215">
        <v>84806.41</v>
      </c>
      <c r="FL5" s="215">
        <v>102307.13</v>
      </c>
      <c r="FM5" s="215">
        <v>87105.21</v>
      </c>
      <c r="FN5" s="215">
        <v>86501.7</v>
      </c>
      <c r="FO5" s="215">
        <v>100892.89</v>
      </c>
      <c r="FP5" s="215">
        <v>96152.77</v>
      </c>
      <c r="FQ5" s="215">
        <v>121828.59</v>
      </c>
      <c r="FR5" s="215">
        <v>85115.77</v>
      </c>
      <c r="FS5" s="215">
        <v>79827.73</v>
      </c>
      <c r="FT5" s="215">
        <v>77081.13</v>
      </c>
      <c r="FU5" s="215">
        <v>105300.41</v>
      </c>
      <c r="FV5" s="215">
        <v>82755.3</v>
      </c>
      <c r="FW5" s="215">
        <v>106146.51</v>
      </c>
      <c r="FX5" s="215">
        <v>92607.55</v>
      </c>
      <c r="FY5" s="215">
        <v>87459.03</v>
      </c>
      <c r="FZ5" s="215">
        <v>96677.4</v>
      </c>
      <c r="GA5" s="215">
        <v>90766.7</v>
      </c>
      <c r="GB5" s="215">
        <v>85892.12</v>
      </c>
      <c r="XEM5" s="139">
        <v>40634</v>
      </c>
      <c r="XEN5" s="142">
        <v>336</v>
      </c>
      <c r="XEO5" s="142">
        <v>384</v>
      </c>
      <c r="XEP5" s="142">
        <v>504</v>
      </c>
      <c r="XEQ5" s="142">
        <v>144</v>
      </c>
      <c r="XER5" s="142">
        <v>72</v>
      </c>
      <c r="XES5" s="142">
        <v>168</v>
      </c>
      <c r="XET5" s="142">
        <f t="shared" si="0"/>
        <v>720</v>
      </c>
    </row>
    <row r="6" spans="2:184 16367:16374">
      <c r="B6" s="461" t="s">
        <v>67</v>
      </c>
      <c r="C6" s="14" t="s">
        <v>36</v>
      </c>
      <c r="D6" s="461" t="s">
        <v>71</v>
      </c>
      <c r="E6" s="215">
        <v>489818.41</v>
      </c>
      <c r="F6" s="215">
        <v>443977.19</v>
      </c>
      <c r="G6" s="215">
        <v>441934.12</v>
      </c>
      <c r="H6" s="215">
        <v>444167.25</v>
      </c>
      <c r="I6" s="215">
        <v>458015.56</v>
      </c>
      <c r="J6" s="215">
        <v>450981.72</v>
      </c>
      <c r="K6" s="215">
        <v>497418.41</v>
      </c>
      <c r="L6" s="215">
        <v>496867.44</v>
      </c>
      <c r="M6" s="215">
        <v>426761.56</v>
      </c>
      <c r="N6" s="215">
        <v>461209</v>
      </c>
      <c r="O6" s="215">
        <v>414112.12</v>
      </c>
      <c r="P6" s="215">
        <v>467387.56</v>
      </c>
      <c r="Q6" s="215">
        <v>490833.41</v>
      </c>
      <c r="R6" s="215">
        <v>440794.84</v>
      </c>
      <c r="S6" s="215">
        <v>438943.88</v>
      </c>
      <c r="T6" s="215">
        <v>441848.25</v>
      </c>
      <c r="U6" s="215">
        <v>434041.03</v>
      </c>
      <c r="V6" s="215">
        <v>469161.75</v>
      </c>
      <c r="W6" s="215">
        <v>498000.75</v>
      </c>
      <c r="X6" s="215">
        <v>479115.06</v>
      </c>
      <c r="Y6" s="215">
        <v>450901.81</v>
      </c>
      <c r="Z6" s="215">
        <v>462919.41</v>
      </c>
      <c r="AA6" s="215">
        <v>395764.31</v>
      </c>
      <c r="AB6" s="215">
        <v>488523.5</v>
      </c>
      <c r="AC6" s="215">
        <v>468919.12</v>
      </c>
      <c r="AD6" s="215">
        <v>443225.12</v>
      </c>
      <c r="AE6" s="215">
        <v>460677.22</v>
      </c>
      <c r="AF6" s="215">
        <v>443328.12</v>
      </c>
      <c r="AG6" s="215">
        <v>414564</v>
      </c>
      <c r="AH6" s="215">
        <v>493202.94</v>
      </c>
      <c r="AI6" s="215">
        <v>521627.41</v>
      </c>
      <c r="AJ6" s="215">
        <v>479867.16</v>
      </c>
      <c r="AK6" s="215">
        <v>452583</v>
      </c>
      <c r="AL6" s="215">
        <v>444407.88</v>
      </c>
      <c r="AM6" s="215">
        <v>417489.59</v>
      </c>
      <c r="AN6" s="215">
        <v>492704.56</v>
      </c>
      <c r="AO6" s="215">
        <v>448351.34</v>
      </c>
      <c r="AP6" s="215">
        <v>464454.97</v>
      </c>
      <c r="AQ6" s="215">
        <v>483296.16</v>
      </c>
      <c r="AR6" s="215">
        <v>425527.28</v>
      </c>
      <c r="AS6" s="215">
        <v>437731.88</v>
      </c>
      <c r="AT6" s="215">
        <v>495279.38</v>
      </c>
      <c r="AU6" s="215">
        <v>455586.38</v>
      </c>
      <c r="AV6" s="215">
        <v>526141.12</v>
      </c>
      <c r="AW6" s="215">
        <v>452525.34</v>
      </c>
      <c r="AX6" s="215">
        <v>426005.38</v>
      </c>
      <c r="AY6" s="215">
        <v>440760.44</v>
      </c>
      <c r="AZ6" s="215">
        <v>472779.81</v>
      </c>
      <c r="BA6" s="215">
        <v>473030.44</v>
      </c>
      <c r="BB6" s="215">
        <v>449307.69</v>
      </c>
      <c r="BC6" s="215">
        <v>484201.94</v>
      </c>
      <c r="BD6" s="215">
        <v>406615.31</v>
      </c>
      <c r="BE6" s="215">
        <v>459274.12</v>
      </c>
      <c r="BF6" s="215">
        <v>497956.19</v>
      </c>
      <c r="BG6" s="215">
        <v>458041.84</v>
      </c>
      <c r="BH6" s="215">
        <v>529036.31000000006</v>
      </c>
      <c r="BI6" s="215">
        <v>432316.5</v>
      </c>
      <c r="BJ6" s="215">
        <v>447740.81</v>
      </c>
      <c r="BK6" s="215">
        <v>441516.66</v>
      </c>
      <c r="BL6" s="215">
        <v>453308.81</v>
      </c>
      <c r="BM6" s="215">
        <v>495662.5</v>
      </c>
      <c r="BN6" s="215">
        <v>449850.56</v>
      </c>
      <c r="BO6" s="215">
        <v>466081.56</v>
      </c>
      <c r="BP6" s="215">
        <v>428492.16</v>
      </c>
      <c r="BQ6" s="215">
        <v>460275.97</v>
      </c>
      <c r="BR6" s="215">
        <v>477877.72</v>
      </c>
      <c r="BS6" s="215">
        <v>482883.69</v>
      </c>
      <c r="BT6" s="215">
        <v>529817.75</v>
      </c>
      <c r="BU6" s="215">
        <v>411803.22</v>
      </c>
      <c r="BV6" s="215">
        <v>469508.44</v>
      </c>
      <c r="BW6" s="215">
        <v>443162.41</v>
      </c>
      <c r="BX6" s="215">
        <v>454964.59</v>
      </c>
      <c r="BY6" s="215">
        <v>497260.72</v>
      </c>
      <c r="BZ6" s="215">
        <v>450847.28</v>
      </c>
      <c r="CA6" s="215">
        <v>447778.19</v>
      </c>
      <c r="CB6" s="215">
        <v>448942.69</v>
      </c>
      <c r="CC6" s="215">
        <v>461887.31</v>
      </c>
      <c r="CD6" s="215">
        <v>457892.19</v>
      </c>
      <c r="CE6" s="215">
        <v>507621.38</v>
      </c>
      <c r="CF6" s="215">
        <v>509406.71999999997</v>
      </c>
      <c r="CG6" s="215">
        <v>434637.47</v>
      </c>
      <c r="CH6" s="215">
        <v>469865.25</v>
      </c>
      <c r="CI6" s="215">
        <v>421079.22</v>
      </c>
      <c r="CJ6" s="215">
        <v>478240.62</v>
      </c>
      <c r="CK6" s="215">
        <v>502065.5</v>
      </c>
      <c r="CL6" s="215">
        <v>446035.41</v>
      </c>
      <c r="CM6" s="215">
        <v>469225.38</v>
      </c>
      <c r="CN6" s="215">
        <v>450569.25</v>
      </c>
      <c r="CO6" s="215">
        <v>420068.38</v>
      </c>
      <c r="CP6" s="215">
        <v>501636.91</v>
      </c>
      <c r="CQ6" s="215">
        <v>531503.93999999994</v>
      </c>
      <c r="CR6" s="215">
        <v>490278.41</v>
      </c>
      <c r="CS6" s="215">
        <v>458205.56</v>
      </c>
      <c r="CT6" s="215">
        <v>450985.75</v>
      </c>
      <c r="CU6" s="215">
        <v>424028.09</v>
      </c>
      <c r="CV6" s="215">
        <v>502037.16</v>
      </c>
      <c r="CW6" s="215">
        <v>456172.66</v>
      </c>
      <c r="CX6" s="215">
        <v>454839.25</v>
      </c>
      <c r="CY6" s="215">
        <v>491772.53</v>
      </c>
      <c r="CZ6" s="215">
        <v>451832.91</v>
      </c>
      <c r="DA6" s="215">
        <v>423178.88</v>
      </c>
      <c r="DB6" s="215">
        <v>502663.97</v>
      </c>
      <c r="DC6" s="215">
        <v>487437.84</v>
      </c>
      <c r="DD6" s="215">
        <v>514494.53</v>
      </c>
      <c r="DE6" s="215">
        <v>459591.53</v>
      </c>
      <c r="DF6" s="215">
        <v>432255.81</v>
      </c>
      <c r="DG6" s="215">
        <v>446369.97</v>
      </c>
      <c r="DH6" s="215">
        <v>524526.68999999994</v>
      </c>
      <c r="DI6" s="215">
        <v>481557.38</v>
      </c>
      <c r="DJ6" s="215">
        <v>456980.31</v>
      </c>
      <c r="DK6" s="215">
        <v>492720.75</v>
      </c>
      <c r="DL6" s="215">
        <v>432732.94</v>
      </c>
      <c r="DM6" s="215">
        <v>445147.75</v>
      </c>
      <c r="DN6" s="215">
        <v>505700.72</v>
      </c>
      <c r="DO6" s="215">
        <v>465682.19</v>
      </c>
      <c r="DP6" s="215">
        <v>538814.75</v>
      </c>
      <c r="DQ6" s="215">
        <v>460636.81</v>
      </c>
      <c r="DR6" s="215">
        <v>432382.16</v>
      </c>
      <c r="DS6" s="215">
        <v>448455.44</v>
      </c>
      <c r="DT6" s="215">
        <v>483581.22</v>
      </c>
      <c r="DU6" s="215">
        <v>483688.41</v>
      </c>
      <c r="DV6" s="215">
        <v>459123.47</v>
      </c>
      <c r="DW6" s="215">
        <v>493886.34</v>
      </c>
      <c r="DX6" s="215">
        <v>413676.44</v>
      </c>
      <c r="DY6" s="215">
        <v>467444.19</v>
      </c>
      <c r="DZ6" s="215">
        <v>508684.91</v>
      </c>
      <c r="EA6" s="215">
        <v>468669.41</v>
      </c>
      <c r="EB6" s="215">
        <v>541303.62</v>
      </c>
      <c r="EC6" s="215">
        <v>440545.22</v>
      </c>
      <c r="ED6" s="215">
        <v>453530.19</v>
      </c>
      <c r="EE6" s="215">
        <v>449179.28</v>
      </c>
      <c r="EF6" s="215">
        <v>463463.25</v>
      </c>
      <c r="EG6" s="215">
        <v>507288.78</v>
      </c>
      <c r="EH6" s="215">
        <v>477147.81</v>
      </c>
      <c r="EI6" s="215">
        <v>455342.75</v>
      </c>
      <c r="EJ6" s="215">
        <v>456318.25</v>
      </c>
      <c r="EK6" s="215">
        <v>469826.88</v>
      </c>
      <c r="EL6" s="215">
        <v>466674.88</v>
      </c>
      <c r="EM6" s="215">
        <v>517773.88</v>
      </c>
      <c r="EN6" s="215">
        <v>520080.75</v>
      </c>
      <c r="EO6" s="215">
        <v>442054.44</v>
      </c>
      <c r="EP6" s="215">
        <v>474241.47</v>
      </c>
      <c r="EQ6" s="215">
        <v>427810.84</v>
      </c>
      <c r="ER6" s="215">
        <v>488116.12</v>
      </c>
      <c r="ES6" s="215">
        <v>512326.16</v>
      </c>
      <c r="ET6" s="215">
        <v>459076.97</v>
      </c>
      <c r="EU6" s="215">
        <v>457383.75</v>
      </c>
      <c r="EV6" s="215">
        <v>456915.66</v>
      </c>
      <c r="EW6" s="215">
        <v>448103.69</v>
      </c>
      <c r="EX6" s="215">
        <v>488864.12</v>
      </c>
      <c r="EY6" s="215">
        <v>519676.41</v>
      </c>
      <c r="EZ6" s="215">
        <v>501640.94</v>
      </c>
      <c r="FA6" s="215">
        <v>466690.09</v>
      </c>
      <c r="FB6" s="215">
        <v>477621.97</v>
      </c>
      <c r="FC6" s="215">
        <v>409513.56</v>
      </c>
      <c r="FD6" s="215">
        <v>509960.66</v>
      </c>
      <c r="FE6" s="215">
        <v>488268.69</v>
      </c>
      <c r="FF6" s="215">
        <v>462602.06</v>
      </c>
      <c r="FG6" s="215">
        <v>480022.84</v>
      </c>
      <c r="FH6" s="215">
        <v>458428.94</v>
      </c>
      <c r="FI6" s="215">
        <v>428799.53</v>
      </c>
      <c r="FJ6" s="215">
        <v>513383.59</v>
      </c>
      <c r="FK6" s="215">
        <v>544851.93999999994</v>
      </c>
      <c r="FL6" s="215">
        <v>503337.25</v>
      </c>
      <c r="FM6" s="215">
        <v>468928.25</v>
      </c>
      <c r="FN6" s="215">
        <v>457609.19</v>
      </c>
      <c r="FO6" s="215">
        <v>432492.41</v>
      </c>
      <c r="FP6" s="215">
        <v>514876.66</v>
      </c>
      <c r="FQ6" s="215">
        <v>467229.88</v>
      </c>
      <c r="FR6" s="215">
        <v>465750.97</v>
      </c>
      <c r="FS6" s="215">
        <v>502741.84</v>
      </c>
      <c r="FT6" s="215">
        <v>460069.69</v>
      </c>
      <c r="FU6" s="215">
        <v>431942.44</v>
      </c>
      <c r="FV6" s="215">
        <v>515031.38</v>
      </c>
      <c r="FW6" s="215">
        <v>499623.22</v>
      </c>
      <c r="FX6" s="215">
        <v>527717.12</v>
      </c>
      <c r="FY6" s="215">
        <v>470199.88</v>
      </c>
      <c r="FZ6" s="215">
        <v>438690.16</v>
      </c>
      <c r="GA6" s="215">
        <v>455608.59</v>
      </c>
      <c r="GB6" s="215">
        <v>537666.31000000006</v>
      </c>
      <c r="XEM6" s="139">
        <v>40664</v>
      </c>
      <c r="XEN6" s="142">
        <v>336</v>
      </c>
      <c r="XEO6" s="142">
        <v>408</v>
      </c>
      <c r="XEP6" s="142">
        <v>504</v>
      </c>
      <c r="XEQ6" s="142">
        <v>160</v>
      </c>
      <c r="XER6" s="142">
        <v>80</v>
      </c>
      <c r="XES6" s="142">
        <v>168</v>
      </c>
      <c r="XET6" s="142">
        <f t="shared" si="0"/>
        <v>744</v>
      </c>
    </row>
    <row r="7" spans="2:184 16367:16374">
      <c r="B7" s="461" t="s">
        <v>67</v>
      </c>
      <c r="C7" s="14" t="s">
        <v>36</v>
      </c>
      <c r="D7" s="461" t="s">
        <v>72</v>
      </c>
      <c r="E7" s="215">
        <v>233035.67</v>
      </c>
      <c r="F7" s="215">
        <v>211704.69</v>
      </c>
      <c r="G7" s="215">
        <v>212418.45</v>
      </c>
      <c r="H7" s="215">
        <v>209709.2</v>
      </c>
      <c r="I7" s="215">
        <v>208705.44</v>
      </c>
      <c r="J7" s="215">
        <v>201829.25</v>
      </c>
      <c r="K7" s="215">
        <v>224973.8</v>
      </c>
      <c r="L7" s="215">
        <v>221660.02</v>
      </c>
      <c r="M7" s="215">
        <v>192065.98</v>
      </c>
      <c r="N7" s="215">
        <v>218262.45</v>
      </c>
      <c r="O7" s="215">
        <v>198030.22</v>
      </c>
      <c r="P7" s="215">
        <v>224473.36</v>
      </c>
      <c r="Q7" s="215">
        <v>232574.7</v>
      </c>
      <c r="R7" s="215">
        <v>208990.38</v>
      </c>
      <c r="S7" s="215">
        <v>212305.2</v>
      </c>
      <c r="T7" s="215">
        <v>207900.77</v>
      </c>
      <c r="U7" s="215">
        <v>198999.7</v>
      </c>
      <c r="V7" s="215">
        <v>210511.88</v>
      </c>
      <c r="W7" s="215">
        <v>227126.95</v>
      </c>
      <c r="X7" s="215">
        <v>212297.09</v>
      </c>
      <c r="Y7" s="215">
        <v>200764.72</v>
      </c>
      <c r="Z7" s="215">
        <v>218114.83</v>
      </c>
      <c r="AA7" s="215">
        <v>188886.61</v>
      </c>
      <c r="AB7" s="215">
        <v>233777.66</v>
      </c>
      <c r="AC7" s="215">
        <v>222664.89</v>
      </c>
      <c r="AD7" s="215">
        <v>210038.77</v>
      </c>
      <c r="AE7" s="215">
        <v>222669.94</v>
      </c>
      <c r="AF7" s="215">
        <v>207868.34</v>
      </c>
      <c r="AG7" s="215">
        <v>190041.12</v>
      </c>
      <c r="AH7" s="215">
        <v>220689.59</v>
      </c>
      <c r="AI7" s="215">
        <v>238238.73</v>
      </c>
      <c r="AJ7" s="215">
        <v>213050.19</v>
      </c>
      <c r="AK7" s="215">
        <v>201377.39</v>
      </c>
      <c r="AL7" s="215">
        <v>209195.61</v>
      </c>
      <c r="AM7" s="215">
        <v>199052.3</v>
      </c>
      <c r="AN7" s="215">
        <v>235237.44</v>
      </c>
      <c r="AO7" s="215">
        <v>212712.52</v>
      </c>
      <c r="AP7" s="215">
        <v>219110.62</v>
      </c>
      <c r="AQ7" s="215">
        <v>233347.12</v>
      </c>
      <c r="AR7" s="215">
        <v>199037.17</v>
      </c>
      <c r="AS7" s="215">
        <v>199827.62</v>
      </c>
      <c r="AT7" s="215">
        <v>223164.31</v>
      </c>
      <c r="AU7" s="215">
        <v>208953.02</v>
      </c>
      <c r="AV7" s="215">
        <v>233310.67</v>
      </c>
      <c r="AW7" s="215">
        <v>202327.62</v>
      </c>
      <c r="AX7" s="215">
        <v>200222.91</v>
      </c>
      <c r="AY7" s="215">
        <v>209767.83</v>
      </c>
      <c r="AZ7" s="215">
        <v>226527.47</v>
      </c>
      <c r="BA7" s="215">
        <v>224474.44</v>
      </c>
      <c r="BB7" s="215">
        <v>212304.12</v>
      </c>
      <c r="BC7" s="215">
        <v>233366.33</v>
      </c>
      <c r="BD7" s="215">
        <v>189754.06</v>
      </c>
      <c r="BE7" s="215">
        <v>209396.84</v>
      </c>
      <c r="BF7" s="215">
        <v>223335.09</v>
      </c>
      <c r="BG7" s="215">
        <v>209172.38</v>
      </c>
      <c r="BH7" s="215">
        <v>233846.45</v>
      </c>
      <c r="BI7" s="215">
        <v>194237.34</v>
      </c>
      <c r="BJ7" s="215">
        <v>209919.41</v>
      </c>
      <c r="BK7" s="215">
        <v>211235.64</v>
      </c>
      <c r="BL7" s="215">
        <v>217222.17</v>
      </c>
      <c r="BM7" s="215">
        <v>234831.12</v>
      </c>
      <c r="BN7" s="215">
        <v>213382.78</v>
      </c>
      <c r="BO7" s="215">
        <v>223419.03</v>
      </c>
      <c r="BP7" s="215">
        <v>199867.09</v>
      </c>
      <c r="BQ7" s="215">
        <v>210128.73</v>
      </c>
      <c r="BR7" s="215">
        <v>213149.23</v>
      </c>
      <c r="BS7" s="215">
        <v>220121.5</v>
      </c>
      <c r="BT7" s="215">
        <v>233921.36</v>
      </c>
      <c r="BU7" s="215">
        <v>185067.48</v>
      </c>
      <c r="BV7" s="215">
        <v>220091.23</v>
      </c>
      <c r="BW7" s="215">
        <v>212277.92</v>
      </c>
      <c r="BX7" s="215">
        <v>217161.55</v>
      </c>
      <c r="BY7" s="215">
        <v>235624.61</v>
      </c>
      <c r="BZ7" s="215">
        <v>214299.75</v>
      </c>
      <c r="CA7" s="215">
        <v>214096.5</v>
      </c>
      <c r="CB7" s="215">
        <v>209727.38</v>
      </c>
      <c r="CC7" s="215">
        <v>210066.03</v>
      </c>
      <c r="CD7" s="215">
        <v>203552.8</v>
      </c>
      <c r="CE7" s="215">
        <v>230652.98</v>
      </c>
      <c r="CF7" s="215">
        <v>224506.78</v>
      </c>
      <c r="CG7" s="215">
        <v>195228.06</v>
      </c>
      <c r="CH7" s="215">
        <v>220819.94</v>
      </c>
      <c r="CI7" s="215">
        <v>201678.55</v>
      </c>
      <c r="CJ7" s="215">
        <v>228935.5</v>
      </c>
      <c r="CK7" s="215">
        <v>237330.05</v>
      </c>
      <c r="CL7" s="215">
        <v>210233.78</v>
      </c>
      <c r="CM7" s="215">
        <v>225767.45</v>
      </c>
      <c r="CN7" s="215">
        <v>209662.72</v>
      </c>
      <c r="CO7" s="215">
        <v>192158.98</v>
      </c>
      <c r="CP7" s="215">
        <v>223573.69</v>
      </c>
      <c r="CQ7" s="215">
        <v>241939.78</v>
      </c>
      <c r="CR7" s="215">
        <v>215075.08</v>
      </c>
      <c r="CS7" s="215">
        <v>204806.39</v>
      </c>
      <c r="CT7" s="215">
        <v>210919.23</v>
      </c>
      <c r="CU7" s="215">
        <v>201916.2</v>
      </c>
      <c r="CV7" s="215">
        <v>238907.05</v>
      </c>
      <c r="CW7" s="215">
        <v>215995.03</v>
      </c>
      <c r="CX7" s="215">
        <v>214932.44</v>
      </c>
      <c r="CY7" s="215">
        <v>236296.83</v>
      </c>
      <c r="CZ7" s="215">
        <v>209858.8</v>
      </c>
      <c r="DA7" s="215">
        <v>192896.98</v>
      </c>
      <c r="DB7" s="215">
        <v>226172.69</v>
      </c>
      <c r="DC7" s="215">
        <v>222522.38</v>
      </c>
      <c r="DD7" s="215">
        <v>225605.56</v>
      </c>
      <c r="DE7" s="215">
        <v>205295.5</v>
      </c>
      <c r="DF7" s="215">
        <v>202228.56</v>
      </c>
      <c r="DG7" s="215">
        <v>212285.05</v>
      </c>
      <c r="DH7" s="215">
        <v>250607.19</v>
      </c>
      <c r="DI7" s="215">
        <v>227758.8</v>
      </c>
      <c r="DJ7" s="215">
        <v>215571.41</v>
      </c>
      <c r="DK7" s="215">
        <v>237061.08</v>
      </c>
      <c r="DL7" s="215">
        <v>200636.36</v>
      </c>
      <c r="DM7" s="215">
        <v>202587.39</v>
      </c>
      <c r="DN7" s="215">
        <v>226491.06</v>
      </c>
      <c r="DO7" s="215">
        <v>212683.23</v>
      </c>
      <c r="DP7" s="215">
        <v>235941.02</v>
      </c>
      <c r="DQ7" s="215">
        <v>205757.67</v>
      </c>
      <c r="DR7" s="215">
        <v>203237.41</v>
      </c>
      <c r="DS7" s="215">
        <v>213533.48</v>
      </c>
      <c r="DT7" s="215">
        <v>231034.22</v>
      </c>
      <c r="DU7" s="215">
        <v>228930.39</v>
      </c>
      <c r="DV7" s="215">
        <v>216283.08</v>
      </c>
      <c r="DW7" s="215">
        <v>237296.62</v>
      </c>
      <c r="DX7" s="215">
        <v>191669.69</v>
      </c>
      <c r="DY7" s="215">
        <v>212561.03</v>
      </c>
      <c r="DZ7" s="215">
        <v>227059.34</v>
      </c>
      <c r="EA7" s="215">
        <v>213059.34</v>
      </c>
      <c r="EB7" s="215">
        <v>236773.06</v>
      </c>
      <c r="EC7" s="215">
        <v>196654.42</v>
      </c>
      <c r="ED7" s="215">
        <v>213770.97</v>
      </c>
      <c r="EE7" s="215">
        <v>214989.11</v>
      </c>
      <c r="EF7" s="215">
        <v>221556.91</v>
      </c>
      <c r="EG7" s="215">
        <v>239653.08</v>
      </c>
      <c r="EH7" s="215">
        <v>225634.94</v>
      </c>
      <c r="EI7" s="215">
        <v>216998.73</v>
      </c>
      <c r="EJ7" s="215">
        <v>211920.08</v>
      </c>
      <c r="EK7" s="215">
        <v>212580.12</v>
      </c>
      <c r="EL7" s="215">
        <v>206650.16</v>
      </c>
      <c r="EM7" s="215">
        <v>234261.94</v>
      </c>
      <c r="EN7" s="215">
        <v>227618.25</v>
      </c>
      <c r="EO7" s="215">
        <v>197111.36</v>
      </c>
      <c r="EP7" s="215">
        <v>224678.56</v>
      </c>
      <c r="EQ7" s="215">
        <v>204797.23</v>
      </c>
      <c r="ER7" s="215">
        <v>233150.95</v>
      </c>
      <c r="ES7" s="215">
        <v>241598.98</v>
      </c>
      <c r="ET7" s="215">
        <v>216162.7</v>
      </c>
      <c r="EU7" s="215">
        <v>219184.34</v>
      </c>
      <c r="EV7" s="215">
        <v>212001.95</v>
      </c>
      <c r="EW7" s="215">
        <v>204090.62</v>
      </c>
      <c r="EX7" s="215">
        <v>217538.59</v>
      </c>
      <c r="EY7" s="215">
        <v>235102.06</v>
      </c>
      <c r="EZ7" s="215">
        <v>217692.3</v>
      </c>
      <c r="FA7" s="215">
        <v>206818</v>
      </c>
      <c r="FB7" s="215">
        <v>224131.72</v>
      </c>
      <c r="FC7" s="215">
        <v>194903.56</v>
      </c>
      <c r="FD7" s="215">
        <v>242633.16</v>
      </c>
      <c r="FE7" s="215">
        <v>230636.84</v>
      </c>
      <c r="FF7" s="215">
        <v>217844.91</v>
      </c>
      <c r="FG7" s="215">
        <v>230076.83</v>
      </c>
      <c r="FH7" s="215">
        <v>211974.62</v>
      </c>
      <c r="FI7" s="215">
        <v>194977.3</v>
      </c>
      <c r="FJ7" s="215">
        <v>227646.59</v>
      </c>
      <c r="FK7" s="215">
        <v>246727.36</v>
      </c>
      <c r="FL7" s="215">
        <v>218274.55</v>
      </c>
      <c r="FM7" s="215">
        <v>207560.08</v>
      </c>
      <c r="FN7" s="215">
        <v>214760.58</v>
      </c>
      <c r="FO7" s="215">
        <v>205534.2</v>
      </c>
      <c r="FP7" s="215">
        <v>244166.7</v>
      </c>
      <c r="FQ7" s="215">
        <v>220556.16</v>
      </c>
      <c r="FR7" s="215">
        <v>219297.58</v>
      </c>
      <c r="FS7" s="215">
        <v>240758.05</v>
      </c>
      <c r="FT7" s="215">
        <v>212469.92</v>
      </c>
      <c r="FU7" s="215">
        <v>195776.98</v>
      </c>
      <c r="FV7" s="215">
        <v>230458.91</v>
      </c>
      <c r="FW7" s="215">
        <v>226949.02</v>
      </c>
      <c r="FX7" s="215">
        <v>229101.23</v>
      </c>
      <c r="FY7" s="215">
        <v>208085.7</v>
      </c>
      <c r="FZ7" s="215">
        <v>205812.25</v>
      </c>
      <c r="GA7" s="215">
        <v>216342.73</v>
      </c>
      <c r="GB7" s="215">
        <v>256079.17</v>
      </c>
      <c r="XEM7" s="139">
        <v>40695</v>
      </c>
      <c r="XEN7" s="142">
        <v>352</v>
      </c>
      <c r="XEO7" s="142">
        <v>368</v>
      </c>
      <c r="XEP7" s="142">
        <v>528</v>
      </c>
      <c r="XEQ7" s="142">
        <v>128</v>
      </c>
      <c r="XER7" s="142">
        <v>64</v>
      </c>
      <c r="XES7" s="142">
        <v>176</v>
      </c>
      <c r="XET7" s="142">
        <f t="shared" si="0"/>
        <v>720</v>
      </c>
    </row>
    <row r="8" spans="2:184 16367:16374"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461"/>
      <c r="DX8" s="461"/>
      <c r="DY8" s="461"/>
      <c r="DZ8" s="461"/>
      <c r="EA8" s="461"/>
      <c r="EB8" s="461"/>
      <c r="EC8" s="461"/>
      <c r="ED8" s="461"/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1"/>
      <c r="EZ8" s="461"/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1"/>
      <c r="FV8" s="461"/>
      <c r="FW8" s="461"/>
      <c r="FX8" s="461"/>
      <c r="FY8" s="461"/>
      <c r="FZ8" s="461"/>
      <c r="GA8" s="461"/>
      <c r="GB8" s="461"/>
      <c r="XEM8" s="139">
        <v>40725</v>
      </c>
      <c r="XEN8" s="142">
        <v>320</v>
      </c>
      <c r="XEO8" s="142">
        <v>424</v>
      </c>
      <c r="XEP8" s="142">
        <v>480</v>
      </c>
      <c r="XEQ8" s="142">
        <v>176</v>
      </c>
      <c r="XER8" s="142">
        <v>88</v>
      </c>
      <c r="XES8" s="142">
        <v>160</v>
      </c>
      <c r="XET8" s="142">
        <f t="shared" si="0"/>
        <v>744</v>
      </c>
    </row>
    <row r="9" spans="2:184 16367:16374"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  <c r="CX9" s="461"/>
      <c r="CY9" s="461"/>
      <c r="CZ9" s="461"/>
      <c r="DA9" s="461"/>
      <c r="DB9" s="461"/>
      <c r="DC9" s="461"/>
      <c r="DD9" s="461"/>
      <c r="DE9" s="461"/>
      <c r="DF9" s="461"/>
      <c r="DG9" s="461"/>
      <c r="DH9" s="461"/>
      <c r="DI9" s="461"/>
      <c r="DJ9" s="461"/>
      <c r="DK9" s="461"/>
      <c r="DL9" s="461"/>
      <c r="DM9" s="461"/>
      <c r="DN9" s="461"/>
      <c r="DO9" s="461"/>
      <c r="DP9" s="461"/>
      <c r="DQ9" s="461"/>
      <c r="DR9" s="461"/>
      <c r="DS9" s="461"/>
      <c r="DT9" s="461"/>
      <c r="DU9" s="461"/>
      <c r="DV9" s="461"/>
      <c r="DW9" s="461"/>
      <c r="DX9" s="461"/>
      <c r="DY9" s="461"/>
      <c r="DZ9" s="461"/>
      <c r="EA9" s="461"/>
      <c r="EB9" s="461"/>
      <c r="EC9" s="461"/>
      <c r="ED9" s="461"/>
      <c r="EE9" s="461"/>
      <c r="EF9" s="461"/>
      <c r="EG9" s="461"/>
      <c r="EH9" s="461"/>
      <c r="EI9" s="461"/>
      <c r="EJ9" s="461"/>
      <c r="EK9" s="461"/>
      <c r="EL9" s="461"/>
      <c r="EM9" s="461"/>
      <c r="EN9" s="461"/>
      <c r="EO9" s="461"/>
      <c r="EP9" s="461"/>
      <c r="EQ9" s="461"/>
      <c r="ER9" s="461"/>
      <c r="ES9" s="461"/>
      <c r="ET9" s="461"/>
      <c r="EU9" s="461"/>
      <c r="EV9" s="461"/>
      <c r="EW9" s="461"/>
      <c r="EX9" s="461"/>
      <c r="EY9" s="461"/>
      <c r="EZ9" s="461"/>
      <c r="FA9" s="461"/>
      <c r="FB9" s="461"/>
      <c r="FC9" s="461"/>
      <c r="FD9" s="461"/>
      <c r="FE9" s="461"/>
      <c r="FF9" s="461"/>
      <c r="FG9" s="461"/>
      <c r="FH9" s="461"/>
      <c r="FI9" s="461"/>
      <c r="FJ9" s="461"/>
      <c r="FK9" s="461"/>
      <c r="FL9" s="461"/>
      <c r="FM9" s="461"/>
      <c r="FN9" s="461"/>
      <c r="FO9" s="461"/>
      <c r="FP9" s="461"/>
      <c r="FQ9" s="461"/>
      <c r="FR9" s="461"/>
      <c r="FS9" s="461"/>
      <c r="FT9" s="461"/>
      <c r="FU9" s="461"/>
      <c r="FV9" s="461"/>
      <c r="FW9" s="461"/>
      <c r="FX9" s="461"/>
      <c r="FY9" s="461"/>
      <c r="FZ9" s="461"/>
      <c r="GA9" s="461"/>
      <c r="GB9" s="461"/>
      <c r="XEM9" s="139">
        <v>40756</v>
      </c>
      <c r="XEN9" s="142">
        <v>368</v>
      </c>
      <c r="XEO9" s="142">
        <v>376</v>
      </c>
      <c r="XEP9" s="142">
        <v>552</v>
      </c>
      <c r="XEQ9" s="142">
        <v>128</v>
      </c>
      <c r="XER9" s="142">
        <v>64</v>
      </c>
      <c r="XES9" s="142">
        <v>184</v>
      </c>
      <c r="XET9" s="142">
        <f t="shared" si="0"/>
        <v>744</v>
      </c>
    </row>
    <row r="10" spans="2:184 16367:1637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  <c r="XEM10" s="139">
        <v>40787</v>
      </c>
      <c r="XEN10" s="142">
        <v>336</v>
      </c>
      <c r="XEO10" s="142">
        <v>384</v>
      </c>
      <c r="XEP10" s="142">
        <v>504</v>
      </c>
      <c r="XEQ10" s="142">
        <v>144</v>
      </c>
      <c r="XER10" s="142">
        <v>72</v>
      </c>
      <c r="XES10" s="142">
        <v>168</v>
      </c>
      <c r="XET10" s="142">
        <f t="shared" si="0"/>
        <v>720</v>
      </c>
    </row>
    <row r="11" spans="2:184 16367:16374">
      <c r="B11" s="13" t="s">
        <v>73</v>
      </c>
      <c r="C11" s="14" t="s">
        <v>36</v>
      </c>
      <c r="D11" s="461" t="s">
        <v>68</v>
      </c>
      <c r="E11" s="215">
        <v>285904.78000000003</v>
      </c>
      <c r="F11" s="215">
        <v>253942.2</v>
      </c>
      <c r="G11" s="215">
        <v>273363.40999999997</v>
      </c>
      <c r="H11" s="215">
        <v>257577.25</v>
      </c>
      <c r="I11" s="215">
        <v>207834.64</v>
      </c>
      <c r="J11" s="215">
        <v>261288.19</v>
      </c>
      <c r="K11" s="215">
        <v>272135.78000000003</v>
      </c>
      <c r="L11" s="215">
        <v>273702.81</v>
      </c>
      <c r="M11" s="215">
        <v>265109.19</v>
      </c>
      <c r="N11" s="215">
        <v>279404.81</v>
      </c>
      <c r="O11" s="215">
        <v>272706.19</v>
      </c>
      <c r="P11" s="215">
        <v>276374.40999999997</v>
      </c>
      <c r="Q11" s="215">
        <v>290576.38</v>
      </c>
      <c r="R11" s="215">
        <v>258959</v>
      </c>
      <c r="S11" s="215">
        <v>271009.78000000003</v>
      </c>
      <c r="T11" s="215">
        <v>189117.81</v>
      </c>
      <c r="U11" s="215">
        <v>201134.8</v>
      </c>
      <c r="V11" s="215">
        <v>264576.19</v>
      </c>
      <c r="W11" s="215">
        <v>273841.40999999997</v>
      </c>
      <c r="X11" s="215">
        <v>273529.81</v>
      </c>
      <c r="Y11" s="215">
        <v>264694.19</v>
      </c>
      <c r="Z11" s="215">
        <v>278114</v>
      </c>
      <c r="AA11" s="215">
        <v>272696.21999999997</v>
      </c>
      <c r="AB11" s="215">
        <v>271444.78000000003</v>
      </c>
      <c r="AC11" s="215">
        <v>281703</v>
      </c>
      <c r="AD11" s="215">
        <v>255997.2</v>
      </c>
      <c r="AE11" s="215">
        <v>270655.78000000003</v>
      </c>
      <c r="AF11" s="215">
        <v>264444</v>
      </c>
      <c r="AG11" s="215">
        <v>203433</v>
      </c>
      <c r="AH11" s="215">
        <v>263836.19</v>
      </c>
      <c r="AI11" s="215">
        <v>274328</v>
      </c>
      <c r="AJ11" s="215">
        <v>272882.40999999997</v>
      </c>
      <c r="AK11" s="215">
        <v>261833.2</v>
      </c>
      <c r="AL11" s="215">
        <v>276350.81</v>
      </c>
      <c r="AM11" s="215">
        <v>268186.19</v>
      </c>
      <c r="AN11" s="215">
        <v>266995.81</v>
      </c>
      <c r="AO11" s="215">
        <v>282125.78000000003</v>
      </c>
      <c r="AP11" s="215">
        <v>264605.59000000003</v>
      </c>
      <c r="AQ11" s="215">
        <v>272238.40999999997</v>
      </c>
      <c r="AR11" s="215">
        <v>260921.59</v>
      </c>
      <c r="AS11" s="215">
        <v>206065.03</v>
      </c>
      <c r="AT11" s="215">
        <v>266379.19</v>
      </c>
      <c r="AU11" s="215">
        <v>272542.40999999997</v>
      </c>
      <c r="AV11" s="215">
        <v>277271.78000000003</v>
      </c>
      <c r="AW11" s="215">
        <v>262185.19</v>
      </c>
      <c r="AX11" s="215">
        <v>275444.78000000003</v>
      </c>
      <c r="AY11" s="215">
        <v>271457.19</v>
      </c>
      <c r="AZ11" s="215">
        <v>266158.81</v>
      </c>
      <c r="BA11" s="215">
        <v>278837.81</v>
      </c>
      <c r="BB11" s="215">
        <v>254241.2</v>
      </c>
      <c r="BC11" s="215">
        <v>259366.81</v>
      </c>
      <c r="BD11" s="215">
        <v>238839.59</v>
      </c>
      <c r="BE11" s="215">
        <v>178500</v>
      </c>
      <c r="BF11" s="215">
        <v>246215.2</v>
      </c>
      <c r="BG11" s="215">
        <v>254690.78</v>
      </c>
      <c r="BH11" s="215">
        <v>259408.81</v>
      </c>
      <c r="BI11" s="215">
        <v>239040.59</v>
      </c>
      <c r="BJ11" s="215">
        <v>254381</v>
      </c>
      <c r="BK11" s="215">
        <v>251802.59</v>
      </c>
      <c r="BL11" s="215">
        <v>249604.81</v>
      </c>
      <c r="BM11" s="215">
        <v>282919</v>
      </c>
      <c r="BN11" s="215">
        <v>257887.2</v>
      </c>
      <c r="BO11" s="215">
        <v>261625</v>
      </c>
      <c r="BP11" s="215">
        <v>249053.2</v>
      </c>
      <c r="BQ11" s="215">
        <v>260592.81</v>
      </c>
      <c r="BR11" s="215">
        <v>254797.59</v>
      </c>
      <c r="BS11" s="215">
        <v>267286.78000000003</v>
      </c>
      <c r="BT11" s="215">
        <v>269465.81</v>
      </c>
      <c r="BU11" s="215">
        <v>207801.56</v>
      </c>
      <c r="BV11" s="215">
        <v>176862.78</v>
      </c>
      <c r="BW11" s="215">
        <v>271841</v>
      </c>
      <c r="BX11" s="215">
        <v>278784.78000000003</v>
      </c>
      <c r="BY11" s="215">
        <v>295427</v>
      </c>
      <c r="BZ11" s="215">
        <v>271555.19</v>
      </c>
      <c r="CA11" s="215">
        <v>296704</v>
      </c>
      <c r="CB11" s="215">
        <v>201471.19</v>
      </c>
      <c r="CC11" s="215">
        <v>205669.06</v>
      </c>
      <c r="CD11" s="215">
        <v>263913.59000000003</v>
      </c>
      <c r="CE11" s="215">
        <v>285317.78000000003</v>
      </c>
      <c r="CF11" s="215">
        <v>285543.81</v>
      </c>
      <c r="CG11" s="215">
        <v>275636.19</v>
      </c>
      <c r="CH11" s="215">
        <v>291306.81</v>
      </c>
      <c r="CI11" s="215">
        <v>291498.19</v>
      </c>
      <c r="CJ11" s="215">
        <v>295391.78000000003</v>
      </c>
      <c r="CK11" s="215">
        <v>303746</v>
      </c>
      <c r="CL11" s="215">
        <v>284843.59000000003</v>
      </c>
      <c r="CM11" s="215">
        <v>304272</v>
      </c>
      <c r="CN11" s="215">
        <v>266914.19</v>
      </c>
      <c r="CO11" s="215">
        <v>224370</v>
      </c>
      <c r="CP11" s="215">
        <v>277691.19</v>
      </c>
      <c r="CQ11" s="215">
        <v>289457</v>
      </c>
      <c r="CR11" s="215">
        <v>288455.78000000003</v>
      </c>
      <c r="CS11" s="215">
        <v>280210.59000000003</v>
      </c>
      <c r="CT11" s="215">
        <v>294123.81</v>
      </c>
      <c r="CU11" s="215">
        <v>292001.59000000003</v>
      </c>
      <c r="CV11" s="215">
        <v>295843.81</v>
      </c>
      <c r="CW11" s="215">
        <v>302519.78000000003</v>
      </c>
      <c r="CX11" s="215">
        <v>273398.19</v>
      </c>
      <c r="CY11" s="215">
        <v>302882</v>
      </c>
      <c r="CZ11" s="215">
        <v>284901</v>
      </c>
      <c r="DA11" s="215">
        <v>210581.39</v>
      </c>
      <c r="DB11" s="215">
        <v>277135.59000000003</v>
      </c>
      <c r="DC11" s="215">
        <v>286039.81</v>
      </c>
      <c r="DD11" s="215">
        <v>289731</v>
      </c>
      <c r="DE11" s="215">
        <v>276370.62</v>
      </c>
      <c r="DF11" s="215">
        <v>292788.81</v>
      </c>
      <c r="DG11" s="215">
        <v>293095.59000000003</v>
      </c>
      <c r="DH11" s="215">
        <v>293114</v>
      </c>
      <c r="DI11" s="215">
        <v>301688</v>
      </c>
      <c r="DJ11" s="215">
        <v>272925.19</v>
      </c>
      <c r="DK11" s="215">
        <v>302321.81</v>
      </c>
      <c r="DL11" s="215">
        <v>281030.62</v>
      </c>
      <c r="DM11" s="215">
        <v>203482.78</v>
      </c>
      <c r="DN11" s="215">
        <v>273931.59000000003</v>
      </c>
      <c r="DO11" s="215">
        <v>287592.81</v>
      </c>
      <c r="DP11" s="215">
        <v>289568.38</v>
      </c>
      <c r="DQ11" s="215">
        <v>272402.19</v>
      </c>
      <c r="DR11" s="215">
        <v>292997</v>
      </c>
      <c r="DS11" s="215">
        <v>292853</v>
      </c>
      <c r="DT11" s="215">
        <v>292649</v>
      </c>
      <c r="DU11" s="215">
        <v>300833</v>
      </c>
      <c r="DV11" s="215">
        <v>272517.19</v>
      </c>
      <c r="DW11" s="215">
        <v>301167</v>
      </c>
      <c r="DX11" s="215">
        <v>232651.81</v>
      </c>
      <c r="DY11" s="215">
        <v>188627</v>
      </c>
      <c r="DZ11" s="215">
        <v>265661.40999999997</v>
      </c>
      <c r="EA11" s="215">
        <v>287518</v>
      </c>
      <c r="EB11" s="215">
        <v>288115.81</v>
      </c>
      <c r="EC11" s="215">
        <v>273350.59000000003</v>
      </c>
      <c r="ED11" s="215">
        <v>289374.78000000003</v>
      </c>
      <c r="EE11" s="215">
        <v>287559.21999999997</v>
      </c>
      <c r="EF11" s="215">
        <v>289581.81</v>
      </c>
      <c r="EG11" s="215">
        <v>300986</v>
      </c>
      <c r="EH11" s="215">
        <v>281991.59000000003</v>
      </c>
      <c r="EI11" s="215">
        <v>301375.81</v>
      </c>
      <c r="EJ11" s="215">
        <v>272017.25</v>
      </c>
      <c r="EK11" s="215">
        <v>210601.06</v>
      </c>
      <c r="EL11" s="215">
        <v>272444</v>
      </c>
      <c r="EM11" s="215">
        <v>287187</v>
      </c>
      <c r="EN11" s="215">
        <v>286110</v>
      </c>
      <c r="EO11" s="215">
        <v>276820.19</v>
      </c>
      <c r="EP11" s="215">
        <v>291993.81</v>
      </c>
      <c r="EQ11" s="215">
        <v>288545</v>
      </c>
      <c r="ER11" s="215">
        <v>291657.78000000003</v>
      </c>
      <c r="ES11" s="215">
        <v>298035.78000000003</v>
      </c>
      <c r="ET11" s="215">
        <v>270029.19</v>
      </c>
      <c r="EU11" s="215">
        <v>298859</v>
      </c>
      <c r="EV11" s="215">
        <v>259857.59</v>
      </c>
      <c r="EW11" s="215">
        <v>223768.84</v>
      </c>
      <c r="EX11" s="215">
        <v>268063.19</v>
      </c>
      <c r="EY11" s="215">
        <v>284311</v>
      </c>
      <c r="EZ11" s="215">
        <v>287618.81</v>
      </c>
      <c r="FA11" s="215">
        <v>272439.59000000003</v>
      </c>
      <c r="FB11" s="215">
        <v>287016.81</v>
      </c>
      <c r="FC11" s="215">
        <v>285800</v>
      </c>
      <c r="FD11" s="215">
        <v>285329.78000000003</v>
      </c>
      <c r="FE11" s="215">
        <v>291282</v>
      </c>
      <c r="FF11" s="215">
        <v>264492.19</v>
      </c>
      <c r="FG11" s="215">
        <v>291797</v>
      </c>
      <c r="FH11" s="215">
        <v>185082.41</v>
      </c>
      <c r="FI11" s="215">
        <v>270552</v>
      </c>
      <c r="FJ11" s="215">
        <v>257997.59</v>
      </c>
      <c r="FK11" s="215">
        <v>282122</v>
      </c>
      <c r="FL11" s="215">
        <v>282958</v>
      </c>
      <c r="FM11" s="215">
        <v>266883.59000000003</v>
      </c>
      <c r="FN11" s="215">
        <v>286310</v>
      </c>
      <c r="FO11" s="215">
        <v>279481</v>
      </c>
      <c r="FP11" s="215">
        <v>282915</v>
      </c>
      <c r="FQ11" s="215">
        <v>289161</v>
      </c>
      <c r="FR11" s="215">
        <v>262518</v>
      </c>
      <c r="FS11" s="215">
        <v>287853</v>
      </c>
      <c r="FT11" s="215">
        <v>181352</v>
      </c>
      <c r="FU11" s="215">
        <v>207033.2</v>
      </c>
      <c r="FV11" s="215">
        <v>256516</v>
      </c>
      <c r="FW11" s="215">
        <v>280653</v>
      </c>
      <c r="FX11" s="215">
        <v>275665.78000000003</v>
      </c>
      <c r="FY11" s="215">
        <v>265085</v>
      </c>
      <c r="FZ11" s="215">
        <v>283672</v>
      </c>
      <c r="GA11" s="215">
        <v>276526.59000000003</v>
      </c>
      <c r="GB11" s="215">
        <v>283480.81</v>
      </c>
      <c r="XEM11" s="139">
        <v>40817</v>
      </c>
      <c r="XEN11" s="142">
        <v>336</v>
      </c>
      <c r="XEO11" s="142">
        <v>408</v>
      </c>
      <c r="XEP11" s="142">
        <v>504</v>
      </c>
      <c r="XEQ11" s="142">
        <v>160</v>
      </c>
      <c r="XER11" s="142">
        <v>80</v>
      </c>
      <c r="XES11" s="142">
        <v>168</v>
      </c>
      <c r="XET11" s="142">
        <f t="shared" si="0"/>
        <v>744</v>
      </c>
    </row>
    <row r="12" spans="2:184 16367:16374">
      <c r="B12" s="13" t="s">
        <v>73</v>
      </c>
      <c r="C12" s="14" t="s">
        <v>36</v>
      </c>
      <c r="D12" s="461" t="s">
        <v>69</v>
      </c>
      <c r="E12" s="215">
        <v>55316</v>
      </c>
      <c r="F12" s="215">
        <v>42894</v>
      </c>
      <c r="G12" s="215">
        <v>51550</v>
      </c>
      <c r="H12" s="215">
        <v>43628</v>
      </c>
      <c r="I12" s="215">
        <v>43060</v>
      </c>
      <c r="J12" s="215">
        <v>50377</v>
      </c>
      <c r="K12" s="215">
        <v>50806</v>
      </c>
      <c r="L12" s="215">
        <v>45307</v>
      </c>
      <c r="M12" s="215">
        <v>56475</v>
      </c>
      <c r="N12" s="215">
        <v>47747</v>
      </c>
      <c r="O12" s="215">
        <v>59213</v>
      </c>
      <c r="P12" s="215">
        <v>59240</v>
      </c>
      <c r="Q12" s="215">
        <v>48081</v>
      </c>
      <c r="R12" s="215">
        <v>40207</v>
      </c>
      <c r="S12" s="215">
        <v>50816</v>
      </c>
      <c r="T12" s="215">
        <v>32512</v>
      </c>
      <c r="U12" s="215">
        <v>43664</v>
      </c>
      <c r="V12" s="215">
        <v>47768</v>
      </c>
      <c r="W12" s="215">
        <v>47526</v>
      </c>
      <c r="X12" s="215">
        <v>56040</v>
      </c>
      <c r="Y12" s="215">
        <v>51719</v>
      </c>
      <c r="Z12" s="215">
        <v>44802</v>
      </c>
      <c r="AA12" s="215">
        <v>61119</v>
      </c>
      <c r="AB12" s="215">
        <v>44916</v>
      </c>
      <c r="AC12" s="215">
        <v>57737</v>
      </c>
      <c r="AD12" s="215">
        <v>43226</v>
      </c>
      <c r="AE12" s="215">
        <v>48180</v>
      </c>
      <c r="AF12" s="215">
        <v>43900</v>
      </c>
      <c r="AG12" s="215">
        <v>49114</v>
      </c>
      <c r="AH12" s="215">
        <v>47326</v>
      </c>
      <c r="AI12" s="215">
        <v>42195</v>
      </c>
      <c r="AJ12" s="215">
        <v>57096</v>
      </c>
      <c r="AK12" s="215">
        <v>45415</v>
      </c>
      <c r="AL12" s="215">
        <v>53624</v>
      </c>
      <c r="AM12" s="215">
        <v>53541</v>
      </c>
      <c r="AN12" s="215">
        <v>43840</v>
      </c>
      <c r="AO12" s="215">
        <v>60319</v>
      </c>
      <c r="AP12" s="215">
        <v>43968</v>
      </c>
      <c r="AQ12" s="215">
        <v>37351</v>
      </c>
      <c r="AR12" s="215">
        <v>45482</v>
      </c>
      <c r="AS12" s="215">
        <v>47676</v>
      </c>
      <c r="AT12" s="215">
        <v>41950</v>
      </c>
      <c r="AU12" s="215">
        <v>65246</v>
      </c>
      <c r="AV12" s="215">
        <v>44164</v>
      </c>
      <c r="AW12" s="215">
        <v>52935</v>
      </c>
      <c r="AX12" s="215">
        <v>54540</v>
      </c>
      <c r="AY12" s="215">
        <v>55724</v>
      </c>
      <c r="AZ12" s="215">
        <v>49430</v>
      </c>
      <c r="BA12" s="215">
        <v>63383.8</v>
      </c>
      <c r="BB12" s="215">
        <v>52528</v>
      </c>
      <c r="BC12" s="215">
        <v>44294</v>
      </c>
      <c r="BD12" s="215">
        <v>54793</v>
      </c>
      <c r="BE12" s="215">
        <v>43598</v>
      </c>
      <c r="BF12" s="215">
        <v>47956.2</v>
      </c>
      <c r="BG12" s="215">
        <v>69231</v>
      </c>
      <c r="BH12" s="215">
        <v>47835</v>
      </c>
      <c r="BI12" s="215">
        <v>61863</v>
      </c>
      <c r="BJ12" s="215">
        <v>56264</v>
      </c>
      <c r="BK12" s="215">
        <v>52538</v>
      </c>
      <c r="BL12" s="215">
        <v>65817</v>
      </c>
      <c r="BM12" s="215">
        <v>52084</v>
      </c>
      <c r="BN12" s="215">
        <v>50637</v>
      </c>
      <c r="BO12" s="215">
        <v>55771</v>
      </c>
      <c r="BP12" s="215">
        <v>57108</v>
      </c>
      <c r="BQ12" s="215">
        <v>59031</v>
      </c>
      <c r="BR12" s="215">
        <v>55122</v>
      </c>
      <c r="BS12" s="215">
        <v>57167</v>
      </c>
      <c r="BT12" s="215">
        <v>52358</v>
      </c>
      <c r="BU12" s="215">
        <v>54731</v>
      </c>
      <c r="BV12" s="215">
        <v>34900</v>
      </c>
      <c r="BW12" s="215">
        <v>58817</v>
      </c>
      <c r="BX12" s="215">
        <v>71021</v>
      </c>
      <c r="BY12" s="215">
        <v>63000</v>
      </c>
      <c r="BZ12" s="215">
        <v>51689</v>
      </c>
      <c r="CA12" s="215">
        <v>60721</v>
      </c>
      <c r="CB12" s="215">
        <v>36855</v>
      </c>
      <c r="CC12" s="215">
        <v>47683</v>
      </c>
      <c r="CD12" s="215">
        <v>62310</v>
      </c>
      <c r="CE12" s="215">
        <v>55593</v>
      </c>
      <c r="CF12" s="215">
        <v>58315</v>
      </c>
      <c r="CG12" s="215">
        <v>65721.600000000006</v>
      </c>
      <c r="CH12" s="215">
        <v>52375</v>
      </c>
      <c r="CI12" s="215">
        <v>64641.599999999999</v>
      </c>
      <c r="CJ12" s="215">
        <v>65337</v>
      </c>
      <c r="CK12" s="215">
        <v>58097</v>
      </c>
      <c r="CL12" s="215">
        <v>54714</v>
      </c>
      <c r="CM12" s="215">
        <v>62557</v>
      </c>
      <c r="CN12" s="215">
        <v>48428</v>
      </c>
      <c r="CO12" s="215">
        <v>62148</v>
      </c>
      <c r="CP12" s="215">
        <v>53086.6</v>
      </c>
      <c r="CQ12" s="215">
        <v>53226</v>
      </c>
      <c r="CR12" s="215">
        <v>64781</v>
      </c>
      <c r="CS12" s="215">
        <v>57918</v>
      </c>
      <c r="CT12" s="215">
        <v>52988.800000000003</v>
      </c>
      <c r="CU12" s="215">
        <v>67879</v>
      </c>
      <c r="CV12" s="215">
        <v>59890</v>
      </c>
      <c r="CW12" s="215">
        <v>64124.79</v>
      </c>
      <c r="CX12" s="215">
        <v>48988.2</v>
      </c>
      <c r="CY12" s="215">
        <v>53528</v>
      </c>
      <c r="CZ12" s="215">
        <v>52842</v>
      </c>
      <c r="DA12" s="215">
        <v>51040.39</v>
      </c>
      <c r="DB12" s="215">
        <v>46128</v>
      </c>
      <c r="DC12" s="215">
        <v>60081</v>
      </c>
      <c r="DD12" s="215">
        <v>55988</v>
      </c>
      <c r="DE12" s="215">
        <v>57943.6</v>
      </c>
      <c r="DF12" s="215">
        <v>69298</v>
      </c>
      <c r="DG12" s="215">
        <v>59940.6</v>
      </c>
      <c r="DH12" s="215">
        <v>51933</v>
      </c>
      <c r="DI12" s="215">
        <v>66979</v>
      </c>
      <c r="DJ12" s="215">
        <v>53126</v>
      </c>
      <c r="DK12" s="215">
        <v>50066</v>
      </c>
      <c r="DL12" s="215">
        <v>55473.599999999999</v>
      </c>
      <c r="DM12" s="215">
        <v>49434</v>
      </c>
      <c r="DN12" s="215">
        <v>47360.6</v>
      </c>
      <c r="DO12" s="215">
        <v>68336</v>
      </c>
      <c r="DP12" s="215">
        <v>48317.39</v>
      </c>
      <c r="DQ12" s="215">
        <v>52352.2</v>
      </c>
      <c r="DR12" s="215">
        <v>57863</v>
      </c>
      <c r="DS12" s="215">
        <v>61415</v>
      </c>
      <c r="DT12" s="215">
        <v>63061</v>
      </c>
      <c r="DU12" s="215">
        <v>63126</v>
      </c>
      <c r="DV12" s="215">
        <v>44420.2</v>
      </c>
      <c r="DW12" s="215">
        <v>54204</v>
      </c>
      <c r="DX12" s="215">
        <v>44975.8</v>
      </c>
      <c r="DY12" s="215">
        <v>39377</v>
      </c>
      <c r="DZ12" s="215">
        <v>51815</v>
      </c>
      <c r="EA12" s="215">
        <v>66465</v>
      </c>
      <c r="EB12" s="215">
        <v>46456</v>
      </c>
      <c r="EC12" s="215">
        <v>61982.6</v>
      </c>
      <c r="ED12" s="215">
        <v>60580</v>
      </c>
      <c r="EE12" s="215">
        <v>59378</v>
      </c>
      <c r="EF12" s="215">
        <v>74546</v>
      </c>
      <c r="EG12" s="215">
        <v>58695</v>
      </c>
      <c r="EH12" s="215">
        <v>51405.599999999999</v>
      </c>
      <c r="EI12" s="215">
        <v>64628</v>
      </c>
      <c r="EJ12" s="215">
        <v>49868</v>
      </c>
      <c r="EK12" s="215">
        <v>43669</v>
      </c>
      <c r="EL12" s="215">
        <v>60804</v>
      </c>
      <c r="EM12" s="215">
        <v>55112</v>
      </c>
      <c r="EN12" s="215">
        <v>57679</v>
      </c>
      <c r="EO12" s="215">
        <v>66725.600000000006</v>
      </c>
      <c r="EP12" s="215">
        <v>55262</v>
      </c>
      <c r="EQ12" s="215">
        <v>66362</v>
      </c>
      <c r="ER12" s="215">
        <v>64350</v>
      </c>
      <c r="ES12" s="215">
        <v>58312</v>
      </c>
      <c r="ET12" s="215">
        <v>50884</v>
      </c>
      <c r="EU12" s="215">
        <v>64378</v>
      </c>
      <c r="EV12" s="215">
        <v>49700</v>
      </c>
      <c r="EW12" s="215">
        <v>50460.04</v>
      </c>
      <c r="EX12" s="215">
        <v>52225</v>
      </c>
      <c r="EY12" s="215">
        <v>58471</v>
      </c>
      <c r="EZ12" s="215">
        <v>59688</v>
      </c>
      <c r="FA12" s="215">
        <v>58454.6</v>
      </c>
      <c r="FB12" s="215">
        <v>52302</v>
      </c>
      <c r="FC12" s="215">
        <v>70758</v>
      </c>
      <c r="FD12" s="215">
        <v>57672</v>
      </c>
      <c r="FE12" s="215">
        <v>60903</v>
      </c>
      <c r="FF12" s="215">
        <v>49743</v>
      </c>
      <c r="FG12" s="215">
        <v>51571</v>
      </c>
      <c r="FH12" s="215">
        <v>33812</v>
      </c>
      <c r="FI12" s="215">
        <v>64835</v>
      </c>
      <c r="FJ12" s="215">
        <v>46140.6</v>
      </c>
      <c r="FK12" s="215">
        <v>50420</v>
      </c>
      <c r="FL12" s="215">
        <v>62097</v>
      </c>
      <c r="FM12" s="215">
        <v>53148</v>
      </c>
      <c r="FN12" s="215">
        <v>58373</v>
      </c>
      <c r="FO12" s="215">
        <v>64376</v>
      </c>
      <c r="FP12" s="215">
        <v>52485</v>
      </c>
      <c r="FQ12" s="215">
        <v>67042</v>
      </c>
      <c r="FR12" s="215">
        <v>47192</v>
      </c>
      <c r="FS12" s="215">
        <v>46583</v>
      </c>
      <c r="FT12" s="215">
        <v>32956</v>
      </c>
      <c r="FU12" s="215">
        <v>53441.2</v>
      </c>
      <c r="FV12" s="215">
        <v>47347</v>
      </c>
      <c r="FW12" s="215">
        <v>64318</v>
      </c>
      <c r="FX12" s="215">
        <v>55513.79</v>
      </c>
      <c r="FY12" s="215">
        <v>50181</v>
      </c>
      <c r="FZ12" s="215">
        <v>63906</v>
      </c>
      <c r="GA12" s="215">
        <v>57534.6</v>
      </c>
      <c r="GB12" s="215">
        <v>47285</v>
      </c>
      <c r="XEM12" s="139">
        <v>40848</v>
      </c>
      <c r="XEN12" s="142">
        <v>336</v>
      </c>
      <c r="XEO12" s="142">
        <v>384</v>
      </c>
      <c r="XEP12" s="142">
        <v>504</v>
      </c>
      <c r="XEQ12" s="142">
        <v>144</v>
      </c>
      <c r="XER12" s="142">
        <v>72</v>
      </c>
      <c r="XES12" s="142">
        <v>168</v>
      </c>
      <c r="XET12" s="142">
        <f t="shared" si="0"/>
        <v>720</v>
      </c>
    </row>
    <row r="13" spans="2:184 16367:16374">
      <c r="B13" s="13" t="s">
        <v>73</v>
      </c>
      <c r="C13" s="14" t="s">
        <v>36</v>
      </c>
      <c r="D13" s="461" t="s">
        <v>70</v>
      </c>
      <c r="E13" s="215">
        <v>24561</v>
      </c>
      <c r="F13" s="215">
        <v>20980</v>
      </c>
      <c r="G13" s="215">
        <v>25640.400000000001</v>
      </c>
      <c r="H13" s="215">
        <v>19550</v>
      </c>
      <c r="I13" s="215">
        <v>16950</v>
      </c>
      <c r="J13" s="215">
        <v>23680.6</v>
      </c>
      <c r="K13" s="215">
        <v>23280</v>
      </c>
      <c r="L13" s="215">
        <v>21520</v>
      </c>
      <c r="M13" s="215">
        <v>24525.599999999999</v>
      </c>
      <c r="N13" s="215">
        <v>19640</v>
      </c>
      <c r="O13" s="215">
        <v>24645</v>
      </c>
      <c r="P13" s="215">
        <v>25965</v>
      </c>
      <c r="Q13" s="215">
        <v>21705.39</v>
      </c>
      <c r="R13" s="215">
        <v>19340</v>
      </c>
      <c r="S13" s="215">
        <v>24763</v>
      </c>
      <c r="T13" s="215">
        <v>13440</v>
      </c>
      <c r="U13" s="215">
        <v>17435</v>
      </c>
      <c r="V13" s="215">
        <v>21825</v>
      </c>
      <c r="W13" s="215">
        <v>20955</v>
      </c>
      <c r="X13" s="215">
        <v>25435</v>
      </c>
      <c r="Y13" s="215">
        <v>23625.599999999999</v>
      </c>
      <c r="Z13" s="215">
        <v>19180</v>
      </c>
      <c r="AA13" s="215">
        <v>24572.6</v>
      </c>
      <c r="AB13" s="215">
        <v>22530</v>
      </c>
      <c r="AC13" s="215">
        <v>25875</v>
      </c>
      <c r="AD13" s="215">
        <v>21111</v>
      </c>
      <c r="AE13" s="215">
        <v>23007</v>
      </c>
      <c r="AF13" s="215">
        <v>19867</v>
      </c>
      <c r="AG13" s="215">
        <v>20835</v>
      </c>
      <c r="AH13" s="215">
        <v>20550.599999999999</v>
      </c>
      <c r="AI13" s="215">
        <v>19390</v>
      </c>
      <c r="AJ13" s="215">
        <v>25435</v>
      </c>
      <c r="AK13" s="215">
        <v>21320.6</v>
      </c>
      <c r="AL13" s="215">
        <v>21740</v>
      </c>
      <c r="AM13" s="215">
        <v>24455</v>
      </c>
      <c r="AN13" s="215">
        <v>23240</v>
      </c>
      <c r="AO13" s="215">
        <v>27931</v>
      </c>
      <c r="AP13" s="215">
        <v>21923</v>
      </c>
      <c r="AQ13" s="215">
        <v>18820</v>
      </c>
      <c r="AR13" s="215">
        <v>21570</v>
      </c>
      <c r="AS13" s="215">
        <v>20460</v>
      </c>
      <c r="AT13" s="215">
        <v>18920</v>
      </c>
      <c r="AU13" s="215">
        <v>28089.4</v>
      </c>
      <c r="AV13" s="215">
        <v>19010</v>
      </c>
      <c r="AW13" s="215">
        <v>23660</v>
      </c>
      <c r="AX13" s="215">
        <v>23515</v>
      </c>
      <c r="AY13" s="215">
        <v>22870</v>
      </c>
      <c r="AZ13" s="215">
        <v>25991</v>
      </c>
      <c r="BA13" s="215">
        <v>20632</v>
      </c>
      <c r="BB13" s="215">
        <v>17136</v>
      </c>
      <c r="BC13" s="215">
        <v>11930</v>
      </c>
      <c r="BD13" s="215">
        <v>13453</v>
      </c>
      <c r="BE13" s="215">
        <v>9946</v>
      </c>
      <c r="BF13" s="215">
        <v>11268</v>
      </c>
      <c r="BG13" s="215">
        <v>16853</v>
      </c>
      <c r="BH13" s="215">
        <v>11096</v>
      </c>
      <c r="BI13" s="215">
        <v>13865</v>
      </c>
      <c r="BJ13" s="215">
        <v>12350</v>
      </c>
      <c r="BK13" s="215">
        <v>11396</v>
      </c>
      <c r="BL13" s="215">
        <v>16576</v>
      </c>
      <c r="BM13" s="215">
        <v>16890</v>
      </c>
      <c r="BN13" s="215">
        <v>16984.2</v>
      </c>
      <c r="BO13" s="215">
        <v>15388</v>
      </c>
      <c r="BP13" s="215">
        <v>13302</v>
      </c>
      <c r="BQ13" s="215">
        <v>13392</v>
      </c>
      <c r="BR13" s="215">
        <v>13098</v>
      </c>
      <c r="BS13" s="215">
        <v>14444</v>
      </c>
      <c r="BT13" s="215">
        <v>12536</v>
      </c>
      <c r="BU13" s="215">
        <v>12159</v>
      </c>
      <c r="BV13" s="215">
        <v>7692</v>
      </c>
      <c r="BW13" s="215">
        <v>14088</v>
      </c>
      <c r="BX13" s="215">
        <v>18956</v>
      </c>
      <c r="BY13" s="215">
        <v>24462</v>
      </c>
      <c r="BZ13" s="215">
        <v>22776</v>
      </c>
      <c r="CA13" s="215">
        <v>25902</v>
      </c>
      <c r="CB13" s="215">
        <v>8572</v>
      </c>
      <c r="CC13" s="215">
        <v>10648</v>
      </c>
      <c r="CD13" s="215">
        <v>14480</v>
      </c>
      <c r="CE13" s="215">
        <v>15330</v>
      </c>
      <c r="CF13" s="215">
        <v>15386</v>
      </c>
      <c r="CG13" s="215">
        <v>16160</v>
      </c>
      <c r="CH13" s="215">
        <v>12896</v>
      </c>
      <c r="CI13" s="215">
        <v>29124</v>
      </c>
      <c r="CJ13" s="215">
        <v>22774</v>
      </c>
      <c r="CK13" s="215">
        <v>28248</v>
      </c>
      <c r="CL13" s="215">
        <v>28014</v>
      </c>
      <c r="CM13" s="215">
        <v>29407</v>
      </c>
      <c r="CN13" s="215">
        <v>16528</v>
      </c>
      <c r="CO13" s="215">
        <v>15438</v>
      </c>
      <c r="CP13" s="215">
        <v>13440</v>
      </c>
      <c r="CQ13" s="215">
        <v>14633</v>
      </c>
      <c r="CR13" s="215">
        <v>17644</v>
      </c>
      <c r="CS13" s="215">
        <v>14140</v>
      </c>
      <c r="CT13" s="215">
        <v>17057</v>
      </c>
      <c r="CU13" s="215">
        <v>31322</v>
      </c>
      <c r="CV13" s="215">
        <v>21187</v>
      </c>
      <c r="CW13" s="215">
        <v>33104</v>
      </c>
      <c r="CX13" s="215">
        <v>24817</v>
      </c>
      <c r="CY13" s="215">
        <v>27086</v>
      </c>
      <c r="CZ13" s="215">
        <v>26912</v>
      </c>
      <c r="DA13" s="215">
        <v>23843</v>
      </c>
      <c r="DB13" s="215">
        <v>22921</v>
      </c>
      <c r="DC13" s="215">
        <v>29038</v>
      </c>
      <c r="DD13" s="215">
        <v>28614</v>
      </c>
      <c r="DE13" s="215">
        <v>27514</v>
      </c>
      <c r="DF13" s="215">
        <v>34856</v>
      </c>
      <c r="DG13" s="215">
        <v>29208</v>
      </c>
      <c r="DH13" s="215">
        <v>25468</v>
      </c>
      <c r="DI13" s="215">
        <v>33875</v>
      </c>
      <c r="DJ13" s="215">
        <v>27466</v>
      </c>
      <c r="DK13" s="215">
        <v>25714</v>
      </c>
      <c r="DL13" s="215">
        <v>28440</v>
      </c>
      <c r="DM13" s="215">
        <v>21296</v>
      </c>
      <c r="DN13" s="215">
        <v>24180</v>
      </c>
      <c r="DO13" s="215">
        <v>35431</v>
      </c>
      <c r="DP13" s="215">
        <v>23892</v>
      </c>
      <c r="DQ13" s="215">
        <v>26354</v>
      </c>
      <c r="DR13" s="215">
        <v>30848</v>
      </c>
      <c r="DS13" s="215">
        <v>29983</v>
      </c>
      <c r="DT13" s="215">
        <v>30896</v>
      </c>
      <c r="DU13" s="215">
        <v>32944</v>
      </c>
      <c r="DV13" s="215">
        <v>26001</v>
      </c>
      <c r="DW13" s="215">
        <v>26630</v>
      </c>
      <c r="DX13" s="215">
        <v>24638</v>
      </c>
      <c r="DY13" s="215">
        <v>19020</v>
      </c>
      <c r="DZ13" s="215">
        <v>26490</v>
      </c>
      <c r="EA13" s="215">
        <v>33683</v>
      </c>
      <c r="EB13" s="215">
        <v>25331</v>
      </c>
      <c r="EC13" s="215">
        <v>31608</v>
      </c>
      <c r="ED13" s="215">
        <v>30478</v>
      </c>
      <c r="EE13" s="215">
        <v>30107</v>
      </c>
      <c r="EF13" s="215">
        <v>36160</v>
      </c>
      <c r="EG13" s="215">
        <v>30548</v>
      </c>
      <c r="EH13" s="215">
        <v>26852</v>
      </c>
      <c r="EI13" s="215">
        <v>35148</v>
      </c>
      <c r="EJ13" s="215">
        <v>25432</v>
      </c>
      <c r="EK13" s="215">
        <v>20146</v>
      </c>
      <c r="EL13" s="215">
        <v>30514</v>
      </c>
      <c r="EM13" s="215">
        <v>27734</v>
      </c>
      <c r="EN13" s="215">
        <v>30134</v>
      </c>
      <c r="EO13" s="215">
        <v>31836.6</v>
      </c>
      <c r="EP13" s="215">
        <v>27536</v>
      </c>
      <c r="EQ13" s="215">
        <v>32378</v>
      </c>
      <c r="ER13" s="215">
        <v>32084</v>
      </c>
      <c r="ES13" s="215">
        <v>30204</v>
      </c>
      <c r="ET13" s="215">
        <v>26740</v>
      </c>
      <c r="EU13" s="215">
        <v>34155</v>
      </c>
      <c r="EV13" s="215">
        <v>24611</v>
      </c>
      <c r="EW13" s="215">
        <v>25086</v>
      </c>
      <c r="EX13" s="215">
        <v>24444</v>
      </c>
      <c r="EY13" s="215">
        <v>28604</v>
      </c>
      <c r="EZ13" s="215">
        <v>31532</v>
      </c>
      <c r="FA13" s="215">
        <v>29734</v>
      </c>
      <c r="FB13" s="215">
        <v>27084</v>
      </c>
      <c r="FC13" s="215">
        <v>33346</v>
      </c>
      <c r="FD13" s="215">
        <v>28602</v>
      </c>
      <c r="FE13" s="215">
        <v>30518</v>
      </c>
      <c r="FF13" s="215">
        <v>26802</v>
      </c>
      <c r="FG13" s="215">
        <v>27433</v>
      </c>
      <c r="FH13" s="215">
        <v>15002</v>
      </c>
      <c r="FI13" s="215">
        <v>29275</v>
      </c>
      <c r="FJ13" s="215">
        <v>19129.990000000002</v>
      </c>
      <c r="FK13" s="215">
        <v>25030</v>
      </c>
      <c r="FL13" s="215">
        <v>30321</v>
      </c>
      <c r="FM13" s="215">
        <v>25636</v>
      </c>
      <c r="FN13" s="215">
        <v>26800</v>
      </c>
      <c r="FO13" s="215">
        <v>30050</v>
      </c>
      <c r="FP13" s="215">
        <v>24136</v>
      </c>
      <c r="FQ13" s="215">
        <v>32650</v>
      </c>
      <c r="FR13" s="215">
        <v>25247</v>
      </c>
      <c r="FS13" s="215">
        <v>25036</v>
      </c>
      <c r="FT13" s="215">
        <v>13246</v>
      </c>
      <c r="FU13" s="215">
        <v>22032</v>
      </c>
      <c r="FV13" s="215">
        <v>19696</v>
      </c>
      <c r="FW13" s="215">
        <v>30918</v>
      </c>
      <c r="FX13" s="215">
        <v>26194</v>
      </c>
      <c r="FY13" s="215">
        <v>25368</v>
      </c>
      <c r="FZ13" s="215">
        <v>29161</v>
      </c>
      <c r="GA13" s="215">
        <v>26516</v>
      </c>
      <c r="GB13" s="215">
        <v>23620</v>
      </c>
      <c r="XEM13" s="139">
        <v>40878</v>
      </c>
      <c r="XEN13" s="142">
        <v>336</v>
      </c>
      <c r="XEO13" s="142">
        <v>408</v>
      </c>
      <c r="XEP13" s="142">
        <v>504</v>
      </c>
      <c r="XEQ13" s="142">
        <v>160</v>
      </c>
      <c r="XER13" s="142">
        <v>80</v>
      </c>
      <c r="XES13" s="142">
        <v>168</v>
      </c>
      <c r="XET13" s="142">
        <f t="shared" si="0"/>
        <v>744</v>
      </c>
    </row>
    <row r="14" spans="2:184 16367:16374">
      <c r="B14" s="13" t="s">
        <v>73</v>
      </c>
      <c r="C14" s="14" t="s">
        <v>36</v>
      </c>
      <c r="D14" s="461" t="s">
        <v>71</v>
      </c>
      <c r="E14" s="215">
        <v>138425.79999999999</v>
      </c>
      <c r="F14" s="215">
        <v>126984.2</v>
      </c>
      <c r="G14" s="215">
        <v>135976</v>
      </c>
      <c r="H14" s="215">
        <v>137489.64000000001</v>
      </c>
      <c r="I14" s="215">
        <v>103860.24</v>
      </c>
      <c r="J14" s="215">
        <v>132018.59</v>
      </c>
      <c r="K14" s="215">
        <v>139014.78</v>
      </c>
      <c r="L14" s="215">
        <v>145049.81</v>
      </c>
      <c r="M14" s="215">
        <v>129994</v>
      </c>
      <c r="N14" s="215">
        <v>149739.81</v>
      </c>
      <c r="O14" s="215">
        <v>130996.2</v>
      </c>
      <c r="P14" s="215">
        <v>132780</v>
      </c>
      <c r="Q14" s="215">
        <v>149725</v>
      </c>
      <c r="R14" s="215">
        <v>134862</v>
      </c>
      <c r="S14" s="215">
        <v>136378.78</v>
      </c>
      <c r="T14" s="215">
        <v>101216.2</v>
      </c>
      <c r="U14" s="215">
        <v>99626.8</v>
      </c>
      <c r="V14" s="215">
        <v>137786</v>
      </c>
      <c r="W14" s="215">
        <v>141544</v>
      </c>
      <c r="X14" s="215">
        <v>132361.81</v>
      </c>
      <c r="Y14" s="215">
        <v>134468</v>
      </c>
      <c r="Z14" s="215">
        <v>149828</v>
      </c>
      <c r="AA14" s="215">
        <v>131192.59</v>
      </c>
      <c r="AB14" s="215">
        <v>142485.78</v>
      </c>
      <c r="AC14" s="215">
        <v>135207</v>
      </c>
      <c r="AD14" s="215">
        <v>130030</v>
      </c>
      <c r="AE14" s="215">
        <v>138113.78</v>
      </c>
      <c r="AF14" s="215">
        <v>142085</v>
      </c>
      <c r="AG14" s="215">
        <v>93970</v>
      </c>
      <c r="AH14" s="215">
        <v>137200.59</v>
      </c>
      <c r="AI14" s="215">
        <v>147551</v>
      </c>
      <c r="AJ14" s="215">
        <v>132325</v>
      </c>
      <c r="AK14" s="215">
        <v>137522.59</v>
      </c>
      <c r="AL14" s="215">
        <v>142563.41</v>
      </c>
      <c r="AM14" s="215">
        <v>134900.59</v>
      </c>
      <c r="AN14" s="215">
        <v>138985</v>
      </c>
      <c r="AO14" s="215">
        <v>130480</v>
      </c>
      <c r="AP14" s="215">
        <v>133686</v>
      </c>
      <c r="AQ14" s="215">
        <v>151714</v>
      </c>
      <c r="AR14" s="215">
        <v>136514.59</v>
      </c>
      <c r="AS14" s="215">
        <v>97411.03</v>
      </c>
      <c r="AT14" s="215">
        <v>142892.59</v>
      </c>
      <c r="AU14" s="215">
        <v>122940</v>
      </c>
      <c r="AV14" s="215">
        <v>146788.78</v>
      </c>
      <c r="AW14" s="215">
        <v>130453.2</v>
      </c>
      <c r="AX14" s="215">
        <v>136282.78</v>
      </c>
      <c r="AY14" s="215">
        <v>134535.20000000001</v>
      </c>
      <c r="AZ14" s="215">
        <v>132418</v>
      </c>
      <c r="BA14" s="215">
        <v>130512</v>
      </c>
      <c r="BB14" s="215">
        <v>123824.2</v>
      </c>
      <c r="BC14" s="215">
        <v>149796.81</v>
      </c>
      <c r="BD14" s="215">
        <v>129171.6</v>
      </c>
      <c r="BE14" s="215">
        <v>97518</v>
      </c>
      <c r="BF14" s="215">
        <v>141429</v>
      </c>
      <c r="BG14" s="215">
        <v>124617.79</v>
      </c>
      <c r="BH14" s="215">
        <v>148860.81</v>
      </c>
      <c r="BI14" s="215">
        <v>125499.6</v>
      </c>
      <c r="BJ14" s="215">
        <v>141620</v>
      </c>
      <c r="BK14" s="215">
        <v>139897.59</v>
      </c>
      <c r="BL14" s="215">
        <v>125329.8</v>
      </c>
      <c r="BM14" s="215">
        <v>143179</v>
      </c>
      <c r="BN14" s="215">
        <v>128376</v>
      </c>
      <c r="BO14" s="215">
        <v>138109</v>
      </c>
      <c r="BP14" s="215">
        <v>133530.20000000001</v>
      </c>
      <c r="BQ14" s="215">
        <v>140710.81</v>
      </c>
      <c r="BR14" s="215">
        <v>134531.59</v>
      </c>
      <c r="BS14" s="215">
        <v>137648.78</v>
      </c>
      <c r="BT14" s="215">
        <v>144726.81</v>
      </c>
      <c r="BU14" s="215">
        <v>101397.56</v>
      </c>
      <c r="BV14" s="215">
        <v>97385.79</v>
      </c>
      <c r="BW14" s="215">
        <v>134291</v>
      </c>
      <c r="BX14" s="215">
        <v>127511.79</v>
      </c>
      <c r="BY14" s="215">
        <v>138735</v>
      </c>
      <c r="BZ14" s="215">
        <v>129574.2</v>
      </c>
      <c r="CA14" s="215">
        <v>140244</v>
      </c>
      <c r="CB14" s="215">
        <v>107234.2</v>
      </c>
      <c r="CC14" s="215">
        <v>102436.8</v>
      </c>
      <c r="CD14" s="215">
        <v>128852.6</v>
      </c>
      <c r="CE14" s="215">
        <v>142290.78</v>
      </c>
      <c r="CF14" s="215">
        <v>141850.81</v>
      </c>
      <c r="CG14" s="215">
        <v>131044.6</v>
      </c>
      <c r="CH14" s="215">
        <v>149637.81</v>
      </c>
      <c r="CI14" s="215">
        <v>132810.60999999999</v>
      </c>
      <c r="CJ14" s="215">
        <v>138075.78</v>
      </c>
      <c r="CK14" s="215">
        <v>146422</v>
      </c>
      <c r="CL14" s="215">
        <v>136052.59</v>
      </c>
      <c r="CM14" s="215">
        <v>140080</v>
      </c>
      <c r="CN14" s="215">
        <v>134476.20000000001</v>
      </c>
      <c r="CO14" s="215">
        <v>97967</v>
      </c>
      <c r="CP14" s="215">
        <v>142741.59</v>
      </c>
      <c r="CQ14" s="215">
        <v>147866</v>
      </c>
      <c r="CR14" s="215">
        <v>136041.78</v>
      </c>
      <c r="CS14" s="215">
        <v>138495.59</v>
      </c>
      <c r="CT14" s="215">
        <v>148378</v>
      </c>
      <c r="CU14" s="215">
        <v>127976.6</v>
      </c>
      <c r="CV14" s="215">
        <v>144884.81</v>
      </c>
      <c r="CW14" s="215">
        <v>136463</v>
      </c>
      <c r="CX14" s="215">
        <v>131701</v>
      </c>
      <c r="CY14" s="215">
        <v>148114</v>
      </c>
      <c r="CZ14" s="215">
        <v>142026</v>
      </c>
      <c r="DA14" s="215">
        <v>97170</v>
      </c>
      <c r="DB14" s="215">
        <v>148532.59</v>
      </c>
      <c r="DC14" s="215">
        <v>140243.81</v>
      </c>
      <c r="DD14" s="215">
        <v>143142</v>
      </c>
      <c r="DE14" s="215">
        <v>136604</v>
      </c>
      <c r="DF14" s="215">
        <v>134998.81</v>
      </c>
      <c r="DG14" s="215">
        <v>137838</v>
      </c>
      <c r="DH14" s="215">
        <v>148831</v>
      </c>
      <c r="DI14" s="215">
        <v>134558</v>
      </c>
      <c r="DJ14" s="215">
        <v>128059.2</v>
      </c>
      <c r="DK14" s="215">
        <v>151791.81</v>
      </c>
      <c r="DL14" s="215">
        <v>137611</v>
      </c>
      <c r="DM14" s="215">
        <v>94200.79</v>
      </c>
      <c r="DN14" s="215">
        <v>145860</v>
      </c>
      <c r="DO14" s="215">
        <v>132267.81</v>
      </c>
      <c r="DP14" s="215">
        <v>153427</v>
      </c>
      <c r="DQ14" s="215">
        <v>140094</v>
      </c>
      <c r="DR14" s="215">
        <v>143218</v>
      </c>
      <c r="DS14" s="215">
        <v>136529</v>
      </c>
      <c r="DT14" s="215">
        <v>140157</v>
      </c>
      <c r="DU14" s="215">
        <v>138594</v>
      </c>
      <c r="DV14" s="215">
        <v>136383</v>
      </c>
      <c r="DW14" s="215">
        <v>147415</v>
      </c>
      <c r="DX14" s="215">
        <v>114206</v>
      </c>
      <c r="DY14" s="215">
        <v>93552</v>
      </c>
      <c r="DZ14" s="215">
        <v>137675.41</v>
      </c>
      <c r="EA14" s="215">
        <v>132810</v>
      </c>
      <c r="EB14" s="215">
        <v>154934.81</v>
      </c>
      <c r="EC14" s="215">
        <v>130549</v>
      </c>
      <c r="ED14" s="215">
        <v>139731.78</v>
      </c>
      <c r="EE14" s="215">
        <v>137070.20000000001</v>
      </c>
      <c r="EF14" s="215">
        <v>124646.8</v>
      </c>
      <c r="EG14" s="215">
        <v>141270</v>
      </c>
      <c r="EH14" s="215">
        <v>136750</v>
      </c>
      <c r="EI14" s="215">
        <v>135029.81</v>
      </c>
      <c r="EJ14" s="215">
        <v>138848.59</v>
      </c>
      <c r="EK14" s="215">
        <v>105352.05</v>
      </c>
      <c r="EL14" s="215">
        <v>132028</v>
      </c>
      <c r="EM14" s="215">
        <v>144541</v>
      </c>
      <c r="EN14" s="215">
        <v>143467</v>
      </c>
      <c r="EO14" s="215">
        <v>128463</v>
      </c>
      <c r="EP14" s="215">
        <v>148599.81</v>
      </c>
      <c r="EQ14" s="215">
        <v>130889</v>
      </c>
      <c r="ER14" s="215">
        <v>136414.78</v>
      </c>
      <c r="ES14" s="215">
        <v>142422.78</v>
      </c>
      <c r="ET14" s="215">
        <v>129123.2</v>
      </c>
      <c r="EU14" s="215">
        <v>135344</v>
      </c>
      <c r="EV14" s="215">
        <v>135146.59</v>
      </c>
      <c r="EW14" s="215">
        <v>107108.8</v>
      </c>
      <c r="EX14" s="215">
        <v>140677.20000000001</v>
      </c>
      <c r="EY14" s="215">
        <v>140389</v>
      </c>
      <c r="EZ14" s="215">
        <v>140588.81</v>
      </c>
      <c r="FA14" s="215">
        <v>135789</v>
      </c>
      <c r="FB14" s="215">
        <v>148597.81</v>
      </c>
      <c r="FC14" s="215">
        <v>126858</v>
      </c>
      <c r="FD14" s="215">
        <v>144180.79999999999</v>
      </c>
      <c r="FE14" s="215">
        <v>137571</v>
      </c>
      <c r="FF14" s="215">
        <v>130131</v>
      </c>
      <c r="FG14" s="215">
        <v>147329</v>
      </c>
      <c r="FH14" s="215">
        <v>100438.41</v>
      </c>
      <c r="FI14" s="215">
        <v>131342</v>
      </c>
      <c r="FJ14" s="215">
        <v>145733</v>
      </c>
      <c r="FK14" s="215">
        <v>148013</v>
      </c>
      <c r="FL14" s="215">
        <v>137157</v>
      </c>
      <c r="FM14" s="215">
        <v>139831.59</v>
      </c>
      <c r="FN14" s="215">
        <v>145073</v>
      </c>
      <c r="FO14" s="215">
        <v>131354</v>
      </c>
      <c r="FP14" s="215">
        <v>148532</v>
      </c>
      <c r="FQ14" s="215">
        <v>132702</v>
      </c>
      <c r="FR14" s="215">
        <v>132118</v>
      </c>
      <c r="FS14" s="215">
        <v>152251</v>
      </c>
      <c r="FT14" s="215">
        <v>100675</v>
      </c>
      <c r="FU14" s="215">
        <v>99660</v>
      </c>
      <c r="FV14" s="215">
        <v>143655</v>
      </c>
      <c r="FW14" s="215">
        <v>133494</v>
      </c>
      <c r="FX14" s="215">
        <v>142866</v>
      </c>
      <c r="FY14" s="215">
        <v>141996</v>
      </c>
      <c r="FZ14" s="215">
        <v>138437</v>
      </c>
      <c r="GA14" s="215">
        <v>138331</v>
      </c>
      <c r="GB14" s="215">
        <v>153820.81</v>
      </c>
      <c r="XEM14" s="140">
        <v>40909</v>
      </c>
      <c r="XEN14" s="143">
        <v>336</v>
      </c>
      <c r="XEO14" s="143">
        <v>408</v>
      </c>
      <c r="XEP14" s="143">
        <v>504</v>
      </c>
      <c r="XEQ14" s="143">
        <v>160</v>
      </c>
      <c r="XER14" s="143">
        <v>80</v>
      </c>
      <c r="XES14" s="143">
        <v>168</v>
      </c>
      <c r="XET14" s="143">
        <f t="shared" si="0"/>
        <v>744</v>
      </c>
    </row>
    <row r="15" spans="2:184 16367:16374">
      <c r="B15" s="13" t="s">
        <v>73</v>
      </c>
      <c r="C15" s="14" t="s">
        <v>36</v>
      </c>
      <c r="D15" s="461" t="s">
        <v>72</v>
      </c>
      <c r="E15" s="215">
        <v>67602</v>
      </c>
      <c r="F15" s="215">
        <v>63084</v>
      </c>
      <c r="G15" s="215">
        <v>60197</v>
      </c>
      <c r="H15" s="215">
        <v>56909.599999999999</v>
      </c>
      <c r="I15" s="215">
        <v>43964.4</v>
      </c>
      <c r="J15" s="215">
        <v>55212</v>
      </c>
      <c r="K15" s="215">
        <v>59035</v>
      </c>
      <c r="L15" s="215">
        <v>61826</v>
      </c>
      <c r="M15" s="215">
        <v>54114.6</v>
      </c>
      <c r="N15" s="215">
        <v>62278</v>
      </c>
      <c r="O15" s="215">
        <v>57852</v>
      </c>
      <c r="P15" s="215">
        <v>58389.39</v>
      </c>
      <c r="Q15" s="215">
        <v>71065</v>
      </c>
      <c r="R15" s="215">
        <v>64550</v>
      </c>
      <c r="S15" s="215">
        <v>59052</v>
      </c>
      <c r="T15" s="215">
        <v>41949.599999999999</v>
      </c>
      <c r="U15" s="215">
        <v>40409</v>
      </c>
      <c r="V15" s="215">
        <v>57197.2</v>
      </c>
      <c r="W15" s="215">
        <v>63816.4</v>
      </c>
      <c r="X15" s="215">
        <v>59693</v>
      </c>
      <c r="Y15" s="215">
        <v>54881.599999999999</v>
      </c>
      <c r="Z15" s="215">
        <v>64304</v>
      </c>
      <c r="AA15" s="215">
        <v>55812</v>
      </c>
      <c r="AB15" s="215">
        <v>61513</v>
      </c>
      <c r="AC15" s="215">
        <v>62884</v>
      </c>
      <c r="AD15" s="215">
        <v>61630.2</v>
      </c>
      <c r="AE15" s="215">
        <v>61355</v>
      </c>
      <c r="AF15" s="215">
        <v>58592</v>
      </c>
      <c r="AG15" s="215">
        <v>39514</v>
      </c>
      <c r="AH15" s="215">
        <v>58759</v>
      </c>
      <c r="AI15" s="215">
        <v>65192</v>
      </c>
      <c r="AJ15" s="215">
        <v>58026.39</v>
      </c>
      <c r="AK15" s="215">
        <v>57575</v>
      </c>
      <c r="AL15" s="215">
        <v>58423.4</v>
      </c>
      <c r="AM15" s="215">
        <v>55289.599999999999</v>
      </c>
      <c r="AN15" s="215">
        <v>60930.8</v>
      </c>
      <c r="AO15" s="215">
        <v>63395.79</v>
      </c>
      <c r="AP15" s="215">
        <v>65028.59</v>
      </c>
      <c r="AQ15" s="215">
        <v>64353.4</v>
      </c>
      <c r="AR15" s="215">
        <v>57355</v>
      </c>
      <c r="AS15" s="215">
        <v>40518</v>
      </c>
      <c r="AT15" s="215">
        <v>62616.6</v>
      </c>
      <c r="AU15" s="215">
        <v>56267</v>
      </c>
      <c r="AV15" s="215">
        <v>67309</v>
      </c>
      <c r="AW15" s="215">
        <v>55137</v>
      </c>
      <c r="AX15" s="215">
        <v>61107</v>
      </c>
      <c r="AY15" s="215">
        <v>58328</v>
      </c>
      <c r="AZ15" s="215">
        <v>58319.8</v>
      </c>
      <c r="BA15" s="215">
        <v>64310</v>
      </c>
      <c r="BB15" s="215">
        <v>60753</v>
      </c>
      <c r="BC15" s="215">
        <v>53346</v>
      </c>
      <c r="BD15" s="215">
        <v>41422</v>
      </c>
      <c r="BE15" s="215">
        <v>27438</v>
      </c>
      <c r="BF15" s="215">
        <v>45562</v>
      </c>
      <c r="BG15" s="215">
        <v>43989</v>
      </c>
      <c r="BH15" s="215">
        <v>51617</v>
      </c>
      <c r="BI15" s="215">
        <v>37813</v>
      </c>
      <c r="BJ15" s="215">
        <v>44147</v>
      </c>
      <c r="BK15" s="215">
        <v>47971</v>
      </c>
      <c r="BL15" s="215">
        <v>41882</v>
      </c>
      <c r="BM15" s="215">
        <v>70766</v>
      </c>
      <c r="BN15" s="215">
        <v>61890</v>
      </c>
      <c r="BO15" s="215">
        <v>52357</v>
      </c>
      <c r="BP15" s="215">
        <v>45113</v>
      </c>
      <c r="BQ15" s="215">
        <v>47459</v>
      </c>
      <c r="BR15" s="215">
        <v>52046</v>
      </c>
      <c r="BS15" s="215">
        <v>58027</v>
      </c>
      <c r="BT15" s="215">
        <v>59845</v>
      </c>
      <c r="BU15" s="215">
        <v>39514</v>
      </c>
      <c r="BV15" s="215">
        <v>36885</v>
      </c>
      <c r="BW15" s="215">
        <v>64645</v>
      </c>
      <c r="BX15" s="215">
        <v>61296</v>
      </c>
      <c r="BY15" s="215">
        <v>69230</v>
      </c>
      <c r="BZ15" s="215">
        <v>67516</v>
      </c>
      <c r="CA15" s="215">
        <v>69837</v>
      </c>
      <c r="CB15" s="215">
        <v>48810</v>
      </c>
      <c r="CC15" s="215">
        <v>44901.24</v>
      </c>
      <c r="CD15" s="215">
        <v>58271</v>
      </c>
      <c r="CE15" s="215">
        <v>72104</v>
      </c>
      <c r="CF15" s="215">
        <v>69992</v>
      </c>
      <c r="CG15" s="215">
        <v>62709.99</v>
      </c>
      <c r="CH15" s="215">
        <v>76398</v>
      </c>
      <c r="CI15" s="215">
        <v>64922</v>
      </c>
      <c r="CJ15" s="215">
        <v>69205</v>
      </c>
      <c r="CK15" s="215">
        <v>70979</v>
      </c>
      <c r="CL15" s="215">
        <v>66063</v>
      </c>
      <c r="CM15" s="215">
        <v>72228</v>
      </c>
      <c r="CN15" s="215">
        <v>67482</v>
      </c>
      <c r="CO15" s="215">
        <v>48817</v>
      </c>
      <c r="CP15" s="215">
        <v>68423</v>
      </c>
      <c r="CQ15" s="215">
        <v>73732</v>
      </c>
      <c r="CR15" s="215">
        <v>69989</v>
      </c>
      <c r="CS15" s="215">
        <v>69657</v>
      </c>
      <c r="CT15" s="215">
        <v>75700</v>
      </c>
      <c r="CU15" s="215">
        <v>64824</v>
      </c>
      <c r="CV15" s="215">
        <v>69882</v>
      </c>
      <c r="CW15" s="215">
        <v>68828</v>
      </c>
      <c r="CX15" s="215">
        <v>67892</v>
      </c>
      <c r="CY15" s="215">
        <v>74154</v>
      </c>
      <c r="CZ15" s="215">
        <v>63121</v>
      </c>
      <c r="DA15" s="215">
        <v>38528</v>
      </c>
      <c r="DB15" s="215">
        <v>59554</v>
      </c>
      <c r="DC15" s="215">
        <v>56677</v>
      </c>
      <c r="DD15" s="215">
        <v>61987</v>
      </c>
      <c r="DE15" s="215">
        <v>54309</v>
      </c>
      <c r="DF15" s="215">
        <v>53636</v>
      </c>
      <c r="DG15" s="215">
        <v>66108.990000000005</v>
      </c>
      <c r="DH15" s="215">
        <v>66882</v>
      </c>
      <c r="DI15" s="215">
        <v>66276</v>
      </c>
      <c r="DJ15" s="215">
        <v>64274</v>
      </c>
      <c r="DK15" s="215">
        <v>74750</v>
      </c>
      <c r="DL15" s="215">
        <v>59506</v>
      </c>
      <c r="DM15" s="215">
        <v>38552</v>
      </c>
      <c r="DN15" s="215">
        <v>56531</v>
      </c>
      <c r="DO15" s="215">
        <v>51558</v>
      </c>
      <c r="DP15" s="215">
        <v>63932</v>
      </c>
      <c r="DQ15" s="215">
        <v>53602</v>
      </c>
      <c r="DR15" s="215">
        <v>61068</v>
      </c>
      <c r="DS15" s="215">
        <v>64926</v>
      </c>
      <c r="DT15" s="215">
        <v>58535</v>
      </c>
      <c r="DU15" s="215">
        <v>66169</v>
      </c>
      <c r="DV15" s="215">
        <v>65713</v>
      </c>
      <c r="DW15" s="215">
        <v>72918</v>
      </c>
      <c r="DX15" s="215">
        <v>48832</v>
      </c>
      <c r="DY15" s="215">
        <v>36678</v>
      </c>
      <c r="DZ15" s="215">
        <v>49681</v>
      </c>
      <c r="EA15" s="215">
        <v>54560</v>
      </c>
      <c r="EB15" s="215">
        <v>61394</v>
      </c>
      <c r="EC15" s="215">
        <v>49211</v>
      </c>
      <c r="ED15" s="215">
        <v>58585</v>
      </c>
      <c r="EE15" s="215">
        <v>61004</v>
      </c>
      <c r="EF15" s="215">
        <v>54229</v>
      </c>
      <c r="EG15" s="215">
        <v>70473</v>
      </c>
      <c r="EH15" s="215">
        <v>66984</v>
      </c>
      <c r="EI15" s="215">
        <v>66570</v>
      </c>
      <c r="EJ15" s="215">
        <v>57868.639999999999</v>
      </c>
      <c r="EK15" s="215">
        <v>41434</v>
      </c>
      <c r="EL15" s="215">
        <v>49098</v>
      </c>
      <c r="EM15" s="215">
        <v>59800</v>
      </c>
      <c r="EN15" s="215">
        <v>54830</v>
      </c>
      <c r="EO15" s="215">
        <v>49795</v>
      </c>
      <c r="EP15" s="215">
        <v>60596</v>
      </c>
      <c r="EQ15" s="215">
        <v>58916</v>
      </c>
      <c r="ER15" s="215">
        <v>58809</v>
      </c>
      <c r="ES15" s="215">
        <v>67097</v>
      </c>
      <c r="ET15" s="215">
        <v>63282</v>
      </c>
      <c r="EU15" s="215">
        <v>64982</v>
      </c>
      <c r="EV15" s="215">
        <v>50400</v>
      </c>
      <c r="EW15" s="215">
        <v>41114</v>
      </c>
      <c r="EX15" s="215">
        <v>50717</v>
      </c>
      <c r="EY15" s="215">
        <v>56847</v>
      </c>
      <c r="EZ15" s="215">
        <v>55810</v>
      </c>
      <c r="FA15" s="215">
        <v>48461.99</v>
      </c>
      <c r="FB15" s="215">
        <v>59033</v>
      </c>
      <c r="FC15" s="215">
        <v>54838</v>
      </c>
      <c r="FD15" s="215">
        <v>54875</v>
      </c>
      <c r="FE15" s="215">
        <v>62290</v>
      </c>
      <c r="FF15" s="215">
        <v>57816.2</v>
      </c>
      <c r="FG15" s="215">
        <v>65464</v>
      </c>
      <c r="FH15" s="215">
        <v>35830</v>
      </c>
      <c r="FI15" s="215">
        <v>45100</v>
      </c>
      <c r="FJ15" s="215">
        <v>46994</v>
      </c>
      <c r="FK15" s="215">
        <v>58659</v>
      </c>
      <c r="FL15" s="215">
        <v>53383</v>
      </c>
      <c r="FM15" s="215">
        <v>48268</v>
      </c>
      <c r="FN15" s="215">
        <v>56064</v>
      </c>
      <c r="FO15" s="215">
        <v>53700.99</v>
      </c>
      <c r="FP15" s="215">
        <v>57762</v>
      </c>
      <c r="FQ15" s="215">
        <v>56767</v>
      </c>
      <c r="FR15" s="215">
        <v>57961</v>
      </c>
      <c r="FS15" s="215">
        <v>63983</v>
      </c>
      <c r="FT15" s="215">
        <v>34475</v>
      </c>
      <c r="FU15" s="215">
        <v>31900</v>
      </c>
      <c r="FV15" s="215">
        <v>45818</v>
      </c>
      <c r="FW15" s="215">
        <v>51923</v>
      </c>
      <c r="FX15" s="215">
        <v>51092</v>
      </c>
      <c r="FY15" s="215">
        <v>47540</v>
      </c>
      <c r="FZ15" s="215">
        <v>52168</v>
      </c>
      <c r="GA15" s="215">
        <v>54145</v>
      </c>
      <c r="GB15" s="215">
        <v>58755</v>
      </c>
      <c r="XEM15" s="140">
        <v>40940</v>
      </c>
      <c r="XEN15" s="143">
        <v>336</v>
      </c>
      <c r="XEO15" s="143">
        <v>360</v>
      </c>
      <c r="XEP15" s="143">
        <v>504</v>
      </c>
      <c r="XEQ15" s="143">
        <v>128</v>
      </c>
      <c r="XER15" s="143">
        <v>64</v>
      </c>
      <c r="XES15" s="143">
        <v>168</v>
      </c>
      <c r="XET15" s="143">
        <f t="shared" si="0"/>
        <v>696</v>
      </c>
    </row>
    <row r="16" spans="2:184 16367:16374"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  <c r="BL16" s="461"/>
      <c r="BM16" s="461"/>
      <c r="BN16" s="461"/>
      <c r="BO16" s="461"/>
      <c r="BP16" s="461"/>
      <c r="BQ16" s="46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  <c r="CK16" s="461"/>
      <c r="CL16" s="461"/>
      <c r="CM16" s="461"/>
      <c r="CN16" s="461"/>
      <c r="CO16" s="461"/>
      <c r="CP16" s="461"/>
      <c r="CQ16" s="461"/>
      <c r="CR16" s="461"/>
      <c r="CS16" s="461"/>
      <c r="CT16" s="461"/>
      <c r="CU16" s="461"/>
      <c r="CV16" s="461"/>
      <c r="CW16" s="461"/>
      <c r="CX16" s="461"/>
      <c r="CY16" s="461"/>
      <c r="CZ16" s="461"/>
      <c r="DA16" s="461"/>
      <c r="DB16" s="461"/>
      <c r="DC16" s="461"/>
      <c r="DD16" s="461"/>
      <c r="DE16" s="461"/>
      <c r="DF16" s="461"/>
      <c r="DG16" s="461"/>
      <c r="DH16" s="461"/>
      <c r="DI16" s="461"/>
      <c r="DJ16" s="461"/>
      <c r="DK16" s="461"/>
      <c r="DL16" s="461"/>
      <c r="DM16" s="461"/>
      <c r="DN16" s="461"/>
      <c r="DO16" s="461"/>
      <c r="DP16" s="461"/>
      <c r="DQ16" s="461"/>
      <c r="DR16" s="461"/>
      <c r="DS16" s="461"/>
      <c r="DT16" s="461"/>
      <c r="DU16" s="461"/>
      <c r="DV16" s="461"/>
      <c r="DW16" s="461"/>
      <c r="DX16" s="461"/>
      <c r="DY16" s="461"/>
      <c r="DZ16" s="461"/>
      <c r="EA16" s="461"/>
      <c r="EB16" s="461"/>
      <c r="EC16" s="461"/>
      <c r="ED16" s="461"/>
      <c r="EE16" s="461"/>
      <c r="EF16" s="461"/>
      <c r="EG16" s="461"/>
      <c r="EH16" s="461"/>
      <c r="EI16" s="461"/>
      <c r="EJ16" s="461"/>
      <c r="EK16" s="461"/>
      <c r="EL16" s="461"/>
      <c r="EM16" s="461"/>
      <c r="EN16" s="461"/>
      <c r="EO16" s="461"/>
      <c r="EP16" s="461"/>
      <c r="EQ16" s="461"/>
      <c r="ER16" s="461"/>
      <c r="ES16" s="461"/>
      <c r="ET16" s="461"/>
      <c r="EU16" s="461"/>
      <c r="EV16" s="461"/>
      <c r="EW16" s="461"/>
      <c r="EX16" s="461"/>
      <c r="EY16" s="461"/>
      <c r="EZ16" s="461"/>
      <c r="FA16" s="461"/>
      <c r="FB16" s="461"/>
      <c r="FC16" s="461"/>
      <c r="FD16" s="461"/>
      <c r="FE16" s="461"/>
      <c r="FF16" s="461"/>
      <c r="FG16" s="461"/>
      <c r="FH16" s="461"/>
      <c r="FI16" s="461"/>
      <c r="FJ16" s="461"/>
      <c r="FK16" s="461"/>
      <c r="FL16" s="461"/>
      <c r="FM16" s="461"/>
      <c r="FN16" s="461"/>
      <c r="FO16" s="461"/>
      <c r="FP16" s="461"/>
      <c r="FQ16" s="461"/>
      <c r="FR16" s="461"/>
      <c r="FS16" s="461"/>
      <c r="FT16" s="461"/>
      <c r="FU16" s="461"/>
      <c r="FV16" s="461"/>
      <c r="FW16" s="461"/>
      <c r="FX16" s="461"/>
      <c r="FY16" s="461"/>
      <c r="FZ16" s="461"/>
      <c r="GA16" s="461"/>
      <c r="GB16" s="461"/>
      <c r="XEM16" s="140">
        <v>40969</v>
      </c>
      <c r="XEN16" s="143">
        <v>352</v>
      </c>
      <c r="XEO16" s="143">
        <v>392</v>
      </c>
      <c r="XEP16" s="143">
        <v>528</v>
      </c>
      <c r="XEQ16" s="143">
        <v>144</v>
      </c>
      <c r="XER16" s="143">
        <v>72</v>
      </c>
      <c r="XES16" s="143">
        <v>176</v>
      </c>
      <c r="XET16" s="143">
        <f t="shared" si="0"/>
        <v>744</v>
      </c>
    </row>
    <row r="17" spans="2:184 16363:16374"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1"/>
      <c r="CQ17" s="461"/>
      <c r="CR17" s="461"/>
      <c r="CS17" s="461"/>
      <c r="CT17" s="461"/>
      <c r="CU17" s="461"/>
      <c r="CV17" s="461"/>
      <c r="CW17" s="461"/>
      <c r="CX17" s="461"/>
      <c r="CY17" s="461"/>
      <c r="CZ17" s="461"/>
      <c r="DA17" s="461"/>
      <c r="DB17" s="461"/>
      <c r="DC17" s="461"/>
      <c r="DD17" s="461"/>
      <c r="DE17" s="461"/>
      <c r="DF17" s="461"/>
      <c r="DG17" s="461"/>
      <c r="DH17" s="461"/>
      <c r="DI17" s="461"/>
      <c r="DJ17" s="461"/>
      <c r="DK17" s="461"/>
      <c r="DL17" s="461"/>
      <c r="DM17" s="461"/>
      <c r="DN17" s="461"/>
      <c r="DO17" s="461"/>
      <c r="DP17" s="461"/>
      <c r="DQ17" s="461"/>
      <c r="DR17" s="461"/>
      <c r="DS17" s="461"/>
      <c r="DT17" s="461"/>
      <c r="DU17" s="461"/>
      <c r="DV17" s="461"/>
      <c r="DW17" s="461"/>
      <c r="DX17" s="461"/>
      <c r="DY17" s="461"/>
      <c r="DZ17" s="461"/>
      <c r="EA17" s="461"/>
      <c r="EB17" s="461"/>
      <c r="EC17" s="461"/>
      <c r="ED17" s="461"/>
      <c r="EE17" s="461"/>
      <c r="EF17" s="461"/>
      <c r="EG17" s="461"/>
      <c r="EH17" s="461"/>
      <c r="EI17" s="461"/>
      <c r="EJ17" s="461"/>
      <c r="EK17" s="461"/>
      <c r="EL17" s="461"/>
      <c r="EM17" s="461"/>
      <c r="EN17" s="461"/>
      <c r="EO17" s="461"/>
      <c r="EP17" s="461"/>
      <c r="EQ17" s="461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1"/>
      <c r="FI17" s="461"/>
      <c r="FJ17" s="461"/>
      <c r="FK17" s="461"/>
      <c r="FL17" s="461"/>
      <c r="FM17" s="461"/>
      <c r="FN17" s="461"/>
      <c r="FO17" s="461"/>
      <c r="FP17" s="461"/>
      <c r="FQ17" s="461"/>
      <c r="FR17" s="461"/>
      <c r="FS17" s="461"/>
      <c r="FT17" s="461"/>
      <c r="FU17" s="461"/>
      <c r="FV17" s="461"/>
      <c r="FW17" s="461"/>
      <c r="FX17" s="461"/>
      <c r="FY17" s="461"/>
      <c r="FZ17" s="461"/>
      <c r="GA17" s="461"/>
      <c r="GB17" s="461"/>
      <c r="XEM17" s="140">
        <v>41000</v>
      </c>
      <c r="XEN17" s="143">
        <v>336</v>
      </c>
      <c r="XEO17" s="143">
        <v>384</v>
      </c>
      <c r="XEP17" s="143">
        <v>504</v>
      </c>
      <c r="XEQ17" s="143">
        <v>144</v>
      </c>
      <c r="XER17" s="143">
        <v>72</v>
      </c>
      <c r="XES17" s="143">
        <v>168</v>
      </c>
      <c r="XET17" s="143">
        <f t="shared" si="0"/>
        <v>720</v>
      </c>
    </row>
    <row r="18" spans="2:184 16363:1637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  <c r="XEM18" s="140">
        <v>41030</v>
      </c>
      <c r="XEN18" s="143">
        <v>352</v>
      </c>
      <c r="XEO18" s="143">
        <v>392</v>
      </c>
      <c r="XEP18" s="143">
        <v>528</v>
      </c>
      <c r="XEQ18" s="143">
        <v>144</v>
      </c>
      <c r="XER18" s="143">
        <v>72</v>
      </c>
      <c r="XES18" s="143">
        <v>176</v>
      </c>
      <c r="XET18" s="143">
        <f t="shared" si="0"/>
        <v>744</v>
      </c>
    </row>
    <row r="19" spans="2:184 16363:16374">
      <c r="B19" s="15" t="s">
        <v>74</v>
      </c>
      <c r="C19" s="14" t="s">
        <v>36</v>
      </c>
      <c r="D19" s="461" t="s">
        <v>68</v>
      </c>
      <c r="E19" s="215">
        <v>823719.81</v>
      </c>
      <c r="F19" s="215">
        <v>742296.38</v>
      </c>
      <c r="G19" s="215">
        <v>794307.88</v>
      </c>
      <c r="H19" s="215">
        <v>678894.19</v>
      </c>
      <c r="I19" s="215">
        <v>745723.81</v>
      </c>
      <c r="J19" s="215">
        <v>735154.88</v>
      </c>
      <c r="K19" s="215">
        <v>789029.75</v>
      </c>
      <c r="L19" s="215">
        <v>768169.25</v>
      </c>
      <c r="M19" s="215">
        <v>736211.81</v>
      </c>
      <c r="N19" s="215">
        <v>558094.5</v>
      </c>
      <c r="O19" s="215">
        <v>636671</v>
      </c>
      <c r="P19" s="215">
        <v>806273.88</v>
      </c>
      <c r="Q19" s="215">
        <v>830599.88</v>
      </c>
      <c r="R19" s="215">
        <v>746766.31</v>
      </c>
      <c r="S19" s="215">
        <v>712366.19</v>
      </c>
      <c r="T19" s="215">
        <v>722859.31</v>
      </c>
      <c r="U19" s="215">
        <v>747388.44</v>
      </c>
      <c r="V19" s="215">
        <v>741318.81</v>
      </c>
      <c r="W19" s="215">
        <v>771696.81</v>
      </c>
      <c r="X19" s="215">
        <v>771574.38</v>
      </c>
      <c r="Y19" s="215">
        <v>729777.88</v>
      </c>
      <c r="Z19" s="215">
        <v>731333.25</v>
      </c>
      <c r="AA19" s="215">
        <v>767699.94</v>
      </c>
      <c r="AB19" s="215">
        <v>796639</v>
      </c>
      <c r="AC19" s="215">
        <v>803683.38</v>
      </c>
      <c r="AD19" s="215">
        <v>725809.38</v>
      </c>
      <c r="AE19" s="215">
        <v>763684.75</v>
      </c>
      <c r="AF19" s="215">
        <v>646993.81000000006</v>
      </c>
      <c r="AG19" s="215">
        <v>702028.38</v>
      </c>
      <c r="AH19" s="215">
        <v>758929</v>
      </c>
      <c r="AI19" s="215">
        <v>805329.38</v>
      </c>
      <c r="AJ19" s="215">
        <v>802619.69</v>
      </c>
      <c r="AK19" s="215">
        <v>738972.81</v>
      </c>
      <c r="AL19" s="215">
        <v>577826.06000000006</v>
      </c>
      <c r="AM19" s="215">
        <v>747365.81</v>
      </c>
      <c r="AN19" s="215">
        <v>772839.62</v>
      </c>
      <c r="AO19" s="215">
        <v>800803.62</v>
      </c>
      <c r="AP19" s="215">
        <v>751393.5</v>
      </c>
      <c r="AQ19" s="215">
        <v>639900.43999999994</v>
      </c>
      <c r="AR19" s="215">
        <v>566309.56000000006</v>
      </c>
      <c r="AS19" s="215">
        <v>744413.94</v>
      </c>
      <c r="AT19" s="215">
        <v>762140.5</v>
      </c>
      <c r="AU19" s="215">
        <v>805463.75</v>
      </c>
      <c r="AV19" s="215">
        <v>808540.75</v>
      </c>
      <c r="AW19" s="215">
        <v>745492.25</v>
      </c>
      <c r="AX19" s="215">
        <v>699962.44</v>
      </c>
      <c r="AY19" s="215">
        <v>753558.38</v>
      </c>
      <c r="AZ19" s="215">
        <v>772759.06</v>
      </c>
      <c r="BA19" s="215">
        <v>804334.56</v>
      </c>
      <c r="BB19" s="215">
        <v>728468.5</v>
      </c>
      <c r="BC19" s="215">
        <v>701261.12</v>
      </c>
      <c r="BD19" s="215">
        <v>637510</v>
      </c>
      <c r="BE19" s="215">
        <v>771507.12</v>
      </c>
      <c r="BF19" s="215">
        <v>759996.88</v>
      </c>
      <c r="BG19" s="215">
        <v>801997.62</v>
      </c>
      <c r="BH19" s="215">
        <v>807543.19</v>
      </c>
      <c r="BI19" s="215">
        <v>726444</v>
      </c>
      <c r="BJ19" s="215">
        <v>488211.41</v>
      </c>
      <c r="BK19" s="215">
        <v>594647.75</v>
      </c>
      <c r="BL19" s="215">
        <v>775766.69</v>
      </c>
      <c r="BM19" s="215">
        <v>808424.38</v>
      </c>
      <c r="BN19" s="215">
        <v>733986.25</v>
      </c>
      <c r="BO19" s="215">
        <v>701477.44</v>
      </c>
      <c r="BP19" s="215">
        <v>640248.25</v>
      </c>
      <c r="BQ19" s="215">
        <v>703091</v>
      </c>
      <c r="BR19" s="215">
        <v>765787.19</v>
      </c>
      <c r="BS19" s="215">
        <v>821003.62</v>
      </c>
      <c r="BT19" s="215">
        <v>827068.69</v>
      </c>
      <c r="BU19" s="215">
        <v>755453.38</v>
      </c>
      <c r="BV19" s="215">
        <v>781645.19</v>
      </c>
      <c r="BW19" s="215">
        <v>714391.62</v>
      </c>
      <c r="BX19" s="215">
        <v>813817.62</v>
      </c>
      <c r="BY19" s="215">
        <v>832990.94</v>
      </c>
      <c r="BZ19" s="215">
        <v>726734</v>
      </c>
      <c r="CA19" s="215">
        <v>660888.75</v>
      </c>
      <c r="CB19" s="215">
        <v>663353.43999999994</v>
      </c>
      <c r="CC19" s="215">
        <v>753998.69</v>
      </c>
      <c r="CD19" s="215">
        <v>786876.12</v>
      </c>
      <c r="CE19" s="215">
        <v>856929.38</v>
      </c>
      <c r="CF19" s="215">
        <v>858995.25</v>
      </c>
      <c r="CG19" s="215">
        <v>791557.38</v>
      </c>
      <c r="CH19" s="215">
        <v>559925.18999999994</v>
      </c>
      <c r="CI19" s="215">
        <v>804435.44</v>
      </c>
      <c r="CJ19" s="215">
        <v>848907.12</v>
      </c>
      <c r="CK19" s="215">
        <v>855373.25</v>
      </c>
      <c r="CL19" s="215">
        <v>797669.12</v>
      </c>
      <c r="CM19" s="215">
        <v>814316.75</v>
      </c>
      <c r="CN19" s="215">
        <v>662983.43999999994</v>
      </c>
      <c r="CO19" s="215">
        <v>794983.5</v>
      </c>
      <c r="CP19" s="215">
        <v>814123</v>
      </c>
      <c r="CQ19" s="215">
        <v>874372.38</v>
      </c>
      <c r="CR19" s="215">
        <v>871749.69</v>
      </c>
      <c r="CS19" s="215">
        <v>807976.88</v>
      </c>
      <c r="CT19" s="215">
        <v>754170.06</v>
      </c>
      <c r="CU19" s="215">
        <v>815809.81</v>
      </c>
      <c r="CV19" s="215">
        <v>857670.62</v>
      </c>
      <c r="CW19" s="215">
        <v>863839.62</v>
      </c>
      <c r="CX19" s="215">
        <v>733797.62</v>
      </c>
      <c r="CY19" s="215">
        <v>681677.81</v>
      </c>
      <c r="CZ19" s="215">
        <v>657266.12</v>
      </c>
      <c r="DA19" s="215">
        <v>829800.5</v>
      </c>
      <c r="DB19" s="215">
        <v>820520.19</v>
      </c>
      <c r="DC19" s="215">
        <v>879931.62</v>
      </c>
      <c r="DD19" s="215">
        <v>885781.31</v>
      </c>
      <c r="DE19" s="215">
        <v>805087.62</v>
      </c>
      <c r="DF19" s="215">
        <v>560498.43999999994</v>
      </c>
      <c r="DG19" s="215">
        <v>819121.75</v>
      </c>
      <c r="DH19" s="215">
        <v>850982.69</v>
      </c>
      <c r="DI19" s="215">
        <v>860040.19</v>
      </c>
      <c r="DJ19" s="215">
        <v>776542.06</v>
      </c>
      <c r="DK19" s="215">
        <v>840835.88</v>
      </c>
      <c r="DL19" s="215">
        <v>689265.5</v>
      </c>
      <c r="DM19" s="215">
        <v>759005.75</v>
      </c>
      <c r="DN19" s="215">
        <v>818942.5</v>
      </c>
      <c r="DO19" s="215">
        <v>876603.69</v>
      </c>
      <c r="DP19" s="215">
        <v>882803.62</v>
      </c>
      <c r="DQ19" s="215">
        <v>800527.38</v>
      </c>
      <c r="DR19" s="215">
        <v>757954.44</v>
      </c>
      <c r="DS19" s="215">
        <v>818989.81</v>
      </c>
      <c r="DT19" s="215">
        <v>850403.69</v>
      </c>
      <c r="DU19" s="215">
        <v>858564.81</v>
      </c>
      <c r="DV19" s="215">
        <v>773976.5</v>
      </c>
      <c r="DW19" s="215">
        <v>801513.81</v>
      </c>
      <c r="DX19" s="215">
        <v>677345.5</v>
      </c>
      <c r="DY19" s="215">
        <v>808227.12</v>
      </c>
      <c r="DZ19" s="215">
        <v>812000.88</v>
      </c>
      <c r="EA19" s="215">
        <v>875765.69</v>
      </c>
      <c r="EB19" s="215">
        <v>868845.19</v>
      </c>
      <c r="EC19" s="215">
        <v>798475.75</v>
      </c>
      <c r="ED19" s="215">
        <v>582733.25</v>
      </c>
      <c r="EE19" s="215">
        <v>716315.75</v>
      </c>
      <c r="EF19" s="215">
        <v>845406.69</v>
      </c>
      <c r="EG19" s="215">
        <v>857330.88</v>
      </c>
      <c r="EH19" s="215">
        <v>800491.69</v>
      </c>
      <c r="EI19" s="215">
        <v>679080.75</v>
      </c>
      <c r="EJ19" s="215">
        <v>613737.38</v>
      </c>
      <c r="EK19" s="215">
        <v>807313.88</v>
      </c>
      <c r="EL19" s="215">
        <v>809681.5</v>
      </c>
      <c r="EM19" s="215">
        <v>870561.38</v>
      </c>
      <c r="EN19" s="215">
        <v>866704.31</v>
      </c>
      <c r="EO19" s="215">
        <v>801252.38</v>
      </c>
      <c r="EP19" s="215">
        <v>747896</v>
      </c>
      <c r="EQ19" s="215">
        <v>808406.19</v>
      </c>
      <c r="ER19" s="215">
        <v>847931.12</v>
      </c>
      <c r="ES19" s="215">
        <v>852689.12</v>
      </c>
      <c r="ET19" s="215">
        <v>769051.19</v>
      </c>
      <c r="EU19" s="215">
        <v>779578.12</v>
      </c>
      <c r="EV19" s="215">
        <v>669533</v>
      </c>
      <c r="EW19" s="215">
        <v>811727.12</v>
      </c>
      <c r="EX19" s="215">
        <v>803888.06</v>
      </c>
      <c r="EY19" s="215">
        <v>862794.38</v>
      </c>
      <c r="EZ19" s="215">
        <v>861867.69</v>
      </c>
      <c r="FA19" s="215">
        <v>793682.38</v>
      </c>
      <c r="FB19" s="215">
        <v>546644.56000000006</v>
      </c>
      <c r="FC19" s="215">
        <v>607747</v>
      </c>
      <c r="FD19" s="215">
        <v>841032.62</v>
      </c>
      <c r="FE19" s="215">
        <v>839427.38</v>
      </c>
      <c r="FF19" s="215">
        <v>758426.38</v>
      </c>
      <c r="FG19" s="215">
        <v>727924.75</v>
      </c>
      <c r="FH19" s="215">
        <v>673960.88</v>
      </c>
      <c r="FI19" s="215">
        <v>737949.19</v>
      </c>
      <c r="FJ19" s="215">
        <v>799585</v>
      </c>
      <c r="FK19" s="215">
        <v>856399.38</v>
      </c>
      <c r="FL19" s="215">
        <v>856875.62</v>
      </c>
      <c r="FM19" s="215">
        <v>787496.88</v>
      </c>
      <c r="FN19" s="215">
        <v>740562.06</v>
      </c>
      <c r="FO19" s="215">
        <v>794852.75</v>
      </c>
      <c r="FP19" s="215">
        <v>833181.62</v>
      </c>
      <c r="FQ19" s="215">
        <v>834763.56</v>
      </c>
      <c r="FR19" s="215">
        <v>755513.5</v>
      </c>
      <c r="FS19" s="215">
        <v>571368.93999999994</v>
      </c>
      <c r="FT19" s="215">
        <v>757609.12</v>
      </c>
      <c r="FU19" s="215">
        <v>735442.31</v>
      </c>
      <c r="FV19" s="215">
        <v>796898.5</v>
      </c>
      <c r="FW19" s="215">
        <v>853313.38</v>
      </c>
      <c r="FX19" s="215">
        <v>850235.62</v>
      </c>
      <c r="FY19" s="215">
        <v>754559.38</v>
      </c>
      <c r="FZ19" s="215">
        <v>654033.25</v>
      </c>
      <c r="GA19" s="215">
        <v>710259.81</v>
      </c>
      <c r="GB19" s="215">
        <v>833069.62</v>
      </c>
      <c r="XEM19" s="140">
        <v>41061</v>
      </c>
      <c r="XEN19" s="143">
        <v>336</v>
      </c>
      <c r="XEO19" s="143">
        <v>384</v>
      </c>
      <c r="XEP19" s="143">
        <v>504</v>
      </c>
      <c r="XEQ19" s="143">
        <v>144</v>
      </c>
      <c r="XER19" s="143">
        <v>72</v>
      </c>
      <c r="XES19" s="143">
        <v>168</v>
      </c>
      <c r="XET19" s="143">
        <f t="shared" si="0"/>
        <v>720</v>
      </c>
    </row>
    <row r="20" spans="2:184 16363:16374">
      <c r="B20" s="15" t="s">
        <v>74</v>
      </c>
      <c r="C20" s="14" t="s">
        <v>36</v>
      </c>
      <c r="D20" s="461" t="s">
        <v>69</v>
      </c>
      <c r="E20" s="215">
        <v>163794.19</v>
      </c>
      <c r="F20" s="215">
        <v>138308.32999999999</v>
      </c>
      <c r="G20" s="215">
        <v>171692.17</v>
      </c>
      <c r="H20" s="215">
        <v>122688.15</v>
      </c>
      <c r="I20" s="215">
        <v>150113.53</v>
      </c>
      <c r="J20" s="215">
        <v>170634.41</v>
      </c>
      <c r="K20" s="215">
        <v>151940.07999999999</v>
      </c>
      <c r="L20" s="215">
        <v>148649.10999999999</v>
      </c>
      <c r="M20" s="215">
        <v>163980.88</v>
      </c>
      <c r="N20" s="215">
        <v>89952.25</v>
      </c>
      <c r="O20" s="215">
        <v>151872.88</v>
      </c>
      <c r="P20" s="215">
        <v>169504.38</v>
      </c>
      <c r="Q20" s="215">
        <v>158390</v>
      </c>
      <c r="R20" s="215">
        <v>141596.32999999999</v>
      </c>
      <c r="S20" s="215">
        <v>151404.94</v>
      </c>
      <c r="T20" s="215">
        <v>128826.14</v>
      </c>
      <c r="U20" s="215">
        <v>167237.03</v>
      </c>
      <c r="V20" s="215">
        <v>149063.53</v>
      </c>
      <c r="W20" s="215">
        <v>151767.07999999999</v>
      </c>
      <c r="X20" s="215">
        <v>162977.70000000001</v>
      </c>
      <c r="Y20" s="215">
        <v>150550.48000000001</v>
      </c>
      <c r="Z20" s="215">
        <v>123307.27</v>
      </c>
      <c r="AA20" s="215">
        <v>190767.38</v>
      </c>
      <c r="AB20" s="215">
        <v>146773.72</v>
      </c>
      <c r="AC20" s="215">
        <v>175343.8</v>
      </c>
      <c r="AD20" s="215">
        <v>129062.02</v>
      </c>
      <c r="AE20" s="215">
        <v>143540</v>
      </c>
      <c r="AF20" s="215">
        <v>116138.08</v>
      </c>
      <c r="AG20" s="215">
        <v>173240</v>
      </c>
      <c r="AH20" s="215">
        <v>141444</v>
      </c>
      <c r="AI20" s="215">
        <v>143955.26999999999</v>
      </c>
      <c r="AJ20" s="215">
        <v>172239</v>
      </c>
      <c r="AK20" s="215">
        <v>154386.12</v>
      </c>
      <c r="AL20" s="215">
        <v>106022</v>
      </c>
      <c r="AM20" s="215">
        <v>162393</v>
      </c>
      <c r="AN20" s="215">
        <v>143797.5</v>
      </c>
      <c r="AO20" s="215">
        <v>193881.25</v>
      </c>
      <c r="AP20" s="215">
        <v>132007.69</v>
      </c>
      <c r="AQ20" s="215">
        <v>103905</v>
      </c>
      <c r="AR20" s="215">
        <v>115308.27</v>
      </c>
      <c r="AS20" s="215">
        <v>163672.14000000001</v>
      </c>
      <c r="AT20" s="215">
        <v>139036.81</v>
      </c>
      <c r="AU20" s="215">
        <v>196874.55</v>
      </c>
      <c r="AV20" s="215">
        <v>146546.56</v>
      </c>
      <c r="AW20" s="215">
        <v>151392</v>
      </c>
      <c r="AX20" s="215">
        <v>148664</v>
      </c>
      <c r="AY20" s="215">
        <v>147677</v>
      </c>
      <c r="AZ20" s="215">
        <v>166407.32999999999</v>
      </c>
      <c r="BA20" s="215">
        <v>177209.39</v>
      </c>
      <c r="BB20" s="215">
        <v>133755.62</v>
      </c>
      <c r="BC20" s="215">
        <v>118972.03</v>
      </c>
      <c r="BD20" s="215">
        <v>153752</v>
      </c>
      <c r="BE20" s="215">
        <v>142264.28</v>
      </c>
      <c r="BF20" s="215">
        <v>138079.17000000001</v>
      </c>
      <c r="BG20" s="215">
        <v>199488</v>
      </c>
      <c r="BH20" s="215">
        <v>140564.54999999999</v>
      </c>
      <c r="BI20" s="215">
        <v>157053.84</v>
      </c>
      <c r="BJ20" s="215">
        <v>90181.91</v>
      </c>
      <c r="BK20" s="215">
        <v>121582.34</v>
      </c>
      <c r="BL20" s="215">
        <v>188388.98</v>
      </c>
      <c r="BM20" s="215">
        <v>155399.47</v>
      </c>
      <c r="BN20" s="215">
        <v>137432</v>
      </c>
      <c r="BO20" s="215">
        <v>124216.8</v>
      </c>
      <c r="BP20" s="215">
        <v>129936.08</v>
      </c>
      <c r="BQ20" s="215">
        <v>143303</v>
      </c>
      <c r="BR20" s="215">
        <v>160505.53</v>
      </c>
      <c r="BS20" s="215">
        <v>183636.55</v>
      </c>
      <c r="BT20" s="215">
        <v>147195.54999999999</v>
      </c>
      <c r="BU20" s="215">
        <v>194456.94</v>
      </c>
      <c r="BV20" s="215">
        <v>128864</v>
      </c>
      <c r="BW20" s="215">
        <v>146296.22</v>
      </c>
      <c r="BX20" s="215">
        <v>193516.92</v>
      </c>
      <c r="BY20" s="215">
        <v>161230.32999999999</v>
      </c>
      <c r="BZ20" s="215">
        <v>130714</v>
      </c>
      <c r="CA20" s="215">
        <v>139199</v>
      </c>
      <c r="CB20" s="215">
        <v>123427</v>
      </c>
      <c r="CC20" s="215">
        <v>151576.28</v>
      </c>
      <c r="CD20" s="215">
        <v>181607.53</v>
      </c>
      <c r="CE20" s="215">
        <v>167145.56</v>
      </c>
      <c r="CF20" s="215">
        <v>159882.78</v>
      </c>
      <c r="CG20" s="215">
        <v>178725.69</v>
      </c>
      <c r="CH20" s="215">
        <v>90666</v>
      </c>
      <c r="CI20" s="215">
        <v>184028.47</v>
      </c>
      <c r="CJ20" s="215">
        <v>185456.7</v>
      </c>
      <c r="CK20" s="215">
        <v>174536.7</v>
      </c>
      <c r="CL20" s="215">
        <v>166069.48000000001</v>
      </c>
      <c r="CM20" s="215">
        <v>154391</v>
      </c>
      <c r="CN20" s="215">
        <v>123675.14</v>
      </c>
      <c r="CO20" s="215">
        <v>190790.14</v>
      </c>
      <c r="CP20" s="215">
        <v>143870.5</v>
      </c>
      <c r="CQ20" s="215">
        <v>151440.54999999999</v>
      </c>
      <c r="CR20" s="215">
        <v>185242.78</v>
      </c>
      <c r="CS20" s="215">
        <v>163220.84</v>
      </c>
      <c r="CT20" s="215">
        <v>148220.5</v>
      </c>
      <c r="CU20" s="215">
        <v>179043.41</v>
      </c>
      <c r="CV20" s="215">
        <v>166855.79999999999</v>
      </c>
      <c r="CW20" s="215">
        <v>198802.7</v>
      </c>
      <c r="CX20" s="215">
        <v>130401</v>
      </c>
      <c r="CY20" s="215">
        <v>109202</v>
      </c>
      <c r="CZ20" s="215">
        <v>117541.56</v>
      </c>
      <c r="DA20" s="215">
        <v>200099.38</v>
      </c>
      <c r="DB20" s="215">
        <v>145925.06</v>
      </c>
      <c r="DC20" s="215">
        <v>190969</v>
      </c>
      <c r="DD20" s="215">
        <v>165715.34</v>
      </c>
      <c r="DE20" s="215">
        <v>159377.84</v>
      </c>
      <c r="DF20" s="215">
        <v>132511</v>
      </c>
      <c r="DG20" s="215">
        <v>161118.97</v>
      </c>
      <c r="DH20" s="215">
        <v>138815.70000000001</v>
      </c>
      <c r="DI20" s="215">
        <v>181732.48000000001</v>
      </c>
      <c r="DJ20" s="215">
        <v>133418</v>
      </c>
      <c r="DK20" s="215">
        <v>143930</v>
      </c>
      <c r="DL20" s="215">
        <v>139059.22</v>
      </c>
      <c r="DM20" s="215">
        <v>161267.79999999999</v>
      </c>
      <c r="DN20" s="215">
        <v>146567.53</v>
      </c>
      <c r="DO20" s="215">
        <v>199545.78</v>
      </c>
      <c r="DP20" s="215">
        <v>144415.31</v>
      </c>
      <c r="DQ20" s="215">
        <v>157981.09</v>
      </c>
      <c r="DR20" s="215">
        <v>163350</v>
      </c>
      <c r="DS20" s="215">
        <v>166483.22</v>
      </c>
      <c r="DT20" s="215">
        <v>180839.7</v>
      </c>
      <c r="DU20" s="215">
        <v>187849.8</v>
      </c>
      <c r="DV20" s="215">
        <v>140529.59</v>
      </c>
      <c r="DW20" s="215">
        <v>125054.54</v>
      </c>
      <c r="DX20" s="215">
        <v>154791</v>
      </c>
      <c r="DY20" s="215">
        <v>161446.14000000001</v>
      </c>
      <c r="DZ20" s="215">
        <v>141646.19</v>
      </c>
      <c r="EA20" s="215">
        <v>205546.78</v>
      </c>
      <c r="EB20" s="215">
        <v>139918.34</v>
      </c>
      <c r="EC20" s="215">
        <v>170547.98</v>
      </c>
      <c r="ED20" s="215">
        <v>108771.59</v>
      </c>
      <c r="EE20" s="215">
        <v>152842</v>
      </c>
      <c r="EF20" s="215">
        <v>199671.98</v>
      </c>
      <c r="EG20" s="215">
        <v>167453</v>
      </c>
      <c r="EH20" s="215">
        <v>140492.28</v>
      </c>
      <c r="EI20" s="215">
        <v>140060.53</v>
      </c>
      <c r="EJ20" s="215">
        <v>108599.2</v>
      </c>
      <c r="EK20" s="215">
        <v>160134.14000000001</v>
      </c>
      <c r="EL20" s="215">
        <v>169641.44</v>
      </c>
      <c r="EM20" s="215">
        <v>172175.78</v>
      </c>
      <c r="EN20" s="215">
        <v>163751</v>
      </c>
      <c r="EO20" s="215">
        <v>173569</v>
      </c>
      <c r="EP20" s="215">
        <v>134732</v>
      </c>
      <c r="EQ20" s="215">
        <v>181240.78</v>
      </c>
      <c r="ER20" s="215">
        <v>184276.7</v>
      </c>
      <c r="ES20" s="215">
        <v>157173</v>
      </c>
      <c r="ET20" s="215">
        <v>133658</v>
      </c>
      <c r="EU20" s="215">
        <v>153630.48000000001</v>
      </c>
      <c r="EV20" s="215">
        <v>118121.99</v>
      </c>
      <c r="EW20" s="215">
        <v>179438.14</v>
      </c>
      <c r="EX20" s="215">
        <v>154504.95000000001</v>
      </c>
      <c r="EY20" s="215">
        <v>167304.51999999999</v>
      </c>
      <c r="EZ20" s="215">
        <v>173976.58</v>
      </c>
      <c r="FA20" s="215">
        <v>151090</v>
      </c>
      <c r="FB20" s="215">
        <v>90840.04</v>
      </c>
      <c r="FC20" s="215">
        <v>162928.20000000001</v>
      </c>
      <c r="FD20" s="215">
        <v>157641.70000000001</v>
      </c>
      <c r="FE20" s="215">
        <v>174760.95</v>
      </c>
      <c r="FF20" s="215">
        <v>142192.62</v>
      </c>
      <c r="FG20" s="215">
        <v>129585</v>
      </c>
      <c r="FH20" s="215">
        <v>122767.08</v>
      </c>
      <c r="FI20" s="215">
        <v>181459.8</v>
      </c>
      <c r="FJ20" s="215">
        <v>138577</v>
      </c>
      <c r="FK20" s="215">
        <v>143541</v>
      </c>
      <c r="FL20" s="215">
        <v>180048</v>
      </c>
      <c r="FM20" s="215">
        <v>151063</v>
      </c>
      <c r="FN20" s="215">
        <v>140314.91</v>
      </c>
      <c r="FO20" s="215">
        <v>178715</v>
      </c>
      <c r="FP20" s="215">
        <v>157745.5</v>
      </c>
      <c r="FQ20" s="215">
        <v>191991.66</v>
      </c>
      <c r="FR20" s="215">
        <v>135755</v>
      </c>
      <c r="FS20" s="215">
        <v>80611</v>
      </c>
      <c r="FT20" s="215">
        <v>137101.64000000001</v>
      </c>
      <c r="FU20" s="215">
        <v>175899.92</v>
      </c>
      <c r="FV20" s="215">
        <v>132543</v>
      </c>
      <c r="FW20" s="215">
        <v>180512.8</v>
      </c>
      <c r="FX20" s="215">
        <v>162571.78</v>
      </c>
      <c r="FY20" s="215">
        <v>144735.53</v>
      </c>
      <c r="FZ20" s="215">
        <v>141976</v>
      </c>
      <c r="GA20" s="215">
        <v>144606.97</v>
      </c>
      <c r="GB20" s="215">
        <v>141575</v>
      </c>
      <c r="XEM20" s="140">
        <v>41091</v>
      </c>
      <c r="XEN20" s="143">
        <v>336</v>
      </c>
      <c r="XEO20" s="143">
        <v>408</v>
      </c>
      <c r="XEP20" s="143">
        <v>504</v>
      </c>
      <c r="XEQ20" s="143">
        <v>160</v>
      </c>
      <c r="XER20" s="143">
        <v>80</v>
      </c>
      <c r="XES20" s="143">
        <v>168</v>
      </c>
      <c r="XET20" s="143">
        <f t="shared" si="0"/>
        <v>744</v>
      </c>
    </row>
    <row r="21" spans="2:184 16363:16374">
      <c r="B21" s="15" t="s">
        <v>74</v>
      </c>
      <c r="C21" s="14" t="s">
        <v>36</v>
      </c>
      <c r="D21" s="461" t="s">
        <v>70</v>
      </c>
      <c r="E21" s="215">
        <v>70865.59</v>
      </c>
      <c r="F21" s="215">
        <v>63389.97</v>
      </c>
      <c r="G21" s="215">
        <v>75085.259999999995</v>
      </c>
      <c r="H21" s="215">
        <v>49030.71</v>
      </c>
      <c r="I21" s="215">
        <v>60559.91</v>
      </c>
      <c r="J21" s="215">
        <v>69831.23</v>
      </c>
      <c r="K21" s="215">
        <v>62277.31</v>
      </c>
      <c r="L21" s="215">
        <v>60781.18</v>
      </c>
      <c r="M21" s="215">
        <v>67229.47</v>
      </c>
      <c r="N21" s="215">
        <v>38610.21</v>
      </c>
      <c r="O21" s="215">
        <v>62781.83</v>
      </c>
      <c r="P21" s="215">
        <v>72160.570000000007</v>
      </c>
      <c r="Q21" s="215">
        <v>66797.600000000006</v>
      </c>
      <c r="R21" s="215">
        <v>61749.97</v>
      </c>
      <c r="S21" s="215">
        <v>65997.27</v>
      </c>
      <c r="T21" s="215">
        <v>52970.71</v>
      </c>
      <c r="U21" s="215">
        <v>66875.8</v>
      </c>
      <c r="V21" s="215">
        <v>61678.09</v>
      </c>
      <c r="W21" s="215">
        <v>61216.1</v>
      </c>
      <c r="X21" s="215">
        <v>67111.31</v>
      </c>
      <c r="Y21" s="215">
        <v>63008.93</v>
      </c>
      <c r="Z21" s="215">
        <v>51420.21</v>
      </c>
      <c r="AA21" s="215">
        <v>78967.91</v>
      </c>
      <c r="AB21" s="215">
        <v>64931.29</v>
      </c>
      <c r="AC21" s="215">
        <v>70341.7</v>
      </c>
      <c r="AD21" s="215">
        <v>56264</v>
      </c>
      <c r="AE21" s="215">
        <v>61897</v>
      </c>
      <c r="AF21" s="215">
        <v>48488</v>
      </c>
      <c r="AG21" s="215">
        <v>68080</v>
      </c>
      <c r="AH21" s="215">
        <v>55613.98</v>
      </c>
      <c r="AI21" s="215">
        <v>53469</v>
      </c>
      <c r="AJ21" s="215">
        <v>64090</v>
      </c>
      <c r="AK21" s="215">
        <v>62376</v>
      </c>
      <c r="AL21" s="215">
        <v>45561</v>
      </c>
      <c r="AM21" s="215">
        <v>66408</v>
      </c>
      <c r="AN21" s="215">
        <v>60197</v>
      </c>
      <c r="AO21" s="215">
        <v>81549.48</v>
      </c>
      <c r="AP21" s="215">
        <v>59190</v>
      </c>
      <c r="AQ21" s="215">
        <v>46758</v>
      </c>
      <c r="AR21" s="215">
        <v>47262</v>
      </c>
      <c r="AS21" s="215">
        <v>63390</v>
      </c>
      <c r="AT21" s="215">
        <v>54774</v>
      </c>
      <c r="AU21" s="215">
        <v>76200</v>
      </c>
      <c r="AV21" s="215">
        <v>54594</v>
      </c>
      <c r="AW21" s="215">
        <v>58524</v>
      </c>
      <c r="AX21" s="215">
        <v>62153</v>
      </c>
      <c r="AY21" s="215">
        <v>60921</v>
      </c>
      <c r="AZ21" s="215">
        <v>68662</v>
      </c>
      <c r="BA21" s="215">
        <v>75250</v>
      </c>
      <c r="BB21" s="215">
        <v>58562</v>
      </c>
      <c r="BC21" s="215">
        <v>49767</v>
      </c>
      <c r="BD21" s="215">
        <v>61302</v>
      </c>
      <c r="BE21" s="215">
        <v>59425.77</v>
      </c>
      <c r="BF21" s="215">
        <v>54306</v>
      </c>
      <c r="BG21" s="215">
        <v>72147</v>
      </c>
      <c r="BH21" s="215">
        <v>52220.79</v>
      </c>
      <c r="BI21" s="215">
        <v>64168</v>
      </c>
      <c r="BJ21" s="215">
        <v>40432</v>
      </c>
      <c r="BK21" s="215">
        <v>51734</v>
      </c>
      <c r="BL21" s="215">
        <v>75455</v>
      </c>
      <c r="BM21" s="215">
        <v>66241</v>
      </c>
      <c r="BN21" s="215">
        <v>60933</v>
      </c>
      <c r="BO21" s="215">
        <v>55062</v>
      </c>
      <c r="BP21" s="215">
        <v>50614</v>
      </c>
      <c r="BQ21" s="215">
        <v>54485</v>
      </c>
      <c r="BR21" s="215">
        <v>62374.03</v>
      </c>
      <c r="BS21" s="215">
        <v>68766</v>
      </c>
      <c r="BT21" s="215">
        <v>53620</v>
      </c>
      <c r="BU21" s="215">
        <v>75939.990000000005</v>
      </c>
      <c r="BV21" s="215">
        <v>55865</v>
      </c>
      <c r="BW21" s="215">
        <v>58293</v>
      </c>
      <c r="BX21" s="215">
        <v>75466.8</v>
      </c>
      <c r="BY21" s="215">
        <v>71030.570000000007</v>
      </c>
      <c r="BZ21" s="215">
        <v>63404</v>
      </c>
      <c r="CA21" s="215">
        <v>63427.79</v>
      </c>
      <c r="CB21" s="215">
        <v>47353</v>
      </c>
      <c r="CC21" s="215">
        <v>58246</v>
      </c>
      <c r="CD21" s="215">
        <v>67512</v>
      </c>
      <c r="CE21" s="215">
        <v>62877</v>
      </c>
      <c r="CF21" s="215">
        <v>62452.79</v>
      </c>
      <c r="CG21" s="215">
        <v>70009</v>
      </c>
      <c r="CH21" s="215">
        <v>34952</v>
      </c>
      <c r="CI21" s="215">
        <v>74312.990000000005</v>
      </c>
      <c r="CJ21" s="215">
        <v>78177</v>
      </c>
      <c r="CK21" s="215">
        <v>76927.7</v>
      </c>
      <c r="CL21" s="215">
        <v>79634</v>
      </c>
      <c r="CM21" s="215">
        <v>73057</v>
      </c>
      <c r="CN21" s="215">
        <v>49915</v>
      </c>
      <c r="CO21" s="215">
        <v>72565.8</v>
      </c>
      <c r="CP21" s="215">
        <v>55154.53</v>
      </c>
      <c r="CQ21" s="215">
        <v>59201</v>
      </c>
      <c r="CR21" s="215">
        <v>70347</v>
      </c>
      <c r="CS21" s="215">
        <v>63582</v>
      </c>
      <c r="CT21" s="215">
        <v>58072.800000000003</v>
      </c>
      <c r="CU21" s="215">
        <v>78622</v>
      </c>
      <c r="CV21" s="215">
        <v>68881</v>
      </c>
      <c r="CW21" s="215">
        <v>101721.66</v>
      </c>
      <c r="CX21" s="215">
        <v>66579</v>
      </c>
      <c r="CY21" s="215">
        <v>57565</v>
      </c>
      <c r="CZ21" s="215">
        <v>58242</v>
      </c>
      <c r="DA21" s="215">
        <v>94921</v>
      </c>
      <c r="DB21" s="215">
        <v>72683</v>
      </c>
      <c r="DC21" s="215">
        <v>88369</v>
      </c>
      <c r="DD21" s="215">
        <v>80692</v>
      </c>
      <c r="DE21" s="215">
        <v>77232</v>
      </c>
      <c r="DF21" s="215">
        <v>61032</v>
      </c>
      <c r="DG21" s="215">
        <v>75613.98</v>
      </c>
      <c r="DH21" s="215">
        <v>70666</v>
      </c>
      <c r="DI21" s="215">
        <v>86954.7</v>
      </c>
      <c r="DJ21" s="215">
        <v>72488</v>
      </c>
      <c r="DK21" s="215">
        <v>73630</v>
      </c>
      <c r="DL21" s="215">
        <v>67819.05</v>
      </c>
      <c r="DM21" s="215">
        <v>78033</v>
      </c>
      <c r="DN21" s="215">
        <v>72564</v>
      </c>
      <c r="DO21" s="215">
        <v>97311</v>
      </c>
      <c r="DP21" s="215">
        <v>72618</v>
      </c>
      <c r="DQ21" s="215">
        <v>76257</v>
      </c>
      <c r="DR21" s="215">
        <v>76447</v>
      </c>
      <c r="DS21" s="215">
        <v>80865</v>
      </c>
      <c r="DT21" s="215">
        <v>89908</v>
      </c>
      <c r="DU21" s="215">
        <v>92142</v>
      </c>
      <c r="DV21" s="215">
        <v>73789.41</v>
      </c>
      <c r="DW21" s="215">
        <v>62614</v>
      </c>
      <c r="DX21" s="215">
        <v>76086.990000000005</v>
      </c>
      <c r="DY21" s="215">
        <v>76603</v>
      </c>
      <c r="DZ21" s="215">
        <v>70883</v>
      </c>
      <c r="EA21" s="215">
        <v>99544</v>
      </c>
      <c r="EB21" s="215">
        <v>68238</v>
      </c>
      <c r="EC21" s="215">
        <v>81140</v>
      </c>
      <c r="ED21" s="215">
        <v>49591</v>
      </c>
      <c r="EE21" s="215">
        <v>72885</v>
      </c>
      <c r="EF21" s="215">
        <v>101301.8</v>
      </c>
      <c r="EG21" s="215">
        <v>82049</v>
      </c>
      <c r="EH21" s="215">
        <v>70738.2</v>
      </c>
      <c r="EI21" s="215">
        <v>71639</v>
      </c>
      <c r="EJ21" s="215">
        <v>53434</v>
      </c>
      <c r="EK21" s="215">
        <v>76375</v>
      </c>
      <c r="EL21" s="215">
        <v>87262</v>
      </c>
      <c r="EM21" s="215">
        <v>78189</v>
      </c>
      <c r="EN21" s="215">
        <v>81023.8</v>
      </c>
      <c r="EO21" s="215">
        <v>83136</v>
      </c>
      <c r="EP21" s="215">
        <v>63242</v>
      </c>
      <c r="EQ21" s="215">
        <v>86642</v>
      </c>
      <c r="ER21" s="215">
        <v>90487</v>
      </c>
      <c r="ES21" s="215">
        <v>78556</v>
      </c>
      <c r="ET21" s="215">
        <v>74455</v>
      </c>
      <c r="EU21" s="215">
        <v>80940</v>
      </c>
      <c r="EV21" s="215">
        <v>56944</v>
      </c>
      <c r="EW21" s="215">
        <v>85784</v>
      </c>
      <c r="EX21" s="215">
        <v>78346</v>
      </c>
      <c r="EY21" s="215">
        <v>78690.58</v>
      </c>
      <c r="EZ21" s="215">
        <v>85831</v>
      </c>
      <c r="FA21" s="215">
        <v>76927.98</v>
      </c>
      <c r="FB21" s="215">
        <v>41025</v>
      </c>
      <c r="FC21" s="215">
        <v>78298</v>
      </c>
      <c r="FD21" s="215">
        <v>78360</v>
      </c>
      <c r="FE21" s="215">
        <v>85796.77</v>
      </c>
      <c r="FF21" s="215">
        <v>71203</v>
      </c>
      <c r="FG21" s="215">
        <v>65313</v>
      </c>
      <c r="FH21" s="215">
        <v>59069</v>
      </c>
      <c r="FI21" s="215">
        <v>87071</v>
      </c>
      <c r="FJ21" s="215">
        <v>67425</v>
      </c>
      <c r="FK21" s="215">
        <v>68518</v>
      </c>
      <c r="FL21" s="215">
        <v>88163</v>
      </c>
      <c r="FM21" s="215">
        <v>74273</v>
      </c>
      <c r="FN21" s="215">
        <v>67190</v>
      </c>
      <c r="FO21" s="215">
        <v>85683.98</v>
      </c>
      <c r="FP21" s="215">
        <v>76439</v>
      </c>
      <c r="FQ21" s="215">
        <v>94237</v>
      </c>
      <c r="FR21" s="215">
        <v>68301</v>
      </c>
      <c r="FS21" s="215">
        <v>40197.800000000003</v>
      </c>
      <c r="FT21" s="215">
        <v>63726</v>
      </c>
      <c r="FU21" s="215">
        <v>83421</v>
      </c>
      <c r="FV21" s="215">
        <v>65724.990000000005</v>
      </c>
      <c r="FW21" s="215">
        <v>87036.77</v>
      </c>
      <c r="FX21" s="215">
        <v>79476</v>
      </c>
      <c r="FY21" s="215">
        <v>70694</v>
      </c>
      <c r="FZ21" s="215">
        <v>65826</v>
      </c>
      <c r="GA21" s="215">
        <v>69373</v>
      </c>
      <c r="GB21" s="215">
        <v>68831</v>
      </c>
      <c r="XEM21" s="140">
        <v>41122</v>
      </c>
      <c r="XEN21" s="143">
        <v>368</v>
      </c>
      <c r="XEO21" s="143">
        <v>376</v>
      </c>
      <c r="XEP21" s="143">
        <v>552</v>
      </c>
      <c r="XEQ21" s="143">
        <v>128</v>
      </c>
      <c r="XER21" s="143">
        <v>64</v>
      </c>
      <c r="XES21" s="143">
        <v>184</v>
      </c>
      <c r="XET21" s="143">
        <f t="shared" si="0"/>
        <v>744</v>
      </c>
    </row>
    <row r="22" spans="2:184 16363:16374">
      <c r="B22" s="15" t="s">
        <v>74</v>
      </c>
      <c r="C22" s="14" t="s">
        <v>36</v>
      </c>
      <c r="D22" s="461" t="s">
        <v>71</v>
      </c>
      <c r="E22" s="215">
        <v>400953.69</v>
      </c>
      <c r="F22" s="215">
        <v>367515.19</v>
      </c>
      <c r="G22" s="215">
        <v>375965.5</v>
      </c>
      <c r="H22" s="215">
        <v>356566.62</v>
      </c>
      <c r="I22" s="215">
        <v>375770.31</v>
      </c>
      <c r="J22" s="215">
        <v>346110.69</v>
      </c>
      <c r="K22" s="215">
        <v>403467.47</v>
      </c>
      <c r="L22" s="215">
        <v>387101.06</v>
      </c>
      <c r="M22" s="215">
        <v>354660.59</v>
      </c>
      <c r="N22" s="215">
        <v>304822.46999999997</v>
      </c>
      <c r="O22" s="215">
        <v>297738.75</v>
      </c>
      <c r="P22" s="215">
        <v>392587.91</v>
      </c>
      <c r="Q22" s="215">
        <v>409516.88</v>
      </c>
      <c r="R22" s="215">
        <v>367666.78</v>
      </c>
      <c r="S22" s="215">
        <v>344657.31</v>
      </c>
      <c r="T22" s="215">
        <v>379952.69</v>
      </c>
      <c r="U22" s="215">
        <v>363959.38</v>
      </c>
      <c r="V22" s="215">
        <v>369314.5</v>
      </c>
      <c r="W22" s="215">
        <v>388575.94</v>
      </c>
      <c r="X22" s="215">
        <v>377906.44</v>
      </c>
      <c r="Y22" s="215">
        <v>366549.94</v>
      </c>
      <c r="Z22" s="215">
        <v>396567.38</v>
      </c>
      <c r="AA22" s="215">
        <v>350208.25</v>
      </c>
      <c r="AB22" s="215">
        <v>409766</v>
      </c>
      <c r="AC22" s="215">
        <v>382247.06</v>
      </c>
      <c r="AD22" s="215">
        <v>373383.31</v>
      </c>
      <c r="AE22" s="215">
        <v>393181.72</v>
      </c>
      <c r="AF22" s="215">
        <v>342320.69</v>
      </c>
      <c r="AG22" s="215">
        <v>330592.38</v>
      </c>
      <c r="AH22" s="215">
        <v>399555.09</v>
      </c>
      <c r="AI22" s="215">
        <v>431511.12</v>
      </c>
      <c r="AJ22" s="215">
        <v>404027.88</v>
      </c>
      <c r="AK22" s="215">
        <v>376632.69</v>
      </c>
      <c r="AL22" s="215">
        <v>306636.28000000003</v>
      </c>
      <c r="AM22" s="215">
        <v>371399.62</v>
      </c>
      <c r="AN22" s="215">
        <v>401941.44</v>
      </c>
      <c r="AO22" s="215">
        <v>357963.12</v>
      </c>
      <c r="AP22" s="215">
        <v>384176.53</v>
      </c>
      <c r="AQ22" s="215">
        <v>342521.62</v>
      </c>
      <c r="AR22" s="215">
        <v>289189.31</v>
      </c>
      <c r="AS22" s="215">
        <v>367205.22</v>
      </c>
      <c r="AT22" s="215">
        <v>403041.19</v>
      </c>
      <c r="AU22" s="215">
        <v>376284.38</v>
      </c>
      <c r="AV22" s="215">
        <v>434343.22</v>
      </c>
      <c r="AW22" s="215">
        <v>382846.53</v>
      </c>
      <c r="AX22" s="215">
        <v>351034.44</v>
      </c>
      <c r="AY22" s="215">
        <v>382197.06</v>
      </c>
      <c r="AZ22" s="215">
        <v>378670.12</v>
      </c>
      <c r="BA22" s="215">
        <v>375777.41</v>
      </c>
      <c r="BB22" s="215">
        <v>369855.62</v>
      </c>
      <c r="BC22" s="215">
        <v>372509.25</v>
      </c>
      <c r="BD22" s="215">
        <v>301135.75</v>
      </c>
      <c r="BE22" s="215">
        <v>406271.12</v>
      </c>
      <c r="BF22" s="215">
        <v>404571.69</v>
      </c>
      <c r="BG22" s="215">
        <v>374012.88</v>
      </c>
      <c r="BH22" s="215">
        <v>438065.91</v>
      </c>
      <c r="BI22" s="215">
        <v>361563.16</v>
      </c>
      <c r="BJ22" s="215">
        <v>258125.72</v>
      </c>
      <c r="BK22" s="215">
        <v>298687.40999999997</v>
      </c>
      <c r="BL22" s="215">
        <v>359801.31</v>
      </c>
      <c r="BM22" s="215">
        <v>401033.22</v>
      </c>
      <c r="BN22" s="215">
        <v>362712.62</v>
      </c>
      <c r="BO22" s="215">
        <v>362838.31</v>
      </c>
      <c r="BP22" s="215">
        <v>323654.19</v>
      </c>
      <c r="BQ22" s="215">
        <v>359642.03</v>
      </c>
      <c r="BR22" s="215">
        <v>381459.62</v>
      </c>
      <c r="BS22" s="215">
        <v>394006.12</v>
      </c>
      <c r="BT22" s="215">
        <v>435417.38</v>
      </c>
      <c r="BU22" s="215">
        <v>343158.41</v>
      </c>
      <c r="BV22" s="215">
        <v>421632.31</v>
      </c>
      <c r="BW22" s="215">
        <v>352657.44</v>
      </c>
      <c r="BX22" s="215">
        <v>370520.19</v>
      </c>
      <c r="BY22" s="215">
        <v>402271.09</v>
      </c>
      <c r="BZ22" s="215">
        <v>358192</v>
      </c>
      <c r="CA22" s="215">
        <v>312070.59000000003</v>
      </c>
      <c r="CB22" s="215">
        <v>339686.44</v>
      </c>
      <c r="CC22" s="215">
        <v>378507.59</v>
      </c>
      <c r="CD22" s="215">
        <v>372732.56</v>
      </c>
      <c r="CE22" s="215">
        <v>430147.09</v>
      </c>
      <c r="CF22" s="215">
        <v>439999.75</v>
      </c>
      <c r="CG22" s="215">
        <v>375240.66</v>
      </c>
      <c r="CH22" s="215">
        <v>302409</v>
      </c>
      <c r="CI22" s="215">
        <v>367637.41</v>
      </c>
      <c r="CJ22" s="215">
        <v>397594.28</v>
      </c>
      <c r="CK22" s="215">
        <v>403487.16</v>
      </c>
      <c r="CL22" s="215">
        <v>371897.59</v>
      </c>
      <c r="CM22" s="215">
        <v>396698.66</v>
      </c>
      <c r="CN22" s="215">
        <v>335353.28000000003</v>
      </c>
      <c r="CO22" s="215">
        <v>366530.62</v>
      </c>
      <c r="CP22" s="215">
        <v>425284.06</v>
      </c>
      <c r="CQ22" s="215">
        <v>460524.84</v>
      </c>
      <c r="CR22" s="215">
        <v>424169.12</v>
      </c>
      <c r="CS22" s="215">
        <v>404976.97</v>
      </c>
      <c r="CT22" s="215">
        <v>375737.75</v>
      </c>
      <c r="CU22" s="215">
        <v>376539.19</v>
      </c>
      <c r="CV22" s="215">
        <v>422647.75</v>
      </c>
      <c r="CW22" s="215">
        <v>383941.44</v>
      </c>
      <c r="CX22" s="215">
        <v>367793.47</v>
      </c>
      <c r="CY22" s="215">
        <v>352707.53</v>
      </c>
      <c r="CZ22" s="215">
        <v>337454.22</v>
      </c>
      <c r="DA22" s="215">
        <v>381270.22</v>
      </c>
      <c r="DB22" s="215">
        <v>425151.12</v>
      </c>
      <c r="DC22" s="215">
        <v>429476.72</v>
      </c>
      <c r="DD22" s="215">
        <v>452627.03</v>
      </c>
      <c r="DE22" s="215">
        <v>407503</v>
      </c>
      <c r="DF22" s="215">
        <v>262155.62</v>
      </c>
      <c r="DG22" s="215">
        <v>400924.44</v>
      </c>
      <c r="DH22" s="215">
        <v>443379.53</v>
      </c>
      <c r="DI22" s="215">
        <v>407511.5</v>
      </c>
      <c r="DJ22" s="215">
        <v>390616.44</v>
      </c>
      <c r="DK22" s="215">
        <v>426698.91</v>
      </c>
      <c r="DL22" s="215">
        <v>340388.25</v>
      </c>
      <c r="DM22" s="215">
        <v>372571.19</v>
      </c>
      <c r="DN22" s="215">
        <v>426780</v>
      </c>
      <c r="DO22" s="215">
        <v>412082.34</v>
      </c>
      <c r="DP22" s="215">
        <v>473840.34</v>
      </c>
      <c r="DQ22" s="215">
        <v>403949.28</v>
      </c>
      <c r="DR22" s="215">
        <v>362003.62</v>
      </c>
      <c r="DS22" s="215">
        <v>391011.44</v>
      </c>
      <c r="DT22" s="215">
        <v>400312.94</v>
      </c>
      <c r="DU22" s="215">
        <v>396881.5</v>
      </c>
      <c r="DV22" s="215">
        <v>386364.91</v>
      </c>
      <c r="DW22" s="215">
        <v>421294.25</v>
      </c>
      <c r="DX22" s="215">
        <v>313174.31</v>
      </c>
      <c r="DY22" s="215">
        <v>402636.19</v>
      </c>
      <c r="DZ22" s="215">
        <v>429767.69</v>
      </c>
      <c r="EA22" s="215">
        <v>404284.12</v>
      </c>
      <c r="EB22" s="215">
        <v>471847.09</v>
      </c>
      <c r="EC22" s="215">
        <v>388837.84</v>
      </c>
      <c r="ED22" s="215">
        <v>303440.62</v>
      </c>
      <c r="EE22" s="215">
        <v>339377.56</v>
      </c>
      <c r="EF22" s="215">
        <v>373828.94</v>
      </c>
      <c r="EG22" s="215">
        <v>419771.84</v>
      </c>
      <c r="EH22" s="215">
        <v>406479.94</v>
      </c>
      <c r="EI22" s="215">
        <v>322151.19</v>
      </c>
      <c r="EJ22" s="215">
        <v>313599.25</v>
      </c>
      <c r="EK22" s="215">
        <v>407864.75</v>
      </c>
      <c r="EL22" s="215">
        <v>396444.06</v>
      </c>
      <c r="EM22" s="215">
        <v>436808.12</v>
      </c>
      <c r="EN22" s="215">
        <v>443021.69</v>
      </c>
      <c r="EO22" s="215">
        <v>386505.38</v>
      </c>
      <c r="EP22" s="215">
        <v>389103.22</v>
      </c>
      <c r="EQ22" s="215">
        <v>372114.22</v>
      </c>
      <c r="ER22" s="215">
        <v>392397.78</v>
      </c>
      <c r="ES22" s="215">
        <v>423802.69</v>
      </c>
      <c r="ET22" s="215">
        <v>387099.62</v>
      </c>
      <c r="EU22" s="215">
        <v>379362.91</v>
      </c>
      <c r="EV22" s="215">
        <v>348055</v>
      </c>
      <c r="EW22" s="215">
        <v>388662.84</v>
      </c>
      <c r="EX22" s="215">
        <v>407667.59</v>
      </c>
      <c r="EY22" s="215">
        <v>440469.34</v>
      </c>
      <c r="EZ22" s="215">
        <v>427788.12</v>
      </c>
      <c r="FA22" s="215">
        <v>406253.38</v>
      </c>
      <c r="FB22" s="215">
        <v>296183.53000000003</v>
      </c>
      <c r="FC22" s="215">
        <v>258915.41</v>
      </c>
      <c r="FD22" s="215">
        <v>419751</v>
      </c>
      <c r="FE22" s="215">
        <v>401890.62</v>
      </c>
      <c r="FF22" s="215">
        <v>377642.72</v>
      </c>
      <c r="FG22" s="215">
        <v>369977.72</v>
      </c>
      <c r="FH22" s="215">
        <v>349975.75</v>
      </c>
      <c r="FI22" s="215">
        <v>336044.38</v>
      </c>
      <c r="FJ22" s="215">
        <v>424030.12</v>
      </c>
      <c r="FK22" s="215">
        <v>457495.03</v>
      </c>
      <c r="FL22" s="215">
        <v>418885.91</v>
      </c>
      <c r="FM22" s="215">
        <v>405097.81</v>
      </c>
      <c r="FN22" s="215">
        <v>377688.19</v>
      </c>
      <c r="FO22" s="215">
        <v>369873.81</v>
      </c>
      <c r="FP22" s="215">
        <v>420459</v>
      </c>
      <c r="FQ22" s="215">
        <v>380576.19</v>
      </c>
      <c r="FR22" s="215">
        <v>382413.91</v>
      </c>
      <c r="FS22" s="215">
        <v>319645.59000000003</v>
      </c>
      <c r="FT22" s="215">
        <v>397116.5</v>
      </c>
      <c r="FU22" s="215">
        <v>344943.44</v>
      </c>
      <c r="FV22" s="215">
        <v>429427.97</v>
      </c>
      <c r="FW22" s="215">
        <v>415749.03</v>
      </c>
      <c r="FX22" s="215">
        <v>433774.12</v>
      </c>
      <c r="FY22" s="215">
        <v>389426.84</v>
      </c>
      <c r="FZ22" s="215">
        <v>315468.21999999997</v>
      </c>
      <c r="GA22" s="215">
        <v>352615.84</v>
      </c>
      <c r="GB22" s="215">
        <v>433525.66</v>
      </c>
      <c r="XEM22" s="140">
        <v>41153</v>
      </c>
      <c r="XEN22" s="143">
        <v>304</v>
      </c>
      <c r="XEO22" s="143">
        <v>416</v>
      </c>
      <c r="XEP22" s="143">
        <v>456</v>
      </c>
      <c r="XEQ22" s="143">
        <v>176</v>
      </c>
      <c r="XER22" s="143">
        <v>88</v>
      </c>
      <c r="XES22" s="143">
        <v>152</v>
      </c>
      <c r="XET22" s="143">
        <f t="shared" si="0"/>
        <v>720</v>
      </c>
    </row>
    <row r="23" spans="2:184 16363:16374">
      <c r="B23" s="15" t="s">
        <v>74</v>
      </c>
      <c r="C23" s="14" t="s">
        <v>36</v>
      </c>
      <c r="D23" s="461" t="s">
        <v>72</v>
      </c>
      <c r="E23" s="215">
        <v>188106.36</v>
      </c>
      <c r="F23" s="215">
        <v>173082.91</v>
      </c>
      <c r="G23" s="215">
        <v>171564.89</v>
      </c>
      <c r="H23" s="215">
        <v>150608.84</v>
      </c>
      <c r="I23" s="215">
        <v>159280.06</v>
      </c>
      <c r="J23" s="215">
        <v>148578.42000000001</v>
      </c>
      <c r="K23" s="215">
        <v>171344.88</v>
      </c>
      <c r="L23" s="215">
        <v>171637.81</v>
      </c>
      <c r="M23" s="215">
        <v>150340.81</v>
      </c>
      <c r="N23" s="215">
        <v>124709.29</v>
      </c>
      <c r="O23" s="215">
        <v>124277.62</v>
      </c>
      <c r="P23" s="215">
        <v>172021.19</v>
      </c>
      <c r="Q23" s="215">
        <v>195895.36</v>
      </c>
      <c r="R23" s="215">
        <v>175753.3</v>
      </c>
      <c r="S23" s="215">
        <v>150306.64000000001</v>
      </c>
      <c r="T23" s="215">
        <v>161109.85999999999</v>
      </c>
      <c r="U23" s="215">
        <v>149316.22</v>
      </c>
      <c r="V23" s="215">
        <v>161262.57999999999</v>
      </c>
      <c r="W23" s="215">
        <v>170137.67</v>
      </c>
      <c r="X23" s="215">
        <v>163578.67000000001</v>
      </c>
      <c r="Y23" s="215">
        <v>149668.38</v>
      </c>
      <c r="Z23" s="215">
        <v>160038.29999999999</v>
      </c>
      <c r="AA23" s="215">
        <v>147756.51999999999</v>
      </c>
      <c r="AB23" s="215">
        <v>175168.05</v>
      </c>
      <c r="AC23" s="215">
        <v>175750.78</v>
      </c>
      <c r="AD23" s="215">
        <v>167100</v>
      </c>
      <c r="AE23" s="215">
        <v>165066</v>
      </c>
      <c r="AF23" s="215">
        <v>140047.04999999999</v>
      </c>
      <c r="AG23" s="215">
        <v>130116</v>
      </c>
      <c r="AH23" s="215">
        <v>162315.98000000001</v>
      </c>
      <c r="AI23" s="215">
        <v>176394</v>
      </c>
      <c r="AJ23" s="215">
        <v>162262.79999999999</v>
      </c>
      <c r="AK23" s="215">
        <v>145578</v>
      </c>
      <c r="AL23" s="215">
        <v>119606.8</v>
      </c>
      <c r="AM23" s="215">
        <v>147165.16</v>
      </c>
      <c r="AN23" s="215">
        <v>166903.70000000001</v>
      </c>
      <c r="AO23" s="215">
        <v>167409.70000000001</v>
      </c>
      <c r="AP23" s="215">
        <v>176019.28</v>
      </c>
      <c r="AQ23" s="215">
        <v>146715.79999999999</v>
      </c>
      <c r="AR23" s="215">
        <v>114549.99</v>
      </c>
      <c r="AS23" s="215">
        <v>150146.59</v>
      </c>
      <c r="AT23" s="215">
        <v>165288.53</v>
      </c>
      <c r="AU23" s="215">
        <v>156104.79999999999</v>
      </c>
      <c r="AV23" s="215">
        <v>173057</v>
      </c>
      <c r="AW23" s="215">
        <v>152729.72</v>
      </c>
      <c r="AX23" s="215">
        <v>138111</v>
      </c>
      <c r="AY23" s="215">
        <v>162763.38</v>
      </c>
      <c r="AZ23" s="215">
        <v>159019.59</v>
      </c>
      <c r="BA23" s="215">
        <v>176097.8</v>
      </c>
      <c r="BB23" s="215">
        <v>166295.22</v>
      </c>
      <c r="BC23" s="215">
        <v>160012.79999999999</v>
      </c>
      <c r="BD23" s="215">
        <v>121320.2</v>
      </c>
      <c r="BE23" s="215">
        <v>163545.94</v>
      </c>
      <c r="BF23" s="215">
        <v>163040</v>
      </c>
      <c r="BG23" s="215">
        <v>156349.79999999999</v>
      </c>
      <c r="BH23" s="215">
        <v>176692</v>
      </c>
      <c r="BI23" s="215">
        <v>143659</v>
      </c>
      <c r="BJ23" s="215">
        <v>99471.8</v>
      </c>
      <c r="BK23" s="215">
        <v>122644</v>
      </c>
      <c r="BL23" s="215">
        <v>152121.41</v>
      </c>
      <c r="BM23" s="215">
        <v>185750.7</v>
      </c>
      <c r="BN23" s="215">
        <v>172908.62</v>
      </c>
      <c r="BO23" s="215">
        <v>159360.34</v>
      </c>
      <c r="BP23" s="215">
        <v>136043.98000000001</v>
      </c>
      <c r="BQ23" s="215">
        <v>145660.98000000001</v>
      </c>
      <c r="BR23" s="215">
        <v>161448</v>
      </c>
      <c r="BS23" s="215">
        <v>174595</v>
      </c>
      <c r="BT23" s="215">
        <v>190835.8</v>
      </c>
      <c r="BU23" s="215">
        <v>141898</v>
      </c>
      <c r="BV23" s="215">
        <v>175284</v>
      </c>
      <c r="BW23" s="215">
        <v>157145</v>
      </c>
      <c r="BX23" s="215">
        <v>174313.78</v>
      </c>
      <c r="BY23" s="215">
        <v>198459</v>
      </c>
      <c r="BZ23" s="215">
        <v>174424.03</v>
      </c>
      <c r="CA23" s="215">
        <v>146191.34</v>
      </c>
      <c r="CB23" s="215">
        <v>152886.98000000001</v>
      </c>
      <c r="CC23" s="215">
        <v>165668.79999999999</v>
      </c>
      <c r="CD23" s="215">
        <v>165024</v>
      </c>
      <c r="CE23" s="215">
        <v>196759.77</v>
      </c>
      <c r="CF23" s="215">
        <v>196660</v>
      </c>
      <c r="CG23" s="215">
        <v>167581.97</v>
      </c>
      <c r="CH23" s="215">
        <v>131898.20000000001</v>
      </c>
      <c r="CI23" s="215">
        <v>178456.56</v>
      </c>
      <c r="CJ23" s="215">
        <v>187679.2</v>
      </c>
      <c r="CK23" s="215">
        <v>200421.64</v>
      </c>
      <c r="CL23" s="215">
        <v>180068</v>
      </c>
      <c r="CM23" s="215">
        <v>190170.06</v>
      </c>
      <c r="CN23" s="215">
        <v>154040</v>
      </c>
      <c r="CO23" s="215">
        <v>165097</v>
      </c>
      <c r="CP23" s="215">
        <v>189813.97</v>
      </c>
      <c r="CQ23" s="215">
        <v>203206</v>
      </c>
      <c r="CR23" s="215">
        <v>191990.78</v>
      </c>
      <c r="CS23" s="215">
        <v>176197</v>
      </c>
      <c r="CT23" s="215">
        <v>172139</v>
      </c>
      <c r="CU23" s="215">
        <v>181605.2</v>
      </c>
      <c r="CV23" s="215">
        <v>199286.05</v>
      </c>
      <c r="CW23" s="215">
        <v>179373.78</v>
      </c>
      <c r="CX23" s="215">
        <v>169024.12</v>
      </c>
      <c r="CY23" s="215">
        <v>162203.26999999999</v>
      </c>
      <c r="CZ23" s="215">
        <v>144028.39000000001</v>
      </c>
      <c r="DA23" s="215">
        <v>153509.92000000001</v>
      </c>
      <c r="DB23" s="215">
        <v>176761</v>
      </c>
      <c r="DC23" s="215">
        <v>171117</v>
      </c>
      <c r="DD23" s="215">
        <v>186747</v>
      </c>
      <c r="DE23" s="215">
        <v>160974.84</v>
      </c>
      <c r="DF23" s="215">
        <v>104799.8</v>
      </c>
      <c r="DG23" s="215">
        <v>181464.41</v>
      </c>
      <c r="DH23" s="215">
        <v>198121.41</v>
      </c>
      <c r="DI23" s="215">
        <v>183841.5</v>
      </c>
      <c r="DJ23" s="215">
        <v>180019.62</v>
      </c>
      <c r="DK23" s="215">
        <v>196577</v>
      </c>
      <c r="DL23" s="215">
        <v>141999</v>
      </c>
      <c r="DM23" s="215">
        <v>147133.78</v>
      </c>
      <c r="DN23" s="215">
        <v>173030.98</v>
      </c>
      <c r="DO23" s="215">
        <v>167664.59</v>
      </c>
      <c r="DP23" s="215">
        <v>191930</v>
      </c>
      <c r="DQ23" s="215">
        <v>162340</v>
      </c>
      <c r="DR23" s="215">
        <v>156153.79999999999</v>
      </c>
      <c r="DS23" s="215">
        <v>180630.17</v>
      </c>
      <c r="DT23" s="215">
        <v>179343.05</v>
      </c>
      <c r="DU23" s="215">
        <v>181691.5</v>
      </c>
      <c r="DV23" s="215">
        <v>173292.62</v>
      </c>
      <c r="DW23" s="215">
        <v>192551</v>
      </c>
      <c r="DX23" s="215">
        <v>133293.19</v>
      </c>
      <c r="DY23" s="215">
        <v>167541.78</v>
      </c>
      <c r="DZ23" s="215">
        <v>169703.98</v>
      </c>
      <c r="EA23" s="215">
        <v>166390.78</v>
      </c>
      <c r="EB23" s="215">
        <v>188841.81</v>
      </c>
      <c r="EC23" s="215">
        <v>157950</v>
      </c>
      <c r="ED23" s="215">
        <v>120930</v>
      </c>
      <c r="EE23" s="215">
        <v>151211.22</v>
      </c>
      <c r="EF23" s="215">
        <v>170604</v>
      </c>
      <c r="EG23" s="215">
        <v>188057</v>
      </c>
      <c r="EH23" s="215">
        <v>182781.28</v>
      </c>
      <c r="EI23" s="215">
        <v>145230</v>
      </c>
      <c r="EJ23" s="215">
        <v>138105</v>
      </c>
      <c r="EK23" s="215">
        <v>162940</v>
      </c>
      <c r="EL23" s="215">
        <v>156334</v>
      </c>
      <c r="EM23" s="215">
        <v>183388.56</v>
      </c>
      <c r="EN23" s="215">
        <v>178907.81</v>
      </c>
      <c r="EO23" s="215">
        <v>158041.97</v>
      </c>
      <c r="EP23" s="215">
        <v>160818.79999999999</v>
      </c>
      <c r="EQ23" s="215">
        <v>168409.22</v>
      </c>
      <c r="ER23" s="215">
        <v>180769.7</v>
      </c>
      <c r="ES23" s="215">
        <v>193157.47</v>
      </c>
      <c r="ET23" s="215">
        <v>173838.56</v>
      </c>
      <c r="EU23" s="215">
        <v>165644.79999999999</v>
      </c>
      <c r="EV23" s="215">
        <v>146412</v>
      </c>
      <c r="EW23" s="215">
        <v>157842.20000000001</v>
      </c>
      <c r="EX23" s="215">
        <v>163369.53</v>
      </c>
      <c r="EY23" s="215">
        <v>176330</v>
      </c>
      <c r="EZ23" s="215">
        <v>174272</v>
      </c>
      <c r="FA23" s="215">
        <v>159411</v>
      </c>
      <c r="FB23" s="215">
        <v>118596</v>
      </c>
      <c r="FC23" s="215">
        <v>107605.42</v>
      </c>
      <c r="FD23" s="215">
        <v>185279.86</v>
      </c>
      <c r="FE23" s="215">
        <v>176979</v>
      </c>
      <c r="FF23" s="215">
        <v>167388</v>
      </c>
      <c r="FG23" s="215">
        <v>163049</v>
      </c>
      <c r="FH23" s="215">
        <v>142149</v>
      </c>
      <c r="FI23" s="215">
        <v>133374</v>
      </c>
      <c r="FJ23" s="215">
        <v>169552.94</v>
      </c>
      <c r="FK23" s="215">
        <v>186845.38</v>
      </c>
      <c r="FL23" s="215">
        <v>169778.78</v>
      </c>
      <c r="FM23" s="215">
        <v>157063</v>
      </c>
      <c r="FN23" s="215">
        <v>155369</v>
      </c>
      <c r="FO23" s="215">
        <v>160579.97</v>
      </c>
      <c r="FP23" s="215">
        <v>178538.16</v>
      </c>
      <c r="FQ23" s="215">
        <v>167958.7</v>
      </c>
      <c r="FR23" s="215">
        <v>169043.59</v>
      </c>
      <c r="FS23" s="215">
        <v>130914.54</v>
      </c>
      <c r="FT23" s="215">
        <v>159665</v>
      </c>
      <c r="FU23" s="215">
        <v>131178</v>
      </c>
      <c r="FV23" s="215">
        <v>169202.53</v>
      </c>
      <c r="FW23" s="215">
        <v>170014.78</v>
      </c>
      <c r="FX23" s="215">
        <v>174413.78</v>
      </c>
      <c r="FY23" s="215">
        <v>149703</v>
      </c>
      <c r="FZ23" s="215">
        <v>130763</v>
      </c>
      <c r="GA23" s="215">
        <v>143663.98000000001</v>
      </c>
      <c r="GB23" s="215">
        <v>189138</v>
      </c>
      <c r="XEM23" s="140">
        <v>41183</v>
      </c>
      <c r="XEN23" s="143">
        <v>368</v>
      </c>
      <c r="XEO23" s="143">
        <v>376</v>
      </c>
      <c r="XEP23" s="143">
        <v>552</v>
      </c>
      <c r="XEQ23" s="143">
        <v>128</v>
      </c>
      <c r="XER23" s="143">
        <v>64</v>
      </c>
      <c r="XES23" s="143">
        <v>184</v>
      </c>
      <c r="XET23" s="143">
        <f t="shared" si="0"/>
        <v>744</v>
      </c>
    </row>
    <row r="24" spans="2:184 16363:16374" ht="15.75" thickBot="1">
      <c r="XEM24" s="140">
        <v>41214</v>
      </c>
      <c r="XEN24" s="143">
        <v>336</v>
      </c>
      <c r="XEO24" s="143">
        <v>384</v>
      </c>
      <c r="XEP24" s="143">
        <v>504</v>
      </c>
      <c r="XEQ24" s="143">
        <v>144</v>
      </c>
      <c r="XER24" s="143">
        <v>72</v>
      </c>
      <c r="XES24" s="143">
        <v>168</v>
      </c>
      <c r="XET24" s="143">
        <f t="shared" si="0"/>
        <v>720</v>
      </c>
    </row>
    <row r="25" spans="2:184 16363:16374" ht="15.75" thickBot="1">
      <c r="C25" s="32"/>
      <c r="D25" s="32"/>
      <c r="E25" s="622">
        <f>+E18</f>
        <v>41275</v>
      </c>
      <c r="F25" s="623">
        <f t="shared" ref="F25:P25" si="1">+F18</f>
        <v>41306</v>
      </c>
      <c r="G25" s="623">
        <f t="shared" si="1"/>
        <v>41334</v>
      </c>
      <c r="H25" s="623">
        <f t="shared" si="1"/>
        <v>41365</v>
      </c>
      <c r="I25" s="623">
        <f t="shared" si="1"/>
        <v>41395</v>
      </c>
      <c r="J25" s="623">
        <f t="shared" si="1"/>
        <v>41426</v>
      </c>
      <c r="K25" s="623">
        <f t="shared" si="1"/>
        <v>41456</v>
      </c>
      <c r="L25" s="623">
        <f t="shared" si="1"/>
        <v>41487</v>
      </c>
      <c r="M25" s="623">
        <f t="shared" si="1"/>
        <v>41518</v>
      </c>
      <c r="N25" s="623">
        <f t="shared" si="1"/>
        <v>41548</v>
      </c>
      <c r="O25" s="623">
        <f t="shared" si="1"/>
        <v>41579</v>
      </c>
      <c r="P25" s="623">
        <f t="shared" si="1"/>
        <v>41609</v>
      </c>
      <c r="Q25" s="623">
        <f t="shared" ref="Q25:AZ25" si="2">+Q18</f>
        <v>41640</v>
      </c>
      <c r="R25" s="623">
        <f t="shared" si="2"/>
        <v>41671</v>
      </c>
      <c r="S25" s="623">
        <f t="shared" si="2"/>
        <v>41699</v>
      </c>
      <c r="T25" s="623">
        <f t="shared" si="2"/>
        <v>41730</v>
      </c>
      <c r="U25" s="623">
        <f t="shared" si="2"/>
        <v>41760</v>
      </c>
      <c r="V25" s="623">
        <f t="shared" si="2"/>
        <v>41791</v>
      </c>
      <c r="W25" s="623">
        <f t="shared" si="2"/>
        <v>41821</v>
      </c>
      <c r="X25" s="623">
        <f t="shared" si="2"/>
        <v>41852</v>
      </c>
      <c r="Y25" s="623">
        <f t="shared" si="2"/>
        <v>41883</v>
      </c>
      <c r="Z25" s="623">
        <f t="shared" si="2"/>
        <v>41913</v>
      </c>
      <c r="AA25" s="623">
        <f t="shared" si="2"/>
        <v>41944</v>
      </c>
      <c r="AB25" s="623">
        <f t="shared" si="2"/>
        <v>41974</v>
      </c>
      <c r="AC25" s="623">
        <f t="shared" si="2"/>
        <v>42005</v>
      </c>
      <c r="AD25" s="623">
        <f t="shared" si="2"/>
        <v>42036</v>
      </c>
      <c r="AE25" s="623">
        <f t="shared" si="2"/>
        <v>42064</v>
      </c>
      <c r="AF25" s="623">
        <f t="shared" si="2"/>
        <v>42095</v>
      </c>
      <c r="AG25" s="623">
        <f t="shared" si="2"/>
        <v>42125</v>
      </c>
      <c r="AH25" s="623">
        <f t="shared" si="2"/>
        <v>42156</v>
      </c>
      <c r="AI25" s="623">
        <f t="shared" si="2"/>
        <v>42186</v>
      </c>
      <c r="AJ25" s="623">
        <f t="shared" si="2"/>
        <v>42217</v>
      </c>
      <c r="AK25" s="623">
        <f t="shared" si="2"/>
        <v>42248</v>
      </c>
      <c r="AL25" s="623">
        <f t="shared" si="2"/>
        <v>42278</v>
      </c>
      <c r="AM25" s="623">
        <f t="shared" si="2"/>
        <v>42309</v>
      </c>
      <c r="AN25" s="623">
        <f t="shared" si="2"/>
        <v>42339</v>
      </c>
      <c r="AO25" s="623">
        <f t="shared" si="2"/>
        <v>42370</v>
      </c>
      <c r="AP25" s="623">
        <f t="shared" si="2"/>
        <v>42401</v>
      </c>
      <c r="AQ25" s="623">
        <f t="shared" si="2"/>
        <v>42430</v>
      </c>
      <c r="AR25" s="623">
        <f t="shared" si="2"/>
        <v>42461</v>
      </c>
      <c r="AS25" s="623">
        <f t="shared" si="2"/>
        <v>42491</v>
      </c>
      <c r="AT25" s="623">
        <f t="shared" si="2"/>
        <v>42522</v>
      </c>
      <c r="AU25" s="623">
        <f t="shared" si="2"/>
        <v>42552</v>
      </c>
      <c r="AV25" s="623">
        <f t="shared" si="2"/>
        <v>42583</v>
      </c>
      <c r="AW25" s="623">
        <f t="shared" si="2"/>
        <v>42614</v>
      </c>
      <c r="AX25" s="623">
        <f t="shared" si="2"/>
        <v>42644</v>
      </c>
      <c r="AY25" s="623">
        <f t="shared" si="2"/>
        <v>42675</v>
      </c>
      <c r="AZ25" s="623">
        <f t="shared" si="2"/>
        <v>42705</v>
      </c>
      <c r="BA25" s="623">
        <f t="shared" ref="BA25:DL25" si="3">+BA18</f>
        <v>42736</v>
      </c>
      <c r="BB25" s="623">
        <f t="shared" si="3"/>
        <v>42767</v>
      </c>
      <c r="BC25" s="623">
        <f t="shared" si="3"/>
        <v>42795</v>
      </c>
      <c r="BD25" s="623">
        <f t="shared" si="3"/>
        <v>42826</v>
      </c>
      <c r="BE25" s="623">
        <f t="shared" si="3"/>
        <v>42856</v>
      </c>
      <c r="BF25" s="623">
        <f t="shared" si="3"/>
        <v>42887</v>
      </c>
      <c r="BG25" s="623">
        <f t="shared" si="3"/>
        <v>42917</v>
      </c>
      <c r="BH25" s="623">
        <f t="shared" si="3"/>
        <v>42948</v>
      </c>
      <c r="BI25" s="623">
        <f t="shared" si="3"/>
        <v>42979</v>
      </c>
      <c r="BJ25" s="623">
        <f t="shared" si="3"/>
        <v>43009</v>
      </c>
      <c r="BK25" s="623">
        <f t="shared" si="3"/>
        <v>43040</v>
      </c>
      <c r="BL25" s="623">
        <f t="shared" si="3"/>
        <v>43070</v>
      </c>
      <c r="BM25" s="623">
        <f t="shared" si="3"/>
        <v>43101</v>
      </c>
      <c r="BN25" s="623">
        <f t="shared" si="3"/>
        <v>43132</v>
      </c>
      <c r="BO25" s="623">
        <f t="shared" si="3"/>
        <v>43160</v>
      </c>
      <c r="BP25" s="623">
        <f t="shared" si="3"/>
        <v>43191</v>
      </c>
      <c r="BQ25" s="623">
        <f t="shared" si="3"/>
        <v>43221</v>
      </c>
      <c r="BR25" s="623">
        <f t="shared" si="3"/>
        <v>43252</v>
      </c>
      <c r="BS25" s="623">
        <f t="shared" si="3"/>
        <v>43282</v>
      </c>
      <c r="BT25" s="623">
        <f t="shared" si="3"/>
        <v>43313</v>
      </c>
      <c r="BU25" s="623">
        <f t="shared" si="3"/>
        <v>43344</v>
      </c>
      <c r="BV25" s="623">
        <f t="shared" si="3"/>
        <v>43374</v>
      </c>
      <c r="BW25" s="623">
        <f t="shared" si="3"/>
        <v>43405</v>
      </c>
      <c r="BX25" s="623">
        <f t="shared" si="3"/>
        <v>43435</v>
      </c>
      <c r="BY25" s="623">
        <f t="shared" si="3"/>
        <v>43466</v>
      </c>
      <c r="BZ25" s="623">
        <f t="shared" si="3"/>
        <v>43497</v>
      </c>
      <c r="CA25" s="623">
        <f t="shared" si="3"/>
        <v>43525</v>
      </c>
      <c r="CB25" s="623">
        <f t="shared" si="3"/>
        <v>43556</v>
      </c>
      <c r="CC25" s="623">
        <f t="shared" si="3"/>
        <v>43586</v>
      </c>
      <c r="CD25" s="623">
        <f t="shared" si="3"/>
        <v>43617</v>
      </c>
      <c r="CE25" s="623">
        <f t="shared" si="3"/>
        <v>43647</v>
      </c>
      <c r="CF25" s="623">
        <f t="shared" si="3"/>
        <v>43678</v>
      </c>
      <c r="CG25" s="623">
        <f t="shared" si="3"/>
        <v>43709</v>
      </c>
      <c r="CH25" s="623">
        <f t="shared" si="3"/>
        <v>43739</v>
      </c>
      <c r="CI25" s="623">
        <f t="shared" si="3"/>
        <v>43770</v>
      </c>
      <c r="CJ25" s="623">
        <f t="shared" si="3"/>
        <v>43800</v>
      </c>
      <c r="CK25" s="623">
        <f t="shared" si="3"/>
        <v>43831</v>
      </c>
      <c r="CL25" s="623">
        <f t="shared" si="3"/>
        <v>43862</v>
      </c>
      <c r="CM25" s="623">
        <f t="shared" si="3"/>
        <v>43891</v>
      </c>
      <c r="CN25" s="623">
        <f t="shared" si="3"/>
        <v>43922</v>
      </c>
      <c r="CO25" s="623">
        <f t="shared" si="3"/>
        <v>43952</v>
      </c>
      <c r="CP25" s="623">
        <f t="shared" si="3"/>
        <v>43983</v>
      </c>
      <c r="CQ25" s="623">
        <f t="shared" si="3"/>
        <v>44013</v>
      </c>
      <c r="CR25" s="623">
        <f t="shared" si="3"/>
        <v>44044</v>
      </c>
      <c r="CS25" s="623">
        <f t="shared" si="3"/>
        <v>44075</v>
      </c>
      <c r="CT25" s="623">
        <f t="shared" si="3"/>
        <v>44105</v>
      </c>
      <c r="CU25" s="623">
        <f t="shared" si="3"/>
        <v>44136</v>
      </c>
      <c r="CV25" s="623">
        <f t="shared" si="3"/>
        <v>44166</v>
      </c>
      <c r="CW25" s="623">
        <f t="shared" si="3"/>
        <v>44197</v>
      </c>
      <c r="CX25" s="623">
        <f t="shared" si="3"/>
        <v>44228</v>
      </c>
      <c r="CY25" s="623">
        <f t="shared" si="3"/>
        <v>44256</v>
      </c>
      <c r="CZ25" s="623">
        <f t="shared" si="3"/>
        <v>44287</v>
      </c>
      <c r="DA25" s="623">
        <f t="shared" si="3"/>
        <v>44317</v>
      </c>
      <c r="DB25" s="623">
        <f t="shared" si="3"/>
        <v>44348</v>
      </c>
      <c r="DC25" s="623">
        <f t="shared" si="3"/>
        <v>44378</v>
      </c>
      <c r="DD25" s="623">
        <f t="shared" si="3"/>
        <v>44409</v>
      </c>
      <c r="DE25" s="623">
        <f t="shared" si="3"/>
        <v>44440</v>
      </c>
      <c r="DF25" s="623">
        <f t="shared" si="3"/>
        <v>44470</v>
      </c>
      <c r="DG25" s="623">
        <f t="shared" si="3"/>
        <v>44501</v>
      </c>
      <c r="DH25" s="623">
        <f t="shared" si="3"/>
        <v>44531</v>
      </c>
      <c r="DI25" s="623">
        <f t="shared" si="3"/>
        <v>44562</v>
      </c>
      <c r="DJ25" s="623">
        <f t="shared" si="3"/>
        <v>44593</v>
      </c>
      <c r="DK25" s="623">
        <f t="shared" si="3"/>
        <v>44621</v>
      </c>
      <c r="DL25" s="623">
        <f t="shared" si="3"/>
        <v>44652</v>
      </c>
      <c r="DM25" s="623">
        <f t="shared" ref="DM25:FX25" si="4">+DM18</f>
        <v>44682</v>
      </c>
      <c r="DN25" s="623">
        <f t="shared" si="4"/>
        <v>44713</v>
      </c>
      <c r="DO25" s="623">
        <f t="shared" si="4"/>
        <v>44743</v>
      </c>
      <c r="DP25" s="623">
        <f t="shared" si="4"/>
        <v>44774</v>
      </c>
      <c r="DQ25" s="623">
        <f t="shared" si="4"/>
        <v>44805</v>
      </c>
      <c r="DR25" s="623">
        <f t="shared" si="4"/>
        <v>44835</v>
      </c>
      <c r="DS25" s="623">
        <f t="shared" si="4"/>
        <v>44866</v>
      </c>
      <c r="DT25" s="623">
        <f t="shared" si="4"/>
        <v>44896</v>
      </c>
      <c r="DU25" s="623">
        <f t="shared" si="4"/>
        <v>44927</v>
      </c>
      <c r="DV25" s="623">
        <f t="shared" si="4"/>
        <v>44958</v>
      </c>
      <c r="DW25" s="623">
        <f t="shared" si="4"/>
        <v>44986</v>
      </c>
      <c r="DX25" s="623">
        <f t="shared" si="4"/>
        <v>45017</v>
      </c>
      <c r="DY25" s="623">
        <f t="shared" si="4"/>
        <v>45047</v>
      </c>
      <c r="DZ25" s="623">
        <f t="shared" si="4"/>
        <v>45078</v>
      </c>
      <c r="EA25" s="623">
        <f t="shared" si="4"/>
        <v>45108</v>
      </c>
      <c r="EB25" s="623">
        <f t="shared" si="4"/>
        <v>45139</v>
      </c>
      <c r="EC25" s="623">
        <f t="shared" si="4"/>
        <v>45170</v>
      </c>
      <c r="ED25" s="623">
        <f t="shared" si="4"/>
        <v>45200</v>
      </c>
      <c r="EE25" s="623">
        <f t="shared" si="4"/>
        <v>45231</v>
      </c>
      <c r="EF25" s="623">
        <f t="shared" si="4"/>
        <v>45261</v>
      </c>
      <c r="EG25" s="623">
        <f t="shared" si="4"/>
        <v>45292</v>
      </c>
      <c r="EH25" s="623">
        <f t="shared" si="4"/>
        <v>45323</v>
      </c>
      <c r="EI25" s="623">
        <f t="shared" si="4"/>
        <v>45352</v>
      </c>
      <c r="EJ25" s="623">
        <f t="shared" si="4"/>
        <v>45383</v>
      </c>
      <c r="EK25" s="623">
        <f t="shared" si="4"/>
        <v>45413</v>
      </c>
      <c r="EL25" s="623">
        <f t="shared" si="4"/>
        <v>45444</v>
      </c>
      <c r="EM25" s="623">
        <f t="shared" si="4"/>
        <v>45474</v>
      </c>
      <c r="EN25" s="623">
        <f t="shared" si="4"/>
        <v>45505</v>
      </c>
      <c r="EO25" s="623">
        <f t="shared" si="4"/>
        <v>45536</v>
      </c>
      <c r="EP25" s="623">
        <f t="shared" si="4"/>
        <v>45566</v>
      </c>
      <c r="EQ25" s="623">
        <f t="shared" si="4"/>
        <v>45597</v>
      </c>
      <c r="ER25" s="623">
        <f t="shared" si="4"/>
        <v>45627</v>
      </c>
      <c r="ES25" s="623">
        <f t="shared" si="4"/>
        <v>45658</v>
      </c>
      <c r="ET25" s="623">
        <f t="shared" si="4"/>
        <v>45689</v>
      </c>
      <c r="EU25" s="623">
        <f t="shared" si="4"/>
        <v>45717</v>
      </c>
      <c r="EV25" s="623">
        <f t="shared" si="4"/>
        <v>45748</v>
      </c>
      <c r="EW25" s="623">
        <f t="shared" si="4"/>
        <v>45778</v>
      </c>
      <c r="EX25" s="623">
        <f t="shared" si="4"/>
        <v>45809</v>
      </c>
      <c r="EY25" s="623">
        <f t="shared" si="4"/>
        <v>45839</v>
      </c>
      <c r="EZ25" s="623">
        <f t="shared" si="4"/>
        <v>45870</v>
      </c>
      <c r="FA25" s="623">
        <f t="shared" si="4"/>
        <v>45901</v>
      </c>
      <c r="FB25" s="623">
        <f t="shared" si="4"/>
        <v>45931</v>
      </c>
      <c r="FC25" s="623">
        <f t="shared" si="4"/>
        <v>45962</v>
      </c>
      <c r="FD25" s="623">
        <f t="shared" si="4"/>
        <v>45992</v>
      </c>
      <c r="FE25" s="623">
        <f t="shared" si="4"/>
        <v>46023</v>
      </c>
      <c r="FF25" s="623">
        <f t="shared" si="4"/>
        <v>46054</v>
      </c>
      <c r="FG25" s="623">
        <f t="shared" si="4"/>
        <v>46082</v>
      </c>
      <c r="FH25" s="623">
        <f t="shared" si="4"/>
        <v>46113</v>
      </c>
      <c r="FI25" s="623">
        <f t="shared" si="4"/>
        <v>46143</v>
      </c>
      <c r="FJ25" s="623">
        <f t="shared" si="4"/>
        <v>46174</v>
      </c>
      <c r="FK25" s="623">
        <f t="shared" si="4"/>
        <v>46204</v>
      </c>
      <c r="FL25" s="623">
        <f t="shared" si="4"/>
        <v>46235</v>
      </c>
      <c r="FM25" s="623">
        <f t="shared" si="4"/>
        <v>46266</v>
      </c>
      <c r="FN25" s="623">
        <f t="shared" si="4"/>
        <v>46296</v>
      </c>
      <c r="FO25" s="623">
        <f t="shared" si="4"/>
        <v>46327</v>
      </c>
      <c r="FP25" s="623">
        <f t="shared" si="4"/>
        <v>46357</v>
      </c>
      <c r="FQ25" s="623">
        <f t="shared" si="4"/>
        <v>46388</v>
      </c>
      <c r="FR25" s="623">
        <f t="shared" si="4"/>
        <v>46419</v>
      </c>
      <c r="FS25" s="623">
        <f t="shared" si="4"/>
        <v>46447</v>
      </c>
      <c r="FT25" s="623">
        <f t="shared" si="4"/>
        <v>46478</v>
      </c>
      <c r="FU25" s="623">
        <f t="shared" si="4"/>
        <v>46508</v>
      </c>
      <c r="FV25" s="623">
        <f t="shared" si="4"/>
        <v>46539</v>
      </c>
      <c r="FW25" s="623">
        <f t="shared" si="4"/>
        <v>46569</v>
      </c>
      <c r="FX25" s="623">
        <f t="shared" si="4"/>
        <v>46600</v>
      </c>
      <c r="FY25" s="623">
        <f t="shared" ref="FY25:GB25" si="5">+FY18</f>
        <v>46631</v>
      </c>
      <c r="FZ25" s="623">
        <f t="shared" si="5"/>
        <v>46661</v>
      </c>
      <c r="GA25" s="623">
        <f t="shared" si="5"/>
        <v>46692</v>
      </c>
      <c r="GB25" s="623">
        <f t="shared" si="5"/>
        <v>46722</v>
      </c>
      <c r="XEM25" s="140">
        <v>41244</v>
      </c>
      <c r="XEN25" s="143">
        <v>320</v>
      </c>
      <c r="XEO25" s="143">
        <v>424</v>
      </c>
      <c r="XEP25" s="143">
        <v>480</v>
      </c>
      <c r="XEQ25" s="143">
        <v>176</v>
      </c>
      <c r="XER25" s="143">
        <v>88</v>
      </c>
      <c r="XES25" s="143">
        <v>160</v>
      </c>
      <c r="XET25" s="143">
        <f t="shared" si="0"/>
        <v>744</v>
      </c>
    </row>
    <row r="26" spans="2:184 16363:16374">
      <c r="C26" s="7" t="s">
        <v>91</v>
      </c>
      <c r="D26" s="41" t="s">
        <v>68</v>
      </c>
      <c r="E26" s="52">
        <f>+SUM(E19,E11)-E3</f>
        <v>88585.15000000014</v>
      </c>
      <c r="F26" s="53">
        <f t="shared" ref="F26:P30" si="6">+SUM(F19,F11)-F3</f>
        <v>88424.20000000007</v>
      </c>
      <c r="G26" s="53">
        <f t="shared" si="6"/>
        <v>112331.29000000004</v>
      </c>
      <c r="H26" s="53">
        <f t="shared" si="6"/>
        <v>48881</v>
      </c>
      <c r="I26" s="53">
        <f t="shared" si="6"/>
        <v>23506.070000000065</v>
      </c>
      <c r="J26" s="53">
        <f t="shared" si="6"/>
        <v>28020.95000000007</v>
      </c>
      <c r="K26" s="53">
        <f t="shared" si="6"/>
        <v>46221.969999999972</v>
      </c>
      <c r="L26" s="53">
        <f t="shared" si="6"/>
        <v>33966.310000000056</v>
      </c>
      <c r="M26" s="53">
        <f t="shared" si="6"/>
        <v>82400.88</v>
      </c>
      <c r="N26" s="53">
        <f t="shared" si="6"/>
        <v>-72311.629999999888</v>
      </c>
      <c r="O26" s="53">
        <f t="shared" si="6"/>
        <v>-2175.6900000000605</v>
      </c>
      <c r="P26" s="53">
        <f t="shared" si="6"/>
        <v>76075.910000000033</v>
      </c>
      <c r="Q26" s="53">
        <f t="shared" ref="Q26:AZ26" si="7">+SUM(Q19,Q11)-Q3</f>
        <v>104183.64000000001</v>
      </c>
      <c r="R26" s="53">
        <f t="shared" si="7"/>
        <v>100939.37000000011</v>
      </c>
      <c r="S26" s="53">
        <f t="shared" si="7"/>
        <v>33093.589999999967</v>
      </c>
      <c r="T26" s="53">
        <f t="shared" si="7"/>
        <v>29429.930000000168</v>
      </c>
      <c r="U26" s="53">
        <f t="shared" si="7"/>
        <v>22521.489999999991</v>
      </c>
      <c r="V26" s="53">
        <f t="shared" si="7"/>
        <v>41474.939999999944</v>
      </c>
      <c r="W26" s="53">
        <f t="shared" si="7"/>
        <v>26523.719999999972</v>
      </c>
      <c r="X26" s="53">
        <f t="shared" si="7"/>
        <v>33149.569999999949</v>
      </c>
      <c r="Y26" s="53">
        <f t="shared" si="7"/>
        <v>72519.260000000009</v>
      </c>
      <c r="Z26" s="53">
        <f t="shared" si="7"/>
        <v>97600.13</v>
      </c>
      <c r="AA26" s="53">
        <f t="shared" si="7"/>
        <v>125520.46999999997</v>
      </c>
      <c r="AB26" s="53">
        <f t="shared" si="7"/>
        <v>58170.469999999972</v>
      </c>
      <c r="AC26" s="53">
        <f t="shared" si="7"/>
        <v>63341.319999999832</v>
      </c>
      <c r="AD26" s="53">
        <f t="shared" si="7"/>
        <v>75001.080000000075</v>
      </c>
      <c r="AE26" s="53">
        <f t="shared" si="7"/>
        <v>82051.530000000028</v>
      </c>
      <c r="AF26" s="53">
        <f t="shared" si="7"/>
        <v>26870.870000000112</v>
      </c>
      <c r="AG26" s="53">
        <f t="shared" si="7"/>
        <v>-22190.869999999995</v>
      </c>
      <c r="AH26" s="53">
        <f t="shared" si="7"/>
        <v>54306.689999999944</v>
      </c>
      <c r="AI26" s="53">
        <f t="shared" si="7"/>
        <v>57618.319999999832</v>
      </c>
      <c r="AJ26" s="53">
        <f t="shared" si="7"/>
        <v>60511.909999999916</v>
      </c>
      <c r="AK26" s="53">
        <f t="shared" si="7"/>
        <v>76818.199999999953</v>
      </c>
      <c r="AL26" s="53">
        <f t="shared" si="7"/>
        <v>-60689.629999999888</v>
      </c>
      <c r="AM26" s="53">
        <f t="shared" si="7"/>
        <v>98653.62</v>
      </c>
      <c r="AN26" s="53">
        <f t="shared" si="7"/>
        <v>25864.179999999935</v>
      </c>
      <c r="AO26" s="53">
        <f t="shared" si="7"/>
        <v>56840.589999999851</v>
      </c>
      <c r="AP26" s="53">
        <f t="shared" si="7"/>
        <v>82968.710000000079</v>
      </c>
      <c r="AQ26" s="53">
        <f t="shared" si="7"/>
        <v>-44209.840000000084</v>
      </c>
      <c r="AR26" s="53">
        <f t="shared" si="7"/>
        <v>-61382.289999999921</v>
      </c>
      <c r="AS26" s="53">
        <f t="shared" si="7"/>
        <v>19788.849999999977</v>
      </c>
      <c r="AT26" s="53">
        <f t="shared" si="7"/>
        <v>56021.809999999939</v>
      </c>
      <c r="AU26" s="53">
        <f t="shared" si="7"/>
        <v>51929.409999999916</v>
      </c>
      <c r="AV26" s="53">
        <f t="shared" si="7"/>
        <v>66772.719999999972</v>
      </c>
      <c r="AW26" s="53">
        <f t="shared" si="7"/>
        <v>80662</v>
      </c>
      <c r="AX26" s="53">
        <f t="shared" si="7"/>
        <v>57496.909999999916</v>
      </c>
      <c r="AY26" s="53">
        <f t="shared" si="7"/>
        <v>105082.45000000007</v>
      </c>
      <c r="AZ26" s="53">
        <f t="shared" si="7"/>
        <v>20935.620000000112</v>
      </c>
      <c r="BA26" s="53">
        <f t="shared" ref="BA26:DL26" si="8">+SUM(BA19,BA11)-BA3</f>
        <v>54045.750000000116</v>
      </c>
      <c r="BB26" s="53">
        <f t="shared" si="8"/>
        <v>67826.010000000009</v>
      </c>
      <c r="BC26" s="53">
        <f t="shared" si="8"/>
        <v>2262.2399999999907</v>
      </c>
      <c r="BD26" s="53">
        <f t="shared" si="8"/>
        <v>-14286.790000000037</v>
      </c>
      <c r="BE26" s="53">
        <f t="shared" si="8"/>
        <v>17296.239999999991</v>
      </c>
      <c r="BF26" s="53">
        <f t="shared" si="8"/>
        <v>30679.39000000013</v>
      </c>
      <c r="BG26" s="53">
        <f t="shared" si="8"/>
        <v>26562.019999999902</v>
      </c>
      <c r="BH26" s="53">
        <f t="shared" si="8"/>
        <v>42864.689999999944</v>
      </c>
      <c r="BI26" s="53">
        <f t="shared" si="8"/>
        <v>35438.400000000023</v>
      </c>
      <c r="BJ26" s="53">
        <f t="shared" si="8"/>
        <v>-177365.09000000008</v>
      </c>
      <c r="BK26" s="53">
        <f t="shared" si="8"/>
        <v>-76503.540000000037</v>
      </c>
      <c r="BL26" s="53">
        <f t="shared" si="8"/>
        <v>3484</v>
      </c>
      <c r="BM26" s="53">
        <f t="shared" si="8"/>
        <v>59181.129999999888</v>
      </c>
      <c r="BN26" s="53">
        <f t="shared" si="8"/>
        <v>75040.639999999898</v>
      </c>
      <c r="BO26" s="53">
        <f t="shared" si="8"/>
        <v>1694</v>
      </c>
      <c r="BP26" s="53">
        <f t="shared" si="8"/>
        <v>-3352.5500000000466</v>
      </c>
      <c r="BQ26" s="53">
        <f t="shared" si="8"/>
        <v>28574.060000000056</v>
      </c>
      <c r="BR26" s="53">
        <f t="shared" si="8"/>
        <v>43029.399999999907</v>
      </c>
      <c r="BS26" s="53">
        <f t="shared" si="8"/>
        <v>54113.339999999851</v>
      </c>
      <c r="BT26" s="53">
        <f t="shared" si="8"/>
        <v>70431.560000000056</v>
      </c>
      <c r="BU26" s="53">
        <f t="shared" si="8"/>
        <v>31186.879999999888</v>
      </c>
      <c r="BV26" s="53">
        <f t="shared" si="8"/>
        <v>36693.349999999977</v>
      </c>
      <c r="BW26" s="53">
        <f t="shared" si="8"/>
        <v>60248.180000000051</v>
      </c>
      <c r="BX26" s="53">
        <f t="shared" si="8"/>
        <v>67629.649999999907</v>
      </c>
      <c r="BY26" s="53">
        <f t="shared" si="8"/>
        <v>93224.059999999939</v>
      </c>
      <c r="BZ26" s="53">
        <f t="shared" si="8"/>
        <v>78475.309999999939</v>
      </c>
      <c r="CA26" s="53">
        <f t="shared" si="8"/>
        <v>-6845.1899999999441</v>
      </c>
      <c r="CB26" s="53">
        <f t="shared" si="8"/>
        <v>-28835.310000000056</v>
      </c>
      <c r="CC26" s="53">
        <f t="shared" si="8"/>
        <v>22535.25</v>
      </c>
      <c r="CD26" s="53">
        <f t="shared" si="8"/>
        <v>70198.459999999963</v>
      </c>
      <c r="CE26" s="53">
        <f t="shared" si="8"/>
        <v>105050.4700000002</v>
      </c>
      <c r="CF26" s="53">
        <f t="shared" si="8"/>
        <v>115401.44000000006</v>
      </c>
      <c r="CG26" s="53">
        <f t="shared" si="8"/>
        <v>132096.95000000007</v>
      </c>
      <c r="CH26" s="53">
        <f t="shared" si="8"/>
        <v>-72586.12</v>
      </c>
      <c r="CI26" s="53">
        <f t="shared" si="8"/>
        <v>168279.12999999989</v>
      </c>
      <c r="CJ26" s="53">
        <f t="shared" si="8"/>
        <v>116676.70999999996</v>
      </c>
      <c r="CK26" s="53">
        <f t="shared" si="8"/>
        <v>119888.81000000006</v>
      </c>
      <c r="CL26" s="53">
        <f t="shared" si="8"/>
        <v>138363.39999999991</v>
      </c>
      <c r="CM26" s="53">
        <f t="shared" si="8"/>
        <v>152133.87</v>
      </c>
      <c r="CN26" s="53">
        <f t="shared" si="8"/>
        <v>33195.939999999944</v>
      </c>
      <c r="CO26" s="53">
        <f t="shared" si="8"/>
        <v>80200.12</v>
      </c>
      <c r="CP26" s="53">
        <f t="shared" si="8"/>
        <v>108193.18999999994</v>
      </c>
      <c r="CQ26" s="53">
        <f t="shared" si="8"/>
        <v>123587.87999999989</v>
      </c>
      <c r="CR26" s="53">
        <f t="shared" si="8"/>
        <v>128029.03000000003</v>
      </c>
      <c r="CS26" s="53">
        <f t="shared" si="8"/>
        <v>151060.71999999997</v>
      </c>
      <c r="CT26" s="53">
        <f t="shared" si="8"/>
        <v>122543.99000000011</v>
      </c>
      <c r="CU26" s="53">
        <f t="shared" si="8"/>
        <v>177137.40000000014</v>
      </c>
      <c r="CV26" s="53">
        <f t="shared" si="8"/>
        <v>122344.92999999993</v>
      </c>
      <c r="CW26" s="53">
        <f t="shared" si="8"/>
        <v>123083.33999999985</v>
      </c>
      <c r="CX26" s="53">
        <f t="shared" si="8"/>
        <v>81167.870000000112</v>
      </c>
      <c r="CY26" s="53">
        <f t="shared" si="8"/>
        <v>15069.060000000056</v>
      </c>
      <c r="CZ26" s="53">
        <f t="shared" si="8"/>
        <v>43443.680000000051</v>
      </c>
      <c r="DA26" s="53">
        <f t="shared" si="8"/>
        <v>97181.95000000007</v>
      </c>
      <c r="DB26" s="53">
        <f t="shared" si="8"/>
        <v>109993.34000000008</v>
      </c>
      <c r="DC26" s="53">
        <f t="shared" si="8"/>
        <v>121694.36999999988</v>
      </c>
      <c r="DD26" s="53">
        <f t="shared" si="8"/>
        <v>139296.19000000006</v>
      </c>
      <c r="DE26" s="53">
        <f t="shared" si="8"/>
        <v>141314.99</v>
      </c>
      <c r="DF26" s="53">
        <f t="shared" si="8"/>
        <v>-75524.689999999944</v>
      </c>
      <c r="DG26" s="53">
        <f t="shared" si="8"/>
        <v>179511.46000000008</v>
      </c>
      <c r="DH26" s="53">
        <f t="shared" si="8"/>
        <v>108891.68999999994</v>
      </c>
      <c r="DI26" s="53">
        <f t="shared" si="8"/>
        <v>114515.56999999995</v>
      </c>
      <c r="DJ26" s="53">
        <f t="shared" si="8"/>
        <v>119418.06000000006</v>
      </c>
      <c r="DK26" s="53">
        <f t="shared" si="8"/>
        <v>170639.56999999995</v>
      </c>
      <c r="DL26" s="53">
        <f t="shared" si="8"/>
        <v>69554.87</v>
      </c>
      <c r="DM26" s="53">
        <f t="shared" ref="DM26:FX26" si="9">+SUM(DM19,DM11)-DM3</f>
        <v>17268.840000000084</v>
      </c>
      <c r="DN26" s="53">
        <f t="shared" si="9"/>
        <v>102177.97000000009</v>
      </c>
      <c r="DO26" s="53">
        <f t="shared" si="9"/>
        <v>116884</v>
      </c>
      <c r="DP26" s="53">
        <f t="shared" si="9"/>
        <v>133122.25</v>
      </c>
      <c r="DQ26" s="53">
        <f t="shared" si="9"/>
        <v>129736.63000000012</v>
      </c>
      <c r="DR26" s="53">
        <f t="shared" si="9"/>
        <v>119261.55999999994</v>
      </c>
      <c r="DS26" s="53">
        <f t="shared" si="9"/>
        <v>175734.31000000006</v>
      </c>
      <c r="DT26" s="53">
        <f t="shared" si="9"/>
        <v>103794.93999999994</v>
      </c>
      <c r="DU26" s="53">
        <f t="shared" si="9"/>
        <v>108086.06000000006</v>
      </c>
      <c r="DV26" s="53">
        <f t="shared" si="9"/>
        <v>113400.68999999994</v>
      </c>
      <c r="DW26" s="53">
        <f t="shared" si="9"/>
        <v>127132.93000000005</v>
      </c>
      <c r="DX26" s="53">
        <f t="shared" si="9"/>
        <v>6222.3100000000559</v>
      </c>
      <c r="DY26" s="53">
        <f t="shared" si="9"/>
        <v>48596.559999999939</v>
      </c>
      <c r="DZ26" s="53">
        <f t="shared" si="9"/>
        <v>82922.410000000033</v>
      </c>
      <c r="EA26" s="53">
        <f t="shared" si="9"/>
        <v>110926.68999999994</v>
      </c>
      <c r="EB26" s="53">
        <f t="shared" si="9"/>
        <v>112655.88</v>
      </c>
      <c r="EC26" s="53">
        <f t="shared" si="9"/>
        <v>126618.65000000014</v>
      </c>
      <c r="ED26" s="53">
        <f t="shared" si="9"/>
        <v>-61978.659999999916</v>
      </c>
      <c r="EE26" s="53">
        <f t="shared" si="9"/>
        <v>64834.909999999916</v>
      </c>
      <c r="EF26" s="53">
        <f t="shared" si="9"/>
        <v>92080.439999999944</v>
      </c>
      <c r="EG26" s="53">
        <f t="shared" si="9"/>
        <v>102908</v>
      </c>
      <c r="EH26" s="53">
        <f t="shared" si="9"/>
        <v>125192.53000000003</v>
      </c>
      <c r="EI26" s="53">
        <f t="shared" si="9"/>
        <v>1870.0600000000559</v>
      </c>
      <c r="EJ26" s="53">
        <f t="shared" si="9"/>
        <v>-20678.119999999995</v>
      </c>
      <c r="EK26" s="53">
        <f t="shared" si="9"/>
        <v>66625.75</v>
      </c>
      <c r="EL26" s="53">
        <f t="shared" si="9"/>
        <v>84349.88</v>
      </c>
      <c r="EM26" s="53">
        <f t="shared" si="9"/>
        <v>101331.62999999989</v>
      </c>
      <c r="EN26" s="53">
        <f t="shared" si="9"/>
        <v>104471.56000000006</v>
      </c>
      <c r="EO26" s="53">
        <f t="shared" si="9"/>
        <v>129827.13000000012</v>
      </c>
      <c r="EP26" s="53">
        <f t="shared" si="9"/>
        <v>104161.25</v>
      </c>
      <c r="EQ26" s="53">
        <f t="shared" si="9"/>
        <v>154781.18999999994</v>
      </c>
      <c r="ER26" s="53">
        <f t="shared" si="9"/>
        <v>92292.399999999907</v>
      </c>
      <c r="ES26" s="53">
        <f t="shared" si="9"/>
        <v>91266.399999999907</v>
      </c>
      <c r="ET26" s="53">
        <f t="shared" si="9"/>
        <v>99936.129999999888</v>
      </c>
      <c r="EU26" s="53">
        <f t="shared" si="9"/>
        <v>95803.810000000056</v>
      </c>
      <c r="EV26" s="53">
        <f t="shared" si="9"/>
        <v>20915.969999999972</v>
      </c>
      <c r="EW26" s="53">
        <f t="shared" si="9"/>
        <v>82187.959999999963</v>
      </c>
      <c r="EX26" s="53">
        <f t="shared" si="9"/>
        <v>70132.939999999944</v>
      </c>
      <c r="EY26" s="53">
        <f t="shared" si="9"/>
        <v>86649</v>
      </c>
      <c r="EZ26" s="53">
        <f t="shared" si="9"/>
        <v>98223.379999999888</v>
      </c>
      <c r="FA26" s="53">
        <f t="shared" si="9"/>
        <v>113827.65999999992</v>
      </c>
      <c r="FB26" s="53">
        <f t="shared" si="9"/>
        <v>-105472.93999999994</v>
      </c>
      <c r="FC26" s="53">
        <f t="shared" si="9"/>
        <v>-51658.619999999995</v>
      </c>
      <c r="FD26" s="53">
        <f t="shared" si="9"/>
        <v>75117.399999999907</v>
      </c>
      <c r="FE26" s="53">
        <f t="shared" si="9"/>
        <v>68226.259999999776</v>
      </c>
      <c r="FF26" s="53">
        <f t="shared" si="9"/>
        <v>79712.45000000007</v>
      </c>
      <c r="FG26" s="53">
        <f t="shared" si="9"/>
        <v>34057.939999999944</v>
      </c>
      <c r="FH26" s="53">
        <f t="shared" si="9"/>
        <v>-51443.089999999967</v>
      </c>
      <c r="FI26" s="53">
        <f t="shared" si="9"/>
        <v>52158.569999999949</v>
      </c>
      <c r="FJ26" s="53">
        <f t="shared" si="9"/>
        <v>52725.780000000028</v>
      </c>
      <c r="FK26" s="53">
        <f t="shared" si="9"/>
        <v>74021.379999999888</v>
      </c>
      <c r="FL26" s="53">
        <f t="shared" si="9"/>
        <v>84502.620000000112</v>
      </c>
      <c r="FM26" s="53">
        <f t="shared" si="9"/>
        <v>99056.659999999916</v>
      </c>
      <c r="FN26" s="53">
        <f t="shared" si="9"/>
        <v>86091.060000000056</v>
      </c>
      <c r="FO26" s="53">
        <f t="shared" si="9"/>
        <v>126098.63</v>
      </c>
      <c r="FP26" s="53">
        <f t="shared" si="9"/>
        <v>60684.620000000112</v>
      </c>
      <c r="FQ26" s="53">
        <f t="shared" si="9"/>
        <v>56378.810000000056</v>
      </c>
      <c r="FR26" s="53">
        <f t="shared" si="9"/>
        <v>71803.810000000056</v>
      </c>
      <c r="FS26" s="53">
        <f t="shared" si="9"/>
        <v>-129472.68000000005</v>
      </c>
      <c r="FT26" s="53">
        <f t="shared" si="9"/>
        <v>25444</v>
      </c>
      <c r="FU26" s="53">
        <f t="shared" si="9"/>
        <v>-17909.989999999991</v>
      </c>
      <c r="FV26" s="53">
        <f t="shared" si="9"/>
        <v>43507.119999999995</v>
      </c>
      <c r="FW26" s="53">
        <f t="shared" si="9"/>
        <v>65420.759999999776</v>
      </c>
      <c r="FX26" s="53">
        <f t="shared" si="9"/>
        <v>66584.279999999795</v>
      </c>
      <c r="FY26" s="53">
        <f t="shared" ref="FY26:GB26" si="10">+SUM(FY19,FY11)-FY3</f>
        <v>61289.819999999949</v>
      </c>
      <c r="FZ26" s="53">
        <f t="shared" si="10"/>
        <v>-6117.6300000000047</v>
      </c>
      <c r="GA26" s="53">
        <f t="shared" si="10"/>
        <v>35518.520000000135</v>
      </c>
      <c r="GB26" s="53">
        <f t="shared" si="10"/>
        <v>57204.179999999935</v>
      </c>
      <c r="XEM26" s="139">
        <v>41275</v>
      </c>
      <c r="XEN26" s="142">
        <v>352</v>
      </c>
      <c r="XEO26" s="142">
        <v>392</v>
      </c>
      <c r="XEP26" s="142">
        <v>528</v>
      </c>
      <c r="XEQ26" s="142">
        <v>144</v>
      </c>
      <c r="XER26" s="142">
        <v>72</v>
      </c>
      <c r="XES26" s="142">
        <v>176</v>
      </c>
      <c r="XET26" s="142">
        <f t="shared" si="0"/>
        <v>744</v>
      </c>
    </row>
    <row r="27" spans="2:184 16363:16374">
      <c r="B27" s="8"/>
      <c r="C27" s="7" t="s">
        <v>251</v>
      </c>
      <c r="D27" s="41" t="s">
        <v>69</v>
      </c>
      <c r="E27" s="54">
        <f t="shared" ref="E27:P30" si="11">+SUM(E20,E12)-E4</f>
        <v>16899.850000000006</v>
      </c>
      <c r="F27" s="55">
        <f t="shared" si="11"/>
        <v>11587.5</v>
      </c>
      <c r="G27" s="55">
        <f t="shared" si="11"/>
        <v>20538.5</v>
      </c>
      <c r="H27" s="55">
        <f t="shared" si="11"/>
        <v>8066.820000000007</v>
      </c>
      <c r="I27" s="55">
        <f t="shared" si="11"/>
        <v>13196.940000000002</v>
      </c>
      <c r="J27" s="55">
        <f t="shared" si="11"/>
        <v>4326.9599999999919</v>
      </c>
      <c r="K27" s="55">
        <f t="shared" si="11"/>
        <v>911.85999999998603</v>
      </c>
      <c r="L27" s="55">
        <f t="shared" si="11"/>
        <v>-5520.75</v>
      </c>
      <c r="M27" s="55">
        <f t="shared" si="11"/>
        <v>14800.429999999993</v>
      </c>
      <c r="N27" s="55">
        <f t="shared" si="11"/>
        <v>-17888.390000000014</v>
      </c>
      <c r="O27" s="55">
        <f t="shared" si="11"/>
        <v>8970.5400000000081</v>
      </c>
      <c r="P27" s="55">
        <f t="shared" si="11"/>
        <v>16107.649999999994</v>
      </c>
      <c r="Q27" s="55">
        <f t="shared" ref="Q27:AZ27" si="12">+SUM(Q20,Q12)-Q4</f>
        <v>7591.5899999999965</v>
      </c>
      <c r="R27" s="55">
        <f t="shared" si="12"/>
        <v>9303.3799999999756</v>
      </c>
      <c r="S27" s="55">
        <f t="shared" si="12"/>
        <v>1249.9599999999919</v>
      </c>
      <c r="T27" s="55">
        <f t="shared" si="12"/>
        <v>3590.2600000000093</v>
      </c>
      <c r="U27" s="55">
        <f t="shared" si="12"/>
        <v>10983.440000000002</v>
      </c>
      <c r="V27" s="55">
        <f t="shared" si="12"/>
        <v>1377.0299999999988</v>
      </c>
      <c r="W27" s="55">
        <f t="shared" si="12"/>
        <v>-2640.2200000000012</v>
      </c>
      <c r="X27" s="55">
        <f t="shared" si="12"/>
        <v>-2105.5999999999767</v>
      </c>
      <c r="Y27" s="55">
        <f t="shared" si="12"/>
        <v>16822.900000000023</v>
      </c>
      <c r="Z27" s="55">
        <f t="shared" si="12"/>
        <v>11584.520000000019</v>
      </c>
      <c r="AA27" s="55">
        <f t="shared" si="12"/>
        <v>29302.300000000017</v>
      </c>
      <c r="AB27" s="55">
        <f t="shared" si="12"/>
        <v>-2404.0799999999872</v>
      </c>
      <c r="AC27" s="55">
        <f t="shared" si="12"/>
        <v>8806.5799999999872</v>
      </c>
      <c r="AD27" s="55">
        <f t="shared" si="12"/>
        <v>1282.1600000000326</v>
      </c>
      <c r="AE27" s="55">
        <f t="shared" si="12"/>
        <v>10743.640000000014</v>
      </c>
      <c r="AF27" s="55">
        <f t="shared" si="12"/>
        <v>1822.0800000000163</v>
      </c>
      <c r="AG27" s="55">
        <f t="shared" si="12"/>
        <v>1958.5499999999884</v>
      </c>
      <c r="AH27" s="55">
        <f t="shared" si="12"/>
        <v>13796.359999999986</v>
      </c>
      <c r="AI27" s="55">
        <f t="shared" si="12"/>
        <v>5961.3899999999849</v>
      </c>
      <c r="AJ27" s="55">
        <f t="shared" si="12"/>
        <v>7231.1199999999953</v>
      </c>
      <c r="AK27" s="55">
        <f t="shared" si="12"/>
        <v>14252.369999999995</v>
      </c>
      <c r="AL27" s="55">
        <f t="shared" si="12"/>
        <v>-17390.940000000002</v>
      </c>
      <c r="AM27" s="55">
        <f t="shared" si="12"/>
        <v>13344.640000000014</v>
      </c>
      <c r="AN27" s="55">
        <f t="shared" si="12"/>
        <v>-5228.1199999999953</v>
      </c>
      <c r="AO27" s="55">
        <f t="shared" si="12"/>
        <v>6750.1300000000047</v>
      </c>
      <c r="AP27" s="55">
        <f t="shared" si="12"/>
        <v>8095.5499999999884</v>
      </c>
      <c r="AQ27" s="55">
        <f t="shared" si="12"/>
        <v>-20172.609999999986</v>
      </c>
      <c r="AR27" s="55">
        <f t="shared" si="12"/>
        <v>-18264.389999999985</v>
      </c>
      <c r="AS27" s="55">
        <f t="shared" si="12"/>
        <v>11288</v>
      </c>
      <c r="AT27" s="55">
        <f t="shared" si="12"/>
        <v>6826.9199999999837</v>
      </c>
      <c r="AU27" s="55">
        <f t="shared" si="12"/>
        <v>13617.989999999991</v>
      </c>
      <c r="AV27" s="55">
        <f t="shared" si="12"/>
        <v>11624.579999999987</v>
      </c>
      <c r="AW27" s="55">
        <f t="shared" si="12"/>
        <v>17379.22</v>
      </c>
      <c r="AX27" s="55">
        <f t="shared" si="12"/>
        <v>5730.7999999999884</v>
      </c>
      <c r="AY27" s="55">
        <f t="shared" si="12"/>
        <v>21548.170000000013</v>
      </c>
      <c r="AZ27" s="55">
        <f t="shared" si="12"/>
        <v>583.38999999998487</v>
      </c>
      <c r="BA27" s="55">
        <f t="shared" ref="BA27:DL27" si="13">+SUM(BA20,BA12)-BA4</f>
        <v>15531.489999999991</v>
      </c>
      <c r="BB27" s="55">
        <f t="shared" si="13"/>
        <v>15763.040000000008</v>
      </c>
      <c r="BC27" s="55">
        <f t="shared" si="13"/>
        <v>1023.6700000000128</v>
      </c>
      <c r="BD27" s="55">
        <f t="shared" si="13"/>
        <v>9031.75</v>
      </c>
      <c r="BE27" s="55">
        <f t="shared" si="13"/>
        <v>5308.4400000000023</v>
      </c>
      <c r="BF27" s="55">
        <f t="shared" si="13"/>
        <v>11535.850000000006</v>
      </c>
      <c r="BG27" s="55">
        <f t="shared" si="13"/>
        <v>19412.890000000014</v>
      </c>
      <c r="BH27" s="55">
        <f t="shared" si="13"/>
        <v>7990.2699999999895</v>
      </c>
      <c r="BI27" s="55">
        <f t="shared" si="13"/>
        <v>10810.98000000001</v>
      </c>
      <c r="BJ27" s="55">
        <f t="shared" si="13"/>
        <v>-31073.25</v>
      </c>
      <c r="BK27" s="55">
        <f t="shared" si="13"/>
        <v>-8075.1900000000023</v>
      </c>
      <c r="BL27" s="55">
        <f t="shared" si="13"/>
        <v>16659.640000000014</v>
      </c>
      <c r="BM27" s="55">
        <f t="shared" si="13"/>
        <v>2684.2000000000116</v>
      </c>
      <c r="BN27" s="55">
        <f t="shared" si="13"/>
        <v>17340.079999999987</v>
      </c>
      <c r="BO27" s="55">
        <f t="shared" si="13"/>
        <v>-3277.2300000000105</v>
      </c>
      <c r="BP27" s="55">
        <f t="shared" si="13"/>
        <v>7743.7800000000279</v>
      </c>
      <c r="BQ27" s="55">
        <f t="shared" si="13"/>
        <v>21481</v>
      </c>
      <c r="BR27" s="55">
        <f t="shared" si="13"/>
        <v>18707.260000000009</v>
      </c>
      <c r="BS27" s="55">
        <f t="shared" si="13"/>
        <v>13010.349999999977</v>
      </c>
      <c r="BT27" s="55">
        <f t="shared" si="13"/>
        <v>18184.940000000002</v>
      </c>
      <c r="BU27" s="55">
        <f t="shared" si="13"/>
        <v>19324.350000000006</v>
      </c>
      <c r="BV27" s="55">
        <f t="shared" si="13"/>
        <v>6817.7300000000105</v>
      </c>
      <c r="BW27" s="55">
        <f t="shared" si="13"/>
        <v>22707.47</v>
      </c>
      <c r="BX27" s="55">
        <f t="shared" si="13"/>
        <v>26215.23000000004</v>
      </c>
      <c r="BY27" s="55">
        <f t="shared" si="13"/>
        <v>18949.889999999985</v>
      </c>
      <c r="BZ27" s="55">
        <f t="shared" si="13"/>
        <v>10940.190000000002</v>
      </c>
      <c r="CA27" s="55">
        <f t="shared" si="13"/>
        <v>-4099.859999999986</v>
      </c>
      <c r="CB27" s="55">
        <f t="shared" si="13"/>
        <v>760.94000000000233</v>
      </c>
      <c r="CC27" s="55">
        <f t="shared" si="13"/>
        <v>18019.049999999988</v>
      </c>
      <c r="CD27" s="55">
        <f t="shared" si="13"/>
        <v>24417.72</v>
      </c>
      <c r="CE27" s="55">
        <f t="shared" si="13"/>
        <v>16905.179999999993</v>
      </c>
      <c r="CF27" s="55">
        <f t="shared" si="13"/>
        <v>14009.119999999995</v>
      </c>
      <c r="CG27" s="55">
        <f t="shared" si="13"/>
        <v>35185.910000000003</v>
      </c>
      <c r="CH27" s="55">
        <f t="shared" si="13"/>
        <v>-14525.970000000001</v>
      </c>
      <c r="CI27" s="55">
        <f t="shared" si="13"/>
        <v>42945.760000000009</v>
      </c>
      <c r="CJ27" s="55">
        <f t="shared" si="13"/>
        <v>34076.930000000022</v>
      </c>
      <c r="CK27" s="55">
        <f t="shared" si="13"/>
        <v>29429.650000000023</v>
      </c>
      <c r="CL27" s="55">
        <f t="shared" si="13"/>
        <v>26139.700000000012</v>
      </c>
      <c r="CM27" s="55">
        <f t="shared" si="13"/>
        <v>34112.589999999997</v>
      </c>
      <c r="CN27" s="55">
        <f t="shared" si="13"/>
        <v>11503.48000000001</v>
      </c>
      <c r="CO27" s="55">
        <f t="shared" si="13"/>
        <v>29796.060000000027</v>
      </c>
      <c r="CP27" s="55">
        <f t="shared" si="13"/>
        <v>19162.050000000017</v>
      </c>
      <c r="CQ27" s="55">
        <f t="shared" si="13"/>
        <v>21100.26999999999</v>
      </c>
      <c r="CR27" s="55">
        <f t="shared" si="13"/>
        <v>24068.450000000012</v>
      </c>
      <c r="CS27" s="55">
        <f t="shared" si="13"/>
        <v>33044.669999999984</v>
      </c>
      <c r="CT27" s="55">
        <f t="shared" si="13"/>
        <v>22208.239999999991</v>
      </c>
      <c r="CU27" s="55">
        <f t="shared" si="13"/>
        <v>41365.01999999999</v>
      </c>
      <c r="CV27" s="55">
        <f t="shared" si="13"/>
        <v>30879.940000000002</v>
      </c>
      <c r="CW27" s="55">
        <f t="shared" si="13"/>
        <v>11177.989999999991</v>
      </c>
      <c r="CX27" s="55">
        <f t="shared" si="13"/>
        <v>6761.8700000000244</v>
      </c>
      <c r="CY27" s="55">
        <f t="shared" si="13"/>
        <v>44.89000000001397</v>
      </c>
      <c r="CZ27" s="55">
        <f t="shared" si="13"/>
        <v>9344.2000000000116</v>
      </c>
      <c r="DA27" s="55">
        <f t="shared" si="13"/>
        <v>27901.710000000021</v>
      </c>
      <c r="DB27" s="55">
        <f t="shared" si="13"/>
        <v>14498.589999999997</v>
      </c>
      <c r="DC27" s="55">
        <f t="shared" si="13"/>
        <v>20932.72</v>
      </c>
      <c r="DD27" s="55">
        <f t="shared" si="13"/>
        <v>16813.119999999995</v>
      </c>
      <c r="DE27" s="55">
        <f t="shared" si="13"/>
        <v>28414.5</v>
      </c>
      <c r="DF27" s="55">
        <f t="shared" si="13"/>
        <v>2383.6600000000035</v>
      </c>
      <c r="DG27" s="55">
        <f t="shared" si="13"/>
        <v>36105.260000000009</v>
      </c>
      <c r="DH27" s="55">
        <f t="shared" si="13"/>
        <v>14967.340000000026</v>
      </c>
      <c r="DI27" s="55">
        <f t="shared" si="13"/>
        <v>19476.73000000001</v>
      </c>
      <c r="DJ27" s="55">
        <f t="shared" si="13"/>
        <v>13077.589999999997</v>
      </c>
      <c r="DK27" s="55">
        <f t="shared" si="13"/>
        <v>30372.78</v>
      </c>
      <c r="DL27" s="55">
        <f t="shared" si="13"/>
        <v>12856.869999999995</v>
      </c>
      <c r="DM27" s="55">
        <f t="shared" ref="DM27:FX27" si="14">+SUM(DM20,DM12)-DM4</f>
        <v>7528.1399999999849</v>
      </c>
      <c r="DN27" s="55">
        <f t="shared" si="14"/>
        <v>16425.22</v>
      </c>
      <c r="DO27" s="55">
        <f t="shared" si="14"/>
        <v>13874.000000000029</v>
      </c>
      <c r="DP27" s="55">
        <f t="shared" si="14"/>
        <v>9642.4800000000105</v>
      </c>
      <c r="DQ27" s="55">
        <f t="shared" si="14"/>
        <v>20227.489999999991</v>
      </c>
      <c r="DR27" s="55">
        <f t="shared" si="14"/>
        <v>20808.119999999995</v>
      </c>
      <c r="DS27" s="55">
        <f t="shared" si="14"/>
        <v>42905.549999999988</v>
      </c>
      <c r="DT27" s="55">
        <f t="shared" si="14"/>
        <v>24376.75</v>
      </c>
      <c r="DU27" s="55">
        <f t="shared" si="14"/>
        <v>20905.109999999986</v>
      </c>
      <c r="DV27" s="55">
        <f t="shared" si="14"/>
        <v>11358.01999999999</v>
      </c>
      <c r="DW27" s="55">
        <f t="shared" si="14"/>
        <v>14468.659999999974</v>
      </c>
      <c r="DX27" s="55">
        <f t="shared" si="14"/>
        <v>-2853.9300000000221</v>
      </c>
      <c r="DY27" s="55">
        <f t="shared" si="14"/>
        <v>17275.050000000017</v>
      </c>
      <c r="DZ27" s="55">
        <f t="shared" si="14"/>
        <v>15477.049999999988</v>
      </c>
      <c r="EA27" s="55">
        <f t="shared" si="14"/>
        <v>16991.010000000038</v>
      </c>
      <c r="EB27" s="55">
        <f t="shared" si="14"/>
        <v>1941.6999999999825</v>
      </c>
      <c r="EC27" s="55">
        <f t="shared" si="14"/>
        <v>21033.080000000016</v>
      </c>
      <c r="ED27" s="55">
        <f t="shared" si="14"/>
        <v>-10988.940000000002</v>
      </c>
      <c r="EE27" s="55">
        <f t="shared" si="14"/>
        <v>26931.160000000003</v>
      </c>
      <c r="EF27" s="55">
        <f t="shared" si="14"/>
        <v>32044.75999999998</v>
      </c>
      <c r="EG27" s="55">
        <f t="shared" si="14"/>
        <v>16532.829999999987</v>
      </c>
      <c r="EH27" s="55">
        <f t="shared" si="14"/>
        <v>20467.459999999992</v>
      </c>
      <c r="EI27" s="55">
        <f t="shared" si="14"/>
        <v>-2000.0199999999895</v>
      </c>
      <c r="EJ27" s="55">
        <f t="shared" si="14"/>
        <v>-3442.5699999999779</v>
      </c>
      <c r="EK27" s="55">
        <f t="shared" si="14"/>
        <v>19786.98000000001</v>
      </c>
      <c r="EL27" s="55">
        <f t="shared" si="14"/>
        <v>7103.1700000000128</v>
      </c>
      <c r="EM27" s="55">
        <f t="shared" si="14"/>
        <v>17376.47</v>
      </c>
      <c r="EN27" s="55">
        <f t="shared" si="14"/>
        <v>13060.23000000001</v>
      </c>
      <c r="EO27" s="55">
        <f t="shared" si="14"/>
        <v>28035.929999999993</v>
      </c>
      <c r="EP27" s="55">
        <f t="shared" si="14"/>
        <v>30248.5</v>
      </c>
      <c r="EQ27" s="55">
        <f t="shared" si="14"/>
        <v>38708.31</v>
      </c>
      <c r="ER27" s="55">
        <f t="shared" si="14"/>
        <v>28001.860000000015</v>
      </c>
      <c r="ES27" s="55">
        <f t="shared" si="14"/>
        <v>8287.9100000000035</v>
      </c>
      <c r="ET27" s="55">
        <f t="shared" si="14"/>
        <v>5608.6199999999953</v>
      </c>
      <c r="EU27" s="55">
        <f t="shared" si="14"/>
        <v>11989.029999999999</v>
      </c>
      <c r="EV27" s="55">
        <f t="shared" si="14"/>
        <v>4963.9400000000023</v>
      </c>
      <c r="EW27" s="55">
        <f t="shared" si="14"/>
        <v>24165.870000000024</v>
      </c>
      <c r="EX27" s="55">
        <f t="shared" si="14"/>
        <v>3521.8400000000256</v>
      </c>
      <c r="EY27" s="55">
        <f t="shared" si="14"/>
        <v>15169.679999999993</v>
      </c>
      <c r="EZ27" s="55">
        <f t="shared" si="14"/>
        <v>3623.1399999999849</v>
      </c>
      <c r="FA27" s="55">
        <f t="shared" si="14"/>
        <v>18175.070000000007</v>
      </c>
      <c r="FB27" s="55">
        <f t="shared" si="14"/>
        <v>-17910.49000000002</v>
      </c>
      <c r="FC27" s="55">
        <f t="shared" si="14"/>
        <v>3896.4700000000012</v>
      </c>
      <c r="FD27" s="55">
        <f t="shared" si="14"/>
        <v>13413.620000000024</v>
      </c>
      <c r="FE27" s="55">
        <f t="shared" si="14"/>
        <v>2012.6500000000233</v>
      </c>
      <c r="FF27" s="55">
        <f t="shared" si="14"/>
        <v>14396.309999999998</v>
      </c>
      <c r="FG27" s="55">
        <f t="shared" si="14"/>
        <v>-4607.9800000000105</v>
      </c>
      <c r="FH27" s="55">
        <f t="shared" si="14"/>
        <v>-6677.1999999999825</v>
      </c>
      <c r="FI27" s="55">
        <f t="shared" si="14"/>
        <v>18955.549999999988</v>
      </c>
      <c r="FJ27" s="55">
        <f t="shared" si="14"/>
        <v>2943.6600000000035</v>
      </c>
      <c r="FK27" s="55">
        <f t="shared" si="14"/>
        <v>5846.6700000000128</v>
      </c>
      <c r="FL27" s="55">
        <f t="shared" si="14"/>
        <v>10732.76999999999</v>
      </c>
      <c r="FM27" s="55">
        <f t="shared" si="14"/>
        <v>12480.619999999995</v>
      </c>
      <c r="FN27" s="55">
        <f t="shared" si="14"/>
        <v>16778.390000000014</v>
      </c>
      <c r="FO27" s="55">
        <f t="shared" si="14"/>
        <v>33775.119999999995</v>
      </c>
      <c r="FP27" s="55">
        <f t="shared" si="14"/>
        <v>10014.690000000002</v>
      </c>
      <c r="FQ27" s="55">
        <f t="shared" si="14"/>
        <v>1102.5500000000175</v>
      </c>
      <c r="FR27" s="55">
        <f t="shared" si="14"/>
        <v>6883.5499999999884</v>
      </c>
      <c r="FS27" s="55">
        <f t="shared" si="14"/>
        <v>-38173.089999999997</v>
      </c>
      <c r="FT27" s="55">
        <f t="shared" si="14"/>
        <v>6161.4200000000128</v>
      </c>
      <c r="FU27" s="55">
        <f t="shared" si="14"/>
        <v>1975.5100000000093</v>
      </c>
      <c r="FV27" s="55">
        <f t="shared" si="14"/>
        <v>-1771.7799999999988</v>
      </c>
      <c r="FW27" s="55">
        <f t="shared" si="14"/>
        <v>9004.0299999999988</v>
      </c>
      <c r="FX27" s="55">
        <f t="shared" si="14"/>
        <v>8194.4100000000035</v>
      </c>
      <c r="FY27" s="55">
        <f t="shared" ref="FY27:GB27" si="15">+SUM(FY20,FY12)-FY4</f>
        <v>2306.7300000000105</v>
      </c>
      <c r="FZ27" s="55">
        <f t="shared" si="15"/>
        <v>3239.0299999999988</v>
      </c>
      <c r="GA27" s="55">
        <f t="shared" si="15"/>
        <v>13591.570000000007</v>
      </c>
      <c r="GB27" s="55">
        <f t="shared" si="15"/>
        <v>9151.3299999999872</v>
      </c>
      <c r="XEM27" s="139">
        <v>41306</v>
      </c>
      <c r="XEN27" s="142">
        <v>320</v>
      </c>
      <c r="XEO27" s="142">
        <v>352</v>
      </c>
      <c r="XEP27" s="142">
        <v>480</v>
      </c>
      <c r="XEQ27" s="142">
        <v>128</v>
      </c>
      <c r="XER27" s="142">
        <v>64</v>
      </c>
      <c r="XES27" s="142">
        <v>160</v>
      </c>
      <c r="XET27" s="142">
        <f t="shared" si="0"/>
        <v>672</v>
      </c>
    </row>
    <row r="28" spans="2:184 16363:16374">
      <c r="B28" s="8"/>
      <c r="C28" s="7"/>
      <c r="D28" s="41" t="s">
        <v>70</v>
      </c>
      <c r="E28" s="54">
        <f t="shared" si="11"/>
        <v>-548.26000000000931</v>
      </c>
      <c r="F28" s="55">
        <f t="shared" si="6"/>
        <v>1852.2299999999959</v>
      </c>
      <c r="G28" s="55">
        <f t="shared" si="6"/>
        <v>2441.9199999999983</v>
      </c>
      <c r="H28" s="55">
        <f t="shared" si="6"/>
        <v>-6884.0000000000146</v>
      </c>
      <c r="I28" s="55">
        <f t="shared" si="6"/>
        <v>-5844.8499999999913</v>
      </c>
      <c r="J28" s="55">
        <f t="shared" si="6"/>
        <v>-5414.8400000000111</v>
      </c>
      <c r="K28" s="55">
        <f t="shared" si="6"/>
        <v>-5159.820000000007</v>
      </c>
      <c r="L28" s="55">
        <f t="shared" si="6"/>
        <v>-7600.2100000000064</v>
      </c>
      <c r="M28" s="55">
        <f t="shared" si="6"/>
        <v>-2682.179999999993</v>
      </c>
      <c r="N28" s="55">
        <f t="shared" si="6"/>
        <v>-16501.810000000005</v>
      </c>
      <c r="O28" s="55">
        <f t="shared" si="6"/>
        <v>-9868.2599999999948</v>
      </c>
      <c r="P28" s="55">
        <f t="shared" si="6"/>
        <v>-3949.0699999999924</v>
      </c>
      <c r="Q28" s="55">
        <f t="shared" ref="Q28:AZ28" si="16">+SUM(Q21,Q13)-Q5</f>
        <v>-6202.1499999999942</v>
      </c>
      <c r="R28" s="55">
        <f t="shared" si="16"/>
        <v>-1410.6000000000058</v>
      </c>
      <c r="S28" s="55">
        <f t="shared" si="16"/>
        <v>-7302.0899999999965</v>
      </c>
      <c r="T28" s="55">
        <f t="shared" si="16"/>
        <v>-8639.5100000000093</v>
      </c>
      <c r="U28" s="55">
        <f t="shared" si="16"/>
        <v>-8732.429999999993</v>
      </c>
      <c r="V28" s="55">
        <f t="shared" si="16"/>
        <v>-5788.7100000000064</v>
      </c>
      <c r="W28" s="55">
        <f t="shared" si="16"/>
        <v>-9782.3999999999942</v>
      </c>
      <c r="X28" s="55">
        <f t="shared" si="16"/>
        <v>-6872.6399999999994</v>
      </c>
      <c r="Y28" s="55">
        <f t="shared" si="16"/>
        <v>1794.7400000000052</v>
      </c>
      <c r="Z28" s="55">
        <f t="shared" si="16"/>
        <v>-3687.7800000000134</v>
      </c>
      <c r="AA28" s="55">
        <f t="shared" si="16"/>
        <v>-4100.109999999986</v>
      </c>
      <c r="AB28" s="55">
        <f t="shared" si="16"/>
        <v>-6057.0699999999924</v>
      </c>
      <c r="AC28" s="55">
        <f t="shared" si="16"/>
        <v>-9970.2700000000041</v>
      </c>
      <c r="AD28" s="55">
        <f t="shared" si="16"/>
        <v>-5160.9499999999971</v>
      </c>
      <c r="AE28" s="55">
        <f t="shared" si="16"/>
        <v>-3061.4700000000012</v>
      </c>
      <c r="AF28" s="55">
        <f t="shared" si="16"/>
        <v>-6799.3500000000058</v>
      </c>
      <c r="AG28" s="55">
        <f t="shared" si="16"/>
        <v>-13736.839999999997</v>
      </c>
      <c r="AH28" s="55">
        <f t="shared" si="16"/>
        <v>-3427.6199999999953</v>
      </c>
      <c r="AI28" s="55">
        <f t="shared" si="16"/>
        <v>-9125.0099999999948</v>
      </c>
      <c r="AJ28" s="55">
        <f t="shared" si="16"/>
        <v>-10443.899999999994</v>
      </c>
      <c r="AK28" s="55">
        <f t="shared" si="16"/>
        <v>-782.30999999999767</v>
      </c>
      <c r="AL28" s="55">
        <f t="shared" si="16"/>
        <v>-16925.179999999993</v>
      </c>
      <c r="AM28" s="55">
        <f t="shared" si="16"/>
        <v>-6904.1900000000023</v>
      </c>
      <c r="AN28" s="55">
        <f t="shared" si="16"/>
        <v>-9726.5200000000041</v>
      </c>
      <c r="AO28" s="55">
        <f t="shared" si="16"/>
        <v>-8094.2600000000093</v>
      </c>
      <c r="AP28" s="55">
        <f t="shared" si="16"/>
        <v>-471.69999999999709</v>
      </c>
      <c r="AQ28" s="55">
        <f t="shared" si="16"/>
        <v>-12699.020000000004</v>
      </c>
      <c r="AR28" s="55">
        <f t="shared" si="16"/>
        <v>-16162.449999999997</v>
      </c>
      <c r="AS28" s="55">
        <f t="shared" si="16"/>
        <v>-9220.5299999999988</v>
      </c>
      <c r="AT28" s="55">
        <f t="shared" si="16"/>
        <v>-6200.4499999999971</v>
      </c>
      <c r="AU28" s="55">
        <f t="shared" si="16"/>
        <v>-8745.4300000000076</v>
      </c>
      <c r="AV28" s="55">
        <f t="shared" si="16"/>
        <v>-6898</v>
      </c>
      <c r="AW28" s="55">
        <f t="shared" si="16"/>
        <v>-3030.8399999999965</v>
      </c>
      <c r="AX28" s="55">
        <f t="shared" si="16"/>
        <v>-8540.8099999999977</v>
      </c>
      <c r="AY28" s="55">
        <f t="shared" si="16"/>
        <v>-3761.0200000000041</v>
      </c>
      <c r="AZ28" s="55">
        <f t="shared" si="16"/>
        <v>-8768.1300000000047</v>
      </c>
      <c r="BA28" s="55">
        <f t="shared" ref="BA28:DL28" si="17">+SUM(BA21,BA13)-BA5</f>
        <v>-10678</v>
      </c>
      <c r="BB28" s="55">
        <f t="shared" si="17"/>
        <v>-7053.2700000000041</v>
      </c>
      <c r="BC28" s="55">
        <f t="shared" si="17"/>
        <v>-16858.020000000004</v>
      </c>
      <c r="BD28" s="55">
        <f t="shared" si="17"/>
        <v>-19998.669999999998</v>
      </c>
      <c r="BE28" s="55">
        <f t="shared" si="17"/>
        <v>-14114.400000000009</v>
      </c>
      <c r="BF28" s="55">
        <f t="shared" si="17"/>
        <v>-14167.839999999997</v>
      </c>
      <c r="BG28" s="55">
        <f t="shared" si="17"/>
        <v>-24605.949999999997</v>
      </c>
      <c r="BH28" s="55">
        <f t="shared" si="17"/>
        <v>-17478.370000000003</v>
      </c>
      <c r="BI28" s="55">
        <f t="shared" si="17"/>
        <v>-17353.509999999995</v>
      </c>
      <c r="BJ28" s="55">
        <f t="shared" si="17"/>
        <v>-31996.119999999995</v>
      </c>
      <c r="BK28" s="55">
        <f t="shared" si="17"/>
        <v>-24875.910000000003</v>
      </c>
      <c r="BL28" s="55">
        <f t="shared" si="17"/>
        <v>-21779.149999999994</v>
      </c>
      <c r="BM28" s="55">
        <f t="shared" si="17"/>
        <v>-13738.5</v>
      </c>
      <c r="BN28" s="55">
        <f t="shared" si="17"/>
        <v>-4953.3500000000058</v>
      </c>
      <c r="BO28" s="55">
        <f t="shared" si="17"/>
        <v>-18192.789999999994</v>
      </c>
      <c r="BP28" s="55">
        <f t="shared" si="17"/>
        <v>-21078.449999999997</v>
      </c>
      <c r="BQ28" s="55">
        <f t="shared" si="17"/>
        <v>-15975.14</v>
      </c>
      <c r="BR28" s="55">
        <f t="shared" si="17"/>
        <v>-14136.169999999998</v>
      </c>
      <c r="BS28" s="55">
        <f t="shared" si="17"/>
        <v>-20168.679999999993</v>
      </c>
      <c r="BT28" s="55">
        <f t="shared" si="17"/>
        <v>-14839.339999999997</v>
      </c>
      <c r="BU28" s="55">
        <f t="shared" si="17"/>
        <v>-17234.76999999999</v>
      </c>
      <c r="BV28" s="55">
        <f t="shared" si="17"/>
        <v>-11711.580000000002</v>
      </c>
      <c r="BW28" s="55">
        <f t="shared" si="17"/>
        <v>-15757.369999999995</v>
      </c>
      <c r="BX28" s="55">
        <f t="shared" si="17"/>
        <v>-20101.069999999992</v>
      </c>
      <c r="BY28" s="55">
        <f t="shared" si="17"/>
        <v>-1535.6399999999994</v>
      </c>
      <c r="BZ28" s="55">
        <f t="shared" si="17"/>
        <v>2975.8399999999965</v>
      </c>
      <c r="CA28" s="55">
        <f t="shared" si="17"/>
        <v>-9213.7399999999907</v>
      </c>
      <c r="CB28" s="55">
        <f t="shared" si="17"/>
        <v>-19543.75</v>
      </c>
      <c r="CC28" s="55">
        <f t="shared" si="17"/>
        <v>-15045.080000000002</v>
      </c>
      <c r="CD28" s="55">
        <f t="shared" si="17"/>
        <v>-17654.449999999997</v>
      </c>
      <c r="CE28" s="55">
        <f t="shared" si="17"/>
        <v>-14881.729999999996</v>
      </c>
      <c r="CF28" s="55">
        <f t="shared" si="17"/>
        <v>-13196.799999999988</v>
      </c>
      <c r="CG28" s="55">
        <f t="shared" si="17"/>
        <v>-9800.8000000000029</v>
      </c>
      <c r="CH28" s="55">
        <f t="shared" si="17"/>
        <v>-27717.770000000004</v>
      </c>
      <c r="CI28" s="55">
        <f t="shared" si="17"/>
        <v>4264.6500000000087</v>
      </c>
      <c r="CJ28" s="55">
        <f t="shared" si="17"/>
        <v>-2778.4700000000012</v>
      </c>
      <c r="CK28" s="55">
        <f t="shared" si="17"/>
        <v>8544.7700000000041</v>
      </c>
      <c r="CL28" s="55">
        <f t="shared" si="17"/>
        <v>14411.699999999997</v>
      </c>
      <c r="CM28" s="55">
        <f t="shared" si="17"/>
        <v>13837.39</v>
      </c>
      <c r="CN28" s="55">
        <f t="shared" si="17"/>
        <v>-9427.0599999999977</v>
      </c>
      <c r="CO28" s="55">
        <f t="shared" si="17"/>
        <v>-15780.259999999995</v>
      </c>
      <c r="CP28" s="55">
        <f t="shared" si="17"/>
        <v>-12020.699999999997</v>
      </c>
      <c r="CQ28" s="55">
        <f t="shared" si="17"/>
        <v>-9397.4499999999971</v>
      </c>
      <c r="CR28" s="55">
        <f t="shared" si="17"/>
        <v>-12876.619999999995</v>
      </c>
      <c r="CS28" s="55">
        <f t="shared" si="17"/>
        <v>-8298.5099999999948</v>
      </c>
      <c r="CT28" s="55">
        <f t="shared" si="17"/>
        <v>-9714.0299999999988</v>
      </c>
      <c r="CU28" s="55">
        <f t="shared" si="17"/>
        <v>10771.679999999993</v>
      </c>
      <c r="CV28" s="55">
        <f t="shared" si="17"/>
        <v>-4291.4400000000023</v>
      </c>
      <c r="CW28" s="55">
        <f t="shared" si="17"/>
        <v>15466.710000000006</v>
      </c>
      <c r="CX28" s="55">
        <f t="shared" si="17"/>
        <v>7767.2799999999988</v>
      </c>
      <c r="CY28" s="55">
        <f t="shared" si="17"/>
        <v>5915.0299999999988</v>
      </c>
      <c r="CZ28" s="55">
        <f t="shared" si="17"/>
        <v>9161.6000000000058</v>
      </c>
      <c r="DA28" s="55">
        <f t="shared" si="17"/>
        <v>14877.839999999997</v>
      </c>
      <c r="DB28" s="55">
        <f t="shared" si="17"/>
        <v>14332.699999999997</v>
      </c>
      <c r="DC28" s="55">
        <f t="shared" si="17"/>
        <v>13207.460000000006</v>
      </c>
      <c r="DD28" s="55">
        <f t="shared" si="17"/>
        <v>18080.36</v>
      </c>
      <c r="DE28" s="55">
        <f t="shared" si="17"/>
        <v>18396.929999999993</v>
      </c>
      <c r="DF28" s="55">
        <f t="shared" si="17"/>
        <v>985.67999999999302</v>
      </c>
      <c r="DG28" s="55">
        <f t="shared" si="17"/>
        <v>15725.289999999994</v>
      </c>
      <c r="DH28" s="55">
        <f t="shared" si="17"/>
        <v>11844.130000000005</v>
      </c>
      <c r="DI28" s="55">
        <f t="shared" si="17"/>
        <v>12168.059999999998</v>
      </c>
      <c r="DJ28" s="55">
        <f t="shared" si="17"/>
        <v>15922.949999999997</v>
      </c>
      <c r="DK28" s="55">
        <f t="shared" si="17"/>
        <v>20230.979999999996</v>
      </c>
      <c r="DL28" s="55">
        <f t="shared" si="17"/>
        <v>10563.029999999999</v>
      </c>
      <c r="DM28" s="55">
        <f t="shared" ref="DM28:FX28" si="18">+SUM(DM21,DM13)-DM5</f>
        <v>5018.0899999999965</v>
      </c>
      <c r="DN28" s="55">
        <f t="shared" si="18"/>
        <v>15742.600000000006</v>
      </c>
      <c r="DO28" s="55">
        <f t="shared" si="18"/>
        <v>17802.679999999993</v>
      </c>
      <c r="DP28" s="55">
        <f t="shared" si="18"/>
        <v>15106.270000000004</v>
      </c>
      <c r="DQ28" s="55">
        <f t="shared" si="18"/>
        <v>15918.229999999996</v>
      </c>
      <c r="DR28" s="55">
        <f t="shared" si="18"/>
        <v>11629.479999999996</v>
      </c>
      <c r="DS28" s="55">
        <f t="shared" si="18"/>
        <v>21721.009999999995</v>
      </c>
      <c r="DT28" s="55">
        <f t="shared" si="18"/>
        <v>15685.570000000007</v>
      </c>
      <c r="DU28" s="55">
        <f t="shared" si="18"/>
        <v>16463.800000000003</v>
      </c>
      <c r="DV28" s="55">
        <f t="shared" si="18"/>
        <v>15695.660000000003</v>
      </c>
      <c r="DW28" s="55">
        <f t="shared" si="18"/>
        <v>9668.9799999999959</v>
      </c>
      <c r="DX28" s="55">
        <f t="shared" si="18"/>
        <v>4916.9400000000023</v>
      </c>
      <c r="DY28" s="55">
        <f t="shared" si="18"/>
        <v>10918.679999999993</v>
      </c>
      <c r="DZ28" s="55">
        <f t="shared" si="18"/>
        <v>16361.509999999995</v>
      </c>
      <c r="EA28" s="55">
        <f t="shared" si="18"/>
        <v>17619.460000000006</v>
      </c>
      <c r="EB28" s="55">
        <f t="shared" si="18"/>
        <v>11773.029999999999</v>
      </c>
      <c r="EC28" s="55">
        <f t="shared" si="18"/>
        <v>16237.380000000005</v>
      </c>
      <c r="ED28" s="55">
        <f t="shared" si="18"/>
        <v>-6376.070000000007</v>
      </c>
      <c r="EE28" s="55">
        <f t="shared" si="18"/>
        <v>13409.080000000002</v>
      </c>
      <c r="EF28" s="55">
        <f t="shared" si="18"/>
        <v>21747.12999999999</v>
      </c>
      <c r="EG28" s="55">
        <f t="shared" si="18"/>
        <v>13745.130000000005</v>
      </c>
      <c r="EH28" s="55">
        <f t="shared" si="18"/>
        <v>14512.410000000003</v>
      </c>
      <c r="EI28" s="55">
        <f t="shared" si="18"/>
        <v>7230.5200000000041</v>
      </c>
      <c r="EJ28" s="55">
        <f t="shared" si="18"/>
        <v>2581.4499999999971</v>
      </c>
      <c r="EK28" s="55">
        <f t="shared" si="18"/>
        <v>11654.929999999993</v>
      </c>
      <c r="EL28" s="55">
        <f t="shared" si="18"/>
        <v>16667.789999999994</v>
      </c>
      <c r="EM28" s="55">
        <f t="shared" si="18"/>
        <v>11453.380000000005</v>
      </c>
      <c r="EN28" s="55">
        <f t="shared" si="18"/>
        <v>18883.87000000001</v>
      </c>
      <c r="EO28" s="55">
        <f t="shared" si="18"/>
        <v>18151.62000000001</v>
      </c>
      <c r="EP28" s="55">
        <f t="shared" si="18"/>
        <v>13715.059999999998</v>
      </c>
      <c r="EQ28" s="55">
        <f t="shared" si="18"/>
        <v>18352.53</v>
      </c>
      <c r="ER28" s="55">
        <f t="shared" si="18"/>
        <v>17166.460000000006</v>
      </c>
      <c r="ES28" s="55">
        <f t="shared" si="18"/>
        <v>10423.690000000002</v>
      </c>
      <c r="ET28" s="55">
        <f t="shared" si="18"/>
        <v>16223.779999999999</v>
      </c>
      <c r="EU28" s="55">
        <f t="shared" si="18"/>
        <v>15049.25</v>
      </c>
      <c r="EV28" s="55">
        <f t="shared" si="18"/>
        <v>4855.9900000000052</v>
      </c>
      <c r="EW28" s="55">
        <f t="shared" si="18"/>
        <v>15488.559999999998</v>
      </c>
      <c r="EX28" s="55">
        <f t="shared" si="18"/>
        <v>10582.789999999994</v>
      </c>
      <c r="EY28" s="55">
        <f t="shared" si="18"/>
        <v>12222.470000000001</v>
      </c>
      <c r="EZ28" s="55">
        <f t="shared" si="18"/>
        <v>15474.369999999995</v>
      </c>
      <c r="FA28" s="55">
        <f t="shared" si="18"/>
        <v>19245.409999999989</v>
      </c>
      <c r="FB28" s="55">
        <f t="shared" si="18"/>
        <v>-8219.0099999999948</v>
      </c>
      <c r="FC28" s="55">
        <f t="shared" si="18"/>
        <v>645.17999999999302</v>
      </c>
      <c r="FD28" s="55">
        <f t="shared" si="18"/>
        <v>10210.759999999995</v>
      </c>
      <c r="FE28" s="55">
        <f t="shared" si="18"/>
        <v>6388.4600000000064</v>
      </c>
      <c r="FF28" s="55">
        <f t="shared" si="18"/>
        <v>12785.130000000005</v>
      </c>
      <c r="FG28" s="55">
        <f t="shared" si="18"/>
        <v>2945.7299999999959</v>
      </c>
      <c r="FH28" s="55">
        <f t="shared" si="18"/>
        <v>-2755.3800000000047</v>
      </c>
      <c r="FI28" s="55">
        <f t="shared" si="18"/>
        <v>11119.39</v>
      </c>
      <c r="FJ28" s="55">
        <f t="shared" si="18"/>
        <v>4502.2700000000041</v>
      </c>
      <c r="FK28" s="55">
        <f t="shared" si="18"/>
        <v>8741.5899999999965</v>
      </c>
      <c r="FL28" s="55">
        <f t="shared" si="18"/>
        <v>16176.869999999995</v>
      </c>
      <c r="FM28" s="55">
        <f t="shared" si="18"/>
        <v>12803.789999999994</v>
      </c>
      <c r="FN28" s="55">
        <f t="shared" si="18"/>
        <v>7488.3000000000029</v>
      </c>
      <c r="FO28" s="55">
        <f t="shared" si="18"/>
        <v>14841.089999999997</v>
      </c>
      <c r="FP28" s="55">
        <f t="shared" si="18"/>
        <v>4422.2299999999959</v>
      </c>
      <c r="FQ28" s="55">
        <f t="shared" si="18"/>
        <v>5058.4100000000035</v>
      </c>
      <c r="FR28" s="55">
        <f t="shared" si="18"/>
        <v>8432.2299999999959</v>
      </c>
      <c r="FS28" s="55">
        <f t="shared" si="18"/>
        <v>-14593.929999999993</v>
      </c>
      <c r="FT28" s="55">
        <f t="shared" si="18"/>
        <v>-109.13000000000466</v>
      </c>
      <c r="FU28" s="55">
        <f t="shared" si="18"/>
        <v>152.58999999999651</v>
      </c>
      <c r="FV28" s="55">
        <f t="shared" si="18"/>
        <v>2665.6900000000023</v>
      </c>
      <c r="FW28" s="55">
        <f t="shared" si="18"/>
        <v>11808.260000000009</v>
      </c>
      <c r="FX28" s="55">
        <f t="shared" si="18"/>
        <v>13062.449999999997</v>
      </c>
      <c r="FY28" s="55">
        <f t="shared" ref="FY28:GB28" si="19">+SUM(FY21,FY13)-FY5</f>
        <v>8602.9700000000012</v>
      </c>
      <c r="FZ28" s="55">
        <f t="shared" si="19"/>
        <v>-1690.3999999999942</v>
      </c>
      <c r="GA28" s="55">
        <f t="shared" si="19"/>
        <v>5122.3000000000029</v>
      </c>
      <c r="GB28" s="55">
        <f t="shared" si="19"/>
        <v>6558.8800000000047</v>
      </c>
      <c r="XEM28" s="139">
        <v>41334</v>
      </c>
      <c r="XEN28" s="142">
        <v>336</v>
      </c>
      <c r="XEO28" s="142">
        <v>408</v>
      </c>
      <c r="XEP28" s="142">
        <v>504</v>
      </c>
      <c r="XEQ28" s="142">
        <v>160</v>
      </c>
      <c r="XER28" s="142">
        <v>80</v>
      </c>
      <c r="XES28" s="142">
        <v>168</v>
      </c>
      <c r="XET28" s="142">
        <f t="shared" si="0"/>
        <v>744</v>
      </c>
    </row>
    <row r="29" spans="2:184 16363:16374">
      <c r="B29" s="8"/>
      <c r="C29" s="7"/>
      <c r="D29" s="41" t="s">
        <v>71</v>
      </c>
      <c r="E29" s="54">
        <f t="shared" si="11"/>
        <v>49561.080000000016</v>
      </c>
      <c r="F29" s="55">
        <f t="shared" si="6"/>
        <v>50522.200000000012</v>
      </c>
      <c r="G29" s="55">
        <f t="shared" si="6"/>
        <v>70007.38</v>
      </c>
      <c r="H29" s="55">
        <f t="shared" si="6"/>
        <v>49889.010000000009</v>
      </c>
      <c r="I29" s="55">
        <f t="shared" si="6"/>
        <v>21614.989999999991</v>
      </c>
      <c r="J29" s="55">
        <f t="shared" si="6"/>
        <v>27147.560000000056</v>
      </c>
      <c r="K29" s="55">
        <f t="shared" si="6"/>
        <v>45063.840000000026</v>
      </c>
      <c r="L29" s="55">
        <f t="shared" si="6"/>
        <v>35283.429999999993</v>
      </c>
      <c r="M29" s="55">
        <f t="shared" si="6"/>
        <v>57893.030000000028</v>
      </c>
      <c r="N29" s="55">
        <f t="shared" si="6"/>
        <v>-6646.7200000000303</v>
      </c>
      <c r="O29" s="55">
        <f t="shared" si="6"/>
        <v>14622.830000000016</v>
      </c>
      <c r="P29" s="55">
        <f t="shared" si="6"/>
        <v>57980.349999999919</v>
      </c>
      <c r="Q29" s="55">
        <f t="shared" ref="Q29:AZ29" si="20">+SUM(Q22,Q14)-Q6</f>
        <v>68408.47000000003</v>
      </c>
      <c r="R29" s="55">
        <f t="shared" si="20"/>
        <v>61733.94</v>
      </c>
      <c r="S29" s="55">
        <f t="shared" si="20"/>
        <v>42092.209999999963</v>
      </c>
      <c r="T29" s="55">
        <f t="shared" si="20"/>
        <v>39320.640000000014</v>
      </c>
      <c r="U29" s="55">
        <f t="shared" si="20"/>
        <v>29545.149999999965</v>
      </c>
      <c r="V29" s="55">
        <f t="shared" si="20"/>
        <v>37938.75</v>
      </c>
      <c r="W29" s="55">
        <f t="shared" si="20"/>
        <v>32119.189999999944</v>
      </c>
      <c r="X29" s="55">
        <f t="shared" si="20"/>
        <v>31153.190000000002</v>
      </c>
      <c r="Y29" s="55">
        <f t="shared" si="20"/>
        <v>50116.130000000005</v>
      </c>
      <c r="Z29" s="55">
        <f t="shared" si="20"/>
        <v>83475.97000000003</v>
      </c>
      <c r="AA29" s="55">
        <f t="shared" si="20"/>
        <v>85636.52999999997</v>
      </c>
      <c r="AB29" s="55">
        <f t="shared" si="20"/>
        <v>63728.280000000028</v>
      </c>
      <c r="AC29" s="55">
        <f t="shared" si="20"/>
        <v>48534.94</v>
      </c>
      <c r="AD29" s="55">
        <f t="shared" si="20"/>
        <v>60188.19</v>
      </c>
      <c r="AE29" s="55">
        <f t="shared" si="20"/>
        <v>70618.280000000028</v>
      </c>
      <c r="AF29" s="55">
        <f t="shared" si="20"/>
        <v>41077.570000000007</v>
      </c>
      <c r="AG29" s="55">
        <f t="shared" si="20"/>
        <v>9998.3800000000047</v>
      </c>
      <c r="AH29" s="55">
        <f t="shared" si="20"/>
        <v>43552.740000000049</v>
      </c>
      <c r="AI29" s="55">
        <f t="shared" si="20"/>
        <v>57434.710000000021</v>
      </c>
      <c r="AJ29" s="55">
        <f t="shared" si="20"/>
        <v>56485.72000000003</v>
      </c>
      <c r="AK29" s="55">
        <f t="shared" si="20"/>
        <v>61572.280000000028</v>
      </c>
      <c r="AL29" s="55">
        <f t="shared" si="20"/>
        <v>4791.8100000000559</v>
      </c>
      <c r="AM29" s="55">
        <f t="shared" si="20"/>
        <v>88810.619999999937</v>
      </c>
      <c r="AN29" s="55">
        <f t="shared" si="20"/>
        <v>48221.879999999946</v>
      </c>
      <c r="AO29" s="55">
        <f t="shared" si="20"/>
        <v>40091.77999999997</v>
      </c>
      <c r="AP29" s="55">
        <f t="shared" si="20"/>
        <v>53407.560000000056</v>
      </c>
      <c r="AQ29" s="55">
        <f t="shared" si="20"/>
        <v>10939.460000000021</v>
      </c>
      <c r="AR29" s="55">
        <f t="shared" si="20"/>
        <v>176.61999999999534</v>
      </c>
      <c r="AS29" s="55">
        <f t="shared" si="20"/>
        <v>26884.369999999995</v>
      </c>
      <c r="AT29" s="55">
        <f t="shared" si="20"/>
        <v>50654.400000000023</v>
      </c>
      <c r="AU29" s="55">
        <f t="shared" si="20"/>
        <v>43638</v>
      </c>
      <c r="AV29" s="55">
        <f t="shared" si="20"/>
        <v>54990.880000000005</v>
      </c>
      <c r="AW29" s="55">
        <f t="shared" si="20"/>
        <v>60774.390000000014</v>
      </c>
      <c r="AX29" s="55">
        <f t="shared" si="20"/>
        <v>61311.839999999967</v>
      </c>
      <c r="AY29" s="55">
        <f t="shared" si="20"/>
        <v>75971.820000000007</v>
      </c>
      <c r="AZ29" s="55">
        <f t="shared" si="20"/>
        <v>38308.31</v>
      </c>
      <c r="BA29" s="55">
        <f t="shared" ref="BA29:DL29" si="21">+SUM(BA22,BA14)-BA6</f>
        <v>33258.969999999972</v>
      </c>
      <c r="BB29" s="55">
        <f t="shared" si="21"/>
        <v>44372.130000000005</v>
      </c>
      <c r="BC29" s="55">
        <f t="shared" si="21"/>
        <v>38104.119999999995</v>
      </c>
      <c r="BD29" s="55">
        <f t="shared" si="21"/>
        <v>23692.039999999979</v>
      </c>
      <c r="BE29" s="55">
        <f t="shared" si="21"/>
        <v>44515</v>
      </c>
      <c r="BF29" s="55">
        <f t="shared" si="21"/>
        <v>48044.499999999942</v>
      </c>
      <c r="BG29" s="55">
        <f t="shared" si="21"/>
        <v>40588.829999999958</v>
      </c>
      <c r="BH29" s="55">
        <f t="shared" si="21"/>
        <v>57890.409999999916</v>
      </c>
      <c r="BI29" s="55">
        <f t="shared" si="21"/>
        <v>54746.260000000009</v>
      </c>
      <c r="BJ29" s="55">
        <f t="shared" si="21"/>
        <v>-47995.090000000026</v>
      </c>
      <c r="BK29" s="55">
        <f t="shared" si="21"/>
        <v>-2931.6599999999744</v>
      </c>
      <c r="BL29" s="55">
        <f t="shared" si="21"/>
        <v>31822.299999999988</v>
      </c>
      <c r="BM29" s="55">
        <f t="shared" si="21"/>
        <v>48549.719999999972</v>
      </c>
      <c r="BN29" s="55">
        <f t="shared" si="21"/>
        <v>41238.06</v>
      </c>
      <c r="BO29" s="55">
        <f t="shared" si="21"/>
        <v>34865.75</v>
      </c>
      <c r="BP29" s="55">
        <f t="shared" si="21"/>
        <v>28692.23000000004</v>
      </c>
      <c r="BQ29" s="55">
        <f t="shared" si="21"/>
        <v>40076.870000000054</v>
      </c>
      <c r="BR29" s="55">
        <f t="shared" si="21"/>
        <v>38113.489999999991</v>
      </c>
      <c r="BS29" s="55">
        <f t="shared" si="21"/>
        <v>48771.210000000021</v>
      </c>
      <c r="BT29" s="55">
        <f t="shared" si="21"/>
        <v>50326.439999999944</v>
      </c>
      <c r="BU29" s="55">
        <f t="shared" si="21"/>
        <v>32752.75</v>
      </c>
      <c r="BV29" s="55">
        <f t="shared" si="21"/>
        <v>49509.659999999974</v>
      </c>
      <c r="BW29" s="55">
        <f t="shared" si="21"/>
        <v>43786.030000000028</v>
      </c>
      <c r="BX29" s="55">
        <f t="shared" si="21"/>
        <v>43067.389999999956</v>
      </c>
      <c r="BY29" s="55">
        <f t="shared" si="21"/>
        <v>43745.370000000112</v>
      </c>
      <c r="BZ29" s="55">
        <f t="shared" si="21"/>
        <v>36918.919999999984</v>
      </c>
      <c r="CA29" s="55">
        <f t="shared" si="21"/>
        <v>4536.4000000000233</v>
      </c>
      <c r="CB29" s="55">
        <f t="shared" si="21"/>
        <v>-2022.0499999999884</v>
      </c>
      <c r="CC29" s="55">
        <f t="shared" si="21"/>
        <v>19057.080000000016</v>
      </c>
      <c r="CD29" s="55">
        <f t="shared" si="21"/>
        <v>43692.97000000003</v>
      </c>
      <c r="CE29" s="55">
        <f t="shared" si="21"/>
        <v>64816.489999999991</v>
      </c>
      <c r="CF29" s="55">
        <f t="shared" si="21"/>
        <v>72443.840000000084</v>
      </c>
      <c r="CG29" s="55">
        <f t="shared" si="21"/>
        <v>71647.790000000037</v>
      </c>
      <c r="CH29" s="55">
        <f t="shared" si="21"/>
        <v>-17818.440000000002</v>
      </c>
      <c r="CI29" s="55">
        <f t="shared" si="21"/>
        <v>79368.799999999988</v>
      </c>
      <c r="CJ29" s="55">
        <f t="shared" si="21"/>
        <v>57429.440000000061</v>
      </c>
      <c r="CK29" s="55">
        <f t="shared" si="21"/>
        <v>47843.659999999916</v>
      </c>
      <c r="CL29" s="55">
        <f t="shared" si="21"/>
        <v>61914.770000000077</v>
      </c>
      <c r="CM29" s="55">
        <f t="shared" si="21"/>
        <v>67553.279999999912</v>
      </c>
      <c r="CN29" s="55">
        <f t="shared" si="21"/>
        <v>19260.23000000004</v>
      </c>
      <c r="CO29" s="55">
        <f t="shared" si="21"/>
        <v>44429.239999999991</v>
      </c>
      <c r="CP29" s="55">
        <f t="shared" si="21"/>
        <v>66388.740000000049</v>
      </c>
      <c r="CQ29" s="55">
        <f t="shared" si="21"/>
        <v>76886.90000000014</v>
      </c>
      <c r="CR29" s="55">
        <f t="shared" si="21"/>
        <v>69932.490000000049</v>
      </c>
      <c r="CS29" s="55">
        <f t="shared" si="21"/>
        <v>85266.999999999942</v>
      </c>
      <c r="CT29" s="55">
        <f t="shared" si="21"/>
        <v>73130</v>
      </c>
      <c r="CU29" s="55">
        <f t="shared" si="21"/>
        <v>80487.700000000012</v>
      </c>
      <c r="CV29" s="55">
        <f t="shared" si="21"/>
        <v>65495.400000000081</v>
      </c>
      <c r="CW29" s="55">
        <f t="shared" si="21"/>
        <v>64231.780000000028</v>
      </c>
      <c r="CX29" s="55">
        <f t="shared" si="21"/>
        <v>44655.219999999972</v>
      </c>
      <c r="CY29" s="55">
        <f t="shared" si="21"/>
        <v>9049</v>
      </c>
      <c r="CZ29" s="55">
        <f t="shared" si="21"/>
        <v>27647.309999999998</v>
      </c>
      <c r="DA29" s="55">
        <f t="shared" si="21"/>
        <v>55261.339999999967</v>
      </c>
      <c r="DB29" s="55">
        <f t="shared" si="21"/>
        <v>71019.739999999991</v>
      </c>
      <c r="DC29" s="55">
        <f t="shared" si="21"/>
        <v>82282.69</v>
      </c>
      <c r="DD29" s="55">
        <f t="shared" si="21"/>
        <v>81274.5</v>
      </c>
      <c r="DE29" s="55">
        <f t="shared" si="21"/>
        <v>84515.469999999972</v>
      </c>
      <c r="DF29" s="55">
        <f t="shared" si="21"/>
        <v>-35101.380000000005</v>
      </c>
      <c r="DG29" s="55">
        <f t="shared" si="21"/>
        <v>92392.469999999972</v>
      </c>
      <c r="DH29" s="55">
        <f t="shared" si="21"/>
        <v>67683.840000000084</v>
      </c>
      <c r="DI29" s="55">
        <f t="shared" si="21"/>
        <v>60512.119999999995</v>
      </c>
      <c r="DJ29" s="55">
        <f t="shared" si="21"/>
        <v>61695.330000000016</v>
      </c>
      <c r="DK29" s="55">
        <f t="shared" si="21"/>
        <v>85769.969999999972</v>
      </c>
      <c r="DL29" s="55">
        <f t="shared" si="21"/>
        <v>45266.31</v>
      </c>
      <c r="DM29" s="55">
        <f t="shared" ref="DM29:FX29" si="22">+SUM(DM22,DM14)-DM6</f>
        <v>21624.229999999981</v>
      </c>
      <c r="DN29" s="55">
        <f t="shared" si="22"/>
        <v>66939.280000000028</v>
      </c>
      <c r="DO29" s="55">
        <f t="shared" si="22"/>
        <v>78667.960000000021</v>
      </c>
      <c r="DP29" s="55">
        <f t="shared" si="22"/>
        <v>88452.590000000084</v>
      </c>
      <c r="DQ29" s="55">
        <f t="shared" si="22"/>
        <v>83406.47000000003</v>
      </c>
      <c r="DR29" s="55">
        <f t="shared" si="22"/>
        <v>72839.460000000021</v>
      </c>
      <c r="DS29" s="55">
        <f t="shared" si="22"/>
        <v>79084.999999999942</v>
      </c>
      <c r="DT29" s="55">
        <f t="shared" si="22"/>
        <v>56888.719999999972</v>
      </c>
      <c r="DU29" s="55">
        <f t="shared" si="22"/>
        <v>51787.090000000026</v>
      </c>
      <c r="DV29" s="55">
        <f t="shared" si="22"/>
        <v>63624.44</v>
      </c>
      <c r="DW29" s="55">
        <f t="shared" si="22"/>
        <v>74822.909999999974</v>
      </c>
      <c r="DX29" s="55">
        <f t="shared" si="22"/>
        <v>13703.869999999995</v>
      </c>
      <c r="DY29" s="55">
        <f t="shared" si="22"/>
        <v>28744</v>
      </c>
      <c r="DZ29" s="55">
        <f t="shared" si="22"/>
        <v>58758.19</v>
      </c>
      <c r="EA29" s="55">
        <f t="shared" si="22"/>
        <v>68424.710000000021</v>
      </c>
      <c r="EB29" s="55">
        <f t="shared" si="22"/>
        <v>85478.280000000028</v>
      </c>
      <c r="EC29" s="55">
        <f t="shared" si="22"/>
        <v>78841.620000000054</v>
      </c>
      <c r="ED29" s="55">
        <f t="shared" si="22"/>
        <v>-10357.789999999979</v>
      </c>
      <c r="EE29" s="55">
        <f t="shared" si="22"/>
        <v>27268.479999999981</v>
      </c>
      <c r="EF29" s="55">
        <f t="shared" si="22"/>
        <v>35012.489999999991</v>
      </c>
      <c r="EG29" s="55">
        <f t="shared" si="22"/>
        <v>53753.060000000056</v>
      </c>
      <c r="EH29" s="55">
        <f t="shared" si="22"/>
        <v>66082.129999999946</v>
      </c>
      <c r="EI29" s="55">
        <f t="shared" si="22"/>
        <v>1838.25</v>
      </c>
      <c r="EJ29" s="55">
        <f t="shared" si="22"/>
        <v>-3870.4100000000326</v>
      </c>
      <c r="EK29" s="55">
        <f t="shared" si="22"/>
        <v>43389.919999999984</v>
      </c>
      <c r="EL29" s="55">
        <f t="shared" si="22"/>
        <v>61797.180000000051</v>
      </c>
      <c r="EM29" s="55">
        <f t="shared" si="22"/>
        <v>63575.239999999991</v>
      </c>
      <c r="EN29" s="55">
        <f t="shared" si="22"/>
        <v>66407.939999999944</v>
      </c>
      <c r="EO29" s="55">
        <f t="shared" si="22"/>
        <v>72913.94</v>
      </c>
      <c r="EP29" s="55">
        <f t="shared" si="22"/>
        <v>63461.560000000056</v>
      </c>
      <c r="EQ29" s="55">
        <f t="shared" si="22"/>
        <v>75192.379999999946</v>
      </c>
      <c r="ER29" s="55">
        <f t="shared" si="22"/>
        <v>40696.440000000061</v>
      </c>
      <c r="ES29" s="55">
        <f t="shared" si="22"/>
        <v>53899.31</v>
      </c>
      <c r="ET29" s="55">
        <f t="shared" si="22"/>
        <v>57145.850000000035</v>
      </c>
      <c r="EU29" s="55">
        <f t="shared" si="22"/>
        <v>57323.159999999974</v>
      </c>
      <c r="EV29" s="55">
        <f t="shared" si="22"/>
        <v>26285.929999999993</v>
      </c>
      <c r="EW29" s="55">
        <f t="shared" si="22"/>
        <v>47667.950000000012</v>
      </c>
      <c r="EX29" s="55">
        <f t="shared" si="22"/>
        <v>59480.670000000042</v>
      </c>
      <c r="EY29" s="55">
        <f t="shared" si="22"/>
        <v>61181.930000000109</v>
      </c>
      <c r="EZ29" s="55">
        <f t="shared" si="22"/>
        <v>66735.989999999932</v>
      </c>
      <c r="FA29" s="55">
        <f t="shared" si="22"/>
        <v>75352.289999999979</v>
      </c>
      <c r="FB29" s="55">
        <f t="shared" si="22"/>
        <v>-32840.629999999946</v>
      </c>
      <c r="FC29" s="55">
        <f t="shared" si="22"/>
        <v>-23740.149999999965</v>
      </c>
      <c r="FD29" s="55">
        <f t="shared" si="22"/>
        <v>53971.140000000072</v>
      </c>
      <c r="FE29" s="55">
        <f t="shared" si="22"/>
        <v>51192.929999999993</v>
      </c>
      <c r="FF29" s="55">
        <f t="shared" si="22"/>
        <v>45171.659999999974</v>
      </c>
      <c r="FG29" s="55">
        <f t="shared" si="22"/>
        <v>37283.879999999946</v>
      </c>
      <c r="FH29" s="55">
        <f t="shared" si="22"/>
        <v>-8014.7799999999697</v>
      </c>
      <c r="FI29" s="55">
        <f t="shared" si="22"/>
        <v>38586.849999999977</v>
      </c>
      <c r="FJ29" s="55">
        <f t="shared" si="22"/>
        <v>56379.52999999997</v>
      </c>
      <c r="FK29" s="55">
        <f t="shared" si="22"/>
        <v>60656.090000000084</v>
      </c>
      <c r="FL29" s="55">
        <f t="shared" si="22"/>
        <v>52705.659999999916</v>
      </c>
      <c r="FM29" s="55">
        <f t="shared" si="22"/>
        <v>76001.150000000023</v>
      </c>
      <c r="FN29" s="55">
        <f t="shared" si="22"/>
        <v>65152</v>
      </c>
      <c r="FO29" s="55">
        <f t="shared" si="22"/>
        <v>68735.400000000023</v>
      </c>
      <c r="FP29" s="55">
        <f t="shared" si="22"/>
        <v>54114.340000000026</v>
      </c>
      <c r="FQ29" s="55">
        <f t="shared" si="22"/>
        <v>46048.31</v>
      </c>
      <c r="FR29" s="55">
        <f t="shared" si="22"/>
        <v>48780.94</v>
      </c>
      <c r="FS29" s="55">
        <f t="shared" si="22"/>
        <v>-30845.25</v>
      </c>
      <c r="FT29" s="55">
        <f t="shared" si="22"/>
        <v>37721.81</v>
      </c>
      <c r="FU29" s="55">
        <f t="shared" si="22"/>
        <v>12661</v>
      </c>
      <c r="FV29" s="55">
        <f t="shared" si="22"/>
        <v>58051.589999999967</v>
      </c>
      <c r="FW29" s="55">
        <f t="shared" si="22"/>
        <v>49619.810000000056</v>
      </c>
      <c r="FX29" s="55">
        <f t="shared" si="22"/>
        <v>48923</v>
      </c>
      <c r="FY29" s="55">
        <f t="shared" ref="FY29:GB29" si="23">+SUM(FY22,FY14)-FY6</f>
        <v>61222.960000000079</v>
      </c>
      <c r="FZ29" s="55">
        <f t="shared" si="23"/>
        <v>15215.059999999998</v>
      </c>
      <c r="GA29" s="55">
        <f t="shared" si="23"/>
        <v>35338.25</v>
      </c>
      <c r="GB29" s="55">
        <f t="shared" si="23"/>
        <v>49680.159999999916</v>
      </c>
      <c r="XEM29" s="139">
        <v>41365</v>
      </c>
      <c r="XEN29" s="142">
        <v>352</v>
      </c>
      <c r="XEO29" s="142">
        <v>368</v>
      </c>
      <c r="XEP29" s="142">
        <v>528</v>
      </c>
      <c r="XEQ29" s="142">
        <v>128</v>
      </c>
      <c r="XER29" s="142">
        <v>64</v>
      </c>
      <c r="XES29" s="142">
        <v>176</v>
      </c>
      <c r="XET29" s="142">
        <f t="shared" si="0"/>
        <v>720</v>
      </c>
    </row>
    <row r="30" spans="2:184 16363:16374">
      <c r="B30" s="8"/>
      <c r="C30" s="7"/>
      <c r="D30" s="41" t="s">
        <v>72</v>
      </c>
      <c r="E30" s="54">
        <f t="shared" si="11"/>
        <v>22672.689999999973</v>
      </c>
      <c r="F30" s="55">
        <f t="shared" si="6"/>
        <v>24462.22</v>
      </c>
      <c r="G30" s="55">
        <f t="shared" si="6"/>
        <v>19343.440000000002</v>
      </c>
      <c r="H30" s="55">
        <f t="shared" si="6"/>
        <v>-2190.7600000000093</v>
      </c>
      <c r="I30" s="55">
        <f t="shared" si="6"/>
        <v>-5460.9800000000105</v>
      </c>
      <c r="J30" s="55">
        <f t="shared" si="6"/>
        <v>1961.1700000000128</v>
      </c>
      <c r="K30" s="55">
        <f t="shared" si="6"/>
        <v>5406.0800000000163</v>
      </c>
      <c r="L30" s="55">
        <f t="shared" si="6"/>
        <v>11803.790000000008</v>
      </c>
      <c r="M30" s="55">
        <f t="shared" si="6"/>
        <v>12389.429999999993</v>
      </c>
      <c r="N30" s="55">
        <f t="shared" si="6"/>
        <v>-31275.160000000033</v>
      </c>
      <c r="O30" s="55">
        <f t="shared" si="6"/>
        <v>-15900.600000000006</v>
      </c>
      <c r="P30" s="55">
        <f t="shared" si="6"/>
        <v>5937.2200000000303</v>
      </c>
      <c r="Q30" s="55">
        <f t="shared" ref="Q30:AZ30" si="24">+SUM(Q23,Q15)-Q7</f>
        <v>34385.659999999974</v>
      </c>
      <c r="R30" s="55">
        <f t="shared" si="24"/>
        <v>31312.919999999984</v>
      </c>
      <c r="S30" s="55">
        <f t="shared" si="24"/>
        <v>-2946.5599999999977</v>
      </c>
      <c r="T30" s="55">
        <f t="shared" si="24"/>
        <v>-4841.3099999999977</v>
      </c>
      <c r="U30" s="55">
        <f t="shared" si="24"/>
        <v>-9274.4800000000105</v>
      </c>
      <c r="V30" s="55">
        <f t="shared" si="24"/>
        <v>7947.8999999999651</v>
      </c>
      <c r="W30" s="55">
        <f t="shared" si="24"/>
        <v>6827.1199999999953</v>
      </c>
      <c r="X30" s="55">
        <f t="shared" si="24"/>
        <v>10974.580000000016</v>
      </c>
      <c r="Y30" s="55">
        <f t="shared" si="24"/>
        <v>3785.2600000000093</v>
      </c>
      <c r="Z30" s="55">
        <f t="shared" si="24"/>
        <v>6227.4700000000012</v>
      </c>
      <c r="AA30" s="55">
        <f t="shared" si="24"/>
        <v>14681.910000000003</v>
      </c>
      <c r="AB30" s="55">
        <f t="shared" si="24"/>
        <v>2903.3899999999849</v>
      </c>
      <c r="AC30" s="55">
        <f t="shared" si="24"/>
        <v>15969.889999999985</v>
      </c>
      <c r="AD30" s="55">
        <f t="shared" si="24"/>
        <v>18691.430000000022</v>
      </c>
      <c r="AE30" s="55">
        <f t="shared" si="24"/>
        <v>3751.0599999999977</v>
      </c>
      <c r="AF30" s="55">
        <f t="shared" si="24"/>
        <v>-9229.2900000000081</v>
      </c>
      <c r="AG30" s="55">
        <f t="shared" si="24"/>
        <v>-20411.119999999995</v>
      </c>
      <c r="AH30" s="55">
        <f t="shared" si="24"/>
        <v>385.39000000001397</v>
      </c>
      <c r="AI30" s="55">
        <f t="shared" si="24"/>
        <v>3347.2699999999895</v>
      </c>
      <c r="AJ30" s="55">
        <f t="shared" si="24"/>
        <v>7239</v>
      </c>
      <c r="AK30" s="55">
        <f t="shared" si="24"/>
        <v>1775.609999999986</v>
      </c>
      <c r="AL30" s="55">
        <f t="shared" si="24"/>
        <v>-31165.409999999974</v>
      </c>
      <c r="AM30" s="55">
        <f t="shared" si="24"/>
        <v>3402.460000000021</v>
      </c>
      <c r="AN30" s="55">
        <f t="shared" si="24"/>
        <v>-7402.9400000000023</v>
      </c>
      <c r="AO30" s="55">
        <f t="shared" si="24"/>
        <v>18092.97000000003</v>
      </c>
      <c r="AP30" s="55">
        <f t="shared" si="24"/>
        <v>21937.25</v>
      </c>
      <c r="AQ30" s="55">
        <f t="shared" si="24"/>
        <v>-22277.920000000013</v>
      </c>
      <c r="AR30" s="55">
        <f t="shared" si="24"/>
        <v>-27132.180000000022</v>
      </c>
      <c r="AS30" s="55">
        <f t="shared" si="24"/>
        <v>-9163.0299999999988</v>
      </c>
      <c r="AT30" s="55">
        <f t="shared" si="24"/>
        <v>4740.820000000007</v>
      </c>
      <c r="AU30" s="55">
        <f t="shared" si="24"/>
        <v>3418.7799999999988</v>
      </c>
      <c r="AV30" s="55">
        <f t="shared" si="24"/>
        <v>7055.3299999999872</v>
      </c>
      <c r="AW30" s="55">
        <f t="shared" si="24"/>
        <v>5539.1000000000058</v>
      </c>
      <c r="AX30" s="55">
        <f t="shared" si="24"/>
        <v>-1004.9100000000035</v>
      </c>
      <c r="AY30" s="55">
        <f t="shared" si="24"/>
        <v>11323.550000000017</v>
      </c>
      <c r="AZ30" s="55">
        <f t="shared" si="24"/>
        <v>-9188.0799999999872</v>
      </c>
      <c r="BA30" s="55">
        <f t="shared" ref="BA30:DL30" si="25">+SUM(BA23,BA15)-BA7</f>
        <v>15933.359999999986</v>
      </c>
      <c r="BB30" s="55">
        <f t="shared" si="25"/>
        <v>14744.100000000006</v>
      </c>
      <c r="BC30" s="55">
        <f t="shared" si="25"/>
        <v>-20007.53</v>
      </c>
      <c r="BD30" s="55">
        <f t="shared" si="25"/>
        <v>-27011.859999999986</v>
      </c>
      <c r="BE30" s="55">
        <f t="shared" si="25"/>
        <v>-18412.899999999994</v>
      </c>
      <c r="BF30" s="55">
        <f t="shared" si="25"/>
        <v>-14733.089999999997</v>
      </c>
      <c r="BG30" s="55">
        <f t="shared" si="25"/>
        <v>-8833.5800000000163</v>
      </c>
      <c r="BH30" s="55">
        <f t="shared" si="25"/>
        <v>-5537.4500000000116</v>
      </c>
      <c r="BI30" s="55">
        <f t="shared" si="25"/>
        <v>-12765.339999999997</v>
      </c>
      <c r="BJ30" s="55">
        <f t="shared" si="25"/>
        <v>-66300.610000000015</v>
      </c>
      <c r="BK30" s="55">
        <f t="shared" si="25"/>
        <v>-40620.640000000014</v>
      </c>
      <c r="BL30" s="55">
        <f t="shared" si="25"/>
        <v>-23218.760000000009</v>
      </c>
      <c r="BM30" s="55">
        <f t="shared" si="25"/>
        <v>21685.580000000016</v>
      </c>
      <c r="BN30" s="55">
        <f t="shared" si="25"/>
        <v>21415.839999999997</v>
      </c>
      <c r="BO30" s="55">
        <f t="shared" si="25"/>
        <v>-11701.690000000002</v>
      </c>
      <c r="BP30" s="55">
        <f t="shared" si="25"/>
        <v>-18710.109999999986</v>
      </c>
      <c r="BQ30" s="55">
        <f t="shared" si="25"/>
        <v>-17008.75</v>
      </c>
      <c r="BR30" s="55">
        <f t="shared" si="25"/>
        <v>344.76999999998952</v>
      </c>
      <c r="BS30" s="55">
        <f t="shared" si="25"/>
        <v>12500.5</v>
      </c>
      <c r="BT30" s="55">
        <f t="shared" si="25"/>
        <v>16759.440000000002</v>
      </c>
      <c r="BU30" s="55">
        <f t="shared" si="25"/>
        <v>-3655.4800000000105</v>
      </c>
      <c r="BV30" s="55">
        <f t="shared" si="25"/>
        <v>-7922.2300000000105</v>
      </c>
      <c r="BW30" s="55">
        <f t="shared" si="25"/>
        <v>9512.0799999999872</v>
      </c>
      <c r="BX30" s="55">
        <f t="shared" si="25"/>
        <v>18448.23000000001</v>
      </c>
      <c r="BY30" s="55">
        <f t="shared" si="25"/>
        <v>32064.390000000014</v>
      </c>
      <c r="BZ30" s="55">
        <f t="shared" si="25"/>
        <v>27640.28</v>
      </c>
      <c r="CA30" s="55">
        <f t="shared" si="25"/>
        <v>1931.8399999999965</v>
      </c>
      <c r="CB30" s="55">
        <f t="shared" si="25"/>
        <v>-8030.3999999999942</v>
      </c>
      <c r="CC30" s="55">
        <f t="shared" si="25"/>
        <v>504.00999999998021</v>
      </c>
      <c r="CD30" s="55">
        <f t="shared" si="25"/>
        <v>19742.200000000012</v>
      </c>
      <c r="CE30" s="55">
        <f t="shared" si="25"/>
        <v>38210.790000000008</v>
      </c>
      <c r="CF30" s="55">
        <f t="shared" si="25"/>
        <v>42145.22</v>
      </c>
      <c r="CG30" s="55">
        <f t="shared" si="25"/>
        <v>35063.899999999994</v>
      </c>
      <c r="CH30" s="55">
        <f t="shared" si="25"/>
        <v>-12523.739999999991</v>
      </c>
      <c r="CI30" s="55">
        <f t="shared" si="25"/>
        <v>41700.010000000009</v>
      </c>
      <c r="CJ30" s="55">
        <f t="shared" si="25"/>
        <v>27948.700000000012</v>
      </c>
      <c r="CK30" s="55">
        <f t="shared" si="25"/>
        <v>34070.590000000026</v>
      </c>
      <c r="CL30" s="55">
        <f t="shared" si="25"/>
        <v>35897.22</v>
      </c>
      <c r="CM30" s="55">
        <f t="shared" si="25"/>
        <v>36630.609999999986</v>
      </c>
      <c r="CN30" s="55">
        <f t="shared" si="25"/>
        <v>11859.279999999999</v>
      </c>
      <c r="CO30" s="55">
        <f t="shared" si="25"/>
        <v>21755.01999999999</v>
      </c>
      <c r="CP30" s="55">
        <f t="shared" si="25"/>
        <v>34663.279999999999</v>
      </c>
      <c r="CQ30" s="55">
        <f t="shared" si="25"/>
        <v>34998.22</v>
      </c>
      <c r="CR30" s="55">
        <f t="shared" si="25"/>
        <v>46904.700000000012</v>
      </c>
      <c r="CS30" s="55">
        <f t="shared" si="25"/>
        <v>41047.609999999986</v>
      </c>
      <c r="CT30" s="55">
        <f t="shared" si="25"/>
        <v>36919.76999999999</v>
      </c>
      <c r="CU30" s="55">
        <f t="shared" si="25"/>
        <v>44513</v>
      </c>
      <c r="CV30" s="55">
        <f t="shared" si="25"/>
        <v>30261</v>
      </c>
      <c r="CW30" s="55">
        <f t="shared" si="25"/>
        <v>32206.75</v>
      </c>
      <c r="CX30" s="55">
        <f t="shared" si="25"/>
        <v>21983.679999999993</v>
      </c>
      <c r="CY30" s="55">
        <f t="shared" si="25"/>
        <v>60.440000000002328</v>
      </c>
      <c r="CZ30" s="55">
        <f t="shared" si="25"/>
        <v>-2709.4099999999744</v>
      </c>
      <c r="DA30" s="55">
        <f t="shared" si="25"/>
        <v>-859.05999999999767</v>
      </c>
      <c r="DB30" s="55">
        <f t="shared" si="25"/>
        <v>10142.309999999998</v>
      </c>
      <c r="DC30" s="55">
        <f t="shared" si="25"/>
        <v>5271.6199999999953</v>
      </c>
      <c r="DD30" s="55">
        <f t="shared" si="25"/>
        <v>23128.440000000002</v>
      </c>
      <c r="DE30" s="55">
        <f t="shared" si="25"/>
        <v>9988.3399999999965</v>
      </c>
      <c r="DF30" s="55">
        <f t="shared" si="25"/>
        <v>-43792.760000000009</v>
      </c>
      <c r="DG30" s="55">
        <f t="shared" si="25"/>
        <v>35288.350000000035</v>
      </c>
      <c r="DH30" s="55">
        <f t="shared" si="25"/>
        <v>14396.22000000003</v>
      </c>
      <c r="DI30" s="55">
        <f t="shared" si="25"/>
        <v>22358.700000000012</v>
      </c>
      <c r="DJ30" s="55">
        <f t="shared" si="25"/>
        <v>28722.209999999992</v>
      </c>
      <c r="DK30" s="55">
        <f t="shared" si="25"/>
        <v>34265.920000000013</v>
      </c>
      <c r="DL30" s="55">
        <f t="shared" si="25"/>
        <v>868.64000000001397</v>
      </c>
      <c r="DM30" s="55">
        <f t="shared" ref="DM30:FX30" si="26">+SUM(DM23,DM15)-DM7</f>
        <v>-16901.610000000015</v>
      </c>
      <c r="DN30" s="55">
        <f t="shared" si="26"/>
        <v>3070.9200000000128</v>
      </c>
      <c r="DO30" s="55">
        <f t="shared" si="26"/>
        <v>6539.359999999986</v>
      </c>
      <c r="DP30" s="55">
        <f t="shared" si="26"/>
        <v>19920.98000000001</v>
      </c>
      <c r="DQ30" s="55">
        <f t="shared" si="26"/>
        <v>10184.329999999987</v>
      </c>
      <c r="DR30" s="55">
        <f t="shared" si="26"/>
        <v>13984.389999999985</v>
      </c>
      <c r="DS30" s="55">
        <f t="shared" si="26"/>
        <v>32022.690000000002</v>
      </c>
      <c r="DT30" s="55">
        <f t="shared" si="26"/>
        <v>6843.8299999999872</v>
      </c>
      <c r="DU30" s="55">
        <f t="shared" si="26"/>
        <v>18930.109999999986</v>
      </c>
      <c r="DV30" s="55">
        <f t="shared" si="26"/>
        <v>22722.540000000008</v>
      </c>
      <c r="DW30" s="55">
        <f t="shared" si="26"/>
        <v>28172.380000000005</v>
      </c>
      <c r="DX30" s="55">
        <f t="shared" si="26"/>
        <v>-9544.5</v>
      </c>
      <c r="DY30" s="55">
        <f t="shared" si="26"/>
        <v>-8341.25</v>
      </c>
      <c r="DZ30" s="55">
        <f t="shared" si="26"/>
        <v>-7674.359999999986</v>
      </c>
      <c r="EA30" s="55">
        <f t="shared" si="26"/>
        <v>7891.4400000000023</v>
      </c>
      <c r="EB30" s="55">
        <f t="shared" si="26"/>
        <v>13462.75</v>
      </c>
      <c r="EC30" s="55">
        <f t="shared" si="26"/>
        <v>10506.579999999987</v>
      </c>
      <c r="ED30" s="55">
        <f t="shared" si="26"/>
        <v>-34255.97</v>
      </c>
      <c r="EE30" s="55">
        <f t="shared" si="26"/>
        <v>-2773.8899999999849</v>
      </c>
      <c r="EF30" s="55">
        <f t="shared" si="26"/>
        <v>3276.0899999999965</v>
      </c>
      <c r="EG30" s="55">
        <f t="shared" si="26"/>
        <v>18876.920000000013</v>
      </c>
      <c r="EH30" s="55">
        <f t="shared" si="26"/>
        <v>24130.339999999997</v>
      </c>
      <c r="EI30" s="55">
        <f t="shared" si="26"/>
        <v>-5198.7300000000105</v>
      </c>
      <c r="EJ30" s="55">
        <f t="shared" si="26"/>
        <v>-15946.439999999973</v>
      </c>
      <c r="EK30" s="55">
        <f t="shared" si="26"/>
        <v>-8206.1199999999953</v>
      </c>
      <c r="EL30" s="55">
        <f t="shared" si="26"/>
        <v>-1218.1600000000035</v>
      </c>
      <c r="EM30" s="55">
        <f t="shared" si="26"/>
        <v>8926.6199999999953</v>
      </c>
      <c r="EN30" s="55">
        <f t="shared" si="26"/>
        <v>6119.5599999999977</v>
      </c>
      <c r="EO30" s="55">
        <f t="shared" si="26"/>
        <v>10725.610000000015</v>
      </c>
      <c r="EP30" s="55">
        <f t="shared" si="26"/>
        <v>-3263.7600000000093</v>
      </c>
      <c r="EQ30" s="55">
        <f t="shared" si="26"/>
        <v>22527.989999999991</v>
      </c>
      <c r="ER30" s="55">
        <f t="shared" si="26"/>
        <v>6427.75</v>
      </c>
      <c r="ES30" s="55">
        <f t="shared" si="26"/>
        <v>18655.489999999991</v>
      </c>
      <c r="ET30" s="55">
        <f t="shared" si="26"/>
        <v>20957.859999999986</v>
      </c>
      <c r="EU30" s="55">
        <f t="shared" si="26"/>
        <v>11442.459999999992</v>
      </c>
      <c r="EV30" s="55">
        <f t="shared" si="26"/>
        <v>-15189.950000000012</v>
      </c>
      <c r="EW30" s="55">
        <f t="shared" si="26"/>
        <v>-5134.4199999999837</v>
      </c>
      <c r="EX30" s="55">
        <f t="shared" si="26"/>
        <v>-3452.0599999999977</v>
      </c>
      <c r="EY30" s="55">
        <f t="shared" si="26"/>
        <v>-1925.0599999999977</v>
      </c>
      <c r="EZ30" s="55">
        <f t="shared" si="26"/>
        <v>12389.700000000012</v>
      </c>
      <c r="FA30" s="55">
        <f t="shared" si="26"/>
        <v>1054.9899999999907</v>
      </c>
      <c r="FB30" s="55">
        <f t="shared" si="26"/>
        <v>-46502.720000000001</v>
      </c>
      <c r="FC30" s="55">
        <f t="shared" si="26"/>
        <v>-32460.140000000014</v>
      </c>
      <c r="FD30" s="55">
        <f t="shared" si="26"/>
        <v>-2478.3000000000175</v>
      </c>
      <c r="FE30" s="55">
        <f t="shared" si="26"/>
        <v>8632.1600000000035</v>
      </c>
      <c r="FF30" s="55">
        <f t="shared" si="26"/>
        <v>7359.2900000000081</v>
      </c>
      <c r="FG30" s="55">
        <f t="shared" si="26"/>
        <v>-1563.8299999999872</v>
      </c>
      <c r="FH30" s="55">
        <f t="shared" si="26"/>
        <v>-33995.619999999995</v>
      </c>
      <c r="FI30" s="55">
        <f t="shared" si="26"/>
        <v>-16503.299999999988</v>
      </c>
      <c r="FJ30" s="55">
        <f t="shared" si="26"/>
        <v>-11099.649999999994</v>
      </c>
      <c r="FK30" s="55">
        <f t="shared" si="26"/>
        <v>-1222.9799999999814</v>
      </c>
      <c r="FL30" s="55">
        <f t="shared" si="26"/>
        <v>4887.2300000000105</v>
      </c>
      <c r="FM30" s="55">
        <f t="shared" si="26"/>
        <v>-2229.0799999999872</v>
      </c>
      <c r="FN30" s="55">
        <f t="shared" si="26"/>
        <v>-3327.5799999999872</v>
      </c>
      <c r="FO30" s="55">
        <f t="shared" si="26"/>
        <v>8746.7599999999802</v>
      </c>
      <c r="FP30" s="55">
        <f t="shared" si="26"/>
        <v>-7866.5400000000081</v>
      </c>
      <c r="FQ30" s="55">
        <f t="shared" si="26"/>
        <v>4169.5400000000081</v>
      </c>
      <c r="FR30" s="55">
        <f t="shared" si="26"/>
        <v>7707.0100000000093</v>
      </c>
      <c r="FS30" s="55">
        <f t="shared" si="26"/>
        <v>-45860.510000000009</v>
      </c>
      <c r="FT30" s="55">
        <f t="shared" si="26"/>
        <v>-18329.920000000013</v>
      </c>
      <c r="FU30" s="55">
        <f t="shared" si="26"/>
        <v>-32698.98000000001</v>
      </c>
      <c r="FV30" s="55">
        <f t="shared" si="26"/>
        <v>-15438.380000000005</v>
      </c>
      <c r="FW30" s="55">
        <f t="shared" si="26"/>
        <v>-5011.2399999999907</v>
      </c>
      <c r="FX30" s="55">
        <f t="shared" si="26"/>
        <v>-3595.4500000000116</v>
      </c>
      <c r="FY30" s="55">
        <f t="shared" ref="FY30:GB30" si="27">+SUM(FY23,FY15)-FY7</f>
        <v>-10842.700000000012</v>
      </c>
      <c r="FZ30" s="55">
        <f t="shared" si="27"/>
        <v>-22881.25</v>
      </c>
      <c r="GA30" s="55">
        <f t="shared" si="27"/>
        <v>-18533.75</v>
      </c>
      <c r="GB30" s="55">
        <f t="shared" si="27"/>
        <v>-8186.1700000000128</v>
      </c>
      <c r="XEM30" s="139">
        <v>41395</v>
      </c>
      <c r="XEN30" s="142">
        <v>352</v>
      </c>
      <c r="XEO30" s="142">
        <v>392</v>
      </c>
      <c r="XEP30" s="142">
        <v>528</v>
      </c>
      <c r="XEQ30" s="142">
        <v>144</v>
      </c>
      <c r="XER30" s="142">
        <v>72</v>
      </c>
      <c r="XES30" s="142">
        <v>176</v>
      </c>
      <c r="XET30" s="142">
        <f t="shared" si="0"/>
        <v>744</v>
      </c>
    </row>
    <row r="31" spans="2:184 16363:16374" s="32" customFormat="1" ht="15.75" thickBot="1">
      <c r="B31" s="8"/>
      <c r="C31" s="7"/>
      <c r="D31" s="8" t="s">
        <v>174</v>
      </c>
      <c r="E31" s="56">
        <f>+E30+E28+E27</f>
        <v>39024.27999999997</v>
      </c>
      <c r="F31" s="57">
        <f t="shared" ref="F31:P31" si="28">+F30+F28+F27</f>
        <v>37901.949999999997</v>
      </c>
      <c r="G31" s="57">
        <f t="shared" si="28"/>
        <v>42323.86</v>
      </c>
      <c r="H31" s="57">
        <f t="shared" si="28"/>
        <v>-1007.9400000000169</v>
      </c>
      <c r="I31" s="57">
        <f t="shared" si="28"/>
        <v>1891.1100000000006</v>
      </c>
      <c r="J31" s="57">
        <f t="shared" si="28"/>
        <v>873.2899999999936</v>
      </c>
      <c r="K31" s="57">
        <f t="shared" si="28"/>
        <v>1158.1199999999953</v>
      </c>
      <c r="L31" s="57">
        <f t="shared" si="28"/>
        <v>-1317.1699999999983</v>
      </c>
      <c r="M31" s="57">
        <f t="shared" si="28"/>
        <v>24507.679999999993</v>
      </c>
      <c r="N31" s="57">
        <f t="shared" si="28"/>
        <v>-65665.360000000044</v>
      </c>
      <c r="O31" s="57">
        <f t="shared" si="28"/>
        <v>-16798.319999999992</v>
      </c>
      <c r="P31" s="57">
        <f t="shared" si="28"/>
        <v>18095.800000000032</v>
      </c>
      <c r="Q31" s="57">
        <f t="shared" ref="Q31:AZ31" si="29">+Q30+Q28+Q27</f>
        <v>35775.099999999977</v>
      </c>
      <c r="R31" s="57">
        <f t="shared" si="29"/>
        <v>39205.699999999953</v>
      </c>
      <c r="S31" s="57">
        <f t="shared" si="29"/>
        <v>-8998.6900000000023</v>
      </c>
      <c r="T31" s="57">
        <f t="shared" si="29"/>
        <v>-9890.5599999999977</v>
      </c>
      <c r="U31" s="57">
        <f t="shared" si="29"/>
        <v>-7023.4700000000012</v>
      </c>
      <c r="V31" s="57">
        <f t="shared" si="29"/>
        <v>3536.2199999999575</v>
      </c>
      <c r="W31" s="57">
        <f t="shared" si="29"/>
        <v>-5595.5</v>
      </c>
      <c r="X31" s="57">
        <f t="shared" si="29"/>
        <v>1996.3400000000402</v>
      </c>
      <c r="Y31" s="57">
        <f t="shared" si="29"/>
        <v>22402.900000000038</v>
      </c>
      <c r="Z31" s="57">
        <f t="shared" si="29"/>
        <v>14124.210000000006</v>
      </c>
      <c r="AA31" s="57">
        <f t="shared" si="29"/>
        <v>39884.100000000035</v>
      </c>
      <c r="AB31" s="57">
        <f t="shared" si="29"/>
        <v>-5557.7599999999948</v>
      </c>
      <c r="AC31" s="57">
        <f t="shared" si="29"/>
        <v>14806.199999999968</v>
      </c>
      <c r="AD31" s="57">
        <f t="shared" si="29"/>
        <v>14812.640000000058</v>
      </c>
      <c r="AE31" s="57">
        <f t="shared" si="29"/>
        <v>11433.23000000001</v>
      </c>
      <c r="AF31" s="57">
        <f t="shared" si="29"/>
        <v>-14206.559999999998</v>
      </c>
      <c r="AG31" s="57">
        <f t="shared" si="29"/>
        <v>-32189.410000000003</v>
      </c>
      <c r="AH31" s="57">
        <f t="shared" si="29"/>
        <v>10754.130000000005</v>
      </c>
      <c r="AI31" s="57">
        <f t="shared" si="29"/>
        <v>183.64999999997963</v>
      </c>
      <c r="AJ31" s="57">
        <f t="shared" si="29"/>
        <v>4026.2200000000012</v>
      </c>
      <c r="AK31" s="57">
        <f t="shared" si="29"/>
        <v>15245.669999999984</v>
      </c>
      <c r="AL31" s="57">
        <f t="shared" si="29"/>
        <v>-65481.52999999997</v>
      </c>
      <c r="AM31" s="57">
        <f t="shared" si="29"/>
        <v>9842.9100000000326</v>
      </c>
      <c r="AN31" s="57">
        <f t="shared" si="29"/>
        <v>-22357.58</v>
      </c>
      <c r="AO31" s="57">
        <f t="shared" si="29"/>
        <v>16748.840000000026</v>
      </c>
      <c r="AP31" s="57">
        <f t="shared" si="29"/>
        <v>29561.099999999991</v>
      </c>
      <c r="AQ31" s="57">
        <f t="shared" si="29"/>
        <v>-55149.55</v>
      </c>
      <c r="AR31" s="57">
        <f t="shared" si="29"/>
        <v>-61559.020000000004</v>
      </c>
      <c r="AS31" s="57">
        <f t="shared" si="29"/>
        <v>-7095.5599999999977</v>
      </c>
      <c r="AT31" s="57">
        <f t="shared" si="29"/>
        <v>5367.2899999999936</v>
      </c>
      <c r="AU31" s="57">
        <f t="shared" si="29"/>
        <v>8291.339999999982</v>
      </c>
      <c r="AV31" s="57">
        <f t="shared" si="29"/>
        <v>11781.909999999974</v>
      </c>
      <c r="AW31" s="57">
        <f t="shared" si="29"/>
        <v>19887.48000000001</v>
      </c>
      <c r="AX31" s="57">
        <f t="shared" si="29"/>
        <v>-3814.9200000000128</v>
      </c>
      <c r="AY31" s="57">
        <f t="shared" si="29"/>
        <v>29110.700000000026</v>
      </c>
      <c r="AZ31" s="574">
        <f t="shared" si="29"/>
        <v>-17372.820000000007</v>
      </c>
      <c r="BA31" s="574">
        <f t="shared" ref="BA31:DL31" si="30">+BA30+BA28+BA27</f>
        <v>20786.849999999977</v>
      </c>
      <c r="BB31" s="574">
        <f t="shared" si="30"/>
        <v>23453.87000000001</v>
      </c>
      <c r="BC31" s="574">
        <f t="shared" si="30"/>
        <v>-35841.87999999999</v>
      </c>
      <c r="BD31" s="574">
        <f t="shared" si="30"/>
        <v>-37978.779999999984</v>
      </c>
      <c r="BE31" s="574">
        <f t="shared" si="30"/>
        <v>-27218.86</v>
      </c>
      <c r="BF31" s="574">
        <f t="shared" si="30"/>
        <v>-17365.079999999987</v>
      </c>
      <c r="BG31" s="574">
        <f t="shared" si="30"/>
        <v>-14026.64</v>
      </c>
      <c r="BH31" s="574">
        <f t="shared" si="30"/>
        <v>-15025.550000000025</v>
      </c>
      <c r="BI31" s="574">
        <f t="shared" si="30"/>
        <v>-19307.869999999981</v>
      </c>
      <c r="BJ31" s="574">
        <f t="shared" si="30"/>
        <v>-129369.98000000001</v>
      </c>
      <c r="BK31" s="574">
        <f t="shared" si="30"/>
        <v>-73571.74000000002</v>
      </c>
      <c r="BL31" s="574">
        <f t="shared" si="30"/>
        <v>-28338.26999999999</v>
      </c>
      <c r="BM31" s="574">
        <f t="shared" si="30"/>
        <v>10631.280000000028</v>
      </c>
      <c r="BN31" s="574">
        <f t="shared" si="30"/>
        <v>33802.569999999978</v>
      </c>
      <c r="BO31" s="574">
        <f t="shared" si="30"/>
        <v>-33171.710000000006</v>
      </c>
      <c r="BP31" s="574">
        <f t="shared" si="30"/>
        <v>-32044.779999999955</v>
      </c>
      <c r="BQ31" s="574">
        <f t="shared" si="30"/>
        <v>-11502.89</v>
      </c>
      <c r="BR31" s="574">
        <f t="shared" si="30"/>
        <v>4915.8600000000006</v>
      </c>
      <c r="BS31" s="574">
        <f t="shared" si="30"/>
        <v>5342.1699999999837</v>
      </c>
      <c r="BT31" s="574">
        <f t="shared" si="30"/>
        <v>20105.040000000008</v>
      </c>
      <c r="BU31" s="574">
        <f t="shared" si="30"/>
        <v>-1565.8999999999942</v>
      </c>
      <c r="BV31" s="574">
        <f t="shared" si="30"/>
        <v>-12816.080000000002</v>
      </c>
      <c r="BW31" s="574">
        <f t="shared" si="30"/>
        <v>16462.179999999993</v>
      </c>
      <c r="BX31" s="574">
        <f t="shared" si="30"/>
        <v>24562.390000000058</v>
      </c>
      <c r="BY31" s="574">
        <f t="shared" si="30"/>
        <v>49478.64</v>
      </c>
      <c r="BZ31" s="574">
        <f t="shared" si="30"/>
        <v>41556.31</v>
      </c>
      <c r="CA31" s="574">
        <f t="shared" si="30"/>
        <v>-11381.75999999998</v>
      </c>
      <c r="CB31" s="574">
        <f t="shared" si="30"/>
        <v>-26813.209999999992</v>
      </c>
      <c r="CC31" s="574">
        <f t="shared" si="30"/>
        <v>3477.9799999999668</v>
      </c>
      <c r="CD31" s="574">
        <f t="shared" si="30"/>
        <v>26505.470000000016</v>
      </c>
      <c r="CE31" s="574">
        <f t="shared" si="30"/>
        <v>40234.240000000005</v>
      </c>
      <c r="CF31" s="574">
        <f t="shared" si="30"/>
        <v>42957.540000000008</v>
      </c>
      <c r="CG31" s="574">
        <f t="shared" si="30"/>
        <v>60449.009999999995</v>
      </c>
      <c r="CH31" s="574">
        <f t="shared" si="30"/>
        <v>-54767.479999999996</v>
      </c>
      <c r="CI31" s="574">
        <f t="shared" si="30"/>
        <v>88910.420000000027</v>
      </c>
      <c r="CJ31" s="574">
        <f t="shared" si="30"/>
        <v>59247.160000000033</v>
      </c>
      <c r="CK31" s="574">
        <f t="shared" si="30"/>
        <v>72045.010000000053</v>
      </c>
      <c r="CL31" s="574">
        <f t="shared" si="30"/>
        <v>76448.62000000001</v>
      </c>
      <c r="CM31" s="574">
        <f t="shared" si="30"/>
        <v>84580.589999999982</v>
      </c>
      <c r="CN31" s="574">
        <f t="shared" si="30"/>
        <v>13935.700000000012</v>
      </c>
      <c r="CO31" s="574">
        <f t="shared" si="30"/>
        <v>35770.820000000022</v>
      </c>
      <c r="CP31" s="574">
        <f t="shared" si="30"/>
        <v>41804.630000000019</v>
      </c>
      <c r="CQ31" s="574">
        <f t="shared" si="30"/>
        <v>46701.039999999994</v>
      </c>
      <c r="CR31" s="574">
        <f t="shared" si="30"/>
        <v>58096.530000000028</v>
      </c>
      <c r="CS31" s="574">
        <f t="shared" si="30"/>
        <v>65793.769999999975</v>
      </c>
      <c r="CT31" s="574">
        <f t="shared" si="30"/>
        <v>49413.979999999981</v>
      </c>
      <c r="CU31" s="574">
        <f t="shared" si="30"/>
        <v>96649.699999999983</v>
      </c>
      <c r="CV31" s="574">
        <f t="shared" si="30"/>
        <v>56849.5</v>
      </c>
      <c r="CW31" s="574">
        <f t="shared" si="30"/>
        <v>58851.45</v>
      </c>
      <c r="CX31" s="574">
        <f t="shared" si="30"/>
        <v>36512.830000000016</v>
      </c>
      <c r="CY31" s="574">
        <f t="shared" si="30"/>
        <v>6020.3600000000151</v>
      </c>
      <c r="CZ31" s="574">
        <f t="shared" si="30"/>
        <v>15796.390000000043</v>
      </c>
      <c r="DA31" s="574">
        <f t="shared" si="30"/>
        <v>41920.49000000002</v>
      </c>
      <c r="DB31" s="574">
        <f t="shared" si="30"/>
        <v>38973.599999999991</v>
      </c>
      <c r="DC31" s="574">
        <f t="shared" si="30"/>
        <v>39411.800000000003</v>
      </c>
      <c r="DD31" s="574">
        <f t="shared" si="30"/>
        <v>58021.919999999998</v>
      </c>
      <c r="DE31" s="574">
        <f t="shared" si="30"/>
        <v>56799.76999999999</v>
      </c>
      <c r="DF31" s="574">
        <f t="shared" si="30"/>
        <v>-40423.420000000013</v>
      </c>
      <c r="DG31" s="574">
        <f t="shared" si="30"/>
        <v>87118.900000000038</v>
      </c>
      <c r="DH31" s="574">
        <f t="shared" si="30"/>
        <v>41207.690000000061</v>
      </c>
      <c r="DI31" s="574">
        <f t="shared" si="30"/>
        <v>54003.49000000002</v>
      </c>
      <c r="DJ31" s="574">
        <f t="shared" si="30"/>
        <v>57722.749999999985</v>
      </c>
      <c r="DK31" s="574">
        <f t="shared" si="30"/>
        <v>84869.680000000008</v>
      </c>
      <c r="DL31" s="574">
        <f t="shared" si="30"/>
        <v>24288.540000000008</v>
      </c>
      <c r="DM31" s="574">
        <f t="shared" ref="DM31:FX31" si="31">+DM30+DM28+DM27</f>
        <v>-4355.3800000000338</v>
      </c>
      <c r="DN31" s="574">
        <f t="shared" si="31"/>
        <v>35238.74000000002</v>
      </c>
      <c r="DO31" s="574">
        <f t="shared" si="31"/>
        <v>38216.040000000008</v>
      </c>
      <c r="DP31" s="574">
        <f t="shared" si="31"/>
        <v>44669.730000000025</v>
      </c>
      <c r="DQ31" s="574">
        <f t="shared" si="31"/>
        <v>46330.049999999974</v>
      </c>
      <c r="DR31" s="574">
        <f t="shared" si="31"/>
        <v>46421.989999999976</v>
      </c>
      <c r="DS31" s="574">
        <f t="shared" si="31"/>
        <v>96649.249999999985</v>
      </c>
      <c r="DT31" s="574">
        <f t="shared" si="31"/>
        <v>46906.149999999994</v>
      </c>
      <c r="DU31" s="574">
        <f t="shared" si="31"/>
        <v>56299.019999999975</v>
      </c>
      <c r="DV31" s="574">
        <f t="shared" si="31"/>
        <v>49776.22</v>
      </c>
      <c r="DW31" s="574">
        <f t="shared" si="31"/>
        <v>52310.019999999975</v>
      </c>
      <c r="DX31" s="574">
        <f t="shared" si="31"/>
        <v>-7481.4900000000198</v>
      </c>
      <c r="DY31" s="574">
        <f t="shared" si="31"/>
        <v>19852.48000000001</v>
      </c>
      <c r="DZ31" s="574">
        <f t="shared" si="31"/>
        <v>24164.199999999997</v>
      </c>
      <c r="EA31" s="574">
        <f t="shared" si="31"/>
        <v>42501.910000000047</v>
      </c>
      <c r="EB31" s="574">
        <f t="shared" si="31"/>
        <v>27177.479999999981</v>
      </c>
      <c r="EC31" s="574">
        <f t="shared" si="31"/>
        <v>47777.040000000008</v>
      </c>
      <c r="ED31" s="574">
        <f t="shared" si="31"/>
        <v>-51620.98000000001</v>
      </c>
      <c r="EE31" s="574">
        <f t="shared" si="31"/>
        <v>37566.35000000002</v>
      </c>
      <c r="EF31" s="574">
        <f t="shared" si="31"/>
        <v>57067.979999999967</v>
      </c>
      <c r="EG31" s="574">
        <f t="shared" si="31"/>
        <v>49154.880000000005</v>
      </c>
      <c r="EH31" s="574">
        <f t="shared" si="31"/>
        <v>59110.209999999992</v>
      </c>
      <c r="EI31" s="574">
        <f t="shared" si="31"/>
        <v>31.770000000004075</v>
      </c>
      <c r="EJ31" s="574">
        <f t="shared" si="31"/>
        <v>-16807.559999999954</v>
      </c>
      <c r="EK31" s="574">
        <f t="shared" si="31"/>
        <v>23235.790000000008</v>
      </c>
      <c r="EL31" s="574">
        <f t="shared" si="31"/>
        <v>22552.800000000003</v>
      </c>
      <c r="EM31" s="574">
        <f t="shared" si="31"/>
        <v>37756.47</v>
      </c>
      <c r="EN31" s="574">
        <f t="shared" si="31"/>
        <v>38063.660000000018</v>
      </c>
      <c r="EO31" s="574">
        <f t="shared" si="31"/>
        <v>56913.160000000018</v>
      </c>
      <c r="EP31" s="574">
        <f t="shared" si="31"/>
        <v>40699.799999999988</v>
      </c>
      <c r="EQ31" s="574">
        <f t="shared" si="31"/>
        <v>79588.829999999987</v>
      </c>
      <c r="ER31" s="574">
        <f t="shared" si="31"/>
        <v>51596.070000000022</v>
      </c>
      <c r="ES31" s="574">
        <f t="shared" si="31"/>
        <v>37367.089999999997</v>
      </c>
      <c r="ET31" s="574">
        <f t="shared" si="31"/>
        <v>42790.25999999998</v>
      </c>
      <c r="EU31" s="574">
        <f t="shared" si="31"/>
        <v>38480.739999999991</v>
      </c>
      <c r="EV31" s="574">
        <f t="shared" si="31"/>
        <v>-5370.0200000000041</v>
      </c>
      <c r="EW31" s="574">
        <f t="shared" si="31"/>
        <v>34520.010000000038</v>
      </c>
      <c r="EX31" s="574">
        <f t="shared" si="31"/>
        <v>10652.570000000022</v>
      </c>
      <c r="EY31" s="574">
        <f t="shared" si="31"/>
        <v>25467.089999999997</v>
      </c>
      <c r="EZ31" s="574">
        <f t="shared" si="31"/>
        <v>31487.209999999992</v>
      </c>
      <c r="FA31" s="574">
        <f t="shared" si="31"/>
        <v>38475.469999999987</v>
      </c>
      <c r="FB31" s="574">
        <f t="shared" si="31"/>
        <v>-72632.220000000016</v>
      </c>
      <c r="FC31" s="574">
        <f t="shared" si="31"/>
        <v>-27918.49000000002</v>
      </c>
      <c r="FD31" s="574">
        <f t="shared" si="31"/>
        <v>21146.080000000002</v>
      </c>
      <c r="FE31" s="574">
        <f t="shared" si="31"/>
        <v>17033.270000000033</v>
      </c>
      <c r="FF31" s="574">
        <f t="shared" si="31"/>
        <v>34540.73000000001</v>
      </c>
      <c r="FG31" s="574">
        <f t="shared" si="31"/>
        <v>-3226.0800000000017</v>
      </c>
      <c r="FH31" s="574">
        <f t="shared" si="31"/>
        <v>-43428.199999999983</v>
      </c>
      <c r="FI31" s="574">
        <f t="shared" si="31"/>
        <v>13571.64</v>
      </c>
      <c r="FJ31" s="574">
        <f t="shared" si="31"/>
        <v>-3653.7199999999866</v>
      </c>
      <c r="FK31" s="574">
        <f t="shared" si="31"/>
        <v>13365.280000000028</v>
      </c>
      <c r="FL31" s="574">
        <f t="shared" si="31"/>
        <v>31796.869999999995</v>
      </c>
      <c r="FM31" s="574">
        <f t="shared" si="31"/>
        <v>23055.33</v>
      </c>
      <c r="FN31" s="574">
        <f t="shared" si="31"/>
        <v>20939.11000000003</v>
      </c>
      <c r="FO31" s="574">
        <f t="shared" si="31"/>
        <v>57362.969999999972</v>
      </c>
      <c r="FP31" s="574">
        <f t="shared" si="31"/>
        <v>6570.3799999999901</v>
      </c>
      <c r="FQ31" s="574">
        <f t="shared" si="31"/>
        <v>10330.500000000029</v>
      </c>
      <c r="FR31" s="574">
        <f t="shared" si="31"/>
        <v>23022.789999999994</v>
      </c>
      <c r="FS31" s="574">
        <f t="shared" si="31"/>
        <v>-98627.53</v>
      </c>
      <c r="FT31" s="574">
        <f t="shared" si="31"/>
        <v>-12277.630000000005</v>
      </c>
      <c r="FU31" s="574">
        <f t="shared" si="31"/>
        <v>-30570.880000000005</v>
      </c>
      <c r="FV31" s="574">
        <f t="shared" si="31"/>
        <v>-14544.470000000001</v>
      </c>
      <c r="FW31" s="574">
        <f t="shared" si="31"/>
        <v>15801.050000000017</v>
      </c>
      <c r="FX31" s="574">
        <f t="shared" si="31"/>
        <v>17661.409999999989</v>
      </c>
      <c r="FY31" s="574">
        <f t="shared" ref="FY31:GB31" si="32">+FY30+FY28+FY27</f>
        <v>67</v>
      </c>
      <c r="FZ31" s="574">
        <f t="shared" si="32"/>
        <v>-21332.619999999995</v>
      </c>
      <c r="GA31" s="574">
        <f t="shared" si="32"/>
        <v>180.1200000000099</v>
      </c>
      <c r="GB31" s="574">
        <f t="shared" si="32"/>
        <v>7524.039999999979</v>
      </c>
      <c r="XEM31" s="139">
        <v>41426</v>
      </c>
      <c r="XEN31" s="142">
        <v>320</v>
      </c>
      <c r="XEO31" s="142">
        <v>400</v>
      </c>
      <c r="XEP31" s="142">
        <v>480</v>
      </c>
      <c r="XEQ31" s="142">
        <v>160</v>
      </c>
      <c r="XER31" s="142">
        <v>80</v>
      </c>
      <c r="XES31" s="142">
        <v>160</v>
      </c>
      <c r="XET31" s="142">
        <f t="shared" si="0"/>
        <v>720</v>
      </c>
    </row>
    <row r="32" spans="2:184 16363:16374" ht="15.75" thickBot="1">
      <c r="B32" s="8"/>
      <c r="C32" s="7"/>
      <c r="D32" s="4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XEI32" s="32"/>
      <c r="XEJ32" s="32"/>
      <c r="XEK32" s="32"/>
      <c r="XEL32" s="32"/>
      <c r="XEM32" s="139">
        <v>41456</v>
      </c>
      <c r="XEN32" s="142">
        <v>352</v>
      </c>
      <c r="XEO32" s="142">
        <v>392</v>
      </c>
      <c r="XEP32" s="142">
        <v>528</v>
      </c>
      <c r="XEQ32" s="142">
        <v>144</v>
      </c>
      <c r="XER32" s="142">
        <v>72</v>
      </c>
      <c r="XES32" s="142">
        <v>176</v>
      </c>
      <c r="XET32" s="142">
        <f t="shared" si="0"/>
        <v>744</v>
      </c>
    </row>
    <row r="33" spans="2:184 16363:16374" ht="15.75" thickBot="1">
      <c r="B33" s="239">
        <f>+XET207</f>
        <v>8</v>
      </c>
      <c r="C33" s="32"/>
      <c r="D33" s="32"/>
      <c r="E33" s="622">
        <f>+E25</f>
        <v>41275</v>
      </c>
      <c r="F33" s="623">
        <f t="shared" ref="F33:P33" si="33">+F25</f>
        <v>41306</v>
      </c>
      <c r="G33" s="623">
        <f t="shared" si="33"/>
        <v>41334</v>
      </c>
      <c r="H33" s="623">
        <f t="shared" si="33"/>
        <v>41365</v>
      </c>
      <c r="I33" s="623">
        <f t="shared" si="33"/>
        <v>41395</v>
      </c>
      <c r="J33" s="623">
        <f t="shared" si="33"/>
        <v>41426</v>
      </c>
      <c r="K33" s="623">
        <f t="shared" si="33"/>
        <v>41456</v>
      </c>
      <c r="L33" s="623">
        <f t="shared" si="33"/>
        <v>41487</v>
      </c>
      <c r="M33" s="623">
        <f t="shared" si="33"/>
        <v>41518</v>
      </c>
      <c r="N33" s="623">
        <f t="shared" si="33"/>
        <v>41548</v>
      </c>
      <c r="O33" s="623">
        <f t="shared" si="33"/>
        <v>41579</v>
      </c>
      <c r="P33" s="623">
        <f t="shared" si="33"/>
        <v>41609</v>
      </c>
      <c r="Q33" s="623">
        <f t="shared" ref="Q33:AZ33" si="34">+Q25</f>
        <v>41640</v>
      </c>
      <c r="R33" s="623">
        <f t="shared" si="34"/>
        <v>41671</v>
      </c>
      <c r="S33" s="623">
        <f t="shared" si="34"/>
        <v>41699</v>
      </c>
      <c r="T33" s="623">
        <f t="shared" si="34"/>
        <v>41730</v>
      </c>
      <c r="U33" s="623">
        <f t="shared" si="34"/>
        <v>41760</v>
      </c>
      <c r="V33" s="623">
        <f t="shared" si="34"/>
        <v>41791</v>
      </c>
      <c r="W33" s="623">
        <f t="shared" si="34"/>
        <v>41821</v>
      </c>
      <c r="X33" s="623">
        <f t="shared" si="34"/>
        <v>41852</v>
      </c>
      <c r="Y33" s="623">
        <f t="shared" si="34"/>
        <v>41883</v>
      </c>
      <c r="Z33" s="623">
        <f t="shared" si="34"/>
        <v>41913</v>
      </c>
      <c r="AA33" s="623">
        <f t="shared" si="34"/>
        <v>41944</v>
      </c>
      <c r="AB33" s="623">
        <f t="shared" si="34"/>
        <v>41974</v>
      </c>
      <c r="AC33" s="623">
        <f t="shared" si="34"/>
        <v>42005</v>
      </c>
      <c r="AD33" s="623">
        <f t="shared" si="34"/>
        <v>42036</v>
      </c>
      <c r="AE33" s="623">
        <f t="shared" si="34"/>
        <v>42064</v>
      </c>
      <c r="AF33" s="623">
        <f t="shared" si="34"/>
        <v>42095</v>
      </c>
      <c r="AG33" s="623">
        <f t="shared" si="34"/>
        <v>42125</v>
      </c>
      <c r="AH33" s="623">
        <f t="shared" si="34"/>
        <v>42156</v>
      </c>
      <c r="AI33" s="623">
        <f t="shared" si="34"/>
        <v>42186</v>
      </c>
      <c r="AJ33" s="623">
        <f t="shared" si="34"/>
        <v>42217</v>
      </c>
      <c r="AK33" s="623">
        <f t="shared" si="34"/>
        <v>42248</v>
      </c>
      <c r="AL33" s="623">
        <f t="shared" si="34"/>
        <v>42278</v>
      </c>
      <c r="AM33" s="623">
        <f t="shared" si="34"/>
        <v>42309</v>
      </c>
      <c r="AN33" s="623">
        <f t="shared" si="34"/>
        <v>42339</v>
      </c>
      <c r="AO33" s="623">
        <f t="shared" si="34"/>
        <v>42370</v>
      </c>
      <c r="AP33" s="623">
        <f t="shared" si="34"/>
        <v>42401</v>
      </c>
      <c r="AQ33" s="623">
        <f t="shared" si="34"/>
        <v>42430</v>
      </c>
      <c r="AR33" s="623">
        <f t="shared" si="34"/>
        <v>42461</v>
      </c>
      <c r="AS33" s="623">
        <f t="shared" si="34"/>
        <v>42491</v>
      </c>
      <c r="AT33" s="623">
        <f t="shared" si="34"/>
        <v>42522</v>
      </c>
      <c r="AU33" s="623">
        <f t="shared" si="34"/>
        <v>42552</v>
      </c>
      <c r="AV33" s="623">
        <f t="shared" si="34"/>
        <v>42583</v>
      </c>
      <c r="AW33" s="623">
        <f t="shared" si="34"/>
        <v>42614</v>
      </c>
      <c r="AX33" s="623">
        <f t="shared" si="34"/>
        <v>42644</v>
      </c>
      <c r="AY33" s="623">
        <f t="shared" si="34"/>
        <v>42675</v>
      </c>
      <c r="AZ33" s="623">
        <f t="shared" si="34"/>
        <v>42705</v>
      </c>
      <c r="BA33" s="623">
        <f t="shared" ref="BA33:DL33" si="35">+BA25</f>
        <v>42736</v>
      </c>
      <c r="BB33" s="623">
        <f t="shared" si="35"/>
        <v>42767</v>
      </c>
      <c r="BC33" s="623">
        <f t="shared" si="35"/>
        <v>42795</v>
      </c>
      <c r="BD33" s="623">
        <f t="shared" si="35"/>
        <v>42826</v>
      </c>
      <c r="BE33" s="623">
        <f t="shared" si="35"/>
        <v>42856</v>
      </c>
      <c r="BF33" s="623">
        <f t="shared" si="35"/>
        <v>42887</v>
      </c>
      <c r="BG33" s="623">
        <f t="shared" si="35"/>
        <v>42917</v>
      </c>
      <c r="BH33" s="623">
        <f t="shared" si="35"/>
        <v>42948</v>
      </c>
      <c r="BI33" s="623">
        <f t="shared" si="35"/>
        <v>42979</v>
      </c>
      <c r="BJ33" s="623">
        <f t="shared" si="35"/>
        <v>43009</v>
      </c>
      <c r="BK33" s="623">
        <f t="shared" si="35"/>
        <v>43040</v>
      </c>
      <c r="BL33" s="623">
        <f t="shared" si="35"/>
        <v>43070</v>
      </c>
      <c r="BM33" s="623">
        <f t="shared" si="35"/>
        <v>43101</v>
      </c>
      <c r="BN33" s="623">
        <f t="shared" si="35"/>
        <v>43132</v>
      </c>
      <c r="BO33" s="623">
        <f t="shared" si="35"/>
        <v>43160</v>
      </c>
      <c r="BP33" s="623">
        <f t="shared" si="35"/>
        <v>43191</v>
      </c>
      <c r="BQ33" s="623">
        <f t="shared" si="35"/>
        <v>43221</v>
      </c>
      <c r="BR33" s="623">
        <f t="shared" si="35"/>
        <v>43252</v>
      </c>
      <c r="BS33" s="623">
        <f t="shared" si="35"/>
        <v>43282</v>
      </c>
      <c r="BT33" s="623">
        <f t="shared" si="35"/>
        <v>43313</v>
      </c>
      <c r="BU33" s="623">
        <f t="shared" si="35"/>
        <v>43344</v>
      </c>
      <c r="BV33" s="623">
        <f t="shared" si="35"/>
        <v>43374</v>
      </c>
      <c r="BW33" s="623">
        <f t="shared" si="35"/>
        <v>43405</v>
      </c>
      <c r="BX33" s="623">
        <f t="shared" si="35"/>
        <v>43435</v>
      </c>
      <c r="BY33" s="623">
        <f t="shared" si="35"/>
        <v>43466</v>
      </c>
      <c r="BZ33" s="623">
        <f t="shared" si="35"/>
        <v>43497</v>
      </c>
      <c r="CA33" s="623">
        <f t="shared" si="35"/>
        <v>43525</v>
      </c>
      <c r="CB33" s="623">
        <f t="shared" si="35"/>
        <v>43556</v>
      </c>
      <c r="CC33" s="623">
        <f t="shared" si="35"/>
        <v>43586</v>
      </c>
      <c r="CD33" s="623">
        <f t="shared" si="35"/>
        <v>43617</v>
      </c>
      <c r="CE33" s="623">
        <f t="shared" si="35"/>
        <v>43647</v>
      </c>
      <c r="CF33" s="623">
        <f t="shared" si="35"/>
        <v>43678</v>
      </c>
      <c r="CG33" s="623">
        <f t="shared" si="35"/>
        <v>43709</v>
      </c>
      <c r="CH33" s="623">
        <f t="shared" si="35"/>
        <v>43739</v>
      </c>
      <c r="CI33" s="623">
        <f t="shared" si="35"/>
        <v>43770</v>
      </c>
      <c r="CJ33" s="623">
        <f t="shared" si="35"/>
        <v>43800</v>
      </c>
      <c r="CK33" s="623">
        <f t="shared" si="35"/>
        <v>43831</v>
      </c>
      <c r="CL33" s="623">
        <f t="shared" si="35"/>
        <v>43862</v>
      </c>
      <c r="CM33" s="623">
        <f t="shared" si="35"/>
        <v>43891</v>
      </c>
      <c r="CN33" s="623">
        <f t="shared" si="35"/>
        <v>43922</v>
      </c>
      <c r="CO33" s="623">
        <f t="shared" si="35"/>
        <v>43952</v>
      </c>
      <c r="CP33" s="623">
        <f t="shared" si="35"/>
        <v>43983</v>
      </c>
      <c r="CQ33" s="623">
        <f t="shared" si="35"/>
        <v>44013</v>
      </c>
      <c r="CR33" s="623">
        <f t="shared" si="35"/>
        <v>44044</v>
      </c>
      <c r="CS33" s="623">
        <f t="shared" si="35"/>
        <v>44075</v>
      </c>
      <c r="CT33" s="623">
        <f t="shared" si="35"/>
        <v>44105</v>
      </c>
      <c r="CU33" s="623">
        <f t="shared" si="35"/>
        <v>44136</v>
      </c>
      <c r="CV33" s="623">
        <f t="shared" si="35"/>
        <v>44166</v>
      </c>
      <c r="CW33" s="623">
        <f t="shared" si="35"/>
        <v>44197</v>
      </c>
      <c r="CX33" s="623">
        <f t="shared" si="35"/>
        <v>44228</v>
      </c>
      <c r="CY33" s="623">
        <f t="shared" si="35"/>
        <v>44256</v>
      </c>
      <c r="CZ33" s="623">
        <f t="shared" si="35"/>
        <v>44287</v>
      </c>
      <c r="DA33" s="623">
        <f t="shared" si="35"/>
        <v>44317</v>
      </c>
      <c r="DB33" s="623">
        <f t="shared" si="35"/>
        <v>44348</v>
      </c>
      <c r="DC33" s="623">
        <f t="shared" si="35"/>
        <v>44378</v>
      </c>
      <c r="DD33" s="623">
        <f t="shared" si="35"/>
        <v>44409</v>
      </c>
      <c r="DE33" s="623">
        <f t="shared" si="35"/>
        <v>44440</v>
      </c>
      <c r="DF33" s="623">
        <f t="shared" si="35"/>
        <v>44470</v>
      </c>
      <c r="DG33" s="623">
        <f t="shared" si="35"/>
        <v>44501</v>
      </c>
      <c r="DH33" s="623">
        <f t="shared" si="35"/>
        <v>44531</v>
      </c>
      <c r="DI33" s="623">
        <f t="shared" si="35"/>
        <v>44562</v>
      </c>
      <c r="DJ33" s="623">
        <f t="shared" si="35"/>
        <v>44593</v>
      </c>
      <c r="DK33" s="623">
        <f t="shared" si="35"/>
        <v>44621</v>
      </c>
      <c r="DL33" s="623">
        <f t="shared" si="35"/>
        <v>44652</v>
      </c>
      <c r="DM33" s="623">
        <f t="shared" ref="DM33:FX33" si="36">+DM25</f>
        <v>44682</v>
      </c>
      <c r="DN33" s="623">
        <f t="shared" si="36"/>
        <v>44713</v>
      </c>
      <c r="DO33" s="623">
        <f t="shared" si="36"/>
        <v>44743</v>
      </c>
      <c r="DP33" s="623">
        <f t="shared" si="36"/>
        <v>44774</v>
      </c>
      <c r="DQ33" s="623">
        <f t="shared" si="36"/>
        <v>44805</v>
      </c>
      <c r="DR33" s="623">
        <f t="shared" si="36"/>
        <v>44835</v>
      </c>
      <c r="DS33" s="623">
        <f t="shared" si="36"/>
        <v>44866</v>
      </c>
      <c r="DT33" s="623">
        <f t="shared" si="36"/>
        <v>44896</v>
      </c>
      <c r="DU33" s="623">
        <f t="shared" si="36"/>
        <v>44927</v>
      </c>
      <c r="DV33" s="623">
        <f t="shared" si="36"/>
        <v>44958</v>
      </c>
      <c r="DW33" s="623">
        <f t="shared" si="36"/>
        <v>44986</v>
      </c>
      <c r="DX33" s="623">
        <f t="shared" si="36"/>
        <v>45017</v>
      </c>
      <c r="DY33" s="623">
        <f t="shared" si="36"/>
        <v>45047</v>
      </c>
      <c r="DZ33" s="623">
        <f t="shared" si="36"/>
        <v>45078</v>
      </c>
      <c r="EA33" s="623">
        <f t="shared" si="36"/>
        <v>45108</v>
      </c>
      <c r="EB33" s="623">
        <f t="shared" si="36"/>
        <v>45139</v>
      </c>
      <c r="EC33" s="623">
        <f t="shared" si="36"/>
        <v>45170</v>
      </c>
      <c r="ED33" s="623">
        <f t="shared" si="36"/>
        <v>45200</v>
      </c>
      <c r="EE33" s="623">
        <f t="shared" si="36"/>
        <v>45231</v>
      </c>
      <c r="EF33" s="623">
        <f t="shared" si="36"/>
        <v>45261</v>
      </c>
      <c r="EG33" s="623">
        <f t="shared" si="36"/>
        <v>45292</v>
      </c>
      <c r="EH33" s="623">
        <f t="shared" si="36"/>
        <v>45323</v>
      </c>
      <c r="EI33" s="623">
        <f t="shared" si="36"/>
        <v>45352</v>
      </c>
      <c r="EJ33" s="623">
        <f t="shared" si="36"/>
        <v>45383</v>
      </c>
      <c r="EK33" s="623">
        <f t="shared" si="36"/>
        <v>45413</v>
      </c>
      <c r="EL33" s="623">
        <f t="shared" si="36"/>
        <v>45444</v>
      </c>
      <c r="EM33" s="623">
        <f t="shared" si="36"/>
        <v>45474</v>
      </c>
      <c r="EN33" s="623">
        <f t="shared" si="36"/>
        <v>45505</v>
      </c>
      <c r="EO33" s="623">
        <f t="shared" si="36"/>
        <v>45536</v>
      </c>
      <c r="EP33" s="623">
        <f t="shared" si="36"/>
        <v>45566</v>
      </c>
      <c r="EQ33" s="623">
        <f t="shared" si="36"/>
        <v>45597</v>
      </c>
      <c r="ER33" s="623">
        <f t="shared" si="36"/>
        <v>45627</v>
      </c>
      <c r="ES33" s="623">
        <f t="shared" si="36"/>
        <v>45658</v>
      </c>
      <c r="ET33" s="623">
        <f t="shared" si="36"/>
        <v>45689</v>
      </c>
      <c r="EU33" s="623">
        <f t="shared" si="36"/>
        <v>45717</v>
      </c>
      <c r="EV33" s="623">
        <f t="shared" si="36"/>
        <v>45748</v>
      </c>
      <c r="EW33" s="623">
        <f t="shared" si="36"/>
        <v>45778</v>
      </c>
      <c r="EX33" s="623">
        <f t="shared" si="36"/>
        <v>45809</v>
      </c>
      <c r="EY33" s="623">
        <f t="shared" si="36"/>
        <v>45839</v>
      </c>
      <c r="EZ33" s="623">
        <f t="shared" si="36"/>
        <v>45870</v>
      </c>
      <c r="FA33" s="623">
        <f t="shared" si="36"/>
        <v>45901</v>
      </c>
      <c r="FB33" s="623">
        <f t="shared" si="36"/>
        <v>45931</v>
      </c>
      <c r="FC33" s="623">
        <f t="shared" si="36"/>
        <v>45962</v>
      </c>
      <c r="FD33" s="623">
        <f t="shared" si="36"/>
        <v>45992</v>
      </c>
      <c r="FE33" s="623">
        <f t="shared" si="36"/>
        <v>46023</v>
      </c>
      <c r="FF33" s="623">
        <f t="shared" si="36"/>
        <v>46054</v>
      </c>
      <c r="FG33" s="623">
        <f t="shared" si="36"/>
        <v>46082</v>
      </c>
      <c r="FH33" s="623">
        <f t="shared" si="36"/>
        <v>46113</v>
      </c>
      <c r="FI33" s="623">
        <f t="shared" si="36"/>
        <v>46143</v>
      </c>
      <c r="FJ33" s="623">
        <f t="shared" si="36"/>
        <v>46174</v>
      </c>
      <c r="FK33" s="623">
        <f t="shared" si="36"/>
        <v>46204</v>
      </c>
      <c r="FL33" s="623">
        <f t="shared" si="36"/>
        <v>46235</v>
      </c>
      <c r="FM33" s="623">
        <f t="shared" si="36"/>
        <v>46266</v>
      </c>
      <c r="FN33" s="623">
        <f t="shared" si="36"/>
        <v>46296</v>
      </c>
      <c r="FO33" s="623">
        <f t="shared" si="36"/>
        <v>46327</v>
      </c>
      <c r="FP33" s="623">
        <f t="shared" si="36"/>
        <v>46357</v>
      </c>
      <c r="FQ33" s="623">
        <f t="shared" si="36"/>
        <v>46388</v>
      </c>
      <c r="FR33" s="623">
        <f t="shared" si="36"/>
        <v>46419</v>
      </c>
      <c r="FS33" s="623">
        <f t="shared" si="36"/>
        <v>46447</v>
      </c>
      <c r="FT33" s="623">
        <f t="shared" si="36"/>
        <v>46478</v>
      </c>
      <c r="FU33" s="623">
        <f t="shared" si="36"/>
        <v>46508</v>
      </c>
      <c r="FV33" s="623">
        <f t="shared" si="36"/>
        <v>46539</v>
      </c>
      <c r="FW33" s="623">
        <f t="shared" si="36"/>
        <v>46569</v>
      </c>
      <c r="FX33" s="623">
        <f t="shared" si="36"/>
        <v>46600</v>
      </c>
      <c r="FY33" s="623">
        <f t="shared" ref="FY33:GB33" si="37">+FY25</f>
        <v>46631</v>
      </c>
      <c r="FZ33" s="623">
        <f t="shared" si="37"/>
        <v>46661</v>
      </c>
      <c r="GA33" s="623">
        <f t="shared" si="37"/>
        <v>46692</v>
      </c>
      <c r="GB33" s="623">
        <f t="shared" si="37"/>
        <v>46722</v>
      </c>
      <c r="XEM33" s="139">
        <v>41487</v>
      </c>
      <c r="XEN33" s="142">
        <v>352</v>
      </c>
      <c r="XEO33" s="142">
        <v>392</v>
      </c>
      <c r="XEP33" s="142">
        <v>528</v>
      </c>
      <c r="XEQ33" s="142">
        <v>144</v>
      </c>
      <c r="XER33" s="142">
        <v>72</v>
      </c>
      <c r="XES33" s="142">
        <v>176</v>
      </c>
      <c r="XET33" s="142">
        <f t="shared" si="0"/>
        <v>744</v>
      </c>
    </row>
    <row r="34" spans="2:184 16363:16374">
      <c r="B34" s="239">
        <f>+XEQ207</f>
        <v>5</v>
      </c>
      <c r="C34" s="7" t="s">
        <v>91</v>
      </c>
      <c r="D34" s="41" t="s">
        <v>68</v>
      </c>
      <c r="E34" s="52">
        <f>+VLOOKUP(E$18,$XEM$2:$XET$305,$B33,FALSE)</f>
        <v>744</v>
      </c>
      <c r="F34" s="53">
        <f t="shared" ref="F34:BQ37" si="38">+VLOOKUP(F$18,$XEM$2:$XET$305,$B33,FALSE)</f>
        <v>672</v>
      </c>
      <c r="G34" s="53">
        <f t="shared" si="38"/>
        <v>744</v>
      </c>
      <c r="H34" s="53">
        <f t="shared" si="38"/>
        <v>720</v>
      </c>
      <c r="I34" s="53">
        <f t="shared" si="38"/>
        <v>744</v>
      </c>
      <c r="J34" s="53">
        <f t="shared" si="38"/>
        <v>720</v>
      </c>
      <c r="K34" s="53">
        <f t="shared" si="38"/>
        <v>744</v>
      </c>
      <c r="L34" s="53">
        <f t="shared" si="38"/>
        <v>744</v>
      </c>
      <c r="M34" s="53">
        <f t="shared" si="38"/>
        <v>720</v>
      </c>
      <c r="N34" s="53">
        <f t="shared" si="38"/>
        <v>744</v>
      </c>
      <c r="O34" s="53">
        <f t="shared" si="38"/>
        <v>720</v>
      </c>
      <c r="P34" s="53">
        <f t="shared" si="38"/>
        <v>744</v>
      </c>
      <c r="Q34" s="53">
        <f t="shared" si="38"/>
        <v>744</v>
      </c>
      <c r="R34" s="53">
        <f t="shared" si="38"/>
        <v>672</v>
      </c>
      <c r="S34" s="53">
        <f t="shared" si="38"/>
        <v>744</v>
      </c>
      <c r="T34" s="53">
        <f t="shared" si="38"/>
        <v>720</v>
      </c>
      <c r="U34" s="53">
        <f t="shared" si="38"/>
        <v>744</v>
      </c>
      <c r="V34" s="53">
        <f t="shared" si="38"/>
        <v>720</v>
      </c>
      <c r="W34" s="53">
        <f t="shared" si="38"/>
        <v>744</v>
      </c>
      <c r="X34" s="53">
        <f t="shared" si="38"/>
        <v>744</v>
      </c>
      <c r="Y34" s="53">
        <f t="shared" si="38"/>
        <v>720</v>
      </c>
      <c r="Z34" s="53">
        <f t="shared" si="38"/>
        <v>744</v>
      </c>
      <c r="AA34" s="53">
        <f t="shared" si="38"/>
        <v>720</v>
      </c>
      <c r="AB34" s="53">
        <f t="shared" si="38"/>
        <v>744</v>
      </c>
      <c r="AC34" s="53">
        <f t="shared" si="38"/>
        <v>744</v>
      </c>
      <c r="AD34" s="53">
        <f t="shared" si="38"/>
        <v>672</v>
      </c>
      <c r="AE34" s="53">
        <f t="shared" si="38"/>
        <v>744</v>
      </c>
      <c r="AF34" s="53">
        <f t="shared" si="38"/>
        <v>720</v>
      </c>
      <c r="AG34" s="53">
        <f t="shared" si="38"/>
        <v>744</v>
      </c>
      <c r="AH34" s="53">
        <f t="shared" si="38"/>
        <v>720</v>
      </c>
      <c r="AI34" s="53">
        <f t="shared" si="38"/>
        <v>744</v>
      </c>
      <c r="AJ34" s="53">
        <f t="shared" si="38"/>
        <v>744</v>
      </c>
      <c r="AK34" s="53">
        <f t="shared" si="38"/>
        <v>720</v>
      </c>
      <c r="AL34" s="53">
        <f t="shared" si="38"/>
        <v>744</v>
      </c>
      <c r="AM34" s="53">
        <f t="shared" si="38"/>
        <v>720</v>
      </c>
      <c r="AN34" s="53">
        <f t="shared" si="38"/>
        <v>744</v>
      </c>
      <c r="AO34" s="53">
        <f t="shared" si="38"/>
        <v>744</v>
      </c>
      <c r="AP34" s="53">
        <f t="shared" si="38"/>
        <v>696</v>
      </c>
      <c r="AQ34" s="53">
        <f t="shared" si="38"/>
        <v>744</v>
      </c>
      <c r="AR34" s="53">
        <f t="shared" si="38"/>
        <v>720</v>
      </c>
      <c r="AS34" s="53">
        <f t="shared" si="38"/>
        <v>744</v>
      </c>
      <c r="AT34" s="53">
        <f t="shared" si="38"/>
        <v>720</v>
      </c>
      <c r="AU34" s="53">
        <f t="shared" si="38"/>
        <v>744</v>
      </c>
      <c r="AV34" s="53">
        <f t="shared" si="38"/>
        <v>744</v>
      </c>
      <c r="AW34" s="53">
        <f t="shared" si="38"/>
        <v>720</v>
      </c>
      <c r="AX34" s="53">
        <f t="shared" si="38"/>
        <v>744</v>
      </c>
      <c r="AY34" s="53">
        <f t="shared" si="38"/>
        <v>720</v>
      </c>
      <c r="AZ34" s="53">
        <f t="shared" si="38"/>
        <v>744</v>
      </c>
      <c r="BA34" s="53">
        <f t="shared" si="38"/>
        <v>744</v>
      </c>
      <c r="BB34" s="53">
        <f t="shared" si="38"/>
        <v>672</v>
      </c>
      <c r="BC34" s="53">
        <f t="shared" si="38"/>
        <v>744</v>
      </c>
      <c r="BD34" s="53">
        <f t="shared" si="38"/>
        <v>720</v>
      </c>
      <c r="BE34" s="53">
        <f t="shared" si="38"/>
        <v>744</v>
      </c>
      <c r="BF34" s="53">
        <f t="shared" si="38"/>
        <v>720</v>
      </c>
      <c r="BG34" s="53">
        <f t="shared" si="38"/>
        <v>744</v>
      </c>
      <c r="BH34" s="53">
        <f t="shared" si="38"/>
        <v>744</v>
      </c>
      <c r="BI34" s="53">
        <f t="shared" si="38"/>
        <v>720</v>
      </c>
      <c r="BJ34" s="53">
        <f t="shared" si="38"/>
        <v>744</v>
      </c>
      <c r="BK34" s="53">
        <f t="shared" si="38"/>
        <v>720</v>
      </c>
      <c r="BL34" s="53">
        <f t="shared" si="38"/>
        <v>744</v>
      </c>
      <c r="BM34" s="53">
        <f t="shared" si="38"/>
        <v>744</v>
      </c>
      <c r="BN34" s="53">
        <f t="shared" si="38"/>
        <v>672</v>
      </c>
      <c r="BO34" s="53">
        <f t="shared" si="38"/>
        <v>744</v>
      </c>
      <c r="BP34" s="53">
        <f t="shared" si="38"/>
        <v>720</v>
      </c>
      <c r="BQ34" s="53">
        <f t="shared" si="38"/>
        <v>744</v>
      </c>
      <c r="BR34" s="53">
        <f t="shared" ref="BR34:EC37" si="39">+VLOOKUP(BR$18,$XEM$2:$XET$305,$B33,FALSE)</f>
        <v>720</v>
      </c>
      <c r="BS34" s="53">
        <f t="shared" si="39"/>
        <v>744</v>
      </c>
      <c r="BT34" s="53">
        <f t="shared" si="39"/>
        <v>744</v>
      </c>
      <c r="BU34" s="53">
        <f t="shared" si="39"/>
        <v>720</v>
      </c>
      <c r="BV34" s="53">
        <f t="shared" si="39"/>
        <v>744</v>
      </c>
      <c r="BW34" s="53">
        <f t="shared" si="39"/>
        <v>720</v>
      </c>
      <c r="BX34" s="53">
        <f t="shared" si="39"/>
        <v>744</v>
      </c>
      <c r="BY34" s="53">
        <f t="shared" si="39"/>
        <v>744</v>
      </c>
      <c r="BZ34" s="53">
        <f t="shared" si="39"/>
        <v>672</v>
      </c>
      <c r="CA34" s="53">
        <f t="shared" si="39"/>
        <v>744</v>
      </c>
      <c r="CB34" s="53">
        <f t="shared" si="39"/>
        <v>720</v>
      </c>
      <c r="CC34" s="53">
        <f t="shared" si="39"/>
        <v>744</v>
      </c>
      <c r="CD34" s="53">
        <f t="shared" si="39"/>
        <v>720</v>
      </c>
      <c r="CE34" s="53">
        <f t="shared" si="39"/>
        <v>744</v>
      </c>
      <c r="CF34" s="53">
        <f t="shared" si="39"/>
        <v>744</v>
      </c>
      <c r="CG34" s="53">
        <f t="shared" si="39"/>
        <v>720</v>
      </c>
      <c r="CH34" s="53">
        <f t="shared" si="39"/>
        <v>744</v>
      </c>
      <c r="CI34" s="53">
        <f t="shared" si="39"/>
        <v>720</v>
      </c>
      <c r="CJ34" s="53">
        <f t="shared" si="39"/>
        <v>744</v>
      </c>
      <c r="CK34" s="53">
        <f t="shared" si="39"/>
        <v>744</v>
      </c>
      <c r="CL34" s="53">
        <f t="shared" si="39"/>
        <v>696</v>
      </c>
      <c r="CM34" s="53">
        <f t="shared" si="39"/>
        <v>744</v>
      </c>
      <c r="CN34" s="53">
        <f t="shared" si="39"/>
        <v>720</v>
      </c>
      <c r="CO34" s="53">
        <f t="shared" si="39"/>
        <v>744</v>
      </c>
      <c r="CP34" s="53">
        <f t="shared" si="39"/>
        <v>720</v>
      </c>
      <c r="CQ34" s="53">
        <f t="shared" si="39"/>
        <v>744</v>
      </c>
      <c r="CR34" s="53">
        <f t="shared" si="39"/>
        <v>744</v>
      </c>
      <c r="CS34" s="53">
        <f t="shared" si="39"/>
        <v>720</v>
      </c>
      <c r="CT34" s="53">
        <f t="shared" si="39"/>
        <v>744</v>
      </c>
      <c r="CU34" s="53">
        <f t="shared" si="39"/>
        <v>720</v>
      </c>
      <c r="CV34" s="53">
        <f t="shared" si="39"/>
        <v>744</v>
      </c>
      <c r="CW34" s="53">
        <f t="shared" si="39"/>
        <v>744</v>
      </c>
      <c r="CX34" s="53">
        <f t="shared" si="39"/>
        <v>672</v>
      </c>
      <c r="CY34" s="53">
        <f t="shared" si="39"/>
        <v>744</v>
      </c>
      <c r="CZ34" s="53">
        <f t="shared" si="39"/>
        <v>720</v>
      </c>
      <c r="DA34" s="53">
        <f t="shared" si="39"/>
        <v>744</v>
      </c>
      <c r="DB34" s="53">
        <f t="shared" si="39"/>
        <v>720</v>
      </c>
      <c r="DC34" s="53">
        <f t="shared" si="39"/>
        <v>744</v>
      </c>
      <c r="DD34" s="53">
        <f t="shared" si="39"/>
        <v>744</v>
      </c>
      <c r="DE34" s="53">
        <f t="shared" si="39"/>
        <v>720</v>
      </c>
      <c r="DF34" s="53">
        <f t="shared" si="39"/>
        <v>744</v>
      </c>
      <c r="DG34" s="53">
        <f t="shared" si="39"/>
        <v>720</v>
      </c>
      <c r="DH34" s="53">
        <f t="shared" si="39"/>
        <v>744</v>
      </c>
      <c r="DI34" s="53">
        <f t="shared" si="39"/>
        <v>744</v>
      </c>
      <c r="DJ34" s="53">
        <f t="shared" si="39"/>
        <v>672</v>
      </c>
      <c r="DK34" s="53">
        <f t="shared" si="39"/>
        <v>744</v>
      </c>
      <c r="DL34" s="53">
        <f t="shared" si="39"/>
        <v>720</v>
      </c>
      <c r="DM34" s="53">
        <f t="shared" si="39"/>
        <v>744</v>
      </c>
      <c r="DN34" s="53">
        <f t="shared" si="39"/>
        <v>720</v>
      </c>
      <c r="DO34" s="53">
        <f t="shared" si="39"/>
        <v>744</v>
      </c>
      <c r="DP34" s="53">
        <f t="shared" si="39"/>
        <v>744</v>
      </c>
      <c r="DQ34" s="53">
        <f t="shared" si="39"/>
        <v>720</v>
      </c>
      <c r="DR34" s="53">
        <f t="shared" si="39"/>
        <v>744</v>
      </c>
      <c r="DS34" s="53">
        <f t="shared" si="39"/>
        <v>720</v>
      </c>
      <c r="DT34" s="53">
        <f t="shared" si="39"/>
        <v>744</v>
      </c>
      <c r="DU34" s="53">
        <f t="shared" si="39"/>
        <v>744</v>
      </c>
      <c r="DV34" s="53">
        <f t="shared" si="39"/>
        <v>672</v>
      </c>
      <c r="DW34" s="53">
        <f t="shared" si="39"/>
        <v>744</v>
      </c>
      <c r="DX34" s="53">
        <f t="shared" si="39"/>
        <v>720</v>
      </c>
      <c r="DY34" s="53">
        <f t="shared" si="39"/>
        <v>744</v>
      </c>
      <c r="DZ34" s="53">
        <f t="shared" si="39"/>
        <v>720</v>
      </c>
      <c r="EA34" s="53">
        <f t="shared" si="39"/>
        <v>744</v>
      </c>
      <c r="EB34" s="53">
        <f t="shared" si="39"/>
        <v>744</v>
      </c>
      <c r="EC34" s="53">
        <f t="shared" si="39"/>
        <v>720</v>
      </c>
      <c r="ED34" s="53">
        <f t="shared" ref="ED34:GB38" si="40">+VLOOKUP(ED$18,$XEM$2:$XET$305,$B33,FALSE)</f>
        <v>744</v>
      </c>
      <c r="EE34" s="53">
        <f t="shared" si="40"/>
        <v>720</v>
      </c>
      <c r="EF34" s="53">
        <f t="shared" si="40"/>
        <v>744</v>
      </c>
      <c r="EG34" s="53">
        <f t="shared" si="40"/>
        <v>744</v>
      </c>
      <c r="EH34" s="53">
        <f t="shared" si="40"/>
        <v>696</v>
      </c>
      <c r="EI34" s="53">
        <f t="shared" si="40"/>
        <v>744</v>
      </c>
      <c r="EJ34" s="53">
        <f t="shared" si="40"/>
        <v>720</v>
      </c>
      <c r="EK34" s="53">
        <f t="shared" si="40"/>
        <v>744</v>
      </c>
      <c r="EL34" s="53">
        <f t="shared" si="40"/>
        <v>720</v>
      </c>
      <c r="EM34" s="53">
        <f t="shared" si="40"/>
        <v>744</v>
      </c>
      <c r="EN34" s="53">
        <f t="shared" si="40"/>
        <v>744</v>
      </c>
      <c r="EO34" s="53">
        <f t="shared" si="40"/>
        <v>720</v>
      </c>
      <c r="EP34" s="53">
        <f t="shared" si="40"/>
        <v>744</v>
      </c>
      <c r="EQ34" s="53">
        <f t="shared" si="40"/>
        <v>720</v>
      </c>
      <c r="ER34" s="53">
        <f t="shared" si="40"/>
        <v>744</v>
      </c>
      <c r="ES34" s="53">
        <f t="shared" si="40"/>
        <v>744</v>
      </c>
      <c r="ET34" s="53">
        <f t="shared" si="40"/>
        <v>672</v>
      </c>
      <c r="EU34" s="53">
        <f t="shared" si="40"/>
        <v>744</v>
      </c>
      <c r="EV34" s="53">
        <f t="shared" si="40"/>
        <v>720</v>
      </c>
      <c r="EW34" s="53">
        <f t="shared" si="40"/>
        <v>744</v>
      </c>
      <c r="EX34" s="53">
        <f t="shared" si="40"/>
        <v>720</v>
      </c>
      <c r="EY34" s="53">
        <f t="shared" si="40"/>
        <v>744</v>
      </c>
      <c r="EZ34" s="53">
        <f t="shared" si="40"/>
        <v>744</v>
      </c>
      <c r="FA34" s="53">
        <f t="shared" si="40"/>
        <v>720</v>
      </c>
      <c r="FB34" s="53">
        <f t="shared" si="40"/>
        <v>744</v>
      </c>
      <c r="FC34" s="53">
        <f t="shared" si="40"/>
        <v>720</v>
      </c>
      <c r="FD34" s="53">
        <f t="shared" si="40"/>
        <v>744</v>
      </c>
      <c r="FE34" s="53">
        <f t="shared" si="40"/>
        <v>744</v>
      </c>
      <c r="FF34" s="53">
        <f t="shared" si="40"/>
        <v>672</v>
      </c>
      <c r="FG34" s="53">
        <f t="shared" si="40"/>
        <v>744</v>
      </c>
      <c r="FH34" s="53">
        <f t="shared" si="40"/>
        <v>720</v>
      </c>
      <c r="FI34" s="53">
        <f t="shared" si="40"/>
        <v>744</v>
      </c>
      <c r="FJ34" s="53">
        <f t="shared" si="40"/>
        <v>720</v>
      </c>
      <c r="FK34" s="53">
        <f t="shared" si="40"/>
        <v>744</v>
      </c>
      <c r="FL34" s="53">
        <f t="shared" si="40"/>
        <v>744</v>
      </c>
      <c r="FM34" s="53">
        <f t="shared" si="40"/>
        <v>720</v>
      </c>
      <c r="FN34" s="53">
        <f t="shared" si="40"/>
        <v>744</v>
      </c>
      <c r="FO34" s="53">
        <f t="shared" si="40"/>
        <v>720</v>
      </c>
      <c r="FP34" s="53">
        <f t="shared" si="40"/>
        <v>744</v>
      </c>
      <c r="FQ34" s="53">
        <f t="shared" si="40"/>
        <v>744</v>
      </c>
      <c r="FR34" s="53">
        <f t="shared" si="40"/>
        <v>672</v>
      </c>
      <c r="FS34" s="53">
        <f t="shared" si="40"/>
        <v>744</v>
      </c>
      <c r="FT34" s="53">
        <f t="shared" si="40"/>
        <v>720</v>
      </c>
      <c r="FU34" s="53">
        <f t="shared" si="40"/>
        <v>744</v>
      </c>
      <c r="FV34" s="53">
        <f t="shared" si="40"/>
        <v>720</v>
      </c>
      <c r="FW34" s="53">
        <f t="shared" si="40"/>
        <v>744</v>
      </c>
      <c r="FX34" s="53">
        <f t="shared" si="40"/>
        <v>744</v>
      </c>
      <c r="FY34" s="53">
        <f t="shared" si="40"/>
        <v>720</v>
      </c>
      <c r="FZ34" s="53">
        <f t="shared" si="40"/>
        <v>744</v>
      </c>
      <c r="GA34" s="53">
        <f t="shared" si="40"/>
        <v>720</v>
      </c>
      <c r="GB34" s="53">
        <f t="shared" si="40"/>
        <v>744</v>
      </c>
      <c r="XEM34" s="139">
        <v>41518</v>
      </c>
      <c r="XEN34" s="142">
        <v>320</v>
      </c>
      <c r="XEO34" s="142">
        <v>400</v>
      </c>
      <c r="XEP34" s="142">
        <v>480</v>
      </c>
      <c r="XEQ34" s="142">
        <v>160</v>
      </c>
      <c r="XER34" s="142">
        <v>80</v>
      </c>
      <c r="XES34" s="142">
        <v>160</v>
      </c>
      <c r="XET34" s="142">
        <f t="shared" si="0"/>
        <v>720</v>
      </c>
    </row>
    <row r="35" spans="2:184 16363:16374">
      <c r="B35" s="239">
        <f>+XER207</f>
        <v>6</v>
      </c>
      <c r="C35" s="7" t="s">
        <v>49</v>
      </c>
      <c r="D35" s="41" t="s">
        <v>69</v>
      </c>
      <c r="E35" s="54">
        <f>+VLOOKUP(E$18,$XEM$2:$XET$305,$B34,FALSE)</f>
        <v>144</v>
      </c>
      <c r="F35" s="55">
        <f t="shared" si="38"/>
        <v>128</v>
      </c>
      <c r="G35" s="55">
        <f t="shared" si="38"/>
        <v>160</v>
      </c>
      <c r="H35" s="55">
        <f t="shared" si="38"/>
        <v>128</v>
      </c>
      <c r="I35" s="55">
        <f t="shared" si="38"/>
        <v>144</v>
      </c>
      <c r="J35" s="55">
        <f t="shared" si="38"/>
        <v>160</v>
      </c>
      <c r="K35" s="55">
        <f t="shared" si="38"/>
        <v>144</v>
      </c>
      <c r="L35" s="55">
        <f t="shared" si="38"/>
        <v>144</v>
      </c>
      <c r="M35" s="55">
        <f t="shared" si="38"/>
        <v>160</v>
      </c>
      <c r="N35" s="55">
        <f t="shared" si="38"/>
        <v>128</v>
      </c>
      <c r="O35" s="55">
        <f t="shared" si="38"/>
        <v>160</v>
      </c>
      <c r="P35" s="55">
        <f t="shared" si="38"/>
        <v>160</v>
      </c>
      <c r="Q35" s="55">
        <f t="shared" si="38"/>
        <v>144</v>
      </c>
      <c r="R35" s="55">
        <f t="shared" si="38"/>
        <v>128</v>
      </c>
      <c r="S35" s="55">
        <f t="shared" si="38"/>
        <v>160</v>
      </c>
      <c r="T35" s="55">
        <f t="shared" si="38"/>
        <v>128</v>
      </c>
      <c r="U35" s="55">
        <f t="shared" si="38"/>
        <v>160</v>
      </c>
      <c r="V35" s="55">
        <f t="shared" si="38"/>
        <v>144</v>
      </c>
      <c r="W35" s="55">
        <f t="shared" si="38"/>
        <v>144</v>
      </c>
      <c r="X35" s="55">
        <f t="shared" si="38"/>
        <v>160</v>
      </c>
      <c r="Y35" s="55">
        <f t="shared" si="38"/>
        <v>144</v>
      </c>
      <c r="Z35" s="55">
        <f t="shared" si="38"/>
        <v>128</v>
      </c>
      <c r="AA35" s="55">
        <f t="shared" si="38"/>
        <v>176</v>
      </c>
      <c r="AB35" s="55">
        <f t="shared" si="38"/>
        <v>144</v>
      </c>
      <c r="AC35" s="55">
        <f t="shared" si="38"/>
        <v>160</v>
      </c>
      <c r="AD35" s="55">
        <f t="shared" si="38"/>
        <v>128</v>
      </c>
      <c r="AE35" s="55">
        <f t="shared" si="38"/>
        <v>144</v>
      </c>
      <c r="AF35" s="55">
        <f t="shared" si="38"/>
        <v>128</v>
      </c>
      <c r="AG35" s="55">
        <f t="shared" si="38"/>
        <v>176</v>
      </c>
      <c r="AH35" s="55">
        <f t="shared" si="38"/>
        <v>128</v>
      </c>
      <c r="AI35" s="55">
        <f t="shared" si="38"/>
        <v>128</v>
      </c>
      <c r="AJ35" s="55">
        <f t="shared" si="38"/>
        <v>160</v>
      </c>
      <c r="AK35" s="55">
        <f t="shared" si="38"/>
        <v>144</v>
      </c>
      <c r="AL35" s="55">
        <f t="shared" si="38"/>
        <v>144</v>
      </c>
      <c r="AM35" s="55">
        <f t="shared" si="38"/>
        <v>160</v>
      </c>
      <c r="AN35" s="55">
        <f t="shared" si="38"/>
        <v>144</v>
      </c>
      <c r="AO35" s="55">
        <f t="shared" si="38"/>
        <v>176</v>
      </c>
      <c r="AP35" s="55">
        <f t="shared" si="38"/>
        <v>128</v>
      </c>
      <c r="AQ35" s="55">
        <f t="shared" si="38"/>
        <v>128</v>
      </c>
      <c r="AR35" s="55">
        <f t="shared" si="38"/>
        <v>144</v>
      </c>
      <c r="AS35" s="55">
        <f t="shared" si="38"/>
        <v>160</v>
      </c>
      <c r="AT35" s="55">
        <f t="shared" si="38"/>
        <v>128</v>
      </c>
      <c r="AU35" s="55">
        <f t="shared" si="38"/>
        <v>176</v>
      </c>
      <c r="AV35" s="55">
        <f t="shared" si="38"/>
        <v>128</v>
      </c>
      <c r="AW35" s="55">
        <f t="shared" si="38"/>
        <v>144</v>
      </c>
      <c r="AX35" s="55">
        <f t="shared" si="38"/>
        <v>160</v>
      </c>
      <c r="AY35" s="55">
        <f t="shared" si="38"/>
        <v>144</v>
      </c>
      <c r="AZ35" s="55">
        <f t="shared" si="38"/>
        <v>160</v>
      </c>
      <c r="BA35" s="55">
        <f t="shared" si="38"/>
        <v>160</v>
      </c>
      <c r="BB35" s="55">
        <f t="shared" si="38"/>
        <v>128</v>
      </c>
      <c r="BC35" s="55">
        <f t="shared" si="38"/>
        <v>128</v>
      </c>
      <c r="BD35" s="55">
        <f t="shared" si="38"/>
        <v>160</v>
      </c>
      <c r="BE35" s="55">
        <f t="shared" si="38"/>
        <v>144</v>
      </c>
      <c r="BF35" s="55">
        <f t="shared" si="38"/>
        <v>128</v>
      </c>
      <c r="BG35" s="55">
        <f t="shared" si="38"/>
        <v>176</v>
      </c>
      <c r="BH35" s="55">
        <f t="shared" si="38"/>
        <v>128</v>
      </c>
      <c r="BI35" s="55">
        <f t="shared" si="38"/>
        <v>160</v>
      </c>
      <c r="BJ35" s="55">
        <f t="shared" si="38"/>
        <v>144</v>
      </c>
      <c r="BK35" s="55">
        <f t="shared" si="38"/>
        <v>144</v>
      </c>
      <c r="BL35" s="55">
        <f t="shared" si="38"/>
        <v>176</v>
      </c>
      <c r="BM35" s="55">
        <f t="shared" si="38"/>
        <v>144</v>
      </c>
      <c r="BN35" s="55">
        <f t="shared" si="38"/>
        <v>128</v>
      </c>
      <c r="BO35" s="55">
        <f t="shared" si="38"/>
        <v>144</v>
      </c>
      <c r="BP35" s="55">
        <f t="shared" si="38"/>
        <v>144</v>
      </c>
      <c r="BQ35" s="55">
        <f t="shared" si="38"/>
        <v>144</v>
      </c>
      <c r="BR35" s="55">
        <f t="shared" si="39"/>
        <v>144</v>
      </c>
      <c r="BS35" s="55">
        <f t="shared" si="39"/>
        <v>160</v>
      </c>
      <c r="BT35" s="55">
        <f t="shared" si="39"/>
        <v>128</v>
      </c>
      <c r="BU35" s="55">
        <f t="shared" si="39"/>
        <v>176</v>
      </c>
      <c r="BV35" s="55">
        <f t="shared" si="39"/>
        <v>128</v>
      </c>
      <c r="BW35" s="55">
        <f t="shared" si="39"/>
        <v>144</v>
      </c>
      <c r="BX35" s="55">
        <f t="shared" si="39"/>
        <v>176</v>
      </c>
      <c r="BY35" s="55">
        <f t="shared" si="39"/>
        <v>144</v>
      </c>
      <c r="BZ35" s="55">
        <f t="shared" si="39"/>
        <v>128</v>
      </c>
      <c r="CA35" s="55">
        <f t="shared" si="39"/>
        <v>160</v>
      </c>
      <c r="CB35" s="55">
        <f t="shared" si="39"/>
        <v>128</v>
      </c>
      <c r="CC35" s="55">
        <f t="shared" si="39"/>
        <v>144</v>
      </c>
      <c r="CD35" s="55">
        <f t="shared" si="39"/>
        <v>160</v>
      </c>
      <c r="CE35" s="55">
        <f t="shared" si="39"/>
        <v>144</v>
      </c>
      <c r="CF35" s="55">
        <f t="shared" si="39"/>
        <v>144</v>
      </c>
      <c r="CG35" s="55">
        <f t="shared" si="39"/>
        <v>160</v>
      </c>
      <c r="CH35" s="55">
        <f t="shared" si="39"/>
        <v>128</v>
      </c>
      <c r="CI35" s="55">
        <f t="shared" si="39"/>
        <v>160</v>
      </c>
      <c r="CJ35" s="55">
        <f t="shared" si="39"/>
        <v>160</v>
      </c>
      <c r="CK35" s="55">
        <f t="shared" si="39"/>
        <v>144</v>
      </c>
      <c r="CL35" s="55">
        <f t="shared" si="39"/>
        <v>144</v>
      </c>
      <c r="CM35" s="55">
        <f t="shared" si="39"/>
        <v>144</v>
      </c>
      <c r="CN35" s="55">
        <f t="shared" si="39"/>
        <v>128</v>
      </c>
      <c r="CO35" s="55">
        <f t="shared" si="39"/>
        <v>176</v>
      </c>
      <c r="CP35" s="55">
        <f t="shared" si="39"/>
        <v>128</v>
      </c>
      <c r="CQ35" s="55">
        <f t="shared" si="39"/>
        <v>128</v>
      </c>
      <c r="CR35" s="55">
        <f t="shared" si="39"/>
        <v>160</v>
      </c>
      <c r="CS35" s="55">
        <f t="shared" si="39"/>
        <v>144</v>
      </c>
      <c r="CT35" s="55">
        <f t="shared" si="39"/>
        <v>144</v>
      </c>
      <c r="CU35" s="55">
        <f t="shared" si="39"/>
        <v>160</v>
      </c>
      <c r="CV35" s="55">
        <f t="shared" si="39"/>
        <v>144</v>
      </c>
      <c r="CW35" s="55">
        <f t="shared" si="39"/>
        <v>176</v>
      </c>
      <c r="CX35" s="55">
        <f t="shared" si="39"/>
        <v>128</v>
      </c>
      <c r="CY35" s="55">
        <f t="shared" si="39"/>
        <v>128</v>
      </c>
      <c r="CZ35" s="55">
        <f t="shared" si="39"/>
        <v>128</v>
      </c>
      <c r="DA35" s="55">
        <f t="shared" si="39"/>
        <v>176</v>
      </c>
      <c r="DB35" s="55">
        <f t="shared" si="39"/>
        <v>128</v>
      </c>
      <c r="DC35" s="55">
        <f t="shared" si="39"/>
        <v>160</v>
      </c>
      <c r="DD35" s="55">
        <f t="shared" si="39"/>
        <v>144</v>
      </c>
      <c r="DE35" s="55">
        <f t="shared" si="39"/>
        <v>144</v>
      </c>
      <c r="DF35" s="55">
        <f t="shared" si="39"/>
        <v>160</v>
      </c>
      <c r="DG35" s="55">
        <f t="shared" si="39"/>
        <v>144</v>
      </c>
      <c r="DH35" s="55">
        <f t="shared" si="39"/>
        <v>128</v>
      </c>
      <c r="DI35" s="55">
        <f t="shared" si="39"/>
        <v>160</v>
      </c>
      <c r="DJ35" s="55">
        <f t="shared" si="39"/>
        <v>128</v>
      </c>
      <c r="DK35" s="55">
        <f t="shared" si="39"/>
        <v>128</v>
      </c>
      <c r="DL35" s="55">
        <f t="shared" si="39"/>
        <v>144</v>
      </c>
      <c r="DM35" s="55">
        <f t="shared" si="39"/>
        <v>160</v>
      </c>
      <c r="DN35" s="55">
        <f t="shared" si="39"/>
        <v>128</v>
      </c>
      <c r="DO35" s="55">
        <f t="shared" si="39"/>
        <v>176</v>
      </c>
      <c r="DP35" s="55">
        <f t="shared" si="39"/>
        <v>128</v>
      </c>
      <c r="DQ35" s="55">
        <f t="shared" si="39"/>
        <v>144</v>
      </c>
      <c r="DR35" s="55">
        <f t="shared" si="39"/>
        <v>160</v>
      </c>
      <c r="DS35" s="55">
        <f t="shared" si="39"/>
        <v>144</v>
      </c>
      <c r="DT35" s="55">
        <f t="shared" si="39"/>
        <v>160</v>
      </c>
      <c r="DU35" s="55">
        <f t="shared" si="39"/>
        <v>160</v>
      </c>
      <c r="DV35" s="55">
        <f t="shared" si="39"/>
        <v>128</v>
      </c>
      <c r="DW35" s="55">
        <f t="shared" si="39"/>
        <v>128</v>
      </c>
      <c r="DX35" s="55">
        <f t="shared" si="39"/>
        <v>160</v>
      </c>
      <c r="DY35" s="55">
        <f t="shared" si="39"/>
        <v>144</v>
      </c>
      <c r="DZ35" s="55">
        <f t="shared" si="39"/>
        <v>128</v>
      </c>
      <c r="EA35" s="55">
        <f t="shared" si="39"/>
        <v>176</v>
      </c>
      <c r="EB35" s="55">
        <f t="shared" si="39"/>
        <v>128</v>
      </c>
      <c r="EC35" s="55">
        <f t="shared" si="39"/>
        <v>160</v>
      </c>
      <c r="ED35" s="55">
        <f t="shared" si="40"/>
        <v>144</v>
      </c>
      <c r="EE35" s="55">
        <f t="shared" si="40"/>
        <v>144</v>
      </c>
      <c r="EF35" s="55">
        <f t="shared" si="40"/>
        <v>176</v>
      </c>
      <c r="EG35" s="55">
        <f t="shared" si="40"/>
        <v>144</v>
      </c>
      <c r="EH35" s="55">
        <f t="shared" si="40"/>
        <v>128</v>
      </c>
      <c r="EI35" s="55">
        <f t="shared" si="40"/>
        <v>160</v>
      </c>
      <c r="EJ35" s="55">
        <f t="shared" si="40"/>
        <v>128</v>
      </c>
      <c r="EK35" s="55">
        <f t="shared" si="40"/>
        <v>144</v>
      </c>
      <c r="EL35" s="55">
        <f t="shared" si="40"/>
        <v>160</v>
      </c>
      <c r="EM35" s="55">
        <f t="shared" si="40"/>
        <v>144</v>
      </c>
      <c r="EN35" s="55">
        <f t="shared" si="40"/>
        <v>144</v>
      </c>
      <c r="EO35" s="55">
        <f t="shared" si="40"/>
        <v>160</v>
      </c>
      <c r="EP35" s="55">
        <f t="shared" si="40"/>
        <v>128</v>
      </c>
      <c r="EQ35" s="55">
        <f t="shared" si="40"/>
        <v>160</v>
      </c>
      <c r="ER35" s="55">
        <f t="shared" si="40"/>
        <v>160</v>
      </c>
      <c r="ES35" s="55">
        <f t="shared" si="40"/>
        <v>144</v>
      </c>
      <c r="ET35" s="55">
        <f t="shared" si="40"/>
        <v>128</v>
      </c>
      <c r="EU35" s="55">
        <f t="shared" si="40"/>
        <v>160</v>
      </c>
      <c r="EV35" s="55">
        <f t="shared" si="40"/>
        <v>128</v>
      </c>
      <c r="EW35" s="55">
        <f t="shared" si="40"/>
        <v>160</v>
      </c>
      <c r="EX35" s="55">
        <f t="shared" si="40"/>
        <v>144</v>
      </c>
      <c r="EY35" s="55">
        <f t="shared" si="40"/>
        <v>144</v>
      </c>
      <c r="EZ35" s="55">
        <f t="shared" si="40"/>
        <v>160</v>
      </c>
      <c r="FA35" s="55">
        <f t="shared" si="40"/>
        <v>144</v>
      </c>
      <c r="FB35" s="55">
        <f t="shared" si="40"/>
        <v>128</v>
      </c>
      <c r="FC35" s="55">
        <f t="shared" si="40"/>
        <v>176</v>
      </c>
      <c r="FD35" s="55">
        <f t="shared" si="40"/>
        <v>144</v>
      </c>
      <c r="FE35" s="55">
        <f t="shared" si="40"/>
        <v>160</v>
      </c>
      <c r="FF35" s="55">
        <f t="shared" si="40"/>
        <v>128</v>
      </c>
      <c r="FG35" s="55">
        <f t="shared" si="40"/>
        <v>144</v>
      </c>
      <c r="FH35" s="55">
        <f t="shared" si="40"/>
        <v>128</v>
      </c>
      <c r="FI35" s="55">
        <f t="shared" si="40"/>
        <v>176</v>
      </c>
      <c r="FJ35" s="55">
        <f t="shared" si="40"/>
        <v>128</v>
      </c>
      <c r="FK35" s="55">
        <f t="shared" si="40"/>
        <v>128</v>
      </c>
      <c r="FL35" s="55">
        <f t="shared" si="40"/>
        <v>160</v>
      </c>
      <c r="FM35" s="55">
        <f t="shared" si="40"/>
        <v>144</v>
      </c>
      <c r="FN35" s="55">
        <f t="shared" si="40"/>
        <v>144</v>
      </c>
      <c r="FO35" s="55">
        <f t="shared" si="40"/>
        <v>160</v>
      </c>
      <c r="FP35" s="55">
        <f t="shared" si="40"/>
        <v>144</v>
      </c>
      <c r="FQ35" s="55">
        <f t="shared" si="40"/>
        <v>176</v>
      </c>
      <c r="FR35" s="55">
        <f t="shared" si="40"/>
        <v>128</v>
      </c>
      <c r="FS35" s="55">
        <f t="shared" si="40"/>
        <v>128</v>
      </c>
      <c r="FT35" s="55">
        <f t="shared" si="40"/>
        <v>128</v>
      </c>
      <c r="FU35" s="55">
        <f t="shared" si="40"/>
        <v>176</v>
      </c>
      <c r="FV35" s="55">
        <f t="shared" si="40"/>
        <v>128</v>
      </c>
      <c r="FW35" s="55">
        <f t="shared" si="40"/>
        <v>160</v>
      </c>
      <c r="FX35" s="55">
        <f t="shared" si="40"/>
        <v>144</v>
      </c>
      <c r="FY35" s="55">
        <f t="shared" si="40"/>
        <v>144</v>
      </c>
      <c r="FZ35" s="55">
        <f t="shared" si="40"/>
        <v>160</v>
      </c>
      <c r="GA35" s="55">
        <f t="shared" si="40"/>
        <v>144</v>
      </c>
      <c r="GB35" s="55">
        <f t="shared" si="40"/>
        <v>128</v>
      </c>
      <c r="XEM35" s="139">
        <v>41548</v>
      </c>
      <c r="XEN35" s="142">
        <v>368</v>
      </c>
      <c r="XEO35" s="142">
        <v>376</v>
      </c>
      <c r="XEP35" s="142">
        <v>552</v>
      </c>
      <c r="XEQ35" s="142">
        <v>128</v>
      </c>
      <c r="XER35" s="142">
        <v>64</v>
      </c>
      <c r="XES35" s="142">
        <v>184</v>
      </c>
      <c r="XET35" s="142">
        <f t="shared" si="0"/>
        <v>744</v>
      </c>
    </row>
    <row r="36" spans="2:184 16363:16374">
      <c r="B36" s="239">
        <f>+XEN207</f>
        <v>2</v>
      </c>
      <c r="C36" s="7"/>
      <c r="D36" s="41" t="s">
        <v>70</v>
      </c>
      <c r="E36" s="54">
        <f>+VLOOKUP(E$18,$XEM$2:$XET$305,$B35,FALSE)</f>
        <v>72</v>
      </c>
      <c r="F36" s="55">
        <f t="shared" si="38"/>
        <v>64</v>
      </c>
      <c r="G36" s="55">
        <f t="shared" si="38"/>
        <v>80</v>
      </c>
      <c r="H36" s="55">
        <f t="shared" si="38"/>
        <v>64</v>
      </c>
      <c r="I36" s="55">
        <f t="shared" si="38"/>
        <v>72</v>
      </c>
      <c r="J36" s="55">
        <f t="shared" si="38"/>
        <v>80</v>
      </c>
      <c r="K36" s="55">
        <f t="shared" si="38"/>
        <v>72</v>
      </c>
      <c r="L36" s="55">
        <f t="shared" si="38"/>
        <v>72</v>
      </c>
      <c r="M36" s="55">
        <f t="shared" si="38"/>
        <v>80</v>
      </c>
      <c r="N36" s="55">
        <f t="shared" si="38"/>
        <v>64</v>
      </c>
      <c r="O36" s="55">
        <f t="shared" si="38"/>
        <v>80</v>
      </c>
      <c r="P36" s="55">
        <f t="shared" si="38"/>
        <v>80</v>
      </c>
      <c r="Q36" s="55">
        <f t="shared" si="38"/>
        <v>72</v>
      </c>
      <c r="R36" s="55">
        <f t="shared" si="38"/>
        <v>64</v>
      </c>
      <c r="S36" s="55">
        <f t="shared" si="38"/>
        <v>80</v>
      </c>
      <c r="T36" s="55">
        <f t="shared" si="38"/>
        <v>64</v>
      </c>
      <c r="U36" s="55">
        <f t="shared" si="38"/>
        <v>80</v>
      </c>
      <c r="V36" s="55">
        <f t="shared" si="38"/>
        <v>72</v>
      </c>
      <c r="W36" s="55">
        <f t="shared" si="38"/>
        <v>72</v>
      </c>
      <c r="X36" s="55">
        <f t="shared" si="38"/>
        <v>80</v>
      </c>
      <c r="Y36" s="55">
        <f t="shared" si="38"/>
        <v>72</v>
      </c>
      <c r="Z36" s="55">
        <f t="shared" si="38"/>
        <v>64</v>
      </c>
      <c r="AA36" s="55">
        <f t="shared" si="38"/>
        <v>88</v>
      </c>
      <c r="AB36" s="55">
        <f t="shared" si="38"/>
        <v>72</v>
      </c>
      <c r="AC36" s="55">
        <f t="shared" si="38"/>
        <v>80</v>
      </c>
      <c r="AD36" s="55">
        <f t="shared" si="38"/>
        <v>64</v>
      </c>
      <c r="AE36" s="55">
        <f t="shared" si="38"/>
        <v>72</v>
      </c>
      <c r="AF36" s="55">
        <f t="shared" si="38"/>
        <v>64</v>
      </c>
      <c r="AG36" s="55">
        <f t="shared" si="38"/>
        <v>88</v>
      </c>
      <c r="AH36" s="55">
        <f t="shared" si="38"/>
        <v>64</v>
      </c>
      <c r="AI36" s="55">
        <f t="shared" si="38"/>
        <v>64</v>
      </c>
      <c r="AJ36" s="55">
        <f t="shared" si="38"/>
        <v>80</v>
      </c>
      <c r="AK36" s="55">
        <f t="shared" si="38"/>
        <v>72</v>
      </c>
      <c r="AL36" s="55">
        <f t="shared" si="38"/>
        <v>72</v>
      </c>
      <c r="AM36" s="55">
        <f t="shared" si="38"/>
        <v>80</v>
      </c>
      <c r="AN36" s="55">
        <f t="shared" si="38"/>
        <v>72</v>
      </c>
      <c r="AO36" s="55">
        <f t="shared" si="38"/>
        <v>88</v>
      </c>
      <c r="AP36" s="55">
        <f t="shared" si="38"/>
        <v>64</v>
      </c>
      <c r="AQ36" s="55">
        <f t="shared" si="38"/>
        <v>64</v>
      </c>
      <c r="AR36" s="55">
        <f t="shared" si="38"/>
        <v>72</v>
      </c>
      <c r="AS36" s="55">
        <f t="shared" si="38"/>
        <v>80</v>
      </c>
      <c r="AT36" s="55">
        <f t="shared" si="38"/>
        <v>64</v>
      </c>
      <c r="AU36" s="55">
        <f t="shared" si="38"/>
        <v>88</v>
      </c>
      <c r="AV36" s="55">
        <f t="shared" si="38"/>
        <v>64</v>
      </c>
      <c r="AW36" s="55">
        <f t="shared" si="38"/>
        <v>72</v>
      </c>
      <c r="AX36" s="55">
        <f t="shared" si="38"/>
        <v>80</v>
      </c>
      <c r="AY36" s="55">
        <f t="shared" si="38"/>
        <v>72</v>
      </c>
      <c r="AZ36" s="55">
        <f t="shared" si="38"/>
        <v>80</v>
      </c>
      <c r="BA36" s="55">
        <f t="shared" si="38"/>
        <v>80</v>
      </c>
      <c r="BB36" s="55">
        <f t="shared" si="38"/>
        <v>64</v>
      </c>
      <c r="BC36" s="55">
        <f t="shared" si="38"/>
        <v>64</v>
      </c>
      <c r="BD36" s="55">
        <f t="shared" si="38"/>
        <v>80</v>
      </c>
      <c r="BE36" s="55">
        <f t="shared" si="38"/>
        <v>72</v>
      </c>
      <c r="BF36" s="55">
        <f t="shared" si="38"/>
        <v>64</v>
      </c>
      <c r="BG36" s="55">
        <f t="shared" si="38"/>
        <v>88</v>
      </c>
      <c r="BH36" s="55">
        <f t="shared" si="38"/>
        <v>64</v>
      </c>
      <c r="BI36" s="55">
        <f t="shared" si="38"/>
        <v>80</v>
      </c>
      <c r="BJ36" s="55">
        <f t="shared" si="38"/>
        <v>72</v>
      </c>
      <c r="BK36" s="55">
        <f t="shared" si="38"/>
        <v>72</v>
      </c>
      <c r="BL36" s="55">
        <f t="shared" si="38"/>
        <v>88</v>
      </c>
      <c r="BM36" s="55">
        <f t="shared" si="38"/>
        <v>72</v>
      </c>
      <c r="BN36" s="55">
        <f t="shared" si="38"/>
        <v>64</v>
      </c>
      <c r="BO36" s="55">
        <f t="shared" si="38"/>
        <v>72</v>
      </c>
      <c r="BP36" s="55">
        <f t="shared" si="38"/>
        <v>72</v>
      </c>
      <c r="BQ36" s="55">
        <f t="shared" si="38"/>
        <v>72</v>
      </c>
      <c r="BR36" s="55">
        <f t="shared" si="39"/>
        <v>72</v>
      </c>
      <c r="BS36" s="55">
        <f t="shared" si="39"/>
        <v>80</v>
      </c>
      <c r="BT36" s="55">
        <f t="shared" si="39"/>
        <v>64</v>
      </c>
      <c r="BU36" s="55">
        <f t="shared" si="39"/>
        <v>88</v>
      </c>
      <c r="BV36" s="55">
        <f t="shared" si="39"/>
        <v>64</v>
      </c>
      <c r="BW36" s="55">
        <f t="shared" si="39"/>
        <v>72</v>
      </c>
      <c r="BX36" s="55">
        <f t="shared" si="39"/>
        <v>88</v>
      </c>
      <c r="BY36" s="55">
        <f t="shared" si="39"/>
        <v>72</v>
      </c>
      <c r="BZ36" s="55">
        <f t="shared" si="39"/>
        <v>64</v>
      </c>
      <c r="CA36" s="55">
        <f t="shared" si="39"/>
        <v>80</v>
      </c>
      <c r="CB36" s="55">
        <f t="shared" si="39"/>
        <v>64</v>
      </c>
      <c r="CC36" s="55">
        <f t="shared" si="39"/>
        <v>72</v>
      </c>
      <c r="CD36" s="55">
        <f t="shared" si="39"/>
        <v>80</v>
      </c>
      <c r="CE36" s="55">
        <f t="shared" si="39"/>
        <v>72</v>
      </c>
      <c r="CF36" s="55">
        <f t="shared" si="39"/>
        <v>72</v>
      </c>
      <c r="CG36" s="55">
        <f t="shared" si="39"/>
        <v>80</v>
      </c>
      <c r="CH36" s="55">
        <f t="shared" si="39"/>
        <v>64</v>
      </c>
      <c r="CI36" s="55">
        <f t="shared" si="39"/>
        <v>80</v>
      </c>
      <c r="CJ36" s="55">
        <f t="shared" si="39"/>
        <v>80</v>
      </c>
      <c r="CK36" s="55">
        <f t="shared" si="39"/>
        <v>72</v>
      </c>
      <c r="CL36" s="55">
        <f t="shared" si="39"/>
        <v>72</v>
      </c>
      <c r="CM36" s="55">
        <f t="shared" si="39"/>
        <v>72</v>
      </c>
      <c r="CN36" s="55">
        <f t="shared" si="39"/>
        <v>64</v>
      </c>
      <c r="CO36" s="55">
        <f t="shared" si="39"/>
        <v>88</v>
      </c>
      <c r="CP36" s="55">
        <f t="shared" si="39"/>
        <v>64</v>
      </c>
      <c r="CQ36" s="55">
        <f t="shared" si="39"/>
        <v>64</v>
      </c>
      <c r="CR36" s="55">
        <f t="shared" si="39"/>
        <v>80</v>
      </c>
      <c r="CS36" s="55">
        <f t="shared" si="39"/>
        <v>72</v>
      </c>
      <c r="CT36" s="55">
        <f t="shared" si="39"/>
        <v>72</v>
      </c>
      <c r="CU36" s="55">
        <f t="shared" si="39"/>
        <v>80</v>
      </c>
      <c r="CV36" s="55">
        <f t="shared" si="39"/>
        <v>72</v>
      </c>
      <c r="CW36" s="55">
        <f t="shared" si="39"/>
        <v>88</v>
      </c>
      <c r="CX36" s="55">
        <f t="shared" si="39"/>
        <v>64</v>
      </c>
      <c r="CY36" s="55">
        <f t="shared" si="39"/>
        <v>64</v>
      </c>
      <c r="CZ36" s="55">
        <f t="shared" si="39"/>
        <v>64</v>
      </c>
      <c r="DA36" s="55">
        <f t="shared" si="39"/>
        <v>88</v>
      </c>
      <c r="DB36" s="55">
        <f t="shared" si="39"/>
        <v>64</v>
      </c>
      <c r="DC36" s="55">
        <f t="shared" si="39"/>
        <v>80</v>
      </c>
      <c r="DD36" s="55">
        <f t="shared" si="39"/>
        <v>72</v>
      </c>
      <c r="DE36" s="55">
        <f t="shared" si="39"/>
        <v>72</v>
      </c>
      <c r="DF36" s="55">
        <f t="shared" si="39"/>
        <v>80</v>
      </c>
      <c r="DG36" s="55">
        <f t="shared" si="39"/>
        <v>72</v>
      </c>
      <c r="DH36" s="55">
        <f t="shared" si="39"/>
        <v>64</v>
      </c>
      <c r="DI36" s="55">
        <f t="shared" si="39"/>
        <v>80</v>
      </c>
      <c r="DJ36" s="55">
        <f t="shared" si="39"/>
        <v>64</v>
      </c>
      <c r="DK36" s="55">
        <f t="shared" si="39"/>
        <v>64</v>
      </c>
      <c r="DL36" s="55">
        <f t="shared" si="39"/>
        <v>72</v>
      </c>
      <c r="DM36" s="55">
        <f t="shared" si="39"/>
        <v>80</v>
      </c>
      <c r="DN36" s="55">
        <f t="shared" si="39"/>
        <v>64</v>
      </c>
      <c r="DO36" s="55">
        <f t="shared" si="39"/>
        <v>88</v>
      </c>
      <c r="DP36" s="55">
        <f t="shared" si="39"/>
        <v>64</v>
      </c>
      <c r="DQ36" s="55">
        <f t="shared" si="39"/>
        <v>72</v>
      </c>
      <c r="DR36" s="55">
        <f t="shared" si="39"/>
        <v>80</v>
      </c>
      <c r="DS36" s="55">
        <f t="shared" si="39"/>
        <v>72</v>
      </c>
      <c r="DT36" s="55">
        <f t="shared" si="39"/>
        <v>80</v>
      </c>
      <c r="DU36" s="55">
        <f t="shared" si="39"/>
        <v>80</v>
      </c>
      <c r="DV36" s="55">
        <f t="shared" si="39"/>
        <v>64</v>
      </c>
      <c r="DW36" s="55">
        <f t="shared" si="39"/>
        <v>64</v>
      </c>
      <c r="DX36" s="55">
        <f t="shared" si="39"/>
        <v>80</v>
      </c>
      <c r="DY36" s="55">
        <f t="shared" si="39"/>
        <v>72</v>
      </c>
      <c r="DZ36" s="55">
        <f t="shared" si="39"/>
        <v>64</v>
      </c>
      <c r="EA36" s="55">
        <f t="shared" si="39"/>
        <v>88</v>
      </c>
      <c r="EB36" s="55">
        <f t="shared" si="39"/>
        <v>64</v>
      </c>
      <c r="EC36" s="55">
        <f t="shared" si="39"/>
        <v>80</v>
      </c>
      <c r="ED36" s="55">
        <f t="shared" si="40"/>
        <v>72</v>
      </c>
      <c r="EE36" s="55">
        <f t="shared" si="40"/>
        <v>72</v>
      </c>
      <c r="EF36" s="55">
        <f t="shared" si="40"/>
        <v>88</v>
      </c>
      <c r="EG36" s="55">
        <f t="shared" si="40"/>
        <v>72</v>
      </c>
      <c r="EH36" s="55">
        <f t="shared" si="40"/>
        <v>64</v>
      </c>
      <c r="EI36" s="55">
        <f t="shared" si="40"/>
        <v>80</v>
      </c>
      <c r="EJ36" s="55">
        <f t="shared" si="40"/>
        <v>64</v>
      </c>
      <c r="EK36" s="55">
        <f t="shared" si="40"/>
        <v>72</v>
      </c>
      <c r="EL36" s="55">
        <f t="shared" si="40"/>
        <v>80</v>
      </c>
      <c r="EM36" s="55">
        <f t="shared" si="40"/>
        <v>72</v>
      </c>
      <c r="EN36" s="55">
        <f t="shared" si="40"/>
        <v>72</v>
      </c>
      <c r="EO36" s="55">
        <f t="shared" si="40"/>
        <v>80</v>
      </c>
      <c r="EP36" s="55">
        <f t="shared" si="40"/>
        <v>64</v>
      </c>
      <c r="EQ36" s="55">
        <f t="shared" si="40"/>
        <v>80</v>
      </c>
      <c r="ER36" s="55">
        <f t="shared" si="40"/>
        <v>80</v>
      </c>
      <c r="ES36" s="55">
        <f t="shared" si="40"/>
        <v>72</v>
      </c>
      <c r="ET36" s="55">
        <f t="shared" si="40"/>
        <v>64</v>
      </c>
      <c r="EU36" s="55">
        <f t="shared" si="40"/>
        <v>80</v>
      </c>
      <c r="EV36" s="55">
        <f t="shared" si="40"/>
        <v>64</v>
      </c>
      <c r="EW36" s="55">
        <f t="shared" si="40"/>
        <v>80</v>
      </c>
      <c r="EX36" s="55">
        <f t="shared" si="40"/>
        <v>72</v>
      </c>
      <c r="EY36" s="55">
        <f t="shared" si="40"/>
        <v>72</v>
      </c>
      <c r="EZ36" s="55">
        <f t="shared" si="40"/>
        <v>80</v>
      </c>
      <c r="FA36" s="55">
        <f t="shared" si="40"/>
        <v>72</v>
      </c>
      <c r="FB36" s="55">
        <f t="shared" si="40"/>
        <v>64</v>
      </c>
      <c r="FC36" s="55">
        <f t="shared" si="40"/>
        <v>88</v>
      </c>
      <c r="FD36" s="55">
        <f t="shared" si="40"/>
        <v>72</v>
      </c>
      <c r="FE36" s="55">
        <f t="shared" si="40"/>
        <v>80</v>
      </c>
      <c r="FF36" s="55">
        <f t="shared" si="40"/>
        <v>64</v>
      </c>
      <c r="FG36" s="55">
        <f t="shared" si="40"/>
        <v>72</v>
      </c>
      <c r="FH36" s="55">
        <f t="shared" si="40"/>
        <v>64</v>
      </c>
      <c r="FI36" s="55">
        <f t="shared" si="40"/>
        <v>88</v>
      </c>
      <c r="FJ36" s="55">
        <f t="shared" si="40"/>
        <v>64</v>
      </c>
      <c r="FK36" s="55">
        <f t="shared" si="40"/>
        <v>64</v>
      </c>
      <c r="FL36" s="55">
        <f t="shared" si="40"/>
        <v>80</v>
      </c>
      <c r="FM36" s="55">
        <f t="shared" si="40"/>
        <v>72</v>
      </c>
      <c r="FN36" s="55">
        <f t="shared" si="40"/>
        <v>72</v>
      </c>
      <c r="FO36" s="55">
        <f t="shared" si="40"/>
        <v>80</v>
      </c>
      <c r="FP36" s="55">
        <f t="shared" si="40"/>
        <v>72</v>
      </c>
      <c r="FQ36" s="55">
        <f t="shared" si="40"/>
        <v>88</v>
      </c>
      <c r="FR36" s="55">
        <f t="shared" si="40"/>
        <v>64</v>
      </c>
      <c r="FS36" s="55">
        <f t="shared" si="40"/>
        <v>64</v>
      </c>
      <c r="FT36" s="55">
        <f t="shared" si="40"/>
        <v>64</v>
      </c>
      <c r="FU36" s="55">
        <f t="shared" si="40"/>
        <v>88</v>
      </c>
      <c r="FV36" s="55">
        <f t="shared" si="40"/>
        <v>64</v>
      </c>
      <c r="FW36" s="55">
        <f t="shared" si="40"/>
        <v>80</v>
      </c>
      <c r="FX36" s="55">
        <f t="shared" si="40"/>
        <v>72</v>
      </c>
      <c r="FY36" s="55">
        <f t="shared" si="40"/>
        <v>72</v>
      </c>
      <c r="FZ36" s="55">
        <f t="shared" si="40"/>
        <v>80</v>
      </c>
      <c r="GA36" s="55">
        <f t="shared" si="40"/>
        <v>72</v>
      </c>
      <c r="GB36" s="55">
        <f t="shared" si="40"/>
        <v>64</v>
      </c>
      <c r="XEM36" s="139">
        <v>41579</v>
      </c>
      <c r="XEN36" s="142">
        <v>320</v>
      </c>
      <c r="XEO36" s="142">
        <v>400</v>
      </c>
      <c r="XEP36" s="142">
        <v>480</v>
      </c>
      <c r="XEQ36" s="142">
        <v>160</v>
      </c>
      <c r="XER36" s="142">
        <v>80</v>
      </c>
      <c r="XES36" s="142">
        <v>160</v>
      </c>
      <c r="XET36" s="142">
        <f t="shared" si="0"/>
        <v>720</v>
      </c>
    </row>
    <row r="37" spans="2:184 16363:16374">
      <c r="B37" s="239">
        <f>+XES207</f>
        <v>7</v>
      </c>
      <c r="C37" s="7"/>
      <c r="D37" s="41" t="s">
        <v>71</v>
      </c>
      <c r="E37" s="54">
        <f>+VLOOKUP(E$18,$XEM$2:$XET$305,$B36,FALSE)</f>
        <v>352</v>
      </c>
      <c r="F37" s="55">
        <f t="shared" si="38"/>
        <v>320</v>
      </c>
      <c r="G37" s="55">
        <f t="shared" si="38"/>
        <v>336</v>
      </c>
      <c r="H37" s="55">
        <f t="shared" si="38"/>
        <v>352</v>
      </c>
      <c r="I37" s="55">
        <f t="shared" si="38"/>
        <v>352</v>
      </c>
      <c r="J37" s="55">
        <f t="shared" si="38"/>
        <v>320</v>
      </c>
      <c r="K37" s="55">
        <f t="shared" si="38"/>
        <v>352</v>
      </c>
      <c r="L37" s="55">
        <f t="shared" si="38"/>
        <v>352</v>
      </c>
      <c r="M37" s="55">
        <f t="shared" si="38"/>
        <v>320</v>
      </c>
      <c r="N37" s="55">
        <f t="shared" si="38"/>
        <v>368</v>
      </c>
      <c r="O37" s="55">
        <f t="shared" si="38"/>
        <v>320</v>
      </c>
      <c r="P37" s="55">
        <f t="shared" si="38"/>
        <v>336</v>
      </c>
      <c r="Q37" s="55">
        <f t="shared" si="38"/>
        <v>352</v>
      </c>
      <c r="R37" s="55">
        <f t="shared" si="38"/>
        <v>320</v>
      </c>
      <c r="S37" s="55">
        <f t="shared" si="38"/>
        <v>336</v>
      </c>
      <c r="T37" s="55">
        <f t="shared" si="38"/>
        <v>352</v>
      </c>
      <c r="U37" s="55">
        <f t="shared" si="38"/>
        <v>336</v>
      </c>
      <c r="V37" s="55">
        <f t="shared" si="38"/>
        <v>336</v>
      </c>
      <c r="W37" s="55">
        <f t="shared" si="38"/>
        <v>352</v>
      </c>
      <c r="X37" s="55">
        <f t="shared" si="38"/>
        <v>336</v>
      </c>
      <c r="Y37" s="55">
        <f t="shared" si="38"/>
        <v>336</v>
      </c>
      <c r="Z37" s="55">
        <f t="shared" si="38"/>
        <v>368</v>
      </c>
      <c r="AA37" s="55">
        <f t="shared" si="38"/>
        <v>304</v>
      </c>
      <c r="AB37" s="55">
        <f t="shared" si="38"/>
        <v>352</v>
      </c>
      <c r="AC37" s="55">
        <f t="shared" si="38"/>
        <v>336</v>
      </c>
      <c r="AD37" s="55">
        <f t="shared" si="38"/>
        <v>320</v>
      </c>
      <c r="AE37" s="55">
        <f t="shared" si="38"/>
        <v>352</v>
      </c>
      <c r="AF37" s="55">
        <f t="shared" si="38"/>
        <v>352</v>
      </c>
      <c r="AG37" s="55">
        <f t="shared" si="38"/>
        <v>320</v>
      </c>
      <c r="AH37" s="55">
        <f t="shared" si="38"/>
        <v>352</v>
      </c>
      <c r="AI37" s="55">
        <f t="shared" si="38"/>
        <v>368</v>
      </c>
      <c r="AJ37" s="55">
        <f t="shared" si="38"/>
        <v>336</v>
      </c>
      <c r="AK37" s="55">
        <f t="shared" si="38"/>
        <v>336</v>
      </c>
      <c r="AL37" s="55">
        <f t="shared" si="38"/>
        <v>352</v>
      </c>
      <c r="AM37" s="55">
        <f t="shared" si="38"/>
        <v>320</v>
      </c>
      <c r="AN37" s="55">
        <f t="shared" si="38"/>
        <v>352</v>
      </c>
      <c r="AO37" s="55">
        <f t="shared" si="38"/>
        <v>320</v>
      </c>
      <c r="AP37" s="55">
        <f t="shared" si="38"/>
        <v>336</v>
      </c>
      <c r="AQ37" s="55">
        <f t="shared" si="38"/>
        <v>368</v>
      </c>
      <c r="AR37" s="55">
        <f t="shared" si="38"/>
        <v>336</v>
      </c>
      <c r="AS37" s="55">
        <f t="shared" si="38"/>
        <v>336</v>
      </c>
      <c r="AT37" s="55">
        <f t="shared" si="38"/>
        <v>352</v>
      </c>
      <c r="AU37" s="55">
        <f t="shared" si="38"/>
        <v>320</v>
      </c>
      <c r="AV37" s="55">
        <f t="shared" si="38"/>
        <v>368</v>
      </c>
      <c r="AW37" s="55">
        <f t="shared" si="38"/>
        <v>336</v>
      </c>
      <c r="AX37" s="55">
        <f t="shared" si="38"/>
        <v>336</v>
      </c>
      <c r="AY37" s="55">
        <f t="shared" si="38"/>
        <v>336</v>
      </c>
      <c r="AZ37" s="55">
        <f t="shared" si="38"/>
        <v>336</v>
      </c>
      <c r="BA37" s="55">
        <f t="shared" si="38"/>
        <v>336</v>
      </c>
      <c r="BB37" s="55">
        <f t="shared" si="38"/>
        <v>320</v>
      </c>
      <c r="BC37" s="55">
        <f t="shared" si="38"/>
        <v>368</v>
      </c>
      <c r="BD37" s="55">
        <f t="shared" si="38"/>
        <v>320</v>
      </c>
      <c r="BE37" s="55">
        <f t="shared" si="38"/>
        <v>352</v>
      </c>
      <c r="BF37" s="55">
        <f t="shared" si="38"/>
        <v>352</v>
      </c>
      <c r="BG37" s="55">
        <f t="shared" si="38"/>
        <v>320</v>
      </c>
      <c r="BH37" s="55">
        <f t="shared" si="38"/>
        <v>368</v>
      </c>
      <c r="BI37" s="55">
        <f t="shared" si="38"/>
        <v>320</v>
      </c>
      <c r="BJ37" s="55">
        <f t="shared" si="38"/>
        <v>352</v>
      </c>
      <c r="BK37" s="55">
        <f t="shared" si="38"/>
        <v>336</v>
      </c>
      <c r="BL37" s="55">
        <f t="shared" si="38"/>
        <v>320</v>
      </c>
      <c r="BM37" s="55">
        <f t="shared" si="38"/>
        <v>352</v>
      </c>
      <c r="BN37" s="55">
        <f t="shared" si="38"/>
        <v>320</v>
      </c>
      <c r="BO37" s="55">
        <f t="shared" si="38"/>
        <v>352</v>
      </c>
      <c r="BP37" s="55">
        <f t="shared" si="38"/>
        <v>336</v>
      </c>
      <c r="BQ37" s="55">
        <f t="shared" ref="BQ37:BQ38" si="41">+VLOOKUP(BQ$18,$XEM$2:$XET$305,$B36,FALSE)</f>
        <v>352</v>
      </c>
      <c r="BR37" s="55">
        <f t="shared" si="39"/>
        <v>336</v>
      </c>
      <c r="BS37" s="55">
        <f t="shared" si="39"/>
        <v>336</v>
      </c>
      <c r="BT37" s="55">
        <f t="shared" si="39"/>
        <v>368</v>
      </c>
      <c r="BU37" s="55">
        <f t="shared" si="39"/>
        <v>304</v>
      </c>
      <c r="BV37" s="55">
        <f t="shared" si="39"/>
        <v>368</v>
      </c>
      <c r="BW37" s="55">
        <f t="shared" si="39"/>
        <v>336</v>
      </c>
      <c r="BX37" s="55">
        <f t="shared" si="39"/>
        <v>320</v>
      </c>
      <c r="BY37" s="55">
        <f t="shared" si="39"/>
        <v>352</v>
      </c>
      <c r="BZ37" s="55">
        <f t="shared" si="39"/>
        <v>320</v>
      </c>
      <c r="CA37" s="55">
        <f t="shared" si="39"/>
        <v>336</v>
      </c>
      <c r="CB37" s="55">
        <f t="shared" si="39"/>
        <v>352</v>
      </c>
      <c r="CC37" s="55">
        <f t="shared" si="39"/>
        <v>352</v>
      </c>
      <c r="CD37" s="55">
        <f t="shared" si="39"/>
        <v>320</v>
      </c>
      <c r="CE37" s="55">
        <f t="shared" si="39"/>
        <v>352</v>
      </c>
      <c r="CF37" s="55">
        <f t="shared" si="39"/>
        <v>352</v>
      </c>
      <c r="CG37" s="55">
        <f t="shared" si="39"/>
        <v>320</v>
      </c>
      <c r="CH37" s="55">
        <f t="shared" si="39"/>
        <v>368</v>
      </c>
      <c r="CI37" s="55">
        <f t="shared" si="39"/>
        <v>320</v>
      </c>
      <c r="CJ37" s="55">
        <f t="shared" si="39"/>
        <v>336</v>
      </c>
      <c r="CK37" s="55">
        <f t="shared" si="39"/>
        <v>352</v>
      </c>
      <c r="CL37" s="55">
        <f t="shared" si="39"/>
        <v>320</v>
      </c>
      <c r="CM37" s="55">
        <f t="shared" si="39"/>
        <v>352</v>
      </c>
      <c r="CN37" s="55">
        <f t="shared" si="39"/>
        <v>352</v>
      </c>
      <c r="CO37" s="55">
        <f t="shared" si="39"/>
        <v>320</v>
      </c>
      <c r="CP37" s="55">
        <f t="shared" si="39"/>
        <v>352</v>
      </c>
      <c r="CQ37" s="55">
        <f t="shared" si="39"/>
        <v>368</v>
      </c>
      <c r="CR37" s="55">
        <f t="shared" si="39"/>
        <v>336</v>
      </c>
      <c r="CS37" s="55">
        <f t="shared" si="39"/>
        <v>336</v>
      </c>
      <c r="CT37" s="55">
        <f t="shared" si="39"/>
        <v>352</v>
      </c>
      <c r="CU37" s="55">
        <f t="shared" si="39"/>
        <v>320</v>
      </c>
      <c r="CV37" s="55">
        <f t="shared" si="39"/>
        <v>352</v>
      </c>
      <c r="CW37" s="55">
        <f t="shared" si="39"/>
        <v>320</v>
      </c>
      <c r="CX37" s="55">
        <f t="shared" si="39"/>
        <v>320</v>
      </c>
      <c r="CY37" s="55">
        <f t="shared" si="39"/>
        <v>368</v>
      </c>
      <c r="CZ37" s="55">
        <f t="shared" si="39"/>
        <v>352</v>
      </c>
      <c r="DA37" s="55">
        <f t="shared" si="39"/>
        <v>320</v>
      </c>
      <c r="DB37" s="55">
        <f t="shared" si="39"/>
        <v>352</v>
      </c>
      <c r="DC37" s="55">
        <f t="shared" si="39"/>
        <v>336</v>
      </c>
      <c r="DD37" s="55">
        <f t="shared" si="39"/>
        <v>352</v>
      </c>
      <c r="DE37" s="55">
        <f t="shared" si="39"/>
        <v>336</v>
      </c>
      <c r="DF37" s="55">
        <f t="shared" si="39"/>
        <v>336</v>
      </c>
      <c r="DG37" s="55">
        <f t="shared" si="39"/>
        <v>336</v>
      </c>
      <c r="DH37" s="55">
        <f t="shared" si="39"/>
        <v>368</v>
      </c>
      <c r="DI37" s="55">
        <f t="shared" si="39"/>
        <v>336</v>
      </c>
      <c r="DJ37" s="55">
        <f t="shared" si="39"/>
        <v>320</v>
      </c>
      <c r="DK37" s="55">
        <f t="shared" si="39"/>
        <v>368</v>
      </c>
      <c r="DL37" s="55">
        <f t="shared" si="39"/>
        <v>336</v>
      </c>
      <c r="DM37" s="55">
        <f t="shared" si="39"/>
        <v>336</v>
      </c>
      <c r="DN37" s="55">
        <f t="shared" si="39"/>
        <v>352</v>
      </c>
      <c r="DO37" s="55">
        <f t="shared" si="39"/>
        <v>320</v>
      </c>
      <c r="DP37" s="55">
        <f t="shared" si="39"/>
        <v>368</v>
      </c>
      <c r="DQ37" s="55">
        <f t="shared" si="39"/>
        <v>336</v>
      </c>
      <c r="DR37" s="55">
        <f t="shared" si="39"/>
        <v>336</v>
      </c>
      <c r="DS37" s="55">
        <f t="shared" si="39"/>
        <v>336</v>
      </c>
      <c r="DT37" s="55">
        <f t="shared" si="39"/>
        <v>336</v>
      </c>
      <c r="DU37" s="55">
        <f t="shared" si="39"/>
        <v>336</v>
      </c>
      <c r="DV37" s="55">
        <f t="shared" si="39"/>
        <v>320</v>
      </c>
      <c r="DW37" s="55">
        <f t="shared" si="39"/>
        <v>368</v>
      </c>
      <c r="DX37" s="55">
        <f t="shared" si="39"/>
        <v>320</v>
      </c>
      <c r="DY37" s="55">
        <f t="shared" si="39"/>
        <v>352</v>
      </c>
      <c r="DZ37" s="55">
        <f t="shared" si="39"/>
        <v>352</v>
      </c>
      <c r="EA37" s="55">
        <f t="shared" si="39"/>
        <v>320</v>
      </c>
      <c r="EB37" s="55">
        <f t="shared" si="39"/>
        <v>368</v>
      </c>
      <c r="EC37" s="55">
        <f t="shared" ref="EC37:EC38" si="42">+VLOOKUP(EC$18,$XEM$2:$XET$305,$B36,FALSE)</f>
        <v>320</v>
      </c>
      <c r="ED37" s="55">
        <f t="shared" si="40"/>
        <v>352</v>
      </c>
      <c r="EE37" s="55">
        <f t="shared" si="40"/>
        <v>336</v>
      </c>
      <c r="EF37" s="55">
        <f t="shared" si="40"/>
        <v>320</v>
      </c>
      <c r="EG37" s="55">
        <f t="shared" si="40"/>
        <v>352</v>
      </c>
      <c r="EH37" s="55">
        <f t="shared" si="40"/>
        <v>336</v>
      </c>
      <c r="EI37" s="55">
        <f t="shared" si="40"/>
        <v>336</v>
      </c>
      <c r="EJ37" s="55">
        <f t="shared" si="40"/>
        <v>352</v>
      </c>
      <c r="EK37" s="55">
        <f t="shared" si="40"/>
        <v>352</v>
      </c>
      <c r="EL37" s="55">
        <f t="shared" si="40"/>
        <v>320</v>
      </c>
      <c r="EM37" s="55">
        <f t="shared" si="40"/>
        <v>352</v>
      </c>
      <c r="EN37" s="55">
        <f t="shared" si="40"/>
        <v>352</v>
      </c>
      <c r="EO37" s="55">
        <f t="shared" si="40"/>
        <v>320</v>
      </c>
      <c r="EP37" s="55">
        <f t="shared" si="40"/>
        <v>368</v>
      </c>
      <c r="EQ37" s="55">
        <f t="shared" si="40"/>
        <v>320</v>
      </c>
      <c r="ER37" s="55">
        <f t="shared" si="40"/>
        <v>336</v>
      </c>
      <c r="ES37" s="55">
        <f t="shared" si="40"/>
        <v>352</v>
      </c>
      <c r="ET37" s="55">
        <f t="shared" si="40"/>
        <v>320</v>
      </c>
      <c r="EU37" s="55">
        <f t="shared" si="40"/>
        <v>336</v>
      </c>
      <c r="EV37" s="55">
        <f t="shared" si="40"/>
        <v>352</v>
      </c>
      <c r="EW37" s="55">
        <f t="shared" si="40"/>
        <v>336</v>
      </c>
      <c r="EX37" s="55">
        <f t="shared" si="40"/>
        <v>336</v>
      </c>
      <c r="EY37" s="55">
        <f t="shared" si="40"/>
        <v>352</v>
      </c>
      <c r="EZ37" s="55">
        <f t="shared" si="40"/>
        <v>336</v>
      </c>
      <c r="FA37" s="55">
        <f t="shared" si="40"/>
        <v>336</v>
      </c>
      <c r="FB37" s="55">
        <f t="shared" si="40"/>
        <v>368</v>
      </c>
      <c r="FC37" s="55">
        <f t="shared" si="40"/>
        <v>304</v>
      </c>
      <c r="FD37" s="55">
        <f t="shared" si="40"/>
        <v>352</v>
      </c>
      <c r="FE37" s="55">
        <f t="shared" si="40"/>
        <v>336</v>
      </c>
      <c r="FF37" s="55">
        <f t="shared" si="40"/>
        <v>320</v>
      </c>
      <c r="FG37" s="55">
        <f t="shared" si="40"/>
        <v>352</v>
      </c>
      <c r="FH37" s="55">
        <f t="shared" si="40"/>
        <v>352</v>
      </c>
      <c r="FI37" s="55">
        <f t="shared" si="40"/>
        <v>320</v>
      </c>
      <c r="FJ37" s="55">
        <f t="shared" si="40"/>
        <v>352</v>
      </c>
      <c r="FK37" s="55">
        <f t="shared" si="40"/>
        <v>368</v>
      </c>
      <c r="FL37" s="55">
        <f t="shared" si="40"/>
        <v>336</v>
      </c>
      <c r="FM37" s="55">
        <f t="shared" si="40"/>
        <v>336</v>
      </c>
      <c r="FN37" s="55">
        <f t="shared" si="40"/>
        <v>352</v>
      </c>
      <c r="FO37" s="55">
        <f t="shared" si="40"/>
        <v>320</v>
      </c>
      <c r="FP37" s="55">
        <f t="shared" si="40"/>
        <v>352</v>
      </c>
      <c r="FQ37" s="55">
        <f t="shared" si="40"/>
        <v>320</v>
      </c>
      <c r="FR37" s="55">
        <f t="shared" si="40"/>
        <v>320</v>
      </c>
      <c r="FS37" s="55">
        <f t="shared" si="40"/>
        <v>368</v>
      </c>
      <c r="FT37" s="55">
        <f t="shared" si="40"/>
        <v>352</v>
      </c>
      <c r="FU37" s="55">
        <f t="shared" si="40"/>
        <v>320</v>
      </c>
      <c r="FV37" s="55">
        <f t="shared" si="40"/>
        <v>352</v>
      </c>
      <c r="FW37" s="55">
        <f t="shared" si="40"/>
        <v>336</v>
      </c>
      <c r="FX37" s="55">
        <f t="shared" si="40"/>
        <v>352</v>
      </c>
      <c r="FY37" s="55">
        <f t="shared" si="40"/>
        <v>336</v>
      </c>
      <c r="FZ37" s="55">
        <f t="shared" si="40"/>
        <v>336</v>
      </c>
      <c r="GA37" s="55">
        <f t="shared" si="40"/>
        <v>336</v>
      </c>
      <c r="GB37" s="55">
        <f t="shared" si="40"/>
        <v>368</v>
      </c>
      <c r="XEM37" s="139">
        <v>41609</v>
      </c>
      <c r="XEN37" s="142">
        <v>336</v>
      </c>
      <c r="XEO37" s="142">
        <v>408</v>
      </c>
      <c r="XEP37" s="142">
        <v>504</v>
      </c>
      <c r="XEQ37" s="142">
        <v>160</v>
      </c>
      <c r="XER37" s="142">
        <v>80</v>
      </c>
      <c r="XES37" s="142">
        <v>168</v>
      </c>
      <c r="XET37" s="142">
        <f t="shared" si="0"/>
        <v>744</v>
      </c>
    </row>
    <row r="38" spans="2:184 16363:16374" s="32" customFormat="1">
      <c r="B38" s="239"/>
      <c r="C38" s="7"/>
      <c r="D38" s="41" t="s">
        <v>72</v>
      </c>
      <c r="E38" s="54">
        <f>+VLOOKUP(E$18,$XEM$2:$XET$305,$B37,FALSE)</f>
        <v>176</v>
      </c>
      <c r="F38" s="55">
        <f t="shared" ref="F38:BP38" si="43">+VLOOKUP(F$18,$XEM$2:$XET$305,$B37,FALSE)</f>
        <v>160</v>
      </c>
      <c r="G38" s="55">
        <f t="shared" si="43"/>
        <v>168</v>
      </c>
      <c r="H38" s="55">
        <f t="shared" si="43"/>
        <v>176</v>
      </c>
      <c r="I38" s="55">
        <f t="shared" si="43"/>
        <v>176</v>
      </c>
      <c r="J38" s="55">
        <f t="shared" si="43"/>
        <v>160</v>
      </c>
      <c r="K38" s="55">
        <f t="shared" si="43"/>
        <v>176</v>
      </c>
      <c r="L38" s="55">
        <f t="shared" si="43"/>
        <v>176</v>
      </c>
      <c r="M38" s="55">
        <f t="shared" si="43"/>
        <v>160</v>
      </c>
      <c r="N38" s="55">
        <f t="shared" si="43"/>
        <v>184</v>
      </c>
      <c r="O38" s="55">
        <f t="shared" si="43"/>
        <v>160</v>
      </c>
      <c r="P38" s="55">
        <f t="shared" si="43"/>
        <v>168</v>
      </c>
      <c r="Q38" s="55">
        <f t="shared" si="43"/>
        <v>176</v>
      </c>
      <c r="R38" s="55">
        <f t="shared" si="43"/>
        <v>160</v>
      </c>
      <c r="S38" s="55">
        <f t="shared" si="43"/>
        <v>168</v>
      </c>
      <c r="T38" s="55">
        <f t="shared" si="43"/>
        <v>176</v>
      </c>
      <c r="U38" s="55">
        <f t="shared" si="43"/>
        <v>168</v>
      </c>
      <c r="V38" s="55">
        <f t="shared" si="43"/>
        <v>168</v>
      </c>
      <c r="W38" s="55">
        <f t="shared" si="43"/>
        <v>176</v>
      </c>
      <c r="X38" s="55">
        <f t="shared" si="43"/>
        <v>168</v>
      </c>
      <c r="Y38" s="55">
        <f t="shared" si="43"/>
        <v>168</v>
      </c>
      <c r="Z38" s="55">
        <f t="shared" si="43"/>
        <v>184</v>
      </c>
      <c r="AA38" s="55">
        <f t="shared" si="43"/>
        <v>152</v>
      </c>
      <c r="AB38" s="55">
        <f t="shared" si="43"/>
        <v>176</v>
      </c>
      <c r="AC38" s="55">
        <f t="shared" si="43"/>
        <v>168</v>
      </c>
      <c r="AD38" s="55">
        <f t="shared" si="43"/>
        <v>160</v>
      </c>
      <c r="AE38" s="55">
        <f t="shared" si="43"/>
        <v>176</v>
      </c>
      <c r="AF38" s="55">
        <f t="shared" si="43"/>
        <v>176</v>
      </c>
      <c r="AG38" s="55">
        <f t="shared" si="43"/>
        <v>160</v>
      </c>
      <c r="AH38" s="55">
        <f t="shared" si="43"/>
        <v>176</v>
      </c>
      <c r="AI38" s="55">
        <f t="shared" si="43"/>
        <v>184</v>
      </c>
      <c r="AJ38" s="55">
        <f t="shared" si="43"/>
        <v>168</v>
      </c>
      <c r="AK38" s="55">
        <f t="shared" si="43"/>
        <v>168</v>
      </c>
      <c r="AL38" s="55">
        <f t="shared" si="43"/>
        <v>176</v>
      </c>
      <c r="AM38" s="55">
        <f t="shared" si="43"/>
        <v>160</v>
      </c>
      <c r="AN38" s="55">
        <f t="shared" si="43"/>
        <v>176</v>
      </c>
      <c r="AO38" s="55">
        <f t="shared" si="43"/>
        <v>160</v>
      </c>
      <c r="AP38" s="55">
        <f t="shared" si="43"/>
        <v>168</v>
      </c>
      <c r="AQ38" s="55">
        <f t="shared" si="43"/>
        <v>184</v>
      </c>
      <c r="AR38" s="55">
        <f t="shared" si="43"/>
        <v>168</v>
      </c>
      <c r="AS38" s="55">
        <f t="shared" si="43"/>
        <v>168</v>
      </c>
      <c r="AT38" s="55">
        <f t="shared" si="43"/>
        <v>176</v>
      </c>
      <c r="AU38" s="55">
        <f t="shared" si="43"/>
        <v>160</v>
      </c>
      <c r="AV38" s="55">
        <f t="shared" si="43"/>
        <v>184</v>
      </c>
      <c r="AW38" s="55">
        <f t="shared" si="43"/>
        <v>168</v>
      </c>
      <c r="AX38" s="55">
        <f t="shared" si="43"/>
        <v>168</v>
      </c>
      <c r="AY38" s="55">
        <f t="shared" si="43"/>
        <v>168</v>
      </c>
      <c r="AZ38" s="55">
        <f t="shared" si="43"/>
        <v>168</v>
      </c>
      <c r="BA38" s="55">
        <f t="shared" si="43"/>
        <v>168</v>
      </c>
      <c r="BB38" s="55">
        <f t="shared" si="43"/>
        <v>160</v>
      </c>
      <c r="BC38" s="55">
        <f t="shared" si="43"/>
        <v>184</v>
      </c>
      <c r="BD38" s="55">
        <f t="shared" si="43"/>
        <v>160</v>
      </c>
      <c r="BE38" s="55">
        <f t="shared" si="43"/>
        <v>176</v>
      </c>
      <c r="BF38" s="55">
        <f t="shared" si="43"/>
        <v>176</v>
      </c>
      <c r="BG38" s="55">
        <f t="shared" si="43"/>
        <v>160</v>
      </c>
      <c r="BH38" s="55">
        <f t="shared" si="43"/>
        <v>184</v>
      </c>
      <c r="BI38" s="55">
        <f t="shared" si="43"/>
        <v>160</v>
      </c>
      <c r="BJ38" s="55">
        <f t="shared" si="43"/>
        <v>176</v>
      </c>
      <c r="BK38" s="55">
        <f t="shared" si="43"/>
        <v>168</v>
      </c>
      <c r="BL38" s="55">
        <f t="shared" si="43"/>
        <v>160</v>
      </c>
      <c r="BM38" s="55">
        <f t="shared" si="43"/>
        <v>176</v>
      </c>
      <c r="BN38" s="55">
        <f t="shared" si="43"/>
        <v>160</v>
      </c>
      <c r="BO38" s="55">
        <f t="shared" si="43"/>
        <v>176</v>
      </c>
      <c r="BP38" s="55">
        <f t="shared" si="43"/>
        <v>168</v>
      </c>
      <c r="BQ38" s="55">
        <f t="shared" si="41"/>
        <v>176</v>
      </c>
      <c r="BR38" s="55">
        <f t="shared" ref="BR38:EB38" si="44">+VLOOKUP(BR$18,$XEM$2:$XET$305,$B37,FALSE)</f>
        <v>168</v>
      </c>
      <c r="BS38" s="55">
        <f t="shared" si="44"/>
        <v>168</v>
      </c>
      <c r="BT38" s="55">
        <f t="shared" si="44"/>
        <v>184</v>
      </c>
      <c r="BU38" s="55">
        <f t="shared" si="44"/>
        <v>152</v>
      </c>
      <c r="BV38" s="55">
        <f t="shared" si="44"/>
        <v>184</v>
      </c>
      <c r="BW38" s="55">
        <f t="shared" si="44"/>
        <v>168</v>
      </c>
      <c r="BX38" s="55">
        <f t="shared" si="44"/>
        <v>160</v>
      </c>
      <c r="BY38" s="55">
        <f t="shared" si="44"/>
        <v>176</v>
      </c>
      <c r="BZ38" s="55">
        <f t="shared" si="44"/>
        <v>160</v>
      </c>
      <c r="CA38" s="55">
        <f t="shared" si="44"/>
        <v>168</v>
      </c>
      <c r="CB38" s="55">
        <f t="shared" si="44"/>
        <v>176</v>
      </c>
      <c r="CC38" s="55">
        <f t="shared" si="44"/>
        <v>176</v>
      </c>
      <c r="CD38" s="55">
        <f t="shared" si="44"/>
        <v>160</v>
      </c>
      <c r="CE38" s="55">
        <f t="shared" si="44"/>
        <v>176</v>
      </c>
      <c r="CF38" s="55">
        <f t="shared" si="44"/>
        <v>176</v>
      </c>
      <c r="CG38" s="55">
        <f t="shared" si="44"/>
        <v>160</v>
      </c>
      <c r="CH38" s="55">
        <f t="shared" si="44"/>
        <v>184</v>
      </c>
      <c r="CI38" s="55">
        <f t="shared" si="44"/>
        <v>160</v>
      </c>
      <c r="CJ38" s="55">
        <f t="shared" si="44"/>
        <v>168</v>
      </c>
      <c r="CK38" s="55">
        <f t="shared" si="44"/>
        <v>176</v>
      </c>
      <c r="CL38" s="55">
        <f t="shared" si="44"/>
        <v>160</v>
      </c>
      <c r="CM38" s="55">
        <f t="shared" si="44"/>
        <v>176</v>
      </c>
      <c r="CN38" s="55">
        <f t="shared" si="44"/>
        <v>176</v>
      </c>
      <c r="CO38" s="55">
        <f t="shared" si="44"/>
        <v>160</v>
      </c>
      <c r="CP38" s="55">
        <f t="shared" si="44"/>
        <v>176</v>
      </c>
      <c r="CQ38" s="55">
        <f t="shared" si="44"/>
        <v>184</v>
      </c>
      <c r="CR38" s="55">
        <f t="shared" si="44"/>
        <v>168</v>
      </c>
      <c r="CS38" s="55">
        <f t="shared" si="44"/>
        <v>168</v>
      </c>
      <c r="CT38" s="55">
        <f t="shared" si="44"/>
        <v>176</v>
      </c>
      <c r="CU38" s="55">
        <f t="shared" si="44"/>
        <v>160</v>
      </c>
      <c r="CV38" s="55">
        <f t="shared" si="44"/>
        <v>176</v>
      </c>
      <c r="CW38" s="55">
        <f t="shared" si="44"/>
        <v>160</v>
      </c>
      <c r="CX38" s="55">
        <f t="shared" si="44"/>
        <v>160</v>
      </c>
      <c r="CY38" s="55">
        <f t="shared" si="44"/>
        <v>184</v>
      </c>
      <c r="CZ38" s="55">
        <f t="shared" si="44"/>
        <v>176</v>
      </c>
      <c r="DA38" s="55">
        <f t="shared" si="44"/>
        <v>160</v>
      </c>
      <c r="DB38" s="55">
        <f t="shared" si="44"/>
        <v>176</v>
      </c>
      <c r="DC38" s="55">
        <f t="shared" si="44"/>
        <v>168</v>
      </c>
      <c r="DD38" s="55">
        <f t="shared" si="44"/>
        <v>176</v>
      </c>
      <c r="DE38" s="55">
        <f t="shared" si="44"/>
        <v>168</v>
      </c>
      <c r="DF38" s="55">
        <f t="shared" si="44"/>
        <v>168</v>
      </c>
      <c r="DG38" s="55">
        <f t="shared" si="44"/>
        <v>168</v>
      </c>
      <c r="DH38" s="55">
        <f t="shared" si="44"/>
        <v>184</v>
      </c>
      <c r="DI38" s="55">
        <f t="shared" si="44"/>
        <v>168</v>
      </c>
      <c r="DJ38" s="55">
        <f t="shared" si="44"/>
        <v>160</v>
      </c>
      <c r="DK38" s="55">
        <f t="shared" si="44"/>
        <v>184</v>
      </c>
      <c r="DL38" s="55">
        <f t="shared" si="44"/>
        <v>168</v>
      </c>
      <c r="DM38" s="55">
        <f t="shared" si="44"/>
        <v>168</v>
      </c>
      <c r="DN38" s="55">
        <f t="shared" si="44"/>
        <v>176</v>
      </c>
      <c r="DO38" s="55">
        <f t="shared" si="44"/>
        <v>160</v>
      </c>
      <c r="DP38" s="55">
        <f t="shared" si="44"/>
        <v>184</v>
      </c>
      <c r="DQ38" s="55">
        <f t="shared" si="44"/>
        <v>168</v>
      </c>
      <c r="DR38" s="55">
        <f t="shared" si="44"/>
        <v>168</v>
      </c>
      <c r="DS38" s="55">
        <f t="shared" si="44"/>
        <v>168</v>
      </c>
      <c r="DT38" s="55">
        <f t="shared" si="44"/>
        <v>168</v>
      </c>
      <c r="DU38" s="55">
        <f t="shared" si="44"/>
        <v>168</v>
      </c>
      <c r="DV38" s="55">
        <f t="shared" si="44"/>
        <v>160</v>
      </c>
      <c r="DW38" s="55">
        <f t="shared" si="44"/>
        <v>184</v>
      </c>
      <c r="DX38" s="55">
        <f t="shared" si="44"/>
        <v>160</v>
      </c>
      <c r="DY38" s="55">
        <f t="shared" si="44"/>
        <v>176</v>
      </c>
      <c r="DZ38" s="55">
        <f t="shared" si="44"/>
        <v>176</v>
      </c>
      <c r="EA38" s="55">
        <f t="shared" si="44"/>
        <v>160</v>
      </c>
      <c r="EB38" s="55">
        <f t="shared" si="44"/>
        <v>184</v>
      </c>
      <c r="EC38" s="55">
        <f t="shared" si="42"/>
        <v>160</v>
      </c>
      <c r="ED38" s="55">
        <f t="shared" si="40"/>
        <v>176</v>
      </c>
      <c r="EE38" s="55">
        <f t="shared" si="40"/>
        <v>168</v>
      </c>
      <c r="EF38" s="55">
        <f t="shared" si="40"/>
        <v>160</v>
      </c>
      <c r="EG38" s="55">
        <f t="shared" si="40"/>
        <v>176</v>
      </c>
      <c r="EH38" s="55">
        <f t="shared" si="40"/>
        <v>168</v>
      </c>
      <c r="EI38" s="55">
        <f t="shared" si="40"/>
        <v>168</v>
      </c>
      <c r="EJ38" s="55">
        <f t="shared" si="40"/>
        <v>176</v>
      </c>
      <c r="EK38" s="55">
        <f t="shared" si="40"/>
        <v>176</v>
      </c>
      <c r="EL38" s="55">
        <f t="shared" si="40"/>
        <v>160</v>
      </c>
      <c r="EM38" s="55">
        <f t="shared" si="40"/>
        <v>176</v>
      </c>
      <c r="EN38" s="55">
        <f t="shared" si="40"/>
        <v>176</v>
      </c>
      <c r="EO38" s="55">
        <f t="shared" si="40"/>
        <v>160</v>
      </c>
      <c r="EP38" s="55">
        <f t="shared" si="40"/>
        <v>184</v>
      </c>
      <c r="EQ38" s="55">
        <f t="shared" si="40"/>
        <v>160</v>
      </c>
      <c r="ER38" s="55">
        <f t="shared" si="40"/>
        <v>168</v>
      </c>
      <c r="ES38" s="55">
        <f t="shared" si="40"/>
        <v>176</v>
      </c>
      <c r="ET38" s="55">
        <f t="shared" si="40"/>
        <v>160</v>
      </c>
      <c r="EU38" s="55">
        <f t="shared" si="40"/>
        <v>168</v>
      </c>
      <c r="EV38" s="55">
        <f t="shared" si="40"/>
        <v>176</v>
      </c>
      <c r="EW38" s="55">
        <f t="shared" si="40"/>
        <v>168</v>
      </c>
      <c r="EX38" s="55">
        <f t="shared" si="40"/>
        <v>168</v>
      </c>
      <c r="EY38" s="55">
        <f t="shared" si="40"/>
        <v>176</v>
      </c>
      <c r="EZ38" s="55">
        <f t="shared" si="40"/>
        <v>168</v>
      </c>
      <c r="FA38" s="55">
        <f t="shared" si="40"/>
        <v>168</v>
      </c>
      <c r="FB38" s="55">
        <f t="shared" si="40"/>
        <v>184</v>
      </c>
      <c r="FC38" s="55">
        <f t="shared" si="40"/>
        <v>152</v>
      </c>
      <c r="FD38" s="55">
        <f t="shared" si="40"/>
        <v>176</v>
      </c>
      <c r="FE38" s="55">
        <f t="shared" si="40"/>
        <v>168</v>
      </c>
      <c r="FF38" s="55">
        <f t="shared" si="40"/>
        <v>160</v>
      </c>
      <c r="FG38" s="55">
        <f t="shared" si="40"/>
        <v>176</v>
      </c>
      <c r="FH38" s="55">
        <f t="shared" si="40"/>
        <v>176</v>
      </c>
      <c r="FI38" s="55">
        <f t="shared" si="40"/>
        <v>160</v>
      </c>
      <c r="FJ38" s="55">
        <f t="shared" si="40"/>
        <v>176</v>
      </c>
      <c r="FK38" s="55">
        <f t="shared" si="40"/>
        <v>184</v>
      </c>
      <c r="FL38" s="55">
        <f t="shared" si="40"/>
        <v>168</v>
      </c>
      <c r="FM38" s="55">
        <f t="shared" si="40"/>
        <v>168</v>
      </c>
      <c r="FN38" s="55">
        <f t="shared" si="40"/>
        <v>176</v>
      </c>
      <c r="FO38" s="55">
        <f t="shared" si="40"/>
        <v>160</v>
      </c>
      <c r="FP38" s="55">
        <f t="shared" si="40"/>
        <v>176</v>
      </c>
      <c r="FQ38" s="55">
        <f t="shared" si="40"/>
        <v>160</v>
      </c>
      <c r="FR38" s="55">
        <f t="shared" si="40"/>
        <v>160</v>
      </c>
      <c r="FS38" s="55">
        <f t="shared" si="40"/>
        <v>184</v>
      </c>
      <c r="FT38" s="55">
        <f t="shared" si="40"/>
        <v>176</v>
      </c>
      <c r="FU38" s="55">
        <f t="shared" si="40"/>
        <v>160</v>
      </c>
      <c r="FV38" s="55">
        <f t="shared" si="40"/>
        <v>176</v>
      </c>
      <c r="FW38" s="55">
        <f t="shared" si="40"/>
        <v>168</v>
      </c>
      <c r="FX38" s="55">
        <f t="shared" si="40"/>
        <v>176</v>
      </c>
      <c r="FY38" s="55">
        <f t="shared" si="40"/>
        <v>168</v>
      </c>
      <c r="FZ38" s="55">
        <f t="shared" si="40"/>
        <v>168</v>
      </c>
      <c r="GA38" s="55">
        <f t="shared" si="40"/>
        <v>168</v>
      </c>
      <c r="GB38" s="55">
        <f t="shared" si="40"/>
        <v>184</v>
      </c>
      <c r="XEI38" s="11"/>
      <c r="XEJ38" s="11"/>
      <c r="XEK38" s="11"/>
      <c r="XEL38" s="11"/>
      <c r="XEM38" s="140">
        <v>41640</v>
      </c>
      <c r="XEN38" s="143">
        <v>352</v>
      </c>
      <c r="XEO38" s="143">
        <v>392</v>
      </c>
      <c r="XEP38" s="143">
        <v>528</v>
      </c>
      <c r="XEQ38" s="143">
        <v>144</v>
      </c>
      <c r="XER38" s="143">
        <v>72</v>
      </c>
      <c r="XES38" s="143">
        <v>176</v>
      </c>
      <c r="XET38" s="143">
        <f t="shared" si="0"/>
        <v>744</v>
      </c>
    </row>
    <row r="39" spans="2:184 16363:16374" ht="15.75" thickBot="1">
      <c r="C39" s="7"/>
      <c r="D39" s="8" t="s">
        <v>174</v>
      </c>
      <c r="E39" s="56">
        <f>+E38+E36+E35</f>
        <v>392</v>
      </c>
      <c r="F39" s="57">
        <f t="shared" ref="F39:BQ39" si="45">+F38+F36+F35</f>
        <v>352</v>
      </c>
      <c r="G39" s="57">
        <f t="shared" si="45"/>
        <v>408</v>
      </c>
      <c r="H39" s="57">
        <f t="shared" si="45"/>
        <v>368</v>
      </c>
      <c r="I39" s="57">
        <f t="shared" si="45"/>
        <v>392</v>
      </c>
      <c r="J39" s="57">
        <f t="shared" si="45"/>
        <v>400</v>
      </c>
      <c r="K39" s="57">
        <f t="shared" si="45"/>
        <v>392</v>
      </c>
      <c r="L39" s="57">
        <f t="shared" si="45"/>
        <v>392</v>
      </c>
      <c r="M39" s="57">
        <f t="shared" si="45"/>
        <v>400</v>
      </c>
      <c r="N39" s="57">
        <f t="shared" si="45"/>
        <v>376</v>
      </c>
      <c r="O39" s="57">
        <f t="shared" si="45"/>
        <v>400</v>
      </c>
      <c r="P39" s="57">
        <f t="shared" si="45"/>
        <v>408</v>
      </c>
      <c r="Q39" s="57">
        <f t="shared" si="45"/>
        <v>392</v>
      </c>
      <c r="R39" s="57">
        <f t="shared" si="45"/>
        <v>352</v>
      </c>
      <c r="S39" s="57">
        <f t="shared" si="45"/>
        <v>408</v>
      </c>
      <c r="T39" s="57">
        <f t="shared" si="45"/>
        <v>368</v>
      </c>
      <c r="U39" s="57">
        <f t="shared" si="45"/>
        <v>408</v>
      </c>
      <c r="V39" s="57">
        <f t="shared" si="45"/>
        <v>384</v>
      </c>
      <c r="W39" s="57">
        <f t="shared" si="45"/>
        <v>392</v>
      </c>
      <c r="X39" s="57">
        <f t="shared" si="45"/>
        <v>408</v>
      </c>
      <c r="Y39" s="57">
        <f t="shared" si="45"/>
        <v>384</v>
      </c>
      <c r="Z39" s="57">
        <f t="shared" si="45"/>
        <v>376</v>
      </c>
      <c r="AA39" s="57">
        <f t="shared" si="45"/>
        <v>416</v>
      </c>
      <c r="AB39" s="57">
        <f t="shared" si="45"/>
        <v>392</v>
      </c>
      <c r="AC39" s="57">
        <f t="shared" si="45"/>
        <v>408</v>
      </c>
      <c r="AD39" s="57">
        <f t="shared" si="45"/>
        <v>352</v>
      </c>
      <c r="AE39" s="57">
        <f t="shared" si="45"/>
        <v>392</v>
      </c>
      <c r="AF39" s="57">
        <f t="shared" si="45"/>
        <v>368</v>
      </c>
      <c r="AG39" s="57">
        <f t="shared" si="45"/>
        <v>424</v>
      </c>
      <c r="AH39" s="57">
        <f t="shared" si="45"/>
        <v>368</v>
      </c>
      <c r="AI39" s="57">
        <f t="shared" si="45"/>
        <v>376</v>
      </c>
      <c r="AJ39" s="57">
        <f t="shared" si="45"/>
        <v>408</v>
      </c>
      <c r="AK39" s="57">
        <f t="shared" si="45"/>
        <v>384</v>
      </c>
      <c r="AL39" s="57">
        <f t="shared" si="45"/>
        <v>392</v>
      </c>
      <c r="AM39" s="57">
        <f t="shared" si="45"/>
        <v>400</v>
      </c>
      <c r="AN39" s="57">
        <f t="shared" si="45"/>
        <v>392</v>
      </c>
      <c r="AO39" s="57">
        <f t="shared" si="45"/>
        <v>424</v>
      </c>
      <c r="AP39" s="57">
        <f t="shared" si="45"/>
        <v>360</v>
      </c>
      <c r="AQ39" s="57">
        <f t="shared" si="45"/>
        <v>376</v>
      </c>
      <c r="AR39" s="57">
        <f t="shared" si="45"/>
        <v>384</v>
      </c>
      <c r="AS39" s="57">
        <f t="shared" si="45"/>
        <v>408</v>
      </c>
      <c r="AT39" s="57">
        <f t="shared" si="45"/>
        <v>368</v>
      </c>
      <c r="AU39" s="57">
        <f t="shared" si="45"/>
        <v>424</v>
      </c>
      <c r="AV39" s="57">
        <f t="shared" si="45"/>
        <v>376</v>
      </c>
      <c r="AW39" s="57">
        <f t="shared" si="45"/>
        <v>384</v>
      </c>
      <c r="AX39" s="57">
        <f t="shared" si="45"/>
        <v>408</v>
      </c>
      <c r="AY39" s="57">
        <f t="shared" si="45"/>
        <v>384</v>
      </c>
      <c r="AZ39" s="574">
        <f t="shared" si="45"/>
        <v>408</v>
      </c>
      <c r="BA39" s="574">
        <f t="shared" si="45"/>
        <v>408</v>
      </c>
      <c r="BB39" s="574">
        <f t="shared" si="45"/>
        <v>352</v>
      </c>
      <c r="BC39" s="574">
        <f t="shared" si="45"/>
        <v>376</v>
      </c>
      <c r="BD39" s="574">
        <f t="shared" si="45"/>
        <v>400</v>
      </c>
      <c r="BE39" s="574">
        <f t="shared" si="45"/>
        <v>392</v>
      </c>
      <c r="BF39" s="574">
        <f t="shared" si="45"/>
        <v>368</v>
      </c>
      <c r="BG39" s="574">
        <f t="shared" si="45"/>
        <v>424</v>
      </c>
      <c r="BH39" s="574">
        <f t="shared" si="45"/>
        <v>376</v>
      </c>
      <c r="BI39" s="574">
        <f t="shared" si="45"/>
        <v>400</v>
      </c>
      <c r="BJ39" s="574">
        <f t="shared" si="45"/>
        <v>392</v>
      </c>
      <c r="BK39" s="574">
        <f t="shared" si="45"/>
        <v>384</v>
      </c>
      <c r="BL39" s="574">
        <f t="shared" si="45"/>
        <v>424</v>
      </c>
      <c r="BM39" s="574">
        <f t="shared" si="45"/>
        <v>392</v>
      </c>
      <c r="BN39" s="574">
        <f t="shared" si="45"/>
        <v>352</v>
      </c>
      <c r="BO39" s="574">
        <f t="shared" si="45"/>
        <v>392</v>
      </c>
      <c r="BP39" s="574">
        <f t="shared" si="45"/>
        <v>384</v>
      </c>
      <c r="BQ39" s="574">
        <f t="shared" si="45"/>
        <v>392</v>
      </c>
      <c r="BR39" s="574">
        <f t="shared" ref="BR39:EC39" si="46">+BR38+BR36+BR35</f>
        <v>384</v>
      </c>
      <c r="BS39" s="574">
        <f t="shared" si="46"/>
        <v>408</v>
      </c>
      <c r="BT39" s="574">
        <f t="shared" si="46"/>
        <v>376</v>
      </c>
      <c r="BU39" s="574">
        <f t="shared" si="46"/>
        <v>416</v>
      </c>
      <c r="BV39" s="574">
        <f t="shared" si="46"/>
        <v>376</v>
      </c>
      <c r="BW39" s="574">
        <f t="shared" si="46"/>
        <v>384</v>
      </c>
      <c r="BX39" s="574">
        <f t="shared" si="46"/>
        <v>424</v>
      </c>
      <c r="BY39" s="574">
        <f t="shared" si="46"/>
        <v>392</v>
      </c>
      <c r="BZ39" s="574">
        <f t="shared" si="46"/>
        <v>352</v>
      </c>
      <c r="CA39" s="574">
        <f t="shared" si="46"/>
        <v>408</v>
      </c>
      <c r="CB39" s="574">
        <f t="shared" si="46"/>
        <v>368</v>
      </c>
      <c r="CC39" s="574">
        <f t="shared" si="46"/>
        <v>392</v>
      </c>
      <c r="CD39" s="574">
        <f t="shared" si="46"/>
        <v>400</v>
      </c>
      <c r="CE39" s="574">
        <f t="shared" si="46"/>
        <v>392</v>
      </c>
      <c r="CF39" s="574">
        <f t="shared" si="46"/>
        <v>392</v>
      </c>
      <c r="CG39" s="574">
        <f t="shared" si="46"/>
        <v>400</v>
      </c>
      <c r="CH39" s="574">
        <f t="shared" si="46"/>
        <v>376</v>
      </c>
      <c r="CI39" s="574">
        <f t="shared" si="46"/>
        <v>400</v>
      </c>
      <c r="CJ39" s="574">
        <f t="shared" si="46"/>
        <v>408</v>
      </c>
      <c r="CK39" s="574">
        <f t="shared" si="46"/>
        <v>392</v>
      </c>
      <c r="CL39" s="574">
        <f t="shared" si="46"/>
        <v>376</v>
      </c>
      <c r="CM39" s="574">
        <f t="shared" si="46"/>
        <v>392</v>
      </c>
      <c r="CN39" s="574">
        <f t="shared" si="46"/>
        <v>368</v>
      </c>
      <c r="CO39" s="574">
        <f t="shared" si="46"/>
        <v>424</v>
      </c>
      <c r="CP39" s="574">
        <f t="shared" si="46"/>
        <v>368</v>
      </c>
      <c r="CQ39" s="574">
        <f t="shared" si="46"/>
        <v>376</v>
      </c>
      <c r="CR39" s="574">
        <f t="shared" si="46"/>
        <v>408</v>
      </c>
      <c r="CS39" s="574">
        <f t="shared" si="46"/>
        <v>384</v>
      </c>
      <c r="CT39" s="574">
        <f t="shared" si="46"/>
        <v>392</v>
      </c>
      <c r="CU39" s="574">
        <f t="shared" si="46"/>
        <v>400</v>
      </c>
      <c r="CV39" s="574">
        <f t="shared" si="46"/>
        <v>392</v>
      </c>
      <c r="CW39" s="574">
        <f t="shared" si="46"/>
        <v>424</v>
      </c>
      <c r="CX39" s="574">
        <f t="shared" si="46"/>
        <v>352</v>
      </c>
      <c r="CY39" s="574">
        <f t="shared" si="46"/>
        <v>376</v>
      </c>
      <c r="CZ39" s="574">
        <f t="shared" si="46"/>
        <v>368</v>
      </c>
      <c r="DA39" s="574">
        <f t="shared" si="46"/>
        <v>424</v>
      </c>
      <c r="DB39" s="574">
        <f t="shared" si="46"/>
        <v>368</v>
      </c>
      <c r="DC39" s="574">
        <f t="shared" si="46"/>
        <v>408</v>
      </c>
      <c r="DD39" s="574">
        <f t="shared" si="46"/>
        <v>392</v>
      </c>
      <c r="DE39" s="574">
        <f t="shared" si="46"/>
        <v>384</v>
      </c>
      <c r="DF39" s="574">
        <f t="shared" si="46"/>
        <v>408</v>
      </c>
      <c r="DG39" s="574">
        <f t="shared" si="46"/>
        <v>384</v>
      </c>
      <c r="DH39" s="574">
        <f t="shared" si="46"/>
        <v>376</v>
      </c>
      <c r="DI39" s="574">
        <f t="shared" si="46"/>
        <v>408</v>
      </c>
      <c r="DJ39" s="574">
        <f t="shared" si="46"/>
        <v>352</v>
      </c>
      <c r="DK39" s="574">
        <f t="shared" si="46"/>
        <v>376</v>
      </c>
      <c r="DL39" s="574">
        <f t="shared" si="46"/>
        <v>384</v>
      </c>
      <c r="DM39" s="574">
        <f t="shared" si="46"/>
        <v>408</v>
      </c>
      <c r="DN39" s="574">
        <f t="shared" si="46"/>
        <v>368</v>
      </c>
      <c r="DO39" s="574">
        <f t="shared" si="46"/>
        <v>424</v>
      </c>
      <c r="DP39" s="574">
        <f t="shared" si="46"/>
        <v>376</v>
      </c>
      <c r="DQ39" s="574">
        <f t="shared" si="46"/>
        <v>384</v>
      </c>
      <c r="DR39" s="574">
        <f t="shared" si="46"/>
        <v>408</v>
      </c>
      <c r="DS39" s="574">
        <f t="shared" si="46"/>
        <v>384</v>
      </c>
      <c r="DT39" s="574">
        <f t="shared" si="46"/>
        <v>408</v>
      </c>
      <c r="DU39" s="574">
        <f t="shared" si="46"/>
        <v>408</v>
      </c>
      <c r="DV39" s="574">
        <f t="shared" si="46"/>
        <v>352</v>
      </c>
      <c r="DW39" s="574">
        <f t="shared" si="46"/>
        <v>376</v>
      </c>
      <c r="DX39" s="574">
        <f t="shared" si="46"/>
        <v>400</v>
      </c>
      <c r="DY39" s="574">
        <f t="shared" si="46"/>
        <v>392</v>
      </c>
      <c r="DZ39" s="574">
        <f t="shared" si="46"/>
        <v>368</v>
      </c>
      <c r="EA39" s="574">
        <f t="shared" si="46"/>
        <v>424</v>
      </c>
      <c r="EB39" s="574">
        <f t="shared" si="46"/>
        <v>376</v>
      </c>
      <c r="EC39" s="574">
        <f t="shared" si="46"/>
        <v>400</v>
      </c>
      <c r="ED39" s="574">
        <f t="shared" ref="ED39:GB39" si="47">+ED38+ED36+ED35</f>
        <v>392</v>
      </c>
      <c r="EE39" s="574">
        <f t="shared" si="47"/>
        <v>384</v>
      </c>
      <c r="EF39" s="574">
        <f t="shared" si="47"/>
        <v>424</v>
      </c>
      <c r="EG39" s="574">
        <f t="shared" si="47"/>
        <v>392</v>
      </c>
      <c r="EH39" s="574">
        <f t="shared" si="47"/>
        <v>360</v>
      </c>
      <c r="EI39" s="574">
        <f t="shared" si="47"/>
        <v>408</v>
      </c>
      <c r="EJ39" s="574">
        <f t="shared" si="47"/>
        <v>368</v>
      </c>
      <c r="EK39" s="574">
        <f t="shared" si="47"/>
        <v>392</v>
      </c>
      <c r="EL39" s="574">
        <f t="shared" si="47"/>
        <v>400</v>
      </c>
      <c r="EM39" s="574">
        <f t="shared" si="47"/>
        <v>392</v>
      </c>
      <c r="EN39" s="574">
        <f t="shared" si="47"/>
        <v>392</v>
      </c>
      <c r="EO39" s="574">
        <f t="shared" si="47"/>
        <v>400</v>
      </c>
      <c r="EP39" s="574">
        <f t="shared" si="47"/>
        <v>376</v>
      </c>
      <c r="EQ39" s="574">
        <f t="shared" si="47"/>
        <v>400</v>
      </c>
      <c r="ER39" s="574">
        <f t="shared" si="47"/>
        <v>408</v>
      </c>
      <c r="ES39" s="574">
        <f t="shared" si="47"/>
        <v>392</v>
      </c>
      <c r="ET39" s="574">
        <f t="shared" si="47"/>
        <v>352</v>
      </c>
      <c r="EU39" s="574">
        <f t="shared" si="47"/>
        <v>408</v>
      </c>
      <c r="EV39" s="574">
        <f t="shared" si="47"/>
        <v>368</v>
      </c>
      <c r="EW39" s="574">
        <f t="shared" si="47"/>
        <v>408</v>
      </c>
      <c r="EX39" s="574">
        <f t="shared" si="47"/>
        <v>384</v>
      </c>
      <c r="EY39" s="574">
        <f t="shared" si="47"/>
        <v>392</v>
      </c>
      <c r="EZ39" s="574">
        <f t="shared" si="47"/>
        <v>408</v>
      </c>
      <c r="FA39" s="574">
        <f t="shared" si="47"/>
        <v>384</v>
      </c>
      <c r="FB39" s="574">
        <f t="shared" si="47"/>
        <v>376</v>
      </c>
      <c r="FC39" s="574">
        <f t="shared" si="47"/>
        <v>416</v>
      </c>
      <c r="FD39" s="574">
        <f t="shared" si="47"/>
        <v>392</v>
      </c>
      <c r="FE39" s="574">
        <f t="shared" si="47"/>
        <v>408</v>
      </c>
      <c r="FF39" s="574">
        <f t="shared" si="47"/>
        <v>352</v>
      </c>
      <c r="FG39" s="574">
        <f t="shared" si="47"/>
        <v>392</v>
      </c>
      <c r="FH39" s="574">
        <f t="shared" si="47"/>
        <v>368</v>
      </c>
      <c r="FI39" s="574">
        <f t="shared" si="47"/>
        <v>424</v>
      </c>
      <c r="FJ39" s="574">
        <f t="shared" si="47"/>
        <v>368</v>
      </c>
      <c r="FK39" s="574">
        <f t="shared" si="47"/>
        <v>376</v>
      </c>
      <c r="FL39" s="574">
        <f t="shared" si="47"/>
        <v>408</v>
      </c>
      <c r="FM39" s="574">
        <f t="shared" si="47"/>
        <v>384</v>
      </c>
      <c r="FN39" s="574">
        <f t="shared" si="47"/>
        <v>392</v>
      </c>
      <c r="FO39" s="574">
        <f t="shared" si="47"/>
        <v>400</v>
      </c>
      <c r="FP39" s="574">
        <f t="shared" si="47"/>
        <v>392</v>
      </c>
      <c r="FQ39" s="574">
        <f t="shared" si="47"/>
        <v>424</v>
      </c>
      <c r="FR39" s="574">
        <f t="shared" si="47"/>
        <v>352</v>
      </c>
      <c r="FS39" s="574">
        <f t="shared" si="47"/>
        <v>376</v>
      </c>
      <c r="FT39" s="574">
        <f t="shared" si="47"/>
        <v>368</v>
      </c>
      <c r="FU39" s="574">
        <f t="shared" si="47"/>
        <v>424</v>
      </c>
      <c r="FV39" s="574">
        <f t="shared" si="47"/>
        <v>368</v>
      </c>
      <c r="FW39" s="574">
        <f t="shared" si="47"/>
        <v>408</v>
      </c>
      <c r="FX39" s="574">
        <f t="shared" si="47"/>
        <v>392</v>
      </c>
      <c r="FY39" s="574">
        <f t="shared" si="47"/>
        <v>384</v>
      </c>
      <c r="FZ39" s="574">
        <f t="shared" si="47"/>
        <v>408</v>
      </c>
      <c r="GA39" s="574">
        <f t="shared" si="47"/>
        <v>384</v>
      </c>
      <c r="GB39" s="574">
        <f t="shared" si="47"/>
        <v>376</v>
      </c>
      <c r="XEI39" s="32"/>
      <c r="XEJ39" s="32"/>
      <c r="XEK39" s="32"/>
      <c r="XEL39" s="32"/>
      <c r="XEM39" s="140">
        <v>41671</v>
      </c>
      <c r="XEN39" s="143">
        <v>320</v>
      </c>
      <c r="XEO39" s="143">
        <v>352</v>
      </c>
      <c r="XEP39" s="143">
        <v>480</v>
      </c>
      <c r="XEQ39" s="143">
        <v>128</v>
      </c>
      <c r="XER39" s="143">
        <v>64</v>
      </c>
      <c r="XES39" s="143">
        <v>160</v>
      </c>
      <c r="XET39" s="143">
        <f t="shared" si="0"/>
        <v>672</v>
      </c>
    </row>
    <row r="40" spans="2:184 16363:16374" ht="15.75" thickBot="1">
      <c r="C40" s="32"/>
      <c r="D40" s="41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XEI40" s="32"/>
      <c r="XEJ40" s="32"/>
      <c r="XEK40" s="32"/>
      <c r="XEL40" s="32"/>
      <c r="XEM40" s="140">
        <v>41699</v>
      </c>
      <c r="XEN40" s="143">
        <v>336</v>
      </c>
      <c r="XEO40" s="143">
        <v>408</v>
      </c>
      <c r="XEP40" s="143">
        <v>504</v>
      </c>
      <c r="XEQ40" s="143">
        <v>160</v>
      </c>
      <c r="XER40" s="143">
        <v>80</v>
      </c>
      <c r="XES40" s="143">
        <v>168</v>
      </c>
      <c r="XET40" s="143">
        <f t="shared" si="0"/>
        <v>744</v>
      </c>
    </row>
    <row r="41" spans="2:184 16363:16374" ht="15.75" thickBot="1">
      <c r="C41" s="32"/>
      <c r="D41" s="32"/>
      <c r="E41" s="622">
        <f>+E33</f>
        <v>41275</v>
      </c>
      <c r="F41" s="623">
        <f t="shared" ref="F41:P41" si="48">+F33</f>
        <v>41306</v>
      </c>
      <c r="G41" s="623">
        <f t="shared" si="48"/>
        <v>41334</v>
      </c>
      <c r="H41" s="623">
        <f t="shared" si="48"/>
        <v>41365</v>
      </c>
      <c r="I41" s="623">
        <f t="shared" si="48"/>
        <v>41395</v>
      </c>
      <c r="J41" s="623">
        <f t="shared" si="48"/>
        <v>41426</v>
      </c>
      <c r="K41" s="623">
        <f t="shared" si="48"/>
        <v>41456</v>
      </c>
      <c r="L41" s="623">
        <f t="shared" si="48"/>
        <v>41487</v>
      </c>
      <c r="M41" s="623">
        <f t="shared" si="48"/>
        <v>41518</v>
      </c>
      <c r="N41" s="623">
        <f t="shared" si="48"/>
        <v>41548</v>
      </c>
      <c r="O41" s="623">
        <f t="shared" si="48"/>
        <v>41579</v>
      </c>
      <c r="P41" s="623">
        <f t="shared" si="48"/>
        <v>41609</v>
      </c>
      <c r="Q41" s="623">
        <f t="shared" ref="Q41:AZ41" si="49">+Q33</f>
        <v>41640</v>
      </c>
      <c r="R41" s="623">
        <f t="shared" si="49"/>
        <v>41671</v>
      </c>
      <c r="S41" s="623">
        <f t="shared" si="49"/>
        <v>41699</v>
      </c>
      <c r="T41" s="623">
        <f t="shared" si="49"/>
        <v>41730</v>
      </c>
      <c r="U41" s="623">
        <f t="shared" si="49"/>
        <v>41760</v>
      </c>
      <c r="V41" s="623">
        <f t="shared" si="49"/>
        <v>41791</v>
      </c>
      <c r="W41" s="623">
        <f t="shared" si="49"/>
        <v>41821</v>
      </c>
      <c r="X41" s="623">
        <f t="shared" si="49"/>
        <v>41852</v>
      </c>
      <c r="Y41" s="623">
        <f t="shared" si="49"/>
        <v>41883</v>
      </c>
      <c r="Z41" s="623">
        <f t="shared" si="49"/>
        <v>41913</v>
      </c>
      <c r="AA41" s="623">
        <f t="shared" si="49"/>
        <v>41944</v>
      </c>
      <c r="AB41" s="623">
        <f t="shared" si="49"/>
        <v>41974</v>
      </c>
      <c r="AC41" s="623">
        <f t="shared" si="49"/>
        <v>42005</v>
      </c>
      <c r="AD41" s="623">
        <f t="shared" si="49"/>
        <v>42036</v>
      </c>
      <c r="AE41" s="623">
        <f t="shared" si="49"/>
        <v>42064</v>
      </c>
      <c r="AF41" s="623">
        <f t="shared" si="49"/>
        <v>42095</v>
      </c>
      <c r="AG41" s="623">
        <f t="shared" si="49"/>
        <v>42125</v>
      </c>
      <c r="AH41" s="623">
        <f t="shared" si="49"/>
        <v>42156</v>
      </c>
      <c r="AI41" s="623">
        <f t="shared" si="49"/>
        <v>42186</v>
      </c>
      <c r="AJ41" s="623">
        <f t="shared" si="49"/>
        <v>42217</v>
      </c>
      <c r="AK41" s="623">
        <f t="shared" si="49"/>
        <v>42248</v>
      </c>
      <c r="AL41" s="623">
        <f t="shared" si="49"/>
        <v>42278</v>
      </c>
      <c r="AM41" s="623">
        <f t="shared" si="49"/>
        <v>42309</v>
      </c>
      <c r="AN41" s="623">
        <f t="shared" si="49"/>
        <v>42339</v>
      </c>
      <c r="AO41" s="623">
        <f t="shared" si="49"/>
        <v>42370</v>
      </c>
      <c r="AP41" s="623">
        <f t="shared" si="49"/>
        <v>42401</v>
      </c>
      <c r="AQ41" s="623">
        <f t="shared" si="49"/>
        <v>42430</v>
      </c>
      <c r="AR41" s="623">
        <f t="shared" si="49"/>
        <v>42461</v>
      </c>
      <c r="AS41" s="623">
        <f t="shared" si="49"/>
        <v>42491</v>
      </c>
      <c r="AT41" s="623">
        <f t="shared" si="49"/>
        <v>42522</v>
      </c>
      <c r="AU41" s="623">
        <f t="shared" si="49"/>
        <v>42552</v>
      </c>
      <c r="AV41" s="623">
        <f t="shared" si="49"/>
        <v>42583</v>
      </c>
      <c r="AW41" s="623">
        <f t="shared" si="49"/>
        <v>42614</v>
      </c>
      <c r="AX41" s="623">
        <f t="shared" si="49"/>
        <v>42644</v>
      </c>
      <c r="AY41" s="623">
        <f t="shared" si="49"/>
        <v>42675</v>
      </c>
      <c r="AZ41" s="623">
        <f t="shared" si="49"/>
        <v>42705</v>
      </c>
      <c r="BA41" s="623">
        <f t="shared" ref="BA41:DL41" si="50">+BA33</f>
        <v>42736</v>
      </c>
      <c r="BB41" s="623">
        <f t="shared" si="50"/>
        <v>42767</v>
      </c>
      <c r="BC41" s="623">
        <f t="shared" si="50"/>
        <v>42795</v>
      </c>
      <c r="BD41" s="623">
        <f t="shared" si="50"/>
        <v>42826</v>
      </c>
      <c r="BE41" s="623">
        <f t="shared" si="50"/>
        <v>42856</v>
      </c>
      <c r="BF41" s="623">
        <f t="shared" si="50"/>
        <v>42887</v>
      </c>
      <c r="BG41" s="623">
        <f t="shared" si="50"/>
        <v>42917</v>
      </c>
      <c r="BH41" s="623">
        <f t="shared" si="50"/>
        <v>42948</v>
      </c>
      <c r="BI41" s="623">
        <f t="shared" si="50"/>
        <v>42979</v>
      </c>
      <c r="BJ41" s="623">
        <f t="shared" si="50"/>
        <v>43009</v>
      </c>
      <c r="BK41" s="623">
        <f t="shared" si="50"/>
        <v>43040</v>
      </c>
      <c r="BL41" s="623">
        <f t="shared" si="50"/>
        <v>43070</v>
      </c>
      <c r="BM41" s="623">
        <f t="shared" si="50"/>
        <v>43101</v>
      </c>
      <c r="BN41" s="623">
        <f t="shared" si="50"/>
        <v>43132</v>
      </c>
      <c r="BO41" s="623">
        <f t="shared" si="50"/>
        <v>43160</v>
      </c>
      <c r="BP41" s="623">
        <f t="shared" si="50"/>
        <v>43191</v>
      </c>
      <c r="BQ41" s="623">
        <f t="shared" si="50"/>
        <v>43221</v>
      </c>
      <c r="BR41" s="623">
        <f t="shared" si="50"/>
        <v>43252</v>
      </c>
      <c r="BS41" s="623">
        <f t="shared" si="50"/>
        <v>43282</v>
      </c>
      <c r="BT41" s="623">
        <f t="shared" si="50"/>
        <v>43313</v>
      </c>
      <c r="BU41" s="623">
        <f t="shared" si="50"/>
        <v>43344</v>
      </c>
      <c r="BV41" s="623">
        <f t="shared" si="50"/>
        <v>43374</v>
      </c>
      <c r="BW41" s="623">
        <f t="shared" si="50"/>
        <v>43405</v>
      </c>
      <c r="BX41" s="623">
        <f t="shared" si="50"/>
        <v>43435</v>
      </c>
      <c r="BY41" s="623">
        <f t="shared" si="50"/>
        <v>43466</v>
      </c>
      <c r="BZ41" s="623">
        <f t="shared" si="50"/>
        <v>43497</v>
      </c>
      <c r="CA41" s="623">
        <f t="shared" si="50"/>
        <v>43525</v>
      </c>
      <c r="CB41" s="623">
        <f t="shared" si="50"/>
        <v>43556</v>
      </c>
      <c r="CC41" s="623">
        <f t="shared" si="50"/>
        <v>43586</v>
      </c>
      <c r="CD41" s="623">
        <f t="shared" si="50"/>
        <v>43617</v>
      </c>
      <c r="CE41" s="623">
        <f t="shared" si="50"/>
        <v>43647</v>
      </c>
      <c r="CF41" s="623">
        <f t="shared" si="50"/>
        <v>43678</v>
      </c>
      <c r="CG41" s="623">
        <f t="shared" si="50"/>
        <v>43709</v>
      </c>
      <c r="CH41" s="623">
        <f t="shared" si="50"/>
        <v>43739</v>
      </c>
      <c r="CI41" s="623">
        <f t="shared" si="50"/>
        <v>43770</v>
      </c>
      <c r="CJ41" s="623">
        <f t="shared" si="50"/>
        <v>43800</v>
      </c>
      <c r="CK41" s="623">
        <f t="shared" si="50"/>
        <v>43831</v>
      </c>
      <c r="CL41" s="623">
        <f t="shared" si="50"/>
        <v>43862</v>
      </c>
      <c r="CM41" s="623">
        <f t="shared" si="50"/>
        <v>43891</v>
      </c>
      <c r="CN41" s="623">
        <f t="shared" si="50"/>
        <v>43922</v>
      </c>
      <c r="CO41" s="623">
        <f t="shared" si="50"/>
        <v>43952</v>
      </c>
      <c r="CP41" s="623">
        <f t="shared" si="50"/>
        <v>43983</v>
      </c>
      <c r="CQ41" s="623">
        <f t="shared" si="50"/>
        <v>44013</v>
      </c>
      <c r="CR41" s="623">
        <f t="shared" si="50"/>
        <v>44044</v>
      </c>
      <c r="CS41" s="623">
        <f t="shared" si="50"/>
        <v>44075</v>
      </c>
      <c r="CT41" s="623">
        <f t="shared" si="50"/>
        <v>44105</v>
      </c>
      <c r="CU41" s="623">
        <f t="shared" si="50"/>
        <v>44136</v>
      </c>
      <c r="CV41" s="623">
        <f t="shared" si="50"/>
        <v>44166</v>
      </c>
      <c r="CW41" s="623">
        <f t="shared" si="50"/>
        <v>44197</v>
      </c>
      <c r="CX41" s="623">
        <f t="shared" si="50"/>
        <v>44228</v>
      </c>
      <c r="CY41" s="623">
        <f t="shared" si="50"/>
        <v>44256</v>
      </c>
      <c r="CZ41" s="623">
        <f t="shared" si="50"/>
        <v>44287</v>
      </c>
      <c r="DA41" s="623">
        <f t="shared" si="50"/>
        <v>44317</v>
      </c>
      <c r="DB41" s="623">
        <f t="shared" si="50"/>
        <v>44348</v>
      </c>
      <c r="DC41" s="623">
        <f t="shared" si="50"/>
        <v>44378</v>
      </c>
      <c r="DD41" s="623">
        <f t="shared" si="50"/>
        <v>44409</v>
      </c>
      <c r="DE41" s="623">
        <f t="shared" si="50"/>
        <v>44440</v>
      </c>
      <c r="DF41" s="623">
        <f t="shared" si="50"/>
        <v>44470</v>
      </c>
      <c r="DG41" s="623">
        <f t="shared" si="50"/>
        <v>44501</v>
      </c>
      <c r="DH41" s="623">
        <f t="shared" si="50"/>
        <v>44531</v>
      </c>
      <c r="DI41" s="623">
        <f t="shared" si="50"/>
        <v>44562</v>
      </c>
      <c r="DJ41" s="623">
        <f t="shared" si="50"/>
        <v>44593</v>
      </c>
      <c r="DK41" s="623">
        <f t="shared" si="50"/>
        <v>44621</v>
      </c>
      <c r="DL41" s="623">
        <f t="shared" si="50"/>
        <v>44652</v>
      </c>
      <c r="DM41" s="623">
        <f t="shared" ref="DM41:FX41" si="51">+DM33</f>
        <v>44682</v>
      </c>
      <c r="DN41" s="623">
        <f t="shared" si="51"/>
        <v>44713</v>
      </c>
      <c r="DO41" s="623">
        <f t="shared" si="51"/>
        <v>44743</v>
      </c>
      <c r="DP41" s="623">
        <f t="shared" si="51"/>
        <v>44774</v>
      </c>
      <c r="DQ41" s="623">
        <f t="shared" si="51"/>
        <v>44805</v>
      </c>
      <c r="DR41" s="623">
        <f t="shared" si="51"/>
        <v>44835</v>
      </c>
      <c r="DS41" s="623">
        <f t="shared" si="51"/>
        <v>44866</v>
      </c>
      <c r="DT41" s="623">
        <f t="shared" si="51"/>
        <v>44896</v>
      </c>
      <c r="DU41" s="623">
        <f t="shared" si="51"/>
        <v>44927</v>
      </c>
      <c r="DV41" s="623">
        <f t="shared" si="51"/>
        <v>44958</v>
      </c>
      <c r="DW41" s="623">
        <f t="shared" si="51"/>
        <v>44986</v>
      </c>
      <c r="DX41" s="623">
        <f t="shared" si="51"/>
        <v>45017</v>
      </c>
      <c r="DY41" s="623">
        <f t="shared" si="51"/>
        <v>45047</v>
      </c>
      <c r="DZ41" s="623">
        <f t="shared" si="51"/>
        <v>45078</v>
      </c>
      <c r="EA41" s="623">
        <f t="shared" si="51"/>
        <v>45108</v>
      </c>
      <c r="EB41" s="623">
        <f t="shared" si="51"/>
        <v>45139</v>
      </c>
      <c r="EC41" s="623">
        <f t="shared" si="51"/>
        <v>45170</v>
      </c>
      <c r="ED41" s="623">
        <f t="shared" si="51"/>
        <v>45200</v>
      </c>
      <c r="EE41" s="623">
        <f t="shared" si="51"/>
        <v>45231</v>
      </c>
      <c r="EF41" s="623">
        <f t="shared" si="51"/>
        <v>45261</v>
      </c>
      <c r="EG41" s="623">
        <f t="shared" si="51"/>
        <v>45292</v>
      </c>
      <c r="EH41" s="623">
        <f t="shared" si="51"/>
        <v>45323</v>
      </c>
      <c r="EI41" s="623">
        <f t="shared" si="51"/>
        <v>45352</v>
      </c>
      <c r="EJ41" s="623">
        <f t="shared" si="51"/>
        <v>45383</v>
      </c>
      <c r="EK41" s="623">
        <f t="shared" si="51"/>
        <v>45413</v>
      </c>
      <c r="EL41" s="623">
        <f t="shared" si="51"/>
        <v>45444</v>
      </c>
      <c r="EM41" s="623">
        <f t="shared" si="51"/>
        <v>45474</v>
      </c>
      <c r="EN41" s="623">
        <f t="shared" si="51"/>
        <v>45505</v>
      </c>
      <c r="EO41" s="623">
        <f t="shared" si="51"/>
        <v>45536</v>
      </c>
      <c r="EP41" s="623">
        <f t="shared" si="51"/>
        <v>45566</v>
      </c>
      <c r="EQ41" s="623">
        <f t="shared" si="51"/>
        <v>45597</v>
      </c>
      <c r="ER41" s="623">
        <f t="shared" si="51"/>
        <v>45627</v>
      </c>
      <c r="ES41" s="623">
        <f t="shared" si="51"/>
        <v>45658</v>
      </c>
      <c r="ET41" s="623">
        <f t="shared" si="51"/>
        <v>45689</v>
      </c>
      <c r="EU41" s="623">
        <f t="shared" si="51"/>
        <v>45717</v>
      </c>
      <c r="EV41" s="623">
        <f t="shared" si="51"/>
        <v>45748</v>
      </c>
      <c r="EW41" s="623">
        <f t="shared" si="51"/>
        <v>45778</v>
      </c>
      <c r="EX41" s="623">
        <f t="shared" si="51"/>
        <v>45809</v>
      </c>
      <c r="EY41" s="623">
        <f t="shared" si="51"/>
        <v>45839</v>
      </c>
      <c r="EZ41" s="623">
        <f t="shared" si="51"/>
        <v>45870</v>
      </c>
      <c r="FA41" s="623">
        <f t="shared" si="51"/>
        <v>45901</v>
      </c>
      <c r="FB41" s="623">
        <f t="shared" si="51"/>
        <v>45931</v>
      </c>
      <c r="FC41" s="623">
        <f t="shared" si="51"/>
        <v>45962</v>
      </c>
      <c r="FD41" s="623">
        <f t="shared" si="51"/>
        <v>45992</v>
      </c>
      <c r="FE41" s="623">
        <f t="shared" si="51"/>
        <v>46023</v>
      </c>
      <c r="FF41" s="623">
        <f t="shared" si="51"/>
        <v>46054</v>
      </c>
      <c r="FG41" s="623">
        <f t="shared" si="51"/>
        <v>46082</v>
      </c>
      <c r="FH41" s="623">
        <f t="shared" si="51"/>
        <v>46113</v>
      </c>
      <c r="FI41" s="623">
        <f t="shared" si="51"/>
        <v>46143</v>
      </c>
      <c r="FJ41" s="623">
        <f t="shared" si="51"/>
        <v>46174</v>
      </c>
      <c r="FK41" s="623">
        <f t="shared" si="51"/>
        <v>46204</v>
      </c>
      <c r="FL41" s="623">
        <f t="shared" si="51"/>
        <v>46235</v>
      </c>
      <c r="FM41" s="623">
        <f t="shared" si="51"/>
        <v>46266</v>
      </c>
      <c r="FN41" s="623">
        <f t="shared" si="51"/>
        <v>46296</v>
      </c>
      <c r="FO41" s="623">
        <f t="shared" si="51"/>
        <v>46327</v>
      </c>
      <c r="FP41" s="623">
        <f t="shared" si="51"/>
        <v>46357</v>
      </c>
      <c r="FQ41" s="623">
        <f t="shared" si="51"/>
        <v>46388</v>
      </c>
      <c r="FR41" s="623">
        <f t="shared" si="51"/>
        <v>46419</v>
      </c>
      <c r="FS41" s="623">
        <f t="shared" si="51"/>
        <v>46447</v>
      </c>
      <c r="FT41" s="623">
        <f t="shared" si="51"/>
        <v>46478</v>
      </c>
      <c r="FU41" s="623">
        <f t="shared" si="51"/>
        <v>46508</v>
      </c>
      <c r="FV41" s="623">
        <f t="shared" si="51"/>
        <v>46539</v>
      </c>
      <c r="FW41" s="623">
        <f t="shared" si="51"/>
        <v>46569</v>
      </c>
      <c r="FX41" s="623">
        <f t="shared" si="51"/>
        <v>46600</v>
      </c>
      <c r="FY41" s="623">
        <f t="shared" ref="FY41:GB41" si="52">+FY33</f>
        <v>46631</v>
      </c>
      <c r="FZ41" s="623">
        <f t="shared" si="52"/>
        <v>46661</v>
      </c>
      <c r="GA41" s="623">
        <f t="shared" si="52"/>
        <v>46692</v>
      </c>
      <c r="GB41" s="623">
        <f t="shared" si="52"/>
        <v>46722</v>
      </c>
      <c r="XEM41" s="140">
        <v>41730</v>
      </c>
      <c r="XEN41" s="143">
        <v>352</v>
      </c>
      <c r="XEO41" s="143">
        <v>368</v>
      </c>
      <c r="XEP41" s="143">
        <v>528</v>
      </c>
      <c r="XEQ41" s="143">
        <v>128</v>
      </c>
      <c r="XER41" s="143">
        <v>64</v>
      </c>
      <c r="XES41" s="143">
        <v>176</v>
      </c>
      <c r="XET41" s="143">
        <f t="shared" si="0"/>
        <v>720</v>
      </c>
    </row>
    <row r="42" spans="2:184 16363:16374">
      <c r="C42" s="7" t="s">
        <v>91</v>
      </c>
      <c r="D42" s="41" t="s">
        <v>68</v>
      </c>
      <c r="E42" s="52">
        <f t="shared" ref="E42:P46" si="53">+E26/E34</f>
        <v>119.06606182795717</v>
      </c>
      <c r="F42" s="53">
        <f t="shared" si="53"/>
        <v>131.58363095238104</v>
      </c>
      <c r="G42" s="53">
        <f t="shared" si="53"/>
        <v>150.98291666666671</v>
      </c>
      <c r="H42" s="53">
        <f t="shared" si="53"/>
        <v>67.890277777777783</v>
      </c>
      <c r="I42" s="53">
        <f t="shared" si="53"/>
        <v>31.59418010752697</v>
      </c>
      <c r="J42" s="53">
        <f t="shared" si="53"/>
        <v>38.917986111111205</v>
      </c>
      <c r="K42" s="53">
        <f t="shared" si="53"/>
        <v>62.126303763440824</v>
      </c>
      <c r="L42" s="53">
        <f t="shared" si="53"/>
        <v>45.653642473118353</v>
      </c>
      <c r="M42" s="53">
        <f t="shared" si="53"/>
        <v>114.44566666666667</v>
      </c>
      <c r="N42" s="53">
        <f t="shared" si="53"/>
        <v>-97.19305107526867</v>
      </c>
      <c r="O42" s="53">
        <f t="shared" si="53"/>
        <v>-3.0217916666667506</v>
      </c>
      <c r="P42" s="53">
        <f t="shared" si="53"/>
        <v>102.25256720430112</v>
      </c>
      <c r="Q42" s="53">
        <f t="shared" ref="Q42:AZ42" si="54">+Q26/Q34</f>
        <v>140.03177419354842</v>
      </c>
      <c r="R42" s="53">
        <f t="shared" si="54"/>
        <v>150.20739583333349</v>
      </c>
      <c r="S42" s="53">
        <f t="shared" si="54"/>
        <v>44.480631720430061</v>
      </c>
      <c r="T42" s="53">
        <f t="shared" si="54"/>
        <v>40.874902777778011</v>
      </c>
      <c r="U42" s="53">
        <f t="shared" si="54"/>
        <v>30.270819892473106</v>
      </c>
      <c r="V42" s="53">
        <f t="shared" si="54"/>
        <v>57.604083333333257</v>
      </c>
      <c r="W42" s="53">
        <f t="shared" si="54"/>
        <v>35.650161290322544</v>
      </c>
      <c r="X42" s="53">
        <f t="shared" si="54"/>
        <v>44.555873655913906</v>
      </c>
      <c r="Y42" s="53">
        <f t="shared" si="54"/>
        <v>100.72119444444446</v>
      </c>
      <c r="Z42" s="53">
        <f t="shared" si="54"/>
        <v>131.18297043010753</v>
      </c>
      <c r="AA42" s="53">
        <f t="shared" si="54"/>
        <v>174.33398611111107</v>
      </c>
      <c r="AB42" s="53">
        <f t="shared" si="54"/>
        <v>78.186115591397808</v>
      </c>
      <c r="AC42" s="53">
        <f t="shared" si="54"/>
        <v>85.136182795698701</v>
      </c>
      <c r="AD42" s="53">
        <f t="shared" si="54"/>
        <v>111.60875000000011</v>
      </c>
      <c r="AE42" s="53">
        <f t="shared" si="54"/>
        <v>110.28431451612907</v>
      </c>
      <c r="AF42" s="53">
        <f t="shared" si="54"/>
        <v>37.32065277777793</v>
      </c>
      <c r="AG42" s="53">
        <f t="shared" si="54"/>
        <v>-29.826438172043005</v>
      </c>
      <c r="AH42" s="53">
        <f t="shared" si="54"/>
        <v>75.425958333333256</v>
      </c>
      <c r="AI42" s="53">
        <f t="shared" si="54"/>
        <v>77.443978494623437</v>
      </c>
      <c r="AJ42" s="53">
        <f t="shared" si="54"/>
        <v>81.33321236559128</v>
      </c>
      <c r="AK42" s="53">
        <f t="shared" si="54"/>
        <v>106.69194444444437</v>
      </c>
      <c r="AL42" s="53">
        <f t="shared" si="54"/>
        <v>-81.572083333333183</v>
      </c>
      <c r="AM42" s="53">
        <f t="shared" si="54"/>
        <v>137.01891666666666</v>
      </c>
      <c r="AN42" s="53">
        <f t="shared" si="54"/>
        <v>34.763682795698834</v>
      </c>
      <c r="AO42" s="53">
        <f t="shared" si="54"/>
        <v>76.398642473118073</v>
      </c>
      <c r="AP42" s="53">
        <f t="shared" si="54"/>
        <v>119.20791666666678</v>
      </c>
      <c r="AQ42" s="53">
        <f t="shared" si="54"/>
        <v>-59.421827956989361</v>
      </c>
      <c r="AR42" s="53">
        <f t="shared" si="54"/>
        <v>-85.253180555555446</v>
      </c>
      <c r="AS42" s="53">
        <f t="shared" si="54"/>
        <v>26.597916666666634</v>
      </c>
      <c r="AT42" s="53">
        <f t="shared" si="54"/>
        <v>77.808069444444357</v>
      </c>
      <c r="AU42" s="53">
        <f t="shared" si="54"/>
        <v>69.797594086021391</v>
      </c>
      <c r="AV42" s="53">
        <f t="shared" si="54"/>
        <v>89.748279569892432</v>
      </c>
      <c r="AW42" s="53">
        <f t="shared" si="54"/>
        <v>112.03055555555555</v>
      </c>
      <c r="AX42" s="53">
        <f t="shared" si="54"/>
        <v>77.280793010752575</v>
      </c>
      <c r="AY42" s="53">
        <f t="shared" si="54"/>
        <v>145.94784722222232</v>
      </c>
      <c r="AZ42" s="53">
        <f t="shared" si="54"/>
        <v>28.139274193548538</v>
      </c>
      <c r="BA42" s="53">
        <f t="shared" ref="BA42:DL42" si="55">+BA26/BA34</f>
        <v>72.642137096774348</v>
      </c>
      <c r="BB42" s="53">
        <f t="shared" si="55"/>
        <v>100.93156250000001</v>
      </c>
      <c r="BC42" s="53">
        <f t="shared" si="55"/>
        <v>3.04064516129031</v>
      </c>
      <c r="BD42" s="53">
        <f t="shared" si="55"/>
        <v>-19.842763888888939</v>
      </c>
      <c r="BE42" s="53">
        <f t="shared" si="55"/>
        <v>23.247634408602138</v>
      </c>
      <c r="BF42" s="53">
        <f t="shared" si="55"/>
        <v>42.610263888889072</v>
      </c>
      <c r="BG42" s="53">
        <f t="shared" si="55"/>
        <v>35.701639784946103</v>
      </c>
      <c r="BH42" s="53">
        <f t="shared" si="55"/>
        <v>57.613830645161215</v>
      </c>
      <c r="BI42" s="53">
        <f t="shared" si="55"/>
        <v>49.220000000000034</v>
      </c>
      <c r="BJ42" s="53">
        <f t="shared" si="55"/>
        <v>-238.39393817204314</v>
      </c>
      <c r="BK42" s="53">
        <f t="shared" si="55"/>
        <v>-106.25491666666672</v>
      </c>
      <c r="BL42" s="53">
        <f t="shared" si="55"/>
        <v>4.682795698924731</v>
      </c>
      <c r="BM42" s="53">
        <f t="shared" si="55"/>
        <v>79.544529569892319</v>
      </c>
      <c r="BN42" s="53">
        <f t="shared" si="55"/>
        <v>111.6676190476189</v>
      </c>
      <c r="BO42" s="53">
        <f t="shared" si="55"/>
        <v>2.2768817204301075</v>
      </c>
      <c r="BP42" s="53">
        <f t="shared" si="55"/>
        <v>-4.6563194444445095</v>
      </c>
      <c r="BQ42" s="53">
        <f t="shared" si="55"/>
        <v>38.405994623655992</v>
      </c>
      <c r="BR42" s="53">
        <f t="shared" si="55"/>
        <v>59.763055555555425</v>
      </c>
      <c r="BS42" s="53">
        <f t="shared" si="55"/>
        <v>72.732983870967544</v>
      </c>
      <c r="BT42" s="53">
        <f t="shared" si="55"/>
        <v>94.666075268817281</v>
      </c>
      <c r="BU42" s="53">
        <f t="shared" si="55"/>
        <v>43.315111111110959</v>
      </c>
      <c r="BV42" s="53">
        <f t="shared" si="55"/>
        <v>49.319018817204267</v>
      </c>
      <c r="BW42" s="53">
        <f t="shared" si="55"/>
        <v>83.678027777777842</v>
      </c>
      <c r="BX42" s="53">
        <f t="shared" si="55"/>
        <v>90.900067204300953</v>
      </c>
      <c r="BY42" s="53">
        <f t="shared" si="55"/>
        <v>125.30115591397842</v>
      </c>
      <c r="BZ42" s="53">
        <f t="shared" si="55"/>
        <v>116.77873511904752</v>
      </c>
      <c r="CA42" s="53">
        <f t="shared" si="55"/>
        <v>-9.2005241935483113</v>
      </c>
      <c r="CB42" s="53">
        <f t="shared" si="55"/>
        <v>-40.049041666666746</v>
      </c>
      <c r="CC42" s="53">
        <f t="shared" si="55"/>
        <v>30.289314516129032</v>
      </c>
      <c r="CD42" s="53">
        <f t="shared" si="55"/>
        <v>97.497861111111064</v>
      </c>
      <c r="CE42" s="53">
        <f t="shared" si="55"/>
        <v>141.19686827957017</v>
      </c>
      <c r="CF42" s="53">
        <f t="shared" si="55"/>
        <v>155.10946236559147</v>
      </c>
      <c r="CG42" s="53">
        <f t="shared" si="55"/>
        <v>183.4679861111112</v>
      </c>
      <c r="CH42" s="53">
        <f t="shared" si="55"/>
        <v>-97.561989247311828</v>
      </c>
      <c r="CI42" s="53">
        <f t="shared" si="55"/>
        <v>233.72101388888873</v>
      </c>
      <c r="CJ42" s="53">
        <f t="shared" si="55"/>
        <v>156.82353494623652</v>
      </c>
      <c r="CK42" s="53">
        <f t="shared" si="55"/>
        <v>161.14087365591405</v>
      </c>
      <c r="CL42" s="53">
        <f t="shared" si="55"/>
        <v>198.79798850574699</v>
      </c>
      <c r="CM42" s="53">
        <f t="shared" si="55"/>
        <v>204.48100806451612</v>
      </c>
      <c r="CN42" s="53">
        <f t="shared" si="55"/>
        <v>46.105472222222147</v>
      </c>
      <c r="CO42" s="53">
        <f t="shared" si="55"/>
        <v>107.79586021505375</v>
      </c>
      <c r="CP42" s="53">
        <f t="shared" si="55"/>
        <v>150.26831944444436</v>
      </c>
      <c r="CQ42" s="53">
        <f t="shared" si="55"/>
        <v>166.11274193548371</v>
      </c>
      <c r="CR42" s="53">
        <f t="shared" si="55"/>
        <v>172.08202956989251</v>
      </c>
      <c r="CS42" s="53">
        <f t="shared" si="55"/>
        <v>209.80655555555552</v>
      </c>
      <c r="CT42" s="53">
        <f t="shared" si="55"/>
        <v>164.70966397849477</v>
      </c>
      <c r="CU42" s="53">
        <f t="shared" si="55"/>
        <v>246.02416666666687</v>
      </c>
      <c r="CV42" s="53">
        <f t="shared" si="55"/>
        <v>164.44211021505367</v>
      </c>
      <c r="CW42" s="53">
        <f t="shared" si="55"/>
        <v>165.43459677419335</v>
      </c>
      <c r="CX42" s="53">
        <f t="shared" si="55"/>
        <v>120.78552083333349</v>
      </c>
      <c r="CY42" s="53">
        <f t="shared" si="55"/>
        <v>20.254112903225881</v>
      </c>
      <c r="CZ42" s="53">
        <f t="shared" si="55"/>
        <v>60.338444444444512</v>
      </c>
      <c r="DA42" s="53">
        <f t="shared" si="55"/>
        <v>130.6209005376345</v>
      </c>
      <c r="DB42" s="53">
        <f t="shared" si="55"/>
        <v>152.7685277777779</v>
      </c>
      <c r="DC42" s="53">
        <f t="shared" si="55"/>
        <v>163.56770161290305</v>
      </c>
      <c r="DD42" s="53">
        <f t="shared" si="55"/>
        <v>187.22606182795707</v>
      </c>
      <c r="DE42" s="53">
        <f t="shared" si="55"/>
        <v>196.27081944444444</v>
      </c>
      <c r="DF42" s="53">
        <f t="shared" si="55"/>
        <v>-101.5116801075268</v>
      </c>
      <c r="DG42" s="53">
        <f t="shared" si="55"/>
        <v>249.32147222222233</v>
      </c>
      <c r="DH42" s="53">
        <f t="shared" si="55"/>
        <v>146.3597983870967</v>
      </c>
      <c r="DI42" s="53">
        <f t="shared" si="55"/>
        <v>153.91877688172036</v>
      </c>
      <c r="DJ42" s="53">
        <f t="shared" si="55"/>
        <v>177.70544642857152</v>
      </c>
      <c r="DK42" s="53">
        <f t="shared" si="55"/>
        <v>229.35426075268811</v>
      </c>
      <c r="DL42" s="53">
        <f t="shared" si="55"/>
        <v>96.603986111111098</v>
      </c>
      <c r="DM42" s="53">
        <f t="shared" ref="DM42:FX42" si="56">+DM26/DM34</f>
        <v>23.210806451613017</v>
      </c>
      <c r="DN42" s="53">
        <f t="shared" si="56"/>
        <v>141.91384722222236</v>
      </c>
      <c r="DO42" s="53">
        <f t="shared" si="56"/>
        <v>157.1021505376344</v>
      </c>
      <c r="DP42" s="53">
        <f t="shared" si="56"/>
        <v>178.92775537634409</v>
      </c>
      <c r="DQ42" s="53">
        <f t="shared" si="56"/>
        <v>180.18976388888905</v>
      </c>
      <c r="DR42" s="53">
        <f t="shared" si="56"/>
        <v>160.29779569892466</v>
      </c>
      <c r="DS42" s="53">
        <f t="shared" si="56"/>
        <v>244.07543055555564</v>
      </c>
      <c r="DT42" s="53">
        <f t="shared" si="56"/>
        <v>139.50932795698918</v>
      </c>
      <c r="DU42" s="53">
        <f t="shared" si="56"/>
        <v>145.27696236559149</v>
      </c>
      <c r="DV42" s="53">
        <f t="shared" si="56"/>
        <v>168.7510267857142</v>
      </c>
      <c r="DW42" s="53">
        <f t="shared" si="56"/>
        <v>170.87759408602159</v>
      </c>
      <c r="DX42" s="53">
        <f t="shared" si="56"/>
        <v>8.6420972222223007</v>
      </c>
      <c r="DY42" s="53">
        <f t="shared" si="56"/>
        <v>65.317956989247236</v>
      </c>
      <c r="DZ42" s="53">
        <f t="shared" si="56"/>
        <v>115.17001388888893</v>
      </c>
      <c r="EA42" s="53">
        <f t="shared" si="56"/>
        <v>149.09501344086013</v>
      </c>
      <c r="EB42" s="53">
        <f t="shared" si="56"/>
        <v>151.41919354838711</v>
      </c>
      <c r="EC42" s="53">
        <f t="shared" si="56"/>
        <v>175.8592361111113</v>
      </c>
      <c r="ED42" s="53">
        <f t="shared" si="56"/>
        <v>-83.304650537634302</v>
      </c>
      <c r="EE42" s="53">
        <f t="shared" si="56"/>
        <v>90.048486111110989</v>
      </c>
      <c r="EF42" s="53">
        <f t="shared" si="56"/>
        <v>123.76403225806445</v>
      </c>
      <c r="EG42" s="53">
        <f t="shared" si="56"/>
        <v>138.31720430107526</v>
      </c>
      <c r="EH42" s="53">
        <f t="shared" si="56"/>
        <v>179.87432471264373</v>
      </c>
      <c r="EI42" s="53">
        <f t="shared" si="56"/>
        <v>2.5135215053764193</v>
      </c>
      <c r="EJ42" s="53">
        <f t="shared" si="56"/>
        <v>-28.719611111111103</v>
      </c>
      <c r="EK42" s="53">
        <f t="shared" si="56"/>
        <v>89.550739247311824</v>
      </c>
      <c r="EL42" s="53">
        <f t="shared" si="56"/>
        <v>117.15261111111111</v>
      </c>
      <c r="EM42" s="53">
        <f t="shared" si="56"/>
        <v>136.19842741935469</v>
      </c>
      <c r="EN42" s="53">
        <f t="shared" si="56"/>
        <v>140.41876344086029</v>
      </c>
      <c r="EO42" s="53">
        <f t="shared" si="56"/>
        <v>180.31545833333351</v>
      </c>
      <c r="EP42" s="53">
        <f t="shared" si="56"/>
        <v>140.00168010752688</v>
      </c>
      <c r="EQ42" s="53">
        <f t="shared" si="56"/>
        <v>214.97387499999994</v>
      </c>
      <c r="ER42" s="53">
        <f t="shared" si="56"/>
        <v>124.04892473118267</v>
      </c>
      <c r="ES42" s="53">
        <f t="shared" si="56"/>
        <v>122.66989247311815</v>
      </c>
      <c r="ET42" s="53">
        <f t="shared" si="56"/>
        <v>148.71447916666651</v>
      </c>
      <c r="EU42" s="53">
        <f t="shared" si="56"/>
        <v>128.76856182795706</v>
      </c>
      <c r="EV42" s="53">
        <f t="shared" si="56"/>
        <v>29.049958333333294</v>
      </c>
      <c r="EW42" s="53">
        <f t="shared" si="56"/>
        <v>110.46768817204295</v>
      </c>
      <c r="EX42" s="53">
        <f t="shared" si="56"/>
        <v>97.406861111111027</v>
      </c>
      <c r="EY42" s="53">
        <f t="shared" si="56"/>
        <v>116.46370967741936</v>
      </c>
      <c r="EZ42" s="53">
        <f t="shared" si="56"/>
        <v>132.02067204301059</v>
      </c>
      <c r="FA42" s="53">
        <f t="shared" si="56"/>
        <v>158.09397222222211</v>
      </c>
      <c r="FB42" s="53">
        <f t="shared" si="56"/>
        <v>-141.7647043010752</v>
      </c>
      <c r="FC42" s="53">
        <f t="shared" si="56"/>
        <v>-71.748083333333327</v>
      </c>
      <c r="FD42" s="53">
        <f t="shared" si="56"/>
        <v>100.96424731182783</v>
      </c>
      <c r="FE42" s="53">
        <f t="shared" si="56"/>
        <v>91.7019623655911</v>
      </c>
      <c r="FF42" s="53">
        <f t="shared" si="56"/>
        <v>118.61971726190487</v>
      </c>
      <c r="FG42" s="53">
        <f t="shared" si="56"/>
        <v>45.776801075268743</v>
      </c>
      <c r="FH42" s="53">
        <f t="shared" si="56"/>
        <v>-71.44873611111106</v>
      </c>
      <c r="FI42" s="53">
        <f t="shared" si="56"/>
        <v>70.10560483870961</v>
      </c>
      <c r="FJ42" s="53">
        <f t="shared" si="56"/>
        <v>73.230250000000041</v>
      </c>
      <c r="FK42" s="53">
        <f t="shared" si="56"/>
        <v>99.491102150537486</v>
      </c>
      <c r="FL42" s="53">
        <f t="shared" si="56"/>
        <v>113.5787903225808</v>
      </c>
      <c r="FM42" s="53">
        <f t="shared" si="56"/>
        <v>137.57869444444432</v>
      </c>
      <c r="FN42" s="53">
        <f t="shared" si="56"/>
        <v>115.71379032258072</v>
      </c>
      <c r="FO42" s="53">
        <f t="shared" si="56"/>
        <v>175.13698611111113</v>
      </c>
      <c r="FP42" s="53">
        <f t="shared" si="56"/>
        <v>81.565349462365745</v>
      </c>
      <c r="FQ42" s="53">
        <f t="shared" si="56"/>
        <v>75.777970430107601</v>
      </c>
      <c r="FR42" s="53">
        <f t="shared" si="56"/>
        <v>106.85090773809532</v>
      </c>
      <c r="FS42" s="53">
        <f t="shared" si="56"/>
        <v>-174.02241935483877</v>
      </c>
      <c r="FT42" s="53">
        <f t="shared" si="56"/>
        <v>35.338888888888889</v>
      </c>
      <c r="FU42" s="53">
        <f t="shared" si="56"/>
        <v>-24.072567204301063</v>
      </c>
      <c r="FV42" s="53">
        <f t="shared" si="56"/>
        <v>60.426555555555552</v>
      </c>
      <c r="FW42" s="53">
        <f t="shared" si="56"/>
        <v>87.931129032257758</v>
      </c>
      <c r="FX42" s="53">
        <f t="shared" si="56"/>
        <v>89.49499999999972</v>
      </c>
      <c r="FY42" s="53">
        <f t="shared" ref="FY42:GB42" si="57">+FY26/FY34</f>
        <v>85.124749999999935</v>
      </c>
      <c r="FZ42" s="53">
        <f t="shared" si="57"/>
        <v>-8.2226209677419426</v>
      </c>
      <c r="GA42" s="53">
        <f t="shared" si="57"/>
        <v>49.331277777777963</v>
      </c>
      <c r="GB42" s="53">
        <f t="shared" si="57"/>
        <v>76.887338709677337</v>
      </c>
      <c r="XEM42" s="140">
        <v>41760</v>
      </c>
      <c r="XEN42" s="143">
        <v>336</v>
      </c>
      <c r="XEO42" s="143">
        <v>408</v>
      </c>
      <c r="XEP42" s="143">
        <v>504</v>
      </c>
      <c r="XEQ42" s="143">
        <v>160</v>
      </c>
      <c r="XER42" s="143">
        <v>80</v>
      </c>
      <c r="XES42" s="143">
        <v>168</v>
      </c>
      <c r="XET42" s="143">
        <f t="shared" si="0"/>
        <v>744</v>
      </c>
    </row>
    <row r="43" spans="2:184 16363:16374">
      <c r="C43" s="7" t="s">
        <v>252</v>
      </c>
      <c r="D43" s="41" t="s">
        <v>69</v>
      </c>
      <c r="E43" s="54">
        <f t="shared" si="53"/>
        <v>117.36006944444449</v>
      </c>
      <c r="F43" s="55">
        <f t="shared" si="53"/>
        <v>90.52734375</v>
      </c>
      <c r="G43" s="55">
        <f t="shared" si="53"/>
        <v>128.36562499999999</v>
      </c>
      <c r="H43" s="55">
        <f t="shared" si="53"/>
        <v>63.022031250000055</v>
      </c>
      <c r="I43" s="55">
        <f t="shared" si="53"/>
        <v>91.645416666666677</v>
      </c>
      <c r="J43" s="55">
        <f t="shared" si="53"/>
        <v>27.043499999999948</v>
      </c>
      <c r="K43" s="55">
        <f t="shared" si="53"/>
        <v>6.3323611111110143</v>
      </c>
      <c r="L43" s="55">
        <f t="shared" si="53"/>
        <v>-38.338541666666664</v>
      </c>
      <c r="M43" s="55">
        <f t="shared" si="53"/>
        <v>92.502687499999951</v>
      </c>
      <c r="N43" s="55">
        <f t="shared" si="53"/>
        <v>-139.75304687500011</v>
      </c>
      <c r="O43" s="55">
        <f t="shared" si="53"/>
        <v>56.065875000000048</v>
      </c>
      <c r="P43" s="55">
        <f t="shared" si="53"/>
        <v>100.67281249999996</v>
      </c>
      <c r="Q43" s="55">
        <f t="shared" ref="Q43:AZ43" si="58">+Q27/Q35</f>
        <v>52.719374999999978</v>
      </c>
      <c r="R43" s="55">
        <f t="shared" si="58"/>
        <v>72.682656249999809</v>
      </c>
      <c r="S43" s="55">
        <f t="shared" si="58"/>
        <v>7.8122499999999491</v>
      </c>
      <c r="T43" s="55">
        <f t="shared" si="58"/>
        <v>28.048906250000073</v>
      </c>
      <c r="U43" s="55">
        <f t="shared" si="58"/>
        <v>68.646500000000017</v>
      </c>
      <c r="V43" s="55">
        <f t="shared" si="58"/>
        <v>9.562708333333326</v>
      </c>
      <c r="W43" s="55">
        <f t="shared" si="58"/>
        <v>-18.33486111111112</v>
      </c>
      <c r="X43" s="55">
        <f t="shared" si="58"/>
        <v>-13.159999999999854</v>
      </c>
      <c r="Y43" s="55">
        <f t="shared" si="58"/>
        <v>116.82569444444461</v>
      </c>
      <c r="Z43" s="55">
        <f t="shared" si="58"/>
        <v>90.504062500000146</v>
      </c>
      <c r="AA43" s="55">
        <f t="shared" si="58"/>
        <v>166.490340909091</v>
      </c>
      <c r="AB43" s="55">
        <f t="shared" si="58"/>
        <v>-16.694999999999911</v>
      </c>
      <c r="AC43" s="55">
        <f t="shared" si="58"/>
        <v>55.041124999999923</v>
      </c>
      <c r="AD43" s="55">
        <f t="shared" si="58"/>
        <v>10.016875000000255</v>
      </c>
      <c r="AE43" s="55">
        <f t="shared" si="58"/>
        <v>74.608611111111202</v>
      </c>
      <c r="AF43" s="55">
        <f t="shared" si="58"/>
        <v>14.235000000000127</v>
      </c>
      <c r="AG43" s="55">
        <f t="shared" si="58"/>
        <v>11.128124999999933</v>
      </c>
      <c r="AH43" s="55">
        <f t="shared" si="58"/>
        <v>107.78406249999989</v>
      </c>
      <c r="AI43" s="55">
        <f t="shared" si="58"/>
        <v>46.573359374999882</v>
      </c>
      <c r="AJ43" s="55">
        <f t="shared" si="58"/>
        <v>45.194499999999969</v>
      </c>
      <c r="AK43" s="55">
        <f t="shared" si="58"/>
        <v>98.974791666666633</v>
      </c>
      <c r="AL43" s="55">
        <f t="shared" si="58"/>
        <v>-120.77041666666668</v>
      </c>
      <c r="AM43" s="55">
        <f t="shared" si="58"/>
        <v>83.404000000000082</v>
      </c>
      <c r="AN43" s="55">
        <f t="shared" si="58"/>
        <v>-36.306388888888854</v>
      </c>
      <c r="AO43" s="55">
        <f t="shared" si="58"/>
        <v>38.353011363636391</v>
      </c>
      <c r="AP43" s="55">
        <f t="shared" si="58"/>
        <v>63.246484374999909</v>
      </c>
      <c r="AQ43" s="55">
        <f t="shared" si="58"/>
        <v>-157.59851562499989</v>
      </c>
      <c r="AR43" s="55">
        <f t="shared" si="58"/>
        <v>-126.83604166666656</v>
      </c>
      <c r="AS43" s="55">
        <f t="shared" si="58"/>
        <v>70.55</v>
      </c>
      <c r="AT43" s="55">
        <f t="shared" si="58"/>
        <v>53.335312499999873</v>
      </c>
      <c r="AU43" s="55">
        <f t="shared" si="58"/>
        <v>77.374943181818125</v>
      </c>
      <c r="AV43" s="55">
        <f t="shared" si="58"/>
        <v>90.8170312499999</v>
      </c>
      <c r="AW43" s="55">
        <f t="shared" si="58"/>
        <v>120.68902777777778</v>
      </c>
      <c r="AX43" s="55">
        <f t="shared" si="58"/>
        <v>35.817499999999924</v>
      </c>
      <c r="AY43" s="55">
        <f t="shared" si="58"/>
        <v>149.64006944444452</v>
      </c>
      <c r="AZ43" s="55">
        <f t="shared" si="58"/>
        <v>3.6461874999999053</v>
      </c>
      <c r="BA43" s="55">
        <f t="shared" ref="BA43:DL43" si="59">+BA27/BA35</f>
        <v>97.071812499999936</v>
      </c>
      <c r="BB43" s="55">
        <f t="shared" si="59"/>
        <v>123.14875000000006</v>
      </c>
      <c r="BC43" s="55">
        <f t="shared" si="59"/>
        <v>7.9974218750001</v>
      </c>
      <c r="BD43" s="55">
        <f t="shared" si="59"/>
        <v>56.448437499999997</v>
      </c>
      <c r="BE43" s="55">
        <f t="shared" si="59"/>
        <v>36.864166666666684</v>
      </c>
      <c r="BF43" s="55">
        <f t="shared" si="59"/>
        <v>90.123828125000045</v>
      </c>
      <c r="BG43" s="55">
        <f t="shared" si="59"/>
        <v>110.30051136363645</v>
      </c>
      <c r="BH43" s="55">
        <f t="shared" si="59"/>
        <v>62.423984374999918</v>
      </c>
      <c r="BI43" s="55">
        <f t="shared" si="59"/>
        <v>67.568625000000068</v>
      </c>
      <c r="BJ43" s="55">
        <f t="shared" si="59"/>
        <v>-215.78645833333334</v>
      </c>
      <c r="BK43" s="55">
        <f t="shared" si="59"/>
        <v>-56.077708333333348</v>
      </c>
      <c r="BL43" s="55">
        <f t="shared" si="59"/>
        <v>94.657045454545539</v>
      </c>
      <c r="BM43" s="55">
        <f t="shared" si="59"/>
        <v>18.640277777777857</v>
      </c>
      <c r="BN43" s="55">
        <f t="shared" si="59"/>
        <v>135.4693749999999</v>
      </c>
      <c r="BO43" s="55">
        <f t="shared" si="59"/>
        <v>-22.758541666666741</v>
      </c>
      <c r="BP43" s="55">
        <f t="shared" si="59"/>
        <v>53.776250000000196</v>
      </c>
      <c r="BQ43" s="55">
        <f t="shared" si="59"/>
        <v>149.17361111111111</v>
      </c>
      <c r="BR43" s="55">
        <f t="shared" si="59"/>
        <v>129.91152777777785</v>
      </c>
      <c r="BS43" s="55">
        <f t="shared" si="59"/>
        <v>81.314687499999849</v>
      </c>
      <c r="BT43" s="55">
        <f t="shared" si="59"/>
        <v>142.06984375000002</v>
      </c>
      <c r="BU43" s="55">
        <f t="shared" si="59"/>
        <v>109.79744318181821</v>
      </c>
      <c r="BV43" s="55">
        <f t="shared" si="59"/>
        <v>53.263515625000082</v>
      </c>
      <c r="BW43" s="55">
        <f t="shared" si="59"/>
        <v>157.69076388888891</v>
      </c>
      <c r="BX43" s="55">
        <f t="shared" si="59"/>
        <v>148.95017045454568</v>
      </c>
      <c r="BY43" s="55">
        <f t="shared" si="59"/>
        <v>131.59645833333323</v>
      </c>
      <c r="BZ43" s="55">
        <f t="shared" si="59"/>
        <v>85.470234375000018</v>
      </c>
      <c r="CA43" s="55">
        <f t="shared" si="59"/>
        <v>-25.624124999999914</v>
      </c>
      <c r="CB43" s="55">
        <f t="shared" si="59"/>
        <v>5.9448437500000182</v>
      </c>
      <c r="CC43" s="55">
        <f t="shared" si="59"/>
        <v>125.13229166666659</v>
      </c>
      <c r="CD43" s="55">
        <f t="shared" si="59"/>
        <v>152.61075</v>
      </c>
      <c r="CE43" s="55">
        <f t="shared" si="59"/>
        <v>117.39708333333328</v>
      </c>
      <c r="CF43" s="55">
        <f t="shared" si="59"/>
        <v>97.285555555555518</v>
      </c>
      <c r="CG43" s="55">
        <f t="shared" si="59"/>
        <v>219.91193750000002</v>
      </c>
      <c r="CH43" s="55">
        <f t="shared" si="59"/>
        <v>-113.48414062500001</v>
      </c>
      <c r="CI43" s="55">
        <f t="shared" si="59"/>
        <v>268.41100000000006</v>
      </c>
      <c r="CJ43" s="55">
        <f t="shared" si="59"/>
        <v>212.98081250000013</v>
      </c>
      <c r="CK43" s="55">
        <f t="shared" si="59"/>
        <v>204.37256944444459</v>
      </c>
      <c r="CL43" s="55">
        <f t="shared" si="59"/>
        <v>181.52569444444453</v>
      </c>
      <c r="CM43" s="55">
        <f t="shared" si="59"/>
        <v>236.8929861111111</v>
      </c>
      <c r="CN43" s="55">
        <f t="shared" si="59"/>
        <v>89.870937500000082</v>
      </c>
      <c r="CO43" s="55">
        <f t="shared" si="59"/>
        <v>169.29579545454561</v>
      </c>
      <c r="CP43" s="55">
        <f t="shared" si="59"/>
        <v>149.70351562500014</v>
      </c>
      <c r="CQ43" s="55">
        <f t="shared" si="59"/>
        <v>164.84585937499992</v>
      </c>
      <c r="CR43" s="55">
        <f t="shared" si="59"/>
        <v>150.42781250000007</v>
      </c>
      <c r="CS43" s="55">
        <f t="shared" si="59"/>
        <v>229.47687499999989</v>
      </c>
      <c r="CT43" s="55">
        <f t="shared" si="59"/>
        <v>154.22388888888884</v>
      </c>
      <c r="CU43" s="55">
        <f t="shared" si="59"/>
        <v>258.53137499999991</v>
      </c>
      <c r="CV43" s="55">
        <f t="shared" si="59"/>
        <v>214.44402777777779</v>
      </c>
      <c r="CW43" s="55">
        <f t="shared" si="59"/>
        <v>63.511306818181765</v>
      </c>
      <c r="CX43" s="55">
        <f t="shared" si="59"/>
        <v>52.827109375000191</v>
      </c>
      <c r="CY43" s="55">
        <f t="shared" si="59"/>
        <v>0.35070312500010914</v>
      </c>
      <c r="CZ43" s="55">
        <f t="shared" si="59"/>
        <v>73.001562500000091</v>
      </c>
      <c r="DA43" s="55">
        <f t="shared" si="59"/>
        <v>158.53244318181831</v>
      </c>
      <c r="DB43" s="55">
        <f t="shared" si="59"/>
        <v>113.27023437499997</v>
      </c>
      <c r="DC43" s="55">
        <f t="shared" si="59"/>
        <v>130.8295</v>
      </c>
      <c r="DD43" s="55">
        <f t="shared" si="59"/>
        <v>116.75777777777775</v>
      </c>
      <c r="DE43" s="55">
        <f t="shared" si="59"/>
        <v>197.32291666666666</v>
      </c>
      <c r="DF43" s="55">
        <f t="shared" si="59"/>
        <v>14.897875000000022</v>
      </c>
      <c r="DG43" s="55">
        <f t="shared" si="59"/>
        <v>250.73097222222228</v>
      </c>
      <c r="DH43" s="55">
        <f t="shared" si="59"/>
        <v>116.9323437500002</v>
      </c>
      <c r="DI43" s="55">
        <f t="shared" si="59"/>
        <v>121.72956250000007</v>
      </c>
      <c r="DJ43" s="55">
        <f t="shared" si="59"/>
        <v>102.16867187499997</v>
      </c>
      <c r="DK43" s="55">
        <f t="shared" si="59"/>
        <v>237.28734374999999</v>
      </c>
      <c r="DL43" s="55">
        <f t="shared" si="59"/>
        <v>89.283819444444418</v>
      </c>
      <c r="DM43" s="55">
        <f t="shared" ref="DM43:FX43" si="60">+DM27/DM35</f>
        <v>47.050874999999905</v>
      </c>
      <c r="DN43" s="55">
        <f t="shared" si="60"/>
        <v>128.32203125000001</v>
      </c>
      <c r="DO43" s="55">
        <f t="shared" si="60"/>
        <v>78.829545454545624</v>
      </c>
      <c r="DP43" s="55">
        <f t="shared" si="60"/>
        <v>75.331875000000082</v>
      </c>
      <c r="DQ43" s="55">
        <f t="shared" si="60"/>
        <v>140.46868055555549</v>
      </c>
      <c r="DR43" s="55">
        <f t="shared" si="60"/>
        <v>130.05074999999997</v>
      </c>
      <c r="DS43" s="55">
        <f t="shared" si="60"/>
        <v>297.95520833333325</v>
      </c>
      <c r="DT43" s="55">
        <f t="shared" si="60"/>
        <v>152.35468750000001</v>
      </c>
      <c r="DU43" s="55">
        <f t="shared" si="60"/>
        <v>130.65693749999991</v>
      </c>
      <c r="DV43" s="55">
        <f t="shared" si="60"/>
        <v>88.734531249999918</v>
      </c>
      <c r="DW43" s="55">
        <f t="shared" si="60"/>
        <v>113.0364062499998</v>
      </c>
      <c r="DX43" s="55">
        <f t="shared" si="60"/>
        <v>-17.837062500000137</v>
      </c>
      <c r="DY43" s="55">
        <f t="shared" si="60"/>
        <v>119.96562500000012</v>
      </c>
      <c r="DZ43" s="55">
        <f t="shared" si="60"/>
        <v>120.91445312499991</v>
      </c>
      <c r="EA43" s="55">
        <f t="shared" si="60"/>
        <v>96.539829545454765</v>
      </c>
      <c r="EB43" s="55">
        <f t="shared" si="60"/>
        <v>15.169531249999864</v>
      </c>
      <c r="EC43" s="55">
        <f t="shared" si="60"/>
        <v>131.45675000000011</v>
      </c>
      <c r="ED43" s="55">
        <f t="shared" si="60"/>
        <v>-76.312083333333348</v>
      </c>
      <c r="EE43" s="55">
        <f t="shared" si="60"/>
        <v>187.02194444444447</v>
      </c>
      <c r="EF43" s="55">
        <f t="shared" si="60"/>
        <v>182.07249999999988</v>
      </c>
      <c r="EG43" s="55">
        <f t="shared" si="60"/>
        <v>114.81131944444435</v>
      </c>
      <c r="EH43" s="55">
        <f t="shared" si="60"/>
        <v>159.90203124999994</v>
      </c>
      <c r="EI43" s="55">
        <f t="shared" si="60"/>
        <v>-12.500124999999935</v>
      </c>
      <c r="EJ43" s="55">
        <f t="shared" si="60"/>
        <v>-26.895078124999827</v>
      </c>
      <c r="EK43" s="55">
        <f t="shared" si="60"/>
        <v>137.40958333333342</v>
      </c>
      <c r="EL43" s="55">
        <f t="shared" si="60"/>
        <v>44.394812500000079</v>
      </c>
      <c r="EM43" s="55">
        <f t="shared" si="60"/>
        <v>120.66993055555557</v>
      </c>
      <c r="EN43" s="55">
        <f t="shared" si="60"/>
        <v>90.696041666666744</v>
      </c>
      <c r="EO43" s="55">
        <f t="shared" si="60"/>
        <v>175.22456249999996</v>
      </c>
      <c r="EP43" s="55">
        <f t="shared" si="60"/>
        <v>236.31640625</v>
      </c>
      <c r="EQ43" s="55">
        <f t="shared" si="60"/>
        <v>241.92693749999998</v>
      </c>
      <c r="ER43" s="55">
        <f t="shared" si="60"/>
        <v>175.01162500000009</v>
      </c>
      <c r="ES43" s="55">
        <f t="shared" si="60"/>
        <v>57.554930555555579</v>
      </c>
      <c r="ET43" s="55">
        <f t="shared" si="60"/>
        <v>43.817343749999964</v>
      </c>
      <c r="EU43" s="55">
        <f t="shared" si="60"/>
        <v>74.931437499999987</v>
      </c>
      <c r="EV43" s="55">
        <f t="shared" si="60"/>
        <v>38.780781250000018</v>
      </c>
      <c r="EW43" s="55">
        <f t="shared" si="60"/>
        <v>151.03668750000014</v>
      </c>
      <c r="EX43" s="55">
        <f t="shared" si="60"/>
        <v>24.457222222222398</v>
      </c>
      <c r="EY43" s="55">
        <f t="shared" si="60"/>
        <v>105.34499999999996</v>
      </c>
      <c r="EZ43" s="55">
        <f t="shared" si="60"/>
        <v>22.644624999999905</v>
      </c>
      <c r="FA43" s="55">
        <f t="shared" si="60"/>
        <v>126.21576388888894</v>
      </c>
      <c r="FB43" s="55">
        <f t="shared" si="60"/>
        <v>-139.92570312500015</v>
      </c>
      <c r="FC43" s="55">
        <f t="shared" si="60"/>
        <v>22.139034090909096</v>
      </c>
      <c r="FD43" s="55">
        <f t="shared" si="60"/>
        <v>93.15013888888906</v>
      </c>
      <c r="FE43" s="55">
        <f t="shared" si="60"/>
        <v>12.579062500000145</v>
      </c>
      <c r="FF43" s="55">
        <f t="shared" si="60"/>
        <v>112.47117187499998</v>
      </c>
      <c r="FG43" s="55">
        <f t="shared" si="60"/>
        <v>-31.999861111111183</v>
      </c>
      <c r="FH43" s="55">
        <f t="shared" si="60"/>
        <v>-52.165624999999864</v>
      </c>
      <c r="FI43" s="55">
        <f t="shared" si="60"/>
        <v>107.70198863636357</v>
      </c>
      <c r="FJ43" s="55">
        <f t="shared" si="60"/>
        <v>22.997343750000027</v>
      </c>
      <c r="FK43" s="55">
        <f t="shared" si="60"/>
        <v>45.6771093750001</v>
      </c>
      <c r="FL43" s="55">
        <f t="shared" si="60"/>
        <v>67.079812499999932</v>
      </c>
      <c r="FM43" s="55">
        <f t="shared" si="60"/>
        <v>86.67097222222219</v>
      </c>
      <c r="FN43" s="55">
        <f t="shared" si="60"/>
        <v>116.51659722222232</v>
      </c>
      <c r="FO43" s="55">
        <f t="shared" si="60"/>
        <v>211.09449999999998</v>
      </c>
      <c r="FP43" s="55">
        <f t="shared" si="60"/>
        <v>69.546458333333348</v>
      </c>
      <c r="FQ43" s="55">
        <f t="shared" si="60"/>
        <v>6.264488636363736</v>
      </c>
      <c r="FR43" s="55">
        <f t="shared" si="60"/>
        <v>53.777734374999909</v>
      </c>
      <c r="FS43" s="55">
        <f t="shared" si="60"/>
        <v>-298.22726562499997</v>
      </c>
      <c r="FT43" s="55">
        <f t="shared" si="60"/>
        <v>48.1360937500001</v>
      </c>
      <c r="FU43" s="55">
        <f t="shared" si="60"/>
        <v>11.22448863636369</v>
      </c>
      <c r="FV43" s="55">
        <f t="shared" si="60"/>
        <v>-13.842031249999991</v>
      </c>
      <c r="FW43" s="55">
        <f t="shared" si="60"/>
        <v>56.275187499999994</v>
      </c>
      <c r="FX43" s="55">
        <f t="shared" si="60"/>
        <v>56.905625000000022</v>
      </c>
      <c r="FY43" s="55">
        <f t="shared" ref="FY43:GB43" si="61">+FY27/FY35</f>
        <v>16.018958333333405</v>
      </c>
      <c r="FZ43" s="55">
        <f t="shared" si="61"/>
        <v>20.243937499999994</v>
      </c>
      <c r="GA43" s="55">
        <f t="shared" si="61"/>
        <v>94.385902777777829</v>
      </c>
      <c r="GB43" s="55">
        <f t="shared" si="61"/>
        <v>71.4947656249999</v>
      </c>
      <c r="XEM43" s="140">
        <v>41791</v>
      </c>
      <c r="XEN43" s="143">
        <v>336</v>
      </c>
      <c r="XEO43" s="143">
        <v>384</v>
      </c>
      <c r="XEP43" s="143">
        <v>504</v>
      </c>
      <c r="XEQ43" s="143">
        <v>144</v>
      </c>
      <c r="XER43" s="143">
        <v>72</v>
      </c>
      <c r="XES43" s="143">
        <v>168</v>
      </c>
      <c r="XET43" s="143">
        <f t="shared" si="0"/>
        <v>720</v>
      </c>
    </row>
    <row r="44" spans="2:184 16363:16374">
      <c r="C44" s="7"/>
      <c r="D44" s="41" t="s">
        <v>70</v>
      </c>
      <c r="E44" s="54">
        <f t="shared" si="53"/>
        <v>-7.6147222222223512</v>
      </c>
      <c r="F44" s="55">
        <f t="shared" si="53"/>
        <v>28.941093749999936</v>
      </c>
      <c r="G44" s="55">
        <f t="shared" si="53"/>
        <v>30.52399999999998</v>
      </c>
      <c r="H44" s="55">
        <f t="shared" si="53"/>
        <v>-107.56250000000023</v>
      </c>
      <c r="I44" s="55">
        <f t="shared" si="53"/>
        <v>-81.178472222222098</v>
      </c>
      <c r="J44" s="55">
        <f t="shared" si="53"/>
        <v>-67.685500000000133</v>
      </c>
      <c r="K44" s="55">
        <f t="shared" si="53"/>
        <v>-71.664166666666759</v>
      </c>
      <c r="L44" s="55">
        <f t="shared" si="53"/>
        <v>-105.55847222222231</v>
      </c>
      <c r="M44" s="55">
        <f t="shared" si="53"/>
        <v>-33.52724999999991</v>
      </c>
      <c r="N44" s="55">
        <f t="shared" si="53"/>
        <v>-257.84078125000008</v>
      </c>
      <c r="O44" s="55">
        <f t="shared" si="53"/>
        <v>-123.35324999999993</v>
      </c>
      <c r="P44" s="55">
        <f t="shared" si="53"/>
        <v>-49.363374999999905</v>
      </c>
      <c r="Q44" s="55">
        <f t="shared" ref="Q44:AZ44" si="62">+Q28/Q36</f>
        <v>-86.140972222222146</v>
      </c>
      <c r="R44" s="55">
        <f t="shared" si="62"/>
        <v>-22.040625000000091</v>
      </c>
      <c r="S44" s="55">
        <f t="shared" si="62"/>
        <v>-91.276124999999951</v>
      </c>
      <c r="T44" s="55">
        <f t="shared" si="62"/>
        <v>-134.99234375000015</v>
      </c>
      <c r="U44" s="55">
        <f t="shared" si="62"/>
        <v>-109.15537499999991</v>
      </c>
      <c r="V44" s="55">
        <f t="shared" si="62"/>
        <v>-80.398750000000092</v>
      </c>
      <c r="W44" s="55">
        <f t="shared" si="62"/>
        <v>-135.86666666666659</v>
      </c>
      <c r="X44" s="55">
        <f t="shared" si="62"/>
        <v>-85.907999999999987</v>
      </c>
      <c r="Y44" s="55">
        <f t="shared" si="62"/>
        <v>24.926944444444516</v>
      </c>
      <c r="Z44" s="55">
        <f t="shared" si="62"/>
        <v>-57.621562500000209</v>
      </c>
      <c r="AA44" s="55">
        <f t="shared" si="62"/>
        <v>-46.592159090908929</v>
      </c>
      <c r="AB44" s="55">
        <f t="shared" si="62"/>
        <v>-84.125972222222117</v>
      </c>
      <c r="AC44" s="55">
        <f t="shared" si="62"/>
        <v>-124.62837500000005</v>
      </c>
      <c r="AD44" s="55">
        <f t="shared" si="62"/>
        <v>-80.639843749999955</v>
      </c>
      <c r="AE44" s="55">
        <f t="shared" si="62"/>
        <v>-42.520416666666684</v>
      </c>
      <c r="AF44" s="55">
        <f t="shared" si="62"/>
        <v>-106.23984375000009</v>
      </c>
      <c r="AG44" s="55">
        <f t="shared" si="62"/>
        <v>-156.10045454545451</v>
      </c>
      <c r="AH44" s="55">
        <f t="shared" si="62"/>
        <v>-53.556562499999927</v>
      </c>
      <c r="AI44" s="55">
        <f t="shared" si="62"/>
        <v>-142.57828124999992</v>
      </c>
      <c r="AJ44" s="55">
        <f t="shared" si="62"/>
        <v>-130.54874999999993</v>
      </c>
      <c r="AK44" s="55">
        <f t="shared" si="62"/>
        <v>-10.865416666666635</v>
      </c>
      <c r="AL44" s="55">
        <f t="shared" si="62"/>
        <v>-235.07194444444434</v>
      </c>
      <c r="AM44" s="55">
        <f t="shared" si="62"/>
        <v>-86.302375000000026</v>
      </c>
      <c r="AN44" s="55">
        <f t="shared" si="62"/>
        <v>-135.09055555555562</v>
      </c>
      <c r="AO44" s="55">
        <f t="shared" si="62"/>
        <v>-91.980227272727376</v>
      </c>
      <c r="AP44" s="55">
        <f t="shared" si="62"/>
        <v>-7.3703124999999545</v>
      </c>
      <c r="AQ44" s="55">
        <f t="shared" si="62"/>
        <v>-198.42218750000006</v>
      </c>
      <c r="AR44" s="55">
        <f t="shared" si="62"/>
        <v>-224.47847222222219</v>
      </c>
      <c r="AS44" s="55">
        <f t="shared" si="62"/>
        <v>-115.25662499999999</v>
      </c>
      <c r="AT44" s="55">
        <f t="shared" si="62"/>
        <v>-96.882031249999955</v>
      </c>
      <c r="AU44" s="55">
        <f t="shared" si="62"/>
        <v>-99.379886363636444</v>
      </c>
      <c r="AV44" s="55">
        <f t="shared" si="62"/>
        <v>-107.78125</v>
      </c>
      <c r="AW44" s="55">
        <f t="shared" si="62"/>
        <v>-42.094999999999949</v>
      </c>
      <c r="AX44" s="55">
        <f t="shared" si="62"/>
        <v>-106.76012499999997</v>
      </c>
      <c r="AY44" s="55">
        <f t="shared" si="62"/>
        <v>-52.236388888888946</v>
      </c>
      <c r="AZ44" s="55">
        <f t="shared" si="62"/>
        <v>-109.60162500000006</v>
      </c>
      <c r="BA44" s="55">
        <f t="shared" ref="BA44:DL44" si="63">+BA28/BA36</f>
        <v>-133.47499999999999</v>
      </c>
      <c r="BB44" s="55">
        <f t="shared" si="63"/>
        <v>-110.20734375000006</v>
      </c>
      <c r="BC44" s="55">
        <f t="shared" si="63"/>
        <v>-263.40656250000006</v>
      </c>
      <c r="BD44" s="55">
        <f t="shared" si="63"/>
        <v>-249.98337499999997</v>
      </c>
      <c r="BE44" s="55">
        <f t="shared" si="63"/>
        <v>-196.03333333333345</v>
      </c>
      <c r="BF44" s="55">
        <f t="shared" si="63"/>
        <v>-221.37249999999995</v>
      </c>
      <c r="BG44" s="55">
        <f t="shared" si="63"/>
        <v>-279.61306818181816</v>
      </c>
      <c r="BH44" s="55">
        <f t="shared" si="63"/>
        <v>-273.09953125000004</v>
      </c>
      <c r="BI44" s="55">
        <f t="shared" si="63"/>
        <v>-216.91887499999993</v>
      </c>
      <c r="BJ44" s="55">
        <f t="shared" si="63"/>
        <v>-444.39055555555547</v>
      </c>
      <c r="BK44" s="55">
        <f t="shared" si="63"/>
        <v>-345.49875000000003</v>
      </c>
      <c r="BL44" s="55">
        <f t="shared" si="63"/>
        <v>-247.49034090909083</v>
      </c>
      <c r="BM44" s="55">
        <f t="shared" si="63"/>
        <v>-190.8125</v>
      </c>
      <c r="BN44" s="55">
        <f t="shared" si="63"/>
        <v>-77.396093750000091</v>
      </c>
      <c r="BO44" s="55">
        <f t="shared" si="63"/>
        <v>-252.67763888888879</v>
      </c>
      <c r="BP44" s="55">
        <f t="shared" si="63"/>
        <v>-292.75624999999997</v>
      </c>
      <c r="BQ44" s="55">
        <f t="shared" si="63"/>
        <v>-221.87694444444443</v>
      </c>
      <c r="BR44" s="55">
        <f t="shared" si="63"/>
        <v>-196.33569444444441</v>
      </c>
      <c r="BS44" s="55">
        <f t="shared" si="63"/>
        <v>-252.10849999999991</v>
      </c>
      <c r="BT44" s="55">
        <f t="shared" si="63"/>
        <v>-231.86468749999995</v>
      </c>
      <c r="BU44" s="55">
        <f t="shared" si="63"/>
        <v>-195.84965909090897</v>
      </c>
      <c r="BV44" s="55">
        <f t="shared" si="63"/>
        <v>-182.99343750000003</v>
      </c>
      <c r="BW44" s="55">
        <f t="shared" si="63"/>
        <v>-218.85236111111104</v>
      </c>
      <c r="BX44" s="55">
        <f t="shared" si="63"/>
        <v>-228.4212499999999</v>
      </c>
      <c r="BY44" s="55">
        <f t="shared" si="63"/>
        <v>-21.328333333333326</v>
      </c>
      <c r="BZ44" s="55">
        <f t="shared" si="63"/>
        <v>46.497499999999945</v>
      </c>
      <c r="CA44" s="55">
        <f t="shared" si="63"/>
        <v>-115.17174999999989</v>
      </c>
      <c r="CB44" s="55">
        <f t="shared" si="63"/>
        <v>-305.37109375</v>
      </c>
      <c r="CC44" s="55">
        <f t="shared" si="63"/>
        <v>-208.95944444444447</v>
      </c>
      <c r="CD44" s="55">
        <f t="shared" si="63"/>
        <v>-220.68062499999996</v>
      </c>
      <c r="CE44" s="55">
        <f t="shared" si="63"/>
        <v>-206.69069444444438</v>
      </c>
      <c r="CF44" s="55">
        <f t="shared" si="63"/>
        <v>-183.28888888888872</v>
      </c>
      <c r="CG44" s="55">
        <f t="shared" si="63"/>
        <v>-122.51000000000003</v>
      </c>
      <c r="CH44" s="55">
        <f t="shared" si="63"/>
        <v>-433.09015625000006</v>
      </c>
      <c r="CI44" s="55">
        <f t="shared" si="63"/>
        <v>53.308125000000111</v>
      </c>
      <c r="CJ44" s="55">
        <f t="shared" si="63"/>
        <v>-34.730875000000012</v>
      </c>
      <c r="CK44" s="55">
        <f t="shared" si="63"/>
        <v>118.67736111111117</v>
      </c>
      <c r="CL44" s="55">
        <f t="shared" si="63"/>
        <v>200.16249999999997</v>
      </c>
      <c r="CM44" s="55">
        <f t="shared" si="63"/>
        <v>192.1859722222222</v>
      </c>
      <c r="CN44" s="55">
        <f t="shared" si="63"/>
        <v>-147.29781249999996</v>
      </c>
      <c r="CO44" s="55">
        <f t="shared" si="63"/>
        <v>-179.3211363636363</v>
      </c>
      <c r="CP44" s="55">
        <f t="shared" si="63"/>
        <v>-187.82343749999995</v>
      </c>
      <c r="CQ44" s="55">
        <f t="shared" si="63"/>
        <v>-146.83515624999995</v>
      </c>
      <c r="CR44" s="55">
        <f t="shared" si="63"/>
        <v>-160.95774999999995</v>
      </c>
      <c r="CS44" s="55">
        <f t="shared" si="63"/>
        <v>-115.25708333333326</v>
      </c>
      <c r="CT44" s="55">
        <f t="shared" si="63"/>
        <v>-134.91708333333332</v>
      </c>
      <c r="CU44" s="55">
        <f t="shared" si="63"/>
        <v>134.6459999999999</v>
      </c>
      <c r="CV44" s="55">
        <f t="shared" si="63"/>
        <v>-59.603333333333367</v>
      </c>
      <c r="CW44" s="55">
        <f t="shared" si="63"/>
        <v>175.75806818181826</v>
      </c>
      <c r="CX44" s="55">
        <f t="shared" si="63"/>
        <v>121.36374999999998</v>
      </c>
      <c r="CY44" s="55">
        <f t="shared" si="63"/>
        <v>92.422343749999982</v>
      </c>
      <c r="CZ44" s="55">
        <f t="shared" si="63"/>
        <v>143.15000000000009</v>
      </c>
      <c r="DA44" s="55">
        <f t="shared" si="63"/>
        <v>169.0663636363636</v>
      </c>
      <c r="DB44" s="55">
        <f t="shared" si="63"/>
        <v>223.94843749999995</v>
      </c>
      <c r="DC44" s="55">
        <f t="shared" si="63"/>
        <v>165.09325000000007</v>
      </c>
      <c r="DD44" s="55">
        <f t="shared" si="63"/>
        <v>251.11611111111111</v>
      </c>
      <c r="DE44" s="55">
        <f t="shared" si="63"/>
        <v>255.51291666666657</v>
      </c>
      <c r="DF44" s="55">
        <f t="shared" si="63"/>
        <v>12.320999999999913</v>
      </c>
      <c r="DG44" s="55">
        <f t="shared" si="63"/>
        <v>218.40680555555548</v>
      </c>
      <c r="DH44" s="55">
        <f t="shared" si="63"/>
        <v>185.06453125000007</v>
      </c>
      <c r="DI44" s="55">
        <f t="shared" si="63"/>
        <v>152.10074999999998</v>
      </c>
      <c r="DJ44" s="55">
        <f t="shared" si="63"/>
        <v>248.79609374999995</v>
      </c>
      <c r="DK44" s="55">
        <f t="shared" si="63"/>
        <v>316.10906249999994</v>
      </c>
      <c r="DL44" s="55">
        <f t="shared" si="63"/>
        <v>146.70874999999998</v>
      </c>
      <c r="DM44" s="55">
        <f t="shared" ref="DM44:FX44" si="64">+DM28/DM36</f>
        <v>62.726124999999954</v>
      </c>
      <c r="DN44" s="55">
        <f t="shared" si="64"/>
        <v>245.97812500000009</v>
      </c>
      <c r="DO44" s="55">
        <f t="shared" si="64"/>
        <v>202.30318181818174</v>
      </c>
      <c r="DP44" s="55">
        <f t="shared" si="64"/>
        <v>236.03546875000006</v>
      </c>
      <c r="DQ44" s="55">
        <f t="shared" si="64"/>
        <v>221.08652777777772</v>
      </c>
      <c r="DR44" s="55">
        <f t="shared" si="64"/>
        <v>145.36849999999995</v>
      </c>
      <c r="DS44" s="55">
        <f t="shared" si="64"/>
        <v>301.68069444444438</v>
      </c>
      <c r="DT44" s="55">
        <f t="shared" si="64"/>
        <v>196.06962500000009</v>
      </c>
      <c r="DU44" s="55">
        <f t="shared" si="64"/>
        <v>205.79750000000004</v>
      </c>
      <c r="DV44" s="55">
        <f t="shared" si="64"/>
        <v>245.24468750000005</v>
      </c>
      <c r="DW44" s="55">
        <f t="shared" si="64"/>
        <v>151.07781249999994</v>
      </c>
      <c r="DX44" s="55">
        <f t="shared" si="64"/>
        <v>61.461750000000031</v>
      </c>
      <c r="DY44" s="55">
        <f t="shared" si="64"/>
        <v>151.64833333333323</v>
      </c>
      <c r="DZ44" s="55">
        <f t="shared" si="64"/>
        <v>255.64859374999992</v>
      </c>
      <c r="EA44" s="55">
        <f t="shared" si="64"/>
        <v>200.22113636363645</v>
      </c>
      <c r="EB44" s="55">
        <f t="shared" si="64"/>
        <v>183.95359374999998</v>
      </c>
      <c r="EC44" s="55">
        <f t="shared" si="64"/>
        <v>202.96725000000006</v>
      </c>
      <c r="ED44" s="55">
        <f t="shared" si="64"/>
        <v>-88.556527777777873</v>
      </c>
      <c r="EE44" s="55">
        <f t="shared" si="64"/>
        <v>186.23722222222224</v>
      </c>
      <c r="EF44" s="55">
        <f t="shared" si="64"/>
        <v>247.12647727272716</v>
      </c>
      <c r="EG44" s="55">
        <f t="shared" si="64"/>
        <v>190.90458333333339</v>
      </c>
      <c r="EH44" s="55">
        <f t="shared" si="64"/>
        <v>226.75640625000005</v>
      </c>
      <c r="EI44" s="55">
        <f t="shared" si="64"/>
        <v>90.381500000000045</v>
      </c>
      <c r="EJ44" s="55">
        <f t="shared" si="64"/>
        <v>40.335156249999955</v>
      </c>
      <c r="EK44" s="55">
        <f t="shared" si="64"/>
        <v>161.87402777777768</v>
      </c>
      <c r="EL44" s="55">
        <f t="shared" si="64"/>
        <v>208.34737499999991</v>
      </c>
      <c r="EM44" s="55">
        <f t="shared" si="64"/>
        <v>159.07472222222228</v>
      </c>
      <c r="EN44" s="55">
        <f t="shared" si="64"/>
        <v>262.27597222222238</v>
      </c>
      <c r="EO44" s="55">
        <f t="shared" si="64"/>
        <v>226.89525000000012</v>
      </c>
      <c r="EP44" s="55">
        <f t="shared" si="64"/>
        <v>214.29781249999996</v>
      </c>
      <c r="EQ44" s="55">
        <f t="shared" si="64"/>
        <v>229.40662499999999</v>
      </c>
      <c r="ER44" s="55">
        <f t="shared" si="64"/>
        <v>214.58075000000008</v>
      </c>
      <c r="ES44" s="55">
        <f t="shared" si="64"/>
        <v>144.77347222222227</v>
      </c>
      <c r="ET44" s="55">
        <f t="shared" si="64"/>
        <v>253.49656249999998</v>
      </c>
      <c r="EU44" s="55">
        <f t="shared" si="64"/>
        <v>188.11562499999999</v>
      </c>
      <c r="EV44" s="55">
        <f t="shared" si="64"/>
        <v>75.874843750000082</v>
      </c>
      <c r="EW44" s="55">
        <f t="shared" si="64"/>
        <v>193.60699999999997</v>
      </c>
      <c r="EX44" s="55">
        <f t="shared" si="64"/>
        <v>146.98319444444436</v>
      </c>
      <c r="EY44" s="55">
        <f t="shared" si="64"/>
        <v>169.75652777777779</v>
      </c>
      <c r="EZ44" s="55">
        <f t="shared" si="64"/>
        <v>193.42962499999993</v>
      </c>
      <c r="FA44" s="55">
        <f t="shared" si="64"/>
        <v>267.29736111111094</v>
      </c>
      <c r="FB44" s="55">
        <f t="shared" si="64"/>
        <v>-128.42203124999992</v>
      </c>
      <c r="FC44" s="55">
        <f t="shared" si="64"/>
        <v>7.3315909090908296</v>
      </c>
      <c r="FD44" s="55">
        <f t="shared" si="64"/>
        <v>141.81611111111104</v>
      </c>
      <c r="FE44" s="55">
        <f t="shared" si="64"/>
        <v>79.855750000000086</v>
      </c>
      <c r="FF44" s="55">
        <f t="shared" si="64"/>
        <v>199.76765625000007</v>
      </c>
      <c r="FG44" s="55">
        <f t="shared" si="64"/>
        <v>40.912916666666611</v>
      </c>
      <c r="FH44" s="55">
        <f t="shared" si="64"/>
        <v>-43.052812500000073</v>
      </c>
      <c r="FI44" s="55">
        <f t="shared" si="64"/>
        <v>126.35670454545453</v>
      </c>
      <c r="FJ44" s="55">
        <f t="shared" si="64"/>
        <v>70.347968750000064</v>
      </c>
      <c r="FK44" s="55">
        <f t="shared" si="64"/>
        <v>136.58734374999995</v>
      </c>
      <c r="FL44" s="55">
        <f t="shared" si="64"/>
        <v>202.21087499999993</v>
      </c>
      <c r="FM44" s="55">
        <f t="shared" si="64"/>
        <v>177.83041666666657</v>
      </c>
      <c r="FN44" s="55">
        <f t="shared" si="64"/>
        <v>104.00416666666671</v>
      </c>
      <c r="FO44" s="55">
        <f t="shared" si="64"/>
        <v>185.51362499999996</v>
      </c>
      <c r="FP44" s="55">
        <f t="shared" si="64"/>
        <v>61.419861111111054</v>
      </c>
      <c r="FQ44" s="55">
        <f t="shared" si="64"/>
        <v>57.481931818181856</v>
      </c>
      <c r="FR44" s="55">
        <f t="shared" si="64"/>
        <v>131.75359374999994</v>
      </c>
      <c r="FS44" s="55">
        <f t="shared" si="64"/>
        <v>-228.03015624999989</v>
      </c>
      <c r="FT44" s="55">
        <f t="shared" si="64"/>
        <v>-1.7051562500000728</v>
      </c>
      <c r="FU44" s="55">
        <f t="shared" si="64"/>
        <v>1.7339772727272331</v>
      </c>
      <c r="FV44" s="55">
        <f t="shared" si="64"/>
        <v>41.651406250000036</v>
      </c>
      <c r="FW44" s="55">
        <f t="shared" si="64"/>
        <v>147.60325000000012</v>
      </c>
      <c r="FX44" s="55">
        <f t="shared" si="64"/>
        <v>181.42291666666662</v>
      </c>
      <c r="FY44" s="55">
        <f t="shared" ref="FY44:GB44" si="65">+FY28/FY36</f>
        <v>119.48569444444446</v>
      </c>
      <c r="FZ44" s="55">
        <f t="shared" si="65"/>
        <v>-21.129999999999928</v>
      </c>
      <c r="GA44" s="55">
        <f t="shared" si="65"/>
        <v>71.143055555555591</v>
      </c>
      <c r="GB44" s="55">
        <f t="shared" si="65"/>
        <v>102.48250000000007</v>
      </c>
      <c r="XEM44" s="140">
        <v>41821</v>
      </c>
      <c r="XEN44" s="143">
        <v>352</v>
      </c>
      <c r="XEO44" s="143">
        <v>392</v>
      </c>
      <c r="XEP44" s="143">
        <v>528</v>
      </c>
      <c r="XEQ44" s="143">
        <v>144</v>
      </c>
      <c r="XER44" s="143">
        <v>72</v>
      </c>
      <c r="XES44" s="143">
        <v>176</v>
      </c>
      <c r="XET44" s="143">
        <f t="shared" si="0"/>
        <v>744</v>
      </c>
    </row>
    <row r="45" spans="2:184 16363:16374">
      <c r="C45" s="7"/>
      <c r="D45" s="41" t="s">
        <v>71</v>
      </c>
      <c r="E45" s="54">
        <f t="shared" si="53"/>
        <v>140.79852272727277</v>
      </c>
      <c r="F45" s="55">
        <f t="shared" si="53"/>
        <v>157.88187500000004</v>
      </c>
      <c r="G45" s="55">
        <f t="shared" si="53"/>
        <v>208.35529761904763</v>
      </c>
      <c r="H45" s="55">
        <f t="shared" si="53"/>
        <v>141.73014204545458</v>
      </c>
      <c r="I45" s="55">
        <f t="shared" si="53"/>
        <v>61.406221590909063</v>
      </c>
      <c r="J45" s="55">
        <f t="shared" si="53"/>
        <v>84.83612500000018</v>
      </c>
      <c r="K45" s="55">
        <f t="shared" si="53"/>
        <v>128.02227272727279</v>
      </c>
      <c r="L45" s="55">
        <f t="shared" si="53"/>
        <v>100.23701704545452</v>
      </c>
      <c r="M45" s="55">
        <f t="shared" si="53"/>
        <v>180.91571875000008</v>
      </c>
      <c r="N45" s="55">
        <f t="shared" si="53"/>
        <v>-18.061739130434866</v>
      </c>
      <c r="O45" s="55">
        <f t="shared" si="53"/>
        <v>45.696343750000054</v>
      </c>
      <c r="P45" s="55">
        <f t="shared" si="53"/>
        <v>172.56056547619022</v>
      </c>
      <c r="Q45" s="55">
        <f t="shared" ref="Q45:AZ45" si="66">+Q29/Q37</f>
        <v>194.34224431818191</v>
      </c>
      <c r="R45" s="55">
        <f t="shared" si="66"/>
        <v>192.91856250000001</v>
      </c>
      <c r="S45" s="55">
        <f t="shared" si="66"/>
        <v>125.27443452380942</v>
      </c>
      <c r="T45" s="55">
        <f t="shared" si="66"/>
        <v>111.70636363636368</v>
      </c>
      <c r="U45" s="55">
        <f t="shared" si="66"/>
        <v>87.931994047618943</v>
      </c>
      <c r="V45" s="55">
        <f t="shared" si="66"/>
        <v>112.91294642857143</v>
      </c>
      <c r="W45" s="55">
        <f t="shared" si="66"/>
        <v>91.247698863636202</v>
      </c>
      <c r="X45" s="55">
        <f t="shared" si="66"/>
        <v>92.717827380952386</v>
      </c>
      <c r="Y45" s="55">
        <f t="shared" si="66"/>
        <v>149.15514880952384</v>
      </c>
      <c r="Z45" s="55">
        <f t="shared" si="66"/>
        <v>226.83687500000008</v>
      </c>
      <c r="AA45" s="55">
        <f t="shared" si="66"/>
        <v>281.69911184210514</v>
      </c>
      <c r="AB45" s="55">
        <f t="shared" si="66"/>
        <v>181.04625000000007</v>
      </c>
      <c r="AC45" s="55">
        <f t="shared" si="66"/>
        <v>144.4492261904762</v>
      </c>
      <c r="AD45" s="55">
        <f t="shared" si="66"/>
        <v>188.08809375000001</v>
      </c>
      <c r="AE45" s="55">
        <f t="shared" si="66"/>
        <v>200.62011363636373</v>
      </c>
      <c r="AF45" s="55">
        <f t="shared" si="66"/>
        <v>116.69764204545457</v>
      </c>
      <c r="AG45" s="55">
        <f t="shared" si="66"/>
        <v>31.244937500000013</v>
      </c>
      <c r="AH45" s="55">
        <f t="shared" si="66"/>
        <v>123.72937500000013</v>
      </c>
      <c r="AI45" s="55">
        <f t="shared" si="66"/>
        <v>156.07258152173918</v>
      </c>
      <c r="AJ45" s="55">
        <f t="shared" si="66"/>
        <v>168.11226190476199</v>
      </c>
      <c r="AK45" s="55">
        <f t="shared" si="66"/>
        <v>183.25083333333342</v>
      </c>
      <c r="AL45" s="55">
        <f t="shared" si="66"/>
        <v>13.613096590909249</v>
      </c>
      <c r="AM45" s="55">
        <f t="shared" si="66"/>
        <v>277.53318749999983</v>
      </c>
      <c r="AN45" s="55">
        <f t="shared" si="66"/>
        <v>136.99397727272711</v>
      </c>
      <c r="AO45" s="55">
        <f t="shared" si="66"/>
        <v>125.28681249999991</v>
      </c>
      <c r="AP45" s="55">
        <f t="shared" si="66"/>
        <v>158.95107142857159</v>
      </c>
      <c r="AQ45" s="55">
        <f t="shared" si="66"/>
        <v>29.726793478260927</v>
      </c>
      <c r="AR45" s="55">
        <f t="shared" si="66"/>
        <v>0.52565476190474802</v>
      </c>
      <c r="AS45" s="55">
        <f t="shared" si="66"/>
        <v>80.013005952380936</v>
      </c>
      <c r="AT45" s="55">
        <f t="shared" si="66"/>
        <v>143.90454545454551</v>
      </c>
      <c r="AU45" s="55">
        <f t="shared" si="66"/>
        <v>136.36875000000001</v>
      </c>
      <c r="AV45" s="55">
        <f t="shared" si="66"/>
        <v>149.43173913043481</v>
      </c>
      <c r="AW45" s="55">
        <f t="shared" si="66"/>
        <v>180.87616071428576</v>
      </c>
      <c r="AX45" s="55">
        <f t="shared" si="66"/>
        <v>182.47571428571419</v>
      </c>
      <c r="AY45" s="55">
        <f t="shared" si="66"/>
        <v>226.10660714285717</v>
      </c>
      <c r="AZ45" s="55">
        <f t="shared" si="66"/>
        <v>114.01282738095237</v>
      </c>
      <c r="BA45" s="55">
        <f t="shared" ref="BA45:DL45" si="67">+BA29/BA37</f>
        <v>98.985029761904684</v>
      </c>
      <c r="BB45" s="55">
        <f t="shared" si="67"/>
        <v>138.66290625000002</v>
      </c>
      <c r="BC45" s="55">
        <f t="shared" si="67"/>
        <v>103.54380434782607</v>
      </c>
      <c r="BD45" s="55">
        <f t="shared" si="67"/>
        <v>74.037624999999935</v>
      </c>
      <c r="BE45" s="55">
        <f t="shared" si="67"/>
        <v>126.46306818181819</v>
      </c>
      <c r="BF45" s="55">
        <f t="shared" si="67"/>
        <v>136.49005681818164</v>
      </c>
      <c r="BG45" s="55">
        <f t="shared" si="67"/>
        <v>126.84009374999987</v>
      </c>
      <c r="BH45" s="55">
        <f t="shared" si="67"/>
        <v>157.31089673913021</v>
      </c>
      <c r="BI45" s="55">
        <f t="shared" si="67"/>
        <v>171.08206250000003</v>
      </c>
      <c r="BJ45" s="55">
        <f t="shared" si="67"/>
        <v>-136.34968750000007</v>
      </c>
      <c r="BK45" s="55">
        <f t="shared" si="67"/>
        <v>-8.7251785714284953</v>
      </c>
      <c r="BL45" s="55">
        <f t="shared" si="67"/>
        <v>99.444687499999958</v>
      </c>
      <c r="BM45" s="55">
        <f t="shared" si="67"/>
        <v>137.92534090909083</v>
      </c>
      <c r="BN45" s="55">
        <f t="shared" si="67"/>
        <v>128.86893749999999</v>
      </c>
      <c r="BO45" s="55">
        <f t="shared" si="67"/>
        <v>99.05042613636364</v>
      </c>
      <c r="BP45" s="55">
        <f t="shared" si="67"/>
        <v>85.393541666666778</v>
      </c>
      <c r="BQ45" s="55">
        <f t="shared" si="67"/>
        <v>113.85474431818197</v>
      </c>
      <c r="BR45" s="55">
        <f t="shared" si="67"/>
        <v>113.43300595238092</v>
      </c>
      <c r="BS45" s="55">
        <f t="shared" si="67"/>
        <v>145.15241071428576</v>
      </c>
      <c r="BT45" s="55">
        <f t="shared" si="67"/>
        <v>136.75663043478247</v>
      </c>
      <c r="BU45" s="55">
        <f t="shared" si="67"/>
        <v>107.73930921052632</v>
      </c>
      <c r="BV45" s="55">
        <f t="shared" si="67"/>
        <v>134.53711956521732</v>
      </c>
      <c r="BW45" s="55">
        <f t="shared" si="67"/>
        <v>130.31556547619056</v>
      </c>
      <c r="BX45" s="55">
        <f t="shared" si="67"/>
        <v>134.58559374999987</v>
      </c>
      <c r="BY45" s="55">
        <f t="shared" si="67"/>
        <v>124.27661931818214</v>
      </c>
      <c r="BZ45" s="55">
        <f t="shared" si="67"/>
        <v>115.37162499999995</v>
      </c>
      <c r="CA45" s="55">
        <f t="shared" si="67"/>
        <v>13.501190476190546</v>
      </c>
      <c r="CB45" s="55">
        <f t="shared" si="67"/>
        <v>-5.7444602272726941</v>
      </c>
      <c r="CC45" s="55">
        <f t="shared" si="67"/>
        <v>54.139431818181862</v>
      </c>
      <c r="CD45" s="55">
        <f t="shared" si="67"/>
        <v>136.5405312500001</v>
      </c>
      <c r="CE45" s="55">
        <f t="shared" si="67"/>
        <v>184.13775568181816</v>
      </c>
      <c r="CF45" s="55">
        <f t="shared" si="67"/>
        <v>205.80636363636387</v>
      </c>
      <c r="CG45" s="55">
        <f t="shared" si="67"/>
        <v>223.89934375000013</v>
      </c>
      <c r="CH45" s="55">
        <f t="shared" si="67"/>
        <v>-48.419673913043482</v>
      </c>
      <c r="CI45" s="55">
        <f t="shared" si="67"/>
        <v>248.02749999999997</v>
      </c>
      <c r="CJ45" s="55">
        <f t="shared" si="67"/>
        <v>170.92095238095257</v>
      </c>
      <c r="CK45" s="55">
        <f t="shared" si="67"/>
        <v>135.91948863636341</v>
      </c>
      <c r="CL45" s="55">
        <f t="shared" si="67"/>
        <v>193.48365625000025</v>
      </c>
      <c r="CM45" s="55">
        <f t="shared" si="67"/>
        <v>191.91272727272701</v>
      </c>
      <c r="CN45" s="55">
        <f t="shared" si="67"/>
        <v>54.716562500000116</v>
      </c>
      <c r="CO45" s="55">
        <f t="shared" si="67"/>
        <v>138.84137499999997</v>
      </c>
      <c r="CP45" s="55">
        <f t="shared" si="67"/>
        <v>188.60437500000015</v>
      </c>
      <c r="CQ45" s="55">
        <f t="shared" si="67"/>
        <v>208.93179347826126</v>
      </c>
      <c r="CR45" s="55">
        <f t="shared" si="67"/>
        <v>208.13241071428587</v>
      </c>
      <c r="CS45" s="55">
        <f t="shared" si="67"/>
        <v>253.77083333333317</v>
      </c>
      <c r="CT45" s="55">
        <f t="shared" si="67"/>
        <v>207.75568181818181</v>
      </c>
      <c r="CU45" s="55">
        <f t="shared" si="67"/>
        <v>251.52406250000004</v>
      </c>
      <c r="CV45" s="55">
        <f t="shared" si="67"/>
        <v>186.0664772727275</v>
      </c>
      <c r="CW45" s="55">
        <f t="shared" si="67"/>
        <v>200.72431250000008</v>
      </c>
      <c r="CX45" s="55">
        <f t="shared" si="67"/>
        <v>139.54756249999991</v>
      </c>
      <c r="CY45" s="55">
        <f t="shared" si="67"/>
        <v>24.589673913043477</v>
      </c>
      <c r="CZ45" s="55">
        <f t="shared" si="67"/>
        <v>78.543494318181814</v>
      </c>
      <c r="DA45" s="55">
        <f t="shared" si="67"/>
        <v>172.69168749999989</v>
      </c>
      <c r="DB45" s="55">
        <f t="shared" si="67"/>
        <v>201.76062499999998</v>
      </c>
      <c r="DC45" s="55">
        <f t="shared" si="67"/>
        <v>244.88895833333333</v>
      </c>
      <c r="DD45" s="55">
        <f t="shared" si="67"/>
        <v>230.89346590909091</v>
      </c>
      <c r="DE45" s="55">
        <f t="shared" si="67"/>
        <v>251.53413690476182</v>
      </c>
      <c r="DF45" s="55">
        <f t="shared" si="67"/>
        <v>-104.46839285714287</v>
      </c>
      <c r="DG45" s="55">
        <f t="shared" si="67"/>
        <v>274.9775892857142</v>
      </c>
      <c r="DH45" s="55">
        <f t="shared" si="67"/>
        <v>183.92347826086979</v>
      </c>
      <c r="DI45" s="55">
        <f t="shared" si="67"/>
        <v>180.09559523809523</v>
      </c>
      <c r="DJ45" s="55">
        <f t="shared" si="67"/>
        <v>192.79790625000004</v>
      </c>
      <c r="DK45" s="55">
        <f t="shared" si="67"/>
        <v>233.07057065217384</v>
      </c>
      <c r="DL45" s="55">
        <f t="shared" si="67"/>
        <v>134.7211607142857</v>
      </c>
      <c r="DM45" s="55">
        <f t="shared" ref="DM45:FX45" si="68">+DM29/DM37</f>
        <v>64.35782738095233</v>
      </c>
      <c r="DN45" s="55">
        <f t="shared" si="68"/>
        <v>190.16840909090917</v>
      </c>
      <c r="DO45" s="55">
        <f t="shared" si="68"/>
        <v>245.83737500000007</v>
      </c>
      <c r="DP45" s="55">
        <f t="shared" si="68"/>
        <v>240.36029891304369</v>
      </c>
      <c r="DQ45" s="55">
        <f t="shared" si="68"/>
        <v>248.23354166666675</v>
      </c>
      <c r="DR45" s="55">
        <f t="shared" si="68"/>
        <v>216.78410714285721</v>
      </c>
      <c r="DS45" s="55">
        <f t="shared" si="68"/>
        <v>235.37202380952363</v>
      </c>
      <c r="DT45" s="55">
        <f t="shared" si="68"/>
        <v>169.31166666666658</v>
      </c>
      <c r="DU45" s="55">
        <f t="shared" si="68"/>
        <v>154.12824404761912</v>
      </c>
      <c r="DV45" s="55">
        <f t="shared" si="68"/>
        <v>198.82637500000001</v>
      </c>
      <c r="DW45" s="55">
        <f t="shared" si="68"/>
        <v>203.32312499999992</v>
      </c>
      <c r="DX45" s="55">
        <f t="shared" si="68"/>
        <v>42.824593749999984</v>
      </c>
      <c r="DY45" s="55">
        <f t="shared" si="68"/>
        <v>81.659090909090907</v>
      </c>
      <c r="DZ45" s="55">
        <f t="shared" si="68"/>
        <v>166.92667613636365</v>
      </c>
      <c r="EA45" s="55">
        <f t="shared" si="68"/>
        <v>213.82721875000007</v>
      </c>
      <c r="EB45" s="55">
        <f t="shared" si="68"/>
        <v>232.27793478260878</v>
      </c>
      <c r="EC45" s="55">
        <f t="shared" si="68"/>
        <v>246.38006250000018</v>
      </c>
      <c r="ED45" s="55">
        <f t="shared" si="68"/>
        <v>-29.425539772727213</v>
      </c>
      <c r="EE45" s="55">
        <f t="shared" si="68"/>
        <v>81.156190476190417</v>
      </c>
      <c r="EF45" s="55">
        <f t="shared" si="68"/>
        <v>109.41403124999997</v>
      </c>
      <c r="EG45" s="55">
        <f t="shared" si="68"/>
        <v>152.70755681818198</v>
      </c>
      <c r="EH45" s="55">
        <f t="shared" si="68"/>
        <v>196.67300595238081</v>
      </c>
      <c r="EI45" s="55">
        <f t="shared" si="68"/>
        <v>5.4709821428571432</v>
      </c>
      <c r="EJ45" s="55">
        <f t="shared" si="68"/>
        <v>-10.995482954545547</v>
      </c>
      <c r="EK45" s="55">
        <f t="shared" si="68"/>
        <v>123.26681818181814</v>
      </c>
      <c r="EL45" s="55">
        <f t="shared" si="68"/>
        <v>193.11618750000017</v>
      </c>
      <c r="EM45" s="55">
        <f t="shared" si="68"/>
        <v>180.61147727272726</v>
      </c>
      <c r="EN45" s="55">
        <f t="shared" si="68"/>
        <v>188.6589204545453</v>
      </c>
      <c r="EO45" s="55">
        <f t="shared" si="68"/>
        <v>227.85606250000001</v>
      </c>
      <c r="EP45" s="55">
        <f t="shared" si="68"/>
        <v>172.44989130434797</v>
      </c>
      <c r="EQ45" s="55">
        <f t="shared" si="68"/>
        <v>234.97618749999984</v>
      </c>
      <c r="ER45" s="55">
        <f t="shared" si="68"/>
        <v>121.12035714285733</v>
      </c>
      <c r="ES45" s="55">
        <f t="shared" si="68"/>
        <v>153.12303977272725</v>
      </c>
      <c r="ET45" s="55">
        <f t="shared" si="68"/>
        <v>178.58078125000011</v>
      </c>
      <c r="EU45" s="55">
        <f t="shared" si="68"/>
        <v>170.60464285714278</v>
      </c>
      <c r="EV45" s="55">
        <f t="shared" si="68"/>
        <v>74.675937499999975</v>
      </c>
      <c r="EW45" s="55">
        <f t="shared" si="68"/>
        <v>141.86889880952384</v>
      </c>
      <c r="EX45" s="55">
        <f t="shared" si="68"/>
        <v>177.0258035714287</v>
      </c>
      <c r="EY45" s="55">
        <f t="shared" si="68"/>
        <v>173.81230113636394</v>
      </c>
      <c r="EZ45" s="55">
        <f t="shared" si="68"/>
        <v>198.61901785714267</v>
      </c>
      <c r="FA45" s="55">
        <f t="shared" si="68"/>
        <v>224.26276785714279</v>
      </c>
      <c r="FB45" s="55">
        <f t="shared" si="68"/>
        <v>-89.240842391304199</v>
      </c>
      <c r="FC45" s="55">
        <f t="shared" si="68"/>
        <v>-78.092598684210415</v>
      </c>
      <c r="FD45" s="55">
        <f t="shared" si="68"/>
        <v>153.32710227272747</v>
      </c>
      <c r="FE45" s="55">
        <f t="shared" si="68"/>
        <v>152.35991071428569</v>
      </c>
      <c r="FF45" s="55">
        <f t="shared" si="68"/>
        <v>141.16143749999992</v>
      </c>
      <c r="FG45" s="55">
        <f t="shared" si="68"/>
        <v>105.92011363636348</v>
      </c>
      <c r="FH45" s="55">
        <f t="shared" si="68"/>
        <v>-22.769261363636279</v>
      </c>
      <c r="FI45" s="55">
        <f t="shared" si="68"/>
        <v>120.58390624999993</v>
      </c>
      <c r="FJ45" s="55">
        <f t="shared" si="68"/>
        <v>160.16911931818174</v>
      </c>
      <c r="FK45" s="55">
        <f t="shared" si="68"/>
        <v>164.82633152173935</v>
      </c>
      <c r="FL45" s="55">
        <f t="shared" si="68"/>
        <v>156.86208333333309</v>
      </c>
      <c r="FM45" s="55">
        <f t="shared" si="68"/>
        <v>226.19389880952389</v>
      </c>
      <c r="FN45" s="55">
        <f t="shared" si="68"/>
        <v>185.09090909090909</v>
      </c>
      <c r="FO45" s="55">
        <f t="shared" si="68"/>
        <v>214.79812500000008</v>
      </c>
      <c r="FP45" s="55">
        <f t="shared" si="68"/>
        <v>153.73392045454554</v>
      </c>
      <c r="FQ45" s="55">
        <f t="shared" si="68"/>
        <v>143.90096875</v>
      </c>
      <c r="FR45" s="55">
        <f t="shared" si="68"/>
        <v>152.4404375</v>
      </c>
      <c r="FS45" s="55">
        <f t="shared" si="68"/>
        <v>-83.818614130434781</v>
      </c>
      <c r="FT45" s="55">
        <f t="shared" si="68"/>
        <v>107.16423295454545</v>
      </c>
      <c r="FU45" s="55">
        <f t="shared" si="68"/>
        <v>39.565624999999997</v>
      </c>
      <c r="FV45" s="55">
        <f t="shared" si="68"/>
        <v>164.91928977272718</v>
      </c>
      <c r="FW45" s="55">
        <f t="shared" si="68"/>
        <v>147.67800595238111</v>
      </c>
      <c r="FX45" s="55">
        <f t="shared" si="68"/>
        <v>138.98579545454547</v>
      </c>
      <c r="FY45" s="55">
        <f t="shared" ref="FY45:GB45" si="69">+FY29/FY37</f>
        <v>182.21119047619072</v>
      </c>
      <c r="FZ45" s="55">
        <f t="shared" si="69"/>
        <v>45.282916666666658</v>
      </c>
      <c r="GA45" s="55">
        <f t="shared" si="69"/>
        <v>105.1733630952381</v>
      </c>
      <c r="GB45" s="55">
        <f t="shared" si="69"/>
        <v>135.00043478260847</v>
      </c>
      <c r="XEM45" s="140">
        <v>41852</v>
      </c>
      <c r="XEN45" s="143">
        <v>336</v>
      </c>
      <c r="XEO45" s="143">
        <v>408</v>
      </c>
      <c r="XEP45" s="143">
        <v>504</v>
      </c>
      <c r="XEQ45" s="143">
        <v>160</v>
      </c>
      <c r="XER45" s="143">
        <v>80</v>
      </c>
      <c r="XES45" s="143">
        <v>168</v>
      </c>
      <c r="XET45" s="143">
        <f t="shared" si="0"/>
        <v>744</v>
      </c>
    </row>
    <row r="46" spans="2:184 16363:16374">
      <c r="C46" s="32"/>
      <c r="D46" s="41" t="s">
        <v>72</v>
      </c>
      <c r="E46" s="54">
        <f t="shared" si="53"/>
        <v>128.82210227272711</v>
      </c>
      <c r="F46" s="55">
        <f t="shared" si="53"/>
        <v>152.88887500000001</v>
      </c>
      <c r="G46" s="55">
        <f t="shared" si="53"/>
        <v>115.13952380952382</v>
      </c>
      <c r="H46" s="55">
        <f t="shared" si="53"/>
        <v>-12.447500000000053</v>
      </c>
      <c r="I46" s="55">
        <f t="shared" si="53"/>
        <v>-31.028295454545514</v>
      </c>
      <c r="J46" s="55">
        <f t="shared" si="53"/>
        <v>12.257312500000079</v>
      </c>
      <c r="K46" s="55">
        <f t="shared" si="53"/>
        <v>30.716363636363727</v>
      </c>
      <c r="L46" s="55">
        <f t="shared" si="53"/>
        <v>67.066988636363689</v>
      </c>
      <c r="M46" s="55">
        <f t="shared" si="53"/>
        <v>77.433937499999956</v>
      </c>
      <c r="N46" s="55">
        <f t="shared" si="53"/>
        <v>-169.97369565217409</v>
      </c>
      <c r="O46" s="55">
        <f t="shared" si="53"/>
        <v>-99.378750000000039</v>
      </c>
      <c r="P46" s="55">
        <f t="shared" si="53"/>
        <v>35.340595238095418</v>
      </c>
      <c r="Q46" s="55">
        <f t="shared" ref="Q46:AZ46" si="70">+Q30/Q38</f>
        <v>195.37306818181804</v>
      </c>
      <c r="R46" s="55">
        <f t="shared" si="70"/>
        <v>195.70574999999991</v>
      </c>
      <c r="S46" s="55">
        <f t="shared" si="70"/>
        <v>-17.539047619047604</v>
      </c>
      <c r="T46" s="55">
        <f t="shared" si="70"/>
        <v>-27.507443181818168</v>
      </c>
      <c r="U46" s="55">
        <f t="shared" si="70"/>
        <v>-55.205238095238158</v>
      </c>
      <c r="V46" s="55">
        <f t="shared" si="70"/>
        <v>47.30892857142836</v>
      </c>
      <c r="W46" s="55">
        <f t="shared" si="70"/>
        <v>38.790454545454516</v>
      </c>
      <c r="X46" s="55">
        <f t="shared" si="70"/>
        <v>65.324880952381051</v>
      </c>
      <c r="Y46" s="55">
        <f t="shared" si="70"/>
        <v>22.531309523809579</v>
      </c>
      <c r="Z46" s="55">
        <f t="shared" si="70"/>
        <v>33.844945652173919</v>
      </c>
      <c r="AA46" s="55">
        <f t="shared" si="70"/>
        <v>96.591513157894767</v>
      </c>
      <c r="AB46" s="55">
        <f t="shared" si="70"/>
        <v>16.496534090909005</v>
      </c>
      <c r="AC46" s="55">
        <f t="shared" si="70"/>
        <v>95.058869047618956</v>
      </c>
      <c r="AD46" s="55">
        <f t="shared" si="70"/>
        <v>116.82143750000014</v>
      </c>
      <c r="AE46" s="55">
        <f t="shared" si="70"/>
        <v>21.312840909090895</v>
      </c>
      <c r="AF46" s="55">
        <f t="shared" si="70"/>
        <v>-52.439147727272776</v>
      </c>
      <c r="AG46" s="55">
        <f t="shared" si="70"/>
        <v>-127.56949999999998</v>
      </c>
      <c r="AH46" s="55">
        <f t="shared" si="70"/>
        <v>2.1897159090909883</v>
      </c>
      <c r="AI46" s="55">
        <f t="shared" si="70"/>
        <v>18.19168478260864</v>
      </c>
      <c r="AJ46" s="55">
        <f t="shared" si="70"/>
        <v>43.089285714285715</v>
      </c>
      <c r="AK46" s="55">
        <f t="shared" si="70"/>
        <v>10.56910714285706</v>
      </c>
      <c r="AL46" s="55">
        <f t="shared" si="70"/>
        <v>-177.07619318181804</v>
      </c>
      <c r="AM46" s="55">
        <f t="shared" si="70"/>
        <v>21.26537500000013</v>
      </c>
      <c r="AN46" s="55">
        <f t="shared" si="70"/>
        <v>-42.062159090909105</v>
      </c>
      <c r="AO46" s="55">
        <f t="shared" si="70"/>
        <v>113.08106250000019</v>
      </c>
      <c r="AP46" s="55">
        <f t="shared" si="70"/>
        <v>130.57886904761904</v>
      </c>
      <c r="AQ46" s="55">
        <f t="shared" si="70"/>
        <v>-121.07565217391311</v>
      </c>
      <c r="AR46" s="55">
        <f t="shared" si="70"/>
        <v>-161.50107142857155</v>
      </c>
      <c r="AS46" s="55">
        <f t="shared" si="70"/>
        <v>-54.541845238095235</v>
      </c>
      <c r="AT46" s="55">
        <f t="shared" si="70"/>
        <v>26.936477272727313</v>
      </c>
      <c r="AU46" s="55">
        <f t="shared" si="70"/>
        <v>21.367374999999992</v>
      </c>
      <c r="AV46" s="55">
        <f t="shared" si="70"/>
        <v>38.344184782608629</v>
      </c>
      <c r="AW46" s="55">
        <f t="shared" si="70"/>
        <v>32.970833333333367</v>
      </c>
      <c r="AX46" s="55">
        <f t="shared" si="70"/>
        <v>-5.9816071428571638</v>
      </c>
      <c r="AY46" s="55">
        <f t="shared" si="70"/>
        <v>67.402083333333437</v>
      </c>
      <c r="AZ46" s="55">
        <f t="shared" si="70"/>
        <v>-54.690952380952304</v>
      </c>
      <c r="BA46" s="55">
        <f t="shared" ref="BA46:DL46" si="71">+BA30/BA38</f>
        <v>94.841428571428494</v>
      </c>
      <c r="BB46" s="55">
        <f t="shared" si="71"/>
        <v>92.150625000000034</v>
      </c>
      <c r="BC46" s="55">
        <f t="shared" si="71"/>
        <v>-108.73657608695652</v>
      </c>
      <c r="BD46" s="55">
        <f t="shared" si="71"/>
        <v>-168.82412499999992</v>
      </c>
      <c r="BE46" s="55">
        <f t="shared" si="71"/>
        <v>-104.61874999999996</v>
      </c>
      <c r="BF46" s="55">
        <f t="shared" si="71"/>
        <v>-83.710738636363615</v>
      </c>
      <c r="BG46" s="55">
        <f t="shared" si="71"/>
        <v>-55.209875000000103</v>
      </c>
      <c r="BH46" s="55">
        <f t="shared" si="71"/>
        <v>-30.094836956521803</v>
      </c>
      <c r="BI46" s="55">
        <f t="shared" si="71"/>
        <v>-79.783374999999978</v>
      </c>
      <c r="BJ46" s="55">
        <f t="shared" si="71"/>
        <v>-376.70801136363644</v>
      </c>
      <c r="BK46" s="55">
        <f t="shared" si="71"/>
        <v>-241.7895238095239</v>
      </c>
      <c r="BL46" s="55">
        <f t="shared" si="71"/>
        <v>-145.11725000000007</v>
      </c>
      <c r="BM46" s="55">
        <f t="shared" si="71"/>
        <v>123.21352272727282</v>
      </c>
      <c r="BN46" s="55">
        <f t="shared" si="71"/>
        <v>133.84899999999999</v>
      </c>
      <c r="BO46" s="55">
        <f t="shared" si="71"/>
        <v>-66.486875000000012</v>
      </c>
      <c r="BP46" s="55">
        <f t="shared" si="71"/>
        <v>-111.3697023809523</v>
      </c>
      <c r="BQ46" s="55">
        <f t="shared" si="71"/>
        <v>-96.640625</v>
      </c>
      <c r="BR46" s="55">
        <f t="shared" si="71"/>
        <v>2.0522023809523184</v>
      </c>
      <c r="BS46" s="55">
        <f t="shared" si="71"/>
        <v>74.407738095238102</v>
      </c>
      <c r="BT46" s="55">
        <f t="shared" si="71"/>
        <v>91.083913043478276</v>
      </c>
      <c r="BU46" s="55">
        <f t="shared" si="71"/>
        <v>-24.049210526315857</v>
      </c>
      <c r="BV46" s="55">
        <f t="shared" si="71"/>
        <v>-43.055597826087016</v>
      </c>
      <c r="BW46" s="55">
        <f t="shared" si="71"/>
        <v>56.619523809523734</v>
      </c>
      <c r="BX46" s="55">
        <f t="shared" si="71"/>
        <v>115.30143750000006</v>
      </c>
      <c r="BY46" s="55">
        <f t="shared" si="71"/>
        <v>182.18403409090917</v>
      </c>
      <c r="BZ46" s="55">
        <f t="shared" si="71"/>
        <v>172.75174999999999</v>
      </c>
      <c r="CA46" s="55">
        <f t="shared" si="71"/>
        <v>11.499047619047598</v>
      </c>
      <c r="CB46" s="55">
        <f t="shared" si="71"/>
        <v>-45.627272727272697</v>
      </c>
      <c r="CC46" s="55">
        <f t="shared" si="71"/>
        <v>2.8636931818180695</v>
      </c>
      <c r="CD46" s="55">
        <f t="shared" si="71"/>
        <v>123.38875000000007</v>
      </c>
      <c r="CE46" s="55">
        <f t="shared" si="71"/>
        <v>217.10676136363642</v>
      </c>
      <c r="CF46" s="55">
        <f t="shared" si="71"/>
        <v>239.46147727272728</v>
      </c>
      <c r="CG46" s="55">
        <f t="shared" si="71"/>
        <v>219.14937499999996</v>
      </c>
      <c r="CH46" s="55">
        <f t="shared" si="71"/>
        <v>-68.063804347826036</v>
      </c>
      <c r="CI46" s="55">
        <f t="shared" si="71"/>
        <v>260.62506250000007</v>
      </c>
      <c r="CJ46" s="55">
        <f t="shared" si="71"/>
        <v>166.36130952380958</v>
      </c>
      <c r="CK46" s="55">
        <f t="shared" si="71"/>
        <v>193.58289772727287</v>
      </c>
      <c r="CL46" s="55">
        <f t="shared" si="71"/>
        <v>224.35762500000001</v>
      </c>
      <c r="CM46" s="55">
        <f t="shared" si="71"/>
        <v>208.12846590909083</v>
      </c>
      <c r="CN46" s="55">
        <f t="shared" si="71"/>
        <v>67.382272727272721</v>
      </c>
      <c r="CO46" s="55">
        <f t="shared" si="71"/>
        <v>135.96887499999994</v>
      </c>
      <c r="CP46" s="55">
        <f t="shared" si="71"/>
        <v>196.95045454545453</v>
      </c>
      <c r="CQ46" s="55">
        <f t="shared" si="71"/>
        <v>190.20771739130436</v>
      </c>
      <c r="CR46" s="55">
        <f t="shared" si="71"/>
        <v>279.19464285714292</v>
      </c>
      <c r="CS46" s="55">
        <f t="shared" si="71"/>
        <v>244.33101190476182</v>
      </c>
      <c r="CT46" s="55">
        <f t="shared" si="71"/>
        <v>209.77142045454539</v>
      </c>
      <c r="CU46" s="55">
        <f t="shared" si="71"/>
        <v>278.20625000000001</v>
      </c>
      <c r="CV46" s="55">
        <f t="shared" si="71"/>
        <v>171.9375</v>
      </c>
      <c r="CW46" s="55">
        <f t="shared" si="71"/>
        <v>201.29218750000001</v>
      </c>
      <c r="CX46" s="55">
        <f t="shared" si="71"/>
        <v>137.39799999999997</v>
      </c>
      <c r="CY46" s="55">
        <f t="shared" si="71"/>
        <v>0.32847826086957788</v>
      </c>
      <c r="CZ46" s="55">
        <f t="shared" si="71"/>
        <v>-15.394374999999854</v>
      </c>
      <c r="DA46" s="55">
        <f t="shared" si="71"/>
        <v>-5.3691249999999853</v>
      </c>
      <c r="DB46" s="55">
        <f t="shared" si="71"/>
        <v>57.626761363636348</v>
      </c>
      <c r="DC46" s="55">
        <f t="shared" si="71"/>
        <v>31.378690476190449</v>
      </c>
      <c r="DD46" s="55">
        <f t="shared" si="71"/>
        <v>131.41159090909093</v>
      </c>
      <c r="DE46" s="55">
        <f t="shared" si="71"/>
        <v>59.45440476190474</v>
      </c>
      <c r="DF46" s="55">
        <f t="shared" si="71"/>
        <v>-260.67119047619053</v>
      </c>
      <c r="DG46" s="55">
        <f t="shared" si="71"/>
        <v>210.0497023809526</v>
      </c>
      <c r="DH46" s="55">
        <f t="shared" si="71"/>
        <v>78.240326086956685</v>
      </c>
      <c r="DI46" s="55">
        <f t="shared" si="71"/>
        <v>133.08750000000006</v>
      </c>
      <c r="DJ46" s="55">
        <f t="shared" si="71"/>
        <v>179.51381249999994</v>
      </c>
      <c r="DK46" s="55">
        <f t="shared" si="71"/>
        <v>186.22782608695658</v>
      </c>
      <c r="DL46" s="55">
        <f t="shared" si="71"/>
        <v>5.1704761904762737</v>
      </c>
      <c r="DM46" s="55">
        <f t="shared" ref="DM46:FX46" si="72">+DM30/DM38</f>
        <v>-100.60482142857151</v>
      </c>
      <c r="DN46" s="55">
        <f t="shared" si="72"/>
        <v>17.448409090909163</v>
      </c>
      <c r="DO46" s="55">
        <f t="shared" si="72"/>
        <v>40.87099999999991</v>
      </c>
      <c r="DP46" s="55">
        <f t="shared" si="72"/>
        <v>108.26619565217398</v>
      </c>
      <c r="DQ46" s="55">
        <f t="shared" si="72"/>
        <v>60.621011904761829</v>
      </c>
      <c r="DR46" s="55">
        <f t="shared" si="72"/>
        <v>83.240416666666576</v>
      </c>
      <c r="DS46" s="55">
        <f t="shared" si="72"/>
        <v>190.61125000000001</v>
      </c>
      <c r="DT46" s="55">
        <f t="shared" si="72"/>
        <v>40.73708333333326</v>
      </c>
      <c r="DU46" s="55">
        <f t="shared" si="72"/>
        <v>112.6792261904761</v>
      </c>
      <c r="DV46" s="55">
        <f t="shared" si="72"/>
        <v>142.01587500000005</v>
      </c>
      <c r="DW46" s="55">
        <f t="shared" si="72"/>
        <v>153.11076086956524</v>
      </c>
      <c r="DX46" s="55">
        <f t="shared" si="72"/>
        <v>-59.653125000000003</v>
      </c>
      <c r="DY46" s="55">
        <f t="shared" si="72"/>
        <v>-47.393465909090907</v>
      </c>
      <c r="DZ46" s="55">
        <f t="shared" si="72"/>
        <v>-43.604318181818101</v>
      </c>
      <c r="EA46" s="55">
        <f t="shared" si="72"/>
        <v>49.321500000000015</v>
      </c>
      <c r="EB46" s="55">
        <f t="shared" si="72"/>
        <v>73.167119565217391</v>
      </c>
      <c r="EC46" s="55">
        <f t="shared" si="72"/>
        <v>65.666124999999923</v>
      </c>
      <c r="ED46" s="55">
        <f t="shared" si="72"/>
        <v>-194.63619318181819</v>
      </c>
      <c r="EE46" s="55">
        <f t="shared" si="72"/>
        <v>-16.511249999999912</v>
      </c>
      <c r="EF46" s="55">
        <f t="shared" si="72"/>
        <v>20.475562499999977</v>
      </c>
      <c r="EG46" s="55">
        <f t="shared" si="72"/>
        <v>107.25522727272734</v>
      </c>
      <c r="EH46" s="55">
        <f t="shared" si="72"/>
        <v>143.63297619047617</v>
      </c>
      <c r="EI46" s="55">
        <f t="shared" si="72"/>
        <v>-30.94482142857149</v>
      </c>
      <c r="EJ46" s="55">
        <f t="shared" si="72"/>
        <v>-90.604772727272575</v>
      </c>
      <c r="EK46" s="55">
        <f t="shared" si="72"/>
        <v>-46.625681818181789</v>
      </c>
      <c r="EL46" s="55">
        <f t="shared" si="72"/>
        <v>-7.6135000000000215</v>
      </c>
      <c r="EM46" s="55">
        <f t="shared" si="72"/>
        <v>50.719431818181789</v>
      </c>
      <c r="EN46" s="55">
        <f t="shared" si="72"/>
        <v>34.770227272727261</v>
      </c>
      <c r="EO46" s="55">
        <f t="shared" si="72"/>
        <v>67.035062500000095</v>
      </c>
      <c r="EP46" s="55">
        <f t="shared" si="72"/>
        <v>-17.737826086956574</v>
      </c>
      <c r="EQ46" s="55">
        <f t="shared" si="72"/>
        <v>140.79993749999994</v>
      </c>
      <c r="ER46" s="55">
        <f t="shared" si="72"/>
        <v>38.260416666666664</v>
      </c>
      <c r="ES46" s="55">
        <f t="shared" si="72"/>
        <v>105.99710227272722</v>
      </c>
      <c r="ET46" s="55">
        <f t="shared" si="72"/>
        <v>130.98662499999992</v>
      </c>
      <c r="EU46" s="55">
        <f t="shared" si="72"/>
        <v>68.109880952380905</v>
      </c>
      <c r="EV46" s="55">
        <f t="shared" si="72"/>
        <v>-86.306534090909153</v>
      </c>
      <c r="EW46" s="55">
        <f t="shared" si="72"/>
        <v>-30.562023809523712</v>
      </c>
      <c r="EX46" s="55">
        <f t="shared" si="72"/>
        <v>-20.547976190476177</v>
      </c>
      <c r="EY46" s="55">
        <f t="shared" si="72"/>
        <v>-10.937840909090896</v>
      </c>
      <c r="EZ46" s="55">
        <f t="shared" si="72"/>
        <v>73.748214285714354</v>
      </c>
      <c r="FA46" s="55">
        <f t="shared" si="72"/>
        <v>6.2797023809523251</v>
      </c>
      <c r="FB46" s="55">
        <f t="shared" si="72"/>
        <v>-252.73217391304348</v>
      </c>
      <c r="FC46" s="55">
        <f t="shared" si="72"/>
        <v>-213.55355263157904</v>
      </c>
      <c r="FD46" s="55">
        <f t="shared" si="72"/>
        <v>-14.081250000000098</v>
      </c>
      <c r="FE46" s="55">
        <f t="shared" si="72"/>
        <v>51.381904761904785</v>
      </c>
      <c r="FF46" s="55">
        <f t="shared" si="72"/>
        <v>45.995562500000048</v>
      </c>
      <c r="FG46" s="55">
        <f t="shared" si="72"/>
        <v>-8.8853977272726539</v>
      </c>
      <c r="FH46" s="55">
        <f t="shared" si="72"/>
        <v>-193.15693181818179</v>
      </c>
      <c r="FI46" s="55">
        <f t="shared" si="72"/>
        <v>-103.14562499999992</v>
      </c>
      <c r="FJ46" s="55">
        <f t="shared" si="72"/>
        <v>-63.06619318181815</v>
      </c>
      <c r="FK46" s="55">
        <f t="shared" si="72"/>
        <v>-6.6466304347825078</v>
      </c>
      <c r="FL46" s="55">
        <f t="shared" si="72"/>
        <v>29.090654761904823</v>
      </c>
      <c r="FM46" s="55">
        <f t="shared" si="72"/>
        <v>-13.268333333333256</v>
      </c>
      <c r="FN46" s="55">
        <f t="shared" si="72"/>
        <v>-18.906704545454474</v>
      </c>
      <c r="FO46" s="55">
        <f t="shared" si="72"/>
        <v>54.667249999999875</v>
      </c>
      <c r="FP46" s="55">
        <f t="shared" si="72"/>
        <v>-44.696250000000049</v>
      </c>
      <c r="FQ46" s="55">
        <f t="shared" si="72"/>
        <v>26.05962500000005</v>
      </c>
      <c r="FR46" s="55">
        <f t="shared" si="72"/>
        <v>48.168812500000058</v>
      </c>
      <c r="FS46" s="55">
        <f t="shared" si="72"/>
        <v>-249.2419021739131</v>
      </c>
      <c r="FT46" s="55">
        <f t="shared" si="72"/>
        <v>-104.14727272727281</v>
      </c>
      <c r="FU46" s="55">
        <f t="shared" si="72"/>
        <v>-204.36862500000007</v>
      </c>
      <c r="FV46" s="55">
        <f t="shared" si="72"/>
        <v>-87.718068181818211</v>
      </c>
      <c r="FW46" s="55">
        <f t="shared" si="72"/>
        <v>-29.828809523809468</v>
      </c>
      <c r="FX46" s="55">
        <f t="shared" si="72"/>
        <v>-20.428693181818247</v>
      </c>
      <c r="FY46" s="55">
        <f t="shared" ref="FY46:GB46" si="73">+FY30/FY38</f>
        <v>-64.539880952381026</v>
      </c>
      <c r="FZ46" s="55">
        <f t="shared" si="73"/>
        <v>-136.19791666666666</v>
      </c>
      <c r="GA46" s="55">
        <f t="shared" si="73"/>
        <v>-110.31994047619048</v>
      </c>
      <c r="GB46" s="55">
        <f t="shared" si="73"/>
        <v>-44.49005434782616</v>
      </c>
      <c r="XEI46" s="32"/>
      <c r="XEJ46" s="32"/>
      <c r="XEK46" s="32"/>
      <c r="XEL46" s="32"/>
      <c r="XEM46" s="140">
        <v>41883</v>
      </c>
      <c r="XEN46" s="143">
        <v>336</v>
      </c>
      <c r="XEO46" s="143">
        <v>384</v>
      </c>
      <c r="XEP46" s="143">
        <v>504</v>
      </c>
      <c r="XEQ46" s="143">
        <v>144</v>
      </c>
      <c r="XER46" s="143">
        <v>72</v>
      </c>
      <c r="XES46" s="143">
        <v>168</v>
      </c>
      <c r="XET46" s="143">
        <f t="shared" si="0"/>
        <v>720</v>
      </c>
    </row>
    <row r="47" spans="2:184 16363:16374" ht="15.75" thickBot="1">
      <c r="C47" s="32"/>
      <c r="D47" s="8" t="s">
        <v>174</v>
      </c>
      <c r="E47" s="56">
        <f t="shared" ref="E47:P47" si="74">+E31/E39</f>
        <v>99.551734693877478</v>
      </c>
      <c r="F47" s="57">
        <f t="shared" si="74"/>
        <v>107.67599431818181</v>
      </c>
      <c r="G47" s="57">
        <f t="shared" si="74"/>
        <v>103.73495098039216</v>
      </c>
      <c r="H47" s="57">
        <f t="shared" si="74"/>
        <v>-2.7389673913043935</v>
      </c>
      <c r="I47" s="57">
        <f t="shared" si="74"/>
        <v>4.824260204081634</v>
      </c>
      <c r="J47" s="57">
        <f t="shared" si="74"/>
        <v>2.1832249999999842</v>
      </c>
      <c r="K47" s="57">
        <f t="shared" si="74"/>
        <v>2.954387755102029</v>
      </c>
      <c r="L47" s="57">
        <f t="shared" si="74"/>
        <v>-3.3601275510204038</v>
      </c>
      <c r="M47" s="57">
        <f t="shared" si="74"/>
        <v>61.269199999999984</v>
      </c>
      <c r="N47" s="57">
        <f t="shared" si="74"/>
        <v>-174.64191489361713</v>
      </c>
      <c r="O47" s="57">
        <f t="shared" si="74"/>
        <v>-41.995799999999981</v>
      </c>
      <c r="P47" s="57">
        <f t="shared" si="74"/>
        <v>44.352450980392234</v>
      </c>
      <c r="Q47" s="57">
        <f t="shared" ref="Q47:AZ47" si="75">+Q31/Q39</f>
        <v>91.263010204081567</v>
      </c>
      <c r="R47" s="57">
        <f t="shared" si="75"/>
        <v>111.37982954545441</v>
      </c>
      <c r="S47" s="57">
        <f t="shared" si="75"/>
        <v>-22.055612745098045</v>
      </c>
      <c r="T47" s="57">
        <f t="shared" si="75"/>
        <v>-26.876521739130428</v>
      </c>
      <c r="U47" s="57">
        <f t="shared" si="75"/>
        <v>-17.214387254901965</v>
      </c>
      <c r="V47" s="57">
        <f t="shared" si="75"/>
        <v>9.2089062499998899</v>
      </c>
      <c r="W47" s="57">
        <f t="shared" si="75"/>
        <v>-14.274234693877551</v>
      </c>
      <c r="X47" s="57">
        <f t="shared" si="75"/>
        <v>4.8929901960785296</v>
      </c>
      <c r="Y47" s="57">
        <f t="shared" si="75"/>
        <v>58.340885416666765</v>
      </c>
      <c r="Z47" s="57">
        <f t="shared" si="75"/>
        <v>37.564388297872355</v>
      </c>
      <c r="AA47" s="57">
        <f t="shared" si="75"/>
        <v>95.875240384615466</v>
      </c>
      <c r="AB47" s="57">
        <f t="shared" si="75"/>
        <v>-14.177959183673456</v>
      </c>
      <c r="AC47" s="57">
        <f t="shared" si="75"/>
        <v>36.289705882352862</v>
      </c>
      <c r="AD47" s="57">
        <f t="shared" si="75"/>
        <v>42.081363636363797</v>
      </c>
      <c r="AE47" s="57">
        <f t="shared" si="75"/>
        <v>29.166403061224518</v>
      </c>
      <c r="AF47" s="57">
        <f t="shared" si="75"/>
        <v>-38.604782608695643</v>
      </c>
      <c r="AG47" s="57">
        <f t="shared" si="75"/>
        <v>-75.91841981132076</v>
      </c>
      <c r="AH47" s="57">
        <f t="shared" si="75"/>
        <v>29.2231793478261</v>
      </c>
      <c r="AI47" s="57">
        <f t="shared" si="75"/>
        <v>0.4884308510637756</v>
      </c>
      <c r="AJ47" s="57">
        <f t="shared" si="75"/>
        <v>9.8681862745098066</v>
      </c>
      <c r="AK47" s="57">
        <f t="shared" si="75"/>
        <v>39.70226562499996</v>
      </c>
      <c r="AL47" s="57">
        <f t="shared" si="75"/>
        <v>-167.04471938775504</v>
      </c>
      <c r="AM47" s="57">
        <f t="shared" si="75"/>
        <v>24.607275000000083</v>
      </c>
      <c r="AN47" s="57">
        <f t="shared" si="75"/>
        <v>-57.034642857142863</v>
      </c>
      <c r="AO47" s="57">
        <f t="shared" si="75"/>
        <v>39.501981132075535</v>
      </c>
      <c r="AP47" s="57">
        <f t="shared" si="75"/>
        <v>82.114166666666648</v>
      </c>
      <c r="AQ47" s="57">
        <f t="shared" si="75"/>
        <v>-146.67433510638298</v>
      </c>
      <c r="AR47" s="57">
        <f t="shared" si="75"/>
        <v>-160.30994791666669</v>
      </c>
      <c r="AS47" s="57">
        <f t="shared" si="75"/>
        <v>-17.391078431372545</v>
      </c>
      <c r="AT47" s="57">
        <f t="shared" si="75"/>
        <v>14.585027173913026</v>
      </c>
      <c r="AU47" s="57">
        <f t="shared" si="75"/>
        <v>19.555047169811278</v>
      </c>
      <c r="AV47" s="57">
        <f t="shared" si="75"/>
        <v>31.334867021276526</v>
      </c>
      <c r="AW47" s="57">
        <f t="shared" si="75"/>
        <v>51.790312500000027</v>
      </c>
      <c r="AX47" s="57">
        <f t="shared" si="75"/>
        <v>-9.3502941176470902</v>
      </c>
      <c r="AY47" s="57">
        <f t="shared" si="75"/>
        <v>75.809114583333397</v>
      </c>
      <c r="AZ47" s="574">
        <f t="shared" si="75"/>
        <v>-42.580441176470607</v>
      </c>
      <c r="BA47" s="574">
        <f t="shared" ref="BA47:DL47" si="76">+BA31/BA39</f>
        <v>50.948161764705823</v>
      </c>
      <c r="BB47" s="574">
        <f t="shared" si="76"/>
        <v>66.630312500000031</v>
      </c>
      <c r="BC47" s="574">
        <f t="shared" si="76"/>
        <v>-95.324148936170189</v>
      </c>
      <c r="BD47" s="574">
        <f t="shared" si="76"/>
        <v>-94.946949999999958</v>
      </c>
      <c r="BE47" s="574">
        <f t="shared" si="76"/>
        <v>-69.435867346938778</v>
      </c>
      <c r="BF47" s="574">
        <f t="shared" si="76"/>
        <v>-47.187717391304311</v>
      </c>
      <c r="BG47" s="574">
        <f t="shared" si="76"/>
        <v>-33.081698113207544</v>
      </c>
      <c r="BH47" s="574">
        <f t="shared" si="76"/>
        <v>-39.961569148936235</v>
      </c>
      <c r="BI47" s="574">
        <f t="shared" si="76"/>
        <v>-48.26967499999995</v>
      </c>
      <c r="BJ47" s="574">
        <f t="shared" si="76"/>
        <v>-330.02545918367349</v>
      </c>
      <c r="BK47" s="574">
        <f t="shared" si="76"/>
        <v>-191.59307291666673</v>
      </c>
      <c r="BL47" s="574">
        <f t="shared" si="76"/>
        <v>-66.835542452830168</v>
      </c>
      <c r="BM47" s="574">
        <f t="shared" si="76"/>
        <v>27.12061224489803</v>
      </c>
      <c r="BN47" s="574">
        <f t="shared" si="76"/>
        <v>96.030028409090846</v>
      </c>
      <c r="BO47" s="574">
        <f t="shared" si="76"/>
        <v>-84.621709183673488</v>
      </c>
      <c r="BP47" s="574">
        <f t="shared" si="76"/>
        <v>-83.449947916666545</v>
      </c>
      <c r="BQ47" s="574">
        <f t="shared" si="76"/>
        <v>-29.344107142857141</v>
      </c>
      <c r="BR47" s="574">
        <f t="shared" si="76"/>
        <v>12.801718750000001</v>
      </c>
      <c r="BS47" s="574">
        <f t="shared" si="76"/>
        <v>13.093553921568587</v>
      </c>
      <c r="BT47" s="574">
        <f t="shared" si="76"/>
        <v>53.470851063829812</v>
      </c>
      <c r="BU47" s="574">
        <f t="shared" si="76"/>
        <v>-3.7641826923076782</v>
      </c>
      <c r="BV47" s="574">
        <f t="shared" si="76"/>
        <v>-34.085319148936172</v>
      </c>
      <c r="BW47" s="574">
        <f t="shared" si="76"/>
        <v>42.870260416666646</v>
      </c>
      <c r="BX47" s="574">
        <f t="shared" si="76"/>
        <v>57.930165094339756</v>
      </c>
      <c r="BY47" s="574">
        <f t="shared" si="76"/>
        <v>126.22102040816327</v>
      </c>
      <c r="BZ47" s="574">
        <f t="shared" si="76"/>
        <v>118.05769886363636</v>
      </c>
      <c r="CA47" s="574">
        <f t="shared" si="76"/>
        <v>-27.896470588235246</v>
      </c>
      <c r="CB47" s="574">
        <f t="shared" si="76"/>
        <v>-72.861983695652157</v>
      </c>
      <c r="CC47" s="574">
        <f t="shared" si="76"/>
        <v>8.8723979591835889</v>
      </c>
      <c r="CD47" s="574">
        <f t="shared" si="76"/>
        <v>66.263675000000035</v>
      </c>
      <c r="CE47" s="574">
        <f t="shared" si="76"/>
        <v>102.63836734693879</v>
      </c>
      <c r="CF47" s="574">
        <f t="shared" si="76"/>
        <v>109.58556122448982</v>
      </c>
      <c r="CG47" s="574">
        <f t="shared" si="76"/>
        <v>151.122525</v>
      </c>
      <c r="CH47" s="574">
        <f t="shared" si="76"/>
        <v>-145.65819148936168</v>
      </c>
      <c r="CI47" s="574">
        <f t="shared" si="76"/>
        <v>222.27605000000005</v>
      </c>
      <c r="CJ47" s="574">
        <f t="shared" si="76"/>
        <v>145.21362745098048</v>
      </c>
      <c r="CK47" s="574">
        <f t="shared" si="76"/>
        <v>183.78829081632668</v>
      </c>
      <c r="CL47" s="574">
        <f t="shared" si="76"/>
        <v>203.32079787234045</v>
      </c>
      <c r="CM47" s="574">
        <f t="shared" si="76"/>
        <v>215.76681122448974</v>
      </c>
      <c r="CN47" s="574">
        <f t="shared" si="76"/>
        <v>37.868750000000034</v>
      </c>
      <c r="CO47" s="574">
        <f t="shared" si="76"/>
        <v>84.365141509434011</v>
      </c>
      <c r="CP47" s="574">
        <f t="shared" si="76"/>
        <v>113.59953804347832</v>
      </c>
      <c r="CQ47" s="574">
        <f t="shared" si="76"/>
        <v>124.20489361702126</v>
      </c>
      <c r="CR47" s="574">
        <f t="shared" si="76"/>
        <v>142.39345588235301</v>
      </c>
      <c r="CS47" s="574">
        <f t="shared" si="76"/>
        <v>171.33794270833326</v>
      </c>
      <c r="CT47" s="574">
        <f t="shared" si="76"/>
        <v>126.05607142857139</v>
      </c>
      <c r="CU47" s="574">
        <f t="shared" si="76"/>
        <v>241.62424999999996</v>
      </c>
      <c r="CV47" s="574">
        <f t="shared" si="76"/>
        <v>145.02423469387756</v>
      </c>
      <c r="CW47" s="574">
        <f t="shared" si="76"/>
        <v>138.8005896226415</v>
      </c>
      <c r="CX47" s="574">
        <f t="shared" si="76"/>
        <v>103.72963068181822</v>
      </c>
      <c r="CY47" s="574">
        <f t="shared" si="76"/>
        <v>16.011595744680893</v>
      </c>
      <c r="CZ47" s="574">
        <f t="shared" si="76"/>
        <v>42.924972826087071</v>
      </c>
      <c r="DA47" s="574">
        <f t="shared" si="76"/>
        <v>98.869080188679291</v>
      </c>
      <c r="DB47" s="574">
        <f t="shared" si="76"/>
        <v>105.90652173913041</v>
      </c>
      <c r="DC47" s="574">
        <f t="shared" si="76"/>
        <v>96.597549019607854</v>
      </c>
      <c r="DD47" s="574">
        <f t="shared" si="76"/>
        <v>148.01510204081632</v>
      </c>
      <c r="DE47" s="574">
        <f t="shared" si="76"/>
        <v>147.91606770833332</v>
      </c>
      <c r="DF47" s="574">
        <f t="shared" si="76"/>
        <v>-99.077009803921598</v>
      </c>
      <c r="DG47" s="574">
        <f t="shared" si="76"/>
        <v>226.87213541666677</v>
      </c>
      <c r="DH47" s="574">
        <f t="shared" si="76"/>
        <v>109.59492021276611</v>
      </c>
      <c r="DI47" s="574">
        <f t="shared" si="76"/>
        <v>132.36149509803926</v>
      </c>
      <c r="DJ47" s="574">
        <f t="shared" si="76"/>
        <v>163.98508522727269</v>
      </c>
      <c r="DK47" s="574">
        <f t="shared" si="76"/>
        <v>225.7172340425532</v>
      </c>
      <c r="DL47" s="574">
        <f t="shared" si="76"/>
        <v>63.251406250000024</v>
      </c>
      <c r="DM47" s="574">
        <f t="shared" ref="DM47:FX47" si="77">+DM31/DM39</f>
        <v>-10.674950980392239</v>
      </c>
      <c r="DN47" s="574">
        <f t="shared" si="77"/>
        <v>95.757445652173971</v>
      </c>
      <c r="DO47" s="574">
        <f t="shared" si="77"/>
        <v>90.132169811320779</v>
      </c>
      <c r="DP47" s="574">
        <f t="shared" si="77"/>
        <v>118.80247340425538</v>
      </c>
      <c r="DQ47" s="574">
        <f t="shared" si="77"/>
        <v>120.65117187499993</v>
      </c>
      <c r="DR47" s="574">
        <f t="shared" si="77"/>
        <v>113.77938725490191</v>
      </c>
      <c r="DS47" s="574">
        <f t="shared" si="77"/>
        <v>251.69075520833329</v>
      </c>
      <c r="DT47" s="574">
        <f t="shared" si="77"/>
        <v>114.96605392156862</v>
      </c>
      <c r="DU47" s="574">
        <f t="shared" si="77"/>
        <v>137.98779411764698</v>
      </c>
      <c r="DV47" s="574">
        <f t="shared" si="77"/>
        <v>141.40971590909092</v>
      </c>
      <c r="DW47" s="574">
        <f t="shared" si="77"/>
        <v>139.1223936170212</v>
      </c>
      <c r="DX47" s="574">
        <f t="shared" si="77"/>
        <v>-18.703725000000048</v>
      </c>
      <c r="DY47" s="574">
        <f t="shared" si="77"/>
        <v>50.644081632653091</v>
      </c>
      <c r="DZ47" s="574">
        <f t="shared" si="77"/>
        <v>65.663586956521726</v>
      </c>
      <c r="EA47" s="574">
        <f t="shared" si="77"/>
        <v>100.24035377358501</v>
      </c>
      <c r="EB47" s="574">
        <f t="shared" si="77"/>
        <v>72.280531914893572</v>
      </c>
      <c r="EC47" s="574">
        <f t="shared" si="77"/>
        <v>119.44260000000003</v>
      </c>
      <c r="ED47" s="574">
        <f t="shared" si="77"/>
        <v>-131.68617346938777</v>
      </c>
      <c r="EE47" s="574">
        <f t="shared" si="77"/>
        <v>97.829036458333391</v>
      </c>
      <c r="EF47" s="574">
        <f t="shared" si="77"/>
        <v>134.5942924528301</v>
      </c>
      <c r="EG47" s="574">
        <f t="shared" si="77"/>
        <v>125.39510204081634</v>
      </c>
      <c r="EH47" s="574">
        <f t="shared" si="77"/>
        <v>164.19502777777777</v>
      </c>
      <c r="EI47" s="574">
        <f t="shared" si="77"/>
        <v>7.786764705883352E-2</v>
      </c>
      <c r="EJ47" s="574">
        <f t="shared" si="77"/>
        <v>-45.672717391304225</v>
      </c>
      <c r="EK47" s="574">
        <f t="shared" si="77"/>
        <v>59.274974489795937</v>
      </c>
      <c r="EL47" s="574">
        <f t="shared" si="77"/>
        <v>56.382000000000005</v>
      </c>
      <c r="EM47" s="574">
        <f t="shared" si="77"/>
        <v>96.317525510204078</v>
      </c>
      <c r="EN47" s="574">
        <f t="shared" si="77"/>
        <v>97.101173469387803</v>
      </c>
      <c r="EO47" s="574">
        <f t="shared" si="77"/>
        <v>142.28290000000004</v>
      </c>
      <c r="EP47" s="574">
        <f t="shared" si="77"/>
        <v>108.24414893617018</v>
      </c>
      <c r="EQ47" s="574">
        <f t="shared" si="77"/>
        <v>198.97207499999996</v>
      </c>
      <c r="ER47" s="574">
        <f t="shared" si="77"/>
        <v>126.46095588235299</v>
      </c>
      <c r="ES47" s="574">
        <f t="shared" si="77"/>
        <v>95.32420918367346</v>
      </c>
      <c r="ET47" s="574">
        <f t="shared" si="77"/>
        <v>121.56323863636358</v>
      </c>
      <c r="EU47" s="574">
        <f t="shared" si="77"/>
        <v>94.315539215686258</v>
      </c>
      <c r="EV47" s="574">
        <f t="shared" si="77"/>
        <v>-14.592445652173923</v>
      </c>
      <c r="EW47" s="574">
        <f t="shared" si="77"/>
        <v>84.607867647058924</v>
      </c>
      <c r="EX47" s="574">
        <f t="shared" si="77"/>
        <v>27.741067708333389</v>
      </c>
      <c r="EY47" s="574">
        <f t="shared" si="77"/>
        <v>64.967066326530599</v>
      </c>
      <c r="EZ47" s="574">
        <f t="shared" si="77"/>
        <v>77.174534313725474</v>
      </c>
      <c r="FA47" s="574">
        <f t="shared" si="77"/>
        <v>100.1965364583333</v>
      </c>
      <c r="FB47" s="574">
        <f t="shared" si="77"/>
        <v>-193.17079787234047</v>
      </c>
      <c r="FC47" s="574">
        <f t="shared" si="77"/>
        <v>-67.11175480769235</v>
      </c>
      <c r="FD47" s="574">
        <f t="shared" si="77"/>
        <v>53.944081632653067</v>
      </c>
      <c r="FE47" s="574">
        <f t="shared" si="77"/>
        <v>41.748210784313805</v>
      </c>
      <c r="FF47" s="574">
        <f t="shared" si="77"/>
        <v>98.127073863636397</v>
      </c>
      <c r="FG47" s="574">
        <f t="shared" si="77"/>
        <v>-8.2297959183673512</v>
      </c>
      <c r="FH47" s="574">
        <f t="shared" si="77"/>
        <v>-118.01141304347821</v>
      </c>
      <c r="FI47" s="574">
        <f t="shared" si="77"/>
        <v>32.008584905660378</v>
      </c>
      <c r="FJ47" s="574">
        <f t="shared" si="77"/>
        <v>-9.928586956521702</v>
      </c>
      <c r="FK47" s="574">
        <f t="shared" si="77"/>
        <v>35.545957446808586</v>
      </c>
      <c r="FL47" s="574">
        <f t="shared" si="77"/>
        <v>77.933504901960774</v>
      </c>
      <c r="FM47" s="574">
        <f t="shared" si="77"/>
        <v>60.039921875000005</v>
      </c>
      <c r="FN47" s="574">
        <f t="shared" si="77"/>
        <v>53.416096938775588</v>
      </c>
      <c r="FO47" s="574">
        <f t="shared" si="77"/>
        <v>143.40742499999993</v>
      </c>
      <c r="FP47" s="574">
        <f t="shared" si="77"/>
        <v>16.761173469387728</v>
      </c>
      <c r="FQ47" s="574">
        <f t="shared" si="77"/>
        <v>24.364386792452898</v>
      </c>
      <c r="FR47" s="574">
        <f t="shared" si="77"/>
        <v>65.405653409090888</v>
      </c>
      <c r="FS47" s="574">
        <f t="shared" si="77"/>
        <v>-262.30726063829786</v>
      </c>
      <c r="FT47" s="574">
        <f t="shared" si="77"/>
        <v>-33.363125000000011</v>
      </c>
      <c r="FU47" s="574">
        <f t="shared" si="77"/>
        <v>-72.10113207547171</v>
      </c>
      <c r="FV47" s="574">
        <f t="shared" si="77"/>
        <v>-39.523016304347827</v>
      </c>
      <c r="FW47" s="574">
        <f t="shared" si="77"/>
        <v>38.728063725490237</v>
      </c>
      <c r="FX47" s="574">
        <f t="shared" si="77"/>
        <v>45.054617346938748</v>
      </c>
      <c r="FY47" s="574">
        <f t="shared" ref="FY47:GB47" si="78">+FY31/FY39</f>
        <v>0.17447916666666666</v>
      </c>
      <c r="FZ47" s="574">
        <f t="shared" si="78"/>
        <v>-52.285833333333322</v>
      </c>
      <c r="GA47" s="574">
        <f t="shared" si="78"/>
        <v>0.46906250000002575</v>
      </c>
      <c r="GB47" s="574">
        <f t="shared" si="78"/>
        <v>20.010744680851008</v>
      </c>
      <c r="XEM47" s="140">
        <v>41913</v>
      </c>
      <c r="XEN47" s="143">
        <v>368</v>
      </c>
      <c r="XEO47" s="143">
        <v>376</v>
      </c>
      <c r="XEP47" s="143">
        <v>552</v>
      </c>
      <c r="XEQ47" s="143">
        <v>128</v>
      </c>
      <c r="XER47" s="143">
        <v>64</v>
      </c>
      <c r="XES47" s="143">
        <v>184</v>
      </c>
      <c r="XET47" s="143">
        <f t="shared" si="0"/>
        <v>744</v>
      </c>
    </row>
    <row r="48" spans="2:184 16363:16374">
      <c r="XEM48" s="140">
        <v>41944</v>
      </c>
      <c r="XEN48" s="143">
        <v>304</v>
      </c>
      <c r="XEO48" s="143">
        <v>416</v>
      </c>
      <c r="XEP48" s="143">
        <v>456</v>
      </c>
      <c r="XEQ48" s="143">
        <v>176</v>
      </c>
      <c r="XER48" s="143">
        <v>88</v>
      </c>
      <c r="XES48" s="143">
        <v>152</v>
      </c>
      <c r="XET48" s="143">
        <f t="shared" si="0"/>
        <v>720</v>
      </c>
    </row>
    <row r="49" spans="5:6 16367:16374">
      <c r="F49" s="231"/>
      <c r="XEM49" s="140">
        <v>41974</v>
      </c>
      <c r="XEN49" s="143">
        <v>352</v>
      </c>
      <c r="XEO49" s="143">
        <v>392</v>
      </c>
      <c r="XEP49" s="143">
        <v>528</v>
      </c>
      <c r="XEQ49" s="143">
        <v>144</v>
      </c>
      <c r="XER49" s="143">
        <v>72</v>
      </c>
      <c r="XES49" s="143">
        <v>176</v>
      </c>
      <c r="XET49" s="143">
        <f t="shared" si="0"/>
        <v>744</v>
      </c>
    </row>
    <row r="50" spans="5:6 16367:16374">
      <c r="E50" s="32"/>
      <c r="F50" s="231"/>
      <c r="XEM50" s="139">
        <v>42005</v>
      </c>
      <c r="XEN50" s="142">
        <v>336</v>
      </c>
      <c r="XEO50" s="142">
        <v>408</v>
      </c>
      <c r="XEP50" s="142">
        <v>504</v>
      </c>
      <c r="XEQ50" s="142">
        <v>160</v>
      </c>
      <c r="XER50" s="142">
        <v>80</v>
      </c>
      <c r="XES50" s="142">
        <v>168</v>
      </c>
      <c r="XET50" s="142">
        <f t="shared" si="0"/>
        <v>744</v>
      </c>
    </row>
    <row r="51" spans="5:6 16367:16374">
      <c r="XEM51" s="139">
        <v>42036</v>
      </c>
      <c r="XEN51" s="142">
        <v>320</v>
      </c>
      <c r="XEO51" s="142">
        <v>352</v>
      </c>
      <c r="XEP51" s="142">
        <v>480</v>
      </c>
      <c r="XEQ51" s="142">
        <v>128</v>
      </c>
      <c r="XER51" s="142">
        <v>64</v>
      </c>
      <c r="XES51" s="142">
        <v>160</v>
      </c>
      <c r="XET51" s="142">
        <f t="shared" si="0"/>
        <v>672</v>
      </c>
    </row>
    <row r="52" spans="5:6 16367:16374">
      <c r="E52" s="32"/>
      <c r="F52" s="231"/>
      <c r="XEM52" s="139">
        <v>42064</v>
      </c>
      <c r="XEN52" s="142">
        <v>352</v>
      </c>
      <c r="XEO52" s="142">
        <v>392</v>
      </c>
      <c r="XEP52" s="142">
        <v>528</v>
      </c>
      <c r="XEQ52" s="142">
        <v>144</v>
      </c>
      <c r="XER52" s="142">
        <v>72</v>
      </c>
      <c r="XES52" s="142">
        <v>176</v>
      </c>
      <c r="XET52" s="142">
        <f t="shared" si="0"/>
        <v>744</v>
      </c>
    </row>
    <row r="53" spans="5:6 16367:16374">
      <c r="XEM53" s="139">
        <v>42095</v>
      </c>
      <c r="XEN53" s="142">
        <v>352</v>
      </c>
      <c r="XEO53" s="142">
        <v>368</v>
      </c>
      <c r="XEP53" s="142">
        <v>528</v>
      </c>
      <c r="XEQ53" s="142">
        <v>128</v>
      </c>
      <c r="XER53" s="142">
        <v>64</v>
      </c>
      <c r="XES53" s="142">
        <v>176</v>
      </c>
      <c r="XET53" s="142">
        <f t="shared" si="0"/>
        <v>720</v>
      </c>
    </row>
    <row r="54" spans="5:6 16367:16374">
      <c r="XEM54" s="139">
        <v>42125</v>
      </c>
      <c r="XEN54" s="142">
        <v>320</v>
      </c>
      <c r="XEO54" s="142">
        <v>424</v>
      </c>
      <c r="XEP54" s="142">
        <v>480</v>
      </c>
      <c r="XEQ54" s="142">
        <v>176</v>
      </c>
      <c r="XER54" s="142">
        <v>88</v>
      </c>
      <c r="XES54" s="142">
        <v>160</v>
      </c>
      <c r="XET54" s="142">
        <f t="shared" si="0"/>
        <v>744</v>
      </c>
    </row>
    <row r="55" spans="5:6 16367:16374">
      <c r="XEM55" s="139">
        <v>42156</v>
      </c>
      <c r="XEN55" s="142">
        <v>352</v>
      </c>
      <c r="XEO55" s="142">
        <v>368</v>
      </c>
      <c r="XEP55" s="142">
        <v>528</v>
      </c>
      <c r="XEQ55" s="142">
        <v>128</v>
      </c>
      <c r="XER55" s="142">
        <v>64</v>
      </c>
      <c r="XES55" s="142">
        <v>176</v>
      </c>
      <c r="XET55" s="142">
        <f t="shared" si="0"/>
        <v>720</v>
      </c>
    </row>
    <row r="56" spans="5:6 16367:16374">
      <c r="XEM56" s="139">
        <v>42186</v>
      </c>
      <c r="XEN56" s="142">
        <v>368</v>
      </c>
      <c r="XEO56" s="142">
        <v>376</v>
      </c>
      <c r="XEP56" s="142">
        <v>552</v>
      </c>
      <c r="XEQ56" s="142">
        <v>128</v>
      </c>
      <c r="XER56" s="142">
        <v>64</v>
      </c>
      <c r="XES56" s="142">
        <v>184</v>
      </c>
      <c r="XET56" s="142">
        <f t="shared" si="0"/>
        <v>744</v>
      </c>
    </row>
    <row r="57" spans="5:6 16367:16374">
      <c r="XEM57" s="139">
        <v>42217</v>
      </c>
      <c r="XEN57" s="142">
        <v>336</v>
      </c>
      <c r="XEO57" s="142">
        <v>408</v>
      </c>
      <c r="XEP57" s="142">
        <v>504</v>
      </c>
      <c r="XEQ57" s="142">
        <v>160</v>
      </c>
      <c r="XER57" s="142">
        <v>80</v>
      </c>
      <c r="XES57" s="142">
        <v>168</v>
      </c>
      <c r="XET57" s="142">
        <f t="shared" si="0"/>
        <v>744</v>
      </c>
    </row>
    <row r="58" spans="5:6 16367:16374">
      <c r="XEM58" s="139">
        <v>42248</v>
      </c>
      <c r="XEN58" s="142">
        <v>336</v>
      </c>
      <c r="XEO58" s="142">
        <v>384</v>
      </c>
      <c r="XEP58" s="142">
        <v>504</v>
      </c>
      <c r="XEQ58" s="142">
        <v>144</v>
      </c>
      <c r="XER58" s="142">
        <v>72</v>
      </c>
      <c r="XES58" s="142">
        <v>168</v>
      </c>
      <c r="XET58" s="142">
        <f t="shared" si="0"/>
        <v>720</v>
      </c>
    </row>
    <row r="59" spans="5:6 16367:16374">
      <c r="XEM59" s="139">
        <v>42278</v>
      </c>
      <c r="XEN59" s="142">
        <v>352</v>
      </c>
      <c r="XEO59" s="142">
        <v>392</v>
      </c>
      <c r="XEP59" s="142">
        <v>528</v>
      </c>
      <c r="XEQ59" s="142">
        <v>144</v>
      </c>
      <c r="XER59" s="142">
        <v>72</v>
      </c>
      <c r="XES59" s="142">
        <v>176</v>
      </c>
      <c r="XET59" s="142">
        <f t="shared" si="0"/>
        <v>744</v>
      </c>
    </row>
    <row r="60" spans="5:6 16367:16374">
      <c r="XEM60" s="139">
        <v>42309</v>
      </c>
      <c r="XEN60" s="142">
        <v>320</v>
      </c>
      <c r="XEO60" s="142">
        <v>400</v>
      </c>
      <c r="XEP60" s="142">
        <v>480</v>
      </c>
      <c r="XEQ60" s="142">
        <v>160</v>
      </c>
      <c r="XER60" s="142">
        <v>80</v>
      </c>
      <c r="XES60" s="142">
        <v>160</v>
      </c>
      <c r="XET60" s="142">
        <f t="shared" si="0"/>
        <v>720</v>
      </c>
    </row>
    <row r="61" spans="5:6 16367:16374">
      <c r="XEM61" s="139">
        <v>42339</v>
      </c>
      <c r="XEN61" s="142">
        <v>352</v>
      </c>
      <c r="XEO61" s="142">
        <v>392</v>
      </c>
      <c r="XEP61" s="142">
        <v>528</v>
      </c>
      <c r="XEQ61" s="142">
        <v>144</v>
      </c>
      <c r="XER61" s="142">
        <v>72</v>
      </c>
      <c r="XES61" s="142">
        <v>176</v>
      </c>
      <c r="XET61" s="142">
        <f t="shared" si="0"/>
        <v>744</v>
      </c>
    </row>
    <row r="62" spans="5:6 16367:16374">
      <c r="XEM62" s="140">
        <v>42370</v>
      </c>
      <c r="XEN62" s="143">
        <v>320</v>
      </c>
      <c r="XEO62" s="143">
        <v>424</v>
      </c>
      <c r="XEP62" s="143">
        <v>480</v>
      </c>
      <c r="XEQ62" s="143">
        <v>176</v>
      </c>
      <c r="XER62" s="143">
        <v>88</v>
      </c>
      <c r="XES62" s="143">
        <v>160</v>
      </c>
      <c r="XET62" s="143">
        <f t="shared" si="0"/>
        <v>744</v>
      </c>
    </row>
    <row r="63" spans="5:6 16367:16374">
      <c r="XEM63" s="140">
        <v>42401</v>
      </c>
      <c r="XEN63" s="143">
        <v>336</v>
      </c>
      <c r="XEO63" s="143">
        <v>360</v>
      </c>
      <c r="XEP63" s="143">
        <v>504</v>
      </c>
      <c r="XEQ63" s="143">
        <v>128</v>
      </c>
      <c r="XER63" s="143">
        <v>64</v>
      </c>
      <c r="XES63" s="143">
        <v>168</v>
      </c>
      <c r="XET63" s="143">
        <f t="shared" si="0"/>
        <v>696</v>
      </c>
    </row>
    <row r="64" spans="5:6 16367:16374">
      <c r="XEM64" s="140">
        <v>42430</v>
      </c>
      <c r="XEN64" s="143">
        <v>368</v>
      </c>
      <c r="XEO64" s="143">
        <v>376</v>
      </c>
      <c r="XEP64" s="143">
        <v>552</v>
      </c>
      <c r="XEQ64" s="143">
        <v>128</v>
      </c>
      <c r="XER64" s="143">
        <v>64</v>
      </c>
      <c r="XES64" s="143">
        <v>184</v>
      </c>
      <c r="XET64" s="143">
        <f t="shared" si="0"/>
        <v>744</v>
      </c>
    </row>
    <row r="65" spans="16367:16374">
      <c r="XEM65" s="140">
        <v>42461</v>
      </c>
      <c r="XEN65" s="143">
        <v>336</v>
      </c>
      <c r="XEO65" s="143">
        <v>384</v>
      </c>
      <c r="XEP65" s="143">
        <v>504</v>
      </c>
      <c r="XEQ65" s="143">
        <v>144</v>
      </c>
      <c r="XER65" s="143">
        <v>72</v>
      </c>
      <c r="XES65" s="143">
        <v>168</v>
      </c>
      <c r="XET65" s="143">
        <f t="shared" si="0"/>
        <v>720</v>
      </c>
    </row>
    <row r="66" spans="16367:16374">
      <c r="XEM66" s="140">
        <v>42491</v>
      </c>
      <c r="XEN66" s="143">
        <v>336</v>
      </c>
      <c r="XEO66" s="143">
        <v>408</v>
      </c>
      <c r="XEP66" s="143">
        <v>504</v>
      </c>
      <c r="XEQ66" s="143">
        <v>160</v>
      </c>
      <c r="XER66" s="143">
        <v>80</v>
      </c>
      <c r="XES66" s="143">
        <v>168</v>
      </c>
      <c r="XET66" s="143">
        <f t="shared" si="0"/>
        <v>744</v>
      </c>
    </row>
    <row r="67" spans="16367:16374">
      <c r="XEM67" s="140">
        <v>42522</v>
      </c>
      <c r="XEN67" s="143">
        <v>352</v>
      </c>
      <c r="XEO67" s="143">
        <v>368</v>
      </c>
      <c r="XEP67" s="143">
        <v>528</v>
      </c>
      <c r="XEQ67" s="143">
        <v>128</v>
      </c>
      <c r="XER67" s="143">
        <v>64</v>
      </c>
      <c r="XES67" s="143">
        <v>176</v>
      </c>
      <c r="XET67" s="143">
        <f t="shared" ref="XET67:XET121" si="79">+XEN67+XEO67</f>
        <v>720</v>
      </c>
    </row>
    <row r="68" spans="16367:16374">
      <c r="XEM68" s="140">
        <v>42552</v>
      </c>
      <c r="XEN68" s="143">
        <v>320</v>
      </c>
      <c r="XEO68" s="143">
        <v>424</v>
      </c>
      <c r="XEP68" s="143">
        <v>480</v>
      </c>
      <c r="XEQ68" s="143">
        <v>176</v>
      </c>
      <c r="XER68" s="143">
        <v>88</v>
      </c>
      <c r="XES68" s="143">
        <v>160</v>
      </c>
      <c r="XET68" s="143">
        <f t="shared" si="79"/>
        <v>744</v>
      </c>
    </row>
    <row r="69" spans="16367:16374">
      <c r="XEM69" s="140">
        <v>42583</v>
      </c>
      <c r="XEN69" s="143">
        <v>368</v>
      </c>
      <c r="XEO69" s="143">
        <v>376</v>
      </c>
      <c r="XEP69" s="143">
        <v>552</v>
      </c>
      <c r="XEQ69" s="143">
        <v>128</v>
      </c>
      <c r="XER69" s="143">
        <v>64</v>
      </c>
      <c r="XES69" s="143">
        <v>184</v>
      </c>
      <c r="XET69" s="143">
        <f t="shared" si="79"/>
        <v>744</v>
      </c>
    </row>
    <row r="70" spans="16367:16374">
      <c r="XEM70" s="140">
        <v>42614</v>
      </c>
      <c r="XEN70" s="143">
        <v>336</v>
      </c>
      <c r="XEO70" s="143">
        <v>384</v>
      </c>
      <c r="XEP70" s="143">
        <v>504</v>
      </c>
      <c r="XEQ70" s="143">
        <v>144</v>
      </c>
      <c r="XER70" s="143">
        <v>72</v>
      </c>
      <c r="XES70" s="143">
        <v>168</v>
      </c>
      <c r="XET70" s="143">
        <f t="shared" si="79"/>
        <v>720</v>
      </c>
    </row>
    <row r="71" spans="16367:16374">
      <c r="XEM71" s="140">
        <v>42644</v>
      </c>
      <c r="XEN71" s="143">
        <v>336</v>
      </c>
      <c r="XEO71" s="143">
        <v>408</v>
      </c>
      <c r="XEP71" s="143">
        <v>504</v>
      </c>
      <c r="XEQ71" s="143">
        <v>160</v>
      </c>
      <c r="XER71" s="143">
        <v>80</v>
      </c>
      <c r="XES71" s="143">
        <v>168</v>
      </c>
      <c r="XET71" s="143">
        <f t="shared" si="79"/>
        <v>744</v>
      </c>
    </row>
    <row r="72" spans="16367:16374">
      <c r="XEM72" s="140">
        <v>42675</v>
      </c>
      <c r="XEN72" s="143">
        <v>336</v>
      </c>
      <c r="XEO72" s="143">
        <v>384</v>
      </c>
      <c r="XEP72" s="143">
        <v>504</v>
      </c>
      <c r="XEQ72" s="143">
        <v>144</v>
      </c>
      <c r="XER72" s="143">
        <v>72</v>
      </c>
      <c r="XES72" s="143">
        <v>168</v>
      </c>
      <c r="XET72" s="143">
        <f t="shared" si="79"/>
        <v>720</v>
      </c>
    </row>
    <row r="73" spans="16367:16374">
      <c r="XEM73" s="140">
        <v>42705</v>
      </c>
      <c r="XEN73" s="143">
        <v>336</v>
      </c>
      <c r="XEO73" s="143">
        <v>408</v>
      </c>
      <c r="XEP73" s="143">
        <v>504</v>
      </c>
      <c r="XEQ73" s="143">
        <v>160</v>
      </c>
      <c r="XER73" s="143">
        <v>80</v>
      </c>
      <c r="XES73" s="143">
        <v>168</v>
      </c>
      <c r="XET73" s="143">
        <f t="shared" si="79"/>
        <v>744</v>
      </c>
    </row>
    <row r="74" spans="16367:16374">
      <c r="XEM74" s="139">
        <v>42736</v>
      </c>
      <c r="XEN74" s="142">
        <v>336</v>
      </c>
      <c r="XEO74" s="142">
        <v>408</v>
      </c>
      <c r="XEP74" s="142">
        <v>504</v>
      </c>
      <c r="XEQ74" s="142">
        <v>160</v>
      </c>
      <c r="XER74" s="142">
        <v>80</v>
      </c>
      <c r="XES74" s="142">
        <v>168</v>
      </c>
      <c r="XET74" s="142">
        <f t="shared" si="79"/>
        <v>744</v>
      </c>
    </row>
    <row r="75" spans="16367:16374">
      <c r="XEM75" s="139">
        <v>42767</v>
      </c>
      <c r="XEN75" s="142">
        <v>320</v>
      </c>
      <c r="XEO75" s="142">
        <v>352</v>
      </c>
      <c r="XEP75" s="142">
        <v>480</v>
      </c>
      <c r="XEQ75" s="142">
        <v>128</v>
      </c>
      <c r="XER75" s="142">
        <v>64</v>
      </c>
      <c r="XES75" s="142">
        <v>160</v>
      </c>
      <c r="XET75" s="142">
        <f t="shared" si="79"/>
        <v>672</v>
      </c>
    </row>
    <row r="76" spans="16367:16374">
      <c r="XEM76" s="139">
        <v>42795</v>
      </c>
      <c r="XEN76" s="142">
        <v>368</v>
      </c>
      <c r="XEO76" s="142">
        <v>376</v>
      </c>
      <c r="XEP76" s="142">
        <v>552</v>
      </c>
      <c r="XEQ76" s="142">
        <v>128</v>
      </c>
      <c r="XER76" s="142">
        <v>64</v>
      </c>
      <c r="XES76" s="142">
        <v>184</v>
      </c>
      <c r="XET76" s="142">
        <f t="shared" si="79"/>
        <v>744</v>
      </c>
    </row>
    <row r="77" spans="16367:16374">
      <c r="XEM77" s="139">
        <v>42826</v>
      </c>
      <c r="XEN77" s="142">
        <v>320</v>
      </c>
      <c r="XEO77" s="142">
        <v>400</v>
      </c>
      <c r="XEP77" s="142">
        <v>480</v>
      </c>
      <c r="XEQ77" s="142">
        <v>160</v>
      </c>
      <c r="XER77" s="142">
        <v>80</v>
      </c>
      <c r="XES77" s="142">
        <v>160</v>
      </c>
      <c r="XET77" s="142">
        <f t="shared" si="79"/>
        <v>720</v>
      </c>
    </row>
    <row r="78" spans="16367:16374">
      <c r="XEM78" s="139">
        <v>42856</v>
      </c>
      <c r="XEN78" s="142">
        <v>352</v>
      </c>
      <c r="XEO78" s="142">
        <v>392</v>
      </c>
      <c r="XEP78" s="142">
        <v>528</v>
      </c>
      <c r="XEQ78" s="142">
        <v>144</v>
      </c>
      <c r="XER78" s="142">
        <v>72</v>
      </c>
      <c r="XES78" s="142">
        <v>176</v>
      </c>
      <c r="XET78" s="142">
        <f t="shared" si="79"/>
        <v>744</v>
      </c>
    </row>
    <row r="79" spans="16367:16374">
      <c r="XEM79" s="139">
        <v>42887</v>
      </c>
      <c r="XEN79" s="142">
        <v>352</v>
      </c>
      <c r="XEO79" s="142">
        <v>368</v>
      </c>
      <c r="XEP79" s="142">
        <v>528</v>
      </c>
      <c r="XEQ79" s="142">
        <v>128</v>
      </c>
      <c r="XER79" s="142">
        <v>64</v>
      </c>
      <c r="XES79" s="142">
        <v>176</v>
      </c>
      <c r="XET79" s="142">
        <f t="shared" si="79"/>
        <v>720</v>
      </c>
    </row>
    <row r="80" spans="16367:16374">
      <c r="XEM80" s="139">
        <v>42917</v>
      </c>
      <c r="XEN80" s="142">
        <v>320</v>
      </c>
      <c r="XEO80" s="142">
        <v>424</v>
      </c>
      <c r="XEP80" s="142">
        <v>480</v>
      </c>
      <c r="XEQ80" s="142">
        <v>176</v>
      </c>
      <c r="XER80" s="142">
        <v>88</v>
      </c>
      <c r="XES80" s="142">
        <v>160</v>
      </c>
      <c r="XET80" s="142">
        <f t="shared" si="79"/>
        <v>744</v>
      </c>
    </row>
    <row r="81" spans="16367:16374">
      <c r="XEM81" s="139">
        <v>42948</v>
      </c>
      <c r="XEN81" s="142">
        <v>368</v>
      </c>
      <c r="XEO81" s="142">
        <v>376</v>
      </c>
      <c r="XEP81" s="142">
        <v>552</v>
      </c>
      <c r="XEQ81" s="142">
        <v>128</v>
      </c>
      <c r="XER81" s="142">
        <v>64</v>
      </c>
      <c r="XES81" s="142">
        <v>184</v>
      </c>
      <c r="XET81" s="142">
        <f t="shared" si="79"/>
        <v>744</v>
      </c>
    </row>
    <row r="82" spans="16367:16374">
      <c r="XEM82" s="139">
        <v>42979</v>
      </c>
      <c r="XEN82" s="142">
        <v>320</v>
      </c>
      <c r="XEO82" s="142">
        <v>400</v>
      </c>
      <c r="XEP82" s="142">
        <v>480</v>
      </c>
      <c r="XEQ82" s="142">
        <v>160</v>
      </c>
      <c r="XER82" s="142">
        <v>80</v>
      </c>
      <c r="XES82" s="142">
        <v>160</v>
      </c>
      <c r="XET82" s="142">
        <f t="shared" si="79"/>
        <v>720</v>
      </c>
    </row>
    <row r="83" spans="16367:16374">
      <c r="XEM83" s="139">
        <v>43009</v>
      </c>
      <c r="XEN83" s="142">
        <v>352</v>
      </c>
      <c r="XEO83" s="142">
        <v>392</v>
      </c>
      <c r="XEP83" s="142">
        <v>528</v>
      </c>
      <c r="XEQ83" s="142">
        <v>144</v>
      </c>
      <c r="XER83" s="142">
        <v>72</v>
      </c>
      <c r="XES83" s="142">
        <v>176</v>
      </c>
      <c r="XET83" s="142">
        <f t="shared" si="79"/>
        <v>744</v>
      </c>
    </row>
    <row r="84" spans="16367:16374">
      <c r="XEM84" s="139">
        <v>43040</v>
      </c>
      <c r="XEN84" s="142">
        <v>336</v>
      </c>
      <c r="XEO84" s="142">
        <v>384</v>
      </c>
      <c r="XEP84" s="142">
        <v>504</v>
      </c>
      <c r="XEQ84" s="142">
        <v>144</v>
      </c>
      <c r="XER84" s="142">
        <v>72</v>
      </c>
      <c r="XES84" s="142">
        <v>168</v>
      </c>
      <c r="XET84" s="142">
        <f t="shared" si="79"/>
        <v>720</v>
      </c>
    </row>
    <row r="85" spans="16367:16374">
      <c r="XEM85" s="139">
        <v>43070</v>
      </c>
      <c r="XEN85" s="142">
        <v>320</v>
      </c>
      <c r="XEO85" s="142">
        <v>424</v>
      </c>
      <c r="XEP85" s="142">
        <v>480</v>
      </c>
      <c r="XEQ85" s="142">
        <v>176</v>
      </c>
      <c r="XER85" s="142">
        <v>88</v>
      </c>
      <c r="XES85" s="142">
        <v>160</v>
      </c>
      <c r="XET85" s="142">
        <f t="shared" si="79"/>
        <v>744</v>
      </c>
    </row>
    <row r="86" spans="16367:16374">
      <c r="XEM86" s="140">
        <v>43101</v>
      </c>
      <c r="XEN86" s="143">
        <v>352</v>
      </c>
      <c r="XEO86" s="143">
        <v>392</v>
      </c>
      <c r="XEP86" s="143">
        <v>528</v>
      </c>
      <c r="XEQ86" s="143">
        <v>144</v>
      </c>
      <c r="XER86" s="143">
        <v>72</v>
      </c>
      <c r="XES86" s="143">
        <v>176</v>
      </c>
      <c r="XET86" s="143">
        <f t="shared" si="79"/>
        <v>744</v>
      </c>
    </row>
    <row r="87" spans="16367:16374">
      <c r="XEM87" s="140">
        <v>43132</v>
      </c>
      <c r="XEN87" s="143">
        <v>320</v>
      </c>
      <c r="XEO87" s="143">
        <v>352</v>
      </c>
      <c r="XEP87" s="143">
        <v>480</v>
      </c>
      <c r="XEQ87" s="143">
        <v>128</v>
      </c>
      <c r="XER87" s="143">
        <v>64</v>
      </c>
      <c r="XES87" s="143">
        <v>160</v>
      </c>
      <c r="XET87" s="143">
        <f t="shared" si="79"/>
        <v>672</v>
      </c>
    </row>
    <row r="88" spans="16367:16374">
      <c r="XEM88" s="140">
        <v>43160</v>
      </c>
      <c r="XEN88" s="143">
        <v>352</v>
      </c>
      <c r="XEO88" s="143">
        <v>392</v>
      </c>
      <c r="XEP88" s="143">
        <v>528</v>
      </c>
      <c r="XEQ88" s="143">
        <v>144</v>
      </c>
      <c r="XER88" s="143">
        <v>72</v>
      </c>
      <c r="XES88" s="143">
        <v>176</v>
      </c>
      <c r="XET88" s="143">
        <f t="shared" si="79"/>
        <v>744</v>
      </c>
    </row>
    <row r="89" spans="16367:16374">
      <c r="XEM89" s="140">
        <v>43191</v>
      </c>
      <c r="XEN89" s="143">
        <v>336</v>
      </c>
      <c r="XEO89" s="143">
        <v>384</v>
      </c>
      <c r="XEP89" s="143">
        <v>504</v>
      </c>
      <c r="XEQ89" s="143">
        <v>144</v>
      </c>
      <c r="XER89" s="143">
        <v>72</v>
      </c>
      <c r="XES89" s="143">
        <v>168</v>
      </c>
      <c r="XET89" s="143">
        <f t="shared" si="79"/>
        <v>720</v>
      </c>
    </row>
    <row r="90" spans="16367:16374">
      <c r="XEM90" s="140">
        <v>43221</v>
      </c>
      <c r="XEN90" s="143">
        <v>352</v>
      </c>
      <c r="XEO90" s="143">
        <v>392</v>
      </c>
      <c r="XEP90" s="143">
        <v>528</v>
      </c>
      <c r="XEQ90" s="143">
        <v>144</v>
      </c>
      <c r="XER90" s="143">
        <v>72</v>
      </c>
      <c r="XES90" s="143">
        <v>176</v>
      </c>
      <c r="XET90" s="143">
        <f t="shared" si="79"/>
        <v>744</v>
      </c>
    </row>
    <row r="91" spans="16367:16374">
      <c r="XEM91" s="140">
        <v>43252</v>
      </c>
      <c r="XEN91" s="143">
        <v>336</v>
      </c>
      <c r="XEO91" s="143">
        <v>384</v>
      </c>
      <c r="XEP91" s="143">
        <v>504</v>
      </c>
      <c r="XEQ91" s="143">
        <v>144</v>
      </c>
      <c r="XER91" s="143">
        <v>72</v>
      </c>
      <c r="XES91" s="143">
        <v>168</v>
      </c>
      <c r="XET91" s="143">
        <f t="shared" si="79"/>
        <v>720</v>
      </c>
    </row>
    <row r="92" spans="16367:16374">
      <c r="XEM92" s="140">
        <v>43282</v>
      </c>
      <c r="XEN92" s="143">
        <v>336</v>
      </c>
      <c r="XEO92" s="143">
        <v>408</v>
      </c>
      <c r="XEP92" s="143">
        <v>504</v>
      </c>
      <c r="XEQ92" s="143">
        <v>160</v>
      </c>
      <c r="XER92" s="143">
        <v>80</v>
      </c>
      <c r="XES92" s="143">
        <v>168</v>
      </c>
      <c r="XET92" s="143">
        <f t="shared" si="79"/>
        <v>744</v>
      </c>
    </row>
    <row r="93" spans="16367:16374">
      <c r="XEM93" s="140">
        <v>43313</v>
      </c>
      <c r="XEN93" s="143">
        <v>368</v>
      </c>
      <c r="XEO93" s="143">
        <v>376</v>
      </c>
      <c r="XEP93" s="143">
        <v>552</v>
      </c>
      <c r="XEQ93" s="143">
        <v>128</v>
      </c>
      <c r="XER93" s="143">
        <v>64</v>
      </c>
      <c r="XES93" s="143">
        <v>184</v>
      </c>
      <c r="XET93" s="143">
        <f t="shared" si="79"/>
        <v>744</v>
      </c>
    </row>
    <row r="94" spans="16367:16374">
      <c r="XEM94" s="140">
        <v>43344</v>
      </c>
      <c r="XEN94" s="143">
        <v>304</v>
      </c>
      <c r="XEO94" s="143">
        <v>416</v>
      </c>
      <c r="XEP94" s="143">
        <v>456</v>
      </c>
      <c r="XEQ94" s="143">
        <v>176</v>
      </c>
      <c r="XER94" s="143">
        <v>88</v>
      </c>
      <c r="XES94" s="143">
        <v>152</v>
      </c>
      <c r="XET94" s="143">
        <f t="shared" si="79"/>
        <v>720</v>
      </c>
    </row>
    <row r="95" spans="16367:16374">
      <c r="XEM95" s="140">
        <v>43374</v>
      </c>
      <c r="XEN95" s="143">
        <v>368</v>
      </c>
      <c r="XEO95" s="143">
        <v>376</v>
      </c>
      <c r="XEP95" s="143">
        <v>552</v>
      </c>
      <c r="XEQ95" s="143">
        <v>128</v>
      </c>
      <c r="XER95" s="143">
        <v>64</v>
      </c>
      <c r="XES95" s="143">
        <v>184</v>
      </c>
      <c r="XET95" s="143">
        <f t="shared" si="79"/>
        <v>744</v>
      </c>
    </row>
    <row r="96" spans="16367:16374">
      <c r="XEM96" s="140">
        <v>43405</v>
      </c>
      <c r="XEN96" s="143">
        <v>336</v>
      </c>
      <c r="XEO96" s="143">
        <v>384</v>
      </c>
      <c r="XEP96" s="143">
        <v>504</v>
      </c>
      <c r="XEQ96" s="143">
        <v>144</v>
      </c>
      <c r="XER96" s="143">
        <v>72</v>
      </c>
      <c r="XES96" s="143">
        <v>168</v>
      </c>
      <c r="XET96" s="143">
        <f t="shared" si="79"/>
        <v>720</v>
      </c>
    </row>
    <row r="97" spans="16367:16374">
      <c r="XEM97" s="140">
        <v>43435</v>
      </c>
      <c r="XEN97" s="143">
        <v>320</v>
      </c>
      <c r="XEO97" s="143">
        <v>424</v>
      </c>
      <c r="XEP97" s="143">
        <v>480</v>
      </c>
      <c r="XEQ97" s="143">
        <v>176</v>
      </c>
      <c r="XER97" s="143">
        <v>88</v>
      </c>
      <c r="XES97" s="143">
        <v>160</v>
      </c>
      <c r="XET97" s="143">
        <f t="shared" si="79"/>
        <v>744</v>
      </c>
    </row>
    <row r="98" spans="16367:16374">
      <c r="XEM98" s="139">
        <v>43466</v>
      </c>
      <c r="XEN98" s="142">
        <v>352</v>
      </c>
      <c r="XEO98" s="142">
        <v>392</v>
      </c>
      <c r="XEP98" s="142">
        <v>528</v>
      </c>
      <c r="XEQ98" s="142">
        <v>144</v>
      </c>
      <c r="XER98" s="142">
        <v>72</v>
      </c>
      <c r="XES98" s="142">
        <v>176</v>
      </c>
      <c r="XET98" s="142">
        <f t="shared" si="79"/>
        <v>744</v>
      </c>
    </row>
    <row r="99" spans="16367:16374">
      <c r="XEM99" s="139">
        <v>43497</v>
      </c>
      <c r="XEN99" s="142">
        <v>320</v>
      </c>
      <c r="XEO99" s="142">
        <v>352</v>
      </c>
      <c r="XEP99" s="142">
        <v>480</v>
      </c>
      <c r="XEQ99" s="142">
        <v>128</v>
      </c>
      <c r="XER99" s="142">
        <v>64</v>
      </c>
      <c r="XES99" s="142">
        <v>160</v>
      </c>
      <c r="XET99" s="142">
        <f t="shared" si="79"/>
        <v>672</v>
      </c>
    </row>
    <row r="100" spans="16367:16374">
      <c r="XEM100" s="139">
        <v>43525</v>
      </c>
      <c r="XEN100" s="142">
        <v>336</v>
      </c>
      <c r="XEO100" s="142">
        <v>408</v>
      </c>
      <c r="XEP100" s="142">
        <v>504</v>
      </c>
      <c r="XEQ100" s="142">
        <v>160</v>
      </c>
      <c r="XER100" s="142">
        <v>80</v>
      </c>
      <c r="XES100" s="142">
        <v>168</v>
      </c>
      <c r="XET100" s="142">
        <f t="shared" si="79"/>
        <v>744</v>
      </c>
    </row>
    <row r="101" spans="16367:16374">
      <c r="XEM101" s="139">
        <v>43556</v>
      </c>
      <c r="XEN101" s="142">
        <v>352</v>
      </c>
      <c r="XEO101" s="142">
        <v>368</v>
      </c>
      <c r="XEP101" s="142">
        <v>528</v>
      </c>
      <c r="XEQ101" s="142">
        <v>128</v>
      </c>
      <c r="XER101" s="142">
        <v>64</v>
      </c>
      <c r="XES101" s="142">
        <v>176</v>
      </c>
      <c r="XET101" s="142">
        <f t="shared" si="79"/>
        <v>720</v>
      </c>
    </row>
    <row r="102" spans="16367:16374">
      <c r="XEM102" s="139">
        <v>43586</v>
      </c>
      <c r="XEN102" s="142">
        <v>352</v>
      </c>
      <c r="XEO102" s="142">
        <v>392</v>
      </c>
      <c r="XEP102" s="142">
        <v>528</v>
      </c>
      <c r="XEQ102" s="142">
        <v>144</v>
      </c>
      <c r="XER102" s="142">
        <v>72</v>
      </c>
      <c r="XES102" s="142">
        <v>176</v>
      </c>
      <c r="XET102" s="142">
        <f t="shared" si="79"/>
        <v>744</v>
      </c>
    </row>
    <row r="103" spans="16367:16374">
      <c r="XEM103" s="139">
        <v>43617</v>
      </c>
      <c r="XEN103" s="142">
        <v>320</v>
      </c>
      <c r="XEO103" s="142">
        <v>400</v>
      </c>
      <c r="XEP103" s="142">
        <v>480</v>
      </c>
      <c r="XEQ103" s="142">
        <v>160</v>
      </c>
      <c r="XER103" s="142">
        <v>80</v>
      </c>
      <c r="XES103" s="142">
        <v>160</v>
      </c>
      <c r="XET103" s="142">
        <f t="shared" si="79"/>
        <v>720</v>
      </c>
    </row>
    <row r="104" spans="16367:16374">
      <c r="XEM104" s="139">
        <v>43647</v>
      </c>
      <c r="XEN104" s="142">
        <v>352</v>
      </c>
      <c r="XEO104" s="142">
        <v>392</v>
      </c>
      <c r="XEP104" s="142">
        <v>528</v>
      </c>
      <c r="XEQ104" s="142">
        <v>144</v>
      </c>
      <c r="XER104" s="142">
        <v>72</v>
      </c>
      <c r="XES104" s="142">
        <v>176</v>
      </c>
      <c r="XET104" s="142">
        <f t="shared" si="79"/>
        <v>744</v>
      </c>
    </row>
    <row r="105" spans="16367:16374">
      <c r="XEM105" s="139">
        <v>43678</v>
      </c>
      <c r="XEN105" s="142">
        <v>352</v>
      </c>
      <c r="XEO105" s="142">
        <v>392</v>
      </c>
      <c r="XEP105" s="142">
        <v>528</v>
      </c>
      <c r="XEQ105" s="142">
        <v>144</v>
      </c>
      <c r="XER105" s="142">
        <v>72</v>
      </c>
      <c r="XES105" s="142">
        <v>176</v>
      </c>
      <c r="XET105" s="142">
        <f t="shared" si="79"/>
        <v>744</v>
      </c>
    </row>
    <row r="106" spans="16367:16374">
      <c r="XEM106" s="139">
        <v>43709</v>
      </c>
      <c r="XEN106" s="142">
        <v>320</v>
      </c>
      <c r="XEO106" s="142">
        <v>400</v>
      </c>
      <c r="XEP106" s="142">
        <v>480</v>
      </c>
      <c r="XEQ106" s="142">
        <v>160</v>
      </c>
      <c r="XER106" s="142">
        <v>80</v>
      </c>
      <c r="XES106" s="142">
        <v>160</v>
      </c>
      <c r="XET106" s="142">
        <f t="shared" si="79"/>
        <v>720</v>
      </c>
    </row>
    <row r="107" spans="16367:16374">
      <c r="XEM107" s="139">
        <v>43739</v>
      </c>
      <c r="XEN107" s="142">
        <v>368</v>
      </c>
      <c r="XEO107" s="142">
        <v>376</v>
      </c>
      <c r="XEP107" s="142">
        <v>552</v>
      </c>
      <c r="XEQ107" s="142">
        <v>128</v>
      </c>
      <c r="XER107" s="142">
        <v>64</v>
      </c>
      <c r="XES107" s="142">
        <v>184</v>
      </c>
      <c r="XET107" s="142">
        <f t="shared" si="79"/>
        <v>744</v>
      </c>
    </row>
    <row r="108" spans="16367:16374">
      <c r="XEM108" s="139">
        <v>43770</v>
      </c>
      <c r="XEN108" s="142">
        <v>320</v>
      </c>
      <c r="XEO108" s="142">
        <v>400</v>
      </c>
      <c r="XEP108" s="142">
        <v>480</v>
      </c>
      <c r="XEQ108" s="142">
        <v>160</v>
      </c>
      <c r="XER108" s="142">
        <v>80</v>
      </c>
      <c r="XES108" s="142">
        <v>160</v>
      </c>
      <c r="XET108" s="142">
        <f t="shared" si="79"/>
        <v>720</v>
      </c>
    </row>
    <row r="109" spans="16367:16374">
      <c r="XEM109" s="139">
        <v>43800</v>
      </c>
      <c r="XEN109" s="142">
        <v>336</v>
      </c>
      <c r="XEO109" s="142">
        <v>408</v>
      </c>
      <c r="XEP109" s="142">
        <v>504</v>
      </c>
      <c r="XEQ109" s="142">
        <v>160</v>
      </c>
      <c r="XER109" s="142">
        <v>80</v>
      </c>
      <c r="XES109" s="142">
        <v>168</v>
      </c>
      <c r="XET109" s="142">
        <f t="shared" si="79"/>
        <v>744</v>
      </c>
    </row>
    <row r="110" spans="16367:16374">
      <c r="XEM110" s="140">
        <v>43831</v>
      </c>
      <c r="XEN110" s="143">
        <v>352</v>
      </c>
      <c r="XEO110" s="143">
        <v>392</v>
      </c>
      <c r="XEP110" s="143">
        <v>528</v>
      </c>
      <c r="XEQ110" s="143">
        <v>144</v>
      </c>
      <c r="XER110" s="143">
        <v>72</v>
      </c>
      <c r="XES110" s="143">
        <v>176</v>
      </c>
      <c r="XET110" s="143">
        <f t="shared" si="79"/>
        <v>744</v>
      </c>
    </row>
    <row r="111" spans="16367:16374">
      <c r="XEM111" s="140">
        <v>43862</v>
      </c>
      <c r="XEN111" s="143">
        <v>320</v>
      </c>
      <c r="XEO111" s="143">
        <v>376</v>
      </c>
      <c r="XEP111" s="143">
        <v>480</v>
      </c>
      <c r="XEQ111" s="143">
        <v>144</v>
      </c>
      <c r="XER111" s="143">
        <v>72</v>
      </c>
      <c r="XES111" s="143">
        <v>160</v>
      </c>
      <c r="XET111" s="143">
        <f t="shared" si="79"/>
        <v>696</v>
      </c>
    </row>
    <row r="112" spans="16367:16374">
      <c r="XEM112" s="140">
        <v>43891</v>
      </c>
      <c r="XEN112" s="143">
        <v>352</v>
      </c>
      <c r="XEO112" s="143">
        <v>392</v>
      </c>
      <c r="XEP112" s="143">
        <v>528</v>
      </c>
      <c r="XEQ112" s="143">
        <v>144</v>
      </c>
      <c r="XER112" s="143">
        <v>72</v>
      </c>
      <c r="XES112" s="143">
        <v>176</v>
      </c>
      <c r="XET112" s="143">
        <f t="shared" si="79"/>
        <v>744</v>
      </c>
    </row>
    <row r="113" spans="16367:16374">
      <c r="XEM113" s="140">
        <v>43922</v>
      </c>
      <c r="XEN113" s="143">
        <v>352</v>
      </c>
      <c r="XEO113" s="143">
        <v>368</v>
      </c>
      <c r="XEP113" s="143">
        <v>528</v>
      </c>
      <c r="XEQ113" s="143">
        <v>128</v>
      </c>
      <c r="XER113" s="143">
        <v>64</v>
      </c>
      <c r="XES113" s="143">
        <v>176</v>
      </c>
      <c r="XET113" s="143">
        <f t="shared" si="79"/>
        <v>720</v>
      </c>
    </row>
    <row r="114" spans="16367:16374">
      <c r="XEM114" s="140">
        <v>43952</v>
      </c>
      <c r="XEN114" s="143">
        <v>320</v>
      </c>
      <c r="XEO114" s="143">
        <v>424</v>
      </c>
      <c r="XEP114" s="143">
        <v>480</v>
      </c>
      <c r="XEQ114" s="143">
        <v>176</v>
      </c>
      <c r="XER114" s="143">
        <v>88</v>
      </c>
      <c r="XES114" s="143">
        <v>160</v>
      </c>
      <c r="XET114" s="143">
        <f t="shared" si="79"/>
        <v>744</v>
      </c>
    </row>
    <row r="115" spans="16367:16374">
      <c r="XEM115" s="140">
        <v>43983</v>
      </c>
      <c r="XEN115" s="143">
        <v>352</v>
      </c>
      <c r="XEO115" s="143">
        <v>368</v>
      </c>
      <c r="XEP115" s="143">
        <v>528</v>
      </c>
      <c r="XEQ115" s="143">
        <v>128</v>
      </c>
      <c r="XER115" s="143">
        <v>64</v>
      </c>
      <c r="XES115" s="143">
        <v>176</v>
      </c>
      <c r="XET115" s="143">
        <f t="shared" si="79"/>
        <v>720</v>
      </c>
    </row>
    <row r="116" spans="16367:16374">
      <c r="XEM116" s="140">
        <v>44013</v>
      </c>
      <c r="XEN116" s="143">
        <v>368</v>
      </c>
      <c r="XEO116" s="143">
        <v>376</v>
      </c>
      <c r="XEP116" s="143">
        <v>552</v>
      </c>
      <c r="XEQ116" s="143">
        <v>128</v>
      </c>
      <c r="XER116" s="143">
        <v>64</v>
      </c>
      <c r="XES116" s="143">
        <v>184</v>
      </c>
      <c r="XET116" s="143">
        <f t="shared" si="79"/>
        <v>744</v>
      </c>
    </row>
    <row r="117" spans="16367:16374">
      <c r="XEM117" s="140">
        <v>44044</v>
      </c>
      <c r="XEN117" s="143">
        <v>336</v>
      </c>
      <c r="XEO117" s="143">
        <v>408</v>
      </c>
      <c r="XEP117" s="143">
        <v>504</v>
      </c>
      <c r="XEQ117" s="143">
        <v>160</v>
      </c>
      <c r="XER117" s="143">
        <v>80</v>
      </c>
      <c r="XES117" s="143">
        <v>168</v>
      </c>
      <c r="XET117" s="143">
        <f t="shared" si="79"/>
        <v>744</v>
      </c>
    </row>
    <row r="118" spans="16367:16374">
      <c r="XEM118" s="140">
        <v>44075</v>
      </c>
      <c r="XEN118" s="143">
        <v>336</v>
      </c>
      <c r="XEO118" s="143">
        <v>384</v>
      </c>
      <c r="XEP118" s="143">
        <v>504</v>
      </c>
      <c r="XEQ118" s="143">
        <v>144</v>
      </c>
      <c r="XER118" s="143">
        <v>72</v>
      </c>
      <c r="XES118" s="143">
        <v>168</v>
      </c>
      <c r="XET118" s="143">
        <f t="shared" si="79"/>
        <v>720</v>
      </c>
    </row>
    <row r="119" spans="16367:16374">
      <c r="XEM119" s="140">
        <v>44105</v>
      </c>
      <c r="XEN119" s="143">
        <v>352</v>
      </c>
      <c r="XEO119" s="143">
        <v>392</v>
      </c>
      <c r="XEP119" s="143">
        <v>528</v>
      </c>
      <c r="XEQ119" s="143">
        <v>144</v>
      </c>
      <c r="XER119" s="143">
        <v>72</v>
      </c>
      <c r="XES119" s="143">
        <v>176</v>
      </c>
      <c r="XET119" s="143">
        <f t="shared" si="79"/>
        <v>744</v>
      </c>
    </row>
    <row r="120" spans="16367:16374">
      <c r="XEM120" s="140">
        <v>44136</v>
      </c>
      <c r="XEN120" s="143">
        <v>320</v>
      </c>
      <c r="XEO120" s="143">
        <v>400</v>
      </c>
      <c r="XEP120" s="143">
        <v>480</v>
      </c>
      <c r="XEQ120" s="143">
        <v>160</v>
      </c>
      <c r="XER120" s="143">
        <v>80</v>
      </c>
      <c r="XES120" s="143">
        <v>160</v>
      </c>
      <c r="XET120" s="143">
        <f t="shared" si="79"/>
        <v>720</v>
      </c>
    </row>
    <row r="121" spans="16367:16374">
      <c r="XEM121" s="140">
        <v>44166</v>
      </c>
      <c r="XEN121" s="143">
        <v>352</v>
      </c>
      <c r="XEO121" s="143">
        <v>392</v>
      </c>
      <c r="XEP121" s="143">
        <v>528</v>
      </c>
      <c r="XEQ121" s="143">
        <v>144</v>
      </c>
      <c r="XER121" s="143">
        <v>72</v>
      </c>
      <c r="XES121" s="143">
        <v>176</v>
      </c>
      <c r="XET121" s="143">
        <f t="shared" si="79"/>
        <v>744</v>
      </c>
    </row>
    <row r="122" spans="16367:16374">
      <c r="XEM122" s="139">
        <v>44197</v>
      </c>
      <c r="XEN122" s="142">
        <f>+XET122-XEO122</f>
        <v>320</v>
      </c>
      <c r="XEO122" s="142">
        <f>+SUM(XEQ122:XES122)</f>
        <v>424</v>
      </c>
      <c r="XEP122" s="142">
        <f>+XEQ122+XEN122</f>
        <v>496</v>
      </c>
      <c r="XEQ122" s="142">
        <v>176</v>
      </c>
      <c r="XER122" s="142">
        <v>88</v>
      </c>
      <c r="XES122" s="142">
        <v>160</v>
      </c>
      <c r="XET122" s="142">
        <v>744</v>
      </c>
    </row>
    <row r="123" spans="16367:16374">
      <c r="XEM123" s="139">
        <v>44228</v>
      </c>
      <c r="XEN123" s="142">
        <f t="shared" ref="XEN123:XEN186" si="80">+XET123-XEO123</f>
        <v>320</v>
      </c>
      <c r="XEO123" s="142">
        <f t="shared" ref="XEO123:XEO186" si="81">+SUM(XEQ123:XES123)</f>
        <v>352</v>
      </c>
      <c r="XEP123" s="142">
        <f t="shared" ref="XEP123:XEP186" si="82">+XEQ123+XEN123</f>
        <v>448</v>
      </c>
      <c r="XEQ123" s="142">
        <v>128</v>
      </c>
      <c r="XER123" s="142">
        <v>64</v>
      </c>
      <c r="XES123" s="142">
        <v>160</v>
      </c>
      <c r="XET123" s="142">
        <v>672</v>
      </c>
    </row>
    <row r="124" spans="16367:16374">
      <c r="XEM124" s="139">
        <v>44256</v>
      </c>
      <c r="XEN124" s="142">
        <f t="shared" si="80"/>
        <v>368</v>
      </c>
      <c r="XEO124" s="142">
        <f t="shared" si="81"/>
        <v>376</v>
      </c>
      <c r="XEP124" s="142">
        <f t="shared" si="82"/>
        <v>496</v>
      </c>
      <c r="XEQ124" s="142">
        <v>128</v>
      </c>
      <c r="XER124" s="142">
        <v>64</v>
      </c>
      <c r="XES124" s="142">
        <v>184</v>
      </c>
      <c r="XET124" s="142">
        <v>744</v>
      </c>
    </row>
    <row r="125" spans="16367:16374">
      <c r="XEM125" s="139">
        <v>44287</v>
      </c>
      <c r="XEN125" s="142">
        <f t="shared" si="80"/>
        <v>352</v>
      </c>
      <c r="XEO125" s="142">
        <f t="shared" si="81"/>
        <v>368</v>
      </c>
      <c r="XEP125" s="142">
        <f t="shared" si="82"/>
        <v>480</v>
      </c>
      <c r="XEQ125" s="142">
        <v>128</v>
      </c>
      <c r="XER125" s="142">
        <v>64</v>
      </c>
      <c r="XES125" s="142">
        <v>176</v>
      </c>
      <c r="XET125" s="142">
        <v>720</v>
      </c>
    </row>
    <row r="126" spans="16367:16374">
      <c r="XEM126" s="139">
        <v>44317</v>
      </c>
      <c r="XEN126" s="142">
        <f t="shared" si="80"/>
        <v>320</v>
      </c>
      <c r="XEO126" s="142">
        <f t="shared" si="81"/>
        <v>424</v>
      </c>
      <c r="XEP126" s="142">
        <f t="shared" si="82"/>
        <v>496</v>
      </c>
      <c r="XEQ126" s="142">
        <v>176</v>
      </c>
      <c r="XER126" s="142">
        <v>88</v>
      </c>
      <c r="XES126" s="142">
        <v>160</v>
      </c>
      <c r="XET126" s="142">
        <v>744</v>
      </c>
    </row>
    <row r="127" spans="16367:16374">
      <c r="XEM127" s="139">
        <v>44348</v>
      </c>
      <c r="XEN127" s="142">
        <f t="shared" si="80"/>
        <v>352</v>
      </c>
      <c r="XEO127" s="142">
        <f t="shared" si="81"/>
        <v>368</v>
      </c>
      <c r="XEP127" s="142">
        <f t="shared" si="82"/>
        <v>480</v>
      </c>
      <c r="XEQ127" s="142">
        <v>128</v>
      </c>
      <c r="XER127" s="142">
        <v>64</v>
      </c>
      <c r="XES127" s="142">
        <v>176</v>
      </c>
      <c r="XET127" s="142">
        <v>720</v>
      </c>
    </row>
    <row r="128" spans="16367:16374">
      <c r="XEM128" s="139">
        <v>44378</v>
      </c>
      <c r="XEN128" s="142">
        <f t="shared" si="80"/>
        <v>336</v>
      </c>
      <c r="XEO128" s="142">
        <f t="shared" si="81"/>
        <v>408</v>
      </c>
      <c r="XEP128" s="142">
        <f t="shared" si="82"/>
        <v>496</v>
      </c>
      <c r="XEQ128" s="142">
        <v>160</v>
      </c>
      <c r="XER128" s="142">
        <v>80</v>
      </c>
      <c r="XES128" s="142">
        <v>168</v>
      </c>
      <c r="XET128" s="142">
        <v>744</v>
      </c>
    </row>
    <row r="129" spans="16367:16374">
      <c r="XEM129" s="139">
        <v>44409</v>
      </c>
      <c r="XEN129" s="142">
        <f t="shared" si="80"/>
        <v>352</v>
      </c>
      <c r="XEO129" s="142">
        <f t="shared" si="81"/>
        <v>392</v>
      </c>
      <c r="XEP129" s="142">
        <f t="shared" si="82"/>
        <v>496</v>
      </c>
      <c r="XEQ129" s="142">
        <v>144</v>
      </c>
      <c r="XER129" s="142">
        <v>72</v>
      </c>
      <c r="XES129" s="142">
        <v>176</v>
      </c>
      <c r="XET129" s="142">
        <v>744</v>
      </c>
    </row>
    <row r="130" spans="16367:16374">
      <c r="XEM130" s="139">
        <v>44440</v>
      </c>
      <c r="XEN130" s="142">
        <f t="shared" si="80"/>
        <v>336</v>
      </c>
      <c r="XEO130" s="142">
        <f t="shared" si="81"/>
        <v>384</v>
      </c>
      <c r="XEP130" s="142">
        <f t="shared" si="82"/>
        <v>480</v>
      </c>
      <c r="XEQ130" s="142">
        <v>144</v>
      </c>
      <c r="XER130" s="142">
        <v>72</v>
      </c>
      <c r="XES130" s="142">
        <v>168</v>
      </c>
      <c r="XET130" s="142">
        <v>720</v>
      </c>
    </row>
    <row r="131" spans="16367:16374">
      <c r="XEM131" s="139">
        <v>44470</v>
      </c>
      <c r="XEN131" s="142">
        <f t="shared" si="80"/>
        <v>336</v>
      </c>
      <c r="XEO131" s="142">
        <f t="shared" si="81"/>
        <v>408</v>
      </c>
      <c r="XEP131" s="142">
        <f t="shared" si="82"/>
        <v>496</v>
      </c>
      <c r="XEQ131" s="142">
        <v>160</v>
      </c>
      <c r="XER131" s="142">
        <v>80</v>
      </c>
      <c r="XES131" s="142">
        <v>168</v>
      </c>
      <c r="XET131" s="142">
        <v>744</v>
      </c>
    </row>
    <row r="132" spans="16367:16374">
      <c r="XEM132" s="139">
        <v>44501</v>
      </c>
      <c r="XEN132" s="142">
        <f t="shared" si="80"/>
        <v>336</v>
      </c>
      <c r="XEO132" s="142">
        <f t="shared" si="81"/>
        <v>384</v>
      </c>
      <c r="XEP132" s="142">
        <f t="shared" si="82"/>
        <v>480</v>
      </c>
      <c r="XEQ132" s="142">
        <v>144</v>
      </c>
      <c r="XER132" s="142">
        <v>72</v>
      </c>
      <c r="XES132" s="142">
        <v>168</v>
      </c>
      <c r="XET132" s="142">
        <v>720</v>
      </c>
    </row>
    <row r="133" spans="16367:16374">
      <c r="XEM133" s="139">
        <v>44531</v>
      </c>
      <c r="XEN133" s="142">
        <f t="shared" si="80"/>
        <v>368</v>
      </c>
      <c r="XEO133" s="142">
        <f t="shared" si="81"/>
        <v>376</v>
      </c>
      <c r="XEP133" s="142">
        <f t="shared" si="82"/>
        <v>496</v>
      </c>
      <c r="XEQ133" s="142">
        <v>128</v>
      </c>
      <c r="XER133" s="142">
        <v>64</v>
      </c>
      <c r="XES133" s="142">
        <v>184</v>
      </c>
      <c r="XET133" s="142">
        <v>744</v>
      </c>
    </row>
    <row r="134" spans="16367:16374">
      <c r="XEM134" s="140">
        <v>44562</v>
      </c>
      <c r="XEN134" s="143">
        <f t="shared" si="80"/>
        <v>336</v>
      </c>
      <c r="XEO134" s="143">
        <f t="shared" si="81"/>
        <v>408</v>
      </c>
      <c r="XEP134" s="143">
        <f t="shared" si="82"/>
        <v>496</v>
      </c>
      <c r="XEQ134" s="143">
        <v>160</v>
      </c>
      <c r="XER134" s="143">
        <v>80</v>
      </c>
      <c r="XES134" s="143">
        <v>168</v>
      </c>
      <c r="XET134" s="143">
        <v>744</v>
      </c>
    </row>
    <row r="135" spans="16367:16374">
      <c r="XEM135" s="140">
        <v>44593</v>
      </c>
      <c r="XEN135" s="143">
        <f t="shared" si="80"/>
        <v>320</v>
      </c>
      <c r="XEO135" s="143">
        <f t="shared" si="81"/>
        <v>352</v>
      </c>
      <c r="XEP135" s="143">
        <f t="shared" si="82"/>
        <v>448</v>
      </c>
      <c r="XEQ135" s="143">
        <v>128</v>
      </c>
      <c r="XER135" s="143">
        <v>64</v>
      </c>
      <c r="XES135" s="143">
        <v>160</v>
      </c>
      <c r="XET135" s="143">
        <v>672</v>
      </c>
    </row>
    <row r="136" spans="16367:16374">
      <c r="XEM136" s="140">
        <v>44621</v>
      </c>
      <c r="XEN136" s="143">
        <f t="shared" si="80"/>
        <v>368</v>
      </c>
      <c r="XEO136" s="143">
        <f t="shared" si="81"/>
        <v>376</v>
      </c>
      <c r="XEP136" s="143">
        <f t="shared" si="82"/>
        <v>496</v>
      </c>
      <c r="XEQ136" s="143">
        <v>128</v>
      </c>
      <c r="XER136" s="143">
        <v>64</v>
      </c>
      <c r="XES136" s="143">
        <v>184</v>
      </c>
      <c r="XET136" s="143">
        <v>744</v>
      </c>
    </row>
    <row r="137" spans="16367:16374">
      <c r="XEM137" s="140">
        <v>44652</v>
      </c>
      <c r="XEN137" s="143">
        <f t="shared" si="80"/>
        <v>336</v>
      </c>
      <c r="XEO137" s="143">
        <f t="shared" si="81"/>
        <v>384</v>
      </c>
      <c r="XEP137" s="143">
        <f t="shared" si="82"/>
        <v>480</v>
      </c>
      <c r="XEQ137" s="143">
        <v>144</v>
      </c>
      <c r="XER137" s="143">
        <v>72</v>
      </c>
      <c r="XES137" s="143">
        <v>168</v>
      </c>
      <c r="XET137" s="143">
        <v>720</v>
      </c>
    </row>
    <row r="138" spans="16367:16374">
      <c r="XEM138" s="140">
        <v>44682</v>
      </c>
      <c r="XEN138" s="143">
        <f t="shared" si="80"/>
        <v>336</v>
      </c>
      <c r="XEO138" s="143">
        <f t="shared" si="81"/>
        <v>408</v>
      </c>
      <c r="XEP138" s="143">
        <f t="shared" si="82"/>
        <v>496</v>
      </c>
      <c r="XEQ138" s="143">
        <v>160</v>
      </c>
      <c r="XER138" s="143">
        <v>80</v>
      </c>
      <c r="XES138" s="143">
        <v>168</v>
      </c>
      <c r="XET138" s="143">
        <v>744</v>
      </c>
    </row>
    <row r="139" spans="16367:16374">
      <c r="XEM139" s="140">
        <v>44713</v>
      </c>
      <c r="XEN139" s="143">
        <f t="shared" si="80"/>
        <v>352</v>
      </c>
      <c r="XEO139" s="143">
        <f t="shared" si="81"/>
        <v>368</v>
      </c>
      <c r="XEP139" s="143">
        <f t="shared" si="82"/>
        <v>480</v>
      </c>
      <c r="XEQ139" s="143">
        <v>128</v>
      </c>
      <c r="XER139" s="143">
        <v>64</v>
      </c>
      <c r="XES139" s="143">
        <v>176</v>
      </c>
      <c r="XET139" s="143">
        <v>720</v>
      </c>
    </row>
    <row r="140" spans="16367:16374">
      <c r="XEM140" s="140">
        <v>44743</v>
      </c>
      <c r="XEN140" s="143">
        <f t="shared" si="80"/>
        <v>320</v>
      </c>
      <c r="XEO140" s="143">
        <f t="shared" si="81"/>
        <v>424</v>
      </c>
      <c r="XEP140" s="143">
        <f t="shared" si="82"/>
        <v>496</v>
      </c>
      <c r="XEQ140" s="143">
        <v>176</v>
      </c>
      <c r="XER140" s="143">
        <v>88</v>
      </c>
      <c r="XES140" s="143">
        <v>160</v>
      </c>
      <c r="XET140" s="143">
        <v>744</v>
      </c>
    </row>
    <row r="141" spans="16367:16374">
      <c r="XEM141" s="140">
        <v>44774</v>
      </c>
      <c r="XEN141" s="143">
        <f t="shared" si="80"/>
        <v>368</v>
      </c>
      <c r="XEO141" s="143">
        <f t="shared" si="81"/>
        <v>376</v>
      </c>
      <c r="XEP141" s="143">
        <f t="shared" si="82"/>
        <v>496</v>
      </c>
      <c r="XEQ141" s="143">
        <v>128</v>
      </c>
      <c r="XER141" s="143">
        <v>64</v>
      </c>
      <c r="XES141" s="143">
        <v>184</v>
      </c>
      <c r="XET141" s="143">
        <v>744</v>
      </c>
    </row>
    <row r="142" spans="16367:16374">
      <c r="XEM142" s="140">
        <v>44805</v>
      </c>
      <c r="XEN142" s="143">
        <f t="shared" si="80"/>
        <v>336</v>
      </c>
      <c r="XEO142" s="143">
        <f t="shared" si="81"/>
        <v>384</v>
      </c>
      <c r="XEP142" s="143">
        <f t="shared" si="82"/>
        <v>480</v>
      </c>
      <c r="XEQ142" s="143">
        <v>144</v>
      </c>
      <c r="XER142" s="143">
        <v>72</v>
      </c>
      <c r="XES142" s="143">
        <v>168</v>
      </c>
      <c r="XET142" s="143">
        <v>720</v>
      </c>
    </row>
    <row r="143" spans="16367:16374">
      <c r="XEM143" s="140">
        <v>44835</v>
      </c>
      <c r="XEN143" s="143">
        <f t="shared" si="80"/>
        <v>336</v>
      </c>
      <c r="XEO143" s="143">
        <f t="shared" si="81"/>
        <v>408</v>
      </c>
      <c r="XEP143" s="143">
        <f t="shared" si="82"/>
        <v>496</v>
      </c>
      <c r="XEQ143" s="143">
        <v>160</v>
      </c>
      <c r="XER143" s="143">
        <v>80</v>
      </c>
      <c r="XES143" s="143">
        <v>168</v>
      </c>
      <c r="XET143" s="143">
        <v>744</v>
      </c>
    </row>
    <row r="144" spans="16367:16374">
      <c r="XEM144" s="140">
        <v>44866</v>
      </c>
      <c r="XEN144" s="143">
        <f t="shared" si="80"/>
        <v>336</v>
      </c>
      <c r="XEO144" s="143">
        <f t="shared" si="81"/>
        <v>384</v>
      </c>
      <c r="XEP144" s="143">
        <f t="shared" si="82"/>
        <v>480</v>
      </c>
      <c r="XEQ144" s="143">
        <v>144</v>
      </c>
      <c r="XER144" s="143">
        <v>72</v>
      </c>
      <c r="XES144" s="143">
        <v>168</v>
      </c>
      <c r="XET144" s="143">
        <v>720</v>
      </c>
    </row>
    <row r="145" spans="16367:16374">
      <c r="XEM145" s="140">
        <v>44896</v>
      </c>
      <c r="XEN145" s="143">
        <f t="shared" si="80"/>
        <v>336</v>
      </c>
      <c r="XEO145" s="143">
        <f t="shared" si="81"/>
        <v>408</v>
      </c>
      <c r="XEP145" s="143">
        <f t="shared" si="82"/>
        <v>496</v>
      </c>
      <c r="XEQ145" s="143">
        <v>160</v>
      </c>
      <c r="XER145" s="143">
        <v>80</v>
      </c>
      <c r="XES145" s="143">
        <v>168</v>
      </c>
      <c r="XET145" s="143">
        <v>744</v>
      </c>
    </row>
    <row r="146" spans="16367:16374">
      <c r="XEM146" s="139">
        <v>44927</v>
      </c>
      <c r="XEN146" s="142">
        <f t="shared" si="80"/>
        <v>336</v>
      </c>
      <c r="XEO146" s="142">
        <f t="shared" si="81"/>
        <v>408</v>
      </c>
      <c r="XEP146" s="142">
        <f t="shared" si="82"/>
        <v>496</v>
      </c>
      <c r="XEQ146" s="142">
        <v>160</v>
      </c>
      <c r="XER146" s="142">
        <v>80</v>
      </c>
      <c r="XES146" s="142">
        <v>168</v>
      </c>
      <c r="XET146" s="142">
        <v>744</v>
      </c>
    </row>
    <row r="147" spans="16367:16374">
      <c r="XEM147" s="139">
        <v>44958</v>
      </c>
      <c r="XEN147" s="142">
        <f t="shared" si="80"/>
        <v>320</v>
      </c>
      <c r="XEO147" s="142">
        <f t="shared" si="81"/>
        <v>352</v>
      </c>
      <c r="XEP147" s="142">
        <f t="shared" si="82"/>
        <v>448</v>
      </c>
      <c r="XEQ147" s="142">
        <v>128</v>
      </c>
      <c r="XER147" s="142">
        <v>64</v>
      </c>
      <c r="XES147" s="142">
        <v>160</v>
      </c>
      <c r="XET147" s="142">
        <v>672</v>
      </c>
    </row>
    <row r="148" spans="16367:16374">
      <c r="XEM148" s="139">
        <v>44986</v>
      </c>
      <c r="XEN148" s="142">
        <f t="shared" si="80"/>
        <v>368</v>
      </c>
      <c r="XEO148" s="142">
        <f t="shared" si="81"/>
        <v>376</v>
      </c>
      <c r="XEP148" s="142">
        <f t="shared" si="82"/>
        <v>496</v>
      </c>
      <c r="XEQ148" s="142">
        <v>128</v>
      </c>
      <c r="XER148" s="142">
        <v>64</v>
      </c>
      <c r="XES148" s="142">
        <v>184</v>
      </c>
      <c r="XET148" s="142">
        <v>744</v>
      </c>
    </row>
    <row r="149" spans="16367:16374">
      <c r="XEM149" s="139">
        <v>45017</v>
      </c>
      <c r="XEN149" s="142">
        <f t="shared" si="80"/>
        <v>320</v>
      </c>
      <c r="XEO149" s="142">
        <f t="shared" si="81"/>
        <v>400</v>
      </c>
      <c r="XEP149" s="142">
        <f t="shared" si="82"/>
        <v>480</v>
      </c>
      <c r="XEQ149" s="142">
        <v>160</v>
      </c>
      <c r="XER149" s="142">
        <v>80</v>
      </c>
      <c r="XES149" s="142">
        <v>160</v>
      </c>
      <c r="XET149" s="142">
        <v>720</v>
      </c>
    </row>
    <row r="150" spans="16367:16374">
      <c r="XEM150" s="139">
        <v>45047</v>
      </c>
      <c r="XEN150" s="142">
        <f t="shared" si="80"/>
        <v>352</v>
      </c>
      <c r="XEO150" s="142">
        <f t="shared" si="81"/>
        <v>392</v>
      </c>
      <c r="XEP150" s="142">
        <f t="shared" si="82"/>
        <v>496</v>
      </c>
      <c r="XEQ150" s="142">
        <v>144</v>
      </c>
      <c r="XER150" s="142">
        <v>72</v>
      </c>
      <c r="XES150" s="142">
        <v>176</v>
      </c>
      <c r="XET150" s="142">
        <v>744</v>
      </c>
    </row>
    <row r="151" spans="16367:16374">
      <c r="XEM151" s="139">
        <v>45078</v>
      </c>
      <c r="XEN151" s="142">
        <f t="shared" si="80"/>
        <v>352</v>
      </c>
      <c r="XEO151" s="142">
        <f t="shared" si="81"/>
        <v>368</v>
      </c>
      <c r="XEP151" s="142">
        <f t="shared" si="82"/>
        <v>480</v>
      </c>
      <c r="XEQ151" s="142">
        <v>128</v>
      </c>
      <c r="XER151" s="142">
        <v>64</v>
      </c>
      <c r="XES151" s="142">
        <v>176</v>
      </c>
      <c r="XET151" s="142">
        <v>720</v>
      </c>
    </row>
    <row r="152" spans="16367:16374">
      <c r="XEM152" s="139">
        <v>45108</v>
      </c>
      <c r="XEN152" s="142">
        <f t="shared" si="80"/>
        <v>320</v>
      </c>
      <c r="XEO152" s="142">
        <f t="shared" si="81"/>
        <v>424</v>
      </c>
      <c r="XEP152" s="142">
        <f t="shared" si="82"/>
        <v>496</v>
      </c>
      <c r="XEQ152" s="142">
        <v>176</v>
      </c>
      <c r="XER152" s="142">
        <v>88</v>
      </c>
      <c r="XES152" s="142">
        <v>160</v>
      </c>
      <c r="XET152" s="142">
        <v>744</v>
      </c>
    </row>
    <row r="153" spans="16367:16374">
      <c r="XEM153" s="139">
        <v>45139</v>
      </c>
      <c r="XEN153" s="142">
        <f t="shared" si="80"/>
        <v>368</v>
      </c>
      <c r="XEO153" s="142">
        <f t="shared" si="81"/>
        <v>376</v>
      </c>
      <c r="XEP153" s="142">
        <f t="shared" si="82"/>
        <v>496</v>
      </c>
      <c r="XEQ153" s="142">
        <v>128</v>
      </c>
      <c r="XER153" s="142">
        <v>64</v>
      </c>
      <c r="XES153" s="142">
        <v>184</v>
      </c>
      <c r="XET153" s="142">
        <v>744</v>
      </c>
    </row>
    <row r="154" spans="16367:16374">
      <c r="XEM154" s="139">
        <v>45170</v>
      </c>
      <c r="XEN154" s="142">
        <f t="shared" si="80"/>
        <v>320</v>
      </c>
      <c r="XEO154" s="142">
        <f t="shared" si="81"/>
        <v>400</v>
      </c>
      <c r="XEP154" s="142">
        <f t="shared" si="82"/>
        <v>480</v>
      </c>
      <c r="XEQ154" s="142">
        <v>160</v>
      </c>
      <c r="XER154" s="142">
        <v>80</v>
      </c>
      <c r="XES154" s="142">
        <v>160</v>
      </c>
      <c r="XET154" s="142">
        <v>720</v>
      </c>
    </row>
    <row r="155" spans="16367:16374">
      <c r="XEM155" s="139">
        <v>45200</v>
      </c>
      <c r="XEN155" s="142">
        <f t="shared" si="80"/>
        <v>352</v>
      </c>
      <c r="XEO155" s="142">
        <f t="shared" si="81"/>
        <v>392</v>
      </c>
      <c r="XEP155" s="142">
        <f t="shared" si="82"/>
        <v>496</v>
      </c>
      <c r="XEQ155" s="142">
        <v>144</v>
      </c>
      <c r="XER155" s="142">
        <v>72</v>
      </c>
      <c r="XES155" s="142">
        <v>176</v>
      </c>
      <c r="XET155" s="142">
        <v>744</v>
      </c>
    </row>
    <row r="156" spans="16367:16374">
      <c r="XEM156" s="139">
        <v>45231</v>
      </c>
      <c r="XEN156" s="142">
        <f t="shared" si="80"/>
        <v>336</v>
      </c>
      <c r="XEO156" s="142">
        <f t="shared" si="81"/>
        <v>384</v>
      </c>
      <c r="XEP156" s="142">
        <f t="shared" si="82"/>
        <v>480</v>
      </c>
      <c r="XEQ156" s="142">
        <v>144</v>
      </c>
      <c r="XER156" s="142">
        <v>72</v>
      </c>
      <c r="XES156" s="142">
        <v>168</v>
      </c>
      <c r="XET156" s="142">
        <v>720</v>
      </c>
    </row>
    <row r="157" spans="16367:16374">
      <c r="XEM157" s="139">
        <v>45261</v>
      </c>
      <c r="XEN157" s="142">
        <f t="shared" si="80"/>
        <v>320</v>
      </c>
      <c r="XEO157" s="142">
        <f t="shared" si="81"/>
        <v>424</v>
      </c>
      <c r="XEP157" s="142">
        <f t="shared" si="82"/>
        <v>496</v>
      </c>
      <c r="XEQ157" s="142">
        <v>176</v>
      </c>
      <c r="XER157" s="142">
        <v>88</v>
      </c>
      <c r="XES157" s="142">
        <v>160</v>
      </c>
      <c r="XET157" s="142">
        <v>744</v>
      </c>
    </row>
    <row r="158" spans="16367:16374">
      <c r="XEM158" s="140">
        <v>45292</v>
      </c>
      <c r="XEN158" s="143">
        <f t="shared" si="80"/>
        <v>352</v>
      </c>
      <c r="XEO158" s="143">
        <f t="shared" si="81"/>
        <v>392</v>
      </c>
      <c r="XEP158" s="143">
        <f t="shared" si="82"/>
        <v>496</v>
      </c>
      <c r="XEQ158" s="143">
        <v>144</v>
      </c>
      <c r="XER158" s="143">
        <v>72</v>
      </c>
      <c r="XES158" s="143">
        <v>176</v>
      </c>
      <c r="XET158" s="143">
        <v>744</v>
      </c>
    </row>
    <row r="159" spans="16367:16374">
      <c r="XEM159" s="140">
        <v>45323</v>
      </c>
      <c r="XEN159" s="143">
        <f t="shared" si="80"/>
        <v>336</v>
      </c>
      <c r="XEO159" s="143">
        <f t="shared" si="81"/>
        <v>360</v>
      </c>
      <c r="XEP159" s="143">
        <f t="shared" si="82"/>
        <v>464</v>
      </c>
      <c r="XEQ159" s="143">
        <v>128</v>
      </c>
      <c r="XER159" s="143">
        <v>64</v>
      </c>
      <c r="XES159" s="143">
        <v>168</v>
      </c>
      <c r="XET159" s="143">
        <v>696</v>
      </c>
    </row>
    <row r="160" spans="16367:16374">
      <c r="XEM160" s="140">
        <v>45352</v>
      </c>
      <c r="XEN160" s="143">
        <f t="shared" si="80"/>
        <v>336</v>
      </c>
      <c r="XEO160" s="143">
        <f t="shared" si="81"/>
        <v>408</v>
      </c>
      <c r="XEP160" s="143">
        <f t="shared" si="82"/>
        <v>496</v>
      </c>
      <c r="XEQ160" s="143">
        <v>160</v>
      </c>
      <c r="XER160" s="143">
        <v>80</v>
      </c>
      <c r="XES160" s="143">
        <v>168</v>
      </c>
      <c r="XET160" s="143">
        <v>744</v>
      </c>
    </row>
    <row r="161" spans="16367:16374">
      <c r="XEM161" s="140">
        <v>45383</v>
      </c>
      <c r="XEN161" s="143">
        <f t="shared" si="80"/>
        <v>352</v>
      </c>
      <c r="XEO161" s="143">
        <f t="shared" si="81"/>
        <v>368</v>
      </c>
      <c r="XEP161" s="143">
        <f t="shared" si="82"/>
        <v>480</v>
      </c>
      <c r="XEQ161" s="143">
        <v>128</v>
      </c>
      <c r="XER161" s="143">
        <v>64</v>
      </c>
      <c r="XES161" s="143">
        <v>176</v>
      </c>
      <c r="XET161" s="143">
        <v>720</v>
      </c>
    </row>
    <row r="162" spans="16367:16374">
      <c r="XEM162" s="140">
        <v>45413</v>
      </c>
      <c r="XEN162" s="143">
        <f t="shared" si="80"/>
        <v>352</v>
      </c>
      <c r="XEO162" s="143">
        <f t="shared" si="81"/>
        <v>392</v>
      </c>
      <c r="XEP162" s="143">
        <f t="shared" si="82"/>
        <v>496</v>
      </c>
      <c r="XEQ162" s="143">
        <v>144</v>
      </c>
      <c r="XER162" s="143">
        <v>72</v>
      </c>
      <c r="XES162" s="143">
        <v>176</v>
      </c>
      <c r="XET162" s="143">
        <v>744</v>
      </c>
    </row>
    <row r="163" spans="16367:16374">
      <c r="XEM163" s="140">
        <v>45444</v>
      </c>
      <c r="XEN163" s="143">
        <f t="shared" si="80"/>
        <v>320</v>
      </c>
      <c r="XEO163" s="143">
        <f t="shared" si="81"/>
        <v>400</v>
      </c>
      <c r="XEP163" s="143">
        <f t="shared" si="82"/>
        <v>480</v>
      </c>
      <c r="XEQ163" s="143">
        <v>160</v>
      </c>
      <c r="XER163" s="143">
        <v>80</v>
      </c>
      <c r="XES163" s="143">
        <v>160</v>
      </c>
      <c r="XET163" s="143">
        <v>720</v>
      </c>
    </row>
    <row r="164" spans="16367:16374">
      <c r="XEM164" s="140">
        <v>45474</v>
      </c>
      <c r="XEN164" s="143">
        <f t="shared" si="80"/>
        <v>352</v>
      </c>
      <c r="XEO164" s="143">
        <f t="shared" si="81"/>
        <v>392</v>
      </c>
      <c r="XEP164" s="143">
        <f t="shared" si="82"/>
        <v>496</v>
      </c>
      <c r="XEQ164" s="143">
        <v>144</v>
      </c>
      <c r="XER164" s="143">
        <v>72</v>
      </c>
      <c r="XES164" s="143">
        <v>176</v>
      </c>
      <c r="XET164" s="143">
        <v>744</v>
      </c>
    </row>
    <row r="165" spans="16367:16374">
      <c r="XEM165" s="140">
        <v>45505</v>
      </c>
      <c r="XEN165" s="143">
        <f t="shared" si="80"/>
        <v>352</v>
      </c>
      <c r="XEO165" s="143">
        <f t="shared" si="81"/>
        <v>392</v>
      </c>
      <c r="XEP165" s="143">
        <f t="shared" si="82"/>
        <v>496</v>
      </c>
      <c r="XEQ165" s="143">
        <v>144</v>
      </c>
      <c r="XER165" s="143">
        <v>72</v>
      </c>
      <c r="XES165" s="143">
        <v>176</v>
      </c>
      <c r="XET165" s="143">
        <v>744</v>
      </c>
    </row>
    <row r="166" spans="16367:16374">
      <c r="XEM166" s="140">
        <v>45536</v>
      </c>
      <c r="XEN166" s="143">
        <f t="shared" si="80"/>
        <v>320</v>
      </c>
      <c r="XEO166" s="143">
        <f t="shared" si="81"/>
        <v>400</v>
      </c>
      <c r="XEP166" s="143">
        <f t="shared" si="82"/>
        <v>480</v>
      </c>
      <c r="XEQ166" s="143">
        <v>160</v>
      </c>
      <c r="XER166" s="143">
        <v>80</v>
      </c>
      <c r="XES166" s="143">
        <v>160</v>
      </c>
      <c r="XET166" s="143">
        <v>720</v>
      </c>
    </row>
    <row r="167" spans="16367:16374">
      <c r="XEM167" s="140">
        <v>45566</v>
      </c>
      <c r="XEN167" s="143">
        <f t="shared" si="80"/>
        <v>368</v>
      </c>
      <c r="XEO167" s="143">
        <f t="shared" si="81"/>
        <v>376</v>
      </c>
      <c r="XEP167" s="143">
        <f t="shared" si="82"/>
        <v>496</v>
      </c>
      <c r="XEQ167" s="143">
        <v>128</v>
      </c>
      <c r="XER167" s="143">
        <v>64</v>
      </c>
      <c r="XES167" s="143">
        <v>184</v>
      </c>
      <c r="XET167" s="143">
        <v>744</v>
      </c>
    </row>
    <row r="168" spans="16367:16374">
      <c r="XEM168" s="140">
        <v>45597</v>
      </c>
      <c r="XEN168" s="143">
        <f t="shared" si="80"/>
        <v>320</v>
      </c>
      <c r="XEO168" s="143">
        <f t="shared" si="81"/>
        <v>400</v>
      </c>
      <c r="XEP168" s="143">
        <f t="shared" si="82"/>
        <v>480</v>
      </c>
      <c r="XEQ168" s="143">
        <v>160</v>
      </c>
      <c r="XER168" s="143">
        <v>80</v>
      </c>
      <c r="XES168" s="143">
        <v>160</v>
      </c>
      <c r="XET168" s="143">
        <v>720</v>
      </c>
    </row>
    <row r="169" spans="16367:16374">
      <c r="XEM169" s="140">
        <v>45627</v>
      </c>
      <c r="XEN169" s="143">
        <f t="shared" si="80"/>
        <v>336</v>
      </c>
      <c r="XEO169" s="143">
        <f t="shared" si="81"/>
        <v>408</v>
      </c>
      <c r="XEP169" s="143">
        <f t="shared" si="82"/>
        <v>496</v>
      </c>
      <c r="XEQ169" s="143">
        <v>160</v>
      </c>
      <c r="XER169" s="143">
        <v>80</v>
      </c>
      <c r="XES169" s="143">
        <v>168</v>
      </c>
      <c r="XET169" s="143">
        <v>744</v>
      </c>
    </row>
    <row r="170" spans="16367:16374">
      <c r="XEM170" s="139">
        <v>45658</v>
      </c>
      <c r="XEN170" s="142">
        <f t="shared" si="80"/>
        <v>352</v>
      </c>
      <c r="XEO170" s="142">
        <f t="shared" si="81"/>
        <v>392</v>
      </c>
      <c r="XEP170" s="142">
        <f t="shared" si="82"/>
        <v>496</v>
      </c>
      <c r="XEQ170" s="142">
        <v>144</v>
      </c>
      <c r="XER170" s="142">
        <v>72</v>
      </c>
      <c r="XES170" s="142">
        <v>176</v>
      </c>
      <c r="XET170" s="142">
        <v>744</v>
      </c>
    </row>
    <row r="171" spans="16367:16374">
      <c r="XEM171" s="139">
        <v>45689</v>
      </c>
      <c r="XEN171" s="142">
        <f t="shared" si="80"/>
        <v>320</v>
      </c>
      <c r="XEO171" s="142">
        <f t="shared" si="81"/>
        <v>352</v>
      </c>
      <c r="XEP171" s="142">
        <f t="shared" si="82"/>
        <v>448</v>
      </c>
      <c r="XEQ171" s="142">
        <v>128</v>
      </c>
      <c r="XER171" s="142">
        <v>64</v>
      </c>
      <c r="XES171" s="142">
        <v>160</v>
      </c>
      <c r="XET171" s="142">
        <v>672</v>
      </c>
    </row>
    <row r="172" spans="16367:16374">
      <c r="XEM172" s="139">
        <v>45717</v>
      </c>
      <c r="XEN172" s="142">
        <f t="shared" si="80"/>
        <v>336</v>
      </c>
      <c r="XEO172" s="142">
        <f t="shared" si="81"/>
        <v>408</v>
      </c>
      <c r="XEP172" s="142">
        <f t="shared" si="82"/>
        <v>496</v>
      </c>
      <c r="XEQ172" s="142">
        <v>160</v>
      </c>
      <c r="XER172" s="142">
        <v>80</v>
      </c>
      <c r="XES172" s="142">
        <v>168</v>
      </c>
      <c r="XET172" s="142">
        <v>744</v>
      </c>
    </row>
    <row r="173" spans="16367:16374">
      <c r="XEM173" s="139">
        <v>45748</v>
      </c>
      <c r="XEN173" s="142">
        <f t="shared" si="80"/>
        <v>352</v>
      </c>
      <c r="XEO173" s="142">
        <f t="shared" si="81"/>
        <v>368</v>
      </c>
      <c r="XEP173" s="142">
        <f t="shared" si="82"/>
        <v>480</v>
      </c>
      <c r="XEQ173" s="142">
        <v>128</v>
      </c>
      <c r="XER173" s="142">
        <v>64</v>
      </c>
      <c r="XES173" s="142">
        <v>176</v>
      </c>
      <c r="XET173" s="142">
        <v>720</v>
      </c>
    </row>
    <row r="174" spans="16367:16374">
      <c r="XEM174" s="139">
        <v>45778</v>
      </c>
      <c r="XEN174" s="142">
        <f t="shared" si="80"/>
        <v>336</v>
      </c>
      <c r="XEO174" s="142">
        <f t="shared" si="81"/>
        <v>408</v>
      </c>
      <c r="XEP174" s="142">
        <f t="shared" si="82"/>
        <v>496</v>
      </c>
      <c r="XEQ174" s="142">
        <v>160</v>
      </c>
      <c r="XER174" s="142">
        <v>80</v>
      </c>
      <c r="XES174" s="142">
        <v>168</v>
      </c>
      <c r="XET174" s="142">
        <v>744</v>
      </c>
    </row>
    <row r="175" spans="16367:16374">
      <c r="XEM175" s="139">
        <v>45809</v>
      </c>
      <c r="XEN175" s="142">
        <f t="shared" si="80"/>
        <v>336</v>
      </c>
      <c r="XEO175" s="142">
        <f t="shared" si="81"/>
        <v>384</v>
      </c>
      <c r="XEP175" s="142">
        <f t="shared" si="82"/>
        <v>480</v>
      </c>
      <c r="XEQ175" s="142">
        <v>144</v>
      </c>
      <c r="XER175" s="142">
        <v>72</v>
      </c>
      <c r="XES175" s="142">
        <v>168</v>
      </c>
      <c r="XET175" s="142">
        <v>720</v>
      </c>
    </row>
    <row r="176" spans="16367:16374">
      <c r="XEM176" s="139">
        <v>45839</v>
      </c>
      <c r="XEN176" s="142">
        <f t="shared" si="80"/>
        <v>352</v>
      </c>
      <c r="XEO176" s="142">
        <f t="shared" si="81"/>
        <v>392</v>
      </c>
      <c r="XEP176" s="142">
        <f t="shared" si="82"/>
        <v>496</v>
      </c>
      <c r="XEQ176" s="142">
        <v>144</v>
      </c>
      <c r="XER176" s="142">
        <v>72</v>
      </c>
      <c r="XES176" s="142">
        <v>176</v>
      </c>
      <c r="XET176" s="142">
        <v>744</v>
      </c>
    </row>
    <row r="177" spans="16367:16374">
      <c r="XEM177" s="139">
        <v>45870</v>
      </c>
      <c r="XEN177" s="142">
        <f t="shared" si="80"/>
        <v>336</v>
      </c>
      <c r="XEO177" s="142">
        <f t="shared" si="81"/>
        <v>408</v>
      </c>
      <c r="XEP177" s="142">
        <f t="shared" si="82"/>
        <v>496</v>
      </c>
      <c r="XEQ177" s="142">
        <v>160</v>
      </c>
      <c r="XER177" s="142">
        <v>80</v>
      </c>
      <c r="XES177" s="142">
        <v>168</v>
      </c>
      <c r="XET177" s="142">
        <v>744</v>
      </c>
    </row>
    <row r="178" spans="16367:16374">
      <c r="XEM178" s="139">
        <v>45901</v>
      </c>
      <c r="XEN178" s="142">
        <f t="shared" si="80"/>
        <v>336</v>
      </c>
      <c r="XEO178" s="142">
        <f t="shared" si="81"/>
        <v>384</v>
      </c>
      <c r="XEP178" s="142">
        <f t="shared" si="82"/>
        <v>480</v>
      </c>
      <c r="XEQ178" s="142">
        <v>144</v>
      </c>
      <c r="XER178" s="142">
        <v>72</v>
      </c>
      <c r="XES178" s="142">
        <v>168</v>
      </c>
      <c r="XET178" s="142">
        <v>720</v>
      </c>
    </row>
    <row r="179" spans="16367:16374">
      <c r="XEM179" s="139">
        <v>45931</v>
      </c>
      <c r="XEN179" s="142">
        <f t="shared" si="80"/>
        <v>368</v>
      </c>
      <c r="XEO179" s="142">
        <f t="shared" si="81"/>
        <v>376</v>
      </c>
      <c r="XEP179" s="142">
        <f t="shared" si="82"/>
        <v>496</v>
      </c>
      <c r="XEQ179" s="142">
        <v>128</v>
      </c>
      <c r="XER179" s="142">
        <v>64</v>
      </c>
      <c r="XES179" s="142">
        <v>184</v>
      </c>
      <c r="XET179" s="142">
        <v>744</v>
      </c>
    </row>
    <row r="180" spans="16367:16374">
      <c r="XEM180" s="139">
        <v>45962</v>
      </c>
      <c r="XEN180" s="142">
        <f t="shared" si="80"/>
        <v>304</v>
      </c>
      <c r="XEO180" s="142">
        <f t="shared" si="81"/>
        <v>416</v>
      </c>
      <c r="XEP180" s="142">
        <f t="shared" si="82"/>
        <v>480</v>
      </c>
      <c r="XEQ180" s="142">
        <v>176</v>
      </c>
      <c r="XER180" s="142">
        <v>88</v>
      </c>
      <c r="XES180" s="142">
        <v>152</v>
      </c>
      <c r="XET180" s="142">
        <v>720</v>
      </c>
    </row>
    <row r="181" spans="16367:16374">
      <c r="XEM181" s="139">
        <v>45992</v>
      </c>
      <c r="XEN181" s="142">
        <f t="shared" si="80"/>
        <v>352</v>
      </c>
      <c r="XEO181" s="142">
        <f t="shared" si="81"/>
        <v>392</v>
      </c>
      <c r="XEP181" s="142">
        <f t="shared" si="82"/>
        <v>496</v>
      </c>
      <c r="XEQ181" s="142">
        <v>144</v>
      </c>
      <c r="XER181" s="142">
        <v>72</v>
      </c>
      <c r="XES181" s="142">
        <v>176</v>
      </c>
      <c r="XET181" s="142">
        <v>744</v>
      </c>
    </row>
    <row r="182" spans="16367:16374">
      <c r="XEM182" s="140">
        <v>46023</v>
      </c>
      <c r="XEN182" s="143">
        <f t="shared" si="80"/>
        <v>336</v>
      </c>
      <c r="XEO182" s="143">
        <f t="shared" si="81"/>
        <v>408</v>
      </c>
      <c r="XEP182" s="143">
        <f t="shared" si="82"/>
        <v>496</v>
      </c>
      <c r="XEQ182" s="143">
        <v>160</v>
      </c>
      <c r="XER182" s="143">
        <v>80</v>
      </c>
      <c r="XES182" s="143">
        <v>168</v>
      </c>
      <c r="XET182" s="143">
        <v>744</v>
      </c>
    </row>
    <row r="183" spans="16367:16374">
      <c r="XEM183" s="140">
        <v>46054</v>
      </c>
      <c r="XEN183" s="143">
        <f t="shared" si="80"/>
        <v>320</v>
      </c>
      <c r="XEO183" s="143">
        <f t="shared" si="81"/>
        <v>352</v>
      </c>
      <c r="XEP183" s="143">
        <f t="shared" si="82"/>
        <v>448</v>
      </c>
      <c r="XEQ183" s="143">
        <v>128</v>
      </c>
      <c r="XER183" s="143">
        <v>64</v>
      </c>
      <c r="XES183" s="143">
        <v>160</v>
      </c>
      <c r="XET183" s="143">
        <v>672</v>
      </c>
    </row>
    <row r="184" spans="16367:16374">
      <c r="XEM184" s="140">
        <v>46082</v>
      </c>
      <c r="XEN184" s="143">
        <f t="shared" si="80"/>
        <v>352</v>
      </c>
      <c r="XEO184" s="143">
        <f t="shared" si="81"/>
        <v>392</v>
      </c>
      <c r="XEP184" s="143">
        <f t="shared" si="82"/>
        <v>496</v>
      </c>
      <c r="XEQ184" s="143">
        <v>144</v>
      </c>
      <c r="XER184" s="143">
        <v>72</v>
      </c>
      <c r="XES184" s="143">
        <v>176</v>
      </c>
      <c r="XET184" s="143">
        <v>744</v>
      </c>
    </row>
    <row r="185" spans="16367:16374">
      <c r="XEM185" s="140">
        <v>46113</v>
      </c>
      <c r="XEN185" s="143">
        <f t="shared" si="80"/>
        <v>352</v>
      </c>
      <c r="XEO185" s="143">
        <f t="shared" si="81"/>
        <v>368</v>
      </c>
      <c r="XEP185" s="143">
        <f t="shared" si="82"/>
        <v>480</v>
      </c>
      <c r="XEQ185" s="143">
        <v>128</v>
      </c>
      <c r="XER185" s="143">
        <v>64</v>
      </c>
      <c r="XES185" s="143">
        <v>176</v>
      </c>
      <c r="XET185" s="143">
        <v>720</v>
      </c>
    </row>
    <row r="186" spans="16367:16374">
      <c r="XEM186" s="140">
        <v>46143</v>
      </c>
      <c r="XEN186" s="143">
        <f t="shared" si="80"/>
        <v>320</v>
      </c>
      <c r="XEO186" s="143">
        <f t="shared" si="81"/>
        <v>424</v>
      </c>
      <c r="XEP186" s="143">
        <f t="shared" si="82"/>
        <v>496</v>
      </c>
      <c r="XEQ186" s="143">
        <v>176</v>
      </c>
      <c r="XER186" s="143">
        <v>88</v>
      </c>
      <c r="XES186" s="143">
        <v>160</v>
      </c>
      <c r="XET186" s="143">
        <v>744</v>
      </c>
    </row>
    <row r="187" spans="16367:16374">
      <c r="XEM187" s="140">
        <v>46174</v>
      </c>
      <c r="XEN187" s="143">
        <f t="shared" ref="XEN187:XEN205" si="83">+XET187-XEO187</f>
        <v>352</v>
      </c>
      <c r="XEO187" s="143">
        <f t="shared" ref="XEO187:XEO205" si="84">+SUM(XEQ187:XES187)</f>
        <v>368</v>
      </c>
      <c r="XEP187" s="143">
        <f t="shared" ref="XEP187:XEP205" si="85">+XEQ187+XEN187</f>
        <v>480</v>
      </c>
      <c r="XEQ187" s="143">
        <v>128</v>
      </c>
      <c r="XER187" s="143">
        <v>64</v>
      </c>
      <c r="XES187" s="143">
        <v>176</v>
      </c>
      <c r="XET187" s="143">
        <v>720</v>
      </c>
    </row>
    <row r="188" spans="16367:16374">
      <c r="XEM188" s="140">
        <v>46204</v>
      </c>
      <c r="XEN188" s="143">
        <f t="shared" si="83"/>
        <v>368</v>
      </c>
      <c r="XEO188" s="143">
        <f t="shared" si="84"/>
        <v>376</v>
      </c>
      <c r="XEP188" s="143">
        <f t="shared" si="85"/>
        <v>496</v>
      </c>
      <c r="XEQ188" s="143">
        <v>128</v>
      </c>
      <c r="XER188" s="143">
        <v>64</v>
      </c>
      <c r="XES188" s="143">
        <v>184</v>
      </c>
      <c r="XET188" s="143">
        <v>744</v>
      </c>
    </row>
    <row r="189" spans="16367:16374">
      <c r="XEM189" s="140">
        <v>46235</v>
      </c>
      <c r="XEN189" s="143">
        <f t="shared" si="83"/>
        <v>336</v>
      </c>
      <c r="XEO189" s="143">
        <f t="shared" si="84"/>
        <v>408</v>
      </c>
      <c r="XEP189" s="143">
        <f t="shared" si="85"/>
        <v>496</v>
      </c>
      <c r="XEQ189" s="143">
        <v>160</v>
      </c>
      <c r="XER189" s="143">
        <v>80</v>
      </c>
      <c r="XES189" s="143">
        <v>168</v>
      </c>
      <c r="XET189" s="143">
        <v>744</v>
      </c>
    </row>
    <row r="190" spans="16367:16374">
      <c r="XEM190" s="140">
        <v>46266</v>
      </c>
      <c r="XEN190" s="143">
        <f t="shared" si="83"/>
        <v>336</v>
      </c>
      <c r="XEO190" s="143">
        <f t="shared" si="84"/>
        <v>384</v>
      </c>
      <c r="XEP190" s="143">
        <f t="shared" si="85"/>
        <v>480</v>
      </c>
      <c r="XEQ190" s="143">
        <v>144</v>
      </c>
      <c r="XER190" s="143">
        <v>72</v>
      </c>
      <c r="XES190" s="143">
        <v>168</v>
      </c>
      <c r="XET190" s="143">
        <v>720</v>
      </c>
    </row>
    <row r="191" spans="16367:16374">
      <c r="XEM191" s="140">
        <v>46296</v>
      </c>
      <c r="XEN191" s="143">
        <f t="shared" si="83"/>
        <v>352</v>
      </c>
      <c r="XEO191" s="143">
        <f t="shared" si="84"/>
        <v>392</v>
      </c>
      <c r="XEP191" s="143">
        <f t="shared" si="85"/>
        <v>496</v>
      </c>
      <c r="XEQ191" s="143">
        <v>144</v>
      </c>
      <c r="XER191" s="143">
        <v>72</v>
      </c>
      <c r="XES191" s="143">
        <v>176</v>
      </c>
      <c r="XET191" s="143">
        <v>744</v>
      </c>
    </row>
    <row r="192" spans="16367:16374">
      <c r="XEM192" s="140">
        <v>46327</v>
      </c>
      <c r="XEN192" s="143">
        <f t="shared" si="83"/>
        <v>320</v>
      </c>
      <c r="XEO192" s="143">
        <f t="shared" si="84"/>
        <v>400</v>
      </c>
      <c r="XEP192" s="143">
        <f t="shared" si="85"/>
        <v>480</v>
      </c>
      <c r="XEQ192" s="143">
        <v>160</v>
      </c>
      <c r="XER192" s="143">
        <v>80</v>
      </c>
      <c r="XES192" s="143">
        <v>160</v>
      </c>
      <c r="XET192" s="143">
        <v>720</v>
      </c>
    </row>
    <row r="193" spans="16367:16374">
      <c r="XEM193" s="140">
        <v>46357</v>
      </c>
      <c r="XEN193" s="143">
        <f t="shared" si="83"/>
        <v>352</v>
      </c>
      <c r="XEO193" s="143">
        <f t="shared" si="84"/>
        <v>392</v>
      </c>
      <c r="XEP193" s="143">
        <f t="shared" si="85"/>
        <v>496</v>
      </c>
      <c r="XEQ193" s="143">
        <v>144</v>
      </c>
      <c r="XER193" s="143">
        <v>72</v>
      </c>
      <c r="XES193" s="143">
        <v>176</v>
      </c>
      <c r="XET193" s="143">
        <v>744</v>
      </c>
    </row>
    <row r="194" spans="16367:16374">
      <c r="XEM194" s="139">
        <v>46388</v>
      </c>
      <c r="XEN194" s="142">
        <f t="shared" si="83"/>
        <v>320</v>
      </c>
      <c r="XEO194" s="142">
        <f t="shared" si="84"/>
        <v>424</v>
      </c>
      <c r="XEP194" s="142">
        <f t="shared" si="85"/>
        <v>496</v>
      </c>
      <c r="XEQ194" s="142">
        <v>176</v>
      </c>
      <c r="XER194" s="142">
        <v>88</v>
      </c>
      <c r="XES194" s="142">
        <v>160</v>
      </c>
      <c r="XET194" s="142">
        <v>744</v>
      </c>
    </row>
    <row r="195" spans="16367:16374">
      <c r="XEM195" s="139">
        <v>46419</v>
      </c>
      <c r="XEN195" s="142">
        <f t="shared" si="83"/>
        <v>320</v>
      </c>
      <c r="XEO195" s="142">
        <f t="shared" si="84"/>
        <v>352</v>
      </c>
      <c r="XEP195" s="142">
        <f t="shared" si="85"/>
        <v>448</v>
      </c>
      <c r="XEQ195" s="142">
        <v>128</v>
      </c>
      <c r="XER195" s="142">
        <v>64</v>
      </c>
      <c r="XES195" s="142">
        <v>160</v>
      </c>
      <c r="XET195" s="142">
        <v>672</v>
      </c>
    </row>
    <row r="196" spans="16367:16374">
      <c r="XEM196" s="139">
        <v>46447</v>
      </c>
      <c r="XEN196" s="142">
        <f t="shared" si="83"/>
        <v>368</v>
      </c>
      <c r="XEO196" s="142">
        <f t="shared" si="84"/>
        <v>376</v>
      </c>
      <c r="XEP196" s="142">
        <f t="shared" si="85"/>
        <v>496</v>
      </c>
      <c r="XEQ196" s="142">
        <v>128</v>
      </c>
      <c r="XER196" s="142">
        <v>64</v>
      </c>
      <c r="XES196" s="142">
        <v>184</v>
      </c>
      <c r="XET196" s="142">
        <v>744</v>
      </c>
    </row>
    <row r="197" spans="16367:16374">
      <c r="XEM197" s="139">
        <v>46478</v>
      </c>
      <c r="XEN197" s="142">
        <f t="shared" si="83"/>
        <v>352</v>
      </c>
      <c r="XEO197" s="142">
        <f t="shared" si="84"/>
        <v>368</v>
      </c>
      <c r="XEP197" s="142">
        <f t="shared" si="85"/>
        <v>480</v>
      </c>
      <c r="XEQ197" s="142">
        <v>128</v>
      </c>
      <c r="XER197" s="142">
        <v>64</v>
      </c>
      <c r="XES197" s="142">
        <v>176</v>
      </c>
      <c r="XET197" s="142">
        <v>720</v>
      </c>
    </row>
    <row r="198" spans="16367:16374">
      <c r="XEM198" s="139">
        <v>46508</v>
      </c>
      <c r="XEN198" s="142">
        <f t="shared" si="83"/>
        <v>320</v>
      </c>
      <c r="XEO198" s="142">
        <f t="shared" si="84"/>
        <v>424</v>
      </c>
      <c r="XEP198" s="142">
        <f t="shared" si="85"/>
        <v>496</v>
      </c>
      <c r="XEQ198" s="142">
        <v>176</v>
      </c>
      <c r="XER198" s="142">
        <v>88</v>
      </c>
      <c r="XES198" s="142">
        <v>160</v>
      </c>
      <c r="XET198" s="142">
        <v>744</v>
      </c>
    </row>
    <row r="199" spans="16367:16374">
      <c r="XEM199" s="139">
        <v>46539</v>
      </c>
      <c r="XEN199" s="142">
        <f t="shared" si="83"/>
        <v>352</v>
      </c>
      <c r="XEO199" s="142">
        <f t="shared" si="84"/>
        <v>368</v>
      </c>
      <c r="XEP199" s="142">
        <f t="shared" si="85"/>
        <v>480</v>
      </c>
      <c r="XEQ199" s="142">
        <v>128</v>
      </c>
      <c r="XER199" s="142">
        <v>64</v>
      </c>
      <c r="XES199" s="142">
        <v>176</v>
      </c>
      <c r="XET199" s="142">
        <v>720</v>
      </c>
    </row>
    <row r="200" spans="16367:16374">
      <c r="XEM200" s="139">
        <v>46569</v>
      </c>
      <c r="XEN200" s="142">
        <f t="shared" si="83"/>
        <v>336</v>
      </c>
      <c r="XEO200" s="142">
        <f t="shared" si="84"/>
        <v>408</v>
      </c>
      <c r="XEP200" s="142">
        <f t="shared" si="85"/>
        <v>496</v>
      </c>
      <c r="XEQ200" s="142">
        <v>160</v>
      </c>
      <c r="XER200" s="142">
        <v>80</v>
      </c>
      <c r="XES200" s="142">
        <v>168</v>
      </c>
      <c r="XET200" s="142">
        <v>744</v>
      </c>
    </row>
    <row r="201" spans="16367:16374">
      <c r="XEM201" s="139">
        <v>46600</v>
      </c>
      <c r="XEN201" s="142">
        <f t="shared" si="83"/>
        <v>352</v>
      </c>
      <c r="XEO201" s="142">
        <f t="shared" si="84"/>
        <v>392</v>
      </c>
      <c r="XEP201" s="142">
        <f t="shared" si="85"/>
        <v>496</v>
      </c>
      <c r="XEQ201" s="142">
        <v>144</v>
      </c>
      <c r="XER201" s="142">
        <v>72</v>
      </c>
      <c r="XES201" s="142">
        <v>176</v>
      </c>
      <c r="XET201" s="142">
        <v>744</v>
      </c>
    </row>
    <row r="202" spans="16367:16374">
      <c r="XEM202" s="139">
        <v>46631</v>
      </c>
      <c r="XEN202" s="142">
        <f t="shared" si="83"/>
        <v>336</v>
      </c>
      <c r="XEO202" s="142">
        <f t="shared" si="84"/>
        <v>384</v>
      </c>
      <c r="XEP202" s="142">
        <f t="shared" si="85"/>
        <v>480</v>
      </c>
      <c r="XEQ202" s="142">
        <v>144</v>
      </c>
      <c r="XER202" s="142">
        <v>72</v>
      </c>
      <c r="XES202" s="142">
        <v>168</v>
      </c>
      <c r="XET202" s="142">
        <v>720</v>
      </c>
    </row>
    <row r="203" spans="16367:16374">
      <c r="XEM203" s="139">
        <v>46661</v>
      </c>
      <c r="XEN203" s="142">
        <f t="shared" si="83"/>
        <v>336</v>
      </c>
      <c r="XEO203" s="142">
        <f t="shared" si="84"/>
        <v>408</v>
      </c>
      <c r="XEP203" s="142">
        <f t="shared" si="85"/>
        <v>496</v>
      </c>
      <c r="XEQ203" s="142">
        <v>160</v>
      </c>
      <c r="XER203" s="142">
        <v>80</v>
      </c>
      <c r="XES203" s="142">
        <v>168</v>
      </c>
      <c r="XET203" s="142">
        <v>744</v>
      </c>
    </row>
    <row r="204" spans="16367:16374">
      <c r="XEM204" s="139">
        <v>46692</v>
      </c>
      <c r="XEN204" s="142">
        <f t="shared" si="83"/>
        <v>336</v>
      </c>
      <c r="XEO204" s="142">
        <f t="shared" si="84"/>
        <v>384</v>
      </c>
      <c r="XEP204" s="142">
        <f t="shared" si="85"/>
        <v>480</v>
      </c>
      <c r="XEQ204" s="142">
        <v>144</v>
      </c>
      <c r="XER204" s="142">
        <v>72</v>
      </c>
      <c r="XES204" s="142">
        <v>168</v>
      </c>
      <c r="XET204" s="142">
        <v>720</v>
      </c>
    </row>
    <row r="205" spans="16367:16374">
      <c r="XEM205" s="139">
        <v>46722</v>
      </c>
      <c r="XEN205" s="142">
        <f t="shared" si="83"/>
        <v>368</v>
      </c>
      <c r="XEO205" s="142">
        <f t="shared" si="84"/>
        <v>376</v>
      </c>
      <c r="XEP205" s="142">
        <f t="shared" si="85"/>
        <v>496</v>
      </c>
      <c r="XEQ205" s="142">
        <v>128</v>
      </c>
      <c r="XER205" s="142">
        <v>64</v>
      </c>
      <c r="XES205" s="142">
        <v>184</v>
      </c>
      <c r="XET205" s="142">
        <v>744</v>
      </c>
    </row>
    <row r="206" spans="16367:16374">
      <c r="XEN206" s="141" t="s">
        <v>140</v>
      </c>
      <c r="XEO206" s="141" t="s">
        <v>141</v>
      </c>
      <c r="XEP206" s="141" t="s">
        <v>142</v>
      </c>
      <c r="XEQ206" s="141" t="s">
        <v>143</v>
      </c>
      <c r="XER206" s="141" t="s">
        <v>144</v>
      </c>
      <c r="XES206" s="141" t="s">
        <v>145</v>
      </c>
      <c r="XET206" s="141" t="s">
        <v>135</v>
      </c>
    </row>
    <row r="207" spans="16367:16374">
      <c r="XEN207" s="45">
        <v>2</v>
      </c>
      <c r="XEO207" s="45">
        <v>3</v>
      </c>
      <c r="XEP207" s="45">
        <v>4</v>
      </c>
      <c r="XEQ207" s="45">
        <v>5</v>
      </c>
      <c r="XER207" s="45">
        <v>6</v>
      </c>
      <c r="XES207" s="45">
        <v>7</v>
      </c>
      <c r="XET207" s="45">
        <v>8</v>
      </c>
    </row>
    <row r="208" spans="16367:16374">
      <c r="XEN208" s="45" t="s">
        <v>146</v>
      </c>
      <c r="XEO208" s="45" t="s">
        <v>147</v>
      </c>
      <c r="XEP208" s="45" t="s">
        <v>148</v>
      </c>
      <c r="XEQ208" s="45" t="s">
        <v>136</v>
      </c>
      <c r="XER208" s="45" t="s">
        <v>137</v>
      </c>
      <c r="XES208" s="45" t="s">
        <v>138</v>
      </c>
      <c r="XET208" s="45" t="s">
        <v>139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B38"/>
  <sheetViews>
    <sheetView zoomScale="80" zoomScaleNormal="80" workbookViewId="0">
      <selection activeCell="B2" sqref="B2:GB23"/>
    </sheetView>
  </sheetViews>
  <sheetFormatPr defaultColWidth="9.140625" defaultRowHeight="15"/>
  <cols>
    <col min="1" max="1" width="8.85546875" customWidth="1"/>
    <col min="2" max="2" width="17.7109375" customWidth="1"/>
    <col min="3" max="3" width="19.140625" bestFit="1" customWidth="1"/>
    <col min="4" max="4" width="11.85546875" customWidth="1"/>
    <col min="5" max="23" width="12.7109375" bestFit="1" customWidth="1"/>
    <col min="24" max="24" width="12.7109375" customWidth="1"/>
    <col min="25" max="39" width="12.7109375" bestFit="1" customWidth="1"/>
    <col min="40" max="52" width="12.7109375" style="12" bestFit="1" customWidth="1"/>
    <col min="53" max="54" width="12.7109375" style="12" customWidth="1"/>
    <col min="55" max="56" width="12.7109375" customWidth="1"/>
    <col min="57" max="109" width="12.7109375" style="275" customWidth="1"/>
    <col min="110" max="111" width="13.7109375" style="275" customWidth="1"/>
    <col min="112" max="121" width="12.7109375" style="275" customWidth="1"/>
    <col min="122" max="123" width="13.7109375" style="275" customWidth="1"/>
    <col min="124" max="132" width="12.7109375" style="275" customWidth="1"/>
    <col min="133" max="135" width="13.7109375" style="275" customWidth="1"/>
    <col min="136" max="144" width="12.7109375" style="275" customWidth="1"/>
    <col min="145" max="147" width="13.7109375" style="275" customWidth="1"/>
    <col min="148" max="156" width="12.7109375" style="275" customWidth="1"/>
    <col min="157" max="159" width="13.7109375" style="275" customWidth="1"/>
    <col min="160" max="163" width="12.7109375" style="275" customWidth="1"/>
    <col min="164" max="164" width="13.7109375" style="275" customWidth="1"/>
    <col min="165" max="168" width="12.7109375" style="275" customWidth="1"/>
    <col min="169" max="171" width="13.7109375" style="275" customWidth="1"/>
    <col min="172" max="174" width="12.7109375" style="275" customWidth="1"/>
    <col min="175" max="175" width="13.7109375" style="275" customWidth="1"/>
    <col min="176" max="184" width="12.7109375" style="275" bestFit="1" customWidth="1"/>
    <col min="185" max="16384" width="9.140625" style="275"/>
  </cols>
  <sheetData>
    <row r="2" spans="2:18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</row>
    <row r="3" spans="2:184">
      <c r="B3" s="462" t="s">
        <v>67</v>
      </c>
      <c r="C3" s="462" t="s">
        <v>61</v>
      </c>
      <c r="D3" s="406" t="s">
        <v>68</v>
      </c>
      <c r="E3" s="59">
        <v>33374740</v>
      </c>
      <c r="F3" s="59">
        <v>28583960</v>
      </c>
      <c r="G3" s="59">
        <v>28269894</v>
      </c>
      <c r="H3" s="59">
        <v>26083832</v>
      </c>
      <c r="I3" s="59">
        <v>26948248</v>
      </c>
      <c r="J3" s="59">
        <v>28618292</v>
      </c>
      <c r="K3" s="59">
        <v>36166312</v>
      </c>
      <c r="L3" s="59">
        <v>32993466</v>
      </c>
      <c r="M3" s="59">
        <v>27053796</v>
      </c>
      <c r="N3" s="59">
        <v>26264386</v>
      </c>
      <c r="O3" s="59">
        <v>26298452</v>
      </c>
      <c r="P3" s="59">
        <v>30542210</v>
      </c>
      <c r="Q3" s="59">
        <v>35372264</v>
      </c>
      <c r="R3" s="59">
        <v>30768342</v>
      </c>
      <c r="S3" s="59">
        <v>29310570</v>
      </c>
      <c r="T3" s="59">
        <v>27454120</v>
      </c>
      <c r="U3" s="59">
        <v>28010472</v>
      </c>
      <c r="V3" s="59">
        <v>30278606</v>
      </c>
      <c r="W3" s="59">
        <v>35818692</v>
      </c>
      <c r="X3" s="59">
        <v>35185592</v>
      </c>
      <c r="Y3" s="59">
        <v>28130126</v>
      </c>
      <c r="Z3" s="59">
        <v>27079384</v>
      </c>
      <c r="AA3" s="59">
        <v>27154142</v>
      </c>
      <c r="AB3" s="59">
        <v>31126170</v>
      </c>
      <c r="AC3" s="59">
        <v>35184576</v>
      </c>
      <c r="AD3" s="59">
        <v>31781598</v>
      </c>
      <c r="AE3" s="59">
        <v>30786190</v>
      </c>
      <c r="AF3" s="59">
        <v>27898386</v>
      </c>
      <c r="AG3" s="59">
        <v>28613342</v>
      </c>
      <c r="AH3" s="59">
        <v>32509148</v>
      </c>
      <c r="AI3" s="59">
        <v>37682780</v>
      </c>
      <c r="AJ3" s="59">
        <v>36655380</v>
      </c>
      <c r="AK3" s="59">
        <v>29057612</v>
      </c>
      <c r="AL3" s="59">
        <v>28270164</v>
      </c>
      <c r="AM3" s="59">
        <v>28663992</v>
      </c>
      <c r="AN3" s="59">
        <v>31816958</v>
      </c>
      <c r="AO3" s="59">
        <v>36853972</v>
      </c>
      <c r="AP3" s="59">
        <v>34314328</v>
      </c>
      <c r="AQ3" s="59">
        <v>32454070</v>
      </c>
      <c r="AR3" s="59">
        <v>29004332</v>
      </c>
      <c r="AS3" s="59">
        <v>30115300</v>
      </c>
      <c r="AT3" s="59">
        <v>34013516</v>
      </c>
      <c r="AU3" s="59">
        <v>38665512</v>
      </c>
      <c r="AV3" s="59">
        <v>39372728</v>
      </c>
      <c r="AW3" s="59">
        <v>30335450</v>
      </c>
      <c r="AX3" s="59">
        <v>29193004</v>
      </c>
      <c r="AY3" s="59">
        <v>30013690</v>
      </c>
      <c r="AZ3" s="59">
        <v>33257126</v>
      </c>
      <c r="BA3" s="59">
        <v>39036664</v>
      </c>
      <c r="BB3" s="59">
        <v>35279812</v>
      </c>
      <c r="BC3" s="59">
        <v>33729580</v>
      </c>
      <c r="BD3" s="59">
        <v>29989200</v>
      </c>
      <c r="BE3" s="59">
        <v>30912778</v>
      </c>
      <c r="BF3" s="59">
        <v>35537812</v>
      </c>
      <c r="BG3" s="59">
        <v>40060248</v>
      </c>
      <c r="BH3" s="59">
        <v>40932756</v>
      </c>
      <c r="BI3" s="59">
        <v>30864090</v>
      </c>
      <c r="BJ3" s="59">
        <v>30426046</v>
      </c>
      <c r="BK3" s="59">
        <v>31126966</v>
      </c>
      <c r="BL3" s="59">
        <v>34580784</v>
      </c>
      <c r="BM3" s="59">
        <v>41115056</v>
      </c>
      <c r="BN3" s="59">
        <v>37075168</v>
      </c>
      <c r="BO3" s="59">
        <v>35603760</v>
      </c>
      <c r="BP3" s="59">
        <v>32204822</v>
      </c>
      <c r="BQ3" s="59">
        <v>33345470</v>
      </c>
      <c r="BR3" s="59">
        <v>38267784</v>
      </c>
      <c r="BS3" s="59">
        <v>44793512</v>
      </c>
      <c r="BT3" s="59">
        <v>45257052</v>
      </c>
      <c r="BU3" s="59">
        <v>34563380</v>
      </c>
      <c r="BV3" s="59">
        <v>33656228</v>
      </c>
      <c r="BW3" s="59">
        <v>34795256</v>
      </c>
      <c r="BX3" s="59">
        <v>39249192</v>
      </c>
      <c r="BY3" s="59">
        <v>45312092</v>
      </c>
      <c r="BZ3" s="59">
        <v>41646140</v>
      </c>
      <c r="CA3" s="59">
        <v>41248060</v>
      </c>
      <c r="CB3" s="59">
        <v>38029060</v>
      </c>
      <c r="CC3" s="59">
        <v>39711848</v>
      </c>
      <c r="CD3" s="59">
        <v>45986952</v>
      </c>
      <c r="CE3" s="59">
        <v>57326092</v>
      </c>
      <c r="CF3" s="59">
        <v>58064404</v>
      </c>
      <c r="CG3" s="59">
        <v>45253772</v>
      </c>
      <c r="CH3" s="59">
        <v>44266772</v>
      </c>
      <c r="CI3" s="59">
        <v>45687720</v>
      </c>
      <c r="CJ3" s="59">
        <v>52712036</v>
      </c>
      <c r="CK3" s="59">
        <v>58001644</v>
      </c>
      <c r="CL3" s="59">
        <v>53843660</v>
      </c>
      <c r="CM3" s="59">
        <v>52928668</v>
      </c>
      <c r="CN3" s="59">
        <v>48303420</v>
      </c>
      <c r="CO3" s="59">
        <v>49986536</v>
      </c>
      <c r="CP3" s="59">
        <v>60377128</v>
      </c>
      <c r="CQ3" s="59">
        <v>74155272</v>
      </c>
      <c r="CR3" s="59">
        <v>72838008</v>
      </c>
      <c r="CS3" s="59">
        <v>57749636</v>
      </c>
      <c r="CT3" s="59">
        <v>54840876</v>
      </c>
      <c r="CU3" s="59">
        <v>55393020</v>
      </c>
      <c r="CV3" s="59">
        <v>64913384</v>
      </c>
      <c r="CW3" s="59">
        <v>68873840</v>
      </c>
      <c r="CX3" s="59">
        <v>63325924</v>
      </c>
      <c r="CY3" s="59">
        <v>62887292</v>
      </c>
      <c r="CZ3" s="59">
        <v>57922532</v>
      </c>
      <c r="DA3" s="59">
        <v>58289828</v>
      </c>
      <c r="DB3" s="59">
        <v>70835144</v>
      </c>
      <c r="DC3" s="59">
        <v>83377856</v>
      </c>
      <c r="DD3" s="59">
        <v>83082536</v>
      </c>
      <c r="DE3" s="59">
        <v>62833528</v>
      </c>
      <c r="DF3" s="59">
        <v>58132368</v>
      </c>
      <c r="DG3" s="59">
        <v>59869616</v>
      </c>
      <c r="DH3" s="59">
        <v>68940680</v>
      </c>
      <c r="DI3" s="59">
        <v>72236960</v>
      </c>
      <c r="DJ3" s="59">
        <v>64909488</v>
      </c>
      <c r="DK3" s="59">
        <v>64750364</v>
      </c>
      <c r="DL3" s="59">
        <v>57650072</v>
      </c>
      <c r="DM3" s="59">
        <v>59765664</v>
      </c>
      <c r="DN3" s="59">
        <v>73466448</v>
      </c>
      <c r="DO3" s="59">
        <v>83527104</v>
      </c>
      <c r="DP3" s="59">
        <v>84431416</v>
      </c>
      <c r="DQ3" s="59">
        <v>64637880</v>
      </c>
      <c r="DR3" s="59">
        <v>60261420</v>
      </c>
      <c r="DS3" s="59">
        <v>62693500</v>
      </c>
      <c r="DT3" s="59">
        <v>70209320</v>
      </c>
      <c r="DU3" s="59">
        <v>74313104</v>
      </c>
      <c r="DV3" s="59">
        <v>66259448</v>
      </c>
      <c r="DW3" s="59">
        <v>66321296</v>
      </c>
      <c r="DX3" s="59">
        <v>58560448</v>
      </c>
      <c r="DY3" s="59">
        <v>63162428</v>
      </c>
      <c r="DZ3" s="59">
        <v>74785104</v>
      </c>
      <c r="EA3" s="59">
        <v>83656984</v>
      </c>
      <c r="EB3" s="59">
        <v>84677480</v>
      </c>
      <c r="EC3" s="59">
        <v>64849276</v>
      </c>
      <c r="ED3" s="59">
        <v>61770404</v>
      </c>
      <c r="EE3" s="59">
        <v>62969480</v>
      </c>
      <c r="EF3" s="59">
        <v>70099072</v>
      </c>
      <c r="EG3" s="59">
        <v>74727176</v>
      </c>
      <c r="EH3" s="59">
        <v>69736256</v>
      </c>
      <c r="EI3" s="59">
        <v>66379528</v>
      </c>
      <c r="EJ3" s="59">
        <v>60746652</v>
      </c>
      <c r="EK3" s="59">
        <v>63777060</v>
      </c>
      <c r="EL3" s="59">
        <v>71845920</v>
      </c>
      <c r="EM3" s="59">
        <v>87504096</v>
      </c>
      <c r="EN3" s="59">
        <v>88206344</v>
      </c>
      <c r="EO3" s="59">
        <v>67826984</v>
      </c>
      <c r="EP3" s="59">
        <v>63909192</v>
      </c>
      <c r="EQ3" s="59">
        <v>63151520</v>
      </c>
      <c r="ER3" s="59">
        <v>73313000</v>
      </c>
      <c r="ES3" s="59">
        <v>78706568</v>
      </c>
      <c r="ET3" s="59">
        <v>69897448</v>
      </c>
      <c r="EU3" s="59">
        <v>69048712</v>
      </c>
      <c r="EV3" s="59">
        <v>63307784</v>
      </c>
      <c r="EW3" s="59">
        <v>65211140</v>
      </c>
      <c r="EX3" s="59">
        <v>75531960</v>
      </c>
      <c r="EY3" s="59">
        <v>90864936</v>
      </c>
      <c r="EZ3" s="59">
        <v>89126328</v>
      </c>
      <c r="FA3" s="59">
        <v>71174920</v>
      </c>
      <c r="FB3" s="59">
        <v>67256552</v>
      </c>
      <c r="FC3" s="59">
        <v>65083776</v>
      </c>
      <c r="FD3" s="59">
        <v>76774616</v>
      </c>
      <c r="FE3" s="59">
        <v>81874768</v>
      </c>
      <c r="FF3" s="59">
        <v>73971528</v>
      </c>
      <c r="FG3" s="59">
        <v>73781656</v>
      </c>
      <c r="FH3" s="59">
        <v>66665668</v>
      </c>
      <c r="FI3" s="59">
        <v>69110120</v>
      </c>
      <c r="FJ3" s="59">
        <v>81601864</v>
      </c>
      <c r="FK3" s="59">
        <v>96299360</v>
      </c>
      <c r="FL3" s="59">
        <v>93738448</v>
      </c>
      <c r="FM3" s="59">
        <v>75835824</v>
      </c>
      <c r="FN3" s="59">
        <v>70183048</v>
      </c>
      <c r="FO3" s="59">
        <v>69606656</v>
      </c>
      <c r="FP3" s="59">
        <v>81618680</v>
      </c>
      <c r="FQ3" s="59">
        <v>85615480</v>
      </c>
      <c r="FR3" s="59">
        <v>77825864</v>
      </c>
      <c r="FS3" s="59">
        <v>78542784</v>
      </c>
      <c r="FT3" s="59">
        <v>70993752</v>
      </c>
      <c r="FU3" s="59">
        <v>72839192</v>
      </c>
      <c r="FV3" s="59">
        <v>86291280</v>
      </c>
      <c r="FW3" s="59">
        <v>97608816</v>
      </c>
      <c r="FX3" s="59">
        <v>98489400</v>
      </c>
      <c r="FY3" s="59">
        <v>78447160</v>
      </c>
      <c r="FZ3" s="59">
        <v>73126504</v>
      </c>
      <c r="GA3" s="59">
        <v>75012072</v>
      </c>
      <c r="GB3" s="59">
        <v>86387336</v>
      </c>
    </row>
    <row r="4" spans="2:184">
      <c r="B4" s="462" t="s">
        <v>67</v>
      </c>
      <c r="C4" s="462" t="s">
        <v>61</v>
      </c>
      <c r="D4" s="406" t="s">
        <v>69</v>
      </c>
      <c r="E4" s="59">
        <v>6135970.5</v>
      </c>
      <c r="F4" s="59">
        <v>5187635</v>
      </c>
      <c r="G4" s="59">
        <v>5786342.5</v>
      </c>
      <c r="H4" s="59">
        <v>4400621</v>
      </c>
      <c r="I4" s="59">
        <v>4857156.5</v>
      </c>
      <c r="J4" s="59">
        <v>6187702.5</v>
      </c>
      <c r="K4" s="59">
        <v>6420221.5</v>
      </c>
      <c r="L4" s="59">
        <v>6112866</v>
      </c>
      <c r="M4" s="59">
        <v>5838434</v>
      </c>
      <c r="N4" s="59">
        <v>4416954</v>
      </c>
      <c r="O4" s="59">
        <v>5663948.5</v>
      </c>
      <c r="P4" s="59">
        <v>6155356.5</v>
      </c>
      <c r="Q4" s="59">
        <v>6312594.5</v>
      </c>
      <c r="R4" s="59">
        <v>5518994.5</v>
      </c>
      <c r="S4" s="59">
        <v>5660953.5</v>
      </c>
      <c r="T4" s="59">
        <v>4533765</v>
      </c>
      <c r="U4" s="59">
        <v>5618087.5</v>
      </c>
      <c r="V4" s="59">
        <v>6028061.5</v>
      </c>
      <c r="W4" s="59">
        <v>6785879</v>
      </c>
      <c r="X4" s="59">
        <v>7179438</v>
      </c>
      <c r="Y4" s="59">
        <v>5284636.5</v>
      </c>
      <c r="Z4" s="59">
        <v>4489647</v>
      </c>
      <c r="AA4" s="59">
        <v>6435952</v>
      </c>
      <c r="AB4" s="59">
        <v>5476472</v>
      </c>
      <c r="AC4" s="59">
        <v>7323919</v>
      </c>
      <c r="AD4" s="59">
        <v>5628826.5</v>
      </c>
      <c r="AE4" s="59">
        <v>5279949</v>
      </c>
      <c r="AF4" s="59">
        <v>4711267</v>
      </c>
      <c r="AG4" s="59">
        <v>6516938.5</v>
      </c>
      <c r="AH4" s="59">
        <v>5761340.5</v>
      </c>
      <c r="AI4" s="59">
        <v>6419921.5</v>
      </c>
      <c r="AJ4" s="59">
        <v>7638126.5</v>
      </c>
      <c r="AK4" s="59">
        <v>5511192</v>
      </c>
      <c r="AL4" s="59">
        <v>5273758</v>
      </c>
      <c r="AM4" s="59">
        <v>6093674.5</v>
      </c>
      <c r="AN4" s="59">
        <v>5759528.5</v>
      </c>
      <c r="AO4" s="59">
        <v>8666183</v>
      </c>
      <c r="AP4" s="59">
        <v>5929079.5</v>
      </c>
      <c r="AQ4" s="59">
        <v>4999641</v>
      </c>
      <c r="AR4" s="59">
        <v>5655464.5</v>
      </c>
      <c r="AS4" s="59">
        <v>6253151.5</v>
      </c>
      <c r="AT4" s="59">
        <v>6006888</v>
      </c>
      <c r="AU4" s="59">
        <v>9529023</v>
      </c>
      <c r="AV4" s="59">
        <v>6629950</v>
      </c>
      <c r="AW4" s="59">
        <v>5999347</v>
      </c>
      <c r="AX4" s="59">
        <v>6296515.5</v>
      </c>
      <c r="AY4" s="59">
        <v>5859821</v>
      </c>
      <c r="AZ4" s="59">
        <v>6869428.5</v>
      </c>
      <c r="BA4" s="59">
        <v>8188179</v>
      </c>
      <c r="BB4" s="59">
        <v>6301700.5</v>
      </c>
      <c r="BC4" s="59">
        <v>5302669</v>
      </c>
      <c r="BD4" s="59">
        <v>6647008.5</v>
      </c>
      <c r="BE4" s="59">
        <v>5776703.5</v>
      </c>
      <c r="BF4" s="59">
        <v>6197279</v>
      </c>
      <c r="BG4" s="59">
        <v>9688016</v>
      </c>
      <c r="BH4" s="59">
        <v>6776426</v>
      </c>
      <c r="BI4" s="59">
        <v>6779832</v>
      </c>
      <c r="BJ4" s="59">
        <v>5814443.5</v>
      </c>
      <c r="BK4" s="59">
        <v>6035664</v>
      </c>
      <c r="BL4" s="59">
        <v>7971945.5</v>
      </c>
      <c r="BM4" s="59">
        <v>7819056.5</v>
      </c>
      <c r="BN4" s="59">
        <v>6624426</v>
      </c>
      <c r="BO4" s="59">
        <v>6414578.5</v>
      </c>
      <c r="BP4" s="59">
        <v>6483186</v>
      </c>
      <c r="BQ4" s="59">
        <v>6459032.5</v>
      </c>
      <c r="BR4" s="59">
        <v>7934106.5</v>
      </c>
      <c r="BS4" s="59">
        <v>10440996</v>
      </c>
      <c r="BT4" s="59">
        <v>8179385</v>
      </c>
      <c r="BU4" s="59">
        <v>9112925</v>
      </c>
      <c r="BV4" s="59">
        <v>5992520.5</v>
      </c>
      <c r="BW4" s="59">
        <v>7215101.5</v>
      </c>
      <c r="BX4" s="59">
        <v>9760378</v>
      </c>
      <c r="BY4" s="59">
        <v>8927122</v>
      </c>
      <c r="BZ4" s="59">
        <v>7618375</v>
      </c>
      <c r="CA4" s="59">
        <v>8500296</v>
      </c>
      <c r="CB4" s="59">
        <v>6812265</v>
      </c>
      <c r="CC4" s="59">
        <v>7587854</v>
      </c>
      <c r="CD4" s="59">
        <v>10429572</v>
      </c>
      <c r="CE4" s="59">
        <v>11995129</v>
      </c>
      <c r="CF4" s="59">
        <v>11644402</v>
      </c>
      <c r="CG4" s="59">
        <v>9994543</v>
      </c>
      <c r="CH4" s="59">
        <v>7173787.5</v>
      </c>
      <c r="CI4" s="59">
        <v>9841280</v>
      </c>
      <c r="CJ4" s="59">
        <v>10690223</v>
      </c>
      <c r="CK4" s="59">
        <v>10053626</v>
      </c>
      <c r="CL4" s="59">
        <v>9727875</v>
      </c>
      <c r="CM4" s="59">
        <v>8703060</v>
      </c>
      <c r="CN4" s="59">
        <v>7752038</v>
      </c>
      <c r="CO4" s="59">
        <v>10702819</v>
      </c>
      <c r="CP4" s="59">
        <v>9688438</v>
      </c>
      <c r="CQ4" s="59">
        <v>12247458</v>
      </c>
      <c r="CR4" s="59">
        <v>14439848</v>
      </c>
      <c r="CS4" s="59">
        <v>9776260</v>
      </c>
      <c r="CT4" s="59">
        <v>8834162</v>
      </c>
      <c r="CU4" s="59">
        <v>10325368</v>
      </c>
      <c r="CV4" s="59">
        <v>10072679</v>
      </c>
      <c r="CW4" s="59">
        <v>12188654</v>
      </c>
      <c r="CX4" s="59">
        <v>8299006.5</v>
      </c>
      <c r="CY4" s="59">
        <v>7457108</v>
      </c>
      <c r="CZ4" s="59">
        <v>7280472</v>
      </c>
      <c r="DA4" s="59">
        <v>9777870</v>
      </c>
      <c r="DB4" s="59">
        <v>8216273</v>
      </c>
      <c r="DC4" s="59">
        <v>13156590</v>
      </c>
      <c r="DD4" s="59">
        <v>10903147</v>
      </c>
      <c r="DE4" s="59">
        <v>8625127</v>
      </c>
      <c r="DF4" s="59">
        <v>8842945</v>
      </c>
      <c r="DG4" s="59">
        <v>8765993</v>
      </c>
      <c r="DH4" s="59">
        <v>8368685</v>
      </c>
      <c r="DI4" s="59">
        <v>11372667</v>
      </c>
      <c r="DJ4" s="59">
        <v>8521069</v>
      </c>
      <c r="DK4" s="59">
        <v>7714235</v>
      </c>
      <c r="DL4" s="59">
        <v>8401298</v>
      </c>
      <c r="DM4" s="59">
        <v>9095559</v>
      </c>
      <c r="DN4" s="59">
        <v>8405068</v>
      </c>
      <c r="DO4" s="59">
        <v>14711486</v>
      </c>
      <c r="DP4" s="59">
        <v>9663915</v>
      </c>
      <c r="DQ4" s="59">
        <v>8912921</v>
      </c>
      <c r="DR4" s="59">
        <v>9246553</v>
      </c>
      <c r="DS4" s="59">
        <v>9063314</v>
      </c>
      <c r="DT4" s="59">
        <v>10851209</v>
      </c>
      <c r="DU4" s="59">
        <v>11740451</v>
      </c>
      <c r="DV4" s="59">
        <v>8696885</v>
      </c>
      <c r="DW4" s="59">
        <v>7999998</v>
      </c>
      <c r="DX4" s="59">
        <v>9738588</v>
      </c>
      <c r="DY4" s="59">
        <v>8548825</v>
      </c>
      <c r="DZ4" s="59">
        <v>8537520</v>
      </c>
      <c r="EA4" s="59">
        <v>14715350</v>
      </c>
      <c r="EB4" s="59">
        <v>9788143</v>
      </c>
      <c r="EC4" s="59">
        <v>10252271</v>
      </c>
      <c r="ED4" s="59">
        <v>8372955</v>
      </c>
      <c r="EE4" s="59">
        <v>9130990</v>
      </c>
      <c r="EF4" s="59">
        <v>12138013</v>
      </c>
      <c r="EG4" s="59">
        <v>10785452</v>
      </c>
      <c r="EH4" s="59">
        <v>8765953</v>
      </c>
      <c r="EI4" s="59">
        <v>10297328</v>
      </c>
      <c r="EJ4" s="59">
        <v>7904197</v>
      </c>
      <c r="EK4" s="59">
        <v>8823875</v>
      </c>
      <c r="EL4" s="59">
        <v>10769091</v>
      </c>
      <c r="EM4" s="59">
        <v>12353409</v>
      </c>
      <c r="EN4" s="59">
        <v>11724474</v>
      </c>
      <c r="EO4" s="59">
        <v>10634550</v>
      </c>
      <c r="EP4" s="59">
        <v>7669151</v>
      </c>
      <c r="EQ4" s="59">
        <v>10554289</v>
      </c>
      <c r="ER4" s="59">
        <v>11408053</v>
      </c>
      <c r="ES4" s="59">
        <v>11169366</v>
      </c>
      <c r="ET4" s="59">
        <v>9517169</v>
      </c>
      <c r="EU4" s="59">
        <v>10627485</v>
      </c>
      <c r="EV4" s="59">
        <v>8243684.5</v>
      </c>
      <c r="EW4" s="59">
        <v>10195693</v>
      </c>
      <c r="EX4" s="59">
        <v>10264443</v>
      </c>
      <c r="EY4" s="59">
        <v>12842600</v>
      </c>
      <c r="EZ4" s="59">
        <v>13363837</v>
      </c>
      <c r="FA4" s="59">
        <v>9712072</v>
      </c>
      <c r="FB4" s="59">
        <v>8138770.5</v>
      </c>
      <c r="FC4" s="59">
        <v>12145446</v>
      </c>
      <c r="FD4" s="59">
        <v>10895361</v>
      </c>
      <c r="FE4" s="59">
        <v>13419601</v>
      </c>
      <c r="FF4" s="59">
        <v>10100723</v>
      </c>
      <c r="FG4" s="59">
        <v>10375064</v>
      </c>
      <c r="FH4" s="59">
        <v>8937527</v>
      </c>
      <c r="FI4" s="59">
        <v>12175190</v>
      </c>
      <c r="FJ4" s="59">
        <v>9956558</v>
      </c>
      <c r="FK4" s="59">
        <v>12247494</v>
      </c>
      <c r="FL4" s="59">
        <v>14389787</v>
      </c>
      <c r="FM4" s="59">
        <v>10580338</v>
      </c>
      <c r="FN4" s="59">
        <v>10068320</v>
      </c>
      <c r="FO4" s="59">
        <v>11951407</v>
      </c>
      <c r="FP4" s="59">
        <v>11615968</v>
      </c>
      <c r="FQ4" s="59">
        <v>15686056</v>
      </c>
      <c r="FR4" s="59">
        <v>10603825</v>
      </c>
      <c r="FS4" s="59">
        <v>9798161</v>
      </c>
      <c r="FT4" s="59">
        <v>9410449</v>
      </c>
      <c r="FU4" s="59">
        <v>12837894</v>
      </c>
      <c r="FV4" s="59">
        <v>10510056</v>
      </c>
      <c r="FW4" s="59">
        <v>16030103</v>
      </c>
      <c r="FX4" s="59">
        <v>13509319</v>
      </c>
      <c r="FY4" s="59">
        <v>11110591</v>
      </c>
      <c r="FZ4" s="59">
        <v>11793220</v>
      </c>
      <c r="GA4" s="59">
        <v>11399860</v>
      </c>
      <c r="GB4" s="59">
        <v>11019595</v>
      </c>
    </row>
    <row r="5" spans="2:184">
      <c r="B5" s="462" t="s">
        <v>67</v>
      </c>
      <c r="C5" s="462" t="s">
        <v>61</v>
      </c>
      <c r="D5" s="406" t="s">
        <v>70</v>
      </c>
      <c r="E5" s="59">
        <v>2175439.5</v>
      </c>
      <c r="F5" s="59">
        <v>1912017.38</v>
      </c>
      <c r="G5" s="59">
        <v>2164053</v>
      </c>
      <c r="H5" s="59">
        <v>1371659.75</v>
      </c>
      <c r="I5" s="59">
        <v>1328441.25</v>
      </c>
      <c r="J5" s="59">
        <v>1229549.8799999999</v>
      </c>
      <c r="K5" s="59">
        <v>1128283.25</v>
      </c>
      <c r="L5" s="59">
        <v>1180652.75</v>
      </c>
      <c r="M5" s="59">
        <v>1432210.25</v>
      </c>
      <c r="N5" s="59">
        <v>1305294.8799999999</v>
      </c>
      <c r="O5" s="59">
        <v>1830168.38</v>
      </c>
      <c r="P5" s="59">
        <v>1901098.62</v>
      </c>
      <c r="Q5" s="59">
        <v>2245529</v>
      </c>
      <c r="R5" s="59">
        <v>2000063.62</v>
      </c>
      <c r="S5" s="59">
        <v>2130926.75</v>
      </c>
      <c r="T5" s="59">
        <v>1409650.25</v>
      </c>
      <c r="U5" s="59">
        <v>1544467.75</v>
      </c>
      <c r="V5" s="59">
        <v>1199287</v>
      </c>
      <c r="W5" s="59">
        <v>1208513.8799999999</v>
      </c>
      <c r="X5" s="59">
        <v>1383355.38</v>
      </c>
      <c r="Y5" s="59">
        <v>1291805</v>
      </c>
      <c r="Z5" s="59">
        <v>1310087.6200000001</v>
      </c>
      <c r="AA5" s="59">
        <v>2089074.12</v>
      </c>
      <c r="AB5" s="59">
        <v>1697546.25</v>
      </c>
      <c r="AC5" s="59">
        <v>2590437</v>
      </c>
      <c r="AD5" s="59">
        <v>2058101.75</v>
      </c>
      <c r="AE5" s="59">
        <v>1979885.62</v>
      </c>
      <c r="AF5" s="59">
        <v>1462423.75</v>
      </c>
      <c r="AG5" s="59">
        <v>1792845.75</v>
      </c>
      <c r="AH5" s="59">
        <v>1140926.1200000001</v>
      </c>
      <c r="AI5" s="59">
        <v>1142157.5</v>
      </c>
      <c r="AJ5" s="59">
        <v>1473524.38</v>
      </c>
      <c r="AK5" s="59">
        <v>1339334.3799999999</v>
      </c>
      <c r="AL5" s="59">
        <v>1542766</v>
      </c>
      <c r="AM5" s="59">
        <v>1973522.62</v>
      </c>
      <c r="AN5" s="59">
        <v>1789915.5</v>
      </c>
      <c r="AO5" s="59">
        <v>3076202.5</v>
      </c>
      <c r="AP5" s="59">
        <v>2182614</v>
      </c>
      <c r="AQ5" s="59">
        <v>1869877</v>
      </c>
      <c r="AR5" s="59">
        <v>1754124.62</v>
      </c>
      <c r="AS5" s="59">
        <v>1717905.38</v>
      </c>
      <c r="AT5" s="59">
        <v>1200282.3799999999</v>
      </c>
      <c r="AU5" s="59">
        <v>1694528.5</v>
      </c>
      <c r="AV5" s="59">
        <v>1276812.75</v>
      </c>
      <c r="AW5" s="59">
        <v>1459776.5</v>
      </c>
      <c r="AX5" s="59">
        <v>1847044.38</v>
      </c>
      <c r="AY5" s="59">
        <v>1893131.25</v>
      </c>
      <c r="AZ5" s="59">
        <v>2226539.75</v>
      </c>
      <c r="BA5" s="59">
        <v>2977928.75</v>
      </c>
      <c r="BB5" s="59">
        <v>2316511.75</v>
      </c>
      <c r="BC5" s="59">
        <v>1979907.88</v>
      </c>
      <c r="BD5" s="59">
        <v>2062457.62</v>
      </c>
      <c r="BE5" s="59">
        <v>1577187</v>
      </c>
      <c r="BF5" s="59">
        <v>1233222.3799999999</v>
      </c>
      <c r="BG5" s="59">
        <v>1726936.75</v>
      </c>
      <c r="BH5" s="59">
        <v>1299236.1200000001</v>
      </c>
      <c r="BI5" s="59">
        <v>1659751.25</v>
      </c>
      <c r="BJ5" s="59">
        <v>1707444.38</v>
      </c>
      <c r="BK5" s="59">
        <v>1957019.75</v>
      </c>
      <c r="BL5" s="59">
        <v>2457113.5</v>
      </c>
      <c r="BM5" s="59">
        <v>2762053.25</v>
      </c>
      <c r="BN5" s="59">
        <v>2435584.75</v>
      </c>
      <c r="BO5" s="59">
        <v>2392031</v>
      </c>
      <c r="BP5" s="59">
        <v>2008032.88</v>
      </c>
      <c r="BQ5" s="59">
        <v>1768339</v>
      </c>
      <c r="BR5" s="59">
        <v>1571288.88</v>
      </c>
      <c r="BS5" s="59">
        <v>1853148.38</v>
      </c>
      <c r="BT5" s="59">
        <v>1563157.12</v>
      </c>
      <c r="BU5" s="59">
        <v>2230261</v>
      </c>
      <c r="BV5" s="59">
        <v>1767578.62</v>
      </c>
      <c r="BW5" s="59">
        <v>2340191.5</v>
      </c>
      <c r="BX5" s="59">
        <v>3017316.25</v>
      </c>
      <c r="BY5" s="59">
        <v>3151118.5</v>
      </c>
      <c r="BZ5" s="59">
        <v>2800277.25</v>
      </c>
      <c r="CA5" s="59">
        <v>3165253</v>
      </c>
      <c r="CB5" s="59">
        <v>2105421.75</v>
      </c>
      <c r="CC5" s="59">
        <v>2075083.75</v>
      </c>
      <c r="CD5" s="59">
        <v>2059926.12</v>
      </c>
      <c r="CE5" s="59">
        <v>2121464.75</v>
      </c>
      <c r="CF5" s="59">
        <v>2220965</v>
      </c>
      <c r="CG5" s="59">
        <v>2448321.25</v>
      </c>
      <c r="CH5" s="59">
        <v>2115975.5</v>
      </c>
      <c r="CI5" s="59">
        <v>3184619.25</v>
      </c>
      <c r="CJ5" s="59">
        <v>3290720.5</v>
      </c>
      <c r="CK5" s="59">
        <v>3571004.75</v>
      </c>
      <c r="CL5" s="59">
        <v>3529421</v>
      </c>
      <c r="CM5" s="59">
        <v>3253288.25</v>
      </c>
      <c r="CN5" s="59">
        <v>2392448.25</v>
      </c>
      <c r="CO5" s="59">
        <v>2940027.25</v>
      </c>
      <c r="CP5" s="59">
        <v>1911953.62</v>
      </c>
      <c r="CQ5" s="59">
        <v>2170901.75</v>
      </c>
      <c r="CR5" s="59">
        <v>2758886</v>
      </c>
      <c r="CS5" s="59">
        <v>2387113.5</v>
      </c>
      <c r="CT5" s="59">
        <v>2574246.75</v>
      </c>
      <c r="CU5" s="59">
        <v>3342625</v>
      </c>
      <c r="CV5" s="59">
        <v>3120759</v>
      </c>
      <c r="CW5" s="59">
        <v>5623972</v>
      </c>
      <c r="CX5" s="59">
        <v>4003107.75</v>
      </c>
      <c r="CY5" s="59">
        <v>3606229.75</v>
      </c>
      <c r="CZ5" s="59">
        <v>3442856.5</v>
      </c>
      <c r="DA5" s="59">
        <v>4357128.5</v>
      </c>
      <c r="DB5" s="59">
        <v>3741708.75</v>
      </c>
      <c r="DC5" s="59">
        <v>5478464</v>
      </c>
      <c r="DD5" s="59">
        <v>4801511</v>
      </c>
      <c r="DE5" s="59">
        <v>3681906</v>
      </c>
      <c r="DF5" s="59">
        <v>4208923.5</v>
      </c>
      <c r="DG5" s="59">
        <v>4044234.5</v>
      </c>
      <c r="DH5" s="59">
        <v>3815675.25</v>
      </c>
      <c r="DI5" s="59">
        <v>5249950.5</v>
      </c>
      <c r="DJ5" s="59">
        <v>4109862</v>
      </c>
      <c r="DK5" s="59">
        <v>3726828</v>
      </c>
      <c r="DL5" s="59">
        <v>3970166</v>
      </c>
      <c r="DM5" s="59">
        <v>4024493.25</v>
      </c>
      <c r="DN5" s="59">
        <v>3815540.75</v>
      </c>
      <c r="DO5" s="59">
        <v>6161430.5</v>
      </c>
      <c r="DP5" s="59">
        <v>4248143.5</v>
      </c>
      <c r="DQ5" s="59">
        <v>3794817</v>
      </c>
      <c r="DR5" s="59">
        <v>4414601.5</v>
      </c>
      <c r="DS5" s="59">
        <v>4181738.5</v>
      </c>
      <c r="DT5" s="59">
        <v>4988596</v>
      </c>
      <c r="DU5" s="59">
        <v>5398971.5</v>
      </c>
      <c r="DV5" s="59">
        <v>4194713</v>
      </c>
      <c r="DW5" s="59">
        <v>3859546.75</v>
      </c>
      <c r="DX5" s="59">
        <v>4613101.5</v>
      </c>
      <c r="DY5" s="59">
        <v>3739540.75</v>
      </c>
      <c r="DZ5" s="59">
        <v>3864830.5</v>
      </c>
      <c r="EA5" s="59">
        <v>6175816</v>
      </c>
      <c r="EB5" s="59">
        <v>4290650.5</v>
      </c>
      <c r="EC5" s="59">
        <v>4395365.5</v>
      </c>
      <c r="ED5" s="59">
        <v>4014018.75</v>
      </c>
      <c r="EE5" s="59">
        <v>4229136.5</v>
      </c>
      <c r="EF5" s="59">
        <v>5579787.5</v>
      </c>
      <c r="EG5" s="59">
        <v>4939944.5</v>
      </c>
      <c r="EH5" s="59">
        <v>4229231.5</v>
      </c>
      <c r="EI5" s="59">
        <v>4954884</v>
      </c>
      <c r="EJ5" s="59">
        <v>3730383.25</v>
      </c>
      <c r="EK5" s="59">
        <v>3857409.75</v>
      </c>
      <c r="EL5" s="59">
        <v>4844691.5</v>
      </c>
      <c r="EM5" s="59">
        <v>5064492</v>
      </c>
      <c r="EN5" s="59">
        <v>5131568</v>
      </c>
      <c r="EO5" s="59">
        <v>4550781</v>
      </c>
      <c r="EP5" s="59">
        <v>3700449.5</v>
      </c>
      <c r="EQ5" s="59">
        <v>4882945</v>
      </c>
      <c r="ER5" s="59">
        <v>5228977.5</v>
      </c>
      <c r="ES5" s="59">
        <v>5141520.5</v>
      </c>
      <c r="ET5" s="59">
        <v>4506231.5</v>
      </c>
      <c r="EU5" s="59">
        <v>5153573</v>
      </c>
      <c r="EV5" s="59">
        <v>3891671.75</v>
      </c>
      <c r="EW5" s="59">
        <v>4730183</v>
      </c>
      <c r="EX5" s="59">
        <v>4632444.5</v>
      </c>
      <c r="EY5" s="59">
        <v>5273858.5</v>
      </c>
      <c r="EZ5" s="59">
        <v>5851919.5</v>
      </c>
      <c r="FA5" s="59">
        <v>4410312</v>
      </c>
      <c r="FB5" s="59">
        <v>3857292</v>
      </c>
      <c r="FC5" s="59">
        <v>5664092</v>
      </c>
      <c r="FD5" s="59">
        <v>4965667.5</v>
      </c>
      <c r="FE5" s="59">
        <v>6128928.5</v>
      </c>
      <c r="FF5" s="59">
        <v>4829459.5</v>
      </c>
      <c r="FG5" s="59">
        <v>5010189</v>
      </c>
      <c r="FH5" s="59">
        <v>4215979.5</v>
      </c>
      <c r="FI5" s="59">
        <v>5638823.5</v>
      </c>
      <c r="FJ5" s="59">
        <v>4468071.5</v>
      </c>
      <c r="FK5" s="59">
        <v>4978345.5</v>
      </c>
      <c r="FL5" s="59">
        <v>6288372</v>
      </c>
      <c r="FM5" s="59">
        <v>4774186</v>
      </c>
      <c r="FN5" s="59">
        <v>4787905.5</v>
      </c>
      <c r="FO5" s="59">
        <v>5541653.5</v>
      </c>
      <c r="FP5" s="59">
        <v>5320987</v>
      </c>
      <c r="FQ5" s="59">
        <v>7209741.5</v>
      </c>
      <c r="FR5" s="59">
        <v>5102611.5</v>
      </c>
      <c r="FS5" s="59">
        <v>4725484.5</v>
      </c>
      <c r="FT5" s="59">
        <v>4436547.5</v>
      </c>
      <c r="FU5" s="59">
        <v>5947471</v>
      </c>
      <c r="FV5" s="59">
        <v>4762457</v>
      </c>
      <c r="FW5" s="59">
        <v>6633384</v>
      </c>
      <c r="FX5" s="59">
        <v>5889234</v>
      </c>
      <c r="FY5" s="59">
        <v>5010619.5</v>
      </c>
      <c r="FZ5" s="59">
        <v>5627179.5</v>
      </c>
      <c r="GA5" s="59">
        <v>5266264.5</v>
      </c>
      <c r="GB5" s="59">
        <v>5007206</v>
      </c>
    </row>
    <row r="6" spans="2:184">
      <c r="B6" s="462" t="s">
        <v>67</v>
      </c>
      <c r="C6" s="462" t="s">
        <v>61</v>
      </c>
      <c r="D6" s="406" t="s">
        <v>71</v>
      </c>
      <c r="E6" s="59">
        <v>18596928</v>
      </c>
      <c r="F6" s="59">
        <v>15529502</v>
      </c>
      <c r="G6" s="59">
        <v>14716447</v>
      </c>
      <c r="H6" s="59">
        <v>15147160</v>
      </c>
      <c r="I6" s="59">
        <v>15897535</v>
      </c>
      <c r="J6" s="59">
        <v>16542403</v>
      </c>
      <c r="K6" s="59">
        <v>22966608</v>
      </c>
      <c r="L6" s="59">
        <v>20244094</v>
      </c>
      <c r="M6" s="59">
        <v>15200048</v>
      </c>
      <c r="N6" s="59">
        <v>15137813</v>
      </c>
      <c r="O6" s="59">
        <v>13860767</v>
      </c>
      <c r="P6" s="59">
        <v>16769047</v>
      </c>
      <c r="Q6" s="59">
        <v>20061944</v>
      </c>
      <c r="R6" s="59">
        <v>17100116</v>
      </c>
      <c r="S6" s="59">
        <v>15991922</v>
      </c>
      <c r="T6" s="59">
        <v>16220092</v>
      </c>
      <c r="U6" s="59">
        <v>16014788</v>
      </c>
      <c r="V6" s="59">
        <v>17800738</v>
      </c>
      <c r="W6" s="59">
        <v>21790574</v>
      </c>
      <c r="X6" s="59">
        <v>21086500</v>
      </c>
      <c r="Y6" s="59">
        <v>16743456</v>
      </c>
      <c r="Z6" s="59">
        <v>15828817</v>
      </c>
      <c r="AA6" s="59">
        <v>13764646</v>
      </c>
      <c r="AB6" s="59">
        <v>18143610</v>
      </c>
      <c r="AC6" s="59">
        <v>18620320</v>
      </c>
      <c r="AD6" s="59">
        <v>17736584</v>
      </c>
      <c r="AE6" s="59">
        <v>17522586</v>
      </c>
      <c r="AF6" s="59">
        <v>16244706</v>
      </c>
      <c r="AG6" s="59">
        <v>15447250</v>
      </c>
      <c r="AH6" s="59">
        <v>19732506</v>
      </c>
      <c r="AI6" s="59">
        <v>23415158</v>
      </c>
      <c r="AJ6" s="59">
        <v>21658868</v>
      </c>
      <c r="AK6" s="59">
        <v>17183440</v>
      </c>
      <c r="AL6" s="59">
        <v>16022623</v>
      </c>
      <c r="AM6" s="59">
        <v>15264914</v>
      </c>
      <c r="AN6" s="59">
        <v>18080780</v>
      </c>
      <c r="AO6" s="59">
        <v>18295520</v>
      </c>
      <c r="AP6" s="59">
        <v>19084152</v>
      </c>
      <c r="AQ6" s="59">
        <v>18907622</v>
      </c>
      <c r="AR6" s="59">
        <v>16029122</v>
      </c>
      <c r="AS6" s="59">
        <v>16747022</v>
      </c>
      <c r="AT6" s="59">
        <v>20580388</v>
      </c>
      <c r="AU6" s="59">
        <v>21114674</v>
      </c>
      <c r="AV6" s="59">
        <v>24529842</v>
      </c>
      <c r="AW6" s="59">
        <v>17422756</v>
      </c>
      <c r="AX6" s="59">
        <v>15484409</v>
      </c>
      <c r="AY6" s="59">
        <v>16241662</v>
      </c>
      <c r="AZ6" s="59">
        <v>17720774</v>
      </c>
      <c r="BA6" s="59">
        <v>20343128</v>
      </c>
      <c r="BB6" s="59">
        <v>19443438</v>
      </c>
      <c r="BC6" s="59">
        <v>19400914</v>
      </c>
      <c r="BD6" s="59">
        <v>15682990</v>
      </c>
      <c r="BE6" s="59">
        <v>17771620</v>
      </c>
      <c r="BF6" s="59">
        <v>21693282</v>
      </c>
      <c r="BG6" s="59">
        <v>22220180</v>
      </c>
      <c r="BH6" s="59">
        <v>25809074</v>
      </c>
      <c r="BI6" s="59">
        <v>17106650</v>
      </c>
      <c r="BJ6" s="59">
        <v>16909732</v>
      </c>
      <c r="BK6" s="59">
        <v>16901984</v>
      </c>
      <c r="BL6" s="59">
        <v>17736612</v>
      </c>
      <c r="BM6" s="59">
        <v>22335782</v>
      </c>
      <c r="BN6" s="59">
        <v>20399390</v>
      </c>
      <c r="BO6" s="59">
        <v>19572248</v>
      </c>
      <c r="BP6" s="59">
        <v>17314892</v>
      </c>
      <c r="BQ6" s="59">
        <v>18636140</v>
      </c>
      <c r="BR6" s="59">
        <v>21820414</v>
      </c>
      <c r="BS6" s="59">
        <v>24527308</v>
      </c>
      <c r="BT6" s="59">
        <v>27054322</v>
      </c>
      <c r="BU6" s="59">
        <v>17054576</v>
      </c>
      <c r="BV6" s="59">
        <v>18566608</v>
      </c>
      <c r="BW6" s="59">
        <v>17761970</v>
      </c>
      <c r="BX6" s="59">
        <v>18640048</v>
      </c>
      <c r="BY6" s="59">
        <v>23865634</v>
      </c>
      <c r="BZ6" s="59">
        <v>22470312</v>
      </c>
      <c r="CA6" s="59">
        <v>21341324</v>
      </c>
      <c r="CB6" s="59">
        <v>21181102</v>
      </c>
      <c r="CC6" s="59">
        <v>22452540</v>
      </c>
      <c r="CD6" s="59">
        <v>25682124</v>
      </c>
      <c r="CE6" s="59">
        <v>32590582</v>
      </c>
      <c r="CF6" s="59">
        <v>33932760</v>
      </c>
      <c r="CG6" s="59">
        <v>24974454</v>
      </c>
      <c r="CH6" s="59">
        <v>26207246</v>
      </c>
      <c r="CI6" s="59">
        <v>24067770</v>
      </c>
      <c r="CJ6" s="59">
        <v>28799270</v>
      </c>
      <c r="CK6" s="59">
        <v>33637576</v>
      </c>
      <c r="CL6" s="59">
        <v>30925242</v>
      </c>
      <c r="CM6" s="59">
        <v>31041414</v>
      </c>
      <c r="CN6" s="59">
        <v>29199660</v>
      </c>
      <c r="CO6" s="59">
        <v>28378414</v>
      </c>
      <c r="CP6" s="59">
        <v>38929920</v>
      </c>
      <c r="CQ6" s="59">
        <v>47270684</v>
      </c>
      <c r="CR6" s="59">
        <v>44614684</v>
      </c>
      <c r="CS6" s="59">
        <v>36643472</v>
      </c>
      <c r="CT6" s="59">
        <v>34361132</v>
      </c>
      <c r="CU6" s="59">
        <v>32693782</v>
      </c>
      <c r="CV6" s="59">
        <v>40902212</v>
      </c>
      <c r="CW6" s="59">
        <v>41476496</v>
      </c>
      <c r="CX6" s="59">
        <v>41462056</v>
      </c>
      <c r="CY6" s="59">
        <v>41610944</v>
      </c>
      <c r="CZ6" s="59">
        <v>38824088</v>
      </c>
      <c r="DA6" s="59">
        <v>36868816</v>
      </c>
      <c r="DB6" s="59">
        <v>50195068</v>
      </c>
      <c r="DC6" s="59">
        <v>55394800</v>
      </c>
      <c r="DD6" s="59">
        <v>57525684</v>
      </c>
      <c r="DE6" s="59">
        <v>42824000</v>
      </c>
      <c r="DF6" s="59">
        <v>37232560</v>
      </c>
      <c r="DG6" s="59">
        <v>38086952</v>
      </c>
      <c r="DH6" s="59">
        <v>46392196</v>
      </c>
      <c r="DI6" s="59">
        <v>45218084</v>
      </c>
      <c r="DJ6" s="59">
        <v>42478808</v>
      </c>
      <c r="DK6" s="59">
        <v>42849104</v>
      </c>
      <c r="DL6" s="59">
        <v>37027256</v>
      </c>
      <c r="DM6" s="59">
        <v>38783328</v>
      </c>
      <c r="DN6" s="59">
        <v>52575688</v>
      </c>
      <c r="DO6" s="59">
        <v>53425148</v>
      </c>
      <c r="DP6" s="59">
        <v>60211808</v>
      </c>
      <c r="DQ6" s="59">
        <v>44165812</v>
      </c>
      <c r="DR6" s="59">
        <v>38263148</v>
      </c>
      <c r="DS6" s="59">
        <v>40115488</v>
      </c>
      <c r="DT6" s="59">
        <v>44542988</v>
      </c>
      <c r="DU6" s="59">
        <v>46424432</v>
      </c>
      <c r="DV6" s="59">
        <v>43338408</v>
      </c>
      <c r="DW6" s="59">
        <v>43764408</v>
      </c>
      <c r="DX6" s="59">
        <v>35944496</v>
      </c>
      <c r="DY6" s="59">
        <v>42254820</v>
      </c>
      <c r="DZ6" s="59">
        <v>53806128</v>
      </c>
      <c r="EA6" s="59">
        <v>53241432</v>
      </c>
      <c r="EB6" s="59">
        <v>60449724</v>
      </c>
      <c r="EC6" s="59">
        <v>42423160</v>
      </c>
      <c r="ED6" s="59">
        <v>40510184</v>
      </c>
      <c r="EE6" s="59">
        <v>40277576</v>
      </c>
      <c r="EF6" s="59">
        <v>42744232</v>
      </c>
      <c r="EG6" s="59">
        <v>47630004</v>
      </c>
      <c r="EH6" s="59">
        <v>46120388</v>
      </c>
      <c r="EI6" s="59">
        <v>41078428</v>
      </c>
      <c r="EJ6" s="59">
        <v>39720944</v>
      </c>
      <c r="EK6" s="59">
        <v>42513452</v>
      </c>
      <c r="EL6" s="59">
        <v>48149080</v>
      </c>
      <c r="EM6" s="59">
        <v>59219436</v>
      </c>
      <c r="EN6" s="59">
        <v>61386280</v>
      </c>
      <c r="EO6" s="59">
        <v>44413788</v>
      </c>
      <c r="EP6" s="59">
        <v>42983008</v>
      </c>
      <c r="EQ6" s="59">
        <v>38651296</v>
      </c>
      <c r="ER6" s="59">
        <v>46011632</v>
      </c>
      <c r="ES6" s="59">
        <v>50351180</v>
      </c>
      <c r="ET6" s="59">
        <v>45171136</v>
      </c>
      <c r="EU6" s="59">
        <v>42687588</v>
      </c>
      <c r="EV6" s="59">
        <v>41686676</v>
      </c>
      <c r="EW6" s="59">
        <v>41523700</v>
      </c>
      <c r="EX6" s="59">
        <v>51615268</v>
      </c>
      <c r="EY6" s="59">
        <v>62099524</v>
      </c>
      <c r="EZ6" s="59">
        <v>59592008</v>
      </c>
      <c r="FA6" s="59">
        <v>48409148</v>
      </c>
      <c r="FB6" s="59">
        <v>45229988</v>
      </c>
      <c r="FC6" s="59">
        <v>38129952</v>
      </c>
      <c r="FD6" s="59">
        <v>49621712</v>
      </c>
      <c r="FE6" s="59">
        <v>50119880</v>
      </c>
      <c r="FF6" s="59">
        <v>47511284</v>
      </c>
      <c r="FG6" s="59">
        <v>46425916</v>
      </c>
      <c r="FH6" s="59">
        <v>43107924</v>
      </c>
      <c r="FI6" s="59">
        <v>42323292</v>
      </c>
      <c r="FJ6" s="59">
        <v>57111980</v>
      </c>
      <c r="FK6" s="59">
        <v>66694316</v>
      </c>
      <c r="FL6" s="59">
        <v>61991088</v>
      </c>
      <c r="FM6" s="59">
        <v>51247384</v>
      </c>
      <c r="FN6" s="59">
        <v>44701612</v>
      </c>
      <c r="FO6" s="59">
        <v>41651096</v>
      </c>
      <c r="FP6" s="59">
        <v>52441540</v>
      </c>
      <c r="FQ6" s="59">
        <v>50385544</v>
      </c>
      <c r="FR6" s="59">
        <v>49837348</v>
      </c>
      <c r="FS6" s="59">
        <v>50785216</v>
      </c>
      <c r="FT6" s="59">
        <v>46060540</v>
      </c>
      <c r="FU6" s="59">
        <v>44555416</v>
      </c>
      <c r="FV6" s="59">
        <v>60528124</v>
      </c>
      <c r="FW6" s="59">
        <v>62900280</v>
      </c>
      <c r="FX6" s="59">
        <v>67251992</v>
      </c>
      <c r="FY6" s="59">
        <v>52445448</v>
      </c>
      <c r="FZ6" s="59">
        <v>45061388</v>
      </c>
      <c r="GA6" s="59">
        <v>46792260</v>
      </c>
      <c r="GB6" s="59">
        <v>56567056</v>
      </c>
    </row>
    <row r="7" spans="2:184">
      <c r="B7" s="462" t="s">
        <v>67</v>
      </c>
      <c r="C7" s="462" t="s">
        <v>61</v>
      </c>
      <c r="D7" s="406" t="s">
        <v>72</v>
      </c>
      <c r="E7" s="59">
        <v>6466399</v>
      </c>
      <c r="F7" s="59">
        <v>5954802</v>
      </c>
      <c r="G7" s="59">
        <v>5603060</v>
      </c>
      <c r="H7" s="59">
        <v>5164379</v>
      </c>
      <c r="I7" s="59">
        <v>4865102</v>
      </c>
      <c r="J7" s="59">
        <v>4658622</v>
      </c>
      <c r="K7" s="59">
        <v>5651211.5</v>
      </c>
      <c r="L7" s="59">
        <v>5455842</v>
      </c>
      <c r="M7" s="59">
        <v>4583084</v>
      </c>
      <c r="N7" s="59">
        <v>5404355.5</v>
      </c>
      <c r="O7" s="59">
        <v>4943570</v>
      </c>
      <c r="P7" s="59">
        <v>5716698.5</v>
      </c>
      <c r="Q7" s="59">
        <v>6752211</v>
      </c>
      <c r="R7" s="59">
        <v>6149158.5</v>
      </c>
      <c r="S7" s="59">
        <v>5526786</v>
      </c>
      <c r="T7" s="59">
        <v>5290616.5</v>
      </c>
      <c r="U7" s="59">
        <v>4833128</v>
      </c>
      <c r="V7" s="59">
        <v>5250533</v>
      </c>
      <c r="W7" s="59">
        <v>6033723</v>
      </c>
      <c r="X7" s="59">
        <v>5536284.5</v>
      </c>
      <c r="Y7" s="59">
        <v>4810211</v>
      </c>
      <c r="Z7" s="59">
        <v>5450812.5</v>
      </c>
      <c r="AA7" s="59">
        <v>4864467.5</v>
      </c>
      <c r="AB7" s="59">
        <v>5808563</v>
      </c>
      <c r="AC7" s="59">
        <v>6649897</v>
      </c>
      <c r="AD7" s="59">
        <v>6358094</v>
      </c>
      <c r="AE7" s="59">
        <v>6003768.5</v>
      </c>
      <c r="AF7" s="59">
        <v>5480003</v>
      </c>
      <c r="AG7" s="59">
        <v>4856306.5</v>
      </c>
      <c r="AH7" s="59">
        <v>5874369</v>
      </c>
      <c r="AI7" s="59">
        <v>6705548.5</v>
      </c>
      <c r="AJ7" s="59">
        <v>5884852</v>
      </c>
      <c r="AK7" s="59">
        <v>5023648</v>
      </c>
      <c r="AL7" s="59">
        <v>5431028.5</v>
      </c>
      <c r="AM7" s="59">
        <v>5331882</v>
      </c>
      <c r="AN7" s="59">
        <v>6186750</v>
      </c>
      <c r="AO7" s="59">
        <v>6816073.5</v>
      </c>
      <c r="AP7" s="59">
        <v>7118483</v>
      </c>
      <c r="AQ7" s="59">
        <v>6676919</v>
      </c>
      <c r="AR7" s="59">
        <v>5565601</v>
      </c>
      <c r="AS7" s="59">
        <v>5397228</v>
      </c>
      <c r="AT7" s="59">
        <v>6225961</v>
      </c>
      <c r="AU7" s="59">
        <v>6327306.5</v>
      </c>
      <c r="AV7" s="59">
        <v>6936138</v>
      </c>
      <c r="AW7" s="59">
        <v>5453570</v>
      </c>
      <c r="AX7" s="59">
        <v>5565039.5</v>
      </c>
      <c r="AY7" s="59">
        <v>6019054</v>
      </c>
      <c r="AZ7" s="59">
        <v>6440381.5</v>
      </c>
      <c r="BA7" s="59">
        <v>7527453</v>
      </c>
      <c r="BB7" s="59">
        <v>7218155</v>
      </c>
      <c r="BC7" s="59">
        <v>7046107.5</v>
      </c>
      <c r="BD7" s="59">
        <v>5596765</v>
      </c>
      <c r="BE7" s="59">
        <v>5787262.5</v>
      </c>
      <c r="BF7" s="59">
        <v>6414028</v>
      </c>
      <c r="BG7" s="59">
        <v>6425116</v>
      </c>
      <c r="BH7" s="59">
        <v>7048030</v>
      </c>
      <c r="BI7" s="59">
        <v>5317851</v>
      </c>
      <c r="BJ7" s="59">
        <v>5994430.5</v>
      </c>
      <c r="BK7" s="59">
        <v>6232290.5</v>
      </c>
      <c r="BL7" s="59">
        <v>6415111</v>
      </c>
      <c r="BM7" s="59">
        <v>8198164</v>
      </c>
      <c r="BN7" s="59">
        <v>7615766.5</v>
      </c>
      <c r="BO7" s="59">
        <v>7224888</v>
      </c>
      <c r="BP7" s="59">
        <v>6398730.5</v>
      </c>
      <c r="BQ7" s="59">
        <v>6481959.5</v>
      </c>
      <c r="BR7" s="59">
        <v>6941970</v>
      </c>
      <c r="BS7" s="59">
        <v>7972062</v>
      </c>
      <c r="BT7" s="59">
        <v>8460178</v>
      </c>
      <c r="BU7" s="59">
        <v>6165624</v>
      </c>
      <c r="BV7" s="59">
        <v>7329504</v>
      </c>
      <c r="BW7" s="59">
        <v>7478002</v>
      </c>
      <c r="BX7" s="59">
        <v>7831439</v>
      </c>
      <c r="BY7" s="59">
        <v>9368237</v>
      </c>
      <c r="BZ7" s="59">
        <v>8757169</v>
      </c>
      <c r="CA7" s="59">
        <v>8241189</v>
      </c>
      <c r="CB7" s="59">
        <v>7930232.5</v>
      </c>
      <c r="CC7" s="59">
        <v>7596388.5</v>
      </c>
      <c r="CD7" s="59">
        <v>7815356</v>
      </c>
      <c r="CE7" s="59">
        <v>10618937</v>
      </c>
      <c r="CF7" s="59">
        <v>10266281</v>
      </c>
      <c r="CG7" s="59">
        <v>7836458.5</v>
      </c>
      <c r="CH7" s="59">
        <v>8769759</v>
      </c>
      <c r="CI7" s="59">
        <v>8594046</v>
      </c>
      <c r="CJ7" s="59">
        <v>9931832</v>
      </c>
      <c r="CK7" s="59">
        <v>10739464</v>
      </c>
      <c r="CL7" s="59">
        <v>9661135</v>
      </c>
      <c r="CM7" s="59">
        <v>9930921</v>
      </c>
      <c r="CN7" s="59">
        <v>8959271</v>
      </c>
      <c r="CO7" s="59">
        <v>7965284</v>
      </c>
      <c r="CP7" s="59">
        <v>9846856</v>
      </c>
      <c r="CQ7" s="59">
        <v>12466192</v>
      </c>
      <c r="CR7" s="59">
        <v>11024531</v>
      </c>
      <c r="CS7" s="59">
        <v>8942835</v>
      </c>
      <c r="CT7" s="59">
        <v>9071355</v>
      </c>
      <c r="CU7" s="59">
        <v>9031253</v>
      </c>
      <c r="CV7" s="59">
        <v>10817700</v>
      </c>
      <c r="CW7" s="59">
        <v>9584735</v>
      </c>
      <c r="CX7" s="59">
        <v>9561745</v>
      </c>
      <c r="CY7" s="59">
        <v>10213019</v>
      </c>
      <c r="CZ7" s="59">
        <v>8375089.5</v>
      </c>
      <c r="DA7" s="59">
        <v>7286037</v>
      </c>
      <c r="DB7" s="59">
        <v>8682141</v>
      </c>
      <c r="DC7" s="59">
        <v>9347982</v>
      </c>
      <c r="DD7" s="59">
        <v>9852157</v>
      </c>
      <c r="DE7" s="59">
        <v>7702486</v>
      </c>
      <c r="DF7" s="59">
        <v>7847924</v>
      </c>
      <c r="DG7" s="59">
        <v>8972451</v>
      </c>
      <c r="DH7" s="59">
        <v>10364175</v>
      </c>
      <c r="DI7" s="59">
        <v>10396253</v>
      </c>
      <c r="DJ7" s="59">
        <v>9799749</v>
      </c>
      <c r="DK7" s="59">
        <v>10460220</v>
      </c>
      <c r="DL7" s="59">
        <v>8251347.5</v>
      </c>
      <c r="DM7" s="59">
        <v>7862277.5</v>
      </c>
      <c r="DN7" s="59">
        <v>8670163</v>
      </c>
      <c r="DO7" s="59">
        <v>9229098</v>
      </c>
      <c r="DP7" s="59">
        <v>10307525</v>
      </c>
      <c r="DQ7" s="59">
        <v>7764343</v>
      </c>
      <c r="DR7" s="59">
        <v>8337122</v>
      </c>
      <c r="DS7" s="59">
        <v>9332962</v>
      </c>
      <c r="DT7" s="59">
        <v>9826563</v>
      </c>
      <c r="DU7" s="59">
        <v>10749241</v>
      </c>
      <c r="DV7" s="59">
        <v>10029451</v>
      </c>
      <c r="DW7" s="59">
        <v>10697330</v>
      </c>
      <c r="DX7" s="59">
        <v>8264251.5</v>
      </c>
      <c r="DY7" s="59">
        <v>8619247</v>
      </c>
      <c r="DZ7" s="59">
        <v>8576642</v>
      </c>
      <c r="EA7" s="59">
        <v>9524384</v>
      </c>
      <c r="EB7" s="59">
        <v>10148958</v>
      </c>
      <c r="EC7" s="59">
        <v>7778490</v>
      </c>
      <c r="ED7" s="59">
        <v>8873226</v>
      </c>
      <c r="EE7" s="59">
        <v>9331786</v>
      </c>
      <c r="EF7" s="59">
        <v>9637048</v>
      </c>
      <c r="EG7" s="59">
        <v>11371753</v>
      </c>
      <c r="EH7" s="59">
        <v>10620693</v>
      </c>
      <c r="EI7" s="59">
        <v>10048908</v>
      </c>
      <c r="EJ7" s="59">
        <v>9391106</v>
      </c>
      <c r="EK7" s="59">
        <v>8582299</v>
      </c>
      <c r="EL7" s="59">
        <v>8083103</v>
      </c>
      <c r="EM7" s="59">
        <v>10866764</v>
      </c>
      <c r="EN7" s="59">
        <v>9963966</v>
      </c>
      <c r="EO7" s="59">
        <v>8227853</v>
      </c>
      <c r="EP7" s="59">
        <v>9556598</v>
      </c>
      <c r="EQ7" s="59">
        <v>9062959</v>
      </c>
      <c r="ER7" s="59">
        <v>10664313</v>
      </c>
      <c r="ES7" s="59">
        <v>12044563</v>
      </c>
      <c r="ET7" s="59">
        <v>10702930</v>
      </c>
      <c r="EU7" s="59">
        <v>10580082</v>
      </c>
      <c r="EV7" s="59">
        <v>9485726</v>
      </c>
      <c r="EW7" s="59">
        <v>8761600</v>
      </c>
      <c r="EX7" s="59">
        <v>9019808</v>
      </c>
      <c r="EY7" s="59">
        <v>10648890</v>
      </c>
      <c r="EZ7" s="59">
        <v>10318511</v>
      </c>
      <c r="FA7" s="59">
        <v>8643377</v>
      </c>
      <c r="FB7" s="59">
        <v>10030482</v>
      </c>
      <c r="FC7" s="59">
        <v>9144324</v>
      </c>
      <c r="FD7" s="59">
        <v>11291893</v>
      </c>
      <c r="FE7" s="59">
        <v>12206360</v>
      </c>
      <c r="FF7" s="59">
        <v>11530063</v>
      </c>
      <c r="FG7" s="59">
        <v>11970488</v>
      </c>
      <c r="FH7" s="59">
        <v>10404270</v>
      </c>
      <c r="FI7" s="59">
        <v>8972805</v>
      </c>
      <c r="FJ7" s="59">
        <v>10065327</v>
      </c>
      <c r="FK7" s="59">
        <v>12379165</v>
      </c>
      <c r="FL7" s="59">
        <v>11069296</v>
      </c>
      <c r="FM7" s="59">
        <v>9233973</v>
      </c>
      <c r="FN7" s="59">
        <v>10625230</v>
      </c>
      <c r="FO7" s="59">
        <v>10462512</v>
      </c>
      <c r="FP7" s="59">
        <v>12240260</v>
      </c>
      <c r="FQ7" s="59">
        <v>12334152</v>
      </c>
      <c r="FR7" s="59">
        <v>12282044</v>
      </c>
      <c r="FS7" s="59">
        <v>13233911</v>
      </c>
      <c r="FT7" s="59">
        <v>11086258</v>
      </c>
      <c r="FU7" s="59">
        <v>9498404</v>
      </c>
      <c r="FV7" s="59">
        <v>10490623</v>
      </c>
      <c r="FW7" s="59">
        <v>12045035</v>
      </c>
      <c r="FX7" s="59">
        <v>11838838</v>
      </c>
      <c r="FY7" s="59">
        <v>9880506</v>
      </c>
      <c r="FZ7" s="59">
        <v>10644709</v>
      </c>
      <c r="GA7" s="59">
        <v>11553688</v>
      </c>
      <c r="GB7" s="59">
        <v>13793436</v>
      </c>
    </row>
    <row r="8" spans="2:184"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2"/>
      <c r="CC8" s="462"/>
      <c r="CD8" s="462"/>
      <c r="CE8" s="462"/>
      <c r="CF8" s="462"/>
      <c r="CG8" s="462"/>
      <c r="CH8" s="462"/>
      <c r="CI8" s="462"/>
      <c r="CJ8" s="462"/>
      <c r="CK8" s="462"/>
      <c r="CL8" s="462"/>
      <c r="CM8" s="462"/>
      <c r="CN8" s="462"/>
      <c r="CO8" s="462"/>
      <c r="CP8" s="462"/>
      <c r="CQ8" s="462"/>
      <c r="CR8" s="462"/>
      <c r="CS8" s="462"/>
      <c r="CT8" s="462"/>
      <c r="CU8" s="462"/>
      <c r="CV8" s="462"/>
      <c r="CW8" s="462"/>
      <c r="CX8" s="462"/>
      <c r="CY8" s="462"/>
      <c r="CZ8" s="462"/>
      <c r="DA8" s="462"/>
      <c r="DB8" s="462"/>
      <c r="DC8" s="462"/>
      <c r="DD8" s="462"/>
      <c r="DE8" s="462"/>
      <c r="DF8" s="462"/>
      <c r="DG8" s="462"/>
      <c r="DH8" s="462"/>
      <c r="DI8" s="462"/>
      <c r="DJ8" s="462"/>
      <c r="DK8" s="462"/>
      <c r="DL8" s="462"/>
      <c r="DM8" s="462"/>
      <c r="DN8" s="462"/>
      <c r="DO8" s="462"/>
      <c r="DP8" s="462"/>
      <c r="DQ8" s="462"/>
      <c r="DR8" s="462"/>
      <c r="DS8" s="462"/>
      <c r="DT8" s="462"/>
      <c r="DU8" s="462"/>
      <c r="DV8" s="462"/>
      <c r="DW8" s="462"/>
      <c r="DX8" s="462"/>
      <c r="DY8" s="462"/>
      <c r="DZ8" s="462"/>
      <c r="EA8" s="462"/>
      <c r="EB8" s="462"/>
      <c r="EC8" s="462"/>
      <c r="ED8" s="462"/>
      <c r="EE8" s="462"/>
      <c r="EF8" s="462"/>
      <c r="EG8" s="462"/>
      <c r="EH8" s="462"/>
      <c r="EI8" s="462"/>
      <c r="EJ8" s="462"/>
      <c r="EK8" s="462"/>
      <c r="EL8" s="462"/>
      <c r="EM8" s="462"/>
      <c r="EN8" s="462"/>
      <c r="EO8" s="462"/>
      <c r="EP8" s="462"/>
      <c r="EQ8" s="462"/>
      <c r="ER8" s="462"/>
      <c r="ES8" s="462"/>
      <c r="ET8" s="462"/>
      <c r="EU8" s="462"/>
      <c r="EV8" s="462"/>
      <c r="EW8" s="462"/>
      <c r="EX8" s="462"/>
      <c r="EY8" s="462"/>
      <c r="EZ8" s="462"/>
      <c r="FA8" s="462"/>
      <c r="FB8" s="462"/>
      <c r="FC8" s="462"/>
      <c r="FD8" s="462"/>
      <c r="FE8" s="462"/>
      <c r="FF8" s="462"/>
      <c r="FG8" s="462"/>
      <c r="FH8" s="462"/>
      <c r="FI8" s="462"/>
      <c r="FJ8" s="462"/>
      <c r="FK8" s="462"/>
      <c r="FL8" s="462"/>
      <c r="FM8" s="462"/>
      <c r="FN8" s="462"/>
      <c r="FO8" s="462"/>
      <c r="FP8" s="462"/>
      <c r="FQ8" s="462"/>
      <c r="FR8" s="462"/>
      <c r="FS8" s="462"/>
      <c r="FT8" s="462"/>
      <c r="FU8" s="462"/>
      <c r="FV8" s="462"/>
      <c r="FW8" s="462"/>
      <c r="FX8" s="462"/>
      <c r="FY8" s="462"/>
      <c r="FZ8" s="462"/>
      <c r="GA8" s="462"/>
      <c r="GB8" s="462"/>
    </row>
    <row r="9" spans="2:184"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  <c r="DB9" s="462"/>
      <c r="DC9" s="462"/>
      <c r="DD9" s="462"/>
      <c r="DE9" s="462"/>
      <c r="DF9" s="462"/>
      <c r="DG9" s="462"/>
      <c r="DH9" s="462"/>
      <c r="DI9" s="462"/>
      <c r="DJ9" s="462"/>
      <c r="DK9" s="462"/>
      <c r="DL9" s="462"/>
      <c r="DM9" s="462"/>
      <c r="DN9" s="462"/>
      <c r="DO9" s="462"/>
      <c r="DP9" s="462"/>
      <c r="DQ9" s="462"/>
      <c r="DR9" s="462"/>
      <c r="DS9" s="462"/>
      <c r="DT9" s="462"/>
      <c r="DU9" s="462"/>
      <c r="DV9" s="462"/>
      <c r="DW9" s="462"/>
      <c r="DX9" s="462"/>
      <c r="DY9" s="462"/>
      <c r="DZ9" s="462"/>
      <c r="EA9" s="462"/>
      <c r="EB9" s="462"/>
      <c r="EC9" s="462"/>
      <c r="ED9" s="462"/>
      <c r="EE9" s="462"/>
      <c r="EF9" s="462"/>
      <c r="EG9" s="462"/>
      <c r="EH9" s="462"/>
      <c r="EI9" s="462"/>
      <c r="EJ9" s="462"/>
      <c r="EK9" s="462"/>
      <c r="EL9" s="462"/>
      <c r="EM9" s="462"/>
      <c r="EN9" s="462"/>
      <c r="EO9" s="462"/>
      <c r="EP9" s="462"/>
      <c r="EQ9" s="462"/>
      <c r="ER9" s="462"/>
      <c r="ES9" s="462"/>
      <c r="ET9" s="462"/>
      <c r="EU9" s="462"/>
      <c r="EV9" s="462"/>
      <c r="EW9" s="462"/>
      <c r="EX9" s="462"/>
      <c r="EY9" s="462"/>
      <c r="EZ9" s="462"/>
      <c r="FA9" s="462"/>
      <c r="FB9" s="462"/>
      <c r="FC9" s="462"/>
      <c r="FD9" s="462"/>
      <c r="FE9" s="462"/>
      <c r="FF9" s="462"/>
      <c r="FG9" s="462"/>
      <c r="FH9" s="462"/>
      <c r="FI9" s="462"/>
      <c r="FJ9" s="462"/>
      <c r="FK9" s="462"/>
      <c r="FL9" s="462"/>
      <c r="FM9" s="462"/>
      <c r="FN9" s="462"/>
      <c r="FO9" s="462"/>
      <c r="FP9" s="462"/>
      <c r="FQ9" s="462"/>
      <c r="FR9" s="462"/>
      <c r="FS9" s="462"/>
      <c r="FT9" s="462"/>
      <c r="FU9" s="462"/>
      <c r="FV9" s="462"/>
      <c r="FW9" s="462"/>
      <c r="FX9" s="462"/>
      <c r="FY9" s="462"/>
      <c r="FZ9" s="462"/>
      <c r="GA9" s="462"/>
      <c r="GB9" s="462"/>
    </row>
    <row r="10" spans="2:18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</row>
    <row r="11" spans="2:184">
      <c r="B11" s="462" t="s">
        <v>73</v>
      </c>
      <c r="C11" s="462" t="s">
        <v>61</v>
      </c>
      <c r="D11" s="406" t="s">
        <v>68</v>
      </c>
      <c r="E11" s="59">
        <v>9508014</v>
      </c>
      <c r="F11" s="59">
        <v>8216874.5</v>
      </c>
      <c r="G11" s="59">
        <v>8413802</v>
      </c>
      <c r="H11" s="59">
        <v>7867412</v>
      </c>
      <c r="I11" s="59">
        <v>6239350.5</v>
      </c>
      <c r="J11" s="59">
        <v>7996023.5</v>
      </c>
      <c r="K11" s="59">
        <v>9978914</v>
      </c>
      <c r="L11" s="59">
        <v>9270226</v>
      </c>
      <c r="M11" s="59">
        <v>8260722.5</v>
      </c>
      <c r="N11" s="59">
        <v>8507947</v>
      </c>
      <c r="O11" s="59">
        <v>8228450.5</v>
      </c>
      <c r="P11" s="59">
        <v>8632720</v>
      </c>
      <c r="Q11" s="59">
        <v>10347170</v>
      </c>
      <c r="R11" s="59">
        <v>9041398</v>
      </c>
      <c r="S11" s="59">
        <v>8728733</v>
      </c>
      <c r="T11" s="59">
        <v>6124953</v>
      </c>
      <c r="U11" s="59">
        <v>6329706.5</v>
      </c>
      <c r="V11" s="59">
        <v>8576667</v>
      </c>
      <c r="W11" s="59">
        <v>9934378</v>
      </c>
      <c r="X11" s="59">
        <v>9718927</v>
      </c>
      <c r="Y11" s="59">
        <v>8472826</v>
      </c>
      <c r="Z11" s="59">
        <v>8693384</v>
      </c>
      <c r="AA11" s="59">
        <v>8508673</v>
      </c>
      <c r="AB11" s="59">
        <v>8726028</v>
      </c>
      <c r="AC11" s="59">
        <v>9946843</v>
      </c>
      <c r="AD11" s="59">
        <v>9192054</v>
      </c>
      <c r="AE11" s="59">
        <v>9100725</v>
      </c>
      <c r="AF11" s="59">
        <v>8715449</v>
      </c>
      <c r="AG11" s="59">
        <v>6524622.5</v>
      </c>
      <c r="AH11" s="59">
        <v>9043313</v>
      </c>
      <c r="AI11" s="59">
        <v>10396580</v>
      </c>
      <c r="AJ11" s="59">
        <v>10070297</v>
      </c>
      <c r="AK11" s="59">
        <v>8729412</v>
      </c>
      <c r="AL11" s="59">
        <v>9048836</v>
      </c>
      <c r="AM11" s="59">
        <v>8847575</v>
      </c>
      <c r="AN11" s="59">
        <v>8595366</v>
      </c>
      <c r="AO11" s="59">
        <v>10440915</v>
      </c>
      <c r="AP11" s="59">
        <v>9973199</v>
      </c>
      <c r="AQ11" s="59">
        <v>9656711</v>
      </c>
      <c r="AR11" s="59">
        <v>8893474</v>
      </c>
      <c r="AS11" s="59">
        <v>6884685.5</v>
      </c>
      <c r="AT11" s="59">
        <v>9602060</v>
      </c>
      <c r="AU11" s="59">
        <v>10610391</v>
      </c>
      <c r="AV11" s="59">
        <v>11013760</v>
      </c>
      <c r="AW11" s="59">
        <v>8992394</v>
      </c>
      <c r="AX11" s="59">
        <v>9231778</v>
      </c>
      <c r="AY11" s="59">
        <v>9227721</v>
      </c>
      <c r="AZ11" s="59">
        <v>8883622</v>
      </c>
      <c r="BA11" s="59">
        <v>10818563</v>
      </c>
      <c r="BB11" s="59">
        <v>9974469</v>
      </c>
      <c r="BC11" s="59">
        <v>9679583</v>
      </c>
      <c r="BD11" s="59">
        <v>8660179</v>
      </c>
      <c r="BE11" s="59">
        <v>6339006.5</v>
      </c>
      <c r="BF11" s="59">
        <v>9529373</v>
      </c>
      <c r="BG11" s="59">
        <v>10534180</v>
      </c>
      <c r="BH11" s="59">
        <v>10964546</v>
      </c>
      <c r="BI11" s="59">
        <v>8683689</v>
      </c>
      <c r="BJ11" s="59">
        <v>9144874</v>
      </c>
      <c r="BK11" s="59">
        <v>9131411</v>
      </c>
      <c r="BL11" s="59">
        <v>8845837</v>
      </c>
      <c r="BM11" s="59">
        <v>11529425</v>
      </c>
      <c r="BN11" s="59">
        <v>10625788</v>
      </c>
      <c r="BO11" s="59">
        <v>10192229</v>
      </c>
      <c r="BP11" s="59">
        <v>9553456</v>
      </c>
      <c r="BQ11" s="59">
        <v>9904403</v>
      </c>
      <c r="BR11" s="59">
        <v>10437502</v>
      </c>
      <c r="BS11" s="59">
        <v>12135177</v>
      </c>
      <c r="BT11" s="59">
        <v>12314920</v>
      </c>
      <c r="BU11" s="59">
        <v>8327845</v>
      </c>
      <c r="BV11" s="59">
        <v>6920607</v>
      </c>
      <c r="BW11" s="59">
        <v>10710272</v>
      </c>
      <c r="BX11" s="59">
        <v>10881004</v>
      </c>
      <c r="BY11" s="59">
        <v>13027419</v>
      </c>
      <c r="BZ11" s="59">
        <v>12357565</v>
      </c>
      <c r="CA11" s="59">
        <v>13014174</v>
      </c>
      <c r="CB11" s="59">
        <v>8930157</v>
      </c>
      <c r="CC11" s="59">
        <v>9110110</v>
      </c>
      <c r="CD11" s="59">
        <v>12819731</v>
      </c>
      <c r="CE11" s="59">
        <v>16149685</v>
      </c>
      <c r="CF11" s="59">
        <v>16381634</v>
      </c>
      <c r="CG11" s="59">
        <v>14071650</v>
      </c>
      <c r="CH11" s="59">
        <v>14646545</v>
      </c>
      <c r="CI11" s="59">
        <v>14869186</v>
      </c>
      <c r="CJ11" s="59">
        <v>15214839</v>
      </c>
      <c r="CK11" s="59">
        <v>16983846</v>
      </c>
      <c r="CL11" s="59">
        <v>16305102</v>
      </c>
      <c r="CM11" s="59">
        <v>16803820</v>
      </c>
      <c r="CN11" s="59">
        <v>14803632</v>
      </c>
      <c r="CO11" s="59">
        <v>12357403</v>
      </c>
      <c r="CP11" s="59">
        <v>17313912</v>
      </c>
      <c r="CQ11" s="59">
        <v>20868662</v>
      </c>
      <c r="CR11" s="59">
        <v>20457360</v>
      </c>
      <c r="CS11" s="59">
        <v>18110616</v>
      </c>
      <c r="CT11" s="59">
        <v>18380380</v>
      </c>
      <c r="CU11" s="59">
        <v>17840416</v>
      </c>
      <c r="CV11" s="59">
        <v>18697280</v>
      </c>
      <c r="CW11" s="59">
        <v>20186058</v>
      </c>
      <c r="CX11" s="59">
        <v>18635540</v>
      </c>
      <c r="CY11" s="59">
        <v>19845778</v>
      </c>
      <c r="CZ11" s="59">
        <v>18878168</v>
      </c>
      <c r="DA11" s="59">
        <v>13611006</v>
      </c>
      <c r="DB11" s="59">
        <v>20501342</v>
      </c>
      <c r="DC11" s="59">
        <v>23466342</v>
      </c>
      <c r="DD11" s="59">
        <v>23274218</v>
      </c>
      <c r="DE11" s="59">
        <v>19394296</v>
      </c>
      <c r="DF11" s="59">
        <v>19196586</v>
      </c>
      <c r="DG11" s="59">
        <v>19404900</v>
      </c>
      <c r="DH11" s="59">
        <v>19578716</v>
      </c>
      <c r="DI11" s="59">
        <v>20668722</v>
      </c>
      <c r="DJ11" s="59">
        <v>18883430</v>
      </c>
      <c r="DK11" s="59">
        <v>20517458</v>
      </c>
      <c r="DL11" s="59">
        <v>18616918</v>
      </c>
      <c r="DM11" s="59">
        <v>13273693</v>
      </c>
      <c r="DN11" s="59">
        <v>20952440</v>
      </c>
      <c r="DO11" s="59">
        <v>23474528</v>
      </c>
      <c r="DP11" s="59">
        <v>23803512</v>
      </c>
      <c r="DQ11" s="59">
        <v>20009752</v>
      </c>
      <c r="DR11" s="59">
        <v>20155436</v>
      </c>
      <c r="DS11" s="59">
        <v>20236332</v>
      </c>
      <c r="DT11" s="59">
        <v>19961816</v>
      </c>
      <c r="DU11" s="59">
        <v>21358864</v>
      </c>
      <c r="DV11" s="59">
        <v>19548596</v>
      </c>
      <c r="DW11" s="59">
        <v>20755062</v>
      </c>
      <c r="DX11" s="59">
        <v>15859764</v>
      </c>
      <c r="DY11" s="59">
        <v>13104570</v>
      </c>
      <c r="DZ11" s="59">
        <v>20417376</v>
      </c>
      <c r="EA11" s="59">
        <v>23294346</v>
      </c>
      <c r="EB11" s="59">
        <v>23882028</v>
      </c>
      <c r="EC11" s="59">
        <v>19917878</v>
      </c>
      <c r="ED11" s="59">
        <v>20082966</v>
      </c>
      <c r="EE11" s="59">
        <v>20162600</v>
      </c>
      <c r="EF11" s="59">
        <v>19470372</v>
      </c>
      <c r="EG11" s="59">
        <v>21232668</v>
      </c>
      <c r="EH11" s="59">
        <v>20479768</v>
      </c>
      <c r="EI11" s="59">
        <v>20707808</v>
      </c>
      <c r="EJ11" s="59">
        <v>18955278</v>
      </c>
      <c r="EK11" s="59">
        <v>14736319</v>
      </c>
      <c r="EL11" s="59">
        <v>20077536</v>
      </c>
      <c r="EM11" s="59">
        <v>24225672</v>
      </c>
      <c r="EN11" s="59">
        <v>24365066</v>
      </c>
      <c r="EO11" s="59">
        <v>20827432</v>
      </c>
      <c r="EP11" s="59">
        <v>21045024</v>
      </c>
      <c r="EQ11" s="59">
        <v>20202966</v>
      </c>
      <c r="ER11" s="59">
        <v>20528466</v>
      </c>
      <c r="ES11" s="59">
        <v>22200392</v>
      </c>
      <c r="ET11" s="59">
        <v>20091104</v>
      </c>
      <c r="EU11" s="59">
        <v>21394782</v>
      </c>
      <c r="EV11" s="59">
        <v>18940286</v>
      </c>
      <c r="EW11" s="59">
        <v>16035153</v>
      </c>
      <c r="EX11" s="59">
        <v>21045294</v>
      </c>
      <c r="EY11" s="59">
        <v>24762012</v>
      </c>
      <c r="EZ11" s="59">
        <v>24759950</v>
      </c>
      <c r="FA11" s="59">
        <v>21580564</v>
      </c>
      <c r="FB11" s="59">
        <v>21836276</v>
      </c>
      <c r="FC11" s="59">
        <v>20747340</v>
      </c>
      <c r="FD11" s="59">
        <v>21308940</v>
      </c>
      <c r="FE11" s="59">
        <v>22846364</v>
      </c>
      <c r="FF11" s="59">
        <v>20935522</v>
      </c>
      <c r="FG11" s="59">
        <v>22688808</v>
      </c>
      <c r="FH11" s="59">
        <v>14441636</v>
      </c>
      <c r="FI11" s="59">
        <v>20919344</v>
      </c>
      <c r="FJ11" s="59">
        <v>22183264</v>
      </c>
      <c r="FK11" s="59">
        <v>26074784</v>
      </c>
      <c r="FL11" s="59">
        <v>25474974</v>
      </c>
      <c r="FM11" s="59">
        <v>22913936</v>
      </c>
      <c r="FN11" s="59">
        <v>22856958</v>
      </c>
      <c r="FO11" s="59">
        <v>21731812</v>
      </c>
      <c r="FP11" s="59">
        <v>22575394</v>
      </c>
      <c r="FQ11" s="59">
        <v>23767524</v>
      </c>
      <c r="FR11" s="59">
        <v>21945160</v>
      </c>
      <c r="FS11" s="59">
        <v>23820664</v>
      </c>
      <c r="FT11" s="59">
        <v>15103063</v>
      </c>
      <c r="FU11" s="59">
        <v>16826404</v>
      </c>
      <c r="FV11" s="59">
        <v>23187846</v>
      </c>
      <c r="FW11" s="59">
        <v>26305866</v>
      </c>
      <c r="FX11" s="59">
        <v>26329574</v>
      </c>
      <c r="FY11" s="59">
        <v>23597324</v>
      </c>
      <c r="FZ11" s="59">
        <v>23538552</v>
      </c>
      <c r="GA11" s="59">
        <v>23328068</v>
      </c>
      <c r="GB11" s="59">
        <v>23799200</v>
      </c>
    </row>
    <row r="12" spans="2:184">
      <c r="B12" s="462" t="s">
        <v>73</v>
      </c>
      <c r="C12" s="462" t="s">
        <v>61</v>
      </c>
      <c r="D12" s="406" t="s">
        <v>69</v>
      </c>
      <c r="E12" s="59">
        <v>1742383.12</v>
      </c>
      <c r="F12" s="59">
        <v>1397006.5</v>
      </c>
      <c r="G12" s="59">
        <v>1565079.12</v>
      </c>
      <c r="H12" s="59">
        <v>1264359.75</v>
      </c>
      <c r="I12" s="59">
        <v>1212593.1200000001</v>
      </c>
      <c r="J12" s="59">
        <v>1514834.5</v>
      </c>
      <c r="K12" s="59">
        <v>1722700.38</v>
      </c>
      <c r="L12" s="59">
        <v>1467814.12</v>
      </c>
      <c r="M12" s="59">
        <v>1729720.5</v>
      </c>
      <c r="N12" s="59">
        <v>1430360.38</v>
      </c>
      <c r="O12" s="59">
        <v>1732220.62</v>
      </c>
      <c r="P12" s="59">
        <v>1787458.75</v>
      </c>
      <c r="Q12" s="59">
        <v>1573294.62</v>
      </c>
      <c r="R12" s="59">
        <v>1350548.25</v>
      </c>
      <c r="S12" s="59">
        <v>1538570.88</v>
      </c>
      <c r="T12" s="59">
        <v>972361.56</v>
      </c>
      <c r="U12" s="59">
        <v>1276343.75</v>
      </c>
      <c r="V12" s="59">
        <v>1548276.5</v>
      </c>
      <c r="W12" s="59">
        <v>1699110.75</v>
      </c>
      <c r="X12" s="59">
        <v>1933667.62</v>
      </c>
      <c r="Y12" s="59">
        <v>1589650.62</v>
      </c>
      <c r="Z12" s="59">
        <v>1358010</v>
      </c>
      <c r="AA12" s="59">
        <v>1836715.62</v>
      </c>
      <c r="AB12" s="59">
        <v>1353622.88</v>
      </c>
      <c r="AC12" s="59">
        <v>1959522.5</v>
      </c>
      <c r="AD12" s="59">
        <v>1504349.38</v>
      </c>
      <c r="AE12" s="59">
        <v>1514965.62</v>
      </c>
      <c r="AF12" s="59">
        <v>1378409</v>
      </c>
      <c r="AG12" s="59">
        <v>1516102.25</v>
      </c>
      <c r="AH12" s="59">
        <v>1624246.25</v>
      </c>
      <c r="AI12" s="59">
        <v>1587060.38</v>
      </c>
      <c r="AJ12" s="59">
        <v>2074144.88</v>
      </c>
      <c r="AK12" s="59">
        <v>1460552.25</v>
      </c>
      <c r="AL12" s="59">
        <v>1690624.88</v>
      </c>
      <c r="AM12" s="59">
        <v>1698514.75</v>
      </c>
      <c r="AN12" s="59">
        <v>1376487</v>
      </c>
      <c r="AO12" s="59">
        <v>2188317.75</v>
      </c>
      <c r="AP12" s="59">
        <v>1644031</v>
      </c>
      <c r="AQ12" s="59">
        <v>1242534.5</v>
      </c>
      <c r="AR12" s="59">
        <v>1501319.62</v>
      </c>
      <c r="AS12" s="59">
        <v>1542644.62</v>
      </c>
      <c r="AT12" s="59">
        <v>1527552.25</v>
      </c>
      <c r="AU12" s="59">
        <v>2677392</v>
      </c>
      <c r="AV12" s="59">
        <v>1755355.5</v>
      </c>
      <c r="AW12" s="59">
        <v>1810796.62</v>
      </c>
      <c r="AX12" s="59">
        <v>1826496.88</v>
      </c>
      <c r="AY12" s="59">
        <v>1863260.12</v>
      </c>
      <c r="AZ12" s="59">
        <v>1649465.5</v>
      </c>
      <c r="BA12" s="59">
        <v>2367419.25</v>
      </c>
      <c r="BB12" s="59">
        <v>1995110.62</v>
      </c>
      <c r="BC12" s="59">
        <v>1497816.62</v>
      </c>
      <c r="BD12" s="59">
        <v>1877332.38</v>
      </c>
      <c r="BE12" s="59">
        <v>1427711.62</v>
      </c>
      <c r="BF12" s="59">
        <v>1725598.88</v>
      </c>
      <c r="BG12" s="59">
        <v>2734029</v>
      </c>
      <c r="BH12" s="59">
        <v>1815455.5</v>
      </c>
      <c r="BI12" s="59">
        <v>2111154</v>
      </c>
      <c r="BJ12" s="59">
        <v>1908101.1200000001</v>
      </c>
      <c r="BK12" s="59">
        <v>1804252.88</v>
      </c>
      <c r="BL12" s="59">
        <v>2244182.25</v>
      </c>
      <c r="BM12" s="59">
        <v>2036668.62</v>
      </c>
      <c r="BN12" s="59">
        <v>2023265.75</v>
      </c>
      <c r="BO12" s="59">
        <v>2018473.12</v>
      </c>
      <c r="BP12" s="59">
        <v>2113801</v>
      </c>
      <c r="BQ12" s="59">
        <v>2154562.25</v>
      </c>
      <c r="BR12" s="59">
        <v>2229509.25</v>
      </c>
      <c r="BS12" s="59">
        <v>2616987.25</v>
      </c>
      <c r="BT12" s="59">
        <v>2371988</v>
      </c>
      <c r="BU12" s="59">
        <v>2256654.25</v>
      </c>
      <c r="BV12" s="59">
        <v>1375902.38</v>
      </c>
      <c r="BW12" s="59">
        <v>2382263.5</v>
      </c>
      <c r="BX12" s="59">
        <v>2895518</v>
      </c>
      <c r="BY12" s="59">
        <v>2764073.25</v>
      </c>
      <c r="BZ12" s="59">
        <v>2332590.75</v>
      </c>
      <c r="CA12" s="59">
        <v>2584416</v>
      </c>
      <c r="CB12" s="59">
        <v>1598910.38</v>
      </c>
      <c r="CC12" s="59">
        <v>2037610.88</v>
      </c>
      <c r="CD12" s="59">
        <v>2972788.5</v>
      </c>
      <c r="CE12" s="59">
        <v>3268357.25</v>
      </c>
      <c r="CF12" s="59">
        <v>3335841.75</v>
      </c>
      <c r="CG12" s="59">
        <v>3237552.5</v>
      </c>
      <c r="CH12" s="59">
        <v>2465142</v>
      </c>
      <c r="CI12" s="59">
        <v>3160091.25</v>
      </c>
      <c r="CJ12" s="59">
        <v>3177176.25</v>
      </c>
      <c r="CK12" s="59">
        <v>2887826.75</v>
      </c>
      <c r="CL12" s="59">
        <v>2763739.75</v>
      </c>
      <c r="CM12" s="59">
        <v>3015285.5</v>
      </c>
      <c r="CN12" s="59">
        <v>2373336</v>
      </c>
      <c r="CO12" s="59">
        <v>3040012.25</v>
      </c>
      <c r="CP12" s="59">
        <v>2897963.25</v>
      </c>
      <c r="CQ12" s="59">
        <v>3577455.75</v>
      </c>
      <c r="CR12" s="59">
        <v>4120800</v>
      </c>
      <c r="CS12" s="59">
        <v>3093315.25</v>
      </c>
      <c r="CT12" s="59">
        <v>2693249.25</v>
      </c>
      <c r="CU12" s="59">
        <v>3492801.25</v>
      </c>
      <c r="CV12" s="59">
        <v>3051565.75</v>
      </c>
      <c r="CW12" s="59">
        <v>3157594.25</v>
      </c>
      <c r="CX12" s="59">
        <v>2389812.25</v>
      </c>
      <c r="CY12" s="59">
        <v>2507684.5</v>
      </c>
      <c r="CZ12" s="59">
        <v>2444481.75</v>
      </c>
      <c r="DA12" s="59">
        <v>2303729.25</v>
      </c>
      <c r="DB12" s="59">
        <v>2158309</v>
      </c>
      <c r="DC12" s="59">
        <v>3408677.5</v>
      </c>
      <c r="DD12" s="59">
        <v>2981496.75</v>
      </c>
      <c r="DE12" s="59">
        <v>2736583.5</v>
      </c>
      <c r="DF12" s="59">
        <v>3180263.5</v>
      </c>
      <c r="DG12" s="59">
        <v>2915123.25</v>
      </c>
      <c r="DH12" s="59">
        <v>2472863.5</v>
      </c>
      <c r="DI12" s="59">
        <v>3388843.75</v>
      </c>
      <c r="DJ12" s="59">
        <v>2654336.5</v>
      </c>
      <c r="DK12" s="59">
        <v>2421079.25</v>
      </c>
      <c r="DL12" s="59">
        <v>2621546.75</v>
      </c>
      <c r="DM12" s="59">
        <v>2277857.5</v>
      </c>
      <c r="DN12" s="59">
        <v>2268159.25</v>
      </c>
      <c r="DO12" s="59">
        <v>3910857.25</v>
      </c>
      <c r="DP12" s="59">
        <v>2547593.75</v>
      </c>
      <c r="DQ12" s="59">
        <v>2553417.75</v>
      </c>
      <c r="DR12" s="59">
        <v>2762618.75</v>
      </c>
      <c r="DS12" s="59">
        <v>3085194</v>
      </c>
      <c r="DT12" s="59">
        <v>3112347</v>
      </c>
      <c r="DU12" s="59">
        <v>3294716.5</v>
      </c>
      <c r="DV12" s="59">
        <v>2276463.75</v>
      </c>
      <c r="DW12" s="59">
        <v>2699760</v>
      </c>
      <c r="DX12" s="59">
        <v>2218248.75</v>
      </c>
      <c r="DY12" s="59">
        <v>1886558.12</v>
      </c>
      <c r="DZ12" s="59">
        <v>2505263.75</v>
      </c>
      <c r="EA12" s="59">
        <v>3817259.25</v>
      </c>
      <c r="EB12" s="59">
        <v>2467425.5</v>
      </c>
      <c r="EC12" s="59">
        <v>3130610.75</v>
      </c>
      <c r="ED12" s="59">
        <v>2912829</v>
      </c>
      <c r="EE12" s="59">
        <v>3004982.75</v>
      </c>
      <c r="EF12" s="59">
        <v>3742137.5</v>
      </c>
      <c r="EG12" s="59">
        <v>3087525.75</v>
      </c>
      <c r="EH12" s="59">
        <v>2679055.25</v>
      </c>
      <c r="EI12" s="59">
        <v>3308098</v>
      </c>
      <c r="EJ12" s="59">
        <v>2500324</v>
      </c>
      <c r="EK12" s="59">
        <v>2162787.25</v>
      </c>
      <c r="EL12" s="59">
        <v>2958210.75</v>
      </c>
      <c r="EM12" s="59">
        <v>3239961</v>
      </c>
      <c r="EN12" s="59">
        <v>3231585.75</v>
      </c>
      <c r="EO12" s="59">
        <v>3479030</v>
      </c>
      <c r="EP12" s="59">
        <v>2749063</v>
      </c>
      <c r="EQ12" s="59">
        <v>3442608</v>
      </c>
      <c r="ER12" s="59">
        <v>3311556.25</v>
      </c>
      <c r="ES12" s="59">
        <v>3204252.25</v>
      </c>
      <c r="ET12" s="59">
        <v>2771890.25</v>
      </c>
      <c r="EU12" s="59">
        <v>3415619.5</v>
      </c>
      <c r="EV12" s="59">
        <v>2591631.75</v>
      </c>
      <c r="EW12" s="59">
        <v>2573729</v>
      </c>
      <c r="EX12" s="59">
        <v>2665988.25</v>
      </c>
      <c r="EY12" s="59">
        <v>3581865.25</v>
      </c>
      <c r="EZ12" s="59">
        <v>3465927</v>
      </c>
      <c r="FA12" s="59">
        <v>3105163.75</v>
      </c>
      <c r="FB12" s="59">
        <v>2741053.75</v>
      </c>
      <c r="FC12" s="59">
        <v>3848771.75</v>
      </c>
      <c r="FD12" s="59">
        <v>3094392.75</v>
      </c>
      <c r="FE12" s="59">
        <v>3582663.75</v>
      </c>
      <c r="FF12" s="59">
        <v>2901653.5</v>
      </c>
      <c r="FG12" s="59">
        <v>2981795.5</v>
      </c>
      <c r="FH12" s="59">
        <v>1920856.75</v>
      </c>
      <c r="FI12" s="59">
        <v>3582743</v>
      </c>
      <c r="FJ12" s="59">
        <v>2542267.75</v>
      </c>
      <c r="FK12" s="59">
        <v>3291133.75</v>
      </c>
      <c r="FL12" s="59">
        <v>3855409.5</v>
      </c>
      <c r="FM12" s="59">
        <v>3075960.25</v>
      </c>
      <c r="FN12" s="59">
        <v>3352111.5</v>
      </c>
      <c r="FO12" s="59">
        <v>3777141</v>
      </c>
      <c r="FP12" s="59">
        <v>3067091.25</v>
      </c>
      <c r="FQ12" s="59">
        <v>4176391.75</v>
      </c>
      <c r="FR12" s="59">
        <v>2924381</v>
      </c>
      <c r="FS12" s="59">
        <v>2853373</v>
      </c>
      <c r="FT12" s="59">
        <v>1957171.88</v>
      </c>
      <c r="FU12" s="59">
        <v>3116596.5</v>
      </c>
      <c r="FV12" s="59">
        <v>2779367.5</v>
      </c>
      <c r="FW12" s="59">
        <v>4393727</v>
      </c>
      <c r="FX12" s="59">
        <v>3584366.75</v>
      </c>
      <c r="FY12" s="59">
        <v>3014656.25</v>
      </c>
      <c r="FZ12" s="59">
        <v>3866159.5</v>
      </c>
      <c r="GA12" s="59">
        <v>3593466.5</v>
      </c>
      <c r="GB12" s="59">
        <v>2926932.75</v>
      </c>
    </row>
    <row r="13" spans="2:184">
      <c r="B13" s="462" t="s">
        <v>73</v>
      </c>
      <c r="C13" s="462" t="s">
        <v>61</v>
      </c>
      <c r="D13" s="406" t="s">
        <v>70</v>
      </c>
      <c r="E13" s="59">
        <v>565847.93999999994</v>
      </c>
      <c r="F13" s="59">
        <v>495723.5</v>
      </c>
      <c r="G13" s="59">
        <v>576640.56000000006</v>
      </c>
      <c r="H13" s="59">
        <v>361649</v>
      </c>
      <c r="I13" s="59">
        <v>275042.34000000003</v>
      </c>
      <c r="J13" s="59">
        <v>291313.12</v>
      </c>
      <c r="K13" s="59">
        <v>285320.5</v>
      </c>
      <c r="L13" s="59">
        <v>277981.88</v>
      </c>
      <c r="M13" s="59">
        <v>382685.66</v>
      </c>
      <c r="N13" s="59">
        <v>353513.59</v>
      </c>
      <c r="O13" s="59">
        <v>476790.38</v>
      </c>
      <c r="P13" s="59">
        <v>487889.38</v>
      </c>
      <c r="Q13" s="59">
        <v>525240.06000000006</v>
      </c>
      <c r="R13" s="59">
        <v>475824.94</v>
      </c>
      <c r="S13" s="59">
        <v>548499.93999999994</v>
      </c>
      <c r="T13" s="59">
        <v>256233.31</v>
      </c>
      <c r="U13" s="59">
        <v>294334.31</v>
      </c>
      <c r="V13" s="59">
        <v>288396.34000000003</v>
      </c>
      <c r="W13" s="59">
        <v>272811.62</v>
      </c>
      <c r="X13" s="59">
        <v>350982.62</v>
      </c>
      <c r="Y13" s="59">
        <v>370164.66</v>
      </c>
      <c r="Z13" s="59">
        <v>348337.22</v>
      </c>
      <c r="AA13" s="59">
        <v>489362.03</v>
      </c>
      <c r="AB13" s="59">
        <v>414096.53</v>
      </c>
      <c r="AC13" s="59">
        <v>640384.88</v>
      </c>
      <c r="AD13" s="59">
        <v>533109.43999999994</v>
      </c>
      <c r="AE13" s="59">
        <v>528851.25</v>
      </c>
      <c r="AF13" s="59">
        <v>393832.78</v>
      </c>
      <c r="AG13" s="59">
        <v>371330.06</v>
      </c>
      <c r="AH13" s="59">
        <v>290039.53000000003</v>
      </c>
      <c r="AI13" s="59">
        <v>263760</v>
      </c>
      <c r="AJ13" s="59">
        <v>369419.5</v>
      </c>
      <c r="AK13" s="59">
        <v>348998.66</v>
      </c>
      <c r="AL13" s="59">
        <v>411590.56</v>
      </c>
      <c r="AM13" s="59">
        <v>506946.62</v>
      </c>
      <c r="AN13" s="59">
        <v>444744.16</v>
      </c>
      <c r="AO13" s="59">
        <v>740026.31</v>
      </c>
      <c r="AP13" s="59">
        <v>595276.5</v>
      </c>
      <c r="AQ13" s="59">
        <v>455748.31</v>
      </c>
      <c r="AR13" s="59">
        <v>450573.94</v>
      </c>
      <c r="AS13" s="59">
        <v>381593</v>
      </c>
      <c r="AT13" s="59">
        <v>281246.09000000003</v>
      </c>
      <c r="AU13" s="59">
        <v>419669.44</v>
      </c>
      <c r="AV13" s="59">
        <v>302744.88</v>
      </c>
      <c r="AW13" s="59">
        <v>412789.84</v>
      </c>
      <c r="AX13" s="59">
        <v>471433.44</v>
      </c>
      <c r="AY13" s="59">
        <v>503754.69</v>
      </c>
      <c r="AZ13" s="59">
        <v>561829.5</v>
      </c>
      <c r="BA13" s="59">
        <v>604089.62</v>
      </c>
      <c r="BB13" s="59">
        <v>498446.75</v>
      </c>
      <c r="BC13" s="59">
        <v>310026.5</v>
      </c>
      <c r="BD13" s="59">
        <v>298824.25</v>
      </c>
      <c r="BE13" s="59">
        <v>191529.28</v>
      </c>
      <c r="BF13" s="59">
        <v>176124.89</v>
      </c>
      <c r="BG13" s="59">
        <v>261546.88</v>
      </c>
      <c r="BH13" s="59">
        <v>180386.66</v>
      </c>
      <c r="BI13" s="59">
        <v>247638.36</v>
      </c>
      <c r="BJ13" s="59">
        <v>254909.58</v>
      </c>
      <c r="BK13" s="59">
        <v>260347.06</v>
      </c>
      <c r="BL13" s="59">
        <v>359792.97</v>
      </c>
      <c r="BM13" s="59">
        <v>502561.53</v>
      </c>
      <c r="BN13" s="59">
        <v>519378.69</v>
      </c>
      <c r="BO13" s="59">
        <v>430574.09</v>
      </c>
      <c r="BP13" s="59">
        <v>321174</v>
      </c>
      <c r="BQ13" s="59">
        <v>288875.19</v>
      </c>
      <c r="BR13" s="59">
        <v>230975.34</v>
      </c>
      <c r="BS13" s="59">
        <v>261561.47</v>
      </c>
      <c r="BT13" s="59">
        <v>246044.47</v>
      </c>
      <c r="BU13" s="59">
        <v>264732.12</v>
      </c>
      <c r="BV13" s="59">
        <v>185888.72</v>
      </c>
      <c r="BW13" s="59">
        <v>389358.66</v>
      </c>
      <c r="BX13" s="59">
        <v>511084.88</v>
      </c>
      <c r="BY13" s="59">
        <v>822643.75</v>
      </c>
      <c r="BZ13" s="59">
        <v>782778.31</v>
      </c>
      <c r="CA13" s="59">
        <v>857288</v>
      </c>
      <c r="CB13" s="59">
        <v>246350.07999999999</v>
      </c>
      <c r="CC13" s="59">
        <v>269881.78000000003</v>
      </c>
      <c r="CD13" s="59">
        <v>302052.03000000003</v>
      </c>
      <c r="CE13" s="59">
        <v>380816.69</v>
      </c>
      <c r="CF13" s="59">
        <v>391951.53</v>
      </c>
      <c r="CG13" s="59">
        <v>432861</v>
      </c>
      <c r="CH13" s="59">
        <v>377880.38</v>
      </c>
      <c r="CI13" s="59">
        <v>963809.75</v>
      </c>
      <c r="CJ13" s="59">
        <v>735901.56</v>
      </c>
      <c r="CK13" s="59">
        <v>1056556.6200000001</v>
      </c>
      <c r="CL13" s="59">
        <v>1070915.3799999999</v>
      </c>
      <c r="CM13" s="59">
        <v>1099617.75</v>
      </c>
      <c r="CN13" s="59">
        <v>539184.68999999994</v>
      </c>
      <c r="CO13" s="59">
        <v>454913.09</v>
      </c>
      <c r="CP13" s="59">
        <v>329234.46999999997</v>
      </c>
      <c r="CQ13" s="59">
        <v>417683.84</v>
      </c>
      <c r="CR13" s="59">
        <v>512917.19</v>
      </c>
      <c r="CS13" s="59">
        <v>413693.97</v>
      </c>
      <c r="CT13" s="59">
        <v>543503.93999999994</v>
      </c>
      <c r="CU13" s="59">
        <v>1087855.6200000001</v>
      </c>
      <c r="CV13" s="59">
        <v>715281.56</v>
      </c>
      <c r="CW13" s="59">
        <v>1582072.5</v>
      </c>
      <c r="CX13" s="59">
        <v>1204800.1200000001</v>
      </c>
      <c r="CY13" s="59">
        <v>1258639.1200000001</v>
      </c>
      <c r="CZ13" s="59">
        <v>1236306.75</v>
      </c>
      <c r="DA13" s="59">
        <v>1033578.62</v>
      </c>
      <c r="DB13" s="59">
        <v>1043237.94</v>
      </c>
      <c r="DC13" s="59">
        <v>1560524.5</v>
      </c>
      <c r="DD13" s="59">
        <v>1496534.5</v>
      </c>
      <c r="DE13" s="59">
        <v>1244273</v>
      </c>
      <c r="DF13" s="59">
        <v>1590227.38</v>
      </c>
      <c r="DG13" s="59">
        <v>1364265.5</v>
      </c>
      <c r="DH13" s="59">
        <v>1160507.25</v>
      </c>
      <c r="DI13" s="59">
        <v>1645826</v>
      </c>
      <c r="DJ13" s="59">
        <v>1357802.25</v>
      </c>
      <c r="DK13" s="59">
        <v>1227361.5</v>
      </c>
      <c r="DL13" s="59">
        <v>1339314.6200000001</v>
      </c>
      <c r="DM13" s="59">
        <v>943351.88</v>
      </c>
      <c r="DN13" s="59">
        <v>1120749.8799999999</v>
      </c>
      <c r="DO13" s="59">
        <v>1920323</v>
      </c>
      <c r="DP13" s="59">
        <v>1239801.6200000001</v>
      </c>
      <c r="DQ13" s="59">
        <v>1205443</v>
      </c>
      <c r="DR13" s="59">
        <v>1469937.38</v>
      </c>
      <c r="DS13" s="59">
        <v>1453403.62</v>
      </c>
      <c r="DT13" s="59">
        <v>1464358.12</v>
      </c>
      <c r="DU13" s="59">
        <v>1655345.88</v>
      </c>
      <c r="DV13" s="59">
        <v>1306152.6200000001</v>
      </c>
      <c r="DW13" s="59">
        <v>1315279</v>
      </c>
      <c r="DX13" s="59">
        <v>1204831.3799999999</v>
      </c>
      <c r="DY13" s="59">
        <v>871690.19</v>
      </c>
      <c r="DZ13" s="59">
        <v>1251704.25</v>
      </c>
      <c r="EA13" s="59">
        <v>1840035.25</v>
      </c>
      <c r="EB13" s="59">
        <v>1320196.3799999999</v>
      </c>
      <c r="EC13" s="59">
        <v>1516098.38</v>
      </c>
      <c r="ED13" s="59">
        <v>1459193</v>
      </c>
      <c r="EE13" s="59">
        <v>1474221.62</v>
      </c>
      <c r="EF13" s="59">
        <v>1749705.12</v>
      </c>
      <c r="EG13" s="59">
        <v>1538192.25</v>
      </c>
      <c r="EH13" s="59">
        <v>1380430.5</v>
      </c>
      <c r="EI13" s="59">
        <v>1774094.88</v>
      </c>
      <c r="EJ13" s="59">
        <v>1263511.5</v>
      </c>
      <c r="EK13" s="59">
        <v>951331.56</v>
      </c>
      <c r="EL13" s="59">
        <v>1465648.5</v>
      </c>
      <c r="EM13" s="59">
        <v>1493642.38</v>
      </c>
      <c r="EN13" s="59">
        <v>1649679.5</v>
      </c>
      <c r="EO13" s="59">
        <v>1575826.12</v>
      </c>
      <c r="EP13" s="59">
        <v>1366589.25</v>
      </c>
      <c r="EQ13" s="59">
        <v>1624991.25</v>
      </c>
      <c r="ER13" s="59">
        <v>1599435.25</v>
      </c>
      <c r="ES13" s="59">
        <v>1607048.88</v>
      </c>
      <c r="ET13" s="59">
        <v>1431910.75</v>
      </c>
      <c r="EU13" s="59">
        <v>1790574.25</v>
      </c>
      <c r="EV13" s="59">
        <v>1281273.3799999999</v>
      </c>
      <c r="EW13" s="59">
        <v>1274738</v>
      </c>
      <c r="EX13" s="59">
        <v>1249250</v>
      </c>
      <c r="EY13" s="59">
        <v>1608174.75</v>
      </c>
      <c r="EZ13" s="59">
        <v>1787369.88</v>
      </c>
      <c r="FA13" s="59">
        <v>1554870.75</v>
      </c>
      <c r="FB13" s="59">
        <v>1412944.38</v>
      </c>
      <c r="FC13" s="59">
        <v>1770072.88</v>
      </c>
      <c r="FD13" s="59">
        <v>1486399.62</v>
      </c>
      <c r="FE13" s="59">
        <v>1746569.62</v>
      </c>
      <c r="FF13" s="59">
        <v>1534857.62</v>
      </c>
      <c r="FG13" s="59">
        <v>1559745.62</v>
      </c>
      <c r="FH13" s="59">
        <v>866043.56</v>
      </c>
      <c r="FI13" s="59">
        <v>1644331.25</v>
      </c>
      <c r="FJ13" s="59">
        <v>1071370.5</v>
      </c>
      <c r="FK13" s="59">
        <v>1502130.88</v>
      </c>
      <c r="FL13" s="59">
        <v>1854249.25</v>
      </c>
      <c r="FM13" s="59">
        <v>1473418.38</v>
      </c>
      <c r="FN13" s="59">
        <v>1543432.5</v>
      </c>
      <c r="FO13" s="59">
        <v>1729844</v>
      </c>
      <c r="FP13" s="59">
        <v>1348812.25</v>
      </c>
      <c r="FQ13" s="59">
        <v>1982862.88</v>
      </c>
      <c r="FR13" s="59">
        <v>1537088.38</v>
      </c>
      <c r="FS13" s="59">
        <v>1508360.12</v>
      </c>
      <c r="FT13" s="59">
        <v>811950.25</v>
      </c>
      <c r="FU13" s="59">
        <v>1323718.6200000001</v>
      </c>
      <c r="FV13" s="59">
        <v>1181356</v>
      </c>
      <c r="FW13" s="59">
        <v>1979746</v>
      </c>
      <c r="FX13" s="59">
        <v>1695095.25</v>
      </c>
      <c r="FY13" s="59">
        <v>1537140</v>
      </c>
      <c r="FZ13" s="59">
        <v>1771050.62</v>
      </c>
      <c r="GA13" s="59">
        <v>1606494.25</v>
      </c>
      <c r="GB13" s="59">
        <v>1386625.75</v>
      </c>
    </row>
    <row r="14" spans="2:184">
      <c r="B14" s="462" t="s">
        <v>73</v>
      </c>
      <c r="C14" s="462" t="s">
        <v>61</v>
      </c>
      <c r="D14" s="406" t="s">
        <v>71</v>
      </c>
      <c r="E14" s="59">
        <v>5296605</v>
      </c>
      <c r="F14" s="59">
        <v>4531284</v>
      </c>
      <c r="G14" s="59">
        <v>4630727.5</v>
      </c>
      <c r="H14" s="59">
        <v>4780600</v>
      </c>
      <c r="I14" s="59">
        <v>3688033</v>
      </c>
      <c r="J14" s="59">
        <v>4898354.5</v>
      </c>
      <c r="K14" s="59">
        <v>6469130</v>
      </c>
      <c r="L14" s="59">
        <v>5982410</v>
      </c>
      <c r="M14" s="59">
        <v>4786266.5</v>
      </c>
      <c r="N14" s="59">
        <v>5098905.5</v>
      </c>
      <c r="O14" s="59">
        <v>4517852.5</v>
      </c>
      <c r="P14" s="59">
        <v>4833719.5</v>
      </c>
      <c r="Q14" s="59">
        <v>6160033</v>
      </c>
      <c r="R14" s="59">
        <v>5287959</v>
      </c>
      <c r="S14" s="59">
        <v>5053666</v>
      </c>
      <c r="T14" s="59">
        <v>3782022</v>
      </c>
      <c r="U14" s="59">
        <v>3739840.5</v>
      </c>
      <c r="V14" s="59">
        <v>5297190.5</v>
      </c>
      <c r="W14" s="59">
        <v>6248980</v>
      </c>
      <c r="X14" s="59">
        <v>5860672.5</v>
      </c>
      <c r="Y14" s="59">
        <v>5129818</v>
      </c>
      <c r="Z14" s="59">
        <v>5298807</v>
      </c>
      <c r="AA14" s="59">
        <v>4692585</v>
      </c>
      <c r="AB14" s="59">
        <v>5393511.5</v>
      </c>
      <c r="AC14" s="59">
        <v>5448471</v>
      </c>
      <c r="AD14" s="59">
        <v>5271926</v>
      </c>
      <c r="AE14" s="59">
        <v>5346395</v>
      </c>
      <c r="AF14" s="59">
        <v>5330900.5</v>
      </c>
      <c r="AG14" s="59">
        <v>3591257.75</v>
      </c>
      <c r="AH14" s="59">
        <v>5556964</v>
      </c>
      <c r="AI14" s="59">
        <v>6696236</v>
      </c>
      <c r="AJ14" s="59">
        <v>6018462.5</v>
      </c>
      <c r="AK14" s="59">
        <v>5405430.5</v>
      </c>
      <c r="AL14" s="59">
        <v>5340933</v>
      </c>
      <c r="AM14" s="59">
        <v>5091581</v>
      </c>
      <c r="AN14" s="59">
        <v>5156458</v>
      </c>
      <c r="AO14" s="59">
        <v>5448061.5</v>
      </c>
      <c r="AP14" s="59">
        <v>5595235</v>
      </c>
      <c r="AQ14" s="59">
        <v>6062333</v>
      </c>
      <c r="AR14" s="59">
        <v>5279072</v>
      </c>
      <c r="AS14" s="59">
        <v>3831266.25</v>
      </c>
      <c r="AT14" s="59">
        <v>6002773</v>
      </c>
      <c r="AU14" s="59">
        <v>5772547</v>
      </c>
      <c r="AV14" s="59">
        <v>6909259</v>
      </c>
      <c r="AW14" s="59">
        <v>5216351</v>
      </c>
      <c r="AX14" s="59">
        <v>5159455</v>
      </c>
      <c r="AY14" s="59">
        <v>5132495</v>
      </c>
      <c r="AZ14" s="59">
        <v>4995263</v>
      </c>
      <c r="BA14" s="59">
        <v>5662139</v>
      </c>
      <c r="BB14" s="59">
        <v>5392828</v>
      </c>
      <c r="BC14" s="59">
        <v>6155262</v>
      </c>
      <c r="BD14" s="59">
        <v>5146163.5</v>
      </c>
      <c r="BE14" s="59">
        <v>3901072</v>
      </c>
      <c r="BF14" s="59">
        <v>6241115</v>
      </c>
      <c r="BG14" s="59">
        <v>6112264</v>
      </c>
      <c r="BH14" s="59">
        <v>7325200.5</v>
      </c>
      <c r="BI14" s="59">
        <v>5197540.5</v>
      </c>
      <c r="BJ14" s="59">
        <v>5593765.5</v>
      </c>
      <c r="BK14" s="59">
        <v>5567234.5</v>
      </c>
      <c r="BL14" s="59">
        <v>4955436.5</v>
      </c>
      <c r="BM14" s="59">
        <v>6490920</v>
      </c>
      <c r="BN14" s="59">
        <v>5852707.5</v>
      </c>
      <c r="BO14" s="59">
        <v>5953245.5</v>
      </c>
      <c r="BP14" s="59">
        <v>5554311.5</v>
      </c>
      <c r="BQ14" s="59">
        <v>5880178.5</v>
      </c>
      <c r="BR14" s="59">
        <v>6202555.5</v>
      </c>
      <c r="BS14" s="59">
        <v>7083380.5</v>
      </c>
      <c r="BT14" s="59">
        <v>7459593</v>
      </c>
      <c r="BU14" s="59">
        <v>4388095</v>
      </c>
      <c r="BV14" s="59">
        <v>4031007.5</v>
      </c>
      <c r="BW14" s="59">
        <v>5605080</v>
      </c>
      <c r="BX14" s="59">
        <v>5265602.5</v>
      </c>
      <c r="BY14" s="59">
        <v>6667967.5</v>
      </c>
      <c r="BZ14" s="59">
        <v>6464240.5</v>
      </c>
      <c r="CA14" s="59">
        <v>6844236</v>
      </c>
      <c r="CB14" s="59">
        <v>5196533.5</v>
      </c>
      <c r="CC14" s="59">
        <v>5110971.5</v>
      </c>
      <c r="CD14" s="59">
        <v>7280958.5</v>
      </c>
      <c r="CE14" s="59">
        <v>9220740</v>
      </c>
      <c r="CF14" s="59">
        <v>9485988</v>
      </c>
      <c r="CG14" s="59">
        <v>7810455</v>
      </c>
      <c r="CH14" s="59">
        <v>8695547</v>
      </c>
      <c r="CI14" s="59">
        <v>7914000</v>
      </c>
      <c r="CJ14" s="59">
        <v>8316746</v>
      </c>
      <c r="CK14" s="59">
        <v>9800178</v>
      </c>
      <c r="CL14" s="59">
        <v>9408549</v>
      </c>
      <c r="CM14" s="59">
        <v>9478986</v>
      </c>
      <c r="CN14" s="59">
        <v>8965651</v>
      </c>
      <c r="CO14" s="59">
        <v>6804304</v>
      </c>
      <c r="CP14" s="59">
        <v>11091322</v>
      </c>
      <c r="CQ14" s="59">
        <v>13065146</v>
      </c>
      <c r="CR14" s="59">
        <v>12281402</v>
      </c>
      <c r="CS14" s="59">
        <v>11482990</v>
      </c>
      <c r="CT14" s="59">
        <v>11799247</v>
      </c>
      <c r="CU14" s="59">
        <v>10293384</v>
      </c>
      <c r="CV14" s="59">
        <v>11784706</v>
      </c>
      <c r="CW14" s="59">
        <v>12356085</v>
      </c>
      <c r="CX14" s="59">
        <v>11978820</v>
      </c>
      <c r="CY14" s="59">
        <v>12837126</v>
      </c>
      <c r="CZ14" s="59">
        <v>12565338</v>
      </c>
      <c r="DA14" s="59">
        <v>8703609</v>
      </c>
      <c r="DB14" s="59">
        <v>14839733</v>
      </c>
      <c r="DC14" s="59">
        <v>15847343</v>
      </c>
      <c r="DD14" s="59">
        <v>15910387</v>
      </c>
      <c r="DE14" s="59">
        <v>13145183</v>
      </c>
      <c r="DF14" s="59">
        <v>12204126</v>
      </c>
      <c r="DG14" s="59">
        <v>12242278</v>
      </c>
      <c r="DH14" s="59">
        <v>13106557</v>
      </c>
      <c r="DI14" s="59">
        <v>12565387</v>
      </c>
      <c r="DJ14" s="59">
        <v>11913477</v>
      </c>
      <c r="DK14" s="59">
        <v>13525021</v>
      </c>
      <c r="DL14" s="59">
        <v>12085788</v>
      </c>
      <c r="DM14" s="59">
        <v>8434954</v>
      </c>
      <c r="DN14" s="59">
        <v>15218559</v>
      </c>
      <c r="DO14" s="59">
        <v>15182505</v>
      </c>
      <c r="DP14" s="59">
        <v>17021870</v>
      </c>
      <c r="DQ14" s="59">
        <v>14002731</v>
      </c>
      <c r="DR14" s="59">
        <v>13246841</v>
      </c>
      <c r="DS14" s="59">
        <v>12766043</v>
      </c>
      <c r="DT14" s="59">
        <v>12814095</v>
      </c>
      <c r="DU14" s="59">
        <v>13273582</v>
      </c>
      <c r="DV14" s="59">
        <v>12873251</v>
      </c>
      <c r="DW14" s="59">
        <v>13407890</v>
      </c>
      <c r="DX14" s="59">
        <v>10233422</v>
      </c>
      <c r="DY14" s="59">
        <v>8754274</v>
      </c>
      <c r="DZ14" s="59">
        <v>14594408</v>
      </c>
      <c r="EA14" s="59">
        <v>14973522</v>
      </c>
      <c r="EB14" s="59">
        <v>17230966</v>
      </c>
      <c r="EC14" s="59">
        <v>13129232</v>
      </c>
      <c r="ED14" s="59">
        <v>13101148</v>
      </c>
      <c r="EE14" s="59">
        <v>12914343</v>
      </c>
      <c r="EF14" s="59">
        <v>11529339</v>
      </c>
      <c r="EG14" s="59">
        <v>13229261</v>
      </c>
      <c r="EH14" s="59">
        <v>13215121</v>
      </c>
      <c r="EI14" s="59">
        <v>12491967</v>
      </c>
      <c r="EJ14" s="59">
        <v>12507906</v>
      </c>
      <c r="EK14" s="59">
        <v>9797662</v>
      </c>
      <c r="EL14" s="59">
        <v>13566488</v>
      </c>
      <c r="EM14" s="59">
        <v>16490352</v>
      </c>
      <c r="EN14" s="59">
        <v>16871092</v>
      </c>
      <c r="EO14" s="59">
        <v>13478099</v>
      </c>
      <c r="EP14" s="59">
        <v>14129969</v>
      </c>
      <c r="EQ14" s="59">
        <v>12389968</v>
      </c>
      <c r="ER14" s="59">
        <v>12841494</v>
      </c>
      <c r="ES14" s="59">
        <v>13988788</v>
      </c>
      <c r="ET14" s="59">
        <v>12692542</v>
      </c>
      <c r="EU14" s="59">
        <v>12985921</v>
      </c>
      <c r="EV14" s="59">
        <v>12659125</v>
      </c>
      <c r="EW14" s="59">
        <v>10271064</v>
      </c>
      <c r="EX14" s="59">
        <v>14839837</v>
      </c>
      <c r="EY14" s="59">
        <v>16727961</v>
      </c>
      <c r="EZ14" s="59">
        <v>16679214</v>
      </c>
      <c r="FA14" s="59">
        <v>14648112</v>
      </c>
      <c r="FB14" s="59">
        <v>14835446</v>
      </c>
      <c r="FC14" s="59">
        <v>12429968</v>
      </c>
      <c r="FD14" s="59">
        <v>14066164</v>
      </c>
      <c r="FE14" s="59">
        <v>14125903</v>
      </c>
      <c r="FF14" s="59">
        <v>13346670</v>
      </c>
      <c r="FG14" s="59">
        <v>14619675</v>
      </c>
      <c r="FH14" s="59">
        <v>9753423</v>
      </c>
      <c r="FI14" s="59">
        <v>13417874</v>
      </c>
      <c r="FJ14" s="59">
        <v>16295597</v>
      </c>
      <c r="FK14" s="59">
        <v>18040784</v>
      </c>
      <c r="FL14" s="59">
        <v>16838426</v>
      </c>
      <c r="FM14" s="59">
        <v>15937296</v>
      </c>
      <c r="FN14" s="59">
        <v>14938411</v>
      </c>
      <c r="FO14" s="59">
        <v>13300580</v>
      </c>
      <c r="FP14" s="59">
        <v>15133979</v>
      </c>
      <c r="FQ14" s="59">
        <v>14336937</v>
      </c>
      <c r="FR14" s="59">
        <v>14142569</v>
      </c>
      <c r="FS14" s="59">
        <v>15795440</v>
      </c>
      <c r="FT14" s="59">
        <v>10365411</v>
      </c>
      <c r="FU14" s="59">
        <v>10688242</v>
      </c>
      <c r="FV14" s="59">
        <v>16910204</v>
      </c>
      <c r="FW14" s="59">
        <v>16947766</v>
      </c>
      <c r="FX14" s="59">
        <v>18164542</v>
      </c>
      <c r="FY14" s="59">
        <v>16493205</v>
      </c>
      <c r="FZ14" s="59">
        <v>14951372</v>
      </c>
      <c r="GA14" s="59">
        <v>15017703</v>
      </c>
      <c r="GB14" s="59">
        <v>16190641</v>
      </c>
    </row>
    <row r="15" spans="2:184">
      <c r="B15" s="462" t="s">
        <v>73</v>
      </c>
      <c r="C15" s="462" t="s">
        <v>61</v>
      </c>
      <c r="D15" s="406" t="s">
        <v>72</v>
      </c>
      <c r="E15" s="59">
        <v>1903173.25</v>
      </c>
      <c r="F15" s="59">
        <v>1792866.62</v>
      </c>
      <c r="G15" s="59">
        <v>1641354.38</v>
      </c>
      <c r="H15" s="59">
        <v>1460798.25</v>
      </c>
      <c r="I15" s="59">
        <v>1063690.3799999999</v>
      </c>
      <c r="J15" s="59">
        <v>1291515.3799999999</v>
      </c>
      <c r="K15" s="59">
        <v>1501760.25</v>
      </c>
      <c r="L15" s="59">
        <v>1542018.38</v>
      </c>
      <c r="M15" s="59">
        <v>1362036.38</v>
      </c>
      <c r="N15" s="59">
        <v>1625180.62</v>
      </c>
      <c r="O15" s="59">
        <v>1501584.25</v>
      </c>
      <c r="P15" s="59">
        <v>1523651.25</v>
      </c>
      <c r="Q15" s="59">
        <v>2088605.5</v>
      </c>
      <c r="R15" s="59">
        <v>1927060.38</v>
      </c>
      <c r="S15" s="59">
        <v>1588004.62</v>
      </c>
      <c r="T15" s="59">
        <v>1114333.6200000001</v>
      </c>
      <c r="U15" s="59">
        <v>1019185.31</v>
      </c>
      <c r="V15" s="59">
        <v>1442800.5</v>
      </c>
      <c r="W15" s="59">
        <v>1713472.25</v>
      </c>
      <c r="X15" s="59">
        <v>1573594.88</v>
      </c>
      <c r="Y15" s="59">
        <v>1383197</v>
      </c>
      <c r="Z15" s="59">
        <v>1688238.88</v>
      </c>
      <c r="AA15" s="59">
        <v>1490005.38</v>
      </c>
      <c r="AB15" s="59">
        <v>1564798.38</v>
      </c>
      <c r="AC15" s="59">
        <v>1898464.25</v>
      </c>
      <c r="AD15" s="59">
        <v>1882671.75</v>
      </c>
      <c r="AE15" s="59">
        <v>1710507.88</v>
      </c>
      <c r="AF15" s="59">
        <v>1612303.5</v>
      </c>
      <c r="AG15" s="59">
        <v>1045933</v>
      </c>
      <c r="AH15" s="59">
        <v>1572069.25</v>
      </c>
      <c r="AI15" s="59">
        <v>1849525.38</v>
      </c>
      <c r="AJ15" s="59">
        <v>1608272.88</v>
      </c>
      <c r="AK15" s="59">
        <v>1514431.75</v>
      </c>
      <c r="AL15" s="59">
        <v>1605695.38</v>
      </c>
      <c r="AM15" s="59">
        <v>1550536.88</v>
      </c>
      <c r="AN15" s="59">
        <v>1617677.62</v>
      </c>
      <c r="AO15" s="59">
        <v>2064511.25</v>
      </c>
      <c r="AP15" s="59">
        <v>2138653</v>
      </c>
      <c r="AQ15" s="59">
        <v>1896097.75</v>
      </c>
      <c r="AR15" s="59">
        <v>1662511.25</v>
      </c>
      <c r="AS15" s="59">
        <v>1129188.5</v>
      </c>
      <c r="AT15" s="59">
        <v>1790487.5</v>
      </c>
      <c r="AU15" s="59">
        <v>1740769.12</v>
      </c>
      <c r="AV15" s="59">
        <v>2046398.38</v>
      </c>
      <c r="AW15" s="59">
        <v>1552461.75</v>
      </c>
      <c r="AX15" s="59">
        <v>1774397.62</v>
      </c>
      <c r="AY15" s="59">
        <v>1728208.75</v>
      </c>
      <c r="AZ15" s="59">
        <v>1677067.75</v>
      </c>
      <c r="BA15" s="59">
        <v>2184915</v>
      </c>
      <c r="BB15" s="59">
        <v>2088066.88</v>
      </c>
      <c r="BC15" s="59">
        <v>1716479.62</v>
      </c>
      <c r="BD15" s="59">
        <v>1337860.75</v>
      </c>
      <c r="BE15" s="59">
        <v>818692.62</v>
      </c>
      <c r="BF15" s="59">
        <v>1386526.75</v>
      </c>
      <c r="BG15" s="59">
        <v>1426340.38</v>
      </c>
      <c r="BH15" s="59">
        <v>1643506.12</v>
      </c>
      <c r="BI15" s="59">
        <v>1127352.6200000001</v>
      </c>
      <c r="BJ15" s="59">
        <v>1388095.88</v>
      </c>
      <c r="BK15" s="59">
        <v>1499576.12</v>
      </c>
      <c r="BL15" s="59">
        <v>1286417.1200000001</v>
      </c>
      <c r="BM15" s="59">
        <v>2499269.5</v>
      </c>
      <c r="BN15" s="59">
        <v>2230444.5</v>
      </c>
      <c r="BO15" s="59">
        <v>1789925.88</v>
      </c>
      <c r="BP15" s="59">
        <v>1564163.12</v>
      </c>
      <c r="BQ15" s="59">
        <v>1580782.62</v>
      </c>
      <c r="BR15" s="59">
        <v>1774472.12</v>
      </c>
      <c r="BS15" s="59">
        <v>2173267</v>
      </c>
      <c r="BT15" s="59">
        <v>2237295.5</v>
      </c>
      <c r="BU15" s="59">
        <v>1418346.75</v>
      </c>
      <c r="BV15" s="59">
        <v>1327808.3799999999</v>
      </c>
      <c r="BW15" s="59">
        <v>2333569.5</v>
      </c>
      <c r="BX15" s="59">
        <v>2208803.5</v>
      </c>
      <c r="BY15" s="59">
        <v>2772727.25</v>
      </c>
      <c r="BZ15" s="59">
        <v>2777947.5</v>
      </c>
      <c r="CA15" s="59">
        <v>2728220.5</v>
      </c>
      <c r="CB15" s="59">
        <v>1888364.5</v>
      </c>
      <c r="CC15" s="59">
        <v>1691645.75</v>
      </c>
      <c r="CD15" s="59">
        <v>2263943.75</v>
      </c>
      <c r="CE15" s="59">
        <v>3279782</v>
      </c>
      <c r="CF15" s="59">
        <v>3167872.5</v>
      </c>
      <c r="CG15" s="59">
        <v>2590765.5</v>
      </c>
      <c r="CH15" s="59">
        <v>3107960</v>
      </c>
      <c r="CI15" s="59">
        <v>2831279.25</v>
      </c>
      <c r="CJ15" s="59">
        <v>2985023.25</v>
      </c>
      <c r="CK15" s="59">
        <v>3239289</v>
      </c>
      <c r="CL15" s="59">
        <v>3061880.25</v>
      </c>
      <c r="CM15" s="59">
        <v>3209920.5</v>
      </c>
      <c r="CN15" s="59">
        <v>2925469.5</v>
      </c>
      <c r="CO15" s="59">
        <v>2058187.38</v>
      </c>
      <c r="CP15" s="59">
        <v>2995393.75</v>
      </c>
      <c r="CQ15" s="59">
        <v>3808368.75</v>
      </c>
      <c r="CR15" s="59">
        <v>3542244.5</v>
      </c>
      <c r="CS15" s="59">
        <v>3120610</v>
      </c>
      <c r="CT15" s="59">
        <v>3344384.5</v>
      </c>
      <c r="CU15" s="59">
        <v>2966364.5</v>
      </c>
      <c r="CV15" s="59">
        <v>3145712.5</v>
      </c>
      <c r="CW15" s="59">
        <v>3090296</v>
      </c>
      <c r="CX15" s="59">
        <v>3062095.5</v>
      </c>
      <c r="CY15" s="59">
        <v>3242338.5</v>
      </c>
      <c r="CZ15" s="59">
        <v>2632056.25</v>
      </c>
      <c r="DA15" s="59">
        <v>1570084.38</v>
      </c>
      <c r="DB15" s="59">
        <v>2460057.5</v>
      </c>
      <c r="DC15" s="59">
        <v>2649785</v>
      </c>
      <c r="DD15" s="59">
        <v>2885808.5</v>
      </c>
      <c r="DE15" s="59">
        <v>2268244.25</v>
      </c>
      <c r="DF15" s="59">
        <v>2221993.5</v>
      </c>
      <c r="DG15" s="59">
        <v>2883217.5</v>
      </c>
      <c r="DH15" s="59">
        <v>2838793.75</v>
      </c>
      <c r="DI15" s="59">
        <v>3068655.5</v>
      </c>
      <c r="DJ15" s="59">
        <v>2957820</v>
      </c>
      <c r="DK15" s="59">
        <v>3343988.75</v>
      </c>
      <c r="DL15" s="59">
        <v>2570240.75</v>
      </c>
      <c r="DM15" s="59">
        <v>1617533.62</v>
      </c>
      <c r="DN15" s="59">
        <v>2344965</v>
      </c>
      <c r="DO15" s="59">
        <v>2460865</v>
      </c>
      <c r="DP15" s="59">
        <v>2994253.5</v>
      </c>
      <c r="DQ15" s="59">
        <v>2248170</v>
      </c>
      <c r="DR15" s="59">
        <v>2676039.25</v>
      </c>
      <c r="DS15" s="59">
        <v>2931705.5</v>
      </c>
      <c r="DT15" s="59">
        <v>2571014.5</v>
      </c>
      <c r="DU15" s="59">
        <v>3135207.75</v>
      </c>
      <c r="DV15" s="59">
        <v>3092717.5</v>
      </c>
      <c r="DW15" s="59">
        <v>3332143.75</v>
      </c>
      <c r="DX15" s="59">
        <v>2203268.75</v>
      </c>
      <c r="DY15" s="59">
        <v>1592043.38</v>
      </c>
      <c r="DZ15" s="59">
        <v>2065991</v>
      </c>
      <c r="EA15" s="59">
        <v>2663544</v>
      </c>
      <c r="EB15" s="59">
        <v>2863461.75</v>
      </c>
      <c r="EC15" s="59">
        <v>2141929</v>
      </c>
      <c r="ED15" s="59">
        <v>2609826.75</v>
      </c>
      <c r="EE15" s="59">
        <v>2769052.25</v>
      </c>
      <c r="EF15" s="59">
        <v>2449206.5</v>
      </c>
      <c r="EG15" s="59">
        <v>3377693.75</v>
      </c>
      <c r="EH15" s="59">
        <v>3205154.75</v>
      </c>
      <c r="EI15" s="59">
        <v>3133656.5</v>
      </c>
      <c r="EJ15" s="59">
        <v>2683555</v>
      </c>
      <c r="EK15" s="59">
        <v>1824548.75</v>
      </c>
      <c r="EL15" s="59">
        <v>2087173.25</v>
      </c>
      <c r="EM15" s="59">
        <v>3001693.5</v>
      </c>
      <c r="EN15" s="59">
        <v>2612732.75</v>
      </c>
      <c r="EO15" s="59">
        <v>2294493.25</v>
      </c>
      <c r="EP15" s="59">
        <v>2799396.5</v>
      </c>
      <c r="EQ15" s="59">
        <v>2745410.75</v>
      </c>
      <c r="ER15" s="59">
        <v>2775983.5</v>
      </c>
      <c r="ES15" s="59">
        <v>3400315.25</v>
      </c>
      <c r="ET15" s="59">
        <v>3194758.5</v>
      </c>
      <c r="EU15" s="59">
        <v>3202658</v>
      </c>
      <c r="EV15" s="59">
        <v>2408245</v>
      </c>
      <c r="EW15" s="59">
        <v>1915618.38</v>
      </c>
      <c r="EX15" s="59">
        <v>2290212.25</v>
      </c>
      <c r="EY15" s="59">
        <v>2843986</v>
      </c>
      <c r="EZ15" s="59">
        <v>2827436.25</v>
      </c>
      <c r="FA15" s="59">
        <v>2272421.5</v>
      </c>
      <c r="FB15" s="59">
        <v>2846826.25</v>
      </c>
      <c r="FC15" s="59">
        <v>2698518.25</v>
      </c>
      <c r="FD15" s="59">
        <v>2661992.25</v>
      </c>
      <c r="FE15" s="59">
        <v>3391228.75</v>
      </c>
      <c r="FF15" s="59">
        <v>3152322</v>
      </c>
      <c r="FG15" s="59">
        <v>3527586</v>
      </c>
      <c r="FH15" s="59">
        <v>1901311</v>
      </c>
      <c r="FI15" s="59">
        <v>2274400.75</v>
      </c>
      <c r="FJ15" s="59">
        <v>2274030.25</v>
      </c>
      <c r="FK15" s="59">
        <v>3240746.25</v>
      </c>
      <c r="FL15" s="59">
        <v>2926880.5</v>
      </c>
      <c r="FM15" s="59">
        <v>2427291.25</v>
      </c>
      <c r="FN15" s="59">
        <v>3023002</v>
      </c>
      <c r="FO15" s="59">
        <v>2924250.5</v>
      </c>
      <c r="FP15" s="59">
        <v>3025496.75</v>
      </c>
      <c r="FQ15" s="59">
        <v>3271336.75</v>
      </c>
      <c r="FR15" s="59">
        <v>3341134.25</v>
      </c>
      <c r="FS15" s="59">
        <v>3663475.25</v>
      </c>
      <c r="FT15" s="59">
        <v>1968530.25</v>
      </c>
      <c r="FU15" s="59">
        <v>1697850.12</v>
      </c>
      <c r="FV15" s="59">
        <v>2316901.25</v>
      </c>
      <c r="FW15" s="59">
        <v>2984634.75</v>
      </c>
      <c r="FX15" s="59">
        <v>2885541</v>
      </c>
      <c r="FY15" s="59">
        <v>2552312.75</v>
      </c>
      <c r="FZ15" s="59">
        <v>2949981.5</v>
      </c>
      <c r="GA15" s="59">
        <v>3110396.75</v>
      </c>
      <c r="GB15" s="59">
        <v>3295025.75</v>
      </c>
    </row>
    <row r="16" spans="2:184"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  <c r="AT16" s="462"/>
      <c r="AU16" s="462"/>
      <c r="AV16" s="462"/>
      <c r="AW16" s="462"/>
      <c r="AX16" s="462"/>
      <c r="AY16" s="462"/>
      <c r="AZ16" s="462"/>
      <c r="BA16" s="462"/>
      <c r="BB16" s="462"/>
      <c r="BC16" s="462"/>
      <c r="BD16" s="462"/>
      <c r="BE16" s="462"/>
      <c r="BF16" s="462"/>
      <c r="BG16" s="462"/>
      <c r="BH16" s="462"/>
      <c r="BI16" s="462"/>
      <c r="BJ16" s="462"/>
      <c r="BK16" s="462"/>
      <c r="BL16" s="462"/>
      <c r="BM16" s="462"/>
      <c r="BN16" s="462"/>
      <c r="BO16" s="462"/>
      <c r="BP16" s="462"/>
      <c r="BQ16" s="462"/>
      <c r="BR16" s="462"/>
      <c r="BS16" s="462"/>
      <c r="BT16" s="462"/>
      <c r="BU16" s="462"/>
      <c r="BV16" s="462"/>
      <c r="BW16" s="462"/>
      <c r="BX16" s="462"/>
      <c r="BY16" s="462"/>
      <c r="BZ16" s="462"/>
      <c r="CA16" s="462"/>
      <c r="CB16" s="462"/>
      <c r="CC16" s="462"/>
      <c r="CD16" s="462"/>
      <c r="CE16" s="462"/>
      <c r="CF16" s="462"/>
      <c r="CG16" s="462"/>
      <c r="CH16" s="462"/>
      <c r="CI16" s="462"/>
      <c r="CJ16" s="462"/>
      <c r="CK16" s="462"/>
      <c r="CL16" s="462"/>
      <c r="CM16" s="462"/>
      <c r="CN16" s="462"/>
      <c r="CO16" s="462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2"/>
      <c r="DA16" s="462"/>
      <c r="DB16" s="462"/>
      <c r="DC16" s="462"/>
      <c r="DD16" s="462"/>
      <c r="DE16" s="462"/>
      <c r="DF16" s="462"/>
      <c r="DG16" s="462"/>
      <c r="DH16" s="462"/>
      <c r="DI16" s="462"/>
      <c r="DJ16" s="462"/>
      <c r="DK16" s="462"/>
      <c r="DL16" s="462"/>
      <c r="DM16" s="462"/>
      <c r="DN16" s="462"/>
      <c r="DO16" s="462"/>
      <c r="DP16" s="462"/>
      <c r="DQ16" s="462"/>
      <c r="DR16" s="462"/>
      <c r="DS16" s="462"/>
      <c r="DT16" s="462"/>
      <c r="DU16" s="462"/>
      <c r="DV16" s="462"/>
      <c r="DW16" s="462"/>
      <c r="DX16" s="462"/>
      <c r="DY16" s="462"/>
      <c r="DZ16" s="462"/>
      <c r="EA16" s="462"/>
      <c r="EB16" s="462"/>
      <c r="EC16" s="462"/>
      <c r="ED16" s="462"/>
      <c r="EE16" s="462"/>
      <c r="EF16" s="462"/>
      <c r="EG16" s="462"/>
      <c r="EH16" s="462"/>
      <c r="EI16" s="462"/>
      <c r="EJ16" s="462"/>
      <c r="EK16" s="462"/>
      <c r="EL16" s="462"/>
      <c r="EM16" s="462"/>
      <c r="EN16" s="462"/>
      <c r="EO16" s="462"/>
      <c r="EP16" s="462"/>
      <c r="EQ16" s="462"/>
      <c r="ER16" s="462"/>
      <c r="ES16" s="462"/>
      <c r="ET16" s="462"/>
      <c r="EU16" s="462"/>
      <c r="EV16" s="462"/>
      <c r="EW16" s="462"/>
      <c r="EX16" s="462"/>
      <c r="EY16" s="462"/>
      <c r="EZ16" s="462"/>
      <c r="FA16" s="462"/>
      <c r="FB16" s="462"/>
      <c r="FC16" s="462"/>
      <c r="FD16" s="462"/>
      <c r="FE16" s="462"/>
      <c r="FF16" s="462"/>
      <c r="FG16" s="462"/>
      <c r="FH16" s="462"/>
      <c r="FI16" s="462"/>
      <c r="FJ16" s="462"/>
      <c r="FK16" s="462"/>
      <c r="FL16" s="462"/>
      <c r="FM16" s="462"/>
      <c r="FN16" s="462"/>
      <c r="FO16" s="462"/>
      <c r="FP16" s="462"/>
      <c r="FQ16" s="462"/>
      <c r="FR16" s="462"/>
      <c r="FS16" s="462"/>
      <c r="FT16" s="462"/>
      <c r="FU16" s="462"/>
      <c r="FV16" s="462"/>
      <c r="FW16" s="462"/>
      <c r="FX16" s="462"/>
      <c r="FY16" s="462"/>
      <c r="FZ16" s="462"/>
      <c r="GA16" s="462"/>
      <c r="GB16" s="462"/>
    </row>
    <row r="17" spans="1:184"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  <c r="BU17" s="462"/>
      <c r="BV17" s="462"/>
      <c r="BW17" s="462"/>
      <c r="BX17" s="462"/>
      <c r="BY17" s="462"/>
      <c r="BZ17" s="462"/>
      <c r="CA17" s="462"/>
      <c r="CB17" s="462"/>
      <c r="CC17" s="462"/>
      <c r="CD17" s="462"/>
      <c r="CE17" s="462"/>
      <c r="CF17" s="462"/>
      <c r="CG17" s="462"/>
      <c r="CH17" s="462"/>
      <c r="CI17" s="462"/>
      <c r="CJ17" s="462"/>
      <c r="CK17" s="462"/>
      <c r="CL17" s="462"/>
      <c r="CM17" s="462"/>
      <c r="CN17" s="462"/>
      <c r="CO17" s="462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E17" s="462"/>
      <c r="DF17" s="462"/>
      <c r="DG17" s="462"/>
      <c r="DH17" s="462"/>
      <c r="DI17" s="462"/>
      <c r="DJ17" s="462"/>
      <c r="DK17" s="462"/>
      <c r="DL17" s="462"/>
      <c r="DM17" s="462"/>
      <c r="DN17" s="462"/>
      <c r="DO17" s="462"/>
      <c r="DP17" s="462"/>
      <c r="DQ17" s="462"/>
      <c r="DR17" s="462"/>
      <c r="DS17" s="462"/>
      <c r="DT17" s="462"/>
      <c r="DU17" s="462"/>
      <c r="DV17" s="462"/>
      <c r="DW17" s="462"/>
      <c r="DX17" s="462"/>
      <c r="DY17" s="462"/>
      <c r="DZ17" s="462"/>
      <c r="EA17" s="462"/>
      <c r="EB17" s="462"/>
      <c r="EC17" s="462"/>
      <c r="ED17" s="462"/>
      <c r="EE17" s="462"/>
      <c r="EF17" s="462"/>
      <c r="EG17" s="462"/>
      <c r="EH17" s="462"/>
      <c r="EI17" s="462"/>
      <c r="EJ17" s="462"/>
      <c r="EK17" s="462"/>
      <c r="EL17" s="462"/>
      <c r="EM17" s="462"/>
      <c r="EN17" s="462"/>
      <c r="EO17" s="462"/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  <c r="FA17" s="462"/>
      <c r="FB17" s="462"/>
      <c r="FC17" s="462"/>
      <c r="FD17" s="462"/>
      <c r="FE17" s="462"/>
      <c r="FF17" s="462"/>
      <c r="FG17" s="462"/>
      <c r="FH17" s="462"/>
      <c r="FI17" s="462"/>
      <c r="FJ17" s="462"/>
      <c r="FK17" s="462"/>
      <c r="FL17" s="462"/>
      <c r="FM17" s="462"/>
      <c r="FN17" s="462"/>
      <c r="FO17" s="462"/>
      <c r="FP17" s="462"/>
      <c r="FQ17" s="462"/>
      <c r="FR17" s="462"/>
      <c r="FS17" s="462"/>
      <c r="FT17" s="462"/>
      <c r="FU17" s="462"/>
      <c r="FV17" s="462"/>
      <c r="FW17" s="462"/>
      <c r="FX17" s="462"/>
      <c r="FY17" s="462"/>
      <c r="FZ17" s="462"/>
      <c r="GA17" s="462"/>
      <c r="GB17" s="462"/>
    </row>
    <row r="18" spans="1:18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</row>
    <row r="19" spans="1:184">
      <c r="B19" s="462" t="s">
        <v>74</v>
      </c>
      <c r="C19" s="462" t="s">
        <v>61</v>
      </c>
      <c r="D19" s="406" t="s">
        <v>68</v>
      </c>
      <c r="E19" s="59">
        <v>26656238</v>
      </c>
      <c r="F19" s="59">
        <v>23141282</v>
      </c>
      <c r="G19" s="59">
        <v>23292182</v>
      </c>
      <c r="H19" s="59">
        <v>19910446</v>
      </c>
      <c r="I19" s="59">
        <v>21359954</v>
      </c>
      <c r="J19" s="59">
        <v>22075840</v>
      </c>
      <c r="K19" s="59">
        <v>28813744</v>
      </c>
      <c r="L19" s="59">
        <v>25441570</v>
      </c>
      <c r="M19" s="59">
        <v>21263304</v>
      </c>
      <c r="N19" s="59">
        <v>15872491</v>
      </c>
      <c r="O19" s="59">
        <v>17953054</v>
      </c>
      <c r="P19" s="59">
        <v>24590242</v>
      </c>
      <c r="Q19" s="59">
        <v>28706006</v>
      </c>
      <c r="R19" s="59">
        <v>25161588</v>
      </c>
      <c r="S19" s="59">
        <v>21828320</v>
      </c>
      <c r="T19" s="59">
        <v>22378126</v>
      </c>
      <c r="U19" s="59">
        <v>22413438</v>
      </c>
      <c r="V19" s="59">
        <v>23706714</v>
      </c>
      <c r="W19" s="59">
        <v>27673172</v>
      </c>
      <c r="X19" s="59">
        <v>27239660</v>
      </c>
      <c r="Y19" s="59">
        <v>21718494</v>
      </c>
      <c r="Z19" s="59">
        <v>21304700</v>
      </c>
      <c r="AA19" s="59">
        <v>22237306</v>
      </c>
      <c r="AB19" s="59">
        <v>24820688</v>
      </c>
      <c r="AC19" s="59">
        <v>27769054</v>
      </c>
      <c r="AD19" s="59">
        <v>25583298</v>
      </c>
      <c r="AE19" s="59">
        <v>24793624</v>
      </c>
      <c r="AF19" s="59">
        <v>20451988</v>
      </c>
      <c r="AG19" s="59">
        <v>21692342</v>
      </c>
      <c r="AH19" s="59">
        <v>26047220</v>
      </c>
      <c r="AI19" s="59">
        <v>30717482</v>
      </c>
      <c r="AJ19" s="59">
        <v>29935698</v>
      </c>
      <c r="AK19" s="59">
        <v>23107898</v>
      </c>
      <c r="AL19" s="59">
        <v>17767982</v>
      </c>
      <c r="AM19" s="59">
        <v>23184254</v>
      </c>
      <c r="AN19" s="59">
        <v>24558030</v>
      </c>
      <c r="AO19" s="59">
        <v>28889480</v>
      </c>
      <c r="AP19" s="59">
        <v>27701332</v>
      </c>
      <c r="AQ19" s="59">
        <v>21781878</v>
      </c>
      <c r="AR19" s="59">
        <v>18559268</v>
      </c>
      <c r="AS19" s="59">
        <v>24148494</v>
      </c>
      <c r="AT19" s="59">
        <v>27381894</v>
      </c>
      <c r="AU19" s="59">
        <v>31449304</v>
      </c>
      <c r="AV19" s="59">
        <v>32111332</v>
      </c>
      <c r="AW19" s="59">
        <v>24346020</v>
      </c>
      <c r="AX19" s="59">
        <v>22138754</v>
      </c>
      <c r="AY19" s="59">
        <v>24295170</v>
      </c>
      <c r="AZ19" s="59">
        <v>25381612</v>
      </c>
      <c r="BA19" s="59">
        <v>30620700</v>
      </c>
      <c r="BB19" s="59">
        <v>28128640</v>
      </c>
      <c r="BC19" s="59">
        <v>24695628</v>
      </c>
      <c r="BD19" s="59">
        <v>21476886</v>
      </c>
      <c r="BE19" s="59">
        <v>25600262</v>
      </c>
      <c r="BF19" s="59">
        <v>28477784</v>
      </c>
      <c r="BG19" s="59">
        <v>32410182</v>
      </c>
      <c r="BH19" s="59">
        <v>33301302</v>
      </c>
      <c r="BI19" s="59">
        <v>24011084</v>
      </c>
      <c r="BJ19" s="59">
        <v>15991662</v>
      </c>
      <c r="BK19" s="59">
        <v>19766652</v>
      </c>
      <c r="BL19" s="59">
        <v>26838150</v>
      </c>
      <c r="BM19" s="59">
        <v>32258860</v>
      </c>
      <c r="BN19" s="59">
        <v>29646342</v>
      </c>
      <c r="BO19" s="59">
        <v>25993504</v>
      </c>
      <c r="BP19" s="59">
        <v>23109310</v>
      </c>
      <c r="BQ19" s="59">
        <v>24987732</v>
      </c>
      <c r="BR19" s="59">
        <v>30691252</v>
      </c>
      <c r="BS19" s="59">
        <v>36589744</v>
      </c>
      <c r="BT19" s="59">
        <v>37217988</v>
      </c>
      <c r="BU19" s="59">
        <v>27662772</v>
      </c>
      <c r="BV19" s="59">
        <v>28063016</v>
      </c>
      <c r="BW19" s="59">
        <v>26298058</v>
      </c>
      <c r="BX19" s="59">
        <v>31600624</v>
      </c>
      <c r="BY19" s="59">
        <v>36295524</v>
      </c>
      <c r="BZ19" s="59">
        <v>32625568</v>
      </c>
      <c r="CA19" s="59">
        <v>27919870</v>
      </c>
      <c r="CB19" s="59">
        <v>27921618</v>
      </c>
      <c r="CC19" s="59">
        <v>31589916</v>
      </c>
      <c r="CD19" s="59">
        <v>37620036</v>
      </c>
      <c r="CE19" s="59">
        <v>48575676</v>
      </c>
      <c r="CF19" s="59">
        <v>49355508</v>
      </c>
      <c r="CG19" s="59">
        <v>37414728</v>
      </c>
      <c r="CH19" s="59">
        <v>26399980</v>
      </c>
      <c r="CI19" s="59">
        <v>38531304</v>
      </c>
      <c r="CJ19" s="59">
        <v>43759512</v>
      </c>
      <c r="CK19" s="59">
        <v>47079468</v>
      </c>
      <c r="CL19" s="59">
        <v>44886244</v>
      </c>
      <c r="CM19" s="59">
        <v>43744600</v>
      </c>
      <c r="CN19" s="59">
        <v>35128716</v>
      </c>
      <c r="CO19" s="59">
        <v>41956456</v>
      </c>
      <c r="CP19" s="59">
        <v>50719808</v>
      </c>
      <c r="CQ19" s="59">
        <v>63622864</v>
      </c>
      <c r="CR19" s="59">
        <v>62369440</v>
      </c>
      <c r="CS19" s="59">
        <v>48778688</v>
      </c>
      <c r="CT19" s="59">
        <v>43648044</v>
      </c>
      <c r="CU19" s="59">
        <v>47217196</v>
      </c>
      <c r="CV19" s="59">
        <v>54423780</v>
      </c>
      <c r="CW19" s="59">
        <v>56833148</v>
      </c>
      <c r="CX19" s="59">
        <v>50031464</v>
      </c>
      <c r="CY19" s="59">
        <v>43747056</v>
      </c>
      <c r="CZ19" s="59">
        <v>42006136</v>
      </c>
      <c r="DA19" s="59">
        <v>50881416</v>
      </c>
      <c r="DB19" s="59">
        <v>59781048</v>
      </c>
      <c r="DC19" s="59">
        <v>72147072</v>
      </c>
      <c r="DD19" s="59">
        <v>72063568</v>
      </c>
      <c r="DE19" s="59">
        <v>53012784</v>
      </c>
      <c r="DF19" s="59">
        <v>34287572</v>
      </c>
      <c r="DG19" s="59">
        <v>51256756</v>
      </c>
      <c r="DH19" s="59">
        <v>57507544</v>
      </c>
      <c r="DI19" s="59">
        <v>59274512</v>
      </c>
      <c r="DJ19" s="59">
        <v>54060020</v>
      </c>
      <c r="DK19" s="59">
        <v>55048788</v>
      </c>
      <c r="DL19" s="59">
        <v>43822724</v>
      </c>
      <c r="DM19" s="59">
        <v>47913664</v>
      </c>
      <c r="DN19" s="59">
        <v>61693760</v>
      </c>
      <c r="DO19" s="59">
        <v>71923424</v>
      </c>
      <c r="DP19" s="59">
        <v>72907720</v>
      </c>
      <c r="DQ19" s="59">
        <v>53940964</v>
      </c>
      <c r="DR19" s="59">
        <v>48013276</v>
      </c>
      <c r="DS19" s="59">
        <v>53101908</v>
      </c>
      <c r="DT19" s="59">
        <v>57985824</v>
      </c>
      <c r="DU19" s="59">
        <v>60216436</v>
      </c>
      <c r="DV19" s="59">
        <v>54677832</v>
      </c>
      <c r="DW19" s="59">
        <v>54184812</v>
      </c>
      <c r="DX19" s="59">
        <v>43348112</v>
      </c>
      <c r="DY19" s="59">
        <v>53151912</v>
      </c>
      <c r="DZ19" s="59">
        <v>62447224</v>
      </c>
      <c r="EA19" s="59">
        <v>71385808</v>
      </c>
      <c r="EB19" s="59">
        <v>72144536</v>
      </c>
      <c r="EC19" s="59">
        <v>53924488</v>
      </c>
      <c r="ED19" s="59">
        <v>38291472</v>
      </c>
      <c r="EE19" s="59">
        <v>46367188</v>
      </c>
      <c r="EF19" s="59">
        <v>57208652</v>
      </c>
      <c r="EG19" s="59">
        <v>60445844</v>
      </c>
      <c r="EH19" s="59">
        <v>58143248</v>
      </c>
      <c r="EI19" s="59">
        <v>45487904</v>
      </c>
      <c r="EJ19" s="59">
        <v>40640924</v>
      </c>
      <c r="EK19" s="59">
        <v>53614644</v>
      </c>
      <c r="EL19" s="59">
        <v>59665756</v>
      </c>
      <c r="EM19" s="59">
        <v>73590312</v>
      </c>
      <c r="EN19" s="59">
        <v>74220160</v>
      </c>
      <c r="EO19" s="59">
        <v>56207728</v>
      </c>
      <c r="EP19" s="59">
        <v>49996008</v>
      </c>
      <c r="EQ19" s="59">
        <v>52533024</v>
      </c>
      <c r="ER19" s="59">
        <v>59615720</v>
      </c>
      <c r="ES19" s="59">
        <v>63296320</v>
      </c>
      <c r="ET19" s="59">
        <v>57146204</v>
      </c>
      <c r="EU19" s="59">
        <v>54511240</v>
      </c>
      <c r="EV19" s="59">
        <v>46319860</v>
      </c>
      <c r="EW19" s="59">
        <v>54905616</v>
      </c>
      <c r="EX19" s="59">
        <v>61919432</v>
      </c>
      <c r="EY19" s="59">
        <v>76071328</v>
      </c>
      <c r="EZ19" s="59">
        <v>74369344</v>
      </c>
      <c r="FA19" s="59">
        <v>58467920</v>
      </c>
      <c r="FB19" s="59">
        <v>38728708</v>
      </c>
      <c r="FC19" s="59">
        <v>40347276</v>
      </c>
      <c r="FD19" s="59">
        <v>62302920</v>
      </c>
      <c r="FE19" s="59">
        <v>64974588</v>
      </c>
      <c r="FF19" s="59">
        <v>59239868</v>
      </c>
      <c r="FG19" s="59">
        <v>54195752</v>
      </c>
      <c r="FH19" s="59">
        <v>48951464</v>
      </c>
      <c r="FI19" s="59">
        <v>52739704</v>
      </c>
      <c r="FJ19" s="59">
        <v>66486824</v>
      </c>
      <c r="FK19" s="59">
        <v>79738752</v>
      </c>
      <c r="FL19" s="59">
        <v>77314096</v>
      </c>
      <c r="FM19" s="59">
        <v>61546636</v>
      </c>
      <c r="FN19" s="59">
        <v>54172124</v>
      </c>
      <c r="FO19" s="59">
        <v>56651604</v>
      </c>
      <c r="FP19" s="59">
        <v>65647180</v>
      </c>
      <c r="FQ19" s="59">
        <v>67090072</v>
      </c>
      <c r="FR19" s="59">
        <v>62050232</v>
      </c>
      <c r="FS19" s="59">
        <v>45840024</v>
      </c>
      <c r="FT19" s="59">
        <v>58594616</v>
      </c>
      <c r="FU19" s="59">
        <v>55507476</v>
      </c>
      <c r="FV19" s="59">
        <v>70203968</v>
      </c>
      <c r="FW19" s="59">
        <v>80180320</v>
      </c>
      <c r="FX19" s="59">
        <v>80595968</v>
      </c>
      <c r="FY19" s="59">
        <v>60753132</v>
      </c>
      <c r="FZ19" s="59">
        <v>49508388</v>
      </c>
      <c r="GA19" s="59">
        <v>54593156</v>
      </c>
      <c r="GB19" s="59">
        <v>69026928</v>
      </c>
    </row>
    <row r="20" spans="1:184">
      <c r="B20" s="462" t="s">
        <v>74</v>
      </c>
      <c r="C20" s="462" t="s">
        <v>61</v>
      </c>
      <c r="D20" s="406" t="s">
        <v>69</v>
      </c>
      <c r="E20" s="59">
        <v>4973864</v>
      </c>
      <c r="F20" s="59">
        <v>4256527</v>
      </c>
      <c r="G20" s="59">
        <v>4880349.5</v>
      </c>
      <c r="H20" s="59">
        <v>3381931.5</v>
      </c>
      <c r="I20" s="59">
        <v>3995011.5</v>
      </c>
      <c r="J20" s="59">
        <v>4965360.5</v>
      </c>
      <c r="K20" s="59">
        <v>4929146.5</v>
      </c>
      <c r="L20" s="59">
        <v>4627283.5</v>
      </c>
      <c r="M20" s="59">
        <v>4553686.5</v>
      </c>
      <c r="N20" s="59">
        <v>2500936.75</v>
      </c>
      <c r="O20" s="59">
        <v>4185444.5</v>
      </c>
      <c r="P20" s="59">
        <v>4905787</v>
      </c>
      <c r="Q20" s="59">
        <v>5007711</v>
      </c>
      <c r="R20" s="59">
        <v>4535196.5</v>
      </c>
      <c r="S20" s="59">
        <v>4247817.5</v>
      </c>
      <c r="T20" s="59">
        <v>3657737.25</v>
      </c>
      <c r="U20" s="59">
        <v>4615070</v>
      </c>
      <c r="V20" s="59">
        <v>4698637.5</v>
      </c>
      <c r="W20" s="59">
        <v>5222010.5</v>
      </c>
      <c r="X20" s="59">
        <v>5412903.5</v>
      </c>
      <c r="Y20" s="59">
        <v>4160747</v>
      </c>
      <c r="Z20" s="59">
        <v>3421961.75</v>
      </c>
      <c r="AA20" s="59">
        <v>5375807</v>
      </c>
      <c r="AB20" s="59">
        <v>4227368</v>
      </c>
      <c r="AC20" s="59">
        <v>5752080</v>
      </c>
      <c r="AD20" s="59">
        <v>4319941.5</v>
      </c>
      <c r="AE20" s="59">
        <v>4216324</v>
      </c>
      <c r="AF20" s="59">
        <v>3455343.75</v>
      </c>
      <c r="AG20" s="59">
        <v>5080996.5</v>
      </c>
      <c r="AH20" s="59">
        <v>4741078.5</v>
      </c>
      <c r="AI20" s="59">
        <v>5262141</v>
      </c>
      <c r="AJ20" s="59">
        <v>6089966.5</v>
      </c>
      <c r="AK20" s="59">
        <v>4538430</v>
      </c>
      <c r="AL20" s="59">
        <v>3119796</v>
      </c>
      <c r="AM20" s="59">
        <v>4845497.5</v>
      </c>
      <c r="AN20" s="59">
        <v>4334550.5</v>
      </c>
      <c r="AO20" s="59">
        <v>6844231.5</v>
      </c>
      <c r="AP20" s="59">
        <v>4699859.5</v>
      </c>
      <c r="AQ20" s="59">
        <v>3231006.5</v>
      </c>
      <c r="AR20" s="59">
        <v>3628256.5</v>
      </c>
      <c r="AS20" s="59">
        <v>5082338.5</v>
      </c>
      <c r="AT20" s="59">
        <v>4898885</v>
      </c>
      <c r="AU20" s="59">
        <v>7748696</v>
      </c>
      <c r="AV20" s="59">
        <v>5571988</v>
      </c>
      <c r="AW20" s="59">
        <v>4821546.5</v>
      </c>
      <c r="AX20" s="59">
        <v>4685163.5</v>
      </c>
      <c r="AY20" s="59">
        <v>4701748</v>
      </c>
      <c r="AZ20" s="59">
        <v>5326945.5</v>
      </c>
      <c r="BA20" s="59">
        <v>6484469</v>
      </c>
      <c r="BB20" s="59">
        <v>4969567</v>
      </c>
      <c r="BC20" s="59">
        <v>3892150.75</v>
      </c>
      <c r="BD20" s="59">
        <v>5092986.5</v>
      </c>
      <c r="BE20" s="59">
        <v>4497904</v>
      </c>
      <c r="BF20" s="59">
        <v>5001810</v>
      </c>
      <c r="BG20" s="59">
        <v>8049486.5</v>
      </c>
      <c r="BH20" s="59">
        <v>5466472.5</v>
      </c>
      <c r="BI20" s="59">
        <v>5032301</v>
      </c>
      <c r="BJ20" s="59">
        <v>2900333.25</v>
      </c>
      <c r="BK20" s="59">
        <v>3966440.25</v>
      </c>
      <c r="BL20" s="59">
        <v>6471699.5</v>
      </c>
      <c r="BM20" s="59">
        <v>5934061</v>
      </c>
      <c r="BN20" s="59">
        <v>5365392.5</v>
      </c>
      <c r="BO20" s="59">
        <v>4352715</v>
      </c>
      <c r="BP20" s="59">
        <v>4655113</v>
      </c>
      <c r="BQ20" s="59">
        <v>5053338</v>
      </c>
      <c r="BR20" s="59">
        <v>6600914</v>
      </c>
      <c r="BS20" s="59">
        <v>8647972</v>
      </c>
      <c r="BT20" s="59">
        <v>6809188.5</v>
      </c>
      <c r="BU20" s="59">
        <v>7524072.5</v>
      </c>
      <c r="BV20" s="59">
        <v>4790270</v>
      </c>
      <c r="BW20" s="59">
        <v>5654226.5</v>
      </c>
      <c r="BX20" s="59">
        <v>7982304.5</v>
      </c>
      <c r="BY20" s="59">
        <v>7016287.5</v>
      </c>
      <c r="BZ20" s="59">
        <v>5795194.5</v>
      </c>
      <c r="CA20" s="59">
        <v>5730006</v>
      </c>
      <c r="CB20" s="59">
        <v>5173028</v>
      </c>
      <c r="CC20" s="59">
        <v>6238322.5</v>
      </c>
      <c r="CD20" s="59">
        <v>8788802</v>
      </c>
      <c r="CE20" s="59">
        <v>10022092</v>
      </c>
      <c r="CF20" s="59">
        <v>9387518</v>
      </c>
      <c r="CG20" s="59">
        <v>8271279</v>
      </c>
      <c r="CH20" s="59">
        <v>3991706</v>
      </c>
      <c r="CI20" s="59">
        <v>8520343</v>
      </c>
      <c r="CJ20" s="59">
        <v>9189729</v>
      </c>
      <c r="CK20" s="59">
        <v>8543737</v>
      </c>
      <c r="CL20" s="59">
        <v>8230062.5</v>
      </c>
      <c r="CM20" s="59">
        <v>7205647.5</v>
      </c>
      <c r="CN20" s="59">
        <v>5840230.5</v>
      </c>
      <c r="CO20" s="59">
        <v>8986420</v>
      </c>
      <c r="CP20" s="59">
        <v>7999106</v>
      </c>
      <c r="CQ20" s="59">
        <v>10366941</v>
      </c>
      <c r="CR20" s="59">
        <v>12142623</v>
      </c>
      <c r="CS20" s="59">
        <v>8193473</v>
      </c>
      <c r="CT20" s="59">
        <v>7054374</v>
      </c>
      <c r="CU20" s="59">
        <v>8693396</v>
      </c>
      <c r="CV20" s="59">
        <v>8641087</v>
      </c>
      <c r="CW20" s="59">
        <v>9616281</v>
      </c>
      <c r="CX20" s="59">
        <v>6236983.5</v>
      </c>
      <c r="CY20" s="59">
        <v>4946763</v>
      </c>
      <c r="CZ20" s="59">
        <v>5244767</v>
      </c>
      <c r="DA20" s="59">
        <v>8637619</v>
      </c>
      <c r="DB20" s="59">
        <v>6901753.5</v>
      </c>
      <c r="DC20" s="59">
        <v>11149010</v>
      </c>
      <c r="DD20" s="59">
        <v>8950837</v>
      </c>
      <c r="DE20" s="59">
        <v>7085611.5</v>
      </c>
      <c r="DF20" s="59">
        <v>5693047.5</v>
      </c>
      <c r="DG20" s="59">
        <v>7369915</v>
      </c>
      <c r="DH20" s="59">
        <v>6693970</v>
      </c>
      <c r="DI20" s="59">
        <v>9001106</v>
      </c>
      <c r="DJ20" s="59">
        <v>6543790.5</v>
      </c>
      <c r="DK20" s="59">
        <v>6693140</v>
      </c>
      <c r="DL20" s="59">
        <v>6345183.5</v>
      </c>
      <c r="DM20" s="59">
        <v>7126372.5</v>
      </c>
      <c r="DN20" s="59">
        <v>7081484</v>
      </c>
      <c r="DO20" s="59">
        <v>11791855</v>
      </c>
      <c r="DP20" s="59">
        <v>7710182.5</v>
      </c>
      <c r="DQ20" s="59">
        <v>7174651.5</v>
      </c>
      <c r="DR20" s="59">
        <v>7298183.5</v>
      </c>
      <c r="DS20" s="59">
        <v>7879318.5</v>
      </c>
      <c r="DT20" s="59">
        <v>9061977</v>
      </c>
      <c r="DU20" s="59">
        <v>9577553</v>
      </c>
      <c r="DV20" s="59">
        <v>7018934</v>
      </c>
      <c r="DW20" s="59">
        <v>5984861</v>
      </c>
      <c r="DX20" s="59">
        <v>7326034.5</v>
      </c>
      <c r="DY20" s="59">
        <v>7413050</v>
      </c>
      <c r="DZ20" s="59">
        <v>6950523</v>
      </c>
      <c r="EA20" s="59">
        <v>12124880</v>
      </c>
      <c r="EB20" s="59">
        <v>7587456</v>
      </c>
      <c r="EC20" s="59">
        <v>8048663.5</v>
      </c>
      <c r="ED20" s="59">
        <v>4892521.5</v>
      </c>
      <c r="EE20" s="59">
        <v>7298907</v>
      </c>
      <c r="EF20" s="59">
        <v>10139065</v>
      </c>
      <c r="EG20" s="59">
        <v>8589000</v>
      </c>
      <c r="EH20" s="59">
        <v>7154362.5</v>
      </c>
      <c r="EI20" s="59">
        <v>6869702</v>
      </c>
      <c r="EJ20" s="59">
        <v>5212078.5</v>
      </c>
      <c r="EK20" s="59">
        <v>7546093</v>
      </c>
      <c r="EL20" s="59">
        <v>8338230</v>
      </c>
      <c r="EM20" s="59">
        <v>10431000</v>
      </c>
      <c r="EN20" s="59">
        <v>9406969</v>
      </c>
      <c r="EO20" s="59">
        <v>8446583</v>
      </c>
      <c r="EP20" s="59">
        <v>6251742</v>
      </c>
      <c r="EQ20" s="59">
        <v>8817286</v>
      </c>
      <c r="ER20" s="59">
        <v>9649111</v>
      </c>
      <c r="ES20" s="59">
        <v>8472286</v>
      </c>
      <c r="ET20" s="59">
        <v>7121789</v>
      </c>
      <c r="EU20" s="59">
        <v>7835980.5</v>
      </c>
      <c r="EV20" s="59">
        <v>5912136</v>
      </c>
      <c r="EW20" s="59">
        <v>8769172</v>
      </c>
      <c r="EX20" s="59">
        <v>7978499</v>
      </c>
      <c r="EY20" s="59">
        <v>10430398</v>
      </c>
      <c r="EZ20" s="59">
        <v>10324956</v>
      </c>
      <c r="FA20" s="59">
        <v>7438232</v>
      </c>
      <c r="FB20" s="59">
        <v>4442194.5</v>
      </c>
      <c r="FC20" s="59">
        <v>8353959.5</v>
      </c>
      <c r="FD20" s="59">
        <v>8628974</v>
      </c>
      <c r="FE20" s="59">
        <v>10072064</v>
      </c>
      <c r="FF20" s="59">
        <v>8108109.5</v>
      </c>
      <c r="FG20" s="59">
        <v>7159544.5</v>
      </c>
      <c r="FH20" s="59">
        <v>6666701</v>
      </c>
      <c r="FI20" s="59">
        <v>9575915</v>
      </c>
      <c r="FJ20" s="59">
        <v>7785980.5</v>
      </c>
      <c r="FK20" s="59">
        <v>9589171</v>
      </c>
      <c r="FL20" s="59">
        <v>11429492</v>
      </c>
      <c r="FM20" s="59">
        <v>8069273</v>
      </c>
      <c r="FN20" s="59">
        <v>7502497</v>
      </c>
      <c r="FO20" s="59">
        <v>9875822</v>
      </c>
      <c r="FP20" s="59">
        <v>9324397</v>
      </c>
      <c r="FQ20" s="59">
        <v>11692217</v>
      </c>
      <c r="FR20" s="59">
        <v>8166880.5</v>
      </c>
      <c r="FS20" s="59">
        <v>4733091.5</v>
      </c>
      <c r="FT20" s="59">
        <v>7804757.5</v>
      </c>
      <c r="FU20" s="59">
        <v>9796381</v>
      </c>
      <c r="FV20" s="59">
        <v>7867175.5</v>
      </c>
      <c r="FW20" s="59">
        <v>12539383</v>
      </c>
      <c r="FX20" s="59">
        <v>10705821</v>
      </c>
      <c r="FY20" s="59">
        <v>8082143</v>
      </c>
      <c r="FZ20" s="59">
        <v>7964289</v>
      </c>
      <c r="GA20" s="59">
        <v>8451438</v>
      </c>
      <c r="GB20" s="59">
        <v>8842450</v>
      </c>
    </row>
    <row r="21" spans="1:184">
      <c r="B21" s="462" t="s">
        <v>74</v>
      </c>
      <c r="C21" s="462" t="s">
        <v>61</v>
      </c>
      <c r="D21" s="406" t="s">
        <v>70</v>
      </c>
      <c r="E21" s="59">
        <v>1603750.75</v>
      </c>
      <c r="F21" s="59">
        <v>1464957.75</v>
      </c>
      <c r="G21" s="59">
        <v>1629397.75</v>
      </c>
      <c r="H21" s="59">
        <v>874026.56</v>
      </c>
      <c r="I21" s="59">
        <v>942980.5</v>
      </c>
      <c r="J21" s="59">
        <v>864436.94</v>
      </c>
      <c r="K21" s="59">
        <v>773719.06</v>
      </c>
      <c r="L21" s="59">
        <v>792821.06</v>
      </c>
      <c r="M21" s="59">
        <v>982334.88</v>
      </c>
      <c r="N21" s="59">
        <v>652488.88</v>
      </c>
      <c r="O21" s="59">
        <v>1147298.1200000001</v>
      </c>
      <c r="P21" s="59">
        <v>1327825</v>
      </c>
      <c r="Q21" s="59">
        <v>1572693.38</v>
      </c>
      <c r="R21" s="59">
        <v>1483148.38</v>
      </c>
      <c r="S21" s="59">
        <v>1405795</v>
      </c>
      <c r="T21" s="59">
        <v>971400.38</v>
      </c>
      <c r="U21" s="59">
        <v>1079341.3799999999</v>
      </c>
      <c r="V21" s="59">
        <v>831776.56</v>
      </c>
      <c r="W21" s="59">
        <v>803136.25</v>
      </c>
      <c r="X21" s="59">
        <v>937206</v>
      </c>
      <c r="Y21" s="59">
        <v>912764.44</v>
      </c>
      <c r="Z21" s="59">
        <v>867695.06</v>
      </c>
      <c r="AA21" s="59">
        <v>1474214.62</v>
      </c>
      <c r="AB21" s="59">
        <v>1179493.1200000001</v>
      </c>
      <c r="AC21" s="59">
        <v>1711144.38</v>
      </c>
      <c r="AD21" s="59">
        <v>1401164.62</v>
      </c>
      <c r="AE21" s="59">
        <v>1375827.75</v>
      </c>
      <c r="AF21" s="59">
        <v>927759.06</v>
      </c>
      <c r="AG21" s="59">
        <v>1166874.8799999999</v>
      </c>
      <c r="AH21" s="59">
        <v>791395.44</v>
      </c>
      <c r="AI21" s="59">
        <v>739975.81</v>
      </c>
      <c r="AJ21" s="59">
        <v>939001.38</v>
      </c>
      <c r="AK21" s="59">
        <v>958818.38</v>
      </c>
      <c r="AL21" s="59">
        <v>812064.12</v>
      </c>
      <c r="AM21" s="59">
        <v>1307983.1200000001</v>
      </c>
      <c r="AN21" s="59">
        <v>1142142.8799999999</v>
      </c>
      <c r="AO21" s="59">
        <v>2128474.5</v>
      </c>
      <c r="AP21" s="59">
        <v>1576761.88</v>
      </c>
      <c r="AQ21" s="59">
        <v>1103450.3799999999</v>
      </c>
      <c r="AR21" s="59">
        <v>959067.12</v>
      </c>
      <c r="AS21" s="59">
        <v>1150501</v>
      </c>
      <c r="AT21" s="59">
        <v>819317.56</v>
      </c>
      <c r="AU21" s="59">
        <v>1134320</v>
      </c>
      <c r="AV21" s="59">
        <v>860545.69</v>
      </c>
      <c r="AW21" s="59">
        <v>973225</v>
      </c>
      <c r="AX21" s="59">
        <v>1187119.5</v>
      </c>
      <c r="AY21" s="59">
        <v>1284426.5</v>
      </c>
      <c r="AZ21" s="59">
        <v>1463077.5</v>
      </c>
      <c r="BA21" s="59">
        <v>2108963</v>
      </c>
      <c r="BB21" s="59">
        <v>1631158.62</v>
      </c>
      <c r="BC21" s="59">
        <v>1235164.75</v>
      </c>
      <c r="BD21" s="59">
        <v>1307606.1200000001</v>
      </c>
      <c r="BE21" s="59">
        <v>1098208.25</v>
      </c>
      <c r="BF21" s="59">
        <v>833889.62</v>
      </c>
      <c r="BG21" s="59">
        <v>1104803.6200000001</v>
      </c>
      <c r="BH21" s="59">
        <v>841196.06</v>
      </c>
      <c r="BI21" s="59">
        <v>1074887.1200000001</v>
      </c>
      <c r="BJ21" s="59">
        <v>787392.5</v>
      </c>
      <c r="BK21" s="59">
        <v>1114598.1200000001</v>
      </c>
      <c r="BL21" s="59">
        <v>1635476.38</v>
      </c>
      <c r="BM21" s="59">
        <v>1876750</v>
      </c>
      <c r="BN21" s="59">
        <v>1786122.25</v>
      </c>
      <c r="BO21" s="59">
        <v>1461118.88</v>
      </c>
      <c r="BP21" s="59">
        <v>1170852.8799999999</v>
      </c>
      <c r="BQ21" s="59">
        <v>1122421.3799999999</v>
      </c>
      <c r="BR21" s="59">
        <v>1090894.3799999999</v>
      </c>
      <c r="BS21" s="59">
        <v>1232834</v>
      </c>
      <c r="BT21" s="59">
        <v>1035768.5</v>
      </c>
      <c r="BU21" s="59">
        <v>1545516.38</v>
      </c>
      <c r="BV21" s="59">
        <v>1266618.8799999999</v>
      </c>
      <c r="BW21" s="59">
        <v>1503351.12</v>
      </c>
      <c r="BX21" s="59">
        <v>2007335.5</v>
      </c>
      <c r="BY21" s="59">
        <v>2300982.75</v>
      </c>
      <c r="BZ21" s="59">
        <v>2123193.5</v>
      </c>
      <c r="CA21" s="59">
        <v>2008677.12</v>
      </c>
      <c r="CB21" s="59">
        <v>1296313.3799999999</v>
      </c>
      <c r="CC21" s="59">
        <v>1405725.75</v>
      </c>
      <c r="CD21" s="59">
        <v>1398741.62</v>
      </c>
      <c r="CE21" s="59">
        <v>1457265.88</v>
      </c>
      <c r="CF21" s="59">
        <v>1543301.25</v>
      </c>
      <c r="CG21" s="59">
        <v>1720402.25</v>
      </c>
      <c r="CH21" s="59">
        <v>944537</v>
      </c>
      <c r="CI21" s="59">
        <v>2322543.5</v>
      </c>
      <c r="CJ21" s="59">
        <v>2510741.5</v>
      </c>
      <c r="CK21" s="59">
        <v>2828637.75</v>
      </c>
      <c r="CL21" s="59">
        <v>2989083</v>
      </c>
      <c r="CM21" s="59">
        <v>2636648</v>
      </c>
      <c r="CN21" s="59">
        <v>1545189.38</v>
      </c>
      <c r="CO21" s="59">
        <v>2013010.88</v>
      </c>
      <c r="CP21" s="59">
        <v>1315497.25</v>
      </c>
      <c r="CQ21" s="59">
        <v>1579197.75</v>
      </c>
      <c r="CR21" s="59">
        <v>1965021.88</v>
      </c>
      <c r="CS21" s="59">
        <v>1697677.12</v>
      </c>
      <c r="CT21" s="59">
        <v>1699598.38</v>
      </c>
      <c r="CU21" s="59">
        <v>2571932.75</v>
      </c>
      <c r="CV21" s="59">
        <v>2313799.25</v>
      </c>
      <c r="CW21" s="59">
        <v>4733064</v>
      </c>
      <c r="CX21" s="59">
        <v>3151745.5</v>
      </c>
      <c r="CY21" s="59">
        <v>2579374.25</v>
      </c>
      <c r="CZ21" s="59">
        <v>2590743.25</v>
      </c>
      <c r="DA21" s="59">
        <v>3937439</v>
      </c>
      <c r="DB21" s="59">
        <v>3356633</v>
      </c>
      <c r="DC21" s="59">
        <v>4698160.5</v>
      </c>
      <c r="DD21" s="59">
        <v>4244475.5</v>
      </c>
      <c r="DE21" s="59">
        <v>3208588.75</v>
      </c>
      <c r="DF21" s="59">
        <v>2630900.5</v>
      </c>
      <c r="DG21" s="59">
        <v>3331429.5</v>
      </c>
      <c r="DH21" s="59">
        <v>3249252.75</v>
      </c>
      <c r="DI21" s="59">
        <v>4137947.5</v>
      </c>
      <c r="DJ21" s="59">
        <v>3489885.25</v>
      </c>
      <c r="DK21" s="59">
        <v>3394350.75</v>
      </c>
      <c r="DL21" s="59">
        <v>3083462</v>
      </c>
      <c r="DM21" s="59">
        <v>3298159.25</v>
      </c>
      <c r="DN21" s="59">
        <v>3440459</v>
      </c>
      <c r="DO21" s="59">
        <v>5249595.5</v>
      </c>
      <c r="DP21" s="59">
        <v>3781352.5</v>
      </c>
      <c r="DQ21" s="59">
        <v>3258095.75</v>
      </c>
      <c r="DR21" s="59">
        <v>3416559</v>
      </c>
      <c r="DS21" s="59">
        <v>3681268.25</v>
      </c>
      <c r="DT21" s="59">
        <v>4301715.5</v>
      </c>
      <c r="DU21" s="59">
        <v>4519829.5</v>
      </c>
      <c r="DV21" s="59">
        <v>3637623.25</v>
      </c>
      <c r="DW21" s="59">
        <v>2976563.75</v>
      </c>
      <c r="DX21" s="59">
        <v>3595375.5</v>
      </c>
      <c r="DY21" s="59">
        <v>3343084.5</v>
      </c>
      <c r="DZ21" s="59">
        <v>3411205</v>
      </c>
      <c r="EA21" s="59">
        <v>5378032.5</v>
      </c>
      <c r="EB21" s="59">
        <v>3595398.5</v>
      </c>
      <c r="EC21" s="59">
        <v>3612024</v>
      </c>
      <c r="ED21" s="59">
        <v>2248467.25</v>
      </c>
      <c r="EE21" s="59">
        <v>3328047</v>
      </c>
      <c r="EF21" s="59">
        <v>4927759.5</v>
      </c>
      <c r="EG21" s="59">
        <v>4038002.5</v>
      </c>
      <c r="EH21" s="59">
        <v>3565696.25</v>
      </c>
      <c r="EI21" s="59">
        <v>3485442</v>
      </c>
      <c r="EJ21" s="59">
        <v>2564789</v>
      </c>
      <c r="EK21" s="59">
        <v>3437527</v>
      </c>
      <c r="EL21" s="59">
        <v>4211169.5</v>
      </c>
      <c r="EM21" s="59">
        <v>4281458</v>
      </c>
      <c r="EN21" s="59">
        <v>4530107</v>
      </c>
      <c r="EO21" s="59">
        <v>3802929.5</v>
      </c>
      <c r="EP21" s="59">
        <v>2951143.75</v>
      </c>
      <c r="EQ21" s="59">
        <v>4083239.5</v>
      </c>
      <c r="ER21" s="59">
        <v>4528356</v>
      </c>
      <c r="ES21" s="59">
        <v>4064693.75</v>
      </c>
      <c r="ET21" s="59">
        <v>3895373.5</v>
      </c>
      <c r="EU21" s="59">
        <v>4083042.75</v>
      </c>
      <c r="EV21" s="59">
        <v>2838994</v>
      </c>
      <c r="EW21" s="59">
        <v>4189738.5</v>
      </c>
      <c r="EX21" s="59">
        <v>3970950.75</v>
      </c>
      <c r="EY21" s="59">
        <v>4442537.5</v>
      </c>
      <c r="EZ21" s="59">
        <v>4941342</v>
      </c>
      <c r="FA21" s="59">
        <v>3748150.25</v>
      </c>
      <c r="FB21" s="59">
        <v>2036300.88</v>
      </c>
      <c r="FC21" s="59">
        <v>3858923.75</v>
      </c>
      <c r="FD21" s="59">
        <v>4070768.25</v>
      </c>
      <c r="FE21" s="59">
        <v>4759120</v>
      </c>
      <c r="FF21" s="59">
        <v>4002155</v>
      </c>
      <c r="FG21" s="59">
        <v>3586204.25</v>
      </c>
      <c r="FH21" s="59">
        <v>3205613.25</v>
      </c>
      <c r="FI21" s="59">
        <v>4596261</v>
      </c>
      <c r="FJ21" s="59">
        <v>3738792.25</v>
      </c>
      <c r="FK21" s="59">
        <v>4094102.25</v>
      </c>
      <c r="FL21" s="59">
        <v>5432905</v>
      </c>
      <c r="FM21" s="59">
        <v>3945280.5</v>
      </c>
      <c r="FN21" s="59">
        <v>3617481.25</v>
      </c>
      <c r="FO21" s="59">
        <v>4568885.5</v>
      </c>
      <c r="FP21" s="59">
        <v>4299007.5</v>
      </c>
      <c r="FQ21" s="59">
        <v>5510819.5</v>
      </c>
      <c r="FR21" s="59">
        <v>4060384</v>
      </c>
      <c r="FS21" s="59">
        <v>2356648.25</v>
      </c>
      <c r="FT21" s="59">
        <v>3635450</v>
      </c>
      <c r="FU21" s="59">
        <v>4643379</v>
      </c>
      <c r="FV21" s="59">
        <v>3870469</v>
      </c>
      <c r="FW21" s="59">
        <v>5548111.5</v>
      </c>
      <c r="FX21" s="59">
        <v>5101678.5</v>
      </c>
      <c r="FY21" s="59">
        <v>3924812</v>
      </c>
      <c r="FZ21" s="59">
        <v>3717179.75</v>
      </c>
      <c r="GA21" s="59">
        <v>3876553.5</v>
      </c>
      <c r="GB21" s="59">
        <v>4066759</v>
      </c>
    </row>
    <row r="22" spans="1:184">
      <c r="B22" s="462" t="s">
        <v>74</v>
      </c>
      <c r="C22" s="462" t="s">
        <v>61</v>
      </c>
      <c r="D22" s="406" t="s">
        <v>71</v>
      </c>
      <c r="E22" s="59">
        <v>14879191</v>
      </c>
      <c r="F22" s="59">
        <v>12575575</v>
      </c>
      <c r="G22" s="59">
        <v>12283981</v>
      </c>
      <c r="H22" s="59">
        <v>11930821</v>
      </c>
      <c r="I22" s="59">
        <v>12717759</v>
      </c>
      <c r="J22" s="59">
        <v>12739665</v>
      </c>
      <c r="K22" s="59">
        <v>18722312</v>
      </c>
      <c r="L22" s="59">
        <v>15709072</v>
      </c>
      <c r="M22" s="59">
        <v>12198088</v>
      </c>
      <c r="N22" s="59">
        <v>9668525</v>
      </c>
      <c r="O22" s="59">
        <v>9577079</v>
      </c>
      <c r="P22" s="59">
        <v>13984493</v>
      </c>
      <c r="Q22" s="59">
        <v>16506718</v>
      </c>
      <c r="R22" s="59">
        <v>14045294</v>
      </c>
      <c r="S22" s="59">
        <v>12292201</v>
      </c>
      <c r="T22" s="59">
        <v>13656584</v>
      </c>
      <c r="U22" s="59">
        <v>13114510</v>
      </c>
      <c r="V22" s="59">
        <v>14066303</v>
      </c>
      <c r="W22" s="59">
        <v>17016410</v>
      </c>
      <c r="X22" s="59">
        <v>16529641</v>
      </c>
      <c r="Y22" s="59">
        <v>13159132</v>
      </c>
      <c r="Z22" s="59">
        <v>13100802</v>
      </c>
      <c r="AA22" s="59">
        <v>11687479</v>
      </c>
      <c r="AB22" s="59">
        <v>14998339</v>
      </c>
      <c r="AC22" s="59">
        <v>15079152</v>
      </c>
      <c r="AD22" s="59">
        <v>14825722</v>
      </c>
      <c r="AE22" s="59">
        <v>14735953</v>
      </c>
      <c r="AF22" s="59">
        <v>12345872</v>
      </c>
      <c r="AG22" s="59">
        <v>12108758</v>
      </c>
      <c r="AH22" s="59">
        <v>16143199</v>
      </c>
      <c r="AI22" s="59">
        <v>19660562</v>
      </c>
      <c r="AJ22" s="59">
        <v>18354722</v>
      </c>
      <c r="AK22" s="59">
        <v>14023701</v>
      </c>
      <c r="AL22" s="59">
        <v>10750480</v>
      </c>
      <c r="AM22" s="59">
        <v>13141304</v>
      </c>
      <c r="AN22" s="59">
        <v>14691341</v>
      </c>
      <c r="AO22" s="59">
        <v>14562342</v>
      </c>
      <c r="AP22" s="59">
        <v>15722283</v>
      </c>
      <c r="AQ22" s="59">
        <v>13238780</v>
      </c>
      <c r="AR22" s="59">
        <v>10745925</v>
      </c>
      <c r="AS22" s="59">
        <v>13848045</v>
      </c>
      <c r="AT22" s="59">
        <v>16951942</v>
      </c>
      <c r="AU22" s="59">
        <v>17732672</v>
      </c>
      <c r="AV22" s="59">
        <v>20418398</v>
      </c>
      <c r="AW22" s="59">
        <v>14475001</v>
      </c>
      <c r="AX22" s="59">
        <v>12448328</v>
      </c>
      <c r="AY22" s="59">
        <v>13698960</v>
      </c>
      <c r="AZ22" s="59">
        <v>14080691</v>
      </c>
      <c r="BA22" s="59">
        <v>16135532</v>
      </c>
      <c r="BB22" s="59">
        <v>15891681</v>
      </c>
      <c r="BC22" s="59">
        <v>14744728</v>
      </c>
      <c r="BD22" s="59">
        <v>11470752</v>
      </c>
      <c r="BE22" s="59">
        <v>15488814</v>
      </c>
      <c r="BF22" s="59">
        <v>17852870</v>
      </c>
      <c r="BG22" s="59">
        <v>18354472</v>
      </c>
      <c r="BH22" s="59">
        <v>21547548</v>
      </c>
      <c r="BI22" s="59">
        <v>14037758</v>
      </c>
      <c r="BJ22" s="59">
        <v>9502002</v>
      </c>
      <c r="BK22" s="59">
        <v>11134414</v>
      </c>
      <c r="BL22" s="59">
        <v>14160445</v>
      </c>
      <c r="BM22" s="59">
        <v>17986984</v>
      </c>
      <c r="BN22" s="59">
        <v>16375664</v>
      </c>
      <c r="BO22" s="59">
        <v>15042983</v>
      </c>
      <c r="BP22" s="59">
        <v>12914440</v>
      </c>
      <c r="BQ22" s="59">
        <v>14320059</v>
      </c>
      <c r="BR22" s="59">
        <v>17618596</v>
      </c>
      <c r="BS22" s="59">
        <v>20296042</v>
      </c>
      <c r="BT22" s="59">
        <v>22375322</v>
      </c>
      <c r="BU22" s="59">
        <v>13949085</v>
      </c>
      <c r="BV22" s="59">
        <v>16240691</v>
      </c>
      <c r="BW22" s="59">
        <v>13733284</v>
      </c>
      <c r="BX22" s="59">
        <v>15256989</v>
      </c>
      <c r="BY22" s="59">
        <v>19176514</v>
      </c>
      <c r="BZ22" s="59">
        <v>17670182</v>
      </c>
      <c r="CA22" s="59">
        <v>14633457</v>
      </c>
      <c r="CB22" s="59">
        <v>15721362</v>
      </c>
      <c r="CC22" s="59">
        <v>18017344</v>
      </c>
      <c r="CD22" s="59">
        <v>21040202</v>
      </c>
      <c r="CE22" s="59">
        <v>28036528</v>
      </c>
      <c r="CF22" s="59">
        <v>29444920</v>
      </c>
      <c r="CG22" s="59">
        <v>20900184</v>
      </c>
      <c r="CH22" s="59">
        <v>16338449</v>
      </c>
      <c r="CI22" s="59">
        <v>20324548</v>
      </c>
      <c r="CJ22" s="59">
        <v>23876198</v>
      </c>
      <c r="CK22" s="59">
        <v>26763346</v>
      </c>
      <c r="CL22" s="59">
        <v>25496338</v>
      </c>
      <c r="CM22" s="59">
        <v>25693226</v>
      </c>
      <c r="CN22" s="59">
        <v>21273340</v>
      </c>
      <c r="CO22" s="59">
        <v>24221174</v>
      </c>
      <c r="CP22" s="59">
        <v>33009246</v>
      </c>
      <c r="CQ22" s="59">
        <v>41101328</v>
      </c>
      <c r="CR22" s="59">
        <v>38460644</v>
      </c>
      <c r="CS22" s="59">
        <v>31446116</v>
      </c>
      <c r="CT22" s="59">
        <v>27716962</v>
      </c>
      <c r="CU22" s="59">
        <v>28092610</v>
      </c>
      <c r="CV22" s="59">
        <v>34411108</v>
      </c>
      <c r="CW22" s="59">
        <v>34581976</v>
      </c>
      <c r="CX22" s="59">
        <v>33178406</v>
      </c>
      <c r="CY22" s="59">
        <v>29342474</v>
      </c>
      <c r="CZ22" s="59">
        <v>28482786</v>
      </c>
      <c r="DA22" s="59">
        <v>32481990</v>
      </c>
      <c r="DB22" s="59">
        <v>42520624</v>
      </c>
      <c r="DC22" s="59">
        <v>48788932</v>
      </c>
      <c r="DD22" s="59">
        <v>50455552</v>
      </c>
      <c r="DE22" s="59">
        <v>36741568</v>
      </c>
      <c r="DF22" s="59">
        <v>21980666</v>
      </c>
      <c r="DG22" s="59">
        <v>33063824</v>
      </c>
      <c r="DH22" s="59">
        <v>39191960</v>
      </c>
      <c r="DI22" s="59">
        <v>37822700</v>
      </c>
      <c r="DJ22" s="59">
        <v>35908424</v>
      </c>
      <c r="DK22" s="59">
        <v>36430204</v>
      </c>
      <c r="DL22" s="59">
        <v>28624882</v>
      </c>
      <c r="DM22" s="59">
        <v>31773084</v>
      </c>
      <c r="DN22" s="59">
        <v>44298472</v>
      </c>
      <c r="DO22" s="59">
        <v>47227384</v>
      </c>
      <c r="DP22" s="59">
        <v>52735120</v>
      </c>
      <c r="DQ22" s="59">
        <v>37461504</v>
      </c>
      <c r="DR22" s="59">
        <v>30997488</v>
      </c>
      <c r="DS22" s="59">
        <v>33852648</v>
      </c>
      <c r="DT22" s="59">
        <v>36864552</v>
      </c>
      <c r="DU22" s="59">
        <v>37673428</v>
      </c>
      <c r="DV22" s="59">
        <v>36053892</v>
      </c>
      <c r="DW22" s="59">
        <v>36701440</v>
      </c>
      <c r="DX22" s="59">
        <v>26726766</v>
      </c>
      <c r="DY22" s="59">
        <v>35597884</v>
      </c>
      <c r="DZ22" s="59">
        <v>45436036</v>
      </c>
      <c r="EA22" s="59">
        <v>46199000</v>
      </c>
      <c r="EB22" s="59">
        <v>52489740</v>
      </c>
      <c r="EC22" s="59">
        <v>36082168</v>
      </c>
      <c r="ED22" s="59">
        <v>26228334</v>
      </c>
      <c r="EE22" s="59">
        <v>29279750</v>
      </c>
      <c r="EF22" s="59">
        <v>34579440</v>
      </c>
      <c r="EG22" s="59">
        <v>38963676</v>
      </c>
      <c r="EH22" s="59">
        <v>38862432</v>
      </c>
      <c r="EI22" s="59">
        <v>28515822</v>
      </c>
      <c r="EJ22" s="59">
        <v>26838264</v>
      </c>
      <c r="EK22" s="59">
        <v>36056488</v>
      </c>
      <c r="EL22" s="59">
        <v>40747504</v>
      </c>
      <c r="EM22" s="59">
        <v>50087792</v>
      </c>
      <c r="EN22" s="59">
        <v>52146552</v>
      </c>
      <c r="EO22" s="59">
        <v>37460296</v>
      </c>
      <c r="EP22" s="59">
        <v>34080964</v>
      </c>
      <c r="EQ22" s="59">
        <v>32332206</v>
      </c>
      <c r="ER22" s="59">
        <v>36970340</v>
      </c>
      <c r="ES22" s="59">
        <v>41211048</v>
      </c>
      <c r="ET22" s="59">
        <v>37607344</v>
      </c>
      <c r="EU22" s="59">
        <v>34707628</v>
      </c>
      <c r="EV22" s="59">
        <v>31033044</v>
      </c>
      <c r="EW22" s="59">
        <v>35196240</v>
      </c>
      <c r="EX22" s="59">
        <v>42993284</v>
      </c>
      <c r="EY22" s="59">
        <v>52925200</v>
      </c>
      <c r="EZ22" s="59">
        <v>50580592</v>
      </c>
      <c r="FA22" s="59">
        <v>40701448</v>
      </c>
      <c r="FB22" s="59">
        <v>27041222</v>
      </c>
      <c r="FC22" s="59">
        <v>23200060</v>
      </c>
      <c r="FD22" s="59">
        <v>40783520</v>
      </c>
      <c r="FE22" s="59">
        <v>40823380</v>
      </c>
      <c r="FF22" s="59">
        <v>38326292</v>
      </c>
      <c r="FG22" s="59">
        <v>35094604</v>
      </c>
      <c r="FH22" s="59">
        <v>32148118</v>
      </c>
      <c r="FI22" s="59">
        <v>32456264</v>
      </c>
      <c r="FJ22" s="59">
        <v>47185172</v>
      </c>
      <c r="FK22" s="59">
        <v>56230888</v>
      </c>
      <c r="FL22" s="59">
        <v>51503692</v>
      </c>
      <c r="FM22" s="59">
        <v>42660120</v>
      </c>
      <c r="FN22" s="59">
        <v>35464936</v>
      </c>
      <c r="FO22" s="59">
        <v>34197532</v>
      </c>
      <c r="FP22" s="59">
        <v>42852700</v>
      </c>
      <c r="FQ22" s="59">
        <v>40545700</v>
      </c>
      <c r="FR22" s="59">
        <v>40407148</v>
      </c>
      <c r="FS22" s="59">
        <v>31631416</v>
      </c>
      <c r="FT22" s="59">
        <v>38852324</v>
      </c>
      <c r="FU22" s="59">
        <v>34746904</v>
      </c>
      <c r="FV22" s="59">
        <v>50426248</v>
      </c>
      <c r="FW22" s="59">
        <v>52666564</v>
      </c>
      <c r="FX22" s="59">
        <v>55476880</v>
      </c>
      <c r="FY22" s="59">
        <v>41808380</v>
      </c>
      <c r="FZ22" s="59">
        <v>31200188</v>
      </c>
      <c r="GA22" s="59">
        <v>34763884</v>
      </c>
      <c r="GB22" s="59">
        <v>45687824</v>
      </c>
    </row>
    <row r="23" spans="1:184">
      <c r="B23" s="462" t="s">
        <v>74</v>
      </c>
      <c r="C23" s="462" t="s">
        <v>61</v>
      </c>
      <c r="D23" s="406" t="s">
        <v>72</v>
      </c>
      <c r="E23" s="59">
        <v>5199423</v>
      </c>
      <c r="F23" s="59">
        <v>4844246.5</v>
      </c>
      <c r="G23" s="59">
        <v>4498470</v>
      </c>
      <c r="H23" s="59">
        <v>3723646.75</v>
      </c>
      <c r="I23" s="59">
        <v>3704195.25</v>
      </c>
      <c r="J23" s="59">
        <v>3506375.5</v>
      </c>
      <c r="K23" s="59">
        <v>4388541</v>
      </c>
      <c r="L23" s="59">
        <v>4312409.5</v>
      </c>
      <c r="M23" s="59">
        <v>3529195</v>
      </c>
      <c r="N23" s="59">
        <v>3050513.5</v>
      </c>
      <c r="O23" s="59">
        <v>3043227</v>
      </c>
      <c r="P23" s="59">
        <v>4372139.5</v>
      </c>
      <c r="Q23" s="59">
        <v>5618897</v>
      </c>
      <c r="R23" s="59">
        <v>5097937.5</v>
      </c>
      <c r="S23" s="59">
        <v>3882505.5</v>
      </c>
      <c r="T23" s="59">
        <v>4092404.75</v>
      </c>
      <c r="U23" s="59">
        <v>3604537</v>
      </c>
      <c r="V23" s="59">
        <v>4110006.5</v>
      </c>
      <c r="W23" s="59">
        <v>4631652</v>
      </c>
      <c r="X23" s="59">
        <v>4359904.5</v>
      </c>
      <c r="Y23" s="59">
        <v>3485876</v>
      </c>
      <c r="Z23" s="59">
        <v>3914257</v>
      </c>
      <c r="AA23" s="59">
        <v>3699780.5</v>
      </c>
      <c r="AB23" s="59">
        <v>4415480</v>
      </c>
      <c r="AC23" s="59">
        <v>5226677</v>
      </c>
      <c r="AD23" s="59">
        <v>5036481.5</v>
      </c>
      <c r="AE23" s="59">
        <v>4465520.5</v>
      </c>
      <c r="AF23" s="59">
        <v>3723022.5</v>
      </c>
      <c r="AG23" s="59">
        <v>3335699.25</v>
      </c>
      <c r="AH23" s="59">
        <v>4371567</v>
      </c>
      <c r="AI23" s="59">
        <v>5054801.5</v>
      </c>
      <c r="AJ23" s="59">
        <v>4552008</v>
      </c>
      <c r="AK23" s="59">
        <v>3586941.75</v>
      </c>
      <c r="AL23" s="59">
        <v>3085646.25</v>
      </c>
      <c r="AM23" s="59">
        <v>3889465.25</v>
      </c>
      <c r="AN23" s="59">
        <v>4389989.5</v>
      </c>
      <c r="AO23" s="59">
        <v>5354419.5</v>
      </c>
      <c r="AP23" s="59">
        <v>5702430.5</v>
      </c>
      <c r="AQ23" s="59">
        <v>4208650.5</v>
      </c>
      <c r="AR23" s="59">
        <v>3226024.5</v>
      </c>
      <c r="AS23" s="59">
        <v>4067613</v>
      </c>
      <c r="AT23" s="59">
        <v>4711741.5</v>
      </c>
      <c r="AU23" s="59">
        <v>4833624</v>
      </c>
      <c r="AV23" s="59">
        <v>5260409.5</v>
      </c>
      <c r="AW23" s="59">
        <v>4076256.75</v>
      </c>
      <c r="AX23" s="59">
        <v>3818138.25</v>
      </c>
      <c r="AY23" s="59">
        <v>4610030.5</v>
      </c>
      <c r="AZ23" s="59">
        <v>4510888.5</v>
      </c>
      <c r="BA23" s="59">
        <v>5891766.5</v>
      </c>
      <c r="BB23" s="59">
        <v>5636212.5</v>
      </c>
      <c r="BC23" s="59">
        <v>4823574</v>
      </c>
      <c r="BD23" s="59">
        <v>3605548.5</v>
      </c>
      <c r="BE23" s="59">
        <v>4515362.5</v>
      </c>
      <c r="BF23" s="59">
        <v>4789227</v>
      </c>
      <c r="BG23" s="59">
        <v>4901448.5</v>
      </c>
      <c r="BH23" s="59">
        <v>5446126</v>
      </c>
      <c r="BI23" s="59">
        <v>3866143.25</v>
      </c>
      <c r="BJ23" s="59">
        <v>2801926.5</v>
      </c>
      <c r="BK23" s="59">
        <v>3551211.75</v>
      </c>
      <c r="BL23" s="59">
        <v>4570534.5</v>
      </c>
      <c r="BM23" s="59">
        <v>6461027</v>
      </c>
      <c r="BN23" s="59">
        <v>6119161.5</v>
      </c>
      <c r="BO23" s="59">
        <v>5136690</v>
      </c>
      <c r="BP23" s="59">
        <v>4368905.5</v>
      </c>
      <c r="BQ23" s="59">
        <v>4491941</v>
      </c>
      <c r="BR23" s="59">
        <v>5380851.5</v>
      </c>
      <c r="BS23" s="59">
        <v>6412879.5</v>
      </c>
      <c r="BT23" s="59">
        <v>6997712</v>
      </c>
      <c r="BU23" s="59">
        <v>4644095.5</v>
      </c>
      <c r="BV23" s="59">
        <v>5765448.5</v>
      </c>
      <c r="BW23" s="59">
        <v>5407215.5</v>
      </c>
      <c r="BX23" s="59">
        <v>6354017.5</v>
      </c>
      <c r="BY23" s="59">
        <v>7801717.5</v>
      </c>
      <c r="BZ23" s="59">
        <v>7036979.5</v>
      </c>
      <c r="CA23" s="59">
        <v>5547712.5</v>
      </c>
      <c r="CB23" s="59">
        <v>5730903</v>
      </c>
      <c r="CC23" s="59">
        <v>5928503</v>
      </c>
      <c r="CD23" s="59">
        <v>6392298.5</v>
      </c>
      <c r="CE23" s="59">
        <v>9059744</v>
      </c>
      <c r="CF23" s="59">
        <v>8979772</v>
      </c>
      <c r="CG23" s="59">
        <v>6522866.5</v>
      </c>
      <c r="CH23" s="59">
        <v>5125298</v>
      </c>
      <c r="CI23" s="59">
        <v>7363866.5</v>
      </c>
      <c r="CJ23" s="59">
        <v>8182856.5</v>
      </c>
      <c r="CK23" s="59">
        <v>8943734</v>
      </c>
      <c r="CL23" s="59">
        <v>8170788</v>
      </c>
      <c r="CM23" s="59">
        <v>8209086.5</v>
      </c>
      <c r="CN23" s="59">
        <v>6469946</v>
      </c>
      <c r="CO23" s="59">
        <v>6735861.5</v>
      </c>
      <c r="CP23" s="59">
        <v>8395988</v>
      </c>
      <c r="CQ23" s="59">
        <v>10575395</v>
      </c>
      <c r="CR23" s="59">
        <v>9801182</v>
      </c>
      <c r="CS23" s="59">
        <v>7441410.5</v>
      </c>
      <c r="CT23" s="59">
        <v>7177092.5</v>
      </c>
      <c r="CU23" s="59">
        <v>7859233</v>
      </c>
      <c r="CV23" s="59">
        <v>9057843</v>
      </c>
      <c r="CW23" s="59">
        <v>7901781</v>
      </c>
      <c r="CX23" s="59">
        <v>7464321.5</v>
      </c>
      <c r="CY23" s="59">
        <v>6878452.5</v>
      </c>
      <c r="CZ23" s="59">
        <v>5687822</v>
      </c>
      <c r="DA23" s="59">
        <v>5824335.5</v>
      </c>
      <c r="DB23" s="59">
        <v>7002062</v>
      </c>
      <c r="DC23" s="59">
        <v>7510975</v>
      </c>
      <c r="DD23" s="59">
        <v>8412744</v>
      </c>
      <c r="DE23" s="59">
        <v>5976970.5</v>
      </c>
      <c r="DF23" s="59">
        <v>3982960.25</v>
      </c>
      <c r="DG23" s="59">
        <v>7491567.5</v>
      </c>
      <c r="DH23" s="59">
        <v>8372388.5</v>
      </c>
      <c r="DI23" s="59">
        <v>8312840.5</v>
      </c>
      <c r="DJ23" s="59">
        <v>8117900</v>
      </c>
      <c r="DK23" s="59">
        <v>8531085</v>
      </c>
      <c r="DL23" s="59">
        <v>5769191.5</v>
      </c>
      <c r="DM23" s="59">
        <v>5716057</v>
      </c>
      <c r="DN23" s="59">
        <v>6873345</v>
      </c>
      <c r="DO23" s="59">
        <v>7654615</v>
      </c>
      <c r="DP23" s="59">
        <v>8681062</v>
      </c>
      <c r="DQ23" s="59">
        <v>6046752</v>
      </c>
      <c r="DR23" s="59">
        <v>6301068</v>
      </c>
      <c r="DS23" s="59">
        <v>7688650</v>
      </c>
      <c r="DT23" s="59">
        <v>7757583.5</v>
      </c>
      <c r="DU23" s="59">
        <v>8445599</v>
      </c>
      <c r="DV23" s="59">
        <v>7967387</v>
      </c>
      <c r="DW23" s="59">
        <v>8521983</v>
      </c>
      <c r="DX23" s="59">
        <v>5699940.5</v>
      </c>
      <c r="DY23" s="59">
        <v>6797928.5</v>
      </c>
      <c r="DZ23" s="59">
        <v>6649426.5</v>
      </c>
      <c r="EA23" s="59">
        <v>7683897.5</v>
      </c>
      <c r="EB23" s="59">
        <v>8471893</v>
      </c>
      <c r="EC23" s="59">
        <v>6181610.5</v>
      </c>
      <c r="ED23" s="59">
        <v>4922130</v>
      </c>
      <c r="EE23" s="59">
        <v>6460492</v>
      </c>
      <c r="EF23" s="59">
        <v>7562406</v>
      </c>
      <c r="EG23" s="59">
        <v>8855190</v>
      </c>
      <c r="EH23" s="59">
        <v>8560726</v>
      </c>
      <c r="EI23" s="59">
        <v>6616938.5</v>
      </c>
      <c r="EJ23" s="59">
        <v>6025795</v>
      </c>
      <c r="EK23" s="59">
        <v>6574529</v>
      </c>
      <c r="EL23" s="59">
        <v>6368851</v>
      </c>
      <c r="EM23" s="59">
        <v>8790061</v>
      </c>
      <c r="EN23" s="59">
        <v>8136598</v>
      </c>
      <c r="EO23" s="59">
        <v>6497914</v>
      </c>
      <c r="EP23" s="59">
        <v>6712201.5</v>
      </c>
      <c r="EQ23" s="59">
        <v>7300307.5</v>
      </c>
      <c r="ER23" s="59">
        <v>8467848</v>
      </c>
      <c r="ES23" s="59">
        <v>9548319</v>
      </c>
      <c r="ET23" s="59">
        <v>8521693</v>
      </c>
      <c r="EU23" s="59">
        <v>7884622.5</v>
      </c>
      <c r="EV23" s="59">
        <v>6535708.5</v>
      </c>
      <c r="EW23" s="59">
        <v>6750384</v>
      </c>
      <c r="EX23" s="59">
        <v>6976664.5</v>
      </c>
      <c r="EY23" s="59">
        <v>8273225.5</v>
      </c>
      <c r="EZ23" s="59">
        <v>8522454</v>
      </c>
      <c r="FA23" s="59">
        <v>6580053</v>
      </c>
      <c r="FB23" s="59">
        <v>5209015</v>
      </c>
      <c r="FC23" s="59">
        <v>4934325.5</v>
      </c>
      <c r="FD23" s="59">
        <v>8819669</v>
      </c>
      <c r="FE23" s="59">
        <v>9320026</v>
      </c>
      <c r="FF23" s="59">
        <v>8803303</v>
      </c>
      <c r="FG23" s="59">
        <v>8355346</v>
      </c>
      <c r="FH23" s="59">
        <v>6931028</v>
      </c>
      <c r="FI23" s="59">
        <v>6111262.5</v>
      </c>
      <c r="FJ23" s="59">
        <v>7776928.5</v>
      </c>
      <c r="FK23" s="59">
        <v>9824609</v>
      </c>
      <c r="FL23" s="59">
        <v>8947972</v>
      </c>
      <c r="FM23" s="59">
        <v>6871934</v>
      </c>
      <c r="FN23" s="59">
        <v>7587180.5</v>
      </c>
      <c r="FO23" s="59">
        <v>8009380</v>
      </c>
      <c r="FP23" s="59">
        <v>9171096</v>
      </c>
      <c r="FQ23" s="59">
        <v>9341301</v>
      </c>
      <c r="FR23" s="59">
        <v>9415834</v>
      </c>
      <c r="FS23" s="59">
        <v>7118849</v>
      </c>
      <c r="FT23" s="59">
        <v>8302073.5</v>
      </c>
      <c r="FU23" s="59">
        <v>6320839</v>
      </c>
      <c r="FV23" s="59">
        <v>8040069.5</v>
      </c>
      <c r="FW23" s="59">
        <v>9426234</v>
      </c>
      <c r="FX23" s="59">
        <v>9311580</v>
      </c>
      <c r="FY23" s="59">
        <v>6937795</v>
      </c>
      <c r="FZ23" s="59">
        <v>6626712.5</v>
      </c>
      <c r="GA23" s="59">
        <v>7501242</v>
      </c>
      <c r="GB23" s="59">
        <v>10429859</v>
      </c>
    </row>
    <row r="24" spans="1:184" ht="15.75" thickBo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</row>
    <row r="25" spans="1:184" s="32" customFormat="1" ht="15.75" thickBot="1">
      <c r="A25"/>
      <c r="B25" s="1"/>
      <c r="C25" s="1"/>
      <c r="D25" s="1"/>
      <c r="E25" s="617">
        <f>+E18</f>
        <v>41275</v>
      </c>
      <c r="F25" s="618">
        <f t="shared" ref="F25:AZ25" si="0">+F18</f>
        <v>41306</v>
      </c>
      <c r="G25" s="618">
        <f t="shared" si="0"/>
        <v>41334</v>
      </c>
      <c r="H25" s="618">
        <f t="shared" si="0"/>
        <v>41365</v>
      </c>
      <c r="I25" s="618">
        <f t="shared" si="0"/>
        <v>41395</v>
      </c>
      <c r="J25" s="618">
        <f t="shared" si="0"/>
        <v>41426</v>
      </c>
      <c r="K25" s="618">
        <f t="shared" si="0"/>
        <v>41456</v>
      </c>
      <c r="L25" s="618">
        <f t="shared" si="0"/>
        <v>41487</v>
      </c>
      <c r="M25" s="618">
        <f t="shared" si="0"/>
        <v>41518</v>
      </c>
      <c r="N25" s="618">
        <f t="shared" si="0"/>
        <v>41548</v>
      </c>
      <c r="O25" s="618">
        <f t="shared" si="0"/>
        <v>41579</v>
      </c>
      <c r="P25" s="618">
        <f t="shared" si="0"/>
        <v>41609</v>
      </c>
      <c r="Q25" s="618">
        <f t="shared" si="0"/>
        <v>41640</v>
      </c>
      <c r="R25" s="618">
        <f t="shared" si="0"/>
        <v>41671</v>
      </c>
      <c r="S25" s="618">
        <f t="shared" si="0"/>
        <v>41699</v>
      </c>
      <c r="T25" s="618">
        <f t="shared" si="0"/>
        <v>41730</v>
      </c>
      <c r="U25" s="618">
        <f t="shared" si="0"/>
        <v>41760</v>
      </c>
      <c r="V25" s="618">
        <f t="shared" si="0"/>
        <v>41791</v>
      </c>
      <c r="W25" s="618">
        <f t="shared" si="0"/>
        <v>41821</v>
      </c>
      <c r="X25" s="618">
        <f t="shared" si="0"/>
        <v>41852</v>
      </c>
      <c r="Y25" s="618">
        <f t="shared" si="0"/>
        <v>41883</v>
      </c>
      <c r="Z25" s="618">
        <f t="shared" si="0"/>
        <v>41913</v>
      </c>
      <c r="AA25" s="618">
        <f t="shared" si="0"/>
        <v>41944</v>
      </c>
      <c r="AB25" s="618">
        <f t="shared" si="0"/>
        <v>41974</v>
      </c>
      <c r="AC25" s="618">
        <f t="shared" si="0"/>
        <v>42005</v>
      </c>
      <c r="AD25" s="618">
        <f t="shared" si="0"/>
        <v>42036</v>
      </c>
      <c r="AE25" s="618">
        <f t="shared" si="0"/>
        <v>42064</v>
      </c>
      <c r="AF25" s="618">
        <f t="shared" si="0"/>
        <v>42095</v>
      </c>
      <c r="AG25" s="618">
        <f t="shared" si="0"/>
        <v>42125</v>
      </c>
      <c r="AH25" s="618">
        <f t="shared" si="0"/>
        <v>42156</v>
      </c>
      <c r="AI25" s="618">
        <f t="shared" si="0"/>
        <v>42186</v>
      </c>
      <c r="AJ25" s="618">
        <f t="shared" si="0"/>
        <v>42217</v>
      </c>
      <c r="AK25" s="618">
        <f t="shared" si="0"/>
        <v>42248</v>
      </c>
      <c r="AL25" s="618">
        <f t="shared" si="0"/>
        <v>42278</v>
      </c>
      <c r="AM25" s="618">
        <f t="shared" si="0"/>
        <v>42309</v>
      </c>
      <c r="AN25" s="618">
        <f t="shared" si="0"/>
        <v>42339</v>
      </c>
      <c r="AO25" s="618">
        <f t="shared" si="0"/>
        <v>42370</v>
      </c>
      <c r="AP25" s="618">
        <f t="shared" si="0"/>
        <v>42401</v>
      </c>
      <c r="AQ25" s="618">
        <f t="shared" si="0"/>
        <v>42430</v>
      </c>
      <c r="AR25" s="618">
        <f t="shared" si="0"/>
        <v>42461</v>
      </c>
      <c r="AS25" s="618">
        <f t="shared" si="0"/>
        <v>42491</v>
      </c>
      <c r="AT25" s="618">
        <f t="shared" si="0"/>
        <v>42522</v>
      </c>
      <c r="AU25" s="618">
        <f t="shared" si="0"/>
        <v>42552</v>
      </c>
      <c r="AV25" s="618">
        <f t="shared" si="0"/>
        <v>42583</v>
      </c>
      <c r="AW25" s="618">
        <f t="shared" si="0"/>
        <v>42614</v>
      </c>
      <c r="AX25" s="618">
        <f t="shared" si="0"/>
        <v>42644</v>
      </c>
      <c r="AY25" s="618">
        <f t="shared" si="0"/>
        <v>42675</v>
      </c>
      <c r="AZ25" s="618">
        <f t="shared" si="0"/>
        <v>42705</v>
      </c>
      <c r="BA25" s="618">
        <f t="shared" ref="BA25:DL25" si="1">+BA18</f>
        <v>42736</v>
      </c>
      <c r="BB25" s="618">
        <f t="shared" si="1"/>
        <v>42767</v>
      </c>
      <c r="BC25" s="618">
        <f t="shared" si="1"/>
        <v>42795</v>
      </c>
      <c r="BD25" s="618">
        <f t="shared" si="1"/>
        <v>42826</v>
      </c>
      <c r="BE25" s="618">
        <f t="shared" si="1"/>
        <v>42856</v>
      </c>
      <c r="BF25" s="618">
        <f t="shared" si="1"/>
        <v>42887</v>
      </c>
      <c r="BG25" s="618">
        <f t="shared" si="1"/>
        <v>42917</v>
      </c>
      <c r="BH25" s="618">
        <f t="shared" si="1"/>
        <v>42948</v>
      </c>
      <c r="BI25" s="618">
        <f t="shared" si="1"/>
        <v>42979</v>
      </c>
      <c r="BJ25" s="618">
        <f t="shared" si="1"/>
        <v>43009</v>
      </c>
      <c r="BK25" s="618">
        <f t="shared" si="1"/>
        <v>43040</v>
      </c>
      <c r="BL25" s="618">
        <f t="shared" si="1"/>
        <v>43070</v>
      </c>
      <c r="BM25" s="618">
        <f t="shared" si="1"/>
        <v>43101</v>
      </c>
      <c r="BN25" s="618">
        <f t="shared" si="1"/>
        <v>43132</v>
      </c>
      <c r="BO25" s="618">
        <f t="shared" si="1"/>
        <v>43160</v>
      </c>
      <c r="BP25" s="618">
        <f t="shared" si="1"/>
        <v>43191</v>
      </c>
      <c r="BQ25" s="618">
        <f t="shared" si="1"/>
        <v>43221</v>
      </c>
      <c r="BR25" s="618">
        <f t="shared" si="1"/>
        <v>43252</v>
      </c>
      <c r="BS25" s="618">
        <f t="shared" si="1"/>
        <v>43282</v>
      </c>
      <c r="BT25" s="618">
        <f t="shared" si="1"/>
        <v>43313</v>
      </c>
      <c r="BU25" s="618">
        <f t="shared" si="1"/>
        <v>43344</v>
      </c>
      <c r="BV25" s="618">
        <f t="shared" si="1"/>
        <v>43374</v>
      </c>
      <c r="BW25" s="618">
        <f t="shared" si="1"/>
        <v>43405</v>
      </c>
      <c r="BX25" s="618">
        <f t="shared" si="1"/>
        <v>43435</v>
      </c>
      <c r="BY25" s="618">
        <f t="shared" si="1"/>
        <v>43466</v>
      </c>
      <c r="BZ25" s="618">
        <f t="shared" si="1"/>
        <v>43497</v>
      </c>
      <c r="CA25" s="618">
        <f t="shared" si="1"/>
        <v>43525</v>
      </c>
      <c r="CB25" s="618">
        <f t="shared" si="1"/>
        <v>43556</v>
      </c>
      <c r="CC25" s="618">
        <f t="shared" si="1"/>
        <v>43586</v>
      </c>
      <c r="CD25" s="618">
        <f t="shared" si="1"/>
        <v>43617</v>
      </c>
      <c r="CE25" s="618">
        <f t="shared" si="1"/>
        <v>43647</v>
      </c>
      <c r="CF25" s="618">
        <f t="shared" si="1"/>
        <v>43678</v>
      </c>
      <c r="CG25" s="618">
        <f t="shared" si="1"/>
        <v>43709</v>
      </c>
      <c r="CH25" s="618">
        <f t="shared" si="1"/>
        <v>43739</v>
      </c>
      <c r="CI25" s="618">
        <f t="shared" si="1"/>
        <v>43770</v>
      </c>
      <c r="CJ25" s="618">
        <f t="shared" si="1"/>
        <v>43800</v>
      </c>
      <c r="CK25" s="618">
        <f t="shared" si="1"/>
        <v>43831</v>
      </c>
      <c r="CL25" s="618">
        <f t="shared" si="1"/>
        <v>43862</v>
      </c>
      <c r="CM25" s="618">
        <f t="shared" si="1"/>
        <v>43891</v>
      </c>
      <c r="CN25" s="618">
        <f t="shared" si="1"/>
        <v>43922</v>
      </c>
      <c r="CO25" s="618">
        <f t="shared" si="1"/>
        <v>43952</v>
      </c>
      <c r="CP25" s="618">
        <f t="shared" si="1"/>
        <v>43983</v>
      </c>
      <c r="CQ25" s="618">
        <f t="shared" si="1"/>
        <v>44013</v>
      </c>
      <c r="CR25" s="618">
        <f t="shared" si="1"/>
        <v>44044</v>
      </c>
      <c r="CS25" s="618">
        <f t="shared" si="1"/>
        <v>44075</v>
      </c>
      <c r="CT25" s="618">
        <f t="shared" si="1"/>
        <v>44105</v>
      </c>
      <c r="CU25" s="618">
        <f t="shared" si="1"/>
        <v>44136</v>
      </c>
      <c r="CV25" s="618">
        <f t="shared" si="1"/>
        <v>44166</v>
      </c>
      <c r="CW25" s="618">
        <f t="shared" si="1"/>
        <v>44197</v>
      </c>
      <c r="CX25" s="618">
        <f t="shared" si="1"/>
        <v>44228</v>
      </c>
      <c r="CY25" s="618">
        <f t="shared" si="1"/>
        <v>44256</v>
      </c>
      <c r="CZ25" s="618">
        <f t="shared" si="1"/>
        <v>44287</v>
      </c>
      <c r="DA25" s="618">
        <f t="shared" si="1"/>
        <v>44317</v>
      </c>
      <c r="DB25" s="618">
        <f t="shared" si="1"/>
        <v>44348</v>
      </c>
      <c r="DC25" s="618">
        <f t="shared" si="1"/>
        <v>44378</v>
      </c>
      <c r="DD25" s="618">
        <f t="shared" si="1"/>
        <v>44409</v>
      </c>
      <c r="DE25" s="618">
        <f t="shared" si="1"/>
        <v>44440</v>
      </c>
      <c r="DF25" s="618">
        <f t="shared" si="1"/>
        <v>44470</v>
      </c>
      <c r="DG25" s="618">
        <f t="shared" si="1"/>
        <v>44501</v>
      </c>
      <c r="DH25" s="618">
        <f t="shared" si="1"/>
        <v>44531</v>
      </c>
      <c r="DI25" s="618">
        <f t="shared" si="1"/>
        <v>44562</v>
      </c>
      <c r="DJ25" s="618">
        <f t="shared" si="1"/>
        <v>44593</v>
      </c>
      <c r="DK25" s="618">
        <f t="shared" si="1"/>
        <v>44621</v>
      </c>
      <c r="DL25" s="618">
        <f t="shared" si="1"/>
        <v>44652</v>
      </c>
      <c r="DM25" s="618">
        <f t="shared" ref="DM25:FX25" si="2">+DM18</f>
        <v>44682</v>
      </c>
      <c r="DN25" s="618">
        <f t="shared" si="2"/>
        <v>44713</v>
      </c>
      <c r="DO25" s="618">
        <f t="shared" si="2"/>
        <v>44743</v>
      </c>
      <c r="DP25" s="618">
        <f t="shared" si="2"/>
        <v>44774</v>
      </c>
      <c r="DQ25" s="618">
        <f t="shared" si="2"/>
        <v>44805</v>
      </c>
      <c r="DR25" s="618">
        <f t="shared" si="2"/>
        <v>44835</v>
      </c>
      <c r="DS25" s="618">
        <f t="shared" si="2"/>
        <v>44866</v>
      </c>
      <c r="DT25" s="618">
        <f t="shared" si="2"/>
        <v>44896</v>
      </c>
      <c r="DU25" s="618">
        <f t="shared" si="2"/>
        <v>44927</v>
      </c>
      <c r="DV25" s="618">
        <f t="shared" si="2"/>
        <v>44958</v>
      </c>
      <c r="DW25" s="618">
        <f t="shared" si="2"/>
        <v>44986</v>
      </c>
      <c r="DX25" s="618">
        <f t="shared" si="2"/>
        <v>45017</v>
      </c>
      <c r="DY25" s="618">
        <f t="shared" si="2"/>
        <v>45047</v>
      </c>
      <c r="DZ25" s="618">
        <f t="shared" si="2"/>
        <v>45078</v>
      </c>
      <c r="EA25" s="618">
        <f t="shared" si="2"/>
        <v>45108</v>
      </c>
      <c r="EB25" s="618">
        <f t="shared" si="2"/>
        <v>45139</v>
      </c>
      <c r="EC25" s="618">
        <f t="shared" si="2"/>
        <v>45170</v>
      </c>
      <c r="ED25" s="618">
        <f t="shared" si="2"/>
        <v>45200</v>
      </c>
      <c r="EE25" s="618">
        <f t="shared" si="2"/>
        <v>45231</v>
      </c>
      <c r="EF25" s="618">
        <f t="shared" si="2"/>
        <v>45261</v>
      </c>
      <c r="EG25" s="618">
        <f t="shared" si="2"/>
        <v>45292</v>
      </c>
      <c r="EH25" s="618">
        <f t="shared" si="2"/>
        <v>45323</v>
      </c>
      <c r="EI25" s="618">
        <f t="shared" si="2"/>
        <v>45352</v>
      </c>
      <c r="EJ25" s="618">
        <f t="shared" si="2"/>
        <v>45383</v>
      </c>
      <c r="EK25" s="618">
        <f t="shared" si="2"/>
        <v>45413</v>
      </c>
      <c r="EL25" s="618">
        <f t="shared" si="2"/>
        <v>45444</v>
      </c>
      <c r="EM25" s="618">
        <f t="shared" si="2"/>
        <v>45474</v>
      </c>
      <c r="EN25" s="618">
        <f t="shared" si="2"/>
        <v>45505</v>
      </c>
      <c r="EO25" s="618">
        <f t="shared" si="2"/>
        <v>45536</v>
      </c>
      <c r="EP25" s="618">
        <f t="shared" si="2"/>
        <v>45566</v>
      </c>
      <c r="EQ25" s="618">
        <f t="shared" si="2"/>
        <v>45597</v>
      </c>
      <c r="ER25" s="618">
        <f t="shared" si="2"/>
        <v>45627</v>
      </c>
      <c r="ES25" s="618">
        <f t="shared" si="2"/>
        <v>45658</v>
      </c>
      <c r="ET25" s="618">
        <f t="shared" si="2"/>
        <v>45689</v>
      </c>
      <c r="EU25" s="618">
        <f t="shared" si="2"/>
        <v>45717</v>
      </c>
      <c r="EV25" s="618">
        <f t="shared" si="2"/>
        <v>45748</v>
      </c>
      <c r="EW25" s="618">
        <f t="shared" si="2"/>
        <v>45778</v>
      </c>
      <c r="EX25" s="618">
        <f t="shared" si="2"/>
        <v>45809</v>
      </c>
      <c r="EY25" s="618">
        <f t="shared" si="2"/>
        <v>45839</v>
      </c>
      <c r="EZ25" s="618">
        <f t="shared" si="2"/>
        <v>45870</v>
      </c>
      <c r="FA25" s="618">
        <f t="shared" si="2"/>
        <v>45901</v>
      </c>
      <c r="FB25" s="618">
        <f t="shared" si="2"/>
        <v>45931</v>
      </c>
      <c r="FC25" s="618">
        <f t="shared" si="2"/>
        <v>45962</v>
      </c>
      <c r="FD25" s="618">
        <f t="shared" si="2"/>
        <v>45992</v>
      </c>
      <c r="FE25" s="618">
        <f t="shared" si="2"/>
        <v>46023</v>
      </c>
      <c r="FF25" s="618">
        <f t="shared" si="2"/>
        <v>46054</v>
      </c>
      <c r="FG25" s="618">
        <f t="shared" si="2"/>
        <v>46082</v>
      </c>
      <c r="FH25" s="618">
        <f t="shared" si="2"/>
        <v>46113</v>
      </c>
      <c r="FI25" s="618">
        <f t="shared" si="2"/>
        <v>46143</v>
      </c>
      <c r="FJ25" s="618">
        <f t="shared" si="2"/>
        <v>46174</v>
      </c>
      <c r="FK25" s="618">
        <f t="shared" si="2"/>
        <v>46204</v>
      </c>
      <c r="FL25" s="618">
        <f t="shared" si="2"/>
        <v>46235</v>
      </c>
      <c r="FM25" s="618">
        <f t="shared" si="2"/>
        <v>46266</v>
      </c>
      <c r="FN25" s="618">
        <f t="shared" si="2"/>
        <v>46296</v>
      </c>
      <c r="FO25" s="618">
        <f t="shared" si="2"/>
        <v>46327</v>
      </c>
      <c r="FP25" s="618">
        <f t="shared" si="2"/>
        <v>46357</v>
      </c>
      <c r="FQ25" s="618">
        <f t="shared" si="2"/>
        <v>46388</v>
      </c>
      <c r="FR25" s="618">
        <f t="shared" si="2"/>
        <v>46419</v>
      </c>
      <c r="FS25" s="618">
        <f t="shared" si="2"/>
        <v>46447</v>
      </c>
      <c r="FT25" s="618">
        <f t="shared" si="2"/>
        <v>46478</v>
      </c>
      <c r="FU25" s="618">
        <f t="shared" si="2"/>
        <v>46508</v>
      </c>
      <c r="FV25" s="618">
        <f t="shared" si="2"/>
        <v>46539</v>
      </c>
      <c r="FW25" s="618">
        <f t="shared" si="2"/>
        <v>46569</v>
      </c>
      <c r="FX25" s="618">
        <f t="shared" si="2"/>
        <v>46600</v>
      </c>
      <c r="FY25" s="618">
        <f t="shared" ref="FY25:GB25" si="3">+FY18</f>
        <v>46631</v>
      </c>
      <c r="FZ25" s="618">
        <f t="shared" si="3"/>
        <v>46661</v>
      </c>
      <c r="GA25" s="618">
        <f t="shared" si="3"/>
        <v>46692</v>
      </c>
      <c r="GB25" s="618">
        <f t="shared" si="3"/>
        <v>46722</v>
      </c>
    </row>
    <row r="26" spans="1:184" s="32" customFormat="1">
      <c r="A26"/>
      <c r="B26" s="7"/>
      <c r="C26" s="7" t="s">
        <v>91</v>
      </c>
      <c r="D26" s="41" t="s">
        <v>68</v>
      </c>
      <c r="E26" s="619">
        <f>+SUM(E19,E11)-E3</f>
        <v>2789512</v>
      </c>
      <c r="F26" s="348">
        <f t="shared" ref="F26:P26" si="4">+SUM(F19,F11)-F3</f>
        <v>2774196.5</v>
      </c>
      <c r="G26" s="348">
        <f t="shared" si="4"/>
        <v>3436090</v>
      </c>
      <c r="H26" s="348">
        <f t="shared" si="4"/>
        <v>1694026</v>
      </c>
      <c r="I26" s="348">
        <f t="shared" si="4"/>
        <v>651056.5</v>
      </c>
      <c r="J26" s="348">
        <f t="shared" si="4"/>
        <v>1453571.5</v>
      </c>
      <c r="K26" s="348">
        <f t="shared" si="4"/>
        <v>2626346</v>
      </c>
      <c r="L26" s="348">
        <f t="shared" si="4"/>
        <v>1718330</v>
      </c>
      <c r="M26" s="348">
        <f t="shared" si="4"/>
        <v>2470230.5</v>
      </c>
      <c r="N26" s="348">
        <f t="shared" si="4"/>
        <v>-1883948</v>
      </c>
      <c r="O26" s="348">
        <f t="shared" si="4"/>
        <v>-116947.5</v>
      </c>
      <c r="P26" s="348">
        <f t="shared" si="4"/>
        <v>2680752</v>
      </c>
      <c r="Q26" s="348">
        <f t="shared" ref="Q26:AZ26" si="5">+SUM(Q19,Q11)-Q3</f>
        <v>3680912</v>
      </c>
      <c r="R26" s="348">
        <f t="shared" si="5"/>
        <v>3434644</v>
      </c>
      <c r="S26" s="348">
        <f t="shared" si="5"/>
        <v>1246483</v>
      </c>
      <c r="T26" s="348">
        <f t="shared" si="5"/>
        <v>1048959</v>
      </c>
      <c r="U26" s="348">
        <f t="shared" si="5"/>
        <v>732672.5</v>
      </c>
      <c r="V26" s="348">
        <f t="shared" si="5"/>
        <v>2004775</v>
      </c>
      <c r="W26" s="348">
        <f t="shared" si="5"/>
        <v>1788858</v>
      </c>
      <c r="X26" s="348">
        <f t="shared" si="5"/>
        <v>1772995</v>
      </c>
      <c r="Y26" s="348">
        <f t="shared" si="5"/>
        <v>2061194</v>
      </c>
      <c r="Z26" s="348">
        <f t="shared" si="5"/>
        <v>2918700</v>
      </c>
      <c r="AA26" s="348">
        <f t="shared" si="5"/>
        <v>3591837</v>
      </c>
      <c r="AB26" s="348">
        <f t="shared" si="5"/>
        <v>2420546</v>
      </c>
      <c r="AC26" s="348">
        <f t="shared" si="5"/>
        <v>2531321</v>
      </c>
      <c r="AD26" s="348">
        <f t="shared" si="5"/>
        <v>2993754</v>
      </c>
      <c r="AE26" s="348">
        <f t="shared" si="5"/>
        <v>3108159</v>
      </c>
      <c r="AF26" s="348">
        <f t="shared" si="5"/>
        <v>1269051</v>
      </c>
      <c r="AG26" s="348">
        <f t="shared" si="5"/>
        <v>-396377.5</v>
      </c>
      <c r="AH26" s="348">
        <f t="shared" si="5"/>
        <v>2581385</v>
      </c>
      <c r="AI26" s="348">
        <f t="shared" si="5"/>
        <v>3431282</v>
      </c>
      <c r="AJ26" s="348">
        <f t="shared" si="5"/>
        <v>3350615</v>
      </c>
      <c r="AK26" s="348">
        <f t="shared" si="5"/>
        <v>2779698</v>
      </c>
      <c r="AL26" s="348">
        <f t="shared" si="5"/>
        <v>-1453346</v>
      </c>
      <c r="AM26" s="348">
        <f t="shared" si="5"/>
        <v>3367837</v>
      </c>
      <c r="AN26" s="348">
        <f t="shared" si="5"/>
        <v>1336438</v>
      </c>
      <c r="AO26" s="348">
        <f t="shared" si="5"/>
        <v>2476423</v>
      </c>
      <c r="AP26" s="348">
        <f t="shared" si="5"/>
        <v>3360203</v>
      </c>
      <c r="AQ26" s="348">
        <f t="shared" si="5"/>
        <v>-1015481</v>
      </c>
      <c r="AR26" s="348">
        <f t="shared" si="5"/>
        <v>-1551590</v>
      </c>
      <c r="AS26" s="348">
        <f t="shared" si="5"/>
        <v>917879.5</v>
      </c>
      <c r="AT26" s="348">
        <f t="shared" si="5"/>
        <v>2970438</v>
      </c>
      <c r="AU26" s="348">
        <f t="shared" si="5"/>
        <v>3394183</v>
      </c>
      <c r="AV26" s="348">
        <f t="shared" si="5"/>
        <v>3752364</v>
      </c>
      <c r="AW26" s="348">
        <f t="shared" si="5"/>
        <v>3002964</v>
      </c>
      <c r="AX26" s="348">
        <f t="shared" si="5"/>
        <v>2177528</v>
      </c>
      <c r="AY26" s="348">
        <f t="shared" si="5"/>
        <v>3509201</v>
      </c>
      <c r="AZ26" s="348">
        <f t="shared" si="5"/>
        <v>1008108</v>
      </c>
      <c r="BA26" s="348">
        <f t="shared" ref="BA26:DL26" si="6">+SUM(BA19,BA11)-BA3</f>
        <v>2402599</v>
      </c>
      <c r="BB26" s="348">
        <f t="shared" si="6"/>
        <v>2823297</v>
      </c>
      <c r="BC26" s="348">
        <f t="shared" si="6"/>
        <v>645631</v>
      </c>
      <c r="BD26" s="348">
        <f t="shared" si="6"/>
        <v>147865</v>
      </c>
      <c r="BE26" s="348">
        <f t="shared" si="6"/>
        <v>1026490.5</v>
      </c>
      <c r="BF26" s="348">
        <f t="shared" si="6"/>
        <v>2469345</v>
      </c>
      <c r="BG26" s="348">
        <f t="shared" si="6"/>
        <v>2884114</v>
      </c>
      <c r="BH26" s="348">
        <f t="shared" si="6"/>
        <v>3333092</v>
      </c>
      <c r="BI26" s="348">
        <f t="shared" si="6"/>
        <v>1830683</v>
      </c>
      <c r="BJ26" s="348">
        <f t="shared" si="6"/>
        <v>-5289510</v>
      </c>
      <c r="BK26" s="348">
        <f t="shared" si="6"/>
        <v>-2228903</v>
      </c>
      <c r="BL26" s="348">
        <f t="shared" si="6"/>
        <v>1103203</v>
      </c>
      <c r="BM26" s="348">
        <f t="shared" si="6"/>
        <v>2673229</v>
      </c>
      <c r="BN26" s="348">
        <f t="shared" si="6"/>
        <v>3196962</v>
      </c>
      <c r="BO26" s="348">
        <f t="shared" si="6"/>
        <v>581973</v>
      </c>
      <c r="BP26" s="348">
        <f t="shared" si="6"/>
        <v>457944</v>
      </c>
      <c r="BQ26" s="348">
        <f t="shared" si="6"/>
        <v>1546665</v>
      </c>
      <c r="BR26" s="348">
        <f t="shared" si="6"/>
        <v>2860970</v>
      </c>
      <c r="BS26" s="348">
        <f t="shared" si="6"/>
        <v>3931409</v>
      </c>
      <c r="BT26" s="348">
        <f t="shared" si="6"/>
        <v>4275856</v>
      </c>
      <c r="BU26" s="348">
        <f t="shared" si="6"/>
        <v>1427237</v>
      </c>
      <c r="BV26" s="348">
        <f t="shared" si="6"/>
        <v>1327395</v>
      </c>
      <c r="BW26" s="348">
        <f t="shared" si="6"/>
        <v>2213074</v>
      </c>
      <c r="BX26" s="348">
        <f t="shared" si="6"/>
        <v>3232436</v>
      </c>
      <c r="BY26" s="348">
        <f t="shared" si="6"/>
        <v>4010851</v>
      </c>
      <c r="BZ26" s="348">
        <f t="shared" si="6"/>
        <v>3336993</v>
      </c>
      <c r="CA26" s="348">
        <f t="shared" si="6"/>
        <v>-314016</v>
      </c>
      <c r="CB26" s="348">
        <f t="shared" si="6"/>
        <v>-1177285</v>
      </c>
      <c r="CC26" s="348">
        <f t="shared" si="6"/>
        <v>988178</v>
      </c>
      <c r="CD26" s="348">
        <f t="shared" si="6"/>
        <v>4452815</v>
      </c>
      <c r="CE26" s="348">
        <f t="shared" si="6"/>
        <v>7399269</v>
      </c>
      <c r="CF26" s="348">
        <f t="shared" si="6"/>
        <v>7672738</v>
      </c>
      <c r="CG26" s="348">
        <f t="shared" si="6"/>
        <v>6232606</v>
      </c>
      <c r="CH26" s="348">
        <f t="shared" si="6"/>
        <v>-3220247</v>
      </c>
      <c r="CI26" s="348">
        <f t="shared" si="6"/>
        <v>7712770</v>
      </c>
      <c r="CJ26" s="348">
        <f t="shared" si="6"/>
        <v>6262315</v>
      </c>
      <c r="CK26" s="348">
        <f t="shared" si="6"/>
        <v>6061670</v>
      </c>
      <c r="CL26" s="348">
        <f t="shared" si="6"/>
        <v>7347686</v>
      </c>
      <c r="CM26" s="348">
        <f t="shared" si="6"/>
        <v>7619752</v>
      </c>
      <c r="CN26" s="348">
        <f t="shared" si="6"/>
        <v>1628928</v>
      </c>
      <c r="CO26" s="348">
        <f t="shared" si="6"/>
        <v>4327323</v>
      </c>
      <c r="CP26" s="348">
        <f t="shared" si="6"/>
        <v>7656592</v>
      </c>
      <c r="CQ26" s="348">
        <f t="shared" si="6"/>
        <v>10336254</v>
      </c>
      <c r="CR26" s="348">
        <f t="shared" si="6"/>
        <v>9988792</v>
      </c>
      <c r="CS26" s="348">
        <f t="shared" si="6"/>
        <v>9139668</v>
      </c>
      <c r="CT26" s="348">
        <f t="shared" si="6"/>
        <v>7187548</v>
      </c>
      <c r="CU26" s="348">
        <f t="shared" si="6"/>
        <v>9664592</v>
      </c>
      <c r="CV26" s="348">
        <f t="shared" si="6"/>
        <v>8207676</v>
      </c>
      <c r="CW26" s="348">
        <f t="shared" si="6"/>
        <v>8145366</v>
      </c>
      <c r="CX26" s="348">
        <f t="shared" si="6"/>
        <v>5341080</v>
      </c>
      <c r="CY26" s="348">
        <f t="shared" si="6"/>
        <v>705542</v>
      </c>
      <c r="CZ26" s="348">
        <f t="shared" si="6"/>
        <v>2961772</v>
      </c>
      <c r="DA26" s="348">
        <f t="shared" si="6"/>
        <v>6202594</v>
      </c>
      <c r="DB26" s="348">
        <f t="shared" si="6"/>
        <v>9447246</v>
      </c>
      <c r="DC26" s="348">
        <f t="shared" si="6"/>
        <v>12235558</v>
      </c>
      <c r="DD26" s="348">
        <f t="shared" si="6"/>
        <v>12255250</v>
      </c>
      <c r="DE26" s="348">
        <f t="shared" si="6"/>
        <v>9573552</v>
      </c>
      <c r="DF26" s="348">
        <f t="shared" si="6"/>
        <v>-4648210</v>
      </c>
      <c r="DG26" s="348">
        <f t="shared" si="6"/>
        <v>10792040</v>
      </c>
      <c r="DH26" s="348">
        <f t="shared" si="6"/>
        <v>8145580</v>
      </c>
      <c r="DI26" s="348">
        <f t="shared" si="6"/>
        <v>7706274</v>
      </c>
      <c r="DJ26" s="348">
        <f t="shared" si="6"/>
        <v>8033962</v>
      </c>
      <c r="DK26" s="348">
        <f t="shared" si="6"/>
        <v>10815882</v>
      </c>
      <c r="DL26" s="348">
        <f t="shared" si="6"/>
        <v>4789570</v>
      </c>
      <c r="DM26" s="348">
        <f t="shared" ref="DM26:FX26" si="7">+SUM(DM19,DM11)-DM3</f>
        <v>1421693</v>
      </c>
      <c r="DN26" s="348">
        <f t="shared" si="7"/>
        <v>9179752</v>
      </c>
      <c r="DO26" s="348">
        <f t="shared" si="7"/>
        <v>11870848</v>
      </c>
      <c r="DP26" s="348">
        <f t="shared" si="7"/>
        <v>12279816</v>
      </c>
      <c r="DQ26" s="348">
        <f t="shared" si="7"/>
        <v>9312836</v>
      </c>
      <c r="DR26" s="348">
        <f t="shared" si="7"/>
        <v>7907292</v>
      </c>
      <c r="DS26" s="348">
        <f t="shared" si="7"/>
        <v>10644740</v>
      </c>
      <c r="DT26" s="348">
        <f t="shared" si="7"/>
        <v>7738320</v>
      </c>
      <c r="DU26" s="348">
        <f t="shared" si="7"/>
        <v>7262196</v>
      </c>
      <c r="DV26" s="348">
        <f t="shared" si="7"/>
        <v>7966980</v>
      </c>
      <c r="DW26" s="348">
        <f t="shared" si="7"/>
        <v>8618578</v>
      </c>
      <c r="DX26" s="348">
        <f t="shared" si="7"/>
        <v>647428</v>
      </c>
      <c r="DY26" s="348">
        <f t="shared" si="7"/>
        <v>3094054</v>
      </c>
      <c r="DZ26" s="348">
        <f t="shared" si="7"/>
        <v>8079496</v>
      </c>
      <c r="EA26" s="348">
        <f t="shared" si="7"/>
        <v>11023170</v>
      </c>
      <c r="EB26" s="348">
        <f t="shared" si="7"/>
        <v>11349084</v>
      </c>
      <c r="EC26" s="348">
        <f t="shared" si="7"/>
        <v>8993090</v>
      </c>
      <c r="ED26" s="348">
        <f t="shared" si="7"/>
        <v>-3395966</v>
      </c>
      <c r="EE26" s="348">
        <f t="shared" si="7"/>
        <v>3560308</v>
      </c>
      <c r="EF26" s="348">
        <f t="shared" si="7"/>
        <v>6579952</v>
      </c>
      <c r="EG26" s="348">
        <f t="shared" si="7"/>
        <v>6951336</v>
      </c>
      <c r="EH26" s="348">
        <f t="shared" si="7"/>
        <v>8886760</v>
      </c>
      <c r="EI26" s="348">
        <f t="shared" si="7"/>
        <v>-183816</v>
      </c>
      <c r="EJ26" s="348">
        <f t="shared" si="7"/>
        <v>-1150450</v>
      </c>
      <c r="EK26" s="348">
        <f t="shared" si="7"/>
        <v>4573903</v>
      </c>
      <c r="EL26" s="348">
        <f t="shared" si="7"/>
        <v>7897372</v>
      </c>
      <c r="EM26" s="348">
        <f t="shared" si="7"/>
        <v>10311888</v>
      </c>
      <c r="EN26" s="348">
        <f t="shared" si="7"/>
        <v>10378882</v>
      </c>
      <c r="EO26" s="348">
        <f t="shared" si="7"/>
        <v>9208176</v>
      </c>
      <c r="EP26" s="348">
        <f t="shared" si="7"/>
        <v>7131840</v>
      </c>
      <c r="EQ26" s="348">
        <f t="shared" si="7"/>
        <v>9584470</v>
      </c>
      <c r="ER26" s="348">
        <f t="shared" si="7"/>
        <v>6831186</v>
      </c>
      <c r="ES26" s="348">
        <f t="shared" si="7"/>
        <v>6790144</v>
      </c>
      <c r="ET26" s="348">
        <f t="shared" si="7"/>
        <v>7339860</v>
      </c>
      <c r="EU26" s="348">
        <f t="shared" si="7"/>
        <v>6857310</v>
      </c>
      <c r="EV26" s="348">
        <f t="shared" si="7"/>
        <v>1952362</v>
      </c>
      <c r="EW26" s="348">
        <f t="shared" si="7"/>
        <v>5729629</v>
      </c>
      <c r="EX26" s="348">
        <f t="shared" si="7"/>
        <v>7432766</v>
      </c>
      <c r="EY26" s="348">
        <f t="shared" si="7"/>
        <v>9968404</v>
      </c>
      <c r="EZ26" s="348">
        <f t="shared" si="7"/>
        <v>10002966</v>
      </c>
      <c r="FA26" s="348">
        <f t="shared" si="7"/>
        <v>8873564</v>
      </c>
      <c r="FB26" s="348">
        <f t="shared" si="7"/>
        <v>-6691568</v>
      </c>
      <c r="FC26" s="348">
        <f t="shared" si="7"/>
        <v>-3989160</v>
      </c>
      <c r="FD26" s="348">
        <f t="shared" si="7"/>
        <v>6837244</v>
      </c>
      <c r="FE26" s="348">
        <f t="shared" si="7"/>
        <v>5946184</v>
      </c>
      <c r="FF26" s="348">
        <f t="shared" si="7"/>
        <v>6203862</v>
      </c>
      <c r="FG26" s="348">
        <f t="shared" si="7"/>
        <v>3102904</v>
      </c>
      <c r="FH26" s="348">
        <f t="shared" si="7"/>
        <v>-3272568</v>
      </c>
      <c r="FI26" s="348">
        <f t="shared" si="7"/>
        <v>4548928</v>
      </c>
      <c r="FJ26" s="348">
        <f t="shared" si="7"/>
        <v>7068224</v>
      </c>
      <c r="FK26" s="348">
        <f t="shared" si="7"/>
        <v>9514176</v>
      </c>
      <c r="FL26" s="348">
        <f t="shared" si="7"/>
        <v>9050622</v>
      </c>
      <c r="FM26" s="348">
        <f t="shared" si="7"/>
        <v>8624748</v>
      </c>
      <c r="FN26" s="348">
        <f t="shared" si="7"/>
        <v>6846034</v>
      </c>
      <c r="FO26" s="348">
        <f t="shared" si="7"/>
        <v>8776760</v>
      </c>
      <c r="FP26" s="348">
        <f t="shared" si="7"/>
        <v>6603894</v>
      </c>
      <c r="FQ26" s="348">
        <f t="shared" si="7"/>
        <v>5242116</v>
      </c>
      <c r="FR26" s="348">
        <f t="shared" si="7"/>
        <v>6169528</v>
      </c>
      <c r="FS26" s="348">
        <f t="shared" si="7"/>
        <v>-8882096</v>
      </c>
      <c r="FT26" s="348">
        <f t="shared" si="7"/>
        <v>2703927</v>
      </c>
      <c r="FU26" s="348">
        <f t="shared" si="7"/>
        <v>-505312</v>
      </c>
      <c r="FV26" s="348">
        <f t="shared" si="7"/>
        <v>7100534</v>
      </c>
      <c r="FW26" s="348">
        <f t="shared" si="7"/>
        <v>8877370</v>
      </c>
      <c r="FX26" s="348">
        <f t="shared" si="7"/>
        <v>8436142</v>
      </c>
      <c r="FY26" s="348">
        <f t="shared" ref="FY26:GB26" si="8">+SUM(FY19,FY11)-FY3</f>
        <v>5903296</v>
      </c>
      <c r="FZ26" s="348">
        <f t="shared" si="8"/>
        <v>-79564</v>
      </c>
      <c r="GA26" s="348">
        <f t="shared" si="8"/>
        <v>2909152</v>
      </c>
      <c r="GB26" s="348">
        <f t="shared" si="8"/>
        <v>6438792</v>
      </c>
    </row>
    <row r="27" spans="1:184" s="32" customFormat="1">
      <c r="A27"/>
      <c r="B27" s="7"/>
      <c r="C27" s="7"/>
      <c r="D27" s="41" t="s">
        <v>69</v>
      </c>
      <c r="E27" s="619">
        <f t="shared" ref="E27:P30" si="9">+SUM(E20,E12)-E4</f>
        <v>580276.62000000011</v>
      </c>
      <c r="F27" s="348">
        <f t="shared" si="9"/>
        <v>465898.5</v>
      </c>
      <c r="G27" s="348">
        <f t="shared" si="9"/>
        <v>659086.12000000011</v>
      </c>
      <c r="H27" s="348">
        <f t="shared" si="9"/>
        <v>245670.25</v>
      </c>
      <c r="I27" s="348">
        <f t="shared" si="9"/>
        <v>350448.12000000011</v>
      </c>
      <c r="J27" s="348">
        <f t="shared" si="9"/>
        <v>292492.5</v>
      </c>
      <c r="K27" s="348">
        <f t="shared" si="9"/>
        <v>231625.37999999989</v>
      </c>
      <c r="L27" s="348">
        <f t="shared" si="9"/>
        <v>-17768.379999999888</v>
      </c>
      <c r="M27" s="348">
        <f t="shared" si="9"/>
        <v>444973</v>
      </c>
      <c r="N27" s="348">
        <f t="shared" si="9"/>
        <v>-485656.87000000011</v>
      </c>
      <c r="O27" s="348">
        <f t="shared" si="9"/>
        <v>253716.62000000011</v>
      </c>
      <c r="P27" s="348">
        <f t="shared" si="9"/>
        <v>537889.25</v>
      </c>
      <c r="Q27" s="348">
        <f t="shared" ref="Q27:AZ27" si="10">+SUM(Q20,Q12)-Q4</f>
        <v>268411.12000000011</v>
      </c>
      <c r="R27" s="348">
        <f t="shared" si="10"/>
        <v>366750.25</v>
      </c>
      <c r="S27" s="348">
        <f t="shared" si="10"/>
        <v>125434.87999999989</v>
      </c>
      <c r="T27" s="348">
        <f t="shared" si="10"/>
        <v>96333.810000000522</v>
      </c>
      <c r="U27" s="348">
        <f t="shared" si="10"/>
        <v>273326.25</v>
      </c>
      <c r="V27" s="348">
        <f t="shared" si="10"/>
        <v>218852.5</v>
      </c>
      <c r="W27" s="348">
        <f t="shared" si="10"/>
        <v>135242.25</v>
      </c>
      <c r="X27" s="348">
        <f t="shared" si="10"/>
        <v>167133.12000000011</v>
      </c>
      <c r="Y27" s="348">
        <f t="shared" si="10"/>
        <v>465761.12000000011</v>
      </c>
      <c r="Z27" s="348">
        <f t="shared" si="10"/>
        <v>290324.75</v>
      </c>
      <c r="AA27" s="348">
        <f t="shared" si="10"/>
        <v>776570.62000000011</v>
      </c>
      <c r="AB27" s="348">
        <f t="shared" si="10"/>
        <v>104518.87999999989</v>
      </c>
      <c r="AC27" s="348">
        <f t="shared" si="10"/>
        <v>387683.5</v>
      </c>
      <c r="AD27" s="348">
        <f t="shared" si="10"/>
        <v>195464.37999999989</v>
      </c>
      <c r="AE27" s="348">
        <f t="shared" si="10"/>
        <v>451340.62000000011</v>
      </c>
      <c r="AF27" s="348">
        <f t="shared" si="10"/>
        <v>122485.75</v>
      </c>
      <c r="AG27" s="348">
        <f t="shared" si="10"/>
        <v>80160.25</v>
      </c>
      <c r="AH27" s="348">
        <f t="shared" si="10"/>
        <v>603984.25</v>
      </c>
      <c r="AI27" s="348">
        <f t="shared" si="10"/>
        <v>429279.87999999989</v>
      </c>
      <c r="AJ27" s="348">
        <f t="shared" si="10"/>
        <v>525984.87999999989</v>
      </c>
      <c r="AK27" s="348">
        <f t="shared" si="10"/>
        <v>487790.25</v>
      </c>
      <c r="AL27" s="348">
        <f t="shared" si="10"/>
        <v>-463337.12000000011</v>
      </c>
      <c r="AM27" s="348">
        <f t="shared" si="10"/>
        <v>450337.75</v>
      </c>
      <c r="AN27" s="348">
        <f t="shared" si="10"/>
        <v>-48491</v>
      </c>
      <c r="AO27" s="348">
        <f t="shared" si="10"/>
        <v>366366.25</v>
      </c>
      <c r="AP27" s="348">
        <f t="shared" si="10"/>
        <v>414811</v>
      </c>
      <c r="AQ27" s="348">
        <f t="shared" si="10"/>
        <v>-526100</v>
      </c>
      <c r="AR27" s="348">
        <f t="shared" si="10"/>
        <v>-525888.37999999989</v>
      </c>
      <c r="AS27" s="348">
        <f t="shared" si="10"/>
        <v>371831.62000000011</v>
      </c>
      <c r="AT27" s="348">
        <f t="shared" si="10"/>
        <v>419549.25</v>
      </c>
      <c r="AU27" s="348">
        <f t="shared" si="10"/>
        <v>897065</v>
      </c>
      <c r="AV27" s="348">
        <f t="shared" si="10"/>
        <v>697393.5</v>
      </c>
      <c r="AW27" s="348">
        <f t="shared" si="10"/>
        <v>632996.12000000011</v>
      </c>
      <c r="AX27" s="348">
        <f t="shared" si="10"/>
        <v>215144.87999999989</v>
      </c>
      <c r="AY27" s="348">
        <f t="shared" si="10"/>
        <v>705187.12000000011</v>
      </c>
      <c r="AZ27" s="348">
        <f t="shared" si="10"/>
        <v>106982.5</v>
      </c>
      <c r="BA27" s="348">
        <f t="shared" ref="BA27:DL27" si="11">+SUM(BA20,BA12)-BA4</f>
        <v>663709.25</v>
      </c>
      <c r="BB27" s="348">
        <f t="shared" si="11"/>
        <v>662977.12000000011</v>
      </c>
      <c r="BC27" s="348">
        <f t="shared" si="11"/>
        <v>87298.370000000112</v>
      </c>
      <c r="BD27" s="348">
        <f t="shared" si="11"/>
        <v>323310.37999999989</v>
      </c>
      <c r="BE27" s="348">
        <f t="shared" si="11"/>
        <v>148912.12000000011</v>
      </c>
      <c r="BF27" s="348">
        <f t="shared" si="11"/>
        <v>530129.87999999989</v>
      </c>
      <c r="BG27" s="348">
        <f t="shared" si="11"/>
        <v>1095499.5</v>
      </c>
      <c r="BH27" s="348">
        <f t="shared" si="11"/>
        <v>505502</v>
      </c>
      <c r="BI27" s="348">
        <f t="shared" si="11"/>
        <v>363623</v>
      </c>
      <c r="BJ27" s="348">
        <f t="shared" si="11"/>
        <v>-1006009.1299999999</v>
      </c>
      <c r="BK27" s="348">
        <f t="shared" si="11"/>
        <v>-264970.87000000011</v>
      </c>
      <c r="BL27" s="348">
        <f t="shared" si="11"/>
        <v>743936.25</v>
      </c>
      <c r="BM27" s="348">
        <f t="shared" si="11"/>
        <v>151673.12000000011</v>
      </c>
      <c r="BN27" s="348">
        <f t="shared" si="11"/>
        <v>764232.25</v>
      </c>
      <c r="BO27" s="348">
        <f t="shared" si="11"/>
        <v>-43390.379999999888</v>
      </c>
      <c r="BP27" s="348">
        <f t="shared" si="11"/>
        <v>285728</v>
      </c>
      <c r="BQ27" s="348">
        <f t="shared" si="11"/>
        <v>748867.75</v>
      </c>
      <c r="BR27" s="348">
        <f t="shared" si="11"/>
        <v>896316.75</v>
      </c>
      <c r="BS27" s="348">
        <f t="shared" si="11"/>
        <v>823963.25</v>
      </c>
      <c r="BT27" s="348">
        <f t="shared" si="11"/>
        <v>1001791.5</v>
      </c>
      <c r="BU27" s="348">
        <f t="shared" si="11"/>
        <v>667801.75</v>
      </c>
      <c r="BV27" s="348">
        <f t="shared" si="11"/>
        <v>173651.87999999989</v>
      </c>
      <c r="BW27" s="348">
        <f t="shared" si="11"/>
        <v>821388.5</v>
      </c>
      <c r="BX27" s="348">
        <f t="shared" si="11"/>
        <v>1117444.5</v>
      </c>
      <c r="BY27" s="348">
        <f t="shared" si="11"/>
        <v>853238.75</v>
      </c>
      <c r="BZ27" s="348">
        <f t="shared" si="11"/>
        <v>509410.25</v>
      </c>
      <c r="CA27" s="348">
        <f t="shared" si="11"/>
        <v>-185874</v>
      </c>
      <c r="CB27" s="348">
        <f t="shared" si="11"/>
        <v>-40326.620000000112</v>
      </c>
      <c r="CC27" s="348">
        <f t="shared" si="11"/>
        <v>688079.37999999989</v>
      </c>
      <c r="CD27" s="348">
        <f t="shared" si="11"/>
        <v>1332018.5</v>
      </c>
      <c r="CE27" s="348">
        <f t="shared" si="11"/>
        <v>1295320.25</v>
      </c>
      <c r="CF27" s="348">
        <f t="shared" si="11"/>
        <v>1078957.75</v>
      </c>
      <c r="CG27" s="348">
        <f t="shared" si="11"/>
        <v>1514288.5</v>
      </c>
      <c r="CH27" s="348">
        <f t="shared" si="11"/>
        <v>-716939.5</v>
      </c>
      <c r="CI27" s="348">
        <f t="shared" si="11"/>
        <v>1839154.25</v>
      </c>
      <c r="CJ27" s="348">
        <f t="shared" si="11"/>
        <v>1676682.25</v>
      </c>
      <c r="CK27" s="348">
        <f t="shared" si="11"/>
        <v>1377937.75</v>
      </c>
      <c r="CL27" s="348">
        <f t="shared" si="11"/>
        <v>1265927.25</v>
      </c>
      <c r="CM27" s="348">
        <f t="shared" si="11"/>
        <v>1517873</v>
      </c>
      <c r="CN27" s="348">
        <f t="shared" si="11"/>
        <v>461528.5</v>
      </c>
      <c r="CO27" s="348">
        <f t="shared" si="11"/>
        <v>1323613.25</v>
      </c>
      <c r="CP27" s="348">
        <f t="shared" si="11"/>
        <v>1208631.25</v>
      </c>
      <c r="CQ27" s="348">
        <f t="shared" si="11"/>
        <v>1696938.75</v>
      </c>
      <c r="CR27" s="348">
        <f t="shared" si="11"/>
        <v>1823575</v>
      </c>
      <c r="CS27" s="348">
        <f t="shared" si="11"/>
        <v>1510528.25</v>
      </c>
      <c r="CT27" s="348">
        <f t="shared" si="11"/>
        <v>913461.25</v>
      </c>
      <c r="CU27" s="348">
        <f t="shared" si="11"/>
        <v>1860829.25</v>
      </c>
      <c r="CV27" s="348">
        <f t="shared" si="11"/>
        <v>1619973.75</v>
      </c>
      <c r="CW27" s="348">
        <f t="shared" si="11"/>
        <v>585221.25</v>
      </c>
      <c r="CX27" s="348">
        <f t="shared" si="11"/>
        <v>327789.25</v>
      </c>
      <c r="CY27" s="348">
        <f t="shared" si="11"/>
        <v>-2660.5</v>
      </c>
      <c r="CZ27" s="348">
        <f t="shared" si="11"/>
        <v>408776.75</v>
      </c>
      <c r="DA27" s="348">
        <f t="shared" si="11"/>
        <v>1163478.25</v>
      </c>
      <c r="DB27" s="348">
        <f t="shared" si="11"/>
        <v>843789.5</v>
      </c>
      <c r="DC27" s="348">
        <f t="shared" si="11"/>
        <v>1401097.5</v>
      </c>
      <c r="DD27" s="348">
        <f t="shared" si="11"/>
        <v>1029186.75</v>
      </c>
      <c r="DE27" s="348">
        <f t="shared" si="11"/>
        <v>1197068</v>
      </c>
      <c r="DF27" s="348">
        <f t="shared" si="11"/>
        <v>30366</v>
      </c>
      <c r="DG27" s="348">
        <f t="shared" si="11"/>
        <v>1519045.25</v>
      </c>
      <c r="DH27" s="348">
        <f t="shared" si="11"/>
        <v>798148.5</v>
      </c>
      <c r="DI27" s="348">
        <f t="shared" si="11"/>
        <v>1017282.75</v>
      </c>
      <c r="DJ27" s="348">
        <f t="shared" si="11"/>
        <v>677058</v>
      </c>
      <c r="DK27" s="348">
        <f t="shared" si="11"/>
        <v>1399984.25</v>
      </c>
      <c r="DL27" s="348">
        <f t="shared" si="11"/>
        <v>565432.25</v>
      </c>
      <c r="DM27" s="348">
        <f t="shared" ref="DM27:FX27" si="12">+SUM(DM20,DM12)-DM4</f>
        <v>308671</v>
      </c>
      <c r="DN27" s="348">
        <f t="shared" si="12"/>
        <v>944575.25</v>
      </c>
      <c r="DO27" s="348">
        <f t="shared" si="12"/>
        <v>991226.25</v>
      </c>
      <c r="DP27" s="348">
        <f t="shared" si="12"/>
        <v>593861.25</v>
      </c>
      <c r="DQ27" s="348">
        <f t="shared" si="12"/>
        <v>815148.25</v>
      </c>
      <c r="DR27" s="348">
        <f t="shared" si="12"/>
        <v>814249.25</v>
      </c>
      <c r="DS27" s="348">
        <f t="shared" si="12"/>
        <v>1901198.5</v>
      </c>
      <c r="DT27" s="348">
        <f t="shared" si="12"/>
        <v>1323115</v>
      </c>
      <c r="DU27" s="348">
        <f t="shared" si="12"/>
        <v>1131818.5</v>
      </c>
      <c r="DV27" s="348">
        <f t="shared" si="12"/>
        <v>598512.75</v>
      </c>
      <c r="DW27" s="348">
        <f t="shared" si="12"/>
        <v>684623</v>
      </c>
      <c r="DX27" s="348">
        <f t="shared" si="12"/>
        <v>-194304.75</v>
      </c>
      <c r="DY27" s="348">
        <f t="shared" si="12"/>
        <v>750783.12000000104</v>
      </c>
      <c r="DZ27" s="348">
        <f t="shared" si="12"/>
        <v>918266.75</v>
      </c>
      <c r="EA27" s="348">
        <f t="shared" si="12"/>
        <v>1226789.25</v>
      </c>
      <c r="EB27" s="348">
        <f t="shared" si="12"/>
        <v>266738.5</v>
      </c>
      <c r="EC27" s="348">
        <f t="shared" si="12"/>
        <v>927003.25</v>
      </c>
      <c r="ED27" s="348">
        <f t="shared" si="12"/>
        <v>-567604.5</v>
      </c>
      <c r="EE27" s="348">
        <f t="shared" si="12"/>
        <v>1172899.75</v>
      </c>
      <c r="EF27" s="348">
        <f t="shared" si="12"/>
        <v>1743189.5</v>
      </c>
      <c r="EG27" s="348">
        <f t="shared" si="12"/>
        <v>891073.75</v>
      </c>
      <c r="EH27" s="348">
        <f t="shared" si="12"/>
        <v>1067464.75</v>
      </c>
      <c r="EI27" s="348">
        <f t="shared" si="12"/>
        <v>-119528</v>
      </c>
      <c r="EJ27" s="348">
        <f t="shared" si="12"/>
        <v>-191794.5</v>
      </c>
      <c r="EK27" s="348">
        <f t="shared" si="12"/>
        <v>885005.25</v>
      </c>
      <c r="EL27" s="348">
        <f t="shared" si="12"/>
        <v>527349.75</v>
      </c>
      <c r="EM27" s="348">
        <f t="shared" si="12"/>
        <v>1317552</v>
      </c>
      <c r="EN27" s="348">
        <f t="shared" si="12"/>
        <v>914080.75</v>
      </c>
      <c r="EO27" s="348">
        <f t="shared" si="12"/>
        <v>1291063</v>
      </c>
      <c r="EP27" s="348">
        <f t="shared" si="12"/>
        <v>1331654</v>
      </c>
      <c r="EQ27" s="348">
        <f t="shared" si="12"/>
        <v>1705605</v>
      </c>
      <c r="ER27" s="348">
        <f t="shared" si="12"/>
        <v>1552614.25</v>
      </c>
      <c r="ES27" s="348">
        <f t="shared" si="12"/>
        <v>507172.25</v>
      </c>
      <c r="ET27" s="348">
        <f t="shared" si="12"/>
        <v>376510.25</v>
      </c>
      <c r="EU27" s="348">
        <f t="shared" si="12"/>
        <v>624115</v>
      </c>
      <c r="EV27" s="348">
        <f t="shared" si="12"/>
        <v>260083.25</v>
      </c>
      <c r="EW27" s="348">
        <f t="shared" si="12"/>
        <v>1147208</v>
      </c>
      <c r="EX27" s="348">
        <f t="shared" si="12"/>
        <v>380044.25</v>
      </c>
      <c r="EY27" s="348">
        <f t="shared" si="12"/>
        <v>1169663.25</v>
      </c>
      <c r="EZ27" s="348">
        <f t="shared" si="12"/>
        <v>427046</v>
      </c>
      <c r="FA27" s="348">
        <f t="shared" si="12"/>
        <v>831323.75</v>
      </c>
      <c r="FB27" s="348">
        <f t="shared" si="12"/>
        <v>-955522.25</v>
      </c>
      <c r="FC27" s="348">
        <f t="shared" si="12"/>
        <v>57285.25</v>
      </c>
      <c r="FD27" s="348">
        <f t="shared" si="12"/>
        <v>828005.75</v>
      </c>
      <c r="FE27" s="348">
        <f t="shared" si="12"/>
        <v>235126.75</v>
      </c>
      <c r="FF27" s="348">
        <f t="shared" si="12"/>
        <v>909040</v>
      </c>
      <c r="FG27" s="348">
        <f t="shared" si="12"/>
        <v>-233724</v>
      </c>
      <c r="FH27" s="348">
        <f t="shared" si="12"/>
        <v>-349969.25</v>
      </c>
      <c r="FI27" s="348">
        <f t="shared" si="12"/>
        <v>983468</v>
      </c>
      <c r="FJ27" s="348">
        <f t="shared" si="12"/>
        <v>371690.25</v>
      </c>
      <c r="FK27" s="348">
        <f t="shared" si="12"/>
        <v>632810.75</v>
      </c>
      <c r="FL27" s="348">
        <f t="shared" si="12"/>
        <v>895114.5</v>
      </c>
      <c r="FM27" s="348">
        <f t="shared" si="12"/>
        <v>564895.25</v>
      </c>
      <c r="FN27" s="348">
        <f t="shared" si="12"/>
        <v>786288.5</v>
      </c>
      <c r="FO27" s="348">
        <f t="shared" si="12"/>
        <v>1701556</v>
      </c>
      <c r="FP27" s="348">
        <f t="shared" si="12"/>
        <v>775520.25</v>
      </c>
      <c r="FQ27" s="348">
        <f t="shared" si="12"/>
        <v>182552.75</v>
      </c>
      <c r="FR27" s="348">
        <f t="shared" si="12"/>
        <v>487436.5</v>
      </c>
      <c r="FS27" s="348">
        <f t="shared" si="12"/>
        <v>-2211696.5</v>
      </c>
      <c r="FT27" s="348">
        <f t="shared" si="12"/>
        <v>351480.37999999896</v>
      </c>
      <c r="FU27" s="348">
        <f t="shared" si="12"/>
        <v>75083.5</v>
      </c>
      <c r="FV27" s="348">
        <f t="shared" si="12"/>
        <v>136487</v>
      </c>
      <c r="FW27" s="348">
        <f t="shared" si="12"/>
        <v>903007</v>
      </c>
      <c r="FX27" s="348">
        <f t="shared" si="12"/>
        <v>780868.75</v>
      </c>
      <c r="FY27" s="348">
        <f t="shared" ref="FY27:GB27" si="13">+SUM(FY20,FY12)-FY4</f>
        <v>-13791.75</v>
      </c>
      <c r="FZ27" s="348">
        <f t="shared" si="13"/>
        <v>37228.5</v>
      </c>
      <c r="GA27" s="348">
        <f t="shared" si="13"/>
        <v>645044.5</v>
      </c>
      <c r="GB27" s="348">
        <f t="shared" si="13"/>
        <v>749787.75</v>
      </c>
    </row>
    <row r="28" spans="1:184" s="32" customFormat="1">
      <c r="A28"/>
      <c r="B28" s="7"/>
      <c r="C28" s="7"/>
      <c r="D28" s="41" t="s">
        <v>70</v>
      </c>
      <c r="E28" s="619">
        <f t="shared" si="9"/>
        <v>-5840.8100000000559</v>
      </c>
      <c r="F28" s="348">
        <f t="shared" si="9"/>
        <v>48663.870000000112</v>
      </c>
      <c r="G28" s="348">
        <f t="shared" si="9"/>
        <v>41985.310000000056</v>
      </c>
      <c r="H28" s="348">
        <f t="shared" si="9"/>
        <v>-135984.18999999994</v>
      </c>
      <c r="I28" s="348">
        <f t="shared" si="9"/>
        <v>-110418.40999999992</v>
      </c>
      <c r="J28" s="348">
        <f t="shared" si="9"/>
        <v>-73799.819999999832</v>
      </c>
      <c r="K28" s="348">
        <f t="shared" si="9"/>
        <v>-69243.689999999944</v>
      </c>
      <c r="L28" s="348">
        <f t="shared" si="9"/>
        <v>-109849.81000000006</v>
      </c>
      <c r="M28" s="348">
        <f t="shared" si="9"/>
        <v>-67189.709999999963</v>
      </c>
      <c r="N28" s="348">
        <f t="shared" si="9"/>
        <v>-299292.40999999992</v>
      </c>
      <c r="O28" s="348">
        <f t="shared" si="9"/>
        <v>-206079.87999999989</v>
      </c>
      <c r="P28" s="348">
        <f t="shared" si="9"/>
        <v>-85384.240000000224</v>
      </c>
      <c r="Q28" s="348">
        <f t="shared" ref="Q28:AZ28" si="14">+SUM(Q21,Q13)-Q5</f>
        <v>-147595.56000000006</v>
      </c>
      <c r="R28" s="348">
        <f t="shared" si="14"/>
        <v>-41090.300000000279</v>
      </c>
      <c r="S28" s="348">
        <f t="shared" si="14"/>
        <v>-176631.81000000006</v>
      </c>
      <c r="T28" s="348">
        <f t="shared" si="14"/>
        <v>-182016.56000000006</v>
      </c>
      <c r="U28" s="348">
        <f t="shared" si="14"/>
        <v>-170792.06000000006</v>
      </c>
      <c r="V28" s="348">
        <f t="shared" si="14"/>
        <v>-79114.09999999986</v>
      </c>
      <c r="W28" s="348">
        <f t="shared" si="14"/>
        <v>-132566.00999999978</v>
      </c>
      <c r="X28" s="348">
        <f t="shared" si="14"/>
        <v>-95166.759999999776</v>
      </c>
      <c r="Y28" s="348">
        <f t="shared" si="14"/>
        <v>-8875.9000000001397</v>
      </c>
      <c r="Z28" s="348">
        <f t="shared" si="14"/>
        <v>-94055.340000000084</v>
      </c>
      <c r="AA28" s="348">
        <f t="shared" si="14"/>
        <v>-125497.46999999997</v>
      </c>
      <c r="AB28" s="348">
        <f t="shared" si="14"/>
        <v>-103956.59999999986</v>
      </c>
      <c r="AC28" s="348">
        <f t="shared" si="14"/>
        <v>-238907.74000000022</v>
      </c>
      <c r="AD28" s="348">
        <f t="shared" si="14"/>
        <v>-123827.68999999994</v>
      </c>
      <c r="AE28" s="348">
        <f t="shared" si="14"/>
        <v>-75206.620000000112</v>
      </c>
      <c r="AF28" s="348">
        <f t="shared" si="14"/>
        <v>-140831.90999999992</v>
      </c>
      <c r="AG28" s="348">
        <f t="shared" si="14"/>
        <v>-254640.81000000006</v>
      </c>
      <c r="AH28" s="348">
        <f t="shared" si="14"/>
        <v>-59491.15000000014</v>
      </c>
      <c r="AI28" s="348">
        <f t="shared" si="14"/>
        <v>-138421.68999999994</v>
      </c>
      <c r="AJ28" s="348">
        <f t="shared" si="14"/>
        <v>-165103.5</v>
      </c>
      <c r="AK28" s="348">
        <f t="shared" si="14"/>
        <v>-31517.339999999851</v>
      </c>
      <c r="AL28" s="348">
        <f t="shared" si="14"/>
        <v>-319111.32000000007</v>
      </c>
      <c r="AM28" s="348">
        <f t="shared" si="14"/>
        <v>-158592.87999999989</v>
      </c>
      <c r="AN28" s="348">
        <f t="shared" si="14"/>
        <v>-203028.4600000002</v>
      </c>
      <c r="AO28" s="348">
        <f t="shared" si="14"/>
        <v>-207701.68999999994</v>
      </c>
      <c r="AP28" s="348">
        <f t="shared" si="14"/>
        <v>-10575.620000000112</v>
      </c>
      <c r="AQ28" s="348">
        <f t="shared" si="14"/>
        <v>-310678.31000000006</v>
      </c>
      <c r="AR28" s="348">
        <f t="shared" si="14"/>
        <v>-344483.56000000006</v>
      </c>
      <c r="AS28" s="348">
        <f t="shared" si="14"/>
        <v>-185811.37999999989</v>
      </c>
      <c r="AT28" s="348">
        <f t="shared" si="14"/>
        <v>-99718.729999999749</v>
      </c>
      <c r="AU28" s="348">
        <f t="shared" si="14"/>
        <v>-140539.06000000006</v>
      </c>
      <c r="AV28" s="348">
        <f t="shared" si="14"/>
        <v>-113522.18000000017</v>
      </c>
      <c r="AW28" s="348">
        <f t="shared" si="14"/>
        <v>-73761.659999999916</v>
      </c>
      <c r="AX28" s="348">
        <f t="shared" si="14"/>
        <v>-188491.43999999994</v>
      </c>
      <c r="AY28" s="348">
        <f t="shared" si="14"/>
        <v>-104950.06000000006</v>
      </c>
      <c r="AZ28" s="348">
        <f t="shared" si="14"/>
        <v>-201632.75</v>
      </c>
      <c r="BA28" s="348">
        <f t="shared" ref="BA28:DL28" si="15">+SUM(BA21,BA13)-BA5</f>
        <v>-264876.12999999989</v>
      </c>
      <c r="BB28" s="348">
        <f t="shared" si="15"/>
        <v>-186906.37999999989</v>
      </c>
      <c r="BC28" s="348">
        <f t="shared" si="15"/>
        <v>-434716.62999999989</v>
      </c>
      <c r="BD28" s="348">
        <f t="shared" si="15"/>
        <v>-456027.25</v>
      </c>
      <c r="BE28" s="348">
        <f t="shared" si="15"/>
        <v>-287449.46999999997</v>
      </c>
      <c r="BF28" s="348">
        <f t="shared" si="15"/>
        <v>-223207.86999999988</v>
      </c>
      <c r="BG28" s="348">
        <f t="shared" si="15"/>
        <v>-360586.25</v>
      </c>
      <c r="BH28" s="348">
        <f t="shared" si="15"/>
        <v>-277653.40000000002</v>
      </c>
      <c r="BI28" s="348">
        <f t="shared" si="15"/>
        <v>-337225.77</v>
      </c>
      <c r="BJ28" s="348">
        <f t="shared" si="15"/>
        <v>-665142.29999999993</v>
      </c>
      <c r="BK28" s="348">
        <f t="shared" si="15"/>
        <v>-582074.56999999983</v>
      </c>
      <c r="BL28" s="348">
        <f t="shared" si="15"/>
        <v>-461844.15000000014</v>
      </c>
      <c r="BM28" s="348">
        <f t="shared" si="15"/>
        <v>-382741.71999999974</v>
      </c>
      <c r="BN28" s="348">
        <f t="shared" si="15"/>
        <v>-130083.81000000006</v>
      </c>
      <c r="BO28" s="348">
        <f t="shared" si="15"/>
        <v>-500338.03</v>
      </c>
      <c r="BP28" s="348">
        <f t="shared" si="15"/>
        <v>-516006</v>
      </c>
      <c r="BQ28" s="348">
        <f t="shared" si="15"/>
        <v>-357042.43000000017</v>
      </c>
      <c r="BR28" s="348">
        <f t="shared" si="15"/>
        <v>-249419.15999999992</v>
      </c>
      <c r="BS28" s="348">
        <f t="shared" si="15"/>
        <v>-358752.90999999992</v>
      </c>
      <c r="BT28" s="348">
        <f t="shared" si="15"/>
        <v>-281344.15000000014</v>
      </c>
      <c r="BU28" s="348">
        <f t="shared" si="15"/>
        <v>-420012.5</v>
      </c>
      <c r="BV28" s="348">
        <f t="shared" si="15"/>
        <v>-315071.02000000025</v>
      </c>
      <c r="BW28" s="348">
        <f t="shared" si="15"/>
        <v>-447481.72</v>
      </c>
      <c r="BX28" s="348">
        <f t="shared" si="15"/>
        <v>-498895.87000000011</v>
      </c>
      <c r="BY28" s="348">
        <f t="shared" si="15"/>
        <v>-27492</v>
      </c>
      <c r="BZ28" s="348">
        <f t="shared" si="15"/>
        <v>105694.56000000006</v>
      </c>
      <c r="CA28" s="348">
        <f t="shared" si="15"/>
        <v>-299287.87999999989</v>
      </c>
      <c r="CB28" s="348">
        <f t="shared" si="15"/>
        <v>-562758.29</v>
      </c>
      <c r="CC28" s="348">
        <f t="shared" si="15"/>
        <v>-399476.22</v>
      </c>
      <c r="CD28" s="348">
        <f t="shared" si="15"/>
        <v>-359132.47</v>
      </c>
      <c r="CE28" s="348">
        <f t="shared" si="15"/>
        <v>-283382.18000000017</v>
      </c>
      <c r="CF28" s="348">
        <f t="shared" si="15"/>
        <v>-285712.21999999997</v>
      </c>
      <c r="CG28" s="348">
        <f t="shared" si="15"/>
        <v>-295058</v>
      </c>
      <c r="CH28" s="348">
        <f t="shared" si="15"/>
        <v>-793558.12000000011</v>
      </c>
      <c r="CI28" s="348">
        <f t="shared" si="15"/>
        <v>101734</v>
      </c>
      <c r="CJ28" s="348">
        <f t="shared" si="15"/>
        <v>-44077.439999999944</v>
      </c>
      <c r="CK28" s="348">
        <f t="shared" si="15"/>
        <v>314189.62000000011</v>
      </c>
      <c r="CL28" s="348">
        <f t="shared" si="15"/>
        <v>530577.37999999989</v>
      </c>
      <c r="CM28" s="348">
        <f t="shared" si="15"/>
        <v>482977.5</v>
      </c>
      <c r="CN28" s="348">
        <f t="shared" si="15"/>
        <v>-308074.18000000017</v>
      </c>
      <c r="CO28" s="348">
        <f t="shared" si="15"/>
        <v>-472103.28000000026</v>
      </c>
      <c r="CP28" s="348">
        <f t="shared" si="15"/>
        <v>-267221.90000000014</v>
      </c>
      <c r="CQ28" s="348">
        <f t="shared" si="15"/>
        <v>-174020.15999999992</v>
      </c>
      <c r="CR28" s="348">
        <f t="shared" si="15"/>
        <v>-280946.93000000017</v>
      </c>
      <c r="CS28" s="348">
        <f t="shared" si="15"/>
        <v>-275742.41000000015</v>
      </c>
      <c r="CT28" s="348">
        <f t="shared" si="15"/>
        <v>-331144.43000000017</v>
      </c>
      <c r="CU28" s="348">
        <f t="shared" si="15"/>
        <v>317163.37000000011</v>
      </c>
      <c r="CV28" s="348">
        <f t="shared" si="15"/>
        <v>-91678.189999999944</v>
      </c>
      <c r="CW28" s="348">
        <f t="shared" si="15"/>
        <v>691164.5</v>
      </c>
      <c r="CX28" s="348">
        <f t="shared" si="15"/>
        <v>353437.87000000011</v>
      </c>
      <c r="CY28" s="348">
        <f t="shared" si="15"/>
        <v>231783.62000000011</v>
      </c>
      <c r="CZ28" s="348">
        <f t="shared" si="15"/>
        <v>384193.5</v>
      </c>
      <c r="DA28" s="348">
        <f t="shared" si="15"/>
        <v>613889.12000000011</v>
      </c>
      <c r="DB28" s="348">
        <f t="shared" si="15"/>
        <v>658162.18999999948</v>
      </c>
      <c r="DC28" s="348">
        <f t="shared" si="15"/>
        <v>780221</v>
      </c>
      <c r="DD28" s="348">
        <f t="shared" si="15"/>
        <v>939499</v>
      </c>
      <c r="DE28" s="348">
        <f t="shared" si="15"/>
        <v>770955.75</v>
      </c>
      <c r="DF28" s="348">
        <f t="shared" si="15"/>
        <v>12204.379999999888</v>
      </c>
      <c r="DG28" s="348">
        <f t="shared" si="15"/>
        <v>651460.5</v>
      </c>
      <c r="DH28" s="348">
        <f t="shared" si="15"/>
        <v>594084.75</v>
      </c>
      <c r="DI28" s="348">
        <f t="shared" si="15"/>
        <v>533823</v>
      </c>
      <c r="DJ28" s="348">
        <f t="shared" si="15"/>
        <v>737825.5</v>
      </c>
      <c r="DK28" s="348">
        <f t="shared" si="15"/>
        <v>894884.25</v>
      </c>
      <c r="DL28" s="348">
        <f t="shared" si="15"/>
        <v>452610.62000000011</v>
      </c>
      <c r="DM28" s="348">
        <f t="shared" ref="DM28:FX28" si="16">+SUM(DM21,DM13)-DM5</f>
        <v>217017.87999999989</v>
      </c>
      <c r="DN28" s="348">
        <f t="shared" si="16"/>
        <v>745668.12999999989</v>
      </c>
      <c r="DO28" s="348">
        <f t="shared" si="16"/>
        <v>1008488</v>
      </c>
      <c r="DP28" s="348">
        <f t="shared" si="16"/>
        <v>773010.62000000011</v>
      </c>
      <c r="DQ28" s="348">
        <f t="shared" si="16"/>
        <v>668721.75</v>
      </c>
      <c r="DR28" s="348">
        <f t="shared" si="16"/>
        <v>471894.87999999989</v>
      </c>
      <c r="DS28" s="348">
        <f t="shared" si="16"/>
        <v>952933.37000000011</v>
      </c>
      <c r="DT28" s="348">
        <f t="shared" si="16"/>
        <v>777477.62000000011</v>
      </c>
      <c r="DU28" s="348">
        <f t="shared" si="16"/>
        <v>776203.87999999989</v>
      </c>
      <c r="DV28" s="348">
        <f t="shared" si="16"/>
        <v>749062.87000000011</v>
      </c>
      <c r="DW28" s="348">
        <f t="shared" si="16"/>
        <v>432296</v>
      </c>
      <c r="DX28" s="348">
        <f t="shared" si="16"/>
        <v>187105.37999999989</v>
      </c>
      <c r="DY28" s="348">
        <f t="shared" si="16"/>
        <v>475233.93999999948</v>
      </c>
      <c r="DZ28" s="348">
        <f t="shared" si="16"/>
        <v>798078.75</v>
      </c>
      <c r="EA28" s="348">
        <f t="shared" si="16"/>
        <v>1042251.75</v>
      </c>
      <c r="EB28" s="348">
        <f t="shared" si="16"/>
        <v>624944.37999999989</v>
      </c>
      <c r="EC28" s="348">
        <f t="shared" si="16"/>
        <v>732756.87999999989</v>
      </c>
      <c r="ED28" s="348">
        <f t="shared" si="16"/>
        <v>-306358.5</v>
      </c>
      <c r="EE28" s="348">
        <f t="shared" si="16"/>
        <v>573132.12000000011</v>
      </c>
      <c r="EF28" s="348">
        <f t="shared" si="16"/>
        <v>1097677.1200000001</v>
      </c>
      <c r="EG28" s="348">
        <f t="shared" si="16"/>
        <v>636250.25</v>
      </c>
      <c r="EH28" s="348">
        <f t="shared" si="16"/>
        <v>716895.25</v>
      </c>
      <c r="EI28" s="348">
        <f t="shared" si="16"/>
        <v>304652.87999999989</v>
      </c>
      <c r="EJ28" s="348">
        <f t="shared" si="16"/>
        <v>97917.25</v>
      </c>
      <c r="EK28" s="348">
        <f t="shared" si="16"/>
        <v>531448.81000000052</v>
      </c>
      <c r="EL28" s="348">
        <f t="shared" si="16"/>
        <v>832126.5</v>
      </c>
      <c r="EM28" s="348">
        <f t="shared" si="16"/>
        <v>710608.37999999989</v>
      </c>
      <c r="EN28" s="348">
        <f t="shared" si="16"/>
        <v>1048218.5</v>
      </c>
      <c r="EO28" s="348">
        <f t="shared" si="16"/>
        <v>827974.62000000011</v>
      </c>
      <c r="EP28" s="348">
        <f t="shared" si="16"/>
        <v>617283.5</v>
      </c>
      <c r="EQ28" s="348">
        <f t="shared" si="16"/>
        <v>825285.75</v>
      </c>
      <c r="ER28" s="348">
        <f t="shared" si="16"/>
        <v>898813.75</v>
      </c>
      <c r="ES28" s="348">
        <f t="shared" si="16"/>
        <v>530222.12999999989</v>
      </c>
      <c r="ET28" s="348">
        <f t="shared" si="16"/>
        <v>821052.75</v>
      </c>
      <c r="EU28" s="348">
        <f t="shared" si="16"/>
        <v>720044</v>
      </c>
      <c r="EV28" s="348">
        <f t="shared" si="16"/>
        <v>228595.62999999989</v>
      </c>
      <c r="EW28" s="348">
        <f t="shared" si="16"/>
        <v>734293.5</v>
      </c>
      <c r="EX28" s="348">
        <f t="shared" si="16"/>
        <v>587756.25</v>
      </c>
      <c r="EY28" s="348">
        <f t="shared" si="16"/>
        <v>776853.75</v>
      </c>
      <c r="EZ28" s="348">
        <f t="shared" si="16"/>
        <v>876792.37999999989</v>
      </c>
      <c r="FA28" s="348">
        <f t="shared" si="16"/>
        <v>892709</v>
      </c>
      <c r="FB28" s="348">
        <f t="shared" si="16"/>
        <v>-408046.74000000022</v>
      </c>
      <c r="FC28" s="348">
        <f t="shared" si="16"/>
        <v>-35095.370000000112</v>
      </c>
      <c r="FD28" s="348">
        <f t="shared" si="16"/>
        <v>591500.37000000011</v>
      </c>
      <c r="FE28" s="348">
        <f t="shared" si="16"/>
        <v>376761.12000000011</v>
      </c>
      <c r="FF28" s="348">
        <f t="shared" si="16"/>
        <v>707553.12000000011</v>
      </c>
      <c r="FG28" s="348">
        <f t="shared" si="16"/>
        <v>135760.87000000011</v>
      </c>
      <c r="FH28" s="348">
        <f t="shared" si="16"/>
        <v>-144322.68999999994</v>
      </c>
      <c r="FI28" s="348">
        <f t="shared" si="16"/>
        <v>601768.75</v>
      </c>
      <c r="FJ28" s="348">
        <f t="shared" si="16"/>
        <v>342091.25</v>
      </c>
      <c r="FK28" s="348">
        <f t="shared" si="16"/>
        <v>617887.62999999989</v>
      </c>
      <c r="FL28" s="348">
        <f t="shared" si="16"/>
        <v>998782.25</v>
      </c>
      <c r="FM28" s="348">
        <f t="shared" si="16"/>
        <v>644512.87999999989</v>
      </c>
      <c r="FN28" s="348">
        <f t="shared" si="16"/>
        <v>373008.25</v>
      </c>
      <c r="FO28" s="348">
        <f t="shared" si="16"/>
        <v>757076</v>
      </c>
      <c r="FP28" s="348">
        <f t="shared" si="16"/>
        <v>326832.75</v>
      </c>
      <c r="FQ28" s="348">
        <f t="shared" si="16"/>
        <v>283940.87999999989</v>
      </c>
      <c r="FR28" s="348">
        <f t="shared" si="16"/>
        <v>494860.87999999989</v>
      </c>
      <c r="FS28" s="348">
        <f t="shared" si="16"/>
        <v>-860476.12999999989</v>
      </c>
      <c r="FT28" s="348">
        <f t="shared" si="16"/>
        <v>10852.75</v>
      </c>
      <c r="FU28" s="348">
        <f t="shared" si="16"/>
        <v>19626.620000000112</v>
      </c>
      <c r="FV28" s="348">
        <f t="shared" si="16"/>
        <v>289368</v>
      </c>
      <c r="FW28" s="348">
        <f t="shared" si="16"/>
        <v>894473.5</v>
      </c>
      <c r="FX28" s="348">
        <f t="shared" si="16"/>
        <v>907539.75</v>
      </c>
      <c r="FY28" s="348">
        <f t="shared" ref="FY28:GB28" si="17">+SUM(FY21,FY13)-FY5</f>
        <v>451332.5</v>
      </c>
      <c r="FZ28" s="348">
        <f t="shared" si="17"/>
        <v>-138949.12999999989</v>
      </c>
      <c r="GA28" s="348">
        <f t="shared" si="17"/>
        <v>216783.25</v>
      </c>
      <c r="GB28" s="348">
        <f t="shared" si="17"/>
        <v>446178.75</v>
      </c>
    </row>
    <row r="29" spans="1:184" s="32" customFormat="1">
      <c r="A29"/>
      <c r="B29" s="7"/>
      <c r="C29" s="7"/>
      <c r="D29" s="41" t="s">
        <v>71</v>
      </c>
      <c r="E29" s="619">
        <f t="shared" si="9"/>
        <v>1578868</v>
      </c>
      <c r="F29" s="348">
        <f t="shared" si="9"/>
        <v>1577357</v>
      </c>
      <c r="G29" s="348">
        <f t="shared" si="9"/>
        <v>2198261.5</v>
      </c>
      <c r="H29" s="348">
        <f t="shared" si="9"/>
        <v>1564261</v>
      </c>
      <c r="I29" s="348">
        <f t="shared" si="9"/>
        <v>508257</v>
      </c>
      <c r="J29" s="348">
        <f t="shared" si="9"/>
        <v>1095616.5</v>
      </c>
      <c r="K29" s="348">
        <f t="shared" si="9"/>
        <v>2224834</v>
      </c>
      <c r="L29" s="348">
        <f t="shared" si="9"/>
        <v>1447388</v>
      </c>
      <c r="M29" s="348">
        <f t="shared" si="9"/>
        <v>1784306.5</v>
      </c>
      <c r="N29" s="348">
        <f t="shared" si="9"/>
        <v>-370382.5</v>
      </c>
      <c r="O29" s="348">
        <f t="shared" si="9"/>
        <v>234164.5</v>
      </c>
      <c r="P29" s="348">
        <f t="shared" si="9"/>
        <v>2049165.5</v>
      </c>
      <c r="Q29" s="348">
        <f t="shared" ref="Q29:AZ29" si="18">+SUM(Q22,Q14)-Q6</f>
        <v>2604807</v>
      </c>
      <c r="R29" s="348">
        <f t="shared" si="18"/>
        <v>2233137</v>
      </c>
      <c r="S29" s="348">
        <f t="shared" si="18"/>
        <v>1353945</v>
      </c>
      <c r="T29" s="348">
        <f t="shared" si="18"/>
        <v>1218514</v>
      </c>
      <c r="U29" s="348">
        <f t="shared" si="18"/>
        <v>839562.5</v>
      </c>
      <c r="V29" s="348">
        <f t="shared" si="18"/>
        <v>1562755.5</v>
      </c>
      <c r="W29" s="348">
        <f t="shared" si="18"/>
        <v>1474816</v>
      </c>
      <c r="X29" s="348">
        <f t="shared" si="18"/>
        <v>1303813.5</v>
      </c>
      <c r="Y29" s="348">
        <f t="shared" si="18"/>
        <v>1545494</v>
      </c>
      <c r="Z29" s="348">
        <f t="shared" si="18"/>
        <v>2570792</v>
      </c>
      <c r="AA29" s="348">
        <f t="shared" si="18"/>
        <v>2615418</v>
      </c>
      <c r="AB29" s="348">
        <f t="shared" si="18"/>
        <v>2248240.5</v>
      </c>
      <c r="AC29" s="348">
        <f t="shared" si="18"/>
        <v>1907303</v>
      </c>
      <c r="AD29" s="348">
        <f t="shared" si="18"/>
        <v>2361064</v>
      </c>
      <c r="AE29" s="348">
        <f t="shared" si="18"/>
        <v>2559762</v>
      </c>
      <c r="AF29" s="348">
        <f t="shared" si="18"/>
        <v>1432066.5</v>
      </c>
      <c r="AG29" s="348">
        <f t="shared" si="18"/>
        <v>252765.75</v>
      </c>
      <c r="AH29" s="348">
        <f t="shared" si="18"/>
        <v>1967657</v>
      </c>
      <c r="AI29" s="348">
        <f t="shared" si="18"/>
        <v>2941640</v>
      </c>
      <c r="AJ29" s="348">
        <f t="shared" si="18"/>
        <v>2714316.5</v>
      </c>
      <c r="AK29" s="348">
        <f t="shared" si="18"/>
        <v>2245691.5</v>
      </c>
      <c r="AL29" s="348">
        <f t="shared" si="18"/>
        <v>68790</v>
      </c>
      <c r="AM29" s="348">
        <f t="shared" si="18"/>
        <v>2967971</v>
      </c>
      <c r="AN29" s="348">
        <f t="shared" si="18"/>
        <v>1767019</v>
      </c>
      <c r="AO29" s="348">
        <f t="shared" si="18"/>
        <v>1714883.5</v>
      </c>
      <c r="AP29" s="348">
        <f t="shared" si="18"/>
        <v>2233366</v>
      </c>
      <c r="AQ29" s="348">
        <f t="shared" si="18"/>
        <v>393491</v>
      </c>
      <c r="AR29" s="348">
        <f t="shared" si="18"/>
        <v>-4125</v>
      </c>
      <c r="AS29" s="348">
        <f t="shared" si="18"/>
        <v>932289.25</v>
      </c>
      <c r="AT29" s="348">
        <f t="shared" si="18"/>
        <v>2374327</v>
      </c>
      <c r="AU29" s="348">
        <f t="shared" si="18"/>
        <v>2390545</v>
      </c>
      <c r="AV29" s="348">
        <f t="shared" si="18"/>
        <v>2797815</v>
      </c>
      <c r="AW29" s="348">
        <f t="shared" si="18"/>
        <v>2268596</v>
      </c>
      <c r="AX29" s="348">
        <f t="shared" si="18"/>
        <v>2123374</v>
      </c>
      <c r="AY29" s="348">
        <f t="shared" si="18"/>
        <v>2589793</v>
      </c>
      <c r="AZ29" s="348">
        <f t="shared" si="18"/>
        <v>1355180</v>
      </c>
      <c r="BA29" s="348">
        <f t="shared" ref="BA29:DL29" si="19">+SUM(BA22,BA14)-BA6</f>
        <v>1454543</v>
      </c>
      <c r="BB29" s="348">
        <f t="shared" si="19"/>
        <v>1841071</v>
      </c>
      <c r="BC29" s="348">
        <f t="shared" si="19"/>
        <v>1499076</v>
      </c>
      <c r="BD29" s="348">
        <f t="shared" si="19"/>
        <v>933925.5</v>
      </c>
      <c r="BE29" s="348">
        <f t="shared" si="19"/>
        <v>1618266</v>
      </c>
      <c r="BF29" s="348">
        <f t="shared" si="19"/>
        <v>2400703</v>
      </c>
      <c r="BG29" s="348">
        <f t="shared" si="19"/>
        <v>2246556</v>
      </c>
      <c r="BH29" s="348">
        <f t="shared" si="19"/>
        <v>3063674.5</v>
      </c>
      <c r="BI29" s="348">
        <f t="shared" si="19"/>
        <v>2128648.5</v>
      </c>
      <c r="BJ29" s="348">
        <f t="shared" si="19"/>
        <v>-1813964.5</v>
      </c>
      <c r="BK29" s="348">
        <f t="shared" si="19"/>
        <v>-200335.5</v>
      </c>
      <c r="BL29" s="348">
        <f t="shared" si="19"/>
        <v>1379269.5</v>
      </c>
      <c r="BM29" s="348">
        <f t="shared" si="19"/>
        <v>2142122</v>
      </c>
      <c r="BN29" s="348">
        <f t="shared" si="19"/>
        <v>1828981.5</v>
      </c>
      <c r="BO29" s="348">
        <f t="shared" si="19"/>
        <v>1423980.5</v>
      </c>
      <c r="BP29" s="348">
        <f t="shared" si="19"/>
        <v>1153859.5</v>
      </c>
      <c r="BQ29" s="348">
        <f t="shared" si="19"/>
        <v>1564097.5</v>
      </c>
      <c r="BR29" s="348">
        <f t="shared" si="19"/>
        <v>2000737.5</v>
      </c>
      <c r="BS29" s="348">
        <f t="shared" si="19"/>
        <v>2852114.5</v>
      </c>
      <c r="BT29" s="348">
        <f t="shared" si="19"/>
        <v>2780593</v>
      </c>
      <c r="BU29" s="348">
        <f t="shared" si="19"/>
        <v>1282604</v>
      </c>
      <c r="BV29" s="348">
        <f t="shared" si="19"/>
        <v>1705090.5</v>
      </c>
      <c r="BW29" s="348">
        <f t="shared" si="19"/>
        <v>1576394</v>
      </c>
      <c r="BX29" s="348">
        <f t="shared" si="19"/>
        <v>1882543.5</v>
      </c>
      <c r="BY29" s="348">
        <f t="shared" si="19"/>
        <v>1978847.5</v>
      </c>
      <c r="BZ29" s="348">
        <f t="shared" si="19"/>
        <v>1664110.5</v>
      </c>
      <c r="CA29" s="348">
        <f t="shared" si="19"/>
        <v>136369</v>
      </c>
      <c r="CB29" s="348">
        <f t="shared" si="19"/>
        <v>-263206.5</v>
      </c>
      <c r="CC29" s="348">
        <f t="shared" si="19"/>
        <v>675775.5</v>
      </c>
      <c r="CD29" s="348">
        <f t="shared" si="19"/>
        <v>2639036.5</v>
      </c>
      <c r="CE29" s="348">
        <f t="shared" si="19"/>
        <v>4666686</v>
      </c>
      <c r="CF29" s="348">
        <f t="shared" si="19"/>
        <v>4998148</v>
      </c>
      <c r="CG29" s="348">
        <f t="shared" si="19"/>
        <v>3736185</v>
      </c>
      <c r="CH29" s="348">
        <f t="shared" si="19"/>
        <v>-1173250</v>
      </c>
      <c r="CI29" s="348">
        <f t="shared" si="19"/>
        <v>4170778</v>
      </c>
      <c r="CJ29" s="348">
        <f t="shared" si="19"/>
        <v>3393674</v>
      </c>
      <c r="CK29" s="348">
        <f t="shared" si="19"/>
        <v>2925948</v>
      </c>
      <c r="CL29" s="348">
        <f t="shared" si="19"/>
        <v>3979645</v>
      </c>
      <c r="CM29" s="348">
        <f t="shared" si="19"/>
        <v>4130798</v>
      </c>
      <c r="CN29" s="348">
        <f t="shared" si="19"/>
        <v>1039331</v>
      </c>
      <c r="CO29" s="348">
        <f t="shared" si="19"/>
        <v>2647064</v>
      </c>
      <c r="CP29" s="348">
        <f t="shared" si="19"/>
        <v>5170648</v>
      </c>
      <c r="CQ29" s="348">
        <f t="shared" si="19"/>
        <v>6895790</v>
      </c>
      <c r="CR29" s="348">
        <f t="shared" si="19"/>
        <v>6127362</v>
      </c>
      <c r="CS29" s="348">
        <f t="shared" si="19"/>
        <v>6285634</v>
      </c>
      <c r="CT29" s="348">
        <f t="shared" si="19"/>
        <v>5155077</v>
      </c>
      <c r="CU29" s="348">
        <f t="shared" si="19"/>
        <v>5692212</v>
      </c>
      <c r="CV29" s="348">
        <f t="shared" si="19"/>
        <v>5293602</v>
      </c>
      <c r="CW29" s="348">
        <f t="shared" si="19"/>
        <v>5461565</v>
      </c>
      <c r="CX29" s="348">
        <f t="shared" si="19"/>
        <v>3695170</v>
      </c>
      <c r="CY29" s="348">
        <f t="shared" si="19"/>
        <v>568656</v>
      </c>
      <c r="CZ29" s="348">
        <f t="shared" si="19"/>
        <v>2224036</v>
      </c>
      <c r="DA29" s="348">
        <f t="shared" si="19"/>
        <v>4316783</v>
      </c>
      <c r="DB29" s="348">
        <f t="shared" si="19"/>
        <v>7165289</v>
      </c>
      <c r="DC29" s="348">
        <f t="shared" si="19"/>
        <v>9241475</v>
      </c>
      <c r="DD29" s="348">
        <f t="shared" si="19"/>
        <v>8840255</v>
      </c>
      <c r="DE29" s="348">
        <f t="shared" si="19"/>
        <v>7062751</v>
      </c>
      <c r="DF29" s="348">
        <f t="shared" si="19"/>
        <v>-3047768</v>
      </c>
      <c r="DG29" s="348">
        <f t="shared" si="19"/>
        <v>7219150</v>
      </c>
      <c r="DH29" s="348">
        <f t="shared" si="19"/>
        <v>5906321</v>
      </c>
      <c r="DI29" s="348">
        <f t="shared" si="19"/>
        <v>5170003</v>
      </c>
      <c r="DJ29" s="348">
        <f t="shared" si="19"/>
        <v>5343093</v>
      </c>
      <c r="DK29" s="348">
        <f t="shared" si="19"/>
        <v>7106121</v>
      </c>
      <c r="DL29" s="348">
        <f t="shared" si="19"/>
        <v>3683414</v>
      </c>
      <c r="DM29" s="348">
        <f t="shared" ref="DM29:FX29" si="20">+SUM(DM22,DM14)-DM6</f>
        <v>1424710</v>
      </c>
      <c r="DN29" s="348">
        <f t="shared" si="20"/>
        <v>6941343</v>
      </c>
      <c r="DO29" s="348">
        <f t="shared" si="20"/>
        <v>8984741</v>
      </c>
      <c r="DP29" s="348">
        <f t="shared" si="20"/>
        <v>9545182</v>
      </c>
      <c r="DQ29" s="348">
        <f t="shared" si="20"/>
        <v>7298423</v>
      </c>
      <c r="DR29" s="348">
        <f t="shared" si="20"/>
        <v>5981181</v>
      </c>
      <c r="DS29" s="348">
        <f t="shared" si="20"/>
        <v>6503203</v>
      </c>
      <c r="DT29" s="348">
        <f t="shared" si="20"/>
        <v>5135659</v>
      </c>
      <c r="DU29" s="348">
        <f t="shared" si="20"/>
        <v>4522578</v>
      </c>
      <c r="DV29" s="348">
        <f t="shared" si="20"/>
        <v>5588735</v>
      </c>
      <c r="DW29" s="348">
        <f t="shared" si="20"/>
        <v>6344922</v>
      </c>
      <c r="DX29" s="348">
        <f t="shared" si="20"/>
        <v>1015692</v>
      </c>
      <c r="DY29" s="348">
        <f t="shared" si="20"/>
        <v>2097338</v>
      </c>
      <c r="DZ29" s="348">
        <f t="shared" si="20"/>
        <v>6224316</v>
      </c>
      <c r="EA29" s="348">
        <f t="shared" si="20"/>
        <v>7931090</v>
      </c>
      <c r="EB29" s="348">
        <f t="shared" si="20"/>
        <v>9270982</v>
      </c>
      <c r="EC29" s="348">
        <f t="shared" si="20"/>
        <v>6788240</v>
      </c>
      <c r="ED29" s="348">
        <f t="shared" si="20"/>
        <v>-1180702</v>
      </c>
      <c r="EE29" s="348">
        <f t="shared" si="20"/>
        <v>1916517</v>
      </c>
      <c r="EF29" s="348">
        <f t="shared" si="20"/>
        <v>3364547</v>
      </c>
      <c r="EG29" s="348">
        <f t="shared" si="20"/>
        <v>4562933</v>
      </c>
      <c r="EH29" s="348">
        <f t="shared" si="20"/>
        <v>5957165</v>
      </c>
      <c r="EI29" s="348">
        <f t="shared" si="20"/>
        <v>-70639</v>
      </c>
      <c r="EJ29" s="348">
        <f t="shared" si="20"/>
        <v>-374774</v>
      </c>
      <c r="EK29" s="348">
        <f t="shared" si="20"/>
        <v>3340698</v>
      </c>
      <c r="EL29" s="348">
        <f t="shared" si="20"/>
        <v>6164912</v>
      </c>
      <c r="EM29" s="348">
        <f t="shared" si="20"/>
        <v>7358708</v>
      </c>
      <c r="EN29" s="348">
        <f t="shared" si="20"/>
        <v>7631364</v>
      </c>
      <c r="EO29" s="348">
        <f t="shared" si="20"/>
        <v>6524607</v>
      </c>
      <c r="EP29" s="348">
        <f t="shared" si="20"/>
        <v>5227925</v>
      </c>
      <c r="EQ29" s="348">
        <f t="shared" si="20"/>
        <v>6070878</v>
      </c>
      <c r="ER29" s="348">
        <f t="shared" si="20"/>
        <v>3800202</v>
      </c>
      <c r="ES29" s="348">
        <f t="shared" si="20"/>
        <v>4848656</v>
      </c>
      <c r="ET29" s="348">
        <f t="shared" si="20"/>
        <v>5128750</v>
      </c>
      <c r="EU29" s="348">
        <f t="shared" si="20"/>
        <v>5005961</v>
      </c>
      <c r="EV29" s="348">
        <f t="shared" si="20"/>
        <v>2005493</v>
      </c>
      <c r="EW29" s="348">
        <f t="shared" si="20"/>
        <v>3943604</v>
      </c>
      <c r="EX29" s="348">
        <f t="shared" si="20"/>
        <v>6217853</v>
      </c>
      <c r="EY29" s="348">
        <f t="shared" si="20"/>
        <v>7553637</v>
      </c>
      <c r="EZ29" s="348">
        <f t="shared" si="20"/>
        <v>7667798</v>
      </c>
      <c r="FA29" s="348">
        <f t="shared" si="20"/>
        <v>6940412</v>
      </c>
      <c r="FB29" s="348">
        <f t="shared" si="20"/>
        <v>-3353320</v>
      </c>
      <c r="FC29" s="348">
        <f t="shared" si="20"/>
        <v>-2499924</v>
      </c>
      <c r="FD29" s="348">
        <f t="shared" si="20"/>
        <v>5227972</v>
      </c>
      <c r="FE29" s="348">
        <f t="shared" si="20"/>
        <v>4829403</v>
      </c>
      <c r="FF29" s="348">
        <f t="shared" si="20"/>
        <v>4161678</v>
      </c>
      <c r="FG29" s="348">
        <f t="shared" si="20"/>
        <v>3288363</v>
      </c>
      <c r="FH29" s="348">
        <f t="shared" si="20"/>
        <v>-1206383</v>
      </c>
      <c r="FI29" s="348">
        <f t="shared" si="20"/>
        <v>3550846</v>
      </c>
      <c r="FJ29" s="348">
        <f t="shared" si="20"/>
        <v>6368789</v>
      </c>
      <c r="FK29" s="348">
        <f t="shared" si="20"/>
        <v>7577356</v>
      </c>
      <c r="FL29" s="348">
        <f t="shared" si="20"/>
        <v>6351030</v>
      </c>
      <c r="FM29" s="348">
        <f t="shared" si="20"/>
        <v>7350032</v>
      </c>
      <c r="FN29" s="348">
        <f t="shared" si="20"/>
        <v>5701735</v>
      </c>
      <c r="FO29" s="348">
        <f t="shared" si="20"/>
        <v>5847016</v>
      </c>
      <c r="FP29" s="348">
        <f t="shared" si="20"/>
        <v>5545139</v>
      </c>
      <c r="FQ29" s="348">
        <f t="shared" si="20"/>
        <v>4497093</v>
      </c>
      <c r="FR29" s="348">
        <f t="shared" si="20"/>
        <v>4712369</v>
      </c>
      <c r="FS29" s="348">
        <f t="shared" si="20"/>
        <v>-3358360</v>
      </c>
      <c r="FT29" s="348">
        <f t="shared" si="20"/>
        <v>3157195</v>
      </c>
      <c r="FU29" s="348">
        <f t="shared" si="20"/>
        <v>879730</v>
      </c>
      <c r="FV29" s="348">
        <f t="shared" si="20"/>
        <v>6808328</v>
      </c>
      <c r="FW29" s="348">
        <f t="shared" si="20"/>
        <v>6714050</v>
      </c>
      <c r="FX29" s="348">
        <f t="shared" si="20"/>
        <v>6389430</v>
      </c>
      <c r="FY29" s="348">
        <f t="shared" ref="FY29:GB29" si="21">+SUM(FY22,FY14)-FY6</f>
        <v>5856137</v>
      </c>
      <c r="FZ29" s="348">
        <f t="shared" si="21"/>
        <v>1090172</v>
      </c>
      <c r="GA29" s="348">
        <f t="shared" si="21"/>
        <v>2989327</v>
      </c>
      <c r="GB29" s="348">
        <f t="shared" si="21"/>
        <v>5311409</v>
      </c>
    </row>
    <row r="30" spans="1:184" s="32" customFormat="1">
      <c r="A30"/>
      <c r="B30" s="7"/>
      <c r="C30" s="7"/>
      <c r="D30" s="29" t="s">
        <v>72</v>
      </c>
      <c r="E30" s="619">
        <f t="shared" si="9"/>
        <v>636197.25</v>
      </c>
      <c r="F30" s="348">
        <f t="shared" si="9"/>
        <v>682311.12000000011</v>
      </c>
      <c r="G30" s="348">
        <f t="shared" si="9"/>
        <v>536764.37999999989</v>
      </c>
      <c r="H30" s="348">
        <f t="shared" si="9"/>
        <v>20066</v>
      </c>
      <c r="I30" s="348">
        <f t="shared" si="9"/>
        <v>-97216.370000000112</v>
      </c>
      <c r="J30" s="348">
        <f t="shared" si="9"/>
        <v>139268.87999999989</v>
      </c>
      <c r="K30" s="348">
        <f t="shared" si="9"/>
        <v>239089.75</v>
      </c>
      <c r="L30" s="348">
        <f t="shared" si="9"/>
        <v>398585.87999999989</v>
      </c>
      <c r="M30" s="348">
        <f t="shared" si="9"/>
        <v>308147.37999999989</v>
      </c>
      <c r="N30" s="348">
        <f t="shared" si="9"/>
        <v>-728661.37999999989</v>
      </c>
      <c r="O30" s="348">
        <f t="shared" si="9"/>
        <v>-398758.75</v>
      </c>
      <c r="P30" s="348">
        <f t="shared" si="9"/>
        <v>179092.25</v>
      </c>
      <c r="Q30" s="348">
        <f t="shared" ref="Q30:AZ30" si="22">+SUM(Q23,Q15)-Q7</f>
        <v>955291.5</v>
      </c>
      <c r="R30" s="348">
        <f t="shared" si="22"/>
        <v>875839.37999999989</v>
      </c>
      <c r="S30" s="348">
        <f t="shared" si="22"/>
        <v>-56275.879999999888</v>
      </c>
      <c r="T30" s="348">
        <f t="shared" si="22"/>
        <v>-83878.129999999888</v>
      </c>
      <c r="U30" s="348">
        <f t="shared" si="22"/>
        <v>-209405.68999999948</v>
      </c>
      <c r="V30" s="348">
        <f t="shared" si="22"/>
        <v>302274</v>
      </c>
      <c r="W30" s="348">
        <f t="shared" si="22"/>
        <v>311401.25</v>
      </c>
      <c r="X30" s="348">
        <f t="shared" si="22"/>
        <v>397214.87999999989</v>
      </c>
      <c r="Y30" s="348">
        <f t="shared" si="22"/>
        <v>58862</v>
      </c>
      <c r="Z30" s="348">
        <f t="shared" si="22"/>
        <v>151683.37999999989</v>
      </c>
      <c r="AA30" s="348">
        <f t="shared" si="22"/>
        <v>325318.37999999989</v>
      </c>
      <c r="AB30" s="348">
        <f t="shared" si="22"/>
        <v>171715.37999999989</v>
      </c>
      <c r="AC30" s="348">
        <f t="shared" si="22"/>
        <v>475244.25</v>
      </c>
      <c r="AD30" s="348">
        <f t="shared" si="22"/>
        <v>561059.25</v>
      </c>
      <c r="AE30" s="348">
        <f t="shared" si="22"/>
        <v>172259.87999999989</v>
      </c>
      <c r="AF30" s="348">
        <f t="shared" si="22"/>
        <v>-144677</v>
      </c>
      <c r="AG30" s="348">
        <f t="shared" si="22"/>
        <v>-474674.25</v>
      </c>
      <c r="AH30" s="348">
        <f t="shared" si="22"/>
        <v>69267.25</v>
      </c>
      <c r="AI30" s="348">
        <f t="shared" si="22"/>
        <v>198778.37999999989</v>
      </c>
      <c r="AJ30" s="348">
        <f t="shared" si="22"/>
        <v>275428.87999999989</v>
      </c>
      <c r="AK30" s="348">
        <f t="shared" si="22"/>
        <v>77725.5</v>
      </c>
      <c r="AL30" s="348">
        <f t="shared" si="22"/>
        <v>-739686.87000000011</v>
      </c>
      <c r="AM30" s="348">
        <f t="shared" si="22"/>
        <v>108120.12999999989</v>
      </c>
      <c r="AN30" s="348">
        <f t="shared" si="22"/>
        <v>-179082.87999999989</v>
      </c>
      <c r="AO30" s="348">
        <f t="shared" si="22"/>
        <v>602857.25</v>
      </c>
      <c r="AP30" s="348">
        <f t="shared" si="22"/>
        <v>722600.5</v>
      </c>
      <c r="AQ30" s="348">
        <f t="shared" si="22"/>
        <v>-572170.75</v>
      </c>
      <c r="AR30" s="348">
        <f t="shared" si="22"/>
        <v>-677065.25</v>
      </c>
      <c r="AS30" s="348">
        <f t="shared" si="22"/>
        <v>-200426.5</v>
      </c>
      <c r="AT30" s="348">
        <f t="shared" si="22"/>
        <v>276268</v>
      </c>
      <c r="AU30" s="348">
        <f t="shared" si="22"/>
        <v>247086.62000000011</v>
      </c>
      <c r="AV30" s="348">
        <f t="shared" si="22"/>
        <v>370669.87999999989</v>
      </c>
      <c r="AW30" s="348">
        <f t="shared" si="22"/>
        <v>175148.5</v>
      </c>
      <c r="AX30" s="348">
        <f t="shared" si="22"/>
        <v>27496.370000000112</v>
      </c>
      <c r="AY30" s="348">
        <f t="shared" si="22"/>
        <v>319185.25</v>
      </c>
      <c r="AZ30" s="348">
        <f t="shared" si="22"/>
        <v>-252425.25</v>
      </c>
      <c r="BA30" s="348">
        <f t="shared" ref="BA30:DL30" si="23">+SUM(BA23,BA15)-BA7</f>
        <v>549228.5</v>
      </c>
      <c r="BB30" s="348">
        <f t="shared" si="23"/>
        <v>506124.37999999989</v>
      </c>
      <c r="BC30" s="348">
        <f t="shared" si="23"/>
        <v>-506053.87999999989</v>
      </c>
      <c r="BD30" s="348">
        <f t="shared" si="23"/>
        <v>-653355.75</v>
      </c>
      <c r="BE30" s="348">
        <f t="shared" si="23"/>
        <v>-453207.37999999989</v>
      </c>
      <c r="BF30" s="348">
        <f t="shared" si="23"/>
        <v>-238274.25</v>
      </c>
      <c r="BG30" s="348">
        <f t="shared" si="23"/>
        <v>-97327.120000000112</v>
      </c>
      <c r="BH30" s="348">
        <f t="shared" si="23"/>
        <v>41602.120000000112</v>
      </c>
      <c r="BI30" s="348">
        <f t="shared" si="23"/>
        <v>-324355.12999999989</v>
      </c>
      <c r="BJ30" s="348">
        <f t="shared" si="23"/>
        <v>-1804408.12</v>
      </c>
      <c r="BK30" s="348">
        <f t="shared" si="23"/>
        <v>-1181502.6299999999</v>
      </c>
      <c r="BL30" s="348">
        <f t="shared" si="23"/>
        <v>-558159.37999999989</v>
      </c>
      <c r="BM30" s="348">
        <f t="shared" si="23"/>
        <v>762132.5</v>
      </c>
      <c r="BN30" s="348">
        <f t="shared" si="23"/>
        <v>733839.5</v>
      </c>
      <c r="BO30" s="348">
        <f t="shared" si="23"/>
        <v>-298272.12000000011</v>
      </c>
      <c r="BP30" s="348">
        <f t="shared" si="23"/>
        <v>-465661.87999999989</v>
      </c>
      <c r="BQ30" s="348">
        <f t="shared" si="23"/>
        <v>-409235.87999999989</v>
      </c>
      <c r="BR30" s="348">
        <f t="shared" si="23"/>
        <v>213353.62000000011</v>
      </c>
      <c r="BS30" s="348">
        <f t="shared" si="23"/>
        <v>614084.5</v>
      </c>
      <c r="BT30" s="348">
        <f t="shared" si="23"/>
        <v>774829.5</v>
      </c>
      <c r="BU30" s="348">
        <f t="shared" si="23"/>
        <v>-103181.75</v>
      </c>
      <c r="BV30" s="348">
        <f t="shared" si="23"/>
        <v>-236247.12000000011</v>
      </c>
      <c r="BW30" s="348">
        <f t="shared" si="23"/>
        <v>262783</v>
      </c>
      <c r="BX30" s="348">
        <f t="shared" si="23"/>
        <v>731382</v>
      </c>
      <c r="BY30" s="348">
        <f t="shared" si="23"/>
        <v>1206207.75</v>
      </c>
      <c r="BZ30" s="348">
        <f t="shared" si="23"/>
        <v>1057758</v>
      </c>
      <c r="CA30" s="348">
        <f t="shared" si="23"/>
        <v>34744</v>
      </c>
      <c r="CB30" s="348">
        <f t="shared" si="23"/>
        <v>-310965</v>
      </c>
      <c r="CC30" s="348">
        <f t="shared" si="23"/>
        <v>23760.25</v>
      </c>
      <c r="CD30" s="348">
        <f t="shared" si="23"/>
        <v>840886.25</v>
      </c>
      <c r="CE30" s="348">
        <f t="shared" si="23"/>
        <v>1720589</v>
      </c>
      <c r="CF30" s="348">
        <f t="shared" si="23"/>
        <v>1881363.5</v>
      </c>
      <c r="CG30" s="348">
        <f t="shared" si="23"/>
        <v>1277173.5</v>
      </c>
      <c r="CH30" s="348">
        <f t="shared" si="23"/>
        <v>-536501</v>
      </c>
      <c r="CI30" s="348">
        <f t="shared" si="23"/>
        <v>1601099.75</v>
      </c>
      <c r="CJ30" s="348">
        <f t="shared" si="23"/>
        <v>1236047.75</v>
      </c>
      <c r="CK30" s="348">
        <f t="shared" si="23"/>
        <v>1443559</v>
      </c>
      <c r="CL30" s="348">
        <f t="shared" si="23"/>
        <v>1571533.25</v>
      </c>
      <c r="CM30" s="348">
        <f t="shared" si="23"/>
        <v>1488086</v>
      </c>
      <c r="CN30" s="348">
        <f t="shared" si="23"/>
        <v>436144.5</v>
      </c>
      <c r="CO30" s="348">
        <f t="shared" si="23"/>
        <v>828764.87999999896</v>
      </c>
      <c r="CP30" s="348">
        <f t="shared" si="23"/>
        <v>1544525.75</v>
      </c>
      <c r="CQ30" s="348">
        <f t="shared" si="23"/>
        <v>1917571.75</v>
      </c>
      <c r="CR30" s="348">
        <f t="shared" si="23"/>
        <v>2318895.5</v>
      </c>
      <c r="CS30" s="348">
        <f t="shared" si="23"/>
        <v>1619185.5</v>
      </c>
      <c r="CT30" s="348">
        <f t="shared" si="23"/>
        <v>1450122</v>
      </c>
      <c r="CU30" s="348">
        <f t="shared" si="23"/>
        <v>1794344.5</v>
      </c>
      <c r="CV30" s="348">
        <f t="shared" si="23"/>
        <v>1385855.5</v>
      </c>
      <c r="CW30" s="348">
        <f t="shared" si="23"/>
        <v>1407342</v>
      </c>
      <c r="CX30" s="348">
        <f t="shared" si="23"/>
        <v>964672</v>
      </c>
      <c r="CY30" s="348">
        <f t="shared" si="23"/>
        <v>-92228</v>
      </c>
      <c r="CZ30" s="348">
        <f t="shared" si="23"/>
        <v>-55211.25</v>
      </c>
      <c r="DA30" s="348">
        <f t="shared" si="23"/>
        <v>108382.87999999989</v>
      </c>
      <c r="DB30" s="348">
        <f t="shared" si="23"/>
        <v>779978.5</v>
      </c>
      <c r="DC30" s="348">
        <f t="shared" si="23"/>
        <v>812778</v>
      </c>
      <c r="DD30" s="348">
        <f t="shared" si="23"/>
        <v>1446395.5</v>
      </c>
      <c r="DE30" s="348">
        <f t="shared" si="23"/>
        <v>542728.75</v>
      </c>
      <c r="DF30" s="348">
        <f t="shared" si="23"/>
        <v>-1642970.25</v>
      </c>
      <c r="DG30" s="348">
        <f t="shared" si="23"/>
        <v>1402334</v>
      </c>
      <c r="DH30" s="348">
        <f t="shared" si="23"/>
        <v>847007.25</v>
      </c>
      <c r="DI30" s="348">
        <f t="shared" si="23"/>
        <v>985243</v>
      </c>
      <c r="DJ30" s="348">
        <f t="shared" si="23"/>
        <v>1275971</v>
      </c>
      <c r="DK30" s="348">
        <f t="shared" si="23"/>
        <v>1414853.75</v>
      </c>
      <c r="DL30" s="348">
        <f t="shared" si="23"/>
        <v>88084.75</v>
      </c>
      <c r="DM30" s="348">
        <f t="shared" ref="DM30:FX30" si="24">+SUM(DM23,DM15)-DM7</f>
        <v>-528686.87999999989</v>
      </c>
      <c r="DN30" s="348">
        <f t="shared" si="24"/>
        <v>548147</v>
      </c>
      <c r="DO30" s="348">
        <f t="shared" si="24"/>
        <v>886382</v>
      </c>
      <c r="DP30" s="348">
        <f t="shared" si="24"/>
        <v>1367790.5</v>
      </c>
      <c r="DQ30" s="348">
        <f t="shared" si="24"/>
        <v>530579</v>
      </c>
      <c r="DR30" s="348">
        <f t="shared" si="24"/>
        <v>639985.25</v>
      </c>
      <c r="DS30" s="348">
        <f t="shared" si="24"/>
        <v>1287393.5</v>
      </c>
      <c r="DT30" s="348">
        <f t="shared" si="24"/>
        <v>502035</v>
      </c>
      <c r="DU30" s="348">
        <f t="shared" si="24"/>
        <v>831565.75</v>
      </c>
      <c r="DV30" s="348">
        <f t="shared" si="24"/>
        <v>1030653.5</v>
      </c>
      <c r="DW30" s="348">
        <f t="shared" si="24"/>
        <v>1156796.75</v>
      </c>
      <c r="DX30" s="348">
        <f t="shared" si="24"/>
        <v>-361042.25</v>
      </c>
      <c r="DY30" s="348">
        <f t="shared" si="24"/>
        <v>-229275.12000000104</v>
      </c>
      <c r="DZ30" s="348">
        <f t="shared" si="24"/>
        <v>138775.5</v>
      </c>
      <c r="EA30" s="348">
        <f t="shared" si="24"/>
        <v>823057.5</v>
      </c>
      <c r="EB30" s="348">
        <f t="shared" si="24"/>
        <v>1186396.75</v>
      </c>
      <c r="EC30" s="348">
        <f t="shared" si="24"/>
        <v>545049.5</v>
      </c>
      <c r="ED30" s="348">
        <f t="shared" si="24"/>
        <v>-1341269.25</v>
      </c>
      <c r="EE30" s="348">
        <f t="shared" si="24"/>
        <v>-102241.75</v>
      </c>
      <c r="EF30" s="348">
        <f t="shared" si="24"/>
        <v>374564.5</v>
      </c>
      <c r="EG30" s="348">
        <f t="shared" si="24"/>
        <v>861130.75</v>
      </c>
      <c r="EH30" s="348">
        <f t="shared" si="24"/>
        <v>1145187.75</v>
      </c>
      <c r="EI30" s="348">
        <f t="shared" si="24"/>
        <v>-298313</v>
      </c>
      <c r="EJ30" s="348">
        <f t="shared" si="24"/>
        <v>-681756</v>
      </c>
      <c r="EK30" s="348">
        <f t="shared" si="24"/>
        <v>-183221.25</v>
      </c>
      <c r="EL30" s="348">
        <f t="shared" si="24"/>
        <v>372921.25</v>
      </c>
      <c r="EM30" s="348">
        <f t="shared" si="24"/>
        <v>924990.5</v>
      </c>
      <c r="EN30" s="348">
        <f t="shared" si="24"/>
        <v>785364.75</v>
      </c>
      <c r="EO30" s="348">
        <f t="shared" si="24"/>
        <v>564554.25</v>
      </c>
      <c r="EP30" s="348">
        <f t="shared" si="24"/>
        <v>-45000</v>
      </c>
      <c r="EQ30" s="348">
        <f t="shared" si="24"/>
        <v>982759.25</v>
      </c>
      <c r="ER30" s="348">
        <f t="shared" si="24"/>
        <v>579518.5</v>
      </c>
      <c r="ES30" s="348">
        <f t="shared" si="24"/>
        <v>904071.25</v>
      </c>
      <c r="ET30" s="348">
        <f t="shared" si="24"/>
        <v>1013521.5</v>
      </c>
      <c r="EU30" s="348">
        <f t="shared" si="24"/>
        <v>507198.5</v>
      </c>
      <c r="EV30" s="348">
        <f t="shared" si="24"/>
        <v>-541772.5</v>
      </c>
      <c r="EW30" s="348">
        <f t="shared" si="24"/>
        <v>-95597.620000001043</v>
      </c>
      <c r="EX30" s="348">
        <f t="shared" si="24"/>
        <v>247068.75</v>
      </c>
      <c r="EY30" s="348">
        <f t="shared" si="24"/>
        <v>468321.5</v>
      </c>
      <c r="EZ30" s="348">
        <f t="shared" si="24"/>
        <v>1031379.25</v>
      </c>
      <c r="FA30" s="348">
        <f t="shared" si="24"/>
        <v>209097.5</v>
      </c>
      <c r="FB30" s="348">
        <f t="shared" si="24"/>
        <v>-1974640.75</v>
      </c>
      <c r="FC30" s="348">
        <f t="shared" si="24"/>
        <v>-1511480.25</v>
      </c>
      <c r="FD30" s="348">
        <f t="shared" si="24"/>
        <v>189768.25</v>
      </c>
      <c r="FE30" s="348">
        <f t="shared" si="24"/>
        <v>504894.75</v>
      </c>
      <c r="FF30" s="348">
        <f t="shared" si="24"/>
        <v>425562</v>
      </c>
      <c r="FG30" s="348">
        <f t="shared" si="24"/>
        <v>-87556</v>
      </c>
      <c r="FH30" s="348">
        <f t="shared" si="24"/>
        <v>-1571931</v>
      </c>
      <c r="FI30" s="348">
        <f t="shared" si="24"/>
        <v>-587141.75</v>
      </c>
      <c r="FJ30" s="348">
        <f t="shared" si="24"/>
        <v>-14368.25</v>
      </c>
      <c r="FK30" s="348">
        <f t="shared" si="24"/>
        <v>686190.25</v>
      </c>
      <c r="FL30" s="348">
        <f t="shared" si="24"/>
        <v>805556.5</v>
      </c>
      <c r="FM30" s="348">
        <f t="shared" si="24"/>
        <v>65252.25</v>
      </c>
      <c r="FN30" s="348">
        <f t="shared" si="24"/>
        <v>-15047.5</v>
      </c>
      <c r="FO30" s="348">
        <f t="shared" si="24"/>
        <v>471118.5</v>
      </c>
      <c r="FP30" s="348">
        <f t="shared" si="24"/>
        <v>-43667.25</v>
      </c>
      <c r="FQ30" s="348">
        <f t="shared" si="24"/>
        <v>278485.75</v>
      </c>
      <c r="FR30" s="348">
        <f t="shared" si="24"/>
        <v>474924.25</v>
      </c>
      <c r="FS30" s="348">
        <f t="shared" si="24"/>
        <v>-2451586.75</v>
      </c>
      <c r="FT30" s="348">
        <f t="shared" si="24"/>
        <v>-815654.25</v>
      </c>
      <c r="FU30" s="348">
        <f t="shared" si="24"/>
        <v>-1479714.88</v>
      </c>
      <c r="FV30" s="348">
        <f t="shared" si="24"/>
        <v>-133652.25</v>
      </c>
      <c r="FW30" s="348">
        <f t="shared" si="24"/>
        <v>365833.75</v>
      </c>
      <c r="FX30" s="348">
        <f t="shared" si="24"/>
        <v>358283</v>
      </c>
      <c r="FY30" s="348">
        <f t="shared" ref="FY30:GB30" si="25">+SUM(FY23,FY15)-FY7</f>
        <v>-390398.25</v>
      </c>
      <c r="FZ30" s="348">
        <f t="shared" si="25"/>
        <v>-1068015</v>
      </c>
      <c r="GA30" s="348">
        <f t="shared" si="25"/>
        <v>-942049.25</v>
      </c>
      <c r="GB30" s="348">
        <f t="shared" si="25"/>
        <v>-68551.25</v>
      </c>
    </row>
    <row r="31" spans="1:184" ht="15.75" thickBot="1">
      <c r="B31" s="2"/>
      <c r="C31" s="41"/>
      <c r="D31" s="3" t="s">
        <v>174</v>
      </c>
      <c r="E31" s="620">
        <f>+E26-E29</f>
        <v>1210644</v>
      </c>
      <c r="F31" s="621">
        <f t="shared" ref="F31:P31" si="26">+F26-F29</f>
        <v>1196839.5</v>
      </c>
      <c r="G31" s="621">
        <f t="shared" si="26"/>
        <v>1237828.5</v>
      </c>
      <c r="H31" s="621">
        <f t="shared" si="26"/>
        <v>129765</v>
      </c>
      <c r="I31" s="621">
        <f t="shared" si="26"/>
        <v>142799.5</v>
      </c>
      <c r="J31" s="621">
        <f t="shared" si="26"/>
        <v>357955</v>
      </c>
      <c r="K31" s="621">
        <f t="shared" si="26"/>
        <v>401512</v>
      </c>
      <c r="L31" s="621">
        <f t="shared" si="26"/>
        <v>270942</v>
      </c>
      <c r="M31" s="621">
        <f t="shared" si="26"/>
        <v>685924</v>
      </c>
      <c r="N31" s="621">
        <f t="shared" si="26"/>
        <v>-1513565.5</v>
      </c>
      <c r="O31" s="621">
        <f t="shared" si="26"/>
        <v>-351112</v>
      </c>
      <c r="P31" s="621">
        <f t="shared" si="26"/>
        <v>631586.5</v>
      </c>
      <c r="Q31" s="621">
        <f t="shared" ref="Q31:AZ31" si="27">+Q26-Q29</f>
        <v>1076105</v>
      </c>
      <c r="R31" s="621">
        <f t="shared" si="27"/>
        <v>1201507</v>
      </c>
      <c r="S31" s="621">
        <f t="shared" si="27"/>
        <v>-107462</v>
      </c>
      <c r="T31" s="621">
        <f t="shared" si="27"/>
        <v>-169555</v>
      </c>
      <c r="U31" s="621">
        <f t="shared" si="27"/>
        <v>-106890</v>
      </c>
      <c r="V31" s="621">
        <f t="shared" si="27"/>
        <v>442019.5</v>
      </c>
      <c r="W31" s="621">
        <f t="shared" si="27"/>
        <v>314042</v>
      </c>
      <c r="X31" s="621">
        <f t="shared" si="27"/>
        <v>469181.5</v>
      </c>
      <c r="Y31" s="621">
        <f t="shared" si="27"/>
        <v>515700</v>
      </c>
      <c r="Z31" s="621">
        <f t="shared" si="27"/>
        <v>347908</v>
      </c>
      <c r="AA31" s="621">
        <f t="shared" si="27"/>
        <v>976419</v>
      </c>
      <c r="AB31" s="621">
        <f t="shared" si="27"/>
        <v>172305.5</v>
      </c>
      <c r="AC31" s="621">
        <f t="shared" si="27"/>
        <v>624018</v>
      </c>
      <c r="AD31" s="621">
        <f t="shared" si="27"/>
        <v>632690</v>
      </c>
      <c r="AE31" s="621">
        <f t="shared" si="27"/>
        <v>548397</v>
      </c>
      <c r="AF31" s="621">
        <f t="shared" si="27"/>
        <v>-163015.5</v>
      </c>
      <c r="AG31" s="621">
        <f t="shared" si="27"/>
        <v>-649143.25</v>
      </c>
      <c r="AH31" s="621">
        <f t="shared" si="27"/>
        <v>613728</v>
      </c>
      <c r="AI31" s="621">
        <f t="shared" si="27"/>
        <v>489642</v>
      </c>
      <c r="AJ31" s="621">
        <f t="shared" si="27"/>
        <v>636298.5</v>
      </c>
      <c r="AK31" s="621">
        <f t="shared" si="27"/>
        <v>534006.5</v>
      </c>
      <c r="AL31" s="621">
        <f t="shared" si="27"/>
        <v>-1522136</v>
      </c>
      <c r="AM31" s="621">
        <f t="shared" si="27"/>
        <v>399866</v>
      </c>
      <c r="AN31" s="621">
        <f t="shared" si="27"/>
        <v>-430581</v>
      </c>
      <c r="AO31" s="621">
        <f t="shared" si="27"/>
        <v>761539.5</v>
      </c>
      <c r="AP31" s="621">
        <f t="shared" si="27"/>
        <v>1126837</v>
      </c>
      <c r="AQ31" s="621">
        <f t="shared" si="27"/>
        <v>-1408972</v>
      </c>
      <c r="AR31" s="621">
        <f t="shared" si="27"/>
        <v>-1547465</v>
      </c>
      <c r="AS31" s="621">
        <f t="shared" si="27"/>
        <v>-14409.75</v>
      </c>
      <c r="AT31" s="621">
        <f t="shared" si="27"/>
        <v>596111</v>
      </c>
      <c r="AU31" s="621">
        <f t="shared" si="27"/>
        <v>1003638</v>
      </c>
      <c r="AV31" s="621">
        <f t="shared" si="27"/>
        <v>954549</v>
      </c>
      <c r="AW31" s="621">
        <f t="shared" si="27"/>
        <v>734368</v>
      </c>
      <c r="AX31" s="621">
        <f t="shared" si="27"/>
        <v>54154</v>
      </c>
      <c r="AY31" s="621">
        <f t="shared" si="27"/>
        <v>919408</v>
      </c>
      <c r="AZ31" s="621">
        <f t="shared" si="27"/>
        <v>-347072</v>
      </c>
      <c r="BA31" s="621">
        <f t="shared" ref="BA31:DL31" si="28">+BA26-BA29</f>
        <v>948056</v>
      </c>
      <c r="BB31" s="621">
        <f t="shared" si="28"/>
        <v>982226</v>
      </c>
      <c r="BC31" s="621">
        <f t="shared" si="28"/>
        <v>-853445</v>
      </c>
      <c r="BD31" s="621">
        <f t="shared" si="28"/>
        <v>-786060.5</v>
      </c>
      <c r="BE31" s="621">
        <f t="shared" si="28"/>
        <v>-591775.5</v>
      </c>
      <c r="BF31" s="621">
        <f t="shared" si="28"/>
        <v>68642</v>
      </c>
      <c r="BG31" s="621">
        <f t="shared" si="28"/>
        <v>637558</v>
      </c>
      <c r="BH31" s="621">
        <f t="shared" si="28"/>
        <v>269417.5</v>
      </c>
      <c r="BI31" s="621">
        <f t="shared" si="28"/>
        <v>-297965.5</v>
      </c>
      <c r="BJ31" s="621">
        <f t="shared" si="28"/>
        <v>-3475545.5</v>
      </c>
      <c r="BK31" s="621">
        <f t="shared" si="28"/>
        <v>-2028567.5</v>
      </c>
      <c r="BL31" s="621">
        <f t="shared" si="28"/>
        <v>-276066.5</v>
      </c>
      <c r="BM31" s="621">
        <f t="shared" si="28"/>
        <v>531107</v>
      </c>
      <c r="BN31" s="621">
        <f t="shared" si="28"/>
        <v>1367980.5</v>
      </c>
      <c r="BO31" s="621">
        <f t="shared" si="28"/>
        <v>-842007.5</v>
      </c>
      <c r="BP31" s="621">
        <f t="shared" si="28"/>
        <v>-695915.5</v>
      </c>
      <c r="BQ31" s="621">
        <f t="shared" si="28"/>
        <v>-17432.5</v>
      </c>
      <c r="BR31" s="621">
        <f t="shared" si="28"/>
        <v>860232.5</v>
      </c>
      <c r="BS31" s="621">
        <f t="shared" si="28"/>
        <v>1079294.5</v>
      </c>
      <c r="BT31" s="621">
        <f t="shared" si="28"/>
        <v>1495263</v>
      </c>
      <c r="BU31" s="621">
        <f t="shared" si="28"/>
        <v>144633</v>
      </c>
      <c r="BV31" s="621">
        <f t="shared" si="28"/>
        <v>-377695.5</v>
      </c>
      <c r="BW31" s="621">
        <f t="shared" si="28"/>
        <v>636680</v>
      </c>
      <c r="BX31" s="621">
        <f t="shared" si="28"/>
        <v>1349892.5</v>
      </c>
      <c r="BY31" s="621">
        <f t="shared" si="28"/>
        <v>2032003.5</v>
      </c>
      <c r="BZ31" s="621">
        <f t="shared" si="28"/>
        <v>1672882.5</v>
      </c>
      <c r="CA31" s="621">
        <f t="shared" si="28"/>
        <v>-450385</v>
      </c>
      <c r="CB31" s="621">
        <f t="shared" si="28"/>
        <v>-914078.5</v>
      </c>
      <c r="CC31" s="621">
        <f t="shared" si="28"/>
        <v>312402.5</v>
      </c>
      <c r="CD31" s="621">
        <f t="shared" si="28"/>
        <v>1813778.5</v>
      </c>
      <c r="CE31" s="621">
        <f t="shared" si="28"/>
        <v>2732583</v>
      </c>
      <c r="CF31" s="621">
        <f t="shared" si="28"/>
        <v>2674590</v>
      </c>
      <c r="CG31" s="621">
        <f t="shared" si="28"/>
        <v>2496421</v>
      </c>
      <c r="CH31" s="621">
        <f t="shared" si="28"/>
        <v>-2046997</v>
      </c>
      <c r="CI31" s="621">
        <f t="shared" si="28"/>
        <v>3541992</v>
      </c>
      <c r="CJ31" s="621">
        <f t="shared" si="28"/>
        <v>2868641</v>
      </c>
      <c r="CK31" s="621">
        <f t="shared" si="28"/>
        <v>3135722</v>
      </c>
      <c r="CL31" s="621">
        <f t="shared" si="28"/>
        <v>3368041</v>
      </c>
      <c r="CM31" s="621">
        <f t="shared" si="28"/>
        <v>3488954</v>
      </c>
      <c r="CN31" s="621">
        <f t="shared" si="28"/>
        <v>589597</v>
      </c>
      <c r="CO31" s="621">
        <f t="shared" si="28"/>
        <v>1680259</v>
      </c>
      <c r="CP31" s="621">
        <f t="shared" si="28"/>
        <v>2485944</v>
      </c>
      <c r="CQ31" s="621">
        <f t="shared" si="28"/>
        <v>3440464</v>
      </c>
      <c r="CR31" s="621">
        <f t="shared" si="28"/>
        <v>3861430</v>
      </c>
      <c r="CS31" s="621">
        <f t="shared" si="28"/>
        <v>2854034</v>
      </c>
      <c r="CT31" s="621">
        <f t="shared" si="28"/>
        <v>2032471</v>
      </c>
      <c r="CU31" s="621">
        <f t="shared" si="28"/>
        <v>3972380</v>
      </c>
      <c r="CV31" s="621">
        <f t="shared" si="28"/>
        <v>2914074</v>
      </c>
      <c r="CW31" s="621">
        <f t="shared" si="28"/>
        <v>2683801</v>
      </c>
      <c r="CX31" s="621">
        <f t="shared" si="28"/>
        <v>1645910</v>
      </c>
      <c r="CY31" s="621">
        <f t="shared" si="28"/>
        <v>136886</v>
      </c>
      <c r="CZ31" s="621">
        <f t="shared" si="28"/>
        <v>737736</v>
      </c>
      <c r="DA31" s="621">
        <f t="shared" si="28"/>
        <v>1885811</v>
      </c>
      <c r="DB31" s="621">
        <f t="shared" si="28"/>
        <v>2281957</v>
      </c>
      <c r="DC31" s="621">
        <f t="shared" si="28"/>
        <v>2994083</v>
      </c>
      <c r="DD31" s="621">
        <f t="shared" si="28"/>
        <v>3414995</v>
      </c>
      <c r="DE31" s="621">
        <f t="shared" si="28"/>
        <v>2510801</v>
      </c>
      <c r="DF31" s="621">
        <f t="shared" si="28"/>
        <v>-1600442</v>
      </c>
      <c r="DG31" s="621">
        <f t="shared" si="28"/>
        <v>3572890</v>
      </c>
      <c r="DH31" s="621">
        <f t="shared" si="28"/>
        <v>2239259</v>
      </c>
      <c r="DI31" s="621">
        <f t="shared" si="28"/>
        <v>2536271</v>
      </c>
      <c r="DJ31" s="621">
        <f t="shared" si="28"/>
        <v>2690869</v>
      </c>
      <c r="DK31" s="621">
        <f t="shared" si="28"/>
        <v>3709761</v>
      </c>
      <c r="DL31" s="621">
        <f t="shared" si="28"/>
        <v>1106156</v>
      </c>
      <c r="DM31" s="621">
        <f t="shared" ref="DM31:FX31" si="29">+DM26-DM29</f>
        <v>-3017</v>
      </c>
      <c r="DN31" s="621">
        <f t="shared" si="29"/>
        <v>2238409</v>
      </c>
      <c r="DO31" s="621">
        <f t="shared" si="29"/>
        <v>2886107</v>
      </c>
      <c r="DP31" s="621">
        <f t="shared" si="29"/>
        <v>2734634</v>
      </c>
      <c r="DQ31" s="621">
        <f t="shared" si="29"/>
        <v>2014413</v>
      </c>
      <c r="DR31" s="621">
        <f t="shared" si="29"/>
        <v>1926111</v>
      </c>
      <c r="DS31" s="621">
        <f t="shared" si="29"/>
        <v>4141537</v>
      </c>
      <c r="DT31" s="621">
        <f t="shared" si="29"/>
        <v>2602661</v>
      </c>
      <c r="DU31" s="621">
        <f t="shared" si="29"/>
        <v>2739618</v>
      </c>
      <c r="DV31" s="621">
        <f t="shared" si="29"/>
        <v>2378245</v>
      </c>
      <c r="DW31" s="621">
        <f t="shared" si="29"/>
        <v>2273656</v>
      </c>
      <c r="DX31" s="621">
        <f t="shared" si="29"/>
        <v>-368264</v>
      </c>
      <c r="DY31" s="621">
        <f t="shared" si="29"/>
        <v>996716</v>
      </c>
      <c r="DZ31" s="621">
        <f t="shared" si="29"/>
        <v>1855180</v>
      </c>
      <c r="EA31" s="621">
        <f t="shared" si="29"/>
        <v>3092080</v>
      </c>
      <c r="EB31" s="621">
        <f t="shared" si="29"/>
        <v>2078102</v>
      </c>
      <c r="EC31" s="621">
        <f t="shared" si="29"/>
        <v>2204850</v>
      </c>
      <c r="ED31" s="621">
        <f t="shared" si="29"/>
        <v>-2215264</v>
      </c>
      <c r="EE31" s="621">
        <f t="shared" si="29"/>
        <v>1643791</v>
      </c>
      <c r="EF31" s="621">
        <f t="shared" si="29"/>
        <v>3215405</v>
      </c>
      <c r="EG31" s="621">
        <f t="shared" si="29"/>
        <v>2388403</v>
      </c>
      <c r="EH31" s="621">
        <f t="shared" si="29"/>
        <v>2929595</v>
      </c>
      <c r="EI31" s="621">
        <f t="shared" si="29"/>
        <v>-113177</v>
      </c>
      <c r="EJ31" s="621">
        <f t="shared" si="29"/>
        <v>-775676</v>
      </c>
      <c r="EK31" s="621">
        <f t="shared" si="29"/>
        <v>1233205</v>
      </c>
      <c r="EL31" s="621">
        <f t="shared" si="29"/>
        <v>1732460</v>
      </c>
      <c r="EM31" s="621">
        <f t="shared" si="29"/>
        <v>2953180</v>
      </c>
      <c r="EN31" s="621">
        <f t="shared" si="29"/>
        <v>2747518</v>
      </c>
      <c r="EO31" s="621">
        <f t="shared" si="29"/>
        <v>2683569</v>
      </c>
      <c r="EP31" s="621">
        <f t="shared" si="29"/>
        <v>1903915</v>
      </c>
      <c r="EQ31" s="621">
        <f t="shared" si="29"/>
        <v>3513592</v>
      </c>
      <c r="ER31" s="621">
        <f t="shared" si="29"/>
        <v>3030984</v>
      </c>
      <c r="ES31" s="621">
        <f t="shared" si="29"/>
        <v>1941488</v>
      </c>
      <c r="ET31" s="621">
        <f t="shared" si="29"/>
        <v>2211110</v>
      </c>
      <c r="EU31" s="621">
        <f t="shared" si="29"/>
        <v>1851349</v>
      </c>
      <c r="EV31" s="621">
        <f t="shared" si="29"/>
        <v>-53131</v>
      </c>
      <c r="EW31" s="621">
        <f t="shared" si="29"/>
        <v>1786025</v>
      </c>
      <c r="EX31" s="621">
        <f t="shared" si="29"/>
        <v>1214913</v>
      </c>
      <c r="EY31" s="621">
        <f t="shared" si="29"/>
        <v>2414767</v>
      </c>
      <c r="EZ31" s="621">
        <f t="shared" si="29"/>
        <v>2335168</v>
      </c>
      <c r="FA31" s="621">
        <f t="shared" si="29"/>
        <v>1933152</v>
      </c>
      <c r="FB31" s="621">
        <f t="shared" si="29"/>
        <v>-3338248</v>
      </c>
      <c r="FC31" s="621">
        <f t="shared" si="29"/>
        <v>-1489236</v>
      </c>
      <c r="FD31" s="621">
        <f t="shared" si="29"/>
        <v>1609272</v>
      </c>
      <c r="FE31" s="621">
        <f t="shared" si="29"/>
        <v>1116781</v>
      </c>
      <c r="FF31" s="621">
        <f t="shared" si="29"/>
        <v>2042184</v>
      </c>
      <c r="FG31" s="621">
        <f t="shared" si="29"/>
        <v>-185459</v>
      </c>
      <c r="FH31" s="621">
        <f t="shared" si="29"/>
        <v>-2066185</v>
      </c>
      <c r="FI31" s="621">
        <f t="shared" si="29"/>
        <v>998082</v>
      </c>
      <c r="FJ31" s="621">
        <f t="shared" si="29"/>
        <v>699435</v>
      </c>
      <c r="FK31" s="621">
        <f t="shared" si="29"/>
        <v>1936820</v>
      </c>
      <c r="FL31" s="621">
        <f t="shared" si="29"/>
        <v>2699592</v>
      </c>
      <c r="FM31" s="621">
        <f t="shared" si="29"/>
        <v>1274716</v>
      </c>
      <c r="FN31" s="621">
        <f t="shared" si="29"/>
        <v>1144299</v>
      </c>
      <c r="FO31" s="621">
        <f t="shared" si="29"/>
        <v>2929744</v>
      </c>
      <c r="FP31" s="621">
        <f t="shared" si="29"/>
        <v>1058755</v>
      </c>
      <c r="FQ31" s="621">
        <f t="shared" si="29"/>
        <v>745023</v>
      </c>
      <c r="FR31" s="621">
        <f t="shared" si="29"/>
        <v>1457159</v>
      </c>
      <c r="FS31" s="621">
        <f t="shared" si="29"/>
        <v>-5523736</v>
      </c>
      <c r="FT31" s="621">
        <f t="shared" si="29"/>
        <v>-453268</v>
      </c>
      <c r="FU31" s="621">
        <f t="shared" si="29"/>
        <v>-1385042</v>
      </c>
      <c r="FV31" s="621">
        <f t="shared" si="29"/>
        <v>292206</v>
      </c>
      <c r="FW31" s="621">
        <f t="shared" si="29"/>
        <v>2163320</v>
      </c>
      <c r="FX31" s="621">
        <f t="shared" si="29"/>
        <v>2046712</v>
      </c>
      <c r="FY31" s="621">
        <f t="shared" ref="FY31:GB31" si="30">+FY26-FY29</f>
        <v>47159</v>
      </c>
      <c r="FZ31" s="621">
        <f t="shared" si="30"/>
        <v>-1169736</v>
      </c>
      <c r="GA31" s="621">
        <f t="shared" si="30"/>
        <v>-80175</v>
      </c>
      <c r="GB31" s="621">
        <f t="shared" si="30"/>
        <v>1127383</v>
      </c>
    </row>
    <row r="32" spans="1:184">
      <c r="B32" s="1"/>
      <c r="C32" s="7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</row>
    <row r="33" spans="2:52">
      <c r="B33" s="1"/>
      <c r="C33" s="7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</row>
    <row r="34" spans="2:52">
      <c r="B34" s="2"/>
      <c r="C34" s="7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</row>
    <row r="35" spans="2:52">
      <c r="B35" s="1"/>
      <c r="C35" s="7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</row>
    <row r="36" spans="2:52">
      <c r="B36" s="1"/>
      <c r="C36" s="7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</row>
    <row r="37" spans="2:5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2:5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B38"/>
  <sheetViews>
    <sheetView showGridLines="0" zoomScale="80" zoomScaleNormal="80" workbookViewId="0">
      <selection activeCell="C48" sqref="C48"/>
    </sheetView>
  </sheetViews>
  <sheetFormatPr defaultColWidth="9.140625" defaultRowHeight="15"/>
  <cols>
    <col min="1" max="1" width="9.140625" style="19"/>
    <col min="2" max="2" width="24.140625" style="19" customWidth="1"/>
    <col min="3" max="3" width="18.7109375" style="19" customWidth="1"/>
    <col min="4" max="4" width="9.140625" style="19"/>
    <col min="5" max="39" width="11.85546875" style="19" customWidth="1"/>
    <col min="40" max="50" width="9.140625" style="19"/>
    <col min="51" max="56" width="9.140625" style="42" customWidth="1"/>
    <col min="57" max="182" width="9.140625" style="19"/>
    <col min="183" max="183" width="9.5703125" style="19" bestFit="1" customWidth="1"/>
    <col min="184" max="16384" width="9.140625" style="19"/>
  </cols>
  <sheetData>
    <row r="2" spans="2:184">
      <c r="B2" s="242" t="s">
        <v>65</v>
      </c>
      <c r="C2" s="242" t="s">
        <v>33</v>
      </c>
      <c r="D2" s="242" t="s">
        <v>66</v>
      </c>
      <c r="E2" s="243">
        <f>+'Monthly Interactions-$'!E2</f>
        <v>41275</v>
      </c>
      <c r="F2" s="243">
        <f>+'Monthly Interactions-$'!F2</f>
        <v>41306</v>
      </c>
      <c r="G2" s="243">
        <f>+'Monthly Interactions-$'!G2</f>
        <v>41334</v>
      </c>
      <c r="H2" s="243">
        <f>+'Monthly Interactions-$'!H2</f>
        <v>41365</v>
      </c>
      <c r="I2" s="243">
        <f>+'Monthly Interactions-$'!I2</f>
        <v>41395</v>
      </c>
      <c r="J2" s="243">
        <f>+'Monthly Interactions-$'!J2</f>
        <v>41426</v>
      </c>
      <c r="K2" s="243">
        <f>+'Monthly Interactions-$'!K2</f>
        <v>41456</v>
      </c>
      <c r="L2" s="243">
        <f>+'Monthly Interactions-$'!L2</f>
        <v>41487</v>
      </c>
      <c r="M2" s="243">
        <f>+'Monthly Interactions-$'!M2</f>
        <v>41518</v>
      </c>
      <c r="N2" s="243">
        <f>+'Monthly Interactions-$'!N2</f>
        <v>41548</v>
      </c>
      <c r="O2" s="243">
        <f>+'Monthly Interactions-$'!O2</f>
        <v>41579</v>
      </c>
      <c r="P2" s="243">
        <f>+'Monthly Interactions-$'!P2</f>
        <v>41609</v>
      </c>
      <c r="Q2" s="243">
        <f>+'Monthly Interactions-$'!Q2</f>
        <v>41640</v>
      </c>
      <c r="R2" s="243">
        <f>+'Monthly Interactions-$'!R2</f>
        <v>41671</v>
      </c>
      <c r="S2" s="243">
        <f>+'Monthly Interactions-$'!S2</f>
        <v>41699</v>
      </c>
      <c r="T2" s="243">
        <f>+'Monthly Interactions-$'!T2</f>
        <v>41730</v>
      </c>
      <c r="U2" s="243">
        <f>+'Monthly Interactions-$'!U2</f>
        <v>41760</v>
      </c>
      <c r="V2" s="243">
        <f>+'Monthly Interactions-$'!V2</f>
        <v>41791</v>
      </c>
      <c r="W2" s="243">
        <f>+'Monthly Interactions-$'!W2</f>
        <v>41821</v>
      </c>
      <c r="X2" s="243">
        <f>+'Monthly Interactions-$'!X2</f>
        <v>41852</v>
      </c>
      <c r="Y2" s="243">
        <f>+'Monthly Interactions-$'!Y2</f>
        <v>41883</v>
      </c>
      <c r="Z2" s="243">
        <f>+'Monthly Interactions-$'!Z2</f>
        <v>41913</v>
      </c>
      <c r="AA2" s="243">
        <f>+'Monthly Interactions-$'!AA2</f>
        <v>41944</v>
      </c>
      <c r="AB2" s="243">
        <f>+'Monthly Interactions-$'!AB2</f>
        <v>41974</v>
      </c>
      <c r="AC2" s="243">
        <f>+'Monthly Interactions-$'!AC2</f>
        <v>42005</v>
      </c>
      <c r="AD2" s="243">
        <f>+'Monthly Interactions-$'!AD2</f>
        <v>42036</v>
      </c>
      <c r="AE2" s="243">
        <f>+'Monthly Interactions-$'!AE2</f>
        <v>42064</v>
      </c>
      <c r="AF2" s="243">
        <f>+'Monthly Interactions-$'!AF2</f>
        <v>42095</v>
      </c>
      <c r="AG2" s="243">
        <f>+'Monthly Interactions-$'!AG2</f>
        <v>42125</v>
      </c>
      <c r="AH2" s="243">
        <f>+'Monthly Interactions-$'!AH2</f>
        <v>42156</v>
      </c>
      <c r="AI2" s="243">
        <f>+'Monthly Interactions-$'!AI2</f>
        <v>42186</v>
      </c>
      <c r="AJ2" s="243">
        <f>+'Monthly Interactions-$'!AJ2</f>
        <v>42217</v>
      </c>
      <c r="AK2" s="243">
        <f>+'Monthly Interactions-$'!AK2</f>
        <v>42248</v>
      </c>
      <c r="AL2" s="243">
        <f>+'Monthly Interactions-$'!AL2</f>
        <v>42278</v>
      </c>
      <c r="AM2" s="243">
        <f>+'Monthly Interactions-$'!AM2</f>
        <v>42309</v>
      </c>
      <c r="AN2" s="243">
        <f>+'Monthly Interactions-$'!AN2</f>
        <v>42339</v>
      </c>
      <c r="AO2" s="243">
        <f>+'Monthly Interactions-$'!AO2</f>
        <v>42370</v>
      </c>
      <c r="AP2" s="243">
        <f>+'Monthly Interactions-$'!AP2</f>
        <v>42401</v>
      </c>
      <c r="AQ2" s="243">
        <f>+'Monthly Interactions-$'!AQ2</f>
        <v>42430</v>
      </c>
      <c r="AR2" s="243">
        <f>+'Monthly Interactions-$'!AR2</f>
        <v>42461</v>
      </c>
      <c r="AS2" s="243">
        <f>+'Monthly Interactions-$'!AS2</f>
        <v>42491</v>
      </c>
      <c r="AT2" s="243">
        <f>+'Monthly Interactions-$'!AT2</f>
        <v>42522</v>
      </c>
      <c r="AU2" s="243">
        <f>+'Monthly Interactions-$'!AU2</f>
        <v>42552</v>
      </c>
      <c r="AV2" s="243">
        <f>+'Monthly Interactions-$'!AV2</f>
        <v>42583</v>
      </c>
      <c r="AW2" s="243">
        <f>+'Monthly Interactions-$'!AW2</f>
        <v>42614</v>
      </c>
      <c r="AX2" s="243">
        <f>+'Monthly Interactions-$'!AX2</f>
        <v>42644</v>
      </c>
      <c r="AY2" s="243">
        <f>+'Monthly Interactions-$'!AY2</f>
        <v>42675</v>
      </c>
      <c r="AZ2" s="243">
        <f>+'Monthly Interactions-$'!AZ2</f>
        <v>42705</v>
      </c>
      <c r="BA2" s="243">
        <f>+'Monthly Interactions-$'!BA2</f>
        <v>42736</v>
      </c>
      <c r="BB2" s="243">
        <f>+'Monthly Interactions-$'!BB2</f>
        <v>42767</v>
      </c>
      <c r="BC2" s="243">
        <f>+'Monthly Interactions-$'!BC2</f>
        <v>42795</v>
      </c>
      <c r="BD2" s="243">
        <f>+'Monthly Interactions-$'!BD2</f>
        <v>42826</v>
      </c>
      <c r="BE2" s="243">
        <f>+'Monthly Interactions-$'!BE2</f>
        <v>42856</v>
      </c>
      <c r="BF2" s="243">
        <f>+'Monthly Interactions-$'!BF2</f>
        <v>42887</v>
      </c>
      <c r="BG2" s="243">
        <f>+'Monthly Interactions-$'!BG2</f>
        <v>42917</v>
      </c>
      <c r="BH2" s="243">
        <f>+'Monthly Interactions-$'!BH2</f>
        <v>42948</v>
      </c>
      <c r="BI2" s="243">
        <f>+'Monthly Interactions-$'!BI2</f>
        <v>42979</v>
      </c>
      <c r="BJ2" s="243">
        <f>+'Monthly Interactions-$'!BJ2</f>
        <v>43009</v>
      </c>
      <c r="BK2" s="243">
        <f>+'Monthly Interactions-$'!BK2</f>
        <v>43040</v>
      </c>
      <c r="BL2" s="243">
        <f>+'Monthly Interactions-$'!BL2</f>
        <v>43070</v>
      </c>
      <c r="BM2" s="243">
        <f>+'Monthly Interactions-$'!BM2</f>
        <v>43101</v>
      </c>
      <c r="BN2" s="243">
        <f>+'Monthly Interactions-$'!BN2</f>
        <v>43132</v>
      </c>
      <c r="BO2" s="243">
        <f>+'Monthly Interactions-$'!BO2</f>
        <v>43160</v>
      </c>
      <c r="BP2" s="243">
        <f>+'Monthly Interactions-$'!BP2</f>
        <v>43191</v>
      </c>
      <c r="BQ2" s="243">
        <f>+'Monthly Interactions-$'!BQ2</f>
        <v>43221</v>
      </c>
      <c r="BR2" s="243">
        <f>+'Monthly Interactions-$'!BR2</f>
        <v>43252</v>
      </c>
      <c r="BS2" s="243">
        <f>+'Monthly Interactions-$'!BS2</f>
        <v>43282</v>
      </c>
      <c r="BT2" s="243">
        <f>+'Monthly Interactions-$'!BT2</f>
        <v>43313</v>
      </c>
      <c r="BU2" s="243">
        <f>+'Monthly Interactions-$'!BU2</f>
        <v>43344</v>
      </c>
      <c r="BV2" s="243">
        <f>+'Monthly Interactions-$'!BV2</f>
        <v>43374</v>
      </c>
      <c r="BW2" s="243">
        <f>+'Monthly Interactions-$'!BW2</f>
        <v>43405</v>
      </c>
      <c r="BX2" s="243">
        <f>+'Monthly Interactions-$'!BX2</f>
        <v>43435</v>
      </c>
      <c r="BY2" s="243">
        <f>+'Monthly Interactions-$'!BY2</f>
        <v>43466</v>
      </c>
      <c r="BZ2" s="243">
        <f>+'Monthly Interactions-$'!BZ2</f>
        <v>43497</v>
      </c>
      <c r="CA2" s="243">
        <f>+'Monthly Interactions-$'!CA2</f>
        <v>43525</v>
      </c>
      <c r="CB2" s="243">
        <f>+'Monthly Interactions-$'!CB2</f>
        <v>43556</v>
      </c>
      <c r="CC2" s="243">
        <f>+'Monthly Interactions-$'!CC2</f>
        <v>43586</v>
      </c>
      <c r="CD2" s="243">
        <f>+'Monthly Interactions-$'!CD2</f>
        <v>43617</v>
      </c>
      <c r="CE2" s="243">
        <f>+'Monthly Interactions-$'!CE2</f>
        <v>43647</v>
      </c>
      <c r="CF2" s="243">
        <f>+'Monthly Interactions-$'!CF2</f>
        <v>43678</v>
      </c>
      <c r="CG2" s="243">
        <f>+'Monthly Interactions-$'!CG2</f>
        <v>43709</v>
      </c>
      <c r="CH2" s="243">
        <f>+'Monthly Interactions-$'!CH2</f>
        <v>43739</v>
      </c>
      <c r="CI2" s="243">
        <f>+'Monthly Interactions-$'!CI2</f>
        <v>43770</v>
      </c>
      <c r="CJ2" s="243">
        <f>+'Monthly Interactions-$'!CJ2</f>
        <v>43800</v>
      </c>
      <c r="CK2" s="243">
        <f>+'Monthly Interactions-$'!CK2</f>
        <v>43831</v>
      </c>
      <c r="CL2" s="243">
        <f>+'Monthly Interactions-$'!CL2</f>
        <v>43862</v>
      </c>
      <c r="CM2" s="243">
        <f>+'Monthly Interactions-$'!CM2</f>
        <v>43891</v>
      </c>
      <c r="CN2" s="243">
        <f>+'Monthly Interactions-$'!CN2</f>
        <v>43922</v>
      </c>
      <c r="CO2" s="243">
        <f>+'Monthly Interactions-$'!CO2</f>
        <v>43952</v>
      </c>
      <c r="CP2" s="243">
        <f>+'Monthly Interactions-$'!CP2</f>
        <v>43983</v>
      </c>
      <c r="CQ2" s="243">
        <f>+'Monthly Interactions-$'!CQ2</f>
        <v>44013</v>
      </c>
      <c r="CR2" s="243">
        <f>+'Monthly Interactions-$'!CR2</f>
        <v>44044</v>
      </c>
      <c r="CS2" s="243">
        <f>+'Monthly Interactions-$'!CS2</f>
        <v>44075</v>
      </c>
      <c r="CT2" s="243">
        <f>+'Monthly Interactions-$'!CT2</f>
        <v>44105</v>
      </c>
      <c r="CU2" s="243">
        <f>+'Monthly Interactions-$'!CU2</f>
        <v>44136</v>
      </c>
      <c r="CV2" s="243">
        <f>+'Monthly Interactions-$'!CV2</f>
        <v>44166</v>
      </c>
      <c r="CW2" s="243">
        <f>+'Monthly Interactions-$'!CW2</f>
        <v>44197</v>
      </c>
      <c r="CX2" s="243">
        <f>+'Monthly Interactions-$'!CX2</f>
        <v>44228</v>
      </c>
      <c r="CY2" s="243">
        <f>+'Monthly Interactions-$'!CY2</f>
        <v>44256</v>
      </c>
      <c r="CZ2" s="243">
        <f>+'Monthly Interactions-$'!CZ2</f>
        <v>44287</v>
      </c>
      <c r="DA2" s="243">
        <f>+'Monthly Interactions-$'!DA2</f>
        <v>44317</v>
      </c>
      <c r="DB2" s="243">
        <f>+'Monthly Interactions-$'!DB2</f>
        <v>44348</v>
      </c>
      <c r="DC2" s="243">
        <f>+'Monthly Interactions-$'!DC2</f>
        <v>44378</v>
      </c>
      <c r="DD2" s="243">
        <f>+'Monthly Interactions-$'!DD2</f>
        <v>44409</v>
      </c>
      <c r="DE2" s="243">
        <f>+'Monthly Interactions-$'!DE2</f>
        <v>44440</v>
      </c>
      <c r="DF2" s="243">
        <f>+'Monthly Interactions-$'!DF2</f>
        <v>44470</v>
      </c>
      <c r="DG2" s="243">
        <f>+'Monthly Interactions-$'!DG2</f>
        <v>44501</v>
      </c>
      <c r="DH2" s="243">
        <f>+'Monthly Interactions-$'!DH2</f>
        <v>44531</v>
      </c>
      <c r="DI2" s="243">
        <f>+'Monthly Interactions-$'!DI2</f>
        <v>44562</v>
      </c>
      <c r="DJ2" s="243">
        <f>+'Monthly Interactions-$'!DJ2</f>
        <v>44593</v>
      </c>
      <c r="DK2" s="243">
        <f>+'Monthly Interactions-$'!DK2</f>
        <v>44621</v>
      </c>
      <c r="DL2" s="243">
        <f>+'Monthly Interactions-$'!DL2</f>
        <v>44652</v>
      </c>
      <c r="DM2" s="243">
        <f>+'Monthly Interactions-$'!DM2</f>
        <v>44682</v>
      </c>
      <c r="DN2" s="243">
        <f>+'Monthly Interactions-$'!DN2</f>
        <v>44713</v>
      </c>
      <c r="DO2" s="243">
        <f>+'Monthly Interactions-$'!DO2</f>
        <v>44743</v>
      </c>
      <c r="DP2" s="243">
        <f>+'Monthly Interactions-$'!DP2</f>
        <v>44774</v>
      </c>
      <c r="DQ2" s="243">
        <f>+'Monthly Interactions-$'!DQ2</f>
        <v>44805</v>
      </c>
      <c r="DR2" s="243">
        <f>+'Monthly Interactions-$'!DR2</f>
        <v>44835</v>
      </c>
      <c r="DS2" s="243">
        <f>+'Monthly Interactions-$'!DS2</f>
        <v>44866</v>
      </c>
      <c r="DT2" s="243">
        <f>+'Monthly Interactions-$'!DT2</f>
        <v>44896</v>
      </c>
      <c r="DU2" s="243">
        <f>+'Monthly Interactions-$'!DU2</f>
        <v>44927</v>
      </c>
      <c r="DV2" s="243">
        <f>+'Monthly Interactions-$'!DV2</f>
        <v>44958</v>
      </c>
      <c r="DW2" s="243">
        <f>+'Monthly Interactions-$'!DW2</f>
        <v>44986</v>
      </c>
      <c r="DX2" s="243">
        <f>+'Monthly Interactions-$'!DX2</f>
        <v>45017</v>
      </c>
      <c r="DY2" s="243">
        <f>+'Monthly Interactions-$'!DY2</f>
        <v>45047</v>
      </c>
      <c r="DZ2" s="243">
        <f>+'Monthly Interactions-$'!DZ2</f>
        <v>45078</v>
      </c>
      <c r="EA2" s="243">
        <f>+'Monthly Interactions-$'!EA2</f>
        <v>45108</v>
      </c>
      <c r="EB2" s="243">
        <f>+'Monthly Interactions-$'!EB2</f>
        <v>45139</v>
      </c>
      <c r="EC2" s="243">
        <f>+'Monthly Interactions-$'!EC2</f>
        <v>45170</v>
      </c>
      <c r="ED2" s="243">
        <f>+'Monthly Interactions-$'!ED2</f>
        <v>45200</v>
      </c>
      <c r="EE2" s="243">
        <f>+'Monthly Interactions-$'!EE2</f>
        <v>45231</v>
      </c>
      <c r="EF2" s="243">
        <f>+'Monthly Interactions-$'!EF2</f>
        <v>45261</v>
      </c>
      <c r="EG2" s="243">
        <f>+'Monthly Interactions-$'!EG2</f>
        <v>45292</v>
      </c>
      <c r="EH2" s="243">
        <f>+'Monthly Interactions-$'!EH2</f>
        <v>45323</v>
      </c>
      <c r="EI2" s="243">
        <f>+'Monthly Interactions-$'!EI2</f>
        <v>45352</v>
      </c>
      <c r="EJ2" s="243">
        <f>+'Monthly Interactions-$'!EJ2</f>
        <v>45383</v>
      </c>
      <c r="EK2" s="243">
        <f>+'Monthly Interactions-$'!EK2</f>
        <v>45413</v>
      </c>
      <c r="EL2" s="243">
        <f>+'Monthly Interactions-$'!EL2</f>
        <v>45444</v>
      </c>
      <c r="EM2" s="243">
        <f>+'Monthly Interactions-$'!EM2</f>
        <v>45474</v>
      </c>
      <c r="EN2" s="243">
        <f>+'Monthly Interactions-$'!EN2</f>
        <v>45505</v>
      </c>
      <c r="EO2" s="243">
        <f>+'Monthly Interactions-$'!EO2</f>
        <v>45536</v>
      </c>
      <c r="EP2" s="243">
        <f>+'Monthly Interactions-$'!EP2</f>
        <v>45566</v>
      </c>
      <c r="EQ2" s="243">
        <f>+'Monthly Interactions-$'!EQ2</f>
        <v>45597</v>
      </c>
      <c r="ER2" s="243">
        <f>+'Monthly Interactions-$'!ER2</f>
        <v>45627</v>
      </c>
      <c r="ES2" s="243">
        <f>+'Monthly Interactions-$'!ES2</f>
        <v>45658</v>
      </c>
      <c r="ET2" s="243">
        <f>+'Monthly Interactions-$'!ET2</f>
        <v>45689</v>
      </c>
      <c r="EU2" s="243">
        <f>+'Monthly Interactions-$'!EU2</f>
        <v>45717</v>
      </c>
      <c r="EV2" s="243">
        <f>+'Monthly Interactions-$'!EV2</f>
        <v>45748</v>
      </c>
      <c r="EW2" s="243">
        <f>+'Monthly Interactions-$'!EW2</f>
        <v>45778</v>
      </c>
      <c r="EX2" s="243">
        <f>+'Monthly Interactions-$'!EX2</f>
        <v>45809</v>
      </c>
      <c r="EY2" s="243">
        <f>+'Monthly Interactions-$'!EY2</f>
        <v>45839</v>
      </c>
      <c r="EZ2" s="243">
        <f>+'Monthly Interactions-$'!EZ2</f>
        <v>45870</v>
      </c>
      <c r="FA2" s="243">
        <f>+'Monthly Interactions-$'!FA2</f>
        <v>45901</v>
      </c>
      <c r="FB2" s="243">
        <f>+'Monthly Interactions-$'!FB2</f>
        <v>45931</v>
      </c>
      <c r="FC2" s="243">
        <f>+'Monthly Interactions-$'!FC2</f>
        <v>45962</v>
      </c>
      <c r="FD2" s="243">
        <f>+'Monthly Interactions-$'!FD2</f>
        <v>45992</v>
      </c>
      <c r="FE2" s="243">
        <f>+'Monthly Interactions-$'!FE2</f>
        <v>46023</v>
      </c>
      <c r="FF2" s="243">
        <f>+'Monthly Interactions-$'!FF2</f>
        <v>46054</v>
      </c>
      <c r="FG2" s="243">
        <f>+'Monthly Interactions-$'!FG2</f>
        <v>46082</v>
      </c>
      <c r="FH2" s="243">
        <f>+'Monthly Interactions-$'!FH2</f>
        <v>46113</v>
      </c>
      <c r="FI2" s="243">
        <f>+'Monthly Interactions-$'!FI2</f>
        <v>46143</v>
      </c>
      <c r="FJ2" s="243">
        <f>+'Monthly Interactions-$'!FJ2</f>
        <v>46174</v>
      </c>
      <c r="FK2" s="243">
        <f>+'Monthly Interactions-$'!FK2</f>
        <v>46204</v>
      </c>
      <c r="FL2" s="243">
        <f>+'Monthly Interactions-$'!FL2</f>
        <v>46235</v>
      </c>
      <c r="FM2" s="243">
        <f>+'Monthly Interactions-$'!FM2</f>
        <v>46266</v>
      </c>
      <c r="FN2" s="243">
        <f>+'Monthly Interactions-$'!FN2</f>
        <v>46296</v>
      </c>
      <c r="FO2" s="243">
        <f>+'Monthly Interactions-$'!FO2</f>
        <v>46327</v>
      </c>
      <c r="FP2" s="243">
        <f>+'Monthly Interactions-$'!FP2</f>
        <v>46357</v>
      </c>
      <c r="FQ2" s="243">
        <f>+'Monthly Interactions-$'!FQ2</f>
        <v>46388</v>
      </c>
      <c r="FR2" s="243">
        <f>+'Monthly Interactions-$'!FR2</f>
        <v>46419</v>
      </c>
      <c r="FS2" s="243">
        <f>+'Monthly Interactions-$'!FS2</f>
        <v>46447</v>
      </c>
      <c r="FT2" s="243">
        <f>+'Monthly Interactions-$'!FT2</f>
        <v>46478</v>
      </c>
      <c r="FU2" s="243">
        <f>+'Monthly Interactions-$'!FU2</f>
        <v>46508</v>
      </c>
      <c r="FV2" s="243">
        <f>+'Monthly Interactions-$'!FV2</f>
        <v>46539</v>
      </c>
      <c r="FW2" s="243">
        <f>+'Monthly Interactions-$'!FW2</f>
        <v>46569</v>
      </c>
      <c r="FX2" s="243">
        <f>+'Monthly Interactions-$'!FX2</f>
        <v>46600</v>
      </c>
      <c r="FY2" s="243">
        <f>+'Monthly Interactions-$'!FY2</f>
        <v>46631</v>
      </c>
      <c r="FZ2" s="243">
        <f>+'Monthly Interactions-$'!FZ2</f>
        <v>46661</v>
      </c>
      <c r="GA2" s="243">
        <f>+'Monthly Interactions-$'!GA2</f>
        <v>46692</v>
      </c>
      <c r="GB2" s="243">
        <f>+'Monthly Interactions-$'!GB2</f>
        <v>46722</v>
      </c>
    </row>
    <row r="3" spans="2:184">
      <c r="B3" s="19" t="s">
        <v>67</v>
      </c>
      <c r="C3" s="21" t="s">
        <v>61</v>
      </c>
      <c r="D3" s="19" t="s">
        <v>68</v>
      </c>
      <c r="E3" s="241">
        <f>+'Monthly Interactions-$'!E3/'Monthly Interactions-Energy'!E3</f>
        <v>32.687023333790123</v>
      </c>
      <c r="F3" s="241">
        <f>+'Monthly Interactions-$'!F3/'Monthly Interactions-Energy'!F3</f>
        <v>31.486568873253582</v>
      </c>
      <c r="G3" s="241">
        <f>+'Monthly Interactions-$'!G3/'Monthly Interactions-Energy'!G3</f>
        <v>29.591448070843889</v>
      </c>
      <c r="H3" s="241">
        <f>+'Monthly Interactions-$'!H3/'Monthly Interactions-Energy'!H3</f>
        <v>29.387238555656371</v>
      </c>
      <c r="I3" s="241">
        <f>+'Monthly Interactions-$'!I3/'Monthly Interactions-Energy'!I3</f>
        <v>28.974978807107618</v>
      </c>
      <c r="J3" s="241">
        <f>+'Monthly Interactions-$'!J3/'Monthly Interactions-Energy'!J3</f>
        <v>29.551464603059667</v>
      </c>
      <c r="K3" s="241">
        <f>+'Monthly Interactions-$'!K3/'Monthly Interactions-Energy'!K3</f>
        <v>35.633815933567774</v>
      </c>
      <c r="L3" s="241">
        <f>+'Monthly Interactions-$'!L3/'Monthly Interactions-Energy'!L3</f>
        <v>32.734673852193026</v>
      </c>
      <c r="M3" s="241">
        <f>+'Monthly Interactions-$'!M3/'Monthly Interactions-Energy'!M3</f>
        <v>29.440857166126694</v>
      </c>
      <c r="N3" s="241">
        <f>+'Monthly Interactions-$'!N3/'Monthly Interactions-Energy'!N3</f>
        <v>28.867960194015694</v>
      </c>
      <c r="O3" s="241">
        <f>+'Monthly Interactions-$'!O3/'Monthly Interactions-Energy'!O3</f>
        <v>28.850166103364185</v>
      </c>
      <c r="P3" s="241">
        <f>+'Monthly Interactions-$'!P3/'Monthly Interactions-Energy'!P3</f>
        <v>30.342785682237775</v>
      </c>
      <c r="Q3" s="241">
        <f>+'Monthly Interactions-$'!Q3/'Monthly Interactions-Energy'!Q3</f>
        <v>34.781239612141924</v>
      </c>
      <c r="R3" s="241">
        <f>+'Monthly Interactions-$'!R3/'Monthly Interactions-Energy'!R3</f>
        <v>34.006211458148876</v>
      </c>
      <c r="S3" s="241">
        <f>+'Monthly Interactions-$'!S3/'Monthly Interactions-Energy'!S3</f>
        <v>30.844063424600169</v>
      </c>
      <c r="T3" s="241">
        <f>+'Monthly Interactions-$'!T3/'Monthly Interactions-Energy'!T3</f>
        <v>31.107820988019917</v>
      </c>
      <c r="U3" s="241">
        <f>+'Monthly Interactions-$'!U3/'Monthly Interactions-Energy'!U3</f>
        <v>30.248832683091582</v>
      </c>
      <c r="V3" s="241">
        <f>+'Monthly Interactions-$'!V3/'Monthly Interactions-Energy'!V3</f>
        <v>31.395661761743114</v>
      </c>
      <c r="W3" s="241">
        <f>+'Monthly Interactions-$'!W3/'Monthly Interactions-Energy'!W3</f>
        <v>35.150326123916784</v>
      </c>
      <c r="X3" s="241">
        <f>+'Monthly Interactions-$'!X3/'Monthly Interactions-Energy'!X3</f>
        <v>34.769930691160837</v>
      </c>
      <c r="Y3" s="241">
        <f>+'Monthly Interactions-$'!Y3/'Monthly Interactions-Energy'!Y3</f>
        <v>30.511459691738452</v>
      </c>
      <c r="Z3" s="241">
        <f>+'Monthly Interactions-$'!Z3/'Monthly Interactions-Energy'!Z3</f>
        <v>29.697285220355798</v>
      </c>
      <c r="AA3" s="241">
        <f>+'Monthly Interactions-$'!AA3/'Monthly Interactions-Energy'!AA3</f>
        <v>29.680690280446736</v>
      </c>
      <c r="AB3" s="241">
        <f>+'Monthly Interactions-$'!AB3/'Monthly Interactions-Energy'!AB3</f>
        <v>30.820635486029982</v>
      </c>
      <c r="AC3" s="241">
        <f>+'Monthly Interactions-$'!AC3/'Monthly Interactions-Energy'!AC3</f>
        <v>34.425660254157478</v>
      </c>
      <c r="AD3" s="241">
        <f>+'Monthly Interactions-$'!AD3/'Monthly Interactions-Energy'!AD3</f>
        <v>35.047866383695293</v>
      </c>
      <c r="AE3" s="241">
        <f>+'Monthly Interactions-$'!AE3/'Monthly Interactions-Energy'!AE3</f>
        <v>32.328620828340974</v>
      </c>
      <c r="AF3" s="241">
        <f>+'Monthly Interactions-$'!AF3/'Monthly Interactions-Energy'!AF3</f>
        <v>31.539033100197031</v>
      </c>
      <c r="AG3" s="241">
        <f>+'Monthly Interactions-$'!AG3/'Monthly Interactions-Energy'!AG3</f>
        <v>30.844901200854093</v>
      </c>
      <c r="AH3" s="241">
        <f>+'Monthly Interactions-$'!AH3/'Monthly Interactions-Energy'!AH3</f>
        <v>33.567930892237513</v>
      </c>
      <c r="AI3" s="241">
        <f>+'Monthly Interactions-$'!AI3/'Monthly Interactions-Energy'!AI3</f>
        <v>36.870195548103609</v>
      </c>
      <c r="AJ3" s="241">
        <f>+'Monthly Interactions-$'!AJ3/'Monthly Interactions-Energy'!AJ3</f>
        <v>36.114023919777985</v>
      </c>
      <c r="AK3" s="241">
        <f>+'Monthly Interactions-$'!AK3/'Monthly Interactions-Energy'!AK3</f>
        <v>31.4480469174155</v>
      </c>
      <c r="AL3" s="241">
        <f>+'Monthly Interactions-$'!AL3/'Monthly Interactions-Energy'!AL3</f>
        <v>30.900862584868939</v>
      </c>
      <c r="AM3" s="241">
        <f>+'Monthly Interactions-$'!AM3/'Monthly Interactions-Energy'!AM3</f>
        <v>31.26190712650185</v>
      </c>
      <c r="AN3" s="241">
        <f>+'Monthly Interactions-$'!AN3/'Monthly Interactions-Energy'!AN3</f>
        <v>31.37856028955456</v>
      </c>
      <c r="AO3" s="241">
        <f>+'Monthly Interactions-$'!AO3/'Monthly Interactions-Energy'!AO3</f>
        <v>35.916941731388725</v>
      </c>
      <c r="AP3" s="241">
        <f>+'Monthly Interactions-$'!AP3/'Monthly Interactions-Energy'!AP3</f>
        <v>36.777289073909898</v>
      </c>
      <c r="AQ3" s="241">
        <f>+'Monthly Interactions-$'!AQ3/'Monthly Interactions-Energy'!AQ3</f>
        <v>33.935394421881838</v>
      </c>
      <c r="AR3" s="241">
        <f>+'Monthly Interactions-$'!AR3/'Monthly Interactions-Energy'!AR3</f>
        <v>32.63998797947508</v>
      </c>
      <c r="AS3" s="241">
        <f>+'Monthly Interactions-$'!AS3/'Monthly Interactions-Energy'!AS3</f>
        <v>32.358031263939928</v>
      </c>
      <c r="AT3" s="241">
        <f>+'Monthly Interactions-$'!AT3/'Monthly Interactions-Energy'!AT3</f>
        <v>34.975414033807454</v>
      </c>
      <c r="AU3" s="241">
        <f>+'Monthly Interactions-$'!AU3/'Monthly Interactions-Energy'!AU3</f>
        <v>37.682865341213514</v>
      </c>
      <c r="AV3" s="241">
        <f>+'Monthly Interactions-$'!AV3/'Monthly Interactions-Energy'!AV3</f>
        <v>38.637085238112533</v>
      </c>
      <c r="AW3" s="241">
        <f>+'Monthly Interactions-$'!AW3/'Monthly Interactions-Energy'!AW3</f>
        <v>32.723780738754471</v>
      </c>
      <c r="AX3" s="241">
        <f>+'Monthly Interactions-$'!AX3/'Monthly Interactions-Energy'!AX3</f>
        <v>31.803765228435008</v>
      </c>
      <c r="AY3" s="241">
        <f>+'Monthly Interactions-$'!AY3/'Monthly Interactions-Energy'!AY3</f>
        <v>32.625947851513381</v>
      </c>
      <c r="AZ3" s="241">
        <f>+'Monthly Interactions-$'!AZ3/'Monthly Interactions-Energy'!AZ3</f>
        <v>32.669652147667605</v>
      </c>
      <c r="BA3" s="241">
        <f>+'Monthly Interactions-$'!BA3/'Monthly Interactions-Energy'!BA3</f>
        <v>37.931837775219535</v>
      </c>
      <c r="BB3" s="241">
        <f>+'Monthly Interactions-$'!BB3/'Monthly Interactions-Energy'!BB3</f>
        <v>38.562073393176355</v>
      </c>
      <c r="BC3" s="241">
        <f>+'Monthly Interactions-$'!BC3/'Monthly Interactions-Energy'!BC3</f>
        <v>35.194895176182698</v>
      </c>
      <c r="BD3" s="241">
        <f>+'Monthly Interactions-$'!BD3/'Monthly Interactions-Energy'!BD3</f>
        <v>33.67165396949089</v>
      </c>
      <c r="BE3" s="241">
        <f>+'Monthly Interactions-$'!BE3/'Monthly Interactions-Energy'!BE3</f>
        <v>33.14293706963084</v>
      </c>
      <c r="BF3" s="241">
        <f>+'Monthly Interactions-$'!BF3/'Monthly Interactions-Energy'!BF3</f>
        <v>36.429134937548838</v>
      </c>
      <c r="BG3" s="241">
        <f>+'Monthly Interactions-$'!BG3/'Monthly Interactions-Energy'!BG3</f>
        <v>38.888673057765978</v>
      </c>
      <c r="BH3" s="241">
        <f>+'Monthly Interactions-$'!BH3/'Monthly Interactions-Energy'!BH3</f>
        <v>39.969986543432512</v>
      </c>
      <c r="BI3" s="241">
        <f>+'Monthly Interactions-$'!BI3/'Monthly Interactions-Energy'!BI3</f>
        <v>33.185545332968893</v>
      </c>
      <c r="BJ3" s="241">
        <f>+'Monthly Interactions-$'!BJ3/'Monthly Interactions-Energy'!BJ3</f>
        <v>33.073316973881944</v>
      </c>
      <c r="BK3" s="241">
        <f>+'Monthly Interactions-$'!BK3/'Monthly Interactions-Energy'!BK3</f>
        <v>33.725375313444701</v>
      </c>
      <c r="BL3" s="241">
        <f>+'Monthly Interactions-$'!BL3/'Monthly Interactions-Energy'!BL3</f>
        <v>33.840108622524497</v>
      </c>
      <c r="BM3" s="241">
        <f>+'Monthly Interactions-$'!BM3/'Monthly Interactions-Energy'!BM3</f>
        <v>39.833907895778985</v>
      </c>
      <c r="BN3" s="241">
        <f>+'Monthly Interactions-$'!BN3/'Monthly Interactions-Energy'!BN3</f>
        <v>40.438308485055195</v>
      </c>
      <c r="BO3" s="241">
        <f>+'Monthly Interactions-$'!BO3/'Monthly Interactions-Energy'!BO3</f>
        <v>37.032918080061791</v>
      </c>
      <c r="BP3" s="241">
        <f>+'Monthly Interactions-$'!BP3/'Monthly Interactions-Energy'!BP3</f>
        <v>36.077609017603685</v>
      </c>
      <c r="BQ3" s="241">
        <f>+'Monthly Interactions-$'!BQ3/'Monthly Interactions-Energy'!BQ3</f>
        <v>35.659418586962651</v>
      </c>
      <c r="BR3" s="241">
        <f>+'Monthly Interactions-$'!BR3/'Monthly Interactions-Energy'!BR3</f>
        <v>39.14641030362904</v>
      </c>
      <c r="BS3" s="241">
        <f>+'Monthly Interactions-$'!BS3/'Monthly Interactions-Energy'!BS3</f>
        <v>43.313194357647035</v>
      </c>
      <c r="BT3" s="241">
        <f>+'Monthly Interactions-$'!BT3/'Monthly Interactions-Energy'!BT3</f>
        <v>44.10576194236419</v>
      </c>
      <c r="BU3" s="241">
        <f>+'Monthly Interactions-$'!BU3/'Monthly Interactions-Energy'!BU3</f>
        <v>37.082463699056483</v>
      </c>
      <c r="BV3" s="241">
        <f>+'Monthly Interactions-$'!BV3/'Monthly Interactions-Energy'!BV3</f>
        <v>36.510842060630367</v>
      </c>
      <c r="BW3" s="241">
        <f>+'Monthly Interactions-$'!BW3/'Monthly Interactions-Energy'!BW3</f>
        <v>37.576501825451842</v>
      </c>
      <c r="BX3" s="241">
        <f>+'Monthly Interactions-$'!BX3/'Monthly Interactions-Energy'!BX3</f>
        <v>38.29291266523915</v>
      </c>
      <c r="BY3" s="241">
        <f>+'Monthly Interactions-$'!BY3/'Monthly Interactions-Energy'!BY3</f>
        <v>43.771599577076323</v>
      </c>
      <c r="BZ3" s="241">
        <f>+'Monthly Interactions-$'!BZ3/'Monthly Interactions-Energy'!BZ3</f>
        <v>45.276703152163783</v>
      </c>
      <c r="CA3" s="241">
        <f>+'Monthly Interactions-$'!CA3/'Monthly Interactions-Energy'!CA3</f>
        <v>42.769014250932521</v>
      </c>
      <c r="CB3" s="241">
        <f>+'Monthly Interactions-$'!CB3/'Monthly Interactions-Energy'!CB3</f>
        <v>42.554285246354446</v>
      </c>
      <c r="CC3" s="241">
        <f>+'Monthly Interactions-$'!CC3/'Monthly Interactions-Energy'!CC3</f>
        <v>42.375915892363139</v>
      </c>
      <c r="CD3" s="241">
        <f>+'Monthly Interactions-$'!CD3/'Monthly Interactions-Energy'!CD3</f>
        <v>46.897167397730705</v>
      </c>
      <c r="CE3" s="241">
        <f>+'Monthly Interactions-$'!CE3/'Monthly Interactions-Energy'!CE3</f>
        <v>55.270222661431752</v>
      </c>
      <c r="CF3" s="241">
        <f>+'Monthly Interactions-$'!CF3/'Monthly Interactions-Energy'!CF3</f>
        <v>56.420446470511884</v>
      </c>
      <c r="CG3" s="241">
        <f>+'Monthly Interactions-$'!CG3/'Monthly Interactions-Energy'!CG3</f>
        <v>48.394755185833098</v>
      </c>
      <c r="CH3" s="241">
        <f>+'Monthly Interactions-$'!CH3/'Monthly Interactions-Energy'!CH3</f>
        <v>47.91719391691516</v>
      </c>
      <c r="CI3" s="241">
        <f>+'Monthly Interactions-$'!CI3/'Monthly Interactions-Energy'!CI3</f>
        <v>49.250793264087008</v>
      </c>
      <c r="CJ3" s="241">
        <f>+'Monthly Interactions-$'!CJ3/'Monthly Interactions-Energy'!CJ3</f>
        <v>51.295151577059663</v>
      </c>
      <c r="CK3" s="241">
        <f>+'Monthly Interactions-$'!CK3/'Monthly Interactions-Energy'!CK3</f>
        <v>55.812110353503506</v>
      </c>
      <c r="CL3" s="241">
        <f>+'Monthly Interactions-$'!CL3/'Monthly Interactions-Energy'!CL3</f>
        <v>57.028755335318728</v>
      </c>
      <c r="CM3" s="241">
        <f>+'Monthly Interactions-$'!CM3/'Monthly Interactions-Energy'!CM3</f>
        <v>54.765793101484469</v>
      </c>
      <c r="CN3" s="241">
        <f>+'Monthly Interactions-$'!CN3/'Monthly Interactions-Energy'!CN3</f>
        <v>53.867881078711925</v>
      </c>
      <c r="CO3" s="241">
        <f>+'Monthly Interactions-$'!CO3/'Monthly Interactions-Energy'!CO3</f>
        <v>53.225103656657232</v>
      </c>
      <c r="CP3" s="241">
        <f>+'Monthly Interactions-$'!CP3/'Monthly Interactions-Energy'!CP3</f>
        <v>61.382512166779684</v>
      </c>
      <c r="CQ3" s="241">
        <f>+'Monthly Interactions-$'!CQ3/'Monthly Interactions-Energy'!CQ3</f>
        <v>71.28659258451043</v>
      </c>
      <c r="CR3" s="241">
        <f>+'Monthly Interactions-$'!CR3/'Monthly Interactions-Energy'!CR3</f>
        <v>70.56740027896781</v>
      </c>
      <c r="CS3" s="241">
        <f>+'Monthly Interactions-$'!CS3/'Monthly Interactions-Energy'!CS3</f>
        <v>61.624146360137516</v>
      </c>
      <c r="CT3" s="241">
        <f>+'Monthly Interactions-$'!CT3/'Monthly Interactions-Energy'!CT3</f>
        <v>59.239409245184021</v>
      </c>
      <c r="CU3" s="241">
        <f>+'Monthly Interactions-$'!CU3/'Monthly Interactions-Energy'!CU3</f>
        <v>59.519251639134652</v>
      </c>
      <c r="CV3" s="241">
        <f>+'Monthly Interactions-$'!CV3/'Monthly Interactions-Energy'!CV3</f>
        <v>62.951225768411497</v>
      </c>
      <c r="CW3" s="241">
        <f>+'Monthly Interactions-$'!CW3/'Monthly Interactions-Energy'!CW3</f>
        <v>66.016889144374687</v>
      </c>
      <c r="CX3" s="241">
        <f>+'Monthly Interactions-$'!CX3/'Monthly Interactions-Energy'!CX3</f>
        <v>68.384463648040693</v>
      </c>
      <c r="CY3" s="241">
        <f>+'Monthly Interactions-$'!CY3/'Monthly Interactions-Energy'!CY3</f>
        <v>64.866314608984155</v>
      </c>
      <c r="CZ3" s="241">
        <f>+'Monthly Interactions-$'!CZ3/'Monthly Interactions-Energy'!CZ3</f>
        <v>64.449784463171454</v>
      </c>
      <c r="DA3" s="241">
        <f>+'Monthly Interactions-$'!DA3/'Monthly Interactions-Energy'!DA3</f>
        <v>61.800076026298306</v>
      </c>
      <c r="DB3" s="241">
        <f>+'Monthly Interactions-$'!DB3/'Monthly Interactions-Energy'!DB3</f>
        <v>71.719993725791582</v>
      </c>
      <c r="DC3" s="241">
        <f>+'Monthly Interactions-$'!DC3/'Monthly Interactions-Energy'!DC3</f>
        <v>79.842657847908669</v>
      </c>
      <c r="DD3" s="241">
        <f>+'Monthly Interactions-$'!DD3/'Monthly Interactions-Energy'!DD3</f>
        <v>80.178771972781121</v>
      </c>
      <c r="DE3" s="241">
        <f>+'Monthly Interactions-$'!DE3/'Monthly Interactions-Energy'!DE3</f>
        <v>66.833993649372047</v>
      </c>
      <c r="DF3" s="241">
        <f>+'Monthly Interactions-$'!DF3/'Monthly Interactions-Energy'!DF3</f>
        <v>62.587877584777821</v>
      </c>
      <c r="DG3" s="241">
        <f>+'Monthly Interactions-$'!DG3/'Monthly Interactions-Energy'!DG3</f>
        <v>64.189169687661874</v>
      </c>
      <c r="DH3" s="241">
        <f>+'Monthly Interactions-$'!DH3/'Monthly Interactions-Energy'!DH3</f>
        <v>66.596162112818234</v>
      </c>
      <c r="DI3" s="241">
        <f>+'Monthly Interactions-$'!DI3/'Monthly Interactions-Energy'!DI3</f>
        <v>68.980222946511091</v>
      </c>
      <c r="DJ3" s="241">
        <f>+'Monthly Interactions-$'!DJ3/'Monthly Interactions-Energy'!DJ3</f>
        <v>69.79145694433646</v>
      </c>
      <c r="DK3" s="241">
        <f>+'Monthly Interactions-$'!DK3/'Monthly Interactions-Energy'!DK3</f>
        <v>66.580110610175566</v>
      </c>
      <c r="DL3" s="241">
        <f>+'Monthly Interactions-$'!DL3/'Monthly Interactions-Energy'!DL3</f>
        <v>64.002922037821634</v>
      </c>
      <c r="DM3" s="241">
        <f>+'Monthly Interactions-$'!DM3/'Monthly Interactions-Energy'!DM3</f>
        <v>63.22938956127755</v>
      </c>
      <c r="DN3" s="241">
        <f>+'Monthly Interactions-$'!DN3/'Monthly Interactions-Energy'!DN3</f>
        <v>74.156390155237517</v>
      </c>
      <c r="DO3" s="241">
        <f>+'Monthly Interactions-$'!DO3/'Monthly Interactions-Energy'!DO3</f>
        <v>79.753754490660626</v>
      </c>
      <c r="DP3" s="241">
        <f>+'Monthly Interactions-$'!DP3/'Monthly Interactions-Energy'!DP3</f>
        <v>81.242661833693006</v>
      </c>
      <c r="DQ3" s="241">
        <f>+'Monthly Interactions-$'!DQ3/'Monthly Interactions-Energy'!DQ3</f>
        <v>68.530920089372174</v>
      </c>
      <c r="DR3" s="241">
        <f>+'Monthly Interactions-$'!DR3/'Monthly Interactions-Energy'!DR3</f>
        <v>64.679697926953978</v>
      </c>
      <c r="DS3" s="241">
        <f>+'Monthly Interactions-$'!DS3/'Monthly Interactions-Energy'!DS3</f>
        <v>66.972471673956605</v>
      </c>
      <c r="DT3" s="241">
        <f>+'Monthly Interactions-$'!DT3/'Monthly Interactions-Energy'!DT3</f>
        <v>67.557177225765216</v>
      </c>
      <c r="DU3" s="241">
        <f>+'Monthly Interactions-$'!DU3/'Monthly Interactions-Energy'!DU3</f>
        <v>70.686077654891619</v>
      </c>
      <c r="DV3" s="241">
        <f>+'Monthly Interactions-$'!DV3/'Monthly Interactions-Energy'!DV3</f>
        <v>71.01055093115049</v>
      </c>
      <c r="DW3" s="241">
        <f>+'Monthly Interactions-$'!DW3/'Monthly Interactions-Energy'!DW3</f>
        <v>67.983640126407735</v>
      </c>
      <c r="DX3" s="241">
        <f>+'Monthly Interactions-$'!DX3/'Monthly Interactions-Energy'!DX3</f>
        <v>64.795383806810321</v>
      </c>
      <c r="DY3" s="241">
        <f>+'Monthly Interactions-$'!DY3/'Monthly Interactions-Energy'!DY3</f>
        <v>66.608936922158577</v>
      </c>
      <c r="DZ3" s="241">
        <f>+'Monthly Interactions-$'!DZ3/'Monthly Interactions-Energy'!DZ3</f>
        <v>75.180562781900335</v>
      </c>
      <c r="EA3" s="241">
        <f>+'Monthly Interactions-$'!EA3/'Monthly Interactions-Energy'!EA3</f>
        <v>79.49487103711003</v>
      </c>
      <c r="EB3" s="241">
        <f>+'Monthly Interactions-$'!EB3/'Monthly Interactions-Energy'!EB3</f>
        <v>81.084999372597153</v>
      </c>
      <c r="EC3" s="241">
        <f>+'Monthly Interactions-$'!EC3/'Monthly Interactions-Energy'!EC3</f>
        <v>68.608493864454275</v>
      </c>
      <c r="ED3" s="241">
        <f>+'Monthly Interactions-$'!ED3/'Monthly Interactions-Energy'!ED3</f>
        <v>66.129198350958205</v>
      </c>
      <c r="EE3" s="241">
        <f>+'Monthly Interactions-$'!EE3/'Monthly Interactions-Energy'!EE3</f>
        <v>67.057288269469566</v>
      </c>
      <c r="EF3" s="241">
        <f>+'Monthly Interactions-$'!EF3/'Monthly Interactions-Energy'!EF3</f>
        <v>67.215006469506037</v>
      </c>
      <c r="EG3" s="241">
        <f>+'Monthly Interactions-$'!EG3/'Monthly Interactions-Energy'!EG3</f>
        <v>70.804005363305265</v>
      </c>
      <c r="EH3" s="241">
        <f>+'Monthly Interactions-$'!EH3/'Monthly Interactions-Energy'!EH3</f>
        <v>72.847518896427232</v>
      </c>
      <c r="EI3" s="241">
        <f>+'Monthly Interactions-$'!EI3/'Monthly Interactions-Energy'!EI3</f>
        <v>67.832049593980699</v>
      </c>
      <c r="EJ3" s="241">
        <f>+'Monthly Interactions-$'!EJ3/'Monthly Interactions-Energy'!EJ3</f>
        <v>67.017274033843108</v>
      </c>
      <c r="EK3" s="241">
        <f>+'Monthly Interactions-$'!EK3/'Monthly Interactions-Energy'!EK3</f>
        <v>67.042767510056535</v>
      </c>
      <c r="EL3" s="241">
        <f>+'Monthly Interactions-$'!EL3/'Monthly Interactions-Energy'!EL3</f>
        <v>72.006088904036361</v>
      </c>
      <c r="EM3" s="241">
        <f>+'Monthly Interactions-$'!EM3/'Monthly Interactions-Energy'!EM3</f>
        <v>82.831038034942182</v>
      </c>
      <c r="EN3" s="241">
        <f>+'Monthly Interactions-$'!EN3/'Monthly Interactions-Energy'!EN3</f>
        <v>84.138841042206849</v>
      </c>
      <c r="EO3" s="241">
        <f>+'Monthly Interactions-$'!EO3/'Monthly Interactions-Energy'!EO3</f>
        <v>71.52893242492155</v>
      </c>
      <c r="EP3" s="241">
        <f>+'Monthly Interactions-$'!EP3/'Monthly Interactions-Energy'!EP3</f>
        <v>68.298857950857027</v>
      </c>
      <c r="EQ3" s="241">
        <f>+'Monthly Interactions-$'!EQ3/'Monthly Interactions-Energy'!EQ3</f>
        <v>67.027733848456222</v>
      </c>
      <c r="ER3" s="241">
        <f>+'Monthly Interactions-$'!ER3/'Monthly Interactions-Energy'!ER3</f>
        <v>70.002143614535143</v>
      </c>
      <c r="ES3" s="241">
        <f>+'Monthly Interactions-$'!ES3/'Monthly Interactions-Energy'!ES3</f>
        <v>74.289429930478633</v>
      </c>
      <c r="ET3" s="241">
        <f>+'Monthly Interactions-$'!ET3/'Monthly Interactions-Energy'!ET3</f>
        <v>74.426743282514906</v>
      </c>
      <c r="EU3" s="241">
        <f>+'Monthly Interactions-$'!EU3/'Monthly Interactions-Energy'!EU3</f>
        <v>70.26905285757104</v>
      </c>
      <c r="EV3" s="241">
        <f>+'Monthly Interactions-$'!EV3/'Monthly Interactions-Energy'!EV3</f>
        <v>69.685803660646016</v>
      </c>
      <c r="EW3" s="241">
        <f>+'Monthly Interactions-$'!EW3/'Monthly Interactions-Energy'!EW3</f>
        <v>68.40511146450045</v>
      </c>
      <c r="EX3" s="241">
        <f>+'Monthly Interactions-$'!EX3/'Monthly Interactions-Energy'!EX3</f>
        <v>75.394868756191926</v>
      </c>
      <c r="EY3" s="241">
        <f>+'Monthly Interactions-$'!EY3/'Monthly Interactions-Energy'!EY3</f>
        <v>85.684746410785905</v>
      </c>
      <c r="EZ3" s="241">
        <f>+'Monthly Interactions-$'!EZ3/'Monthly Interactions-Energy'!EZ3</f>
        <v>84.780228949722868</v>
      </c>
      <c r="FA3" s="241">
        <f>+'Monthly Interactions-$'!FA3/'Monthly Interactions-Energy'!FA3</f>
        <v>74.740465476476487</v>
      </c>
      <c r="FB3" s="241">
        <f>+'Monthly Interactions-$'!FB3/'Monthly Interactions-Energy'!FB3</f>
        <v>71.615477449652545</v>
      </c>
      <c r="FC3" s="241">
        <f>+'Monthly Interactions-$'!FC3/'Monthly Interactions-Energy'!FC3</f>
        <v>68.856738283041523</v>
      </c>
      <c r="FD3" s="241">
        <f>+'Monthly Interactions-$'!FD3/'Monthly Interactions-Energy'!FD3</f>
        <v>73.032086716226956</v>
      </c>
      <c r="FE3" s="241">
        <f>+'Monthly Interactions-$'!FE3/'Monthly Interactions-Energy'!FE3</f>
        <v>77.059829430513673</v>
      </c>
      <c r="FF3" s="241">
        <f>+'Monthly Interactions-$'!FF3/'Monthly Interactions-Energy'!FF3</f>
        <v>78.425623446972551</v>
      </c>
      <c r="FG3" s="241">
        <f>+'Monthly Interactions-$'!FG3/'Monthly Interactions-Energy'!FG3</f>
        <v>74.854788469914496</v>
      </c>
      <c r="FH3" s="241">
        <f>+'Monthly Interactions-$'!FH3/'Monthly Interactions-Energy'!FH3</f>
        <v>73.21984102606784</v>
      </c>
      <c r="FI3" s="241">
        <f>+'Monthly Interactions-$'!FI3/'Monthly Interactions-Energy'!FI3</f>
        <v>72.265021504531504</v>
      </c>
      <c r="FJ3" s="241">
        <f>+'Monthly Interactions-$'!FJ3/'Monthly Interactions-Energy'!FJ3</f>
        <v>81.207454821349117</v>
      </c>
      <c r="FK3" s="241">
        <f>+'Monthly Interactions-$'!FK3/'Monthly Interactions-Energy'!FK3</f>
        <v>90.464405824330669</v>
      </c>
      <c r="FL3" s="241">
        <f>+'Monthly Interactions-$'!FL3/'Monthly Interactions-Energy'!FL3</f>
        <v>88.823741555966805</v>
      </c>
      <c r="FM3" s="241">
        <f>+'Monthly Interactions-$'!FM3/'Monthly Interactions-Energy'!FM3</f>
        <v>79.382323779829164</v>
      </c>
      <c r="FN3" s="241">
        <f>+'Monthly Interactions-$'!FN3/'Monthly Interactions-Energy'!FN3</f>
        <v>74.60083483828862</v>
      </c>
      <c r="FO3" s="241">
        <f>+'Monthly Interactions-$'!FO3/'Monthly Interactions-Energy'!FO3</f>
        <v>73.406536556038972</v>
      </c>
      <c r="FP3" s="241">
        <f>+'Monthly Interactions-$'!FP3/'Monthly Interactions-Energy'!FP3</f>
        <v>77.333477352919999</v>
      </c>
      <c r="FQ3" s="241">
        <f>+'Monthly Interactions-$'!FQ3/'Monthly Interactions-Energy'!FQ3</f>
        <v>80.198417725891375</v>
      </c>
      <c r="FR3" s="241">
        <f>+'Monthly Interactions-$'!FR3/'Monthly Interactions-Energy'!FR3</f>
        <v>82.248559012260571</v>
      </c>
      <c r="FS3" s="241">
        <f>+'Monthly Interactions-$'!FS3/'Monthly Interactions-Energy'!FS3</f>
        <v>79.440893488426184</v>
      </c>
      <c r="FT3" s="241">
        <f>+'Monthly Interactions-$'!FT3/'Monthly Interactions-Energy'!FT3</f>
        <v>77.714747152193496</v>
      </c>
      <c r="FU3" s="241">
        <f>+'Monthly Interactions-$'!FU3/'Monthly Interactions-Energy'!FU3</f>
        <v>75.843702346609774</v>
      </c>
      <c r="FV3" s="241">
        <f>+'Monthly Interactions-$'!FV3/'Monthly Interactions-Energy'!FV3</f>
        <v>85.444746428132845</v>
      </c>
      <c r="FW3" s="241">
        <f>+'Monthly Interactions-$'!FW3/'Monthly Interactions-Energy'!FW3</f>
        <v>91.347354921542788</v>
      </c>
      <c r="FX3" s="241">
        <f>+'Monthly Interactions-$'!FX3/'Monthly Interactions-Energy'!FX3</f>
        <v>92.974424882324186</v>
      </c>
      <c r="FY3" s="241">
        <f>+'Monthly Interactions-$'!FY3/'Monthly Interactions-Energy'!FY3</f>
        <v>81.856093010085942</v>
      </c>
      <c r="FZ3" s="241">
        <f>+'Monthly Interactions-$'!FZ3/'Monthly Interactions-Energy'!FZ3</f>
        <v>77.479054120832501</v>
      </c>
      <c r="GA3" s="241">
        <f>+'Monthly Interactions-$'!GA3/'Monthly Interactions-Energy'!GA3</f>
        <v>78.854835296236431</v>
      </c>
      <c r="GB3" s="241">
        <f>+'Monthly Interactions-$'!GB3/'Monthly Interactions-Energy'!GB3</f>
        <v>81.547781001726307</v>
      </c>
    </row>
    <row r="4" spans="2:184">
      <c r="B4" s="19" t="s">
        <v>67</v>
      </c>
      <c r="C4" s="21" t="s">
        <v>61</v>
      </c>
      <c r="D4" s="19" t="s">
        <v>69</v>
      </c>
      <c r="E4" s="241">
        <f>+'Monthly Interactions-$'!E4/'Monthly Interactions-Energy'!E4</f>
        <v>30.344494252865605</v>
      </c>
      <c r="F4" s="241">
        <f>+'Monthly Interactions-$'!F4/'Monthly Interactions-Energy'!F4</f>
        <v>30.584796152553409</v>
      </c>
      <c r="G4" s="241">
        <f>+'Monthly Interactions-$'!G4/'Monthly Interactions-Energy'!G4</f>
        <v>28.545820112679753</v>
      </c>
      <c r="H4" s="241">
        <f>+'Monthly Interactions-$'!H4/'Monthly Interactions-Energy'!H4</f>
        <v>27.808149329921335</v>
      </c>
      <c r="I4" s="241">
        <f>+'Monthly Interactions-$'!I4/'Monthly Interactions-Energy'!I4</f>
        <v>26.987712679743517</v>
      </c>
      <c r="J4" s="241">
        <f>+'Monthly Interactions-$'!J4/'Monthly Interactions-Energy'!J4</f>
        <v>28.556283111224637</v>
      </c>
      <c r="K4" s="241">
        <f>+'Monthly Interactions-$'!K4/'Monthly Interactions-Energy'!K4</f>
        <v>31.809380490582814</v>
      </c>
      <c r="L4" s="241">
        <f>+'Monthly Interactions-$'!L4/'Monthly Interactions-Energy'!L4</f>
        <v>30.644486784081124</v>
      </c>
      <c r="M4" s="241">
        <f>+'Monthly Interactions-$'!M4/'Monthly Interactions-Energy'!M4</f>
        <v>28.389395953280108</v>
      </c>
      <c r="N4" s="241">
        <f>+'Monthly Interactions-$'!N4/'Monthly Interactions-Energy'!N4</f>
        <v>28.388848882854703</v>
      </c>
      <c r="O4" s="241">
        <f>+'Monthly Interactions-$'!O4/'Monthly Interactions-Energy'!O4</f>
        <v>28.023347955677188</v>
      </c>
      <c r="P4" s="241">
        <f>+'Monthly Interactions-$'!P4/'Monthly Interactions-Energy'!P4</f>
        <v>28.94775752053749</v>
      </c>
      <c r="Q4" s="241">
        <f>+'Monthly Interactions-$'!Q4/'Monthly Interactions-Energy'!Q4</f>
        <v>31.740814697710537</v>
      </c>
      <c r="R4" s="241">
        <f>+'Monthly Interactions-$'!R4/'Monthly Interactions-Energy'!R4</f>
        <v>31.994180288168199</v>
      </c>
      <c r="S4" s="241">
        <f>+'Monthly Interactions-$'!S4/'Monthly Interactions-Energy'!S4</f>
        <v>28.168014605889862</v>
      </c>
      <c r="T4" s="241">
        <f>+'Monthly Interactions-$'!T4/'Monthly Interactions-Energy'!T4</f>
        <v>28.740576418523023</v>
      </c>
      <c r="U4" s="241">
        <f>+'Monthly Interactions-$'!U4/'Monthly Interactions-Energy'!U4</f>
        <v>28.102016936078513</v>
      </c>
      <c r="V4" s="241">
        <f>+'Monthly Interactions-$'!V4/'Monthly Interactions-Energy'!V4</f>
        <v>30.84125205610513</v>
      </c>
      <c r="W4" s="241">
        <f>+'Monthly Interactions-$'!W4/'Monthly Interactions-Energy'!W4</f>
        <v>33.604556554070086</v>
      </c>
      <c r="X4" s="241">
        <f>+'Monthly Interactions-$'!X4/'Monthly Interactions-Energy'!X4</f>
        <v>32.468030279938844</v>
      </c>
      <c r="Y4" s="241">
        <f>+'Monthly Interactions-$'!Y4/'Monthly Interactions-Energy'!Y4</f>
        <v>28.496812936641916</v>
      </c>
      <c r="Z4" s="241">
        <f>+'Monthly Interactions-$'!Z4/'Monthly Interactions-Energy'!Z4</f>
        <v>28.683304078109053</v>
      </c>
      <c r="AA4" s="241">
        <f>+'Monthly Interactions-$'!AA4/'Monthly Interactions-Energy'!AA4</f>
        <v>28.914700458361622</v>
      </c>
      <c r="AB4" s="241">
        <f>+'Monthly Interactions-$'!AB4/'Monthly Interactions-Energy'!AB4</f>
        <v>28.21559472790991</v>
      </c>
      <c r="AC4" s="241">
        <f>+'Monthly Interactions-$'!AC4/'Monthly Interactions-Energy'!AC4</f>
        <v>32.656089496153413</v>
      </c>
      <c r="AD4" s="241">
        <f>+'Monthly Interactions-$'!AD4/'Monthly Interactions-Energy'!AD4</f>
        <v>32.915986036969727</v>
      </c>
      <c r="AE4" s="241">
        <f>+'Monthly Interactions-$'!AE4/'Monthly Interactions-Energy'!AE4</f>
        <v>29.174799404739936</v>
      </c>
      <c r="AF4" s="241">
        <f>+'Monthly Interactions-$'!AF4/'Monthly Interactions-Energy'!AF4</f>
        <v>29.777437174495628</v>
      </c>
      <c r="AG4" s="241">
        <f>+'Monthly Interactions-$'!AG4/'Monthly Interactions-Energy'!AG4</f>
        <v>29.569296916066097</v>
      </c>
      <c r="AH4" s="241">
        <f>+'Monthly Interactions-$'!AH4/'Monthly Interactions-Energy'!AH4</f>
        <v>32.926905447014761</v>
      </c>
      <c r="AI4" s="241">
        <f>+'Monthly Interactions-$'!AI4/'Monthly Interactions-Energy'!AI4</f>
        <v>35.628844021895247</v>
      </c>
      <c r="AJ4" s="241">
        <f>+'Monthly Interactions-$'!AJ4/'Monthly Interactions-Energy'!AJ4</f>
        <v>34.389883238419785</v>
      </c>
      <c r="AK4" s="241">
        <f>+'Monthly Interactions-$'!AK4/'Monthly Interactions-Energy'!AK4</f>
        <v>29.702124104851151</v>
      </c>
      <c r="AL4" s="241">
        <f>+'Monthly Interactions-$'!AL4/'Monthly Interactions-Energy'!AL4</f>
        <v>29.78902595130711</v>
      </c>
      <c r="AM4" s="241">
        <f>+'Monthly Interactions-$'!AM4/'Monthly Interactions-Energy'!AM4</f>
        <v>30.078946396790041</v>
      </c>
      <c r="AN4" s="241">
        <f>+'Monthly Interactions-$'!AN4/'Monthly Interactions-Energy'!AN4</f>
        <v>29.862909211086976</v>
      </c>
      <c r="AO4" s="241">
        <f>+'Monthly Interactions-$'!AO4/'Monthly Interactions-Energy'!AO4</f>
        <v>35.021938966932005</v>
      </c>
      <c r="AP4" s="241">
        <f>+'Monthly Interactions-$'!AP4/'Monthly Interactions-Energy'!AP4</f>
        <v>35.317337119208979</v>
      </c>
      <c r="AQ4" s="241">
        <f>+'Monthly Interactions-$'!AQ4/'Monthly Interactions-Energy'!AQ4</f>
        <v>30.971220033425304</v>
      </c>
      <c r="AR4" s="241">
        <f>+'Monthly Interactions-$'!AR4/'Monthly Interactions-Energy'!AR4</f>
        <v>31.585128809269751</v>
      </c>
      <c r="AS4" s="241">
        <f>+'Monthly Interactions-$'!AS4/'Monthly Interactions-Energy'!AS4</f>
        <v>31.256358712935018</v>
      </c>
      <c r="AT4" s="241">
        <f>+'Monthly Interactions-$'!AT4/'Monthly Interactions-Energy'!AT4</f>
        <v>34.490651090787892</v>
      </c>
      <c r="AU4" s="241">
        <f>+'Monthly Interactions-$'!AU4/'Monthly Interactions-Energy'!AU4</f>
        <v>38.345773983173451</v>
      </c>
      <c r="AV4" s="241">
        <f>+'Monthly Interactions-$'!AV4/'Monthly Interactions-Energy'!AV4</f>
        <v>37.021044305087422</v>
      </c>
      <c r="AW4" s="241">
        <f>+'Monthly Interactions-$'!AW4/'Monthly Interactions-Energy'!AW4</f>
        <v>32.091030982020754</v>
      </c>
      <c r="AX4" s="241">
        <f>+'Monthly Interactions-$'!AX4/'Monthly Interactions-Energy'!AX4</f>
        <v>31.885417869361511</v>
      </c>
      <c r="AY4" s="241">
        <f>+'Monthly Interactions-$'!AY4/'Monthly Interactions-Energy'!AY4</f>
        <v>32.222874947835571</v>
      </c>
      <c r="AZ4" s="241">
        <f>+'Monthly Interactions-$'!AZ4/'Monthly Interactions-Energy'!AZ4</f>
        <v>31.913137106805106</v>
      </c>
      <c r="BA4" s="241">
        <f>+'Monthly Interactions-$'!BA4/'Monthly Interactions-Energy'!BA4</f>
        <v>36.38192993299171</v>
      </c>
      <c r="BB4" s="241">
        <f>+'Monthly Interactions-$'!BB4/'Monthly Interactions-Energy'!BB4</f>
        <v>36.955659545610274</v>
      </c>
      <c r="BC4" s="241">
        <f>+'Monthly Interactions-$'!BC4/'Monthly Interactions-Energy'!BC4</f>
        <v>32.683628369311201</v>
      </c>
      <c r="BD4" s="241">
        <f>+'Monthly Interactions-$'!BD4/'Monthly Interactions-Energy'!BD4</f>
        <v>33.316125620729451</v>
      </c>
      <c r="BE4" s="241">
        <f>+'Monthly Interactions-$'!BE4/'Monthly Interactions-Energy'!BE4</f>
        <v>31.994354149432656</v>
      </c>
      <c r="BF4" s="241">
        <f>+'Monthly Interactions-$'!BF4/'Monthly Interactions-Energy'!BF4</f>
        <v>35.514590527240422</v>
      </c>
      <c r="BG4" s="241">
        <f>+'Monthly Interactions-$'!BG4/'Monthly Interactions-Energy'!BG4</f>
        <v>38.859922045231869</v>
      </c>
      <c r="BH4" s="241">
        <f>+'Monthly Interactions-$'!BH4/'Monthly Interactions-Energy'!BH4</f>
        <v>37.561404823521272</v>
      </c>
      <c r="BI4" s="241">
        <f>+'Monthly Interactions-$'!BI4/'Monthly Interactions-Energy'!BI4</f>
        <v>32.578765441780448</v>
      </c>
      <c r="BJ4" s="241">
        <f>+'Monthly Interactions-$'!BJ4/'Monthly Interactions-Energy'!BJ4</f>
        <v>32.753892593903664</v>
      </c>
      <c r="BK4" s="241">
        <f>+'Monthly Interactions-$'!BK4/'Monthly Interactions-Energy'!BK4</f>
        <v>33.127398899413173</v>
      </c>
      <c r="BL4" s="241">
        <f>+'Monthly Interactions-$'!BL4/'Monthly Interactions-Energy'!BL4</f>
        <v>33.5595383199758</v>
      </c>
      <c r="BM4" s="241">
        <f>+'Monthly Interactions-$'!BM4/'Monthly Interactions-Energy'!BM4</f>
        <v>38.179122904100197</v>
      </c>
      <c r="BN4" s="241">
        <f>+'Monthly Interactions-$'!BN4/'Monthly Interactions-Energy'!BN4</f>
        <v>38.800842880046332</v>
      </c>
      <c r="BO4" s="241">
        <f>+'Monthly Interactions-$'!BO4/'Monthly Interactions-Energy'!BO4</f>
        <v>35.001650342130191</v>
      </c>
      <c r="BP4" s="241">
        <f>+'Monthly Interactions-$'!BP4/'Monthly Interactions-Energy'!BP4</f>
        <v>36.158255173025367</v>
      </c>
      <c r="BQ4" s="241">
        <f>+'Monthly Interactions-$'!BQ4/'Monthly Interactions-Energy'!BQ4</f>
        <v>35.714267941366742</v>
      </c>
      <c r="BR4" s="241">
        <f>+'Monthly Interactions-$'!BR4/'Monthly Interactions-Energy'!BR4</f>
        <v>40.290958873863012</v>
      </c>
      <c r="BS4" s="241">
        <f>+'Monthly Interactions-$'!BS4/'Monthly Interactions-Energy'!BS4</f>
        <v>45.835415631370907</v>
      </c>
      <c r="BT4" s="241">
        <f>+'Monthly Interactions-$'!BT4/'Monthly Interactions-Energy'!BT4</f>
        <v>45.098129163585696</v>
      </c>
      <c r="BU4" s="241">
        <f>+'Monthly Interactions-$'!BU4/'Monthly Interactions-Energy'!BU4</f>
        <v>39.644925931940769</v>
      </c>
      <c r="BV4" s="241">
        <f>+'Monthly Interactions-$'!BV4/'Monthly Interactions-Energy'!BV4</f>
        <v>38.181987376953913</v>
      </c>
      <c r="BW4" s="241">
        <f>+'Monthly Interactions-$'!BW4/'Monthly Interactions-Energy'!BW4</f>
        <v>39.555230577983423</v>
      </c>
      <c r="BX4" s="241">
        <f>+'Monthly Interactions-$'!BX4/'Monthly Interactions-Energy'!BX4</f>
        <v>40.954463882561917</v>
      </c>
      <c r="BY4" s="241">
        <f>+'Monthly Interactions-$'!BY4/'Monthly Interactions-Energy'!BY4</f>
        <v>43.487445759566768</v>
      </c>
      <c r="BZ4" s="241">
        <f>+'Monthly Interactions-$'!BZ4/'Monthly Interactions-Energy'!BZ4</f>
        <v>44.431646722691646</v>
      </c>
      <c r="CA4" s="241">
        <f>+'Monthly Interactions-$'!CA4/'Monthly Interactions-Energy'!CA4</f>
        <v>41.664061528127704</v>
      </c>
      <c r="CB4" s="241">
        <f>+'Monthly Interactions-$'!CB4/'Monthly Interactions-Energy'!CB4</f>
        <v>42.704486793154459</v>
      </c>
      <c r="CC4" s="241">
        <f>+'Monthly Interactions-$'!CC4/'Monthly Interactions-Energy'!CC4</f>
        <v>41.866278805759627</v>
      </c>
      <c r="CD4" s="241">
        <f>+'Monthly Interactions-$'!CD4/'Monthly Interactions-Energy'!CD4</f>
        <v>47.515175525664468</v>
      </c>
      <c r="CE4" s="241">
        <f>+'Monthly Interactions-$'!CE4/'Monthly Interactions-Energy'!CE4</f>
        <v>58.275917152018785</v>
      </c>
      <c r="CF4" s="241">
        <f>+'Monthly Interactions-$'!CF4/'Monthly Interactions-Energy'!CF4</f>
        <v>57.027662554815727</v>
      </c>
      <c r="CG4" s="241">
        <f>+'Monthly Interactions-$'!CG4/'Monthly Interactions-Energy'!CG4</f>
        <v>47.761048885370059</v>
      </c>
      <c r="CH4" s="241">
        <f>+'Monthly Interactions-$'!CH4/'Monthly Interactions-Energy'!CH4</f>
        <v>45.528498136379724</v>
      </c>
      <c r="CI4" s="241">
        <f>+'Monthly Interactions-$'!CI4/'Monthly Interactions-Energy'!CI4</f>
        <v>47.837224487470635</v>
      </c>
      <c r="CJ4" s="241">
        <f>+'Monthly Interactions-$'!CJ4/'Monthly Interactions-Energy'!CJ4</f>
        <v>49.328083839566268</v>
      </c>
      <c r="CK4" s="241">
        <f>+'Monthly Interactions-$'!CK4/'Monthly Interactions-Energy'!CK4</f>
        <v>49.475519803862177</v>
      </c>
      <c r="CL4" s="241">
        <f>+'Monthly Interactions-$'!CL4/'Monthly Interactions-Energy'!CL4</f>
        <v>49.977836435358995</v>
      </c>
      <c r="CM4" s="241">
        <f>+'Monthly Interactions-$'!CM4/'Monthly Interactions-Energy'!CM4</f>
        <v>47.600516770794016</v>
      </c>
      <c r="CN4" s="241">
        <f>+'Monthly Interactions-$'!CN4/'Monthly Interactions-Energy'!CN4</f>
        <v>48.269330084509519</v>
      </c>
      <c r="CO4" s="241">
        <f>+'Monthly Interactions-$'!CO4/'Monthly Interactions-Energy'!CO4</f>
        <v>47.964144638250218</v>
      </c>
      <c r="CP4" s="241">
        <f>+'Monthly Interactions-$'!CP4/'Monthly Interactions-Energy'!CP4</f>
        <v>54.492169495157491</v>
      </c>
      <c r="CQ4" s="241">
        <f>+'Monthly Interactions-$'!CQ4/'Monthly Interactions-Energy'!CQ4</f>
        <v>66.719541301376267</v>
      </c>
      <c r="CR4" s="241">
        <f>+'Monthly Interactions-$'!CR4/'Monthly Interactions-Energy'!CR4</f>
        <v>63.905764028668855</v>
      </c>
      <c r="CS4" s="241">
        <f>+'Monthly Interactions-$'!CS4/'Monthly Interactions-Energy'!CS4</f>
        <v>51.975348305585435</v>
      </c>
      <c r="CT4" s="241">
        <f>+'Monthly Interactions-$'!CT4/'Monthly Interactions-Energy'!CT4</f>
        <v>49.352568079764445</v>
      </c>
      <c r="CU4" s="241">
        <f>+'Monthly Interactions-$'!CU4/'Monthly Interactions-Energy'!CU4</f>
        <v>50.231071721624794</v>
      </c>
      <c r="CV4" s="241">
        <f>+'Monthly Interactions-$'!CV4/'Monthly Interactions-Energy'!CV4</f>
        <v>51.426414996467486</v>
      </c>
      <c r="CW4" s="241">
        <f>+'Monthly Interactions-$'!CW4/'Monthly Interactions-Energy'!CW4</f>
        <v>48.415802216091791</v>
      </c>
      <c r="CX4" s="241">
        <f>+'Monthly Interactions-$'!CX4/'Monthly Interactions-Energy'!CX4</f>
        <v>48.074696515320028</v>
      </c>
      <c r="CY4" s="241">
        <f>+'Monthly Interactions-$'!CY4/'Monthly Interactions-Energy'!CY4</f>
        <v>45.83767992043034</v>
      </c>
      <c r="CZ4" s="241">
        <f>+'Monthly Interactions-$'!CZ4/'Monthly Interactions-Energy'!CZ4</f>
        <v>45.209270578323213</v>
      </c>
      <c r="DA4" s="241">
        <f>+'Monthly Interactions-$'!DA4/'Monthly Interactions-Energy'!DA4</f>
        <v>43.80019249405769</v>
      </c>
      <c r="DB4" s="241">
        <f>+'Monthly Interactions-$'!DB4/'Monthly Interactions-Energy'!DB4</f>
        <v>46.274661516547567</v>
      </c>
      <c r="DC4" s="241">
        <f>+'Monthly Interactions-$'!DC4/'Monthly Interactions-Energy'!DC4</f>
        <v>57.173411749000337</v>
      </c>
      <c r="DD4" s="241">
        <f>+'Monthly Interactions-$'!DD4/'Monthly Interactions-Energy'!DD4</f>
        <v>53.214579983368651</v>
      </c>
      <c r="DE4" s="241">
        <f>+'Monthly Interactions-$'!DE4/'Monthly Interactions-Energy'!DE4</f>
        <v>45.658073758433652</v>
      </c>
      <c r="DF4" s="241">
        <f>+'Monthly Interactions-$'!DF4/'Monthly Interactions-Energy'!DF4</f>
        <v>44.342133251471452</v>
      </c>
      <c r="DG4" s="241">
        <f>+'Monthly Interactions-$'!DG4/'Monthly Interactions-Energy'!DG4</f>
        <v>47.395451341469148</v>
      </c>
      <c r="DH4" s="241">
        <f>+'Monthly Interactions-$'!DH4/'Monthly Interactions-Energy'!DH4</f>
        <v>47.608489318776464</v>
      </c>
      <c r="DI4" s="241">
        <f>+'Monthly Interactions-$'!DI4/'Monthly Interactions-Energy'!DI4</f>
        <v>49.611444163679373</v>
      </c>
      <c r="DJ4" s="241">
        <f>+'Monthly Interactions-$'!DJ4/'Monthly Interactions-Energy'!DJ4</f>
        <v>49.122299815854838</v>
      </c>
      <c r="DK4" s="241">
        <f>+'Monthly Interactions-$'!DK4/'Monthly Interactions-Energy'!DK4</f>
        <v>47.146334120548417</v>
      </c>
      <c r="DL4" s="241">
        <f>+'Monthly Interactions-$'!DL4/'Monthly Interactions-Energy'!DL4</f>
        <v>46.243313988450311</v>
      </c>
      <c r="DM4" s="241">
        <f>+'Monthly Interactions-$'!DM4/'Monthly Interactions-Energy'!DM4</f>
        <v>44.767412271846652</v>
      </c>
      <c r="DN4" s="241">
        <f>+'Monthly Interactions-$'!DN4/'Monthly Interactions-Energy'!DN4</f>
        <v>47.351719473218779</v>
      </c>
      <c r="DO4" s="241">
        <f>+'Monthly Interactions-$'!DO4/'Monthly Interactions-Energy'!DO4</f>
        <v>57.91746221316528</v>
      </c>
      <c r="DP4" s="241">
        <f>+'Monthly Interactions-$'!DP4/'Monthly Interactions-Energy'!DP4</f>
        <v>52.782256747520428</v>
      </c>
      <c r="DQ4" s="241">
        <f>+'Monthly Interactions-$'!DQ4/'Monthly Interactions-Energy'!DQ4</f>
        <v>46.884003539081924</v>
      </c>
      <c r="DR4" s="241">
        <f>+'Monthly Interactions-$'!DR4/'Monthly Interactions-Energy'!DR4</f>
        <v>46.139360478647028</v>
      </c>
      <c r="DS4" s="241">
        <f>+'Monthly Interactions-$'!DS4/'Monthly Interactions-Energy'!DS4</f>
        <v>48.99282766176627</v>
      </c>
      <c r="DT4" s="241">
        <f>+'Monthly Interactions-$'!DT4/'Monthly Interactions-Energy'!DT4</f>
        <v>49.430638433756314</v>
      </c>
      <c r="DU4" s="241">
        <f>+'Monthly Interactions-$'!DU4/'Monthly Interactions-Energy'!DU4</f>
        <v>51.029755246094147</v>
      </c>
      <c r="DV4" s="241">
        <f>+'Monthly Interactions-$'!DV4/'Monthly Interactions-Energy'!DV4</f>
        <v>50.099638940256213</v>
      </c>
      <c r="DW4" s="241">
        <f>+'Monthly Interactions-$'!DW4/'Monthly Interactions-Energy'!DW4</f>
        <v>48.546658326348677</v>
      </c>
      <c r="DX4" s="241">
        <f>+'Monthly Interactions-$'!DX4/'Monthly Interactions-Energy'!DX4</f>
        <v>48.063137468708163</v>
      </c>
      <c r="DY4" s="241">
        <f>+'Monthly Interactions-$'!DY4/'Monthly Interactions-Energy'!DY4</f>
        <v>46.575396126432047</v>
      </c>
      <c r="DZ4" s="241">
        <f>+'Monthly Interactions-$'!DZ4/'Monthly Interactions-Energy'!DZ4</f>
        <v>47.96786949668661</v>
      </c>
      <c r="EA4" s="241">
        <f>+'Monthly Interactions-$'!EA4/'Monthly Interactions-Energy'!EA4</f>
        <v>57.70255497228716</v>
      </c>
      <c r="EB4" s="241">
        <f>+'Monthly Interactions-$'!EB4/'Monthly Interactions-Energy'!EB4</f>
        <v>53.071641765795896</v>
      </c>
      <c r="EC4" s="241">
        <f>+'Monthly Interactions-$'!EC4/'Monthly Interactions-Energy'!EC4</f>
        <v>48.47466754926181</v>
      </c>
      <c r="ED4" s="241">
        <f>+'Monthly Interactions-$'!ED4/'Monthly Interactions-Energy'!ED4</f>
        <v>46.428581528511643</v>
      </c>
      <c r="EE4" s="241">
        <f>+'Monthly Interactions-$'!EE4/'Monthly Interactions-Energy'!EE4</f>
        <v>49.279762342945212</v>
      </c>
      <c r="EF4" s="241">
        <f>+'Monthly Interactions-$'!EF4/'Monthly Interactions-Energy'!EF4</f>
        <v>50.121202501250963</v>
      </c>
      <c r="EG4" s="241">
        <f>+'Monthly Interactions-$'!EG4/'Monthly Interactions-Energy'!EG4</f>
        <v>51.453585157982602</v>
      </c>
      <c r="EH4" s="241">
        <f>+'Monthly Interactions-$'!EH4/'Monthly Interactions-Energy'!EH4</f>
        <v>51.134174436485658</v>
      </c>
      <c r="EI4" s="241">
        <f>+'Monthly Interactions-$'!EI4/'Monthly Interactions-Energy'!EI4</f>
        <v>49.820505296495625</v>
      </c>
      <c r="EJ4" s="241">
        <f>+'Monthly Interactions-$'!EJ4/'Monthly Interactions-Energy'!EJ4</f>
        <v>48.818530222110752</v>
      </c>
      <c r="EK4" s="241">
        <f>+'Monthly Interactions-$'!EK4/'Monthly Interactions-Energy'!EK4</f>
        <v>47.951630987191557</v>
      </c>
      <c r="EL4" s="241">
        <f>+'Monthly Interactions-$'!EL4/'Monthly Interactions-Energy'!EL4</f>
        <v>48.217881012850818</v>
      </c>
      <c r="EM4" s="241">
        <f>+'Monthly Interactions-$'!EM4/'Monthly Interactions-Energy'!EM4</f>
        <v>58.85061171787266</v>
      </c>
      <c r="EN4" s="241">
        <f>+'Monthly Interactions-$'!EN4/'Monthly Interactions-Energy'!EN4</f>
        <v>56.267634215846186</v>
      </c>
      <c r="EO4" s="241">
        <f>+'Monthly Interactions-$'!EO4/'Monthly Interactions-Energy'!EO4</f>
        <v>50.101840362987289</v>
      </c>
      <c r="EP4" s="241">
        <f>+'Monthly Interactions-$'!EP4/'Monthly Interactions-Energy'!EP4</f>
        <v>48.008557361553223</v>
      </c>
      <c r="EQ4" s="241">
        <f>+'Monthly Interactions-$'!EQ4/'Monthly Interactions-Energy'!EQ4</f>
        <v>50.524501677808892</v>
      </c>
      <c r="ER4" s="241">
        <f>+'Monthly Interactions-$'!ER4/'Monthly Interactions-Energy'!ER4</f>
        <v>51.707926451074144</v>
      </c>
      <c r="ES4" s="241">
        <f>+'Monthly Interactions-$'!ES4/'Monthly Interactions-Energy'!ES4</f>
        <v>53.906963654750172</v>
      </c>
      <c r="ET4" s="241">
        <f>+'Monthly Interactions-$'!ET4/'Monthly Interactions-Energy'!ET4</f>
        <v>53.188337469509598</v>
      </c>
      <c r="EU4" s="241">
        <f>+'Monthly Interactions-$'!EU4/'Monthly Interactions-Energy'!EU4</f>
        <v>51.584862497205968</v>
      </c>
      <c r="EV4" s="241">
        <f>+'Monthly Interactions-$'!EV4/'Monthly Interactions-Energy'!EV4</f>
        <v>50.61883339509469</v>
      </c>
      <c r="EW4" s="241">
        <f>+'Monthly Interactions-$'!EW4/'Monthly Interactions-Energy'!EW4</f>
        <v>49.558054347418739</v>
      </c>
      <c r="EX4" s="241">
        <f>+'Monthly Interactions-$'!EX4/'Monthly Interactions-Energy'!EX4</f>
        <v>50.511975137212787</v>
      </c>
      <c r="EY4" s="241">
        <f>+'Monthly Interactions-$'!EY4/'Monthly Interactions-Energy'!EY4</f>
        <v>60.97931567329757</v>
      </c>
      <c r="EZ4" s="241">
        <f>+'Monthly Interactions-$'!EZ4/'Monthly Interactions-Energy'!EZ4</f>
        <v>58.093172256268261</v>
      </c>
      <c r="FA4" s="241">
        <f>+'Monthly Interactions-$'!FA4/'Monthly Interactions-Energy'!FA4</f>
        <v>50.750357175460479</v>
      </c>
      <c r="FB4" s="241">
        <f>+'Monthly Interactions-$'!FB4/'Monthly Interactions-Energy'!FB4</f>
        <v>50.534881383111461</v>
      </c>
      <c r="FC4" s="241">
        <f>+'Monthly Interactions-$'!FC4/'Monthly Interactions-Energy'!FC4</f>
        <v>52.854607557961792</v>
      </c>
      <c r="FD4" s="241">
        <f>+'Monthly Interactions-$'!FD4/'Monthly Interactions-Energy'!FD4</f>
        <v>53.96412423412611</v>
      </c>
      <c r="FE4" s="241">
        <f>+'Monthly Interactions-$'!FE4/'Monthly Interactions-Energy'!FE4</f>
        <v>57.434309160702298</v>
      </c>
      <c r="FF4" s="241">
        <f>+'Monthly Interactions-$'!FF4/'Monthly Interactions-Energy'!FF4</f>
        <v>56.892881920066039</v>
      </c>
      <c r="FG4" s="241">
        <f>+'Monthly Interactions-$'!FG4/'Monthly Interactions-Energy'!FG4</f>
        <v>55.850784420101249</v>
      </c>
      <c r="FH4" s="241">
        <f>+'Monthly Interactions-$'!FH4/'Monthly Interactions-Energy'!FH4</f>
        <v>54.745379473304183</v>
      </c>
      <c r="FI4" s="241">
        <f>+'Monthly Interactions-$'!FI4/'Monthly Interactions-Energy'!FI4</f>
        <v>53.555160404549589</v>
      </c>
      <c r="FJ4" s="241">
        <f>+'Monthly Interactions-$'!FJ4/'Monthly Interactions-Energy'!FJ4</f>
        <v>54.774397254083837</v>
      </c>
      <c r="FK4" s="241">
        <f>+'Monthly Interactions-$'!FK4/'Monthly Interactions-Energy'!FK4</f>
        <v>65.106650833033299</v>
      </c>
      <c r="FL4" s="241">
        <f>+'Monthly Interactions-$'!FL4/'Monthly Interactions-Energy'!FL4</f>
        <v>62.18248274950723</v>
      </c>
      <c r="FM4" s="241">
        <f>+'Monthly Interactions-$'!FM4/'Monthly Interactions-Energy'!FM4</f>
        <v>55.183419549890843</v>
      </c>
      <c r="FN4" s="241">
        <f>+'Monthly Interactions-$'!FN4/'Monthly Interactions-Energy'!FN4</f>
        <v>55.347955401124693</v>
      </c>
      <c r="FO4" s="241">
        <f>+'Monthly Interactions-$'!FO4/'Monthly Interactions-Energy'!FO4</f>
        <v>57.097469145675902</v>
      </c>
      <c r="FP4" s="241">
        <f>+'Monthly Interactions-$'!FP4/'Monthly Interactions-Energy'!FP4</f>
        <v>58.017236500953643</v>
      </c>
      <c r="FQ4" s="241">
        <f>+'Monthly Interactions-$'!FQ4/'Monthly Interactions-Energy'!FQ4</f>
        <v>60.814905189218941</v>
      </c>
      <c r="FR4" s="241">
        <f>+'Monthly Interactions-$'!FR4/'Monthly Interactions-Energy'!FR4</f>
        <v>60.227293058269616</v>
      </c>
      <c r="FS4" s="241">
        <f>+'Monthly Interactions-$'!FS4/'Monthly Interactions-Energy'!FS4</f>
        <v>59.250973092651023</v>
      </c>
      <c r="FT4" s="241">
        <f>+'Monthly Interactions-$'!FT4/'Monthly Interactions-Energy'!FT4</f>
        <v>57.417120419250672</v>
      </c>
      <c r="FU4" s="241">
        <f>+'Monthly Interactions-$'!FU4/'Monthly Interactions-Energy'!FU4</f>
        <v>56.463657806473023</v>
      </c>
      <c r="FV4" s="241">
        <f>+'Monthly Interactions-$'!FV4/'Monthly Interactions-Energy'!FV4</f>
        <v>57.855075514508336</v>
      </c>
      <c r="FW4" s="241">
        <f>+'Monthly Interactions-$'!FW4/'Monthly Interactions-Energy'!FW4</f>
        <v>67.974059942389076</v>
      </c>
      <c r="FX4" s="241">
        <f>+'Monthly Interactions-$'!FX4/'Monthly Interactions-Energy'!FX4</f>
        <v>64.363449132397946</v>
      </c>
      <c r="FY4" s="241">
        <f>+'Monthly Interactions-$'!FY4/'Monthly Interactions-Energy'!FY4</f>
        <v>57.684453231351682</v>
      </c>
      <c r="FZ4" s="241">
        <f>+'Monthly Interactions-$'!FZ4/'Monthly Interactions-Energy'!FZ4</f>
        <v>58.197034913177596</v>
      </c>
      <c r="GA4" s="241">
        <f>+'Monthly Interactions-$'!GA4/'Monthly Interactions-Energy'!GA4</f>
        <v>60.460673561389555</v>
      </c>
      <c r="GB4" s="241">
        <f>+'Monthly Interactions-$'!GB4/'Monthly Interactions-Energy'!GB4</f>
        <v>61.31921737554454</v>
      </c>
    </row>
    <row r="5" spans="2:184">
      <c r="B5" s="19" t="s">
        <v>67</v>
      </c>
      <c r="C5" s="21" t="s">
        <v>61</v>
      </c>
      <c r="D5" s="19" t="s">
        <v>70</v>
      </c>
      <c r="E5" s="241">
        <f>+'Monthly Interactions-$'!E5/'Monthly Interactions-Energy'!E5</f>
        <v>22.666766345558237</v>
      </c>
      <c r="F5" s="241">
        <f>+'Monthly Interactions-$'!F5/'Monthly Interactions-Energy'!F5</f>
        <v>23.170985778330813</v>
      </c>
      <c r="G5" s="241">
        <f>+'Monthly Interactions-$'!G5/'Monthly Interactions-Energy'!G5</f>
        <v>22.018423393330369</v>
      </c>
      <c r="H5" s="241">
        <f>+'Monthly Interactions-$'!H5/'Monthly Interactions-Energy'!H5</f>
        <v>18.176174664952661</v>
      </c>
      <c r="I5" s="241">
        <f>+'Monthly Interactions-$'!I5/'Monthly Interactions-Energy'!I5</f>
        <v>15.937197227848776</v>
      </c>
      <c r="J5" s="241">
        <f>+'Monthly Interactions-$'!J5/'Monthly Interactions-Energy'!J5</f>
        <v>12.428901933118743</v>
      </c>
      <c r="K5" s="241">
        <f>+'Monthly Interactions-$'!K5/'Monthly Interactions-Energy'!K5</f>
        <v>12.437378144568726</v>
      </c>
      <c r="L5" s="241">
        <f>+'Monthly Interactions-$'!L5/'Monthly Interactions-Energy'!L5</f>
        <v>13.132753008601981</v>
      </c>
      <c r="M5" s="241">
        <f>+'Monthly Interactions-$'!M5/'Monthly Interactions-Energy'!M5</f>
        <v>15.165734389766749</v>
      </c>
      <c r="N5" s="241">
        <f>+'Monthly Interactions-$'!N5/'Monthly Interactions-Energy'!N5</f>
        <v>17.461666989065979</v>
      </c>
      <c r="O5" s="241">
        <f>+'Monthly Interactions-$'!O5/'Monthly Interactions-Energy'!O5</f>
        <v>18.810490642436324</v>
      </c>
      <c r="P5" s="241">
        <f>+'Monthly Interactions-$'!P5/'Monthly Interactions-Energy'!P5</f>
        <v>18.624592944927361</v>
      </c>
      <c r="Q5" s="241">
        <f>+'Monthly Interactions-$'!Q5/'Monthly Interactions-Energy'!Q5</f>
        <v>23.710740515245529</v>
      </c>
      <c r="R5" s="241">
        <f>+'Monthly Interactions-$'!R5/'Monthly Interactions-Energy'!R5</f>
        <v>24.243027896655743</v>
      </c>
      <c r="S5" s="241">
        <f>+'Monthly Interactions-$'!S5/'Monthly Interactions-Energy'!S5</f>
        <v>21.730322929205457</v>
      </c>
      <c r="T5" s="241">
        <f>+'Monthly Interactions-$'!T5/'Monthly Interactions-Energy'!T5</f>
        <v>18.782759730750957</v>
      </c>
      <c r="U5" s="241">
        <f>+'Monthly Interactions-$'!U5/'Monthly Interactions-Energy'!U5</f>
        <v>16.599464034083944</v>
      </c>
      <c r="V5" s="241">
        <f>+'Monthly Interactions-$'!V5/'Monthly Interactions-Energy'!V5</f>
        <v>13.431098936296502</v>
      </c>
      <c r="W5" s="241">
        <f>+'Monthly Interactions-$'!W5/'Monthly Interactions-Energy'!W5</f>
        <v>13.142663193896913</v>
      </c>
      <c r="X5" s="241">
        <f>+'Monthly Interactions-$'!X5/'Monthly Interactions-Energy'!X5</f>
        <v>13.914403441195063</v>
      </c>
      <c r="Y5" s="241">
        <f>+'Monthly Interactions-$'!Y5/'Monthly Interactions-Energy'!Y5</f>
        <v>15.226404968706312</v>
      </c>
      <c r="Z5" s="241">
        <f>+'Monthly Interactions-$'!Z5/'Monthly Interactions-Energy'!Z5</f>
        <v>17.635254635372419</v>
      </c>
      <c r="AA5" s="241">
        <f>+'Monthly Interactions-$'!AA5/'Monthly Interactions-Energy'!AA5</f>
        <v>19.407860341198333</v>
      </c>
      <c r="AB5" s="241">
        <f>+'Monthly Interactions-$'!AB5/'Monthly Interactions-Energy'!AB5</f>
        <v>18.152010471526662</v>
      </c>
      <c r="AC5" s="241">
        <f>+'Monthly Interactions-$'!AC5/'Monthly Interactions-Energy'!AC5</f>
        <v>24.395055250187475</v>
      </c>
      <c r="AD5" s="241">
        <f>+'Monthly Interactions-$'!AD5/'Monthly Interactions-Energy'!AD5</f>
        <v>24.935821905484822</v>
      </c>
      <c r="AE5" s="241">
        <f>+'Monthly Interactions-$'!AE5/'Monthly Interactions-Energy'!AE5</f>
        <v>22.507531875859925</v>
      </c>
      <c r="AF5" s="241">
        <f>+'Monthly Interactions-$'!AF5/'Monthly Interactions-Energy'!AF5</f>
        <v>19.458936841313907</v>
      </c>
      <c r="AG5" s="241">
        <f>+'Monthly Interactions-$'!AG5/'Monthly Interactions-Energy'!AG5</f>
        <v>17.465305541527556</v>
      </c>
      <c r="AH5" s="241">
        <f>+'Monthly Interactions-$'!AH5/'Monthly Interactions-Energy'!AH5</f>
        <v>14.334647364942798</v>
      </c>
      <c r="AI5" s="241">
        <f>+'Monthly Interactions-$'!AI5/'Monthly Interactions-Energy'!AI5</f>
        <v>13.93146663599402</v>
      </c>
      <c r="AJ5" s="241">
        <f>+'Monthly Interactions-$'!AJ5/'Monthly Interactions-Energy'!AJ5</f>
        <v>14.739827886472693</v>
      </c>
      <c r="AK5" s="241">
        <f>+'Monthly Interactions-$'!AK5/'Monthly Interactions-Energy'!AK5</f>
        <v>15.85406795613248</v>
      </c>
      <c r="AL5" s="241">
        <f>+'Monthly Interactions-$'!AL5/'Monthly Interactions-Energy'!AL5</f>
        <v>18.316941359563025</v>
      </c>
      <c r="AM5" s="241">
        <f>+'Monthly Interactions-$'!AM5/'Monthly Interactions-Energy'!AM5</f>
        <v>20.18593988433134</v>
      </c>
      <c r="AN5" s="241">
        <f>+'Monthly Interactions-$'!AN5/'Monthly Interactions-Energy'!AN5</f>
        <v>19.212622064945592</v>
      </c>
      <c r="AO5" s="241">
        <f>+'Monthly Interactions-$'!AO5/'Monthly Interactions-Energy'!AO5</f>
        <v>26.163804402204079</v>
      </c>
      <c r="AP5" s="241">
        <f>+'Monthly Interactions-$'!AP5/'Monthly Interactions-Energy'!AP5</f>
        <v>26.752736726371491</v>
      </c>
      <c r="AQ5" s="241">
        <f>+'Monthly Interactions-$'!AQ5/'Monthly Interactions-Energy'!AQ5</f>
        <v>23.887943102586174</v>
      </c>
      <c r="AR5" s="241">
        <f>+'Monthly Interactions-$'!AR5/'Monthly Interactions-Energy'!AR5</f>
        <v>20.638107782331673</v>
      </c>
      <c r="AS5" s="241">
        <f>+'Monthly Interactions-$'!AS5/'Monthly Interactions-Energy'!AS5</f>
        <v>18.458102473468237</v>
      </c>
      <c r="AT5" s="241">
        <f>+'Monthly Interactions-$'!AT5/'Monthly Interactions-Energy'!AT5</f>
        <v>15.023351183968348</v>
      </c>
      <c r="AU5" s="241">
        <f>+'Monthly Interactions-$'!AU5/'Monthly Interactions-Energy'!AU5</f>
        <v>14.991206692662784</v>
      </c>
      <c r="AV5" s="241">
        <f>+'Monthly Interactions-$'!AV5/'Monthly Interactions-Energy'!AV5</f>
        <v>15.860633897294477</v>
      </c>
      <c r="AW5" s="241">
        <f>+'Monthly Interactions-$'!AW5/'Monthly Interactions-Energy'!AW5</f>
        <v>17.130543224630827</v>
      </c>
      <c r="AX5" s="241">
        <f>+'Monthly Interactions-$'!AX5/'Monthly Interactions-Energy'!AX5</f>
        <v>19.605856182664869</v>
      </c>
      <c r="AY5" s="241">
        <f>+'Monthly Interactions-$'!AY5/'Monthly Interactions-Energy'!AY5</f>
        <v>21.622930573160961</v>
      </c>
      <c r="AZ5" s="241">
        <f>+'Monthly Interactions-$'!AZ5/'Monthly Interactions-Energy'!AZ5</f>
        <v>21.5288669733158</v>
      </c>
      <c r="BA5" s="241">
        <f>+'Monthly Interactions-$'!BA5/'Monthly Interactions-Energy'!BA5</f>
        <v>27.94602805930931</v>
      </c>
      <c r="BB5" s="241">
        <f>+'Monthly Interactions-$'!BB5/'Monthly Interactions-Energy'!BB5</f>
        <v>27.993670066936737</v>
      </c>
      <c r="BC5" s="241">
        <f>+'Monthly Interactions-$'!BC5/'Monthly Interactions-Energy'!BC5</f>
        <v>25.204091094369268</v>
      </c>
      <c r="BD5" s="241">
        <f>+'Monthly Interactions-$'!BD5/'Monthly Interactions-Energy'!BD5</f>
        <v>21.766519650373439</v>
      </c>
      <c r="BE5" s="241">
        <f>+'Monthly Interactions-$'!BE5/'Monthly Interactions-Energy'!BE5</f>
        <v>18.891596057167312</v>
      </c>
      <c r="BF5" s="241">
        <f>+'Monthly Interactions-$'!BF5/'Monthly Interactions-Energy'!BF5</f>
        <v>15.46518590491516</v>
      </c>
      <c r="BG5" s="241">
        <f>+'Monthly Interactions-$'!BG5/'Monthly Interactions-Energy'!BG5</f>
        <v>15.201111825568995</v>
      </c>
      <c r="BH5" s="241">
        <f>+'Monthly Interactions-$'!BH5/'Monthly Interactions-Energy'!BH5</f>
        <v>16.080618195446363</v>
      </c>
      <c r="BI5" s="241">
        <f>+'Monthly Interactions-$'!BI5/'Monthly Interactions-Energy'!BI5</f>
        <v>17.40027232362312</v>
      </c>
      <c r="BJ5" s="241">
        <f>+'Monthly Interactions-$'!BJ5/'Monthly Interactions-Energy'!BJ5</f>
        <v>20.140153851017221</v>
      </c>
      <c r="BK5" s="241">
        <f>+'Monthly Interactions-$'!BK5/'Monthly Interactions-Energy'!BK5</f>
        <v>22.237367354078835</v>
      </c>
      <c r="BL5" s="241">
        <f>+'Monthly Interactions-$'!BL5/'Monthly Interactions-Energy'!BL5</f>
        <v>21.589581421340718</v>
      </c>
      <c r="BM5" s="241">
        <f>+'Monthly Interactions-$'!BM5/'Monthly Interactions-Energy'!BM5</f>
        <v>28.513136229669815</v>
      </c>
      <c r="BN5" s="241">
        <f>+'Monthly Interactions-$'!BN5/'Monthly Interactions-Energy'!BN5</f>
        <v>29.39023271837824</v>
      </c>
      <c r="BO5" s="241">
        <f>+'Monthly Interactions-$'!BO5/'Monthly Interactions-Energy'!BO5</f>
        <v>26.985059924219446</v>
      </c>
      <c r="BP5" s="241">
        <f>+'Monthly Interactions-$'!BP5/'Monthly Interactions-Energy'!BP5</f>
        <v>23.625458838783004</v>
      </c>
      <c r="BQ5" s="241">
        <f>+'Monthly Interactions-$'!BQ5/'Monthly Interactions-Energy'!BQ5</f>
        <v>21.088776028852692</v>
      </c>
      <c r="BR5" s="241">
        <f>+'Monthly Interactions-$'!BR5/'Monthly Interactions-Energy'!BR5</f>
        <v>17.535101475088215</v>
      </c>
      <c r="BS5" s="241">
        <f>+'Monthly Interactions-$'!BS5/'Monthly Interactions-Energy'!BS5</f>
        <v>17.925827453010619</v>
      </c>
      <c r="BT5" s="241">
        <f>+'Monthly Interactions-$'!BT5/'Monthly Interactions-Energy'!BT5</f>
        <v>19.299346357457111</v>
      </c>
      <c r="BU5" s="241">
        <f>+'Monthly Interactions-$'!BU5/'Monthly Interactions-Energy'!BU5</f>
        <v>21.173278158873281</v>
      </c>
      <c r="BV5" s="241">
        <f>+'Monthly Interactions-$'!BV5/'Monthly Interactions-Energy'!BV5</f>
        <v>23.48361852980354</v>
      </c>
      <c r="BW5" s="241">
        <f>+'Monthly Interactions-$'!BW5/'Monthly Interactions-Energy'!BW5</f>
        <v>26.551336268188305</v>
      </c>
      <c r="BX5" s="241">
        <f>+'Monthly Interactions-$'!BX5/'Monthly Interactions-Energy'!BX5</f>
        <v>26.346614465613154</v>
      </c>
      <c r="BY5" s="241">
        <f>+'Monthly Interactions-$'!BY5/'Monthly Interactions-Energy'!BY5</f>
        <v>32.476312816654044</v>
      </c>
      <c r="BZ5" s="241">
        <f>+'Monthly Interactions-$'!BZ5/'Monthly Interactions-Energy'!BZ5</f>
        <v>33.655495710791385</v>
      </c>
      <c r="CA5" s="241">
        <f>+'Monthly Interactions-$'!CA5/'Monthly Interactions-Energy'!CA5</f>
        <v>32.120353309852</v>
      </c>
      <c r="CB5" s="241">
        <f>+'Monthly Interactions-$'!CB5/'Monthly Interactions-Energy'!CB5</f>
        <v>27.89792795031056</v>
      </c>
      <c r="CC5" s="241">
        <f>+'Monthly Interactions-$'!CC5/'Monthly Interactions-Energy'!CC5</f>
        <v>24.721306809652905</v>
      </c>
      <c r="CD5" s="241">
        <f>+'Monthly Interactions-$'!CD5/'Monthly Interactions-Energy'!CD5</f>
        <v>20.672348287369999</v>
      </c>
      <c r="CE5" s="241">
        <f>+'Monthly Interactions-$'!CE5/'Monthly Interactions-Energy'!CE5</f>
        <v>22.789705585198124</v>
      </c>
      <c r="CF5" s="241">
        <f>+'Monthly Interactions-$'!CF5/'Monthly Interactions-Energy'!CF5</f>
        <v>24.396667281444543</v>
      </c>
      <c r="CG5" s="241">
        <f>+'Monthly Interactions-$'!CG5/'Monthly Interactions-Energy'!CG5</f>
        <v>25.511371806547476</v>
      </c>
      <c r="CH5" s="241">
        <f>+'Monthly Interactions-$'!CH5/'Monthly Interactions-Energy'!CH5</f>
        <v>28.001772495668341</v>
      </c>
      <c r="CI5" s="241">
        <f>+'Monthly Interactions-$'!CI5/'Monthly Interactions-Energy'!CI5</f>
        <v>32.111970434498168</v>
      </c>
      <c r="CJ5" s="241">
        <f>+'Monthly Interactions-$'!CJ5/'Monthly Interactions-Energy'!CJ5</f>
        <v>31.724065494598594</v>
      </c>
      <c r="CK5" s="241">
        <f>+'Monthly Interactions-$'!CK5/'Monthly Interactions-Energy'!CK5</f>
        <v>36.955090362888988</v>
      </c>
      <c r="CL5" s="241">
        <f>+'Monthly Interactions-$'!CL5/'Monthly Interactions-Energy'!CL5</f>
        <v>37.854580243960775</v>
      </c>
      <c r="CM5" s="241">
        <f>+'Monthly Interactions-$'!CM5/'Monthly Interactions-Energy'!CM5</f>
        <v>36.707804236222053</v>
      </c>
      <c r="CN5" s="241">
        <f>+'Monthly Interactions-$'!CN5/'Monthly Interactions-Energy'!CN5</f>
        <v>31.533496217084842</v>
      </c>
      <c r="CO5" s="241">
        <f>+'Monthly Interactions-$'!CO5/'Monthly Interactions-Energy'!CO5</f>
        <v>28.328312170481674</v>
      </c>
      <c r="CP5" s="241">
        <f>+'Monthly Interactions-$'!CP5/'Monthly Interactions-Energy'!CP5</f>
        <v>23.717027415291135</v>
      </c>
      <c r="CQ5" s="241">
        <f>+'Monthly Interactions-$'!CQ5/'Monthly Interactions-Energy'!CQ5</f>
        <v>26.082709720904781</v>
      </c>
      <c r="CR5" s="241">
        <f>+'Monthly Interactions-$'!CR5/'Monthly Interactions-Energy'!CR5</f>
        <v>27.35155246054185</v>
      </c>
      <c r="CS5" s="241">
        <f>+'Monthly Interactions-$'!CS5/'Monthly Interactions-Energy'!CS5</f>
        <v>27.750515545653009</v>
      </c>
      <c r="CT5" s="241">
        <f>+'Monthly Interactions-$'!CT5/'Monthly Interactions-Energy'!CT5</f>
        <v>30.341001225427942</v>
      </c>
      <c r="CU5" s="241">
        <f>+'Monthly Interactions-$'!CU5/'Monthly Interactions-Energy'!CU5</f>
        <v>33.705221376287255</v>
      </c>
      <c r="CV5" s="241">
        <f>+'Monthly Interactions-$'!CV5/'Monthly Interactions-Energy'!CV5</f>
        <v>33.07309793275585</v>
      </c>
      <c r="CW5" s="241">
        <f>+'Monthly Interactions-$'!CW5/'Monthly Interactions-Energy'!CW5</f>
        <v>47.118142376420032</v>
      </c>
      <c r="CX5" s="241">
        <f>+'Monthly Interactions-$'!CX5/'Monthly Interactions-Energy'!CX5</f>
        <v>47.867619521140583</v>
      </c>
      <c r="CY5" s="241">
        <f>+'Monthly Interactions-$'!CY5/'Monthly Interactions-Energy'!CY5</f>
        <v>45.801553597421865</v>
      </c>
      <c r="CZ5" s="241">
        <f>+'Monthly Interactions-$'!CZ5/'Monthly Interactions-Energy'!CZ5</f>
        <v>45.305273948447478</v>
      </c>
      <c r="DA5" s="241">
        <f>+'Monthly Interactions-$'!DA5/'Monthly Interactions-Energy'!DA5</f>
        <v>41.941376021599027</v>
      </c>
      <c r="DB5" s="241">
        <f>+'Monthly Interactions-$'!DB5/'Monthly Interactions-Energy'!DB5</f>
        <v>46.039730507571555</v>
      </c>
      <c r="DC5" s="241">
        <f>+'Monthly Interactions-$'!DC5/'Monthly Interactions-Energy'!DC5</f>
        <v>52.57666204668466</v>
      </c>
      <c r="DD5" s="241">
        <f>+'Monthly Interactions-$'!DD5/'Monthly Interactions-Energy'!DD5</f>
        <v>52.633349571458197</v>
      </c>
      <c r="DE5" s="241">
        <f>+'Monthly Interactions-$'!DE5/'Monthly Interactions-Energy'!DE5</f>
        <v>42.639787550693939</v>
      </c>
      <c r="DF5" s="241">
        <f>+'Monthly Interactions-$'!DF5/'Monthly Interactions-Energy'!DF5</f>
        <v>44.350059092338306</v>
      </c>
      <c r="DG5" s="241">
        <f>+'Monthly Interactions-$'!DG5/'Monthly Interactions-Energy'!DG5</f>
        <v>45.391523523488921</v>
      </c>
      <c r="DH5" s="241">
        <f>+'Monthly Interactions-$'!DH5/'Monthly Interactions-Energy'!DH5</f>
        <v>45.268491338282999</v>
      </c>
      <c r="DI5" s="241">
        <f>+'Monthly Interactions-$'!DI5/'Monthly Interactions-Energy'!DI5</f>
        <v>48.314662837777895</v>
      </c>
      <c r="DJ5" s="241">
        <f>+'Monthly Interactions-$'!DJ5/'Monthly Interactions-Energy'!DJ5</f>
        <v>48.908849764462062</v>
      </c>
      <c r="DK5" s="241">
        <f>+'Monthly Interactions-$'!DK5/'Monthly Interactions-Energy'!DK5</f>
        <v>47.107644228472125</v>
      </c>
      <c r="DL5" s="241">
        <f>+'Monthly Interactions-$'!DL5/'Monthly Interactions-Energy'!DL5</f>
        <v>46.328475931554344</v>
      </c>
      <c r="DM5" s="241">
        <f>+'Monthly Interactions-$'!DM5/'Monthly Interactions-Energy'!DM5</f>
        <v>42.672616031379611</v>
      </c>
      <c r="DN5" s="241">
        <f>+'Monthly Interactions-$'!DN5/'Monthly Interactions-Energy'!DN5</f>
        <v>47.104627203974253</v>
      </c>
      <c r="DO5" s="241">
        <f>+'Monthly Interactions-$'!DO5/'Monthly Interactions-Energy'!DO5</f>
        <v>53.605941813471659</v>
      </c>
      <c r="DP5" s="241">
        <f>+'Monthly Interactions-$'!DP5/'Monthly Interactions-Energy'!DP5</f>
        <v>52.186103757161987</v>
      </c>
      <c r="DQ5" s="241">
        <f>+'Monthly Interactions-$'!DQ5/'Monthly Interactions-Energy'!DQ5</f>
        <v>43.773165859159882</v>
      </c>
      <c r="DR5" s="241">
        <f>+'Monthly Interactions-$'!DR5/'Monthly Interactions-Energy'!DR5</f>
        <v>46.146213390153527</v>
      </c>
      <c r="DS5" s="241">
        <f>+'Monthly Interactions-$'!DS5/'Monthly Interactions-Energy'!DS5</f>
        <v>46.918879455033768</v>
      </c>
      <c r="DT5" s="241">
        <f>+'Monthly Interactions-$'!DT5/'Monthly Interactions-Energy'!DT5</f>
        <v>47.456911219088795</v>
      </c>
      <c r="DU5" s="241">
        <f>+'Monthly Interactions-$'!DU5/'Monthly Interactions-Energy'!DU5</f>
        <v>49.704125860091217</v>
      </c>
      <c r="DV5" s="241">
        <f>+'Monthly Interactions-$'!DV5/'Monthly Interactions-Energy'!DV5</f>
        <v>49.880795174490679</v>
      </c>
      <c r="DW5" s="241">
        <f>+'Monthly Interactions-$'!DW5/'Monthly Interactions-Energy'!DW5</f>
        <v>48.501989066418076</v>
      </c>
      <c r="DX5" s="241">
        <f>+'Monthly Interactions-$'!DX5/'Monthly Interactions-Energy'!DX5</f>
        <v>48.149414375931876</v>
      </c>
      <c r="DY5" s="241">
        <f>+'Monthly Interactions-$'!DY5/'Monthly Interactions-Energy'!DY5</f>
        <v>44.148170364864505</v>
      </c>
      <c r="DZ5" s="241">
        <f>+'Monthly Interactions-$'!DZ5/'Monthly Interactions-Energy'!DZ5</f>
        <v>47.707189436955176</v>
      </c>
      <c r="EA5" s="241">
        <f>+'Monthly Interactions-$'!EA5/'Monthly Interactions-Energy'!EA5</f>
        <v>53.420529491415529</v>
      </c>
      <c r="EB5" s="241">
        <f>+'Monthly Interactions-$'!EB5/'Monthly Interactions-Energy'!EB5</f>
        <v>52.455524398084648</v>
      </c>
      <c r="EC5" s="241">
        <f>+'Monthly Interactions-$'!EC5/'Monthly Interactions-Energy'!EC5</f>
        <v>45.542816945948545</v>
      </c>
      <c r="ED5" s="241">
        <f>+'Monthly Interactions-$'!ED5/'Monthly Interactions-Energy'!ED5</f>
        <v>46.434328180889892</v>
      </c>
      <c r="EE5" s="241">
        <f>+'Monthly Interactions-$'!EE5/'Monthly Interactions-Energy'!EE5</f>
        <v>47.209183402371792</v>
      </c>
      <c r="EF5" s="241">
        <f>+'Monthly Interactions-$'!EF5/'Monthly Interactions-Energy'!EF5</f>
        <v>48.220225663695018</v>
      </c>
      <c r="EG5" s="241">
        <f>+'Monthly Interactions-$'!EG5/'Monthly Interactions-Energy'!EG5</f>
        <v>49.973202327887172</v>
      </c>
      <c r="EH5" s="241">
        <f>+'Monthly Interactions-$'!EH5/'Monthly Interactions-Energy'!EH5</f>
        <v>50.906884980931729</v>
      </c>
      <c r="EI5" s="241">
        <f>+'Monthly Interactions-$'!EI5/'Monthly Interactions-Energy'!EI5</f>
        <v>49.769578032489697</v>
      </c>
      <c r="EJ5" s="241">
        <f>+'Monthly Interactions-$'!EJ5/'Monthly Interactions-Energy'!EJ5</f>
        <v>48.900901296527273</v>
      </c>
      <c r="EK5" s="241">
        <f>+'Monthly Interactions-$'!EK5/'Monthly Interactions-Energy'!EK5</f>
        <v>45.452908918723345</v>
      </c>
      <c r="EL5" s="241">
        <f>+'Monthly Interactions-$'!EL5/'Monthly Interactions-Energy'!EL5</f>
        <v>47.915906136603546</v>
      </c>
      <c r="EM5" s="241">
        <f>+'Monthly Interactions-$'!EM5/'Monthly Interactions-Energy'!EM5</f>
        <v>53.609742475940948</v>
      </c>
      <c r="EN5" s="241">
        <f>+'Monthly Interactions-$'!EN5/'Monthly Interactions-Energy'!EN5</f>
        <v>55.612327338826908</v>
      </c>
      <c r="EO5" s="241">
        <f>+'Monthly Interactions-$'!EO5/'Monthly Interactions-Energy'!EO5</f>
        <v>47.002013406598451</v>
      </c>
      <c r="EP5" s="241">
        <f>+'Monthly Interactions-$'!EP5/'Monthly Interactions-Energy'!EP5</f>
        <v>48.018535238858</v>
      </c>
      <c r="EQ5" s="241">
        <f>+'Monthly Interactions-$'!EQ5/'Monthly Interactions-Energy'!EQ5</f>
        <v>48.505689077116969</v>
      </c>
      <c r="ER5" s="241">
        <f>+'Monthly Interactions-$'!ER5/'Monthly Interactions-Energy'!ER5</f>
        <v>49.608655376703894</v>
      </c>
      <c r="ES5" s="241">
        <f>+'Monthly Interactions-$'!ES5/'Monthly Interactions-Energy'!ES5</f>
        <v>52.285066421548663</v>
      </c>
      <c r="ET5" s="241">
        <f>+'Monthly Interactions-$'!ET5/'Monthly Interactions-Energy'!ET5</f>
        <v>53.032444397055848</v>
      </c>
      <c r="EU5" s="241">
        <f>+'Monthly Interactions-$'!EU5/'Monthly Interactions-Energy'!EU5</f>
        <v>51.512163185342708</v>
      </c>
      <c r="EV5" s="241">
        <f>+'Monthly Interactions-$'!EV5/'Monthly Interactions-Energy'!EV5</f>
        <v>50.739530405933536</v>
      </c>
      <c r="EW5" s="241">
        <f>+'Monthly Interactions-$'!EW5/'Monthly Interactions-Energy'!EW5</f>
        <v>49.592279168777488</v>
      </c>
      <c r="EX5" s="241">
        <f>+'Monthly Interactions-$'!EX5/'Monthly Interactions-Energy'!EX5</f>
        <v>50.239504047460059</v>
      </c>
      <c r="EY5" s="241">
        <f>+'Monthly Interactions-$'!EY5/'Monthly Interactions-Energy'!EY5</f>
        <v>55.472193685403639</v>
      </c>
      <c r="EZ5" s="241">
        <f>+'Monthly Interactions-$'!EZ5/'Monthly Interactions-Energy'!EZ5</f>
        <v>57.434470362394705</v>
      </c>
      <c r="FA5" s="241">
        <f>+'Monthly Interactions-$'!FA5/'Monthly Interactions-Energy'!FA5</f>
        <v>50.451670661523323</v>
      </c>
      <c r="FB5" s="241">
        <f>+'Monthly Interactions-$'!FB5/'Monthly Interactions-Energy'!FB5</f>
        <v>50.535733867554001</v>
      </c>
      <c r="FC5" s="241">
        <f>+'Monthly Interactions-$'!FC5/'Monthly Interactions-Energy'!FC5</f>
        <v>51.028398319910067</v>
      </c>
      <c r="FD5" s="241">
        <f>+'Monthly Interactions-$'!FD5/'Monthly Interactions-Energy'!FD5</f>
        <v>51.324070885293047</v>
      </c>
      <c r="FE5" s="241">
        <f>+'Monthly Interactions-$'!FE5/'Monthly Interactions-Energy'!FE5</f>
        <v>55.754882520845101</v>
      </c>
      <c r="FF5" s="241">
        <f>+'Monthly Interactions-$'!FF5/'Monthly Interactions-Energy'!FF5</f>
        <v>56.670580464391698</v>
      </c>
      <c r="FG5" s="241">
        <f>+'Monthly Interactions-$'!FG5/'Monthly Interactions-Energy'!FG5</f>
        <v>55.7925828062655</v>
      </c>
      <c r="FH5" s="241">
        <f>+'Monthly Interactions-$'!FH5/'Monthly Interactions-Energy'!FH5</f>
        <v>54.876716825652849</v>
      </c>
      <c r="FI5" s="241">
        <f>+'Monthly Interactions-$'!FI5/'Monthly Interactions-Energy'!FI5</f>
        <v>53.587429073311398</v>
      </c>
      <c r="FJ5" s="241">
        <f>+'Monthly Interactions-$'!FJ5/'Monthly Interactions-Energy'!FJ5</f>
        <v>54.45366710573397</v>
      </c>
      <c r="FK5" s="241">
        <f>+'Monthly Interactions-$'!FK5/'Monthly Interactions-Energy'!FK5</f>
        <v>58.702467183789523</v>
      </c>
      <c r="FL5" s="241">
        <f>+'Monthly Interactions-$'!FL5/'Monthly Interactions-Energy'!FL5</f>
        <v>61.465628055444419</v>
      </c>
      <c r="FM5" s="241">
        <f>+'Monthly Interactions-$'!FM5/'Monthly Interactions-Energy'!FM5</f>
        <v>54.809419551367817</v>
      </c>
      <c r="FN5" s="241">
        <f>+'Monthly Interactions-$'!FN5/'Monthly Interactions-Energy'!FN5</f>
        <v>55.350420858780815</v>
      </c>
      <c r="FO5" s="241">
        <f>+'Monthly Interactions-$'!FO5/'Monthly Interactions-Energy'!FO5</f>
        <v>54.926105298401104</v>
      </c>
      <c r="FP5" s="241">
        <f>+'Monthly Interactions-$'!FP5/'Monthly Interactions-Energy'!FP5</f>
        <v>55.338884152791437</v>
      </c>
      <c r="FQ5" s="241">
        <f>+'Monthly Interactions-$'!FQ5/'Monthly Interactions-Energy'!FQ5</f>
        <v>59.179388844605363</v>
      </c>
      <c r="FR5" s="241">
        <f>+'Monthly Interactions-$'!FR5/'Monthly Interactions-Energy'!FR5</f>
        <v>59.949072892132676</v>
      </c>
      <c r="FS5" s="241">
        <f>+'Monthly Interactions-$'!FS5/'Monthly Interactions-Energy'!FS5</f>
        <v>59.196027495708577</v>
      </c>
      <c r="FT5" s="241">
        <f>+'Monthly Interactions-$'!FT5/'Monthly Interactions-Energy'!FT5</f>
        <v>57.556856003538087</v>
      </c>
      <c r="FU5" s="241">
        <f>+'Monthly Interactions-$'!FU5/'Monthly Interactions-Energy'!FU5</f>
        <v>56.480986161402406</v>
      </c>
      <c r="FV5" s="241">
        <f>+'Monthly Interactions-$'!FV5/'Monthly Interactions-Energy'!FV5</f>
        <v>57.548664556832009</v>
      </c>
      <c r="FW5" s="241">
        <f>+'Monthly Interactions-$'!FW5/'Monthly Interactions-Energy'!FW5</f>
        <v>62.492718790283355</v>
      </c>
      <c r="FX5" s="241">
        <f>+'Monthly Interactions-$'!FX5/'Monthly Interactions-Energy'!FX5</f>
        <v>63.593454313390211</v>
      </c>
      <c r="FY5" s="241">
        <f>+'Monthly Interactions-$'!FY5/'Monthly Interactions-Energy'!FY5</f>
        <v>57.291048162779759</v>
      </c>
      <c r="FZ5" s="241">
        <f>+'Monthly Interactions-$'!FZ5/'Monthly Interactions-Energy'!FZ5</f>
        <v>58.205738880027809</v>
      </c>
      <c r="GA5" s="241">
        <f>+'Monthly Interactions-$'!GA5/'Monthly Interactions-Energy'!GA5</f>
        <v>58.019785890640513</v>
      </c>
      <c r="GB5" s="241">
        <f>+'Monthly Interactions-$'!GB5/'Monthly Interactions-Energy'!GB5</f>
        <v>58.296453737548916</v>
      </c>
    </row>
    <row r="6" spans="2:184">
      <c r="B6" s="19" t="s">
        <v>67</v>
      </c>
      <c r="C6" s="21" t="s">
        <v>61</v>
      </c>
      <c r="D6" s="19" t="s">
        <v>71</v>
      </c>
      <c r="E6" s="241">
        <f>+'Monthly Interactions-$'!E6/'Monthly Interactions-Energy'!E6</f>
        <v>37.966984540250337</v>
      </c>
      <c r="F6" s="241">
        <f>+'Monthly Interactions-$'!F6/'Monthly Interactions-Energy'!F6</f>
        <v>34.978152819067127</v>
      </c>
      <c r="G6" s="241">
        <f>+'Monthly Interactions-$'!G6/'Monthly Interactions-Energy'!G6</f>
        <v>33.300092330503922</v>
      </c>
      <c r="H6" s="241">
        <f>+'Monthly Interactions-$'!H6/'Monthly Interactions-Energy'!H6</f>
        <v>34.102379227644541</v>
      </c>
      <c r="I6" s="241">
        <f>+'Monthly Interactions-$'!I6/'Monthly Interactions-Energy'!I6</f>
        <v>34.709595892331691</v>
      </c>
      <c r="J6" s="241">
        <f>+'Monthly Interactions-$'!J6/'Monthly Interactions-Energy'!J6</f>
        <v>36.680872563969999</v>
      </c>
      <c r="K6" s="241">
        <f>+'Monthly Interactions-$'!K6/'Monthly Interactions-Energy'!K6</f>
        <v>46.171608324669769</v>
      </c>
      <c r="L6" s="241">
        <f>+'Monthly Interactions-$'!L6/'Monthly Interactions-Energy'!L6</f>
        <v>40.743450607268613</v>
      </c>
      <c r="M6" s="241">
        <f>+'Monthly Interactions-$'!M6/'Monthly Interactions-Energy'!M6</f>
        <v>35.617191014111015</v>
      </c>
      <c r="N6" s="241">
        <f>+'Monthly Interactions-$'!N6/'Monthly Interactions-Energy'!N6</f>
        <v>32.822024288337822</v>
      </c>
      <c r="O6" s="241">
        <f>+'Monthly Interactions-$'!O6/'Monthly Interactions-Energy'!O6</f>
        <v>33.471048855078188</v>
      </c>
      <c r="P6" s="241">
        <f>+'Monthly Interactions-$'!P6/'Monthly Interactions-Energy'!P6</f>
        <v>35.878248449744788</v>
      </c>
      <c r="Q6" s="241">
        <f>+'Monthly Interactions-$'!Q6/'Monthly Interactions-Energy'!Q6</f>
        <v>40.873224175998942</v>
      </c>
      <c r="R6" s="241">
        <f>+'Monthly Interactions-$'!R6/'Monthly Interactions-Energy'!R6</f>
        <v>38.793820726213582</v>
      </c>
      <c r="S6" s="241">
        <f>+'Monthly Interactions-$'!S6/'Monthly Interactions-Energy'!S6</f>
        <v>36.432725750726952</v>
      </c>
      <c r="T6" s="241">
        <f>+'Monthly Interactions-$'!T6/'Monthly Interactions-Energy'!T6</f>
        <v>36.709644091608375</v>
      </c>
      <c r="U6" s="241">
        <f>+'Monthly Interactions-$'!U6/'Monthly Interactions-Energy'!U6</f>
        <v>36.896944973151498</v>
      </c>
      <c r="V6" s="241">
        <f>+'Monthly Interactions-$'!V6/'Monthly Interactions-Energy'!V6</f>
        <v>37.941579849593452</v>
      </c>
      <c r="W6" s="241">
        <f>+'Monthly Interactions-$'!W6/'Monthly Interactions-Energy'!W6</f>
        <v>43.75610679301186</v>
      </c>
      <c r="X6" s="241">
        <f>+'Monthly Interactions-$'!X6/'Monthly Interactions-Energy'!X6</f>
        <v>44.011348756183956</v>
      </c>
      <c r="Y6" s="241">
        <f>+'Monthly Interactions-$'!Y6/'Monthly Interactions-Energy'!Y6</f>
        <v>37.133264113532832</v>
      </c>
      <c r="Z6" s="241">
        <f>+'Monthly Interactions-$'!Z6/'Monthly Interactions-Energy'!Z6</f>
        <v>34.193461449369778</v>
      </c>
      <c r="AA6" s="241">
        <f>+'Monthly Interactions-$'!AA6/'Monthly Interactions-Energy'!AA6</f>
        <v>34.779907263492255</v>
      </c>
      <c r="AB6" s="241">
        <f>+'Monthly Interactions-$'!AB6/'Monthly Interactions-Energy'!AB6</f>
        <v>37.139687241248375</v>
      </c>
      <c r="AC6" s="241">
        <f>+'Monthly Interactions-$'!AC6/'Monthly Interactions-Energy'!AC6</f>
        <v>39.709022741491111</v>
      </c>
      <c r="AD6" s="241">
        <f>+'Monthly Interactions-$'!AD6/'Monthly Interactions-Energy'!AD6</f>
        <v>40.017100113820263</v>
      </c>
      <c r="AE6" s="241">
        <f>+'Monthly Interactions-$'!AE6/'Monthly Interactions-Energy'!AE6</f>
        <v>38.036580146072779</v>
      </c>
      <c r="AF6" s="241">
        <f>+'Monthly Interactions-$'!AF6/'Monthly Interactions-Energy'!AF6</f>
        <v>36.642624880190318</v>
      </c>
      <c r="AG6" s="241">
        <f>+'Monthly Interactions-$'!AG6/'Monthly Interactions-Energy'!AG6</f>
        <v>37.261436111191514</v>
      </c>
      <c r="AH6" s="241">
        <f>+'Monthly Interactions-$'!AH6/'Monthly Interactions-Energy'!AH6</f>
        <v>40.008897757178822</v>
      </c>
      <c r="AI6" s="241">
        <f>+'Monthly Interactions-$'!AI6/'Monthly Interactions-Energy'!AI6</f>
        <v>44.888664880551431</v>
      </c>
      <c r="AJ6" s="241">
        <f>+'Monthly Interactions-$'!AJ6/'Monthly Interactions-Energy'!AJ6</f>
        <v>45.135132814673128</v>
      </c>
      <c r="AK6" s="241">
        <f>+'Monthly Interactions-$'!AK6/'Monthly Interactions-Energy'!AK6</f>
        <v>37.967488836301847</v>
      </c>
      <c r="AL6" s="241">
        <f>+'Monthly Interactions-$'!AL6/'Monthly Interactions-Energy'!AL6</f>
        <v>36.053867901712273</v>
      </c>
      <c r="AM6" s="241">
        <f>+'Monthly Interactions-$'!AM6/'Monthly Interactions-Energy'!AM6</f>
        <v>36.563579944592149</v>
      </c>
      <c r="AN6" s="241">
        <f>+'Monthly Interactions-$'!AN6/'Monthly Interactions-Energy'!AN6</f>
        <v>36.697001545916279</v>
      </c>
      <c r="AO6" s="241">
        <f>+'Monthly Interactions-$'!AO6/'Monthly Interactions-Energy'!AO6</f>
        <v>40.806212377998023</v>
      </c>
      <c r="AP6" s="241">
        <f>+'Monthly Interactions-$'!AP6/'Monthly Interactions-Energy'!AP6</f>
        <v>41.089348231110542</v>
      </c>
      <c r="AQ6" s="241">
        <f>+'Monthly Interactions-$'!AQ6/'Monthly Interactions-Energy'!AQ6</f>
        <v>39.122226834990784</v>
      </c>
      <c r="AR6" s="241">
        <f>+'Monthly Interactions-$'!AR6/'Monthly Interactions-Energy'!AR6</f>
        <v>37.668846989081402</v>
      </c>
      <c r="AS6" s="241">
        <f>+'Monthly Interactions-$'!AS6/'Monthly Interactions-Energy'!AS6</f>
        <v>38.258629917473684</v>
      </c>
      <c r="AT6" s="241">
        <f>+'Monthly Interactions-$'!AT6/'Monthly Interactions-Energy'!AT6</f>
        <v>41.553088682997462</v>
      </c>
      <c r="AU6" s="241">
        <f>+'Monthly Interactions-$'!AU6/'Monthly Interactions-Energy'!AU6</f>
        <v>46.346148451584526</v>
      </c>
      <c r="AV6" s="241">
        <f>+'Monthly Interactions-$'!AV6/'Monthly Interactions-Energy'!AV6</f>
        <v>46.622172393596607</v>
      </c>
      <c r="AW6" s="241">
        <f>+'Monthly Interactions-$'!AW6/'Monthly Interactions-Energy'!AW6</f>
        <v>38.501172111157352</v>
      </c>
      <c r="AX6" s="241">
        <f>+'Monthly Interactions-$'!AX6/'Monthly Interactions-Energy'!AX6</f>
        <v>36.347918892479711</v>
      </c>
      <c r="AY6" s="241">
        <f>+'Monthly Interactions-$'!AY6/'Monthly Interactions-Energy'!AY6</f>
        <v>36.849182744258989</v>
      </c>
      <c r="AZ6" s="241">
        <f>+'Monthly Interactions-$'!AZ6/'Monthly Interactions-Energy'!AZ6</f>
        <v>37.482087062897207</v>
      </c>
      <c r="BA6" s="241">
        <f>+'Monthly Interactions-$'!BA6/'Monthly Interactions-Energy'!BA6</f>
        <v>43.005959616467813</v>
      </c>
      <c r="BB6" s="241">
        <f>+'Monthly Interactions-$'!BB6/'Monthly Interactions-Energy'!BB6</f>
        <v>43.274215938747901</v>
      </c>
      <c r="BC6" s="241">
        <f>+'Monthly Interactions-$'!BC6/'Monthly Interactions-Energy'!BC6</f>
        <v>40.067815506893673</v>
      </c>
      <c r="BD6" s="241">
        <f>+'Monthly Interactions-$'!BD6/'Monthly Interactions-Energy'!BD6</f>
        <v>38.569600342889203</v>
      </c>
      <c r="BE6" s="241">
        <f>+'Monthly Interactions-$'!BE6/'Monthly Interactions-Energy'!BE6</f>
        <v>38.695017258973792</v>
      </c>
      <c r="BF6" s="241">
        <f>+'Monthly Interactions-$'!BF6/'Monthly Interactions-Energy'!BF6</f>
        <v>43.564639692499853</v>
      </c>
      <c r="BG6" s="241">
        <f>+'Monthly Interactions-$'!BG6/'Monthly Interactions-Energy'!BG6</f>
        <v>48.51124517358501</v>
      </c>
      <c r="BH6" s="241">
        <f>+'Monthly Interactions-$'!BH6/'Monthly Interactions-Energy'!BH6</f>
        <v>48.785071104098691</v>
      </c>
      <c r="BI6" s="241">
        <f>+'Monthly Interactions-$'!BI6/'Monthly Interactions-Energy'!BI6</f>
        <v>39.569736524051244</v>
      </c>
      <c r="BJ6" s="241">
        <f>+'Monthly Interactions-$'!BJ6/'Monthly Interactions-Energy'!BJ6</f>
        <v>37.766787441153731</v>
      </c>
      <c r="BK6" s="241">
        <f>+'Monthly Interactions-$'!BK6/'Monthly Interactions-Energy'!BK6</f>
        <v>38.281644910069758</v>
      </c>
      <c r="BL6" s="241">
        <f>+'Monthly Interactions-$'!BL6/'Monthly Interactions-Energy'!BL6</f>
        <v>39.126996009629728</v>
      </c>
      <c r="BM6" s="241">
        <f>+'Monthly Interactions-$'!BM6/'Monthly Interactions-Energy'!BM6</f>
        <v>45.062481022873428</v>
      </c>
      <c r="BN6" s="241">
        <f>+'Monthly Interactions-$'!BN6/'Monthly Interactions-Energy'!BN6</f>
        <v>45.347037024917789</v>
      </c>
      <c r="BO6" s="241">
        <f>+'Monthly Interactions-$'!BO6/'Monthly Interactions-Energy'!BO6</f>
        <v>41.99318248076581</v>
      </c>
      <c r="BP6" s="241">
        <f>+'Monthly Interactions-$'!BP6/'Monthly Interactions-Energy'!BP6</f>
        <v>40.408888694719643</v>
      </c>
      <c r="BQ6" s="241">
        <f>+'Monthly Interactions-$'!BQ6/'Monthly Interactions-Energy'!BQ6</f>
        <v>40.489057032458163</v>
      </c>
      <c r="BR6" s="241">
        <f>+'Monthly Interactions-$'!BR6/'Monthly Interactions-Energy'!BR6</f>
        <v>45.661082504536935</v>
      </c>
      <c r="BS6" s="241">
        <f>+'Monthly Interactions-$'!BS6/'Monthly Interactions-Energy'!BS6</f>
        <v>50.793407414526676</v>
      </c>
      <c r="BT6" s="241">
        <f>+'Monthly Interactions-$'!BT6/'Monthly Interactions-Energy'!BT6</f>
        <v>51.063449648487619</v>
      </c>
      <c r="BU6" s="241">
        <f>+'Monthly Interactions-$'!BU6/'Monthly Interactions-Energy'!BU6</f>
        <v>41.414382335329968</v>
      </c>
      <c r="BV6" s="241">
        <f>+'Monthly Interactions-$'!BV6/'Monthly Interactions-Energy'!BV6</f>
        <v>39.544780068277369</v>
      </c>
      <c r="BW6" s="241">
        <f>+'Monthly Interactions-$'!BW6/'Monthly Interactions-Energy'!BW6</f>
        <v>40.080046500333822</v>
      </c>
      <c r="BX6" s="241">
        <f>+'Monthly Interactions-$'!BX6/'Monthly Interactions-Energy'!BX6</f>
        <v>40.970326943466084</v>
      </c>
      <c r="BY6" s="241">
        <f>+'Monthly Interactions-$'!BY6/'Monthly Interactions-Energy'!BY6</f>
        <v>47.994207143488033</v>
      </c>
      <c r="BZ6" s="241">
        <f>+'Monthly Interactions-$'!BZ6/'Monthly Interactions-Energy'!BZ6</f>
        <v>49.840185350569264</v>
      </c>
      <c r="CA6" s="241">
        <f>+'Monthly Interactions-$'!CA6/'Monthly Interactions-Energy'!CA6</f>
        <v>47.660481186008631</v>
      </c>
      <c r="CB6" s="241">
        <f>+'Monthly Interactions-$'!CB6/'Monthly Interactions-Energy'!CB6</f>
        <v>47.179968561243307</v>
      </c>
      <c r="CC6" s="241">
        <f>+'Monthly Interactions-$'!CC6/'Monthly Interactions-Energy'!CC6</f>
        <v>48.610428374834548</v>
      </c>
      <c r="CD6" s="241">
        <f>+'Monthly Interactions-$'!CD6/'Monthly Interactions-Energy'!CD6</f>
        <v>56.087709205086028</v>
      </c>
      <c r="CE6" s="241">
        <f>+'Monthly Interactions-$'!CE6/'Monthly Interactions-Energy'!CE6</f>
        <v>64.202540090017479</v>
      </c>
      <c r="CF6" s="241">
        <f>+'Monthly Interactions-$'!CF6/'Monthly Interactions-Energy'!CF6</f>
        <v>66.612313241568543</v>
      </c>
      <c r="CG6" s="241">
        <f>+'Monthly Interactions-$'!CG6/'Monthly Interactions-Energy'!CG6</f>
        <v>57.4604255818073</v>
      </c>
      <c r="CH6" s="241">
        <f>+'Monthly Interactions-$'!CH6/'Monthly Interactions-Energy'!CH6</f>
        <v>55.776088995728031</v>
      </c>
      <c r="CI6" s="241">
        <f>+'Monthly Interactions-$'!CI6/'Monthly Interactions-Energy'!CI6</f>
        <v>57.157344406594092</v>
      </c>
      <c r="CJ6" s="241">
        <f>+'Monthly Interactions-$'!CJ6/'Monthly Interactions-Energy'!CJ6</f>
        <v>60.219205135690899</v>
      </c>
      <c r="CK6" s="241">
        <f>+'Monthly Interactions-$'!CK6/'Monthly Interactions-Energy'!CK6</f>
        <v>66.998381685258195</v>
      </c>
      <c r="CL6" s="241">
        <f>+'Monthly Interactions-$'!CL6/'Monthly Interactions-Energy'!CL6</f>
        <v>69.333602908343082</v>
      </c>
      <c r="CM6" s="241">
        <f>+'Monthly Interactions-$'!CM6/'Monthly Interactions-Energy'!CM6</f>
        <v>66.154592916521267</v>
      </c>
      <c r="CN6" s="241">
        <f>+'Monthly Interactions-$'!CN6/'Monthly Interactions-Energy'!CN6</f>
        <v>64.806153549093736</v>
      </c>
      <c r="CO6" s="241">
        <f>+'Monthly Interactions-$'!CO6/'Monthly Interactions-Energy'!CO6</f>
        <v>67.556653514363546</v>
      </c>
      <c r="CP6" s="241">
        <f>+'Monthly Interactions-$'!CP6/'Monthly Interactions-Energy'!CP6</f>
        <v>77.605772669319734</v>
      </c>
      <c r="CQ6" s="241">
        <f>+'Monthly Interactions-$'!CQ6/'Monthly Interactions-Energy'!CQ6</f>
        <v>88.937598468225858</v>
      </c>
      <c r="CR6" s="241">
        <f>+'Monthly Interactions-$'!CR6/'Monthly Interactions-Energy'!CR6</f>
        <v>90.998671550721568</v>
      </c>
      <c r="CS6" s="241">
        <f>+'Monthly Interactions-$'!CS6/'Monthly Interactions-Energy'!CS6</f>
        <v>79.97168781627181</v>
      </c>
      <c r="CT6" s="241">
        <f>+'Monthly Interactions-$'!CT6/'Monthly Interactions-Energy'!CT6</f>
        <v>76.191170120120205</v>
      </c>
      <c r="CU6" s="241">
        <f>+'Monthly Interactions-$'!CU6/'Monthly Interactions-Energy'!CU6</f>
        <v>77.102868350066146</v>
      </c>
      <c r="CV6" s="241">
        <f>+'Monthly Interactions-$'!CV6/'Monthly Interactions-Energy'!CV6</f>
        <v>81.472479049160427</v>
      </c>
      <c r="CW6" s="241">
        <f>+'Monthly Interactions-$'!CW6/'Monthly Interactions-Energy'!CW6</f>
        <v>90.922801028891129</v>
      </c>
      <c r="CX6" s="241">
        <f>+'Monthly Interactions-$'!CX6/'Monthly Interactions-Energy'!CX6</f>
        <v>91.157603482988776</v>
      </c>
      <c r="CY6" s="241">
        <f>+'Monthly Interactions-$'!CY6/'Monthly Interactions-Energy'!CY6</f>
        <v>84.614209744493039</v>
      </c>
      <c r="CZ6" s="241">
        <f>+'Monthly Interactions-$'!CZ6/'Monthly Interactions-Energy'!CZ6</f>
        <v>85.925764017499304</v>
      </c>
      <c r="DA6" s="241">
        <f>+'Monthly Interactions-$'!DA6/'Monthly Interactions-Energy'!DA6</f>
        <v>87.123478373967998</v>
      </c>
      <c r="DB6" s="241">
        <f>+'Monthly Interactions-$'!DB6/'Monthly Interactions-Energy'!DB6</f>
        <v>99.858098045101585</v>
      </c>
      <c r="DC6" s="241">
        <f>+'Monthly Interactions-$'!DC6/'Monthly Interactions-Energy'!DC6</f>
        <v>113.64484956686989</v>
      </c>
      <c r="DD6" s="241">
        <f>+'Monthly Interactions-$'!DD6/'Monthly Interactions-Energy'!DD6</f>
        <v>111.81009835031676</v>
      </c>
      <c r="DE6" s="241">
        <f>+'Monthly Interactions-$'!DE6/'Monthly Interactions-Energy'!DE6</f>
        <v>93.178392560889876</v>
      </c>
      <c r="DF6" s="241">
        <f>+'Monthly Interactions-$'!DF6/'Monthly Interactions-Energy'!DF6</f>
        <v>86.135476120031797</v>
      </c>
      <c r="DG6" s="241">
        <f>+'Monthly Interactions-$'!DG6/'Monthly Interactions-Energy'!DG6</f>
        <v>85.325972981560568</v>
      </c>
      <c r="DH6" s="241">
        <f>+'Monthly Interactions-$'!DH6/'Monthly Interactions-Energy'!DH6</f>
        <v>88.445825321109979</v>
      </c>
      <c r="DI6" s="241">
        <f>+'Monthly Interactions-$'!DI6/'Monthly Interactions-Energy'!DI6</f>
        <v>93.899680241636005</v>
      </c>
      <c r="DJ6" s="241">
        <f>+'Monthly Interactions-$'!DJ6/'Monthly Interactions-Energy'!DJ6</f>
        <v>92.955444841813858</v>
      </c>
      <c r="DK6" s="241">
        <f>+'Monthly Interactions-$'!DK6/'Monthly Interactions-Energy'!DK6</f>
        <v>86.964277433008448</v>
      </c>
      <c r="DL6" s="241">
        <f>+'Monthly Interactions-$'!DL6/'Monthly Interactions-Energy'!DL6</f>
        <v>85.566067607425495</v>
      </c>
      <c r="DM6" s="241">
        <f>+'Monthly Interactions-$'!DM6/'Monthly Interactions-Energy'!DM6</f>
        <v>87.124618736138729</v>
      </c>
      <c r="DN6" s="241">
        <f>+'Monthly Interactions-$'!DN6/'Monthly Interactions-Energy'!DN6</f>
        <v>103.96601373239098</v>
      </c>
      <c r="DO6" s="241">
        <f>+'Monthly Interactions-$'!DO6/'Monthly Interactions-Energy'!DO6</f>
        <v>114.72448194765619</v>
      </c>
      <c r="DP6" s="241">
        <f>+'Monthly Interactions-$'!DP6/'Monthly Interactions-Energy'!DP6</f>
        <v>111.74862603520042</v>
      </c>
      <c r="DQ6" s="241">
        <f>+'Monthly Interactions-$'!DQ6/'Monthly Interactions-Energy'!DQ6</f>
        <v>95.879901564966119</v>
      </c>
      <c r="DR6" s="241">
        <f>+'Monthly Interactions-$'!DR6/'Monthly Interactions-Energy'!DR6</f>
        <v>88.493817598764949</v>
      </c>
      <c r="DS6" s="241">
        <f>+'Monthly Interactions-$'!DS6/'Monthly Interactions-Energy'!DS6</f>
        <v>89.452561886639174</v>
      </c>
      <c r="DT6" s="241">
        <f>+'Monthly Interactions-$'!DT6/'Monthly Interactions-Energy'!DT6</f>
        <v>92.110665505165812</v>
      </c>
      <c r="DU6" s="241">
        <f>+'Monthly Interactions-$'!DU6/'Monthly Interactions-Energy'!DU6</f>
        <v>95.980038057972081</v>
      </c>
      <c r="DV6" s="241">
        <f>+'Monthly Interactions-$'!DV6/'Monthly Interactions-Energy'!DV6</f>
        <v>94.393797816521996</v>
      </c>
      <c r="DW6" s="241">
        <f>+'Monthly Interactions-$'!DW6/'Monthly Interactions-Energy'!DW6</f>
        <v>88.612307034043496</v>
      </c>
      <c r="DX6" s="241">
        <f>+'Monthly Interactions-$'!DX6/'Monthly Interactions-Energy'!DX6</f>
        <v>86.890362912618372</v>
      </c>
      <c r="DY6" s="241">
        <f>+'Monthly Interactions-$'!DY6/'Monthly Interactions-Energy'!DY6</f>
        <v>90.395433089028231</v>
      </c>
      <c r="DZ6" s="241">
        <f>+'Monthly Interactions-$'!DZ6/'Monthly Interactions-Energy'!DZ6</f>
        <v>105.77496391626794</v>
      </c>
      <c r="EA6" s="241">
        <f>+'Monthly Interactions-$'!EA6/'Monthly Interactions-Energy'!EA6</f>
        <v>113.60125253320886</v>
      </c>
      <c r="EB6" s="241">
        <f>+'Monthly Interactions-$'!EB6/'Monthly Interactions-Energy'!EB6</f>
        <v>111.67433907055711</v>
      </c>
      <c r="EC6" s="241">
        <f>+'Monthly Interactions-$'!EC6/'Monthly Interactions-Energy'!EC6</f>
        <v>96.296947677698114</v>
      </c>
      <c r="ED6" s="241">
        <f>+'Monthly Interactions-$'!ED6/'Monthly Interactions-Energy'!ED6</f>
        <v>89.321912616225177</v>
      </c>
      <c r="EE6" s="241">
        <f>+'Monthly Interactions-$'!EE6/'Monthly Interactions-Energy'!EE6</f>
        <v>89.669265243045047</v>
      </c>
      <c r="EF6" s="241">
        <f>+'Monthly Interactions-$'!EF6/'Monthly Interactions-Energy'!EF6</f>
        <v>92.227877830658628</v>
      </c>
      <c r="EG6" s="241">
        <f>+'Monthly Interactions-$'!EG6/'Monthly Interactions-Energy'!EG6</f>
        <v>93.891301912886775</v>
      </c>
      <c r="EH6" s="241">
        <f>+'Monthly Interactions-$'!EH6/'Monthly Interactions-Energy'!EH6</f>
        <v>96.658492470079665</v>
      </c>
      <c r="EI6" s="241">
        <f>+'Monthly Interactions-$'!EI6/'Monthly Interactions-Energy'!EI6</f>
        <v>90.21430120497142</v>
      </c>
      <c r="EJ6" s="241">
        <f>+'Monthly Interactions-$'!EJ6/'Monthly Interactions-Energy'!EJ6</f>
        <v>87.046582072928274</v>
      </c>
      <c r="EK6" s="241">
        <f>+'Monthly Interactions-$'!EK6/'Monthly Interactions-Energy'!EK6</f>
        <v>90.487483389626405</v>
      </c>
      <c r="EL6" s="241">
        <f>+'Monthly Interactions-$'!EL6/'Monthly Interactions-Energy'!EL6</f>
        <v>103.17478412379943</v>
      </c>
      <c r="EM6" s="241">
        <f>+'Monthly Interactions-$'!EM6/'Monthly Interactions-Energy'!EM6</f>
        <v>114.37316227693834</v>
      </c>
      <c r="EN6" s="241">
        <f>+'Monthly Interactions-$'!EN6/'Monthly Interactions-Energy'!EN6</f>
        <v>118.03220942132543</v>
      </c>
      <c r="EO6" s="241">
        <f>+'Monthly Interactions-$'!EO6/'Monthly Interactions-Energy'!EO6</f>
        <v>100.47130846598894</v>
      </c>
      <c r="EP6" s="241">
        <f>+'Monthly Interactions-$'!EP6/'Monthly Interactions-Energy'!EP6</f>
        <v>90.635279112136701</v>
      </c>
      <c r="EQ6" s="241">
        <f>+'Monthly Interactions-$'!EQ6/'Monthly Interactions-Energy'!EQ6</f>
        <v>90.346696217421695</v>
      </c>
      <c r="ER6" s="241">
        <f>+'Monthly Interactions-$'!ER6/'Monthly Interactions-Energy'!ER6</f>
        <v>94.263701022617326</v>
      </c>
      <c r="ES6" s="241">
        <f>+'Monthly Interactions-$'!ES6/'Monthly Interactions-Energy'!ES6</f>
        <v>98.279541298457218</v>
      </c>
      <c r="ET6" s="241">
        <f>+'Monthly Interactions-$'!ET6/'Monthly Interactions-Energy'!ET6</f>
        <v>98.395560988389377</v>
      </c>
      <c r="EU6" s="241">
        <f>+'Monthly Interactions-$'!EU6/'Monthly Interactions-Energy'!EU6</f>
        <v>93.329918257917996</v>
      </c>
      <c r="EV6" s="241">
        <f>+'Monthly Interactions-$'!EV6/'Monthly Interactions-Energy'!EV6</f>
        <v>91.234946948414944</v>
      </c>
      <c r="EW6" s="241">
        <f>+'Monthly Interactions-$'!EW6/'Monthly Interactions-Energy'!EW6</f>
        <v>92.665382871540288</v>
      </c>
      <c r="EX6" s="241">
        <f>+'Monthly Interactions-$'!EX6/'Monthly Interactions-Energy'!EX6</f>
        <v>105.58203371521722</v>
      </c>
      <c r="EY6" s="241">
        <f>+'Monthly Interactions-$'!EY6/'Monthly Interactions-Energy'!EY6</f>
        <v>119.49652284582247</v>
      </c>
      <c r="EZ6" s="241">
        <f>+'Monthly Interactions-$'!EZ6/'Monthly Interactions-Energy'!EZ6</f>
        <v>118.79414786201461</v>
      </c>
      <c r="FA6" s="241">
        <f>+'Monthly Interactions-$'!FA6/'Monthly Interactions-Energy'!FA6</f>
        <v>103.72868213250467</v>
      </c>
      <c r="FB6" s="241">
        <f>+'Monthly Interactions-$'!FB6/'Monthly Interactions-Energy'!FB6</f>
        <v>94.698298740319672</v>
      </c>
      <c r="FC6" s="241">
        <f>+'Monthly Interactions-$'!FC6/'Monthly Interactions-Energy'!FC6</f>
        <v>93.110352682826914</v>
      </c>
      <c r="FD6" s="241">
        <f>+'Monthly Interactions-$'!FD6/'Monthly Interactions-Energy'!FD6</f>
        <v>97.304980348876327</v>
      </c>
      <c r="FE6" s="241">
        <f>+'Monthly Interactions-$'!FE6/'Monthly Interactions-Energy'!FE6</f>
        <v>102.64815464616419</v>
      </c>
      <c r="FF6" s="241">
        <f>+'Monthly Interactions-$'!FF6/'Monthly Interactions-Energy'!FF6</f>
        <v>102.70443672473054</v>
      </c>
      <c r="FG6" s="241">
        <f>+'Monthly Interactions-$'!FG6/'Monthly Interactions-Energy'!FG6</f>
        <v>96.716056260989575</v>
      </c>
      <c r="FH6" s="241">
        <f>+'Monthly Interactions-$'!FH6/'Monthly Interactions-Energy'!FH6</f>
        <v>94.034037205417263</v>
      </c>
      <c r="FI6" s="241">
        <f>+'Monthly Interactions-$'!FI6/'Monthly Interactions-Energy'!FI6</f>
        <v>98.701815274844165</v>
      </c>
      <c r="FJ6" s="241">
        <f>+'Monthly Interactions-$'!FJ6/'Monthly Interactions-Energy'!FJ6</f>
        <v>111.24621260293885</v>
      </c>
      <c r="FK6" s="241">
        <f>+'Monthly Interactions-$'!FK6/'Monthly Interactions-Energy'!FK6</f>
        <v>122.40814633054258</v>
      </c>
      <c r="FL6" s="241">
        <f>+'Monthly Interactions-$'!FL6/'Monthly Interactions-Energy'!FL6</f>
        <v>123.16014362139897</v>
      </c>
      <c r="FM6" s="241">
        <f>+'Monthly Interactions-$'!FM6/'Monthly Interactions-Energy'!FM6</f>
        <v>109.28619463638627</v>
      </c>
      <c r="FN6" s="241">
        <f>+'Monthly Interactions-$'!FN6/'Monthly Interactions-Energy'!FN6</f>
        <v>97.685127346327988</v>
      </c>
      <c r="FO6" s="241">
        <f>+'Monthly Interactions-$'!FO6/'Monthly Interactions-Energy'!FO6</f>
        <v>96.304802204505748</v>
      </c>
      <c r="FP6" s="241">
        <f>+'Monthly Interactions-$'!FP6/'Monthly Interactions-Energy'!FP6</f>
        <v>101.85262621925803</v>
      </c>
      <c r="FQ6" s="241">
        <f>+'Monthly Interactions-$'!FQ6/'Monthly Interactions-Energy'!FQ6</f>
        <v>107.83887366107665</v>
      </c>
      <c r="FR6" s="241">
        <f>+'Monthly Interactions-$'!FR6/'Monthly Interactions-Energy'!FR6</f>
        <v>107.00428170874234</v>
      </c>
      <c r="FS6" s="241">
        <f>+'Monthly Interactions-$'!FS6/'Monthly Interactions-Energy'!FS6</f>
        <v>101.01648989469426</v>
      </c>
      <c r="FT6" s="241">
        <f>+'Monthly Interactions-$'!FT6/'Monthly Interactions-Energy'!FT6</f>
        <v>100.11644105483236</v>
      </c>
      <c r="FU6" s="241">
        <f>+'Monthly Interactions-$'!FU6/'Monthly Interactions-Energy'!FU6</f>
        <v>103.15128099012452</v>
      </c>
      <c r="FV6" s="241">
        <f>+'Monthly Interactions-$'!FV6/'Monthly Interactions-Energy'!FV6</f>
        <v>117.52317693729651</v>
      </c>
      <c r="FW6" s="241">
        <f>+'Monthly Interactions-$'!FW6/'Monthly Interactions-Energy'!FW6</f>
        <v>125.89542976004999</v>
      </c>
      <c r="FX6" s="241">
        <f>+'Monthly Interactions-$'!FX6/'Monthly Interactions-Energy'!FX6</f>
        <v>127.43947363314649</v>
      </c>
      <c r="FY6" s="241">
        <f>+'Monthly Interactions-$'!FY6/'Monthly Interactions-Energy'!FY6</f>
        <v>111.53862480781578</v>
      </c>
      <c r="FZ6" s="241">
        <f>+'Monthly Interactions-$'!FZ6/'Monthly Interactions-Energy'!FZ6</f>
        <v>102.71802768496107</v>
      </c>
      <c r="GA6" s="241">
        <f>+'Monthly Interactions-$'!GA6/'Monthly Interactions-Energy'!GA6</f>
        <v>102.70276071836135</v>
      </c>
      <c r="GB6" s="241">
        <f>+'Monthly Interactions-$'!GB6/'Monthly Interactions-Energy'!GB6</f>
        <v>105.2084814464198</v>
      </c>
    </row>
    <row r="7" spans="2:184">
      <c r="B7" s="19" t="s">
        <v>67</v>
      </c>
      <c r="C7" s="21" t="s">
        <v>61</v>
      </c>
      <c r="D7" s="19" t="s">
        <v>72</v>
      </c>
      <c r="E7" s="241">
        <f>+'Monthly Interactions-$'!E7/'Monthly Interactions-Energy'!E7</f>
        <v>27.748537380564958</v>
      </c>
      <c r="F7" s="241">
        <f>+'Monthly Interactions-$'!F7/'Monthly Interactions-Energy'!F7</f>
        <v>28.127870006091975</v>
      </c>
      <c r="G7" s="241">
        <f>+'Monthly Interactions-$'!G7/'Monthly Interactions-Energy'!G7</f>
        <v>26.377463916152291</v>
      </c>
      <c r="H7" s="241">
        <f>+'Monthly Interactions-$'!H7/'Monthly Interactions-Energy'!H7</f>
        <v>24.626382628897538</v>
      </c>
      <c r="I7" s="241">
        <f>+'Monthly Interactions-$'!I7/'Monthly Interactions-Energy'!I7</f>
        <v>23.310853804289913</v>
      </c>
      <c r="J7" s="241">
        <f>+'Monthly Interactions-$'!J7/'Monthly Interactions-Energy'!J7</f>
        <v>23.081996291419603</v>
      </c>
      <c r="K7" s="241">
        <f>+'Monthly Interactions-$'!K7/'Monthly Interactions-Energy'!K7</f>
        <v>25.119420572528892</v>
      </c>
      <c r="L7" s="241">
        <f>+'Monthly Interactions-$'!L7/'Monthly Interactions-Energy'!L7</f>
        <v>24.613559089275551</v>
      </c>
      <c r="M7" s="241">
        <f>+'Monthly Interactions-$'!M7/'Monthly Interactions-Energy'!M7</f>
        <v>23.862029079798514</v>
      </c>
      <c r="N7" s="241">
        <f>+'Monthly Interactions-$'!N7/'Monthly Interactions-Energy'!N7</f>
        <v>24.76081204073353</v>
      </c>
      <c r="O7" s="241">
        <f>+'Monthly Interactions-$'!O7/'Monthly Interactions-Energy'!O7</f>
        <v>24.963715133983087</v>
      </c>
      <c r="P7" s="241">
        <f>+'Monthly Interactions-$'!P7/'Monthly Interactions-Energy'!P7</f>
        <v>25.467157884570359</v>
      </c>
      <c r="Q7" s="241">
        <f>+'Monthly Interactions-$'!Q7/'Monthly Interactions-Energy'!Q7</f>
        <v>29.032439899954724</v>
      </c>
      <c r="R7" s="241">
        <f>+'Monthly Interactions-$'!R7/'Monthly Interactions-Energy'!R7</f>
        <v>29.423165315073355</v>
      </c>
      <c r="S7" s="241">
        <f>+'Monthly Interactions-$'!S7/'Monthly Interactions-Energy'!S7</f>
        <v>26.032268639675333</v>
      </c>
      <c r="T7" s="241">
        <f>+'Monthly Interactions-$'!T7/'Monthly Interactions-Energy'!T7</f>
        <v>25.447796561792437</v>
      </c>
      <c r="U7" s="241">
        <f>+'Monthly Interactions-$'!U7/'Monthly Interactions-Energy'!U7</f>
        <v>24.287111990621089</v>
      </c>
      <c r="V7" s="241">
        <f>+'Monthly Interactions-$'!V7/'Monthly Interactions-Energy'!V7</f>
        <v>24.941742005249299</v>
      </c>
      <c r="W7" s="241">
        <f>+'Monthly Interactions-$'!W7/'Monthly Interactions-Energy'!W7</f>
        <v>26.565420792204534</v>
      </c>
      <c r="X7" s="241">
        <f>+'Monthly Interactions-$'!X7/'Monthly Interactions-Energy'!X7</f>
        <v>26.078004649051007</v>
      </c>
      <c r="Y7" s="241">
        <f>+'Monthly Interactions-$'!Y7/'Monthly Interactions-Energy'!Y7</f>
        <v>23.959443671178882</v>
      </c>
      <c r="Z7" s="241">
        <f>+'Monthly Interactions-$'!Z7/'Monthly Interactions-Energy'!Z7</f>
        <v>24.990563456872696</v>
      </c>
      <c r="AA7" s="241">
        <f>+'Monthly Interactions-$'!AA7/'Monthly Interactions-Energy'!AA7</f>
        <v>25.753373942176211</v>
      </c>
      <c r="AB7" s="241">
        <f>+'Monthly Interactions-$'!AB7/'Monthly Interactions-Energy'!AB7</f>
        <v>24.846527251577417</v>
      </c>
      <c r="AC7" s="241">
        <f>+'Monthly Interactions-$'!AC7/'Monthly Interactions-Energy'!AC7</f>
        <v>29.865045180674869</v>
      </c>
      <c r="AD7" s="241">
        <f>+'Monthly Interactions-$'!AD7/'Monthly Interactions-Energy'!AD7</f>
        <v>30.271049482912133</v>
      </c>
      <c r="AE7" s="241">
        <f>+'Monthly Interactions-$'!AE7/'Monthly Interactions-Energy'!AE7</f>
        <v>26.962635818736917</v>
      </c>
      <c r="AF7" s="241">
        <f>+'Monthly Interactions-$'!AF7/'Monthly Interactions-Energy'!AF7</f>
        <v>26.362855449752473</v>
      </c>
      <c r="AG7" s="241">
        <f>+'Monthly Interactions-$'!AG7/'Monthly Interactions-Energy'!AG7</f>
        <v>25.553977476032557</v>
      </c>
      <c r="AH7" s="241">
        <f>+'Monthly Interactions-$'!AH7/'Monthly Interactions-Energy'!AH7</f>
        <v>26.618242391949707</v>
      </c>
      <c r="AI7" s="241">
        <f>+'Monthly Interactions-$'!AI7/'Monthly Interactions-Energy'!AI7</f>
        <v>28.146340857340867</v>
      </c>
      <c r="AJ7" s="241">
        <f>+'Monthly Interactions-$'!AJ7/'Monthly Interactions-Energy'!AJ7</f>
        <v>27.621904491143614</v>
      </c>
      <c r="AK7" s="241">
        <f>+'Monthly Interactions-$'!AK7/'Monthly Interactions-Energy'!AK7</f>
        <v>24.946435148454352</v>
      </c>
      <c r="AL7" s="241">
        <f>+'Monthly Interactions-$'!AL7/'Monthly Interactions-Energy'!AL7</f>
        <v>25.961484086592449</v>
      </c>
      <c r="AM7" s="241">
        <f>+'Monthly Interactions-$'!AM7/'Monthly Interactions-Energy'!AM7</f>
        <v>26.786337058150046</v>
      </c>
      <c r="AN7" s="241">
        <f>+'Monthly Interactions-$'!AN7/'Monthly Interactions-Energy'!AN7</f>
        <v>26.300022649455801</v>
      </c>
      <c r="AO7" s="241">
        <f>+'Monthly Interactions-$'!AO7/'Monthly Interactions-Energy'!AO7</f>
        <v>32.043593390741648</v>
      </c>
      <c r="AP7" s="241">
        <f>+'Monthly Interactions-$'!AP7/'Monthly Interactions-Energy'!AP7</f>
        <v>32.488078396200059</v>
      </c>
      <c r="AQ7" s="241">
        <f>+'Monthly Interactions-$'!AQ7/'Monthly Interactions-Energy'!AQ7</f>
        <v>28.613676483343784</v>
      </c>
      <c r="AR7" s="241">
        <f>+'Monthly Interactions-$'!AR7/'Monthly Interactions-Energy'!AR7</f>
        <v>27.962621253105638</v>
      </c>
      <c r="AS7" s="241">
        <f>+'Monthly Interactions-$'!AS7/'Monthly Interactions-Energy'!AS7</f>
        <v>27.009419418596888</v>
      </c>
      <c r="AT7" s="241">
        <f>+'Monthly Interactions-$'!AT7/'Monthly Interactions-Energy'!AT7</f>
        <v>27.898551520178113</v>
      </c>
      <c r="AU7" s="241">
        <f>+'Monthly Interactions-$'!AU7/'Monthly Interactions-Energy'!AU7</f>
        <v>30.281000485180833</v>
      </c>
      <c r="AV7" s="241">
        <f>+'Monthly Interactions-$'!AV7/'Monthly Interactions-Energy'!AV7</f>
        <v>29.729193268357591</v>
      </c>
      <c r="AW7" s="241">
        <f>+'Monthly Interactions-$'!AW7/'Monthly Interactions-Energy'!AW7</f>
        <v>26.954154850435152</v>
      </c>
      <c r="AX7" s="241">
        <f>+'Monthly Interactions-$'!AX7/'Monthly Interactions-Energy'!AX7</f>
        <v>27.794219452708983</v>
      </c>
      <c r="AY7" s="241">
        <f>+'Monthly Interactions-$'!AY7/'Monthly Interactions-Energy'!AY7</f>
        <v>28.693885044241533</v>
      </c>
      <c r="AZ7" s="241">
        <f>+'Monthly Interactions-$'!AZ7/'Monthly Interactions-Energy'!AZ7</f>
        <v>28.430907297909609</v>
      </c>
      <c r="BA7" s="241">
        <f>+'Monthly Interactions-$'!BA7/'Monthly Interactions-Energy'!BA7</f>
        <v>33.533675370790547</v>
      </c>
      <c r="BB7" s="241">
        <f>+'Monthly Interactions-$'!BB7/'Monthly Interactions-Energy'!BB7</f>
        <v>33.999128231708362</v>
      </c>
      <c r="BC7" s="241">
        <f>+'Monthly Interactions-$'!BC7/'Monthly Interactions-Energy'!BC7</f>
        <v>30.19333380269553</v>
      </c>
      <c r="BD7" s="241">
        <f>+'Monthly Interactions-$'!BD7/'Monthly Interactions-Energy'!BD7</f>
        <v>29.494836632217513</v>
      </c>
      <c r="BE7" s="241">
        <f>+'Monthly Interactions-$'!BE7/'Monthly Interactions-Energy'!BE7</f>
        <v>27.637773807856892</v>
      </c>
      <c r="BF7" s="241">
        <f>+'Monthly Interactions-$'!BF7/'Monthly Interactions-Energy'!BF7</f>
        <v>28.719302461606013</v>
      </c>
      <c r="BG7" s="241">
        <f>+'Monthly Interactions-$'!BG7/'Monthly Interactions-Energy'!BG7</f>
        <v>30.716847033054744</v>
      </c>
      <c r="BH7" s="241">
        <f>+'Monthly Interactions-$'!BH7/'Monthly Interactions-Energy'!BH7</f>
        <v>30.139563803512946</v>
      </c>
      <c r="BI7" s="241">
        <f>+'Monthly Interactions-$'!BI7/'Monthly Interactions-Energy'!BI7</f>
        <v>27.378108658201352</v>
      </c>
      <c r="BJ7" s="241">
        <f>+'Monthly Interactions-$'!BJ7/'Monthly Interactions-Energy'!BJ7</f>
        <v>28.555865796307259</v>
      </c>
      <c r="BK7" s="241">
        <f>+'Monthly Interactions-$'!BK7/'Monthly Interactions-Energy'!BK7</f>
        <v>29.503972435712079</v>
      </c>
      <c r="BL7" s="241">
        <f>+'Monthly Interactions-$'!BL7/'Monthly Interactions-Energy'!BL7</f>
        <v>29.532487406787251</v>
      </c>
      <c r="BM7" s="241">
        <f>+'Monthly Interactions-$'!BM7/'Monthly Interactions-Energy'!BM7</f>
        <v>34.910892559725475</v>
      </c>
      <c r="BN7" s="241">
        <f>+'Monthly Interactions-$'!BN7/'Monthly Interactions-Energy'!BN7</f>
        <v>35.690633049208564</v>
      </c>
      <c r="BO7" s="241">
        <f>+'Monthly Interactions-$'!BO7/'Monthly Interactions-Energy'!BO7</f>
        <v>32.337836217443069</v>
      </c>
      <c r="BP7" s="241">
        <f>+'Monthly Interactions-$'!BP7/'Monthly Interactions-Energy'!BP7</f>
        <v>32.014928020415965</v>
      </c>
      <c r="BQ7" s="241">
        <f>+'Monthly Interactions-$'!BQ7/'Monthly Interactions-Energy'!BQ7</f>
        <v>30.847564252636943</v>
      </c>
      <c r="BR7" s="241">
        <f>+'Monthly Interactions-$'!BR7/'Monthly Interactions-Energy'!BR7</f>
        <v>32.56859055976885</v>
      </c>
      <c r="BS7" s="241">
        <f>+'Monthly Interactions-$'!BS7/'Monthly Interactions-Energy'!BS7</f>
        <v>36.216643989796545</v>
      </c>
      <c r="BT7" s="241">
        <f>+'Monthly Interactions-$'!BT7/'Monthly Interactions-Energy'!BT7</f>
        <v>36.166761342358818</v>
      </c>
      <c r="BU7" s="241">
        <f>+'Monthly Interactions-$'!BU7/'Monthly Interactions-Energy'!BU7</f>
        <v>33.315545227070686</v>
      </c>
      <c r="BV7" s="241">
        <f>+'Monthly Interactions-$'!BV7/'Monthly Interactions-Energy'!BV7</f>
        <v>33.302117490097174</v>
      </c>
      <c r="BW7" s="241">
        <f>+'Monthly Interactions-$'!BW7/'Monthly Interactions-Energy'!BW7</f>
        <v>35.227413194928609</v>
      </c>
      <c r="BX7" s="241">
        <f>+'Monthly Interactions-$'!BX7/'Monthly Interactions-Energy'!BX7</f>
        <v>36.062733020647535</v>
      </c>
      <c r="BY7" s="241">
        <f>+'Monthly Interactions-$'!BY7/'Monthly Interactions-Energy'!BY7</f>
        <v>39.759161829488015</v>
      </c>
      <c r="BZ7" s="241">
        <f>+'Monthly Interactions-$'!BZ7/'Monthly Interactions-Energy'!BZ7</f>
        <v>40.864112067326253</v>
      </c>
      <c r="CA7" s="241">
        <f>+'Monthly Interactions-$'!CA7/'Monthly Interactions-Energy'!CA7</f>
        <v>38.492871205274255</v>
      </c>
      <c r="CB7" s="241">
        <f>+'Monthly Interactions-$'!CB7/'Monthly Interactions-Energy'!CB7</f>
        <v>37.812099211843488</v>
      </c>
      <c r="CC7" s="241">
        <f>+'Monthly Interactions-$'!CC7/'Monthly Interactions-Energy'!CC7</f>
        <v>36.161908234282336</v>
      </c>
      <c r="CD7" s="241">
        <f>+'Monthly Interactions-$'!CD7/'Monthly Interactions-Energy'!CD7</f>
        <v>38.394735911272164</v>
      </c>
      <c r="CE7" s="241">
        <f>+'Monthly Interactions-$'!CE7/'Monthly Interactions-Energy'!CE7</f>
        <v>46.038585757704062</v>
      </c>
      <c r="CF7" s="241">
        <f>+'Monthly Interactions-$'!CF7/'Monthly Interactions-Energy'!CF7</f>
        <v>45.728155737657453</v>
      </c>
      <c r="CG7" s="241">
        <f>+'Monthly Interactions-$'!CG7/'Monthly Interactions-Energy'!CG7</f>
        <v>40.140021367830016</v>
      </c>
      <c r="CH7" s="241">
        <f>+'Monthly Interactions-$'!CH7/'Monthly Interactions-Energy'!CH7</f>
        <v>39.714524874882223</v>
      </c>
      <c r="CI7" s="241">
        <f>+'Monthly Interactions-$'!CI7/'Monthly Interactions-Energy'!CI7</f>
        <v>42.612593158766764</v>
      </c>
      <c r="CJ7" s="241">
        <f>+'Monthly Interactions-$'!CJ7/'Monthly Interactions-Energy'!CJ7</f>
        <v>43.382664549622056</v>
      </c>
      <c r="CK7" s="241">
        <f>+'Monthly Interactions-$'!CK7/'Monthly Interactions-Energy'!CK7</f>
        <v>45.251176578777113</v>
      </c>
      <c r="CL7" s="241">
        <f>+'Monthly Interactions-$'!CL7/'Monthly Interactions-Energy'!CL7</f>
        <v>45.9542467437916</v>
      </c>
      <c r="CM7" s="241">
        <f>+'Monthly Interactions-$'!CM7/'Monthly Interactions-Energy'!CM7</f>
        <v>43.987390564937506</v>
      </c>
      <c r="CN7" s="241">
        <f>+'Monthly Interactions-$'!CN7/'Monthly Interactions-Energy'!CN7</f>
        <v>42.731826621346897</v>
      </c>
      <c r="CO7" s="241">
        <f>+'Monthly Interactions-$'!CO7/'Monthly Interactions-Energy'!CO7</f>
        <v>41.451531435064858</v>
      </c>
      <c r="CP7" s="241">
        <f>+'Monthly Interactions-$'!CP7/'Monthly Interactions-Energy'!CP7</f>
        <v>44.042999871764877</v>
      </c>
      <c r="CQ7" s="241">
        <f>+'Monthly Interactions-$'!CQ7/'Monthly Interactions-Energy'!CQ7</f>
        <v>51.52601196876347</v>
      </c>
      <c r="CR7" s="241">
        <f>+'Monthly Interactions-$'!CR7/'Monthly Interactions-Energy'!CR7</f>
        <v>51.258988256566035</v>
      </c>
      <c r="CS7" s="241">
        <f>+'Monthly Interactions-$'!CS7/'Monthly Interactions-Energy'!CS7</f>
        <v>43.664824129754933</v>
      </c>
      <c r="CT7" s="241">
        <f>+'Monthly Interactions-$'!CT7/'Monthly Interactions-Energy'!CT7</f>
        <v>43.008667346263302</v>
      </c>
      <c r="CU7" s="241">
        <f>+'Monthly Interactions-$'!CU7/'Monthly Interactions-Energy'!CU7</f>
        <v>44.727728631977023</v>
      </c>
      <c r="CV7" s="241">
        <f>+'Monthly Interactions-$'!CV7/'Monthly Interactions-Energy'!CV7</f>
        <v>45.279953019385573</v>
      </c>
      <c r="CW7" s="241">
        <f>+'Monthly Interactions-$'!CW7/'Monthly Interactions-Energy'!CW7</f>
        <v>44.374794179291996</v>
      </c>
      <c r="CX7" s="241">
        <f>+'Monthly Interactions-$'!CX7/'Monthly Interactions-Energy'!CX7</f>
        <v>44.487211888535768</v>
      </c>
      <c r="CY7" s="241">
        <f>+'Monthly Interactions-$'!CY7/'Monthly Interactions-Energy'!CY7</f>
        <v>43.22114266196462</v>
      </c>
      <c r="CZ7" s="241">
        <f>+'Monthly Interactions-$'!CZ7/'Monthly Interactions-Energy'!CZ7</f>
        <v>39.908212093083542</v>
      </c>
      <c r="DA7" s="241">
        <f>+'Monthly Interactions-$'!DA7/'Monthly Interactions-Energy'!DA7</f>
        <v>37.771648887400929</v>
      </c>
      <c r="DB7" s="241">
        <f>+'Monthly Interactions-$'!DB7/'Monthly Interactions-Energy'!DB7</f>
        <v>38.387220844391074</v>
      </c>
      <c r="DC7" s="241">
        <f>+'Monthly Interactions-$'!DC7/'Monthly Interactions-Energy'!DC7</f>
        <v>42.009176784824966</v>
      </c>
      <c r="DD7" s="241">
        <f>+'Monthly Interactions-$'!DD7/'Monthly Interactions-Energy'!DD7</f>
        <v>43.669832427888743</v>
      </c>
      <c r="DE7" s="241">
        <f>+'Monthly Interactions-$'!DE7/'Monthly Interactions-Energy'!DE7</f>
        <v>37.519020144133698</v>
      </c>
      <c r="DF7" s="241">
        <f>+'Monthly Interactions-$'!DF7/'Monthly Interactions-Energy'!DF7</f>
        <v>38.807199141407132</v>
      </c>
      <c r="DG7" s="241">
        <f>+'Monthly Interactions-$'!DG7/'Monthly Interactions-Energy'!DG7</f>
        <v>42.266052178427074</v>
      </c>
      <c r="DH7" s="241">
        <f>+'Monthly Interactions-$'!DH7/'Monthly Interactions-Energy'!DH7</f>
        <v>41.35625558069583</v>
      </c>
      <c r="DI7" s="241">
        <f>+'Monthly Interactions-$'!DI7/'Monthly Interactions-Energy'!DI7</f>
        <v>45.645889423372445</v>
      </c>
      <c r="DJ7" s="241">
        <f>+'Monthly Interactions-$'!DJ7/'Monthly Interactions-Energy'!DJ7</f>
        <v>45.459409482917977</v>
      </c>
      <c r="DK7" s="241">
        <f>+'Monthly Interactions-$'!DK7/'Monthly Interactions-Energy'!DK7</f>
        <v>44.124577513947038</v>
      </c>
      <c r="DL7" s="241">
        <f>+'Monthly Interactions-$'!DL7/'Monthly Interactions-Energy'!DL7</f>
        <v>41.125883164945776</v>
      </c>
      <c r="DM7" s="241">
        <f>+'Monthly Interactions-$'!DM7/'Monthly Interactions-Energy'!DM7</f>
        <v>38.809313353610015</v>
      </c>
      <c r="DN7" s="241">
        <f>+'Monthly Interactions-$'!DN7/'Monthly Interactions-Energy'!DN7</f>
        <v>38.280376276220352</v>
      </c>
      <c r="DO7" s="241">
        <f>+'Monthly Interactions-$'!DO7/'Monthly Interactions-Energy'!DO7</f>
        <v>43.393632868938468</v>
      </c>
      <c r="DP7" s="241">
        <f>+'Monthly Interactions-$'!DP7/'Monthly Interactions-Energy'!DP7</f>
        <v>43.686871405404624</v>
      </c>
      <c r="DQ7" s="241">
        <f>+'Monthly Interactions-$'!DQ7/'Monthly Interactions-Energy'!DQ7</f>
        <v>37.7353757942535</v>
      </c>
      <c r="DR7" s="241">
        <f>+'Monthly Interactions-$'!DR7/'Monthly Interactions-Energy'!DR7</f>
        <v>41.021591448149238</v>
      </c>
      <c r="DS7" s="241">
        <f>+'Monthly Interactions-$'!DS7/'Monthly Interactions-Energy'!DS7</f>
        <v>43.707253775848166</v>
      </c>
      <c r="DT7" s="241">
        <f>+'Monthly Interactions-$'!DT7/'Monthly Interactions-Energy'!DT7</f>
        <v>42.532933000141711</v>
      </c>
      <c r="DU7" s="241">
        <f>+'Monthly Interactions-$'!DU7/'Monthly Interactions-Energy'!DU7</f>
        <v>46.954189874048609</v>
      </c>
      <c r="DV7" s="241">
        <f>+'Monthly Interactions-$'!DV7/'Monthly Interactions-Energy'!DV7</f>
        <v>46.371870605874491</v>
      </c>
      <c r="DW7" s="241">
        <f>+'Monthly Interactions-$'!DW7/'Monthly Interactions-Energy'!DW7</f>
        <v>45.079993132645548</v>
      </c>
      <c r="DX7" s="241">
        <f>+'Monthly Interactions-$'!DX7/'Monthly Interactions-Energy'!DX7</f>
        <v>43.117153786808963</v>
      </c>
      <c r="DY7" s="241">
        <f>+'Monthly Interactions-$'!DY7/'Monthly Interactions-Energy'!DY7</f>
        <v>40.549516531793245</v>
      </c>
      <c r="DZ7" s="241">
        <f>+'Monthly Interactions-$'!DZ7/'Monthly Interactions-Energy'!DZ7</f>
        <v>37.772689729477769</v>
      </c>
      <c r="EA7" s="241">
        <f>+'Monthly Interactions-$'!EA7/'Monthly Interactions-Energy'!EA7</f>
        <v>44.70296397238441</v>
      </c>
      <c r="EB7" s="241">
        <f>+'Monthly Interactions-$'!EB7/'Monthly Interactions-Energy'!EB7</f>
        <v>42.863651802278518</v>
      </c>
      <c r="EC7" s="241">
        <f>+'Monthly Interactions-$'!EC7/'Monthly Interactions-Energy'!EC7</f>
        <v>39.554107148977373</v>
      </c>
      <c r="ED7" s="241">
        <f>+'Monthly Interactions-$'!ED7/'Monthly Interactions-Energy'!ED7</f>
        <v>41.508096258346022</v>
      </c>
      <c r="EE7" s="241">
        <f>+'Monthly Interactions-$'!EE7/'Monthly Interactions-Energy'!EE7</f>
        <v>43.405854370949307</v>
      </c>
      <c r="EF7" s="241">
        <f>+'Monthly Interactions-$'!EF7/'Monthly Interactions-Energy'!EF7</f>
        <v>43.49694171127409</v>
      </c>
      <c r="EG7" s="241">
        <f>+'Monthly Interactions-$'!EG7/'Monthly Interactions-Energy'!EG7</f>
        <v>47.450894434571843</v>
      </c>
      <c r="EH7" s="241">
        <f>+'Monthly Interactions-$'!EH7/'Monthly Interactions-Energy'!EH7</f>
        <v>47.070249846943028</v>
      </c>
      <c r="EI7" s="241">
        <f>+'Monthly Interactions-$'!EI7/'Monthly Interactions-Energy'!EI7</f>
        <v>46.308602819933554</v>
      </c>
      <c r="EJ7" s="241">
        <f>+'Monthly Interactions-$'!EJ7/'Monthly Interactions-Energy'!EJ7</f>
        <v>44.31437549476199</v>
      </c>
      <c r="EK7" s="241">
        <f>+'Monthly Interactions-$'!EK7/'Monthly Interactions-Energy'!EK7</f>
        <v>40.372067717338766</v>
      </c>
      <c r="EL7" s="241">
        <f>+'Monthly Interactions-$'!EL7/'Monthly Interactions-Energy'!EL7</f>
        <v>39.114912855620339</v>
      </c>
      <c r="EM7" s="241">
        <f>+'Monthly Interactions-$'!EM7/'Monthly Interactions-Energy'!EM7</f>
        <v>46.387236441395473</v>
      </c>
      <c r="EN7" s="241">
        <f>+'Monthly Interactions-$'!EN7/'Monthly Interactions-Energy'!EN7</f>
        <v>43.774899420411145</v>
      </c>
      <c r="EO7" s="241">
        <f>+'Monthly Interactions-$'!EO7/'Monthly Interactions-Energy'!EO7</f>
        <v>41.742155297391285</v>
      </c>
      <c r="EP7" s="241">
        <f>+'Monthly Interactions-$'!EP7/'Monthly Interactions-Energy'!EP7</f>
        <v>42.534534670330807</v>
      </c>
      <c r="EQ7" s="241">
        <f>+'Monthly Interactions-$'!EQ7/'Monthly Interactions-Energy'!EQ7</f>
        <v>44.253328035735635</v>
      </c>
      <c r="ER7" s="241">
        <f>+'Monthly Interactions-$'!ER7/'Monthly Interactions-Energy'!ER7</f>
        <v>45.739950877317888</v>
      </c>
      <c r="ES7" s="241">
        <f>+'Monthly Interactions-$'!ES7/'Monthly Interactions-Energy'!ES7</f>
        <v>49.85353414985444</v>
      </c>
      <c r="ET7" s="241">
        <f>+'Monthly Interactions-$'!ET7/'Monthly Interactions-Energy'!ET7</f>
        <v>49.513306412253357</v>
      </c>
      <c r="EU7" s="241">
        <f>+'Monthly Interactions-$'!EU7/'Monthly Interactions-Energy'!EU7</f>
        <v>48.270245949140346</v>
      </c>
      <c r="EV7" s="241">
        <f>+'Monthly Interactions-$'!EV7/'Monthly Interactions-Energy'!EV7</f>
        <v>44.743579009532695</v>
      </c>
      <c r="EW7" s="241">
        <f>+'Monthly Interactions-$'!EW7/'Monthly Interactions-Energy'!EW7</f>
        <v>42.929949450886085</v>
      </c>
      <c r="EX7" s="241">
        <f>+'Monthly Interactions-$'!EX7/'Monthly Interactions-Energy'!EX7</f>
        <v>41.463025020066553</v>
      </c>
      <c r="EY7" s="241">
        <f>+'Monthly Interactions-$'!EY7/'Monthly Interactions-Energy'!EY7</f>
        <v>45.294754116573884</v>
      </c>
      <c r="EZ7" s="241">
        <f>+'Monthly Interactions-$'!EZ7/'Monthly Interactions-Energy'!EZ7</f>
        <v>47.399522169594427</v>
      </c>
      <c r="FA7" s="241">
        <f>+'Monthly Interactions-$'!FA7/'Monthly Interactions-Energy'!FA7</f>
        <v>41.792189267858696</v>
      </c>
      <c r="FB7" s="241">
        <f>+'Monthly Interactions-$'!FB7/'Monthly Interactions-Energy'!FB7</f>
        <v>44.75262136033222</v>
      </c>
      <c r="FC7" s="241">
        <f>+'Monthly Interactions-$'!FC7/'Monthly Interactions-Energy'!FC7</f>
        <v>46.917172780220127</v>
      </c>
      <c r="FD7" s="241">
        <f>+'Monthly Interactions-$'!FD7/'Monthly Interactions-Energy'!FD7</f>
        <v>46.538952054203968</v>
      </c>
      <c r="FE7" s="241">
        <f>+'Monthly Interactions-$'!FE7/'Monthly Interactions-Energy'!FE7</f>
        <v>52.924589150631789</v>
      </c>
      <c r="FF7" s="241">
        <f>+'Monthly Interactions-$'!FF7/'Monthly Interactions-Energy'!FF7</f>
        <v>52.927851286495518</v>
      </c>
      <c r="FG7" s="241">
        <f>+'Monthly Interactions-$'!FG7/'Monthly Interactions-Energy'!FG7</f>
        <v>52.028220312319156</v>
      </c>
      <c r="FH7" s="241">
        <f>+'Monthly Interactions-$'!FH7/'Monthly Interactions-Energy'!FH7</f>
        <v>49.082621306267704</v>
      </c>
      <c r="FI7" s="241">
        <f>+'Monthly Interactions-$'!FI7/'Monthly Interactions-Energy'!FI7</f>
        <v>46.019741785325785</v>
      </c>
      <c r="FJ7" s="241">
        <f>+'Monthly Interactions-$'!FJ7/'Monthly Interactions-Energy'!FJ7</f>
        <v>44.214705785841112</v>
      </c>
      <c r="FK7" s="241">
        <f>+'Monthly Interactions-$'!FK7/'Monthly Interactions-Energy'!FK7</f>
        <v>50.173458671142107</v>
      </c>
      <c r="FL7" s="241">
        <f>+'Monthly Interactions-$'!FL7/'Monthly Interactions-Energy'!FL7</f>
        <v>50.71271937108564</v>
      </c>
      <c r="FM7" s="241">
        <f>+'Monthly Interactions-$'!FM7/'Monthly Interactions-Energy'!FM7</f>
        <v>44.488193490771444</v>
      </c>
      <c r="FN7" s="241">
        <f>+'Monthly Interactions-$'!FN7/'Monthly Interactions-Energy'!FN7</f>
        <v>49.47476860045731</v>
      </c>
      <c r="FO7" s="241">
        <f>+'Monthly Interactions-$'!FO7/'Monthly Interactions-Energy'!FO7</f>
        <v>50.903995539428472</v>
      </c>
      <c r="FP7" s="241">
        <f>+'Monthly Interactions-$'!FP7/'Monthly Interactions-Energy'!FP7</f>
        <v>50.130750835392377</v>
      </c>
      <c r="FQ7" s="241">
        <f>+'Monthly Interactions-$'!FQ7/'Monthly Interactions-Energy'!FQ7</f>
        <v>55.922954044901758</v>
      </c>
      <c r="FR7" s="241">
        <f>+'Monthly Interactions-$'!FR7/'Monthly Interactions-Energy'!FR7</f>
        <v>56.006290630293321</v>
      </c>
      <c r="FS7" s="241">
        <f>+'Monthly Interactions-$'!FS7/'Monthly Interactions-Energy'!FS7</f>
        <v>54.967678131634649</v>
      </c>
      <c r="FT7" s="241">
        <f>+'Monthly Interactions-$'!FT7/'Monthly Interactions-Energy'!FT7</f>
        <v>52.178011833392695</v>
      </c>
      <c r="FU7" s="241">
        <f>+'Monthly Interactions-$'!FU7/'Monthly Interactions-Energy'!FU7</f>
        <v>48.516449686781357</v>
      </c>
      <c r="FV7" s="241">
        <f>+'Monthly Interactions-$'!FV7/'Monthly Interactions-Energy'!FV7</f>
        <v>45.520578917951141</v>
      </c>
      <c r="FW7" s="241">
        <f>+'Monthly Interactions-$'!FW7/'Monthly Interactions-Energy'!FW7</f>
        <v>53.073747575556837</v>
      </c>
      <c r="FX7" s="241">
        <f>+'Monthly Interactions-$'!FX7/'Monthly Interactions-Energy'!FX7</f>
        <v>51.675139413262862</v>
      </c>
      <c r="FY7" s="241">
        <f>+'Monthly Interactions-$'!FY7/'Monthly Interactions-Energy'!FY7</f>
        <v>47.482868837214667</v>
      </c>
      <c r="FZ7" s="241">
        <f>+'Monthly Interactions-$'!FZ7/'Monthly Interactions-Energy'!FZ7</f>
        <v>51.720483110213316</v>
      </c>
      <c r="GA7" s="241">
        <f>+'Monthly Interactions-$'!GA7/'Monthly Interactions-Energy'!GA7</f>
        <v>53.404558590898802</v>
      </c>
      <c r="GB7" s="241">
        <f>+'Monthly Interactions-$'!GB7/'Monthly Interactions-Energy'!GB7</f>
        <v>53.863951527178095</v>
      </c>
    </row>
    <row r="8" spans="2:184">
      <c r="B8" s="42" t="s">
        <v>67</v>
      </c>
      <c r="C8" s="21" t="s">
        <v>61</v>
      </c>
      <c r="D8" s="42" t="s">
        <v>174</v>
      </c>
      <c r="E8" s="241">
        <f>+('Monthly Interactions-$'!E3-'Monthly Interactions-$'!E6)/('Monthly Interactions-Energy'!E3-'Monthly Interactions-Energy'!E6)</f>
        <v>27.818574878332658</v>
      </c>
      <c r="F8" s="241">
        <f>+('Monthly Interactions-$'!F3-'Monthly Interactions-$'!F6)/('Monthly Interactions-Energy'!F3-'Monthly Interactions-Energy'!F6)</f>
        <v>28.144483196787217</v>
      </c>
      <c r="G8" s="241">
        <f>+('Monthly Interactions-$'!G3-'Monthly Interactions-$'!G6)/('Monthly Interactions-Energy'!G3-'Monthly Interactions-Energy'!G6)</f>
        <v>26.399087988629969</v>
      </c>
      <c r="H8" s="241">
        <f>+('Monthly Interactions-$'!H3-'Monthly Interactions-$'!H6)/('Monthly Interactions-Energy'!H3-'Monthly Interactions-Energy'!H6)</f>
        <v>24.664185921354274</v>
      </c>
      <c r="I8" s="241">
        <f>+('Monthly Interactions-$'!I3-'Monthly Interactions-$'!I6)/('Monthly Interactions-Energy'!I3-'Monthly Interactions-Energy'!I6)</f>
        <v>23.410701309274984</v>
      </c>
      <c r="J8" s="241">
        <f>+('Monthly Interactions-$'!J3-'Monthly Interactions-$'!J6)/('Monthly Interactions-Energy'!J3-'Monthly Interactions-Energy'!J6)</f>
        <v>23.33773899370826</v>
      </c>
      <c r="K8" s="241">
        <f>+('Monthly Interactions-$'!K3-'Monthly Interactions-$'!K6)/('Monthly Interactions-Energy'!K3-'Monthly Interactions-Energy'!K6)</f>
        <v>25.505434856644161</v>
      </c>
      <c r="L8" s="241">
        <f>+('Monthly Interactions-$'!L3-'Monthly Interactions-$'!L6)/('Monthly Interactions-Energy'!L3-'Monthly Interactions-Energy'!L6)</f>
        <v>24.947976992175011</v>
      </c>
      <c r="M8" s="241">
        <f>+('Monthly Interactions-$'!M3-'Monthly Interactions-$'!M6)/('Monthly Interactions-Energy'!M3-'Monthly Interactions-Energy'!M6)</f>
        <v>24.085221640765528</v>
      </c>
      <c r="N8" s="241">
        <f>+('Monthly Interactions-$'!N3-'Monthly Interactions-$'!N6)/('Monthly Interactions-Energy'!N3-'Monthly Interactions-Energy'!N6)</f>
        <v>24.802775039269783</v>
      </c>
      <c r="O8" s="241">
        <f>+('Monthly Interactions-$'!O3-'Monthly Interactions-$'!O6)/('Monthly Interactions-Energy'!O3-'Monthly Interactions-Energy'!O6)</f>
        <v>25.003349142518999</v>
      </c>
      <c r="P8" s="241">
        <f>+('Monthly Interactions-$'!P3-'Monthly Interactions-$'!P6)/('Monthly Interactions-Energy'!P3-'Monthly Interactions-Energy'!P6)</f>
        <v>25.544419073222421</v>
      </c>
      <c r="Q8" s="241">
        <f>+('Monthly Interactions-$'!Q3-'Monthly Interactions-$'!Q6)/('Monthly Interactions-Energy'!Q3-'Monthly Interactions-Energy'!Q6)</f>
        <v>29.09826476286522</v>
      </c>
      <c r="R8" s="241">
        <f>+('Monthly Interactions-$'!R3-'Monthly Interactions-$'!R6)/('Monthly Interactions-Energy'!R3-'Monthly Interactions-Energy'!R6)</f>
        <v>29.457948654618598</v>
      </c>
      <c r="S8" s="241">
        <f>+('Monthly Interactions-$'!S3-'Monthly Interactions-$'!S6)/('Monthly Interactions-Energy'!S3-'Monthly Interactions-Energy'!S6)</f>
        <v>26.04663642577275</v>
      </c>
      <c r="T8" s="241">
        <f>+('Monthly Interactions-$'!T3-'Monthly Interactions-$'!T6)/('Monthly Interactions-Energy'!T3-'Monthly Interactions-Energy'!T6)</f>
        <v>25.491388747156961</v>
      </c>
      <c r="U8" s="241">
        <f>+('Monthly Interactions-$'!U3-'Monthly Interactions-$'!U6)/('Monthly Interactions-Energy'!U3-'Monthly Interactions-Energy'!U6)</f>
        <v>24.383418253392264</v>
      </c>
      <c r="V8" s="241">
        <f>+('Monthly Interactions-$'!V3-'Monthly Interactions-$'!V6)/('Monthly Interactions-Energy'!V3-'Monthly Interactions-Energy'!V6)</f>
        <v>25.194666597315649</v>
      </c>
      <c r="W8" s="241">
        <f>+('Monthly Interactions-$'!W3-'Monthly Interactions-$'!W6)/('Monthly Interactions-Energy'!W3-'Monthly Interactions-Energy'!W6)</f>
        <v>26.924659857825251</v>
      </c>
      <c r="X8" s="241">
        <f>+('Monthly Interactions-$'!X3-'Monthly Interactions-$'!X6)/('Monthly Interactions-Energy'!X3-'Monthly Interactions-Energy'!X6)</f>
        <v>26.460295102713467</v>
      </c>
      <c r="Y8" s="241">
        <f>+('Monthly Interactions-$'!Y3-'Monthly Interactions-$'!Y6)/('Monthly Interactions-Energy'!Y3-'Monthly Interactions-Energy'!Y6)</f>
        <v>24.17290272178596</v>
      </c>
      <c r="Z8" s="241">
        <f>+('Monthly Interactions-$'!Z3-'Monthly Interactions-$'!Z6)/('Monthly Interactions-Energy'!Z3-'Monthly Interactions-Energy'!Z6)</f>
        <v>25.060976966647925</v>
      </c>
      <c r="AA8" s="241">
        <f>+('Monthly Interactions-$'!AA3-'Monthly Interactions-$'!AA6)/('Monthly Interactions-Energy'!AA3-'Monthly Interactions-Energy'!AA6)</f>
        <v>25.793108215042409</v>
      </c>
      <c r="AB8" s="241">
        <f>+('Monthly Interactions-$'!AB3-'Monthly Interactions-$'!AB6)/('Monthly Interactions-Energy'!AB3-'Monthly Interactions-Energy'!AB6)</f>
        <v>24.899911258334715</v>
      </c>
      <c r="AC8" s="241">
        <f>+('Monthly Interactions-$'!AC3-'Monthly Interactions-$'!AC6)/('Monthly Interactions-Energy'!AC3-'Monthly Interactions-Energy'!AC6)</f>
        <v>29.94662662177803</v>
      </c>
      <c r="AD8" s="241">
        <f>+('Monthly Interactions-$'!AD3-'Monthly Interactions-$'!AD6)/('Monthly Interactions-Energy'!AD3-'Monthly Interactions-Energy'!AD6)</f>
        <v>30.296825762988501</v>
      </c>
      <c r="AE8" s="241">
        <f>+('Monthly Interactions-$'!AE3-'Monthly Interactions-$'!AE6)/('Monthly Interactions-Energy'!AE3-'Monthly Interactions-Energy'!AE6)</f>
        <v>26.979833558911057</v>
      </c>
      <c r="AF8" s="241">
        <f>+('Monthly Interactions-$'!AF3-'Monthly Interactions-$'!AF6)/('Monthly Interactions-Energy'!AF3-'Monthly Interactions-Energy'!AF6)</f>
        <v>26.411275417697837</v>
      </c>
      <c r="AG8" s="241">
        <f>+('Monthly Interactions-$'!AG3-'Monthly Interactions-$'!AG6)/('Monthly Interactions-Energy'!AG3-'Monthly Interactions-Energy'!AG6)</f>
        <v>25.660482382903915</v>
      </c>
      <c r="AH8" s="241">
        <f>+('Monthly Interactions-$'!AH3-'Monthly Interactions-$'!AH6)/('Monthly Interactions-Energy'!AH3-'Monthly Interactions-Energy'!AH6)</f>
        <v>26.883729671673908</v>
      </c>
      <c r="AI8" s="241">
        <f>+('Monthly Interactions-$'!AI3-'Monthly Interactions-$'!AI6)/('Monthly Interactions-Energy'!AI3-'Monthly Interactions-Energy'!AI6)</f>
        <v>28.511770259545312</v>
      </c>
      <c r="AJ8" s="241">
        <f>+('Monthly Interactions-$'!AJ3-'Monthly Interactions-$'!AJ6)/('Monthly Interactions-Energy'!AJ3-'Monthly Interactions-Energy'!AJ6)</f>
        <v>28.024418982677684</v>
      </c>
      <c r="AK8" s="241">
        <f>+('Monthly Interactions-$'!AK3-'Monthly Interactions-$'!AK6)/('Monthly Interactions-Energy'!AK3-'Monthly Interactions-Energy'!AK6)</f>
        <v>25.188907173009113</v>
      </c>
      <c r="AL8" s="241">
        <f>+('Monthly Interactions-$'!AL3-'Monthly Interactions-$'!AL6)/('Monthly Interactions-Energy'!AL3-'Monthly Interactions-Energy'!AL6)</f>
        <v>26.033195012985413</v>
      </c>
      <c r="AM8" s="241">
        <f>+('Monthly Interactions-$'!AM3-'Monthly Interactions-$'!AM6)/('Monthly Interactions-Energy'!AM3-'Monthly Interactions-Energy'!AM6)</f>
        <v>26.82988018693063</v>
      </c>
      <c r="AN8" s="241">
        <f>+('Monthly Interactions-$'!AN3-'Monthly Interactions-$'!AN6)/('Monthly Interactions-Energy'!AN3-'Monthly Interactions-Energy'!AN6)</f>
        <v>26.351536101414805</v>
      </c>
      <c r="AO8" s="241">
        <f>+('Monthly Interactions-$'!AO3-'Monthly Interactions-$'!AO6)/('Monthly Interactions-Energy'!AO3-'Monthly Interactions-Energy'!AO6)</f>
        <v>32.122638678775672</v>
      </c>
      <c r="AP8" s="241">
        <f>+('Monthly Interactions-$'!AP3-'Monthly Interactions-$'!AP6)/('Monthly Interactions-Energy'!AP3-'Monthly Interactions-Energy'!AP6)</f>
        <v>32.503148212579056</v>
      </c>
      <c r="AQ8" s="241">
        <f>+('Monthly Interactions-$'!AQ3-'Monthly Interactions-$'!AQ6)/('Monthly Interactions-Energy'!AQ3-'Monthly Interactions-Energy'!AQ6)</f>
        <v>28.636244689358286</v>
      </c>
      <c r="AR8" s="241">
        <f>+('Monthly Interactions-$'!AR3-'Monthly Interactions-$'!AR6)/('Monthly Interactions-Energy'!AR3-'Monthly Interactions-Energy'!AR6)</f>
        <v>28.018997587835496</v>
      </c>
      <c r="AS8" s="241">
        <f>+('Monthly Interactions-$'!AS3-'Monthly Interactions-$'!AS6)/('Monthly Interactions-Energy'!AS3-'Monthly Interactions-Energy'!AS6)</f>
        <v>27.118479650527803</v>
      </c>
      <c r="AT8" s="241">
        <f>+('Monthly Interactions-$'!AT3-'Monthly Interactions-$'!AT6)/('Monthly Interactions-Energy'!AT3-'Monthly Interactions-Energy'!AT6)</f>
        <v>28.148799763630286</v>
      </c>
      <c r="AU8" s="241">
        <f>+('Monthly Interactions-$'!AU3-'Monthly Interactions-$'!AU6)/('Monthly Interactions-Energy'!AU3-'Monthly Interactions-Energy'!AU6)</f>
        <v>30.764477233857601</v>
      </c>
      <c r="AV8" s="241">
        <f>+('Monthly Interactions-$'!AV3-'Monthly Interactions-$'!AV6)/('Monthly Interactions-Energy'!AV3-'Monthly Interactions-Energy'!AV6)</f>
        <v>30.113462058501309</v>
      </c>
      <c r="AW8" s="241">
        <f>+('Monthly Interactions-$'!AW3-'Monthly Interactions-$'!AW6)/('Monthly Interactions-Energy'!AW3-'Monthly Interactions-Energy'!AW6)</f>
        <v>27.213832280167704</v>
      </c>
      <c r="AX8" s="241">
        <f>+('Monthly Interactions-$'!AX3-'Monthly Interactions-$'!AX6)/('Monthly Interactions-Energy'!AX3-'Monthly Interactions-Energy'!AX6)</f>
        <v>27.868383022711317</v>
      </c>
      <c r="AY8" s="241">
        <f>+('Monthly Interactions-$'!AY3-'Monthly Interactions-$'!AY6)/('Monthly Interactions-Energy'!AY3-'Monthly Interactions-Energy'!AY6)</f>
        <v>28.741262961819945</v>
      </c>
      <c r="AZ8" s="241">
        <f>+('Monthly Interactions-$'!AZ3-'Monthly Interactions-$'!AZ6)/('Monthly Interactions-Energy'!AZ3-'Monthly Interactions-Energy'!AZ6)</f>
        <v>28.496482884412625</v>
      </c>
      <c r="BA8" s="241">
        <f>+('Monthly Interactions-$'!BA3-'Monthly Interactions-$'!BA6)/('Monthly Interactions-Energy'!BA3-'Monthly Interactions-Energy'!BA6)</f>
        <v>33.615652601677652</v>
      </c>
      <c r="BB8" s="241">
        <f>+('Monthly Interactions-$'!BB3-'Monthly Interactions-$'!BB6)/('Monthly Interactions-Energy'!BB3-'Monthly Interactions-Energy'!BB6)</f>
        <v>34.014584085090299</v>
      </c>
      <c r="BC8" s="241">
        <f>+('Monthly Interactions-$'!BC3-'Monthly Interactions-$'!BC6)/('Monthly Interactions-Energy'!BC3-'Monthly Interactions-Energy'!BC6)</f>
        <v>30.218813648238612</v>
      </c>
      <c r="BD8" s="241">
        <f>+('Monthly Interactions-$'!BD3-'Monthly Interactions-$'!BD6)/('Monthly Interactions-Energy'!BD3-'Monthly Interactions-Energy'!BD6)</f>
        <v>29.556998417444927</v>
      </c>
      <c r="BE8" s="241">
        <f>+('Monthly Interactions-$'!BE3-'Monthly Interactions-$'!BE6)/('Monthly Interactions-Energy'!BE3-'Monthly Interactions-Energy'!BE6)</f>
        <v>27.756944771250968</v>
      </c>
      <c r="BF8" s="241">
        <f>+('Monthly Interactions-$'!BF3-'Monthly Interactions-$'!BF6)/('Monthly Interactions-Energy'!BF3-'Monthly Interactions-Energy'!BF6)</f>
        <v>28.989135771965334</v>
      </c>
      <c r="BG8" s="241">
        <f>+('Monthly Interactions-$'!BG3-'Monthly Interactions-$'!BG6)/('Monthly Interactions-Energy'!BG3-'Monthly Interactions-Energy'!BG6)</f>
        <v>31.184321114498214</v>
      </c>
      <c r="BH8" s="241">
        <f>+('Monthly Interactions-$'!BH3-'Monthly Interactions-$'!BH6)/('Monthly Interactions-Energy'!BH3-'Monthly Interactions-Energy'!BH6)</f>
        <v>30.549745379768954</v>
      </c>
      <c r="BI8" s="241">
        <f>+('Monthly Interactions-$'!BI3-'Monthly Interactions-$'!BI6)/('Monthly Interactions-Energy'!BI3-'Monthly Interactions-Energy'!BI6)</f>
        <v>27.640384482589337</v>
      </c>
      <c r="BJ8" s="241">
        <f>+('Monthly Interactions-$'!BJ3-'Monthly Interactions-$'!BJ6)/('Monthly Interactions-Energy'!BJ3-'Monthly Interactions-Energy'!BJ6)</f>
        <v>28.62311791648025</v>
      </c>
      <c r="BK8" s="241">
        <f>+('Monthly Interactions-$'!BK3-'Monthly Interactions-$'!BK6)/('Monthly Interactions-Energy'!BK3-'Monthly Interactions-Energy'!BK6)</f>
        <v>29.546909563826411</v>
      </c>
      <c r="BL8" s="241">
        <f>+('Monthly Interactions-$'!BL3-'Monthly Interactions-$'!BL6)/('Monthly Interactions-Energy'!BL3-'Monthly Interactions-Energy'!BL6)</f>
        <v>29.625049788622928</v>
      </c>
      <c r="BM8" s="241">
        <f>+('Monthly Interactions-$'!BM3-'Monthly Interactions-$'!BM6)/('Monthly Interactions-Energy'!BM3-'Monthly Interactions-Energy'!BM6)</f>
        <v>35.00332292792308</v>
      </c>
      <c r="BN8" s="241">
        <f>+('Monthly Interactions-$'!BN3-'Monthly Interactions-$'!BN6)/('Monthly Interactions-Energy'!BN3-'Monthly Interactions-Energy'!BN6)</f>
        <v>35.709661341517794</v>
      </c>
      <c r="BO8" s="241">
        <f>+('Monthly Interactions-$'!BO3-'Monthly Interactions-$'!BO6)/('Monthly Interactions-Energy'!BO3-'Monthly Interactions-Energy'!BO6)</f>
        <v>32.365519916867832</v>
      </c>
      <c r="BP8" s="241">
        <f>+('Monthly Interactions-$'!BP3-'Monthly Interactions-$'!BP6)/('Monthly Interactions-Energy'!BP3-'Monthly Interactions-Energy'!BP6)</f>
        <v>32.079177383474693</v>
      </c>
      <c r="BQ8" s="241">
        <f>+('Monthly Interactions-$'!BQ3-'Monthly Interactions-$'!BQ6)/('Monthly Interactions-Energy'!BQ3-'Monthly Interactions-Energy'!BQ6)</f>
        <v>30.977850817606107</v>
      </c>
      <c r="BR8" s="241">
        <f>+('Monthly Interactions-$'!BR3-'Monthly Interactions-$'!BR6)/('Monthly Interactions-Energy'!BR3-'Monthly Interactions-Energy'!BR6)</f>
        <v>32.915960261261226</v>
      </c>
      <c r="BS8" s="241">
        <f>+('Monthly Interactions-$'!BS3-'Monthly Interactions-$'!BS6)/('Monthly Interactions-Energy'!BS3-'Monthly Interactions-Energy'!BS6)</f>
        <v>36.761196674648922</v>
      </c>
      <c r="BT8" s="241">
        <f>+('Monthly Interactions-$'!BT3-'Monthly Interactions-$'!BT6)/('Monthly Interactions-Energy'!BT3-'Monthly Interactions-Energy'!BT6)</f>
        <v>36.677963329915208</v>
      </c>
      <c r="BU8" s="241">
        <f>+('Monthly Interactions-$'!BU3-'Monthly Interactions-$'!BU6)/('Monthly Interactions-Energy'!BU3-'Monthly Interactions-Energy'!BU6)</f>
        <v>33.653636866946449</v>
      </c>
      <c r="BV8" s="241">
        <f>+('Monthly Interactions-$'!BV3-'Monthly Interactions-$'!BV6)/('Monthly Interactions-Energy'!BV3-'Monthly Interactions-Energy'!BV6)</f>
        <v>33.361516307382757</v>
      </c>
      <c r="BW8" s="241">
        <f>+('Monthly Interactions-$'!BW3-'Monthly Interactions-$'!BW6)/('Monthly Interactions-Energy'!BW3-'Monthly Interactions-Energy'!BW6)</f>
        <v>35.278601517002031</v>
      </c>
      <c r="BX8" s="241">
        <f>+('Monthly Interactions-$'!BX3-'Monthly Interactions-$'!BX6)/('Monthly Interactions-Energy'!BX3-'Monthly Interactions-Energy'!BX6)</f>
        <v>36.155875382555934</v>
      </c>
      <c r="BY8" s="241">
        <f>+('Monthly Interactions-$'!BY3-'Monthly Interactions-$'!BY6)/('Monthly Interactions-Energy'!BY3-'Monthly Interactions-Energy'!BY6)</f>
        <v>39.86825798208833</v>
      </c>
      <c r="BZ8" s="241">
        <f>+('Monthly Interactions-$'!BZ3-'Monthly Interactions-$'!BZ6)/('Monthly Interactions-Energy'!BZ3-'Monthly Interactions-Energy'!BZ6)</f>
        <v>40.889538828564767</v>
      </c>
      <c r="CA8" s="241">
        <f>+('Monthly Interactions-$'!CA3-'Monthly Interactions-$'!CA6)/('Monthly Interactions-Energy'!CA3-'Monthly Interactions-Energy'!CA6)</f>
        <v>38.529682252197894</v>
      </c>
      <c r="CB8" s="241">
        <f>+('Monthly Interactions-$'!CB3-'Monthly Interactions-$'!CB6)/('Monthly Interactions-Energy'!CB3-'Monthly Interactions-Energy'!CB6)</f>
        <v>37.884651427395724</v>
      </c>
      <c r="CC8" s="241">
        <f>+('Monthly Interactions-$'!CC3-'Monthly Interactions-$'!CC6)/('Monthly Interactions-Energy'!CC3-'Monthly Interactions-Energy'!CC6)</f>
        <v>36.31663899638837</v>
      </c>
      <c r="CD8" s="241">
        <f>+('Monthly Interactions-$'!CD3-'Monthly Interactions-$'!CD6)/('Monthly Interactions-Energy'!CD3-'Monthly Interactions-Energy'!CD6)</f>
        <v>38.846115391904476</v>
      </c>
      <c r="CE8" s="241">
        <f>+('Monthly Interactions-$'!CE3-'Monthly Interactions-$'!CE6)/('Monthly Interactions-Energy'!CE3-'Monthly Interactions-Energy'!CE6)</f>
        <v>46.708200954459151</v>
      </c>
      <c r="CF8" s="241">
        <f>+('Monthly Interactions-$'!CF3-'Monthly Interactions-$'!CF6)/('Monthly Interactions-Energy'!CF3-'Monthly Interactions-Energy'!CF6)</f>
        <v>46.431035753310027</v>
      </c>
      <c r="CG8" s="241">
        <f>+('Monthly Interactions-$'!CG3-'Monthly Interactions-$'!CG6)/('Monthly Interactions-Energy'!CG3-'Monthly Interactions-Energy'!CG6)</f>
        <v>40.521425175261555</v>
      </c>
      <c r="CH8" s="241">
        <f>+('Monthly Interactions-$'!CH3-'Monthly Interactions-$'!CH6)/('Monthly Interactions-Energy'!CH3-'Monthly Interactions-Energy'!CH6)</f>
        <v>39.782821507439749</v>
      </c>
      <c r="CI8" s="241">
        <f>+('Monthly Interactions-$'!CI3-'Monthly Interactions-$'!CI6)/('Monthly Interactions-Energy'!CI3-'Monthly Interactions-Energy'!CI6)</f>
        <v>42.678651828411361</v>
      </c>
      <c r="CJ8" s="241">
        <f>+('Monthly Interactions-$'!CJ3-'Monthly Interactions-$'!CJ6)/('Monthly Interactions-Energy'!CJ3-'Monthly Interactions-Energy'!CJ6)</f>
        <v>43.526698574908515</v>
      </c>
      <c r="CK8" s="241">
        <f>+('Monthly Interactions-$'!CK3-'Monthly Interactions-$'!CK6)/('Monthly Interactions-Energy'!CK3-'Monthly Interactions-Energy'!CK6)</f>
        <v>45.356772539920428</v>
      </c>
      <c r="CL8" s="241">
        <f>+('Monthly Interactions-$'!CL3-'Monthly Interactions-$'!CL6)/('Monthly Interactions-Energy'!CL3-'Monthly Interactions-Energy'!CL6)</f>
        <v>46.010396417365577</v>
      </c>
      <c r="CM8" s="241">
        <f>+('Monthly Interactions-$'!CM3-'Monthly Interactions-$'!CM6)/('Monthly Interactions-Energy'!CM3-'Monthly Interactions-Energy'!CM6)</f>
        <v>44.018414032152158</v>
      </c>
      <c r="CN8" s="241">
        <f>+('Monthly Interactions-$'!CN3-'Monthly Interactions-$'!CN6)/('Monthly Interactions-Energy'!CN3-'Monthly Interactions-Energy'!CN6)</f>
        <v>42.820826927537489</v>
      </c>
      <c r="CO8" s="241">
        <f>+('Monthly Interactions-$'!CO3-'Monthly Interactions-$'!CO6)/('Monthly Interactions-Energy'!CO3-'Monthly Interactions-Energy'!CO6)</f>
        <v>41.627328857508886</v>
      </c>
      <c r="CP8" s="241">
        <f>+('Monthly Interactions-$'!CP3-'Monthly Interactions-$'!CP6)/('Monthly Interactions-Energy'!CP3-'Monthly Interactions-Energy'!CP6)</f>
        <v>44.497750952733725</v>
      </c>
      <c r="CQ8" s="241">
        <f>+('Monthly Interactions-$'!CQ3-'Monthly Interactions-$'!CQ6)/('Monthly Interactions-Energy'!CQ3-'Monthly Interactions-Energy'!CQ6)</f>
        <v>52.845691204714662</v>
      </c>
      <c r="CR8" s="241">
        <f>+('Monthly Interactions-$'!CR3-'Monthly Interactions-$'!CR6)/('Monthly Interactions-Energy'!CR3-'Monthly Interactions-Energy'!CR6)</f>
        <v>52.082352098604233</v>
      </c>
      <c r="CS8" s="241">
        <f>+('Monthly Interactions-$'!CS3-'Monthly Interactions-$'!CS6)/('Monthly Interactions-Energy'!CS3-'Monthly Interactions-Energy'!CS6)</f>
        <v>44.070223745998796</v>
      </c>
      <c r="CT8" s="241">
        <f>+('Monthly Interactions-$'!CT3-'Monthly Interactions-$'!CT6)/('Monthly Interactions-Energy'!CT3-'Monthly Interactions-Energy'!CT6)</f>
        <v>43.136670834841716</v>
      </c>
      <c r="CU8" s="241">
        <f>+('Monthly Interactions-$'!CU3-'Monthly Interactions-$'!CU6)/('Monthly Interactions-Energy'!CU3-'Monthly Interactions-Energy'!CU6)</f>
        <v>44.802963079283522</v>
      </c>
      <c r="CV8" s="241">
        <f>+('Monthly Interactions-$'!CV3-'Monthly Interactions-$'!CV6)/('Monthly Interactions-Energy'!CV3-'Monthly Interactions-Energy'!CV6)</f>
        <v>45.378386813400965</v>
      </c>
      <c r="CW8" s="241">
        <f>+('Monthly Interactions-$'!CW3-'Monthly Interactions-$'!CW6)/('Monthly Interactions-Energy'!CW3-'Monthly Interactions-Energy'!CW6)</f>
        <v>46.665279063279129</v>
      </c>
      <c r="CX8" s="241">
        <f>+('Monthly Interactions-$'!CX3-'Monthly Interactions-$'!CX6)/('Monthly Interactions-Energy'!CX3-'Monthly Interactions-Energy'!CX6)</f>
        <v>46.401512735800182</v>
      </c>
      <c r="CY8" s="241">
        <f>+('Monthly Interactions-$'!CY3-'Monthly Interactions-$'!CY6)/('Monthly Interactions-Energy'!CY3-'Monthly Interactions-Energy'!CY6)</f>
        <v>44.53744301400102</v>
      </c>
      <c r="CZ8" s="241">
        <f>+('Monthly Interactions-$'!CZ3-'Monthly Interactions-$'!CZ6)/('Monthly Interactions-Energy'!CZ3-'Monthly Interactions-Energy'!CZ6)</f>
        <v>42.736291592484633</v>
      </c>
      <c r="DA8" s="241">
        <f>+('Monthly Interactions-$'!DA3-'Monthly Interactions-$'!DA6)/('Monthly Interactions-Energy'!DA3-'Monthly Interactions-Energy'!DA6)</f>
        <v>41.192585546439219</v>
      </c>
      <c r="DB8" s="241">
        <f>+('Monthly Interactions-$'!DB3-'Monthly Interactions-$'!DB6)/('Monthly Interactions-Energy'!DB3-'Monthly Interactions-Energy'!DB6)</f>
        <v>42.556991983912859</v>
      </c>
      <c r="DC8" s="241">
        <f>+('Monthly Interactions-$'!DC3-'Monthly Interactions-$'!DC6)/('Monthly Interactions-Energy'!DC3-'Monthly Interactions-Energy'!DC6)</f>
        <v>50.253385528411599</v>
      </c>
      <c r="DD8" s="241">
        <f>+('Monthly Interactions-$'!DD3-'Monthly Interactions-$'!DD6)/('Monthly Interactions-Energy'!DD3-'Monthly Interactions-Energy'!DD6)</f>
        <v>48.985613188827401</v>
      </c>
      <c r="DE8" s="241">
        <f>+('Monthly Interactions-$'!DE3-'Monthly Interactions-$'!DE6)/('Monthly Interactions-Energy'!DE3-'Monthly Interactions-Energy'!DE6)</f>
        <v>41.638656500906919</v>
      </c>
      <c r="DF8" s="241">
        <f>+('Monthly Interactions-$'!DF3-'Monthly Interactions-$'!DF6)/('Monthly Interactions-Energy'!DF3-'Monthly Interactions-Energy'!DF6)</f>
        <v>42.089517654328425</v>
      </c>
      <c r="DG8" s="241">
        <f>+('Monthly Interactions-$'!DG3-'Monthly Interactions-$'!DG6)/('Monthly Interactions-Energy'!DG3-'Monthly Interactions-Energy'!DG6)</f>
        <v>44.789339121596015</v>
      </c>
      <c r="DH8" s="241">
        <f>+('Monthly Interactions-$'!DH3-'Monthly Interactions-$'!DH6)/('Monthly Interactions-Energy'!DH3-'Monthly Interactions-Energy'!DH6)</f>
        <v>44.153988055611755</v>
      </c>
      <c r="DI8" s="241">
        <f>+('Monthly Interactions-$'!DI3-'Monthly Interactions-$'!DI6)/('Monthly Interactions-Energy'!DI3-'Monthly Interactions-Energy'!DI6)</f>
        <v>47.765624870725141</v>
      </c>
      <c r="DJ8" s="241">
        <f>+('Monthly Interactions-$'!DJ3-'Monthly Interactions-$'!DJ6)/('Monthly Interactions-Energy'!DJ3-'Monthly Interactions-Energy'!DJ6)</f>
        <v>47.415251664831565</v>
      </c>
      <c r="DK8" s="241">
        <f>+('Monthly Interactions-$'!DK3-'Monthly Interactions-$'!DK6)/('Monthly Interactions-Energy'!DK3-'Monthly Interactions-Energy'!DK6)</f>
        <v>45.646894646379572</v>
      </c>
      <c r="DL8" s="241">
        <f>+('Monthly Interactions-$'!DL3-'Monthly Interactions-$'!DL6)/('Monthly Interactions-Energy'!DL3-'Monthly Interactions-Energy'!DL6)</f>
        <v>44.06506371649683</v>
      </c>
      <c r="DM8" s="241">
        <f>+('Monthly Interactions-$'!DM3-'Monthly Interactions-$'!DM6)/('Monthly Interactions-Energy'!DM3-'Monthly Interactions-Energy'!DM6)</f>
        <v>41.958634991597414</v>
      </c>
      <c r="DN8" s="241">
        <f>+('Monthly Interactions-$'!DN3-'Monthly Interactions-$'!DN6)/('Monthly Interactions-Energy'!DN3-'Monthly Interactions-Energy'!DN6)</f>
        <v>43.074140497002652</v>
      </c>
      <c r="DO8" s="241">
        <f>+('Monthly Interactions-$'!DO3-'Monthly Interactions-$'!DO6)/('Monthly Interactions-Energy'!DO3-'Monthly Interactions-Energy'!DO6)</f>
        <v>51.754448629061294</v>
      </c>
      <c r="DP8" s="241">
        <f>+('Monthly Interactions-$'!DP3-'Monthly Interactions-$'!DP6)/('Monthly Interactions-Energy'!DP3-'Monthly Interactions-Energy'!DP6)</f>
        <v>48.397110513852951</v>
      </c>
      <c r="DQ8" s="241">
        <f>+('Monthly Interactions-$'!DQ3-'Monthly Interactions-$'!DQ6)/('Monthly Interactions-Energy'!DQ3-'Monthly Interactions-Energy'!DQ6)</f>
        <v>42.424221198889342</v>
      </c>
      <c r="DR8" s="241">
        <f>+('Monthly Interactions-$'!DR3-'Monthly Interactions-$'!DR6)/('Monthly Interactions-Energy'!DR3-'Monthly Interactions-Energy'!DR6)</f>
        <v>44.057544313554772</v>
      </c>
      <c r="DS8" s="241">
        <f>+('Monthly Interactions-$'!DS3-'Monthly Interactions-$'!DS6)/('Monthly Interactions-Energy'!DS3-'Monthly Interactions-Energy'!DS6)</f>
        <v>46.299334202885959</v>
      </c>
      <c r="DT8" s="241">
        <f>+('Monthly Interactions-$'!DT3-'Monthly Interactions-$'!DT6)/('Monthly Interactions-Energy'!DT3-'Monthly Interactions-Energy'!DT6)</f>
        <v>46.189339686525898</v>
      </c>
      <c r="DU8" s="241">
        <f>+('Monthly Interactions-$'!DU3-'Monthly Interactions-$'!DU6)/('Monthly Interactions-Energy'!DU3-'Monthly Interactions-Energy'!DU6)</f>
        <v>49.132355973945671</v>
      </c>
      <c r="DV8" s="241">
        <f>+('Monthly Interactions-$'!DV3-'Monthly Interactions-$'!DV6)/('Monthly Interactions-Energy'!DV3-'Monthly Interactions-Energy'!DV6)</f>
        <v>48.359733166813484</v>
      </c>
      <c r="DW8" s="241">
        <f>+('Monthly Interactions-$'!DW3-'Monthly Interactions-$'!DW6)/('Monthly Interactions-Energy'!DW3-'Monthly Interactions-Energy'!DW6)</f>
        <v>46.831407797267765</v>
      </c>
      <c r="DX8" s="241">
        <f>+('Monthly Interactions-$'!DX3-'Monthly Interactions-$'!DX6)/('Monthly Interactions-Energy'!DX3-'Monthly Interactions-Energy'!DX6)</f>
        <v>46.145722199224579</v>
      </c>
      <c r="DY8" s="241">
        <f>+('Monthly Interactions-$'!DY3-'Monthly Interactions-$'!DY6)/('Monthly Interactions-Energy'!DY3-'Monthly Interactions-Energy'!DY6)</f>
        <v>43.483832406740262</v>
      </c>
      <c r="DZ8" s="241">
        <f>+('Monthly Interactions-$'!DZ3-'Monthly Interactions-$'!DZ6)/('Monthly Interactions-Energy'!DZ3-'Monthly Interactions-Energy'!DZ6)</f>
        <v>43.161735389723511</v>
      </c>
      <c r="EA8" s="241">
        <f>+('Monthly Interactions-$'!EA3-'Monthly Interactions-$'!EA6)/('Monthly Interactions-Energy'!EA3-'Monthly Interactions-Energy'!EA6)</f>
        <v>52.109300456430802</v>
      </c>
      <c r="EB8" s="241">
        <f>+('Monthly Interactions-$'!EB3-'Monthly Interactions-$'!EB6)/('Monthly Interactions-Energy'!EB3-'Monthly Interactions-Energy'!EB6)</f>
        <v>48.166369285181055</v>
      </c>
      <c r="EC8" s="241">
        <f>+('Monthly Interactions-$'!EC3-'Monthly Interactions-$'!EC6)/('Monthly Interactions-Energy'!EC3-'Monthly Interactions-Energy'!EC6)</f>
        <v>44.437851699176285</v>
      </c>
      <c r="ED8" s="241">
        <f>+('Monthly Interactions-$'!ED3-'Monthly Interactions-$'!ED6)/('Monthly Interactions-Energy'!ED3-'Monthly Interactions-Energy'!ED6)</f>
        <v>44.240833283911471</v>
      </c>
      <c r="EE8" s="241">
        <f>+('Monthly Interactions-$'!EE3-'Monthly Interactions-$'!EE6)/('Monthly Interactions-Energy'!EE3-'Monthly Interactions-Energy'!EE6)</f>
        <v>46.323169615661001</v>
      </c>
      <c r="EF8" s="241">
        <f>+('Monthly Interactions-$'!EF3-'Monthly Interactions-$'!EF6)/('Monthly Interactions-Energy'!EF3-'Monthly Interactions-Energy'!EF6)</f>
        <v>47.208706554814079</v>
      </c>
      <c r="EG8" s="241">
        <f>+('Monthly Interactions-$'!EG3-'Monthly Interactions-$'!EG6)/('Monthly Interactions-Energy'!EG3-'Monthly Interactions-Energy'!EG6)</f>
        <v>49.4365596153106</v>
      </c>
      <c r="EH8" s="241">
        <f>+('Monthly Interactions-$'!EH3-'Monthly Interactions-$'!EH6)/('Monthly Interactions-Energy'!EH3-'Monthly Interactions-Energy'!EH6)</f>
        <v>49.185078093619367</v>
      </c>
      <c r="EI8" s="241">
        <f>+('Monthly Interactions-$'!EI3-'Monthly Interactions-$'!EI6)/('Monthly Interactions-Energy'!EI3-'Monthly Interactions-Energy'!EI6)</f>
        <v>48.354328169232794</v>
      </c>
      <c r="EJ8" s="241">
        <f>+('Monthly Interactions-$'!EJ3-'Monthly Interactions-$'!EJ6)/('Monthly Interactions-Energy'!EJ3-'Monthly Interactions-Energy'!EJ6)</f>
        <v>46.711909969574407</v>
      </c>
      <c r="EK8" s="241">
        <f>+('Monthly Interactions-$'!EK3-'Monthly Interactions-$'!EK6)/('Monthly Interactions-Energy'!EK3-'Monthly Interactions-Energy'!EK6)</f>
        <v>44.164636687760677</v>
      </c>
      <c r="EL8" s="241">
        <f>+('Monthly Interactions-$'!EL3-'Monthly Interactions-$'!EL6)/('Monthly Interactions-Energy'!EL3-'Monthly Interactions-Energy'!EL6)</f>
        <v>44.61835244289059</v>
      </c>
      <c r="EM8" s="241">
        <f>+('Monthly Interactions-$'!EM3-'Monthly Interactions-$'!EM6)/('Monthly Interactions-Energy'!EM3-'Monthly Interactions-Energy'!EM6)</f>
        <v>52.510970766214726</v>
      </c>
      <c r="EN8" s="241">
        <f>+('Monthly Interactions-$'!EN3-'Monthly Interactions-$'!EN6)/('Monthly Interactions-Energy'!EN3-'Monthly Interactions-Energy'!EN6)</f>
        <v>50.770382878193018</v>
      </c>
      <c r="EO8" s="241">
        <f>+('Monthly Interactions-$'!EO3-'Monthly Interactions-$'!EO6)/('Monthly Interactions-Energy'!EO3-'Monthly Interactions-Energy'!EO6)</f>
        <v>46.25367894727485</v>
      </c>
      <c r="EP8" s="241">
        <f>+('Monthly Interactions-$'!EP3-'Monthly Interactions-$'!EP6)/('Monthly Interactions-Energy'!EP3-'Monthly Interactions-Energy'!EP6)</f>
        <v>45.345112471076916</v>
      </c>
      <c r="EQ8" s="241">
        <f>+('Monthly Interactions-$'!EQ3-'Monthly Interactions-$'!EQ6)/('Monthly Interactions-Energy'!EQ3-'Monthly Interactions-Energy'!EQ6)</f>
        <v>47.632521991053878</v>
      </c>
      <c r="ER8" s="241">
        <f>+('Monthly Interactions-$'!ER3-'Monthly Interactions-$'!ER6)/('Monthly Interactions-Energy'!ER3-'Monthly Interactions-Energy'!ER6)</f>
        <v>48.823901868659981</v>
      </c>
      <c r="ES8" s="241">
        <f>+('Monthly Interactions-$'!ES3-'Monthly Interactions-$'!ES6)/('Monthly Interactions-Energy'!ES3-'Monthly Interactions-Energy'!ES6)</f>
        <v>51.82546511507617</v>
      </c>
      <c r="ET8" s="241">
        <f>+('Monthly Interactions-$'!ET3-'Monthly Interactions-$'!ET6)/('Monthly Interactions-Energy'!ET3-'Monthly Interactions-Energy'!ET6)</f>
        <v>51.505930585396278</v>
      </c>
      <c r="EU8" s="241">
        <f>+('Monthly Interactions-$'!EU3-'Monthly Interactions-$'!EU6)/('Monthly Interactions-Energy'!EU3-'Monthly Interactions-Energy'!EU6)</f>
        <v>50.187807867939952</v>
      </c>
      <c r="EV8" s="241">
        <f>+('Monthly Interactions-$'!EV3-'Monthly Interactions-$'!EV6)/('Monthly Interactions-Energy'!EV3-'Monthly Interactions-Energy'!EV6)</f>
        <v>47.881029755228418</v>
      </c>
      <c r="EW8" s="241">
        <f>+('Monthly Interactions-$'!EW3-'Monthly Interactions-$'!EW6)/('Monthly Interactions-Energy'!EW3-'Monthly Interactions-Energy'!EW6)</f>
        <v>46.886852568617236</v>
      </c>
      <c r="EX8" s="241">
        <f>+('Monthly Interactions-$'!EX3-'Monthly Interactions-$'!EX6)/('Monthly Interactions-Energy'!EX3-'Monthly Interactions-Energy'!EX6)</f>
        <v>46.625395534833231</v>
      </c>
      <c r="EY8" s="241">
        <f>+('Monthly Interactions-$'!EY3-'Monthly Interactions-$'!EY6)/('Monthly Interactions-Energy'!EY3-'Monthly Interactions-Energy'!EY6)</f>
        <v>53.192450896433904</v>
      </c>
      <c r="EZ8" s="241">
        <f>+('Monthly Interactions-$'!EZ3-'Monthly Interactions-$'!EZ6)/('Monthly Interactions-Energy'!EZ3-'Monthly Interactions-Energy'!EZ6)</f>
        <v>53.735677115505041</v>
      </c>
      <c r="FA8" s="241">
        <f>+('Monthly Interactions-$'!FA3-'Monthly Interactions-$'!FA6)/('Monthly Interactions-Energy'!FA3-'Monthly Interactions-Energy'!FA6)</f>
        <v>46.88133064412002</v>
      </c>
      <c r="FB8" s="241">
        <f>+('Monthly Interactions-$'!FB3-'Monthly Interactions-$'!FB6)/('Monthly Interactions-Energy'!FB3-'Monthly Interactions-Energy'!FB6)</f>
        <v>47.726923184762505</v>
      </c>
      <c r="FC8" s="241">
        <f>+('Monthly Interactions-$'!FC3-'Monthly Interactions-$'!FC6)/('Monthly Interactions-Energy'!FC3-'Monthly Interactions-Energy'!FC6)</f>
        <v>50.315892305739972</v>
      </c>
      <c r="FD8" s="241">
        <f>+('Monthly Interactions-$'!FD3-'Monthly Interactions-$'!FD6)/('Monthly Interactions-Energy'!FD3-'Monthly Interactions-Energy'!FD6)</f>
        <v>50.163845493848939</v>
      </c>
      <c r="FE8" s="241">
        <f>+('Monthly Interactions-$'!FE3-'Monthly Interactions-$'!FE6)/('Monthly Interactions-Energy'!FE3-'Monthly Interactions-Energy'!FE6)</f>
        <v>55.301445489623084</v>
      </c>
      <c r="FF8" s="241">
        <f>+('Monthly Interactions-$'!FF3-'Monthly Interactions-$'!FF6)/('Monthly Interactions-Energy'!FF3-'Monthly Interactions-Energy'!FF6)</f>
        <v>55.056222371488083</v>
      </c>
      <c r="FG8" s="241">
        <f>+('Monthly Interactions-$'!FG3-'Monthly Interactions-$'!FG6)/('Monthly Interactions-Energy'!FG3-'Monthly Interactions-Energy'!FG6)</f>
        <v>54.101114472587135</v>
      </c>
      <c r="FH8" s="241">
        <f>+('Monthly Interactions-$'!FH3-'Monthly Interactions-$'!FH6)/('Monthly Interactions-Energy'!FH3-'Monthly Interactions-Energy'!FH6)</f>
        <v>52.112280244740582</v>
      </c>
      <c r="FI8" s="241">
        <f>+('Monthly Interactions-$'!FI3-'Monthly Interactions-$'!FI6)/('Monthly Interactions-Energy'!FI3-'Monthly Interactions-Energy'!FI6)</f>
        <v>50.776568791755004</v>
      </c>
      <c r="FJ8" s="241">
        <f>+('Monthly Interactions-$'!FJ3-'Monthly Interactions-$'!FJ6)/('Monthly Interactions-Energy'!FJ3-'Monthly Interactions-Energy'!FJ6)</f>
        <v>49.829539033683254</v>
      </c>
      <c r="FK8" s="241">
        <f>+('Monthly Interactions-$'!FK3-'Monthly Interactions-$'!FK6)/('Monthly Interactions-Energy'!FK3-'Monthly Interactions-Energy'!FK6)</f>
        <v>56.9713355612258</v>
      </c>
      <c r="FL8" s="241">
        <f>+('Monthly Interactions-$'!FL3-'Monthly Interactions-$'!FL6)/('Monthly Interactions-Energy'!FL3-'Monthly Interactions-Energy'!FL6)</f>
        <v>57.513984533339375</v>
      </c>
      <c r="FM8" s="241">
        <f>+('Monthly Interactions-$'!FM3-'Monthly Interactions-$'!FM6)/('Monthly Interactions-Energy'!FM3-'Monthly Interactions-Energy'!FM6)</f>
        <v>50.552352903879296</v>
      </c>
      <c r="FN8" s="241">
        <f>+('Monthly Interactions-$'!FN3-'Monthly Interactions-$'!FN6)/('Monthly Interactions-Energy'!FN3-'Monthly Interactions-Energy'!FN6)</f>
        <v>52.737836671390248</v>
      </c>
      <c r="FO8" s="241">
        <f>+('Monthly Interactions-$'!FO3-'Monthly Interactions-$'!FO6)/('Monthly Interactions-Energy'!FO3-'Monthly Interactions-Energy'!FO6)</f>
        <v>54.204469511551601</v>
      </c>
      <c r="FP8" s="241">
        <f>+('Monthly Interactions-$'!FP3-'Monthly Interactions-$'!FP6)/('Monthly Interactions-Energy'!FP3-'Monthly Interactions-Energy'!FP6)</f>
        <v>53.978228324534705</v>
      </c>
      <c r="FQ8" s="241">
        <f>+('Monthly Interactions-$'!FQ3-'Monthly Interactions-$'!FQ6)/('Monthly Interactions-Energy'!FQ3-'Monthly Interactions-Energy'!FQ6)</f>
        <v>58.685664931696707</v>
      </c>
      <c r="FR8" s="241">
        <f>+('Monthly Interactions-$'!FR3-'Monthly Interactions-$'!FR6)/('Monthly Interactions-Energy'!FR3-'Monthly Interactions-Energy'!FR6)</f>
        <v>58.251554830793886</v>
      </c>
      <c r="FS8" s="241">
        <f>+('Monthly Interactions-$'!FS3-'Monthly Interactions-$'!FS6)/('Monthly Interactions-Energy'!FS3-'Monthly Interactions-Energy'!FS6)</f>
        <v>57.119887245011753</v>
      </c>
      <c r="FT8" s="241">
        <f>+('Monthly Interactions-$'!FT3-'Monthly Interactions-$'!FT6)/('Monthly Interactions-Energy'!FT3-'Monthly Interactions-Energy'!FT6)</f>
        <v>54.985893293076998</v>
      </c>
      <c r="FU8" s="241">
        <f>+('Monthly Interactions-$'!FU3-'Monthly Interactions-$'!FU6)/('Monthly Interactions-Energy'!FU3-'Monthly Interactions-Energy'!FU6)</f>
        <v>53.522845015695722</v>
      </c>
      <c r="FV8" s="241">
        <f>+('Monthly Interactions-$'!FV3-'Monthly Interactions-$'!FV6)/('Monthly Interactions-Energy'!FV3-'Monthly Interactions-Energy'!FV6)</f>
        <v>52.059821046080231</v>
      </c>
      <c r="FW8" s="241">
        <f>+('Monthly Interactions-$'!FW3-'Monthly Interactions-$'!FW6)/('Monthly Interactions-Energy'!FW3-'Monthly Interactions-Energy'!FW6)</f>
        <v>61.007504714175418</v>
      </c>
      <c r="FX8" s="241">
        <f>+('Monthly Interactions-$'!FX3-'Monthly Interactions-$'!FX6)/('Monthly Interactions-Energy'!FX3-'Monthly Interactions-Energy'!FX6)</f>
        <v>58.761113619262588</v>
      </c>
      <c r="FY8" s="241">
        <f>+('Monthly Interactions-$'!FY3-'Monthly Interactions-$'!FY6)/('Monthly Interactions-Energy'!FY3-'Monthly Interactions-Energy'!FY6)</f>
        <v>53.265313363378993</v>
      </c>
      <c r="FZ8" s="241">
        <f>+('Monthly Interactions-$'!FZ3-'Monthly Interactions-$'!FZ6)/('Monthly Interactions-Energy'!FZ3-'Monthly Interactions-Energy'!FZ6)</f>
        <v>55.559885330730502</v>
      </c>
      <c r="GA8" s="241">
        <f>+('Monthly Interactions-$'!GA3-'Monthly Interactions-$'!GA6)/('Monthly Interactions-Energy'!GA3-'Monthly Interactions-Energy'!GA6)</f>
        <v>56.933891020180418</v>
      </c>
      <c r="GB8" s="241">
        <f>+('Monthly Interactions-$'!GB3-'Monthly Interactions-$'!GB6)/('Monthly Interactions-Energy'!GB3-'Monthly Interactions-Energy'!GB6)</f>
        <v>57.162021602747465</v>
      </c>
    </row>
    <row r="9" spans="2:184"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</row>
    <row r="10" spans="2:184">
      <c r="B10" s="242" t="s">
        <v>65</v>
      </c>
      <c r="C10" s="242" t="s">
        <v>33</v>
      </c>
      <c r="D10" s="242" t="s">
        <v>66</v>
      </c>
      <c r="E10" s="243">
        <f t="shared" ref="E10:P10" si="0">+E2</f>
        <v>41275</v>
      </c>
      <c r="F10" s="243">
        <f t="shared" si="0"/>
        <v>41306</v>
      </c>
      <c r="G10" s="243">
        <f t="shared" si="0"/>
        <v>41334</v>
      </c>
      <c r="H10" s="243">
        <f t="shared" si="0"/>
        <v>41365</v>
      </c>
      <c r="I10" s="243">
        <f t="shared" si="0"/>
        <v>41395</v>
      </c>
      <c r="J10" s="243">
        <f t="shared" si="0"/>
        <v>41426</v>
      </c>
      <c r="K10" s="243">
        <f t="shared" si="0"/>
        <v>41456</v>
      </c>
      <c r="L10" s="243">
        <f t="shared" si="0"/>
        <v>41487</v>
      </c>
      <c r="M10" s="243">
        <f t="shared" si="0"/>
        <v>41518</v>
      </c>
      <c r="N10" s="243">
        <f t="shared" si="0"/>
        <v>41548</v>
      </c>
      <c r="O10" s="243">
        <f t="shared" si="0"/>
        <v>41579</v>
      </c>
      <c r="P10" s="243">
        <f t="shared" si="0"/>
        <v>41609</v>
      </c>
      <c r="Q10" s="243">
        <f t="shared" ref="Q10:AI10" si="1">+Q2</f>
        <v>41640</v>
      </c>
      <c r="R10" s="243">
        <f t="shared" si="1"/>
        <v>41671</v>
      </c>
      <c r="S10" s="243">
        <f t="shared" si="1"/>
        <v>41699</v>
      </c>
      <c r="T10" s="243">
        <f t="shared" si="1"/>
        <v>41730</v>
      </c>
      <c r="U10" s="243">
        <f t="shared" si="1"/>
        <v>41760</v>
      </c>
      <c r="V10" s="243">
        <f t="shared" si="1"/>
        <v>41791</v>
      </c>
      <c r="W10" s="243">
        <f t="shared" si="1"/>
        <v>41821</v>
      </c>
      <c r="X10" s="243">
        <f t="shared" si="1"/>
        <v>41852</v>
      </c>
      <c r="Y10" s="243">
        <f t="shared" si="1"/>
        <v>41883</v>
      </c>
      <c r="Z10" s="243">
        <f t="shared" si="1"/>
        <v>41913</v>
      </c>
      <c r="AA10" s="243">
        <f t="shared" si="1"/>
        <v>41944</v>
      </c>
      <c r="AB10" s="243">
        <f t="shared" si="1"/>
        <v>41974</v>
      </c>
      <c r="AC10" s="243">
        <f t="shared" si="1"/>
        <v>42005</v>
      </c>
      <c r="AD10" s="243">
        <f t="shared" si="1"/>
        <v>42036</v>
      </c>
      <c r="AE10" s="243">
        <f t="shared" si="1"/>
        <v>42064</v>
      </c>
      <c r="AF10" s="243">
        <f t="shared" si="1"/>
        <v>42095</v>
      </c>
      <c r="AG10" s="243">
        <f t="shared" si="1"/>
        <v>42125</v>
      </c>
      <c r="AH10" s="243">
        <f t="shared" si="1"/>
        <v>42156</v>
      </c>
      <c r="AI10" s="243">
        <f t="shared" si="1"/>
        <v>42186</v>
      </c>
      <c r="AJ10" s="243">
        <f t="shared" ref="AJ10:AX10" si="2">+AJ2</f>
        <v>42217</v>
      </c>
      <c r="AK10" s="243">
        <f t="shared" si="2"/>
        <v>42248</v>
      </c>
      <c r="AL10" s="243">
        <f t="shared" si="2"/>
        <v>42278</v>
      </c>
      <c r="AM10" s="243">
        <f t="shared" si="2"/>
        <v>42309</v>
      </c>
      <c r="AN10" s="243">
        <f t="shared" si="2"/>
        <v>42339</v>
      </c>
      <c r="AO10" s="243">
        <f t="shared" si="2"/>
        <v>42370</v>
      </c>
      <c r="AP10" s="243">
        <f t="shared" si="2"/>
        <v>42401</v>
      </c>
      <c r="AQ10" s="243">
        <f t="shared" si="2"/>
        <v>42430</v>
      </c>
      <c r="AR10" s="243">
        <f t="shared" si="2"/>
        <v>42461</v>
      </c>
      <c r="AS10" s="243">
        <f t="shared" si="2"/>
        <v>42491</v>
      </c>
      <c r="AT10" s="243">
        <f t="shared" si="2"/>
        <v>42522</v>
      </c>
      <c r="AU10" s="243">
        <f t="shared" si="2"/>
        <v>42552</v>
      </c>
      <c r="AV10" s="243">
        <f t="shared" si="2"/>
        <v>42583</v>
      </c>
      <c r="AW10" s="243">
        <f t="shared" si="2"/>
        <v>42614</v>
      </c>
      <c r="AX10" s="243">
        <f t="shared" si="2"/>
        <v>42644</v>
      </c>
      <c r="AY10" s="243">
        <f t="shared" ref="AY10:AZ10" si="3">+AY2</f>
        <v>42675</v>
      </c>
      <c r="AZ10" s="243">
        <f t="shared" si="3"/>
        <v>42705</v>
      </c>
      <c r="BA10" s="243">
        <f t="shared" ref="BA10:DL10" si="4">+BA2</f>
        <v>42736</v>
      </c>
      <c r="BB10" s="243">
        <f t="shared" si="4"/>
        <v>42767</v>
      </c>
      <c r="BC10" s="243">
        <f t="shared" si="4"/>
        <v>42795</v>
      </c>
      <c r="BD10" s="243">
        <f t="shared" si="4"/>
        <v>42826</v>
      </c>
      <c r="BE10" s="243">
        <f t="shared" si="4"/>
        <v>42856</v>
      </c>
      <c r="BF10" s="243">
        <f t="shared" si="4"/>
        <v>42887</v>
      </c>
      <c r="BG10" s="243">
        <f t="shared" si="4"/>
        <v>42917</v>
      </c>
      <c r="BH10" s="243">
        <f t="shared" si="4"/>
        <v>42948</v>
      </c>
      <c r="BI10" s="243">
        <f t="shared" si="4"/>
        <v>42979</v>
      </c>
      <c r="BJ10" s="243">
        <f t="shared" si="4"/>
        <v>43009</v>
      </c>
      <c r="BK10" s="243">
        <f t="shared" si="4"/>
        <v>43040</v>
      </c>
      <c r="BL10" s="243">
        <f t="shared" si="4"/>
        <v>43070</v>
      </c>
      <c r="BM10" s="243">
        <f t="shared" si="4"/>
        <v>43101</v>
      </c>
      <c r="BN10" s="243">
        <f t="shared" si="4"/>
        <v>43132</v>
      </c>
      <c r="BO10" s="243">
        <f t="shared" si="4"/>
        <v>43160</v>
      </c>
      <c r="BP10" s="243">
        <f t="shared" si="4"/>
        <v>43191</v>
      </c>
      <c r="BQ10" s="243">
        <f t="shared" si="4"/>
        <v>43221</v>
      </c>
      <c r="BR10" s="243">
        <f t="shared" si="4"/>
        <v>43252</v>
      </c>
      <c r="BS10" s="243">
        <f t="shared" si="4"/>
        <v>43282</v>
      </c>
      <c r="BT10" s="243">
        <f t="shared" si="4"/>
        <v>43313</v>
      </c>
      <c r="BU10" s="243">
        <f t="shared" si="4"/>
        <v>43344</v>
      </c>
      <c r="BV10" s="243">
        <f t="shared" si="4"/>
        <v>43374</v>
      </c>
      <c r="BW10" s="243">
        <f t="shared" si="4"/>
        <v>43405</v>
      </c>
      <c r="BX10" s="243">
        <f t="shared" si="4"/>
        <v>43435</v>
      </c>
      <c r="BY10" s="243">
        <f t="shared" si="4"/>
        <v>43466</v>
      </c>
      <c r="BZ10" s="243">
        <f t="shared" si="4"/>
        <v>43497</v>
      </c>
      <c r="CA10" s="243">
        <f t="shared" si="4"/>
        <v>43525</v>
      </c>
      <c r="CB10" s="243">
        <f t="shared" si="4"/>
        <v>43556</v>
      </c>
      <c r="CC10" s="243">
        <f t="shared" si="4"/>
        <v>43586</v>
      </c>
      <c r="CD10" s="243">
        <f t="shared" si="4"/>
        <v>43617</v>
      </c>
      <c r="CE10" s="243">
        <f t="shared" si="4"/>
        <v>43647</v>
      </c>
      <c r="CF10" s="243">
        <f t="shared" si="4"/>
        <v>43678</v>
      </c>
      <c r="CG10" s="243">
        <f t="shared" si="4"/>
        <v>43709</v>
      </c>
      <c r="CH10" s="243">
        <f t="shared" si="4"/>
        <v>43739</v>
      </c>
      <c r="CI10" s="243">
        <f t="shared" si="4"/>
        <v>43770</v>
      </c>
      <c r="CJ10" s="243">
        <f t="shared" si="4"/>
        <v>43800</v>
      </c>
      <c r="CK10" s="243">
        <f t="shared" si="4"/>
        <v>43831</v>
      </c>
      <c r="CL10" s="243">
        <f t="shared" si="4"/>
        <v>43862</v>
      </c>
      <c r="CM10" s="243">
        <f t="shared" si="4"/>
        <v>43891</v>
      </c>
      <c r="CN10" s="243">
        <f t="shared" si="4"/>
        <v>43922</v>
      </c>
      <c r="CO10" s="243">
        <f t="shared" si="4"/>
        <v>43952</v>
      </c>
      <c r="CP10" s="243">
        <f t="shared" si="4"/>
        <v>43983</v>
      </c>
      <c r="CQ10" s="243">
        <f t="shared" si="4"/>
        <v>44013</v>
      </c>
      <c r="CR10" s="243">
        <f t="shared" si="4"/>
        <v>44044</v>
      </c>
      <c r="CS10" s="243">
        <f t="shared" si="4"/>
        <v>44075</v>
      </c>
      <c r="CT10" s="243">
        <f t="shared" si="4"/>
        <v>44105</v>
      </c>
      <c r="CU10" s="243">
        <f t="shared" si="4"/>
        <v>44136</v>
      </c>
      <c r="CV10" s="243">
        <f t="shared" si="4"/>
        <v>44166</v>
      </c>
      <c r="CW10" s="243">
        <f t="shared" si="4"/>
        <v>44197</v>
      </c>
      <c r="CX10" s="243">
        <f t="shared" si="4"/>
        <v>44228</v>
      </c>
      <c r="CY10" s="243">
        <f t="shared" si="4"/>
        <v>44256</v>
      </c>
      <c r="CZ10" s="243">
        <f t="shared" si="4"/>
        <v>44287</v>
      </c>
      <c r="DA10" s="243">
        <f t="shared" si="4"/>
        <v>44317</v>
      </c>
      <c r="DB10" s="243">
        <f t="shared" si="4"/>
        <v>44348</v>
      </c>
      <c r="DC10" s="243">
        <f t="shared" si="4"/>
        <v>44378</v>
      </c>
      <c r="DD10" s="243">
        <f t="shared" si="4"/>
        <v>44409</v>
      </c>
      <c r="DE10" s="243">
        <f t="shared" si="4"/>
        <v>44440</v>
      </c>
      <c r="DF10" s="243">
        <f t="shared" si="4"/>
        <v>44470</v>
      </c>
      <c r="DG10" s="243">
        <f t="shared" si="4"/>
        <v>44501</v>
      </c>
      <c r="DH10" s="243">
        <f t="shared" si="4"/>
        <v>44531</v>
      </c>
      <c r="DI10" s="243">
        <f t="shared" si="4"/>
        <v>44562</v>
      </c>
      <c r="DJ10" s="243">
        <f t="shared" si="4"/>
        <v>44593</v>
      </c>
      <c r="DK10" s="243">
        <f t="shared" si="4"/>
        <v>44621</v>
      </c>
      <c r="DL10" s="243">
        <f t="shared" si="4"/>
        <v>44652</v>
      </c>
      <c r="DM10" s="243">
        <f t="shared" ref="DM10:FX10" si="5">+DM2</f>
        <v>44682</v>
      </c>
      <c r="DN10" s="243">
        <f t="shared" si="5"/>
        <v>44713</v>
      </c>
      <c r="DO10" s="243">
        <f t="shared" si="5"/>
        <v>44743</v>
      </c>
      <c r="DP10" s="243">
        <f t="shared" si="5"/>
        <v>44774</v>
      </c>
      <c r="DQ10" s="243">
        <f t="shared" si="5"/>
        <v>44805</v>
      </c>
      <c r="DR10" s="243">
        <f t="shared" si="5"/>
        <v>44835</v>
      </c>
      <c r="DS10" s="243">
        <f t="shared" si="5"/>
        <v>44866</v>
      </c>
      <c r="DT10" s="243">
        <f t="shared" si="5"/>
        <v>44896</v>
      </c>
      <c r="DU10" s="243">
        <f t="shared" si="5"/>
        <v>44927</v>
      </c>
      <c r="DV10" s="243">
        <f t="shared" si="5"/>
        <v>44958</v>
      </c>
      <c r="DW10" s="243">
        <f t="shared" si="5"/>
        <v>44986</v>
      </c>
      <c r="DX10" s="243">
        <f t="shared" si="5"/>
        <v>45017</v>
      </c>
      <c r="DY10" s="243">
        <f t="shared" si="5"/>
        <v>45047</v>
      </c>
      <c r="DZ10" s="243">
        <f t="shared" si="5"/>
        <v>45078</v>
      </c>
      <c r="EA10" s="243">
        <f t="shared" si="5"/>
        <v>45108</v>
      </c>
      <c r="EB10" s="243">
        <f t="shared" si="5"/>
        <v>45139</v>
      </c>
      <c r="EC10" s="243">
        <f t="shared" si="5"/>
        <v>45170</v>
      </c>
      <c r="ED10" s="243">
        <f t="shared" si="5"/>
        <v>45200</v>
      </c>
      <c r="EE10" s="243">
        <f t="shared" si="5"/>
        <v>45231</v>
      </c>
      <c r="EF10" s="243">
        <f t="shared" si="5"/>
        <v>45261</v>
      </c>
      <c r="EG10" s="243">
        <f t="shared" si="5"/>
        <v>45292</v>
      </c>
      <c r="EH10" s="243">
        <f t="shared" si="5"/>
        <v>45323</v>
      </c>
      <c r="EI10" s="243">
        <f t="shared" si="5"/>
        <v>45352</v>
      </c>
      <c r="EJ10" s="243">
        <f t="shared" si="5"/>
        <v>45383</v>
      </c>
      <c r="EK10" s="243">
        <f t="shared" si="5"/>
        <v>45413</v>
      </c>
      <c r="EL10" s="243">
        <f t="shared" si="5"/>
        <v>45444</v>
      </c>
      <c r="EM10" s="243">
        <f t="shared" si="5"/>
        <v>45474</v>
      </c>
      <c r="EN10" s="243">
        <f t="shared" si="5"/>
        <v>45505</v>
      </c>
      <c r="EO10" s="243">
        <f t="shared" si="5"/>
        <v>45536</v>
      </c>
      <c r="EP10" s="243">
        <f t="shared" si="5"/>
        <v>45566</v>
      </c>
      <c r="EQ10" s="243">
        <f t="shared" si="5"/>
        <v>45597</v>
      </c>
      <c r="ER10" s="243">
        <f t="shared" si="5"/>
        <v>45627</v>
      </c>
      <c r="ES10" s="243">
        <f t="shared" si="5"/>
        <v>45658</v>
      </c>
      <c r="ET10" s="243">
        <f t="shared" si="5"/>
        <v>45689</v>
      </c>
      <c r="EU10" s="243">
        <f t="shared" si="5"/>
        <v>45717</v>
      </c>
      <c r="EV10" s="243">
        <f t="shared" si="5"/>
        <v>45748</v>
      </c>
      <c r="EW10" s="243">
        <f t="shared" si="5"/>
        <v>45778</v>
      </c>
      <c r="EX10" s="243">
        <f t="shared" si="5"/>
        <v>45809</v>
      </c>
      <c r="EY10" s="243">
        <f t="shared" si="5"/>
        <v>45839</v>
      </c>
      <c r="EZ10" s="243">
        <f t="shared" si="5"/>
        <v>45870</v>
      </c>
      <c r="FA10" s="243">
        <f t="shared" si="5"/>
        <v>45901</v>
      </c>
      <c r="FB10" s="243">
        <f t="shared" si="5"/>
        <v>45931</v>
      </c>
      <c r="FC10" s="243">
        <f t="shared" si="5"/>
        <v>45962</v>
      </c>
      <c r="FD10" s="243">
        <f t="shared" si="5"/>
        <v>45992</v>
      </c>
      <c r="FE10" s="243">
        <f t="shared" si="5"/>
        <v>46023</v>
      </c>
      <c r="FF10" s="243">
        <f t="shared" si="5"/>
        <v>46054</v>
      </c>
      <c r="FG10" s="243">
        <f t="shared" si="5"/>
        <v>46082</v>
      </c>
      <c r="FH10" s="243">
        <f t="shared" si="5"/>
        <v>46113</v>
      </c>
      <c r="FI10" s="243">
        <f t="shared" si="5"/>
        <v>46143</v>
      </c>
      <c r="FJ10" s="243">
        <f t="shared" si="5"/>
        <v>46174</v>
      </c>
      <c r="FK10" s="243">
        <f t="shared" si="5"/>
        <v>46204</v>
      </c>
      <c r="FL10" s="243">
        <f t="shared" si="5"/>
        <v>46235</v>
      </c>
      <c r="FM10" s="243">
        <f t="shared" si="5"/>
        <v>46266</v>
      </c>
      <c r="FN10" s="243">
        <f t="shared" si="5"/>
        <v>46296</v>
      </c>
      <c r="FO10" s="243">
        <f t="shared" si="5"/>
        <v>46327</v>
      </c>
      <c r="FP10" s="243">
        <f t="shared" si="5"/>
        <v>46357</v>
      </c>
      <c r="FQ10" s="243">
        <f t="shared" si="5"/>
        <v>46388</v>
      </c>
      <c r="FR10" s="243">
        <f t="shared" si="5"/>
        <v>46419</v>
      </c>
      <c r="FS10" s="243">
        <f t="shared" si="5"/>
        <v>46447</v>
      </c>
      <c r="FT10" s="243">
        <f t="shared" si="5"/>
        <v>46478</v>
      </c>
      <c r="FU10" s="243">
        <f t="shared" si="5"/>
        <v>46508</v>
      </c>
      <c r="FV10" s="243">
        <f t="shared" si="5"/>
        <v>46539</v>
      </c>
      <c r="FW10" s="243">
        <f t="shared" si="5"/>
        <v>46569</v>
      </c>
      <c r="FX10" s="243">
        <f t="shared" si="5"/>
        <v>46600</v>
      </c>
      <c r="FY10" s="243">
        <f t="shared" ref="FY10:GA10" si="6">+FY2</f>
        <v>46631</v>
      </c>
      <c r="FZ10" s="243">
        <f t="shared" si="6"/>
        <v>46661</v>
      </c>
      <c r="GA10" s="243">
        <f t="shared" si="6"/>
        <v>46692</v>
      </c>
      <c r="GB10" s="243">
        <f t="shared" ref="GB10" si="7">+GB2</f>
        <v>46722</v>
      </c>
    </row>
    <row r="11" spans="2:184">
      <c r="B11" s="214" t="s">
        <v>73</v>
      </c>
      <c r="C11" s="21" t="s">
        <v>61</v>
      </c>
      <c r="D11" s="19" t="s">
        <v>68</v>
      </c>
      <c r="E11" s="241">
        <f>+'Monthly Interactions-$'!E11/'Monthly Interactions-Energy'!E11</f>
        <v>33.255876309588103</v>
      </c>
      <c r="F11" s="241">
        <f>+'Monthly Interactions-$'!F11/'Monthly Interactions-Energy'!F11</f>
        <v>32.357262794446925</v>
      </c>
      <c r="G11" s="241">
        <f>+'Monthly Interactions-$'!G11/'Monthly Interactions-Energy'!G11</f>
        <v>30.778815643249406</v>
      </c>
      <c r="H11" s="241">
        <f>+'Monthly Interactions-$'!H11/'Monthly Interactions-Energy'!H11</f>
        <v>30.543893142736792</v>
      </c>
      <c r="I11" s="241">
        <f>+'Monthly Interactions-$'!I11/'Monthly Interactions-Energy'!I11</f>
        <v>30.02074389524287</v>
      </c>
      <c r="J11" s="241">
        <f>+'Monthly Interactions-$'!J11/'Monthly Interactions-Energy'!J11</f>
        <v>30.602315014696991</v>
      </c>
      <c r="K11" s="241">
        <f>+'Monthly Interactions-$'!K11/'Monthly Interactions-Energy'!K11</f>
        <v>36.668879042660244</v>
      </c>
      <c r="L11" s="241">
        <f>+'Monthly Interactions-$'!L11/'Monthly Interactions-Energy'!L11</f>
        <v>33.869677845105059</v>
      </c>
      <c r="M11" s="241">
        <f>+'Monthly Interactions-$'!M11/'Monthly Interactions-Energy'!M11</f>
        <v>31.159698764120549</v>
      </c>
      <c r="N11" s="241">
        <f>+'Monthly Interactions-$'!N11/'Monthly Interactions-Energy'!N11</f>
        <v>30.450252449125696</v>
      </c>
      <c r="O11" s="241">
        <f>+'Monthly Interactions-$'!O11/'Monthly Interactions-Energy'!O11</f>
        <v>30.173317664699873</v>
      </c>
      <c r="P11" s="241">
        <f>+'Monthly Interactions-$'!P11/'Monthly Interactions-Energy'!P11</f>
        <v>31.235598114890596</v>
      </c>
      <c r="Q11" s="241">
        <f>+'Monthly Interactions-$'!Q11/'Monthly Interactions-Energy'!Q11</f>
        <v>35.609122806196432</v>
      </c>
      <c r="R11" s="241">
        <f>+'Monthly Interactions-$'!R11/'Monthly Interactions-Energy'!R11</f>
        <v>34.914399576766975</v>
      </c>
      <c r="S11" s="241">
        <f>+'Monthly Interactions-$'!S11/'Monthly Interactions-Energy'!S11</f>
        <v>32.208184516440696</v>
      </c>
      <c r="T11" s="241">
        <f>+'Monthly Interactions-$'!T11/'Monthly Interactions-Energy'!T11</f>
        <v>32.386970851661196</v>
      </c>
      <c r="U11" s="241">
        <f>+'Monthly Interactions-$'!U11/'Monthly Interactions-Energy'!U11</f>
        <v>31.469971879555406</v>
      </c>
      <c r="V11" s="241">
        <f>+'Monthly Interactions-$'!V11/'Monthly Interactions-Energy'!V11</f>
        <v>32.416624489149989</v>
      </c>
      <c r="W11" s="241">
        <f>+'Monthly Interactions-$'!W11/'Monthly Interactions-Energy'!W11</f>
        <v>36.277851476151838</v>
      </c>
      <c r="X11" s="241">
        <f>+'Monthly Interactions-$'!X11/'Monthly Interactions-Energy'!X11</f>
        <v>35.531509344447684</v>
      </c>
      <c r="Y11" s="241">
        <f>+'Monthly Interactions-$'!Y11/'Monthly Interactions-Energy'!Y11</f>
        <v>32.009867689200128</v>
      </c>
      <c r="Z11" s="241">
        <f>+'Monthly Interactions-$'!Z11/'Monthly Interactions-Energy'!Z11</f>
        <v>31.258347296432397</v>
      </c>
      <c r="AA11" s="241">
        <f>+'Monthly Interactions-$'!AA11/'Monthly Interactions-Energy'!AA11</f>
        <v>31.202020328701295</v>
      </c>
      <c r="AB11" s="241">
        <f>+'Monthly Interactions-$'!AB11/'Monthly Interactions-Energy'!AB11</f>
        <v>32.146604550656669</v>
      </c>
      <c r="AC11" s="241">
        <f>+'Monthly Interactions-$'!AC11/'Monthly Interactions-Energy'!AC11</f>
        <v>35.309680763073167</v>
      </c>
      <c r="AD11" s="241">
        <f>+'Monthly Interactions-$'!AD11/'Monthly Interactions-Energy'!AD11</f>
        <v>35.906853668712003</v>
      </c>
      <c r="AE11" s="241">
        <f>+'Monthly Interactions-$'!AE11/'Monthly Interactions-Energy'!AE11</f>
        <v>33.62472066918356</v>
      </c>
      <c r="AF11" s="241">
        <f>+'Monthly Interactions-$'!AF11/'Monthly Interactions-Energy'!AF11</f>
        <v>32.957635643085112</v>
      </c>
      <c r="AG11" s="241">
        <f>+'Monthly Interactions-$'!AG11/'Monthly Interactions-Energy'!AG11</f>
        <v>32.072586551837709</v>
      </c>
      <c r="AH11" s="241">
        <f>+'Monthly Interactions-$'!AH11/'Monthly Interactions-Energy'!AH11</f>
        <v>34.276241633113337</v>
      </c>
      <c r="AI11" s="241">
        <f>+'Monthly Interactions-$'!AI11/'Monthly Interactions-Energy'!AI11</f>
        <v>37.898355253565079</v>
      </c>
      <c r="AJ11" s="241">
        <f>+'Monthly Interactions-$'!AJ11/'Monthly Interactions-Energy'!AJ11</f>
        <v>36.903430309047771</v>
      </c>
      <c r="AK11" s="241">
        <f>+'Monthly Interactions-$'!AK11/'Monthly Interactions-Energy'!AK11</f>
        <v>33.339591770638712</v>
      </c>
      <c r="AL11" s="241">
        <f>+'Monthly Interactions-$'!AL11/'Monthly Interactions-Energy'!AL11</f>
        <v>32.744018372879026</v>
      </c>
      <c r="AM11" s="241">
        <f>+'Monthly Interactions-$'!AM11/'Monthly Interactions-Energy'!AM11</f>
        <v>32.990419827359489</v>
      </c>
      <c r="AN11" s="241">
        <f>+'Monthly Interactions-$'!AN11/'Monthly Interactions-Energy'!AN11</f>
        <v>32.192887221713328</v>
      </c>
      <c r="AO11" s="241">
        <f>+'Monthly Interactions-$'!AO11/'Monthly Interactions-Energy'!AO11</f>
        <v>37.008014652188109</v>
      </c>
      <c r="AP11" s="241">
        <f>+'Monthly Interactions-$'!AP11/'Monthly Interactions-Energy'!AP11</f>
        <v>37.690809933380464</v>
      </c>
      <c r="AQ11" s="241">
        <f>+'Monthly Interactions-$'!AQ11/'Monthly Interactions-Energy'!AQ11</f>
        <v>35.471522919928901</v>
      </c>
      <c r="AR11" s="241">
        <f>+'Monthly Interactions-$'!AR11/'Monthly Interactions-Energy'!AR11</f>
        <v>34.08485284793796</v>
      </c>
      <c r="AS11" s="241">
        <f>+'Monthly Interactions-$'!AS11/'Monthly Interactions-Energy'!AS11</f>
        <v>33.410256461273413</v>
      </c>
      <c r="AT11" s="241">
        <f>+'Monthly Interactions-$'!AT11/'Monthly Interactions-Energy'!AT11</f>
        <v>36.046584569913286</v>
      </c>
      <c r="AU11" s="241">
        <f>+'Monthly Interactions-$'!AU11/'Monthly Interactions-Energy'!AU11</f>
        <v>38.931155705271706</v>
      </c>
      <c r="AV11" s="241">
        <f>+'Monthly Interactions-$'!AV11/'Monthly Interactions-Energy'!AV11</f>
        <v>39.721893082664231</v>
      </c>
      <c r="AW11" s="241">
        <f>+'Monthly Interactions-$'!AW11/'Monthly Interactions-Energy'!AW11</f>
        <v>34.297871668495084</v>
      </c>
      <c r="AX11" s="241">
        <f>+'Monthly Interactions-$'!AX11/'Monthly Interactions-Energy'!AX11</f>
        <v>33.515893820895784</v>
      </c>
      <c r="AY11" s="241">
        <f>+'Monthly Interactions-$'!AY11/'Monthly Interactions-Energy'!AY11</f>
        <v>33.993282697724823</v>
      </c>
      <c r="AZ11" s="241">
        <f>+'Monthly Interactions-$'!AZ11/'Monthly Interactions-Energy'!AZ11</f>
        <v>33.377148026773938</v>
      </c>
      <c r="BA11" s="241">
        <f>+'Monthly Interactions-$'!BA11/'Monthly Interactions-Energy'!BA11</f>
        <v>38.798766207495319</v>
      </c>
      <c r="BB11" s="241">
        <f>+'Monthly Interactions-$'!BB11/'Monthly Interactions-Energy'!BB11</f>
        <v>39.232307745558153</v>
      </c>
      <c r="BC11" s="241">
        <f>+'Monthly Interactions-$'!BC11/'Monthly Interactions-Energy'!BC11</f>
        <v>37.320052631252238</v>
      </c>
      <c r="BD11" s="241">
        <f>+'Monthly Interactions-$'!BD11/'Monthly Interactions-Energy'!BD11</f>
        <v>36.259394851582186</v>
      </c>
      <c r="BE11" s="241">
        <f>+'Monthly Interactions-$'!BE11/'Monthly Interactions-Energy'!BE11</f>
        <v>35.512641456582635</v>
      </c>
      <c r="BF11" s="241">
        <f>+'Monthly Interactions-$'!BF11/'Monthly Interactions-Energy'!BF11</f>
        <v>38.703430982327653</v>
      </c>
      <c r="BG11" s="241">
        <f>+'Monthly Interactions-$'!BG11/'Monthly Interactions-Energy'!BG11</f>
        <v>41.360664881547734</v>
      </c>
      <c r="BH11" s="241">
        <f>+'Monthly Interactions-$'!BH11/'Monthly Interactions-Energy'!BH11</f>
        <v>42.267438796700851</v>
      </c>
      <c r="BI11" s="241">
        <f>+'Monthly Interactions-$'!BI11/'Monthly Interactions-Energy'!BI11</f>
        <v>36.327257224390216</v>
      </c>
      <c r="BJ11" s="241">
        <f>+'Monthly Interactions-$'!BJ11/'Monthly Interactions-Energy'!BJ11</f>
        <v>35.949516669877077</v>
      </c>
      <c r="BK11" s="241">
        <f>+'Monthly Interactions-$'!BK11/'Monthly Interactions-Energy'!BK11</f>
        <v>36.264166305835062</v>
      </c>
      <c r="BL11" s="241">
        <f>+'Monthly Interactions-$'!BL11/'Monthly Interactions-Energy'!BL11</f>
        <v>35.43936913715725</v>
      </c>
      <c r="BM11" s="241">
        <f>+'Monthly Interactions-$'!BM11/'Monthly Interactions-Energy'!BM11</f>
        <v>40.7516815767057</v>
      </c>
      <c r="BN11" s="241">
        <f>+'Monthly Interactions-$'!BN11/'Monthly Interactions-Energy'!BN11</f>
        <v>41.203239245685708</v>
      </c>
      <c r="BO11" s="241">
        <f>+'Monthly Interactions-$'!BO11/'Monthly Interactions-Energy'!BO11</f>
        <v>38.957397037744862</v>
      </c>
      <c r="BP11" s="241">
        <f>+'Monthly Interactions-$'!BP11/'Monthly Interactions-Energy'!BP11</f>
        <v>38.359097574333511</v>
      </c>
      <c r="BQ11" s="241">
        <f>+'Monthly Interactions-$'!BQ11/'Monthly Interactions-Energy'!BQ11</f>
        <v>38.007199814914308</v>
      </c>
      <c r="BR11" s="241">
        <f>+'Monthly Interactions-$'!BR11/'Monthly Interactions-Energy'!BR11</f>
        <v>40.963896087086226</v>
      </c>
      <c r="BS11" s="241">
        <f>+'Monthly Interactions-$'!BS11/'Monthly Interactions-Energy'!BS11</f>
        <v>45.401336347424284</v>
      </c>
      <c r="BT11" s="241">
        <f>+'Monthly Interactions-$'!BT11/'Monthly Interactions-Energy'!BT11</f>
        <v>45.701233859687058</v>
      </c>
      <c r="BU11" s="241">
        <f>+'Monthly Interactions-$'!BU11/'Monthly Interactions-Energy'!BU11</f>
        <v>40.075950344164887</v>
      </c>
      <c r="BV11" s="241">
        <f>+'Monthly Interactions-$'!BV11/'Monthly Interactions-Energy'!BV11</f>
        <v>39.129810127376714</v>
      </c>
      <c r="BW11" s="241">
        <f>+'Monthly Interactions-$'!BW11/'Monthly Interactions-Energy'!BW11</f>
        <v>39.399031051239511</v>
      </c>
      <c r="BX11" s="241">
        <f>+'Monthly Interactions-$'!BX11/'Monthly Interactions-Energy'!BX11</f>
        <v>39.030122089161388</v>
      </c>
      <c r="BY11" s="241">
        <f>+'Monthly Interactions-$'!BY11/'Monthly Interactions-Energy'!BY11</f>
        <v>44.096913958439821</v>
      </c>
      <c r="BZ11" s="241">
        <f>+'Monthly Interactions-$'!BZ11/'Monthly Interactions-Energy'!BZ11</f>
        <v>45.506642682837324</v>
      </c>
      <c r="CA11" s="241">
        <f>+'Monthly Interactions-$'!CA11/'Monthly Interactions-Energy'!CA11</f>
        <v>43.862482474115616</v>
      </c>
      <c r="CB11" s="241">
        <f>+'Monthly Interactions-$'!CB11/'Monthly Interactions-Energy'!CB11</f>
        <v>44.324734469479232</v>
      </c>
      <c r="CC11" s="241">
        <f>+'Monthly Interactions-$'!CC11/'Monthly Interactions-Energy'!CC11</f>
        <v>44.294995076070265</v>
      </c>
      <c r="CD11" s="241">
        <f>+'Monthly Interactions-$'!CD11/'Monthly Interactions-Energy'!CD11</f>
        <v>48.575486393103134</v>
      </c>
      <c r="CE11" s="241">
        <f>+'Monthly Interactions-$'!CE11/'Monthly Interactions-Energy'!CE11</f>
        <v>56.602448680204922</v>
      </c>
      <c r="CF11" s="241">
        <f>+'Monthly Interactions-$'!CF11/'Monthly Interactions-Energy'!CF11</f>
        <v>57.369949641002549</v>
      </c>
      <c r="CG11" s="241">
        <f>+'Monthly Interactions-$'!CG11/'Monthly Interactions-Energy'!CG11</f>
        <v>51.051532819402269</v>
      </c>
      <c r="CH11" s="241">
        <f>+'Monthly Interactions-$'!CH11/'Monthly Interactions-Energy'!CH11</f>
        <v>50.278759360277228</v>
      </c>
      <c r="CI11" s="241">
        <f>+'Monthly Interactions-$'!CI11/'Monthly Interactions-Energy'!CI11</f>
        <v>51.009531139798845</v>
      </c>
      <c r="CJ11" s="241">
        <f>+'Monthly Interactions-$'!CJ11/'Monthly Interactions-Energy'!CJ11</f>
        <v>51.507320210467597</v>
      </c>
      <c r="CK11" s="241">
        <f>+'Monthly Interactions-$'!CK11/'Monthly Interactions-Energy'!CK11</f>
        <v>55.914632620676485</v>
      </c>
      <c r="CL11" s="241">
        <f>+'Monthly Interactions-$'!CL11/'Monthly Interactions-Energy'!CL11</f>
        <v>57.242299186019942</v>
      </c>
      <c r="CM11" s="241">
        <f>+'Monthly Interactions-$'!CM11/'Monthly Interactions-Energy'!CM11</f>
        <v>55.226310669401059</v>
      </c>
      <c r="CN11" s="241">
        <f>+'Monthly Interactions-$'!CN11/'Monthly Interactions-Energy'!CN11</f>
        <v>55.462139348979534</v>
      </c>
      <c r="CO11" s="241">
        <f>+'Monthly Interactions-$'!CO11/'Monthly Interactions-Energy'!CO11</f>
        <v>55.076003922092973</v>
      </c>
      <c r="CP11" s="241">
        <f>+'Monthly Interactions-$'!CP11/'Monthly Interactions-Energy'!CP11</f>
        <v>62.349518542521999</v>
      </c>
      <c r="CQ11" s="241">
        <f>+'Monthly Interactions-$'!CQ11/'Monthly Interactions-Energy'!CQ11</f>
        <v>72.095896799870104</v>
      </c>
      <c r="CR11" s="241">
        <f>+'Monthly Interactions-$'!CR11/'Monthly Interactions-Energy'!CR11</f>
        <v>70.920263757585303</v>
      </c>
      <c r="CS11" s="241">
        <f>+'Monthly Interactions-$'!CS11/'Monthly Interactions-Energy'!CS11</f>
        <v>64.632161118535876</v>
      </c>
      <c r="CT11" s="241">
        <f>+'Monthly Interactions-$'!CT11/'Monthly Interactions-Energy'!CT11</f>
        <v>62.491982542997796</v>
      </c>
      <c r="CU11" s="241">
        <f>+'Monthly Interactions-$'!CU11/'Monthly Interactions-Energy'!CU11</f>
        <v>61.096982382869896</v>
      </c>
      <c r="CV11" s="241">
        <f>+'Monthly Interactions-$'!CV11/'Monthly Interactions-Energy'!CV11</f>
        <v>63.199835075136441</v>
      </c>
      <c r="CW11" s="241">
        <f>+'Monthly Interactions-$'!CW11/'Monthly Interactions-Energy'!CW11</f>
        <v>66.726407112949772</v>
      </c>
      <c r="CX11" s="241">
        <f>+'Monthly Interactions-$'!CX11/'Monthly Interactions-Energy'!CX11</f>
        <v>68.162631215663865</v>
      </c>
      <c r="CY11" s="241">
        <f>+'Monthly Interactions-$'!CY11/'Monthly Interactions-Energy'!CY11</f>
        <v>65.523134421986114</v>
      </c>
      <c r="CZ11" s="241">
        <f>+'Monthly Interactions-$'!CZ11/'Monthly Interactions-Energy'!CZ11</f>
        <v>66.262203361869567</v>
      </c>
      <c r="DA11" s="241">
        <f>+'Monthly Interactions-$'!DA11/'Monthly Interactions-Energy'!DA11</f>
        <v>64.635369725691334</v>
      </c>
      <c r="DB11" s="241">
        <f>+'Monthly Interactions-$'!DB11/'Monthly Interactions-Energy'!DB11</f>
        <v>73.975854201908888</v>
      </c>
      <c r="DC11" s="241">
        <f>+'Monthly Interactions-$'!DC11/'Monthly Interactions-Energy'!DC11</f>
        <v>82.038727406510304</v>
      </c>
      <c r="DD11" s="241">
        <f>+'Monthly Interactions-$'!DD11/'Monthly Interactions-Energy'!DD11</f>
        <v>80.330437543790623</v>
      </c>
      <c r="DE11" s="241">
        <f>+'Monthly Interactions-$'!DE11/'Monthly Interactions-Energy'!DE11</f>
        <v>70.174955644706372</v>
      </c>
      <c r="DF11" s="241">
        <f>+'Monthly Interactions-$'!DF11/'Monthly Interactions-Energy'!DF11</f>
        <v>65.564616352653644</v>
      </c>
      <c r="DG11" s="241">
        <f>+'Monthly Interactions-$'!DG11/'Monthly Interactions-Energy'!DG11</f>
        <v>66.206727982498805</v>
      </c>
      <c r="DH11" s="241">
        <f>+'Monthly Interactions-$'!DH11/'Monthly Interactions-Energy'!DH11</f>
        <v>66.7955675948607</v>
      </c>
      <c r="DI11" s="241">
        <f>+'Monthly Interactions-$'!DI11/'Monthly Interactions-Energy'!DI11</f>
        <v>68.510255628331251</v>
      </c>
      <c r="DJ11" s="241">
        <f>+'Monthly Interactions-$'!DJ11/'Monthly Interactions-Energy'!DJ11</f>
        <v>69.189033082655357</v>
      </c>
      <c r="DK11" s="241">
        <f>+'Monthly Interactions-$'!DK11/'Monthly Interactions-Energy'!DK11</f>
        <v>67.866284605798043</v>
      </c>
      <c r="DL11" s="241">
        <f>+'Monthly Interactions-$'!DL11/'Monthly Interactions-Energy'!DL11</f>
        <v>66.245158623640378</v>
      </c>
      <c r="DM11" s="241">
        <f>+'Monthly Interactions-$'!DM11/'Monthly Interactions-Energy'!DM11</f>
        <v>65.232512549710592</v>
      </c>
      <c r="DN11" s="241">
        <f>+'Monthly Interactions-$'!DN11/'Monthly Interactions-Energy'!DN11</f>
        <v>76.48785596433035</v>
      </c>
      <c r="DO11" s="241">
        <f>+'Monthly Interactions-$'!DO11/'Monthly Interactions-Energy'!DO11</f>
        <v>81.624182468261296</v>
      </c>
      <c r="DP11" s="241">
        <f>+'Monthly Interactions-$'!DP11/'Monthly Interactions-Energy'!DP11</f>
        <v>82.203422901354074</v>
      </c>
      <c r="DQ11" s="241">
        <f>+'Monthly Interactions-$'!DQ11/'Monthly Interactions-Energy'!DQ11</f>
        <v>73.45664878832288</v>
      </c>
      <c r="DR11" s="241">
        <f>+'Monthly Interactions-$'!DR11/'Monthly Interactions-Energy'!DR11</f>
        <v>68.790588299538896</v>
      </c>
      <c r="DS11" s="241">
        <f>+'Monthly Interactions-$'!DS11/'Monthly Interactions-Energy'!DS11</f>
        <v>69.100647765261073</v>
      </c>
      <c r="DT11" s="241">
        <f>+'Monthly Interactions-$'!DT11/'Monthly Interactions-Energy'!DT11</f>
        <v>68.210778099361349</v>
      </c>
      <c r="DU11" s="241">
        <f>+'Monthly Interactions-$'!DU11/'Monthly Interactions-Energy'!DU11</f>
        <v>70.999072575149668</v>
      </c>
      <c r="DV11" s="241">
        <f>+'Monthly Interactions-$'!DV11/'Monthly Interactions-Energy'!DV11</f>
        <v>71.733441842696237</v>
      </c>
      <c r="DW11" s="241">
        <f>+'Monthly Interactions-$'!DW11/'Monthly Interactions-Energy'!DW11</f>
        <v>68.915458865015097</v>
      </c>
      <c r="DX11" s="241">
        <f>+'Monthly Interactions-$'!DX11/'Monthly Interactions-Energy'!DX11</f>
        <v>68.169527673135235</v>
      </c>
      <c r="DY11" s="241">
        <f>+'Monthly Interactions-$'!DY11/'Monthly Interactions-Energy'!DY11</f>
        <v>69.473458200575735</v>
      </c>
      <c r="DZ11" s="241">
        <f>+'Monthly Interactions-$'!DZ11/'Monthly Interactions-Energy'!DZ11</f>
        <v>76.85488080485608</v>
      </c>
      <c r="EA11" s="241">
        <f>+'Monthly Interactions-$'!EA11/'Monthly Interactions-Energy'!EA11</f>
        <v>81.018739696297274</v>
      </c>
      <c r="EB11" s="241">
        <f>+'Monthly Interactions-$'!EB11/'Monthly Interactions-Energy'!EB11</f>
        <v>82.890376616264135</v>
      </c>
      <c r="EC11" s="241">
        <f>+'Monthly Interactions-$'!EC11/'Monthly Interactions-Energy'!EC11</f>
        <v>72.865685053030248</v>
      </c>
      <c r="ED11" s="241">
        <f>+'Monthly Interactions-$'!ED11/'Monthly Interactions-Energy'!ED11</f>
        <v>69.401231164650895</v>
      </c>
      <c r="EE11" s="241">
        <f>+'Monthly Interactions-$'!EE11/'Monthly Interactions-Energy'!EE11</f>
        <v>70.11633986209867</v>
      </c>
      <c r="EF11" s="241">
        <f>+'Monthly Interactions-$'!EF11/'Monthly Interactions-Energy'!EF11</f>
        <v>67.236170669697799</v>
      </c>
      <c r="EG11" s="241">
        <f>+'Monthly Interactions-$'!EG11/'Monthly Interactions-Energy'!EG11</f>
        <v>70.543706351790448</v>
      </c>
      <c r="EH11" s="241">
        <f>+'Monthly Interactions-$'!EH11/'Monthly Interactions-Energy'!EH11</f>
        <v>72.62545666698783</v>
      </c>
      <c r="EI11" s="241">
        <f>+'Monthly Interactions-$'!EI11/'Monthly Interactions-Energy'!EI11</f>
        <v>68.710916114999407</v>
      </c>
      <c r="EJ11" s="241">
        <f>+'Monthly Interactions-$'!EJ11/'Monthly Interactions-Energy'!EJ11</f>
        <v>69.684102754512807</v>
      </c>
      <c r="EK11" s="241">
        <f>+'Monthly Interactions-$'!EK11/'Monthly Interactions-Energy'!EK11</f>
        <v>69.972672502218174</v>
      </c>
      <c r="EL11" s="241">
        <f>+'Monthly Interactions-$'!EL11/'Monthly Interactions-Energy'!EL11</f>
        <v>73.694175683810258</v>
      </c>
      <c r="EM11" s="241">
        <f>+'Monthly Interactions-$'!EM11/'Monthly Interactions-Energy'!EM11</f>
        <v>84.355043926082999</v>
      </c>
      <c r="EN11" s="241">
        <f>+'Monthly Interactions-$'!EN11/'Monthly Interactions-Energy'!EN11</f>
        <v>85.159784698193008</v>
      </c>
      <c r="EO11" s="241">
        <f>+'Monthly Interactions-$'!EO11/'Monthly Interactions-Energy'!EO11</f>
        <v>75.238124791403408</v>
      </c>
      <c r="EP11" s="241">
        <f>+'Monthly Interactions-$'!EP11/'Monthly Interactions-Energy'!EP11</f>
        <v>72.07352786005977</v>
      </c>
      <c r="EQ11" s="241">
        <f>+'Monthly Interactions-$'!EQ11/'Monthly Interactions-Energy'!EQ11</f>
        <v>70.016690637508887</v>
      </c>
      <c r="ER11" s="241">
        <f>+'Monthly Interactions-$'!ER11/'Monthly Interactions-Energy'!ER11</f>
        <v>70.385456544310244</v>
      </c>
      <c r="ES11" s="241">
        <f>+'Monthly Interactions-$'!ES11/'Monthly Interactions-Energy'!ES11</f>
        <v>74.489016050354749</v>
      </c>
      <c r="ET11" s="241">
        <f>+'Monthly Interactions-$'!ET11/'Monthly Interactions-Energy'!ET11</f>
        <v>74.403452456380734</v>
      </c>
      <c r="EU11" s="241">
        <f>+'Monthly Interactions-$'!EU11/'Monthly Interactions-Energy'!EU11</f>
        <v>71.58821383997136</v>
      </c>
      <c r="EV11" s="241">
        <f>+'Monthly Interactions-$'!EV11/'Monthly Interactions-Energy'!EV11</f>
        <v>72.887176395347936</v>
      </c>
      <c r="EW11" s="241">
        <f>+'Monthly Interactions-$'!EW11/'Monthly Interactions-Energy'!EW11</f>
        <v>71.6594544620243</v>
      </c>
      <c r="EX11" s="241">
        <f>+'Monthly Interactions-$'!EX11/'Monthly Interactions-Energy'!EX11</f>
        <v>78.508705354136836</v>
      </c>
      <c r="EY11" s="241">
        <f>+'Monthly Interactions-$'!EY11/'Monthly Interactions-Energy'!EY11</f>
        <v>87.094808150229852</v>
      </c>
      <c r="EZ11" s="241">
        <f>+'Monthly Interactions-$'!EZ11/'Monthly Interactions-Energy'!EZ11</f>
        <v>86.085989994882468</v>
      </c>
      <c r="FA11" s="241">
        <f>+'Monthly Interactions-$'!FA11/'Monthly Interactions-Energy'!FA11</f>
        <v>79.212290695342759</v>
      </c>
      <c r="FB11" s="241">
        <f>+'Monthly Interactions-$'!FB11/'Monthly Interactions-Energy'!FB11</f>
        <v>76.080129243997945</v>
      </c>
      <c r="FC11" s="241">
        <f>+'Monthly Interactions-$'!FC11/'Monthly Interactions-Energy'!FC11</f>
        <v>72.593911826452057</v>
      </c>
      <c r="FD11" s="241">
        <f>+'Monthly Interactions-$'!FD11/'Monthly Interactions-Energy'!FD11</f>
        <v>74.681794518609308</v>
      </c>
      <c r="FE11" s="241">
        <f>+'Monthly Interactions-$'!FE11/'Monthly Interactions-Energy'!FE11</f>
        <v>78.433833879196101</v>
      </c>
      <c r="FF11" s="241">
        <f>+'Monthly Interactions-$'!FF11/'Monthly Interactions-Energy'!FF11</f>
        <v>79.153649111529532</v>
      </c>
      <c r="FG11" s="241">
        <f>+'Monthly Interactions-$'!FG11/'Monthly Interactions-Energy'!FG11</f>
        <v>77.755453277449732</v>
      </c>
      <c r="FH11" s="241">
        <f>+'Monthly Interactions-$'!FH11/'Monthly Interactions-Energy'!FH11</f>
        <v>78.028138924709268</v>
      </c>
      <c r="FI11" s="241">
        <f>+'Monthly Interactions-$'!FI11/'Monthly Interactions-Energy'!FI11</f>
        <v>77.320973417309801</v>
      </c>
      <c r="FJ11" s="241">
        <f>+'Monthly Interactions-$'!FJ11/'Monthly Interactions-Energy'!FJ11</f>
        <v>85.982446580218053</v>
      </c>
      <c r="FK11" s="241">
        <f>+'Monthly Interactions-$'!FK11/'Monthly Interactions-Energy'!FK11</f>
        <v>92.42378829017234</v>
      </c>
      <c r="FL11" s="241">
        <f>+'Monthly Interactions-$'!FL11/'Monthly Interactions-Energy'!FL11</f>
        <v>90.030937453615024</v>
      </c>
      <c r="FM11" s="241">
        <f>+'Monthly Interactions-$'!FM11/'Monthly Interactions-Energy'!FM11</f>
        <v>85.857418209939382</v>
      </c>
      <c r="FN11" s="241">
        <f>+'Monthly Interactions-$'!FN11/'Monthly Interactions-Energy'!FN11</f>
        <v>79.832901400579786</v>
      </c>
      <c r="FO11" s="241">
        <f>+'Monthly Interactions-$'!FO11/'Monthly Interactions-Energy'!FO11</f>
        <v>77.757743818005522</v>
      </c>
      <c r="FP11" s="241">
        <f>+'Monthly Interactions-$'!FP11/'Monthly Interactions-Energy'!FP11</f>
        <v>79.795677146846231</v>
      </c>
      <c r="FQ11" s="241">
        <f>+'Monthly Interactions-$'!FQ11/'Monthly Interactions-Energy'!FQ11</f>
        <v>82.194777303993277</v>
      </c>
      <c r="FR11" s="241">
        <f>+'Monthly Interactions-$'!FR11/'Monthly Interactions-Energy'!FR11</f>
        <v>83.594877303651558</v>
      </c>
      <c r="FS11" s="241">
        <f>+'Monthly Interactions-$'!FS11/'Monthly Interactions-Energy'!FS11</f>
        <v>82.752877336696159</v>
      </c>
      <c r="FT11" s="241">
        <f>+'Monthly Interactions-$'!FT11/'Monthly Interactions-Energy'!FT11</f>
        <v>83.280377387621868</v>
      </c>
      <c r="FU11" s="241">
        <f>+'Monthly Interactions-$'!FU11/'Monthly Interactions-Energy'!FU11</f>
        <v>81.273940604695284</v>
      </c>
      <c r="FV11" s="241">
        <f>+'Monthly Interactions-$'!FV11/'Monthly Interactions-Energy'!FV11</f>
        <v>90.395320369879457</v>
      </c>
      <c r="FW11" s="241">
        <f>+'Monthly Interactions-$'!FW11/'Monthly Interactions-Energy'!FW11</f>
        <v>93.730927515472843</v>
      </c>
      <c r="FX11" s="241">
        <f>+'Monthly Interactions-$'!FX11/'Monthly Interactions-Energy'!FX11</f>
        <v>95.512667549813386</v>
      </c>
      <c r="FY11" s="241">
        <f>+'Monthly Interactions-$'!FY11/'Monthly Interactions-Energy'!FY11</f>
        <v>89.017952732142518</v>
      </c>
      <c r="FZ11" s="241">
        <f>+'Monthly Interactions-$'!FZ11/'Monthly Interactions-Energy'!FZ11</f>
        <v>82.978059166925178</v>
      </c>
      <c r="GA11" s="241">
        <f>+'Monthly Interactions-$'!GA11/'Monthly Interactions-Energy'!GA11</f>
        <v>84.361030163500729</v>
      </c>
      <c r="GB11" s="241">
        <f>+'Monthly Interactions-$'!GB11/'Monthly Interactions-Energy'!GB11</f>
        <v>83.953478191345653</v>
      </c>
    </row>
    <row r="12" spans="2:184">
      <c r="B12" s="214" t="s">
        <v>73</v>
      </c>
      <c r="C12" s="21" t="s">
        <v>61</v>
      </c>
      <c r="D12" s="19" t="s">
        <v>69</v>
      </c>
      <c r="E12" s="241">
        <f>+'Monthly Interactions-$'!E12/'Monthly Interactions-Energy'!E12</f>
        <v>31.498718634753057</v>
      </c>
      <c r="F12" s="241">
        <f>+'Monthly Interactions-$'!F12/'Monthly Interactions-Energy'!F12</f>
        <v>32.56880915745792</v>
      </c>
      <c r="G12" s="241">
        <f>+'Monthly Interactions-$'!G12/'Monthly Interactions-Energy'!G12</f>
        <v>30.36040969932105</v>
      </c>
      <c r="H12" s="241">
        <f>+'Monthly Interactions-$'!H12/'Monthly Interactions-Energy'!H12</f>
        <v>28.980465526725954</v>
      </c>
      <c r="I12" s="241">
        <f>+'Monthly Interactions-$'!I12/'Monthly Interactions-Energy'!I12</f>
        <v>28.160546214584304</v>
      </c>
      <c r="J12" s="241">
        <f>+'Monthly Interactions-$'!J12/'Monthly Interactions-Energy'!J12</f>
        <v>30.069962482879092</v>
      </c>
      <c r="K12" s="241">
        <f>+'Monthly Interactions-$'!K12/'Monthly Interactions-Energy'!K12</f>
        <v>33.907419989764989</v>
      </c>
      <c r="L12" s="241">
        <f>+'Monthly Interactions-$'!L12/'Monthly Interactions-Energy'!L12</f>
        <v>32.397071534200016</v>
      </c>
      <c r="M12" s="241">
        <f>+'Monthly Interactions-$'!M12/'Monthly Interactions-Energy'!M12</f>
        <v>30.628074369189907</v>
      </c>
      <c r="N12" s="241">
        <f>+'Monthly Interactions-$'!N12/'Monthly Interactions-Energy'!N12</f>
        <v>29.957073323978467</v>
      </c>
      <c r="O12" s="241">
        <f>+'Monthly Interactions-$'!O12/'Monthly Interactions-Energy'!O12</f>
        <v>29.254059412628987</v>
      </c>
      <c r="P12" s="241">
        <f>+'Monthly Interactions-$'!P12/'Monthly Interactions-Energy'!P12</f>
        <v>30.173172687373395</v>
      </c>
      <c r="Q12" s="241">
        <f>+'Monthly Interactions-$'!Q12/'Monthly Interactions-Energy'!Q12</f>
        <v>32.721753291320901</v>
      </c>
      <c r="R12" s="241">
        <f>+'Monthly Interactions-$'!R12/'Monthly Interactions-Energy'!R12</f>
        <v>33.589878628099584</v>
      </c>
      <c r="S12" s="241">
        <f>+'Monthly Interactions-$'!S12/'Monthly Interactions-Energy'!S12</f>
        <v>30.277292191435766</v>
      </c>
      <c r="T12" s="241">
        <f>+'Monthly Interactions-$'!T12/'Monthly Interactions-Energy'!T12</f>
        <v>29.907774360236221</v>
      </c>
      <c r="U12" s="241">
        <f>+'Monthly Interactions-$'!U12/'Monthly Interactions-Energy'!U12</f>
        <v>29.231031284353243</v>
      </c>
      <c r="V12" s="241">
        <f>+'Monthly Interactions-$'!V12/'Monthly Interactions-Energy'!V12</f>
        <v>32.412420448836038</v>
      </c>
      <c r="W12" s="241">
        <f>+'Monthly Interactions-$'!W12/'Monthly Interactions-Energy'!W12</f>
        <v>35.751183562681483</v>
      </c>
      <c r="X12" s="241">
        <f>+'Monthly Interactions-$'!X12/'Monthly Interactions-Energy'!X12</f>
        <v>34.505132405424696</v>
      </c>
      <c r="Y12" s="241">
        <f>+'Monthly Interactions-$'!Y12/'Monthly Interactions-Energy'!Y12</f>
        <v>30.736298458980261</v>
      </c>
      <c r="Z12" s="241">
        <f>+'Monthly Interactions-$'!Z12/'Monthly Interactions-Energy'!Z12</f>
        <v>30.311370028123743</v>
      </c>
      <c r="AA12" s="241">
        <f>+'Monthly Interactions-$'!AA12/'Monthly Interactions-Energy'!AA12</f>
        <v>30.051467137878568</v>
      </c>
      <c r="AB12" s="241">
        <f>+'Monthly Interactions-$'!AB12/'Monthly Interactions-Energy'!AB12</f>
        <v>30.136763736753046</v>
      </c>
      <c r="AC12" s="241">
        <f>+'Monthly Interactions-$'!AC12/'Monthly Interactions-Energy'!AC12</f>
        <v>33.938765436375284</v>
      </c>
      <c r="AD12" s="241">
        <f>+'Monthly Interactions-$'!AD12/'Monthly Interactions-Energy'!AD12</f>
        <v>34.801956692731224</v>
      </c>
      <c r="AE12" s="241">
        <f>+'Monthly Interactions-$'!AE12/'Monthly Interactions-Energy'!AE12</f>
        <v>31.443869240348693</v>
      </c>
      <c r="AF12" s="241">
        <f>+'Monthly Interactions-$'!AF12/'Monthly Interactions-Energy'!AF12</f>
        <v>31.398838268792712</v>
      </c>
      <c r="AG12" s="241">
        <f>+'Monthly Interactions-$'!AG12/'Monthly Interactions-Energy'!AG12</f>
        <v>30.869044467972472</v>
      </c>
      <c r="AH12" s="241">
        <f>+'Monthly Interactions-$'!AH12/'Monthly Interactions-Energy'!AH12</f>
        <v>34.320378861513753</v>
      </c>
      <c r="AI12" s="241">
        <f>+'Monthly Interactions-$'!AI12/'Monthly Interactions-Energy'!AI12</f>
        <v>37.612522336769757</v>
      </c>
      <c r="AJ12" s="241">
        <f>+'Monthly Interactions-$'!AJ12/'Monthly Interactions-Energy'!AJ12</f>
        <v>36.327323805520528</v>
      </c>
      <c r="AK12" s="241">
        <f>+'Monthly Interactions-$'!AK12/'Monthly Interactions-Energy'!AK12</f>
        <v>32.160128812066496</v>
      </c>
      <c r="AL12" s="241">
        <f>+'Monthly Interactions-$'!AL12/'Monthly Interactions-Energy'!AL12</f>
        <v>31.527392212442187</v>
      </c>
      <c r="AM12" s="241">
        <f>+'Monthly Interactions-$'!AM12/'Monthly Interactions-Energy'!AM12</f>
        <v>31.723627687192991</v>
      </c>
      <c r="AN12" s="241">
        <f>+'Monthly Interactions-$'!AN12/'Monthly Interactions-Energy'!AN12</f>
        <v>31.39796989051095</v>
      </c>
      <c r="AO12" s="241">
        <f>+'Monthly Interactions-$'!AO12/'Monthly Interactions-Energy'!AO12</f>
        <v>36.279078731411332</v>
      </c>
      <c r="AP12" s="241">
        <f>+'Monthly Interactions-$'!AP12/'Monthly Interactions-Energy'!AP12</f>
        <v>37.391534752547308</v>
      </c>
      <c r="AQ12" s="241">
        <f>+'Monthly Interactions-$'!AQ12/'Monthly Interactions-Energy'!AQ12</f>
        <v>33.266431956306391</v>
      </c>
      <c r="AR12" s="241">
        <f>+'Monthly Interactions-$'!AR12/'Monthly Interactions-Energy'!AR12</f>
        <v>33.00909414713513</v>
      </c>
      <c r="AS12" s="241">
        <f>+'Monthly Interactions-$'!AS12/'Monthly Interactions-Energy'!AS12</f>
        <v>32.356838241463215</v>
      </c>
      <c r="AT12" s="241">
        <f>+'Monthly Interactions-$'!AT12/'Monthly Interactions-Energy'!AT12</f>
        <v>36.413641239570914</v>
      </c>
      <c r="AU12" s="241">
        <f>+'Monthly Interactions-$'!AU12/'Monthly Interactions-Energy'!AU12</f>
        <v>41.035343162799251</v>
      </c>
      <c r="AV12" s="241">
        <f>+'Monthly Interactions-$'!AV12/'Monthly Interactions-Energy'!AV12</f>
        <v>39.746297889683909</v>
      </c>
      <c r="AW12" s="241">
        <f>+'Monthly Interactions-$'!AW12/'Monthly Interactions-Energy'!AW12</f>
        <v>34.207927080381602</v>
      </c>
      <c r="AX12" s="241">
        <f>+'Monthly Interactions-$'!AX12/'Monthly Interactions-Energy'!AX12</f>
        <v>33.489125045837916</v>
      </c>
      <c r="AY12" s="241">
        <f>+'Monthly Interactions-$'!AY12/'Monthly Interactions-Energy'!AY12</f>
        <v>33.437300265594722</v>
      </c>
      <c r="AZ12" s="241">
        <f>+'Monthly Interactions-$'!AZ12/'Monthly Interactions-Energy'!AZ12</f>
        <v>33.369724863443253</v>
      </c>
      <c r="BA12" s="241">
        <f>+'Monthly Interactions-$'!BA12/'Monthly Interactions-Energy'!BA12</f>
        <v>37.350541463276102</v>
      </c>
      <c r="BB12" s="241">
        <f>+'Monthly Interactions-$'!BB12/'Monthly Interactions-Energy'!BB12</f>
        <v>37.981850060919889</v>
      </c>
      <c r="BC12" s="241">
        <f>+'Monthly Interactions-$'!BC12/'Monthly Interactions-Energy'!BC12</f>
        <v>33.815338872082002</v>
      </c>
      <c r="BD12" s="241">
        <f>+'Monthly Interactions-$'!BD12/'Monthly Interactions-Energy'!BD12</f>
        <v>34.26226671290128</v>
      </c>
      <c r="BE12" s="241">
        <f>+'Monthly Interactions-$'!BE12/'Monthly Interactions-Energy'!BE12</f>
        <v>32.747181522088169</v>
      </c>
      <c r="BF12" s="241">
        <f>+'Monthly Interactions-$'!BF12/'Monthly Interactions-Energy'!BF12</f>
        <v>35.982810981687457</v>
      </c>
      <c r="BG12" s="241">
        <f>+'Monthly Interactions-$'!BG12/'Monthly Interactions-Energy'!BG12</f>
        <v>39.491398362005462</v>
      </c>
      <c r="BH12" s="241">
        <f>+'Monthly Interactions-$'!BH12/'Monthly Interactions-Energy'!BH12</f>
        <v>37.952451134106823</v>
      </c>
      <c r="BI12" s="241">
        <f>+'Monthly Interactions-$'!BI12/'Monthly Interactions-Energy'!BI12</f>
        <v>34.126279035934239</v>
      </c>
      <c r="BJ12" s="241">
        <f>+'Monthly Interactions-$'!BJ12/'Monthly Interactions-Energy'!BJ12</f>
        <v>33.913357031138915</v>
      </c>
      <c r="BK12" s="241">
        <f>+'Monthly Interactions-$'!BK12/'Monthly Interactions-Energy'!BK12</f>
        <v>34.341864555179107</v>
      </c>
      <c r="BL12" s="241">
        <f>+'Monthly Interactions-$'!BL12/'Monthly Interactions-Energy'!BL12</f>
        <v>34.09730388805324</v>
      </c>
      <c r="BM12" s="241">
        <f>+'Monthly Interactions-$'!BM12/'Monthly Interactions-Energy'!BM12</f>
        <v>39.103536978726673</v>
      </c>
      <c r="BN12" s="241">
        <f>+'Monthly Interactions-$'!BN12/'Monthly Interactions-Energy'!BN12</f>
        <v>39.956272093528447</v>
      </c>
      <c r="BO12" s="241">
        <f>+'Monthly Interactions-$'!BO12/'Monthly Interactions-Energy'!BO12</f>
        <v>36.192162952071868</v>
      </c>
      <c r="BP12" s="241">
        <f>+'Monthly Interactions-$'!BP12/'Monthly Interactions-Energy'!BP12</f>
        <v>37.014096098620158</v>
      </c>
      <c r="BQ12" s="241">
        <f>+'Monthly Interactions-$'!BQ12/'Monthly Interactions-Energy'!BQ12</f>
        <v>36.498826887567546</v>
      </c>
      <c r="BR12" s="241">
        <f>+'Monthly Interactions-$'!BR12/'Monthly Interactions-Energy'!BR12</f>
        <v>40.446813432023511</v>
      </c>
      <c r="BS12" s="241">
        <f>+'Monthly Interactions-$'!BS12/'Monthly Interactions-Energy'!BS12</f>
        <v>45.777935697167948</v>
      </c>
      <c r="BT12" s="241">
        <f>+'Monthly Interactions-$'!BT12/'Monthly Interactions-Energy'!BT12</f>
        <v>45.303258336834865</v>
      </c>
      <c r="BU12" s="241">
        <f>+'Monthly Interactions-$'!BU12/'Monthly Interactions-Energy'!BU12</f>
        <v>41.231737954724011</v>
      </c>
      <c r="BV12" s="241">
        <f>+'Monthly Interactions-$'!BV12/'Monthly Interactions-Energy'!BV12</f>
        <v>39.424136962750715</v>
      </c>
      <c r="BW12" s="241">
        <f>+'Monthly Interactions-$'!BW12/'Monthly Interactions-Energy'!BW12</f>
        <v>40.502975330261656</v>
      </c>
      <c r="BX12" s="241">
        <f>+'Monthly Interactions-$'!BX12/'Monthly Interactions-Energy'!BX12</f>
        <v>40.769884963602316</v>
      </c>
      <c r="BY12" s="241">
        <f>+'Monthly Interactions-$'!BY12/'Monthly Interactions-Energy'!BY12</f>
        <v>43.874178571428573</v>
      </c>
      <c r="BZ12" s="241">
        <f>+'Monthly Interactions-$'!BZ12/'Monthly Interactions-Energy'!BZ12</f>
        <v>45.127411054576406</v>
      </c>
      <c r="CA12" s="241">
        <f>+'Monthly Interactions-$'!CA12/'Monthly Interactions-Energy'!CA12</f>
        <v>42.562144892211919</v>
      </c>
      <c r="CB12" s="241">
        <f>+'Monthly Interactions-$'!CB12/'Monthly Interactions-Energy'!CB12</f>
        <v>43.383811694478361</v>
      </c>
      <c r="CC12" s="241">
        <f>+'Monthly Interactions-$'!CC12/'Monthly Interactions-Energy'!CC12</f>
        <v>42.732438814671895</v>
      </c>
      <c r="CD12" s="241">
        <f>+'Monthly Interactions-$'!CD12/'Monthly Interactions-Energy'!CD12</f>
        <v>47.709653346172367</v>
      </c>
      <c r="CE12" s="241">
        <f>+'Monthly Interactions-$'!CE12/'Monthly Interactions-Energy'!CE12</f>
        <v>58.790805497094958</v>
      </c>
      <c r="CF12" s="241">
        <f>+'Monthly Interactions-$'!CF12/'Monthly Interactions-Energy'!CF12</f>
        <v>57.203836920174915</v>
      </c>
      <c r="CG12" s="241">
        <f>+'Monthly Interactions-$'!CG12/'Monthly Interactions-Energy'!CG12</f>
        <v>49.261620228357188</v>
      </c>
      <c r="CH12" s="241">
        <f>+'Monthly Interactions-$'!CH12/'Monthly Interactions-Energy'!CH12</f>
        <v>47.067150357995224</v>
      </c>
      <c r="CI12" s="241">
        <f>+'Monthly Interactions-$'!CI12/'Monthly Interactions-Energy'!CI12</f>
        <v>48.886340220539097</v>
      </c>
      <c r="CJ12" s="241">
        <f>+'Monthly Interactions-$'!CJ12/'Monthly Interactions-Energy'!CJ12</f>
        <v>48.62751962900041</v>
      </c>
      <c r="CK12" s="241">
        <f>+'Monthly Interactions-$'!CK12/'Monthly Interactions-Energy'!CK12</f>
        <v>49.706985730760621</v>
      </c>
      <c r="CL12" s="241">
        <f>+'Monthly Interactions-$'!CL12/'Monthly Interactions-Energy'!CL12</f>
        <v>50.512478524692035</v>
      </c>
      <c r="CM12" s="241">
        <f>+'Monthly Interactions-$'!CM12/'Monthly Interactions-Energy'!CM12</f>
        <v>48.200609044551371</v>
      </c>
      <c r="CN12" s="241">
        <f>+'Monthly Interactions-$'!CN12/'Monthly Interactions-Energy'!CN12</f>
        <v>49.007516312876845</v>
      </c>
      <c r="CO12" s="241">
        <f>+'Monthly Interactions-$'!CO12/'Monthly Interactions-Energy'!CO12</f>
        <v>48.915689161356759</v>
      </c>
      <c r="CP12" s="241">
        <f>+'Monthly Interactions-$'!CP12/'Monthly Interactions-Energy'!CP12</f>
        <v>54.589354940794856</v>
      </c>
      <c r="CQ12" s="241">
        <f>+'Monthly Interactions-$'!CQ12/'Monthly Interactions-Energy'!CQ12</f>
        <v>67.212560590688767</v>
      </c>
      <c r="CR12" s="241">
        <f>+'Monthly Interactions-$'!CR12/'Monthly Interactions-Energy'!CR12</f>
        <v>63.611244037603619</v>
      </c>
      <c r="CS12" s="241">
        <f>+'Monthly Interactions-$'!CS12/'Monthly Interactions-Energy'!CS12</f>
        <v>53.408530163334369</v>
      </c>
      <c r="CT12" s="241">
        <f>+'Monthly Interactions-$'!CT12/'Monthly Interactions-Energy'!CT12</f>
        <v>50.826764335104777</v>
      </c>
      <c r="CU12" s="241">
        <f>+'Monthly Interactions-$'!CU12/'Monthly Interactions-Energy'!CU12</f>
        <v>51.456286185712813</v>
      </c>
      <c r="CV12" s="241">
        <f>+'Monthly Interactions-$'!CV12/'Monthly Interactions-Energy'!CV12</f>
        <v>50.952842711638006</v>
      </c>
      <c r="CW12" s="241">
        <f>+'Monthly Interactions-$'!CW12/'Monthly Interactions-Energy'!CW12</f>
        <v>49.241397125822942</v>
      </c>
      <c r="CX12" s="241">
        <f>+'Monthly Interactions-$'!CX12/'Monthly Interactions-Energy'!CX12</f>
        <v>48.783426416973889</v>
      </c>
      <c r="CY12" s="241">
        <f>+'Monthly Interactions-$'!CY12/'Monthly Interactions-Energy'!CY12</f>
        <v>46.848088850694964</v>
      </c>
      <c r="CZ12" s="241">
        <f>+'Monthly Interactions-$'!CZ12/'Monthly Interactions-Energy'!CZ12</f>
        <v>46.260204950607474</v>
      </c>
      <c r="DA12" s="241">
        <f>+'Monthly Interactions-$'!DA12/'Monthly Interactions-Energy'!DA12</f>
        <v>45.135416285024469</v>
      </c>
      <c r="DB12" s="241">
        <f>+'Monthly Interactions-$'!DB12/'Monthly Interactions-Energy'!DB12</f>
        <v>46.789563822407217</v>
      </c>
      <c r="DC12" s="241">
        <f>+'Monthly Interactions-$'!DC12/'Monthly Interactions-Energy'!DC12</f>
        <v>56.734699821907093</v>
      </c>
      <c r="DD12" s="241">
        <f>+'Monthly Interactions-$'!DD12/'Monthly Interactions-Energy'!DD12</f>
        <v>53.252424626705725</v>
      </c>
      <c r="DE12" s="241">
        <f>+'Monthly Interactions-$'!DE12/'Monthly Interactions-Energy'!DE12</f>
        <v>47.228399685211137</v>
      </c>
      <c r="DF12" s="241">
        <f>+'Monthly Interactions-$'!DF12/'Monthly Interactions-Energy'!DF12</f>
        <v>45.892572657219546</v>
      </c>
      <c r="DG12" s="241">
        <f>+'Monthly Interactions-$'!DG12/'Monthly Interactions-Energy'!DG12</f>
        <v>48.63353469935236</v>
      </c>
      <c r="DH12" s="241">
        <f>+'Monthly Interactions-$'!DH12/'Monthly Interactions-Energy'!DH12</f>
        <v>47.616419232472609</v>
      </c>
      <c r="DI12" s="241">
        <f>+'Monthly Interactions-$'!DI12/'Monthly Interactions-Energy'!DI12</f>
        <v>50.595615790023736</v>
      </c>
      <c r="DJ12" s="241">
        <f>+'Monthly Interactions-$'!DJ12/'Monthly Interactions-Energy'!DJ12</f>
        <v>49.963040695704549</v>
      </c>
      <c r="DK12" s="241">
        <f>+'Monthly Interactions-$'!DK12/'Monthly Interactions-Energy'!DK12</f>
        <v>48.357752766348419</v>
      </c>
      <c r="DL12" s="241">
        <f>+'Monthly Interactions-$'!DL12/'Monthly Interactions-Energy'!DL12</f>
        <v>47.257555846384591</v>
      </c>
      <c r="DM12" s="241">
        <f>+'Monthly Interactions-$'!DM12/'Monthly Interactions-Energy'!DM12</f>
        <v>46.078761581098028</v>
      </c>
      <c r="DN12" s="241">
        <f>+'Monthly Interactions-$'!DN12/'Monthly Interactions-Energy'!DN12</f>
        <v>47.891269325135241</v>
      </c>
      <c r="DO12" s="241">
        <f>+'Monthly Interactions-$'!DO12/'Monthly Interactions-Energy'!DO12</f>
        <v>57.22982395808944</v>
      </c>
      <c r="DP12" s="241">
        <f>+'Monthly Interactions-$'!DP12/'Monthly Interactions-Energy'!DP12</f>
        <v>52.726228589747919</v>
      </c>
      <c r="DQ12" s="241">
        <f>+'Monthly Interactions-$'!DQ12/'Monthly Interactions-Energy'!DQ12</f>
        <v>48.77383853973663</v>
      </c>
      <c r="DR12" s="241">
        <f>+'Monthly Interactions-$'!DR12/'Monthly Interactions-Energy'!DR12</f>
        <v>47.744132692739747</v>
      </c>
      <c r="DS12" s="241">
        <f>+'Monthly Interactions-$'!DS12/'Monthly Interactions-Energy'!DS12</f>
        <v>50.235186843604986</v>
      </c>
      <c r="DT12" s="241">
        <f>+'Monthly Interactions-$'!DT12/'Monthly Interactions-Energy'!DT12</f>
        <v>49.354545598706018</v>
      </c>
      <c r="DU12" s="241">
        <f>+'Monthly Interactions-$'!DU12/'Monthly Interactions-Energy'!DU12</f>
        <v>52.192701897791721</v>
      </c>
      <c r="DV12" s="241">
        <f>+'Monthly Interactions-$'!DV12/'Monthly Interactions-Energy'!DV12</f>
        <v>51.248390371947899</v>
      </c>
      <c r="DW12" s="241">
        <f>+'Monthly Interactions-$'!DW12/'Monthly Interactions-Energy'!DW12</f>
        <v>49.80739428824441</v>
      </c>
      <c r="DX12" s="241">
        <f>+'Monthly Interactions-$'!DX12/'Monthly Interactions-Energy'!DX12</f>
        <v>49.320940372378033</v>
      </c>
      <c r="DY12" s="241">
        <f>+'Monthly Interactions-$'!DY12/'Monthly Interactions-Energy'!DY12</f>
        <v>47.910153642989563</v>
      </c>
      <c r="DZ12" s="241">
        <f>+'Monthly Interactions-$'!DZ12/'Monthly Interactions-Energy'!DZ12</f>
        <v>48.350164045160668</v>
      </c>
      <c r="EA12" s="241">
        <f>+'Monthly Interactions-$'!EA12/'Monthly Interactions-Energy'!EA12</f>
        <v>57.432622432859397</v>
      </c>
      <c r="EB12" s="241">
        <f>+'Monthly Interactions-$'!EB12/'Monthly Interactions-Energy'!EB12</f>
        <v>53.113171603237475</v>
      </c>
      <c r="EC12" s="241">
        <f>+'Monthly Interactions-$'!EC12/'Monthly Interactions-Energy'!EC12</f>
        <v>50.507896570973145</v>
      </c>
      <c r="ED12" s="241">
        <f>+'Monthly Interactions-$'!ED12/'Monthly Interactions-Energy'!ED12</f>
        <v>48.082353912182235</v>
      </c>
      <c r="EE12" s="241">
        <f>+'Monthly Interactions-$'!EE12/'Monthly Interactions-Energy'!EE12</f>
        <v>50.607678769914784</v>
      </c>
      <c r="EF12" s="241">
        <f>+'Monthly Interactions-$'!EF12/'Monthly Interactions-Energy'!EF12</f>
        <v>50.199038177769431</v>
      </c>
      <c r="EG12" s="241">
        <f>+'Monthly Interactions-$'!EG12/'Monthly Interactions-Energy'!EG12</f>
        <v>52.602875031944798</v>
      </c>
      <c r="EH12" s="241">
        <f>+'Monthly Interactions-$'!EH12/'Monthly Interactions-Energy'!EH12</f>
        <v>52.116019460914764</v>
      </c>
      <c r="EI12" s="241">
        <f>+'Monthly Interactions-$'!EI12/'Monthly Interactions-Energy'!EI12</f>
        <v>51.186761156155228</v>
      </c>
      <c r="EJ12" s="241">
        <f>+'Monthly Interactions-$'!EJ12/'Monthly Interactions-Energy'!EJ12</f>
        <v>50.138846554904951</v>
      </c>
      <c r="EK12" s="241">
        <f>+'Monthly Interactions-$'!EK12/'Monthly Interactions-Energy'!EK12</f>
        <v>49.526832535666031</v>
      </c>
      <c r="EL12" s="241">
        <f>+'Monthly Interactions-$'!EL12/'Monthly Interactions-Energy'!EL12</f>
        <v>48.6515813104401</v>
      </c>
      <c r="EM12" s="241">
        <f>+'Monthly Interactions-$'!EM12/'Monthly Interactions-Energy'!EM12</f>
        <v>58.788666715052983</v>
      </c>
      <c r="EN12" s="241">
        <f>+'Monthly Interactions-$'!EN12/'Monthly Interactions-Energy'!EN12</f>
        <v>56.027076578997558</v>
      </c>
      <c r="EO12" s="241">
        <f>+'Monthly Interactions-$'!EO12/'Monthly Interactions-Energy'!EO12</f>
        <v>52.139358806814769</v>
      </c>
      <c r="EP12" s="241">
        <f>+'Monthly Interactions-$'!EP12/'Monthly Interactions-Energy'!EP12</f>
        <v>49.745991820781008</v>
      </c>
      <c r="EQ12" s="241">
        <f>+'Monthly Interactions-$'!EQ12/'Monthly Interactions-Energy'!EQ12</f>
        <v>51.876194207528407</v>
      </c>
      <c r="ER12" s="241">
        <f>+'Monthly Interactions-$'!ER12/'Monthly Interactions-Energy'!ER12</f>
        <v>51.461635586635587</v>
      </c>
      <c r="ES12" s="241">
        <f>+'Monthly Interactions-$'!ES12/'Monthly Interactions-Energy'!ES12</f>
        <v>54.950134620661274</v>
      </c>
      <c r="ET12" s="241">
        <f>+'Monthly Interactions-$'!ET12/'Monthly Interactions-Energy'!ET12</f>
        <v>54.474692437701435</v>
      </c>
      <c r="EU12" s="241">
        <f>+'Monthly Interactions-$'!EU12/'Monthly Interactions-Energy'!EU12</f>
        <v>53.055694491907175</v>
      </c>
      <c r="EV12" s="241">
        <f>+'Monthly Interactions-$'!EV12/'Monthly Interactions-Energy'!EV12</f>
        <v>52.145508048289742</v>
      </c>
      <c r="EW12" s="241">
        <f>+'Monthly Interactions-$'!EW12/'Monthly Interactions-Energy'!EW12</f>
        <v>51.005290522956379</v>
      </c>
      <c r="EX12" s="241">
        <f>+'Monthly Interactions-$'!EX12/'Monthly Interactions-Energy'!EX12</f>
        <v>51.048123504068933</v>
      </c>
      <c r="EY12" s="241">
        <f>+'Monthly Interactions-$'!EY12/'Monthly Interactions-Energy'!EY12</f>
        <v>61.258833438798717</v>
      </c>
      <c r="EZ12" s="241">
        <f>+'Monthly Interactions-$'!EZ12/'Monthly Interactions-Energy'!EZ12</f>
        <v>58.067400482509044</v>
      </c>
      <c r="FA12" s="241">
        <f>+'Monthly Interactions-$'!FA12/'Monthly Interactions-Energy'!FA12</f>
        <v>53.120947709846618</v>
      </c>
      <c r="FB12" s="241">
        <f>+'Monthly Interactions-$'!FB12/'Monthly Interactions-Energy'!FB12</f>
        <v>52.408201407211962</v>
      </c>
      <c r="FC12" s="241">
        <f>+'Monthly Interactions-$'!FC12/'Monthly Interactions-Energy'!FC12</f>
        <v>54.393450210576894</v>
      </c>
      <c r="FD12" s="241">
        <f>+'Monthly Interactions-$'!FD12/'Monthly Interactions-Energy'!FD12</f>
        <v>53.655027569704536</v>
      </c>
      <c r="FE12" s="241">
        <f>+'Monthly Interactions-$'!FE12/'Monthly Interactions-Energy'!FE12</f>
        <v>58.825735185458846</v>
      </c>
      <c r="FF12" s="241">
        <f>+'Monthly Interactions-$'!FF12/'Monthly Interactions-Energy'!FF12</f>
        <v>58.332901111714214</v>
      </c>
      <c r="FG12" s="241">
        <f>+'Monthly Interactions-$'!FG12/'Monthly Interactions-Energy'!FG12</f>
        <v>57.819229799693623</v>
      </c>
      <c r="FH12" s="241">
        <f>+'Monthly Interactions-$'!FH12/'Monthly Interactions-Energy'!FH12</f>
        <v>56.809912161362831</v>
      </c>
      <c r="FI12" s="241">
        <f>+'Monthly Interactions-$'!FI12/'Monthly Interactions-Energy'!FI12</f>
        <v>55.259396930670164</v>
      </c>
      <c r="FJ12" s="241">
        <f>+'Monthly Interactions-$'!FJ12/'Monthly Interactions-Energy'!FJ12</f>
        <v>55.098281123349068</v>
      </c>
      <c r="FK12" s="241">
        <f>+'Monthly Interactions-$'!FK12/'Monthly Interactions-Energy'!FK12</f>
        <v>65.274370289567628</v>
      </c>
      <c r="FL12" s="241">
        <f>+'Monthly Interactions-$'!FL12/'Monthly Interactions-Energy'!FL12</f>
        <v>62.08688825547128</v>
      </c>
      <c r="FM12" s="241">
        <f>+'Monthly Interactions-$'!FM12/'Monthly Interactions-Energy'!FM12</f>
        <v>57.875371603823282</v>
      </c>
      <c r="FN12" s="241">
        <f>+'Monthly Interactions-$'!FN12/'Monthly Interactions-Energy'!FN12</f>
        <v>57.425719082452503</v>
      </c>
      <c r="FO12" s="241">
        <f>+'Monthly Interactions-$'!FO12/'Monthly Interactions-Energy'!FO12</f>
        <v>58.673123524294766</v>
      </c>
      <c r="FP12" s="241">
        <f>+'Monthly Interactions-$'!FP12/'Monthly Interactions-Energy'!FP12</f>
        <v>58.437482137753641</v>
      </c>
      <c r="FQ12" s="241">
        <f>+'Monthly Interactions-$'!FQ12/'Monthly Interactions-Energy'!FQ12</f>
        <v>62.295154529996125</v>
      </c>
      <c r="FR12" s="241">
        <f>+'Monthly Interactions-$'!FR12/'Monthly Interactions-Energy'!FR12</f>
        <v>61.967727580945926</v>
      </c>
      <c r="FS12" s="241">
        <f>+'Monthly Interactions-$'!FS12/'Monthly Interactions-Energy'!FS12</f>
        <v>61.253525964407615</v>
      </c>
      <c r="FT12" s="241">
        <f>+'Monthly Interactions-$'!FT12/'Monthly Interactions-Energy'!FT12</f>
        <v>59.387422017235096</v>
      </c>
      <c r="FU12" s="241">
        <f>+'Monthly Interactions-$'!FU12/'Monthly Interactions-Energy'!FU12</f>
        <v>58.318235743209364</v>
      </c>
      <c r="FV12" s="241">
        <f>+'Monthly Interactions-$'!FV12/'Monthly Interactions-Energy'!FV12</f>
        <v>58.702082497307117</v>
      </c>
      <c r="FW12" s="241">
        <f>+'Monthly Interactions-$'!FW12/'Monthly Interactions-Energy'!FW12</f>
        <v>68.312556360583358</v>
      </c>
      <c r="FX12" s="241">
        <f>+'Monthly Interactions-$'!FX12/'Monthly Interactions-Energy'!FX12</f>
        <v>64.56714178585176</v>
      </c>
      <c r="FY12" s="241">
        <f>+'Monthly Interactions-$'!FY12/'Monthly Interactions-Energy'!FY12</f>
        <v>60.075651142862839</v>
      </c>
      <c r="FZ12" s="241">
        <f>+'Monthly Interactions-$'!FZ12/'Monthly Interactions-Energy'!FZ12</f>
        <v>60.49759803461334</v>
      </c>
      <c r="GA12" s="241">
        <f>+'Monthly Interactions-$'!GA12/'Monthly Interactions-Energy'!GA12</f>
        <v>62.457486451630849</v>
      </c>
      <c r="GB12" s="241">
        <f>+'Monthly Interactions-$'!GB12/'Monthly Interactions-Energy'!GB12</f>
        <v>61.899814951887492</v>
      </c>
    </row>
    <row r="13" spans="2:184">
      <c r="B13" s="214" t="s">
        <v>73</v>
      </c>
      <c r="C13" s="21" t="s">
        <v>61</v>
      </c>
      <c r="D13" s="19" t="s">
        <v>70</v>
      </c>
      <c r="E13" s="241">
        <f>+'Monthly Interactions-$'!E13/'Monthly Interactions-Energy'!E13</f>
        <v>23.038473189202392</v>
      </c>
      <c r="F13" s="241">
        <f>+'Monthly Interactions-$'!F13/'Monthly Interactions-Energy'!F13</f>
        <v>23.628384175405149</v>
      </c>
      <c r="G13" s="241">
        <f>+'Monthly Interactions-$'!G13/'Monthly Interactions-Energy'!G13</f>
        <v>22.489530584546262</v>
      </c>
      <c r="H13" s="241">
        <f>+'Monthly Interactions-$'!H13/'Monthly Interactions-Energy'!H13</f>
        <v>18.498670076726341</v>
      </c>
      <c r="I13" s="241">
        <f>+'Monthly Interactions-$'!I13/'Monthly Interactions-Energy'!I13</f>
        <v>16.226686725663718</v>
      </c>
      <c r="J13" s="241">
        <f>+'Monthly Interactions-$'!J13/'Monthly Interactions-Energy'!J13</f>
        <v>12.301762624257831</v>
      </c>
      <c r="K13" s="241">
        <f>+'Monthly Interactions-$'!K13/'Monthly Interactions-Energy'!K13</f>
        <v>12.256035223367698</v>
      </c>
      <c r="L13" s="241">
        <f>+'Monthly Interactions-$'!L13/'Monthly Interactions-Energy'!L13</f>
        <v>12.917373605947956</v>
      </c>
      <c r="M13" s="241">
        <f>+'Monthly Interactions-$'!M13/'Monthly Interactions-Energy'!M13</f>
        <v>15.603518772221678</v>
      </c>
      <c r="N13" s="241">
        <f>+'Monthly Interactions-$'!N13/'Monthly Interactions-Energy'!N13</f>
        <v>17.999673625254584</v>
      </c>
      <c r="O13" s="241">
        <f>+'Monthly Interactions-$'!O13/'Monthly Interactions-Energy'!O13</f>
        <v>19.346333130452425</v>
      </c>
      <c r="P13" s="241">
        <f>+'Monthly Interactions-$'!P13/'Monthly Interactions-Energy'!P13</f>
        <v>18.790270749085309</v>
      </c>
      <c r="Q13" s="241">
        <f>+'Monthly Interactions-$'!Q13/'Monthly Interactions-Energy'!Q13</f>
        <v>24.198600439798597</v>
      </c>
      <c r="R13" s="241">
        <f>+'Monthly Interactions-$'!R13/'Monthly Interactions-Energy'!R13</f>
        <v>24.603150982419855</v>
      </c>
      <c r="S13" s="241">
        <f>+'Monthly Interactions-$'!S13/'Monthly Interactions-Energy'!S13</f>
        <v>22.149979404757094</v>
      </c>
      <c r="T13" s="241">
        <f>+'Monthly Interactions-$'!T13/'Monthly Interactions-Energy'!T13</f>
        <v>19.064978422619049</v>
      </c>
      <c r="U13" s="241">
        <f>+'Monthly Interactions-$'!U13/'Monthly Interactions-Energy'!U13</f>
        <v>16.881807284198452</v>
      </c>
      <c r="V13" s="241">
        <f>+'Monthly Interactions-$'!V13/'Monthly Interactions-Energy'!V13</f>
        <v>13.214036197021764</v>
      </c>
      <c r="W13" s="241">
        <f>+'Monthly Interactions-$'!W13/'Monthly Interactions-Energy'!W13</f>
        <v>13.018927225005966</v>
      </c>
      <c r="X13" s="241">
        <f>+'Monthly Interactions-$'!X13/'Monthly Interactions-Energy'!X13</f>
        <v>13.799198741891095</v>
      </c>
      <c r="Y13" s="241">
        <f>+'Monthly Interactions-$'!Y13/'Monthly Interactions-Energy'!Y13</f>
        <v>15.667947480698903</v>
      </c>
      <c r="Z13" s="241">
        <f>+'Monthly Interactions-$'!Z13/'Monthly Interactions-Energy'!Z13</f>
        <v>18.161481751824816</v>
      </c>
      <c r="AA13" s="241">
        <f>+'Monthly Interactions-$'!AA13/'Monthly Interactions-Energy'!AA13</f>
        <v>19.914947136241182</v>
      </c>
      <c r="AB13" s="241">
        <f>+'Monthly Interactions-$'!AB13/'Monthly Interactions-Energy'!AB13</f>
        <v>18.379783843763871</v>
      </c>
      <c r="AC13" s="241">
        <f>+'Monthly Interactions-$'!AC13/'Monthly Interactions-Energy'!AC13</f>
        <v>24.749174106280194</v>
      </c>
      <c r="AD13" s="241">
        <f>+'Monthly Interactions-$'!AD13/'Monthly Interactions-Energy'!AD13</f>
        <v>25.252685329922787</v>
      </c>
      <c r="AE13" s="241">
        <f>+'Monthly Interactions-$'!AE13/'Monthly Interactions-Energy'!AE13</f>
        <v>22.986536706219844</v>
      </c>
      <c r="AF13" s="241">
        <f>+'Monthly Interactions-$'!AF13/'Monthly Interactions-Energy'!AF13</f>
        <v>19.823465042532845</v>
      </c>
      <c r="AG13" s="241">
        <f>+'Monthly Interactions-$'!AG13/'Monthly Interactions-Energy'!AG13</f>
        <v>17.82241708663307</v>
      </c>
      <c r="AH13" s="241">
        <f>+'Monthly Interactions-$'!AH13/'Monthly Interactions-Energy'!AH13</f>
        <v>14.113433671036372</v>
      </c>
      <c r="AI13" s="241">
        <f>+'Monthly Interactions-$'!AI13/'Monthly Interactions-Energy'!AI13</f>
        <v>13.602888086642599</v>
      </c>
      <c r="AJ13" s="241">
        <f>+'Monthly Interactions-$'!AJ13/'Monthly Interactions-Energy'!AJ13</f>
        <v>14.524061332809122</v>
      </c>
      <c r="AK13" s="241">
        <f>+'Monthly Interactions-$'!AK13/'Monthly Interactions-Energy'!AK13</f>
        <v>16.369082483607404</v>
      </c>
      <c r="AL13" s="241">
        <f>+'Monthly Interactions-$'!AL13/'Monthly Interactions-Energy'!AL13</f>
        <v>18.932408463661453</v>
      </c>
      <c r="AM13" s="241">
        <f>+'Monthly Interactions-$'!AM13/'Monthly Interactions-Energy'!AM13</f>
        <v>20.729773870374157</v>
      </c>
      <c r="AN13" s="241">
        <f>+'Monthly Interactions-$'!AN13/'Monthly Interactions-Energy'!AN13</f>
        <v>19.137012048192769</v>
      </c>
      <c r="AO13" s="241">
        <f>+'Monthly Interactions-$'!AO13/'Monthly Interactions-Energy'!AO13</f>
        <v>26.494801833088683</v>
      </c>
      <c r="AP13" s="241">
        <f>+'Monthly Interactions-$'!AP13/'Monthly Interactions-Energy'!AP13</f>
        <v>27.153058431783972</v>
      </c>
      <c r="AQ13" s="241">
        <f>+'Monthly Interactions-$'!AQ13/'Monthly Interactions-Energy'!AQ13</f>
        <v>24.21616950053135</v>
      </c>
      <c r="AR13" s="241">
        <f>+'Monthly Interactions-$'!AR13/'Monthly Interactions-Energy'!AR13</f>
        <v>20.888917014371813</v>
      </c>
      <c r="AS13" s="241">
        <f>+'Monthly Interactions-$'!AS13/'Monthly Interactions-Energy'!AS13</f>
        <v>18.650684261974586</v>
      </c>
      <c r="AT13" s="241">
        <f>+'Monthly Interactions-$'!AT13/'Monthly Interactions-Energy'!AT13</f>
        <v>14.865015327695561</v>
      </c>
      <c r="AU13" s="241">
        <f>+'Monthly Interactions-$'!AU13/'Monthly Interactions-Energy'!AU13</f>
        <v>14.940491430931241</v>
      </c>
      <c r="AV13" s="241">
        <f>+'Monthly Interactions-$'!AV13/'Monthly Interactions-Energy'!AV13</f>
        <v>15.925559179379274</v>
      </c>
      <c r="AW13" s="241">
        <f>+'Monthly Interactions-$'!AW13/'Monthly Interactions-Energy'!AW13</f>
        <v>17.446738799661876</v>
      </c>
      <c r="AX13" s="241">
        <f>+'Monthly Interactions-$'!AX13/'Monthly Interactions-Energy'!AX13</f>
        <v>20.048200722942802</v>
      </c>
      <c r="AY13" s="241">
        <f>+'Monthly Interactions-$'!AY13/'Monthly Interactions-Energy'!AY13</f>
        <v>22.026877568867512</v>
      </c>
      <c r="AZ13" s="241">
        <f>+'Monthly Interactions-$'!AZ13/'Monthly Interactions-Energy'!AZ13</f>
        <v>21.616309491747142</v>
      </c>
      <c r="BA13" s="241">
        <f>+'Monthly Interactions-$'!BA13/'Monthly Interactions-Energy'!BA13</f>
        <v>29.279256494765413</v>
      </c>
      <c r="BB13" s="241">
        <f>+'Monthly Interactions-$'!BB13/'Monthly Interactions-Energy'!BB13</f>
        <v>29.087695494864612</v>
      </c>
      <c r="BC13" s="241">
        <f>+'Monthly Interactions-$'!BC13/'Monthly Interactions-Energy'!BC13</f>
        <v>25.987133277451804</v>
      </c>
      <c r="BD13" s="241">
        <f>+'Monthly Interactions-$'!BD13/'Monthly Interactions-Energy'!BD13</f>
        <v>22.212461904407938</v>
      </c>
      <c r="BE13" s="241">
        <f>+'Monthly Interactions-$'!BE13/'Monthly Interactions-Energy'!BE13</f>
        <v>19.256915342851396</v>
      </c>
      <c r="BF13" s="241">
        <f>+'Monthly Interactions-$'!BF13/'Monthly Interactions-Energy'!BF13</f>
        <v>15.630536918707847</v>
      </c>
      <c r="BG13" s="241">
        <f>+'Monthly Interactions-$'!BG13/'Monthly Interactions-Energy'!BG13</f>
        <v>15.519306948317807</v>
      </c>
      <c r="BH13" s="241">
        <f>+'Monthly Interactions-$'!BH13/'Monthly Interactions-Energy'!BH13</f>
        <v>16.256908795962509</v>
      </c>
      <c r="BI13" s="241">
        <f>+'Monthly Interactions-$'!BI13/'Monthly Interactions-Energy'!BI13</f>
        <v>17.860682293544897</v>
      </c>
      <c r="BJ13" s="241">
        <f>+'Monthly Interactions-$'!BJ13/'Monthly Interactions-Energy'!BJ13</f>
        <v>20.640451821862346</v>
      </c>
      <c r="BK13" s="241">
        <f>+'Monthly Interactions-$'!BK13/'Monthly Interactions-Energy'!BK13</f>
        <v>22.845477360477361</v>
      </c>
      <c r="BL13" s="241">
        <f>+'Monthly Interactions-$'!BL13/'Monthly Interactions-Energy'!BL13</f>
        <v>21.705656973938222</v>
      </c>
      <c r="BM13" s="241">
        <f>+'Monthly Interactions-$'!BM13/'Monthly Interactions-Energy'!BM13</f>
        <v>29.754975133214923</v>
      </c>
      <c r="BN13" s="241">
        <f>+'Monthly Interactions-$'!BN13/'Monthly Interactions-Energy'!BN13</f>
        <v>30.580109160278376</v>
      </c>
      <c r="BO13" s="241">
        <f>+'Monthly Interactions-$'!BO13/'Monthly Interactions-Energy'!BO13</f>
        <v>27.981159994801146</v>
      </c>
      <c r="BP13" s="241">
        <f>+'Monthly Interactions-$'!BP13/'Monthly Interactions-Energy'!BP13</f>
        <v>24.144790257104194</v>
      </c>
      <c r="BQ13" s="241">
        <f>+'Monthly Interactions-$'!BQ13/'Monthly Interactions-Energy'!BQ13</f>
        <v>21.570728046594983</v>
      </c>
      <c r="BR13" s="241">
        <f>+'Monthly Interactions-$'!BR13/'Monthly Interactions-Energy'!BR13</f>
        <v>17.634397617956939</v>
      </c>
      <c r="BS13" s="241">
        <f>+'Monthly Interactions-$'!BS13/'Monthly Interactions-Energy'!BS13</f>
        <v>18.108658958737191</v>
      </c>
      <c r="BT13" s="241">
        <f>+'Monthly Interactions-$'!BT13/'Monthly Interactions-Energy'!BT13</f>
        <v>19.627031748564136</v>
      </c>
      <c r="BU13" s="241">
        <f>+'Monthly Interactions-$'!BU13/'Monthly Interactions-Energy'!BU13</f>
        <v>21.772524056254625</v>
      </c>
      <c r="BV13" s="241">
        <f>+'Monthly Interactions-$'!BV13/'Monthly Interactions-Energy'!BV13</f>
        <v>24.166500260010402</v>
      </c>
      <c r="BW13" s="241">
        <f>+'Monthly Interactions-$'!BW13/'Monthly Interactions-Energy'!BW13</f>
        <v>27.637610732538327</v>
      </c>
      <c r="BX13" s="241">
        <f>+'Monthly Interactions-$'!BX13/'Monthly Interactions-Energy'!BX13</f>
        <v>26.961641696560456</v>
      </c>
      <c r="BY13" s="241">
        <f>+'Monthly Interactions-$'!BY13/'Monthly Interactions-Energy'!BY13</f>
        <v>33.629455890769357</v>
      </c>
      <c r="BZ13" s="241">
        <f>+'Monthly Interactions-$'!BZ13/'Monthly Interactions-Energy'!BZ13</f>
        <v>34.368559448542328</v>
      </c>
      <c r="CA13" s="241">
        <f>+'Monthly Interactions-$'!CA13/'Monthly Interactions-Energy'!CA13</f>
        <v>33.097366998687363</v>
      </c>
      <c r="CB13" s="241">
        <f>+'Monthly Interactions-$'!CB13/'Monthly Interactions-Energy'!CB13</f>
        <v>28.738926738217451</v>
      </c>
      <c r="CC13" s="241">
        <f>+'Monthly Interactions-$'!CC13/'Monthly Interactions-Energy'!CC13</f>
        <v>25.345771975957931</v>
      </c>
      <c r="CD13" s="241">
        <f>+'Monthly Interactions-$'!CD13/'Monthly Interactions-Energy'!CD13</f>
        <v>20.859946823204421</v>
      </c>
      <c r="CE13" s="241">
        <f>+'Monthly Interactions-$'!CE13/'Monthly Interactions-Energy'!CE13</f>
        <v>24.841271363339857</v>
      </c>
      <c r="CF13" s="241">
        <f>+'Monthly Interactions-$'!CF13/'Monthly Interactions-Energy'!CF13</f>
        <v>25.474556739893412</v>
      </c>
      <c r="CG13" s="241">
        <f>+'Monthly Interactions-$'!CG13/'Monthly Interactions-Energy'!CG13</f>
        <v>26.785952970297028</v>
      </c>
      <c r="CH13" s="241">
        <f>+'Monthly Interactions-$'!CH13/'Monthly Interactions-Energy'!CH13</f>
        <v>29.302138647642682</v>
      </c>
      <c r="CI13" s="241">
        <f>+'Monthly Interactions-$'!CI13/'Monthly Interactions-Energy'!CI13</f>
        <v>33.09331650872133</v>
      </c>
      <c r="CJ13" s="241">
        <f>+'Monthly Interactions-$'!CJ13/'Monthly Interactions-Energy'!CJ13</f>
        <v>32.313232633705105</v>
      </c>
      <c r="CK13" s="241">
        <f>+'Monthly Interactions-$'!CK13/'Monthly Interactions-Energy'!CK13</f>
        <v>37.402882327952426</v>
      </c>
      <c r="CL13" s="241">
        <f>+'Monthly Interactions-$'!CL13/'Monthly Interactions-Energy'!CL13</f>
        <v>38.227863925180266</v>
      </c>
      <c r="CM13" s="241">
        <f>+'Monthly Interactions-$'!CM13/'Monthly Interactions-Energy'!CM13</f>
        <v>37.393061175910496</v>
      </c>
      <c r="CN13" s="241">
        <f>+'Monthly Interactions-$'!CN13/'Monthly Interactions-Energy'!CN13</f>
        <v>32.622500605033878</v>
      </c>
      <c r="CO13" s="241">
        <f>+'Monthly Interactions-$'!CO13/'Monthly Interactions-Energy'!CO13</f>
        <v>29.467100012955047</v>
      </c>
      <c r="CP13" s="241">
        <f>+'Monthly Interactions-$'!CP13/'Monthly Interactions-Energy'!CP13</f>
        <v>24.496612351190475</v>
      </c>
      <c r="CQ13" s="241">
        <f>+'Monthly Interactions-$'!CQ13/'Monthly Interactions-Energy'!CQ13</f>
        <v>28.543965010592498</v>
      </c>
      <c r="CR13" s="241">
        <f>+'Monthly Interactions-$'!CR13/'Monthly Interactions-Energy'!CR13</f>
        <v>29.070346293357517</v>
      </c>
      <c r="CS13" s="241">
        <f>+'Monthly Interactions-$'!CS13/'Monthly Interactions-Energy'!CS13</f>
        <v>29.256999292786418</v>
      </c>
      <c r="CT13" s="241">
        <f>+'Monthly Interactions-$'!CT13/'Monthly Interactions-Energy'!CT13</f>
        <v>31.86398194289734</v>
      </c>
      <c r="CU13" s="241">
        <f>+'Monthly Interactions-$'!CU13/'Monthly Interactions-Energy'!CU13</f>
        <v>34.731358789349343</v>
      </c>
      <c r="CV13" s="241">
        <f>+'Monthly Interactions-$'!CV13/'Monthly Interactions-Energy'!CV13</f>
        <v>33.760398357483368</v>
      </c>
      <c r="CW13" s="241">
        <f>+'Monthly Interactions-$'!CW13/'Monthly Interactions-Energy'!CW13</f>
        <v>47.790976921217982</v>
      </c>
      <c r="CX13" s="241">
        <f>+'Monthly Interactions-$'!CX13/'Monthly Interactions-Energy'!CX13</f>
        <v>48.547371559817869</v>
      </c>
      <c r="CY13" s="241">
        <f>+'Monthly Interactions-$'!CY13/'Monthly Interactions-Energy'!CY13</f>
        <v>46.4682537104039</v>
      </c>
      <c r="CZ13" s="241">
        <f>+'Monthly Interactions-$'!CZ13/'Monthly Interactions-Energy'!CZ13</f>
        <v>45.93886556183115</v>
      </c>
      <c r="DA13" s="241">
        <f>+'Monthly Interactions-$'!DA13/'Monthly Interactions-Energy'!DA13</f>
        <v>43.349352849893052</v>
      </c>
      <c r="DB13" s="241">
        <f>+'Monthly Interactions-$'!DB13/'Monthly Interactions-Energy'!DB13</f>
        <v>45.514503730203742</v>
      </c>
      <c r="DC13" s="241">
        <f>+'Monthly Interactions-$'!DC13/'Monthly Interactions-Energy'!DC13</f>
        <v>53.740770714236518</v>
      </c>
      <c r="DD13" s="241">
        <f>+'Monthly Interactions-$'!DD13/'Monthly Interactions-Energy'!DD13</f>
        <v>52.300779338785212</v>
      </c>
      <c r="DE13" s="241">
        <f>+'Monthly Interactions-$'!DE13/'Monthly Interactions-Energy'!DE13</f>
        <v>45.223268154394127</v>
      </c>
      <c r="DF13" s="241">
        <f>+'Monthly Interactions-$'!DF13/'Monthly Interactions-Energy'!DF13</f>
        <v>45.622773123708974</v>
      </c>
      <c r="DG13" s="241">
        <f>+'Monthly Interactions-$'!DG13/'Monthly Interactions-Energy'!DG13</f>
        <v>46.708624349493292</v>
      </c>
      <c r="DH13" s="241">
        <f>+'Monthly Interactions-$'!DH13/'Monthly Interactions-Energy'!DH13</f>
        <v>45.56727069263389</v>
      </c>
      <c r="DI13" s="241">
        <f>+'Monthly Interactions-$'!DI13/'Monthly Interactions-Energy'!DI13</f>
        <v>48.58526937269373</v>
      </c>
      <c r="DJ13" s="241">
        <f>+'Monthly Interactions-$'!DJ13/'Monthly Interactions-Energy'!DJ13</f>
        <v>49.435747833685284</v>
      </c>
      <c r="DK13" s="241">
        <f>+'Monthly Interactions-$'!DK13/'Monthly Interactions-Energy'!DK13</f>
        <v>47.731255347281639</v>
      </c>
      <c r="DL13" s="241">
        <f>+'Monthly Interactions-$'!DL13/'Monthly Interactions-Energy'!DL13</f>
        <v>47.092637834036573</v>
      </c>
      <c r="DM13" s="241">
        <f>+'Monthly Interactions-$'!DM13/'Monthly Interactions-Energy'!DM13</f>
        <v>44.297139368895564</v>
      </c>
      <c r="DN13" s="241">
        <f>+'Monthly Interactions-$'!DN13/'Monthly Interactions-Energy'!DN13</f>
        <v>46.350284532671623</v>
      </c>
      <c r="DO13" s="241">
        <f>+'Monthly Interactions-$'!DO13/'Monthly Interactions-Energy'!DO13</f>
        <v>54.19895007197087</v>
      </c>
      <c r="DP13" s="241">
        <f>+'Monthly Interactions-$'!DP13/'Monthly Interactions-Energy'!DP13</f>
        <v>51.891914448350917</v>
      </c>
      <c r="DQ13" s="241">
        <f>+'Monthly Interactions-$'!DQ13/'Monthly Interactions-Energy'!DQ13</f>
        <v>45.74041891174015</v>
      </c>
      <c r="DR13" s="241">
        <f>+'Monthly Interactions-$'!DR13/'Monthly Interactions-Energy'!DR13</f>
        <v>47.650978345435682</v>
      </c>
      <c r="DS13" s="241">
        <f>+'Monthly Interactions-$'!DS13/'Monthly Interactions-Energy'!DS13</f>
        <v>48.474256078444455</v>
      </c>
      <c r="DT13" s="241">
        <f>+'Monthly Interactions-$'!DT13/'Monthly Interactions-Energy'!DT13</f>
        <v>47.396365872604875</v>
      </c>
      <c r="DU13" s="241">
        <f>+'Monthly Interactions-$'!DU13/'Monthly Interactions-Energy'!DU13</f>
        <v>50.247264448761534</v>
      </c>
      <c r="DV13" s="241">
        <f>+'Monthly Interactions-$'!DV13/'Monthly Interactions-Energy'!DV13</f>
        <v>50.234707126648978</v>
      </c>
      <c r="DW13" s="241">
        <f>+'Monthly Interactions-$'!DW13/'Monthly Interactions-Energy'!DW13</f>
        <v>49.390874953060461</v>
      </c>
      <c r="DX13" s="241">
        <f>+'Monthly Interactions-$'!DX13/'Monthly Interactions-Energy'!DX13</f>
        <v>48.901346700219172</v>
      </c>
      <c r="DY13" s="241">
        <f>+'Monthly Interactions-$'!DY13/'Monthly Interactions-Energy'!DY13</f>
        <v>45.830188748685593</v>
      </c>
      <c r="DZ13" s="241">
        <f>+'Monthly Interactions-$'!DZ13/'Monthly Interactions-Energy'!DZ13</f>
        <v>47.251953567383921</v>
      </c>
      <c r="EA13" s="241">
        <f>+'Monthly Interactions-$'!EA13/'Monthly Interactions-Energy'!EA13</f>
        <v>54.628009678472822</v>
      </c>
      <c r="EB13" s="241">
        <f>+'Monthly Interactions-$'!EB13/'Monthly Interactions-Energy'!EB13</f>
        <v>52.117815325095727</v>
      </c>
      <c r="EC13" s="241">
        <f>+'Monthly Interactions-$'!EC13/'Monthly Interactions-Energy'!EC13</f>
        <v>47.965653631991898</v>
      </c>
      <c r="ED13" s="241">
        <f>+'Monthly Interactions-$'!ED13/'Monthly Interactions-Energy'!ED13</f>
        <v>47.876927619922569</v>
      </c>
      <c r="EE13" s="241">
        <f>+'Monthly Interactions-$'!EE13/'Monthly Interactions-Energy'!EE13</f>
        <v>48.966074999169635</v>
      </c>
      <c r="EF13" s="241">
        <f>+'Monthly Interactions-$'!EF13/'Monthly Interactions-Energy'!EF13</f>
        <v>48.387862831858413</v>
      </c>
      <c r="EG13" s="241">
        <f>+'Monthly Interactions-$'!EG13/'Monthly Interactions-Energy'!EG13</f>
        <v>50.353288267644366</v>
      </c>
      <c r="EH13" s="241">
        <f>+'Monthly Interactions-$'!EH13/'Monthly Interactions-Energy'!EH13</f>
        <v>51.408852227022194</v>
      </c>
      <c r="EI13" s="241">
        <f>+'Monthly Interactions-$'!EI13/'Monthly Interactions-Energy'!EI13</f>
        <v>50.474988050529184</v>
      </c>
      <c r="EJ13" s="241">
        <f>+'Monthly Interactions-$'!EJ13/'Monthly Interactions-Energy'!EJ13</f>
        <v>49.681955803711858</v>
      </c>
      <c r="EK13" s="241">
        <f>+'Monthly Interactions-$'!EK13/'Monthly Interactions-Energy'!EK13</f>
        <v>47.221858433435919</v>
      </c>
      <c r="EL13" s="241">
        <f>+'Monthly Interactions-$'!EL13/'Monthly Interactions-Energy'!EL13</f>
        <v>48.032001704135808</v>
      </c>
      <c r="EM13" s="241">
        <f>+'Monthly Interactions-$'!EM13/'Monthly Interactions-Energy'!EM13</f>
        <v>53.856002740318736</v>
      </c>
      <c r="EN13" s="241">
        <f>+'Monthly Interactions-$'!EN13/'Monthly Interactions-Energy'!EN13</f>
        <v>54.744789938275702</v>
      </c>
      <c r="EO13" s="241">
        <f>+'Monthly Interactions-$'!EO13/'Monthly Interactions-Energy'!EO13</f>
        <v>49.49731189888368</v>
      </c>
      <c r="EP13" s="241">
        <f>+'Monthly Interactions-$'!EP13/'Monthly Interactions-Energy'!EP13</f>
        <v>49.62918542998257</v>
      </c>
      <c r="EQ13" s="241">
        <f>+'Monthly Interactions-$'!EQ13/'Monthly Interactions-Energy'!EQ13</f>
        <v>50.188129285317189</v>
      </c>
      <c r="ER13" s="241">
        <f>+'Monthly Interactions-$'!ER13/'Monthly Interactions-Energy'!ER13</f>
        <v>49.851491397581349</v>
      </c>
      <c r="ES13" s="241">
        <f>+'Monthly Interactions-$'!ES13/'Monthly Interactions-Energy'!ES13</f>
        <v>53.206491855383391</v>
      </c>
      <c r="ET13" s="241">
        <f>+'Monthly Interactions-$'!ET13/'Monthly Interactions-Energy'!ET13</f>
        <v>53.549392296185488</v>
      </c>
      <c r="EU13" s="241">
        <f>+'Monthly Interactions-$'!EU13/'Monthly Interactions-Energy'!EU13</f>
        <v>52.42495242277851</v>
      </c>
      <c r="EV13" s="241">
        <f>+'Monthly Interactions-$'!EV13/'Monthly Interactions-Energy'!EV13</f>
        <v>52.061004428913897</v>
      </c>
      <c r="EW13" s="241">
        <f>+'Monthly Interactions-$'!EW13/'Monthly Interactions-Energy'!EW13</f>
        <v>50.8147173722395</v>
      </c>
      <c r="EX13" s="241">
        <f>+'Monthly Interactions-$'!EX13/'Monthly Interactions-Energy'!EX13</f>
        <v>51.106611029291443</v>
      </c>
      <c r="EY13" s="241">
        <f>+'Monthly Interactions-$'!EY13/'Monthly Interactions-Energy'!EY13</f>
        <v>56.222023143616276</v>
      </c>
      <c r="EZ13" s="241">
        <f>+'Monthly Interactions-$'!EZ13/'Monthly Interactions-Energy'!EZ13</f>
        <v>56.684316884434857</v>
      </c>
      <c r="FA13" s="241">
        <f>+'Monthly Interactions-$'!FA13/'Monthly Interactions-Energy'!FA13</f>
        <v>52.292686823165397</v>
      </c>
      <c r="FB13" s="241">
        <f>+'Monthly Interactions-$'!FB13/'Monthly Interactions-Energy'!FB13</f>
        <v>52.168969871510853</v>
      </c>
      <c r="FC13" s="241">
        <f>+'Monthly Interactions-$'!FC13/'Monthly Interactions-Energy'!FC13</f>
        <v>53.082015234210999</v>
      </c>
      <c r="FD13" s="241">
        <f>+'Monthly Interactions-$'!FD13/'Monthly Interactions-Energy'!FD13</f>
        <v>51.968380532829876</v>
      </c>
      <c r="FE13" s="241">
        <f>+'Monthly Interactions-$'!FE13/'Monthly Interactions-Energy'!FE13</f>
        <v>57.230802149551089</v>
      </c>
      <c r="FF13" s="241">
        <f>+'Monthly Interactions-$'!FF13/'Monthly Interactions-Energy'!FF13</f>
        <v>57.266533094545188</v>
      </c>
      <c r="FG13" s="241">
        <f>+'Monthly Interactions-$'!FG13/'Monthly Interactions-Energy'!FG13</f>
        <v>56.856545766048193</v>
      </c>
      <c r="FH13" s="241">
        <f>+'Monthly Interactions-$'!FH13/'Monthly Interactions-Energy'!FH13</f>
        <v>57.728540194640715</v>
      </c>
      <c r="FI13" s="241">
        <f>+'Monthly Interactions-$'!FI13/'Monthly Interactions-Energy'!FI13</f>
        <v>56.168445772843725</v>
      </c>
      <c r="FJ13" s="241">
        <f>+'Monthly Interactions-$'!FJ13/'Monthly Interactions-Energy'!FJ13</f>
        <v>56.004760065216963</v>
      </c>
      <c r="FK13" s="241">
        <f>+'Monthly Interactions-$'!FK13/'Monthly Interactions-Energy'!FK13</f>
        <v>60.013219336795842</v>
      </c>
      <c r="FL13" s="241">
        <f>+'Monthly Interactions-$'!FL13/'Monthly Interactions-Energy'!FL13</f>
        <v>61.153960951155966</v>
      </c>
      <c r="FM13" s="241">
        <f>+'Monthly Interactions-$'!FM13/'Monthly Interactions-Energy'!FM13</f>
        <v>57.474581838040251</v>
      </c>
      <c r="FN13" s="241">
        <f>+'Monthly Interactions-$'!FN13/'Monthly Interactions-Energy'!FN13</f>
        <v>57.590764925373136</v>
      </c>
      <c r="FO13" s="241">
        <f>+'Monthly Interactions-$'!FO13/'Monthly Interactions-Energy'!FO13</f>
        <v>57.565524126455905</v>
      </c>
      <c r="FP13" s="241">
        <f>+'Monthly Interactions-$'!FP13/'Monthly Interactions-Energy'!FP13</f>
        <v>55.883835349685114</v>
      </c>
      <c r="FQ13" s="241">
        <f>+'Monthly Interactions-$'!FQ13/'Monthly Interactions-Energy'!FQ13</f>
        <v>60.730869218989277</v>
      </c>
      <c r="FR13" s="241">
        <f>+'Monthly Interactions-$'!FR13/'Monthly Interactions-Energy'!FR13</f>
        <v>60.88202083415851</v>
      </c>
      <c r="FS13" s="241">
        <f>+'Monthly Interactions-$'!FS13/'Monthly Interactions-Energy'!FS13</f>
        <v>60.247648186611286</v>
      </c>
      <c r="FT13" s="241">
        <f>+'Monthly Interactions-$'!FT13/'Monthly Interactions-Energy'!FT13</f>
        <v>61.297769137852939</v>
      </c>
      <c r="FU13" s="241">
        <f>+'Monthly Interactions-$'!FU13/'Monthly Interactions-Energy'!FU13</f>
        <v>60.081636710239657</v>
      </c>
      <c r="FV13" s="241">
        <f>+'Monthly Interactions-$'!FV13/'Monthly Interactions-Energy'!FV13</f>
        <v>59.979488220958572</v>
      </c>
      <c r="FW13" s="241">
        <f>+'Monthly Interactions-$'!FW13/'Monthly Interactions-Energy'!FW13</f>
        <v>64.032149556892421</v>
      </c>
      <c r="FX13" s="241">
        <f>+'Monthly Interactions-$'!FX13/'Monthly Interactions-Energy'!FX13</f>
        <v>64.713111781323974</v>
      </c>
      <c r="FY13" s="241">
        <f>+'Monthly Interactions-$'!FY13/'Monthly Interactions-Energy'!FY13</f>
        <v>60.593661305581833</v>
      </c>
      <c r="FZ13" s="241">
        <f>+'Monthly Interactions-$'!FZ13/'Monthly Interactions-Energy'!FZ13</f>
        <v>60.733535201124795</v>
      </c>
      <c r="GA13" s="241">
        <f>+'Monthly Interactions-$'!GA13/'Monthly Interactions-Energy'!GA13</f>
        <v>60.585844395836475</v>
      </c>
      <c r="GB13" s="241">
        <f>+'Monthly Interactions-$'!GB13/'Monthly Interactions-Energy'!GB13</f>
        <v>58.705577900084677</v>
      </c>
    </row>
    <row r="14" spans="2:184">
      <c r="B14" s="214" t="s">
        <v>73</v>
      </c>
      <c r="C14" s="21" t="s">
        <v>61</v>
      </c>
      <c r="D14" s="19" t="s">
        <v>71</v>
      </c>
      <c r="E14" s="241">
        <f>+'Monthly Interactions-$'!E14/'Monthly Interactions-Energy'!E14</f>
        <v>38.263134473486879</v>
      </c>
      <c r="F14" s="241">
        <f>+'Monthly Interactions-$'!F14/'Monthly Interactions-Energy'!F14</f>
        <v>35.683840981791434</v>
      </c>
      <c r="G14" s="241">
        <f>+'Monthly Interactions-$'!G14/'Monthly Interactions-Energy'!G14</f>
        <v>34.0554767017709</v>
      </c>
      <c r="H14" s="241">
        <f>+'Monthly Interactions-$'!H14/'Monthly Interactions-Energy'!H14</f>
        <v>34.770619808154272</v>
      </c>
      <c r="I14" s="241">
        <f>+'Monthly Interactions-$'!I14/'Monthly Interactions-Energy'!I14</f>
        <v>35.509575175254746</v>
      </c>
      <c r="J14" s="241">
        <f>+'Monthly Interactions-$'!J14/'Monthly Interactions-Energy'!J14</f>
        <v>37.103520799608603</v>
      </c>
      <c r="K14" s="241">
        <f>+'Monthly Interactions-$'!K14/'Monthly Interactions-Energy'!K14</f>
        <v>46.535555427991184</v>
      </c>
      <c r="L14" s="241">
        <f>+'Monthly Interactions-$'!L14/'Monthly Interactions-Energy'!L14</f>
        <v>41.243832032596252</v>
      </c>
      <c r="M14" s="241">
        <f>+'Monthly Interactions-$'!M14/'Monthly Interactions-Energy'!M14</f>
        <v>36.819133960028921</v>
      </c>
      <c r="N14" s="241">
        <f>+'Monthly Interactions-$'!N14/'Monthly Interactions-Energy'!N14</f>
        <v>34.051769532764865</v>
      </c>
      <c r="O14" s="241">
        <f>+'Monthly Interactions-$'!O14/'Monthly Interactions-Energy'!O14</f>
        <v>34.488424091691208</v>
      </c>
      <c r="P14" s="241">
        <f>+'Monthly Interactions-$'!P14/'Monthly Interactions-Energy'!P14</f>
        <v>36.403972736857959</v>
      </c>
      <c r="Q14" s="241">
        <f>+'Monthly Interactions-$'!Q14/'Monthly Interactions-Energy'!Q14</f>
        <v>41.142314242778426</v>
      </c>
      <c r="R14" s="241">
        <f>+'Monthly Interactions-$'!R14/'Monthly Interactions-Energy'!R14</f>
        <v>39.210148151443697</v>
      </c>
      <c r="S14" s="241">
        <f>+'Monthly Interactions-$'!S14/'Monthly Interactions-Energy'!S14</f>
        <v>37.056102129671494</v>
      </c>
      <c r="T14" s="241">
        <f>+'Monthly Interactions-$'!T14/'Monthly Interactions-Energy'!T14</f>
        <v>37.365777415077822</v>
      </c>
      <c r="U14" s="241">
        <f>+'Monthly Interactions-$'!U14/'Monthly Interactions-Energy'!U14</f>
        <v>37.538498677062798</v>
      </c>
      <c r="V14" s="241">
        <f>+'Monthly Interactions-$'!V14/'Monthly Interactions-Energy'!V14</f>
        <v>38.445056101490721</v>
      </c>
      <c r="W14" s="241">
        <f>+'Monthly Interactions-$'!W14/'Monthly Interactions-Energy'!W14</f>
        <v>44.148674617080204</v>
      </c>
      <c r="X14" s="241">
        <f>+'Monthly Interactions-$'!X14/'Monthly Interactions-Energy'!X14</f>
        <v>44.277669669219542</v>
      </c>
      <c r="Y14" s="241">
        <f>+'Monthly Interactions-$'!Y14/'Monthly Interactions-Energy'!Y14</f>
        <v>38.148987119612102</v>
      </c>
      <c r="Z14" s="241">
        <f>+'Monthly Interactions-$'!Z14/'Monthly Interactions-Energy'!Z14</f>
        <v>35.365932936433779</v>
      </c>
      <c r="AA14" s="241">
        <f>+'Monthly Interactions-$'!AA14/'Monthly Interactions-Energy'!AA14</f>
        <v>35.76867413014714</v>
      </c>
      <c r="AB14" s="241">
        <f>+'Monthly Interactions-$'!AB14/'Monthly Interactions-Energy'!AB14</f>
        <v>37.852980837807117</v>
      </c>
      <c r="AC14" s="241">
        <f>+'Monthly Interactions-$'!AC14/'Monthly Interactions-Energy'!AC14</f>
        <v>40.297255319621023</v>
      </c>
      <c r="AD14" s="241">
        <f>+'Monthly Interactions-$'!AD14/'Monthly Interactions-Energy'!AD14</f>
        <v>40.543920633699912</v>
      </c>
      <c r="AE14" s="241">
        <f>+'Monthly Interactions-$'!AE14/'Monthly Interactions-Energy'!AE14</f>
        <v>38.71007657599408</v>
      </c>
      <c r="AF14" s="241">
        <f>+'Monthly Interactions-$'!AF14/'Monthly Interactions-Energy'!AF14</f>
        <v>37.519094204173555</v>
      </c>
      <c r="AG14" s="241">
        <f>+'Monthly Interactions-$'!AG14/'Monthly Interactions-Energy'!AG14</f>
        <v>38.217066617005429</v>
      </c>
      <c r="AH14" s="241">
        <f>+'Monthly Interactions-$'!AH14/'Monthly Interactions-Energy'!AH14</f>
        <v>40.502478888756968</v>
      </c>
      <c r="AI14" s="241">
        <f>+'Monthly Interactions-$'!AI14/'Monthly Interactions-Energy'!AI14</f>
        <v>45.382518586793722</v>
      </c>
      <c r="AJ14" s="241">
        <f>+'Monthly Interactions-$'!AJ14/'Monthly Interactions-Energy'!AJ14</f>
        <v>45.482429624031738</v>
      </c>
      <c r="AK14" s="241">
        <f>+'Monthly Interactions-$'!AK14/'Monthly Interactions-Energy'!AK14</f>
        <v>39.305764238442571</v>
      </c>
      <c r="AL14" s="241">
        <f>+'Monthly Interactions-$'!AL14/'Monthly Interactions-Energy'!AL14</f>
        <v>37.463560951579367</v>
      </c>
      <c r="AM14" s="241">
        <f>+'Monthly Interactions-$'!AM14/'Monthly Interactions-Energy'!AM14</f>
        <v>37.743207794717577</v>
      </c>
      <c r="AN14" s="241">
        <f>+'Monthly Interactions-$'!AN14/'Monthly Interactions-Energy'!AN14</f>
        <v>37.1008238299097</v>
      </c>
      <c r="AO14" s="241">
        <f>+'Monthly Interactions-$'!AO14/'Monthly Interactions-Energy'!AO14</f>
        <v>41.75399678111588</v>
      </c>
      <c r="AP14" s="241">
        <f>+'Monthly Interactions-$'!AP14/'Monthly Interactions-Energy'!AP14</f>
        <v>41.853559834238439</v>
      </c>
      <c r="AQ14" s="241">
        <f>+'Monthly Interactions-$'!AQ14/'Monthly Interactions-Energy'!AQ14</f>
        <v>39.958955666583179</v>
      </c>
      <c r="AR14" s="241">
        <f>+'Monthly Interactions-$'!AR14/'Monthly Interactions-Energy'!AR14</f>
        <v>38.670386806274699</v>
      </c>
      <c r="AS14" s="241">
        <f>+'Monthly Interactions-$'!AS14/'Monthly Interactions-Energy'!AS14</f>
        <v>39.330928437980795</v>
      </c>
      <c r="AT14" s="241">
        <f>+'Monthly Interactions-$'!AT14/'Monthly Interactions-Energy'!AT14</f>
        <v>42.008987309978778</v>
      </c>
      <c r="AU14" s="241">
        <f>+'Monthly Interactions-$'!AU14/'Monthly Interactions-Energy'!AU14</f>
        <v>46.954180901252641</v>
      </c>
      <c r="AV14" s="241">
        <f>+'Monthly Interactions-$'!AV14/'Monthly Interactions-Energy'!AV14</f>
        <v>47.069394540917912</v>
      </c>
      <c r="AW14" s="241">
        <f>+'Monthly Interactions-$'!AW14/'Monthly Interactions-Energy'!AW14</f>
        <v>39.986378256723484</v>
      </c>
      <c r="AX14" s="241">
        <f>+'Monthly Interactions-$'!AX14/'Monthly Interactions-Energy'!AX14</f>
        <v>37.858451375881828</v>
      </c>
      <c r="AY14" s="241">
        <f>+'Monthly Interactions-$'!AY14/'Monthly Interactions-Energy'!AY14</f>
        <v>38.149829932984076</v>
      </c>
      <c r="AZ14" s="241">
        <f>+'Monthly Interactions-$'!AZ14/'Monthly Interactions-Energy'!AZ14</f>
        <v>37.723443942666407</v>
      </c>
      <c r="BA14" s="241">
        <f>+'Monthly Interactions-$'!BA14/'Monthly Interactions-Energy'!BA14</f>
        <v>43.384048976339344</v>
      </c>
      <c r="BB14" s="241">
        <f>+'Monthly Interactions-$'!BB14/'Monthly Interactions-Energy'!BB14</f>
        <v>43.552294301114003</v>
      </c>
      <c r="BC14" s="241">
        <f>+'Monthly Interactions-$'!BC14/'Monthly Interactions-Energy'!BC14</f>
        <v>41.090741518460909</v>
      </c>
      <c r="BD14" s="241">
        <f>+'Monthly Interactions-$'!BD14/'Monthly Interactions-Energy'!BD14</f>
        <v>39.839744185254339</v>
      </c>
      <c r="BE14" s="241">
        <f>+'Monthly Interactions-$'!BE14/'Monthly Interactions-Energy'!BE14</f>
        <v>40.003609590024404</v>
      </c>
      <c r="BF14" s="241">
        <f>+'Monthly Interactions-$'!BF14/'Monthly Interactions-Energy'!BF14</f>
        <v>44.128962235467974</v>
      </c>
      <c r="BG14" s="241">
        <f>+'Monthly Interactions-$'!BG14/'Monthly Interactions-Energy'!BG14</f>
        <v>49.048085349611803</v>
      </c>
      <c r="BH14" s="241">
        <f>+'Monthly Interactions-$'!BH14/'Monthly Interactions-Energy'!BH14</f>
        <v>49.208388023684677</v>
      </c>
      <c r="BI14" s="241">
        <f>+'Monthly Interactions-$'!BI14/'Monthly Interactions-Energy'!BI14</f>
        <v>41.414797337999481</v>
      </c>
      <c r="BJ14" s="241">
        <f>+'Monthly Interactions-$'!BJ14/'Monthly Interactions-Energy'!BJ14</f>
        <v>39.498414771924871</v>
      </c>
      <c r="BK14" s="241">
        <f>+'Monthly Interactions-$'!BK14/'Monthly Interactions-Energy'!BK14</f>
        <v>39.795070808582196</v>
      </c>
      <c r="BL14" s="241">
        <f>+'Monthly Interactions-$'!BL14/'Monthly Interactions-Energy'!BL14</f>
        <v>39.539171848993611</v>
      </c>
      <c r="BM14" s="241">
        <f>+'Monthly Interactions-$'!BM14/'Monthly Interactions-Energy'!BM14</f>
        <v>45.334301818004036</v>
      </c>
      <c r="BN14" s="241">
        <f>+'Monthly Interactions-$'!BN14/'Monthly Interactions-Energy'!BN14</f>
        <v>45.590355673957752</v>
      </c>
      <c r="BO14" s="241">
        <f>+'Monthly Interactions-$'!BO14/'Monthly Interactions-Energy'!BO14</f>
        <v>43.10541311572743</v>
      </c>
      <c r="BP14" s="241">
        <f>+'Monthly Interactions-$'!BP14/'Monthly Interactions-Energy'!BP14</f>
        <v>41.595919874305586</v>
      </c>
      <c r="BQ14" s="241">
        <f>+'Monthly Interactions-$'!BQ14/'Monthly Interactions-Energy'!BQ14</f>
        <v>41.789102770426808</v>
      </c>
      <c r="BR14" s="241">
        <f>+'Monthly Interactions-$'!BR14/'Monthly Interactions-Energy'!BR14</f>
        <v>46.104825639836712</v>
      </c>
      <c r="BS14" s="241">
        <f>+'Monthly Interactions-$'!BS14/'Monthly Interactions-Energy'!BS14</f>
        <v>51.459813156353441</v>
      </c>
      <c r="BT14" s="241">
        <f>+'Monthly Interactions-$'!BT14/'Monthly Interactions-Energy'!BT14</f>
        <v>51.542578738521222</v>
      </c>
      <c r="BU14" s="241">
        <f>+'Monthly Interactions-$'!BU14/'Monthly Interactions-Energy'!BU14</f>
        <v>43.276139978121762</v>
      </c>
      <c r="BV14" s="241">
        <f>+'Monthly Interactions-$'!BV14/'Monthly Interactions-Energy'!BV14</f>
        <v>41.392152797651491</v>
      </c>
      <c r="BW14" s="241">
        <f>+'Monthly Interactions-$'!BW14/'Monthly Interactions-Energy'!BW14</f>
        <v>41.73831455570366</v>
      </c>
      <c r="BX14" s="241">
        <f>+'Monthly Interactions-$'!BX14/'Monthly Interactions-Energy'!BX14</f>
        <v>41.295024562042464</v>
      </c>
      <c r="BY14" s="241">
        <f>+'Monthly Interactions-$'!BY14/'Monthly Interactions-Energy'!BY14</f>
        <v>48.062619382275564</v>
      </c>
      <c r="BZ14" s="241">
        <f>+'Monthly Interactions-$'!BZ14/'Monthly Interactions-Energy'!BZ14</f>
        <v>49.888330392933163</v>
      </c>
      <c r="CA14" s="241">
        <f>+'Monthly Interactions-$'!CA14/'Monthly Interactions-Energy'!CA14</f>
        <v>48.802344485325577</v>
      </c>
      <c r="CB14" s="241">
        <f>+'Monthly Interactions-$'!CB14/'Monthly Interactions-Energy'!CB14</f>
        <v>48.459665852871566</v>
      </c>
      <c r="CC14" s="241">
        <f>+'Monthly Interactions-$'!CC14/'Monthly Interactions-Energy'!CC14</f>
        <v>49.893900434218949</v>
      </c>
      <c r="CD14" s="241">
        <f>+'Monthly Interactions-$'!CD14/'Monthly Interactions-Energy'!CD14</f>
        <v>56.50610464980916</v>
      </c>
      <c r="CE14" s="241">
        <f>+'Monthly Interactions-$'!CE14/'Monthly Interactions-Energy'!CE14</f>
        <v>64.802090479790749</v>
      </c>
      <c r="CF14" s="241">
        <f>+'Monthly Interactions-$'!CF14/'Monthly Interactions-Energy'!CF14</f>
        <v>66.872991419647164</v>
      </c>
      <c r="CG14" s="241">
        <f>+'Monthly Interactions-$'!CG14/'Monthly Interactions-Energy'!CG14</f>
        <v>59.601502084023302</v>
      </c>
      <c r="CH14" s="241">
        <f>+'Monthly Interactions-$'!CH14/'Monthly Interactions-Energy'!CH14</f>
        <v>58.110627253900603</v>
      </c>
      <c r="CI14" s="241">
        <f>+'Monthly Interactions-$'!CI14/'Monthly Interactions-Energy'!CI14</f>
        <v>59.588612686893022</v>
      </c>
      <c r="CJ14" s="241">
        <f>+'Monthly Interactions-$'!CJ14/'Monthly Interactions-Energy'!CJ14</f>
        <v>60.233199479300424</v>
      </c>
      <c r="CK14" s="241">
        <f>+'Monthly Interactions-$'!CK14/'Monthly Interactions-Energy'!CK14</f>
        <v>66.931048612913358</v>
      </c>
      <c r="CL14" s="241">
        <f>+'Monthly Interactions-$'!CL14/'Monthly Interactions-Energy'!CL14</f>
        <v>69.153766201731258</v>
      </c>
      <c r="CM14" s="241">
        <f>+'Monthly Interactions-$'!CM14/'Monthly Interactions-Energy'!CM14</f>
        <v>67.668375214163333</v>
      </c>
      <c r="CN14" s="241">
        <f>+'Monthly Interactions-$'!CN14/'Monthly Interactions-Energy'!CN14</f>
        <v>66.670912771181804</v>
      </c>
      <c r="CO14" s="241">
        <f>+'Monthly Interactions-$'!CO14/'Monthly Interactions-Energy'!CO14</f>
        <v>69.455061398225936</v>
      </c>
      <c r="CP14" s="241">
        <f>+'Monthly Interactions-$'!CP14/'Monthly Interactions-Energy'!CP14</f>
        <v>77.702104901591753</v>
      </c>
      <c r="CQ14" s="241">
        <f>+'Monthly Interactions-$'!CQ14/'Monthly Interactions-Energy'!CQ14</f>
        <v>88.358013336399168</v>
      </c>
      <c r="CR14" s="241">
        <f>+'Monthly Interactions-$'!CR14/'Monthly Interactions-Energy'!CR14</f>
        <v>90.276692939477854</v>
      </c>
      <c r="CS14" s="241">
        <f>+'Monthly Interactions-$'!CS14/'Monthly Interactions-Energy'!CS14</f>
        <v>82.912315114149123</v>
      </c>
      <c r="CT14" s="241">
        <f>+'Monthly Interactions-$'!CT14/'Monthly Interactions-Energy'!CT14</f>
        <v>79.521539581339553</v>
      </c>
      <c r="CU14" s="241">
        <f>+'Monthly Interactions-$'!CU14/'Monthly Interactions-Energy'!CU14</f>
        <v>80.431766432300904</v>
      </c>
      <c r="CV14" s="241">
        <f>+'Monthly Interactions-$'!CV14/'Monthly Interactions-Energy'!CV14</f>
        <v>81.338450870039452</v>
      </c>
      <c r="CW14" s="241">
        <f>+'Monthly Interactions-$'!CW14/'Monthly Interactions-Energy'!CW14</f>
        <v>90.545312648849873</v>
      </c>
      <c r="CX14" s="241">
        <f>+'Monthly Interactions-$'!CX14/'Monthly Interactions-Energy'!CX14</f>
        <v>90.954662455106643</v>
      </c>
      <c r="CY14" s="241">
        <f>+'Monthly Interactions-$'!CY14/'Monthly Interactions-Energy'!CY14</f>
        <v>86.670578068244737</v>
      </c>
      <c r="CZ14" s="241">
        <f>+'Monthly Interactions-$'!CZ14/'Monthly Interactions-Energy'!CZ14</f>
        <v>88.472096658358325</v>
      </c>
      <c r="DA14" s="241">
        <f>+'Monthly Interactions-$'!DA14/'Monthly Interactions-Energy'!DA14</f>
        <v>89.570947823402278</v>
      </c>
      <c r="DB14" s="241">
        <f>+'Monthly Interactions-$'!DB14/'Monthly Interactions-Energy'!DB14</f>
        <v>99.908935809979482</v>
      </c>
      <c r="DC14" s="241">
        <f>+'Monthly Interactions-$'!DC14/'Monthly Interactions-Energy'!DC14</f>
        <v>112.9985202198942</v>
      </c>
      <c r="DD14" s="241">
        <f>+'Monthly Interactions-$'!DD14/'Monthly Interactions-Energy'!DD14</f>
        <v>111.15107375892471</v>
      </c>
      <c r="DE14" s="241">
        <f>+'Monthly Interactions-$'!DE14/'Monthly Interactions-Energy'!DE14</f>
        <v>96.228390091066146</v>
      </c>
      <c r="DF14" s="241">
        <f>+'Monthly Interactions-$'!DF14/'Monthly Interactions-Energy'!DF14</f>
        <v>90.401730207844054</v>
      </c>
      <c r="DG14" s="241">
        <f>+'Monthly Interactions-$'!DG14/'Monthly Interactions-Energy'!DG14</f>
        <v>88.816422176758223</v>
      </c>
      <c r="DH14" s="241">
        <f>+'Monthly Interactions-$'!DH14/'Monthly Interactions-Energy'!DH14</f>
        <v>88.063353736788713</v>
      </c>
      <c r="DI14" s="241">
        <f>+'Monthly Interactions-$'!DI14/'Monthly Interactions-Energy'!DI14</f>
        <v>93.382682560680152</v>
      </c>
      <c r="DJ14" s="241">
        <f>+'Monthly Interactions-$'!DJ14/'Monthly Interactions-Energy'!DJ14</f>
        <v>93.031012219348554</v>
      </c>
      <c r="DK14" s="241">
        <f>+'Monthly Interactions-$'!DK14/'Monthly Interactions-Energy'!DK14</f>
        <v>89.102442351797507</v>
      </c>
      <c r="DL14" s="241">
        <f>+'Monthly Interactions-$'!DL14/'Monthly Interactions-Energy'!DL14</f>
        <v>87.825740674800713</v>
      </c>
      <c r="DM14" s="241">
        <f>+'Monthly Interactions-$'!DM14/'Monthly Interactions-Energy'!DM14</f>
        <v>89.542285154933424</v>
      </c>
      <c r="DN14" s="241">
        <f>+'Monthly Interactions-$'!DN14/'Monthly Interactions-Energy'!DN14</f>
        <v>104.33675442204854</v>
      </c>
      <c r="DO14" s="241">
        <f>+'Monthly Interactions-$'!DO14/'Monthly Interactions-Energy'!DO14</f>
        <v>114.78609194482014</v>
      </c>
      <c r="DP14" s="241">
        <f>+'Monthly Interactions-$'!DP14/'Monthly Interactions-Energy'!DP14</f>
        <v>110.94442308068332</v>
      </c>
      <c r="DQ14" s="241">
        <f>+'Monthly Interactions-$'!DQ14/'Monthly Interactions-Energy'!DQ14</f>
        <v>99.952396248233327</v>
      </c>
      <c r="DR14" s="241">
        <f>+'Monthly Interactions-$'!DR14/'Monthly Interactions-Energy'!DR14</f>
        <v>92.494246533256998</v>
      </c>
      <c r="DS14" s="241">
        <f>+'Monthly Interactions-$'!DS14/'Monthly Interactions-Energy'!DS14</f>
        <v>93.504259168381807</v>
      </c>
      <c r="DT14" s="241">
        <f>+'Monthly Interactions-$'!DT14/'Monthly Interactions-Energy'!DT14</f>
        <v>91.426721462360064</v>
      </c>
      <c r="DU14" s="241">
        <f>+'Monthly Interactions-$'!DU14/'Monthly Interactions-Energy'!DU14</f>
        <v>95.773135922189994</v>
      </c>
      <c r="DV14" s="241">
        <f>+'Monthly Interactions-$'!DV14/'Monthly Interactions-Energy'!DV14</f>
        <v>94.390437224580779</v>
      </c>
      <c r="DW14" s="241">
        <f>+'Monthly Interactions-$'!DW14/'Monthly Interactions-Energy'!DW14</f>
        <v>90.953362954923179</v>
      </c>
      <c r="DX14" s="241">
        <f>+'Monthly Interactions-$'!DX14/'Monthly Interactions-Energy'!DX14</f>
        <v>89.604941947008044</v>
      </c>
      <c r="DY14" s="241">
        <f>+'Monthly Interactions-$'!DY14/'Monthly Interactions-Energy'!DY14</f>
        <v>93.576556353685646</v>
      </c>
      <c r="DZ14" s="241">
        <f>+'Monthly Interactions-$'!DZ14/'Monthly Interactions-Energy'!DZ14</f>
        <v>106.00591637969336</v>
      </c>
      <c r="EA14" s="241">
        <f>+'Monthly Interactions-$'!EA14/'Monthly Interactions-Energy'!EA14</f>
        <v>112.74393494465778</v>
      </c>
      <c r="EB14" s="241">
        <f>+'Monthly Interactions-$'!EB14/'Monthly Interactions-Energy'!EB14</f>
        <v>111.2142971614965</v>
      </c>
      <c r="EC14" s="241">
        <f>+'Monthly Interactions-$'!EC14/'Monthly Interactions-Energy'!EC14</f>
        <v>100.56938007951038</v>
      </c>
      <c r="ED14" s="241">
        <f>+'Monthly Interactions-$'!ED14/'Monthly Interactions-Energy'!ED14</f>
        <v>93.759257915414807</v>
      </c>
      <c r="EE14" s="241">
        <f>+'Monthly Interactions-$'!EE14/'Monthly Interactions-Energy'!EE14</f>
        <v>94.21699975632923</v>
      </c>
      <c r="EF14" s="241">
        <f>+'Monthly Interactions-$'!EF14/'Monthly Interactions-Energy'!EF14</f>
        <v>92.496068892261974</v>
      </c>
      <c r="EG14" s="241">
        <f>+'Monthly Interactions-$'!EG14/'Monthly Interactions-Energy'!EG14</f>
        <v>93.645225454802855</v>
      </c>
      <c r="EH14" s="241">
        <f>+'Monthly Interactions-$'!EH14/'Monthly Interactions-Energy'!EH14</f>
        <v>96.637082266910426</v>
      </c>
      <c r="EI14" s="241">
        <f>+'Monthly Interactions-$'!EI14/'Monthly Interactions-Energy'!EI14</f>
        <v>92.51266072284335</v>
      </c>
      <c r="EJ14" s="241">
        <f>+'Monthly Interactions-$'!EJ14/'Monthly Interactions-Energy'!EJ14</f>
        <v>90.083060980309554</v>
      </c>
      <c r="EK14" s="241">
        <f>+'Monthly Interactions-$'!EK14/'Monthly Interactions-Energy'!EK14</f>
        <v>92.999253455438222</v>
      </c>
      <c r="EL14" s="241">
        <f>+'Monthly Interactions-$'!EL14/'Monthly Interactions-Energy'!EL14</f>
        <v>102.75462780622293</v>
      </c>
      <c r="EM14" s="241">
        <f>+'Monthly Interactions-$'!EM14/'Monthly Interactions-Energy'!EM14</f>
        <v>114.0877121370407</v>
      </c>
      <c r="EN14" s="241">
        <f>+'Monthly Interactions-$'!EN14/'Monthly Interactions-Energy'!EN14</f>
        <v>117.59562826294548</v>
      </c>
      <c r="EO14" s="241">
        <f>+'Monthly Interactions-$'!EO14/'Monthly Interactions-Energy'!EO14</f>
        <v>104.91813985349867</v>
      </c>
      <c r="EP14" s="241">
        <f>+'Monthly Interactions-$'!EP14/'Monthly Interactions-Energy'!EP14</f>
        <v>95.087396141354418</v>
      </c>
      <c r="EQ14" s="241">
        <f>+'Monthly Interactions-$'!EQ14/'Monthly Interactions-Energy'!EQ14</f>
        <v>94.660116587337356</v>
      </c>
      <c r="ER14" s="241">
        <f>+'Monthly Interactions-$'!ER14/'Monthly Interactions-Energy'!ER14</f>
        <v>94.135650110640498</v>
      </c>
      <c r="ES14" s="241">
        <f>+'Monthly Interactions-$'!ES14/'Monthly Interactions-Energy'!ES14</f>
        <v>98.22015832017884</v>
      </c>
      <c r="ET14" s="241">
        <f>+'Monthly Interactions-$'!ET14/'Monthly Interactions-Energy'!ET14</f>
        <v>98.297920125895274</v>
      </c>
      <c r="EU14" s="241">
        <f>+'Monthly Interactions-$'!EU14/'Monthly Interactions-Energy'!EU14</f>
        <v>95.94751891476534</v>
      </c>
      <c r="EV14" s="241">
        <f>+'Monthly Interactions-$'!EV14/'Monthly Interactions-Energy'!EV14</f>
        <v>93.66958500395755</v>
      </c>
      <c r="EW14" s="241">
        <f>+'Monthly Interactions-$'!EW14/'Monthly Interactions-Energy'!EW14</f>
        <v>95.893745425212487</v>
      </c>
      <c r="EX14" s="241">
        <f>+'Monthly Interactions-$'!EX14/'Monthly Interactions-Energy'!EX14</f>
        <v>105.48857241969557</v>
      </c>
      <c r="EY14" s="241">
        <f>+'Monthly Interactions-$'!EY14/'Monthly Interactions-Energy'!EY14</f>
        <v>119.15435682282799</v>
      </c>
      <c r="EZ14" s="241">
        <f>+'Monthly Interactions-$'!EZ14/'Monthly Interactions-Energy'!EZ14</f>
        <v>118.63827569206967</v>
      </c>
      <c r="FA14" s="241">
        <f>+'Monthly Interactions-$'!FA14/'Monthly Interactions-Energy'!FA14</f>
        <v>107.87406932814882</v>
      </c>
      <c r="FB14" s="241">
        <f>+'Monthly Interactions-$'!FB14/'Monthly Interactions-Energy'!FB14</f>
        <v>99.836235809935559</v>
      </c>
      <c r="FC14" s="241">
        <f>+'Monthly Interactions-$'!FC14/'Monthly Interactions-Energy'!FC14</f>
        <v>97.983319932522974</v>
      </c>
      <c r="FD14" s="241">
        <f>+'Monthly Interactions-$'!FD14/'Monthly Interactions-Energy'!FD14</f>
        <v>97.559203444564062</v>
      </c>
      <c r="FE14" s="241">
        <f>+'Monthly Interactions-$'!FE14/'Monthly Interactions-Energy'!FE14</f>
        <v>102.68081935873113</v>
      </c>
      <c r="FF14" s="241">
        <f>+'Monthly Interactions-$'!FF14/'Monthly Interactions-Energy'!FF14</f>
        <v>102.56334001890403</v>
      </c>
      <c r="FG14" s="241">
        <f>+'Monthly Interactions-$'!FG14/'Monthly Interactions-Energy'!FG14</f>
        <v>99.231481921413973</v>
      </c>
      <c r="FH14" s="241">
        <f>+'Monthly Interactions-$'!FH14/'Monthly Interactions-Energy'!FH14</f>
        <v>97.108496639881096</v>
      </c>
      <c r="FI14" s="241">
        <f>+'Monthly Interactions-$'!FI14/'Monthly Interactions-Energy'!FI14</f>
        <v>102.15981178906976</v>
      </c>
      <c r="FJ14" s="241">
        <f>+'Monthly Interactions-$'!FJ14/'Monthly Interactions-Energy'!FJ14</f>
        <v>111.81816747064838</v>
      </c>
      <c r="FK14" s="241">
        <f>+'Monthly Interactions-$'!FK14/'Monthly Interactions-Energy'!FK14</f>
        <v>121.88648294406572</v>
      </c>
      <c r="FL14" s="241">
        <f>+'Monthly Interactions-$'!FL14/'Monthly Interactions-Energy'!FL14</f>
        <v>122.76752918188645</v>
      </c>
      <c r="FM14" s="241">
        <f>+'Monthly Interactions-$'!FM14/'Monthly Interactions-Energy'!FM14</f>
        <v>113.97493227388748</v>
      </c>
      <c r="FN14" s="241">
        <f>+'Monthly Interactions-$'!FN14/'Monthly Interactions-Energy'!FN14</f>
        <v>102.97168322155053</v>
      </c>
      <c r="FO14" s="241">
        <f>+'Monthly Interactions-$'!FO14/'Monthly Interactions-Energy'!FO14</f>
        <v>101.25751785252066</v>
      </c>
      <c r="FP14" s="241">
        <f>+'Monthly Interactions-$'!FP14/'Monthly Interactions-Energy'!FP14</f>
        <v>101.89036032639432</v>
      </c>
      <c r="FQ14" s="241">
        <f>+'Monthly Interactions-$'!FQ14/'Monthly Interactions-Energy'!FQ14</f>
        <v>108.03859022471403</v>
      </c>
      <c r="FR14" s="241">
        <f>+'Monthly Interactions-$'!FR14/'Monthly Interactions-Energy'!FR14</f>
        <v>107.04498251562997</v>
      </c>
      <c r="FS14" s="241">
        <f>+'Monthly Interactions-$'!FS14/'Monthly Interactions-Energy'!FS14</f>
        <v>103.74605092905794</v>
      </c>
      <c r="FT14" s="241">
        <f>+'Monthly Interactions-$'!FT14/'Monthly Interactions-Energy'!FT14</f>
        <v>102.9591358331264</v>
      </c>
      <c r="FU14" s="241">
        <f>+'Monthly Interactions-$'!FU14/'Monthly Interactions-Energy'!FU14</f>
        <v>107.24706000401365</v>
      </c>
      <c r="FV14" s="241">
        <f>+'Monthly Interactions-$'!FV14/'Monthly Interactions-Energy'!FV14</f>
        <v>117.71399533604817</v>
      </c>
      <c r="FW14" s="241">
        <f>+'Monthly Interactions-$'!FW14/'Monthly Interactions-Energy'!FW14</f>
        <v>126.95526390699207</v>
      </c>
      <c r="FX14" s="241">
        <f>+'Monthly Interactions-$'!FX14/'Monthly Interactions-Energy'!FX14</f>
        <v>127.1439110775132</v>
      </c>
      <c r="FY14" s="241">
        <f>+'Monthly Interactions-$'!FY14/'Monthly Interactions-Energy'!FY14</f>
        <v>116.15260289022225</v>
      </c>
      <c r="FZ14" s="241">
        <f>+'Monthly Interactions-$'!FZ14/'Monthly Interactions-Energy'!FZ14</f>
        <v>108.00127133642017</v>
      </c>
      <c r="GA14" s="241">
        <f>+'Monthly Interactions-$'!GA14/'Monthly Interactions-Energy'!GA14</f>
        <v>108.5635396259696</v>
      </c>
      <c r="GB14" s="241">
        <f>+'Monthly Interactions-$'!GB14/'Monthly Interactions-Energy'!GB14</f>
        <v>105.25650593050446</v>
      </c>
    </row>
    <row r="15" spans="2:184">
      <c r="B15" s="214" t="s">
        <v>73</v>
      </c>
      <c r="C15" s="21" t="s">
        <v>61</v>
      </c>
      <c r="D15" s="19" t="s">
        <v>72</v>
      </c>
      <c r="E15" s="241">
        <f>+'Monthly Interactions-$'!E15/'Monthly Interactions-Energy'!E15</f>
        <v>28.152617526108696</v>
      </c>
      <c r="F15" s="241">
        <f>+'Monthly Interactions-$'!F15/'Monthly Interactions-Energy'!F15</f>
        <v>28.420306575359838</v>
      </c>
      <c r="G15" s="241">
        <f>+'Monthly Interactions-$'!G15/'Monthly Interactions-Energy'!G15</f>
        <v>27.266381713374418</v>
      </c>
      <c r="H15" s="241">
        <f>+'Monthly Interactions-$'!H15/'Monthly Interactions-Energy'!H15</f>
        <v>25.668749209272249</v>
      </c>
      <c r="I15" s="241">
        <f>+'Monthly Interactions-$'!I15/'Monthly Interactions-Energy'!I15</f>
        <v>24.194356797772741</v>
      </c>
      <c r="J15" s="241">
        <f>+'Monthly Interactions-$'!J15/'Monthly Interactions-Energy'!J15</f>
        <v>23.39193255089473</v>
      </c>
      <c r="K15" s="241">
        <f>+'Monthly Interactions-$'!K15/'Monthly Interactions-Energy'!K15</f>
        <v>25.438472939781487</v>
      </c>
      <c r="L15" s="241">
        <f>+'Monthly Interactions-$'!L15/'Monthly Interactions-Energy'!L15</f>
        <v>24.941260634684436</v>
      </c>
      <c r="M15" s="241">
        <f>+'Monthly Interactions-$'!M15/'Monthly Interactions-Energy'!M15</f>
        <v>25.169480694673894</v>
      </c>
      <c r="N15" s="241">
        <f>+'Monthly Interactions-$'!N15/'Monthly Interactions-Energy'!N15</f>
        <v>26.095581425222392</v>
      </c>
      <c r="O15" s="241">
        <f>+'Monthly Interactions-$'!O15/'Monthly Interactions-Energy'!O15</f>
        <v>25.955615190486068</v>
      </c>
      <c r="P15" s="241">
        <f>+'Monthly Interactions-$'!P15/'Monthly Interactions-Energy'!P15</f>
        <v>26.094659492075529</v>
      </c>
      <c r="Q15" s="241">
        <f>+'Monthly Interactions-$'!Q15/'Monthly Interactions-Energy'!Q15</f>
        <v>29.390072468866531</v>
      </c>
      <c r="R15" s="241">
        <f>+'Monthly Interactions-$'!R15/'Monthly Interactions-Energy'!R15</f>
        <v>29.853762664601081</v>
      </c>
      <c r="S15" s="241">
        <f>+'Monthly Interactions-$'!S15/'Monthly Interactions-Energy'!S15</f>
        <v>26.89163144347355</v>
      </c>
      <c r="T15" s="241">
        <f>+'Monthly Interactions-$'!T15/'Monthly Interactions-Energy'!T15</f>
        <v>26.563629212197498</v>
      </c>
      <c r="U15" s="241">
        <f>+'Monthly Interactions-$'!U15/'Monthly Interactions-Energy'!U15</f>
        <v>25.22174045385929</v>
      </c>
      <c r="V15" s="241">
        <f>+'Monthly Interactions-$'!V15/'Monthly Interactions-Energy'!V15</f>
        <v>25.225019756211843</v>
      </c>
      <c r="W15" s="241">
        <f>+'Monthly Interactions-$'!W15/'Monthly Interactions-Energy'!W15</f>
        <v>26.850029929610571</v>
      </c>
      <c r="X15" s="241">
        <f>+'Monthly Interactions-$'!X15/'Monthly Interactions-Energy'!X15</f>
        <v>26.361464158276512</v>
      </c>
      <c r="Y15" s="241">
        <f>+'Monthly Interactions-$'!Y15/'Monthly Interactions-Energy'!Y15</f>
        <v>25.203292178070612</v>
      </c>
      <c r="Z15" s="241">
        <f>+'Monthly Interactions-$'!Z15/'Monthly Interactions-Energy'!Z15</f>
        <v>26.254025877083851</v>
      </c>
      <c r="AA15" s="241">
        <f>+'Monthly Interactions-$'!AA15/'Monthly Interactions-Energy'!AA15</f>
        <v>26.696864115244033</v>
      </c>
      <c r="AB15" s="241">
        <f>+'Monthly Interactions-$'!AB15/'Monthly Interactions-Energy'!AB15</f>
        <v>25.4384988539008</v>
      </c>
      <c r="AC15" s="241">
        <f>+'Monthly Interactions-$'!AC15/'Monthly Interactions-Energy'!AC15</f>
        <v>30.189941002480758</v>
      </c>
      <c r="AD15" s="241">
        <f>+'Monthly Interactions-$'!AD15/'Monthly Interactions-Energy'!AD15</f>
        <v>30.5478766903239</v>
      </c>
      <c r="AE15" s="241">
        <f>+'Monthly Interactions-$'!AE15/'Monthly Interactions-Energy'!AE15</f>
        <v>27.878866922011245</v>
      </c>
      <c r="AF15" s="241">
        <f>+'Monthly Interactions-$'!AF15/'Monthly Interactions-Energy'!AF15</f>
        <v>27.517468255051885</v>
      </c>
      <c r="AG15" s="241">
        <f>+'Monthly Interactions-$'!AG15/'Monthly Interactions-Energy'!AG15</f>
        <v>26.469934706686239</v>
      </c>
      <c r="AH15" s="241">
        <f>+'Monthly Interactions-$'!AH15/'Monthly Interactions-Energy'!AH15</f>
        <v>26.754526966081791</v>
      </c>
      <c r="AI15" s="241">
        <f>+'Monthly Interactions-$'!AI15/'Monthly Interactions-Energy'!AI15</f>
        <v>28.370434715916062</v>
      </c>
      <c r="AJ15" s="241">
        <f>+'Monthly Interactions-$'!AJ15/'Monthly Interactions-Energy'!AJ15</f>
        <v>27.716231873118421</v>
      </c>
      <c r="AK15" s="241">
        <f>+'Monthly Interactions-$'!AK15/'Monthly Interactions-Energy'!AK15</f>
        <v>26.303634389926184</v>
      </c>
      <c r="AL15" s="241">
        <f>+'Monthly Interactions-$'!AL15/'Monthly Interactions-Energy'!AL15</f>
        <v>27.483771570980117</v>
      </c>
      <c r="AM15" s="241">
        <f>+'Monthly Interactions-$'!AM15/'Monthly Interactions-Energy'!AM15</f>
        <v>28.043915673110313</v>
      </c>
      <c r="AN15" s="241">
        <f>+'Monthly Interactions-$'!AN15/'Monthly Interactions-Energy'!AN15</f>
        <v>26.549423608421357</v>
      </c>
      <c r="AO15" s="241">
        <f>+'Monthly Interactions-$'!AO15/'Monthly Interactions-Energy'!AO15</f>
        <v>32.565431395365529</v>
      </c>
      <c r="AP15" s="241">
        <f>+'Monthly Interactions-$'!AP15/'Monthly Interactions-Energy'!AP15</f>
        <v>32.887888235005562</v>
      </c>
      <c r="AQ15" s="241">
        <f>+'Monthly Interactions-$'!AQ15/'Monthly Interactions-Energy'!AQ15</f>
        <v>29.463831747817519</v>
      </c>
      <c r="AR15" s="241">
        <f>+'Monthly Interactions-$'!AR15/'Monthly Interactions-Energy'!AR15</f>
        <v>28.986335105919274</v>
      </c>
      <c r="AS15" s="241">
        <f>+'Monthly Interactions-$'!AS15/'Monthly Interactions-Energy'!AS15</f>
        <v>27.868811392467546</v>
      </c>
      <c r="AT15" s="241">
        <f>+'Monthly Interactions-$'!AT15/'Monthly Interactions-Energy'!AT15</f>
        <v>28.594454186270095</v>
      </c>
      <c r="AU15" s="241">
        <f>+'Monthly Interactions-$'!AU15/'Monthly Interactions-Energy'!AU15</f>
        <v>30.937656530470793</v>
      </c>
      <c r="AV15" s="241">
        <f>+'Monthly Interactions-$'!AV15/'Monthly Interactions-Energy'!AV15</f>
        <v>30.403042386605058</v>
      </c>
      <c r="AW15" s="241">
        <f>+'Monthly Interactions-$'!AW15/'Monthly Interactions-Energy'!AW15</f>
        <v>28.156442135045431</v>
      </c>
      <c r="AX15" s="241">
        <f>+'Monthly Interactions-$'!AX15/'Monthly Interactions-Energy'!AX15</f>
        <v>29.037550853421049</v>
      </c>
      <c r="AY15" s="241">
        <f>+'Monthly Interactions-$'!AY15/'Monthly Interactions-Energy'!AY15</f>
        <v>29.629144664655055</v>
      </c>
      <c r="AZ15" s="241">
        <f>+'Monthly Interactions-$'!AZ15/'Monthly Interactions-Energy'!AZ15</f>
        <v>28.756404342950422</v>
      </c>
      <c r="BA15" s="241">
        <f>+'Monthly Interactions-$'!BA15/'Monthly Interactions-Energy'!BA15</f>
        <v>33.974731767998755</v>
      </c>
      <c r="BB15" s="241">
        <f>+'Monthly Interactions-$'!BB15/'Monthly Interactions-Energy'!BB15</f>
        <v>34.369774002929894</v>
      </c>
      <c r="BC15" s="241">
        <f>+'Monthly Interactions-$'!BC15/'Monthly Interactions-Energy'!BC15</f>
        <v>32.176350991639488</v>
      </c>
      <c r="BD15" s="241">
        <f>+'Monthly Interactions-$'!BD15/'Monthly Interactions-Energy'!BD15</f>
        <v>32.29831369803486</v>
      </c>
      <c r="BE15" s="241">
        <f>+'Monthly Interactions-$'!BE15/'Monthly Interactions-Energy'!BE15</f>
        <v>29.837911655368465</v>
      </c>
      <c r="BF15" s="241">
        <f>+'Monthly Interactions-$'!BF15/'Monthly Interactions-Energy'!BF15</f>
        <v>30.431648083929591</v>
      </c>
      <c r="BG15" s="241">
        <f>+'Monthly Interactions-$'!BG15/'Monthly Interactions-Energy'!BG15</f>
        <v>32.424933051444675</v>
      </c>
      <c r="BH15" s="241">
        <f>+'Monthly Interactions-$'!BH15/'Monthly Interactions-Energy'!BH15</f>
        <v>31.840403742952905</v>
      </c>
      <c r="BI15" s="241">
        <f>+'Monthly Interactions-$'!BI15/'Monthly Interactions-Energy'!BI15</f>
        <v>29.813889932033959</v>
      </c>
      <c r="BJ15" s="241">
        <f>+'Monthly Interactions-$'!BJ15/'Monthly Interactions-Energy'!BJ15</f>
        <v>31.442586812240918</v>
      </c>
      <c r="BK15" s="241">
        <f>+'Monthly Interactions-$'!BK15/'Monthly Interactions-Energy'!BK15</f>
        <v>31.260055450167812</v>
      </c>
      <c r="BL15" s="241">
        <f>+'Monthly Interactions-$'!BL15/'Monthly Interactions-Energy'!BL15</f>
        <v>30.715274342199514</v>
      </c>
      <c r="BM15" s="241">
        <f>+'Monthly Interactions-$'!BM15/'Monthly Interactions-Energy'!BM15</f>
        <v>35.317376988949498</v>
      </c>
      <c r="BN15" s="241">
        <f>+'Monthly Interactions-$'!BN15/'Monthly Interactions-Energy'!BN15</f>
        <v>36.038851187590886</v>
      </c>
      <c r="BO15" s="241">
        <f>+'Monthly Interactions-$'!BO15/'Monthly Interactions-Energy'!BO15</f>
        <v>34.18694501212827</v>
      </c>
      <c r="BP15" s="241">
        <f>+'Monthly Interactions-$'!BP15/'Monthly Interactions-Energy'!BP15</f>
        <v>34.672114911444595</v>
      </c>
      <c r="BQ15" s="241">
        <f>+'Monthly Interactions-$'!BQ15/'Monthly Interactions-Energy'!BQ15</f>
        <v>33.308384500305529</v>
      </c>
      <c r="BR15" s="241">
        <f>+'Monthly Interactions-$'!BR15/'Monthly Interactions-Energy'!BR15</f>
        <v>34.094303500749341</v>
      </c>
      <c r="BS15" s="241">
        <f>+'Monthly Interactions-$'!BS15/'Monthly Interactions-Energy'!BS15</f>
        <v>37.452685818670616</v>
      </c>
      <c r="BT15" s="241">
        <f>+'Monthly Interactions-$'!BT15/'Monthly Interactions-Energy'!BT15</f>
        <v>37.384835825883535</v>
      </c>
      <c r="BU15" s="241">
        <f>+'Monthly Interactions-$'!BU15/'Monthly Interactions-Energy'!BU15</f>
        <v>35.894790454016295</v>
      </c>
      <c r="BV15" s="241">
        <f>+'Monthly Interactions-$'!BV15/'Monthly Interactions-Energy'!BV15</f>
        <v>35.998600515114539</v>
      </c>
      <c r="BW15" s="241">
        <f>+'Monthly Interactions-$'!BW15/'Monthly Interactions-Energy'!BW15</f>
        <v>36.098221053445741</v>
      </c>
      <c r="BX15" s="241">
        <f>+'Monthly Interactions-$'!BX15/'Monthly Interactions-Energy'!BX15</f>
        <v>36.035034912555467</v>
      </c>
      <c r="BY15" s="241">
        <f>+'Monthly Interactions-$'!BY15/'Monthly Interactions-Energy'!BY15</f>
        <v>40.050949732774811</v>
      </c>
      <c r="BZ15" s="241">
        <f>+'Monthly Interactions-$'!BZ15/'Monthly Interactions-Energy'!BZ15</f>
        <v>41.145024882990697</v>
      </c>
      <c r="CA15" s="241">
        <f>+'Monthly Interactions-$'!CA15/'Monthly Interactions-Energy'!CA15</f>
        <v>39.065545484485298</v>
      </c>
      <c r="CB15" s="241">
        <f>+'Monthly Interactions-$'!CB15/'Monthly Interactions-Energy'!CB15</f>
        <v>38.688065970088097</v>
      </c>
      <c r="CC15" s="241">
        <f>+'Monthly Interactions-$'!CC15/'Monthly Interactions-Energy'!CC15</f>
        <v>37.674811430597465</v>
      </c>
      <c r="CD15" s="241">
        <f>+'Monthly Interactions-$'!CD15/'Monthly Interactions-Energy'!CD15</f>
        <v>38.851980401915192</v>
      </c>
      <c r="CE15" s="241">
        <f>+'Monthly Interactions-$'!CE15/'Monthly Interactions-Energy'!CE15</f>
        <v>45.486824586708089</v>
      </c>
      <c r="CF15" s="241">
        <f>+'Monthly Interactions-$'!CF15/'Monthly Interactions-Energy'!CF15</f>
        <v>45.260494056463592</v>
      </c>
      <c r="CG15" s="241">
        <f>+'Monthly Interactions-$'!CG15/'Monthly Interactions-Energy'!CG15</f>
        <v>41.313441446889087</v>
      </c>
      <c r="CH15" s="241">
        <f>+'Monthly Interactions-$'!CH15/'Monthly Interactions-Energy'!CH15</f>
        <v>40.681169664127331</v>
      </c>
      <c r="CI15" s="241">
        <f>+'Monthly Interactions-$'!CI15/'Monthly Interactions-Energy'!CI15</f>
        <v>43.610474877545364</v>
      </c>
      <c r="CJ15" s="241">
        <f>+'Monthly Interactions-$'!CJ15/'Monthly Interactions-Energy'!CJ15</f>
        <v>43.133057582544616</v>
      </c>
      <c r="CK15" s="241">
        <f>+'Monthly Interactions-$'!CK15/'Monthly Interactions-Energy'!CK15</f>
        <v>45.637287084912437</v>
      </c>
      <c r="CL15" s="241">
        <f>+'Monthly Interactions-$'!CL15/'Monthly Interactions-Energy'!CL15</f>
        <v>46.347883838154488</v>
      </c>
      <c r="CM15" s="241">
        <f>+'Monthly Interactions-$'!CM15/'Monthly Interactions-Energy'!CM15</f>
        <v>44.44149775710251</v>
      </c>
      <c r="CN15" s="241">
        <f>+'Monthly Interactions-$'!CN15/'Monthly Interactions-Energy'!CN15</f>
        <v>43.351849382057438</v>
      </c>
      <c r="CO15" s="241">
        <f>+'Monthly Interactions-$'!CO15/'Monthly Interactions-Energy'!CO15</f>
        <v>42.161283569248418</v>
      </c>
      <c r="CP15" s="241">
        <f>+'Monthly Interactions-$'!CP15/'Monthly Interactions-Energy'!CP15</f>
        <v>43.777585753328559</v>
      </c>
      <c r="CQ15" s="241">
        <f>+'Monthly Interactions-$'!CQ15/'Monthly Interactions-Energy'!CQ15</f>
        <v>51.65150477404655</v>
      </c>
      <c r="CR15" s="241">
        <f>+'Monthly Interactions-$'!CR15/'Monthly Interactions-Energy'!CR15</f>
        <v>50.611446084384689</v>
      </c>
      <c r="CS15" s="241">
        <f>+'Monthly Interactions-$'!CS15/'Monthly Interactions-Energy'!CS15</f>
        <v>44.799661197008199</v>
      </c>
      <c r="CT15" s="241">
        <f>+'Monthly Interactions-$'!CT15/'Monthly Interactions-Energy'!CT15</f>
        <v>44.179451783355347</v>
      </c>
      <c r="CU15" s="241">
        <f>+'Monthly Interactions-$'!CU15/'Monthly Interactions-Energy'!CU15</f>
        <v>45.760281685795384</v>
      </c>
      <c r="CV15" s="241">
        <f>+'Monthly Interactions-$'!CV15/'Monthly Interactions-Energy'!CV15</f>
        <v>45.014631807904756</v>
      </c>
      <c r="CW15" s="241">
        <f>+'Monthly Interactions-$'!CW15/'Monthly Interactions-Energy'!CW15</f>
        <v>44.89882024757366</v>
      </c>
      <c r="CX15" s="241">
        <f>+'Monthly Interactions-$'!CX15/'Monthly Interactions-Energy'!CX15</f>
        <v>45.10244947858363</v>
      </c>
      <c r="CY15" s="241">
        <f>+'Monthly Interactions-$'!CY15/'Monthly Interactions-Energy'!CY15</f>
        <v>43.724391131968609</v>
      </c>
      <c r="CZ15" s="241">
        <f>+'Monthly Interactions-$'!CZ15/'Monthly Interactions-Energy'!CZ15</f>
        <v>41.698582880499359</v>
      </c>
      <c r="DA15" s="241">
        <f>+'Monthly Interactions-$'!DA15/'Monthly Interactions-Energy'!DA15</f>
        <v>40.751774813122921</v>
      </c>
      <c r="DB15" s="241">
        <f>+'Monthly Interactions-$'!DB15/'Monthly Interactions-Energy'!DB15</f>
        <v>41.308014575007554</v>
      </c>
      <c r="DC15" s="241">
        <f>+'Monthly Interactions-$'!DC15/'Monthly Interactions-Energy'!DC15</f>
        <v>46.752386329551669</v>
      </c>
      <c r="DD15" s="241">
        <f>+'Monthly Interactions-$'!DD15/'Monthly Interactions-Energy'!DD15</f>
        <v>46.555059931921207</v>
      </c>
      <c r="DE15" s="241">
        <f>+'Monthly Interactions-$'!DE15/'Monthly Interactions-Energy'!DE15</f>
        <v>41.765531495700529</v>
      </c>
      <c r="DF15" s="241">
        <f>+'Monthly Interactions-$'!DF15/'Monthly Interactions-Energy'!DF15</f>
        <v>41.427278320530988</v>
      </c>
      <c r="DG15" s="241">
        <f>+'Monthly Interactions-$'!DG15/'Monthly Interactions-Energy'!DG15</f>
        <v>43.613092561238645</v>
      </c>
      <c r="DH15" s="241">
        <f>+'Monthly Interactions-$'!DH15/'Monthly Interactions-Energy'!DH15</f>
        <v>42.444809515265689</v>
      </c>
      <c r="DI15" s="241">
        <f>+'Monthly Interactions-$'!DI15/'Monthly Interactions-Energy'!DI15</f>
        <v>46.301157281670591</v>
      </c>
      <c r="DJ15" s="241">
        <f>+'Monthly Interactions-$'!DJ15/'Monthly Interactions-Energy'!DJ15</f>
        <v>46.018919003018325</v>
      </c>
      <c r="DK15" s="241">
        <f>+'Monthly Interactions-$'!DK15/'Monthly Interactions-Energy'!DK15</f>
        <v>44.735635451505019</v>
      </c>
      <c r="DL15" s="241">
        <f>+'Monthly Interactions-$'!DL15/'Monthly Interactions-Energy'!DL15</f>
        <v>43.192967936006454</v>
      </c>
      <c r="DM15" s="241">
        <f>+'Monthly Interactions-$'!DM15/'Monthly Interactions-Energy'!DM15</f>
        <v>41.957190807221416</v>
      </c>
      <c r="DN15" s="241">
        <f>+'Monthly Interactions-$'!DN15/'Monthly Interactions-Energy'!DN15</f>
        <v>41.48104579788081</v>
      </c>
      <c r="DO15" s="241">
        <f>+'Monthly Interactions-$'!DO15/'Monthly Interactions-Energy'!DO15</f>
        <v>47.730032196749292</v>
      </c>
      <c r="DP15" s="241">
        <f>+'Monthly Interactions-$'!DP15/'Monthly Interactions-Energy'!DP15</f>
        <v>46.834973096414942</v>
      </c>
      <c r="DQ15" s="241">
        <f>+'Monthly Interactions-$'!DQ15/'Monthly Interactions-Energy'!DQ15</f>
        <v>41.941905152792806</v>
      </c>
      <c r="DR15" s="241">
        <f>+'Monthly Interactions-$'!DR15/'Monthly Interactions-Energy'!DR15</f>
        <v>43.820646656186547</v>
      </c>
      <c r="DS15" s="241">
        <f>+'Monthly Interactions-$'!DS15/'Monthly Interactions-Energy'!DS15</f>
        <v>45.15456827773157</v>
      </c>
      <c r="DT15" s="241">
        <f>+'Monthly Interactions-$'!DT15/'Monthly Interactions-Energy'!DT15</f>
        <v>43.922687281113866</v>
      </c>
      <c r="DU15" s="241">
        <f>+'Monthly Interactions-$'!DU15/'Monthly Interactions-Energy'!DU15</f>
        <v>47.381821547854734</v>
      </c>
      <c r="DV15" s="241">
        <f>+'Monthly Interactions-$'!DV15/'Monthly Interactions-Energy'!DV15</f>
        <v>47.064013208954087</v>
      </c>
      <c r="DW15" s="241">
        <f>+'Monthly Interactions-$'!DW15/'Monthly Interactions-Energy'!DW15</f>
        <v>45.697135823802078</v>
      </c>
      <c r="DX15" s="241">
        <f>+'Monthly Interactions-$'!DX15/'Monthly Interactions-Energy'!DX15</f>
        <v>45.11936332732634</v>
      </c>
      <c r="DY15" s="241">
        <f>+'Monthly Interactions-$'!DY15/'Monthly Interactions-Energy'!DY15</f>
        <v>43.405948525001364</v>
      </c>
      <c r="DZ15" s="241">
        <f>+'Monthly Interactions-$'!DZ15/'Monthly Interactions-Energy'!DZ15</f>
        <v>41.585133149493771</v>
      </c>
      <c r="EA15" s="241">
        <f>+'Monthly Interactions-$'!EA15/'Monthly Interactions-Energy'!EA15</f>
        <v>48.818621700879767</v>
      </c>
      <c r="EB15" s="241">
        <f>+'Monthly Interactions-$'!EB15/'Monthly Interactions-Energy'!EB15</f>
        <v>46.640742580708213</v>
      </c>
      <c r="EC15" s="241">
        <f>+'Monthly Interactions-$'!EC15/'Monthly Interactions-Energy'!EC15</f>
        <v>43.525410985348806</v>
      </c>
      <c r="ED15" s="241">
        <f>+'Monthly Interactions-$'!ED15/'Monthly Interactions-Energy'!ED15</f>
        <v>44.54769565588461</v>
      </c>
      <c r="EE15" s="241">
        <f>+'Monthly Interactions-$'!EE15/'Monthly Interactions-Energy'!EE15</f>
        <v>45.391322700150809</v>
      </c>
      <c r="EF15" s="241">
        <f>+'Monthly Interactions-$'!EF15/'Monthly Interactions-Energy'!EF15</f>
        <v>45.164146489885482</v>
      </c>
      <c r="EG15" s="241">
        <f>+'Monthly Interactions-$'!EG15/'Monthly Interactions-Energy'!EG15</f>
        <v>47.928905396392942</v>
      </c>
      <c r="EH15" s="241">
        <f>+'Monthly Interactions-$'!EH15/'Monthly Interactions-Energy'!EH15</f>
        <v>47.849557356980775</v>
      </c>
      <c r="EI15" s="241">
        <f>+'Monthly Interactions-$'!EI15/'Monthly Interactions-Energy'!EI15</f>
        <v>47.073103500075106</v>
      </c>
      <c r="EJ15" s="241">
        <f>+'Monthly Interactions-$'!EJ15/'Monthly Interactions-Energy'!EJ15</f>
        <v>46.373216996286764</v>
      </c>
      <c r="EK15" s="241">
        <f>+'Monthly Interactions-$'!EK15/'Monthly Interactions-Energy'!EK15</f>
        <v>44.035061785007478</v>
      </c>
      <c r="EL15" s="241">
        <f>+'Monthly Interactions-$'!EL15/'Monthly Interactions-Energy'!EL15</f>
        <v>42.510351745488613</v>
      </c>
      <c r="EM15" s="241">
        <f>+'Monthly Interactions-$'!EM15/'Monthly Interactions-Energy'!EM15</f>
        <v>50.195543478260866</v>
      </c>
      <c r="EN15" s="241">
        <f>+'Monthly Interactions-$'!EN15/'Monthly Interactions-Energy'!EN15</f>
        <v>47.651518329381723</v>
      </c>
      <c r="EO15" s="241">
        <f>+'Monthly Interactions-$'!EO15/'Monthly Interactions-Energy'!EO15</f>
        <v>46.078788030926802</v>
      </c>
      <c r="EP15" s="241">
        <f>+'Monthly Interactions-$'!EP15/'Monthly Interactions-Energy'!EP15</f>
        <v>46.197711070037627</v>
      </c>
      <c r="EQ15" s="241">
        <f>+'Monthly Interactions-$'!EQ15/'Monthly Interactions-Energy'!EQ15</f>
        <v>46.598729547151876</v>
      </c>
      <c r="ER15" s="241">
        <f>+'Monthly Interactions-$'!ER15/'Monthly Interactions-Energy'!ER15</f>
        <v>47.203378734547435</v>
      </c>
      <c r="ES15" s="241">
        <f>+'Monthly Interactions-$'!ES15/'Monthly Interactions-Energy'!ES15</f>
        <v>50.677604810945347</v>
      </c>
      <c r="ET15" s="241">
        <f>+'Monthly Interactions-$'!ET15/'Monthly Interactions-Energy'!ET15</f>
        <v>50.484474258082869</v>
      </c>
      <c r="EU15" s="241">
        <f>+'Monthly Interactions-$'!EU15/'Monthly Interactions-Energy'!EU15</f>
        <v>49.285309778092397</v>
      </c>
      <c r="EV15" s="241">
        <f>+'Monthly Interactions-$'!EV15/'Monthly Interactions-Energy'!EV15</f>
        <v>47.78263888888889</v>
      </c>
      <c r="EW15" s="241">
        <f>+'Monthly Interactions-$'!EW15/'Monthly Interactions-Energy'!EW15</f>
        <v>46.592848664688425</v>
      </c>
      <c r="EX15" s="241">
        <f>+'Monthly Interactions-$'!EX15/'Monthly Interactions-Energy'!EX15</f>
        <v>45.156697951377254</v>
      </c>
      <c r="EY15" s="241">
        <f>+'Monthly Interactions-$'!EY15/'Monthly Interactions-Energy'!EY15</f>
        <v>50.028779003289529</v>
      </c>
      <c r="EZ15" s="241">
        <f>+'Monthly Interactions-$'!EZ15/'Monthly Interactions-Energy'!EZ15</f>
        <v>50.661821358179537</v>
      </c>
      <c r="FA15" s="241">
        <f>+'Monthly Interactions-$'!FA15/'Monthly Interactions-Energy'!FA15</f>
        <v>46.890800398415337</v>
      </c>
      <c r="FB15" s="241">
        <f>+'Monthly Interactions-$'!FB15/'Monthly Interactions-Energy'!FB15</f>
        <v>48.224319448444092</v>
      </c>
      <c r="FC15" s="241">
        <f>+'Monthly Interactions-$'!FC15/'Monthly Interactions-Energy'!FC15</f>
        <v>49.208910791786714</v>
      </c>
      <c r="FD15" s="241">
        <f>+'Monthly Interactions-$'!FD15/'Monthly Interactions-Energy'!FD15</f>
        <v>48.510109339407748</v>
      </c>
      <c r="FE15" s="241">
        <f>+'Monthly Interactions-$'!FE15/'Monthly Interactions-Energy'!FE15</f>
        <v>54.442587092631243</v>
      </c>
      <c r="FF15" s="241">
        <f>+'Monthly Interactions-$'!FF15/'Monthly Interactions-Energy'!FF15</f>
        <v>54.523161328485791</v>
      </c>
      <c r="FG15" s="241">
        <f>+'Monthly Interactions-$'!FG15/'Monthly Interactions-Energy'!FG15</f>
        <v>53.885891482341442</v>
      </c>
      <c r="FH15" s="241">
        <f>+'Monthly Interactions-$'!FH15/'Monthly Interactions-Energy'!FH15</f>
        <v>53.064778118894779</v>
      </c>
      <c r="FI15" s="241">
        <f>+'Monthly Interactions-$'!FI15/'Monthly Interactions-Energy'!FI15</f>
        <v>50.430171840354767</v>
      </c>
      <c r="FJ15" s="241">
        <f>+'Monthly Interactions-$'!FJ15/'Monthly Interactions-Energy'!FJ15</f>
        <v>48.389799761671703</v>
      </c>
      <c r="FK15" s="241">
        <f>+'Monthly Interactions-$'!FK15/'Monthly Interactions-Energy'!FK15</f>
        <v>55.247212703932902</v>
      </c>
      <c r="FL15" s="241">
        <f>+'Monthly Interactions-$'!FL15/'Monthly Interactions-Energy'!FL15</f>
        <v>54.827950845774872</v>
      </c>
      <c r="FM15" s="241">
        <f>+'Monthly Interactions-$'!FM15/'Monthly Interactions-Energy'!FM15</f>
        <v>50.28779419076821</v>
      </c>
      <c r="FN15" s="241">
        <f>+'Monthly Interactions-$'!FN15/'Monthly Interactions-Energy'!FN15</f>
        <v>53.920555079908674</v>
      </c>
      <c r="FO15" s="241">
        <f>+'Monthly Interactions-$'!FO15/'Monthly Interactions-Energy'!FO15</f>
        <v>54.454312667233886</v>
      </c>
      <c r="FP15" s="241">
        <f>+'Monthly Interactions-$'!FP15/'Monthly Interactions-Energy'!FP15</f>
        <v>52.378670233025176</v>
      </c>
      <c r="FQ15" s="241">
        <f>+'Monthly Interactions-$'!FQ15/'Monthly Interactions-Energy'!FQ15</f>
        <v>57.627437595786283</v>
      </c>
      <c r="FR15" s="241">
        <f>+'Monthly Interactions-$'!FR15/'Monthly Interactions-Energy'!FR15</f>
        <v>57.644523904004416</v>
      </c>
      <c r="FS15" s="241">
        <f>+'Monthly Interactions-$'!FS15/'Monthly Interactions-Energy'!FS15</f>
        <v>57.257009674444774</v>
      </c>
      <c r="FT15" s="241">
        <f>+'Monthly Interactions-$'!FT15/'Monthly Interactions-Energy'!FT15</f>
        <v>57.100224800580129</v>
      </c>
      <c r="FU15" s="241">
        <f>+'Monthly Interactions-$'!FU15/'Monthly Interactions-Energy'!FU15</f>
        <v>53.224141692789971</v>
      </c>
      <c r="FV15" s="241">
        <f>+'Monthly Interactions-$'!FV15/'Monthly Interactions-Energy'!FV15</f>
        <v>50.567489851150206</v>
      </c>
      <c r="FW15" s="241">
        <f>+'Monthly Interactions-$'!FW15/'Monthly Interactions-Energy'!FW15</f>
        <v>57.481939602873489</v>
      </c>
      <c r="FX15" s="241">
        <f>+'Monthly Interactions-$'!FX15/'Monthly Interactions-Energy'!FX15</f>
        <v>56.477354576058872</v>
      </c>
      <c r="FY15" s="241">
        <f>+'Monthly Interactions-$'!FY15/'Monthly Interactions-Energy'!FY15</f>
        <v>53.687689314261675</v>
      </c>
      <c r="FZ15" s="241">
        <f>+'Monthly Interactions-$'!FZ15/'Monthly Interactions-Energy'!FZ15</f>
        <v>56.547720825026836</v>
      </c>
      <c r="GA15" s="241">
        <f>+'Monthly Interactions-$'!GA15/'Monthly Interactions-Energy'!GA15</f>
        <v>57.445687505771538</v>
      </c>
      <c r="GB15" s="241">
        <f>+'Monthly Interactions-$'!GB15/'Monthly Interactions-Energy'!GB15</f>
        <v>56.080771849204325</v>
      </c>
    </row>
    <row r="16" spans="2:184">
      <c r="B16" s="214" t="s">
        <v>73</v>
      </c>
      <c r="C16" s="21" t="s">
        <v>61</v>
      </c>
      <c r="D16" s="42" t="s">
        <v>174</v>
      </c>
      <c r="E16" s="241">
        <f>+('Monthly Interactions-$'!E11-'Monthly Interactions-$'!E14)/('Monthly Interactions-Energy'!E11-'Monthly Interactions-Energy'!E14)</f>
        <v>28.555994895001302</v>
      </c>
      <c r="F16" s="241">
        <f>+('Monthly Interactions-$'!F11-'Monthly Interactions-$'!F14)/('Monthly Interactions-Energy'!F11-'Monthly Interactions-Energy'!F14)</f>
        <v>29.02999810961105</v>
      </c>
      <c r="G16" s="241">
        <f>+('Monthly Interactions-$'!G11-'Monthly Interactions-$'!G14)/('Monthly Interactions-Energy'!G11-'Monthly Interactions-Energy'!G14)</f>
        <v>27.535816418695138</v>
      </c>
      <c r="H16" s="241">
        <f>+('Monthly Interactions-$'!H11-'Monthly Interactions-$'!H14)/('Monthly Interactions-Energy'!H11-'Monthly Interactions-Energy'!H14)</f>
        <v>25.704666784525067</v>
      </c>
      <c r="I16" s="241">
        <f>+('Monthly Interactions-$'!I11-'Monthly Interactions-$'!I14)/('Monthly Interactions-Energy'!I11-'Monthly Interactions-Energy'!I14)</f>
        <v>24.53793914655915</v>
      </c>
      <c r="J16" s="241">
        <f>+('Monthly Interactions-$'!J11-'Monthly Interactions-$'!J14)/('Monthly Interactions-Energy'!J11-'Monthly Interactions-Energy'!J14)</f>
        <v>23.962857469969737</v>
      </c>
      <c r="K16" s="241">
        <f>+('Monthly Interactions-$'!K11-'Monthly Interactions-$'!K14)/('Monthly Interactions-Energy'!K11-'Monthly Interactions-Energy'!K14)</f>
        <v>26.36536684670337</v>
      </c>
      <c r="L16" s="241">
        <f>+('Monthly Interactions-$'!L11-'Monthly Interactions-$'!L14)/('Monthly Interactions-Energy'!L11-'Monthly Interactions-Energy'!L14)</f>
        <v>25.555688557592905</v>
      </c>
      <c r="M16" s="241">
        <f>+('Monthly Interactions-$'!M11-'Monthly Interactions-$'!M14)/('Monthly Interactions-Energy'!M11-'Monthly Interactions-Energy'!M14)</f>
        <v>25.71476974572585</v>
      </c>
      <c r="N16" s="241">
        <f>+('Monthly Interactions-$'!N11-'Monthly Interactions-$'!N14)/('Monthly Interactions-Energy'!N11-'Monthly Interactions-Energy'!N14)</f>
        <v>26.291146415763698</v>
      </c>
      <c r="O16" s="241">
        <f>+('Monthly Interactions-$'!O11-'Monthly Interactions-$'!O14)/('Monthly Interactions-Energy'!O11-'Monthly Interactions-Energy'!O14)</f>
        <v>26.184448958044527</v>
      </c>
      <c r="P16" s="241">
        <f>+('Monthly Interactions-$'!P11-'Monthly Interactions-$'!P14)/('Monthly Interactions-Energy'!P11-'Monthly Interactions-Energy'!P14)</f>
        <v>26.456465122841486</v>
      </c>
      <c r="Q16" s="241">
        <f>+('Monthly Interactions-$'!Q11-'Monthly Interactions-$'!Q14)/('Monthly Interactions-Energy'!Q11-'Monthly Interactions-Energy'!Q14)</f>
        <v>29.727340974579018</v>
      </c>
      <c r="R16" s="241">
        <f>+('Monthly Interactions-$'!R11-'Monthly Interactions-$'!R14)/('Monthly Interactions-Energy'!R11-'Monthly Interactions-Energy'!R14)</f>
        <v>30.246009170245856</v>
      </c>
      <c r="S16" s="241">
        <f>+('Monthly Interactions-$'!S11-'Monthly Interactions-$'!S14)/('Monthly Interactions-Energy'!S11-'Monthly Interactions-Energy'!S14)</f>
        <v>27.29733122386374</v>
      </c>
      <c r="T16" s="241">
        <f>+('Monthly Interactions-$'!T11-'Monthly Interactions-$'!T14)/('Monthly Interactions-Energy'!T11-'Monthly Interactions-Energy'!T14)</f>
        <v>26.654016917323812</v>
      </c>
      <c r="U16" s="241">
        <f>+('Monthly Interactions-$'!U11-'Monthly Interactions-$'!U14)/('Monthly Interactions-Energy'!U11-'Monthly Interactions-Energy'!U14)</f>
        <v>25.513910233676167</v>
      </c>
      <c r="V16" s="241">
        <f>+('Monthly Interactions-$'!V11-'Monthly Interactions-$'!V14)/('Monthly Interactions-Energy'!V11-'Monthly Interactions-Energy'!V14)</f>
        <v>25.865380436767229</v>
      </c>
      <c r="W16" s="241">
        <f>+('Monthly Interactions-$'!W11-'Monthly Interactions-$'!W14)/('Monthly Interactions-Energy'!W11-'Monthly Interactions-Energy'!W14)</f>
        <v>27.85691722914304</v>
      </c>
      <c r="X16" s="241">
        <f>+('Monthly Interactions-$'!X11-'Monthly Interactions-$'!X14)/('Monthly Interactions-Energy'!X11-'Monthly Interactions-Energy'!X14)</f>
        <v>27.330942564887227</v>
      </c>
      <c r="Y16" s="241">
        <f>+('Monthly Interactions-$'!Y11-'Monthly Interactions-$'!Y14)/('Monthly Interactions-Energy'!Y11-'Monthly Interactions-Energy'!Y14)</f>
        <v>25.67078096963445</v>
      </c>
      <c r="Z16" s="241">
        <f>+('Monthly Interactions-$'!Z11-'Monthly Interactions-$'!Z14)/('Monthly Interactions-Energy'!Z11-'Monthly Interactions-Energy'!Z14)</f>
        <v>26.461008995525621</v>
      </c>
      <c r="AA16" s="241">
        <f>+('Monthly Interactions-$'!AA11-'Monthly Interactions-$'!AA14)/('Monthly Interactions-Energy'!AA11-'Monthly Interactions-Energy'!AA14)</f>
        <v>26.968127955445389</v>
      </c>
      <c r="AB16" s="241">
        <f>+('Monthly Interactions-$'!AB11-'Monthly Interactions-$'!AB14)/('Monthly Interactions-Energy'!AB11-'Monthly Interactions-Energy'!AB14)</f>
        <v>25.841674485689243</v>
      </c>
      <c r="AC16" s="241">
        <f>+('Monthly Interactions-$'!AC11-'Monthly Interactions-$'!AC14)/('Monthly Interactions-Energy'!AC11-'Monthly Interactions-Energy'!AC14)</f>
        <v>30.706449322848407</v>
      </c>
      <c r="AD16" s="241">
        <f>+('Monthly Interactions-$'!AD11-'Monthly Interactions-$'!AD14)/('Monthly Interactions-Energy'!AD11-'Monthly Interactions-Energy'!AD14)</f>
        <v>31.12022812287643</v>
      </c>
      <c r="AE16" s="241">
        <f>+('Monthly Interactions-$'!AE11-'Monthly Interactions-$'!AE14)/('Monthly Interactions-Energy'!AE11-'Monthly Interactions-Energy'!AE14)</f>
        <v>28.325587360987456</v>
      </c>
      <c r="AF16" s="241">
        <f>+('Monthly Interactions-$'!AF11-'Monthly Interactions-$'!AF14)/('Monthly Interactions-Energy'!AF11-'Monthly Interactions-Energy'!AF14)</f>
        <v>27.660805498573868</v>
      </c>
      <c r="AG16" s="241">
        <f>+('Monthly Interactions-$'!AG11-'Monthly Interactions-$'!AG14)/('Monthly Interactions-Energy'!AG11-'Monthly Interactions-Energy'!AG14)</f>
        <v>26.79777413372555</v>
      </c>
      <c r="AH16" s="241">
        <f>+('Monthly Interactions-$'!AH11-'Monthly Interactions-$'!AH14)/('Monthly Interactions-Energy'!AH11-'Monthly Interactions-Energy'!AH14)</f>
        <v>27.530560126852162</v>
      </c>
      <c r="AI16" s="241">
        <f>+('Monthly Interactions-$'!AI11-'Monthly Interactions-$'!AI14)/('Monthly Interactions-Energy'!AI11-'Monthly Interactions-Energy'!AI14)</f>
        <v>29.187817979601977</v>
      </c>
      <c r="AJ16" s="241">
        <f>+('Monthly Interactions-$'!AJ11-'Monthly Interactions-$'!AJ14)/('Monthly Interactions-Energy'!AJ11-'Monthly Interactions-Energy'!AJ14)</f>
        <v>28.826900694883328</v>
      </c>
      <c r="AK16" s="241">
        <f>+('Monthly Interactions-$'!AK11-'Monthly Interactions-$'!AK14)/('Monthly Interactions-Energy'!AK11-'Monthly Interactions-Energy'!AK14)</f>
        <v>26.739322572707184</v>
      </c>
      <c r="AL16" s="241">
        <f>+('Monthly Interactions-$'!AL11-'Monthly Interactions-$'!AL14)/('Monthly Interactions-Energy'!AL11-'Monthly Interactions-Energy'!AL14)</f>
        <v>27.714889443998466</v>
      </c>
      <c r="AM16" s="241">
        <f>+('Monthly Interactions-$'!AM11-'Monthly Interactions-$'!AM14)/('Monthly Interactions-Energy'!AM11-'Monthly Interactions-Energy'!AM14)</f>
        <v>28.180043455557087</v>
      </c>
      <c r="AN16" s="241">
        <f>+('Monthly Interactions-$'!AN11-'Monthly Interactions-$'!AN14)/('Monthly Interactions-Energy'!AN11-'Monthly Interactions-Energy'!AN14)</f>
        <v>26.864199984360695</v>
      </c>
      <c r="AO16" s="241">
        <f>+('Monthly Interactions-$'!AO11-'Monthly Interactions-$'!AO14)/('Monthly Interactions-Energy'!AO11-'Monthly Interactions-Energy'!AO14)</f>
        <v>32.924447353563018</v>
      </c>
      <c r="AP16" s="241">
        <f>+('Monthly Interactions-$'!AP11-'Monthly Interactions-$'!AP14)/('Monthly Interactions-Energy'!AP11-'Monthly Interactions-Energy'!AP14)</f>
        <v>33.440098613202188</v>
      </c>
      <c r="AQ16" s="241">
        <f>+('Monthly Interactions-$'!AQ11-'Monthly Interactions-$'!AQ14)/('Monthly Interactions-Energy'!AQ11-'Monthly Interactions-Energy'!AQ14)</f>
        <v>29.822821783570653</v>
      </c>
      <c r="AR16" s="241">
        <f>+('Monthly Interactions-$'!AR11-'Monthly Interactions-$'!AR14)/('Monthly Interactions-Energy'!AR11-'Monthly Interactions-Energy'!AR14)</f>
        <v>29.053043639023528</v>
      </c>
      <c r="AS16" s="241">
        <f>+('Monthly Interactions-$'!AS11-'Monthly Interactions-$'!AS14)/('Monthly Interactions-Energy'!AS11-'Monthly Interactions-Energy'!AS14)</f>
        <v>28.102225872954516</v>
      </c>
      <c r="AT16" s="241">
        <f>+('Monthly Interactions-$'!AT11-'Monthly Interactions-$'!AT14)/('Monthly Interactions-Energy'!AT11-'Monthly Interactions-Energy'!AT14)</f>
        <v>29.147186820270377</v>
      </c>
      <c r="AU16" s="241">
        <f>+('Monthly Interactions-$'!AU11-'Monthly Interactions-$'!AU14)/('Monthly Interactions-Energy'!AU11-'Monthly Interactions-Energy'!AU14)</f>
        <v>32.338008458553581</v>
      </c>
      <c r="AV16" s="241">
        <f>+('Monthly Interactions-$'!AV11-'Monthly Interactions-$'!AV14)/('Monthly Interactions-Energy'!AV11-'Monthly Interactions-Energy'!AV14)</f>
        <v>31.456212686710138</v>
      </c>
      <c r="AW16" s="241">
        <f>+('Monthly Interactions-$'!AW11-'Monthly Interactions-$'!AW14)/('Monthly Interactions-Energy'!AW11-'Monthly Interactions-Energy'!AW14)</f>
        <v>28.664586331687545</v>
      </c>
      <c r="AX16" s="241">
        <f>+('Monthly Interactions-$'!AX11-'Monthly Interactions-$'!AX14)/('Monthly Interactions-Energy'!AX11-'Monthly Interactions-Energy'!AX14)</f>
        <v>29.263182477975302</v>
      </c>
      <c r="AY16" s="241">
        <f>+('Monthly Interactions-$'!AY11-'Monthly Interactions-$'!AY14)/('Monthly Interactions-Energy'!AY11-'Monthly Interactions-Energy'!AY14)</f>
        <v>29.90919135779432</v>
      </c>
      <c r="AZ16" s="241">
        <f>+('Monthly Interactions-$'!AZ11-'Monthly Interactions-$'!AZ14)/('Monthly Interactions-Energy'!AZ11-'Monthly Interactions-Energy'!AZ14)</f>
        <v>29.073840662397664</v>
      </c>
      <c r="BA16" s="241">
        <f>+('Monthly Interactions-$'!BA11-'Monthly Interactions-$'!BA14)/('Monthly Interactions-Energy'!BA11-'Monthly Interactions-Energy'!BA14)</f>
        <v>34.764172196329149</v>
      </c>
      <c r="BB16" s="241">
        <f>+('Monthly Interactions-$'!BB11-'Monthly Interactions-$'!BB14)/('Monthly Interactions-Energy'!BB11-'Monthly Interactions-Energy'!BB14)</f>
        <v>35.130703819287362</v>
      </c>
      <c r="BC16" s="241">
        <f>+('Monthly Interactions-$'!BC11-'Monthly Interactions-$'!BC14)/('Monthly Interactions-Energy'!BC11-'Monthly Interactions-Energy'!BC14)</f>
        <v>32.1650177968422</v>
      </c>
      <c r="BD16" s="241">
        <f>+('Monthly Interactions-$'!BD11-'Monthly Interactions-$'!BD14)/('Monthly Interactions-Energy'!BD11-'Monthly Interactions-Energy'!BD14)</f>
        <v>32.04230787853411</v>
      </c>
      <c r="BE16" s="241">
        <f>+('Monthly Interactions-$'!BE11-'Monthly Interactions-$'!BE14)/('Monthly Interactions-Energy'!BE11-'Monthly Interactions-Energy'!BE14)</f>
        <v>30.104646711614926</v>
      </c>
      <c r="BF16" s="241">
        <f>+('Monthly Interactions-$'!BF11-'Monthly Interactions-$'!BF14)/('Monthly Interactions-Energy'!BF11-'Monthly Interactions-Energy'!BF14)</f>
        <v>31.380639817075146</v>
      </c>
      <c r="BG16" s="241">
        <f>+('Monthly Interactions-$'!BG11-'Monthly Interactions-$'!BG14)/('Monthly Interactions-Energy'!BG11-'Monthly Interactions-Energy'!BG14)</f>
        <v>33.995651210908584</v>
      </c>
      <c r="BH16" s="241">
        <f>+('Monthly Interactions-$'!BH11-'Monthly Interactions-$'!BH14)/('Monthly Interactions-Energy'!BH11-'Monthly Interactions-Energy'!BH14)</f>
        <v>32.920952889242685</v>
      </c>
      <c r="BI16" s="241">
        <f>+('Monthly Interactions-$'!BI11-'Monthly Interactions-$'!BI14)/('Monthly Interactions-Energy'!BI11-'Monthly Interactions-Energy'!BI14)</f>
        <v>30.703876194843822</v>
      </c>
      <c r="BJ16" s="241">
        <f>+('Monthly Interactions-$'!BJ11-'Monthly Interactions-$'!BJ14)/('Monthly Interactions-Energy'!BJ11-'Monthly Interactions-Energy'!BJ14)</f>
        <v>31.492346644673248</v>
      </c>
      <c r="BK16" s="241">
        <f>+('Monthly Interactions-$'!BK11-'Monthly Interactions-$'!BK14)/('Monthly Interactions-Energy'!BK11-'Monthly Interactions-Energy'!BK14)</f>
        <v>31.8500201063402</v>
      </c>
      <c r="BL16" s="241">
        <f>+('Monthly Interactions-$'!BL11-'Monthly Interactions-$'!BL14)/('Monthly Interactions-Energy'!BL11-'Monthly Interactions-Energy'!BL14)</f>
        <v>31.304769156727488</v>
      </c>
      <c r="BM16" s="241">
        <f>+('Monthly Interactions-$'!BM11-'Monthly Interactions-$'!BM14)/('Monthly Interactions-Energy'!BM11-'Monthly Interactions-Energy'!BM14)</f>
        <v>36.056283097180476</v>
      </c>
      <c r="BN16" s="241">
        <f>+('Monthly Interactions-$'!BN11-'Monthly Interactions-$'!BN14)/('Monthly Interactions-Energy'!BN11-'Monthly Interactions-Energy'!BN14)</f>
        <v>36.854577055883965</v>
      </c>
      <c r="BO16" s="241">
        <f>+('Monthly Interactions-$'!BO11-'Monthly Interactions-$'!BO14)/('Monthly Interactions-Energy'!BO11-'Monthly Interactions-Energy'!BO14)</f>
        <v>34.319306810453703</v>
      </c>
      <c r="BP16" s="241">
        <f>+('Monthly Interactions-$'!BP11-'Monthly Interactions-$'!BP14)/('Monthly Interactions-Energy'!BP11-'Monthly Interactions-Energy'!BP14)</f>
        <v>34.617734130865713</v>
      </c>
      <c r="BQ16" s="241">
        <f>+('Monthly Interactions-$'!BQ11-'Monthly Interactions-$'!BQ14)/('Monthly Interactions-Energy'!BQ11-'Monthly Interactions-Energy'!BQ14)</f>
        <v>33.568212909360874</v>
      </c>
      <c r="BR16" s="241">
        <f>+('Monthly Interactions-$'!BR11-'Monthly Interactions-$'!BR14)/('Monthly Interactions-Energy'!BR11-'Monthly Interactions-Energy'!BR14)</f>
        <v>35.213164984284838</v>
      </c>
      <c r="BS16" s="241">
        <f>+('Monthly Interactions-$'!BS11-'Monthly Interactions-$'!BS14)/('Monthly Interactions-Energy'!BS11-'Monthly Interactions-Energy'!BS14)</f>
        <v>38.96848532066214</v>
      </c>
      <c r="BT16" s="241">
        <f>+('Monthly Interactions-$'!BT11-'Monthly Interactions-$'!BT14)/('Monthly Interactions-Energy'!BT11-'Monthly Interactions-Energy'!BT14)</f>
        <v>38.923889080399874</v>
      </c>
      <c r="BU16" s="241">
        <f>+('Monthly Interactions-$'!BU11-'Monthly Interactions-$'!BU14)/('Monthly Interactions-Energy'!BU11-'Monthly Interactions-Energy'!BU14)</f>
        <v>37.026333596481336</v>
      </c>
      <c r="BV16" s="241">
        <f>+('Monthly Interactions-$'!BV11-'Monthly Interactions-$'!BV14)/('Monthly Interactions-Energy'!BV11-'Monthly Interactions-Energy'!BV14)</f>
        <v>36.357686671324615</v>
      </c>
      <c r="BW16" s="241">
        <f>+('Monthly Interactions-$'!BW11-'Monthly Interactions-$'!BW14)/('Monthly Interactions-Energy'!BW11-'Monthly Interactions-Energy'!BW14)</f>
        <v>37.115172664485641</v>
      </c>
      <c r="BX16" s="241">
        <f>+('Monthly Interactions-$'!BX11-'Monthly Interactions-$'!BX14)/('Monthly Interactions-Energy'!BX11-'Monthly Interactions-Energy'!BX14)</f>
        <v>37.120979098780282</v>
      </c>
      <c r="BY16" s="241">
        <f>+('Monthly Interactions-$'!BY11-'Monthly Interactions-$'!BY14)/('Monthly Interactions-Energy'!BY11-'Monthly Interactions-Energy'!BY14)</f>
        <v>40.585680826079184</v>
      </c>
      <c r="BZ16" s="241">
        <f>+('Monthly Interactions-$'!BZ11-'Monthly Interactions-$'!BZ14)/('Monthly Interactions-Energy'!BZ11-'Monthly Interactions-Energy'!BZ14)</f>
        <v>41.507842000538247</v>
      </c>
      <c r="CA16" s="241">
        <f>+('Monthly Interactions-$'!CA11-'Monthly Interactions-$'!CA14)/('Monthly Interactions-Energy'!CA11-'Monthly Interactions-Energy'!CA14)</f>
        <v>39.434603093442412</v>
      </c>
      <c r="CB16" s="241">
        <f>+('Monthly Interactions-$'!CB11-'Monthly Interactions-$'!CB14)/('Monthly Interactions-Energy'!CB11-'Monthly Interactions-Energy'!CB14)</f>
        <v>39.619511404173664</v>
      </c>
      <c r="CC16" s="241">
        <f>+('Monthly Interactions-$'!CC11-'Monthly Interactions-$'!CC14)/('Monthly Interactions-Energy'!CC11-'Monthly Interactions-Energy'!CC14)</f>
        <v>38.739232290371248</v>
      </c>
      <c r="CD16" s="241">
        <f>+('Monthly Interactions-$'!CD11-'Monthly Interactions-$'!CD14)/('Monthly Interactions-Energy'!CD11-'Monthly Interactions-Energy'!CD14)</f>
        <v>41.009417301028215</v>
      </c>
      <c r="CE16" s="241">
        <f>+('Monthly Interactions-$'!CE11-'Monthly Interactions-$'!CE14)/('Monthly Interactions-Energy'!CE11-'Monthly Interactions-Energy'!CE14)</f>
        <v>48.445013878498457</v>
      </c>
      <c r="CF16" s="241">
        <f>+('Monthly Interactions-$'!CF11-'Monthly Interactions-$'!CF14)/('Monthly Interactions-Energy'!CF11-'Monthly Interactions-Energy'!CF14)</f>
        <v>47.988739882944891</v>
      </c>
      <c r="CG16" s="241">
        <f>+('Monthly Interactions-$'!CG11-'Monthly Interactions-$'!CG14)/('Monthly Interactions-Energy'!CG11-'Monthly Interactions-Energy'!CG14)</f>
        <v>43.302622234114722</v>
      </c>
      <c r="CH16" s="241">
        <f>+('Monthly Interactions-$'!CH11-'Monthly Interactions-$'!CH14)/('Monthly Interactions-Energy'!CH11-'Monthly Interactions-Energy'!CH14)</f>
        <v>42.006352836541517</v>
      </c>
      <c r="CI16" s="241">
        <f>+('Monthly Interactions-$'!CI11-'Monthly Interactions-$'!CI14)/('Monthly Interactions-Energy'!CI11-'Monthly Interactions-Energy'!CI14)</f>
        <v>43.829428868976386</v>
      </c>
      <c r="CJ16" s="241">
        <f>+('Monthly Interactions-$'!CJ11-'Monthly Interactions-$'!CJ14)/('Monthly Interactions-Energy'!CJ11-'Monthly Interactions-Energy'!CJ14)</f>
        <v>43.848642223295776</v>
      </c>
      <c r="CK16" s="241">
        <f>+('Monthly Interactions-$'!CK11-'Monthly Interactions-$'!CK14)/('Monthly Interactions-Energy'!CK11-'Monthly Interactions-Energy'!CK14)</f>
        <v>45.66161551956472</v>
      </c>
      <c r="CL16" s="241">
        <f>+('Monthly Interactions-$'!CL11-'Monthly Interactions-$'!CL14)/('Monthly Interactions-Energy'!CL11-'Monthly Interactions-Energy'!CL14)</f>
        <v>46.350605883420357</v>
      </c>
      <c r="CM16" s="241">
        <f>+('Monthly Interactions-$'!CM11-'Monthly Interactions-$'!CM14)/('Monthly Interactions-Energy'!CM11-'Monthly Interactions-Energy'!CM14)</f>
        <v>44.611393977782107</v>
      </c>
      <c r="CN16" s="241">
        <f>+('Monthly Interactions-$'!CN11-'Monthly Interactions-$'!CN14)/('Monthly Interactions-Energy'!CN11-'Monthly Interactions-Energy'!CN14)</f>
        <v>44.080863806525606</v>
      </c>
      <c r="CO16" s="241">
        <f>+('Monthly Interactions-$'!CO11-'Monthly Interactions-$'!CO14)/('Monthly Interactions-Energy'!CO11-'Monthly Interactions-Energy'!CO14)</f>
        <v>43.931702570350389</v>
      </c>
      <c r="CP16" s="241">
        <f>+('Monthly Interactions-$'!CP11-'Monthly Interactions-$'!CP14)/('Monthly Interactions-Energy'!CP11-'Monthly Interactions-Energy'!CP14)</f>
        <v>46.110473836158093</v>
      </c>
      <c r="CQ16" s="241">
        <f>+('Monthly Interactions-$'!CQ11-'Monthly Interactions-$'!CQ14)/('Monthly Interactions-Energy'!CQ11-'Monthly Interactions-Energy'!CQ14)</f>
        <v>55.113079221136935</v>
      </c>
      <c r="CR16" s="241">
        <f>+('Monthly Interactions-$'!CR11-'Monthly Interactions-$'!CR14)/('Monthly Interactions-Energy'!CR11-'Monthly Interactions-Energy'!CR14)</f>
        <v>53.64309052974135</v>
      </c>
      <c r="CS16" s="241">
        <f>+('Monthly Interactions-$'!CS11-'Monthly Interactions-$'!CS14)/('Monthly Interactions-Energy'!CS11-'Monthly Interactions-Energy'!CS14)</f>
        <v>46.767286455209387</v>
      </c>
      <c r="CT16" s="241">
        <f>+('Monthly Interactions-$'!CT11-'Monthly Interactions-$'!CT14)/('Monthly Interactions-Energy'!CT11-'Monthly Interactions-Energy'!CT14)</f>
        <v>45.154869289209756</v>
      </c>
      <c r="CU16" s="241">
        <f>+('Monthly Interactions-$'!CU11-'Monthly Interactions-$'!CU14)/('Monthly Interactions-Energy'!CU11-'Monthly Interactions-Energy'!CU14)</f>
        <v>46.011476665842196</v>
      </c>
      <c r="CV16" s="241">
        <f>+('Monthly Interactions-$'!CV11-'Monthly Interactions-$'!CV14)/('Monthly Interactions-Energy'!CV11-'Monthly Interactions-Energy'!CV14)</f>
        <v>45.791069098231972</v>
      </c>
      <c r="CW16" s="241">
        <f>+('Monthly Interactions-$'!CW11-'Monthly Interactions-$'!CW14)/('Monthly Interactions-Energy'!CW11-'Monthly Interactions-Energy'!CW14)</f>
        <v>47.152383660576817</v>
      </c>
      <c r="CX16" s="241">
        <f>+('Monthly Interactions-$'!CX11-'Monthly Interactions-$'!CX14)/('Monthly Interactions-Energy'!CX11-'Monthly Interactions-Energy'!CX14)</f>
        <v>46.978489834554942</v>
      </c>
      <c r="CY16" s="241">
        <f>+('Monthly Interactions-$'!CY11-'Monthly Interactions-$'!CY14)/('Monthly Interactions-Energy'!CY11-'Monthly Interactions-Energy'!CY14)</f>
        <v>45.284890933526313</v>
      </c>
      <c r="CZ16" s="241">
        <f>+('Monthly Interactions-$'!CZ11-'Monthly Interactions-$'!CZ14)/('Monthly Interactions-Energy'!CZ11-'Monthly Interactions-Energy'!CZ14)</f>
        <v>44.184286964129484</v>
      </c>
      <c r="DA16" s="241">
        <f>+('Monthly Interactions-$'!DA11-'Monthly Interactions-$'!DA14)/('Monthly Interactions-Energy'!DA11-'Monthly Interactions-Energy'!DA14)</f>
        <v>43.270759665321087</v>
      </c>
      <c r="DB16" s="241">
        <f>+('Monthly Interactions-$'!DB11-'Monthly Interactions-$'!DB14)/('Monthly Interactions-Energy'!DB11-'Monthly Interactions-Energy'!DB14)</f>
        <v>44.02392634697479</v>
      </c>
      <c r="DC16" s="241">
        <f>+('Monthly Interactions-$'!DC11-'Monthly Interactions-$'!DC14)/('Monthly Interactions-Energy'!DC11-'Monthly Interactions-Energy'!DC14)</f>
        <v>52.257942604735383</v>
      </c>
      <c r="DD16" s="241">
        <f>+('Monthly Interactions-$'!DD11-'Monthly Interactions-$'!DD14)/('Monthly Interactions-Energy'!DD11-'Monthly Interactions-Energy'!DD14)</f>
        <v>50.234540108739402</v>
      </c>
      <c r="DE16" s="241">
        <f>+('Monthly Interactions-$'!DE11-'Monthly Interactions-$'!DE14)/('Monthly Interactions-Energy'!DE11-'Monthly Interactions-Energy'!DE14)</f>
        <v>44.711054756851098</v>
      </c>
      <c r="DF16" s="241">
        <f>+('Monthly Interactions-$'!DF11-'Monthly Interactions-$'!DF14)/('Monthly Interactions-Energy'!DF11-'Monthly Interactions-Energy'!DF14)</f>
        <v>44.314975600481652</v>
      </c>
      <c r="DG16" s="241">
        <f>+('Monthly Interactions-$'!DG11-'Monthly Interactions-$'!DG14)/('Monthly Interactions-Energy'!DG11-'Monthly Interactions-Energy'!DG14)</f>
        <v>46.13379609975911</v>
      </c>
      <c r="DH16" s="241">
        <f>+('Monthly Interactions-$'!DH11-'Monthly Interactions-$'!DH14)/('Monthly Interactions-Energy'!DH11-'Monthly Interactions-Energy'!DH14)</f>
        <v>44.857391376669462</v>
      </c>
      <c r="DI16" s="241">
        <f>+('Monthly Interactions-$'!DI11-'Monthly Interactions-$'!DI14)/('Monthly Interactions-Energy'!DI11-'Monthly Interactions-Energy'!DI14)</f>
        <v>48.485221085382634</v>
      </c>
      <c r="DJ16" s="241">
        <f>+('Monthly Interactions-$'!DJ11-'Monthly Interactions-$'!DJ14)/('Monthly Interactions-Energy'!DJ11-'Monthly Interactions-Energy'!DJ14)</f>
        <v>48.113107845395596</v>
      </c>
      <c r="DK16" s="241">
        <f>+('Monthly Interactions-$'!DK11-'Monthly Interactions-$'!DK14)/('Monthly Interactions-Energy'!DK11-'Monthly Interactions-Energy'!DK14)</f>
        <v>46.452115857304193</v>
      </c>
      <c r="DL16" s="241">
        <f>+('Monthly Interactions-$'!DL11-'Monthly Interactions-$'!DL14)/('Monthly Interactions-Energy'!DL11-'Monthly Interactions-Energy'!DL14)</f>
        <v>45.538609013188015</v>
      </c>
      <c r="DM16" s="241">
        <f>+('Monthly Interactions-$'!DM11-'Monthly Interactions-$'!DM14)/('Monthly Interactions-Energy'!DM11-'Monthly Interactions-Energy'!DM14)</f>
        <v>44.277552046773671</v>
      </c>
      <c r="DN16" s="241">
        <f>+('Monthly Interactions-$'!DN11-'Monthly Interactions-$'!DN14)/('Monthly Interactions-Energy'!DN11-'Monthly Interactions-Energy'!DN14)</f>
        <v>44.770905085194919</v>
      </c>
      <c r="DO16" s="241">
        <f>+('Monthly Interactions-$'!DO11-'Monthly Interactions-$'!DO14)/('Monthly Interactions-Energy'!DO11-'Monthly Interactions-Energy'!DO14)</f>
        <v>53.384986319008533</v>
      </c>
      <c r="DP16" s="241">
        <f>+('Monthly Interactions-$'!DP11-'Monthly Interactions-$'!DP14)/('Monthly Interactions-Energy'!DP11-'Monthly Interactions-Energy'!DP14)</f>
        <v>49.813230922148726</v>
      </c>
      <c r="DQ16" s="241">
        <f>+('Monthly Interactions-$'!DQ11-'Monthly Interactions-$'!DQ14)/('Monthly Interactions-Energy'!DQ11-'Monthly Interactions-Energy'!DQ14)</f>
        <v>45.401732122554165</v>
      </c>
      <c r="DR16" s="241">
        <f>+('Monthly Interactions-$'!DR11-'Monthly Interactions-$'!DR14)/('Monthly Interactions-Energy'!DR11-'Monthly Interactions-Energy'!DR14)</f>
        <v>46.125257879943113</v>
      </c>
      <c r="DS16" s="241">
        <f>+('Monthly Interactions-$'!DS11-'Monthly Interactions-$'!DS14)/('Monthly Interactions-Energy'!DS11-'Monthly Interactions-Energy'!DS14)</f>
        <v>47.787217573757069</v>
      </c>
      <c r="DT16" s="241">
        <f>+('Monthly Interactions-$'!DT11-'Monthly Interactions-$'!DT14)/('Monthly Interactions-Energy'!DT11-'Monthly Interactions-Energy'!DT14)</f>
        <v>46.872760538257744</v>
      </c>
      <c r="DU16" s="241">
        <f>+('Monthly Interactions-$'!DU11-'Monthly Interactions-$'!DU14)/('Monthly Interactions-Energy'!DU11-'Monthly Interactions-Energy'!DU14)</f>
        <v>49.835625219583456</v>
      </c>
      <c r="DV16" s="241">
        <f>+('Monthly Interactions-$'!DV11-'Monthly Interactions-$'!DV14)/('Monthly Interactions-Energy'!DV11-'Monthly Interactions-Energy'!DV14)</f>
        <v>49.03503667961737</v>
      </c>
      <c r="DW16" s="241">
        <f>+('Monthly Interactions-$'!DW11-'Monthly Interactions-$'!DW14)/('Monthly Interactions-Energy'!DW11-'Monthly Interactions-Energy'!DW14)</f>
        <v>47.785862948124255</v>
      </c>
      <c r="DX16" s="241">
        <f>+('Monthly Interactions-$'!DX11-'Monthly Interactions-$'!DX14)/('Monthly Interactions-Energy'!DX11-'Monthly Interactions-Energy'!DX14)</f>
        <v>47.501401695847242</v>
      </c>
      <c r="DY16" s="241">
        <f>+('Monthly Interactions-$'!DY11-'Monthly Interactions-$'!DY14)/('Monthly Interactions-Energy'!DY11-'Monthly Interactions-Energy'!DY14)</f>
        <v>45.756465947935837</v>
      </c>
      <c r="DZ16" s="241">
        <f>+('Monthly Interactions-$'!DZ11-'Monthly Interactions-$'!DZ14)/('Monthly Interactions-Energy'!DZ11-'Monthly Interactions-Energy'!DZ14)</f>
        <v>45.496913724938679</v>
      </c>
      <c r="EA16" s="241">
        <f>+('Monthly Interactions-$'!EA11-'Monthly Interactions-$'!EA14)/('Monthly Interactions-Energy'!EA11-'Monthly Interactions-Energy'!EA14)</f>
        <v>53.784057708715771</v>
      </c>
      <c r="EB16" s="241">
        <f>+('Monthly Interactions-$'!EB11-'Monthly Interactions-$'!EB14)/('Monthly Interactions-Energy'!EB11-'Monthly Interactions-Energy'!EB14)</f>
        <v>49.940021474534653</v>
      </c>
      <c r="EC16" s="241">
        <f>+('Monthly Interactions-$'!EC11-'Monthly Interactions-$'!EC14)/('Monthly Interactions-Energy'!EC11-'Monthly Interactions-Energy'!EC14)</f>
        <v>47.539008494233144</v>
      </c>
      <c r="ED16" s="241">
        <f>+('Monthly Interactions-$'!ED11-'Monthly Interactions-$'!ED14)/('Monthly Interactions-Energy'!ED11-'Monthly Interactions-Energy'!ED14)</f>
        <v>46.656495793321426</v>
      </c>
      <c r="EE16" s="241">
        <f>+('Monthly Interactions-$'!EE11-'Monthly Interactions-$'!EE14)/('Monthly Interactions-Energy'!EE11-'Monthly Interactions-Energy'!EE14)</f>
        <v>48.164690021903269</v>
      </c>
      <c r="EF16" s="241">
        <f>+('Monthly Interactions-$'!EF11-'Monthly Interactions-$'!EF14)/('Monthly Interactions-Energy'!EF11-'Monthly Interactions-Energy'!EF14)</f>
        <v>48.146436587356433</v>
      </c>
      <c r="EG16" s="241">
        <f>+('Monthly Interactions-$'!EG11-'Monthly Interactions-$'!EG14)/('Monthly Interactions-Energy'!EG11-'Monthly Interactions-Energy'!EG14)</f>
        <v>50.110239424979341</v>
      </c>
      <c r="EH16" s="241">
        <f>+('Monthly Interactions-$'!EH11-'Monthly Interactions-$'!EH14)/('Monthly Interactions-Energy'!EH11-'Monthly Interactions-Energy'!EH14)</f>
        <v>50.017677443492587</v>
      </c>
      <c r="EI16" s="241">
        <f>+('Monthly Interactions-$'!EI11-'Monthly Interactions-$'!EI14)/('Monthly Interactions-Energy'!EI11-'Monthly Interactions-Energy'!EI14)</f>
        <v>49.390072499489015</v>
      </c>
      <c r="EJ16" s="241">
        <f>+('Monthly Interactions-$'!EJ11-'Monthly Interactions-$'!EJ14)/('Monthly Interactions-Energy'!EJ11-'Monthly Interactions-Energy'!EJ14)</f>
        <v>48.41508505079198</v>
      </c>
      <c r="EK16" s="241">
        <f>+('Monthly Interactions-$'!EK11-'Monthly Interactions-$'!EK14)/('Monthly Interactions-Energy'!EK11-'Monthly Interactions-Energy'!EK14)</f>
        <v>46.923548259503818</v>
      </c>
      <c r="EL16" s="241">
        <f>+('Monthly Interactions-$'!EL11-'Monthly Interactions-$'!EL14)/('Monthly Interactions-Energy'!EL11-'Monthly Interactions-Energy'!EL14)</f>
        <v>46.369701458523245</v>
      </c>
      <c r="EM16" s="241">
        <f>+('Monthly Interactions-$'!EM11-'Monthly Interactions-$'!EM14)/('Monthly Interactions-Energy'!EM11-'Monthly Interactions-Energy'!EM14)</f>
        <v>54.227388079581623</v>
      </c>
      <c r="EN16" s="241">
        <f>+('Monthly Interactions-$'!EN11-'Monthly Interactions-$'!EN14)/('Monthly Interactions-Energy'!EN11-'Monthly Interactions-Energy'!EN14)</f>
        <v>52.536570318908041</v>
      </c>
      <c r="EO16" s="241">
        <f>+('Monthly Interactions-$'!EO11-'Monthly Interactions-$'!EO14)/('Monthly Interactions-Energy'!EO11-'Monthly Interactions-Energy'!EO14)</f>
        <v>49.538097883897642</v>
      </c>
      <c r="EP16" s="241">
        <f>+('Monthly Interactions-$'!EP11-'Monthly Interactions-$'!EP14)/('Monthly Interactions-Energy'!EP11-'Monthly Interactions-Energy'!EP14)</f>
        <v>48.224158611936346</v>
      </c>
      <c r="EQ16" s="241">
        <f>+('Monthly Interactions-$'!EQ11-'Monthly Interactions-$'!EQ14)/('Monthly Interactions-Energy'!EQ11-'Monthly Interactions-Energy'!EQ14)</f>
        <v>49.557251230527221</v>
      </c>
      <c r="ER16" s="241">
        <f>+('Monthly Interactions-$'!ER11-'Monthly Interactions-$'!ER14)/('Monthly Interactions-Energy'!ER11-'Monthly Interactions-Energy'!ER14)</f>
        <v>49.515739840121604</v>
      </c>
      <c r="ES16" s="241">
        <f>+('Monthly Interactions-$'!ES11-'Monthly Interactions-$'!ES14)/('Monthly Interactions-Energy'!ES11-'Monthly Interactions-Energy'!ES14)</f>
        <v>52.769395873095426</v>
      </c>
      <c r="ET16" s="241">
        <f>+('Monthly Interactions-$'!ET11-'Monthly Interactions-$'!ET14)/('Monthly Interactions-Energy'!ET11-'Monthly Interactions-Energy'!ET14)</f>
        <v>52.507079365469139</v>
      </c>
      <c r="EU16" s="241">
        <f>+('Monthly Interactions-$'!EU11-'Monthly Interactions-$'!EU14)/('Monthly Interactions-Energy'!EU11-'Monthly Interactions-Energy'!EU14)</f>
        <v>51.425624560437882</v>
      </c>
      <c r="EV16" s="241">
        <f>+('Monthly Interactions-$'!EV11-'Monthly Interactions-$'!EV14)/('Monthly Interactions-Energy'!EV11-'Monthly Interactions-Energy'!EV14)</f>
        <v>50.365733576027779</v>
      </c>
      <c r="EW16" s="241">
        <f>+('Monthly Interactions-$'!EW11-'Monthly Interactions-$'!EW14)/('Monthly Interactions-Energy'!EW11-'Monthly Interactions-Energy'!EW14)</f>
        <v>49.409283590165067</v>
      </c>
      <c r="EX16" s="241">
        <f>+('Monthly Interactions-$'!EX11-'Monthly Interactions-$'!EX14)/('Monthly Interactions-Energy'!EX11-'Monthly Interactions-Energy'!EX14)</f>
        <v>48.713810678866651</v>
      </c>
      <c r="EY16" s="241">
        <f>+('Monthly Interactions-$'!EY11-'Monthly Interactions-$'!EY14)/('Monthly Interactions-Energy'!EY11-'Monthly Interactions-Energy'!EY14)</f>
        <v>55.822257889690249</v>
      </c>
      <c r="EZ16" s="241">
        <f>+('Monthly Interactions-$'!EZ11-'Monthly Interactions-$'!EZ14)/('Monthly Interactions-Energy'!EZ11-'Monthly Interactions-Energy'!EZ14)</f>
        <v>54.959776916275587</v>
      </c>
      <c r="FA16" s="241">
        <f>+('Monthly Interactions-$'!FA11-'Monthly Interactions-$'!FA14)/('Monthly Interactions-Energy'!FA11-'Monthly Interactions-Energy'!FA14)</f>
        <v>50.731226261079435</v>
      </c>
      <c r="FB16" s="241">
        <f>+('Monthly Interactions-$'!FB11-'Monthly Interactions-$'!FB14)/('Monthly Interactions-Energy'!FB11-'Monthly Interactions-Energy'!FB14)</f>
        <v>50.577088405493463</v>
      </c>
      <c r="FC16" s="241">
        <f>+('Monthly Interactions-$'!FC11-'Monthly Interactions-$'!FC14)/('Monthly Interactions-Energy'!FC11-'Monthly Interactions-Energy'!FC14)</f>
        <v>52.329604509821195</v>
      </c>
      <c r="FD16" s="241">
        <f>+('Monthly Interactions-$'!FD11-'Monthly Interactions-$'!FD14)/('Monthly Interactions-Energy'!FD11-'Monthly Interactions-Energy'!FD14)</f>
        <v>51.312988588369521</v>
      </c>
      <c r="FE16" s="241">
        <f>+('Monthly Interactions-$'!FE11-'Monthly Interactions-$'!FE14)/('Monthly Interactions-Energy'!FE11-'Monthly Interactions-Energy'!FE14)</f>
        <v>56.732836296686642</v>
      </c>
      <c r="FF16" s="241">
        <f>+('Monthly Interactions-$'!FF11-'Monthly Interactions-$'!FF14)/('Monthly Interactions-Energy'!FF11-'Monthly Interactions-Energy'!FF14)</f>
        <v>56.480982343190021</v>
      </c>
      <c r="FG16" s="241">
        <f>+('Monthly Interactions-$'!FG11-'Monthly Interactions-$'!FG14)/('Monthly Interactions-Energy'!FG11-'Monthly Interactions-Energy'!FG14)</f>
        <v>55.854119943516906</v>
      </c>
      <c r="FH16" s="241">
        <f>+('Monthly Interactions-$'!FH11-'Monthly Interactions-$'!FH14)/('Monthly Interactions-Energy'!FH11-'Monthly Interactions-Energy'!FH14)</f>
        <v>55.387422617078585</v>
      </c>
      <c r="FI16" s="241">
        <f>+('Monthly Interactions-$'!FI11-'Monthly Interactions-$'!FI14)/('Monthly Interactions-Energy'!FI11-'Monthly Interactions-Energy'!FI14)</f>
        <v>53.885999568996482</v>
      </c>
      <c r="FJ16" s="241">
        <f>+('Monthly Interactions-$'!FJ11-'Monthly Interactions-$'!FJ14)/('Monthly Interactions-Energy'!FJ11-'Monthly Interactions-Energy'!FJ14)</f>
        <v>52.44455976724273</v>
      </c>
      <c r="FK16" s="241">
        <f>+('Monthly Interactions-$'!FK11-'Monthly Interactions-$'!FK14)/('Monthly Interactions-Energy'!FK11-'Monthly Interactions-Energy'!FK14)</f>
        <v>59.906493971321837</v>
      </c>
      <c r="FL16" s="241">
        <f>+('Monthly Interactions-$'!FL11-'Monthly Interactions-$'!FL14)/('Monthly Interactions-Energy'!FL11-'Monthly Interactions-Energy'!FL14)</f>
        <v>59.235176713465613</v>
      </c>
      <c r="FM16" s="241">
        <f>+('Monthly Interactions-$'!FM11-'Monthly Interactions-$'!FM14)/('Monthly Interactions-Energy'!FM11-'Monthly Interactions-Energy'!FM14)</f>
        <v>54.91168970185435</v>
      </c>
      <c r="FN16" s="241">
        <f>+('Monthly Interactions-$'!FN11-'Monthly Interactions-$'!FN14)/('Monthly Interactions-Energy'!FN11-'Monthly Interactions-Energy'!FN14)</f>
        <v>56.065669760756741</v>
      </c>
      <c r="FO16" s="241">
        <f>+('Monthly Interactions-$'!FO11-'Monthly Interactions-$'!FO14)/('Monthly Interactions-Energy'!FO11-'Monthly Interactions-Energy'!FO14)</f>
        <v>56.918941178853281</v>
      </c>
      <c r="FP16" s="241">
        <f>+('Monthly Interactions-$'!FP11-'Monthly Interactions-$'!FP14)/('Monthly Interactions-Energy'!FP11-'Monthly Interactions-Energy'!FP14)</f>
        <v>55.374675368164127</v>
      </c>
      <c r="FQ16" s="241">
        <f>+('Monthly Interactions-$'!FQ11-'Monthly Interactions-$'!FQ14)/('Monthly Interactions-Energy'!FQ11-'Monthly Interactions-Energy'!FQ14)</f>
        <v>60.275132782390273</v>
      </c>
      <c r="FR16" s="241">
        <f>+('Monthly Interactions-$'!FR11-'Monthly Interactions-$'!FR14)/('Monthly Interactions-Energy'!FR11-'Monthly Interactions-Energy'!FR14)</f>
        <v>59.83582055214724</v>
      </c>
      <c r="FS16" s="241">
        <f>+('Monthly Interactions-$'!FS11-'Monthly Interactions-$'!FS14)/('Monthly Interactions-Energy'!FS11-'Monthly Interactions-Energy'!FS14)</f>
        <v>59.182194952876799</v>
      </c>
      <c r="FT16" s="241">
        <f>+('Monthly Interactions-$'!FT11-'Monthly Interactions-$'!FT14)/('Monthly Interactions-Energy'!FT11-'Monthly Interactions-Energy'!FT14)</f>
        <v>58.72370068297036</v>
      </c>
      <c r="FU16" s="241">
        <f>+('Monthly Interactions-$'!FU11-'Monthly Interactions-$'!FU14)/('Monthly Interactions-Energy'!FU11-'Monthly Interactions-Energy'!FU14)</f>
        <v>57.166611407688315</v>
      </c>
      <c r="FV16" s="241">
        <f>+('Monthly Interactions-$'!FV11-'Monthly Interactions-$'!FV14)/('Monthly Interactions-Energy'!FV11-'Monthly Interactions-Energy'!FV14)</f>
        <v>55.622774917819264</v>
      </c>
      <c r="FW16" s="241">
        <f>+('Monthly Interactions-$'!FW11-'Monthly Interactions-$'!FW14)/('Monthly Interactions-Energy'!FW11-'Monthly Interactions-Energy'!FW14)</f>
        <v>63.59176129220775</v>
      </c>
      <c r="FX16" s="241">
        <f>+('Monthly Interactions-$'!FX11-'Monthly Interactions-$'!FX14)/('Monthly Interactions-Energy'!FX11-'Monthly Interactions-Energy'!FX14)</f>
        <v>61.483776554449101</v>
      </c>
      <c r="FY16" s="241">
        <f>+('Monthly Interactions-$'!FY11-'Monthly Interactions-$'!FY14)/('Monthly Interactions-Energy'!FY11-'Monthly Interactions-Energy'!FY14)</f>
        <v>57.715303560838095</v>
      </c>
      <c r="FZ16" s="241">
        <f>+('Monthly Interactions-$'!FZ11-'Monthly Interactions-$'!FZ14)/('Monthly Interactions-Energy'!FZ11-'Monthly Interactions-Energy'!FZ14)</f>
        <v>59.126105966192725</v>
      </c>
      <c r="GA16" s="241">
        <f>+('Monthly Interactions-$'!GA11-'Monthly Interactions-$'!GA14)/('Monthly Interactions-Energy'!GA11-'Monthly Interactions-Energy'!GA14)</f>
        <v>60.134806038311339</v>
      </c>
      <c r="GB16" s="241">
        <f>+('Monthly Interactions-$'!GB11-'Monthly Interactions-$'!GB14)/('Monthly Interactions-Energy'!GB11-'Monthly Interactions-Energy'!GB14)</f>
        <v>58.680849915162732</v>
      </c>
    </row>
    <row r="17" spans="2:184">
      <c r="B17" s="20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</row>
    <row r="18" spans="2:184">
      <c r="B18" s="242" t="s">
        <v>65</v>
      </c>
      <c r="C18" s="242" t="s">
        <v>33</v>
      </c>
      <c r="D18" s="242" t="s">
        <v>66</v>
      </c>
      <c r="E18" s="243">
        <f t="shared" ref="E18:P18" si="8">+E2</f>
        <v>41275</v>
      </c>
      <c r="F18" s="243">
        <f t="shared" si="8"/>
        <v>41306</v>
      </c>
      <c r="G18" s="243">
        <f t="shared" si="8"/>
        <v>41334</v>
      </c>
      <c r="H18" s="243">
        <f t="shared" si="8"/>
        <v>41365</v>
      </c>
      <c r="I18" s="243">
        <f t="shared" si="8"/>
        <v>41395</v>
      </c>
      <c r="J18" s="243">
        <f t="shared" si="8"/>
        <v>41426</v>
      </c>
      <c r="K18" s="243">
        <f t="shared" si="8"/>
        <v>41456</v>
      </c>
      <c r="L18" s="243">
        <f t="shared" si="8"/>
        <v>41487</v>
      </c>
      <c r="M18" s="243">
        <f t="shared" si="8"/>
        <v>41518</v>
      </c>
      <c r="N18" s="243">
        <f t="shared" si="8"/>
        <v>41548</v>
      </c>
      <c r="O18" s="243">
        <f t="shared" si="8"/>
        <v>41579</v>
      </c>
      <c r="P18" s="243">
        <f t="shared" si="8"/>
        <v>41609</v>
      </c>
      <c r="Q18" s="243">
        <f t="shared" ref="Q18:AI18" si="9">+Q2</f>
        <v>41640</v>
      </c>
      <c r="R18" s="243">
        <f t="shared" si="9"/>
        <v>41671</v>
      </c>
      <c r="S18" s="243">
        <f t="shared" si="9"/>
        <v>41699</v>
      </c>
      <c r="T18" s="243">
        <f t="shared" si="9"/>
        <v>41730</v>
      </c>
      <c r="U18" s="243">
        <f t="shared" si="9"/>
        <v>41760</v>
      </c>
      <c r="V18" s="243">
        <f t="shared" si="9"/>
        <v>41791</v>
      </c>
      <c r="W18" s="243">
        <f t="shared" si="9"/>
        <v>41821</v>
      </c>
      <c r="X18" s="243">
        <f t="shared" si="9"/>
        <v>41852</v>
      </c>
      <c r="Y18" s="243">
        <f t="shared" si="9"/>
        <v>41883</v>
      </c>
      <c r="Z18" s="243">
        <f t="shared" si="9"/>
        <v>41913</v>
      </c>
      <c r="AA18" s="243">
        <f t="shared" si="9"/>
        <v>41944</v>
      </c>
      <c r="AB18" s="243">
        <f t="shared" si="9"/>
        <v>41974</v>
      </c>
      <c r="AC18" s="243">
        <f t="shared" si="9"/>
        <v>42005</v>
      </c>
      <c r="AD18" s="243">
        <f t="shared" si="9"/>
        <v>42036</v>
      </c>
      <c r="AE18" s="243">
        <f t="shared" si="9"/>
        <v>42064</v>
      </c>
      <c r="AF18" s="243">
        <f t="shared" si="9"/>
        <v>42095</v>
      </c>
      <c r="AG18" s="243">
        <f t="shared" si="9"/>
        <v>42125</v>
      </c>
      <c r="AH18" s="243">
        <f t="shared" si="9"/>
        <v>42156</v>
      </c>
      <c r="AI18" s="243">
        <f t="shared" si="9"/>
        <v>42186</v>
      </c>
      <c r="AJ18" s="243">
        <f t="shared" ref="AJ18:AX18" si="10">+AJ2</f>
        <v>42217</v>
      </c>
      <c r="AK18" s="243">
        <f t="shared" si="10"/>
        <v>42248</v>
      </c>
      <c r="AL18" s="243">
        <f t="shared" si="10"/>
        <v>42278</v>
      </c>
      <c r="AM18" s="243">
        <f t="shared" si="10"/>
        <v>42309</v>
      </c>
      <c r="AN18" s="243">
        <f t="shared" si="10"/>
        <v>42339</v>
      </c>
      <c r="AO18" s="243">
        <f t="shared" si="10"/>
        <v>42370</v>
      </c>
      <c r="AP18" s="243">
        <f t="shared" si="10"/>
        <v>42401</v>
      </c>
      <c r="AQ18" s="243">
        <f t="shared" si="10"/>
        <v>42430</v>
      </c>
      <c r="AR18" s="243">
        <f t="shared" si="10"/>
        <v>42461</v>
      </c>
      <c r="AS18" s="243">
        <f t="shared" si="10"/>
        <v>42491</v>
      </c>
      <c r="AT18" s="243">
        <f t="shared" si="10"/>
        <v>42522</v>
      </c>
      <c r="AU18" s="243">
        <f t="shared" si="10"/>
        <v>42552</v>
      </c>
      <c r="AV18" s="243">
        <f t="shared" si="10"/>
        <v>42583</v>
      </c>
      <c r="AW18" s="243">
        <f t="shared" si="10"/>
        <v>42614</v>
      </c>
      <c r="AX18" s="243">
        <f t="shared" si="10"/>
        <v>42644</v>
      </c>
      <c r="AY18" s="243">
        <f t="shared" ref="AY18:AZ18" si="11">+AY2</f>
        <v>42675</v>
      </c>
      <c r="AZ18" s="243">
        <f t="shared" si="11"/>
        <v>42705</v>
      </c>
      <c r="BA18" s="243">
        <f t="shared" ref="BA18:DL18" si="12">+BA2</f>
        <v>42736</v>
      </c>
      <c r="BB18" s="243">
        <f t="shared" si="12"/>
        <v>42767</v>
      </c>
      <c r="BC18" s="243">
        <f t="shared" si="12"/>
        <v>42795</v>
      </c>
      <c r="BD18" s="243">
        <f t="shared" si="12"/>
        <v>42826</v>
      </c>
      <c r="BE18" s="243">
        <f t="shared" si="12"/>
        <v>42856</v>
      </c>
      <c r="BF18" s="243">
        <f t="shared" si="12"/>
        <v>42887</v>
      </c>
      <c r="BG18" s="243">
        <f t="shared" si="12"/>
        <v>42917</v>
      </c>
      <c r="BH18" s="243">
        <f t="shared" si="12"/>
        <v>42948</v>
      </c>
      <c r="BI18" s="243">
        <f t="shared" si="12"/>
        <v>42979</v>
      </c>
      <c r="BJ18" s="243">
        <f t="shared" si="12"/>
        <v>43009</v>
      </c>
      <c r="BK18" s="243">
        <f t="shared" si="12"/>
        <v>43040</v>
      </c>
      <c r="BL18" s="243">
        <f t="shared" si="12"/>
        <v>43070</v>
      </c>
      <c r="BM18" s="243">
        <f t="shared" si="12"/>
        <v>43101</v>
      </c>
      <c r="BN18" s="243">
        <f t="shared" si="12"/>
        <v>43132</v>
      </c>
      <c r="BO18" s="243">
        <f t="shared" si="12"/>
        <v>43160</v>
      </c>
      <c r="BP18" s="243">
        <f t="shared" si="12"/>
        <v>43191</v>
      </c>
      <c r="BQ18" s="243">
        <f t="shared" si="12"/>
        <v>43221</v>
      </c>
      <c r="BR18" s="243">
        <f t="shared" si="12"/>
        <v>43252</v>
      </c>
      <c r="BS18" s="243">
        <f t="shared" si="12"/>
        <v>43282</v>
      </c>
      <c r="BT18" s="243">
        <f t="shared" si="12"/>
        <v>43313</v>
      </c>
      <c r="BU18" s="243">
        <f t="shared" si="12"/>
        <v>43344</v>
      </c>
      <c r="BV18" s="243">
        <f t="shared" si="12"/>
        <v>43374</v>
      </c>
      <c r="BW18" s="243">
        <f t="shared" si="12"/>
        <v>43405</v>
      </c>
      <c r="BX18" s="243">
        <f t="shared" si="12"/>
        <v>43435</v>
      </c>
      <c r="BY18" s="243">
        <f t="shared" si="12"/>
        <v>43466</v>
      </c>
      <c r="BZ18" s="243">
        <f t="shared" si="12"/>
        <v>43497</v>
      </c>
      <c r="CA18" s="243">
        <f t="shared" si="12"/>
        <v>43525</v>
      </c>
      <c r="CB18" s="243">
        <f t="shared" si="12"/>
        <v>43556</v>
      </c>
      <c r="CC18" s="243">
        <f t="shared" si="12"/>
        <v>43586</v>
      </c>
      <c r="CD18" s="243">
        <f t="shared" si="12"/>
        <v>43617</v>
      </c>
      <c r="CE18" s="243">
        <f t="shared" si="12"/>
        <v>43647</v>
      </c>
      <c r="CF18" s="243">
        <f t="shared" si="12"/>
        <v>43678</v>
      </c>
      <c r="CG18" s="243">
        <f t="shared" si="12"/>
        <v>43709</v>
      </c>
      <c r="CH18" s="243">
        <f t="shared" si="12"/>
        <v>43739</v>
      </c>
      <c r="CI18" s="243">
        <f t="shared" si="12"/>
        <v>43770</v>
      </c>
      <c r="CJ18" s="243">
        <f t="shared" si="12"/>
        <v>43800</v>
      </c>
      <c r="CK18" s="243">
        <f t="shared" si="12"/>
        <v>43831</v>
      </c>
      <c r="CL18" s="243">
        <f t="shared" si="12"/>
        <v>43862</v>
      </c>
      <c r="CM18" s="243">
        <f t="shared" si="12"/>
        <v>43891</v>
      </c>
      <c r="CN18" s="243">
        <f t="shared" si="12"/>
        <v>43922</v>
      </c>
      <c r="CO18" s="243">
        <f t="shared" si="12"/>
        <v>43952</v>
      </c>
      <c r="CP18" s="243">
        <f t="shared" si="12"/>
        <v>43983</v>
      </c>
      <c r="CQ18" s="243">
        <f t="shared" si="12"/>
        <v>44013</v>
      </c>
      <c r="CR18" s="243">
        <f t="shared" si="12"/>
        <v>44044</v>
      </c>
      <c r="CS18" s="243">
        <f t="shared" si="12"/>
        <v>44075</v>
      </c>
      <c r="CT18" s="243">
        <f t="shared" si="12"/>
        <v>44105</v>
      </c>
      <c r="CU18" s="243">
        <f t="shared" si="12"/>
        <v>44136</v>
      </c>
      <c r="CV18" s="243">
        <f t="shared" si="12"/>
        <v>44166</v>
      </c>
      <c r="CW18" s="243">
        <f t="shared" si="12"/>
        <v>44197</v>
      </c>
      <c r="CX18" s="243">
        <f t="shared" si="12"/>
        <v>44228</v>
      </c>
      <c r="CY18" s="243">
        <f t="shared" si="12"/>
        <v>44256</v>
      </c>
      <c r="CZ18" s="243">
        <f t="shared" si="12"/>
        <v>44287</v>
      </c>
      <c r="DA18" s="243">
        <f t="shared" si="12"/>
        <v>44317</v>
      </c>
      <c r="DB18" s="243">
        <f t="shared" si="12"/>
        <v>44348</v>
      </c>
      <c r="DC18" s="243">
        <f t="shared" si="12"/>
        <v>44378</v>
      </c>
      <c r="DD18" s="243">
        <f t="shared" si="12"/>
        <v>44409</v>
      </c>
      <c r="DE18" s="243">
        <f t="shared" si="12"/>
        <v>44440</v>
      </c>
      <c r="DF18" s="243">
        <f t="shared" si="12"/>
        <v>44470</v>
      </c>
      <c r="DG18" s="243">
        <f t="shared" si="12"/>
        <v>44501</v>
      </c>
      <c r="DH18" s="243">
        <f t="shared" si="12"/>
        <v>44531</v>
      </c>
      <c r="DI18" s="243">
        <f t="shared" si="12"/>
        <v>44562</v>
      </c>
      <c r="DJ18" s="243">
        <f t="shared" si="12"/>
        <v>44593</v>
      </c>
      <c r="DK18" s="243">
        <f t="shared" si="12"/>
        <v>44621</v>
      </c>
      <c r="DL18" s="243">
        <f t="shared" si="12"/>
        <v>44652</v>
      </c>
      <c r="DM18" s="243">
        <f t="shared" ref="DM18:FX18" si="13">+DM2</f>
        <v>44682</v>
      </c>
      <c r="DN18" s="243">
        <f t="shared" si="13"/>
        <v>44713</v>
      </c>
      <c r="DO18" s="243">
        <f t="shared" si="13"/>
        <v>44743</v>
      </c>
      <c r="DP18" s="243">
        <f t="shared" si="13"/>
        <v>44774</v>
      </c>
      <c r="DQ18" s="243">
        <f t="shared" si="13"/>
        <v>44805</v>
      </c>
      <c r="DR18" s="243">
        <f t="shared" si="13"/>
        <v>44835</v>
      </c>
      <c r="DS18" s="243">
        <f t="shared" si="13"/>
        <v>44866</v>
      </c>
      <c r="DT18" s="243">
        <f t="shared" si="13"/>
        <v>44896</v>
      </c>
      <c r="DU18" s="243">
        <f t="shared" si="13"/>
        <v>44927</v>
      </c>
      <c r="DV18" s="243">
        <f t="shared" si="13"/>
        <v>44958</v>
      </c>
      <c r="DW18" s="243">
        <f t="shared" si="13"/>
        <v>44986</v>
      </c>
      <c r="DX18" s="243">
        <f t="shared" si="13"/>
        <v>45017</v>
      </c>
      <c r="DY18" s="243">
        <f t="shared" si="13"/>
        <v>45047</v>
      </c>
      <c r="DZ18" s="243">
        <f t="shared" si="13"/>
        <v>45078</v>
      </c>
      <c r="EA18" s="243">
        <f t="shared" si="13"/>
        <v>45108</v>
      </c>
      <c r="EB18" s="243">
        <f t="shared" si="13"/>
        <v>45139</v>
      </c>
      <c r="EC18" s="243">
        <f t="shared" si="13"/>
        <v>45170</v>
      </c>
      <c r="ED18" s="243">
        <f t="shared" si="13"/>
        <v>45200</v>
      </c>
      <c r="EE18" s="243">
        <f t="shared" si="13"/>
        <v>45231</v>
      </c>
      <c r="EF18" s="243">
        <f t="shared" si="13"/>
        <v>45261</v>
      </c>
      <c r="EG18" s="243">
        <f t="shared" si="13"/>
        <v>45292</v>
      </c>
      <c r="EH18" s="243">
        <f t="shared" si="13"/>
        <v>45323</v>
      </c>
      <c r="EI18" s="243">
        <f t="shared" si="13"/>
        <v>45352</v>
      </c>
      <c r="EJ18" s="243">
        <f t="shared" si="13"/>
        <v>45383</v>
      </c>
      <c r="EK18" s="243">
        <f t="shared" si="13"/>
        <v>45413</v>
      </c>
      <c r="EL18" s="243">
        <f t="shared" si="13"/>
        <v>45444</v>
      </c>
      <c r="EM18" s="243">
        <f t="shared" si="13"/>
        <v>45474</v>
      </c>
      <c r="EN18" s="243">
        <f t="shared" si="13"/>
        <v>45505</v>
      </c>
      <c r="EO18" s="243">
        <f t="shared" si="13"/>
        <v>45536</v>
      </c>
      <c r="EP18" s="243">
        <f t="shared" si="13"/>
        <v>45566</v>
      </c>
      <c r="EQ18" s="243">
        <f t="shared" si="13"/>
        <v>45597</v>
      </c>
      <c r="ER18" s="243">
        <f t="shared" si="13"/>
        <v>45627</v>
      </c>
      <c r="ES18" s="243">
        <f t="shared" si="13"/>
        <v>45658</v>
      </c>
      <c r="ET18" s="243">
        <f t="shared" si="13"/>
        <v>45689</v>
      </c>
      <c r="EU18" s="243">
        <f t="shared" si="13"/>
        <v>45717</v>
      </c>
      <c r="EV18" s="243">
        <f t="shared" si="13"/>
        <v>45748</v>
      </c>
      <c r="EW18" s="243">
        <f t="shared" si="13"/>
        <v>45778</v>
      </c>
      <c r="EX18" s="243">
        <f t="shared" si="13"/>
        <v>45809</v>
      </c>
      <c r="EY18" s="243">
        <f t="shared" si="13"/>
        <v>45839</v>
      </c>
      <c r="EZ18" s="243">
        <f t="shared" si="13"/>
        <v>45870</v>
      </c>
      <c r="FA18" s="243">
        <f t="shared" si="13"/>
        <v>45901</v>
      </c>
      <c r="FB18" s="243">
        <f t="shared" si="13"/>
        <v>45931</v>
      </c>
      <c r="FC18" s="243">
        <f t="shared" si="13"/>
        <v>45962</v>
      </c>
      <c r="FD18" s="243">
        <f t="shared" si="13"/>
        <v>45992</v>
      </c>
      <c r="FE18" s="243">
        <f t="shared" si="13"/>
        <v>46023</v>
      </c>
      <c r="FF18" s="243">
        <f t="shared" si="13"/>
        <v>46054</v>
      </c>
      <c r="FG18" s="243">
        <f t="shared" si="13"/>
        <v>46082</v>
      </c>
      <c r="FH18" s="243">
        <f t="shared" si="13"/>
        <v>46113</v>
      </c>
      <c r="FI18" s="243">
        <f t="shared" si="13"/>
        <v>46143</v>
      </c>
      <c r="FJ18" s="243">
        <f t="shared" si="13"/>
        <v>46174</v>
      </c>
      <c r="FK18" s="243">
        <f t="shared" si="13"/>
        <v>46204</v>
      </c>
      <c r="FL18" s="243">
        <f t="shared" si="13"/>
        <v>46235</v>
      </c>
      <c r="FM18" s="243">
        <f t="shared" si="13"/>
        <v>46266</v>
      </c>
      <c r="FN18" s="243">
        <f t="shared" si="13"/>
        <v>46296</v>
      </c>
      <c r="FO18" s="243">
        <f t="shared" si="13"/>
        <v>46327</v>
      </c>
      <c r="FP18" s="243">
        <f t="shared" si="13"/>
        <v>46357</v>
      </c>
      <c r="FQ18" s="243">
        <f t="shared" si="13"/>
        <v>46388</v>
      </c>
      <c r="FR18" s="243">
        <f t="shared" si="13"/>
        <v>46419</v>
      </c>
      <c r="FS18" s="243">
        <f t="shared" si="13"/>
        <v>46447</v>
      </c>
      <c r="FT18" s="243">
        <f t="shared" si="13"/>
        <v>46478</v>
      </c>
      <c r="FU18" s="243">
        <f t="shared" si="13"/>
        <v>46508</v>
      </c>
      <c r="FV18" s="243">
        <f t="shared" si="13"/>
        <v>46539</v>
      </c>
      <c r="FW18" s="243">
        <f t="shared" si="13"/>
        <v>46569</v>
      </c>
      <c r="FX18" s="243">
        <f t="shared" si="13"/>
        <v>46600</v>
      </c>
      <c r="FY18" s="243">
        <f t="shared" ref="FY18:GA18" si="14">+FY2</f>
        <v>46631</v>
      </c>
      <c r="FZ18" s="243">
        <f t="shared" si="14"/>
        <v>46661</v>
      </c>
      <c r="GA18" s="243">
        <f t="shared" si="14"/>
        <v>46692</v>
      </c>
      <c r="GB18" s="243">
        <f t="shared" ref="GB18" si="15">+GB2</f>
        <v>46722</v>
      </c>
    </row>
    <row r="19" spans="2:184">
      <c r="B19" s="17" t="s">
        <v>74</v>
      </c>
      <c r="C19" s="21" t="s">
        <v>61</v>
      </c>
      <c r="D19" s="19" t="s">
        <v>68</v>
      </c>
      <c r="E19" s="241">
        <f>+'Monthly Interactions-$'!E19/'Monthly Interactions-Energy'!E19</f>
        <v>32.36080725070822</v>
      </c>
      <c r="F19" s="241">
        <f>+'Monthly Interactions-$'!F19/'Monthly Interactions-Energy'!F19</f>
        <v>31.175259133016382</v>
      </c>
      <c r="G19" s="241">
        <f>+'Monthly Interactions-$'!G19/'Monthly Interactions-Energy'!G19</f>
        <v>29.323871242470865</v>
      </c>
      <c r="H19" s="241">
        <f>+'Monthly Interactions-$'!H19/'Monthly Interactions-Energy'!H19</f>
        <v>29.327760191908553</v>
      </c>
      <c r="I19" s="241">
        <f>+'Monthly Interactions-$'!I19/'Monthly Interactions-Energy'!I19</f>
        <v>28.643250642620622</v>
      </c>
      <c r="J19" s="241">
        <f>+'Monthly Interactions-$'!J19/'Monthly Interactions-Energy'!J19</f>
        <v>30.028828755105319</v>
      </c>
      <c r="K19" s="241">
        <f>+'Monthly Interactions-$'!K19/'Monthly Interactions-Energy'!K19</f>
        <v>36.517943715050038</v>
      </c>
      <c r="L19" s="241">
        <f>+'Monthly Interactions-$'!L19/'Monthly Interactions-Energy'!L19</f>
        <v>33.119745420686911</v>
      </c>
      <c r="M19" s="241">
        <f>+'Monthly Interactions-$'!M19/'Monthly Interactions-Energy'!M19</f>
        <v>28.882046866376673</v>
      </c>
      <c r="N19" s="241">
        <f>+'Monthly Interactions-$'!N19/'Monthly Interactions-Energy'!N19</f>
        <v>28.440507835142615</v>
      </c>
      <c r="O19" s="241">
        <f>+'Monthly Interactions-$'!O19/'Monthly Interactions-Energy'!O19</f>
        <v>28.198322210372389</v>
      </c>
      <c r="P19" s="241">
        <f>+'Monthly Interactions-$'!P19/'Monthly Interactions-Energy'!P19</f>
        <v>30.49862163462371</v>
      </c>
      <c r="Q19" s="241">
        <f>+'Monthly Interactions-$'!Q19/'Monthly Interactions-Energy'!Q19</f>
        <v>34.560570849107272</v>
      </c>
      <c r="R19" s="241">
        <f>+'Monthly Interactions-$'!R19/'Monthly Interactions-Energy'!R19</f>
        <v>33.694058854904689</v>
      </c>
      <c r="S19" s="241">
        <f>+'Monthly Interactions-$'!S19/'Monthly Interactions-Energy'!S19</f>
        <v>30.641993270343168</v>
      </c>
      <c r="T19" s="241">
        <f>+'Monthly Interactions-$'!T19/'Monthly Interactions-Energy'!T19</f>
        <v>30.957789005996197</v>
      </c>
      <c r="U19" s="241">
        <f>+'Monthly Interactions-$'!U19/'Monthly Interactions-Energy'!U19</f>
        <v>29.989008125413342</v>
      </c>
      <c r="V19" s="241">
        <f>+'Monthly Interactions-$'!V19/'Monthly Interactions-Energy'!V19</f>
        <v>31.97910761228357</v>
      </c>
      <c r="W19" s="241">
        <f>+'Monthly Interactions-$'!W19/'Monthly Interactions-Energy'!W19</f>
        <v>35.860161194653635</v>
      </c>
      <c r="X19" s="241">
        <f>+'Monthly Interactions-$'!X19/'Monthly Interactions-Energy'!X19</f>
        <v>35.303997522571962</v>
      </c>
      <c r="Y19" s="241">
        <f>+'Monthly Interactions-$'!Y19/'Monthly Interactions-Energy'!Y19</f>
        <v>29.760416964131608</v>
      </c>
      <c r="Z19" s="241">
        <f>+'Monthly Interactions-$'!Z19/'Monthly Interactions-Energy'!Z19</f>
        <v>29.131315990350501</v>
      </c>
      <c r="AA19" s="241">
        <f>+'Monthly Interactions-$'!AA19/'Monthly Interactions-Energy'!AA19</f>
        <v>28.966142683298898</v>
      </c>
      <c r="AB19" s="241">
        <f>+'Monthly Interactions-$'!AB19/'Monthly Interactions-Energy'!AB19</f>
        <v>31.156757326718878</v>
      </c>
      <c r="AC19" s="241">
        <f>+'Monthly Interactions-$'!AC19/'Monthly Interactions-Energy'!AC19</f>
        <v>34.552231253058885</v>
      </c>
      <c r="AD19" s="241">
        <f>+'Monthly Interactions-$'!AD19/'Monthly Interactions-Energy'!AD19</f>
        <v>35.247957252908471</v>
      </c>
      <c r="AE19" s="241">
        <f>+'Monthly Interactions-$'!AE19/'Monthly Interactions-Energy'!AE19</f>
        <v>32.4657838198288</v>
      </c>
      <c r="AF19" s="241">
        <f>+'Monthly Interactions-$'!AF19/'Monthly Interactions-Energy'!AF19</f>
        <v>31.61079392707018</v>
      </c>
      <c r="AG19" s="241">
        <f>+'Monthly Interactions-$'!AG19/'Monthly Interactions-Energy'!AG19</f>
        <v>30.899522893932009</v>
      </c>
      <c r="AH19" s="241">
        <f>+'Monthly Interactions-$'!AH19/'Monthly Interactions-Energy'!AH19</f>
        <v>34.321023442245583</v>
      </c>
      <c r="AI19" s="241">
        <f>+'Monthly Interactions-$'!AI19/'Monthly Interactions-Energy'!AI19</f>
        <v>38.142755949124819</v>
      </c>
      <c r="AJ19" s="241">
        <f>+'Monthly Interactions-$'!AJ19/'Monthly Interactions-Energy'!AJ19</f>
        <v>37.297487680622439</v>
      </c>
      <c r="AK19" s="241">
        <f>+'Monthly Interactions-$'!AK19/'Monthly Interactions-Energy'!AK19</f>
        <v>31.270295317090216</v>
      </c>
      <c r="AL19" s="241">
        <f>+'Monthly Interactions-$'!AL19/'Monthly Interactions-Energy'!AL19</f>
        <v>30.749706927375339</v>
      </c>
      <c r="AM19" s="241">
        <f>+'Monthly Interactions-$'!AM19/'Monthly Interactions-Energy'!AM19</f>
        <v>31.021293307490208</v>
      </c>
      <c r="AN19" s="241">
        <f>+'Monthly Interactions-$'!AN19/'Monthly Interactions-Energy'!AN19</f>
        <v>31.776360016325249</v>
      </c>
      <c r="AO19" s="241">
        <f>+'Monthly Interactions-$'!AO19/'Monthly Interactions-Energy'!AO19</f>
        <v>36.075611146712852</v>
      </c>
      <c r="AP19" s="241">
        <f>+'Monthly Interactions-$'!AP19/'Monthly Interactions-Energy'!AP19</f>
        <v>36.86661116977988</v>
      </c>
      <c r="AQ19" s="241">
        <f>+'Monthly Interactions-$'!AQ19/'Monthly Interactions-Energy'!AQ19</f>
        <v>34.039479641551743</v>
      </c>
      <c r="AR19" s="241">
        <f>+'Monthly Interactions-$'!AR19/'Monthly Interactions-Energy'!AR19</f>
        <v>32.772302131011173</v>
      </c>
      <c r="AS19" s="241">
        <f>+'Monthly Interactions-$'!AS19/'Monthly Interactions-Energy'!AS19</f>
        <v>32.439604771506566</v>
      </c>
      <c r="AT19" s="241">
        <f>+'Monthly Interactions-$'!AT19/'Monthly Interactions-Energy'!AT19</f>
        <v>35.927619644934232</v>
      </c>
      <c r="AU19" s="241">
        <f>+'Monthly Interactions-$'!AU19/'Monthly Interactions-Energy'!AU19</f>
        <v>39.044965089986981</v>
      </c>
      <c r="AV19" s="241">
        <f>+'Monthly Interactions-$'!AV19/'Monthly Interactions-Energy'!AV19</f>
        <v>39.715168344947365</v>
      </c>
      <c r="AW19" s="241">
        <f>+'Monthly Interactions-$'!AW19/'Monthly Interactions-Energy'!AW19</f>
        <v>32.657643322247814</v>
      </c>
      <c r="AX19" s="241">
        <f>+'Monthly Interactions-$'!AX19/'Monthly Interactions-Energy'!AX19</f>
        <v>31.628488522898461</v>
      </c>
      <c r="AY19" s="241">
        <f>+'Monthly Interactions-$'!AY19/'Monthly Interactions-Energy'!AY19</f>
        <v>32.240594285475268</v>
      </c>
      <c r="AZ19" s="241">
        <f>+'Monthly Interactions-$'!AZ19/'Monthly Interactions-Energy'!AZ19</f>
        <v>32.845440854488331</v>
      </c>
      <c r="BA19" s="241">
        <f>+'Monthly Interactions-$'!BA19/'Monthly Interactions-Energy'!BA19</f>
        <v>38.0696062593655</v>
      </c>
      <c r="BB19" s="241">
        <f>+'Monthly Interactions-$'!BB19/'Monthly Interactions-Energy'!BB19</f>
        <v>38.613392342977079</v>
      </c>
      <c r="BC19" s="241">
        <f>+'Monthly Interactions-$'!BC19/'Monthly Interactions-Energy'!BC19</f>
        <v>35.216023383700495</v>
      </c>
      <c r="BD19" s="241">
        <f>+'Monthly Interactions-$'!BD19/'Monthly Interactions-Energy'!BD19</f>
        <v>33.688704490909949</v>
      </c>
      <c r="BE19" s="241">
        <f>+'Monthly Interactions-$'!BE19/'Monthly Interactions-Energy'!BE19</f>
        <v>33.18214613495725</v>
      </c>
      <c r="BF19" s="241">
        <f>+'Monthly Interactions-$'!BF19/'Monthly Interactions-Energy'!BF19</f>
        <v>37.470922249049231</v>
      </c>
      <c r="BG19" s="241">
        <f>+'Monthly Interactions-$'!BG19/'Monthly Interactions-Energy'!BG19</f>
        <v>40.411818179709812</v>
      </c>
      <c r="BH19" s="241">
        <f>+'Monthly Interactions-$'!BH19/'Monthly Interactions-Energy'!BH19</f>
        <v>41.237796829170215</v>
      </c>
      <c r="BI19" s="241">
        <f>+'Monthly Interactions-$'!BI19/'Monthly Interactions-Energy'!BI19</f>
        <v>33.05290428443211</v>
      </c>
      <c r="BJ19" s="241">
        <f>+'Monthly Interactions-$'!BJ19/'Monthly Interactions-Energy'!BJ19</f>
        <v>32.755608886732084</v>
      </c>
      <c r="BK19" s="241">
        <f>+'Monthly Interactions-$'!BK19/'Monthly Interactions-Energy'!BK19</f>
        <v>33.240943062510539</v>
      </c>
      <c r="BL19" s="241">
        <f>+'Monthly Interactions-$'!BL19/'Monthly Interactions-Energy'!BL19</f>
        <v>34.595646276073033</v>
      </c>
      <c r="BM19" s="241">
        <f>+'Monthly Interactions-$'!BM19/'Monthly Interactions-Energy'!BM19</f>
        <v>39.903373522703511</v>
      </c>
      <c r="BN19" s="241">
        <f>+'Monthly Interactions-$'!BN19/'Monthly Interactions-Energy'!BN19</f>
        <v>40.390868357547568</v>
      </c>
      <c r="BO19" s="241">
        <f>+'Monthly Interactions-$'!BO19/'Monthly Interactions-Energy'!BO19</f>
        <v>37.055367026486273</v>
      </c>
      <c r="BP19" s="241">
        <f>+'Monthly Interactions-$'!BP19/'Monthly Interactions-Energy'!BP19</f>
        <v>36.094296235874133</v>
      </c>
      <c r="BQ19" s="241">
        <f>+'Monthly Interactions-$'!BQ19/'Monthly Interactions-Energy'!BQ19</f>
        <v>35.539826281377515</v>
      </c>
      <c r="BR19" s="241">
        <f>+'Monthly Interactions-$'!BR19/'Monthly Interactions-Energy'!BR19</f>
        <v>40.078043091841224</v>
      </c>
      <c r="BS19" s="241">
        <f>+'Monthly Interactions-$'!BS19/'Monthly Interactions-Energy'!BS19</f>
        <v>44.567092164587535</v>
      </c>
      <c r="BT19" s="241">
        <f>+'Monthly Interactions-$'!BT19/'Monthly Interactions-Energy'!BT19</f>
        <v>44.999875403335608</v>
      </c>
      <c r="BU19" s="241">
        <f>+'Monthly Interactions-$'!BU19/'Monthly Interactions-Energy'!BU19</f>
        <v>36.617444216081211</v>
      </c>
      <c r="BV19" s="241">
        <f>+'Monthly Interactions-$'!BV19/'Monthly Interactions-Energy'!BV19</f>
        <v>35.902499444792852</v>
      </c>
      <c r="BW19" s="241">
        <f>+'Monthly Interactions-$'!BW19/'Monthly Interactions-Energy'!BW19</f>
        <v>36.811823184600065</v>
      </c>
      <c r="BX19" s="241">
        <f>+'Monthly Interactions-$'!BX19/'Monthly Interactions-Energy'!BX19</f>
        <v>38.830105447950366</v>
      </c>
      <c r="BY19" s="241">
        <f>+'Monthly Interactions-$'!BY19/'Monthly Interactions-Energy'!BY19</f>
        <v>43.572531533176104</v>
      </c>
      <c r="BZ19" s="241">
        <f>+'Monthly Interactions-$'!BZ19/'Monthly Interactions-Energy'!BZ19</f>
        <v>44.893410794045693</v>
      </c>
      <c r="CA19" s="241">
        <f>+'Monthly Interactions-$'!CA19/'Monthly Interactions-Energy'!CA19</f>
        <v>42.245945327409494</v>
      </c>
      <c r="CB19" s="241">
        <f>+'Monthly Interactions-$'!CB19/'Monthly Interactions-Energy'!CB19</f>
        <v>42.091615594847902</v>
      </c>
      <c r="CC19" s="241">
        <f>+'Monthly Interactions-$'!CC19/'Monthly Interactions-Energy'!CC19</f>
        <v>41.896513109326492</v>
      </c>
      <c r="CD19" s="241">
        <f>+'Monthly Interactions-$'!CD19/'Monthly Interactions-Energy'!CD19</f>
        <v>47.809350218939166</v>
      </c>
      <c r="CE19" s="241">
        <f>+'Monthly Interactions-$'!CE19/'Monthly Interactions-Energy'!CE19</f>
        <v>56.68573996144233</v>
      </c>
      <c r="CF19" s="241">
        <f>+'Monthly Interactions-$'!CF19/'Monthly Interactions-Energy'!CF19</f>
        <v>57.457253692613548</v>
      </c>
      <c r="CG19" s="241">
        <f>+'Monthly Interactions-$'!CG19/'Monthly Interactions-Energy'!CG19</f>
        <v>47.267234120159422</v>
      </c>
      <c r="CH19" s="241">
        <f>+'Monthly Interactions-$'!CH19/'Monthly Interactions-Energy'!CH19</f>
        <v>47.149120045840412</v>
      </c>
      <c r="CI19" s="241">
        <f>+'Monthly Interactions-$'!CI19/'Monthly Interactions-Energy'!CI19</f>
        <v>47.898565980633578</v>
      </c>
      <c r="CJ19" s="241">
        <f>+'Monthly Interactions-$'!CJ19/'Monthly Interactions-Energy'!CJ19</f>
        <v>51.548056282058276</v>
      </c>
      <c r="CK19" s="241">
        <f>+'Monthly Interactions-$'!CK19/'Monthly Interactions-Energy'!CK19</f>
        <v>55.039677707947966</v>
      </c>
      <c r="CL19" s="241">
        <f>+'Monthly Interactions-$'!CL19/'Monthly Interactions-Energy'!CL19</f>
        <v>56.271758395260434</v>
      </c>
      <c r="CM19" s="241">
        <f>+'Monthly Interactions-$'!CM19/'Monthly Interactions-Energy'!CM19</f>
        <v>53.719391133732664</v>
      </c>
      <c r="CN19" s="241">
        <f>+'Monthly Interactions-$'!CN19/'Monthly Interactions-Energy'!CN19</f>
        <v>52.985812134312134</v>
      </c>
      <c r="CO19" s="241">
        <f>+'Monthly Interactions-$'!CO19/'Monthly Interactions-Energy'!CO19</f>
        <v>52.776511713765132</v>
      </c>
      <c r="CP19" s="241">
        <f>+'Monthly Interactions-$'!CP19/'Monthly Interactions-Energy'!CP19</f>
        <v>62.299932565472297</v>
      </c>
      <c r="CQ19" s="241">
        <f>+'Monthly Interactions-$'!CQ19/'Monthly Interactions-Energy'!CQ19</f>
        <v>72.76403675971558</v>
      </c>
      <c r="CR19" s="241">
        <f>+'Monthly Interactions-$'!CR19/'Monthly Interactions-Energy'!CR19</f>
        <v>71.545124380830018</v>
      </c>
      <c r="CS19" s="241">
        <f>+'Monthly Interactions-$'!CS19/'Monthly Interactions-Energy'!CS19</f>
        <v>60.371390824945387</v>
      </c>
      <c r="CT19" s="241">
        <f>+'Monthly Interactions-$'!CT19/'Monthly Interactions-Energy'!CT19</f>
        <v>57.875599039293597</v>
      </c>
      <c r="CU19" s="241">
        <f>+'Monthly Interactions-$'!CU19/'Monthly Interactions-Energy'!CU19</f>
        <v>57.877700686143989</v>
      </c>
      <c r="CV19" s="241">
        <f>+'Monthly Interactions-$'!CV19/'Monthly Interactions-Energy'!CV19</f>
        <v>63.455339067111801</v>
      </c>
      <c r="CW19" s="241">
        <f>+'Monthly Interactions-$'!CW19/'Monthly Interactions-Energy'!CW19</f>
        <v>65.791318995069943</v>
      </c>
      <c r="CX19" s="241">
        <f>+'Monthly Interactions-$'!CX19/'Monthly Interactions-Energy'!CX19</f>
        <v>68.181556653181843</v>
      </c>
      <c r="CY19" s="241">
        <f>+'Monthly Interactions-$'!CY19/'Monthly Interactions-Energy'!CY19</f>
        <v>64.17556117896811</v>
      </c>
      <c r="CZ19" s="241">
        <f>+'Monthly Interactions-$'!CZ19/'Monthly Interactions-Energy'!CZ19</f>
        <v>63.910392947075991</v>
      </c>
      <c r="DA19" s="241">
        <f>+'Monthly Interactions-$'!DA19/'Monthly Interactions-Energy'!DA19</f>
        <v>61.317649242197369</v>
      </c>
      <c r="DB19" s="241">
        <f>+'Monthly Interactions-$'!DB19/'Monthly Interactions-Energy'!DB19</f>
        <v>72.857497875829239</v>
      </c>
      <c r="DC19" s="241">
        <f>+'Monthly Interactions-$'!DC19/'Monthly Interactions-Energy'!DC19</f>
        <v>81.991680217151426</v>
      </c>
      <c r="DD19" s="241">
        <f>+'Monthly Interactions-$'!DD19/'Monthly Interactions-Energy'!DD19</f>
        <v>81.355936489560833</v>
      </c>
      <c r="DE19" s="241">
        <f>+'Monthly Interactions-$'!DE19/'Monthly Interactions-Energy'!DE19</f>
        <v>65.847222939535456</v>
      </c>
      <c r="DF19" s="241">
        <f>+'Monthly Interactions-$'!DF19/'Monthly Interactions-Energy'!DF19</f>
        <v>61.173358484280534</v>
      </c>
      <c r="DG19" s="241">
        <f>+'Monthly Interactions-$'!DG19/'Monthly Interactions-Energy'!DG19</f>
        <v>62.575259416564144</v>
      </c>
      <c r="DH19" s="241">
        <f>+'Monthly Interactions-$'!DH19/'Monthly Interactions-Energy'!DH19</f>
        <v>67.577807017437692</v>
      </c>
      <c r="DI19" s="241">
        <f>+'Monthly Interactions-$'!DI19/'Monthly Interactions-Energy'!DI19</f>
        <v>68.920630325427013</v>
      </c>
      <c r="DJ19" s="241">
        <f>+'Monthly Interactions-$'!DJ19/'Monthly Interactions-Energy'!DJ19</f>
        <v>69.616345056699174</v>
      </c>
      <c r="DK19" s="241">
        <f>+'Monthly Interactions-$'!DK19/'Monthly Interactions-Energy'!DK19</f>
        <v>65.46912341561827</v>
      </c>
      <c r="DL19" s="241">
        <f>+'Monthly Interactions-$'!DL19/'Monthly Interactions-Energy'!DL19</f>
        <v>63.578873452972765</v>
      </c>
      <c r="DM19" s="241">
        <f>+'Monthly Interactions-$'!DM19/'Monthly Interactions-Energy'!DM19</f>
        <v>63.126878814817935</v>
      </c>
      <c r="DN19" s="241">
        <f>+'Monthly Interactions-$'!DN19/'Monthly Interactions-Energy'!DN19</f>
        <v>75.333445266303798</v>
      </c>
      <c r="DO19" s="241">
        <f>+'Monthly Interactions-$'!DO19/'Monthly Interactions-Energy'!DO19</f>
        <v>82.047822545670556</v>
      </c>
      <c r="DP19" s="241">
        <f>+'Monthly Interactions-$'!DP19/'Monthly Interactions-Energy'!DP19</f>
        <v>82.586566647744377</v>
      </c>
      <c r="DQ19" s="241">
        <f>+'Monthly Interactions-$'!DQ19/'Monthly Interactions-Energy'!DQ19</f>
        <v>67.381785242623437</v>
      </c>
      <c r="DR19" s="241">
        <f>+'Monthly Interactions-$'!DR19/'Monthly Interactions-Energy'!DR19</f>
        <v>63.345860207639923</v>
      </c>
      <c r="DS19" s="241">
        <f>+'Monthly Interactions-$'!DS19/'Monthly Interactions-Energy'!DS19</f>
        <v>64.838301223796662</v>
      </c>
      <c r="DT19" s="241">
        <f>+'Monthly Interactions-$'!DT19/'Monthly Interactions-Energy'!DT19</f>
        <v>68.186232823143087</v>
      </c>
      <c r="DU19" s="241">
        <f>+'Monthly Interactions-$'!DU19/'Monthly Interactions-Energy'!DU19</f>
        <v>70.136156640289045</v>
      </c>
      <c r="DV19" s="241">
        <f>+'Monthly Interactions-$'!DV19/'Monthly Interactions-Energy'!DV19</f>
        <v>70.645338715064341</v>
      </c>
      <c r="DW19" s="241">
        <f>+'Monthly Interactions-$'!DW19/'Monthly Interactions-Energy'!DW19</f>
        <v>67.603092203738811</v>
      </c>
      <c r="DX19" s="241">
        <f>+'Monthly Interactions-$'!DX19/'Monthly Interactions-Energy'!DX19</f>
        <v>63.997047297132703</v>
      </c>
      <c r="DY19" s="241">
        <f>+'Monthly Interactions-$'!DY19/'Monthly Interactions-Energy'!DY19</f>
        <v>65.763583879739144</v>
      </c>
      <c r="DZ19" s="241">
        <f>+'Monthly Interactions-$'!DZ19/'Monthly Interactions-Energy'!DZ19</f>
        <v>76.905364930146376</v>
      </c>
      <c r="EA19" s="241">
        <f>+'Monthly Interactions-$'!EA19/'Monthly Interactions-Energy'!EA19</f>
        <v>81.51245112148662</v>
      </c>
      <c r="EB19" s="241">
        <f>+'Monthly Interactions-$'!EB19/'Monthly Interactions-Energy'!EB19</f>
        <v>83.034971972394771</v>
      </c>
      <c r="EC19" s="241">
        <f>+'Monthly Interactions-$'!EC19/'Monthly Interactions-Energy'!EC19</f>
        <v>67.534283915322419</v>
      </c>
      <c r="ED19" s="241">
        <f>+'Monthly Interactions-$'!ED19/'Monthly Interactions-Energy'!ED19</f>
        <v>65.710120368110111</v>
      </c>
      <c r="EE19" s="241">
        <f>+'Monthly Interactions-$'!EE19/'Monthly Interactions-Energy'!EE19</f>
        <v>64.730097027742303</v>
      </c>
      <c r="EF19" s="241">
        <f>+'Monthly Interactions-$'!EF19/'Monthly Interactions-Energy'!EF19</f>
        <v>67.669977865919194</v>
      </c>
      <c r="EG19" s="241">
        <f>+'Monthly Interactions-$'!EG19/'Monthly Interactions-Energy'!EG19</f>
        <v>70.504685425538383</v>
      </c>
      <c r="EH19" s="241">
        <f>+'Monthly Interactions-$'!EH19/'Monthly Interactions-Energy'!EH19</f>
        <v>72.634417978780021</v>
      </c>
      <c r="EI19" s="241">
        <f>+'Monthly Interactions-$'!EI19/'Monthly Interactions-Energy'!EI19</f>
        <v>66.984528717681954</v>
      </c>
      <c r="EJ19" s="241">
        <f>+'Monthly Interactions-$'!EJ19/'Monthly Interactions-Energy'!EJ19</f>
        <v>66.218753043850768</v>
      </c>
      <c r="EK19" s="241">
        <f>+'Monthly Interactions-$'!EK19/'Monthly Interactions-Energy'!EK19</f>
        <v>66.411151013531438</v>
      </c>
      <c r="EL19" s="241">
        <f>+'Monthly Interactions-$'!EL19/'Monthly Interactions-Energy'!EL19</f>
        <v>73.690402954742083</v>
      </c>
      <c r="EM19" s="241">
        <f>+'Monthly Interactions-$'!EM19/'Monthly Interactions-Energy'!EM19</f>
        <v>84.532020016785026</v>
      </c>
      <c r="EN19" s="241">
        <f>+'Monthly Interactions-$'!EN19/'Monthly Interactions-Energy'!EN19</f>
        <v>85.634926633744328</v>
      </c>
      <c r="EO19" s="241">
        <f>+'Monthly Interactions-$'!EO19/'Monthly Interactions-Energy'!EO19</f>
        <v>70.149842175819813</v>
      </c>
      <c r="EP19" s="241">
        <f>+'Monthly Interactions-$'!EP19/'Monthly Interactions-Energy'!EP19</f>
        <v>66.848877384021307</v>
      </c>
      <c r="EQ19" s="241">
        <f>+'Monthly Interactions-$'!EQ19/'Monthly Interactions-Energy'!EQ19</f>
        <v>64.983450955515323</v>
      </c>
      <c r="ER19" s="241">
        <f>+'Monthly Interactions-$'!ER19/'Monthly Interactions-Energy'!ER19</f>
        <v>70.307267411060465</v>
      </c>
      <c r="ES19" s="241">
        <f>+'Monthly Interactions-$'!ES19/'Monthly Interactions-Energy'!ES19</f>
        <v>74.231415078921145</v>
      </c>
      <c r="ET19" s="241">
        <f>+'Monthly Interactions-$'!ET19/'Monthly Interactions-Energy'!ET19</f>
        <v>74.307412488367646</v>
      </c>
      <c r="EU19" s="241">
        <f>+'Monthly Interactions-$'!EU19/'Monthly Interactions-Energy'!EU19</f>
        <v>69.924025061144604</v>
      </c>
      <c r="EV19" s="241">
        <f>+'Monthly Interactions-$'!EV19/'Monthly Interactions-Energy'!EV19</f>
        <v>69.182340526904568</v>
      </c>
      <c r="EW19" s="241">
        <f>+'Monthly Interactions-$'!EW19/'Monthly Interactions-Energy'!EW19</f>
        <v>67.640484895958636</v>
      </c>
      <c r="EX19" s="241">
        <f>+'Monthly Interactions-$'!EX19/'Monthly Interactions-Energy'!EX19</f>
        <v>77.024943000148554</v>
      </c>
      <c r="EY19" s="241">
        <f>+'Monthly Interactions-$'!EY19/'Monthly Interactions-Energy'!EY19</f>
        <v>88.168548339408517</v>
      </c>
      <c r="EZ19" s="241">
        <f>+'Monthly Interactions-$'!EZ19/'Monthly Interactions-Energy'!EZ19</f>
        <v>86.288585664465515</v>
      </c>
      <c r="FA19" s="241">
        <f>+'Monthly Interactions-$'!FA19/'Monthly Interactions-Energy'!FA19</f>
        <v>73.66664735583521</v>
      </c>
      <c r="FB19" s="241">
        <f>+'Monthly Interactions-$'!FB19/'Monthly Interactions-Energy'!FB19</f>
        <v>70.848062587506575</v>
      </c>
      <c r="FC19" s="241">
        <f>+'Monthly Interactions-$'!FC19/'Monthly Interactions-Energy'!FC19</f>
        <v>66.388276700666566</v>
      </c>
      <c r="FD19" s="241">
        <f>+'Monthly Interactions-$'!FD19/'Monthly Interactions-Energy'!FD19</f>
        <v>74.079076742588171</v>
      </c>
      <c r="FE19" s="241">
        <f>+'Monthly Interactions-$'!FE19/'Monthly Interactions-Energy'!FE19</f>
        <v>77.403465205054431</v>
      </c>
      <c r="FF19" s="241">
        <f>+'Monthly Interactions-$'!FF19/'Monthly Interactions-Energy'!FF19</f>
        <v>78.108923373683282</v>
      </c>
      <c r="FG19" s="241">
        <f>+'Monthly Interactions-$'!FG19/'Monthly Interactions-Energy'!FG19</f>
        <v>74.452410087718548</v>
      </c>
      <c r="FH19" s="241">
        <f>+'Monthly Interactions-$'!FH19/'Monthly Interactions-Energy'!FH19</f>
        <v>72.632500568875741</v>
      </c>
      <c r="FI19" s="241">
        <f>+'Monthly Interactions-$'!FI19/'Monthly Interactions-Energy'!FI19</f>
        <v>71.467933991498796</v>
      </c>
      <c r="FJ19" s="241">
        <f>+'Monthly Interactions-$'!FJ19/'Monthly Interactions-Energy'!FJ19</f>
        <v>83.151664926180459</v>
      </c>
      <c r="FK19" s="241">
        <f>+'Monthly Interactions-$'!FK19/'Monthly Interactions-Energy'!FK19</f>
        <v>93.109306081001606</v>
      </c>
      <c r="FL19" s="241">
        <f>+'Monthly Interactions-$'!FL19/'Monthly Interactions-Energy'!FL19</f>
        <v>90.227909623569403</v>
      </c>
      <c r="FM19" s="241">
        <f>+'Monthly Interactions-$'!FM19/'Monthly Interactions-Energy'!FM19</f>
        <v>78.154768054446137</v>
      </c>
      <c r="FN19" s="241">
        <f>+'Monthly Interactions-$'!FN19/'Monthly Interactions-Energy'!FN19</f>
        <v>73.150012572882815</v>
      </c>
      <c r="FO19" s="241">
        <f>+'Monthly Interactions-$'!FO19/'Monthly Interactions-Energy'!FO19</f>
        <v>71.273080454209918</v>
      </c>
      <c r="FP19" s="241">
        <f>+'Monthly Interactions-$'!FP19/'Monthly Interactions-Energy'!FP19</f>
        <v>78.790960367080586</v>
      </c>
      <c r="FQ19" s="241">
        <f>+'Monthly Interactions-$'!FQ19/'Monthly Interactions-Energy'!FQ19</f>
        <v>80.370149363012445</v>
      </c>
      <c r="FR19" s="241">
        <f>+'Monthly Interactions-$'!FR19/'Monthly Interactions-Energy'!FR19</f>
        <v>82.129878552798857</v>
      </c>
      <c r="FS19" s="241">
        <f>+'Monthly Interactions-$'!FS19/'Monthly Interactions-Energy'!FS19</f>
        <v>80.228414236167623</v>
      </c>
      <c r="FT19" s="241">
        <f>+'Monthly Interactions-$'!FT19/'Monthly Interactions-Energy'!FT19</f>
        <v>77.341487124653412</v>
      </c>
      <c r="FU19" s="241">
        <f>+'Monthly Interactions-$'!FU19/'Monthly Interactions-Energy'!FU19</f>
        <v>75.47495601660448</v>
      </c>
      <c r="FV19" s="241">
        <f>+'Monthly Interactions-$'!FV19/'Monthly Interactions-Energy'!FV19</f>
        <v>88.096499115006495</v>
      </c>
      <c r="FW19" s="241">
        <f>+'Monthly Interactions-$'!FW19/'Monthly Interactions-Energy'!FW19</f>
        <v>93.96350963112755</v>
      </c>
      <c r="FX19" s="241">
        <f>+'Monthly Interactions-$'!FX19/'Monthly Interactions-Energy'!FX19</f>
        <v>94.792509398747612</v>
      </c>
      <c r="FY19" s="241">
        <f>+'Monthly Interactions-$'!FY19/'Monthly Interactions-Energy'!FY19</f>
        <v>80.514713103162265</v>
      </c>
      <c r="FZ19" s="241">
        <f>+'Monthly Interactions-$'!FZ19/'Monthly Interactions-Energy'!FZ19</f>
        <v>75.697050570441178</v>
      </c>
      <c r="GA19" s="241">
        <f>+'Monthly Interactions-$'!GA19/'Monthly Interactions-Energy'!GA19</f>
        <v>76.86364233392284</v>
      </c>
      <c r="GB19" s="241">
        <f>+'Monthly Interactions-$'!GB19/'Monthly Interactions-Energy'!GB19</f>
        <v>82.85853468045083</v>
      </c>
    </row>
    <row r="20" spans="2:184">
      <c r="B20" s="17" t="s">
        <v>74</v>
      </c>
      <c r="C20" s="21" t="s">
        <v>61</v>
      </c>
      <c r="D20" s="19" t="s">
        <v>69</v>
      </c>
      <c r="E20" s="241">
        <f>+'Monthly Interactions-$'!E20/'Monthly Interactions-Energy'!E20</f>
        <v>30.366547189494327</v>
      </c>
      <c r="F20" s="241">
        <f>+'Monthly Interactions-$'!F20/'Monthly Interactions-Energy'!F20</f>
        <v>30.775637302539916</v>
      </c>
      <c r="G20" s="241">
        <f>+'Monthly Interactions-$'!G20/'Monthly Interactions-Energy'!G20</f>
        <v>28.424997482412852</v>
      </c>
      <c r="H20" s="241">
        <f>+'Monthly Interactions-$'!H20/'Monthly Interactions-Energy'!H20</f>
        <v>27.565266083154732</v>
      </c>
      <c r="I20" s="241">
        <f>+'Monthly Interactions-$'!I20/'Monthly Interactions-Energy'!I20</f>
        <v>26.613267305085692</v>
      </c>
      <c r="J20" s="241">
        <f>+'Monthly Interactions-$'!J20/'Monthly Interactions-Energy'!J20</f>
        <v>29.099409081673503</v>
      </c>
      <c r="K20" s="241">
        <f>+'Monthly Interactions-$'!K20/'Monthly Interactions-Energy'!K20</f>
        <v>32.441384129849084</v>
      </c>
      <c r="L20" s="241">
        <f>+'Monthly Interactions-$'!L20/'Monthly Interactions-Energy'!L20</f>
        <v>31.128901478118507</v>
      </c>
      <c r="M20" s="241">
        <f>+'Monthly Interactions-$'!M20/'Monthly Interactions-Energy'!M20</f>
        <v>27.769618628708418</v>
      </c>
      <c r="N20" s="241">
        <f>+'Monthly Interactions-$'!N20/'Monthly Interactions-Energy'!N20</f>
        <v>27.802937113857631</v>
      </c>
      <c r="O20" s="241">
        <f>+'Monthly Interactions-$'!O20/'Monthly Interactions-Energy'!O20</f>
        <v>27.558866994554919</v>
      </c>
      <c r="P20" s="241">
        <f>+'Monthly Interactions-$'!P20/'Monthly Interactions-Energy'!P20</f>
        <v>28.941948284758187</v>
      </c>
      <c r="Q20" s="241">
        <f>+'Monthly Interactions-$'!Q20/'Monthly Interactions-Energy'!Q20</f>
        <v>31.616333101837238</v>
      </c>
      <c r="R20" s="241">
        <f>+'Monthly Interactions-$'!R20/'Monthly Interactions-Energy'!R20</f>
        <v>32.029054001611485</v>
      </c>
      <c r="S20" s="241">
        <f>+'Monthly Interactions-$'!S20/'Monthly Interactions-Energy'!S20</f>
        <v>28.056003324594297</v>
      </c>
      <c r="T20" s="241">
        <f>+'Monthly Interactions-$'!T20/'Monthly Interactions-Energy'!T20</f>
        <v>28.392818802146831</v>
      </c>
      <c r="U20" s="241">
        <f>+'Monthly Interactions-$'!U20/'Monthly Interactions-Energy'!U20</f>
        <v>27.595981583743743</v>
      </c>
      <c r="V20" s="241">
        <f>+'Monthly Interactions-$'!V20/'Monthly Interactions-Energy'!V20</f>
        <v>31.521040055874163</v>
      </c>
      <c r="W20" s="241">
        <f>+'Monthly Interactions-$'!W20/'Monthly Interactions-Energy'!W20</f>
        <v>34.408058058440609</v>
      </c>
      <c r="X20" s="241">
        <f>+'Monthly Interactions-$'!X20/'Monthly Interactions-Energy'!X20</f>
        <v>33.212540734100429</v>
      </c>
      <c r="Y20" s="241">
        <f>+'Monthly Interactions-$'!Y20/'Monthly Interactions-Energy'!Y20</f>
        <v>27.636889633297745</v>
      </c>
      <c r="Z20" s="241">
        <f>+'Monthly Interactions-$'!Z20/'Monthly Interactions-Energy'!Z20</f>
        <v>27.75150037787715</v>
      </c>
      <c r="AA20" s="241">
        <f>+'Monthly Interactions-$'!AA20/'Monthly Interactions-Energy'!AA20</f>
        <v>28.179906858289922</v>
      </c>
      <c r="AB20" s="241">
        <f>+'Monthly Interactions-$'!AB20/'Monthly Interactions-Energy'!AB20</f>
        <v>28.80194083791022</v>
      </c>
      <c r="AC20" s="241">
        <f>+'Monthly Interactions-$'!AC20/'Monthly Interactions-Energy'!AC20</f>
        <v>32.804581627636679</v>
      </c>
      <c r="AD20" s="241">
        <f>+'Monthly Interactions-$'!AD20/'Monthly Interactions-Energy'!AD20</f>
        <v>33.471826180932233</v>
      </c>
      <c r="AE20" s="241">
        <f>+'Monthly Interactions-$'!AE20/'Monthly Interactions-Energy'!AE20</f>
        <v>29.373860944684409</v>
      </c>
      <c r="AF20" s="241">
        <f>+'Monthly Interactions-$'!AF20/'Monthly Interactions-Energy'!AF20</f>
        <v>29.752030944544632</v>
      </c>
      <c r="AG20" s="241">
        <f>+'Monthly Interactions-$'!AG20/'Monthly Interactions-Energy'!AG20</f>
        <v>29.329234010621104</v>
      </c>
      <c r="AH20" s="241">
        <f>+'Monthly Interactions-$'!AH20/'Monthly Interactions-Energy'!AH20</f>
        <v>33.519120641384575</v>
      </c>
      <c r="AI20" s="241">
        <f>+'Monthly Interactions-$'!AI20/'Monthly Interactions-Energy'!AI20</f>
        <v>36.554000419713709</v>
      </c>
      <c r="AJ20" s="241">
        <f>+'Monthly Interactions-$'!AJ20/'Monthly Interactions-Energy'!AJ20</f>
        <v>35.357651286874635</v>
      </c>
      <c r="AK20" s="241">
        <f>+'Monthly Interactions-$'!AK20/'Monthly Interactions-Energy'!AK20</f>
        <v>29.396619333396036</v>
      </c>
      <c r="AL20" s="241">
        <f>+'Monthly Interactions-$'!AL20/'Monthly Interactions-Energy'!AL20</f>
        <v>29.425930467261512</v>
      </c>
      <c r="AM20" s="241">
        <f>+'Monthly Interactions-$'!AM20/'Monthly Interactions-Energy'!AM20</f>
        <v>29.838093390724971</v>
      </c>
      <c r="AN20" s="241">
        <f>+'Monthly Interactions-$'!AN20/'Monthly Interactions-Energy'!AN20</f>
        <v>30.143434343434343</v>
      </c>
      <c r="AO20" s="241">
        <f>+'Monthly Interactions-$'!AO20/'Monthly Interactions-Energy'!AO20</f>
        <v>35.301152122755553</v>
      </c>
      <c r="AP20" s="241">
        <f>+'Monthly Interactions-$'!AP20/'Monthly Interactions-Energy'!AP20</f>
        <v>35.602922072191397</v>
      </c>
      <c r="AQ20" s="241">
        <f>+'Monthly Interactions-$'!AQ20/'Monthly Interactions-Energy'!AQ20</f>
        <v>31.095774986766759</v>
      </c>
      <c r="AR20" s="241">
        <f>+'Monthly Interactions-$'!AR20/'Monthly Interactions-Energy'!AR20</f>
        <v>31.465709267860838</v>
      </c>
      <c r="AS20" s="241">
        <f>+'Monthly Interactions-$'!AS20/'Monthly Interactions-Energy'!AS20</f>
        <v>31.051946287254506</v>
      </c>
      <c r="AT20" s="241">
        <f>+'Monthly Interactions-$'!AT20/'Monthly Interactions-Energy'!AT20</f>
        <v>35.234446187308237</v>
      </c>
      <c r="AU20" s="241">
        <f>+'Monthly Interactions-$'!AU20/'Monthly Interactions-Energy'!AU20</f>
        <v>39.358545835406353</v>
      </c>
      <c r="AV20" s="241">
        <f>+'Monthly Interactions-$'!AV20/'Monthly Interactions-Energy'!AV20</f>
        <v>38.021963804541031</v>
      </c>
      <c r="AW20" s="241">
        <f>+'Monthly Interactions-$'!AW20/'Monthly Interactions-Energy'!AW20</f>
        <v>31.848093030014795</v>
      </c>
      <c r="AX20" s="241">
        <f>+'Monthly Interactions-$'!AX20/'Monthly Interactions-Energy'!AX20</f>
        <v>31.515117984179088</v>
      </c>
      <c r="AY20" s="241">
        <f>+'Monthly Interactions-$'!AY20/'Monthly Interactions-Energy'!AY20</f>
        <v>31.838051964760933</v>
      </c>
      <c r="AZ20" s="241">
        <f>+'Monthly Interactions-$'!AZ20/'Monthly Interactions-Energy'!AZ20</f>
        <v>32.011483508569007</v>
      </c>
      <c r="BA20" s="241">
        <f>+'Monthly Interactions-$'!BA20/'Monthly Interactions-Energy'!BA20</f>
        <v>36.592129796282236</v>
      </c>
      <c r="BB20" s="241">
        <f>+'Monthly Interactions-$'!BB20/'Monthly Interactions-Energy'!BB20</f>
        <v>37.154079955668408</v>
      </c>
      <c r="BC20" s="241">
        <f>+'Monthly Interactions-$'!BC20/'Monthly Interactions-Energy'!BC20</f>
        <v>32.714838521289415</v>
      </c>
      <c r="BD20" s="241">
        <f>+'Monthly Interactions-$'!BD20/'Monthly Interactions-Energy'!BD20</f>
        <v>33.12468455694885</v>
      </c>
      <c r="BE20" s="241">
        <f>+'Monthly Interactions-$'!BE20/'Monthly Interactions-Energy'!BE20</f>
        <v>31.616537896933792</v>
      </c>
      <c r="BF20" s="241">
        <f>+'Monthly Interactions-$'!BF20/'Monthly Interactions-Energy'!BF20</f>
        <v>36.22421832344444</v>
      </c>
      <c r="BG20" s="241">
        <f>+'Monthly Interactions-$'!BG20/'Monthly Interactions-Energy'!BG20</f>
        <v>40.35073036974655</v>
      </c>
      <c r="BH20" s="241">
        <f>+'Monthly Interactions-$'!BH20/'Monthly Interactions-Energy'!BH20</f>
        <v>38.889410594634285</v>
      </c>
      <c r="BI20" s="241">
        <f>+'Monthly Interactions-$'!BI20/'Monthly Interactions-Energy'!BI20</f>
        <v>32.041884490057676</v>
      </c>
      <c r="BJ20" s="241">
        <f>+'Monthly Interactions-$'!BJ20/'Monthly Interactions-Energy'!BJ20</f>
        <v>32.160920632530406</v>
      </c>
      <c r="BK20" s="241">
        <f>+'Monthly Interactions-$'!BK20/'Monthly Interactions-Energy'!BK20</f>
        <v>32.623489973955103</v>
      </c>
      <c r="BL20" s="241">
        <f>+'Monthly Interactions-$'!BL20/'Monthly Interactions-Energy'!BL20</f>
        <v>34.352855989771797</v>
      </c>
      <c r="BM20" s="241">
        <f>+'Monthly Interactions-$'!BM20/'Monthly Interactions-Energy'!BM20</f>
        <v>38.185850955604934</v>
      </c>
      <c r="BN20" s="241">
        <f>+'Monthly Interactions-$'!BN20/'Monthly Interactions-Energy'!BN20</f>
        <v>39.040343588101749</v>
      </c>
      <c r="BO20" s="241">
        <f>+'Monthly Interactions-$'!BO20/'Monthly Interactions-Energy'!BO20</f>
        <v>35.041274610197654</v>
      </c>
      <c r="BP20" s="241">
        <f>+'Monthly Interactions-$'!BP20/'Monthly Interactions-Energy'!BP20</f>
        <v>35.826176994103562</v>
      </c>
      <c r="BQ20" s="241">
        <f>+'Monthly Interactions-$'!BQ20/'Monthly Interactions-Energy'!BQ20</f>
        <v>35.263309211949505</v>
      </c>
      <c r="BR20" s="241">
        <f>+'Monthly Interactions-$'!BR20/'Monthly Interactions-Energy'!BR20</f>
        <v>41.125773049688696</v>
      </c>
      <c r="BS20" s="241">
        <f>+'Monthly Interactions-$'!BS20/'Monthly Interactions-Energy'!BS20</f>
        <v>47.092869039415085</v>
      </c>
      <c r="BT20" s="241">
        <f>+'Monthly Interactions-$'!BT20/'Monthly Interactions-Energy'!BT20</f>
        <v>46.259472518021099</v>
      </c>
      <c r="BU20" s="241">
        <f>+'Monthly Interactions-$'!BU20/'Monthly Interactions-Energy'!BU20</f>
        <v>38.692743493752396</v>
      </c>
      <c r="BV20" s="241">
        <f>+'Monthly Interactions-$'!BV20/'Monthly Interactions-Energy'!BV20</f>
        <v>37.173066178296502</v>
      </c>
      <c r="BW20" s="241">
        <f>+'Monthly Interactions-$'!BW20/'Monthly Interactions-Energy'!BW20</f>
        <v>38.64916332082948</v>
      </c>
      <c r="BX20" s="241">
        <f>+'Monthly Interactions-$'!BX20/'Monthly Interactions-Energy'!BX20</f>
        <v>41.248612782799562</v>
      </c>
      <c r="BY20" s="241">
        <f>+'Monthly Interactions-$'!BY20/'Monthly Interactions-Energy'!BY20</f>
        <v>43.517168885035467</v>
      </c>
      <c r="BZ20" s="241">
        <f>+'Monthly Interactions-$'!BZ20/'Monthly Interactions-Energy'!BZ20</f>
        <v>44.334918218400475</v>
      </c>
      <c r="CA20" s="241">
        <f>+'Monthly Interactions-$'!CA20/'Monthly Interactions-Energy'!CA20</f>
        <v>41.1641319262351</v>
      </c>
      <c r="CB20" s="241">
        <f>+'Monthly Interactions-$'!CB20/'Monthly Interactions-Energy'!CB20</f>
        <v>41.911640078751006</v>
      </c>
      <c r="CC20" s="241">
        <f>+'Monthly Interactions-$'!CC20/'Monthly Interactions-Energy'!CC20</f>
        <v>41.156324063369283</v>
      </c>
      <c r="CD20" s="241">
        <f>+'Monthly Interactions-$'!CD20/'Monthly Interactions-Energy'!CD20</f>
        <v>48.394480118748383</v>
      </c>
      <c r="CE20" s="241">
        <f>+'Monthly Interactions-$'!CE20/'Monthly Interactions-Energy'!CE20</f>
        <v>59.960264574183128</v>
      </c>
      <c r="CF20" s="241">
        <f>+'Monthly Interactions-$'!CF20/'Monthly Interactions-Energy'!CF20</f>
        <v>58.715003579497427</v>
      </c>
      <c r="CG20" s="241">
        <f>+'Monthly Interactions-$'!CG20/'Monthly Interactions-Energy'!CG20</f>
        <v>46.279183479442715</v>
      </c>
      <c r="CH20" s="241">
        <f>+'Monthly Interactions-$'!CH20/'Monthly Interactions-Energy'!CH20</f>
        <v>44.026492841859131</v>
      </c>
      <c r="CI20" s="241">
        <f>+'Monthly Interactions-$'!CI20/'Monthly Interactions-Energy'!CI20</f>
        <v>46.29904818531611</v>
      </c>
      <c r="CJ20" s="241">
        <f>+'Monthly Interactions-$'!CJ20/'Monthly Interactions-Energy'!CJ20</f>
        <v>49.551884617811055</v>
      </c>
      <c r="CK20" s="241">
        <f>+'Monthly Interactions-$'!CK20/'Monthly Interactions-Energy'!CK20</f>
        <v>48.950948425173614</v>
      </c>
      <c r="CL20" s="241">
        <f>+'Monthly Interactions-$'!CL20/'Monthly Interactions-Energy'!CL20</f>
        <v>49.557947071310153</v>
      </c>
      <c r="CM20" s="241">
        <f>+'Monthly Interactions-$'!CM20/'Monthly Interactions-Energy'!CM20</f>
        <v>46.671421909308187</v>
      </c>
      <c r="CN20" s="241">
        <f>+'Monthly Interactions-$'!CN20/'Monthly Interactions-Energy'!CN20</f>
        <v>47.222347999767777</v>
      </c>
      <c r="CO20" s="241">
        <f>+'Monthly Interactions-$'!CO20/'Monthly Interactions-Energy'!CO20</f>
        <v>47.101071365637658</v>
      </c>
      <c r="CP20" s="241">
        <f>+'Monthly Interactions-$'!CP20/'Monthly Interactions-Energy'!CP20</f>
        <v>55.599348024786181</v>
      </c>
      <c r="CQ20" s="241">
        <f>+'Monthly Interactions-$'!CQ20/'Monthly Interactions-Energy'!CQ20</f>
        <v>68.455516042433814</v>
      </c>
      <c r="CR20" s="241">
        <f>+'Monthly Interactions-$'!CR20/'Monthly Interactions-Energy'!CR20</f>
        <v>65.549777432621127</v>
      </c>
      <c r="CS20" s="241">
        <f>+'Monthly Interactions-$'!CS20/'Monthly Interactions-Energy'!CS20</f>
        <v>50.198693990301727</v>
      </c>
      <c r="CT20" s="241">
        <f>+'Monthly Interactions-$'!CT20/'Monthly Interactions-Energy'!CT20</f>
        <v>47.593780887259186</v>
      </c>
      <c r="CU20" s="241">
        <f>+'Monthly Interactions-$'!CU20/'Monthly Interactions-Energy'!CU20</f>
        <v>48.554682911814517</v>
      </c>
      <c r="CV20" s="241">
        <f>+'Monthly Interactions-$'!CV20/'Monthly Interactions-Energy'!CV20</f>
        <v>51.787753257603278</v>
      </c>
      <c r="CW20" s="241">
        <f>+'Monthly Interactions-$'!CW20/'Monthly Interactions-Energy'!CW20</f>
        <v>48.370977858952614</v>
      </c>
      <c r="CX20" s="241">
        <f>+'Monthly Interactions-$'!CX20/'Monthly Interactions-Energy'!CX20</f>
        <v>47.829261278671176</v>
      </c>
      <c r="CY20" s="241">
        <f>+'Monthly Interactions-$'!CY20/'Monthly Interactions-Energy'!CY20</f>
        <v>45.299197816889802</v>
      </c>
      <c r="CZ20" s="241">
        <f>+'Monthly Interactions-$'!CZ20/'Monthly Interactions-Energy'!CZ20</f>
        <v>44.620532516328694</v>
      </c>
      <c r="DA20" s="241">
        <f>+'Monthly Interactions-$'!DA20/'Monthly Interactions-Energy'!DA20</f>
        <v>43.166645493854105</v>
      </c>
      <c r="DB20" s="241">
        <f>+'Monthly Interactions-$'!DB20/'Monthly Interactions-Energy'!DB20</f>
        <v>47.296560988222311</v>
      </c>
      <c r="DC20" s="241">
        <f>+'Monthly Interactions-$'!DC20/'Monthly Interactions-Energy'!DC20</f>
        <v>58.381255596458061</v>
      </c>
      <c r="DD20" s="241">
        <f>+'Monthly Interactions-$'!DD20/'Monthly Interactions-Energy'!DD20</f>
        <v>54.013327915206887</v>
      </c>
      <c r="DE20" s="241">
        <f>+'Monthly Interactions-$'!DE20/'Monthly Interactions-Energy'!DE20</f>
        <v>44.457946600355484</v>
      </c>
      <c r="DF20" s="241">
        <f>+'Monthly Interactions-$'!DF20/'Monthly Interactions-Energy'!DF20</f>
        <v>42.962829500947095</v>
      </c>
      <c r="DG20" s="241">
        <f>+'Monthly Interactions-$'!DG20/'Monthly Interactions-Energy'!DG20</f>
        <v>45.742068733433435</v>
      </c>
      <c r="DH20" s="241">
        <f>+'Monthly Interactions-$'!DH20/'Monthly Interactions-Energy'!DH20</f>
        <v>48.22199506251814</v>
      </c>
      <c r="DI20" s="241">
        <f>+'Monthly Interactions-$'!DI20/'Monthly Interactions-Energy'!DI20</f>
        <v>49.529429191743816</v>
      </c>
      <c r="DJ20" s="241">
        <f>+'Monthly Interactions-$'!DJ20/'Monthly Interactions-Energy'!DJ20</f>
        <v>49.047283724834728</v>
      </c>
      <c r="DK20" s="241">
        <f>+'Monthly Interactions-$'!DK20/'Monthly Interactions-Energy'!DK20</f>
        <v>46.502744389633847</v>
      </c>
      <c r="DL20" s="241">
        <f>+'Monthly Interactions-$'!DL20/'Monthly Interactions-Energy'!DL20</f>
        <v>45.629362080414374</v>
      </c>
      <c r="DM20" s="241">
        <f>+'Monthly Interactions-$'!DM20/'Monthly Interactions-Energy'!DM20</f>
        <v>44.189680146935721</v>
      </c>
      <c r="DN20" s="241">
        <f>+'Monthly Interactions-$'!DN20/'Monthly Interactions-Energy'!DN20</f>
        <v>48.315503440632455</v>
      </c>
      <c r="DO20" s="241">
        <f>+'Monthly Interactions-$'!DO20/'Monthly Interactions-Energy'!DO20</f>
        <v>59.093482207441319</v>
      </c>
      <c r="DP20" s="241">
        <f>+'Monthly Interactions-$'!DP20/'Monthly Interactions-Energy'!DP20</f>
        <v>53.388955090703334</v>
      </c>
      <c r="DQ20" s="241">
        <f>+'Monthly Interactions-$'!DQ20/'Monthly Interactions-Energy'!DQ20</f>
        <v>45.414622091795927</v>
      </c>
      <c r="DR20" s="241">
        <f>+'Monthly Interactions-$'!DR20/'Monthly Interactions-Energy'!DR20</f>
        <v>44.678197122742574</v>
      </c>
      <c r="DS20" s="241">
        <f>+'Monthly Interactions-$'!DS20/'Monthly Interactions-Energy'!DS20</f>
        <v>47.328003987428886</v>
      </c>
      <c r="DT20" s="241">
        <f>+'Monthly Interactions-$'!DT20/'Monthly Interactions-Energy'!DT20</f>
        <v>50.110550946501235</v>
      </c>
      <c r="DU20" s="241">
        <f>+'Monthly Interactions-$'!DU20/'Monthly Interactions-Energy'!DU20</f>
        <v>50.985164743321526</v>
      </c>
      <c r="DV20" s="241">
        <f>+'Monthly Interactions-$'!DV20/'Monthly Interactions-Energy'!DV20</f>
        <v>49.946306681745817</v>
      </c>
      <c r="DW20" s="241">
        <f>+'Monthly Interactions-$'!DW20/'Monthly Interactions-Energy'!DW20</f>
        <v>47.85800659456266</v>
      </c>
      <c r="DX20" s="241">
        <f>+'Monthly Interactions-$'!DX20/'Monthly Interactions-Energy'!DX20</f>
        <v>47.328555923794021</v>
      </c>
      <c r="DY20" s="241">
        <f>+'Monthly Interactions-$'!DY20/'Monthly Interactions-Energy'!DY20</f>
        <v>45.916551488936186</v>
      </c>
      <c r="DZ20" s="241">
        <f>+'Monthly Interactions-$'!DZ20/'Monthly Interactions-Energy'!DZ20</f>
        <v>49.069607872968554</v>
      </c>
      <c r="EA20" s="241">
        <f>+'Monthly Interactions-$'!EA20/'Monthly Interactions-Energy'!EA20</f>
        <v>58.988421029996189</v>
      </c>
      <c r="EB20" s="241">
        <f>+'Monthly Interactions-$'!EB20/'Monthly Interactions-Energy'!EB20</f>
        <v>54.227744554430821</v>
      </c>
      <c r="EC20" s="241">
        <f>+'Monthly Interactions-$'!EC20/'Monthly Interactions-Energy'!EC20</f>
        <v>47.192957078705945</v>
      </c>
      <c r="ED20" s="241">
        <f>+'Monthly Interactions-$'!ED20/'Monthly Interactions-Energy'!ED20</f>
        <v>44.979773670680004</v>
      </c>
      <c r="EE20" s="241">
        <f>+'Monthly Interactions-$'!EE20/'Monthly Interactions-Energy'!EE20</f>
        <v>47.754589707017708</v>
      </c>
      <c r="EF20" s="241">
        <f>+'Monthly Interactions-$'!EF20/'Monthly Interactions-Energy'!EF20</f>
        <v>50.77860699332976</v>
      </c>
      <c r="EG20" s="241">
        <f>+'Monthly Interactions-$'!EG20/'Monthly Interactions-Energy'!EG20</f>
        <v>51.292004323601248</v>
      </c>
      <c r="EH20" s="241">
        <f>+'Monthly Interactions-$'!EH20/'Monthly Interactions-Energy'!EH20</f>
        <v>50.92352761304749</v>
      </c>
      <c r="EI20" s="241">
        <f>+'Monthly Interactions-$'!EI20/'Monthly Interactions-Energy'!EI20</f>
        <v>49.048093706342534</v>
      </c>
      <c r="EJ20" s="241">
        <f>+'Monthly Interactions-$'!EJ20/'Monthly Interactions-Energy'!EJ20</f>
        <v>47.99370989841546</v>
      </c>
      <c r="EK20" s="241">
        <f>+'Monthly Interactions-$'!EK20/'Monthly Interactions-Energy'!EK20</f>
        <v>47.123574023627938</v>
      </c>
      <c r="EL20" s="241">
        <f>+'Monthly Interactions-$'!EL20/'Monthly Interactions-Energy'!EL20</f>
        <v>49.152082179920185</v>
      </c>
      <c r="EM20" s="241">
        <f>+'Monthly Interactions-$'!EM20/'Monthly Interactions-Energy'!EM20</f>
        <v>60.583433976602286</v>
      </c>
      <c r="EN20" s="241">
        <f>+'Monthly Interactions-$'!EN20/'Monthly Interactions-Energy'!EN20</f>
        <v>57.446788111217643</v>
      </c>
      <c r="EO20" s="241">
        <f>+'Monthly Interactions-$'!EO20/'Monthly Interactions-Energy'!EO20</f>
        <v>48.664122049444316</v>
      </c>
      <c r="EP20" s="241">
        <f>+'Monthly Interactions-$'!EP20/'Monthly Interactions-Energy'!EP20</f>
        <v>46.401315203515125</v>
      </c>
      <c r="EQ20" s="241">
        <f>+'Monthly Interactions-$'!EQ20/'Monthly Interactions-Energy'!EQ20</f>
        <v>48.649569925708775</v>
      </c>
      <c r="ER20" s="241">
        <f>+'Monthly Interactions-$'!ER20/'Monthly Interactions-Energy'!ER20</f>
        <v>52.362078331118362</v>
      </c>
      <c r="ES20" s="241">
        <f>+'Monthly Interactions-$'!ES20/'Monthly Interactions-Energy'!ES20</f>
        <v>53.904207465658857</v>
      </c>
      <c r="ET20" s="241">
        <f>+'Monthly Interactions-$'!ET20/'Monthly Interactions-Energy'!ET20</f>
        <v>53.283671759266184</v>
      </c>
      <c r="EU20" s="241">
        <f>+'Monthly Interactions-$'!EU20/'Monthly Interactions-Energy'!EU20</f>
        <v>51.005376667442548</v>
      </c>
      <c r="EV20" s="241">
        <f>+'Monthly Interactions-$'!EV20/'Monthly Interactions-Energy'!EV20</f>
        <v>50.051103947706942</v>
      </c>
      <c r="EW20" s="241">
        <f>+'Monthly Interactions-$'!EW20/'Monthly Interactions-Energy'!EW20</f>
        <v>48.870167735800202</v>
      </c>
      <c r="EX20" s="241">
        <f>+'Monthly Interactions-$'!EX20/'Monthly Interactions-Energy'!EX20</f>
        <v>51.639115769430035</v>
      </c>
      <c r="EY20" s="241">
        <f>+'Monthly Interactions-$'!EY20/'Monthly Interactions-Energy'!EY20</f>
        <v>62.343790831233974</v>
      </c>
      <c r="EZ20" s="241">
        <f>+'Monthly Interactions-$'!EZ20/'Monthly Interactions-Energy'!EZ20</f>
        <v>59.346815531147932</v>
      </c>
      <c r="FA20" s="241">
        <f>+'Monthly Interactions-$'!FA20/'Monthly Interactions-Energy'!FA20</f>
        <v>49.230471904163082</v>
      </c>
      <c r="FB20" s="241">
        <f>+'Monthly Interactions-$'!FB20/'Monthly Interactions-Energy'!FB20</f>
        <v>48.901282958483947</v>
      </c>
      <c r="FC20" s="241">
        <f>+'Monthly Interactions-$'!FC20/'Monthly Interactions-Energy'!FC20</f>
        <v>51.273870944379176</v>
      </c>
      <c r="FD20" s="241">
        <f>+'Monthly Interactions-$'!FD20/'Monthly Interactions-Energy'!FD20</f>
        <v>54.737889784238554</v>
      </c>
      <c r="FE20" s="241">
        <f>+'Monthly Interactions-$'!FE20/'Monthly Interactions-Energy'!FE20</f>
        <v>57.633378623771499</v>
      </c>
      <c r="FF20" s="241">
        <f>+'Monthly Interactions-$'!FF20/'Monthly Interactions-Energy'!FF20</f>
        <v>57.022013519407693</v>
      </c>
      <c r="FG20" s="241">
        <f>+'Monthly Interactions-$'!FG20/'Monthly Interactions-Energy'!FG20</f>
        <v>55.24979357178686</v>
      </c>
      <c r="FH20" s="241">
        <f>+'Monthly Interactions-$'!FH20/'Monthly Interactions-Energy'!FH20</f>
        <v>54.303653715637772</v>
      </c>
      <c r="FI20" s="241">
        <f>+'Monthly Interactions-$'!FI20/'Monthly Interactions-Energy'!FI20</f>
        <v>52.771550503196856</v>
      </c>
      <c r="FJ20" s="241">
        <f>+'Monthly Interactions-$'!FJ20/'Monthly Interactions-Energy'!FJ20</f>
        <v>56.185229150580547</v>
      </c>
      <c r="FK20" s="241">
        <f>+'Monthly Interactions-$'!FK20/'Monthly Interactions-Energy'!FK20</f>
        <v>66.804404316536733</v>
      </c>
      <c r="FL20" s="241">
        <f>+'Monthly Interactions-$'!FL20/'Monthly Interactions-Energy'!FL20</f>
        <v>63.480249711188129</v>
      </c>
      <c r="FM20" s="241">
        <f>+'Monthly Interactions-$'!FM20/'Monthly Interactions-Energy'!FM20</f>
        <v>53.416607640520844</v>
      </c>
      <c r="FN20" s="241">
        <f>+'Monthly Interactions-$'!FN20/'Monthly Interactions-Energy'!FN20</f>
        <v>53.468993423435897</v>
      </c>
      <c r="FO20" s="241">
        <f>+'Monthly Interactions-$'!FO20/'Monthly Interactions-Energy'!FO20</f>
        <v>55.260174020087852</v>
      </c>
      <c r="FP20" s="241">
        <f>+'Monthly Interactions-$'!FP20/'Monthly Interactions-Energy'!FP20</f>
        <v>59.110383497469023</v>
      </c>
      <c r="FQ20" s="241">
        <f>+'Monthly Interactions-$'!FQ20/'Monthly Interactions-Energy'!FQ20</f>
        <v>60.899608868426888</v>
      </c>
      <c r="FR20" s="241">
        <f>+'Monthly Interactions-$'!FR20/'Monthly Interactions-Energy'!FR20</f>
        <v>60.158966520570146</v>
      </c>
      <c r="FS20" s="241">
        <f>+'Monthly Interactions-$'!FS20/'Monthly Interactions-Energy'!FS20</f>
        <v>58.715206361414694</v>
      </c>
      <c r="FT20" s="241">
        <f>+'Monthly Interactions-$'!FT20/'Monthly Interactions-Energy'!FT20</f>
        <v>56.92679897920987</v>
      </c>
      <c r="FU20" s="241">
        <f>+'Monthly Interactions-$'!FU20/'Monthly Interactions-Energy'!FU20</f>
        <v>55.692924704002138</v>
      </c>
      <c r="FV20" s="241">
        <f>+'Monthly Interactions-$'!FV20/'Monthly Interactions-Energy'!FV20</f>
        <v>59.355646846683719</v>
      </c>
      <c r="FW20" s="241">
        <f>+'Monthly Interactions-$'!FW20/'Monthly Interactions-Energy'!FW20</f>
        <v>69.465339854015895</v>
      </c>
      <c r="FX20" s="241">
        <f>+'Monthly Interactions-$'!FX20/'Monthly Interactions-Energy'!FX20</f>
        <v>65.852886644902327</v>
      </c>
      <c r="FY20" s="241">
        <f>+'Monthly Interactions-$'!FY20/'Monthly Interactions-Energy'!FY20</f>
        <v>55.840766949207286</v>
      </c>
      <c r="FZ20" s="241">
        <f>+'Monthly Interactions-$'!FZ20/'Monthly Interactions-Energy'!FZ20</f>
        <v>56.096023271538854</v>
      </c>
      <c r="GA20" s="241">
        <f>+'Monthly Interactions-$'!GA20/'Monthly Interactions-Energy'!GA20</f>
        <v>58.444195324748179</v>
      </c>
      <c r="GB20" s="241">
        <f>+'Monthly Interactions-$'!GB20/'Monthly Interactions-Energy'!GB20</f>
        <v>62.457707928659723</v>
      </c>
    </row>
    <row r="21" spans="2:184">
      <c r="B21" s="17" t="s">
        <v>74</v>
      </c>
      <c r="C21" s="21" t="s">
        <v>61</v>
      </c>
      <c r="D21" s="19" t="s">
        <v>70</v>
      </c>
      <c r="E21" s="241">
        <f>+'Monthly Interactions-$'!E21/'Monthly Interactions-Energy'!E21</f>
        <v>22.630881221760802</v>
      </c>
      <c r="F21" s="241">
        <f>+'Monthly Interactions-$'!F21/'Monthly Interactions-Energy'!F21</f>
        <v>23.110245201251871</v>
      </c>
      <c r="G21" s="241">
        <f>+'Monthly Interactions-$'!G21/'Monthly Interactions-Energy'!G21</f>
        <v>21.700634052542405</v>
      </c>
      <c r="H21" s="241">
        <f>+'Monthly Interactions-$'!H21/'Monthly Interactions-Energy'!H21</f>
        <v>17.826104496549206</v>
      </c>
      <c r="I21" s="241">
        <f>+'Monthly Interactions-$'!I21/'Monthly Interactions-Energy'!I21</f>
        <v>15.571035359861003</v>
      </c>
      <c r="J21" s="241">
        <f>+'Monthly Interactions-$'!J21/'Monthly Interactions-Energy'!J21</f>
        <v>12.378944778718633</v>
      </c>
      <c r="K21" s="241">
        <f>+'Monthly Interactions-$'!K21/'Monthly Interactions-Energy'!K21</f>
        <v>12.423771354286178</v>
      </c>
      <c r="L21" s="241">
        <f>+'Monthly Interactions-$'!L21/'Monthly Interactions-Energy'!L21</f>
        <v>13.043857654622698</v>
      </c>
      <c r="M21" s="241">
        <f>+'Monthly Interactions-$'!M21/'Monthly Interactions-Energy'!M21</f>
        <v>14.611670744987279</v>
      </c>
      <c r="N21" s="241">
        <f>+'Monthly Interactions-$'!N21/'Monthly Interactions-Energy'!N21</f>
        <v>16.899386975621216</v>
      </c>
      <c r="O21" s="241">
        <f>+'Monthly Interactions-$'!O21/'Monthly Interactions-Energy'!O21</f>
        <v>18.274365688289112</v>
      </c>
      <c r="P21" s="241">
        <f>+'Monthly Interactions-$'!P21/'Monthly Interactions-Energy'!P21</f>
        <v>18.400977154143874</v>
      </c>
      <c r="Q21" s="241">
        <f>+'Monthly Interactions-$'!Q21/'Monthly Interactions-Energy'!Q21</f>
        <v>23.544159969819273</v>
      </c>
      <c r="R21" s="241">
        <f>+'Monthly Interactions-$'!R21/'Monthly Interactions-Energy'!R21</f>
        <v>24.018608915923359</v>
      </c>
      <c r="S21" s="241">
        <f>+'Monthly Interactions-$'!S21/'Monthly Interactions-Energy'!S21</f>
        <v>21.300805321189799</v>
      </c>
      <c r="T21" s="241">
        <f>+'Monthly Interactions-$'!T21/'Monthly Interactions-Energy'!T21</f>
        <v>18.338443641778635</v>
      </c>
      <c r="U21" s="241">
        <f>+'Monthly Interactions-$'!U21/'Monthly Interactions-Energy'!U21</f>
        <v>16.139491116367953</v>
      </c>
      <c r="V21" s="241">
        <f>+'Monthly Interactions-$'!V21/'Monthly Interactions-Energy'!V21</f>
        <v>13.485770392695366</v>
      </c>
      <c r="W21" s="241">
        <f>+'Monthly Interactions-$'!W21/'Monthly Interactions-Energy'!W21</f>
        <v>13.119689918175121</v>
      </c>
      <c r="X21" s="241">
        <f>+'Monthly Interactions-$'!X21/'Monthly Interactions-Energy'!X21</f>
        <v>13.964948680036198</v>
      </c>
      <c r="Y21" s="241">
        <f>+'Monthly Interactions-$'!Y21/'Monthly Interactions-Energy'!Y21</f>
        <v>14.486271073005048</v>
      </c>
      <c r="Z21" s="241">
        <f>+'Monthly Interactions-$'!Z21/'Monthly Interactions-Energy'!Z21</f>
        <v>16.87459191629128</v>
      </c>
      <c r="AA21" s="241">
        <f>+'Monthly Interactions-$'!AA21/'Monthly Interactions-Energy'!AA21</f>
        <v>18.668527760200316</v>
      </c>
      <c r="AB21" s="241">
        <f>+'Monthly Interactions-$'!AB21/'Monthly Interactions-Energy'!AB21</f>
        <v>18.165250066647374</v>
      </c>
      <c r="AC21" s="241">
        <f>+'Monthly Interactions-$'!AC21/'Monthly Interactions-Energy'!AC21</f>
        <v>24.326173237212064</v>
      </c>
      <c r="AD21" s="241">
        <f>+'Monthly Interactions-$'!AD21/'Monthly Interactions-Energy'!AD21</f>
        <v>24.903395066116879</v>
      </c>
      <c r="AE21" s="241">
        <f>+'Monthly Interactions-$'!AE21/'Monthly Interactions-Energy'!AE21</f>
        <v>22.227696818908832</v>
      </c>
      <c r="AF21" s="241">
        <f>+'Monthly Interactions-$'!AF21/'Monthly Interactions-Energy'!AF21</f>
        <v>19.133786916350438</v>
      </c>
      <c r="AG21" s="241">
        <f>+'Monthly Interactions-$'!AG21/'Monthly Interactions-Energy'!AG21</f>
        <v>17.13976028202115</v>
      </c>
      <c r="AH21" s="241">
        <f>+'Monthly Interactions-$'!AH21/'Monthly Interactions-Energy'!AH21</f>
        <v>14.230152921981126</v>
      </c>
      <c r="AI21" s="241">
        <f>+'Monthly Interactions-$'!AI21/'Monthly Interactions-Energy'!AI21</f>
        <v>13.839342609736484</v>
      </c>
      <c r="AJ21" s="241">
        <f>+'Monthly Interactions-$'!AJ21/'Monthly Interactions-Energy'!AJ21</f>
        <v>14.651293181463567</v>
      </c>
      <c r="AK21" s="241">
        <f>+'Monthly Interactions-$'!AK21/'Monthly Interactions-Energy'!AK21</f>
        <v>15.371591317173271</v>
      </c>
      <c r="AL21" s="241">
        <f>+'Monthly Interactions-$'!AL21/'Monthly Interactions-Energy'!AL21</f>
        <v>17.823667610456312</v>
      </c>
      <c r="AM21" s="241">
        <f>+'Monthly Interactions-$'!AM21/'Monthly Interactions-Energy'!AM21</f>
        <v>19.696167931574511</v>
      </c>
      <c r="AN21" s="241">
        <f>+'Monthly Interactions-$'!AN21/'Monthly Interactions-Energy'!AN21</f>
        <v>18.973418608900776</v>
      </c>
      <c r="AO21" s="241">
        <f>+'Monthly Interactions-$'!AO21/'Monthly Interactions-Energy'!AO21</f>
        <v>26.100405545197837</v>
      </c>
      <c r="AP21" s="241">
        <f>+'Monthly Interactions-$'!AP21/'Monthly Interactions-Energy'!AP21</f>
        <v>26.63899104578476</v>
      </c>
      <c r="AQ21" s="241">
        <f>+'Monthly Interactions-$'!AQ21/'Monthly Interactions-Energy'!AQ21</f>
        <v>23.599178322426106</v>
      </c>
      <c r="AR21" s="241">
        <f>+'Monthly Interactions-$'!AR21/'Monthly Interactions-Energy'!AR21</f>
        <v>20.292563158562906</v>
      </c>
      <c r="AS21" s="241">
        <f>+'Monthly Interactions-$'!AS21/'Monthly Interactions-Energy'!AS21</f>
        <v>18.14956617763054</v>
      </c>
      <c r="AT21" s="241">
        <f>+'Monthly Interactions-$'!AT21/'Monthly Interactions-Energy'!AT21</f>
        <v>14.958147296162414</v>
      </c>
      <c r="AU21" s="241">
        <f>+'Monthly Interactions-$'!AU21/'Monthly Interactions-Energy'!AU21</f>
        <v>14.886089238845145</v>
      </c>
      <c r="AV21" s="241">
        <f>+'Monthly Interactions-$'!AV21/'Monthly Interactions-Energy'!AV21</f>
        <v>15.762642231747078</v>
      </c>
      <c r="AW21" s="241">
        <f>+'Monthly Interactions-$'!AW21/'Monthly Interactions-Energy'!AW21</f>
        <v>16.629502426355</v>
      </c>
      <c r="AX21" s="241">
        <f>+'Monthly Interactions-$'!AX21/'Monthly Interactions-Energy'!AX21</f>
        <v>19.099954949881745</v>
      </c>
      <c r="AY21" s="241">
        <f>+'Monthly Interactions-$'!AY21/'Monthly Interactions-Energy'!AY21</f>
        <v>21.083476961967136</v>
      </c>
      <c r="AZ21" s="241">
        <f>+'Monthly Interactions-$'!AZ21/'Monthly Interactions-Energy'!AZ21</f>
        <v>21.308402027322245</v>
      </c>
      <c r="BA21" s="241">
        <f>+'Monthly Interactions-$'!BA21/'Monthly Interactions-Energy'!BA21</f>
        <v>28.026086378737542</v>
      </c>
      <c r="BB21" s="241">
        <f>+'Monthly Interactions-$'!BB21/'Monthly Interactions-Energy'!BB21</f>
        <v>27.853533349270862</v>
      </c>
      <c r="BC21" s="241">
        <f>+'Monthly Interactions-$'!BC21/'Monthly Interactions-Energy'!BC21</f>
        <v>24.818951313119136</v>
      </c>
      <c r="BD21" s="241">
        <f>+'Monthly Interactions-$'!BD21/'Monthly Interactions-Energy'!BD21</f>
        <v>21.330562135003753</v>
      </c>
      <c r="BE21" s="241">
        <f>+'Monthly Interactions-$'!BE21/'Monthly Interactions-Energy'!BE21</f>
        <v>18.480336897611931</v>
      </c>
      <c r="BF21" s="241">
        <f>+'Monthly Interactions-$'!BF21/'Monthly Interactions-Energy'!BF21</f>
        <v>15.355386513460759</v>
      </c>
      <c r="BG21" s="241">
        <f>+'Monthly Interactions-$'!BG21/'Monthly Interactions-Energy'!BG21</f>
        <v>15.313230210542367</v>
      </c>
      <c r="BH21" s="241">
        <f>+'Monthly Interactions-$'!BH21/'Monthly Interactions-Energy'!BH21</f>
        <v>16.108451442423604</v>
      </c>
      <c r="BI21" s="241">
        <f>+'Monthly Interactions-$'!BI21/'Monthly Interactions-Energy'!BI21</f>
        <v>16.751139508789429</v>
      </c>
      <c r="BJ21" s="241">
        <f>+'Monthly Interactions-$'!BJ21/'Monthly Interactions-Energy'!BJ21</f>
        <v>19.474488029283737</v>
      </c>
      <c r="BK21" s="241">
        <f>+'Monthly Interactions-$'!BK21/'Monthly Interactions-Energy'!BK21</f>
        <v>21.544789113542354</v>
      </c>
      <c r="BL21" s="241">
        <f>+'Monthly Interactions-$'!BL21/'Monthly Interactions-Energy'!BL21</f>
        <v>21.674857597243388</v>
      </c>
      <c r="BM21" s="241">
        <f>+'Monthly Interactions-$'!BM21/'Monthly Interactions-Energy'!BM21</f>
        <v>28.332150782747846</v>
      </c>
      <c r="BN21" s="241">
        <f>+'Monthly Interactions-$'!BN21/'Monthly Interactions-Energy'!BN21</f>
        <v>29.312888746656164</v>
      </c>
      <c r="BO21" s="241">
        <f>+'Monthly Interactions-$'!BO21/'Monthly Interactions-Energy'!BO21</f>
        <v>26.535884639134064</v>
      </c>
      <c r="BP21" s="241">
        <f>+'Monthly Interactions-$'!BP21/'Monthly Interactions-Energy'!BP21</f>
        <v>23.132984549729322</v>
      </c>
      <c r="BQ21" s="241">
        <f>+'Monthly Interactions-$'!BQ21/'Monthly Interactions-Energy'!BQ21</f>
        <v>20.600557584656325</v>
      </c>
      <c r="BR21" s="241">
        <f>+'Monthly Interactions-$'!BR21/'Monthly Interactions-Energy'!BR21</f>
        <v>17.48956063925964</v>
      </c>
      <c r="BS21" s="241">
        <f>+'Monthly Interactions-$'!BS21/'Monthly Interactions-Energy'!BS21</f>
        <v>17.927958584184044</v>
      </c>
      <c r="BT21" s="241">
        <f>+'Monthly Interactions-$'!BT21/'Monthly Interactions-Energy'!BT21</f>
        <v>19.316831406191721</v>
      </c>
      <c r="BU21" s="241">
        <f>+'Monthly Interactions-$'!BU21/'Monthly Interactions-Energy'!BU21</f>
        <v>20.351811739769783</v>
      </c>
      <c r="BV21" s="241">
        <f>+'Monthly Interactions-$'!BV21/'Monthly Interactions-Energy'!BV21</f>
        <v>22.67285205405889</v>
      </c>
      <c r="BW21" s="241">
        <f>+'Monthly Interactions-$'!BW21/'Monthly Interactions-Energy'!BW21</f>
        <v>25.789565127888427</v>
      </c>
      <c r="BX21" s="241">
        <f>+'Monthly Interactions-$'!BX21/'Monthly Interactions-Energy'!BX21</f>
        <v>26.598921645014759</v>
      </c>
      <c r="BY21" s="241">
        <f>+'Monthly Interactions-$'!BY21/'Monthly Interactions-Energy'!BY21</f>
        <v>32.394259964406871</v>
      </c>
      <c r="BZ21" s="241">
        <f>+'Monthly Interactions-$'!BZ21/'Monthly Interactions-Energy'!BZ21</f>
        <v>33.486743738565387</v>
      </c>
      <c r="CA21" s="241">
        <f>+'Monthly Interactions-$'!CA21/'Monthly Interactions-Energy'!CA21</f>
        <v>31.668723125935809</v>
      </c>
      <c r="CB21" s="241">
        <f>+'Monthly Interactions-$'!CB21/'Monthly Interactions-Energy'!CB21</f>
        <v>27.375528055244651</v>
      </c>
      <c r="CC21" s="241">
        <f>+'Monthly Interactions-$'!CC21/'Monthly Interactions-Energy'!CC21</f>
        <v>24.134288191463792</v>
      </c>
      <c r="CD21" s="241">
        <f>+'Monthly Interactions-$'!CD21/'Monthly Interactions-Energy'!CD21</f>
        <v>20.718414800331793</v>
      </c>
      <c r="CE21" s="241">
        <f>+'Monthly Interactions-$'!CE21/'Monthly Interactions-Energy'!CE21</f>
        <v>23.176453711213956</v>
      </c>
      <c r="CF21" s="241">
        <f>+'Monthly Interactions-$'!CF21/'Monthly Interactions-Energy'!CF21</f>
        <v>24.711486068116411</v>
      </c>
      <c r="CG21" s="241">
        <f>+'Monthly Interactions-$'!CG21/'Monthly Interactions-Energy'!CG21</f>
        <v>24.574015483723521</v>
      </c>
      <c r="CH21" s="241">
        <f>+'Monthly Interactions-$'!CH21/'Monthly Interactions-Energy'!CH21</f>
        <v>27.023832684824903</v>
      </c>
      <c r="CI21" s="241">
        <f>+'Monthly Interactions-$'!CI21/'Monthly Interactions-Energy'!CI21</f>
        <v>31.253533197897163</v>
      </c>
      <c r="CJ21" s="241">
        <f>+'Monthly Interactions-$'!CJ21/'Monthly Interactions-Energy'!CJ21</f>
        <v>32.116114714046333</v>
      </c>
      <c r="CK21" s="241">
        <f>+'Monthly Interactions-$'!CK21/'Monthly Interactions-Energy'!CK21</f>
        <v>36.770080868139829</v>
      </c>
      <c r="CL21" s="241">
        <f>+'Monthly Interactions-$'!CL21/'Monthly Interactions-Energy'!CL21</f>
        <v>37.53526132054148</v>
      </c>
      <c r="CM21" s="241">
        <f>+'Monthly Interactions-$'!CM21/'Monthly Interactions-Energy'!CM21</f>
        <v>36.090285667355623</v>
      </c>
      <c r="CN21" s="241">
        <f>+'Monthly Interactions-$'!CN21/'Monthly Interactions-Energy'!CN21</f>
        <v>30.956413502955023</v>
      </c>
      <c r="CO21" s="241">
        <f>+'Monthly Interactions-$'!CO21/'Monthly Interactions-Energy'!CO21</f>
        <v>27.74049042386358</v>
      </c>
      <c r="CP21" s="241">
        <f>+'Monthly Interactions-$'!CP21/'Monthly Interactions-Energy'!CP21</f>
        <v>23.851118847354879</v>
      </c>
      <c r="CQ21" s="241">
        <f>+'Monthly Interactions-$'!CQ21/'Monthly Interactions-Energy'!CQ21</f>
        <v>26.675187074542659</v>
      </c>
      <c r="CR21" s="241">
        <f>+'Monthly Interactions-$'!CR21/'Monthly Interactions-Energy'!CR21</f>
        <v>27.933271923465107</v>
      </c>
      <c r="CS21" s="241">
        <f>+'Monthly Interactions-$'!CS21/'Monthly Interactions-Energy'!CS21</f>
        <v>26.700593249661857</v>
      </c>
      <c r="CT21" s="241">
        <f>+'Monthly Interactions-$'!CT21/'Monthly Interactions-Energy'!CT21</f>
        <v>29.266685608408753</v>
      </c>
      <c r="CU21" s="241">
        <f>+'Monthly Interactions-$'!CU21/'Monthly Interactions-Energy'!CU21</f>
        <v>32.71263450433721</v>
      </c>
      <c r="CV21" s="241">
        <f>+'Monthly Interactions-$'!CV21/'Monthly Interactions-Energy'!CV21</f>
        <v>33.591255208257721</v>
      </c>
      <c r="CW21" s="241">
        <f>+'Monthly Interactions-$'!CW21/'Monthly Interactions-Energy'!CW21</f>
        <v>46.529559191228294</v>
      </c>
      <c r="CX21" s="241">
        <f>+'Monthly Interactions-$'!CX21/'Monthly Interactions-Energy'!CX21</f>
        <v>47.33843253878851</v>
      </c>
      <c r="CY21" s="241">
        <f>+'Monthly Interactions-$'!CY21/'Monthly Interactions-Energy'!CY21</f>
        <v>44.808030052983582</v>
      </c>
      <c r="CZ21" s="241">
        <f>+'Monthly Interactions-$'!CZ21/'Monthly Interactions-Energy'!CZ21</f>
        <v>44.482388139143573</v>
      </c>
      <c r="DA21" s="241">
        <f>+'Monthly Interactions-$'!DA21/'Monthly Interactions-Energy'!DA21</f>
        <v>41.481221226072208</v>
      </c>
      <c r="DB21" s="241">
        <f>+'Monthly Interactions-$'!DB21/'Monthly Interactions-Energy'!DB21</f>
        <v>46.18181693105678</v>
      </c>
      <c r="DC21" s="241">
        <f>+'Monthly Interactions-$'!DC21/'Monthly Interactions-Energy'!DC21</f>
        <v>53.165255915535994</v>
      </c>
      <c r="DD21" s="241">
        <f>+'Monthly Interactions-$'!DD21/'Monthly Interactions-Energy'!DD21</f>
        <v>52.60094557081247</v>
      </c>
      <c r="DE21" s="241">
        <f>+'Monthly Interactions-$'!DE21/'Monthly Interactions-Energy'!DE21</f>
        <v>41.544809793867827</v>
      </c>
      <c r="DF21" s="241">
        <f>+'Monthly Interactions-$'!DF21/'Monthly Interactions-Energy'!DF21</f>
        <v>43.106902936164637</v>
      </c>
      <c r="DG21" s="241">
        <f>+'Monthly Interactions-$'!DG21/'Monthly Interactions-Energy'!DG21</f>
        <v>44.058380474086938</v>
      </c>
      <c r="DH21" s="241">
        <f>+'Monthly Interactions-$'!DH21/'Monthly Interactions-Energy'!DH21</f>
        <v>45.980425522882292</v>
      </c>
      <c r="DI21" s="241">
        <f>+'Monthly Interactions-$'!DI21/'Monthly Interactions-Energy'!DI21</f>
        <v>47.587393205887665</v>
      </c>
      <c r="DJ21" s="241">
        <f>+'Monthly Interactions-$'!DJ21/'Monthly Interactions-Energy'!DJ21</f>
        <v>48.144316990398409</v>
      </c>
      <c r="DK21" s="241">
        <f>+'Monthly Interactions-$'!DK21/'Monthly Interactions-Energy'!DK21</f>
        <v>46.100105256009776</v>
      </c>
      <c r="DL21" s="241">
        <f>+'Monthly Interactions-$'!DL21/'Monthly Interactions-Energy'!DL21</f>
        <v>45.46601581708974</v>
      </c>
      <c r="DM21" s="241">
        <f>+'Monthly Interactions-$'!DM21/'Monthly Interactions-Energy'!DM21</f>
        <v>42.266211090179794</v>
      </c>
      <c r="DN21" s="241">
        <f>+'Monthly Interactions-$'!DN21/'Monthly Interactions-Energy'!DN21</f>
        <v>47.412752880216082</v>
      </c>
      <c r="DO21" s="241">
        <f>+'Monthly Interactions-$'!DO21/'Monthly Interactions-Energy'!DO21</f>
        <v>53.946578495750735</v>
      </c>
      <c r="DP21" s="241">
        <f>+'Monthly Interactions-$'!DP21/'Monthly Interactions-Energy'!DP21</f>
        <v>52.071834806797213</v>
      </c>
      <c r="DQ21" s="241">
        <f>+'Monthly Interactions-$'!DQ21/'Monthly Interactions-Energy'!DQ21</f>
        <v>42.72520227651232</v>
      </c>
      <c r="DR21" s="241">
        <f>+'Monthly Interactions-$'!DR21/'Monthly Interactions-Energy'!DR21</f>
        <v>44.6918649521891</v>
      </c>
      <c r="DS21" s="241">
        <f>+'Monthly Interactions-$'!DS21/'Monthly Interactions-Energy'!DS21</f>
        <v>45.523628887652258</v>
      </c>
      <c r="DT21" s="241">
        <f>+'Monthly Interactions-$'!DT21/'Monthly Interactions-Energy'!DT21</f>
        <v>47.845747875606172</v>
      </c>
      <c r="DU21" s="241">
        <f>+'Monthly Interactions-$'!DU21/'Monthly Interactions-Energy'!DU21</f>
        <v>49.052869484057219</v>
      </c>
      <c r="DV21" s="241">
        <f>+'Monthly Interactions-$'!DV21/'Monthly Interactions-Energy'!DV21</f>
        <v>49.297361911417909</v>
      </c>
      <c r="DW21" s="241">
        <f>+'Monthly Interactions-$'!DW21/'Monthly Interactions-Energy'!DW21</f>
        <v>47.53831012233686</v>
      </c>
      <c r="DX21" s="241">
        <f>+'Monthly Interactions-$'!DX21/'Monthly Interactions-Energy'!DX21</f>
        <v>47.253485779894824</v>
      </c>
      <c r="DY21" s="241">
        <f>+'Monthly Interactions-$'!DY21/'Monthly Interactions-Energy'!DY21</f>
        <v>43.641691578658801</v>
      </c>
      <c r="DZ21" s="241">
        <f>+'Monthly Interactions-$'!DZ21/'Monthly Interactions-Energy'!DZ21</f>
        <v>48.124444507145576</v>
      </c>
      <c r="EA21" s="241">
        <f>+'Monthly Interactions-$'!EA21/'Monthly Interactions-Energy'!EA21</f>
        <v>54.026686691312385</v>
      </c>
      <c r="EB21" s="241">
        <f>+'Monthly Interactions-$'!EB21/'Monthly Interactions-Energy'!EB21</f>
        <v>52.689095518625983</v>
      </c>
      <c r="EC21" s="241">
        <f>+'Monthly Interactions-$'!EC21/'Monthly Interactions-Energy'!EC21</f>
        <v>44.515947744638893</v>
      </c>
      <c r="ED21" s="241">
        <f>+'Monthly Interactions-$'!ED21/'Monthly Interactions-Energy'!ED21</f>
        <v>45.340228065576412</v>
      </c>
      <c r="EE21" s="241">
        <f>+'Monthly Interactions-$'!EE21/'Monthly Interactions-Energy'!EE21</f>
        <v>45.661617616793578</v>
      </c>
      <c r="EF21" s="241">
        <f>+'Monthly Interactions-$'!EF21/'Monthly Interactions-Energy'!EF21</f>
        <v>48.644342943560723</v>
      </c>
      <c r="EG21" s="241">
        <f>+'Monthly Interactions-$'!EG21/'Monthly Interactions-Energy'!EG21</f>
        <v>49.21452424770564</v>
      </c>
      <c r="EH21" s="241">
        <f>+'Monthly Interactions-$'!EH21/'Monthly Interactions-Energy'!EH21</f>
        <v>50.406940662895018</v>
      </c>
      <c r="EI21" s="241">
        <f>+'Monthly Interactions-$'!EI21/'Monthly Interactions-Energy'!EI21</f>
        <v>48.652856684208324</v>
      </c>
      <c r="EJ21" s="241">
        <f>+'Monthly Interactions-$'!EJ21/'Monthly Interactions-Energy'!EJ21</f>
        <v>47.999195268929896</v>
      </c>
      <c r="EK21" s="241">
        <f>+'Monthly Interactions-$'!EK21/'Monthly Interactions-Energy'!EK21</f>
        <v>45.008536824877254</v>
      </c>
      <c r="EL21" s="241">
        <f>+'Monthly Interactions-$'!EL21/'Monthly Interactions-Energy'!EL21</f>
        <v>48.258915679218902</v>
      </c>
      <c r="EM21" s="241">
        <f>+'Monthly Interactions-$'!EM21/'Monthly Interactions-Energy'!EM21</f>
        <v>54.75780480630268</v>
      </c>
      <c r="EN21" s="241">
        <f>+'Monthly Interactions-$'!EN21/'Monthly Interactions-Energy'!EN21</f>
        <v>55.910818796452396</v>
      </c>
      <c r="EO21" s="241">
        <f>+'Monthly Interactions-$'!EO21/'Monthly Interactions-Energy'!EO21</f>
        <v>45.743474547729022</v>
      </c>
      <c r="EP21" s="241">
        <f>+'Monthly Interactions-$'!EP21/'Monthly Interactions-Energy'!EP21</f>
        <v>46.66430141361753</v>
      </c>
      <c r="EQ21" s="241">
        <f>+'Monthly Interactions-$'!EQ21/'Monthly Interactions-Energy'!EQ21</f>
        <v>47.127715195863438</v>
      </c>
      <c r="ER21" s="241">
        <f>+'Monthly Interactions-$'!ER21/'Monthly Interactions-Energy'!ER21</f>
        <v>50.044271552819744</v>
      </c>
      <c r="ES21" s="241">
        <f>+'Monthly Interactions-$'!ES21/'Monthly Interactions-Energy'!ES21</f>
        <v>51.742626279342126</v>
      </c>
      <c r="ET21" s="241">
        <f>+'Monthly Interactions-$'!ET21/'Monthly Interactions-Energy'!ET21</f>
        <v>52.318494392586125</v>
      </c>
      <c r="EU21" s="241">
        <f>+'Monthly Interactions-$'!EU21/'Monthly Interactions-Energy'!EU21</f>
        <v>50.445302075611565</v>
      </c>
      <c r="EV21" s="241">
        <f>+'Monthly Interactions-$'!EV21/'Monthly Interactions-Energy'!EV21</f>
        <v>49.855893509412759</v>
      </c>
      <c r="EW21" s="241">
        <f>+'Monthly Interactions-$'!EW21/'Monthly Interactions-Energy'!EW21</f>
        <v>48.840558845472351</v>
      </c>
      <c r="EX21" s="241">
        <f>+'Monthly Interactions-$'!EX21/'Monthly Interactions-Energy'!EX21</f>
        <v>50.684792459091724</v>
      </c>
      <c r="EY21" s="241">
        <f>+'Monthly Interactions-$'!EY21/'Monthly Interactions-Energy'!EY21</f>
        <v>56.455772724003303</v>
      </c>
      <c r="EZ21" s="241">
        <f>+'Monthly Interactions-$'!EZ21/'Monthly Interactions-Energy'!EZ21</f>
        <v>57.570598035674756</v>
      </c>
      <c r="FA21" s="241">
        <f>+'Monthly Interactions-$'!FA21/'Monthly Interactions-Energy'!FA21</f>
        <v>48.72284765569043</v>
      </c>
      <c r="FB21" s="241">
        <f>+'Monthly Interactions-$'!FB21/'Monthly Interactions-Energy'!FB21</f>
        <v>49.635609506398538</v>
      </c>
      <c r="FC21" s="241">
        <f>+'Monthly Interactions-$'!FC21/'Monthly Interactions-Energy'!FC21</f>
        <v>49.285087103118855</v>
      </c>
      <c r="FD21" s="241">
        <f>+'Monthly Interactions-$'!FD21/'Monthly Interactions-Energy'!FD21</f>
        <v>51.949569295558959</v>
      </c>
      <c r="FE21" s="241">
        <f>+'Monthly Interactions-$'!FE21/'Monthly Interactions-Energy'!FE21</f>
        <v>55.469687262119535</v>
      </c>
      <c r="FF21" s="241">
        <f>+'Monthly Interactions-$'!FF21/'Monthly Interactions-Energy'!FF21</f>
        <v>56.207673833967668</v>
      </c>
      <c r="FG21" s="241">
        <f>+'Monthly Interactions-$'!FG21/'Monthly Interactions-Energy'!FG21</f>
        <v>54.907970082525686</v>
      </c>
      <c r="FH21" s="241">
        <f>+'Monthly Interactions-$'!FH21/'Monthly Interactions-Energy'!FH21</f>
        <v>54.26896087626335</v>
      </c>
      <c r="FI21" s="241">
        <f>+'Monthly Interactions-$'!FI21/'Monthly Interactions-Energy'!FI21</f>
        <v>52.78750674736709</v>
      </c>
      <c r="FJ21" s="241">
        <f>+'Monthly Interactions-$'!FJ21/'Monthly Interactions-Energy'!FJ21</f>
        <v>55.451127178346312</v>
      </c>
      <c r="FK21" s="241">
        <f>+'Monthly Interactions-$'!FK21/'Monthly Interactions-Energy'!FK21</f>
        <v>59.752214746489976</v>
      </c>
      <c r="FL21" s="241">
        <f>+'Monthly Interactions-$'!FL21/'Monthly Interactions-Energy'!FL21</f>
        <v>61.623413450086773</v>
      </c>
      <c r="FM21" s="241">
        <f>+'Monthly Interactions-$'!FM21/'Monthly Interactions-Energy'!FM21</f>
        <v>53.118636651273007</v>
      </c>
      <c r="FN21" s="241">
        <f>+'Monthly Interactions-$'!FN21/'Monthly Interactions-Energy'!FN21</f>
        <v>53.839578062211636</v>
      </c>
      <c r="FO21" s="241">
        <f>+'Monthly Interactions-$'!FO21/'Monthly Interactions-Energy'!FO21</f>
        <v>53.322517231342431</v>
      </c>
      <c r="FP21" s="241">
        <f>+'Monthly Interactions-$'!FP21/'Monthly Interactions-Energy'!FP21</f>
        <v>56.241022253038373</v>
      </c>
      <c r="FQ21" s="241">
        <f>+'Monthly Interactions-$'!FQ21/'Monthly Interactions-Energy'!FQ21</f>
        <v>58.478299394080878</v>
      </c>
      <c r="FR21" s="241">
        <f>+'Monthly Interactions-$'!FR21/'Monthly Interactions-Energy'!FR21</f>
        <v>59.448382893369057</v>
      </c>
      <c r="FS21" s="241">
        <f>+'Monthly Interactions-$'!FS21/'Monthly Interactions-Energy'!FS21</f>
        <v>58.626299200453751</v>
      </c>
      <c r="FT21" s="241">
        <f>+'Monthly Interactions-$'!FT21/'Monthly Interactions-Energy'!FT21</f>
        <v>57.048143614851078</v>
      </c>
      <c r="FU21" s="241">
        <f>+'Monthly Interactions-$'!FU21/'Monthly Interactions-Energy'!FU21</f>
        <v>55.661991584852736</v>
      </c>
      <c r="FV21" s="241">
        <f>+'Monthly Interactions-$'!FV21/'Monthly Interactions-Energy'!FV21</f>
        <v>58.888848822951509</v>
      </c>
      <c r="FW21" s="241">
        <f>+'Monthly Interactions-$'!FW21/'Monthly Interactions-Energy'!FW21</f>
        <v>63.744455360648146</v>
      </c>
      <c r="FX21" s="241">
        <f>+'Monthly Interactions-$'!FX21/'Monthly Interactions-Energy'!FX21</f>
        <v>64.191435150234028</v>
      </c>
      <c r="FY21" s="241">
        <f>+'Monthly Interactions-$'!FY21/'Monthly Interactions-Energy'!FY21</f>
        <v>55.518318386284548</v>
      </c>
      <c r="FZ21" s="241">
        <f>+'Monthly Interactions-$'!FZ21/'Monthly Interactions-Energy'!FZ21</f>
        <v>56.469780178045148</v>
      </c>
      <c r="GA21" s="241">
        <f>+'Monthly Interactions-$'!GA21/'Monthly Interactions-Energy'!GA21</f>
        <v>55.879859599556021</v>
      </c>
      <c r="GB21" s="241">
        <f>+'Monthly Interactions-$'!GB21/'Monthly Interactions-Energy'!GB21</f>
        <v>59.083247374002994</v>
      </c>
    </row>
    <row r="22" spans="2:184">
      <c r="B22" s="17" t="s">
        <v>74</v>
      </c>
      <c r="C22" s="21" t="s">
        <v>61</v>
      </c>
      <c r="D22" s="19" t="s">
        <v>71</v>
      </c>
      <c r="E22" s="241">
        <f>+'Monthly Interactions-$'!E22/'Monthly Interactions-Energy'!E22</f>
        <v>37.109500102119028</v>
      </c>
      <c r="F22" s="241">
        <f>+'Monthly Interactions-$'!F22/'Monthly Interactions-Energy'!F22</f>
        <v>34.217837363402587</v>
      </c>
      <c r="G22" s="241">
        <f>+'Monthly Interactions-$'!G22/'Monthly Interactions-Energy'!G22</f>
        <v>32.673160170281584</v>
      </c>
      <c r="H22" s="241">
        <f>+'Monthly Interactions-$'!H22/'Monthly Interactions-Energy'!H22</f>
        <v>33.460285766513984</v>
      </c>
      <c r="I22" s="241">
        <f>+'Monthly Interactions-$'!I22/'Monthly Interactions-Energy'!I22</f>
        <v>33.844501977817245</v>
      </c>
      <c r="J22" s="241">
        <f>+'Monthly Interactions-$'!J22/'Monthly Interactions-Energy'!J22</f>
        <v>36.808065650904915</v>
      </c>
      <c r="K22" s="241">
        <f>+'Monthly Interactions-$'!K22/'Monthly Interactions-Energy'!K22</f>
        <v>46.40352294077141</v>
      </c>
      <c r="L22" s="241">
        <f>+'Monthly Interactions-$'!L22/'Monthly Interactions-Energy'!L22</f>
        <v>40.58132003048506</v>
      </c>
      <c r="M22" s="241">
        <f>+'Monthly Interactions-$'!M22/'Monthly Interactions-Energy'!M22</f>
        <v>34.393694546101102</v>
      </c>
      <c r="N22" s="241">
        <f>+'Monthly Interactions-$'!N22/'Monthly Interactions-Energy'!N22</f>
        <v>31.71854423986526</v>
      </c>
      <c r="O22" s="241">
        <f>+'Monthly Interactions-$'!O22/'Monthly Interactions-Energy'!O22</f>
        <v>32.166048255391679</v>
      </c>
      <c r="P22" s="241">
        <f>+'Monthly Interactions-$'!P22/'Monthly Interactions-Energy'!P22</f>
        <v>35.62130326428035</v>
      </c>
      <c r="Q22" s="241">
        <f>+'Monthly Interactions-$'!Q22/'Monthly Interactions-Energy'!Q22</f>
        <v>40.307784138226488</v>
      </c>
      <c r="R22" s="241">
        <f>+'Monthly Interactions-$'!R22/'Monthly Interactions-Energy'!R22</f>
        <v>38.201150509164847</v>
      </c>
      <c r="S22" s="241">
        <f>+'Monthly Interactions-$'!S22/'Monthly Interactions-Energy'!S22</f>
        <v>35.664994309855203</v>
      </c>
      <c r="T22" s="241">
        <f>+'Monthly Interactions-$'!T22/'Monthly Interactions-Energy'!T22</f>
        <v>35.942853832670586</v>
      </c>
      <c r="U22" s="241">
        <f>+'Monthly Interactions-$'!U22/'Monthly Interactions-Energy'!U22</f>
        <v>36.032894659838142</v>
      </c>
      <c r="V22" s="241">
        <f>+'Monthly Interactions-$'!V22/'Monthly Interactions-Energy'!V22</f>
        <v>38.087600134844422</v>
      </c>
      <c r="W22" s="241">
        <f>+'Monthly Interactions-$'!W22/'Monthly Interactions-Energy'!W22</f>
        <v>43.791723182860984</v>
      </c>
      <c r="X22" s="241">
        <f>+'Monthly Interactions-$'!X22/'Monthly Interactions-Energy'!X22</f>
        <v>43.740035232000807</v>
      </c>
      <c r="Y22" s="241">
        <f>+'Monthly Interactions-$'!Y22/'Monthly Interactions-Energy'!Y22</f>
        <v>35.899970410580345</v>
      </c>
      <c r="Z22" s="241">
        <f>+'Monthly Interactions-$'!Z22/'Monthly Interactions-Energy'!Z22</f>
        <v>33.035500801906601</v>
      </c>
      <c r="AA22" s="241">
        <f>+'Monthly Interactions-$'!AA22/'Monthly Interactions-Energy'!AA22</f>
        <v>33.372940243412316</v>
      </c>
      <c r="AB22" s="241">
        <f>+'Monthly Interactions-$'!AB22/'Monthly Interactions-Energy'!AB22</f>
        <v>36.602204672910879</v>
      </c>
      <c r="AC22" s="241">
        <f>+'Monthly Interactions-$'!AC22/'Monthly Interactions-Energy'!AC22</f>
        <v>39.448706289591868</v>
      </c>
      <c r="AD22" s="241">
        <f>+'Monthly Interactions-$'!AD22/'Monthly Interactions-Energy'!AD22</f>
        <v>39.706440012008038</v>
      </c>
      <c r="AE22" s="241">
        <f>+'Monthly Interactions-$'!AE22/'Monthly Interactions-Energy'!AE22</f>
        <v>37.478733751915023</v>
      </c>
      <c r="AF22" s="241">
        <f>+'Monthly Interactions-$'!AF22/'Monthly Interactions-Energy'!AF22</f>
        <v>36.065222934669826</v>
      </c>
      <c r="AG22" s="241">
        <f>+'Monthly Interactions-$'!AG22/'Monthly Interactions-Energy'!AG22</f>
        <v>36.627456446515794</v>
      </c>
      <c r="AH22" s="241">
        <f>+'Monthly Interactions-$'!AH22/'Monthly Interactions-Energy'!AH22</f>
        <v>40.402936676391732</v>
      </c>
      <c r="AI22" s="241">
        <f>+'Monthly Interactions-$'!AI22/'Monthly Interactions-Energy'!AI22</f>
        <v>45.562121319144687</v>
      </c>
      <c r="AJ22" s="241">
        <f>+'Monthly Interactions-$'!AJ22/'Monthly Interactions-Energy'!AJ22</f>
        <v>45.429345123410791</v>
      </c>
      <c r="AK22" s="241">
        <f>+'Monthly Interactions-$'!AK22/'Monthly Interactions-Energy'!AK22</f>
        <v>37.234423278552903</v>
      </c>
      <c r="AL22" s="241">
        <f>+'Monthly Interactions-$'!AL22/'Monthly Interactions-Energy'!AL22</f>
        <v>35.059386971430776</v>
      </c>
      <c r="AM22" s="241">
        <f>+'Monthly Interactions-$'!AM22/'Monthly Interactions-Energy'!AM22</f>
        <v>35.383191829867783</v>
      </c>
      <c r="AN22" s="241">
        <f>+'Monthly Interactions-$'!AN22/'Monthly Interactions-Energy'!AN22</f>
        <v>36.550948814832331</v>
      </c>
      <c r="AO22" s="241">
        <f>+'Monthly Interactions-$'!AO22/'Monthly Interactions-Energy'!AO22</f>
        <v>40.681123798451637</v>
      </c>
      <c r="AP22" s="241">
        <f>+'Monthly Interactions-$'!AP22/'Monthly Interactions-Energy'!AP22</f>
        <v>40.924631705117434</v>
      </c>
      <c r="AQ22" s="241">
        <f>+'Monthly Interactions-$'!AQ22/'Monthly Interactions-Energy'!AQ22</f>
        <v>38.650932457927766</v>
      </c>
      <c r="AR22" s="241">
        <f>+'Monthly Interactions-$'!AR22/'Monthly Interactions-Energy'!AR22</f>
        <v>37.158790551421141</v>
      </c>
      <c r="AS22" s="241">
        <f>+'Monthly Interactions-$'!AS22/'Monthly Interactions-Energy'!AS22</f>
        <v>37.712004747644933</v>
      </c>
      <c r="AT22" s="241">
        <f>+'Monthly Interactions-$'!AT22/'Monthly Interactions-Energy'!AT22</f>
        <v>42.060073314094772</v>
      </c>
      <c r="AU22" s="241">
        <f>+'Monthly Interactions-$'!AU22/'Monthly Interactions-Energy'!AU22</f>
        <v>47.125719117014633</v>
      </c>
      <c r="AV22" s="241">
        <f>+'Monthly Interactions-$'!AV22/'Monthly Interactions-Energy'!AV22</f>
        <v>47.009823245312774</v>
      </c>
      <c r="AW22" s="241">
        <f>+'Monthly Interactions-$'!AW22/'Monthly Interactions-Energy'!AW22</f>
        <v>37.80888650081274</v>
      </c>
      <c r="AX22" s="241">
        <f>+'Monthly Interactions-$'!AX22/'Monthly Interactions-Energy'!AX22</f>
        <v>35.461842433466074</v>
      </c>
      <c r="AY22" s="241">
        <f>+'Monthly Interactions-$'!AY22/'Monthly Interactions-Energy'!AY22</f>
        <v>35.84266189802716</v>
      </c>
      <c r="AZ22" s="241">
        <f>+'Monthly Interactions-$'!AZ22/'Monthly Interactions-Energy'!AZ22</f>
        <v>37.184584302558648</v>
      </c>
      <c r="BA22" s="241">
        <f>+'Monthly Interactions-$'!BA22/'Monthly Interactions-Energy'!BA22</f>
        <v>42.939068636403668</v>
      </c>
      <c r="BB22" s="241">
        <f>+'Monthly Interactions-$'!BB22/'Monthly Interactions-Energy'!BB22</f>
        <v>42.967255709133205</v>
      </c>
      <c r="BC22" s="241">
        <f>+'Monthly Interactions-$'!BC22/'Monthly Interactions-Energy'!BC22</f>
        <v>39.582179502925094</v>
      </c>
      <c r="BD22" s="241">
        <f>+'Monthly Interactions-$'!BD22/'Monthly Interactions-Energy'!BD22</f>
        <v>38.091631432003673</v>
      </c>
      <c r="BE22" s="241">
        <f>+'Monthly Interactions-$'!BE22/'Monthly Interactions-Energy'!BE22</f>
        <v>38.12432938870969</v>
      </c>
      <c r="BF22" s="241">
        <f>+'Monthly Interactions-$'!BF22/'Monthly Interactions-Energy'!BF22</f>
        <v>44.127828123613888</v>
      </c>
      <c r="BG22" s="241">
        <f>+'Monthly Interactions-$'!BG22/'Monthly Interactions-Energy'!BG22</f>
        <v>49.074438292071655</v>
      </c>
      <c r="BH22" s="241">
        <f>+'Monthly Interactions-$'!BH22/'Monthly Interactions-Energy'!BH22</f>
        <v>49.187913298252312</v>
      </c>
      <c r="BI22" s="241">
        <f>+'Monthly Interactions-$'!BI22/'Monthly Interactions-Energy'!BI22</f>
        <v>38.825188937943793</v>
      </c>
      <c r="BJ22" s="241">
        <f>+'Monthly Interactions-$'!BJ22/'Monthly Interactions-Energy'!BJ22</f>
        <v>36.81152734411743</v>
      </c>
      <c r="BK22" s="241">
        <f>+'Monthly Interactions-$'!BK22/'Monthly Interactions-Energy'!BK22</f>
        <v>37.277814957115204</v>
      </c>
      <c r="BL22" s="241">
        <f>+'Monthly Interactions-$'!BL22/'Monthly Interactions-Energy'!BL22</f>
        <v>39.356290837295731</v>
      </c>
      <c r="BM22" s="241">
        <f>+'Monthly Interactions-$'!BM22/'Monthly Interactions-Energy'!BM22</f>
        <v>44.851606058969381</v>
      </c>
      <c r="BN22" s="241">
        <f>+'Monthly Interactions-$'!BN22/'Monthly Interactions-Energy'!BN22</f>
        <v>45.147764640778149</v>
      </c>
      <c r="BO22" s="241">
        <f>+'Monthly Interactions-$'!BO22/'Monthly Interactions-Energy'!BO22</f>
        <v>41.459191561111616</v>
      </c>
      <c r="BP22" s="241">
        <f>+'Monthly Interactions-$'!BP22/'Monthly Interactions-Energy'!BP22</f>
        <v>39.90197068049698</v>
      </c>
      <c r="BQ22" s="241">
        <f>+'Monthly Interactions-$'!BQ22/'Monthly Interactions-Energy'!BQ22</f>
        <v>39.817534674687494</v>
      </c>
      <c r="BR22" s="241">
        <f>+'Monthly Interactions-$'!BR22/'Monthly Interactions-Energy'!BR22</f>
        <v>46.187315973313247</v>
      </c>
      <c r="BS22" s="241">
        <f>+'Monthly Interactions-$'!BS22/'Monthly Interactions-Energy'!BS22</f>
        <v>51.511996818729621</v>
      </c>
      <c r="BT22" s="241">
        <f>+'Monthly Interactions-$'!BT22/'Monthly Interactions-Energy'!BT22</f>
        <v>51.388215141986294</v>
      </c>
      <c r="BU22" s="241">
        <f>+'Monthly Interactions-$'!BU22/'Monthly Interactions-Energy'!BU22</f>
        <v>40.649113043739774</v>
      </c>
      <c r="BV22" s="241">
        <f>+'Monthly Interactions-$'!BV22/'Monthly Interactions-Energy'!BV22</f>
        <v>38.518611156720887</v>
      </c>
      <c r="BW22" s="241">
        <f>+'Monthly Interactions-$'!BW22/'Monthly Interactions-Energy'!BW22</f>
        <v>38.942277809309793</v>
      </c>
      <c r="BX22" s="241">
        <f>+'Monthly Interactions-$'!BX22/'Monthly Interactions-Energy'!BX22</f>
        <v>41.177213581802384</v>
      </c>
      <c r="BY22" s="241">
        <f>+'Monthly Interactions-$'!BY22/'Monthly Interactions-Energy'!BY22</f>
        <v>47.670624304620048</v>
      </c>
      <c r="BZ22" s="241">
        <f>+'Monthly Interactions-$'!BZ22/'Monthly Interactions-Energy'!BZ22</f>
        <v>49.331593112073975</v>
      </c>
      <c r="CA22" s="241">
        <f>+'Monthly Interactions-$'!CA22/'Monthly Interactions-Energy'!CA22</f>
        <v>46.891496568132226</v>
      </c>
      <c r="CB22" s="241">
        <f>+'Monthly Interactions-$'!CB22/'Monthly Interactions-Energy'!CB22</f>
        <v>46.281982878091924</v>
      </c>
      <c r="CC22" s="241">
        <f>+'Monthly Interactions-$'!CC22/'Monthly Interactions-Energy'!CC22</f>
        <v>47.601011118429618</v>
      </c>
      <c r="CD22" s="241">
        <f>+'Monthly Interactions-$'!CD22/'Monthly Interactions-Energy'!CD22</f>
        <v>56.448521696092236</v>
      </c>
      <c r="CE22" s="241">
        <f>+'Monthly Interactions-$'!CE22/'Monthly Interactions-Energy'!CE22</f>
        <v>65.178932164809012</v>
      </c>
      <c r="CF22" s="241">
        <f>+'Monthly Interactions-$'!CF22/'Monthly Interactions-Energy'!CF22</f>
        <v>66.920310750176569</v>
      </c>
      <c r="CG22" s="241">
        <f>+'Monthly Interactions-$'!CG22/'Monthly Interactions-Energy'!CG22</f>
        <v>55.69807920069217</v>
      </c>
      <c r="CH22" s="241">
        <f>+'Monthly Interactions-$'!CH22/'Monthly Interactions-Energy'!CH22</f>
        <v>54.027654600226846</v>
      </c>
      <c r="CI22" s="241">
        <f>+'Monthly Interactions-$'!CI22/'Monthly Interactions-Energy'!CI22</f>
        <v>55.28422148333599</v>
      </c>
      <c r="CJ22" s="241">
        <f>+'Monthly Interactions-$'!CJ22/'Monthly Interactions-Energy'!CJ22</f>
        <v>60.051663721117919</v>
      </c>
      <c r="CK22" s="241">
        <f>+'Monthly Interactions-$'!CK22/'Monthly Interactions-Energy'!CK22</f>
        <v>66.330105770899877</v>
      </c>
      <c r="CL22" s="241">
        <f>+'Monthly Interactions-$'!CL22/'Monthly Interactions-Energy'!CL22</f>
        <v>68.557416572664536</v>
      </c>
      <c r="CM22" s="241">
        <f>+'Monthly Interactions-$'!CM22/'Monthly Interactions-Energy'!CM22</f>
        <v>64.767614793556405</v>
      </c>
      <c r="CN22" s="241">
        <f>+'Monthly Interactions-$'!CN22/'Monthly Interactions-Energy'!CN22</f>
        <v>63.435610350970769</v>
      </c>
      <c r="CO22" s="241">
        <f>+'Monthly Interactions-$'!CO22/'Monthly Interactions-Energy'!CO22</f>
        <v>66.082266196477661</v>
      </c>
      <c r="CP22" s="241">
        <f>+'Monthly Interactions-$'!CP22/'Monthly Interactions-Energy'!CP22</f>
        <v>77.616936783381917</v>
      </c>
      <c r="CQ22" s="241">
        <f>+'Monthly Interactions-$'!CQ22/'Monthly Interactions-Energy'!CQ22</f>
        <v>89.24888394728066</v>
      </c>
      <c r="CR22" s="241">
        <f>+'Monthly Interactions-$'!CR22/'Monthly Interactions-Energy'!CR22</f>
        <v>90.672899526490752</v>
      </c>
      <c r="CS22" s="241">
        <f>+'Monthly Interactions-$'!CS22/'Monthly Interactions-Energy'!CS22</f>
        <v>77.64914632059201</v>
      </c>
      <c r="CT22" s="241">
        <f>+'Monthly Interactions-$'!CT22/'Monthly Interactions-Energy'!CT22</f>
        <v>73.766774831647865</v>
      </c>
      <c r="CU22" s="241">
        <f>+'Monthly Interactions-$'!CU22/'Monthly Interactions-Energy'!CU22</f>
        <v>74.607400095591643</v>
      </c>
      <c r="CV22" s="241">
        <f>+'Monthly Interactions-$'!CV22/'Monthly Interactions-Energy'!CV22</f>
        <v>81.417937277555595</v>
      </c>
      <c r="CW22" s="241">
        <f>+'Monthly Interactions-$'!CW22/'Monthly Interactions-Energy'!CW22</f>
        <v>90.070964988827455</v>
      </c>
      <c r="CX22" s="241">
        <f>+'Monthly Interactions-$'!CX22/'Monthly Interactions-Energy'!CX22</f>
        <v>90.209339496973669</v>
      </c>
      <c r="CY22" s="241">
        <f>+'Monthly Interactions-$'!CY22/'Monthly Interactions-Energy'!CY22</f>
        <v>83.192082686751817</v>
      </c>
      <c r="CZ22" s="241">
        <f>+'Monthly Interactions-$'!CZ22/'Monthly Interactions-Energy'!CZ22</f>
        <v>84.404889054284169</v>
      </c>
      <c r="DA22" s="241">
        <f>+'Monthly Interactions-$'!DA22/'Monthly Interactions-Energy'!DA22</f>
        <v>85.19414393287785</v>
      </c>
      <c r="DB22" s="241">
        <f>+'Monthly Interactions-$'!DB22/'Monthly Interactions-Energy'!DB22</f>
        <v>100.01296480178624</v>
      </c>
      <c r="DC22" s="241">
        <f>+'Monthly Interactions-$'!DC22/'Monthly Interactions-Energy'!DC22</f>
        <v>113.60087689968388</v>
      </c>
      <c r="DD22" s="241">
        <f>+'Monthly Interactions-$'!DD22/'Monthly Interactions-Energy'!DD22</f>
        <v>111.47268867261418</v>
      </c>
      <c r="DE22" s="241">
        <f>+'Monthly Interactions-$'!DE22/'Monthly Interactions-Energy'!DE22</f>
        <v>90.16269328078566</v>
      </c>
      <c r="DF22" s="241">
        <f>+'Monthly Interactions-$'!DF22/'Monthly Interactions-Energy'!DF22</f>
        <v>83.845869869202119</v>
      </c>
      <c r="DG22" s="241">
        <f>+'Monthly Interactions-$'!DG22/'Monthly Interactions-Energy'!DG22</f>
        <v>82.468965972740392</v>
      </c>
      <c r="DH22" s="241">
        <f>+'Monthly Interactions-$'!DH22/'Monthly Interactions-Energy'!DH22</f>
        <v>88.393706403180133</v>
      </c>
      <c r="DI22" s="241">
        <f>+'Monthly Interactions-$'!DI22/'Monthly Interactions-Energy'!DI22</f>
        <v>92.813822432004983</v>
      </c>
      <c r="DJ22" s="241">
        <f>+'Monthly Interactions-$'!DJ22/'Monthly Interactions-Energy'!DJ22</f>
        <v>91.927579904214994</v>
      </c>
      <c r="DK22" s="241">
        <f>+'Monthly Interactions-$'!DK22/'Monthly Interactions-Energy'!DK22</f>
        <v>85.37683867062141</v>
      </c>
      <c r="DL22" s="241">
        <f>+'Monthly Interactions-$'!DL22/'Monthly Interactions-Energy'!DL22</f>
        <v>84.094800569643638</v>
      </c>
      <c r="DM22" s="241">
        <f>+'Monthly Interactions-$'!DM22/'Monthly Interactions-Energy'!DM22</f>
        <v>85.280571479507046</v>
      </c>
      <c r="DN22" s="241">
        <f>+'Monthly Interactions-$'!DN22/'Monthly Interactions-Energy'!DN22</f>
        <v>103.79697267913211</v>
      </c>
      <c r="DO22" s="241">
        <f>+'Monthly Interactions-$'!DO22/'Monthly Interactions-Energy'!DO22</f>
        <v>114.60666817219102</v>
      </c>
      <c r="DP22" s="241">
        <f>+'Monthly Interactions-$'!DP22/'Monthly Interactions-Energy'!DP22</f>
        <v>111.29301485812709</v>
      </c>
      <c r="DQ22" s="241">
        <f>+'Monthly Interactions-$'!DQ22/'Monthly Interactions-Energy'!DQ22</f>
        <v>92.738137817698288</v>
      </c>
      <c r="DR22" s="241">
        <f>+'Monthly Interactions-$'!DR22/'Monthly Interactions-Energy'!DR22</f>
        <v>85.627563613866627</v>
      </c>
      <c r="DS22" s="241">
        <f>+'Monthly Interactions-$'!DS22/'Monthly Interactions-Energy'!DS22</f>
        <v>86.577129303429075</v>
      </c>
      <c r="DT22" s="241">
        <f>+'Monthly Interactions-$'!DT22/'Monthly Interactions-Energy'!DT22</f>
        <v>92.089333909615817</v>
      </c>
      <c r="DU22" s="241">
        <f>+'Monthly Interactions-$'!DU22/'Monthly Interactions-Energy'!DU22</f>
        <v>94.923618258850567</v>
      </c>
      <c r="DV22" s="241">
        <f>+'Monthly Interactions-$'!DV22/'Monthly Interactions-Energy'!DV22</f>
        <v>93.31564815241633</v>
      </c>
      <c r="DW22" s="241">
        <f>+'Monthly Interactions-$'!DW22/'Monthly Interactions-Energy'!DW22</f>
        <v>87.115929068578552</v>
      </c>
      <c r="DX22" s="241">
        <f>+'Monthly Interactions-$'!DX22/'Monthly Interactions-Energy'!DX22</f>
        <v>85.34150198973856</v>
      </c>
      <c r="DY22" s="241">
        <f>+'Monthly Interactions-$'!DY22/'Monthly Interactions-Energy'!DY22</f>
        <v>88.412032708733904</v>
      </c>
      <c r="DZ22" s="241">
        <f>+'Monthly Interactions-$'!DZ22/'Monthly Interactions-Energy'!DZ22</f>
        <v>105.722317096476</v>
      </c>
      <c r="EA22" s="241">
        <f>+'Monthly Interactions-$'!EA22/'Monthly Interactions-Energy'!EA22</f>
        <v>114.27359551000914</v>
      </c>
      <c r="EB22" s="241">
        <f>+'Monthly Interactions-$'!EB22/'Monthly Interactions-Energy'!EB22</f>
        <v>111.24311479805883</v>
      </c>
      <c r="EC22" s="241">
        <f>+'Monthly Interactions-$'!EC22/'Monthly Interactions-Energy'!EC22</f>
        <v>92.794898768082859</v>
      </c>
      <c r="ED22" s="241">
        <f>+'Monthly Interactions-$'!ED22/'Monthly Interactions-Energy'!ED22</f>
        <v>86.436463252678564</v>
      </c>
      <c r="EE22" s="241">
        <f>+'Monthly Interactions-$'!EE22/'Monthly Interactions-Energy'!EE22</f>
        <v>86.274855650444309</v>
      </c>
      <c r="EF22" s="241">
        <f>+'Monthly Interactions-$'!EF22/'Monthly Interactions-Energy'!EF22</f>
        <v>92.500703664087638</v>
      </c>
      <c r="EG22" s="241">
        <f>+'Monthly Interactions-$'!EG22/'Monthly Interactions-Energy'!EG22</f>
        <v>92.821081090146492</v>
      </c>
      <c r="EH22" s="241">
        <f>+'Monthly Interactions-$'!EH22/'Monthly Interactions-Energy'!EH22</f>
        <v>95.60725678123255</v>
      </c>
      <c r="EI22" s="241">
        <f>+'Monthly Interactions-$'!EI22/'Monthly Interactions-Energy'!EI22</f>
        <v>88.516891711621483</v>
      </c>
      <c r="EJ22" s="241">
        <f>+'Monthly Interactions-$'!EJ22/'Monthly Interactions-Energy'!EJ22</f>
        <v>85.581403654504911</v>
      </c>
      <c r="EK22" s="241">
        <f>+'Monthly Interactions-$'!EK22/'Monthly Interactions-Energy'!EK22</f>
        <v>88.403050275857382</v>
      </c>
      <c r="EL22" s="241">
        <f>+'Monthly Interactions-$'!EL22/'Monthly Interactions-Energy'!EL22</f>
        <v>102.78248083727122</v>
      </c>
      <c r="EM22" s="241">
        <f>+'Monthly Interactions-$'!EM22/'Monthly Interactions-Energy'!EM22</f>
        <v>114.66772183630653</v>
      </c>
      <c r="EN22" s="241">
        <f>+'Monthly Interactions-$'!EN22/'Monthly Interactions-Energy'!EN22</f>
        <v>117.70654389404726</v>
      </c>
      <c r="EO22" s="241">
        <f>+'Monthly Interactions-$'!EO22/'Monthly Interactions-Energy'!EO22</f>
        <v>96.920503409292778</v>
      </c>
      <c r="EP22" s="241">
        <f>+'Monthly Interactions-$'!EP22/'Monthly Interactions-Energy'!EP22</f>
        <v>87.588491300586</v>
      </c>
      <c r="EQ22" s="241">
        <f>+'Monthly Interactions-$'!EQ22/'Monthly Interactions-Energy'!EQ22</f>
        <v>86.887853949789942</v>
      </c>
      <c r="ER22" s="241">
        <f>+'Monthly Interactions-$'!ER22/'Monthly Interactions-Energy'!ER22</f>
        <v>94.216486138122391</v>
      </c>
      <c r="ES22" s="241">
        <f>+'Monthly Interactions-$'!ES22/'Monthly Interactions-Energy'!ES22</f>
        <v>97.241119446410309</v>
      </c>
      <c r="ET22" s="241">
        <f>+'Monthly Interactions-$'!ET22/'Monthly Interactions-Energy'!ET22</f>
        <v>97.151591107219375</v>
      </c>
      <c r="EU22" s="241">
        <f>+'Monthly Interactions-$'!EU22/'Monthly Interactions-Energy'!EU22</f>
        <v>91.489249700240862</v>
      </c>
      <c r="EV22" s="241">
        <f>+'Monthly Interactions-$'!EV22/'Monthly Interactions-Energy'!EV22</f>
        <v>89.161322204823946</v>
      </c>
      <c r="EW22" s="241">
        <f>+'Monthly Interactions-$'!EW22/'Monthly Interactions-Energy'!EW22</f>
        <v>90.557255229236731</v>
      </c>
      <c r="EX22" s="241">
        <f>+'Monthly Interactions-$'!EX22/'Monthly Interactions-Energy'!EX22</f>
        <v>105.46161886452636</v>
      </c>
      <c r="EY22" s="241">
        <f>+'Monthly Interactions-$'!EY22/'Monthly Interactions-Energy'!EY22</f>
        <v>120.15637683204011</v>
      </c>
      <c r="EZ22" s="241">
        <f>+'Monthly Interactions-$'!EZ22/'Monthly Interactions-Energy'!EZ22</f>
        <v>118.23748635188841</v>
      </c>
      <c r="FA22" s="241">
        <f>+'Monthly Interactions-$'!FA22/'Monthly Interactions-Energy'!FA22</f>
        <v>100.18734613358787</v>
      </c>
      <c r="FB22" s="241">
        <f>+'Monthly Interactions-$'!FB22/'Monthly Interactions-Energy'!FB22</f>
        <v>91.298871345074446</v>
      </c>
      <c r="FC22" s="241">
        <f>+'Monthly Interactions-$'!FC22/'Monthly Interactions-Energy'!FC22</f>
        <v>89.604786366327133</v>
      </c>
      <c r="FD22" s="241">
        <f>+'Monthly Interactions-$'!FD22/'Monthly Interactions-Energy'!FD22</f>
        <v>97.161221771955283</v>
      </c>
      <c r="FE22" s="241">
        <f>+'Monthly Interactions-$'!FE22/'Monthly Interactions-Energy'!FE22</f>
        <v>101.57833492107878</v>
      </c>
      <c r="FF22" s="241">
        <f>+'Monthly Interactions-$'!FF22/'Monthly Interactions-Energy'!FF22</f>
        <v>101.4882320517128</v>
      </c>
      <c r="FG22" s="241">
        <f>+'Monthly Interactions-$'!FG22/'Monthly Interactions-Energy'!FG22</f>
        <v>94.855992950061975</v>
      </c>
      <c r="FH22" s="241">
        <f>+'Monthly Interactions-$'!FH22/'Monthly Interactions-Energy'!FH22</f>
        <v>91.858130170447524</v>
      </c>
      <c r="FI22" s="241">
        <f>+'Monthly Interactions-$'!FI22/'Monthly Interactions-Energy'!FI22</f>
        <v>96.583266769704636</v>
      </c>
      <c r="FJ22" s="241">
        <f>+'Monthly Interactions-$'!FJ22/'Monthly Interactions-Energy'!FJ22</f>
        <v>111.2778780903583</v>
      </c>
      <c r="FK22" s="241">
        <f>+'Monthly Interactions-$'!FK22/'Monthly Interactions-Energy'!FK22</f>
        <v>122.910380031888</v>
      </c>
      <c r="FL22" s="241">
        <f>+'Monthly Interactions-$'!FL22/'Monthly Interactions-Energy'!FL22</f>
        <v>122.95398525101979</v>
      </c>
      <c r="FM22" s="241">
        <f>+'Monthly Interactions-$'!FM22/'Monthly Interactions-Energy'!FM22</f>
        <v>105.30819704999146</v>
      </c>
      <c r="FN22" s="241">
        <f>+'Monthly Interactions-$'!FN22/'Monthly Interactions-Energy'!FN22</f>
        <v>93.900039606745452</v>
      </c>
      <c r="FO22" s="241">
        <f>+'Monthly Interactions-$'!FO22/'Monthly Interactions-Energy'!FO22</f>
        <v>92.457295097482032</v>
      </c>
      <c r="FP22" s="241">
        <f>+'Monthly Interactions-$'!FP22/'Monthly Interactions-Energy'!FP22</f>
        <v>101.9188553461812</v>
      </c>
      <c r="FQ22" s="241">
        <f>+'Monthly Interactions-$'!FQ22/'Monthly Interactions-Energy'!FQ22</f>
        <v>106.53766858089573</v>
      </c>
      <c r="FR22" s="241">
        <f>+'Monthly Interactions-$'!FR22/'Monthly Interactions-Energy'!FR22</f>
        <v>105.66338447259935</v>
      </c>
      <c r="FS22" s="241">
        <f>+'Monthly Interactions-$'!FS22/'Monthly Interactions-Energy'!FS22</f>
        <v>98.957773826943765</v>
      </c>
      <c r="FT22" s="241">
        <f>+'Monthly Interactions-$'!FT22/'Monthly Interactions-Energy'!FT22</f>
        <v>97.836085884117125</v>
      </c>
      <c r="FU22" s="241">
        <f>+'Monthly Interactions-$'!FU22/'Monthly Interactions-Energy'!FU22</f>
        <v>100.73217800576234</v>
      </c>
      <c r="FV22" s="241">
        <f>+'Monthly Interactions-$'!FV22/'Monthly Interactions-Energy'!FV22</f>
        <v>117.42655700791917</v>
      </c>
      <c r="FW22" s="241">
        <f>+'Monthly Interactions-$'!FW22/'Monthly Interactions-Energy'!FW22</f>
        <v>126.67874173993863</v>
      </c>
      <c r="FX22" s="241">
        <f>+'Monthly Interactions-$'!FX22/'Monthly Interactions-Energy'!FX22</f>
        <v>127.89347598699526</v>
      </c>
      <c r="FY22" s="241">
        <f>+'Monthly Interactions-$'!FY22/'Monthly Interactions-Energy'!FY22</f>
        <v>107.35875318711982</v>
      </c>
      <c r="FZ22" s="241">
        <f>+'Monthly Interactions-$'!FZ22/'Monthly Interactions-Energy'!FZ22</f>
        <v>98.901207861761804</v>
      </c>
      <c r="GA22" s="241">
        <f>+'Monthly Interactions-$'!GA22/'Monthly Interactions-Energy'!GA22</f>
        <v>98.58854894323521</v>
      </c>
      <c r="GB22" s="241">
        <f>+'Monthly Interactions-$'!GB22/'Monthly Interactions-Energy'!GB22</f>
        <v>105.38666615489382</v>
      </c>
    </row>
    <row r="23" spans="2:184">
      <c r="B23" s="17" t="s">
        <v>74</v>
      </c>
      <c r="C23" s="21" t="s">
        <v>61</v>
      </c>
      <c r="D23" s="19" t="s">
        <v>72</v>
      </c>
      <c r="E23" s="241">
        <f>+'Monthly Interactions-$'!E23/'Monthly Interactions-Energy'!E23</f>
        <v>27.6408676453045</v>
      </c>
      <c r="F23" s="241">
        <f>+'Monthly Interactions-$'!F23/'Monthly Interactions-Energy'!F23</f>
        <v>27.988011641357311</v>
      </c>
      <c r="G23" s="241">
        <f>+'Monthly Interactions-$'!G23/'Monthly Interactions-Energy'!G23</f>
        <v>26.220224895664838</v>
      </c>
      <c r="H23" s="241">
        <f>+'Monthly Interactions-$'!H23/'Monthly Interactions-Energy'!H23</f>
        <v>24.723958766298182</v>
      </c>
      <c r="I23" s="241">
        <f>+'Monthly Interactions-$'!I23/'Monthly Interactions-Energy'!I23</f>
        <v>23.255862974938609</v>
      </c>
      <c r="J23" s="241">
        <f>+'Monthly Interactions-$'!J23/'Monthly Interactions-Energy'!J23</f>
        <v>23.599493789205724</v>
      </c>
      <c r="K23" s="241">
        <f>+'Monthly Interactions-$'!K23/'Monthly Interactions-Energy'!K23</f>
        <v>25.612326437766917</v>
      </c>
      <c r="L23" s="241">
        <f>+'Monthly Interactions-$'!L23/'Monthly Interactions-Energy'!L23</f>
        <v>25.125055487482623</v>
      </c>
      <c r="M23" s="241">
        <f>+'Monthly Interactions-$'!M23/'Monthly Interactions-Energy'!M23</f>
        <v>23.474630740648532</v>
      </c>
      <c r="N23" s="241">
        <f>+'Monthly Interactions-$'!N23/'Monthly Interactions-Energy'!N23</f>
        <v>24.460996450224361</v>
      </c>
      <c r="O23" s="241">
        <f>+'Monthly Interactions-$'!O23/'Monthly Interactions-Energy'!O23</f>
        <v>24.487329255259315</v>
      </c>
      <c r="P23" s="241">
        <f>+'Monthly Interactions-$'!P23/'Monthly Interactions-Energy'!P23</f>
        <v>25.416284470535288</v>
      </c>
      <c r="Q23" s="241">
        <f>+'Monthly Interactions-$'!Q23/'Monthly Interactions-Energy'!Q23</f>
        <v>28.683155129350691</v>
      </c>
      <c r="R23" s="241">
        <f>+'Monthly Interactions-$'!R23/'Monthly Interactions-Energy'!R23</f>
        <v>29.006212116643045</v>
      </c>
      <c r="S23" s="241">
        <f>+'Monthly Interactions-$'!S23/'Monthly Interactions-Energy'!S23</f>
        <v>25.830565436097832</v>
      </c>
      <c r="T23" s="241">
        <f>+'Monthly Interactions-$'!T23/'Monthly Interactions-Energy'!T23</f>
        <v>25.401330185501994</v>
      </c>
      <c r="U23" s="241">
        <f>+'Monthly Interactions-$'!U23/'Monthly Interactions-Energy'!U23</f>
        <v>24.140290987810967</v>
      </c>
      <c r="V23" s="241">
        <f>+'Monthly Interactions-$'!V23/'Monthly Interactions-Energy'!V23</f>
        <v>25.486424066885203</v>
      </c>
      <c r="W23" s="241">
        <f>+'Monthly Interactions-$'!W23/'Monthly Interactions-Energy'!W23</f>
        <v>27.222965966325972</v>
      </c>
      <c r="X23" s="241">
        <f>+'Monthly Interactions-$'!X23/'Monthly Interactions-Energy'!X23</f>
        <v>26.653258031747047</v>
      </c>
      <c r="Y23" s="241">
        <f>+'Monthly Interactions-$'!Y23/'Monthly Interactions-Energy'!Y23</f>
        <v>23.290664334043036</v>
      </c>
      <c r="Z23" s="241">
        <f>+'Monthly Interactions-$'!Z23/'Monthly Interactions-Energy'!Z23</f>
        <v>24.458251556033776</v>
      </c>
      <c r="AA23" s="241">
        <f>+'Monthly Interactions-$'!AA23/'Monthly Interactions-Energy'!AA23</f>
        <v>25.039710599572867</v>
      </c>
      <c r="AB23" s="241">
        <f>+'Monthly Interactions-$'!AB23/'Monthly Interactions-Energy'!AB23</f>
        <v>25.207108259753991</v>
      </c>
      <c r="AC23" s="241">
        <f>+'Monthly Interactions-$'!AC23/'Monthly Interactions-Energy'!AC23</f>
        <v>29.739139706805286</v>
      </c>
      <c r="AD23" s="241">
        <f>+'Monthly Interactions-$'!AD23/'Monthly Interactions-Energy'!AD23</f>
        <v>30.140523638539797</v>
      </c>
      <c r="AE23" s="241">
        <f>+'Monthly Interactions-$'!AE23/'Monthly Interactions-Energy'!AE23</f>
        <v>27.05293943028849</v>
      </c>
      <c r="AF23" s="241">
        <f>+'Monthly Interactions-$'!AF23/'Monthly Interactions-Energy'!AF23</f>
        <v>26.58408370615447</v>
      </c>
      <c r="AG23" s="241">
        <f>+'Monthly Interactions-$'!AG23/'Monthly Interactions-Energy'!AG23</f>
        <v>25.636349488149037</v>
      </c>
      <c r="AH23" s="241">
        <f>+'Monthly Interactions-$'!AH23/'Monthly Interactions-Energy'!AH23</f>
        <v>26.932449904193042</v>
      </c>
      <c r="AI23" s="241">
        <f>+'Monthly Interactions-$'!AI23/'Monthly Interactions-Energy'!AI23</f>
        <v>28.656312006077304</v>
      </c>
      <c r="AJ23" s="241">
        <f>+'Monthly Interactions-$'!AJ23/'Monthly Interactions-Energy'!AJ23</f>
        <v>28.053306118223034</v>
      </c>
      <c r="AK23" s="241">
        <f>+'Monthly Interactions-$'!AK23/'Monthly Interactions-Energy'!AK23</f>
        <v>24.639311915261921</v>
      </c>
      <c r="AL23" s="241">
        <f>+'Monthly Interactions-$'!AL23/'Monthly Interactions-Energy'!AL23</f>
        <v>25.798251019172824</v>
      </c>
      <c r="AM23" s="241">
        <f>+'Monthly Interactions-$'!AM23/'Monthly Interactions-Energy'!AM23</f>
        <v>26.429253024289171</v>
      </c>
      <c r="AN23" s="241">
        <f>+'Monthly Interactions-$'!AN23/'Monthly Interactions-Energy'!AN23</f>
        <v>26.302529542484677</v>
      </c>
      <c r="AO23" s="241">
        <f>+'Monthly Interactions-$'!AO23/'Monthly Interactions-Energy'!AO23</f>
        <v>31.983926259947896</v>
      </c>
      <c r="AP23" s="241">
        <f>+'Monthly Interactions-$'!AP23/'Monthly Interactions-Energy'!AP23</f>
        <v>32.396624392509729</v>
      </c>
      <c r="AQ23" s="241">
        <f>+'Monthly Interactions-$'!AQ23/'Monthly Interactions-Energy'!AQ23</f>
        <v>28.685734597091795</v>
      </c>
      <c r="AR23" s="241">
        <f>+'Monthly Interactions-$'!AR23/'Monthly Interactions-Energy'!AR23</f>
        <v>28.16259084789095</v>
      </c>
      <c r="AS23" s="241">
        <f>+'Monthly Interactions-$'!AS23/'Monthly Interactions-Energy'!AS23</f>
        <v>27.09094492255868</v>
      </c>
      <c r="AT23" s="241">
        <f>+'Monthly Interactions-$'!AT23/'Monthly Interactions-Energy'!AT23</f>
        <v>28.506161316819746</v>
      </c>
      <c r="AU23" s="241">
        <f>+'Monthly Interactions-$'!AU23/'Monthly Interactions-Energy'!AU23</f>
        <v>30.963967795993462</v>
      </c>
      <c r="AV23" s="241">
        <f>+'Monthly Interactions-$'!AV23/'Monthly Interactions-Energy'!AV23</f>
        <v>30.396976140809098</v>
      </c>
      <c r="AW23" s="241">
        <f>+'Monthly Interactions-$'!AW23/'Monthly Interactions-Energy'!AW23</f>
        <v>26.689348674246244</v>
      </c>
      <c r="AX23" s="241">
        <f>+'Monthly Interactions-$'!AX23/'Monthly Interactions-Energy'!AX23</f>
        <v>27.645431935182572</v>
      </c>
      <c r="AY23" s="241">
        <f>+'Monthly Interactions-$'!AY23/'Monthly Interactions-Energy'!AY23</f>
        <v>28.323511713752811</v>
      </c>
      <c r="AZ23" s="241">
        <f>+'Monthly Interactions-$'!AZ23/'Monthly Interactions-Energy'!AZ23</f>
        <v>28.366872911695975</v>
      </c>
      <c r="BA23" s="241">
        <f>+'Monthly Interactions-$'!BA23/'Monthly Interactions-Energy'!BA23</f>
        <v>33.45735437921428</v>
      </c>
      <c r="BB23" s="241">
        <f>+'Monthly Interactions-$'!BB23/'Monthly Interactions-Energy'!BB23</f>
        <v>33.892811230533262</v>
      </c>
      <c r="BC23" s="241">
        <f>+'Monthly Interactions-$'!BC23/'Monthly Interactions-Energy'!BC23</f>
        <v>30.144925905927529</v>
      </c>
      <c r="BD23" s="241">
        <f>+'Monthly Interactions-$'!BD23/'Monthly Interactions-Energy'!BD23</f>
        <v>29.719275932614686</v>
      </c>
      <c r="BE23" s="241">
        <f>+'Monthly Interactions-$'!BE23/'Monthly Interactions-Energy'!BE23</f>
        <v>27.609138447582374</v>
      </c>
      <c r="BF23" s="241">
        <f>+'Monthly Interactions-$'!BF23/'Monthly Interactions-Energy'!BF23</f>
        <v>29.374552257114818</v>
      </c>
      <c r="BG23" s="241">
        <f>+'Monthly Interactions-$'!BG23/'Monthly Interactions-Energy'!BG23</f>
        <v>31.349247008950446</v>
      </c>
      <c r="BH23" s="241">
        <f>+'Monthly Interactions-$'!BH23/'Monthly Interactions-Energy'!BH23</f>
        <v>30.822708441808345</v>
      </c>
      <c r="BI23" s="241">
        <f>+'Monthly Interactions-$'!BI23/'Monthly Interactions-Energy'!BI23</f>
        <v>26.911945997118174</v>
      </c>
      <c r="BJ23" s="241">
        <f>+'Monthly Interactions-$'!BJ23/'Monthly Interactions-Energy'!BJ23</f>
        <v>28.168048632878865</v>
      </c>
      <c r="BK23" s="241">
        <f>+'Monthly Interactions-$'!BK23/'Monthly Interactions-Energy'!BK23</f>
        <v>28.955446250937673</v>
      </c>
      <c r="BL23" s="241">
        <f>+'Monthly Interactions-$'!BL23/'Monthly Interactions-Energy'!BL23</f>
        <v>30.045307231901148</v>
      </c>
      <c r="BM23" s="241">
        <f>+'Monthly Interactions-$'!BM23/'Monthly Interactions-Energy'!BM23</f>
        <v>34.783325177240243</v>
      </c>
      <c r="BN23" s="241">
        <f>+'Monthly Interactions-$'!BN23/'Monthly Interactions-Energy'!BN23</f>
        <v>35.389568779162083</v>
      </c>
      <c r="BO23" s="241">
        <f>+'Monthly Interactions-$'!BO23/'Monthly Interactions-Energy'!BO23</f>
        <v>32.233176711344868</v>
      </c>
      <c r="BP23" s="241">
        <f>+'Monthly Interactions-$'!BP23/'Monthly Interactions-Energy'!BP23</f>
        <v>32.113920072023767</v>
      </c>
      <c r="BQ23" s="241">
        <f>+'Monthly Interactions-$'!BQ23/'Monthly Interactions-Energy'!BQ23</f>
        <v>30.83832746422549</v>
      </c>
      <c r="BR23" s="241">
        <f>+'Monthly Interactions-$'!BR23/'Monthly Interactions-Energy'!BR23</f>
        <v>33.328697165650858</v>
      </c>
      <c r="BS23" s="241">
        <f>+'Monthly Interactions-$'!BS23/'Monthly Interactions-Energy'!BS23</f>
        <v>36.730029496835535</v>
      </c>
      <c r="BT23" s="241">
        <f>+'Monthly Interactions-$'!BT23/'Monthly Interactions-Energy'!BT23</f>
        <v>36.668759216038083</v>
      </c>
      <c r="BU23" s="241">
        <f>+'Monthly Interactions-$'!BU23/'Monthly Interactions-Energy'!BU23</f>
        <v>32.728407024764266</v>
      </c>
      <c r="BV23" s="241">
        <f>+'Monthly Interactions-$'!BV23/'Monthly Interactions-Energy'!BV23</f>
        <v>32.892040916455578</v>
      </c>
      <c r="BW23" s="241">
        <f>+'Monthly Interactions-$'!BW23/'Monthly Interactions-Energy'!BW23</f>
        <v>34.409083967036814</v>
      </c>
      <c r="BX23" s="241">
        <f>+'Monthly Interactions-$'!BX23/'Monthly Interactions-Energy'!BX23</f>
        <v>36.451607555065351</v>
      </c>
      <c r="BY23" s="241">
        <f>+'Monthly Interactions-$'!BY23/'Monthly Interactions-Energy'!BY23</f>
        <v>39.31148247245023</v>
      </c>
      <c r="BZ23" s="241">
        <f>+'Monthly Interactions-$'!BZ23/'Monthly Interactions-Energy'!BZ23</f>
        <v>40.344094216834691</v>
      </c>
      <c r="CA23" s="241">
        <f>+'Monthly Interactions-$'!CA23/'Monthly Interactions-Energy'!CA23</f>
        <v>37.948297758266669</v>
      </c>
      <c r="CB23" s="241">
        <f>+'Monthly Interactions-$'!CB23/'Monthly Interactions-Energy'!CB23</f>
        <v>37.484571936733914</v>
      </c>
      <c r="CC23" s="241">
        <f>+'Monthly Interactions-$'!CC23/'Monthly Interactions-Energy'!CC23</f>
        <v>35.785271577991757</v>
      </c>
      <c r="CD23" s="241">
        <f>+'Monthly Interactions-$'!CD23/'Monthly Interactions-Energy'!CD23</f>
        <v>38.735568765755282</v>
      </c>
      <c r="CE23" s="241">
        <f>+'Monthly Interactions-$'!CE23/'Monthly Interactions-Energy'!CE23</f>
        <v>46.044697043506403</v>
      </c>
      <c r="CF23" s="241">
        <f>+'Monthly Interactions-$'!CF23/'Monthly Interactions-Energy'!CF23</f>
        <v>45.661405471371914</v>
      </c>
      <c r="CG23" s="241">
        <f>+'Monthly Interactions-$'!CG23/'Monthly Interactions-Energy'!CG23</f>
        <v>38.923438482075369</v>
      </c>
      <c r="CH23" s="241">
        <f>+'Monthly Interactions-$'!CH23/'Monthly Interactions-Energy'!CH23</f>
        <v>38.857982898932661</v>
      </c>
      <c r="CI23" s="241">
        <f>+'Monthly Interactions-$'!CI23/'Monthly Interactions-Energy'!CI23</f>
        <v>41.264196171886312</v>
      </c>
      <c r="CJ23" s="241">
        <f>+'Monthly Interactions-$'!CJ23/'Monthly Interactions-Energy'!CJ23</f>
        <v>43.600231139092664</v>
      </c>
      <c r="CK23" s="241">
        <f>+'Monthly Interactions-$'!CK23/'Monthly Interactions-Energy'!CK23</f>
        <v>44.624592434230152</v>
      </c>
      <c r="CL23" s="241">
        <f>+'Monthly Interactions-$'!CL23/'Monthly Interactions-Energy'!CL23</f>
        <v>45.376124575160496</v>
      </c>
      <c r="CM23" s="241">
        <f>+'Monthly Interactions-$'!CM23/'Monthly Interactions-Energy'!CM23</f>
        <v>43.167081611059068</v>
      </c>
      <c r="CN23" s="241">
        <f>+'Monthly Interactions-$'!CN23/'Monthly Interactions-Energy'!CN23</f>
        <v>42.001726824201505</v>
      </c>
      <c r="CO23" s="241">
        <f>+'Monthly Interactions-$'!CO23/'Monthly Interactions-Energy'!CO23</f>
        <v>40.799417917951267</v>
      </c>
      <c r="CP23" s="241">
        <f>+'Monthly Interactions-$'!CP23/'Monthly Interactions-Energy'!CP23</f>
        <v>44.232719014306483</v>
      </c>
      <c r="CQ23" s="241">
        <f>+'Monthly Interactions-$'!CQ23/'Monthly Interactions-Energy'!CQ23</f>
        <v>52.042730037498892</v>
      </c>
      <c r="CR23" s="241">
        <f>+'Monthly Interactions-$'!CR23/'Monthly Interactions-Energy'!CR23</f>
        <v>51.050274393384932</v>
      </c>
      <c r="CS23" s="241">
        <f>+'Monthly Interactions-$'!CS23/'Monthly Interactions-Energy'!CS23</f>
        <v>42.233468787777319</v>
      </c>
      <c r="CT23" s="241">
        <f>+'Monthly Interactions-$'!CT23/'Monthly Interactions-Energy'!CT23</f>
        <v>41.693587740140238</v>
      </c>
      <c r="CU23" s="241">
        <f>+'Monthly Interactions-$'!CU23/'Monthly Interactions-Energy'!CU23</f>
        <v>43.276475563475053</v>
      </c>
      <c r="CV23" s="241">
        <f>+'Monthly Interactions-$'!CV23/'Monthly Interactions-Energy'!CV23</f>
        <v>45.4514653684992</v>
      </c>
      <c r="CW23" s="241">
        <f>+'Monthly Interactions-$'!CW23/'Monthly Interactions-Energy'!CW23</f>
        <v>44.052040381821691</v>
      </c>
      <c r="CX23" s="241">
        <f>+'Monthly Interactions-$'!CX23/'Monthly Interactions-Energy'!CX23</f>
        <v>44.161280058727712</v>
      </c>
      <c r="CY23" s="241">
        <f>+'Monthly Interactions-$'!CY23/'Monthly Interactions-Energy'!CY23</f>
        <v>42.406373804917749</v>
      </c>
      <c r="CZ23" s="241">
        <f>+'Monthly Interactions-$'!CZ23/'Monthly Interactions-Energy'!CZ23</f>
        <v>39.490978132852831</v>
      </c>
      <c r="DA23" s="241">
        <f>+'Monthly Interactions-$'!DA23/'Monthly Interactions-Energy'!DA23</f>
        <v>37.941101786777033</v>
      </c>
      <c r="DB23" s="241">
        <f>+'Monthly Interactions-$'!DB23/'Monthly Interactions-Energy'!DB23</f>
        <v>39.613161274262986</v>
      </c>
      <c r="DC23" s="241">
        <f>+'Monthly Interactions-$'!DC23/'Monthly Interactions-Energy'!DC23</f>
        <v>43.893797810854565</v>
      </c>
      <c r="DD23" s="241">
        <f>+'Monthly Interactions-$'!DD23/'Monthly Interactions-Energy'!DD23</f>
        <v>45.048884319426818</v>
      </c>
      <c r="DE23" s="241">
        <f>+'Monthly Interactions-$'!DE23/'Monthly Interactions-Energy'!DE23</f>
        <v>37.129842775429999</v>
      </c>
      <c r="DF23" s="241">
        <f>+'Monthly Interactions-$'!DF23/'Monthly Interactions-Energy'!DF23</f>
        <v>38.005418426371044</v>
      </c>
      <c r="DG23" s="241">
        <f>+'Monthly Interactions-$'!DG23/'Monthly Interactions-Energy'!DG23</f>
        <v>41.283949287907198</v>
      </c>
      <c r="DH23" s="241">
        <f>+'Monthly Interactions-$'!DH23/'Monthly Interactions-Energy'!DH23</f>
        <v>42.258878028376643</v>
      </c>
      <c r="DI23" s="241">
        <f>+'Monthly Interactions-$'!DI23/'Monthly Interactions-Energy'!DI23</f>
        <v>45.217431863860988</v>
      </c>
      <c r="DJ23" s="241">
        <f>+'Monthly Interactions-$'!DJ23/'Monthly Interactions-Energy'!DJ23</f>
        <v>45.094529140768103</v>
      </c>
      <c r="DK23" s="241">
        <f>+'Monthly Interactions-$'!DK23/'Monthly Interactions-Energy'!DK23</f>
        <v>43.398184935165354</v>
      </c>
      <c r="DL23" s="241">
        <f>+'Monthly Interactions-$'!DL23/'Monthly Interactions-Energy'!DL23</f>
        <v>40.628395270389227</v>
      </c>
      <c r="DM23" s="241">
        <f>+'Monthly Interactions-$'!DM23/'Monthly Interactions-Energy'!DM23</f>
        <v>38.849385912602806</v>
      </c>
      <c r="DN23" s="241">
        <f>+'Monthly Interactions-$'!DN23/'Monthly Interactions-Energy'!DN23</f>
        <v>39.723204480492448</v>
      </c>
      <c r="DO23" s="241">
        <f>+'Monthly Interactions-$'!DO23/'Monthly Interactions-Energy'!DO23</f>
        <v>45.654332855852275</v>
      </c>
      <c r="DP23" s="241">
        <f>+'Monthly Interactions-$'!DP23/'Monthly Interactions-Energy'!DP23</f>
        <v>45.230354816860313</v>
      </c>
      <c r="DQ23" s="241">
        <f>+'Monthly Interactions-$'!DQ23/'Monthly Interactions-Energy'!DQ23</f>
        <v>37.247455956634226</v>
      </c>
      <c r="DR23" s="241">
        <f>+'Monthly Interactions-$'!DR23/'Monthly Interactions-Energy'!DR23</f>
        <v>40.351678921678499</v>
      </c>
      <c r="DS23" s="241">
        <f>+'Monthly Interactions-$'!DS23/'Monthly Interactions-Energy'!DS23</f>
        <v>42.565702064057177</v>
      </c>
      <c r="DT23" s="241">
        <f>+'Monthly Interactions-$'!DT23/'Monthly Interactions-Energy'!DT23</f>
        <v>43.255556878284388</v>
      </c>
      <c r="DU23" s="241">
        <f>+'Monthly Interactions-$'!DU23/'Monthly Interactions-Energy'!DU23</f>
        <v>46.48318165681939</v>
      </c>
      <c r="DV23" s="241">
        <f>+'Monthly Interactions-$'!DV23/'Monthly Interactions-Energy'!DV23</f>
        <v>45.97649340173863</v>
      </c>
      <c r="DW23" s="241">
        <f>+'Monthly Interactions-$'!DW23/'Monthly Interactions-Energy'!DW23</f>
        <v>44.258315978623848</v>
      </c>
      <c r="DX23" s="241">
        <f>+'Monthly Interactions-$'!DX23/'Monthly Interactions-Energy'!DX23</f>
        <v>42.762428448145023</v>
      </c>
      <c r="DY23" s="241">
        <f>+'Monthly Interactions-$'!DY23/'Monthly Interactions-Energy'!DY23</f>
        <v>40.574527141826955</v>
      </c>
      <c r="DZ23" s="241">
        <f>+'Monthly Interactions-$'!DZ23/'Monthly Interactions-Energy'!DZ23</f>
        <v>39.182501789292154</v>
      </c>
      <c r="EA23" s="241">
        <f>+'Monthly Interactions-$'!EA23/'Monthly Interactions-Energy'!EA23</f>
        <v>46.179827391878327</v>
      </c>
      <c r="EB23" s="241">
        <f>+'Monthly Interactions-$'!EB23/'Monthly Interactions-Energy'!EB23</f>
        <v>44.862379787611651</v>
      </c>
      <c r="EC23" s="241">
        <f>+'Monthly Interactions-$'!EC23/'Monthly Interactions-Energy'!EC23</f>
        <v>39.136502057613171</v>
      </c>
      <c r="ED23" s="241">
        <f>+'Monthly Interactions-$'!ED23/'Monthly Interactions-Energy'!ED23</f>
        <v>40.702307119821384</v>
      </c>
      <c r="EE23" s="241">
        <f>+'Monthly Interactions-$'!EE23/'Monthly Interactions-Energy'!EE23</f>
        <v>42.724951230470857</v>
      </c>
      <c r="EF23" s="241">
        <f>+'Monthly Interactions-$'!EF23/'Monthly Interactions-Energy'!EF23</f>
        <v>44.32724906801716</v>
      </c>
      <c r="EG23" s="241">
        <f>+'Monthly Interactions-$'!EG23/'Monthly Interactions-Energy'!EG23</f>
        <v>47.087797848524652</v>
      </c>
      <c r="EH23" s="241">
        <f>+'Monthly Interactions-$'!EH23/'Monthly Interactions-Energy'!EH23</f>
        <v>46.835901357075514</v>
      </c>
      <c r="EI23" s="241">
        <f>+'Monthly Interactions-$'!EI23/'Monthly Interactions-Energy'!EI23</f>
        <v>45.561788198030712</v>
      </c>
      <c r="EJ23" s="241">
        <f>+'Monthly Interactions-$'!EJ23/'Monthly Interactions-Energy'!EJ23</f>
        <v>43.631982911552804</v>
      </c>
      <c r="EK23" s="241">
        <f>+'Monthly Interactions-$'!EK23/'Monthly Interactions-Energy'!EK23</f>
        <v>40.349386277157237</v>
      </c>
      <c r="EL23" s="241">
        <f>+'Monthly Interactions-$'!EL23/'Monthly Interactions-Energy'!EL23</f>
        <v>40.738745250553301</v>
      </c>
      <c r="EM23" s="241">
        <f>+'Monthly Interactions-$'!EM23/'Monthly Interactions-Energy'!EM23</f>
        <v>47.931348607568545</v>
      </c>
      <c r="EN23" s="241">
        <f>+'Monthly Interactions-$'!EN23/'Monthly Interactions-Energy'!EN23</f>
        <v>45.479277847065482</v>
      </c>
      <c r="EO23" s="241">
        <f>+'Monthly Interactions-$'!EO23/'Monthly Interactions-Energy'!EO23</f>
        <v>41.115116446599593</v>
      </c>
      <c r="EP23" s="241">
        <f>+'Monthly Interactions-$'!EP23/'Monthly Interactions-Energy'!EP23</f>
        <v>41.737666864819289</v>
      </c>
      <c r="EQ23" s="241">
        <f>+'Monthly Interactions-$'!EQ23/'Monthly Interactions-Energy'!EQ23</f>
        <v>43.348621292824703</v>
      </c>
      <c r="ER23" s="241">
        <f>+'Monthly Interactions-$'!ER23/'Monthly Interactions-Energy'!ER23</f>
        <v>46.843292874856793</v>
      </c>
      <c r="ES23" s="241">
        <f>+'Monthly Interactions-$'!ES23/'Monthly Interactions-Energy'!ES23</f>
        <v>49.432822867269898</v>
      </c>
      <c r="ET23" s="241">
        <f>+'Monthly Interactions-$'!ET23/'Monthly Interactions-Energy'!ET23</f>
        <v>49.020729347965144</v>
      </c>
      <c r="EU23" s="241">
        <f>+'Monthly Interactions-$'!EU23/'Monthly Interactions-Energy'!EU23</f>
        <v>47.599577529750412</v>
      </c>
      <c r="EV23" s="241">
        <f>+'Monthly Interactions-$'!EV23/'Monthly Interactions-Energy'!EV23</f>
        <v>44.639158675518402</v>
      </c>
      <c r="EW23" s="241">
        <f>+'Monthly Interactions-$'!EW23/'Monthly Interactions-Energy'!EW23</f>
        <v>42.766661893967516</v>
      </c>
      <c r="EX23" s="241">
        <f>+'Monthly Interactions-$'!EX23/'Monthly Interactions-Energy'!EX23</f>
        <v>42.704808540490994</v>
      </c>
      <c r="EY23" s="241">
        <f>+'Monthly Interactions-$'!EY23/'Monthly Interactions-Energy'!EY23</f>
        <v>46.91898996200306</v>
      </c>
      <c r="EZ23" s="241">
        <f>+'Monthly Interactions-$'!EZ23/'Monthly Interactions-Energy'!EZ23</f>
        <v>48.903174348145427</v>
      </c>
      <c r="FA23" s="241">
        <f>+'Monthly Interactions-$'!FA23/'Monthly Interactions-Energy'!FA23</f>
        <v>41.277283248960238</v>
      </c>
      <c r="FB23" s="241">
        <f>+'Monthly Interactions-$'!FB23/'Monthly Interactions-Energy'!FB23</f>
        <v>43.922349826301058</v>
      </c>
      <c r="FC23" s="241">
        <f>+'Monthly Interactions-$'!FC23/'Monthly Interactions-Energy'!FC23</f>
        <v>45.855733846863849</v>
      </c>
      <c r="FD23" s="241">
        <f>+'Monthly Interactions-$'!FD23/'Monthly Interactions-Energy'!FD23</f>
        <v>47.601876426288321</v>
      </c>
      <c r="FE23" s="241">
        <f>+'Monthly Interactions-$'!FE23/'Monthly Interactions-Energy'!FE23</f>
        <v>52.661762129970221</v>
      </c>
      <c r="FF23" s="241">
        <f>+'Monthly Interactions-$'!FF23/'Monthly Interactions-Energy'!FF23</f>
        <v>52.592198962888617</v>
      </c>
      <c r="FG23" s="241">
        <f>+'Monthly Interactions-$'!FG23/'Monthly Interactions-Energy'!FG23</f>
        <v>51.244386656771894</v>
      </c>
      <c r="FH23" s="241">
        <f>+'Monthly Interactions-$'!FH23/'Monthly Interactions-Energy'!FH23</f>
        <v>48.758893836748761</v>
      </c>
      <c r="FI23" s="241">
        <f>+'Monthly Interactions-$'!FI23/'Monthly Interactions-Energy'!FI23</f>
        <v>45.820493499482659</v>
      </c>
      <c r="FJ23" s="241">
        <f>+'Monthly Interactions-$'!FJ23/'Monthly Interactions-Energy'!FJ23</f>
        <v>45.867258332412284</v>
      </c>
      <c r="FK23" s="241">
        <f>+'Monthly Interactions-$'!FK23/'Monthly Interactions-Energy'!FK23</f>
        <v>52.58149278296311</v>
      </c>
      <c r="FL23" s="241">
        <f>+'Monthly Interactions-$'!FL23/'Monthly Interactions-Energy'!FL23</f>
        <v>52.70371244274461</v>
      </c>
      <c r="FM23" s="241">
        <f>+'Monthly Interactions-$'!FM23/'Monthly Interactions-Energy'!FM23</f>
        <v>43.752723429451876</v>
      </c>
      <c r="FN23" s="241">
        <f>+'Monthly Interactions-$'!FN23/'Monthly Interactions-Energy'!FN23</f>
        <v>48.833296861021182</v>
      </c>
      <c r="FO23" s="241">
        <f>+'Monthly Interactions-$'!FO23/'Monthly Interactions-Energy'!FO23</f>
        <v>49.877827228389691</v>
      </c>
      <c r="FP23" s="241">
        <f>+'Monthly Interactions-$'!FP23/'Monthly Interactions-Energy'!FP23</f>
        <v>51.367707609398458</v>
      </c>
      <c r="FQ23" s="241">
        <f>+'Monthly Interactions-$'!FQ23/'Monthly Interactions-Energy'!FQ23</f>
        <v>55.616654570439039</v>
      </c>
      <c r="FR23" s="241">
        <f>+'Monthly Interactions-$'!FR23/'Monthly Interactions-Energy'!FR23</f>
        <v>55.700627276077135</v>
      </c>
      <c r="FS23" s="241">
        <f>+'Monthly Interactions-$'!FS23/'Monthly Interactions-Energy'!FS23</f>
        <v>54.377833050477051</v>
      </c>
      <c r="FT23" s="241">
        <f>+'Monthly Interactions-$'!FT23/'Monthly Interactions-Energy'!FT23</f>
        <v>51.996827733066105</v>
      </c>
      <c r="FU23" s="241">
        <f>+'Monthly Interactions-$'!FU23/'Monthly Interactions-Energy'!FU23</f>
        <v>48.185206360822697</v>
      </c>
      <c r="FV23" s="241">
        <f>+'Monthly Interactions-$'!FV23/'Monthly Interactions-Energy'!FV23</f>
        <v>47.517430738181041</v>
      </c>
      <c r="FW23" s="241">
        <f>+'Monthly Interactions-$'!FW23/'Monthly Interactions-Energy'!FW23</f>
        <v>55.443614961005153</v>
      </c>
      <c r="FX23" s="241">
        <f>+'Monthly Interactions-$'!FX23/'Monthly Interactions-Energy'!FX23</f>
        <v>53.387868779634267</v>
      </c>
      <c r="FY23" s="241">
        <f>+'Monthly Interactions-$'!FY23/'Monthly Interactions-Energy'!FY23</f>
        <v>46.343727246614961</v>
      </c>
      <c r="FZ23" s="241">
        <f>+'Monthly Interactions-$'!FZ23/'Monthly Interactions-Energy'!FZ23</f>
        <v>50.677274917216643</v>
      </c>
      <c r="GA23" s="241">
        <f>+'Monthly Interactions-$'!GA23/'Monthly Interactions-Energy'!GA23</f>
        <v>52.213797780069854</v>
      </c>
      <c r="GB23" s="241">
        <f>+'Monthly Interactions-$'!GB23/'Monthly Interactions-Energy'!GB23</f>
        <v>55.144175152534132</v>
      </c>
    </row>
    <row r="24" spans="2:184">
      <c r="B24" s="17" t="s">
        <v>74</v>
      </c>
      <c r="C24" s="21" t="s">
        <v>61</v>
      </c>
      <c r="D24" s="42" t="s">
        <v>174</v>
      </c>
      <c r="E24" s="241">
        <f>+('Monthly Interactions-$'!E19-'Monthly Interactions-$'!E22)/('Monthly Interactions-Energy'!E19-'Monthly Interactions-Energy'!E22)</f>
        <v>27.8571210957018</v>
      </c>
      <c r="F24" s="241">
        <f>+('Monthly Interactions-$'!F19-'Monthly Interactions-$'!F22)/('Monthly Interactions-Energy'!F19-'Monthly Interactions-Energy'!F22)</f>
        <v>28.19166831718529</v>
      </c>
      <c r="G24" s="241">
        <f>+('Monthly Interactions-$'!G19-'Monthly Interactions-$'!G22)/('Monthly Interactions-Energy'!G19-'Monthly Interactions-Energy'!G22)</f>
        <v>26.313855650962257</v>
      </c>
      <c r="H24" s="241">
        <f>+('Monthly Interactions-$'!H19-'Monthly Interactions-$'!H22)/('Monthly Interactions-Energy'!H19-'Monthly Interactions-Energy'!H22)</f>
        <v>24.756259602614822</v>
      </c>
      <c r="I24" s="241">
        <f>+('Monthly Interactions-$'!I19-'Monthly Interactions-$'!I22)/('Monthly Interactions-Energy'!I19-'Monthly Interactions-Energy'!I22)</f>
        <v>23.360219595165336</v>
      </c>
      <c r="J24" s="241">
        <f>+('Monthly Interactions-$'!J19-'Monthly Interactions-$'!J22)/('Monthly Interactions-Energy'!J19-'Monthly Interactions-Energy'!J22)</f>
        <v>23.997723754723083</v>
      </c>
      <c r="K24" s="241">
        <f>+('Monthly Interactions-$'!K19-'Monthly Interactions-$'!K22)/('Monthly Interactions-Energy'!K19-'Monthly Interactions-Energy'!K22)</f>
        <v>26.173286453228773</v>
      </c>
      <c r="L24" s="241">
        <f>+('Monthly Interactions-$'!L19-'Monthly Interactions-$'!L22)/('Monthly Interactions-Energy'!L19-'Monthly Interactions-Energy'!L22)</f>
        <v>25.540043108819972</v>
      </c>
      <c r="M24" s="241">
        <f>+('Monthly Interactions-$'!M19-'Monthly Interactions-$'!M22)/('Monthly Interactions-Energy'!M19-'Monthly Interactions-Energy'!M22)</f>
        <v>23.758844225422735</v>
      </c>
      <c r="N24" s="241">
        <f>+('Monthly Interactions-$'!N19-'Monthly Interactions-$'!N22)/('Monthly Interactions-Energy'!N19-'Monthly Interactions-Energy'!N22)</f>
        <v>24.495267005993515</v>
      </c>
      <c r="O24" s="241">
        <f>+('Monthly Interactions-$'!O19-'Monthly Interactions-$'!O22)/('Monthly Interactions-Energy'!O19-'Monthly Interactions-Energy'!O22)</f>
        <v>24.712829776452374</v>
      </c>
      <c r="P24" s="241">
        <f>+('Monthly Interactions-$'!P19-'Monthly Interactions-$'!P22)/('Monthly Interactions-Energy'!P19-'Monthly Interactions-Energy'!P22)</f>
        <v>25.637197703369054</v>
      </c>
      <c r="Q24" s="241">
        <f>+('Monthly Interactions-$'!Q19-'Monthly Interactions-$'!Q22)/('Monthly Interactions-Energy'!Q19-'Monthly Interactions-Energy'!Q22)</f>
        <v>28.971219450797111</v>
      </c>
      <c r="R24" s="241">
        <f>+('Monthly Interactions-$'!R19-'Monthly Interactions-$'!R22)/('Monthly Interactions-Energy'!R19-'Monthly Interactions-Energy'!R22)</f>
        <v>29.32289048208527</v>
      </c>
      <c r="S24" s="241">
        <f>+('Monthly Interactions-$'!S19-'Monthly Interactions-$'!S22)/('Monthly Interactions-Energy'!S19-'Monthly Interactions-Energy'!S22)</f>
        <v>25.93388280424449</v>
      </c>
      <c r="T24" s="241">
        <f>+('Monthly Interactions-$'!T19-'Monthly Interactions-$'!T22)/('Monthly Interactions-Energy'!T19-'Monthly Interactions-Energy'!T22)</f>
        <v>25.43416047202588</v>
      </c>
      <c r="U24" s="241">
        <f>+('Monthly Interactions-$'!U19-'Monthly Interactions-$'!U22)/('Monthly Interactions-Energy'!U19-'Monthly Interactions-Energy'!U22)</f>
        <v>24.252016787668627</v>
      </c>
      <c r="V24" s="241">
        <f>+('Monthly Interactions-$'!V19-'Monthly Interactions-$'!V22)/('Monthly Interactions-Energy'!V19-'Monthly Interactions-Energy'!V22)</f>
        <v>25.914783084099209</v>
      </c>
      <c r="W24" s="241">
        <f>+('Monthly Interactions-$'!W19-'Monthly Interactions-$'!W22)/('Monthly Interactions-Energy'!W19-'Monthly Interactions-Energy'!W22)</f>
        <v>27.815665588773587</v>
      </c>
      <c r="X24" s="241">
        <f>+('Monthly Interactions-$'!X19-'Monthly Interactions-$'!X22)/('Monthly Interactions-Energy'!X19-'Monthly Interactions-Energy'!X22)</f>
        <v>27.205718098354669</v>
      </c>
      <c r="Y24" s="241">
        <f>+('Monthly Interactions-$'!Y19-'Monthly Interactions-$'!Y22)/('Monthly Interactions-Energy'!Y19-'Monthly Interactions-Energy'!Y22)</f>
        <v>23.564712560382883</v>
      </c>
      <c r="Z24" s="241">
        <f>+('Monthly Interactions-$'!Z19-'Monthly Interactions-$'!Z22)/('Monthly Interactions-Energy'!Z19-'Monthly Interactions-Energy'!Z22)</f>
        <v>24.506375157061264</v>
      </c>
      <c r="AA24" s="241">
        <f>+('Monthly Interactions-$'!AA19-'Monthly Interactions-$'!AA22)/('Monthly Interactions-Energy'!AA19-'Monthly Interactions-Energy'!AA22)</f>
        <v>25.269549676545662</v>
      </c>
      <c r="AB24" s="241">
        <f>+('Monthly Interactions-$'!AB19-'Monthly Interactions-$'!AB22)/('Monthly Interactions-Energy'!AB19-'Monthly Interactions-Energy'!AB22)</f>
        <v>25.389078586512888</v>
      </c>
      <c r="AC24" s="241">
        <f>+('Monthly Interactions-$'!AC19-'Monthly Interactions-$'!AC22)/('Monthly Interactions-Energy'!AC19-'Monthly Interactions-Energy'!AC22)</f>
        <v>30.111078228853174</v>
      </c>
      <c r="AD24" s="241">
        <f>+('Monthly Interactions-$'!AD19-'Monthly Interactions-$'!AD22)/('Monthly Interactions-Energy'!AD19-'Monthly Interactions-Energy'!AD22)</f>
        <v>30.524347985947806</v>
      </c>
      <c r="AE24" s="241">
        <f>+('Monthly Interactions-$'!AE19-'Monthly Interactions-$'!AE22)/('Monthly Interactions-Energy'!AE19-'Monthly Interactions-Energy'!AE22)</f>
        <v>27.145988522684956</v>
      </c>
      <c r="AF24" s="241">
        <f>+('Monthly Interactions-$'!AF19-'Monthly Interactions-$'!AF22)/('Monthly Interactions-Energy'!AF19-'Monthly Interactions-Energy'!AF22)</f>
        <v>26.605944101665411</v>
      </c>
      <c r="AG24" s="241">
        <f>+('Monthly Interactions-$'!AG19-'Monthly Interactions-$'!AG22)/('Monthly Interactions-Energy'!AG19-'Monthly Interactions-Energy'!AG22)</f>
        <v>25.801440894259038</v>
      </c>
      <c r="AH24" s="241">
        <f>+('Monthly Interactions-$'!AH19-'Monthly Interactions-$'!AH22)/('Monthly Interactions-Energy'!AH19-'Monthly Interactions-Energy'!AH22)</f>
        <v>27.559098544465847</v>
      </c>
      <c r="AI24" s="241">
        <f>+('Monthly Interactions-$'!AI19-'Monthly Interactions-$'!AI22)/('Monthly Interactions-Energy'!AI19-'Monthly Interactions-Energy'!AI22)</f>
        <v>29.578330389746075</v>
      </c>
      <c r="AJ24" s="241">
        <f>+('Monthly Interactions-$'!AJ19-'Monthly Interactions-$'!AJ22)/('Monthly Interactions-Energy'!AJ19-'Monthly Interactions-Energy'!AJ22)</f>
        <v>29.054726438057024</v>
      </c>
      <c r="AK24" s="241">
        <f>+('Monthly Interactions-$'!AK19-'Monthly Interactions-$'!AK22)/('Monthly Interactions-Energy'!AK19-'Monthly Interactions-Energy'!AK22)</f>
        <v>25.070911275295703</v>
      </c>
      <c r="AL24" s="241">
        <f>+('Monthly Interactions-$'!AL19-'Monthly Interactions-$'!AL22)/('Monthly Interactions-Energy'!AL19-'Monthly Interactions-Energy'!AL22)</f>
        <v>25.876719985539275</v>
      </c>
      <c r="AM24" s="241">
        <f>+('Monthly Interactions-$'!AM19-'Monthly Interactions-$'!AM22)/('Monthly Interactions-Energy'!AM19-'Monthly Interactions-Energy'!AM22)</f>
        <v>26.712375386733573</v>
      </c>
      <c r="AN24" s="241">
        <f>+('Monthly Interactions-$'!AN19-'Monthly Interactions-$'!AN22)/('Monthly Interactions-Energy'!AN19-'Monthly Interactions-Energy'!AN22)</f>
        <v>26.602149948538436</v>
      </c>
      <c r="AO24" s="241">
        <f>+('Monthly Interactions-$'!AO19-'Monthly Interactions-$'!AO22)/('Monthly Interactions-Energy'!AO19-'Monthly Interactions-Energy'!AO22)</f>
        <v>32.352817775248653</v>
      </c>
      <c r="AP24" s="241">
        <f>+('Monthly Interactions-$'!AP19-'Monthly Interactions-$'!AP22)/('Monthly Interactions-Energy'!AP19-'Monthly Interactions-Energy'!AP22)</f>
        <v>32.621174887424189</v>
      </c>
      <c r="AQ24" s="241">
        <f>+('Monthly Interactions-$'!AQ19-'Monthly Interactions-$'!AQ22)/('Monthly Interactions-Energy'!AQ19-'Monthly Interactions-Energy'!AQ22)</f>
        <v>28.727997508363245</v>
      </c>
      <c r="AR24" s="241">
        <f>+('Monthly Interactions-$'!AR19-'Monthly Interactions-$'!AR22)/('Monthly Interactions-Energy'!AR19-'Monthly Interactions-Energy'!AR22)</f>
        <v>28.194774651076557</v>
      </c>
      <c r="AS24" s="241">
        <f>+('Monthly Interactions-$'!AS19-'Monthly Interactions-$'!AS22)/('Monthly Interactions-Energy'!AS19-'Monthly Interactions-Energy'!AS22)</f>
        <v>27.307027790873978</v>
      </c>
      <c r="AT24" s="241">
        <f>+('Monthly Interactions-$'!AT19-'Monthly Interactions-$'!AT22)/('Monthly Interactions-Energy'!AT19-'Monthly Interactions-Energy'!AT22)</f>
        <v>29.044756449128236</v>
      </c>
      <c r="AU24" s="241">
        <f>+('Monthly Interactions-$'!AU19-'Monthly Interactions-$'!AU22)/('Monthly Interactions-Energy'!AU19-'Monthly Interactions-Energy'!AU22)</f>
        <v>31.960138251752408</v>
      </c>
      <c r="AV24" s="241">
        <f>+('Monthly Interactions-$'!AV19-'Monthly Interactions-$'!AV22)/('Monthly Interactions-Energy'!AV19-'Monthly Interactions-Energy'!AV22)</f>
        <v>31.24802560829303</v>
      </c>
      <c r="AW24" s="241">
        <f>+('Monthly Interactions-$'!AW19-'Monthly Interactions-$'!AW22)/('Monthly Interactions-Energy'!AW19-'Monthly Interactions-Energy'!AW22)</f>
        <v>27.219455395750984</v>
      </c>
      <c r="AX24" s="241">
        <f>+('Monthly Interactions-$'!AX19-'Monthly Interactions-$'!AX22)/('Monthly Interactions-Energy'!AX19-'Monthly Interactions-Energy'!AX22)</f>
        <v>27.771993075935441</v>
      </c>
      <c r="AY24" s="241">
        <f>+('Monthly Interactions-$'!AY19-'Monthly Interactions-$'!AY22)/('Monthly Interactions-Energy'!AY19-'Monthly Interactions-Energy'!AY22)</f>
        <v>28.533423997954337</v>
      </c>
      <c r="AZ24" s="241">
        <f>+('Monthly Interactions-$'!AZ19-'Monthly Interactions-$'!AZ22)/('Monthly Interactions-Energy'!AZ19-'Monthly Interactions-Energy'!AZ22)</f>
        <v>28.676067387224819</v>
      </c>
      <c r="BA24" s="241">
        <f>+('Monthly Interactions-$'!BA19-'Monthly Interactions-$'!BA22)/('Monthly Interactions-Energy'!BA19-'Monthly Interactions-Energy'!BA22)</f>
        <v>33.79985143171686</v>
      </c>
      <c r="BB24" s="241">
        <f>+('Monthly Interactions-$'!BB19-'Monthly Interactions-$'!BB22)/('Monthly Interactions-Energy'!BB19-'Monthly Interactions-Energy'!BB22)</f>
        <v>34.123032613887155</v>
      </c>
      <c r="BC24" s="241">
        <f>+('Monthly Interactions-$'!BC19-'Monthly Interactions-$'!BC22)/('Monthly Interactions-Energy'!BC19-'Monthly Interactions-Energy'!BC22)</f>
        <v>30.268725163449261</v>
      </c>
      <c r="BD24" s="241">
        <f>+('Monthly Interactions-$'!BD19-'Monthly Interactions-$'!BD22)/('Monthly Interactions-Energy'!BD19-'Monthly Interactions-Energy'!BD22)</f>
        <v>29.747027306638365</v>
      </c>
      <c r="BE24" s="241">
        <f>+('Monthly Interactions-$'!BE19-'Monthly Interactions-$'!BE22)/('Monthly Interactions-Energy'!BE19-'Monthly Interactions-Energy'!BE22)</f>
        <v>27.684697017818618</v>
      </c>
      <c r="BF24" s="241">
        <f>+('Monthly Interactions-$'!BF19-'Monthly Interactions-$'!BF22)/('Monthly Interactions-Energy'!BF19-'Monthly Interactions-Energy'!BF22)</f>
        <v>29.893531181625029</v>
      </c>
      <c r="BG24" s="241">
        <f>+('Monthly Interactions-$'!BG19-'Monthly Interactions-$'!BG22)/('Monthly Interactions-Energy'!BG19-'Monthly Interactions-Energy'!BG22)</f>
        <v>32.84161486692259</v>
      </c>
      <c r="BH24" s="241">
        <f>+('Monthly Interactions-$'!BH19-'Monthly Interactions-$'!BH22)/('Monthly Interactions-Energy'!BH19-'Monthly Interactions-Energy'!BH22)</f>
        <v>31.811845101815194</v>
      </c>
      <c r="BI24" s="241">
        <f>+('Monthly Interactions-$'!BI19-'Monthly Interactions-$'!BI22)/('Monthly Interactions-Energy'!BI19-'Monthly Interactions-Energy'!BI22)</f>
        <v>27.33310414435573</v>
      </c>
      <c r="BJ24" s="241">
        <f>+('Monthly Interactions-$'!BJ19-'Monthly Interactions-$'!BJ22)/('Monthly Interactions-Energy'!BJ19-'Monthly Interactions-Energy'!BJ22)</f>
        <v>28.205404690748047</v>
      </c>
      <c r="BK24" s="241">
        <f>+('Monthly Interactions-$'!BK19-'Monthly Interactions-$'!BK22)/('Monthly Interactions-Energy'!BK19-'Monthly Interactions-Energy'!BK22)</f>
        <v>29.166874183209817</v>
      </c>
      <c r="BL24" s="241">
        <f>+('Monthly Interactions-$'!BL19-'Monthly Interactions-$'!BL22)/('Monthly Interactions-Energy'!BL19-'Monthly Interactions-Energy'!BL22)</f>
        <v>30.477788800596823</v>
      </c>
      <c r="BM24" s="241">
        <f>+('Monthly Interactions-$'!BM19-'Monthly Interactions-$'!BM22)/('Monthly Interactions-Energy'!BM19-'Monthly Interactions-Energy'!BM22)</f>
        <v>35.032365454370684</v>
      </c>
      <c r="BN24" s="241">
        <f>+('Monthly Interactions-$'!BN19-'Monthly Interactions-$'!BN22)/('Monthly Interactions-Energy'!BN19-'Monthly Interactions-Energy'!BN22)</f>
        <v>35.743658928860633</v>
      </c>
      <c r="BO24" s="241">
        <f>+('Monthly Interactions-$'!BO19-'Monthly Interactions-$'!BO22)/('Monthly Interactions-Energy'!BO19-'Monthly Interactions-Energy'!BO22)</f>
        <v>32.336844829479695</v>
      </c>
      <c r="BP24" s="241">
        <f>+('Monthly Interactions-$'!BP19-'Monthly Interactions-$'!BP22)/('Monthly Interactions-Energy'!BP19-'Monthly Interactions-Energy'!BP22)</f>
        <v>32.201709659366323</v>
      </c>
      <c r="BQ24" s="241">
        <f>+('Monthly Interactions-$'!BQ19-'Monthly Interactions-$'!BQ22)/('Monthly Interactions-Energy'!BQ19-'Monthly Interactions-Energy'!BQ22)</f>
        <v>31.060430898948397</v>
      </c>
      <c r="BR24" s="241">
        <f>+('Monthly Interactions-$'!BR19-'Monthly Interactions-$'!BR22)/('Monthly Interactions-Energy'!BR19-'Monthly Interactions-Energy'!BR22)</f>
        <v>34.014359157215814</v>
      </c>
      <c r="BS24" s="241">
        <f>+('Monthly Interactions-$'!BS19-'Monthly Interactions-$'!BS22)/('Monthly Interactions-Energy'!BS19-'Monthly Interactions-Energy'!BS22)</f>
        <v>38.158776105246517</v>
      </c>
      <c r="BT24" s="241">
        <f>+('Monthly Interactions-$'!BT19-'Monthly Interactions-$'!BT22)/('Monthly Interactions-Energy'!BT19-'Monthly Interactions-Energy'!BT22)</f>
        <v>37.897654421224843</v>
      </c>
      <c r="BU24" s="241">
        <f>+('Monthly Interactions-$'!BU19-'Monthly Interactions-$'!BU22)/('Monthly Interactions-Energy'!BU19-'Monthly Interactions-Energy'!BU22)</f>
        <v>33.261834360967342</v>
      </c>
      <c r="BV24" s="241">
        <f>+('Monthly Interactions-$'!BV19-'Monthly Interactions-$'!BV22)/('Monthly Interactions-Energy'!BV19-'Monthly Interactions-Energy'!BV22)</f>
        <v>32.838616773933204</v>
      </c>
      <c r="BW24" s="241">
        <f>+('Monthly Interactions-$'!BW19-'Monthly Interactions-$'!BW22)/('Monthly Interactions-Energy'!BW19-'Monthly Interactions-Energy'!BW22)</f>
        <v>34.734826551364321</v>
      </c>
      <c r="BX24" s="241">
        <f>+('Monthly Interactions-$'!BX19-'Monthly Interactions-$'!BX22)/('Monthly Interactions-Energy'!BX19-'Monthly Interactions-Energy'!BX22)</f>
        <v>36.868327885410935</v>
      </c>
      <c r="BY24" s="241">
        <f>+('Monthly Interactions-$'!BY19-'Monthly Interactions-$'!BY22)/('Monthly Interactions-Energy'!BY19-'Monthly Interactions-Energy'!BY22)</f>
        <v>39.745115067253117</v>
      </c>
      <c r="BZ24" s="241">
        <f>+('Monthly Interactions-$'!BZ19-'Monthly Interactions-$'!BZ22)/('Monthly Interactions-Energy'!BZ19-'Monthly Interactions-Energy'!BZ22)</f>
        <v>40.579868780220437</v>
      </c>
      <c r="CA24" s="241">
        <f>+('Monthly Interactions-$'!CA19-'Monthly Interactions-$'!CA22)/('Monthly Interactions-Energy'!CA19-'Monthly Interactions-Energy'!CA22)</f>
        <v>38.089797274316226</v>
      </c>
      <c r="CB24" s="241">
        <f>+('Monthly Interactions-$'!CB19-'Monthly Interactions-$'!CB22)/('Monthly Interactions-Energy'!CB19-'Monthly Interactions-Energy'!CB22)</f>
        <v>37.693852014570538</v>
      </c>
      <c r="CC24" s="241">
        <f>+('Monthly Interactions-$'!CC19-'Monthly Interactions-$'!CC22)/('Monthly Interactions-Energy'!CC19-'Monthly Interactions-Energy'!CC22)</f>
        <v>36.146188285155105</v>
      </c>
      <c r="CD24" s="241">
        <f>+('Monthly Interactions-$'!CD19-'Monthly Interactions-$'!CD22)/('Monthly Interactions-Energy'!CD19-'Monthly Interactions-Energy'!CD22)</f>
        <v>40.034025882232719</v>
      </c>
      <c r="CE24" s="241">
        <f>+('Monthly Interactions-$'!CE19-'Monthly Interactions-$'!CE22)/('Monthly Interactions-Energy'!CE19-'Monthly Interactions-Energy'!CE22)</f>
        <v>48.125586467048578</v>
      </c>
      <c r="CF24" s="241">
        <f>+('Monthly Interactions-$'!CF19-'Monthly Interactions-$'!CF22)/('Monthly Interactions-Energy'!CF19-'Monthly Interactions-Energy'!CF22)</f>
        <v>47.519813458617101</v>
      </c>
      <c r="CG24" s="241">
        <f>+('Monthly Interactions-$'!CG19-'Monthly Interactions-$'!CG22)/('Monthly Interactions-Energy'!CG19-'Monthly Interactions-Energy'!CG22)</f>
        <v>39.668221828803802</v>
      </c>
      <c r="CH24" s="241">
        <f>+('Monthly Interactions-$'!CH19-'Monthly Interactions-$'!CH22)/('Monthly Interactions-Energy'!CH19-'Monthly Interactions-Energy'!CH22)</f>
        <v>39.071450226100353</v>
      </c>
      <c r="CI24" s="241">
        <f>+('Monthly Interactions-$'!CI19-'Monthly Interactions-$'!CI22)/('Monthly Interactions-Energy'!CI19-'Monthly Interactions-Energy'!CI22)</f>
        <v>41.682321689958172</v>
      </c>
      <c r="CJ24" s="241">
        <f>+('Monthly Interactions-$'!CJ19-'Monthly Interactions-$'!CJ22)/('Monthly Interactions-Energy'!CJ19-'Monthly Interactions-Energy'!CJ22)</f>
        <v>44.056610487749474</v>
      </c>
      <c r="CK24" s="241">
        <f>+('Monthly Interactions-$'!CK19-'Monthly Interactions-$'!CK22)/('Monthly Interactions-Energy'!CK19-'Monthly Interactions-Energy'!CK22)</f>
        <v>44.958502705847835</v>
      </c>
      <c r="CL24" s="241">
        <f>+('Monthly Interactions-$'!CL19-'Monthly Interactions-$'!CL22)/('Monthly Interactions-Energy'!CL19-'Monthly Interactions-Energy'!CL22)</f>
        <v>45.540635373154238</v>
      </c>
      <c r="CM24" s="241">
        <f>+('Monthly Interactions-$'!CM19-'Monthly Interactions-$'!CM22)/('Monthly Interactions-Energy'!CM19-'Monthly Interactions-Energy'!CM22)</f>
        <v>43.224597861649144</v>
      </c>
      <c r="CN24" s="241">
        <f>+('Monthly Interactions-$'!CN19-'Monthly Interactions-$'!CN22)/('Monthly Interactions-Energy'!CN19-'Monthly Interactions-Energy'!CN22)</f>
        <v>42.289684197572051</v>
      </c>
      <c r="CO24" s="241">
        <f>+('Monthly Interactions-$'!CO19-'Monthly Interactions-$'!CO22)/('Monthly Interactions-Energy'!CO19-'Monthly Interactions-Energy'!CO22)</f>
        <v>41.39377473667583</v>
      </c>
      <c r="CP24" s="241">
        <f>+('Monthly Interactions-$'!CP19-'Monthly Interactions-$'!CP22)/('Monthly Interactions-Energy'!CP19-'Monthly Interactions-Energy'!CP22)</f>
        <v>45.54729523745744</v>
      </c>
      <c r="CQ24" s="241">
        <f>+('Monthly Interactions-$'!CQ19-'Monthly Interactions-$'!CQ22)/('Monthly Interactions-Energy'!CQ19-'Monthly Interactions-Energy'!CQ22)</f>
        <v>54.419886125214134</v>
      </c>
      <c r="CR24" s="241">
        <f>+('Monthly Interactions-$'!CR19-'Monthly Interactions-$'!CR22)/('Monthly Interactions-Energy'!CR19-'Monthly Interactions-Energy'!CR22)</f>
        <v>53.417859492872985</v>
      </c>
      <c r="CS24" s="241">
        <f>+('Monthly Interactions-$'!CS19-'Monthly Interactions-$'!CS22)/('Monthly Interactions-Energy'!CS19-'Monthly Interactions-Energy'!CS22)</f>
        <v>43.008873128532457</v>
      </c>
      <c r="CT24" s="241">
        <f>+('Monthly Interactions-$'!CT19-'Monthly Interactions-$'!CT22)/('Monthly Interactions-Energy'!CT19-'Monthly Interactions-Energy'!CT22)</f>
        <v>42.097573539637771</v>
      </c>
      <c r="CU24" s="241">
        <f>+('Monthly Interactions-$'!CU19-'Monthly Interactions-$'!CU22)/('Monthly Interactions-Energy'!CU19-'Monthly Interactions-Energy'!CU22)</f>
        <v>43.537138905397313</v>
      </c>
      <c r="CV24" s="241">
        <f>+('Monthly Interactions-$'!CV19-'Monthly Interactions-$'!CV22)/('Monthly Interactions-Energy'!CV19-'Monthly Interactions-Energy'!CV22)</f>
        <v>46.003723896171252</v>
      </c>
      <c r="CW24" s="241">
        <f>+('Monthly Interactions-$'!CW19-'Monthly Interactions-$'!CW22)/('Monthly Interactions-Energy'!CW19-'Monthly Interactions-Energy'!CW22)</f>
        <v>46.36644381522764</v>
      </c>
      <c r="CX24" s="241">
        <f>+('Monthly Interactions-$'!CX19-'Monthly Interactions-$'!CX22)/('Monthly Interactions-Energy'!CX19-'Monthly Interactions-Energy'!CX22)</f>
        <v>46.046084450135332</v>
      </c>
      <c r="CY24" s="241">
        <f>+('Monthly Interactions-$'!CY19-'Monthly Interactions-$'!CY22)/('Monthly Interactions-Energy'!CY19-'Monthly Interactions-Energy'!CY22)</f>
        <v>43.786879471300566</v>
      </c>
      <c r="CZ24" s="241">
        <f>+('Monthly Interactions-$'!CZ19-'Monthly Interactions-$'!CZ22)/('Monthly Interactions-Energy'!CZ19-'Monthly Interactions-Energy'!CZ22)</f>
        <v>42.285324592361945</v>
      </c>
      <c r="DA24" s="241">
        <f>+('Monthly Interactions-$'!DA19-'Monthly Interactions-$'!DA22)/('Monthly Interactions-Energy'!DA19-'Monthly Interactions-Energy'!DA22)</f>
        <v>41.021591674925489</v>
      </c>
      <c r="DB24" s="241">
        <f>+('Monthly Interactions-$'!DB19-'Monthly Interactions-$'!DB22)/('Monthly Interactions-Energy'!DB19-'Monthly Interactions-Energy'!DB22)</f>
        <v>43.656485318894575</v>
      </c>
      <c r="DC24" s="241">
        <f>+('Monthly Interactions-$'!DC19-'Monthly Interactions-$'!DC22)/('Monthly Interactions-Energy'!DC19-'Monthly Interactions-Energy'!DC22)</f>
        <v>51.854558580670336</v>
      </c>
      <c r="DD24" s="241">
        <f>+('Monthly Interactions-$'!DD19-'Monthly Interactions-$'!DD22)/('Monthly Interactions-Energy'!DD19-'Monthly Interactions-Energy'!DD22)</f>
        <v>49.88526489914863</v>
      </c>
      <c r="DE24" s="241">
        <f>+('Monthly Interactions-$'!DE19-'Monthly Interactions-$'!DE22)/('Monthly Interactions-Energy'!DE19-'Monthly Interactions-Energy'!DE22)</f>
        <v>40.925164559936952</v>
      </c>
      <c r="DF24" s="241">
        <f>+('Monthly Interactions-$'!DF19-'Monthly Interactions-$'!DF22)/('Monthly Interactions-Energy'!DF19-'Monthly Interactions-Energy'!DF22)</f>
        <v>41.250887150560558</v>
      </c>
      <c r="DG24" s="241">
        <f>+('Monthly Interactions-$'!DG19-'Monthly Interactions-$'!DG22)/('Monthly Interactions-Energy'!DG19-'Monthly Interactions-Energy'!DG22)</f>
        <v>43.503225785933438</v>
      </c>
      <c r="DH24" s="241">
        <f>+('Monthly Interactions-$'!DH19-'Monthly Interactions-$'!DH22)/('Monthly Interactions-Energy'!DH19-'Monthly Interactions-Energy'!DH22)</f>
        <v>44.934842997782461</v>
      </c>
      <c r="DI24" s="241">
        <f>+('Monthly Interactions-$'!DI19-'Monthly Interactions-$'!DI22)/('Monthly Interactions-Energy'!DI19-'Monthly Interactions-Energy'!DI22)</f>
        <v>47.404313746383686</v>
      </c>
      <c r="DJ24" s="241">
        <f>+('Monthly Interactions-$'!DJ19-'Monthly Interactions-$'!DJ22)/('Monthly Interactions-Energy'!DJ19-'Monthly Interactions-Energy'!DJ22)</f>
        <v>47.033923272572565</v>
      </c>
      <c r="DK24" s="241">
        <f>+('Monthly Interactions-$'!DK19-'Monthly Interactions-$'!DK22)/('Monthly Interactions-Energy'!DK19-'Monthly Interactions-Energy'!DK22)</f>
        <v>44.957551121311383</v>
      </c>
      <c r="DL24" s="241">
        <f>+('Monthly Interactions-$'!DL19-'Monthly Interactions-$'!DL22)/('Monthly Interactions-Energy'!DL19-'Monthly Interactions-Energy'!DL22)</f>
        <v>43.562146858243125</v>
      </c>
      <c r="DM24" s="241">
        <f>+('Monthly Interactions-$'!DM19-'Monthly Interactions-$'!DM22)/('Monthly Interactions-Energy'!DM19-'Monthly Interactions-Energy'!DM22)</f>
        <v>41.767951603500471</v>
      </c>
      <c r="DN24" s="241">
        <f>+('Monthly Interactions-$'!DN19-'Monthly Interactions-$'!DN22)/('Monthly Interactions-Energy'!DN19-'Monthly Interactions-Energy'!DN22)</f>
        <v>44.357346763140278</v>
      </c>
      <c r="DO24" s="241">
        <f>+('Monthly Interactions-$'!DO19-'Monthly Interactions-$'!DO22)/('Monthly Interactions-Energy'!DO19-'Monthly Interactions-Energy'!DO22)</f>
        <v>53.164488564411528</v>
      </c>
      <c r="DP24" s="241">
        <f>+('Monthly Interactions-$'!DP19-'Monthly Interactions-$'!DP22)/('Monthly Interactions-Energy'!DP19-'Monthly Interactions-Energy'!DP22)</f>
        <v>49.326188894024916</v>
      </c>
      <c r="DQ24" s="241">
        <f>+('Monthly Interactions-$'!DQ19-'Monthly Interactions-$'!DQ22)/('Monthly Interactions-Energy'!DQ19-'Monthly Interactions-Energy'!DQ22)</f>
        <v>41.554135238430973</v>
      </c>
      <c r="DR24" s="241">
        <f>+('Monthly Interactions-$'!DR19-'Monthly Interactions-$'!DR22)/('Monthly Interactions-Energy'!DR19-'Monthly Interactions-Energy'!DR22)</f>
        <v>42.974498701631688</v>
      </c>
      <c r="DS24" s="241">
        <f>+('Monthly Interactions-$'!DS19-'Monthly Interactions-$'!DS22)/('Monthly Interactions-Energy'!DS19-'Monthly Interactions-Energy'!DS22)</f>
        <v>44.977179571014297</v>
      </c>
      <c r="DT24" s="241">
        <f>+('Monthly Interactions-$'!DT19-'Monthly Interactions-$'!DT22)/('Monthly Interactions-Energy'!DT19-'Monthly Interactions-Energy'!DT22)</f>
        <v>46.926696449549347</v>
      </c>
      <c r="DU24" s="241">
        <f>+('Monthly Interactions-$'!DU19-'Monthly Interactions-$'!DU22)/('Monthly Interactions-Energy'!DU19-'Monthly Interactions-Energy'!DU22)</f>
        <v>48.827859945814367</v>
      </c>
      <c r="DV24" s="241">
        <f>+('Monthly Interactions-$'!DV19-'Monthly Interactions-$'!DV22)/('Monthly Interactions-Energy'!DV19-'Monthly Interactions-Energy'!DV22)</f>
        <v>48.047944077213991</v>
      </c>
      <c r="DW24" s="241">
        <f>+('Monthly Interactions-$'!DW19-'Monthly Interactions-$'!DW22)/('Monthly Interactions-Energy'!DW19-'Monthly Interactions-Energy'!DW22)</f>
        <v>45.982305592063696</v>
      </c>
      <c r="DX24" s="241">
        <f>+('Monthly Interactions-$'!DX19-'Monthly Interactions-$'!DX22)/('Monthly Interactions-Energy'!DX19-'Monthly Interactions-Energy'!DX22)</f>
        <v>45.641573129384561</v>
      </c>
      <c r="DY24" s="241">
        <f>+('Monthly Interactions-$'!DY19-'Monthly Interactions-$'!DY22)/('Monthly Interactions-Energy'!DY19-'Monthly Interactions-Energy'!DY22)</f>
        <v>43.28012956305507</v>
      </c>
      <c r="DZ24" s="241">
        <f>+('Monthly Interactions-$'!DZ19-'Monthly Interactions-$'!DZ22)/('Monthly Interactions-Energy'!DZ19-'Monthly Interactions-Energy'!DZ22)</f>
        <v>44.504738063170286</v>
      </c>
      <c r="EA24" s="241">
        <f>+('Monthly Interactions-$'!EA19-'Monthly Interactions-$'!EA22)/('Monthly Interactions-Energy'!EA19-'Monthly Interactions-Energy'!EA22)</f>
        <v>53.420556820492479</v>
      </c>
      <c r="EB24" s="241">
        <f>+('Monthly Interactions-$'!EB19-'Monthly Interactions-$'!EB22)/('Monthly Interactions-Energy'!EB19-'Monthly Interactions-Energy'!EB22)</f>
        <v>49.508539209633504</v>
      </c>
      <c r="EC24" s="241">
        <f>+('Monthly Interactions-$'!EC19-'Monthly Interactions-$'!EC22)/('Monthly Interactions-Energy'!EC19-'Monthly Interactions-Energy'!EC22)</f>
        <v>43.556320263424837</v>
      </c>
      <c r="ED24" s="241">
        <f>+('Monthly Interactions-$'!ED19-'Monthly Interactions-$'!ED22)/('Monthly Interactions-Energy'!ED19-'Monthly Interactions-Energy'!ED22)</f>
        <v>43.191751962806897</v>
      </c>
      <c r="EE24" s="241">
        <f>+('Monthly Interactions-$'!EE19-'Monthly Interactions-$'!EE22)/('Monthly Interactions-Energy'!EE19-'Monthly Interactions-Energy'!EE22)</f>
        <v>45.332201547420809</v>
      </c>
      <c r="EF24" s="241">
        <f>+('Monthly Interactions-$'!EF19-'Monthly Interactions-$'!EF22)/('Monthly Interactions-Energy'!EF19-'Monthly Interactions-Energy'!EF22)</f>
        <v>47.986174072037969</v>
      </c>
      <c r="EG24" s="241">
        <f>+('Monthly Interactions-$'!EG19-'Monthly Interactions-$'!EG22)/('Monthly Interactions-Energy'!EG19-'Monthly Interactions-Energy'!EG22)</f>
        <v>49.095472921779887</v>
      </c>
      <c r="EH24" s="241">
        <f>+('Monthly Interactions-$'!EH19-'Monthly Interactions-$'!EH22)/('Monthly Interactions-Energy'!EH19-'Monthly Interactions-Energy'!EH22)</f>
        <v>48.934621873586266</v>
      </c>
      <c r="EI24" s="241">
        <f>+('Monthly Interactions-$'!EI19-'Monthly Interactions-$'!EI22)/('Monthly Interactions-Energy'!EI19-'Monthly Interactions-Energy'!EI22)</f>
        <v>47.550228117839275</v>
      </c>
      <c r="EJ24" s="241">
        <f>+('Monthly Interactions-$'!EJ19-'Monthly Interactions-$'!EJ22)/('Monthly Interactions-Energy'!EJ19-'Monthly Interactions-Energy'!EJ22)</f>
        <v>45.987692400162551</v>
      </c>
      <c r="EK24" s="241">
        <f>+('Monthly Interactions-$'!EK19-'Monthly Interactions-$'!EK22)/('Monthly Interactions-Energy'!EK19-'Monthly Interactions-Energy'!EK22)</f>
        <v>43.95592500101327</v>
      </c>
      <c r="EL24" s="241">
        <f>+('Monthly Interactions-$'!EL19-'Monthly Interactions-$'!EL22)/('Monthly Interactions-Energy'!EL19-'Monthly Interactions-Energy'!EL22)</f>
        <v>45.780585611991015</v>
      </c>
      <c r="EM24" s="241">
        <f>+('Monthly Interactions-$'!EM19-'Monthly Interactions-$'!EM22)/('Monthly Interactions-Energy'!EM19-'Monthly Interactions-Energy'!EM22)</f>
        <v>54.184076910453655</v>
      </c>
      <c r="EN24" s="241">
        <f>+('Monthly Interactions-$'!EN19-'Monthly Interactions-$'!EN22)/('Monthly Interactions-Energy'!EN19-'Monthly Interactions-Energy'!EN22)</f>
        <v>52.099394589280053</v>
      </c>
      <c r="EO24" s="241">
        <f>+('Monthly Interactions-$'!EO19-'Monthly Interactions-$'!EO22)/('Monthly Interactions-Energy'!EO19-'Monthly Interactions-Energy'!EO22)</f>
        <v>45.202091877698933</v>
      </c>
      <c r="EP24" s="241">
        <f>+('Monthly Interactions-$'!EP19-'Monthly Interactions-$'!EP22)/('Monthly Interactions-Energy'!EP19-'Monthly Interactions-Energy'!EP22)</f>
        <v>44.357202505579956</v>
      </c>
      <c r="EQ24" s="241">
        <f>+('Monthly Interactions-$'!EQ19-'Monthly Interactions-$'!EQ22)/('Monthly Interactions-Energy'!EQ19-'Monthly Interactions-Energy'!EQ22)</f>
        <v>46.301145537929571</v>
      </c>
      <c r="ER24" s="241">
        <f>+('Monthly Interactions-$'!ER19-'Monthly Interactions-$'!ER22)/('Monthly Interactions-Energy'!ER19-'Monthly Interactions-Energy'!ER22)</f>
        <v>49.711794969825924</v>
      </c>
      <c r="ES24" s="241">
        <f>+('Monthly Interactions-$'!ES19-'Monthly Interactions-$'!ES22)/('Monthly Interactions-Energy'!ES19-'Monthly Interactions-Energy'!ES22)</f>
        <v>51.49445273892205</v>
      </c>
      <c r="ET24" s="241">
        <f>+('Monthly Interactions-$'!ET19-'Monthly Interactions-$'!ET22)/('Monthly Interactions-Energy'!ET19-'Monthly Interactions-Energy'!ET22)</f>
        <v>51.155333646095507</v>
      </c>
      <c r="EU24" s="241">
        <f>+('Monthly Interactions-$'!EU19-'Monthly Interactions-$'!EU22)/('Monthly Interactions-Energy'!EU19-'Monthly Interactions-Energy'!EU22)</f>
        <v>49.482407227851233</v>
      </c>
      <c r="EV24" s="241">
        <f>+('Monthly Interactions-$'!EV19-'Monthly Interactions-$'!EV22)/('Monthly Interactions-Energy'!EV19-'Monthly Interactions-Energy'!EV22)</f>
        <v>47.551670720858034</v>
      </c>
      <c r="EW24" s="241">
        <f>+('Monthly Interactions-$'!EW19-'Monthly Interactions-$'!EW22)/('Monthly Interactions-Energy'!EW19-'Monthly Interactions-Energy'!EW22)</f>
        <v>46.587190012827371</v>
      </c>
      <c r="EX24" s="241">
        <f>+('Monthly Interactions-$'!EX19-'Monthly Interactions-$'!EX22)/('Monthly Interactions-Energy'!EX19-'Monthly Interactions-Energy'!EX22)</f>
        <v>47.766709276782187</v>
      </c>
      <c r="EY24" s="241">
        <f>+('Monthly Interactions-$'!EY19-'Monthly Interactions-$'!EY22)/('Monthly Interactions-Energy'!EY19-'Monthly Interactions-Energy'!EY22)</f>
        <v>54.806430610886821</v>
      </c>
      <c r="EZ24" s="241">
        <f>+('Monthly Interactions-$'!EZ19-'Monthly Interactions-$'!EZ22)/('Monthly Interactions-Energy'!EZ19-'Monthly Interactions-Energy'!EZ22)</f>
        <v>54.802745035892848</v>
      </c>
      <c r="FA24" s="241">
        <f>+('Monthly Interactions-$'!FA19-'Monthly Interactions-$'!FA22)/('Monthly Interactions-Energy'!FA19-'Monthly Interactions-Energy'!FA22)</f>
        <v>45.857362252180401</v>
      </c>
      <c r="FB24" s="241">
        <f>+('Monthly Interactions-$'!FB19-'Monthly Interactions-$'!FB22)/('Monthly Interactions-Energy'!FB19-'Monthly Interactions-Energy'!FB22)</f>
        <v>46.66389018682866</v>
      </c>
      <c r="FC24" s="241">
        <f>+('Monthly Interactions-$'!FC19-'Monthly Interactions-$'!FC22)/('Monthly Interactions-Energy'!FC19-'Monthly Interactions-Energy'!FC22)</f>
        <v>49.156144373277662</v>
      </c>
      <c r="FD24" s="241">
        <f>+('Monthly Interactions-$'!FD19-'Monthly Interactions-$'!FD22)/('Monthly Interactions-Energy'!FD19-'Monthly Interactions-Energy'!FD22)</f>
        <v>51.08079483742965</v>
      </c>
      <c r="FE24" s="241">
        <f>+('Monthly Interactions-$'!FE19-'Monthly Interactions-$'!FE22)/('Monthly Interactions-Energy'!FE19-'Monthly Interactions-Energy'!FE22)</f>
        <v>55.198123238833695</v>
      </c>
      <c r="FF24" s="241">
        <f>+('Monthly Interactions-$'!FF19-'Monthly Interactions-$'!FF22)/('Monthly Interactions-Energy'!FF19-'Monthly Interactions-Energy'!FF22)</f>
        <v>54.922461746389011</v>
      </c>
      <c r="FG24" s="241">
        <f>+('Monthly Interactions-$'!FG19-'Monthly Interactions-$'!FG22)/('Monthly Interactions-Energy'!FG19-'Monthly Interactions-Energy'!FG22)</f>
        <v>53.363057656882916</v>
      </c>
      <c r="FH24" s="241">
        <f>+('Monthly Interactions-$'!FH19-'Monthly Interactions-$'!FH22)/('Monthly Interactions-Energy'!FH19-'Monthly Interactions-Energy'!FH22)</f>
        <v>51.864559339498079</v>
      </c>
      <c r="FI24" s="241">
        <f>+('Monthly Interactions-$'!FI19-'Monthly Interactions-$'!FI22)/('Monthly Interactions-Energy'!FI19-'Monthly Interactions-Energy'!FI22)</f>
        <v>50.46826884206736</v>
      </c>
      <c r="FJ24" s="241">
        <f>+('Monthly Interactions-$'!FJ19-'Monthly Interactions-$'!FJ22)/('Monthly Interactions-Energy'!FJ19-'Monthly Interactions-Energy'!FJ22)</f>
        <v>51.395023811167093</v>
      </c>
      <c r="FK24" s="241">
        <f>+('Monthly Interactions-$'!FK19-'Monthly Interactions-$'!FK22)/('Monthly Interactions-Energy'!FK19-'Monthly Interactions-Energy'!FK22)</f>
        <v>58.931079593391253</v>
      </c>
      <c r="FL24" s="241">
        <f>+('Monthly Interactions-$'!FL19-'Monthly Interactions-$'!FL22)/('Monthly Interactions-Energy'!FL19-'Monthly Interactions-Energy'!FL22)</f>
        <v>58.929247447388661</v>
      </c>
      <c r="FM24" s="241">
        <f>+('Monthly Interactions-$'!FM19-'Monthly Interactions-$'!FM22)/('Monthly Interactions-Energy'!FM19-'Monthly Interactions-Energy'!FM22)</f>
        <v>49.38954480197873</v>
      </c>
      <c r="FN24" s="241">
        <f>+('Monthly Interactions-$'!FN19-'Monthly Interactions-$'!FN22)/('Monthly Interactions-Energy'!FN19-'Monthly Interactions-Energy'!FN22)</f>
        <v>51.552866013747412</v>
      </c>
      <c r="FO24" s="241">
        <f>+('Monthly Interactions-$'!FO19-'Monthly Interactions-$'!FO22)/('Monthly Interactions-Energy'!FO19-'Monthly Interactions-Energy'!FO22)</f>
        <v>52.835728753994253</v>
      </c>
      <c r="FP24" s="241">
        <f>+('Monthly Interactions-$'!FP19-'Monthly Interactions-$'!FP22)/('Monthly Interactions-Energy'!FP19-'Monthly Interactions-Energy'!FP22)</f>
        <v>55.229538909207349</v>
      </c>
      <c r="FQ24" s="241">
        <f>+('Monthly Interactions-$'!FQ19-'Monthly Interactions-$'!FQ22)/('Monthly Interactions-Energy'!FQ19-'Monthly Interactions-Energy'!FQ22)</f>
        <v>58.443659496740295</v>
      </c>
      <c r="FR24" s="241">
        <f>+('Monthly Interactions-$'!FR19-'Monthly Interactions-$'!FR22)/('Monthly Interactions-Energy'!FR19-'Monthly Interactions-Energy'!FR22)</f>
        <v>58.008865675783774</v>
      </c>
      <c r="FS24" s="241">
        <f>+('Monthly Interactions-$'!FS19-'Monthly Interactions-$'!FS22)/('Monthly Interactions-Energy'!FS19-'Monthly Interactions-Energy'!FS22)</f>
        <v>56.445331750113787</v>
      </c>
      <c r="FT24" s="241">
        <f>+('Monthly Interactions-$'!FT19-'Monthly Interactions-$'!FT22)/('Monthly Interactions-Energy'!FT19-'Monthly Interactions-Energy'!FT22)</f>
        <v>54.764760510215162</v>
      </c>
      <c r="FU24" s="241">
        <f>+('Monthly Interactions-$'!FU19-'Monthly Interactions-$'!FU22)/('Monthly Interactions-Energy'!FU19-'Monthly Interactions-Energy'!FU22)</f>
        <v>53.164230667300004</v>
      </c>
      <c r="FV24" s="241">
        <f>+('Monthly Interactions-$'!FV19-'Monthly Interactions-$'!FV22)/('Monthly Interactions-Energy'!FV19-'Monthly Interactions-Energy'!FV22)</f>
        <v>53.82124112102268</v>
      </c>
      <c r="FW24" s="241">
        <f>+('Monthly Interactions-$'!FW19-'Monthly Interactions-$'!FW22)/('Monthly Interactions-Energy'!FW19-'Monthly Interactions-Energy'!FW22)</f>
        <v>62.879336490735596</v>
      </c>
      <c r="FX24" s="241">
        <f>+('Monthly Interactions-$'!FX19-'Monthly Interactions-$'!FX22)/('Monthly Interactions-Energy'!FX19-'Monthly Interactions-Energy'!FX22)</f>
        <v>60.315510557398461</v>
      </c>
      <c r="FY24" s="241">
        <f>+('Monthly Interactions-$'!FY19-'Monthly Interactions-$'!FY22)/('Monthly Interactions-Energy'!FY19-'Monthly Interactions-Energy'!FY22)</f>
        <v>51.884589634218855</v>
      </c>
      <c r="FZ24" s="241">
        <f>+('Monthly Interactions-$'!FZ19-'Monthly Interactions-$'!FZ22)/('Monthly Interactions-Energy'!FZ19-'Monthly Interactions-Energy'!FZ22)</f>
        <v>54.075874286248634</v>
      </c>
      <c r="GA24" s="241">
        <f>+('Monthly Interactions-$'!GA19-'Monthly Interactions-$'!GA22)/('Monthly Interactions-Energy'!GA19-'Monthly Interactions-Energy'!GA22)</f>
        <v>55.444167002172577</v>
      </c>
      <c r="GB24" s="241">
        <f>+('Monthly Interactions-$'!GB19-'Monthly Interactions-$'!GB22)/('Monthly Interactions-Energy'!GB19-'Monthly Interactions-Energy'!GB22)</f>
        <v>58.414358209794983</v>
      </c>
    </row>
    <row r="25" spans="2:184">
      <c r="B25" s="20"/>
    </row>
    <row r="26" spans="2:184" s="20" customFormat="1" ht="15.75" customHeight="1"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</row>
    <row r="27" spans="2:184" s="20" customFormat="1">
      <c r="B27" s="17"/>
      <c r="C27" s="448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</row>
    <row r="28" spans="2:184" s="20" customFormat="1">
      <c r="B28" s="17"/>
      <c r="C28" s="448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</row>
    <row r="29" spans="2:184" s="20" customFormat="1">
      <c r="B29" s="17"/>
      <c r="C29" s="448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</row>
    <row r="30" spans="2:184" s="20" customFormat="1">
      <c r="B30" s="17"/>
      <c r="C30" s="448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49"/>
      <c r="BB30" s="449"/>
      <c r="BC30" s="449"/>
      <c r="BD30" s="449"/>
    </row>
    <row r="31" spans="2:184" s="20" customFormat="1">
      <c r="B31" s="17"/>
      <c r="C31" s="448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</row>
    <row r="32" spans="2:184" s="20" customFormat="1">
      <c r="C32" s="448"/>
      <c r="D32" s="17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  <c r="BA32" s="449"/>
      <c r="BB32" s="449"/>
      <c r="BC32" s="449"/>
      <c r="BD32" s="449"/>
    </row>
    <row r="33" spans="2:39">
      <c r="B33" s="20"/>
    </row>
    <row r="34" spans="2:39">
      <c r="B34" s="17"/>
      <c r="C34" s="2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2:39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2:39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2:39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2:39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AZ217"/>
  <sheetViews>
    <sheetView topLeftCell="A4" zoomScale="80" zoomScaleNormal="80" workbookViewId="0">
      <selection activeCell="E26" sqref="E26"/>
    </sheetView>
  </sheetViews>
  <sheetFormatPr defaultRowHeight="15"/>
  <cols>
    <col min="2" max="2" width="23.7109375" customWidth="1"/>
    <col min="3" max="3" width="19.140625" customWidth="1"/>
    <col min="4" max="4" width="16" customWidth="1"/>
    <col min="5" max="8" width="13.140625" style="45" customWidth="1"/>
    <col min="9" max="19" width="13.140625" style="462" customWidth="1"/>
    <col min="20" max="26" width="13.140625" style="73" customWidth="1"/>
    <col min="34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10.5703125" style="41" bestFit="1" customWidth="1"/>
    <col min="39" max="43" width="9.140625" style="41"/>
    <col min="45" max="45" width="10.5703125" style="45" bestFit="1" customWidth="1"/>
    <col min="46" max="51" width="9.140625" style="45"/>
  </cols>
  <sheetData>
    <row r="1" spans="1:52">
      <c r="E1" s="271">
        <f>+AI2</f>
        <v>41275</v>
      </c>
      <c r="F1" s="271">
        <f>+DATE(YEAR(E1)+1,1,1)</f>
        <v>41640</v>
      </c>
      <c r="G1" s="271">
        <f t="shared" ref="G1:H1" si="0">+DATE(YEAR(F1)+1,1,1)</f>
        <v>42005</v>
      </c>
      <c r="H1" s="271">
        <f t="shared" si="0"/>
        <v>42370</v>
      </c>
      <c r="I1" s="271">
        <f t="shared" ref="I1" si="1">+DATE(YEAR(H1)+1,1,1)</f>
        <v>42736</v>
      </c>
      <c r="J1" s="271">
        <f t="shared" ref="J1" si="2">+DATE(YEAR(I1)+1,1,1)</f>
        <v>43101</v>
      </c>
      <c r="K1" s="271">
        <f t="shared" ref="K1" si="3">+DATE(YEAR(J1)+1,1,1)</f>
        <v>43466</v>
      </c>
      <c r="L1" s="271">
        <f t="shared" ref="L1" si="4">+DATE(YEAR(K1)+1,1,1)</f>
        <v>43831</v>
      </c>
      <c r="M1" s="271">
        <f t="shared" ref="M1" si="5">+DATE(YEAR(L1)+1,1,1)</f>
        <v>44197</v>
      </c>
      <c r="N1" s="271">
        <f t="shared" ref="N1" si="6">+DATE(YEAR(M1)+1,1,1)</f>
        <v>44562</v>
      </c>
      <c r="O1" s="271">
        <f t="shared" ref="O1" si="7">+DATE(YEAR(N1)+1,1,1)</f>
        <v>44927</v>
      </c>
      <c r="P1" s="271">
        <f t="shared" ref="P1" si="8">+DATE(YEAR(O1)+1,1,1)</f>
        <v>45292</v>
      </c>
      <c r="Q1" s="271">
        <f t="shared" ref="Q1" si="9">+DATE(YEAR(P1)+1,1,1)</f>
        <v>45658</v>
      </c>
      <c r="R1" s="271">
        <f t="shared" ref="R1" si="10">+DATE(YEAR(Q1)+1,1,1)</f>
        <v>46023</v>
      </c>
      <c r="S1" s="271">
        <f t="shared" ref="S1" si="11">+DATE(YEAR(R1)+1,1,1)</f>
        <v>46388</v>
      </c>
      <c r="T1" s="272"/>
      <c r="U1" s="272"/>
      <c r="V1" s="272"/>
      <c r="W1" s="272"/>
      <c r="X1" s="272"/>
      <c r="Y1" s="272"/>
      <c r="Z1" s="272"/>
      <c r="AH1" s="41" t="s">
        <v>131</v>
      </c>
      <c r="AL1" s="27">
        <f>+AI2</f>
        <v>41275</v>
      </c>
      <c r="AM1" s="41" t="str">
        <f>+VLOOKUP(AN1,$AP$1:$AQ$197,2,FALSE)</f>
        <v>e</v>
      </c>
      <c r="AN1" s="41">
        <v>5</v>
      </c>
      <c r="AO1" s="41">
        <f>+MATCH(AL1,$AS$1:$AS$205,0)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ht="15.75" thickBot="1">
      <c r="B2" s="47" t="s">
        <v>65</v>
      </c>
      <c r="C2" s="47" t="s">
        <v>33</v>
      </c>
      <c r="D2" s="47" t="s">
        <v>66</v>
      </c>
      <c r="E2" s="117">
        <f>+YEAR(E1)</f>
        <v>2013</v>
      </c>
      <c r="F2" s="46">
        <f t="shared" ref="F2:H2" si="12">+YEAR(F1)</f>
        <v>2014</v>
      </c>
      <c r="G2" s="46">
        <f t="shared" si="12"/>
        <v>2015</v>
      </c>
      <c r="H2" s="46">
        <f t="shared" si="12"/>
        <v>2016</v>
      </c>
      <c r="I2" s="46">
        <f t="shared" ref="I2:S2" si="13">+YEAR(I1)</f>
        <v>2017</v>
      </c>
      <c r="J2" s="46">
        <f t="shared" si="13"/>
        <v>2018</v>
      </c>
      <c r="K2" s="46">
        <f t="shared" si="13"/>
        <v>2019</v>
      </c>
      <c r="L2" s="46">
        <f t="shared" si="13"/>
        <v>2020</v>
      </c>
      <c r="M2" s="46">
        <f t="shared" si="13"/>
        <v>2021</v>
      </c>
      <c r="N2" s="46">
        <f t="shared" si="13"/>
        <v>2022</v>
      </c>
      <c r="O2" s="46">
        <f t="shared" si="13"/>
        <v>2023</v>
      </c>
      <c r="P2" s="46">
        <f t="shared" si="13"/>
        <v>2024</v>
      </c>
      <c r="Q2" s="46">
        <f t="shared" si="13"/>
        <v>2025</v>
      </c>
      <c r="R2" s="46">
        <f t="shared" si="13"/>
        <v>2026</v>
      </c>
      <c r="S2" s="46">
        <f t="shared" si="13"/>
        <v>2027</v>
      </c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L2" s="27">
        <f>+EDATE(AL1,1)</f>
        <v>41306</v>
      </c>
      <c r="AM2" s="41" t="str">
        <f t="shared" ref="AM2:AM65" si="14">+VLOOKUP(AN2,$AP$1:$AQ$197,2,FALSE)</f>
        <v>f</v>
      </c>
      <c r="AN2" s="41">
        <f>+AN1+1</f>
        <v>6</v>
      </c>
      <c r="AO2" s="461">
        <f t="shared" ref="AO2:AO65" si="15">+MATCH(AL2,$AS$1:$AS$205,0)</f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+ROW(B3)</f>
        <v>3</v>
      </c>
      <c r="B3" s="124" t="s">
        <v>67</v>
      </c>
      <c r="C3" s="127" t="s">
        <v>36</v>
      </c>
      <c r="D3" s="128" t="s">
        <v>68</v>
      </c>
      <c r="E3" s="129">
        <f ca="1">+SUM(INDIRECT("'Monthly Interactions-Energy'!"&amp;VLOOKUP(E$1,$AL$1:$AM$197,2,FALSE)&amp;$A3&amp;":"&amp;VLOOKUP(DATE(YEAR(E$1),12,1),$AL$1:$AM$197,2,FALSE)&amp;$A3))</f>
        <v>11439964.390000001</v>
      </c>
      <c r="F3" s="129">
        <f t="shared" ref="F3:S7" ca="1" si="16">+SUM(INDIRECT("'Monthly Interactions-Energy'!"&amp;VLOOKUP(F$1,$AL$1:$AM$197,2,FALSE)&amp;$A3&amp;":"&amp;VLOOKUP(DATE(YEAR(F$1),12,1),$AL$1:$AM$197,2,FALSE)&amp;$A3))</f>
        <v>11434587.989999998</v>
      </c>
      <c r="G3" s="129">
        <f t="shared" ca="1" si="16"/>
        <v>11468570.440000001</v>
      </c>
      <c r="H3" s="129">
        <f t="shared" ca="1" si="16"/>
        <v>11535226.999999998</v>
      </c>
      <c r="I3" s="129">
        <f t="shared" ca="1" si="16"/>
        <v>11550314.709999999</v>
      </c>
      <c r="J3" s="129">
        <f t="shared" ca="1" si="16"/>
        <v>11580842.499999998</v>
      </c>
      <c r="K3" s="129">
        <f t="shared" ca="1" si="16"/>
        <v>11611355.129999999</v>
      </c>
      <c r="L3" s="129">
        <f t="shared" ca="1" si="16"/>
        <v>11666448.770000001</v>
      </c>
      <c r="M3" s="129">
        <f t="shared" ca="1" si="16"/>
        <v>11685739.82</v>
      </c>
      <c r="N3" s="129">
        <f t="shared" ca="1" si="16"/>
        <v>11723248.310000001</v>
      </c>
      <c r="O3" s="129">
        <f t="shared" ca="1" si="16"/>
        <v>11764629.689999999</v>
      </c>
      <c r="P3" s="129">
        <f t="shared" ca="1" si="16"/>
        <v>11824983.690000001</v>
      </c>
      <c r="Q3" s="129">
        <f t="shared" ca="1" si="16"/>
        <v>11844435.73</v>
      </c>
      <c r="R3" s="129">
        <f t="shared" ca="1" si="16"/>
        <v>11882621.789999999</v>
      </c>
      <c r="S3" s="129">
        <f t="shared" ca="1" si="16"/>
        <v>11926932.370000001</v>
      </c>
      <c r="T3" s="131"/>
      <c r="U3" s="131"/>
      <c r="V3" s="131"/>
      <c r="W3" s="131"/>
      <c r="X3" s="131"/>
      <c r="Y3" s="131"/>
      <c r="Z3" s="131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17">+EDATE(AL2,1)</f>
        <v>41334</v>
      </c>
      <c r="AM3" s="41" t="str">
        <f t="shared" si="14"/>
        <v>g</v>
      </c>
      <c r="AN3" s="41">
        <f t="shared" ref="AN3:AN66" si="18">+AN2+1</f>
        <v>7</v>
      </c>
      <c r="AO3" s="461">
        <f t="shared" si="15"/>
        <v>28</v>
      </c>
      <c r="AP3" s="41">
        <f t="shared" ref="AP3:AP66" si="1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13" si="20">+AT3+AU3</f>
        <v>672</v>
      </c>
    </row>
    <row r="4" spans="1:52">
      <c r="A4" s="60">
        <f t="shared" ref="A4:A7" si="21">+ROW(B4)</f>
        <v>4</v>
      </c>
      <c r="B4" s="130" t="s">
        <v>67</v>
      </c>
      <c r="C4" s="73" t="s">
        <v>36</v>
      </c>
      <c r="D4" s="29" t="s">
        <v>69</v>
      </c>
      <c r="E4" s="131">
        <f t="shared" ref="E4:E7" ca="1" si="22">+SUM(INDIRECT("'Monthly Interactions-Energy'!"&amp;VLOOKUP(E$1,$AL$1:$AM$197,2,FALSE)&amp;$A4&amp;":"&amp;VLOOKUP(DATE(YEAR(E$1),12,1),$AL$1:$AM$197,2,FALSE)&amp;$A4))</f>
        <v>2306745.4500000002</v>
      </c>
      <c r="F4" s="131">
        <f t="shared" ca="1" si="16"/>
        <v>2307176.12</v>
      </c>
      <c r="G4" s="131">
        <f t="shared" ca="1" si="16"/>
        <v>2290174.9599999995</v>
      </c>
      <c r="H4" s="132">
        <f t="shared" ca="1" si="16"/>
        <v>2339149.85</v>
      </c>
      <c r="I4" s="132">
        <f t="shared" ref="I4:S7" ca="1" si="23">+SUM(INDIRECT("'Monthly Interactions-Energy'!"&amp;VLOOKUP(I$1,$AL$1:$AM$197,2,FALSE)&amp;$A4&amp;":"&amp;VLOOKUP(DATE(YEAR(I$1),12,1),$AL$1:$AM$197,2,FALSE)&amp;$A4))</f>
        <v>2347473.5299999998</v>
      </c>
      <c r="J4" s="132">
        <f t="shared" ca="1" si="23"/>
        <v>2332566.9000000004</v>
      </c>
      <c r="K4" s="132">
        <f t="shared" ca="1" si="23"/>
        <v>2340315.6799999997</v>
      </c>
      <c r="L4" s="132">
        <f t="shared" ca="1" si="23"/>
        <v>2320260.12</v>
      </c>
      <c r="M4" s="132">
        <f t="shared" ca="1" si="23"/>
        <v>2332969.2799999998</v>
      </c>
      <c r="N4" s="132">
        <f t="shared" ca="1" si="23"/>
        <v>2360802.2000000002</v>
      </c>
      <c r="O4" s="132">
        <f t="shared" ca="1" si="23"/>
        <v>2391358.8000000003</v>
      </c>
      <c r="P4" s="132">
        <f t="shared" ca="1" si="23"/>
        <v>2376806.9</v>
      </c>
      <c r="Q4" s="132">
        <f t="shared" ca="1" si="23"/>
        <v>2388707.5400000005</v>
      </c>
      <c r="R4" s="132">
        <f t="shared" ca="1" si="23"/>
        <v>2372022.21</v>
      </c>
      <c r="S4" s="132">
        <f t="shared" ca="1" si="23"/>
        <v>2381514.63</v>
      </c>
      <c r="T4" s="132"/>
      <c r="U4" s="132"/>
      <c r="V4" s="132"/>
      <c r="W4" s="132"/>
      <c r="X4" s="132"/>
      <c r="Y4" s="132"/>
      <c r="Z4" s="132"/>
      <c r="AH4" s="41">
        <f t="shared" ref="AH4:AH16" si="24">+AH3+1</f>
        <v>2015</v>
      </c>
      <c r="AI4" s="27">
        <f t="shared" ref="AI4:AI7" si="25">+DATE(YEAR(AJ3)+1,1,1)</f>
        <v>42005</v>
      </c>
      <c r="AJ4" s="27">
        <f t="shared" ref="AJ4:AJ7" si="26">+DATE(YEAR(AI4),12,1)</f>
        <v>42339</v>
      </c>
      <c r="AL4" s="27">
        <f t="shared" si="17"/>
        <v>41365</v>
      </c>
      <c r="AM4" s="41" t="str">
        <f t="shared" si="14"/>
        <v>h</v>
      </c>
      <c r="AN4" s="41">
        <f t="shared" si="18"/>
        <v>8</v>
      </c>
      <c r="AO4" s="461">
        <f t="shared" si="15"/>
        <v>29</v>
      </c>
      <c r="AP4" s="41">
        <f t="shared" si="1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20"/>
        <v>744</v>
      </c>
    </row>
    <row r="5" spans="1:52">
      <c r="A5" s="60">
        <f t="shared" si="21"/>
        <v>5</v>
      </c>
      <c r="B5" s="130" t="s">
        <v>67</v>
      </c>
      <c r="C5" s="73" t="s">
        <v>36</v>
      </c>
      <c r="D5" s="29" t="s">
        <v>70</v>
      </c>
      <c r="E5" s="131">
        <f t="shared" ca="1" si="22"/>
        <v>1083699.99</v>
      </c>
      <c r="F5" s="131">
        <f t="shared" ca="1" si="16"/>
        <v>1084312.53</v>
      </c>
      <c r="G5" s="131">
        <f t="shared" ca="1" si="16"/>
        <v>1075675.49</v>
      </c>
      <c r="H5" s="132">
        <f t="shared" ca="1" si="16"/>
        <v>1099329.52</v>
      </c>
      <c r="I5" s="132">
        <f t="shared" ca="1" si="23"/>
        <v>1102229.77</v>
      </c>
      <c r="J5" s="132">
        <f t="shared" ca="1" si="23"/>
        <v>1094476.23</v>
      </c>
      <c r="K5" s="132">
        <f t="shared" ca="1" si="23"/>
        <v>1096391.8800000001</v>
      </c>
      <c r="L5" s="132">
        <f t="shared" ca="1" si="23"/>
        <v>1087258.3599999999</v>
      </c>
      <c r="M5" s="132">
        <f t="shared" ca="1" si="23"/>
        <v>1092936.6300000004</v>
      </c>
      <c r="N5" s="132">
        <f t="shared" ca="1" si="23"/>
        <v>1105760.8</v>
      </c>
      <c r="O5" s="132">
        <f t="shared" ca="1" si="23"/>
        <v>1119472.6200000001</v>
      </c>
      <c r="P5" s="132">
        <f t="shared" ca="1" si="23"/>
        <v>1110444.45</v>
      </c>
      <c r="Q5" s="132">
        <f t="shared" ca="1" si="23"/>
        <v>1116096.32</v>
      </c>
      <c r="R5" s="132">
        <f t="shared" ca="1" si="23"/>
        <v>1106818.27</v>
      </c>
      <c r="S5" s="132">
        <f t="shared" ca="1" si="23"/>
        <v>1111458.2400000002</v>
      </c>
      <c r="T5" s="132"/>
      <c r="U5" s="132"/>
      <c r="V5" s="132"/>
      <c r="W5" s="132"/>
      <c r="X5" s="132"/>
      <c r="Y5" s="132"/>
      <c r="Z5" s="132"/>
      <c r="AH5" s="41">
        <f t="shared" si="24"/>
        <v>2016</v>
      </c>
      <c r="AI5" s="27">
        <f t="shared" si="25"/>
        <v>42370</v>
      </c>
      <c r="AJ5" s="27">
        <f t="shared" si="26"/>
        <v>42705</v>
      </c>
      <c r="AL5" s="27">
        <f t="shared" si="17"/>
        <v>41395</v>
      </c>
      <c r="AM5" s="41" t="str">
        <f t="shared" si="14"/>
        <v>i</v>
      </c>
      <c r="AN5" s="41">
        <f t="shared" si="18"/>
        <v>9</v>
      </c>
      <c r="AO5" s="461">
        <f t="shared" si="15"/>
        <v>30</v>
      </c>
      <c r="AP5" s="41">
        <f t="shared" si="1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20"/>
        <v>720</v>
      </c>
    </row>
    <row r="6" spans="1:52">
      <c r="A6" s="60">
        <f t="shared" si="21"/>
        <v>6</v>
      </c>
      <c r="B6" s="130" t="s">
        <v>67</v>
      </c>
      <c r="C6" s="73" t="s">
        <v>36</v>
      </c>
      <c r="D6" s="29" t="s">
        <v>71</v>
      </c>
      <c r="E6" s="131">
        <f t="shared" ca="1" si="22"/>
        <v>5492650.3399999999</v>
      </c>
      <c r="F6" s="131">
        <f t="shared" ca="1" si="16"/>
        <v>5490848</v>
      </c>
      <c r="G6" s="131">
        <f t="shared" ca="1" si="16"/>
        <v>5532596.1200000001</v>
      </c>
      <c r="H6" s="132">
        <f t="shared" ca="1" si="16"/>
        <v>5528439.4799999995</v>
      </c>
      <c r="I6" s="132">
        <f t="shared" ca="1" si="23"/>
        <v>5532346.6199999992</v>
      </c>
      <c r="J6" s="132">
        <f t="shared" ca="1" si="23"/>
        <v>5570380.5700000003</v>
      </c>
      <c r="K6" s="132">
        <f t="shared" ca="1" si="23"/>
        <v>5585459.0399999991</v>
      </c>
      <c r="L6" s="132">
        <f t="shared" ca="1" si="23"/>
        <v>5646639.7400000002</v>
      </c>
      <c r="M6" s="132">
        <f t="shared" ca="1" si="23"/>
        <v>5645136.5700000003</v>
      </c>
      <c r="N6" s="132">
        <f t="shared" ca="1" si="23"/>
        <v>5644392.4199999999</v>
      </c>
      <c r="O6" s="132">
        <f t="shared" ca="1" si="23"/>
        <v>5643194.7300000014</v>
      </c>
      <c r="P6" s="132">
        <f t="shared" ca="1" si="23"/>
        <v>5702676.8499999996</v>
      </c>
      <c r="Q6" s="132">
        <f t="shared" ca="1" si="23"/>
        <v>5707773.9799999995</v>
      </c>
      <c r="R6" s="132">
        <f t="shared" ca="1" si="23"/>
        <v>5753601.3500000006</v>
      </c>
      <c r="S6" s="132">
        <f t="shared" ca="1" si="23"/>
        <v>5772271.4800000004</v>
      </c>
      <c r="T6" s="132"/>
      <c r="U6" s="132"/>
      <c r="V6" s="132"/>
      <c r="W6" s="132"/>
      <c r="X6" s="132"/>
      <c r="Y6" s="132"/>
      <c r="Z6" s="132"/>
      <c r="AH6" s="41">
        <f t="shared" si="24"/>
        <v>2017</v>
      </c>
      <c r="AI6" s="27">
        <f t="shared" si="25"/>
        <v>42736</v>
      </c>
      <c r="AJ6" s="27">
        <f t="shared" si="26"/>
        <v>43070</v>
      </c>
      <c r="AL6" s="27">
        <f t="shared" si="17"/>
        <v>41426</v>
      </c>
      <c r="AM6" s="41" t="str">
        <f t="shared" si="14"/>
        <v>j</v>
      </c>
      <c r="AN6" s="41">
        <f t="shared" si="18"/>
        <v>10</v>
      </c>
      <c r="AO6" s="461">
        <f t="shared" si="15"/>
        <v>31</v>
      </c>
      <c r="AP6" s="41">
        <f t="shared" si="1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20"/>
        <v>744</v>
      </c>
    </row>
    <row r="7" spans="1:52" ht="15.75" thickBot="1">
      <c r="A7" s="60">
        <f t="shared" si="21"/>
        <v>7</v>
      </c>
      <c r="B7" s="133" t="s">
        <v>67</v>
      </c>
      <c r="C7" s="46" t="s">
        <v>36</v>
      </c>
      <c r="D7" s="47" t="s">
        <v>72</v>
      </c>
      <c r="E7" s="134">
        <f t="shared" ca="1" si="22"/>
        <v>2556868.5300000003</v>
      </c>
      <c r="F7" s="134">
        <f t="shared" ca="1" si="16"/>
        <v>2552250.4899999998</v>
      </c>
      <c r="G7" s="134">
        <f t="shared" ca="1" si="16"/>
        <v>2570124.3099999996</v>
      </c>
      <c r="H7" s="135">
        <f t="shared" ca="1" si="16"/>
        <v>2568308.8800000004</v>
      </c>
      <c r="I7" s="135">
        <f t="shared" ca="1" si="23"/>
        <v>2568264.2700000005</v>
      </c>
      <c r="J7" s="135">
        <f t="shared" ca="1" si="23"/>
        <v>2583419.0199999996</v>
      </c>
      <c r="K7" s="135">
        <f t="shared" ca="1" si="23"/>
        <v>2589188.88</v>
      </c>
      <c r="L7" s="135">
        <f t="shared" ca="1" si="23"/>
        <v>2612290.4</v>
      </c>
      <c r="M7" s="135">
        <f t="shared" ca="1" si="23"/>
        <v>2614697.0099999998</v>
      </c>
      <c r="N7" s="135">
        <f t="shared" ca="1" si="23"/>
        <v>2612293.1300000004</v>
      </c>
      <c r="O7" s="135">
        <f t="shared" ca="1" si="23"/>
        <v>2610603.9600000004</v>
      </c>
      <c r="P7" s="135">
        <f t="shared" ca="1" si="23"/>
        <v>2635055.4</v>
      </c>
      <c r="Q7" s="135">
        <f t="shared" ca="1" si="23"/>
        <v>2631857.9800000004</v>
      </c>
      <c r="R7" s="135">
        <f t="shared" ca="1" si="23"/>
        <v>2650180.5600000005</v>
      </c>
      <c r="S7" s="135">
        <f t="shared" ca="1" si="23"/>
        <v>2661687.6999999997</v>
      </c>
      <c r="T7" s="132"/>
      <c r="U7" s="132"/>
      <c r="V7" s="132"/>
      <c r="W7" s="132"/>
      <c r="X7" s="132"/>
      <c r="Y7" s="132"/>
      <c r="Z7" s="132"/>
      <c r="AH7" s="41">
        <f t="shared" si="24"/>
        <v>2018</v>
      </c>
      <c r="AI7" s="27">
        <f t="shared" si="25"/>
        <v>43101</v>
      </c>
      <c r="AJ7" s="27">
        <f t="shared" si="26"/>
        <v>43435</v>
      </c>
      <c r="AL7" s="27">
        <f t="shared" si="17"/>
        <v>41456</v>
      </c>
      <c r="AM7" s="41" t="str">
        <f t="shared" si="14"/>
        <v>k</v>
      </c>
      <c r="AN7" s="41">
        <f t="shared" si="18"/>
        <v>11</v>
      </c>
      <c r="AO7" s="461">
        <f t="shared" si="15"/>
        <v>32</v>
      </c>
      <c r="AP7" s="41">
        <f t="shared" si="1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20"/>
        <v>720</v>
      </c>
    </row>
    <row r="8" spans="1:52">
      <c r="A8" s="60"/>
      <c r="B8" s="45"/>
      <c r="C8" s="45"/>
      <c r="D8" s="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8"/>
      <c r="U8" s="8"/>
      <c r="V8" s="8"/>
      <c r="W8" s="8"/>
      <c r="X8" s="8"/>
      <c r="Y8" s="8"/>
      <c r="Z8" s="8"/>
      <c r="AH8" s="41">
        <f t="shared" si="24"/>
        <v>2019</v>
      </c>
      <c r="AI8" s="27">
        <f t="shared" ref="AI8:AI16" si="27">+DATE(YEAR(AJ7)+1,1,1)</f>
        <v>43466</v>
      </c>
      <c r="AJ8" s="27">
        <f t="shared" ref="AJ8:AJ16" si="28">+DATE(YEAR(AI8),12,1)</f>
        <v>43800</v>
      </c>
      <c r="AL8" s="27">
        <f t="shared" si="17"/>
        <v>41487</v>
      </c>
      <c r="AM8" s="41" t="str">
        <f t="shared" si="14"/>
        <v>l</v>
      </c>
      <c r="AN8" s="41">
        <f t="shared" si="18"/>
        <v>12</v>
      </c>
      <c r="AO8" s="461">
        <f t="shared" si="15"/>
        <v>33</v>
      </c>
      <c r="AP8" s="41">
        <f t="shared" si="1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20"/>
        <v>744</v>
      </c>
    </row>
    <row r="9" spans="1:52">
      <c r="A9" s="60"/>
      <c r="B9" s="45"/>
      <c r="C9" s="45"/>
      <c r="D9" s="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8"/>
      <c r="U9" s="8"/>
      <c r="V9" s="8"/>
      <c r="W9" s="8"/>
      <c r="X9" s="8"/>
      <c r="Y9" s="8"/>
      <c r="Z9" s="8"/>
      <c r="AH9" s="41">
        <f t="shared" si="24"/>
        <v>2020</v>
      </c>
      <c r="AI9" s="27">
        <f t="shared" si="27"/>
        <v>43831</v>
      </c>
      <c r="AJ9" s="27">
        <f t="shared" si="28"/>
        <v>44166</v>
      </c>
      <c r="AL9" s="27">
        <f t="shared" si="17"/>
        <v>41518</v>
      </c>
      <c r="AM9" s="41" t="str">
        <f t="shared" si="14"/>
        <v>m</v>
      </c>
      <c r="AN9" s="41">
        <f t="shared" si="18"/>
        <v>13</v>
      </c>
      <c r="AO9" s="461">
        <f t="shared" si="15"/>
        <v>34</v>
      </c>
      <c r="AP9" s="41">
        <f t="shared" si="1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20"/>
        <v>744</v>
      </c>
    </row>
    <row r="10" spans="1:52" ht="15.75" thickBot="1">
      <c r="A10" s="60"/>
      <c r="B10" s="46" t="s">
        <v>65</v>
      </c>
      <c r="C10" s="46" t="s">
        <v>33</v>
      </c>
      <c r="D10" s="47" t="s">
        <v>66</v>
      </c>
      <c r="E10" s="118">
        <f>+E2</f>
        <v>2013</v>
      </c>
      <c r="F10" s="118">
        <f>+F2</f>
        <v>2014</v>
      </c>
      <c r="G10" s="118">
        <f t="shared" ref="G10:H10" si="29">+G2</f>
        <v>2015</v>
      </c>
      <c r="H10" s="119">
        <f t="shared" si="29"/>
        <v>2016</v>
      </c>
      <c r="I10" s="119">
        <f t="shared" ref="I10:S10" si="30">+I2</f>
        <v>2017</v>
      </c>
      <c r="J10" s="119">
        <f t="shared" si="30"/>
        <v>2018</v>
      </c>
      <c r="K10" s="119">
        <f t="shared" si="30"/>
        <v>2019</v>
      </c>
      <c r="L10" s="119">
        <f t="shared" si="30"/>
        <v>2020</v>
      </c>
      <c r="M10" s="119">
        <f t="shared" si="30"/>
        <v>2021</v>
      </c>
      <c r="N10" s="119">
        <f t="shared" si="30"/>
        <v>2022</v>
      </c>
      <c r="O10" s="119">
        <f t="shared" si="30"/>
        <v>2023</v>
      </c>
      <c r="P10" s="119">
        <f t="shared" si="30"/>
        <v>2024</v>
      </c>
      <c r="Q10" s="119">
        <f t="shared" si="30"/>
        <v>2025</v>
      </c>
      <c r="R10" s="119">
        <f t="shared" si="30"/>
        <v>2026</v>
      </c>
      <c r="S10" s="119">
        <f t="shared" si="30"/>
        <v>2027</v>
      </c>
      <c r="T10" s="327"/>
      <c r="U10" s="327"/>
      <c r="V10" s="327"/>
      <c r="W10" s="327"/>
      <c r="X10" s="327"/>
      <c r="Y10" s="327"/>
      <c r="Z10" s="327"/>
      <c r="AH10" s="41">
        <f t="shared" si="24"/>
        <v>2021</v>
      </c>
      <c r="AI10" s="27">
        <f t="shared" si="27"/>
        <v>44197</v>
      </c>
      <c r="AJ10" s="27">
        <f t="shared" si="28"/>
        <v>44531</v>
      </c>
      <c r="AL10" s="27">
        <f t="shared" si="17"/>
        <v>41548</v>
      </c>
      <c r="AM10" s="41" t="str">
        <f t="shared" si="14"/>
        <v>n</v>
      </c>
      <c r="AN10" s="41">
        <f t="shared" si="18"/>
        <v>14</v>
      </c>
      <c r="AO10" s="461">
        <f t="shared" si="15"/>
        <v>35</v>
      </c>
      <c r="AP10" s="41">
        <f t="shared" si="1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20"/>
        <v>720</v>
      </c>
    </row>
    <row r="11" spans="1:52">
      <c r="A11" s="60">
        <f>+ROW(B11)</f>
        <v>11</v>
      </c>
      <c r="B11" s="136" t="s">
        <v>73</v>
      </c>
      <c r="C11" s="127" t="s">
        <v>36</v>
      </c>
      <c r="D11" s="128" t="s">
        <v>68</v>
      </c>
      <c r="E11" s="129">
        <f ca="1">+SUM(INDIRECT("'Monthly Interactions-Energy'!"&amp;VLOOKUP(E$1,$AL$1:$AM$197,2,FALSE)&amp;$A11&amp;":"&amp;VLOOKUP(DATE(YEAR(E$1),12,1),$AL$1:$AM$197,2,FALSE)&amp;$A11))</f>
        <v>3179343.66</v>
      </c>
      <c r="F11" s="129">
        <f t="shared" ref="F11:S15" ca="1" si="31">+SUM(INDIRECT("'Monthly Interactions-Energy'!"&amp;VLOOKUP(F$1,$AL$1:$AM$197,2,FALSE)&amp;$A11&amp;":"&amp;VLOOKUP(DATE(YEAR(F$1),12,1),$AL$1:$AM$197,2,FALSE)&amp;$A11))</f>
        <v>3109694.37</v>
      </c>
      <c r="G11" s="129">
        <f t="shared" ca="1" si="31"/>
        <v>3160645.59</v>
      </c>
      <c r="H11" s="129">
        <f t="shared" ca="1" si="31"/>
        <v>3177395.75</v>
      </c>
      <c r="I11" s="129">
        <f t="shared" ca="1" si="31"/>
        <v>2964929.19</v>
      </c>
      <c r="J11" s="129">
        <f t="shared" ca="1" si="31"/>
        <v>3038917.51</v>
      </c>
      <c r="K11" s="129">
        <f t="shared" ca="1" si="31"/>
        <v>3259434.59</v>
      </c>
      <c r="L11" s="129">
        <f t="shared" ca="1" si="31"/>
        <v>3401929.55</v>
      </c>
      <c r="M11" s="129">
        <f t="shared" ca="1" si="31"/>
        <v>3382557.78</v>
      </c>
      <c r="N11" s="129">
        <f t="shared" ca="1" si="31"/>
        <v>3363442.37</v>
      </c>
      <c r="O11" s="129">
        <f t="shared" ca="1" si="31"/>
        <v>3276957.6199999996</v>
      </c>
      <c r="P11" s="129">
        <f t="shared" ca="1" si="31"/>
        <v>3361729.49</v>
      </c>
      <c r="Q11" s="129">
        <f t="shared" ca="1" si="31"/>
        <v>3321129.58</v>
      </c>
      <c r="R11" s="129">
        <f t="shared" ca="1" si="31"/>
        <v>3241872.7800000003</v>
      </c>
      <c r="S11" s="129">
        <f t="shared" ca="1" si="31"/>
        <v>3149516.38</v>
      </c>
      <c r="T11" s="131"/>
      <c r="U11" s="131"/>
      <c r="V11" s="131"/>
      <c r="W11" s="131"/>
      <c r="X11" s="131"/>
      <c r="Y11" s="131"/>
      <c r="Z11" s="131"/>
      <c r="AH11" s="41">
        <f t="shared" si="24"/>
        <v>2022</v>
      </c>
      <c r="AI11" s="27">
        <f t="shared" si="27"/>
        <v>44562</v>
      </c>
      <c r="AJ11" s="27">
        <f t="shared" si="28"/>
        <v>44896</v>
      </c>
      <c r="AL11" s="27">
        <f t="shared" si="17"/>
        <v>41579</v>
      </c>
      <c r="AM11" s="41" t="str">
        <f t="shared" si="14"/>
        <v>o</v>
      </c>
      <c r="AN11" s="41">
        <f t="shared" si="18"/>
        <v>15</v>
      </c>
      <c r="AO11" s="461">
        <f t="shared" si="15"/>
        <v>36</v>
      </c>
      <c r="AP11" s="41">
        <f t="shared" si="1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20"/>
        <v>744</v>
      </c>
    </row>
    <row r="12" spans="1:52">
      <c r="A12" s="60">
        <f t="shared" ref="A12:A15" si="32">+ROW(B12)</f>
        <v>12</v>
      </c>
      <c r="B12" s="137" t="s">
        <v>73</v>
      </c>
      <c r="C12" s="73" t="s">
        <v>36</v>
      </c>
      <c r="D12" s="29" t="s">
        <v>69</v>
      </c>
      <c r="E12" s="131">
        <f t="shared" ref="E12:E15" ca="1" si="33">+SUM(INDIRECT("'Monthly Interactions-Energy'!"&amp;VLOOKUP(E$1,$AL$1:$AM$197,2,FALSE)&amp;$A12&amp;":"&amp;VLOOKUP(DATE(YEAR(E$1),12,1),$AL$1:$AM$197,2,FALSE)&amp;$A12))</f>
        <v>605613</v>
      </c>
      <c r="F12" s="131">
        <f t="shared" ca="1" si="31"/>
        <v>569170</v>
      </c>
      <c r="G12" s="131">
        <f t="shared" ca="1" si="31"/>
        <v>585194</v>
      </c>
      <c r="H12" s="132">
        <f t="shared" ca="1" si="31"/>
        <v>598785</v>
      </c>
      <c r="I12" s="132">
        <f t="shared" ref="I12:S15" ca="1" si="34">+SUM(INDIRECT("'Monthly Interactions-Energy'!"&amp;VLOOKUP(I$1,$AL$1:$AM$197,2,FALSE)&amp;$A12&amp;":"&amp;VLOOKUP(DATE(YEAR(I$1),12,1),$AL$1:$AM$197,2,FALSE)&amp;$A12))</f>
        <v>660101</v>
      </c>
      <c r="J12" s="132">
        <f t="shared" ca="1" si="34"/>
        <v>658747</v>
      </c>
      <c r="K12" s="132">
        <f t="shared" ca="1" si="34"/>
        <v>684241.2</v>
      </c>
      <c r="L12" s="132">
        <f t="shared" ca="1" si="34"/>
        <v>695713.4</v>
      </c>
      <c r="M12" s="132">
        <f t="shared" ca="1" si="34"/>
        <v>671835.58</v>
      </c>
      <c r="N12" s="132">
        <f t="shared" ca="1" si="34"/>
        <v>673783.79</v>
      </c>
      <c r="O12" s="132">
        <f t="shared" ca="1" si="34"/>
        <v>667325.6</v>
      </c>
      <c r="P12" s="132">
        <f t="shared" ca="1" si="34"/>
        <v>694560.2</v>
      </c>
      <c r="Q12" s="132">
        <f t="shared" ca="1" si="34"/>
        <v>683304.6399999999</v>
      </c>
      <c r="R12" s="132">
        <f t="shared" ca="1" si="34"/>
        <v>647903.6</v>
      </c>
      <c r="S12" s="132">
        <f t="shared" ca="1" si="34"/>
        <v>633299.59</v>
      </c>
      <c r="T12" s="132"/>
      <c r="U12" s="132"/>
      <c r="V12" s="132"/>
      <c r="W12" s="132"/>
      <c r="X12" s="132"/>
      <c r="Y12" s="132"/>
      <c r="Z12" s="132"/>
      <c r="AH12" s="41">
        <f t="shared" si="24"/>
        <v>2023</v>
      </c>
      <c r="AI12" s="27">
        <f t="shared" si="27"/>
        <v>44927</v>
      </c>
      <c r="AJ12" s="27">
        <f t="shared" si="28"/>
        <v>45261</v>
      </c>
      <c r="AL12" s="27">
        <f t="shared" si="17"/>
        <v>41609</v>
      </c>
      <c r="AM12" s="41" t="str">
        <f t="shared" si="14"/>
        <v>p</v>
      </c>
      <c r="AN12" s="41">
        <f t="shared" si="18"/>
        <v>16</v>
      </c>
      <c r="AO12" s="461">
        <f t="shared" si="15"/>
        <v>37</v>
      </c>
      <c r="AP12" s="41">
        <f t="shared" si="1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20"/>
        <v>720</v>
      </c>
    </row>
    <row r="13" spans="1:52">
      <c r="A13" s="60">
        <f t="shared" si="32"/>
        <v>13</v>
      </c>
      <c r="B13" s="137" t="s">
        <v>73</v>
      </c>
      <c r="C13" s="73" t="s">
        <v>36</v>
      </c>
      <c r="D13" s="29" t="s">
        <v>70</v>
      </c>
      <c r="E13" s="131">
        <f t="shared" ca="1" si="33"/>
        <v>270937.59999999998</v>
      </c>
      <c r="F13" s="131">
        <f t="shared" ca="1" si="31"/>
        <v>254806.59000000003</v>
      </c>
      <c r="G13" s="131">
        <f t="shared" ca="1" si="31"/>
        <v>266826.2</v>
      </c>
      <c r="H13" s="132">
        <f t="shared" ca="1" si="31"/>
        <v>272759.40000000002</v>
      </c>
      <c r="I13" s="132">
        <f t="shared" ca="1" si="34"/>
        <v>166501</v>
      </c>
      <c r="J13" s="132">
        <f t="shared" ca="1" si="34"/>
        <v>168929.2</v>
      </c>
      <c r="K13" s="132">
        <f t="shared" ca="1" si="34"/>
        <v>218510</v>
      </c>
      <c r="L13" s="132">
        <f t="shared" ca="1" si="34"/>
        <v>247058</v>
      </c>
      <c r="M13" s="132">
        <f t="shared" ca="1" si="34"/>
        <v>333381</v>
      </c>
      <c r="N13" s="132">
        <f t="shared" ca="1" si="34"/>
        <v>338375</v>
      </c>
      <c r="O13" s="132">
        <f t="shared" ca="1" si="34"/>
        <v>343090</v>
      </c>
      <c r="P13" s="132">
        <f t="shared" ca="1" si="34"/>
        <v>350342.6</v>
      </c>
      <c r="Q13" s="132">
        <f t="shared" ca="1" si="34"/>
        <v>344142</v>
      </c>
      <c r="R13" s="132">
        <f t="shared" ca="1" si="34"/>
        <v>310132.99</v>
      </c>
      <c r="S13" s="132">
        <f t="shared" ca="1" si="34"/>
        <v>299684</v>
      </c>
      <c r="T13" s="132"/>
      <c r="U13" s="132"/>
      <c r="V13" s="132"/>
      <c r="W13" s="132"/>
      <c r="X13" s="132"/>
      <c r="Y13" s="132"/>
      <c r="Z13" s="132"/>
      <c r="AH13" s="41">
        <f t="shared" si="24"/>
        <v>2024</v>
      </c>
      <c r="AI13" s="27">
        <f t="shared" si="27"/>
        <v>45292</v>
      </c>
      <c r="AJ13" s="27">
        <f t="shared" si="28"/>
        <v>45627</v>
      </c>
      <c r="AL13" s="27">
        <f t="shared" si="17"/>
        <v>41640</v>
      </c>
      <c r="AM13" s="41" t="str">
        <f t="shared" si="14"/>
        <v>q</v>
      </c>
      <c r="AN13" s="41">
        <f t="shared" si="18"/>
        <v>17</v>
      </c>
      <c r="AO13" s="461">
        <f t="shared" si="15"/>
        <v>38</v>
      </c>
      <c r="AP13" s="41">
        <f t="shared" si="1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20"/>
        <v>744</v>
      </c>
    </row>
    <row r="14" spans="1:52">
      <c r="A14" s="60">
        <f t="shared" si="32"/>
        <v>14</v>
      </c>
      <c r="B14" s="137" t="s">
        <v>73</v>
      </c>
      <c r="C14" s="73" t="s">
        <v>36</v>
      </c>
      <c r="D14" s="29" t="s">
        <v>71</v>
      </c>
      <c r="E14" s="131">
        <f t="shared" ca="1" si="33"/>
        <v>1602329.07</v>
      </c>
      <c r="F14" s="131">
        <f t="shared" ca="1" si="31"/>
        <v>1591474.9600000002</v>
      </c>
      <c r="G14" s="131">
        <f t="shared" ca="1" si="31"/>
        <v>1610453.9600000002</v>
      </c>
      <c r="H14" s="132">
        <f t="shared" ca="1" si="31"/>
        <v>1596116.17</v>
      </c>
      <c r="I14" s="132">
        <f t="shared" ca="1" si="34"/>
        <v>1578077.2000000002</v>
      </c>
      <c r="J14" s="132">
        <f t="shared" ca="1" si="34"/>
        <v>1561398.33</v>
      </c>
      <c r="K14" s="132">
        <f t="shared" ca="1" si="34"/>
        <v>1582787.1900000002</v>
      </c>
      <c r="L14" s="132">
        <f t="shared" ca="1" si="34"/>
        <v>1641382.1600000001</v>
      </c>
      <c r="M14" s="132">
        <f t="shared" ca="1" si="34"/>
        <v>1645664.21</v>
      </c>
      <c r="N14" s="132">
        <f t="shared" ca="1" si="34"/>
        <v>1637773.61</v>
      </c>
      <c r="O14" s="132">
        <f t="shared" ca="1" si="34"/>
        <v>1587568</v>
      </c>
      <c r="P14" s="132">
        <f t="shared" ca="1" si="34"/>
        <v>1621653.0400000003</v>
      </c>
      <c r="Q14" s="132">
        <f t="shared" ca="1" si="34"/>
        <v>1626225.9900000002</v>
      </c>
      <c r="R14" s="132">
        <f t="shared" ca="1" si="34"/>
        <v>1642505.0000000002</v>
      </c>
      <c r="S14" s="132">
        <f t="shared" ca="1" si="34"/>
        <v>1610005.81</v>
      </c>
      <c r="T14" s="132"/>
      <c r="U14" s="132"/>
      <c r="V14" s="132"/>
      <c r="W14" s="132"/>
      <c r="X14" s="132"/>
      <c r="Y14" s="132"/>
      <c r="Z14" s="132"/>
      <c r="AH14" s="41">
        <f t="shared" si="24"/>
        <v>2025</v>
      </c>
      <c r="AI14" s="27">
        <f t="shared" si="27"/>
        <v>45658</v>
      </c>
      <c r="AJ14" s="27">
        <f t="shared" si="28"/>
        <v>45992</v>
      </c>
      <c r="AL14" s="27">
        <f t="shared" si="17"/>
        <v>41671</v>
      </c>
      <c r="AM14" s="41" t="str">
        <f t="shared" si="14"/>
        <v>r</v>
      </c>
      <c r="AN14" s="41">
        <f t="shared" si="18"/>
        <v>18</v>
      </c>
      <c r="AO14" s="461">
        <f t="shared" si="15"/>
        <v>39</v>
      </c>
      <c r="AP14" s="41">
        <f t="shared" si="19"/>
        <v>14</v>
      </c>
      <c r="AQ14" s="41" t="s">
        <v>105</v>
      </c>
      <c r="AS14" s="140">
        <v>40909</v>
      </c>
      <c r="AT14" s="143">
        <v>336</v>
      </c>
      <c r="AU14" s="143">
        <f>+AW14+AX14+AY14</f>
        <v>408</v>
      </c>
      <c r="AV14" s="143">
        <f>+AT14+AW14</f>
        <v>496</v>
      </c>
      <c r="AW14" s="143">
        <v>160</v>
      </c>
      <c r="AX14" s="143">
        <v>80</v>
      </c>
      <c r="AY14" s="143">
        <v>168</v>
      </c>
      <c r="AZ14" s="143">
        <v>744</v>
      </c>
    </row>
    <row r="15" spans="1:52" ht="15.75" thickBot="1">
      <c r="A15" s="60">
        <f t="shared" si="32"/>
        <v>15</v>
      </c>
      <c r="B15" s="138" t="s">
        <v>73</v>
      </c>
      <c r="C15" s="46" t="s">
        <v>36</v>
      </c>
      <c r="D15" s="47" t="s">
        <v>72</v>
      </c>
      <c r="E15" s="134">
        <f t="shared" ca="1" si="33"/>
        <v>700463.99</v>
      </c>
      <c r="F15" s="134">
        <f t="shared" ca="1" si="31"/>
        <v>694242.8</v>
      </c>
      <c r="G15" s="134">
        <f t="shared" ca="1" si="31"/>
        <v>698171.39</v>
      </c>
      <c r="H15" s="135">
        <f t="shared" ca="1" si="31"/>
        <v>709735.18</v>
      </c>
      <c r="I15" s="135">
        <f t="shared" ca="1" si="34"/>
        <v>560250</v>
      </c>
      <c r="J15" s="135">
        <f t="shared" ca="1" si="34"/>
        <v>649843</v>
      </c>
      <c r="K15" s="135">
        <f t="shared" ca="1" si="34"/>
        <v>773896.23</v>
      </c>
      <c r="L15" s="135">
        <f t="shared" ca="1" si="34"/>
        <v>817776</v>
      </c>
      <c r="M15" s="135">
        <f t="shared" ca="1" si="34"/>
        <v>731676.99</v>
      </c>
      <c r="N15" s="135">
        <f t="shared" ca="1" si="34"/>
        <v>713510</v>
      </c>
      <c r="O15" s="135">
        <f t="shared" ca="1" si="34"/>
        <v>678974</v>
      </c>
      <c r="P15" s="135">
        <f t="shared" ca="1" si="34"/>
        <v>695173.64</v>
      </c>
      <c r="Q15" s="135">
        <f t="shared" ca="1" si="34"/>
        <v>667456.99</v>
      </c>
      <c r="R15" s="135">
        <f t="shared" ca="1" si="34"/>
        <v>641331.18999999994</v>
      </c>
      <c r="S15" s="135">
        <f t="shared" ca="1" si="34"/>
        <v>606527</v>
      </c>
      <c r="T15" s="132"/>
      <c r="U15" s="132"/>
      <c r="V15" s="132"/>
      <c r="W15" s="132"/>
      <c r="X15" s="132"/>
      <c r="Y15" s="132"/>
      <c r="Z15" s="132"/>
      <c r="AH15" s="41">
        <f t="shared" si="24"/>
        <v>2026</v>
      </c>
      <c r="AI15" s="27">
        <f t="shared" si="27"/>
        <v>46023</v>
      </c>
      <c r="AJ15" s="27">
        <f t="shared" si="28"/>
        <v>46357</v>
      </c>
      <c r="AL15" s="27">
        <f t="shared" si="17"/>
        <v>41699</v>
      </c>
      <c r="AM15" s="41" t="str">
        <f t="shared" si="14"/>
        <v>s</v>
      </c>
      <c r="AN15" s="41">
        <f t="shared" si="18"/>
        <v>19</v>
      </c>
      <c r="AO15" s="461">
        <f t="shared" si="15"/>
        <v>40</v>
      </c>
      <c r="AP15" s="41">
        <f t="shared" si="1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v>696</v>
      </c>
    </row>
    <row r="16" spans="1:52">
      <c r="A16" s="60"/>
      <c r="B16" s="45"/>
      <c r="C16" s="45"/>
      <c r="D16" s="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  <c r="U16" s="8"/>
      <c r="V16" s="8"/>
      <c r="W16" s="8"/>
      <c r="X16" s="8"/>
      <c r="Y16" s="8"/>
      <c r="Z16" s="8"/>
      <c r="AH16" s="41">
        <f t="shared" si="24"/>
        <v>2027</v>
      </c>
      <c r="AI16" s="27">
        <f t="shared" si="27"/>
        <v>46388</v>
      </c>
      <c r="AJ16" s="27">
        <f t="shared" si="28"/>
        <v>46722</v>
      </c>
      <c r="AL16" s="27">
        <f t="shared" si="17"/>
        <v>41730</v>
      </c>
      <c r="AM16" s="41" t="str">
        <f t="shared" si="14"/>
        <v>t</v>
      </c>
      <c r="AN16" s="41">
        <f t="shared" si="18"/>
        <v>20</v>
      </c>
      <c r="AO16" s="461">
        <f t="shared" si="15"/>
        <v>41</v>
      </c>
      <c r="AP16" s="41">
        <f t="shared" si="1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v>744</v>
      </c>
    </row>
    <row r="17" spans="1:52">
      <c r="A17" s="60"/>
      <c r="B17" s="45"/>
      <c r="C17" s="45"/>
      <c r="D17" s="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  <c r="U17" s="8"/>
      <c r="V17" s="8"/>
      <c r="W17" s="8"/>
      <c r="X17" s="8"/>
      <c r="Y17" s="8"/>
      <c r="Z17" s="8"/>
      <c r="AL17" s="27">
        <f t="shared" si="17"/>
        <v>41760</v>
      </c>
      <c r="AM17" s="41" t="str">
        <f t="shared" si="14"/>
        <v>u</v>
      </c>
      <c r="AN17" s="41">
        <f t="shared" si="18"/>
        <v>21</v>
      </c>
      <c r="AO17" s="461">
        <f t="shared" si="15"/>
        <v>42</v>
      </c>
      <c r="AP17" s="41">
        <f t="shared" si="1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v>720</v>
      </c>
    </row>
    <row r="18" spans="1:52" ht="15.75" thickBot="1">
      <c r="A18" s="60"/>
      <c r="B18" s="46" t="s">
        <v>65</v>
      </c>
      <c r="C18" s="46" t="s">
        <v>33</v>
      </c>
      <c r="D18" s="47" t="s">
        <v>66</v>
      </c>
      <c r="E18" s="117">
        <f>+E10</f>
        <v>2013</v>
      </c>
      <c r="F18" s="117">
        <f>+F10</f>
        <v>2014</v>
      </c>
      <c r="G18" s="118">
        <f t="shared" ref="G18:H18" si="35">+G10</f>
        <v>2015</v>
      </c>
      <c r="H18" s="119">
        <f t="shared" si="35"/>
        <v>2016</v>
      </c>
      <c r="I18" s="119">
        <f t="shared" ref="I18:S18" si="36">+I10</f>
        <v>2017</v>
      </c>
      <c r="J18" s="119">
        <f t="shared" si="36"/>
        <v>2018</v>
      </c>
      <c r="K18" s="119">
        <f t="shared" si="36"/>
        <v>2019</v>
      </c>
      <c r="L18" s="119">
        <f t="shared" si="36"/>
        <v>2020</v>
      </c>
      <c r="M18" s="119">
        <f t="shared" si="36"/>
        <v>2021</v>
      </c>
      <c r="N18" s="119">
        <f t="shared" si="36"/>
        <v>2022</v>
      </c>
      <c r="O18" s="119">
        <f t="shared" si="36"/>
        <v>2023</v>
      </c>
      <c r="P18" s="119">
        <f t="shared" si="36"/>
        <v>2024</v>
      </c>
      <c r="Q18" s="119">
        <f t="shared" si="36"/>
        <v>2025</v>
      </c>
      <c r="R18" s="119">
        <f t="shared" si="36"/>
        <v>2026</v>
      </c>
      <c r="S18" s="119">
        <f t="shared" si="36"/>
        <v>2027</v>
      </c>
      <c r="T18" s="327"/>
      <c r="U18" s="327"/>
      <c r="V18" s="327"/>
      <c r="W18" s="327"/>
      <c r="X18" s="327"/>
      <c r="Y18" s="327"/>
      <c r="Z18" s="327"/>
      <c r="AL18" s="27">
        <f t="shared" si="17"/>
        <v>41791</v>
      </c>
      <c r="AM18" s="41" t="str">
        <f t="shared" si="14"/>
        <v>v</v>
      </c>
      <c r="AN18" s="41">
        <f t="shared" si="18"/>
        <v>22</v>
      </c>
      <c r="AO18" s="461">
        <f t="shared" si="15"/>
        <v>43</v>
      </c>
      <c r="AP18" s="41">
        <f t="shared" si="1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v>744</v>
      </c>
    </row>
    <row r="19" spans="1:52">
      <c r="A19" s="60">
        <f>+ROW(B19)</f>
        <v>19</v>
      </c>
      <c r="B19" s="124" t="s">
        <v>74</v>
      </c>
      <c r="C19" s="127" t="s">
        <v>36</v>
      </c>
      <c r="D19" s="128" t="s">
        <v>68</v>
      </c>
      <c r="E19" s="129">
        <f ca="1">+SUM(INDIRECT("'Monthly Interactions-Energy'!"&amp;VLOOKUP(E$1,$AL$1:$AM$197,2,FALSE)&amp;$A19&amp;":"&amp;VLOOKUP(DATE(YEAR(E$1),12,1),$AL$1:$AM$197,2,FALSE)&amp;$A19))</f>
        <v>8814547.1400000006</v>
      </c>
      <c r="F19" s="129">
        <f t="shared" ref="F19:S23" ca="1" si="37">+SUM(INDIRECT("'Monthly Interactions-Energy'!"&amp;VLOOKUP(F$1,$AL$1:$AM$197,2,FALSE)&amp;$A19&amp;":"&amp;VLOOKUP(DATE(YEAR(F$1),12,1),$AL$1:$AM$197,2,FALSE)&amp;$A19))</f>
        <v>9070020.1999999993</v>
      </c>
      <c r="G19" s="129">
        <f t="shared" ca="1" si="37"/>
        <v>8846082.0700000003</v>
      </c>
      <c r="H19" s="129">
        <f t="shared" ca="1" si="37"/>
        <v>8850738.1899999995</v>
      </c>
      <c r="I19" s="129">
        <f t="shared" ca="1" si="37"/>
        <v>8597688.8399999999</v>
      </c>
      <c r="J19" s="129">
        <f t="shared" ca="1" si="37"/>
        <v>9066394.6300000008</v>
      </c>
      <c r="K19" s="129">
        <f t="shared" ca="1" si="37"/>
        <v>9145591.6999999974</v>
      </c>
      <c r="L19" s="129">
        <f t="shared" ca="1" si="37"/>
        <v>9721198.5</v>
      </c>
      <c r="M19" s="129">
        <f t="shared" ca="1" si="37"/>
        <v>9388305.2899999991</v>
      </c>
      <c r="N19" s="129">
        <f t="shared" ca="1" si="37"/>
        <v>9731914.5099999998</v>
      </c>
      <c r="O19" s="129">
        <f t="shared" ca="1" si="37"/>
        <v>9419170.9399999995</v>
      </c>
      <c r="P19" s="129">
        <f t="shared" ca="1" si="37"/>
        <v>9510387.459999999</v>
      </c>
      <c r="Q19" s="129">
        <f t="shared" ca="1" si="37"/>
        <v>9200235.2399999984</v>
      </c>
      <c r="R19" s="129">
        <f t="shared" ca="1" si="37"/>
        <v>9406641.8899999987</v>
      </c>
      <c r="S19" s="129">
        <f t="shared" ca="1" si="37"/>
        <v>9107066.9899999984</v>
      </c>
      <c r="T19" s="131"/>
      <c r="U19" s="131"/>
      <c r="V19" s="131"/>
      <c r="W19" s="131"/>
      <c r="X19" s="131"/>
      <c r="Y19" s="131"/>
      <c r="Z19" s="131"/>
      <c r="AL19" s="27">
        <f t="shared" si="17"/>
        <v>41821</v>
      </c>
      <c r="AM19" s="41" t="str">
        <f t="shared" si="14"/>
        <v>w</v>
      </c>
      <c r="AN19" s="41">
        <f t="shared" si="18"/>
        <v>23</v>
      </c>
      <c r="AO19" s="461">
        <f t="shared" si="15"/>
        <v>44</v>
      </c>
      <c r="AP19" s="41">
        <f t="shared" si="1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v>720</v>
      </c>
    </row>
    <row r="20" spans="1:52">
      <c r="A20" s="60">
        <f t="shared" ref="A20:A23" si="38">+ROW(B20)</f>
        <v>20</v>
      </c>
      <c r="B20" s="130" t="s">
        <v>74</v>
      </c>
      <c r="C20" s="73" t="s">
        <v>36</v>
      </c>
      <c r="D20" s="29" t="s">
        <v>69</v>
      </c>
      <c r="E20" s="131">
        <f t="shared" ref="E20:E23" ca="1" si="39">+SUM(INDIRECT("'Monthly Interactions-Energy'!"&amp;VLOOKUP(E$1,$AL$1:$AM$197,2,FALSE)&amp;$A20&amp;":"&amp;VLOOKUP(DATE(YEAR(E$1),12,1),$AL$1:$AM$197,2,FALSE)&amp;$A20))</f>
        <v>1793130.3599999999</v>
      </c>
      <c r="F20" s="131">
        <f t="shared" ca="1" si="37"/>
        <v>1822661.5999999999</v>
      </c>
      <c r="G20" s="131">
        <f t="shared" ca="1" si="37"/>
        <v>1761560.79</v>
      </c>
      <c r="H20" s="132">
        <f t="shared" ca="1" si="37"/>
        <v>1805372.6</v>
      </c>
      <c r="I20" s="132">
        <f t="shared" ref="I20:S23" ca="1" si="40">+SUM(INDIRECT("'Monthly Interactions-Energy'!"&amp;VLOOKUP(I$1,$AL$1:$AM$197,2,FALSE)&amp;$A20&amp;":"&amp;VLOOKUP(DATE(YEAR(I$1),12,1),$AL$1:$AM$197,2,FALSE)&amp;$A20))</f>
        <v>1761292.1100000003</v>
      </c>
      <c r="J20" s="132">
        <f t="shared" ca="1" si="40"/>
        <v>1844759.0599999998</v>
      </c>
      <c r="K20" s="132">
        <f t="shared" ca="1" si="40"/>
        <v>1853659.3399999999</v>
      </c>
      <c r="L20" s="132">
        <f t="shared" ca="1" si="40"/>
        <v>1947356.84</v>
      </c>
      <c r="M20" s="132">
        <f t="shared" ca="1" si="40"/>
        <v>1850479.55</v>
      </c>
      <c r="N20" s="132">
        <f t="shared" ca="1" si="40"/>
        <v>1918590.1300000001</v>
      </c>
      <c r="O20" s="132">
        <f t="shared" ca="1" si="40"/>
        <v>1888615.9300000002</v>
      </c>
      <c r="P20" s="132">
        <f t="shared" ca="1" si="40"/>
        <v>1896125.85</v>
      </c>
      <c r="Q20" s="132">
        <f t="shared" ca="1" si="40"/>
        <v>1800307.6</v>
      </c>
      <c r="R20" s="132">
        <f t="shared" ca="1" si="40"/>
        <v>1840769.8599999999</v>
      </c>
      <c r="S20" s="132">
        <f t="shared" ca="1" si="40"/>
        <v>1769880.3</v>
      </c>
      <c r="T20" s="132"/>
      <c r="U20" s="132"/>
      <c r="V20" s="132"/>
      <c r="W20" s="132"/>
      <c r="X20" s="132"/>
      <c r="Y20" s="132"/>
      <c r="Z20" s="132"/>
      <c r="AL20" s="27">
        <f t="shared" si="17"/>
        <v>41852</v>
      </c>
      <c r="AM20" s="41" t="str">
        <f t="shared" si="14"/>
        <v>x</v>
      </c>
      <c r="AN20" s="41">
        <f t="shared" si="18"/>
        <v>24</v>
      </c>
      <c r="AO20" s="461">
        <f t="shared" si="15"/>
        <v>45</v>
      </c>
      <c r="AP20" s="41">
        <f t="shared" si="1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v>744</v>
      </c>
    </row>
    <row r="21" spans="1:52">
      <c r="A21" s="60">
        <f t="shared" si="38"/>
        <v>21</v>
      </c>
      <c r="B21" s="130" t="s">
        <v>74</v>
      </c>
      <c r="C21" s="73" t="s">
        <v>36</v>
      </c>
      <c r="D21" s="29" t="s">
        <v>70</v>
      </c>
      <c r="E21" s="131">
        <f t="shared" ca="1" si="39"/>
        <v>752603.24</v>
      </c>
      <c r="F21" s="131">
        <f t="shared" ca="1" si="37"/>
        <v>762725.19000000006</v>
      </c>
      <c r="G21" s="131">
        <f t="shared" ca="1" si="37"/>
        <v>712785.67999999993</v>
      </c>
      <c r="H21" s="132">
        <f t="shared" ca="1" si="37"/>
        <v>733977.48</v>
      </c>
      <c r="I21" s="132">
        <f t="shared" ca="1" si="40"/>
        <v>714769.56</v>
      </c>
      <c r="J21" s="132">
        <f t="shared" ca="1" si="40"/>
        <v>737659.82000000007</v>
      </c>
      <c r="K21" s="132">
        <f t="shared" ca="1" si="40"/>
        <v>753754.1399999999</v>
      </c>
      <c r="L21" s="132">
        <f t="shared" ca="1" si="40"/>
        <v>805959.83000000007</v>
      </c>
      <c r="M21" s="132">
        <f t="shared" ca="1" si="40"/>
        <v>905316.64</v>
      </c>
      <c r="N21" s="132">
        <f t="shared" ca="1" si="40"/>
        <v>944894.75</v>
      </c>
      <c r="O21" s="132">
        <f t="shared" ca="1" si="40"/>
        <v>924818.20000000007</v>
      </c>
      <c r="P21" s="132">
        <f t="shared" ca="1" si="40"/>
        <v>924217</v>
      </c>
      <c r="Q21" s="132">
        <f t="shared" ca="1" si="40"/>
        <v>894157.55999999994</v>
      </c>
      <c r="R21" s="132">
        <f t="shared" ca="1" si="40"/>
        <v>896144.75</v>
      </c>
      <c r="S21" s="132">
        <f t="shared" ca="1" si="40"/>
        <v>856844.56</v>
      </c>
      <c r="T21" s="132"/>
      <c r="U21" s="132"/>
      <c r="V21" s="132"/>
      <c r="W21" s="132"/>
      <c r="X21" s="132"/>
      <c r="Y21" s="132"/>
      <c r="Z21" s="132"/>
      <c r="AL21" s="27">
        <f t="shared" si="17"/>
        <v>41883</v>
      </c>
      <c r="AM21" s="41" t="str">
        <f t="shared" si="14"/>
        <v>y</v>
      </c>
      <c r="AN21" s="41">
        <f t="shared" si="18"/>
        <v>25</v>
      </c>
      <c r="AO21" s="461">
        <f t="shared" si="15"/>
        <v>46</v>
      </c>
      <c r="AP21" s="41">
        <f t="shared" si="1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v>744</v>
      </c>
    </row>
    <row r="22" spans="1:52">
      <c r="A22" s="60">
        <f t="shared" si="38"/>
        <v>22</v>
      </c>
      <c r="B22" s="130" t="s">
        <v>74</v>
      </c>
      <c r="C22" s="73" t="s">
        <v>36</v>
      </c>
      <c r="D22" s="29" t="s">
        <v>71</v>
      </c>
      <c r="E22" s="131">
        <f t="shared" ca="1" si="39"/>
        <v>4363260.25</v>
      </c>
      <c r="F22" s="131">
        <f t="shared" ca="1" si="37"/>
        <v>4524641.49</v>
      </c>
      <c r="G22" s="131">
        <f t="shared" ca="1" si="37"/>
        <v>4513429.28</v>
      </c>
      <c r="H22" s="132">
        <f t="shared" ca="1" si="37"/>
        <v>4449472.74</v>
      </c>
      <c r="I22" s="132">
        <f t="shared" ca="1" si="40"/>
        <v>4320377.2300000004</v>
      </c>
      <c r="J22" s="132">
        <f t="shared" ca="1" si="40"/>
        <v>4508731.84</v>
      </c>
      <c r="K22" s="132">
        <f t="shared" ca="1" si="40"/>
        <v>4476488.46</v>
      </c>
      <c r="L22" s="132">
        <f t="shared" ca="1" si="40"/>
        <v>4763846.99</v>
      </c>
      <c r="M22" s="132">
        <f t="shared" ca="1" si="40"/>
        <v>4644384.3400000008</v>
      </c>
      <c r="N22" s="132">
        <f t="shared" ca="1" si="40"/>
        <v>4807766.2500000009</v>
      </c>
      <c r="O22" s="132">
        <f t="shared" ca="1" si="40"/>
        <v>4631735.0200000005</v>
      </c>
      <c r="P22" s="132">
        <f t="shared" ca="1" si="40"/>
        <v>4686261.4399999995</v>
      </c>
      <c r="Q22" s="132">
        <f t="shared" ca="1" si="40"/>
        <v>4584011.43</v>
      </c>
      <c r="R22" s="132">
        <f t="shared" ca="1" si="40"/>
        <v>4709061.0599999996</v>
      </c>
      <c r="S22" s="132">
        <f t="shared" ca="1" si="40"/>
        <v>4594683.3099999996</v>
      </c>
      <c r="T22" s="132"/>
      <c r="U22" s="132"/>
      <c r="V22" s="132"/>
      <c r="W22" s="132"/>
      <c r="X22" s="132"/>
      <c r="Y22" s="132"/>
      <c r="Z22" s="132"/>
      <c r="AL22" s="27">
        <f t="shared" si="17"/>
        <v>41913</v>
      </c>
      <c r="AM22" s="41" t="str">
        <f t="shared" si="14"/>
        <v>z</v>
      </c>
      <c r="AN22" s="41">
        <f t="shared" si="18"/>
        <v>26</v>
      </c>
      <c r="AO22" s="461">
        <f t="shared" si="15"/>
        <v>47</v>
      </c>
      <c r="AP22" s="41">
        <f t="shared" si="1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v>720</v>
      </c>
    </row>
    <row r="23" spans="1:52" ht="15.75" thickBot="1">
      <c r="A23" s="60">
        <f t="shared" si="38"/>
        <v>23</v>
      </c>
      <c r="B23" s="133" t="s">
        <v>74</v>
      </c>
      <c r="C23" s="46" t="s">
        <v>36</v>
      </c>
      <c r="D23" s="47" t="s">
        <v>72</v>
      </c>
      <c r="E23" s="134">
        <f t="shared" ca="1" si="39"/>
        <v>1905553.08</v>
      </c>
      <c r="F23" s="134">
        <f t="shared" ca="1" si="37"/>
        <v>1959991.5499999998</v>
      </c>
      <c r="G23" s="134">
        <f t="shared" ca="1" si="37"/>
        <v>1858306.27</v>
      </c>
      <c r="H23" s="135">
        <f t="shared" ca="1" si="37"/>
        <v>1861915.3800000001</v>
      </c>
      <c r="I23" s="135">
        <f t="shared" ca="1" si="40"/>
        <v>1801249.97</v>
      </c>
      <c r="J23" s="135">
        <f t="shared" ca="1" si="40"/>
        <v>1975244.2000000002</v>
      </c>
      <c r="K23" s="135">
        <f t="shared" ca="1" si="40"/>
        <v>2061689.8499999999</v>
      </c>
      <c r="L23" s="135">
        <f t="shared" ca="1" si="40"/>
        <v>2204034.6999999997</v>
      </c>
      <c r="M23" s="135">
        <f t="shared" ca="1" si="40"/>
        <v>1988124.94</v>
      </c>
      <c r="N23" s="135">
        <f t="shared" ca="1" si="40"/>
        <v>2060663.49</v>
      </c>
      <c r="O23" s="135">
        <f t="shared" ca="1" si="40"/>
        <v>1974001.8800000001</v>
      </c>
      <c r="P23" s="135">
        <f t="shared" ca="1" si="40"/>
        <v>2003783.34</v>
      </c>
      <c r="Q23" s="135">
        <f t="shared" ca="1" si="40"/>
        <v>1921758.8399999999</v>
      </c>
      <c r="R23" s="135">
        <f t="shared" ca="1" si="40"/>
        <v>1960666.2299999997</v>
      </c>
      <c r="S23" s="135">
        <f t="shared" ca="1" si="40"/>
        <v>1885658.9000000001</v>
      </c>
      <c r="T23" s="132"/>
      <c r="U23" s="132"/>
      <c r="V23" s="132"/>
      <c r="W23" s="132"/>
      <c r="X23" s="132"/>
      <c r="Y23" s="132"/>
      <c r="Z23" s="132"/>
      <c r="AL23" s="27">
        <f t="shared" si="17"/>
        <v>41944</v>
      </c>
      <c r="AM23" s="41" t="str">
        <f t="shared" si="14"/>
        <v>aa</v>
      </c>
      <c r="AN23" s="41">
        <f t="shared" si="18"/>
        <v>27</v>
      </c>
      <c r="AO23" s="461">
        <f t="shared" si="15"/>
        <v>48</v>
      </c>
      <c r="AP23" s="41">
        <f t="shared" si="1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v>744</v>
      </c>
    </row>
    <row r="24" spans="1:52" ht="15.75" thickBot="1">
      <c r="B24" s="45"/>
      <c r="C24" s="45"/>
      <c r="D24" s="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8"/>
      <c r="U24" s="8"/>
      <c r="V24" s="8"/>
      <c r="W24" s="8"/>
      <c r="X24" s="8"/>
      <c r="Y24" s="8"/>
      <c r="Z24" s="8"/>
      <c r="AH24" s="32"/>
      <c r="AI24" s="32"/>
      <c r="AJ24" s="32"/>
      <c r="AK24" s="32"/>
      <c r="AL24" s="27">
        <f t="shared" si="17"/>
        <v>41974</v>
      </c>
      <c r="AM24" s="41" t="str">
        <f t="shared" si="14"/>
        <v>ab</v>
      </c>
      <c r="AN24" s="41">
        <f t="shared" si="18"/>
        <v>28</v>
      </c>
      <c r="AO24" s="461">
        <f t="shared" si="15"/>
        <v>49</v>
      </c>
      <c r="AP24" s="41">
        <f t="shared" si="1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v>720</v>
      </c>
    </row>
    <row r="25" spans="1:52" ht="15.75" thickBot="1">
      <c r="B25" s="45"/>
      <c r="C25" s="121" t="s">
        <v>91</v>
      </c>
      <c r="D25" s="47" t="s">
        <v>66</v>
      </c>
      <c r="E25" s="624">
        <f>+E18</f>
        <v>2013</v>
      </c>
      <c r="F25" s="625">
        <f t="shared" ref="F25:H25" si="41">+F18</f>
        <v>2014</v>
      </c>
      <c r="G25" s="625">
        <f t="shared" si="41"/>
        <v>2015</v>
      </c>
      <c r="H25" s="625">
        <f t="shared" si="41"/>
        <v>2016</v>
      </c>
      <c r="I25" s="625">
        <f t="shared" ref="I25:S25" si="42">+I18</f>
        <v>2017</v>
      </c>
      <c r="J25" s="625">
        <f t="shared" si="42"/>
        <v>2018</v>
      </c>
      <c r="K25" s="625">
        <f t="shared" si="42"/>
        <v>2019</v>
      </c>
      <c r="L25" s="625">
        <f t="shared" si="42"/>
        <v>2020</v>
      </c>
      <c r="M25" s="625">
        <f t="shared" si="42"/>
        <v>2021</v>
      </c>
      <c r="N25" s="625">
        <f t="shared" si="42"/>
        <v>2022</v>
      </c>
      <c r="O25" s="625">
        <f t="shared" si="42"/>
        <v>2023</v>
      </c>
      <c r="P25" s="625">
        <f t="shared" si="42"/>
        <v>2024</v>
      </c>
      <c r="Q25" s="625">
        <f t="shared" si="42"/>
        <v>2025</v>
      </c>
      <c r="R25" s="625">
        <f t="shared" si="42"/>
        <v>2026</v>
      </c>
      <c r="S25" s="625">
        <f t="shared" si="42"/>
        <v>2027</v>
      </c>
      <c r="T25" s="638"/>
      <c r="U25" s="638"/>
      <c r="V25" s="638"/>
      <c r="W25" s="638"/>
      <c r="X25" s="638"/>
      <c r="Y25" s="638"/>
      <c r="Z25" s="638"/>
      <c r="AH25" s="32"/>
      <c r="AI25" s="32"/>
      <c r="AJ25" s="32"/>
      <c r="AK25" s="32"/>
      <c r="AL25" s="27">
        <f t="shared" si="17"/>
        <v>42005</v>
      </c>
      <c r="AM25" s="41" t="str">
        <f t="shared" si="14"/>
        <v>ac</v>
      </c>
      <c r="AN25" s="41">
        <f t="shared" si="18"/>
        <v>29</v>
      </c>
      <c r="AO25" s="461">
        <f t="shared" si="15"/>
        <v>50</v>
      </c>
      <c r="AP25" s="41">
        <f t="shared" si="1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v>744</v>
      </c>
    </row>
    <row r="26" spans="1:52">
      <c r="A26" s="60">
        <f t="shared" ref="A26:A30" si="43">+ROW(B26)</f>
        <v>26</v>
      </c>
      <c r="B26" s="45"/>
      <c r="C26" s="124" t="s">
        <v>132</v>
      </c>
      <c r="D26" s="122" t="s">
        <v>68</v>
      </c>
      <c r="E26" s="52">
        <f ca="1">+SUM(E19,E11)-E3</f>
        <v>553926.41000000015</v>
      </c>
      <c r="F26" s="53">
        <f ca="1">+SUM(F19,F11)-F3</f>
        <v>745126.58000000194</v>
      </c>
      <c r="G26" s="53">
        <f t="shared" ref="G26:H30" ca="1" si="44">+SUM(G19,G11)-G3</f>
        <v>538157.21999999881</v>
      </c>
      <c r="H26" s="53">
        <f t="shared" ca="1" si="44"/>
        <v>492906.94000000134</v>
      </c>
      <c r="I26" s="53">
        <f t="shared" ref="I26:S26" ca="1" si="45">+SUM(I19,I11)-I3</f>
        <v>12303.320000000298</v>
      </c>
      <c r="J26" s="53">
        <f t="shared" ca="1" si="45"/>
        <v>524469.64000000246</v>
      </c>
      <c r="K26" s="53">
        <f t="shared" ca="1" si="45"/>
        <v>793671.15999999829</v>
      </c>
      <c r="L26" s="53">
        <f t="shared" ca="1" si="45"/>
        <v>1456679.2799999993</v>
      </c>
      <c r="M26" s="53">
        <f t="shared" ca="1" si="45"/>
        <v>1085123.2499999981</v>
      </c>
      <c r="N26" s="53">
        <f t="shared" ca="1" si="45"/>
        <v>1372108.5699999984</v>
      </c>
      <c r="O26" s="53">
        <f t="shared" ca="1" si="45"/>
        <v>931498.86999999918</v>
      </c>
      <c r="P26" s="53">
        <f t="shared" ca="1" si="45"/>
        <v>1047133.2599999979</v>
      </c>
      <c r="Q26" s="53">
        <f t="shared" ca="1" si="45"/>
        <v>676929.08999999799</v>
      </c>
      <c r="R26" s="53">
        <f t="shared" ca="1" si="45"/>
        <v>765892.87999999896</v>
      </c>
      <c r="S26" s="53">
        <f t="shared" ca="1" si="45"/>
        <v>329650.99999999627</v>
      </c>
      <c r="T26" s="55"/>
      <c r="U26" s="55"/>
      <c r="V26" s="55"/>
      <c r="W26" s="55"/>
      <c r="X26" s="55"/>
      <c r="Y26" s="55"/>
      <c r="Z26" s="55"/>
      <c r="AL26" s="27">
        <f t="shared" si="17"/>
        <v>42036</v>
      </c>
      <c r="AM26" s="41" t="str">
        <f t="shared" si="14"/>
        <v>ad</v>
      </c>
      <c r="AN26" s="41">
        <f t="shared" si="18"/>
        <v>30</v>
      </c>
      <c r="AO26" s="461">
        <f t="shared" si="15"/>
        <v>51</v>
      </c>
      <c r="AP26" s="41">
        <f t="shared" si="1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v>744</v>
      </c>
    </row>
    <row r="27" spans="1:52">
      <c r="A27" s="60">
        <f t="shared" si="43"/>
        <v>27</v>
      </c>
      <c r="B27" s="73"/>
      <c r="C27" s="125" t="s">
        <v>132</v>
      </c>
      <c r="D27" s="123" t="s">
        <v>69</v>
      </c>
      <c r="E27" s="54">
        <f t="shared" ref="E27" ca="1" si="46">+SUM(E20,E12)-E4</f>
        <v>91997.909999999683</v>
      </c>
      <c r="F27" s="55">
        <f t="shared" ref="F27:G30" ca="1" si="47">+SUM(F20,F12)-F4</f>
        <v>84655.479999999516</v>
      </c>
      <c r="G27" s="55">
        <f t="shared" ca="1" si="47"/>
        <v>56579.83000000054</v>
      </c>
      <c r="H27" s="55">
        <f t="shared" ref="H27:S27" ca="1" si="48">+SUM(H20,H12)-H4</f>
        <v>65007.75</v>
      </c>
      <c r="I27" s="55">
        <f t="shared" ca="1" si="48"/>
        <v>73919.58000000054</v>
      </c>
      <c r="J27" s="55">
        <f t="shared" ca="1" si="48"/>
        <v>170939.15999999922</v>
      </c>
      <c r="K27" s="55">
        <f t="shared" ca="1" si="48"/>
        <v>197584.86000000034</v>
      </c>
      <c r="L27" s="55">
        <f t="shared" ca="1" si="48"/>
        <v>322810.12000000011</v>
      </c>
      <c r="M27" s="55">
        <f t="shared" ca="1" si="48"/>
        <v>189345.85000000009</v>
      </c>
      <c r="N27" s="55">
        <f t="shared" ca="1" si="48"/>
        <v>231571.71999999974</v>
      </c>
      <c r="O27" s="55">
        <f t="shared" ca="1" si="48"/>
        <v>164582.72999999998</v>
      </c>
      <c r="P27" s="55">
        <f t="shared" ca="1" si="48"/>
        <v>213879.14999999991</v>
      </c>
      <c r="Q27" s="55">
        <f t="shared" ca="1" si="48"/>
        <v>94904.699999999721</v>
      </c>
      <c r="R27" s="55">
        <f t="shared" ca="1" si="48"/>
        <v>116651.25</v>
      </c>
      <c r="S27" s="55">
        <f t="shared" ca="1" si="48"/>
        <v>21665.260000000242</v>
      </c>
      <c r="T27" s="55"/>
      <c r="U27" s="55"/>
      <c r="V27" s="55"/>
      <c r="W27" s="55"/>
      <c r="X27" s="55"/>
      <c r="Y27" s="55"/>
      <c r="Z27" s="55"/>
      <c r="AL27" s="27">
        <f t="shared" si="17"/>
        <v>42064</v>
      </c>
      <c r="AM27" s="41" t="str">
        <f t="shared" si="14"/>
        <v>ae</v>
      </c>
      <c r="AN27" s="41">
        <f t="shared" si="18"/>
        <v>31</v>
      </c>
      <c r="AO27" s="461">
        <f t="shared" si="15"/>
        <v>52</v>
      </c>
      <c r="AP27" s="41">
        <f t="shared" si="1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v>672</v>
      </c>
    </row>
    <row r="28" spans="1:52">
      <c r="A28" s="60">
        <f t="shared" si="43"/>
        <v>28</v>
      </c>
      <c r="B28" s="73"/>
      <c r="C28" s="125" t="s">
        <v>132</v>
      </c>
      <c r="D28" s="123" t="s">
        <v>70</v>
      </c>
      <c r="E28" s="54">
        <f t="shared" ref="E28" ca="1" si="49">+SUM(E21,E13)-E5</f>
        <v>-60159.150000000023</v>
      </c>
      <c r="F28" s="55">
        <f t="shared" ca="1" si="47"/>
        <v>-66780.75</v>
      </c>
      <c r="G28" s="55">
        <f t="shared" ca="1" si="44"/>
        <v>-96063.610000000102</v>
      </c>
      <c r="H28" s="55">
        <f t="shared" ca="1" si="44"/>
        <v>-92592.640000000014</v>
      </c>
      <c r="I28" s="55">
        <f t="shared" ref="I28:S28" ca="1" si="50">+SUM(I21,I13)-I5</f>
        <v>-220959.20999999996</v>
      </c>
      <c r="J28" s="55">
        <f t="shared" ca="1" si="50"/>
        <v>-187887.20999999996</v>
      </c>
      <c r="K28" s="55">
        <f t="shared" ca="1" si="50"/>
        <v>-124127.74000000022</v>
      </c>
      <c r="L28" s="55">
        <f t="shared" ca="1" si="50"/>
        <v>-34240.529999999795</v>
      </c>
      <c r="M28" s="55">
        <f t="shared" ca="1" si="50"/>
        <v>145761.00999999978</v>
      </c>
      <c r="N28" s="55">
        <f t="shared" ca="1" si="50"/>
        <v>177508.94999999995</v>
      </c>
      <c r="O28" s="55">
        <f t="shared" ca="1" si="50"/>
        <v>148435.58000000007</v>
      </c>
      <c r="P28" s="55">
        <f t="shared" ca="1" si="50"/>
        <v>164115.15000000014</v>
      </c>
      <c r="Q28" s="55">
        <f t="shared" ca="1" si="50"/>
        <v>122203.23999999999</v>
      </c>
      <c r="R28" s="55">
        <f t="shared" ca="1" si="50"/>
        <v>99459.469999999972</v>
      </c>
      <c r="S28" s="55">
        <f t="shared" ca="1" si="50"/>
        <v>45070.319999999832</v>
      </c>
      <c r="T28" s="55"/>
      <c r="U28" s="55"/>
      <c r="V28" s="55"/>
      <c r="W28" s="55"/>
      <c r="X28" s="55"/>
      <c r="Y28" s="55"/>
      <c r="Z28" s="55"/>
      <c r="AL28" s="27">
        <f t="shared" si="17"/>
        <v>42095</v>
      </c>
      <c r="AM28" s="41" t="str">
        <f t="shared" si="14"/>
        <v>af</v>
      </c>
      <c r="AN28" s="41">
        <f t="shared" si="18"/>
        <v>32</v>
      </c>
      <c r="AO28" s="461">
        <f t="shared" si="15"/>
        <v>53</v>
      </c>
      <c r="AP28" s="41">
        <f t="shared" si="19"/>
        <v>28</v>
      </c>
      <c r="AQ28" s="41" t="str">
        <f t="shared" ref="AQ28:AQ51" si="51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v>744</v>
      </c>
    </row>
    <row r="29" spans="1:52">
      <c r="A29" s="60">
        <f t="shared" si="43"/>
        <v>29</v>
      </c>
      <c r="B29" s="73"/>
      <c r="C29" s="125" t="s">
        <v>132</v>
      </c>
      <c r="D29" s="123" t="s">
        <v>71</v>
      </c>
      <c r="E29" s="54">
        <f t="shared" ref="E29" ca="1" si="52">+SUM(E22,E14)-E6</f>
        <v>472938.98000000045</v>
      </c>
      <c r="F29" s="55">
        <f t="shared" ca="1" si="47"/>
        <v>625268.45000000019</v>
      </c>
      <c r="G29" s="55">
        <f t="shared" ca="1" si="44"/>
        <v>591287.12000000011</v>
      </c>
      <c r="H29" s="55">
        <f t="shared" ca="1" si="44"/>
        <v>517149.43000000063</v>
      </c>
      <c r="I29" s="55">
        <f t="shared" ref="I29:S29" ca="1" si="53">+SUM(I22,I14)-I6</f>
        <v>366107.81000000145</v>
      </c>
      <c r="J29" s="55">
        <f t="shared" ca="1" si="53"/>
        <v>499749.59999999963</v>
      </c>
      <c r="K29" s="55">
        <f t="shared" ca="1" si="53"/>
        <v>473816.61000000127</v>
      </c>
      <c r="L29" s="55">
        <f t="shared" ca="1" si="53"/>
        <v>758589.41000000015</v>
      </c>
      <c r="M29" s="55">
        <f t="shared" ca="1" si="53"/>
        <v>644911.98000000045</v>
      </c>
      <c r="N29" s="55">
        <f t="shared" ca="1" si="53"/>
        <v>801147.44000000134</v>
      </c>
      <c r="O29" s="55">
        <f t="shared" ca="1" si="53"/>
        <v>576108.28999999911</v>
      </c>
      <c r="P29" s="55">
        <f t="shared" ca="1" si="53"/>
        <v>605237.62999999989</v>
      </c>
      <c r="Q29" s="55">
        <f t="shared" ca="1" si="53"/>
        <v>502463.44000000041</v>
      </c>
      <c r="R29" s="55">
        <f t="shared" ca="1" si="53"/>
        <v>597964.70999999903</v>
      </c>
      <c r="S29" s="55">
        <f t="shared" ca="1" si="53"/>
        <v>432417.63999999873</v>
      </c>
      <c r="T29" s="55"/>
      <c r="U29" s="55"/>
      <c r="V29" s="55"/>
      <c r="W29" s="55"/>
      <c r="X29" s="55"/>
      <c r="Y29" s="55"/>
      <c r="Z29" s="55"/>
      <c r="AL29" s="27">
        <f t="shared" si="17"/>
        <v>42125</v>
      </c>
      <c r="AM29" s="41" t="str">
        <f t="shared" si="14"/>
        <v>ag</v>
      </c>
      <c r="AN29" s="41">
        <f t="shared" si="18"/>
        <v>33</v>
      </c>
      <c r="AO29" s="461">
        <f t="shared" si="15"/>
        <v>54</v>
      </c>
      <c r="AP29" s="41">
        <f t="shared" si="19"/>
        <v>29</v>
      </c>
      <c r="AQ29" s="41" t="str">
        <f t="shared" si="5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v>720</v>
      </c>
    </row>
    <row r="30" spans="1:52">
      <c r="A30" s="60">
        <f t="shared" si="43"/>
        <v>30</v>
      </c>
      <c r="B30" s="73"/>
      <c r="C30" s="125" t="s">
        <v>132</v>
      </c>
      <c r="D30" s="123" t="s">
        <v>72</v>
      </c>
      <c r="E30" s="54">
        <f t="shared" ref="E30" ca="1" si="54">+SUM(E23,E15)-E7</f>
        <v>49148.540000000037</v>
      </c>
      <c r="F30" s="55">
        <f t="shared" ca="1" si="47"/>
        <v>101983.85999999987</v>
      </c>
      <c r="G30" s="55">
        <f t="shared" ca="1" si="44"/>
        <v>-13646.649999999441</v>
      </c>
      <c r="H30" s="55">
        <f t="shared" ca="1" si="44"/>
        <v>3341.679999999702</v>
      </c>
      <c r="I30" s="55">
        <f t="shared" ref="I30:S30" ca="1" si="55">+SUM(I23,I15)-I7</f>
        <v>-206764.30000000075</v>
      </c>
      <c r="J30" s="55">
        <f t="shared" ca="1" si="55"/>
        <v>41668.180000000633</v>
      </c>
      <c r="K30" s="55">
        <f t="shared" ca="1" si="55"/>
        <v>246397.20000000019</v>
      </c>
      <c r="L30" s="55">
        <f t="shared" ca="1" si="55"/>
        <v>409520.29999999981</v>
      </c>
      <c r="M30" s="55">
        <f t="shared" ca="1" si="55"/>
        <v>105104.91999999993</v>
      </c>
      <c r="N30" s="55">
        <f t="shared" ca="1" si="55"/>
        <v>161880.35999999987</v>
      </c>
      <c r="O30" s="55">
        <f t="shared" ca="1" si="55"/>
        <v>42371.91999999946</v>
      </c>
      <c r="P30" s="55">
        <f t="shared" ca="1" si="55"/>
        <v>63901.580000000075</v>
      </c>
      <c r="Q30" s="55">
        <f t="shared" ca="1" si="55"/>
        <v>-42642.150000000373</v>
      </c>
      <c r="R30" s="55">
        <f t="shared" ca="1" si="55"/>
        <v>-48183.140000000596</v>
      </c>
      <c r="S30" s="55">
        <f t="shared" ca="1" si="55"/>
        <v>-169501.79999999935</v>
      </c>
      <c r="T30" s="55"/>
      <c r="U30" s="55"/>
      <c r="V30" s="55"/>
      <c r="W30" s="55"/>
      <c r="X30" s="55"/>
      <c r="Y30" s="55"/>
      <c r="Z30" s="55"/>
      <c r="AL30" s="27">
        <f t="shared" si="17"/>
        <v>42156</v>
      </c>
      <c r="AM30" s="41" t="str">
        <f t="shared" si="14"/>
        <v>ah</v>
      </c>
      <c r="AN30" s="41">
        <f t="shared" si="18"/>
        <v>34</v>
      </c>
      <c r="AO30" s="461">
        <f t="shared" si="15"/>
        <v>55</v>
      </c>
      <c r="AP30" s="41">
        <f t="shared" si="19"/>
        <v>30</v>
      </c>
      <c r="AQ30" s="41" t="str">
        <f t="shared" si="5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v>744</v>
      </c>
    </row>
    <row r="31" spans="1:52" ht="15.75" thickBot="1">
      <c r="B31" s="73"/>
      <c r="C31" s="126" t="s">
        <v>132</v>
      </c>
      <c r="D31" s="48" t="s">
        <v>174</v>
      </c>
      <c r="E31" s="56">
        <f ca="1">+E26-E29</f>
        <v>80987.429999999702</v>
      </c>
      <c r="F31" s="57">
        <f t="shared" ref="F31:H31" ca="1" si="56">+F26-F29</f>
        <v>119858.13000000175</v>
      </c>
      <c r="G31" s="57">
        <f t="shared" ca="1" si="56"/>
        <v>-53129.900000001304</v>
      </c>
      <c r="H31" s="57">
        <f t="shared" ca="1" si="56"/>
        <v>-24242.489999999292</v>
      </c>
      <c r="I31" s="57">
        <f t="shared" ref="I31:S31" ca="1" si="57">+I26-I29</f>
        <v>-353804.49000000115</v>
      </c>
      <c r="J31" s="57">
        <f t="shared" ca="1" si="57"/>
        <v>24720.040000002831</v>
      </c>
      <c r="K31" s="57">
        <f t="shared" ca="1" si="57"/>
        <v>319854.54999999702</v>
      </c>
      <c r="L31" s="57">
        <f t="shared" ca="1" si="57"/>
        <v>698089.86999999918</v>
      </c>
      <c r="M31" s="57">
        <f t="shared" ca="1" si="57"/>
        <v>440211.26999999769</v>
      </c>
      <c r="N31" s="57">
        <f t="shared" ca="1" si="57"/>
        <v>570961.12999999709</v>
      </c>
      <c r="O31" s="57">
        <f t="shared" ca="1" si="57"/>
        <v>355390.58000000007</v>
      </c>
      <c r="P31" s="57">
        <f t="shared" ca="1" si="57"/>
        <v>441895.62999999803</v>
      </c>
      <c r="Q31" s="57">
        <f t="shared" ca="1" si="57"/>
        <v>174465.64999999758</v>
      </c>
      <c r="R31" s="57">
        <f t="shared" ca="1" si="57"/>
        <v>167928.16999999993</v>
      </c>
      <c r="S31" s="57">
        <f t="shared" ca="1" si="57"/>
        <v>-102766.64000000246</v>
      </c>
      <c r="T31" s="55"/>
      <c r="U31" s="55"/>
      <c r="V31" s="55"/>
      <c r="W31" s="55"/>
      <c r="X31" s="55"/>
      <c r="Y31" s="55"/>
      <c r="Z31" s="55"/>
      <c r="AL31" s="27">
        <f t="shared" si="17"/>
        <v>42186</v>
      </c>
      <c r="AM31" s="41" t="str">
        <f t="shared" si="14"/>
        <v>ai</v>
      </c>
      <c r="AN31" s="41">
        <f t="shared" si="18"/>
        <v>35</v>
      </c>
      <c r="AO31" s="461">
        <f t="shared" si="15"/>
        <v>56</v>
      </c>
      <c r="AP31" s="41">
        <f t="shared" si="19"/>
        <v>31</v>
      </c>
      <c r="AQ31" s="41" t="str">
        <f t="shared" si="5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v>720</v>
      </c>
    </row>
    <row r="32" spans="1:52" ht="15.75" thickBot="1">
      <c r="B32" s="73"/>
      <c r="C32" s="2"/>
      <c r="D32" s="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75"/>
      <c r="U32" s="575"/>
      <c r="V32" s="575"/>
      <c r="W32" s="575"/>
      <c r="X32" s="575"/>
      <c r="Y32" s="575"/>
      <c r="Z32" s="575"/>
      <c r="AL32" s="27">
        <f t="shared" si="17"/>
        <v>42217</v>
      </c>
      <c r="AM32" s="41" t="str">
        <f t="shared" si="14"/>
        <v>aj</v>
      </c>
      <c r="AN32" s="41">
        <f t="shared" si="18"/>
        <v>36</v>
      </c>
      <c r="AO32" s="461">
        <f t="shared" si="15"/>
        <v>57</v>
      </c>
      <c r="AP32" s="41">
        <f t="shared" si="19"/>
        <v>32</v>
      </c>
      <c r="AQ32" s="41" t="str">
        <f t="shared" si="5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v>744</v>
      </c>
    </row>
    <row r="33" spans="1:52" ht="15.75" thickBot="1">
      <c r="A33" s="60">
        <f t="shared" ref="A33" si="58">+ROW(B34)</f>
        <v>34</v>
      </c>
      <c r="B33" s="1"/>
      <c r="C33" s="121" t="s">
        <v>91</v>
      </c>
      <c r="D33" s="47" t="s">
        <v>66</v>
      </c>
      <c r="E33" s="624">
        <f>+E25</f>
        <v>2013</v>
      </c>
      <c r="F33" s="625">
        <f t="shared" ref="F33:H33" si="59">+F25</f>
        <v>2014</v>
      </c>
      <c r="G33" s="625">
        <f t="shared" si="59"/>
        <v>2015</v>
      </c>
      <c r="H33" s="625">
        <f t="shared" si="59"/>
        <v>2016</v>
      </c>
      <c r="I33" s="625">
        <f t="shared" ref="I33:S33" si="60">+I25</f>
        <v>2017</v>
      </c>
      <c r="J33" s="625">
        <f t="shared" si="60"/>
        <v>2018</v>
      </c>
      <c r="K33" s="625">
        <f t="shared" si="60"/>
        <v>2019</v>
      </c>
      <c r="L33" s="625">
        <f t="shared" si="60"/>
        <v>2020</v>
      </c>
      <c r="M33" s="625">
        <f t="shared" si="60"/>
        <v>2021</v>
      </c>
      <c r="N33" s="625">
        <f t="shared" si="60"/>
        <v>2022</v>
      </c>
      <c r="O33" s="625">
        <f t="shared" si="60"/>
        <v>2023</v>
      </c>
      <c r="P33" s="625">
        <f t="shared" si="60"/>
        <v>2024</v>
      </c>
      <c r="Q33" s="625">
        <f t="shared" si="60"/>
        <v>2025</v>
      </c>
      <c r="R33" s="625">
        <f t="shared" si="60"/>
        <v>2026</v>
      </c>
      <c r="S33" s="625">
        <f t="shared" si="60"/>
        <v>2027</v>
      </c>
      <c r="T33" s="638"/>
      <c r="U33" s="638"/>
      <c r="V33" s="638"/>
      <c r="W33" s="638"/>
      <c r="X33" s="638"/>
      <c r="Y33" s="638"/>
      <c r="Z33" s="638"/>
      <c r="AL33" s="27">
        <f t="shared" si="17"/>
        <v>42248</v>
      </c>
      <c r="AM33" s="41" t="str">
        <f t="shared" si="14"/>
        <v>ak</v>
      </c>
      <c r="AN33" s="41">
        <f t="shared" si="18"/>
        <v>37</v>
      </c>
      <c r="AO33" s="461">
        <f t="shared" si="15"/>
        <v>58</v>
      </c>
      <c r="AP33" s="41">
        <f t="shared" si="19"/>
        <v>33</v>
      </c>
      <c r="AQ33" s="41" t="str">
        <f t="shared" si="5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v>744</v>
      </c>
    </row>
    <row r="34" spans="1:52">
      <c r="A34" s="60">
        <f>+ROW(B37)</f>
        <v>37</v>
      </c>
      <c r="B34" s="60" t="s">
        <v>135</v>
      </c>
      <c r="C34" s="124" t="s">
        <v>134</v>
      </c>
      <c r="D34" s="122" t="s">
        <v>68</v>
      </c>
      <c r="E34" s="664">
        <f t="shared" ref="E34:S38" ca="1" si="61">+SUM(INDIRECT(HLOOKUP($B34,$AT$215:$AZ$217,3,FALSE)&amp;VLOOKUP(E$1,$AL$1:$AO$197,4,FALSE)&amp;":"&amp;HLOOKUP($B34,$AT$215:$AZ$217,3,FALSE)&amp;VLOOKUP(DATE(E$2,12,1),$AL$1:$AO$197,4,FALSE)))</f>
        <v>8760</v>
      </c>
      <c r="F34" s="665">
        <f t="shared" ca="1" si="61"/>
        <v>8760</v>
      </c>
      <c r="G34" s="665">
        <f t="shared" ca="1" si="61"/>
        <v>8760</v>
      </c>
      <c r="H34" s="665">
        <f t="shared" ca="1" si="61"/>
        <v>8784</v>
      </c>
      <c r="I34" s="665">
        <f t="shared" ca="1" si="61"/>
        <v>8760</v>
      </c>
      <c r="J34" s="665">
        <f t="shared" ca="1" si="61"/>
        <v>8760</v>
      </c>
      <c r="K34" s="665">
        <f t="shared" ca="1" si="61"/>
        <v>8760</v>
      </c>
      <c r="L34" s="665">
        <f t="shared" ca="1" si="61"/>
        <v>8784</v>
      </c>
      <c r="M34" s="665">
        <f t="shared" ca="1" si="61"/>
        <v>8760</v>
      </c>
      <c r="N34" s="665">
        <f t="shared" ca="1" si="61"/>
        <v>8760</v>
      </c>
      <c r="O34" s="665">
        <f t="shared" ca="1" si="61"/>
        <v>8760</v>
      </c>
      <c r="P34" s="665">
        <f t="shared" ca="1" si="61"/>
        <v>8784</v>
      </c>
      <c r="Q34" s="665">
        <f t="shared" ca="1" si="61"/>
        <v>8760</v>
      </c>
      <c r="R34" s="665">
        <f t="shared" ca="1" si="61"/>
        <v>8760</v>
      </c>
      <c r="S34" s="665">
        <f t="shared" ca="1" si="61"/>
        <v>8760</v>
      </c>
      <c r="T34" s="144"/>
      <c r="U34" s="144"/>
      <c r="V34" s="144"/>
      <c r="W34" s="144"/>
      <c r="X34" s="144"/>
      <c r="Y34" s="144"/>
      <c r="Z34" s="144"/>
      <c r="AL34" s="27">
        <f t="shared" si="17"/>
        <v>42278</v>
      </c>
      <c r="AM34" s="41" t="str">
        <f t="shared" si="14"/>
        <v>al</v>
      </c>
      <c r="AN34" s="41">
        <f t="shared" si="18"/>
        <v>38</v>
      </c>
      <c r="AO34" s="461">
        <f t="shared" si="15"/>
        <v>59</v>
      </c>
      <c r="AP34" s="41">
        <f t="shared" si="19"/>
        <v>34</v>
      </c>
      <c r="AQ34" s="41" t="str">
        <f t="shared" si="5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v>720</v>
      </c>
    </row>
    <row r="35" spans="1:52">
      <c r="A35" s="60">
        <f>+ROW(B42)</f>
        <v>42</v>
      </c>
      <c r="B35" s="146" t="s">
        <v>143</v>
      </c>
      <c r="C35" s="125" t="s">
        <v>134</v>
      </c>
      <c r="D35" s="123" t="s">
        <v>69</v>
      </c>
      <c r="E35" s="666">
        <f t="shared" ca="1" si="61"/>
        <v>1760</v>
      </c>
      <c r="F35" s="327">
        <f t="shared" ca="1" si="61"/>
        <v>1760</v>
      </c>
      <c r="G35" s="327">
        <f t="shared" ca="1" si="61"/>
        <v>1744</v>
      </c>
      <c r="H35" s="327">
        <f t="shared" ca="1" si="61"/>
        <v>1776</v>
      </c>
      <c r="I35" s="327">
        <f t="shared" ca="1" si="61"/>
        <v>1776</v>
      </c>
      <c r="J35" s="327">
        <f t="shared" ca="1" si="61"/>
        <v>1760</v>
      </c>
      <c r="K35" s="327">
        <f t="shared" ca="1" si="61"/>
        <v>1760</v>
      </c>
      <c r="L35" s="327">
        <f t="shared" ca="1" si="61"/>
        <v>1744</v>
      </c>
      <c r="M35" s="327">
        <f t="shared" ca="1" si="61"/>
        <v>1744</v>
      </c>
      <c r="N35" s="327">
        <f t="shared" ca="1" si="61"/>
        <v>1760</v>
      </c>
      <c r="O35" s="327">
        <f t="shared" ca="1" si="61"/>
        <v>1776</v>
      </c>
      <c r="P35" s="327">
        <f t="shared" ca="1" si="61"/>
        <v>1760</v>
      </c>
      <c r="Q35" s="327">
        <f t="shared" ca="1" si="61"/>
        <v>1760</v>
      </c>
      <c r="R35" s="327">
        <f t="shared" ca="1" si="61"/>
        <v>1744</v>
      </c>
      <c r="S35" s="327">
        <f t="shared" ca="1" si="61"/>
        <v>1744</v>
      </c>
      <c r="T35" s="144"/>
      <c r="U35" s="144"/>
      <c r="V35" s="144"/>
      <c r="W35" s="144"/>
      <c r="X35" s="144"/>
      <c r="Y35" s="144"/>
      <c r="Z35" s="144"/>
      <c r="AL35" s="27">
        <f t="shared" si="17"/>
        <v>42309</v>
      </c>
      <c r="AM35" s="41" t="str">
        <f t="shared" si="14"/>
        <v>am</v>
      </c>
      <c r="AN35" s="41">
        <f t="shared" si="18"/>
        <v>39</v>
      </c>
      <c r="AO35" s="461">
        <f t="shared" si="15"/>
        <v>60</v>
      </c>
      <c r="AP35" s="41">
        <f t="shared" si="19"/>
        <v>35</v>
      </c>
      <c r="AQ35" s="41" t="str">
        <f t="shared" si="5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v>744</v>
      </c>
    </row>
    <row r="36" spans="1:52">
      <c r="A36" s="60">
        <f>+ROW(B43)</f>
        <v>43</v>
      </c>
      <c r="B36" s="146" t="s">
        <v>144</v>
      </c>
      <c r="C36" s="125" t="s">
        <v>134</v>
      </c>
      <c r="D36" s="123" t="s">
        <v>70</v>
      </c>
      <c r="E36" s="666">
        <f t="shared" ca="1" si="61"/>
        <v>880</v>
      </c>
      <c r="F36" s="327">
        <f t="shared" ca="1" si="61"/>
        <v>880</v>
      </c>
      <c r="G36" s="327">
        <f t="shared" ca="1" si="61"/>
        <v>872</v>
      </c>
      <c r="H36" s="327">
        <f t="shared" ca="1" si="61"/>
        <v>888</v>
      </c>
      <c r="I36" s="327">
        <f t="shared" ca="1" si="61"/>
        <v>888</v>
      </c>
      <c r="J36" s="327">
        <f t="shared" ca="1" si="61"/>
        <v>880</v>
      </c>
      <c r="K36" s="327">
        <f t="shared" ca="1" si="61"/>
        <v>880</v>
      </c>
      <c r="L36" s="327">
        <f t="shared" ca="1" si="61"/>
        <v>872</v>
      </c>
      <c r="M36" s="327">
        <f t="shared" ca="1" si="61"/>
        <v>872</v>
      </c>
      <c r="N36" s="327">
        <f t="shared" ca="1" si="61"/>
        <v>880</v>
      </c>
      <c r="O36" s="327">
        <f t="shared" ca="1" si="61"/>
        <v>888</v>
      </c>
      <c r="P36" s="327">
        <f t="shared" ca="1" si="61"/>
        <v>880</v>
      </c>
      <c r="Q36" s="327">
        <f t="shared" ca="1" si="61"/>
        <v>880</v>
      </c>
      <c r="R36" s="327">
        <f t="shared" ca="1" si="61"/>
        <v>872</v>
      </c>
      <c r="S36" s="327">
        <f t="shared" ca="1" si="61"/>
        <v>872</v>
      </c>
      <c r="T36" s="144"/>
      <c r="U36" s="144"/>
      <c r="V36" s="144"/>
      <c r="W36" s="144"/>
      <c r="X36" s="144"/>
      <c r="Y36" s="144"/>
      <c r="Z36" s="144"/>
      <c r="AL36" s="27">
        <f t="shared" si="17"/>
        <v>42339</v>
      </c>
      <c r="AM36" s="41" t="str">
        <f t="shared" si="14"/>
        <v>an</v>
      </c>
      <c r="AN36" s="41">
        <f t="shared" si="18"/>
        <v>40</v>
      </c>
      <c r="AO36" s="461">
        <f t="shared" si="15"/>
        <v>61</v>
      </c>
      <c r="AP36" s="41">
        <f t="shared" si="19"/>
        <v>36</v>
      </c>
      <c r="AQ36" s="41" t="str">
        <f t="shared" si="5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v>720</v>
      </c>
    </row>
    <row r="37" spans="1:52">
      <c r="A37" s="60">
        <f>+ROW(B35)</f>
        <v>35</v>
      </c>
      <c r="B37" s="147" t="s">
        <v>140</v>
      </c>
      <c r="C37" s="125" t="s">
        <v>134</v>
      </c>
      <c r="D37" s="123" t="s">
        <v>71</v>
      </c>
      <c r="E37" s="666">
        <f t="shared" ca="1" si="61"/>
        <v>4080</v>
      </c>
      <c r="F37" s="327">
        <f t="shared" ca="1" si="61"/>
        <v>4080</v>
      </c>
      <c r="G37" s="327">
        <f t="shared" ca="1" si="61"/>
        <v>4096</v>
      </c>
      <c r="H37" s="327">
        <f t="shared" ca="1" si="61"/>
        <v>4080</v>
      </c>
      <c r="I37" s="327">
        <f t="shared" ca="1" si="61"/>
        <v>4064</v>
      </c>
      <c r="J37" s="327">
        <f t="shared" ca="1" si="61"/>
        <v>4080</v>
      </c>
      <c r="K37" s="327">
        <f t="shared" ca="1" si="61"/>
        <v>4080</v>
      </c>
      <c r="L37" s="327">
        <f t="shared" ca="1" si="61"/>
        <v>4112</v>
      </c>
      <c r="M37" s="327">
        <f t="shared" ca="1" si="61"/>
        <v>4096</v>
      </c>
      <c r="N37" s="327">
        <f t="shared" ca="1" si="61"/>
        <v>4080</v>
      </c>
      <c r="O37" s="327">
        <f t="shared" ca="1" si="61"/>
        <v>4064</v>
      </c>
      <c r="P37" s="327">
        <f t="shared" ca="1" si="61"/>
        <v>4096</v>
      </c>
      <c r="Q37" s="327">
        <f t="shared" ca="1" si="61"/>
        <v>4080</v>
      </c>
      <c r="R37" s="327">
        <f t="shared" ca="1" si="61"/>
        <v>4096</v>
      </c>
      <c r="S37" s="327">
        <f t="shared" ca="1" si="61"/>
        <v>4096</v>
      </c>
      <c r="T37" s="144"/>
      <c r="U37" s="144"/>
      <c r="V37" s="144"/>
      <c r="W37" s="144"/>
      <c r="X37" s="144"/>
      <c r="Y37" s="144"/>
      <c r="Z37" s="144"/>
      <c r="AL37" s="27">
        <f t="shared" si="17"/>
        <v>42370</v>
      </c>
      <c r="AM37" s="41" t="str">
        <f t="shared" si="14"/>
        <v>ao</v>
      </c>
      <c r="AN37" s="41">
        <f t="shared" si="18"/>
        <v>41</v>
      </c>
      <c r="AO37" s="461">
        <f t="shared" si="15"/>
        <v>62</v>
      </c>
      <c r="AP37" s="41">
        <f t="shared" si="19"/>
        <v>37</v>
      </c>
      <c r="AQ37" s="41" t="str">
        <f t="shared" si="5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v>744</v>
      </c>
    </row>
    <row r="38" spans="1:52">
      <c r="B38" s="146" t="s">
        <v>145</v>
      </c>
      <c r="C38" s="125" t="s">
        <v>134</v>
      </c>
      <c r="D38" s="123" t="s">
        <v>72</v>
      </c>
      <c r="E38" s="666">
        <f t="shared" ca="1" si="61"/>
        <v>2040</v>
      </c>
      <c r="F38" s="327">
        <f t="shared" ca="1" si="61"/>
        <v>2040</v>
      </c>
      <c r="G38" s="327">
        <f t="shared" ca="1" si="61"/>
        <v>2048</v>
      </c>
      <c r="H38" s="327">
        <f t="shared" ca="1" si="61"/>
        <v>2040</v>
      </c>
      <c r="I38" s="327">
        <f t="shared" ca="1" si="61"/>
        <v>2032</v>
      </c>
      <c r="J38" s="327">
        <f t="shared" ca="1" si="61"/>
        <v>2040</v>
      </c>
      <c r="K38" s="327">
        <f t="shared" ca="1" si="61"/>
        <v>2040</v>
      </c>
      <c r="L38" s="327">
        <f t="shared" ca="1" si="61"/>
        <v>2056</v>
      </c>
      <c r="M38" s="327">
        <f t="shared" ca="1" si="61"/>
        <v>2048</v>
      </c>
      <c r="N38" s="327">
        <f t="shared" ca="1" si="61"/>
        <v>2040</v>
      </c>
      <c r="O38" s="327">
        <f t="shared" ca="1" si="61"/>
        <v>2032</v>
      </c>
      <c r="P38" s="327">
        <f t="shared" ca="1" si="61"/>
        <v>2048</v>
      </c>
      <c r="Q38" s="327">
        <f t="shared" ca="1" si="61"/>
        <v>2040</v>
      </c>
      <c r="R38" s="327">
        <f t="shared" ca="1" si="61"/>
        <v>2048</v>
      </c>
      <c r="S38" s="327">
        <f t="shared" ca="1" si="61"/>
        <v>2048</v>
      </c>
      <c r="T38" s="144"/>
      <c r="U38" s="144"/>
      <c r="V38" s="144"/>
      <c r="W38" s="144"/>
      <c r="X38" s="144"/>
      <c r="Y38" s="144"/>
      <c r="Z38" s="144"/>
      <c r="AL38" s="27">
        <f t="shared" si="17"/>
        <v>42401</v>
      </c>
      <c r="AM38" s="41" t="str">
        <f t="shared" si="14"/>
        <v>ap</v>
      </c>
      <c r="AN38" s="41">
        <f t="shared" si="18"/>
        <v>42</v>
      </c>
      <c r="AO38" s="461">
        <f t="shared" si="15"/>
        <v>63</v>
      </c>
      <c r="AP38" s="41">
        <f t="shared" si="19"/>
        <v>38</v>
      </c>
      <c r="AQ38" s="41" t="str">
        <f t="shared" si="5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v>744</v>
      </c>
    </row>
    <row r="39" spans="1:52" ht="15.75" thickBot="1">
      <c r="C39" s="126" t="s">
        <v>132</v>
      </c>
      <c r="D39" s="48" t="s">
        <v>174</v>
      </c>
      <c r="E39" s="667">
        <f ca="1">+E34-E37</f>
        <v>4680</v>
      </c>
      <c r="F39" s="119">
        <f t="shared" ref="F39:H39" ca="1" si="62">+F34-F37</f>
        <v>4680</v>
      </c>
      <c r="G39" s="119">
        <f t="shared" ca="1" si="62"/>
        <v>4664</v>
      </c>
      <c r="H39" s="119">
        <f t="shared" ca="1" si="62"/>
        <v>4704</v>
      </c>
      <c r="I39" s="119">
        <f t="shared" ref="I39:S39" ca="1" si="63">+I34-I37</f>
        <v>4696</v>
      </c>
      <c r="J39" s="119">
        <f t="shared" ca="1" si="63"/>
        <v>4680</v>
      </c>
      <c r="K39" s="119">
        <f t="shared" ca="1" si="63"/>
        <v>4680</v>
      </c>
      <c r="L39" s="119">
        <f t="shared" ca="1" si="63"/>
        <v>4672</v>
      </c>
      <c r="M39" s="119">
        <f t="shared" ca="1" si="63"/>
        <v>4664</v>
      </c>
      <c r="N39" s="119">
        <f t="shared" ca="1" si="63"/>
        <v>4680</v>
      </c>
      <c r="O39" s="119">
        <f t="shared" ca="1" si="63"/>
        <v>4696</v>
      </c>
      <c r="P39" s="119">
        <f t="shared" ca="1" si="63"/>
        <v>4688</v>
      </c>
      <c r="Q39" s="119">
        <f t="shared" ca="1" si="63"/>
        <v>4680</v>
      </c>
      <c r="R39" s="119">
        <f t="shared" ca="1" si="63"/>
        <v>4664</v>
      </c>
      <c r="S39" s="119">
        <f t="shared" ca="1" si="63"/>
        <v>4664</v>
      </c>
      <c r="T39" s="55"/>
      <c r="U39" s="55"/>
      <c r="V39" s="55"/>
      <c r="W39" s="55"/>
      <c r="X39" s="55"/>
      <c r="Y39" s="55"/>
      <c r="Z39" s="55"/>
      <c r="AL39" s="27">
        <f t="shared" si="17"/>
        <v>42430</v>
      </c>
      <c r="AM39" s="41" t="str">
        <f t="shared" si="14"/>
        <v>aq</v>
      </c>
      <c r="AN39" s="41">
        <f t="shared" si="18"/>
        <v>43</v>
      </c>
      <c r="AO39" s="461">
        <f t="shared" si="15"/>
        <v>64</v>
      </c>
      <c r="AP39" s="41">
        <f t="shared" si="19"/>
        <v>39</v>
      </c>
      <c r="AQ39" s="41" t="str">
        <f t="shared" si="5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v>672</v>
      </c>
    </row>
    <row r="40" spans="1:52" ht="15.75" thickBot="1">
      <c r="C40" s="1"/>
      <c r="D40" s="1"/>
      <c r="E40" s="58"/>
      <c r="F40" s="58"/>
      <c r="G40" s="58"/>
      <c r="H40" s="58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81"/>
      <c r="U40" s="481"/>
      <c r="V40" s="481"/>
      <c r="W40" s="481"/>
      <c r="X40" s="481"/>
      <c r="Y40" s="481"/>
      <c r="Z40" s="481"/>
      <c r="AL40" s="27">
        <f t="shared" si="17"/>
        <v>42461</v>
      </c>
      <c r="AM40" s="41" t="str">
        <f t="shared" si="14"/>
        <v>ar</v>
      </c>
      <c r="AN40" s="41">
        <f t="shared" si="18"/>
        <v>44</v>
      </c>
      <c r="AO40" s="461">
        <f t="shared" si="15"/>
        <v>65</v>
      </c>
      <c r="AP40" s="41">
        <f t="shared" si="19"/>
        <v>40</v>
      </c>
      <c r="AQ40" s="41" t="str">
        <f t="shared" si="5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v>744</v>
      </c>
    </row>
    <row r="41" spans="1:52" ht="15.75" thickBot="1">
      <c r="C41" s="121" t="s">
        <v>91</v>
      </c>
      <c r="D41" s="47" t="s">
        <v>66</v>
      </c>
      <c r="E41" s="624">
        <f>+E33</f>
        <v>2013</v>
      </c>
      <c r="F41" s="625">
        <f t="shared" ref="F41:H41" si="64">+F33</f>
        <v>2014</v>
      </c>
      <c r="G41" s="625">
        <f t="shared" si="64"/>
        <v>2015</v>
      </c>
      <c r="H41" s="625">
        <f t="shared" si="64"/>
        <v>2016</v>
      </c>
      <c r="I41" s="625">
        <f t="shared" ref="I41:S41" si="65">+I33</f>
        <v>2017</v>
      </c>
      <c r="J41" s="625">
        <f t="shared" si="65"/>
        <v>2018</v>
      </c>
      <c r="K41" s="625">
        <f t="shared" si="65"/>
        <v>2019</v>
      </c>
      <c r="L41" s="625">
        <f t="shared" si="65"/>
        <v>2020</v>
      </c>
      <c r="M41" s="625">
        <f t="shared" si="65"/>
        <v>2021</v>
      </c>
      <c r="N41" s="625">
        <f t="shared" si="65"/>
        <v>2022</v>
      </c>
      <c r="O41" s="625">
        <f t="shared" si="65"/>
        <v>2023</v>
      </c>
      <c r="P41" s="625">
        <f t="shared" si="65"/>
        <v>2024</v>
      </c>
      <c r="Q41" s="625">
        <f t="shared" si="65"/>
        <v>2025</v>
      </c>
      <c r="R41" s="625">
        <f t="shared" si="65"/>
        <v>2026</v>
      </c>
      <c r="S41" s="625">
        <f t="shared" si="65"/>
        <v>2027</v>
      </c>
      <c r="T41" s="638"/>
      <c r="U41" s="638"/>
      <c r="V41" s="638"/>
      <c r="W41" s="638"/>
      <c r="X41" s="638"/>
      <c r="Y41" s="638"/>
      <c r="Z41" s="638"/>
      <c r="AL41" s="27">
        <f t="shared" si="17"/>
        <v>42491</v>
      </c>
      <c r="AM41" s="41" t="str">
        <f t="shared" si="14"/>
        <v>as</v>
      </c>
      <c r="AN41" s="41">
        <f t="shared" si="18"/>
        <v>45</v>
      </c>
      <c r="AO41" s="461">
        <f t="shared" si="15"/>
        <v>66</v>
      </c>
      <c r="AP41" s="41">
        <f t="shared" si="19"/>
        <v>41</v>
      </c>
      <c r="AQ41" s="41" t="str">
        <f t="shared" si="51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v>720</v>
      </c>
    </row>
    <row r="42" spans="1:52">
      <c r="B42" s="120"/>
      <c r="C42" s="124" t="s">
        <v>133</v>
      </c>
      <c r="D42" s="122" t="s">
        <v>68</v>
      </c>
      <c r="E42" s="145">
        <f t="shared" ref="E42:H42" ca="1" si="66">+E26/E34</f>
        <v>63.233608447488599</v>
      </c>
      <c r="F42" s="53">
        <f t="shared" ca="1" si="66"/>
        <v>85.060111872146337</v>
      </c>
      <c r="G42" s="53">
        <f t="shared" ca="1" si="66"/>
        <v>61.433472602739592</v>
      </c>
      <c r="H42" s="53">
        <f t="shared" ca="1" si="66"/>
        <v>56.114178051001971</v>
      </c>
      <c r="I42" s="53">
        <f t="shared" ref="I42:S42" ca="1" si="67">+I26/I34</f>
        <v>1.40448858447492</v>
      </c>
      <c r="J42" s="53">
        <f t="shared" ca="1" si="67"/>
        <v>59.870963470319914</v>
      </c>
      <c r="K42" s="53">
        <f t="shared" ca="1" si="67"/>
        <v>90.601730593607115</v>
      </c>
      <c r="L42" s="53">
        <f t="shared" ca="1" si="67"/>
        <v>165.83325136612015</v>
      </c>
      <c r="M42" s="53">
        <f t="shared" ca="1" si="67"/>
        <v>123.87251712328745</v>
      </c>
      <c r="N42" s="53">
        <f t="shared" ca="1" si="67"/>
        <v>156.6333984018263</v>
      </c>
      <c r="O42" s="53">
        <f t="shared" ca="1" si="67"/>
        <v>106.33548744292229</v>
      </c>
      <c r="P42" s="53">
        <f t="shared" ca="1" si="67"/>
        <v>119.20915983606534</v>
      </c>
      <c r="Q42" s="53">
        <f t="shared" ca="1" si="67"/>
        <v>77.27501027397237</v>
      </c>
      <c r="R42" s="53">
        <f t="shared" ca="1" si="67"/>
        <v>87.430694063926822</v>
      </c>
      <c r="S42" s="53">
        <f t="shared" ca="1" si="67"/>
        <v>37.6313926940635</v>
      </c>
      <c r="T42" s="55"/>
      <c r="U42" s="55"/>
      <c r="V42" s="55"/>
      <c r="W42" s="55"/>
      <c r="X42" s="55"/>
      <c r="Y42" s="55"/>
      <c r="Z42" s="55"/>
      <c r="AL42" s="27">
        <f t="shared" si="17"/>
        <v>42522</v>
      </c>
      <c r="AM42" s="41" t="str">
        <f t="shared" si="14"/>
        <v>at</v>
      </c>
      <c r="AN42" s="41">
        <f t="shared" si="18"/>
        <v>46</v>
      </c>
      <c r="AO42" s="461">
        <f t="shared" si="15"/>
        <v>67</v>
      </c>
      <c r="AP42" s="41">
        <f t="shared" si="19"/>
        <v>42</v>
      </c>
      <c r="AQ42" s="41" t="str">
        <f t="shared" si="51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v>744</v>
      </c>
    </row>
    <row r="43" spans="1:52">
      <c r="B43" s="120"/>
      <c r="C43" s="125" t="s">
        <v>133</v>
      </c>
      <c r="D43" s="123" t="s">
        <v>69</v>
      </c>
      <c r="E43" s="54">
        <f t="shared" ref="E43:H43" ca="1" si="68">+E27/E35</f>
        <v>52.271539772727095</v>
      </c>
      <c r="F43" s="55">
        <f t="shared" ca="1" si="68"/>
        <v>48.099704545454273</v>
      </c>
      <c r="G43" s="55">
        <f t="shared" ca="1" si="68"/>
        <v>32.442563073394808</v>
      </c>
      <c r="H43" s="55">
        <f t="shared" ca="1" si="68"/>
        <v>36.603462837837839</v>
      </c>
      <c r="I43" s="55">
        <f t="shared" ref="I43:S43" ca="1" si="69">+I27/I35</f>
        <v>41.621385135135441</v>
      </c>
      <c r="J43" s="55">
        <f t="shared" ca="1" si="69"/>
        <v>97.124522727272279</v>
      </c>
      <c r="K43" s="55">
        <f t="shared" ca="1" si="69"/>
        <v>112.26412500000019</v>
      </c>
      <c r="L43" s="55">
        <f t="shared" ca="1" si="69"/>
        <v>185.0975458715597</v>
      </c>
      <c r="M43" s="55">
        <f t="shared" ca="1" si="69"/>
        <v>108.5698681192661</v>
      </c>
      <c r="N43" s="55">
        <f t="shared" ca="1" si="69"/>
        <v>131.57484090909077</v>
      </c>
      <c r="O43" s="55">
        <f t="shared" ca="1" si="69"/>
        <v>92.67045608108107</v>
      </c>
      <c r="P43" s="55">
        <f t="shared" ca="1" si="69"/>
        <v>121.52224431818176</v>
      </c>
      <c r="Q43" s="55">
        <f t="shared" ca="1" si="69"/>
        <v>53.923124999999843</v>
      </c>
      <c r="R43" s="55">
        <f t="shared" ca="1" si="69"/>
        <v>66.887184633027516</v>
      </c>
      <c r="S43" s="55">
        <f t="shared" ca="1" si="69"/>
        <v>12.422740825688212</v>
      </c>
      <c r="T43" s="55"/>
      <c r="U43" s="55"/>
      <c r="V43" s="55"/>
      <c r="W43" s="55"/>
      <c r="X43" s="55"/>
      <c r="Y43" s="55"/>
      <c r="Z43" s="55"/>
      <c r="AL43" s="27">
        <f t="shared" si="17"/>
        <v>42552</v>
      </c>
      <c r="AM43" s="41" t="str">
        <f t="shared" si="14"/>
        <v>au</v>
      </c>
      <c r="AN43" s="41">
        <f t="shared" si="18"/>
        <v>47</v>
      </c>
      <c r="AO43" s="461">
        <f t="shared" si="15"/>
        <v>68</v>
      </c>
      <c r="AP43" s="41">
        <f t="shared" si="19"/>
        <v>43</v>
      </c>
      <c r="AQ43" s="41" t="str">
        <f t="shared" si="51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v>720</v>
      </c>
    </row>
    <row r="44" spans="1:52">
      <c r="C44" s="125" t="s">
        <v>133</v>
      </c>
      <c r="D44" s="123" t="s">
        <v>70</v>
      </c>
      <c r="E44" s="54">
        <f t="shared" ref="E44:H44" ca="1" si="70">+E28/E36</f>
        <v>-68.36267045454548</v>
      </c>
      <c r="F44" s="55">
        <f t="shared" ca="1" si="70"/>
        <v>-75.887215909090912</v>
      </c>
      <c r="G44" s="55">
        <f t="shared" ca="1" si="70"/>
        <v>-110.16469036697259</v>
      </c>
      <c r="H44" s="55">
        <f t="shared" ca="1" si="70"/>
        <v>-104.27099099099101</v>
      </c>
      <c r="I44" s="55">
        <f t="shared" ref="I44:S44" ca="1" si="71">+I28/I36</f>
        <v>-248.82793918918915</v>
      </c>
      <c r="J44" s="55">
        <f t="shared" ca="1" si="71"/>
        <v>-213.50819318181814</v>
      </c>
      <c r="K44" s="55">
        <f t="shared" ca="1" si="71"/>
        <v>-141.05425000000025</v>
      </c>
      <c r="L44" s="55">
        <f t="shared" ca="1" si="71"/>
        <v>-39.26666284403646</v>
      </c>
      <c r="M44" s="55">
        <f t="shared" ca="1" si="71"/>
        <v>167.15712155963277</v>
      </c>
      <c r="N44" s="55">
        <f t="shared" ca="1" si="71"/>
        <v>201.71471590909087</v>
      </c>
      <c r="O44" s="55">
        <f t="shared" ca="1" si="71"/>
        <v>167.15718468468478</v>
      </c>
      <c r="P44" s="55">
        <f t="shared" ca="1" si="71"/>
        <v>186.4944886363638</v>
      </c>
      <c r="Q44" s="55">
        <f t="shared" ca="1" si="71"/>
        <v>138.86731818181818</v>
      </c>
      <c r="R44" s="55">
        <f t="shared" ca="1" si="71"/>
        <v>114.05902522935777</v>
      </c>
      <c r="S44" s="55">
        <f t="shared" ca="1" si="71"/>
        <v>51.686146788990634</v>
      </c>
      <c r="T44" s="55"/>
      <c r="U44" s="55"/>
      <c r="V44" s="55"/>
      <c r="W44" s="55"/>
      <c r="X44" s="55"/>
      <c r="Y44" s="55"/>
      <c r="Z44" s="55"/>
      <c r="AL44" s="27">
        <f t="shared" si="17"/>
        <v>42583</v>
      </c>
      <c r="AM44" s="41" t="str">
        <f t="shared" si="14"/>
        <v>av</v>
      </c>
      <c r="AN44" s="41">
        <f t="shared" si="18"/>
        <v>48</v>
      </c>
      <c r="AO44" s="461">
        <f t="shared" si="15"/>
        <v>69</v>
      </c>
      <c r="AP44" s="41">
        <f t="shared" si="19"/>
        <v>44</v>
      </c>
      <c r="AQ44" s="41" t="str">
        <f t="shared" si="51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v>744</v>
      </c>
    </row>
    <row r="45" spans="1:52">
      <c r="C45" s="125" t="s">
        <v>133</v>
      </c>
      <c r="D45" s="123" t="s">
        <v>71</v>
      </c>
      <c r="E45" s="54">
        <f t="shared" ref="E45:H45" ca="1" si="72">+E29/E37</f>
        <v>115.91641666666678</v>
      </c>
      <c r="F45" s="55">
        <f t="shared" ca="1" si="72"/>
        <v>153.25207107843141</v>
      </c>
      <c r="G45" s="55">
        <f t="shared" ca="1" si="72"/>
        <v>144.35720703125003</v>
      </c>
      <c r="H45" s="55">
        <f t="shared" ca="1" si="72"/>
        <v>126.75231127450996</v>
      </c>
      <c r="I45" s="55">
        <f t="shared" ref="I45:S45" ca="1" si="73">+I29/I37</f>
        <v>90.085583169291695</v>
      </c>
      <c r="J45" s="55">
        <f t="shared" ca="1" si="73"/>
        <v>122.48764705882344</v>
      </c>
      <c r="K45" s="55">
        <f t="shared" ca="1" si="73"/>
        <v>116.13152205882383</v>
      </c>
      <c r="L45" s="55">
        <f t="shared" ca="1" si="73"/>
        <v>184.48186040856035</v>
      </c>
      <c r="M45" s="55">
        <f t="shared" ca="1" si="73"/>
        <v>157.44921386718761</v>
      </c>
      <c r="N45" s="55">
        <f t="shared" ca="1" si="73"/>
        <v>196.35966666666698</v>
      </c>
      <c r="O45" s="55">
        <f t="shared" ca="1" si="73"/>
        <v>141.75892962598402</v>
      </c>
      <c r="P45" s="55">
        <f t="shared" ca="1" si="73"/>
        <v>147.76309326171872</v>
      </c>
      <c r="Q45" s="55">
        <f t="shared" ca="1" si="73"/>
        <v>123.15280392156873</v>
      </c>
      <c r="R45" s="55">
        <f t="shared" ca="1" si="73"/>
        <v>145.98747802734351</v>
      </c>
      <c r="S45" s="55">
        <f t="shared" ca="1" si="73"/>
        <v>105.57071289062469</v>
      </c>
      <c r="T45" s="55"/>
      <c r="U45" s="55"/>
      <c r="V45" s="55"/>
      <c r="W45" s="55"/>
      <c r="X45" s="55"/>
      <c r="Y45" s="55"/>
      <c r="Z45" s="55"/>
      <c r="AL45" s="27">
        <f t="shared" si="17"/>
        <v>42614</v>
      </c>
      <c r="AM45" s="41" t="str">
        <f t="shared" si="14"/>
        <v>aw</v>
      </c>
      <c r="AN45" s="41">
        <f t="shared" si="18"/>
        <v>49</v>
      </c>
      <c r="AO45" s="461">
        <f t="shared" si="15"/>
        <v>70</v>
      </c>
      <c r="AP45" s="41">
        <f t="shared" si="19"/>
        <v>45</v>
      </c>
      <c r="AQ45" s="41" t="str">
        <f t="shared" si="51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v>744</v>
      </c>
    </row>
    <row r="46" spans="1:52">
      <c r="C46" s="125" t="s">
        <v>133</v>
      </c>
      <c r="D46" s="123" t="s">
        <v>72</v>
      </c>
      <c r="E46" s="54">
        <f t="shared" ref="E46:H46" ca="1" si="74">+E30/E38</f>
        <v>24.092421568627469</v>
      </c>
      <c r="F46" s="55">
        <f t="shared" ca="1" si="74"/>
        <v>49.992088235294055</v>
      </c>
      <c r="G46" s="55">
        <f t="shared" ca="1" si="74"/>
        <v>-6.6634033203122272</v>
      </c>
      <c r="H46" s="55">
        <f t="shared" ca="1" si="74"/>
        <v>1.6380784313724028</v>
      </c>
      <c r="I46" s="55">
        <f t="shared" ref="I46:S46" ca="1" si="75">+I30/I38</f>
        <v>-101.75408464566966</v>
      </c>
      <c r="J46" s="55">
        <f t="shared" ca="1" si="75"/>
        <v>20.425578431372859</v>
      </c>
      <c r="K46" s="55">
        <f t="shared" ca="1" si="75"/>
        <v>120.78294117647069</v>
      </c>
      <c r="L46" s="55">
        <f t="shared" ca="1" si="75"/>
        <v>199.1830252918287</v>
      </c>
      <c r="M46" s="55">
        <f t="shared" ca="1" si="75"/>
        <v>51.320761718749964</v>
      </c>
      <c r="N46" s="55">
        <f t="shared" ca="1" si="75"/>
        <v>79.353117647058767</v>
      </c>
      <c r="O46" s="55">
        <f t="shared" ca="1" si="75"/>
        <v>20.852322834645403</v>
      </c>
      <c r="P46" s="55">
        <f t="shared" ca="1" si="75"/>
        <v>31.201943359375036</v>
      </c>
      <c r="Q46" s="55">
        <f t="shared" ca="1" si="75"/>
        <v>-20.903014705882537</v>
      </c>
      <c r="R46" s="55">
        <f t="shared" ca="1" si="75"/>
        <v>-23.526923828125291</v>
      </c>
      <c r="S46" s="55">
        <f t="shared" ca="1" si="75"/>
        <v>-82.764550781249682</v>
      </c>
      <c r="T46" s="55"/>
      <c r="U46" s="55"/>
      <c r="V46" s="55"/>
      <c r="W46" s="55"/>
      <c r="X46" s="55"/>
      <c r="Y46" s="55"/>
      <c r="Z46" s="55"/>
      <c r="AL46" s="27">
        <f t="shared" si="17"/>
        <v>42644</v>
      </c>
      <c r="AM46" s="41" t="str">
        <f t="shared" si="14"/>
        <v>ax</v>
      </c>
      <c r="AN46" s="41">
        <f t="shared" si="18"/>
        <v>50</v>
      </c>
      <c r="AO46" s="461">
        <f t="shared" si="15"/>
        <v>71</v>
      </c>
      <c r="AP46" s="41">
        <f t="shared" si="1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v>720</v>
      </c>
    </row>
    <row r="47" spans="1:52" ht="15.75" thickBot="1">
      <c r="C47" s="126" t="s">
        <v>132</v>
      </c>
      <c r="D47" s="48" t="s">
        <v>174</v>
      </c>
      <c r="E47" s="56">
        <f ca="1">+E31/E39</f>
        <v>17.305006410256347</v>
      </c>
      <c r="F47" s="57">
        <f ca="1">+F31/F39</f>
        <v>25.610711538461914</v>
      </c>
      <c r="G47" s="57">
        <f ca="1">+G31/G39</f>
        <v>-11.391487993139217</v>
      </c>
      <c r="H47" s="57">
        <f ca="1">+H31/H39</f>
        <v>-5.1535905612243393</v>
      </c>
      <c r="I47" s="57">
        <f t="shared" ref="I47:S47" ca="1" si="76">+I31/I39</f>
        <v>-75.341671635434665</v>
      </c>
      <c r="J47" s="57">
        <f t="shared" ca="1" si="76"/>
        <v>5.2820598290604339</v>
      </c>
      <c r="K47" s="57">
        <f t="shared" ca="1" si="76"/>
        <v>68.344989316238681</v>
      </c>
      <c r="L47" s="57">
        <f t="shared" ca="1" si="76"/>
        <v>149.41992080479434</v>
      </c>
      <c r="M47" s="57">
        <f t="shared" ca="1" si="76"/>
        <v>94.3849206689532</v>
      </c>
      <c r="N47" s="57">
        <f t="shared" ca="1" si="76"/>
        <v>122.00024145299084</v>
      </c>
      <c r="O47" s="57">
        <f t="shared" ca="1" si="76"/>
        <v>75.679425042589457</v>
      </c>
      <c r="P47" s="57">
        <f t="shared" ca="1" si="76"/>
        <v>94.261013225255553</v>
      </c>
      <c r="Q47" s="57">
        <f t="shared" ca="1" si="76"/>
        <v>37.278985042734526</v>
      </c>
      <c r="R47" s="57">
        <f t="shared" ca="1" si="76"/>
        <v>36.005182246998267</v>
      </c>
      <c r="S47" s="57">
        <f t="shared" ca="1" si="76"/>
        <v>-22.034013722127458</v>
      </c>
      <c r="T47" s="55"/>
      <c r="U47" s="55"/>
      <c r="V47" s="55"/>
      <c r="W47" s="55"/>
      <c r="X47" s="55"/>
      <c r="Y47" s="55"/>
      <c r="Z47" s="55"/>
      <c r="AL47" s="27">
        <f t="shared" si="17"/>
        <v>42675</v>
      </c>
      <c r="AM47" s="41" t="str">
        <f t="shared" si="14"/>
        <v>ay</v>
      </c>
      <c r="AN47" s="41">
        <f t="shared" si="18"/>
        <v>51</v>
      </c>
      <c r="AO47" s="461">
        <f t="shared" si="15"/>
        <v>72</v>
      </c>
      <c r="AP47" s="41">
        <f t="shared" si="19"/>
        <v>47</v>
      </c>
      <c r="AQ47" s="41" t="str">
        <f t="shared" si="51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v>744</v>
      </c>
    </row>
    <row r="48" spans="1:52">
      <c r="AL48" s="27">
        <f t="shared" si="17"/>
        <v>42705</v>
      </c>
      <c r="AM48" s="41" t="str">
        <f t="shared" si="14"/>
        <v>az</v>
      </c>
      <c r="AN48" s="41">
        <f t="shared" si="18"/>
        <v>52</v>
      </c>
      <c r="AO48" s="461">
        <f t="shared" si="15"/>
        <v>73</v>
      </c>
      <c r="AP48" s="41">
        <f t="shared" si="19"/>
        <v>48</v>
      </c>
      <c r="AQ48" s="41" t="str">
        <f t="shared" si="51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v>720</v>
      </c>
    </row>
    <row r="49" spans="38:52">
      <c r="AL49" s="27">
        <f t="shared" si="17"/>
        <v>42736</v>
      </c>
      <c r="AM49" s="41" t="str">
        <f t="shared" si="14"/>
        <v>ba</v>
      </c>
      <c r="AN49" s="41">
        <f t="shared" si="18"/>
        <v>53</v>
      </c>
      <c r="AO49" s="461">
        <f t="shared" si="15"/>
        <v>74</v>
      </c>
      <c r="AP49" s="41">
        <f t="shared" si="19"/>
        <v>49</v>
      </c>
      <c r="AQ49" s="41" t="str">
        <f t="shared" si="51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v>744</v>
      </c>
    </row>
    <row r="50" spans="38:52">
      <c r="AL50" s="27">
        <f t="shared" si="17"/>
        <v>42767</v>
      </c>
      <c r="AM50" s="41" t="str">
        <f t="shared" si="14"/>
        <v>bb</v>
      </c>
      <c r="AN50" s="41">
        <f t="shared" si="18"/>
        <v>54</v>
      </c>
      <c r="AO50" s="461">
        <f t="shared" si="15"/>
        <v>75</v>
      </c>
      <c r="AP50" s="41">
        <f t="shared" si="19"/>
        <v>50</v>
      </c>
      <c r="AQ50" s="41" t="str">
        <f t="shared" si="51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v>744</v>
      </c>
    </row>
    <row r="51" spans="38:52">
      <c r="AL51" s="27">
        <f t="shared" si="17"/>
        <v>42795</v>
      </c>
      <c r="AM51" s="41" t="str">
        <f t="shared" si="14"/>
        <v>bc</v>
      </c>
      <c r="AN51" s="41">
        <f t="shared" si="18"/>
        <v>55</v>
      </c>
      <c r="AO51" s="461">
        <f t="shared" si="15"/>
        <v>76</v>
      </c>
      <c r="AP51" s="41">
        <f t="shared" si="19"/>
        <v>51</v>
      </c>
      <c r="AQ51" s="41" t="str">
        <f t="shared" si="51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v>672</v>
      </c>
    </row>
    <row r="52" spans="38:52">
      <c r="AL52" s="27">
        <f t="shared" si="17"/>
        <v>42826</v>
      </c>
      <c r="AM52" s="41" t="str">
        <f t="shared" si="14"/>
        <v>bd</v>
      </c>
      <c r="AN52" s="41">
        <f t="shared" si="18"/>
        <v>56</v>
      </c>
      <c r="AO52" s="461">
        <f t="shared" si="15"/>
        <v>77</v>
      </c>
      <c r="AP52" s="41">
        <f t="shared" si="1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v>744</v>
      </c>
    </row>
    <row r="53" spans="38:52">
      <c r="AL53" s="27">
        <f t="shared" si="17"/>
        <v>42856</v>
      </c>
      <c r="AM53" s="41" t="str">
        <f t="shared" si="14"/>
        <v>be</v>
      </c>
      <c r="AN53" s="41">
        <f t="shared" si="18"/>
        <v>57</v>
      </c>
      <c r="AO53" s="461">
        <f t="shared" si="15"/>
        <v>78</v>
      </c>
      <c r="AP53" s="41">
        <f t="shared" si="19"/>
        <v>53</v>
      </c>
      <c r="AQ53" s="41" t="str">
        <f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v>720</v>
      </c>
    </row>
    <row r="54" spans="38:52">
      <c r="AL54" s="27">
        <f t="shared" si="17"/>
        <v>42887</v>
      </c>
      <c r="AM54" s="41" t="str">
        <f t="shared" si="14"/>
        <v>bf</v>
      </c>
      <c r="AN54" s="41">
        <f t="shared" si="18"/>
        <v>58</v>
      </c>
      <c r="AO54" s="461">
        <f t="shared" si="15"/>
        <v>79</v>
      </c>
      <c r="AP54" s="41">
        <f t="shared" si="19"/>
        <v>54</v>
      </c>
      <c r="AQ54" s="41" t="str">
        <f t="shared" ref="AQ54:AQ78" si="77">+"b"&amp;AQ2</f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v>744</v>
      </c>
    </row>
    <row r="55" spans="38:52">
      <c r="AL55" s="27">
        <f t="shared" si="17"/>
        <v>42917</v>
      </c>
      <c r="AM55" s="41" t="str">
        <f t="shared" si="14"/>
        <v>bg</v>
      </c>
      <c r="AN55" s="41">
        <f t="shared" si="18"/>
        <v>59</v>
      </c>
      <c r="AO55" s="461">
        <f t="shared" si="15"/>
        <v>80</v>
      </c>
      <c r="AP55" s="41">
        <f t="shared" si="19"/>
        <v>55</v>
      </c>
      <c r="AQ55" s="41" t="str">
        <f t="shared" si="77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v>720</v>
      </c>
    </row>
    <row r="56" spans="38:52">
      <c r="AL56" s="27">
        <f t="shared" si="17"/>
        <v>42948</v>
      </c>
      <c r="AM56" s="41" t="str">
        <f t="shared" si="14"/>
        <v>bh</v>
      </c>
      <c r="AN56" s="41">
        <f t="shared" si="18"/>
        <v>60</v>
      </c>
      <c r="AO56" s="461">
        <f t="shared" si="15"/>
        <v>81</v>
      </c>
      <c r="AP56" s="41">
        <f t="shared" si="19"/>
        <v>56</v>
      </c>
      <c r="AQ56" s="41" t="str">
        <f t="shared" si="77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v>744</v>
      </c>
    </row>
    <row r="57" spans="38:52">
      <c r="AL57" s="27">
        <f t="shared" si="17"/>
        <v>42979</v>
      </c>
      <c r="AM57" s="41" t="str">
        <f t="shared" si="14"/>
        <v>bi</v>
      </c>
      <c r="AN57" s="41">
        <f t="shared" si="18"/>
        <v>61</v>
      </c>
      <c r="AO57" s="461">
        <f t="shared" si="15"/>
        <v>82</v>
      </c>
      <c r="AP57" s="41">
        <f t="shared" si="19"/>
        <v>57</v>
      </c>
      <c r="AQ57" s="41" t="str">
        <f t="shared" si="77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v>744</v>
      </c>
    </row>
    <row r="58" spans="38:52">
      <c r="AL58" s="27">
        <f t="shared" si="17"/>
        <v>43009</v>
      </c>
      <c r="AM58" s="41" t="str">
        <f t="shared" si="14"/>
        <v>bj</v>
      </c>
      <c r="AN58" s="41">
        <f t="shared" si="18"/>
        <v>62</v>
      </c>
      <c r="AO58" s="461">
        <f t="shared" si="15"/>
        <v>83</v>
      </c>
      <c r="AP58" s="41">
        <f t="shared" si="19"/>
        <v>58</v>
      </c>
      <c r="AQ58" s="41" t="str">
        <f t="shared" si="77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v>720</v>
      </c>
    </row>
    <row r="59" spans="38:52">
      <c r="AL59" s="27">
        <f t="shared" si="17"/>
        <v>43040</v>
      </c>
      <c r="AM59" s="41" t="str">
        <f t="shared" si="14"/>
        <v>bk</v>
      </c>
      <c r="AN59" s="41">
        <f t="shared" si="18"/>
        <v>63</v>
      </c>
      <c r="AO59" s="461">
        <f t="shared" si="15"/>
        <v>84</v>
      </c>
      <c r="AP59" s="41">
        <f t="shared" si="19"/>
        <v>59</v>
      </c>
      <c r="AQ59" s="41" t="str">
        <f t="shared" si="77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v>744</v>
      </c>
    </row>
    <row r="60" spans="38:52">
      <c r="AL60" s="27">
        <f t="shared" si="17"/>
        <v>43070</v>
      </c>
      <c r="AM60" s="41" t="str">
        <f t="shared" si="14"/>
        <v>bl</v>
      </c>
      <c r="AN60" s="41">
        <f t="shared" si="18"/>
        <v>64</v>
      </c>
      <c r="AO60" s="461">
        <f t="shared" si="15"/>
        <v>85</v>
      </c>
      <c r="AP60" s="41">
        <f t="shared" si="19"/>
        <v>60</v>
      </c>
      <c r="AQ60" s="41" t="str">
        <f t="shared" si="77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v>720</v>
      </c>
    </row>
    <row r="61" spans="38:52">
      <c r="AL61" s="27">
        <f t="shared" si="17"/>
        <v>43101</v>
      </c>
      <c r="AM61" s="41" t="str">
        <f t="shared" si="14"/>
        <v>bm</v>
      </c>
      <c r="AN61" s="41">
        <f t="shared" si="18"/>
        <v>65</v>
      </c>
      <c r="AO61" s="461">
        <f t="shared" si="15"/>
        <v>86</v>
      </c>
      <c r="AP61" s="41">
        <f t="shared" si="19"/>
        <v>61</v>
      </c>
      <c r="AQ61" s="41" t="str">
        <f t="shared" si="77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v>744</v>
      </c>
    </row>
    <row r="62" spans="38:52">
      <c r="AL62" s="27">
        <f t="shared" si="17"/>
        <v>43132</v>
      </c>
      <c r="AM62" s="41" t="str">
        <f t="shared" si="14"/>
        <v>bn</v>
      </c>
      <c r="AN62" s="41">
        <f t="shared" si="18"/>
        <v>66</v>
      </c>
      <c r="AO62" s="461">
        <f t="shared" si="15"/>
        <v>87</v>
      </c>
      <c r="AP62" s="41">
        <f t="shared" si="19"/>
        <v>62</v>
      </c>
      <c r="AQ62" s="41" t="str">
        <f t="shared" si="77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v>744</v>
      </c>
    </row>
    <row r="63" spans="38:52">
      <c r="AL63" s="27">
        <f t="shared" si="17"/>
        <v>43160</v>
      </c>
      <c r="AM63" s="41" t="str">
        <f t="shared" si="14"/>
        <v>bo</v>
      </c>
      <c r="AN63" s="41">
        <f t="shared" si="18"/>
        <v>67</v>
      </c>
      <c r="AO63" s="461">
        <f t="shared" si="15"/>
        <v>88</v>
      </c>
      <c r="AP63" s="41">
        <f t="shared" si="19"/>
        <v>63</v>
      </c>
      <c r="AQ63" s="41" t="str">
        <f t="shared" si="77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v>696</v>
      </c>
    </row>
    <row r="64" spans="38:52">
      <c r="AL64" s="27">
        <f t="shared" si="17"/>
        <v>43191</v>
      </c>
      <c r="AM64" s="41" t="str">
        <f t="shared" si="14"/>
        <v>bp</v>
      </c>
      <c r="AN64" s="41">
        <f t="shared" si="18"/>
        <v>68</v>
      </c>
      <c r="AO64" s="461">
        <f t="shared" si="15"/>
        <v>89</v>
      </c>
      <c r="AP64" s="41">
        <f t="shared" si="19"/>
        <v>64</v>
      </c>
      <c r="AQ64" s="41" t="str">
        <f t="shared" si="77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v>744</v>
      </c>
    </row>
    <row r="65" spans="38:52">
      <c r="AL65" s="27">
        <f t="shared" si="17"/>
        <v>43221</v>
      </c>
      <c r="AM65" s="41" t="str">
        <f t="shared" si="14"/>
        <v>bq</v>
      </c>
      <c r="AN65" s="41">
        <f t="shared" si="18"/>
        <v>69</v>
      </c>
      <c r="AO65" s="461">
        <f t="shared" si="15"/>
        <v>90</v>
      </c>
      <c r="AP65" s="41">
        <f t="shared" si="19"/>
        <v>65</v>
      </c>
      <c r="AQ65" s="41" t="str">
        <f t="shared" si="77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v>720</v>
      </c>
    </row>
    <row r="66" spans="38:52">
      <c r="AL66" s="27">
        <f t="shared" si="17"/>
        <v>43252</v>
      </c>
      <c r="AM66" s="41" t="str">
        <f t="shared" ref="AM66:AM129" si="78">+VLOOKUP(AN66,$AP$1:$AQ$197,2,FALSE)</f>
        <v>br</v>
      </c>
      <c r="AN66" s="41">
        <f t="shared" si="18"/>
        <v>70</v>
      </c>
      <c r="AO66" s="461">
        <f t="shared" ref="AO66:AO129" si="79">+MATCH(AL66,$AS$1:$AS$205,0)</f>
        <v>91</v>
      </c>
      <c r="AP66" s="41">
        <f t="shared" si="19"/>
        <v>66</v>
      </c>
      <c r="AQ66" s="41" t="str">
        <f t="shared" si="77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v>744</v>
      </c>
    </row>
    <row r="67" spans="38:52">
      <c r="AL67" s="27">
        <f t="shared" ref="AL67:AL130" si="80">+EDATE(AL66,1)</f>
        <v>43282</v>
      </c>
      <c r="AM67" s="41" t="str">
        <f t="shared" si="78"/>
        <v>bs</v>
      </c>
      <c r="AN67" s="41">
        <f t="shared" ref="AN67:AN130" si="81">+AN66+1</f>
        <v>71</v>
      </c>
      <c r="AO67" s="461">
        <f t="shared" si="79"/>
        <v>92</v>
      </c>
      <c r="AP67" s="41">
        <f t="shared" ref="AP67:AP130" si="82">+AP66+1</f>
        <v>67</v>
      </c>
      <c r="AQ67" s="41" t="str">
        <f t="shared" si="77"/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v>720</v>
      </c>
    </row>
    <row r="68" spans="38:52">
      <c r="AL68" s="27">
        <f t="shared" si="80"/>
        <v>43313</v>
      </c>
      <c r="AM68" s="41" t="str">
        <f t="shared" si="78"/>
        <v>bt</v>
      </c>
      <c r="AN68" s="41">
        <f t="shared" si="81"/>
        <v>72</v>
      </c>
      <c r="AO68" s="461">
        <f t="shared" si="79"/>
        <v>93</v>
      </c>
      <c r="AP68" s="41">
        <f t="shared" si="82"/>
        <v>68</v>
      </c>
      <c r="AQ68" s="41" t="str">
        <f t="shared" si="7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v>744</v>
      </c>
    </row>
    <row r="69" spans="38:52">
      <c r="AL69" s="27">
        <f t="shared" si="80"/>
        <v>43344</v>
      </c>
      <c r="AM69" s="41" t="str">
        <f t="shared" si="78"/>
        <v>bu</v>
      </c>
      <c r="AN69" s="41">
        <f t="shared" si="81"/>
        <v>73</v>
      </c>
      <c r="AO69" s="461">
        <f t="shared" si="79"/>
        <v>94</v>
      </c>
      <c r="AP69" s="41">
        <f t="shared" si="82"/>
        <v>69</v>
      </c>
      <c r="AQ69" s="41" t="str">
        <f t="shared" si="7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v>744</v>
      </c>
    </row>
    <row r="70" spans="38:52">
      <c r="AL70" s="27">
        <f t="shared" si="80"/>
        <v>43374</v>
      </c>
      <c r="AM70" s="41" t="str">
        <f t="shared" si="78"/>
        <v>bv</v>
      </c>
      <c r="AN70" s="41">
        <f t="shared" si="81"/>
        <v>74</v>
      </c>
      <c r="AO70" s="461">
        <f t="shared" si="79"/>
        <v>95</v>
      </c>
      <c r="AP70" s="41">
        <f t="shared" si="82"/>
        <v>70</v>
      </c>
      <c r="AQ70" s="41" t="str">
        <f t="shared" si="7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v>720</v>
      </c>
    </row>
    <row r="71" spans="38:52">
      <c r="AL71" s="27">
        <f t="shared" si="80"/>
        <v>43405</v>
      </c>
      <c r="AM71" s="41" t="str">
        <f t="shared" si="78"/>
        <v>bw</v>
      </c>
      <c r="AN71" s="41">
        <f t="shared" si="81"/>
        <v>75</v>
      </c>
      <c r="AO71" s="461">
        <f t="shared" si="79"/>
        <v>96</v>
      </c>
      <c r="AP71" s="41">
        <f t="shared" si="82"/>
        <v>71</v>
      </c>
      <c r="AQ71" s="41" t="str">
        <f t="shared" si="7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v>744</v>
      </c>
    </row>
    <row r="72" spans="38:52">
      <c r="AL72" s="27">
        <f t="shared" si="80"/>
        <v>43435</v>
      </c>
      <c r="AM72" s="41" t="str">
        <f t="shared" si="78"/>
        <v>bx</v>
      </c>
      <c r="AN72" s="41">
        <f t="shared" si="81"/>
        <v>76</v>
      </c>
      <c r="AO72" s="461">
        <f t="shared" si="79"/>
        <v>97</v>
      </c>
      <c r="AP72" s="41">
        <f t="shared" si="82"/>
        <v>72</v>
      </c>
      <c r="AQ72" s="41" t="str">
        <f t="shared" si="7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v>720</v>
      </c>
    </row>
    <row r="73" spans="38:52">
      <c r="AL73" s="27">
        <f t="shared" si="80"/>
        <v>43466</v>
      </c>
      <c r="AM73" s="41" t="str">
        <f t="shared" si="78"/>
        <v>by</v>
      </c>
      <c r="AN73" s="41">
        <f t="shared" si="81"/>
        <v>77</v>
      </c>
      <c r="AO73" s="461">
        <f t="shared" si="79"/>
        <v>98</v>
      </c>
      <c r="AP73" s="41">
        <f t="shared" si="82"/>
        <v>73</v>
      </c>
      <c r="AQ73" s="41" t="str">
        <f t="shared" si="7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v>744</v>
      </c>
    </row>
    <row r="74" spans="38:52">
      <c r="AL74" s="27">
        <f t="shared" si="80"/>
        <v>43497</v>
      </c>
      <c r="AM74" s="41" t="str">
        <f t="shared" si="78"/>
        <v>bz</v>
      </c>
      <c r="AN74" s="41">
        <f t="shared" si="81"/>
        <v>78</v>
      </c>
      <c r="AO74" s="461">
        <f t="shared" si="79"/>
        <v>99</v>
      </c>
      <c r="AP74" s="41">
        <f t="shared" si="82"/>
        <v>74</v>
      </c>
      <c r="AQ74" s="41" t="str">
        <f t="shared" si="7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v>744</v>
      </c>
    </row>
    <row r="75" spans="38:52">
      <c r="AL75" s="27">
        <f t="shared" si="80"/>
        <v>43525</v>
      </c>
      <c r="AM75" s="41" t="str">
        <f t="shared" si="78"/>
        <v>ca</v>
      </c>
      <c r="AN75" s="41">
        <f t="shared" si="81"/>
        <v>79</v>
      </c>
      <c r="AO75" s="461">
        <f t="shared" si="79"/>
        <v>100</v>
      </c>
      <c r="AP75" s="41">
        <f t="shared" si="82"/>
        <v>75</v>
      </c>
      <c r="AQ75" s="41" t="str">
        <f t="shared" si="7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v>672</v>
      </c>
    </row>
    <row r="76" spans="38:52">
      <c r="AL76" s="27">
        <f t="shared" si="80"/>
        <v>43556</v>
      </c>
      <c r="AM76" s="41" t="str">
        <f t="shared" si="78"/>
        <v>cb</v>
      </c>
      <c r="AN76" s="41">
        <f t="shared" si="81"/>
        <v>80</v>
      </c>
      <c r="AO76" s="461">
        <f t="shared" si="79"/>
        <v>101</v>
      </c>
      <c r="AP76" s="41">
        <f t="shared" si="82"/>
        <v>76</v>
      </c>
      <c r="AQ76" s="41" t="str">
        <f t="shared" si="7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v>744</v>
      </c>
    </row>
    <row r="77" spans="38:52">
      <c r="AL77" s="27">
        <f t="shared" si="80"/>
        <v>43586</v>
      </c>
      <c r="AM77" s="41" t="str">
        <f t="shared" si="78"/>
        <v>cc</v>
      </c>
      <c r="AN77" s="41">
        <f t="shared" si="81"/>
        <v>81</v>
      </c>
      <c r="AO77" s="461">
        <f t="shared" si="79"/>
        <v>102</v>
      </c>
      <c r="AP77" s="41">
        <f t="shared" si="82"/>
        <v>77</v>
      </c>
      <c r="AQ77" s="41" t="str">
        <f t="shared" si="7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v>720</v>
      </c>
    </row>
    <row r="78" spans="38:52">
      <c r="AL78" s="27">
        <f t="shared" si="80"/>
        <v>43617</v>
      </c>
      <c r="AM78" s="41" t="str">
        <f t="shared" si="78"/>
        <v>cd</v>
      </c>
      <c r="AN78" s="41">
        <f t="shared" si="81"/>
        <v>82</v>
      </c>
      <c r="AO78" s="461">
        <f t="shared" si="79"/>
        <v>103</v>
      </c>
      <c r="AP78" s="41">
        <f t="shared" si="82"/>
        <v>78</v>
      </c>
      <c r="AQ78" s="41" t="str">
        <f t="shared" si="7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v>744</v>
      </c>
    </row>
    <row r="79" spans="38:52">
      <c r="AL79" s="27">
        <f t="shared" si="80"/>
        <v>43647</v>
      </c>
      <c r="AM79" s="41" t="str">
        <f t="shared" si="78"/>
        <v>ce</v>
      </c>
      <c r="AN79" s="41">
        <f t="shared" si="81"/>
        <v>83</v>
      </c>
      <c r="AO79" s="461">
        <f t="shared" si="79"/>
        <v>104</v>
      </c>
      <c r="AP79" s="41">
        <f t="shared" si="82"/>
        <v>79</v>
      </c>
      <c r="AQ79" s="41" t="str">
        <f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v>720</v>
      </c>
    </row>
    <row r="80" spans="38:52">
      <c r="AL80" s="27">
        <f t="shared" si="80"/>
        <v>43678</v>
      </c>
      <c r="AM80" s="41" t="str">
        <f t="shared" si="78"/>
        <v>cf</v>
      </c>
      <c r="AN80" s="41">
        <f t="shared" si="81"/>
        <v>84</v>
      </c>
      <c r="AO80" s="461">
        <f t="shared" si="79"/>
        <v>105</v>
      </c>
      <c r="AP80" s="41">
        <f t="shared" si="82"/>
        <v>80</v>
      </c>
      <c r="AQ80" s="41" t="str">
        <f t="shared" ref="AQ80:AQ104" si="83">+"c"&amp;AQ2</f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v>744</v>
      </c>
    </row>
    <row r="81" spans="38:52">
      <c r="AL81" s="27">
        <f t="shared" si="80"/>
        <v>43709</v>
      </c>
      <c r="AM81" s="41" t="str">
        <f t="shared" si="78"/>
        <v>cg</v>
      </c>
      <c r="AN81" s="41">
        <f t="shared" si="81"/>
        <v>85</v>
      </c>
      <c r="AO81" s="461">
        <f t="shared" si="79"/>
        <v>106</v>
      </c>
      <c r="AP81" s="41">
        <f t="shared" si="82"/>
        <v>81</v>
      </c>
      <c r="AQ81" s="41" t="str">
        <f t="shared" si="83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v>744</v>
      </c>
    </row>
    <row r="82" spans="38:52">
      <c r="AL82" s="27">
        <f t="shared" si="80"/>
        <v>43739</v>
      </c>
      <c r="AM82" s="41" t="str">
        <f t="shared" si="78"/>
        <v>ch</v>
      </c>
      <c r="AN82" s="41">
        <f t="shared" si="81"/>
        <v>86</v>
      </c>
      <c r="AO82" s="461">
        <f t="shared" si="79"/>
        <v>107</v>
      </c>
      <c r="AP82" s="41">
        <f t="shared" si="82"/>
        <v>82</v>
      </c>
      <c r="AQ82" s="41" t="str">
        <f t="shared" si="83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v>720</v>
      </c>
    </row>
    <row r="83" spans="38:52">
      <c r="AL83" s="27">
        <f t="shared" si="80"/>
        <v>43770</v>
      </c>
      <c r="AM83" s="41" t="str">
        <f t="shared" si="78"/>
        <v>ci</v>
      </c>
      <c r="AN83" s="41">
        <f t="shared" si="81"/>
        <v>87</v>
      </c>
      <c r="AO83" s="461">
        <f t="shared" si="79"/>
        <v>108</v>
      </c>
      <c r="AP83" s="41">
        <f t="shared" si="82"/>
        <v>83</v>
      </c>
      <c r="AQ83" s="41" t="str">
        <f t="shared" si="83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v>744</v>
      </c>
    </row>
    <row r="84" spans="38:52">
      <c r="AL84" s="27">
        <f t="shared" si="80"/>
        <v>43800</v>
      </c>
      <c r="AM84" s="41" t="str">
        <f t="shared" si="78"/>
        <v>cj</v>
      </c>
      <c r="AN84" s="41">
        <f t="shared" si="81"/>
        <v>88</v>
      </c>
      <c r="AO84" s="461">
        <f t="shared" si="79"/>
        <v>109</v>
      </c>
      <c r="AP84" s="41">
        <f t="shared" si="82"/>
        <v>84</v>
      </c>
      <c r="AQ84" s="41" t="str">
        <f t="shared" si="83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v>720</v>
      </c>
    </row>
    <row r="85" spans="38:52">
      <c r="AL85" s="27">
        <f t="shared" si="80"/>
        <v>43831</v>
      </c>
      <c r="AM85" s="41" t="str">
        <f t="shared" si="78"/>
        <v>ck</v>
      </c>
      <c r="AN85" s="41">
        <f t="shared" si="81"/>
        <v>89</v>
      </c>
      <c r="AO85" s="461">
        <f t="shared" si="79"/>
        <v>110</v>
      </c>
      <c r="AP85" s="41">
        <f t="shared" si="82"/>
        <v>85</v>
      </c>
      <c r="AQ85" s="41" t="str">
        <f t="shared" si="83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v>744</v>
      </c>
    </row>
    <row r="86" spans="38:52">
      <c r="AL86" s="27">
        <f t="shared" si="80"/>
        <v>43862</v>
      </c>
      <c r="AM86" s="41" t="str">
        <f t="shared" si="78"/>
        <v>cl</v>
      </c>
      <c r="AN86" s="41">
        <f t="shared" si="81"/>
        <v>90</v>
      </c>
      <c r="AO86" s="461">
        <f t="shared" si="79"/>
        <v>111</v>
      </c>
      <c r="AP86" s="41">
        <f t="shared" si="82"/>
        <v>86</v>
      </c>
      <c r="AQ86" s="41" t="str">
        <f t="shared" si="83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v>744</v>
      </c>
    </row>
    <row r="87" spans="38:52">
      <c r="AL87" s="27">
        <f t="shared" si="80"/>
        <v>43891</v>
      </c>
      <c r="AM87" s="41" t="str">
        <f t="shared" si="78"/>
        <v>cm</v>
      </c>
      <c r="AN87" s="41">
        <f t="shared" si="81"/>
        <v>91</v>
      </c>
      <c r="AO87" s="461">
        <f t="shared" si="79"/>
        <v>112</v>
      </c>
      <c r="AP87" s="41">
        <f t="shared" si="82"/>
        <v>87</v>
      </c>
      <c r="AQ87" s="41" t="str">
        <f t="shared" si="83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v>672</v>
      </c>
    </row>
    <row r="88" spans="38:52">
      <c r="AL88" s="27">
        <f t="shared" si="80"/>
        <v>43922</v>
      </c>
      <c r="AM88" s="41" t="str">
        <f t="shared" si="78"/>
        <v>cn</v>
      </c>
      <c r="AN88" s="41">
        <f t="shared" si="81"/>
        <v>92</v>
      </c>
      <c r="AO88" s="461">
        <f t="shared" si="79"/>
        <v>113</v>
      </c>
      <c r="AP88" s="41">
        <f t="shared" si="82"/>
        <v>88</v>
      </c>
      <c r="AQ88" s="41" t="str">
        <f t="shared" si="83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v>744</v>
      </c>
    </row>
    <row r="89" spans="38:52">
      <c r="AL89" s="27">
        <f t="shared" si="80"/>
        <v>43952</v>
      </c>
      <c r="AM89" s="41" t="str">
        <f t="shared" si="78"/>
        <v>co</v>
      </c>
      <c r="AN89" s="41">
        <f t="shared" si="81"/>
        <v>93</v>
      </c>
      <c r="AO89" s="461">
        <f t="shared" si="79"/>
        <v>114</v>
      </c>
      <c r="AP89" s="41">
        <f t="shared" si="82"/>
        <v>89</v>
      </c>
      <c r="AQ89" s="41" t="str">
        <f t="shared" si="83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v>720</v>
      </c>
    </row>
    <row r="90" spans="38:52">
      <c r="AL90" s="27">
        <f t="shared" si="80"/>
        <v>43983</v>
      </c>
      <c r="AM90" s="41" t="str">
        <f t="shared" si="78"/>
        <v>cp</v>
      </c>
      <c r="AN90" s="41">
        <f t="shared" si="81"/>
        <v>94</v>
      </c>
      <c r="AO90" s="461">
        <f t="shared" si="79"/>
        <v>115</v>
      </c>
      <c r="AP90" s="41">
        <f t="shared" si="82"/>
        <v>90</v>
      </c>
      <c r="AQ90" s="41" t="str">
        <f t="shared" si="83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v>744</v>
      </c>
    </row>
    <row r="91" spans="38:52">
      <c r="AL91" s="27">
        <f t="shared" si="80"/>
        <v>44013</v>
      </c>
      <c r="AM91" s="41" t="str">
        <f t="shared" si="78"/>
        <v>cq</v>
      </c>
      <c r="AN91" s="41">
        <f t="shared" si="81"/>
        <v>95</v>
      </c>
      <c r="AO91" s="461">
        <f t="shared" si="79"/>
        <v>116</v>
      </c>
      <c r="AP91" s="41">
        <f t="shared" si="82"/>
        <v>91</v>
      </c>
      <c r="AQ91" s="41" t="str">
        <f t="shared" si="83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v>720</v>
      </c>
    </row>
    <row r="92" spans="38:52">
      <c r="AL92" s="27">
        <f t="shared" si="80"/>
        <v>44044</v>
      </c>
      <c r="AM92" s="41" t="str">
        <f t="shared" si="78"/>
        <v>cr</v>
      </c>
      <c r="AN92" s="41">
        <f t="shared" si="81"/>
        <v>96</v>
      </c>
      <c r="AO92" s="461">
        <f t="shared" si="79"/>
        <v>117</v>
      </c>
      <c r="AP92" s="41">
        <f t="shared" si="82"/>
        <v>92</v>
      </c>
      <c r="AQ92" s="41" t="str">
        <f t="shared" si="83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v>744</v>
      </c>
    </row>
    <row r="93" spans="38:52">
      <c r="AL93" s="27">
        <f t="shared" si="80"/>
        <v>44075</v>
      </c>
      <c r="AM93" s="41" t="str">
        <f t="shared" si="78"/>
        <v>cs</v>
      </c>
      <c r="AN93" s="41">
        <f t="shared" si="81"/>
        <v>97</v>
      </c>
      <c r="AO93" s="461">
        <f t="shared" si="79"/>
        <v>118</v>
      </c>
      <c r="AP93" s="41">
        <f t="shared" si="82"/>
        <v>93</v>
      </c>
      <c r="AQ93" s="41" t="str">
        <f t="shared" si="83"/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v>744</v>
      </c>
    </row>
    <row r="94" spans="38:52">
      <c r="AL94" s="27">
        <f t="shared" si="80"/>
        <v>44105</v>
      </c>
      <c r="AM94" s="41" t="str">
        <f t="shared" si="78"/>
        <v>ct</v>
      </c>
      <c r="AN94" s="41">
        <f t="shared" si="81"/>
        <v>98</v>
      </c>
      <c r="AO94" s="461">
        <f t="shared" si="79"/>
        <v>119</v>
      </c>
      <c r="AP94" s="41">
        <f t="shared" si="82"/>
        <v>94</v>
      </c>
      <c r="AQ94" s="41" t="str">
        <f t="shared" si="83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v>720</v>
      </c>
    </row>
    <row r="95" spans="38:52">
      <c r="AL95" s="27">
        <f t="shared" si="80"/>
        <v>44136</v>
      </c>
      <c r="AM95" s="41" t="str">
        <f t="shared" si="78"/>
        <v>cu</v>
      </c>
      <c r="AN95" s="41">
        <f t="shared" si="81"/>
        <v>99</v>
      </c>
      <c r="AO95" s="461">
        <f t="shared" si="79"/>
        <v>120</v>
      </c>
      <c r="AP95" s="41">
        <f t="shared" si="82"/>
        <v>95</v>
      </c>
      <c r="AQ95" s="41" t="str">
        <f t="shared" si="83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v>744</v>
      </c>
    </row>
    <row r="96" spans="38:52">
      <c r="AL96" s="27">
        <f t="shared" si="80"/>
        <v>44166</v>
      </c>
      <c r="AM96" s="41" t="str">
        <f t="shared" si="78"/>
        <v>cv</v>
      </c>
      <c r="AN96" s="41">
        <f t="shared" si="81"/>
        <v>100</v>
      </c>
      <c r="AO96" s="461">
        <f t="shared" si="79"/>
        <v>121</v>
      </c>
      <c r="AP96" s="41">
        <f t="shared" si="82"/>
        <v>96</v>
      </c>
      <c r="AQ96" s="41" t="str">
        <f t="shared" si="83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v>720</v>
      </c>
    </row>
    <row r="97" spans="38:52">
      <c r="AL97" s="27">
        <f t="shared" si="80"/>
        <v>44197</v>
      </c>
      <c r="AM97" s="41" t="str">
        <f t="shared" si="78"/>
        <v>cw</v>
      </c>
      <c r="AN97" s="41">
        <f t="shared" si="81"/>
        <v>101</v>
      </c>
      <c r="AO97" s="461">
        <f t="shared" si="79"/>
        <v>122</v>
      </c>
      <c r="AP97" s="41">
        <f t="shared" si="82"/>
        <v>97</v>
      </c>
      <c r="AQ97" s="41" t="str">
        <f t="shared" si="83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v>744</v>
      </c>
    </row>
    <row r="98" spans="38:52">
      <c r="AL98" s="27">
        <f t="shared" si="80"/>
        <v>44228</v>
      </c>
      <c r="AM98" s="41" t="str">
        <f t="shared" si="78"/>
        <v>cx</v>
      </c>
      <c r="AN98" s="41">
        <f t="shared" si="81"/>
        <v>102</v>
      </c>
      <c r="AO98" s="461">
        <f t="shared" si="79"/>
        <v>123</v>
      </c>
      <c r="AP98" s="41">
        <f t="shared" si="82"/>
        <v>98</v>
      </c>
      <c r="AQ98" s="41" t="str">
        <f t="shared" si="83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v>744</v>
      </c>
    </row>
    <row r="99" spans="38:52">
      <c r="AL99" s="27">
        <f t="shared" si="80"/>
        <v>44256</v>
      </c>
      <c r="AM99" s="41" t="str">
        <f t="shared" si="78"/>
        <v>cy</v>
      </c>
      <c r="AN99" s="41">
        <f t="shared" si="81"/>
        <v>103</v>
      </c>
      <c r="AO99" s="461">
        <f t="shared" si="79"/>
        <v>124</v>
      </c>
      <c r="AP99" s="41">
        <f t="shared" si="82"/>
        <v>99</v>
      </c>
      <c r="AQ99" s="41" t="str">
        <f t="shared" si="83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v>672</v>
      </c>
    </row>
    <row r="100" spans="38:52">
      <c r="AL100" s="27">
        <f t="shared" si="80"/>
        <v>44287</v>
      </c>
      <c r="AM100" s="41" t="str">
        <f t="shared" si="78"/>
        <v>cz</v>
      </c>
      <c r="AN100" s="41">
        <f t="shared" si="81"/>
        <v>104</v>
      </c>
      <c r="AO100" s="461">
        <f t="shared" si="79"/>
        <v>125</v>
      </c>
      <c r="AP100" s="41">
        <f t="shared" si="82"/>
        <v>100</v>
      </c>
      <c r="AQ100" s="41" t="str">
        <f t="shared" si="83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v>744</v>
      </c>
    </row>
    <row r="101" spans="38:52">
      <c r="AL101" s="27">
        <f t="shared" si="80"/>
        <v>44317</v>
      </c>
      <c r="AM101" s="41" t="str">
        <f t="shared" si="78"/>
        <v>da</v>
      </c>
      <c r="AN101" s="41">
        <f t="shared" si="81"/>
        <v>105</v>
      </c>
      <c r="AO101" s="461">
        <f t="shared" si="79"/>
        <v>126</v>
      </c>
      <c r="AP101" s="41">
        <f t="shared" si="82"/>
        <v>101</v>
      </c>
      <c r="AQ101" s="41" t="str">
        <f t="shared" si="83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v>720</v>
      </c>
    </row>
    <row r="102" spans="38:52">
      <c r="AL102" s="27">
        <f t="shared" si="80"/>
        <v>44348</v>
      </c>
      <c r="AM102" s="41" t="str">
        <f t="shared" si="78"/>
        <v>db</v>
      </c>
      <c r="AN102" s="41">
        <f t="shared" si="81"/>
        <v>106</v>
      </c>
      <c r="AO102" s="461">
        <f t="shared" si="79"/>
        <v>127</v>
      </c>
      <c r="AP102" s="41">
        <f t="shared" si="82"/>
        <v>102</v>
      </c>
      <c r="AQ102" s="41" t="str">
        <f t="shared" si="83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v>744</v>
      </c>
    </row>
    <row r="103" spans="38:52">
      <c r="AL103" s="27">
        <f t="shared" si="80"/>
        <v>44378</v>
      </c>
      <c r="AM103" s="41" t="str">
        <f t="shared" si="78"/>
        <v>dc</v>
      </c>
      <c r="AN103" s="41">
        <f t="shared" si="81"/>
        <v>107</v>
      </c>
      <c r="AO103" s="461">
        <f t="shared" si="79"/>
        <v>128</v>
      </c>
      <c r="AP103" s="41">
        <f t="shared" si="82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v>720</v>
      </c>
    </row>
    <row r="104" spans="38:52">
      <c r="AL104" s="27">
        <f t="shared" si="80"/>
        <v>44409</v>
      </c>
      <c r="AM104" s="41" t="str">
        <f t="shared" si="78"/>
        <v>dd</v>
      </c>
      <c r="AN104" s="41">
        <f t="shared" si="81"/>
        <v>108</v>
      </c>
      <c r="AO104" s="461">
        <f t="shared" si="79"/>
        <v>129</v>
      </c>
      <c r="AP104" s="41">
        <f t="shared" si="82"/>
        <v>104</v>
      </c>
      <c r="AQ104" s="41" t="str">
        <f t="shared" si="83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v>744</v>
      </c>
    </row>
    <row r="105" spans="38:52">
      <c r="AL105" s="27">
        <f t="shared" si="80"/>
        <v>44440</v>
      </c>
      <c r="AM105" s="41" t="str">
        <f t="shared" si="78"/>
        <v>de</v>
      </c>
      <c r="AN105" s="41">
        <f t="shared" si="81"/>
        <v>109</v>
      </c>
      <c r="AO105" s="461">
        <f t="shared" si="79"/>
        <v>130</v>
      </c>
      <c r="AP105" s="41">
        <f t="shared" si="82"/>
        <v>105</v>
      </c>
      <c r="AQ105" s="41" t="str">
        <f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v>744</v>
      </c>
    </row>
    <row r="106" spans="38:52">
      <c r="AL106" s="27">
        <f t="shared" si="80"/>
        <v>44470</v>
      </c>
      <c r="AM106" s="41" t="str">
        <f t="shared" si="78"/>
        <v>df</v>
      </c>
      <c r="AN106" s="41">
        <f t="shared" si="81"/>
        <v>110</v>
      </c>
      <c r="AO106" s="461">
        <f t="shared" si="79"/>
        <v>131</v>
      </c>
      <c r="AP106" s="41">
        <f t="shared" si="82"/>
        <v>106</v>
      </c>
      <c r="AQ106" s="41" t="str">
        <f t="shared" ref="AQ106:AQ130" si="84">+"d"&amp;AQ2</f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v>720</v>
      </c>
    </row>
    <row r="107" spans="38:52">
      <c r="AL107" s="27">
        <f t="shared" si="80"/>
        <v>44501</v>
      </c>
      <c r="AM107" s="41" t="str">
        <f t="shared" si="78"/>
        <v>dg</v>
      </c>
      <c r="AN107" s="41">
        <f t="shared" si="81"/>
        <v>111</v>
      </c>
      <c r="AO107" s="461">
        <f t="shared" si="79"/>
        <v>132</v>
      </c>
      <c r="AP107" s="41">
        <f t="shared" si="82"/>
        <v>107</v>
      </c>
      <c r="AQ107" s="41" t="str">
        <f t="shared" si="84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v>744</v>
      </c>
    </row>
    <row r="108" spans="38:52">
      <c r="AL108" s="27">
        <f t="shared" si="80"/>
        <v>44531</v>
      </c>
      <c r="AM108" s="41" t="str">
        <f t="shared" si="78"/>
        <v>dh</v>
      </c>
      <c r="AN108" s="41">
        <f t="shared" si="81"/>
        <v>112</v>
      </c>
      <c r="AO108" s="461">
        <f t="shared" si="79"/>
        <v>133</v>
      </c>
      <c r="AP108" s="41">
        <f t="shared" si="82"/>
        <v>108</v>
      </c>
      <c r="AQ108" s="41" t="str">
        <f t="shared" si="84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v>720</v>
      </c>
    </row>
    <row r="109" spans="38:52">
      <c r="AL109" s="27">
        <f t="shared" si="80"/>
        <v>44562</v>
      </c>
      <c r="AM109" s="41" t="str">
        <f t="shared" si="78"/>
        <v>di</v>
      </c>
      <c r="AN109" s="41">
        <f t="shared" si="81"/>
        <v>113</v>
      </c>
      <c r="AO109" s="461">
        <f t="shared" si="79"/>
        <v>134</v>
      </c>
      <c r="AP109" s="41">
        <f t="shared" si="82"/>
        <v>109</v>
      </c>
      <c r="AQ109" s="41" t="str">
        <f t="shared" si="84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v>744</v>
      </c>
    </row>
    <row r="110" spans="38:52">
      <c r="AL110" s="27">
        <f t="shared" si="80"/>
        <v>44593</v>
      </c>
      <c r="AM110" s="41" t="str">
        <f t="shared" si="78"/>
        <v>dj</v>
      </c>
      <c r="AN110" s="41">
        <f t="shared" si="81"/>
        <v>114</v>
      </c>
      <c r="AO110" s="461">
        <f t="shared" si="79"/>
        <v>135</v>
      </c>
      <c r="AP110" s="41">
        <f t="shared" si="82"/>
        <v>110</v>
      </c>
      <c r="AQ110" s="41" t="str">
        <f t="shared" si="84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v>744</v>
      </c>
    </row>
    <row r="111" spans="38:52">
      <c r="AL111" s="27">
        <f t="shared" si="80"/>
        <v>44621</v>
      </c>
      <c r="AM111" s="41" t="str">
        <f t="shared" si="78"/>
        <v>dk</v>
      </c>
      <c r="AN111" s="41">
        <f t="shared" si="81"/>
        <v>115</v>
      </c>
      <c r="AO111" s="461">
        <f t="shared" si="79"/>
        <v>136</v>
      </c>
      <c r="AP111" s="41">
        <f t="shared" si="82"/>
        <v>111</v>
      </c>
      <c r="AQ111" s="41" t="str">
        <f t="shared" si="84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v>696</v>
      </c>
    </row>
    <row r="112" spans="38:52">
      <c r="AL112" s="27">
        <f t="shared" si="80"/>
        <v>44652</v>
      </c>
      <c r="AM112" s="41" t="str">
        <f t="shared" si="78"/>
        <v>dl</v>
      </c>
      <c r="AN112" s="41">
        <f t="shared" si="81"/>
        <v>116</v>
      </c>
      <c r="AO112" s="461">
        <f t="shared" si="79"/>
        <v>137</v>
      </c>
      <c r="AP112" s="41">
        <f t="shared" si="82"/>
        <v>112</v>
      </c>
      <c r="AQ112" s="41" t="str">
        <f t="shared" si="84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v>744</v>
      </c>
    </row>
    <row r="113" spans="38:52">
      <c r="AL113" s="27">
        <f t="shared" si="80"/>
        <v>44682</v>
      </c>
      <c r="AM113" s="41" t="str">
        <f t="shared" si="78"/>
        <v>dm</v>
      </c>
      <c r="AN113" s="41">
        <f t="shared" si="81"/>
        <v>117</v>
      </c>
      <c r="AO113" s="461">
        <f t="shared" si="79"/>
        <v>138</v>
      </c>
      <c r="AP113" s="41">
        <f t="shared" si="82"/>
        <v>113</v>
      </c>
      <c r="AQ113" s="41" t="str">
        <f t="shared" si="84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v>720</v>
      </c>
    </row>
    <row r="114" spans="38:52">
      <c r="AL114" s="27">
        <f t="shared" si="80"/>
        <v>44713</v>
      </c>
      <c r="AM114" s="41" t="str">
        <f t="shared" si="78"/>
        <v>dn</v>
      </c>
      <c r="AN114" s="41">
        <f t="shared" si="81"/>
        <v>118</v>
      </c>
      <c r="AO114" s="461">
        <f t="shared" si="79"/>
        <v>139</v>
      </c>
      <c r="AP114" s="41">
        <f t="shared" si="82"/>
        <v>114</v>
      </c>
      <c r="AQ114" s="41" t="str">
        <f t="shared" si="84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v>744</v>
      </c>
    </row>
    <row r="115" spans="38:52">
      <c r="AL115" s="27">
        <f t="shared" si="80"/>
        <v>44743</v>
      </c>
      <c r="AM115" s="41" t="str">
        <f t="shared" si="78"/>
        <v>do</v>
      </c>
      <c r="AN115" s="41">
        <f t="shared" si="81"/>
        <v>119</v>
      </c>
      <c r="AO115" s="461">
        <f t="shared" si="79"/>
        <v>140</v>
      </c>
      <c r="AP115" s="41">
        <f t="shared" si="82"/>
        <v>115</v>
      </c>
      <c r="AQ115" s="41" t="str">
        <f t="shared" si="84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v>720</v>
      </c>
    </row>
    <row r="116" spans="38:52">
      <c r="AL116" s="27">
        <f t="shared" si="80"/>
        <v>44774</v>
      </c>
      <c r="AM116" s="41" t="str">
        <f t="shared" si="78"/>
        <v>dp</v>
      </c>
      <c r="AN116" s="41">
        <f t="shared" si="81"/>
        <v>120</v>
      </c>
      <c r="AO116" s="461">
        <f t="shared" si="79"/>
        <v>141</v>
      </c>
      <c r="AP116" s="41">
        <f t="shared" si="82"/>
        <v>116</v>
      </c>
      <c r="AQ116" s="41" t="str">
        <f t="shared" si="84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v>744</v>
      </c>
    </row>
    <row r="117" spans="38:52">
      <c r="AL117" s="27">
        <f t="shared" si="80"/>
        <v>44805</v>
      </c>
      <c r="AM117" s="41" t="str">
        <f t="shared" si="78"/>
        <v>dq</v>
      </c>
      <c r="AN117" s="41">
        <f t="shared" si="81"/>
        <v>121</v>
      </c>
      <c r="AO117" s="461">
        <f t="shared" si="79"/>
        <v>142</v>
      </c>
      <c r="AP117" s="41">
        <f t="shared" si="82"/>
        <v>117</v>
      </c>
      <c r="AQ117" s="41" t="str">
        <f t="shared" si="84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v>744</v>
      </c>
    </row>
    <row r="118" spans="38:52">
      <c r="AL118" s="27">
        <f t="shared" si="80"/>
        <v>44835</v>
      </c>
      <c r="AM118" s="41" t="str">
        <f t="shared" si="78"/>
        <v>dr</v>
      </c>
      <c r="AN118" s="41">
        <f t="shared" si="81"/>
        <v>122</v>
      </c>
      <c r="AO118" s="461">
        <f t="shared" si="79"/>
        <v>143</v>
      </c>
      <c r="AP118" s="41">
        <f t="shared" si="82"/>
        <v>118</v>
      </c>
      <c r="AQ118" s="41" t="str">
        <f t="shared" si="84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v>720</v>
      </c>
    </row>
    <row r="119" spans="38:52">
      <c r="AL119" s="27">
        <f t="shared" si="80"/>
        <v>44866</v>
      </c>
      <c r="AM119" s="41" t="str">
        <f t="shared" si="78"/>
        <v>ds</v>
      </c>
      <c r="AN119" s="41">
        <f t="shared" si="81"/>
        <v>123</v>
      </c>
      <c r="AO119" s="461">
        <f t="shared" si="79"/>
        <v>144</v>
      </c>
      <c r="AP119" s="41">
        <f t="shared" si="82"/>
        <v>119</v>
      </c>
      <c r="AQ119" s="41" t="str">
        <f t="shared" si="84"/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v>744</v>
      </c>
    </row>
    <row r="120" spans="38:52">
      <c r="AL120" s="27">
        <f t="shared" si="80"/>
        <v>44896</v>
      </c>
      <c r="AM120" s="41" t="str">
        <f t="shared" si="78"/>
        <v>dt</v>
      </c>
      <c r="AN120" s="41">
        <f t="shared" si="81"/>
        <v>124</v>
      </c>
      <c r="AO120" s="461">
        <f t="shared" si="79"/>
        <v>145</v>
      </c>
      <c r="AP120" s="41">
        <f t="shared" si="82"/>
        <v>120</v>
      </c>
      <c r="AQ120" s="41" t="str">
        <f t="shared" si="84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v>720</v>
      </c>
    </row>
    <row r="121" spans="38:52">
      <c r="AL121" s="27">
        <f t="shared" si="80"/>
        <v>44927</v>
      </c>
      <c r="AM121" s="41" t="str">
        <f t="shared" si="78"/>
        <v>du</v>
      </c>
      <c r="AN121" s="41">
        <f t="shared" si="81"/>
        <v>125</v>
      </c>
      <c r="AO121" s="461">
        <f t="shared" si="79"/>
        <v>146</v>
      </c>
      <c r="AP121" s="41">
        <f t="shared" si="82"/>
        <v>121</v>
      </c>
      <c r="AQ121" s="41" t="str">
        <f t="shared" si="84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v>744</v>
      </c>
    </row>
    <row r="122" spans="38:52">
      <c r="AL122" s="27">
        <f t="shared" si="80"/>
        <v>44958</v>
      </c>
      <c r="AM122" s="41" t="str">
        <f t="shared" si="78"/>
        <v>dv</v>
      </c>
      <c r="AN122" s="41">
        <f t="shared" si="81"/>
        <v>126</v>
      </c>
      <c r="AO122" s="461">
        <f t="shared" si="79"/>
        <v>147</v>
      </c>
      <c r="AP122" s="41">
        <f t="shared" si="82"/>
        <v>122</v>
      </c>
      <c r="AQ122" s="41" t="str">
        <f t="shared" si="84"/>
        <v>dr</v>
      </c>
      <c r="AS122" s="139">
        <v>44197</v>
      </c>
      <c r="AT122" s="142">
        <v>320</v>
      </c>
      <c r="AU122" s="142">
        <v>392</v>
      </c>
      <c r="AV122" s="142">
        <v>528</v>
      </c>
      <c r="AW122" s="142">
        <v>176</v>
      </c>
      <c r="AX122" s="142">
        <v>88</v>
      </c>
      <c r="AY122" s="142">
        <v>160</v>
      </c>
      <c r="AZ122" s="142">
        <v>744</v>
      </c>
    </row>
    <row r="123" spans="38:52">
      <c r="AL123" s="27">
        <f t="shared" si="80"/>
        <v>44986</v>
      </c>
      <c r="AM123" s="41" t="str">
        <f t="shared" si="78"/>
        <v>dw</v>
      </c>
      <c r="AN123" s="41">
        <f t="shared" si="81"/>
        <v>127</v>
      </c>
      <c r="AO123" s="461">
        <f t="shared" si="79"/>
        <v>148</v>
      </c>
      <c r="AP123" s="41">
        <f t="shared" si="82"/>
        <v>123</v>
      </c>
      <c r="AQ123" s="41" t="str">
        <f t="shared" si="84"/>
        <v>ds</v>
      </c>
      <c r="AS123" s="139">
        <v>44228</v>
      </c>
      <c r="AT123" s="142">
        <v>320</v>
      </c>
      <c r="AU123" s="142">
        <v>376</v>
      </c>
      <c r="AV123" s="142">
        <v>480</v>
      </c>
      <c r="AW123" s="142">
        <v>128</v>
      </c>
      <c r="AX123" s="142">
        <v>64</v>
      </c>
      <c r="AY123" s="142">
        <v>160</v>
      </c>
      <c r="AZ123" s="142">
        <v>672</v>
      </c>
    </row>
    <row r="124" spans="38:52">
      <c r="AL124" s="27">
        <f t="shared" si="80"/>
        <v>45017</v>
      </c>
      <c r="AM124" s="41" t="str">
        <f t="shared" si="78"/>
        <v>dx</v>
      </c>
      <c r="AN124" s="41">
        <f t="shared" si="81"/>
        <v>128</v>
      </c>
      <c r="AO124" s="461">
        <f t="shared" si="79"/>
        <v>149</v>
      </c>
      <c r="AP124" s="41">
        <f t="shared" si="82"/>
        <v>124</v>
      </c>
      <c r="AQ124" s="41" t="str">
        <f t="shared" si="84"/>
        <v>dt</v>
      </c>
      <c r="AS124" s="139">
        <v>44256</v>
      </c>
      <c r="AT124" s="142">
        <v>368</v>
      </c>
      <c r="AU124" s="142">
        <v>392</v>
      </c>
      <c r="AV124" s="142">
        <v>528</v>
      </c>
      <c r="AW124" s="142">
        <v>128</v>
      </c>
      <c r="AX124" s="142">
        <v>64</v>
      </c>
      <c r="AY124" s="142">
        <v>184</v>
      </c>
      <c r="AZ124" s="142">
        <v>744</v>
      </c>
    </row>
    <row r="125" spans="38:52">
      <c r="AL125" s="27">
        <f t="shared" si="80"/>
        <v>45047</v>
      </c>
      <c r="AM125" s="41" t="str">
        <f t="shared" si="78"/>
        <v>dy</v>
      </c>
      <c r="AN125" s="41">
        <f t="shared" si="81"/>
        <v>129</v>
      </c>
      <c r="AO125" s="461">
        <f t="shared" si="79"/>
        <v>150</v>
      </c>
      <c r="AP125" s="41">
        <f t="shared" si="82"/>
        <v>125</v>
      </c>
      <c r="AQ125" s="41" t="str">
        <f t="shared" si="84"/>
        <v>du</v>
      </c>
      <c r="AS125" s="139">
        <v>44287</v>
      </c>
      <c r="AT125" s="142">
        <v>352</v>
      </c>
      <c r="AU125" s="142">
        <v>368</v>
      </c>
      <c r="AV125" s="142">
        <v>528</v>
      </c>
      <c r="AW125" s="142">
        <v>128</v>
      </c>
      <c r="AX125" s="142">
        <v>64</v>
      </c>
      <c r="AY125" s="142">
        <v>176</v>
      </c>
      <c r="AZ125" s="142">
        <v>720</v>
      </c>
    </row>
    <row r="126" spans="38:52">
      <c r="AL126" s="27">
        <f t="shared" si="80"/>
        <v>45078</v>
      </c>
      <c r="AM126" s="41" t="str">
        <f t="shared" si="78"/>
        <v>dz</v>
      </c>
      <c r="AN126" s="41">
        <f t="shared" si="81"/>
        <v>130</v>
      </c>
      <c r="AO126" s="461">
        <f t="shared" si="79"/>
        <v>151</v>
      </c>
      <c r="AP126" s="41">
        <f t="shared" si="82"/>
        <v>126</v>
      </c>
      <c r="AQ126" s="41" t="str">
        <f t="shared" si="84"/>
        <v>dv</v>
      </c>
      <c r="AS126" s="139">
        <v>44317</v>
      </c>
      <c r="AT126" s="142">
        <v>320</v>
      </c>
      <c r="AU126" s="142">
        <v>424</v>
      </c>
      <c r="AV126" s="142">
        <v>480</v>
      </c>
      <c r="AW126" s="142">
        <v>176</v>
      </c>
      <c r="AX126" s="142">
        <v>88</v>
      </c>
      <c r="AY126" s="142">
        <v>160</v>
      </c>
      <c r="AZ126" s="142">
        <v>744</v>
      </c>
    </row>
    <row r="127" spans="38:52">
      <c r="AL127" s="27">
        <f t="shared" si="80"/>
        <v>45108</v>
      </c>
      <c r="AM127" s="41" t="str">
        <f t="shared" si="78"/>
        <v>ea</v>
      </c>
      <c r="AN127" s="41">
        <f t="shared" si="81"/>
        <v>131</v>
      </c>
      <c r="AO127" s="461">
        <f t="shared" si="79"/>
        <v>152</v>
      </c>
      <c r="AP127" s="41">
        <f t="shared" si="82"/>
        <v>127</v>
      </c>
      <c r="AQ127" s="41" t="str">
        <f t="shared" si="84"/>
        <v>dw</v>
      </c>
      <c r="AS127" s="139">
        <v>44348</v>
      </c>
      <c r="AT127" s="142">
        <v>352</v>
      </c>
      <c r="AU127" s="142">
        <v>368</v>
      </c>
      <c r="AV127" s="142">
        <v>528</v>
      </c>
      <c r="AW127" s="142">
        <v>128</v>
      </c>
      <c r="AX127" s="142">
        <v>64</v>
      </c>
      <c r="AY127" s="142">
        <v>176</v>
      </c>
      <c r="AZ127" s="142">
        <v>720</v>
      </c>
    </row>
    <row r="128" spans="38:52">
      <c r="AL128" s="27">
        <f t="shared" si="80"/>
        <v>45139</v>
      </c>
      <c r="AM128" s="41" t="str">
        <f t="shared" si="78"/>
        <v>eb</v>
      </c>
      <c r="AN128" s="41">
        <f t="shared" si="81"/>
        <v>132</v>
      </c>
      <c r="AO128" s="461">
        <f t="shared" si="79"/>
        <v>153</v>
      </c>
      <c r="AP128" s="41">
        <f t="shared" si="82"/>
        <v>128</v>
      </c>
      <c r="AQ128" s="41" t="str">
        <f>+"d"&amp;AQ24</f>
        <v>dx</v>
      </c>
      <c r="AS128" s="139">
        <v>44378</v>
      </c>
      <c r="AT128" s="142">
        <v>336</v>
      </c>
      <c r="AU128" s="142">
        <v>376</v>
      </c>
      <c r="AV128" s="142">
        <v>552</v>
      </c>
      <c r="AW128" s="142">
        <v>160</v>
      </c>
      <c r="AX128" s="142">
        <v>80</v>
      </c>
      <c r="AY128" s="142">
        <v>168</v>
      </c>
      <c r="AZ128" s="142">
        <v>744</v>
      </c>
    </row>
    <row r="129" spans="38:52">
      <c r="AL129" s="27">
        <f t="shared" si="80"/>
        <v>45170</v>
      </c>
      <c r="AM129" s="41" t="str">
        <f t="shared" si="78"/>
        <v>ec</v>
      </c>
      <c r="AN129" s="41">
        <f t="shared" si="81"/>
        <v>133</v>
      </c>
      <c r="AO129" s="461">
        <f t="shared" si="79"/>
        <v>154</v>
      </c>
      <c r="AP129" s="41">
        <f t="shared" si="82"/>
        <v>129</v>
      </c>
      <c r="AQ129" s="41" t="str">
        <f t="shared" si="84"/>
        <v>dy</v>
      </c>
      <c r="AS129" s="139">
        <v>44409</v>
      </c>
      <c r="AT129" s="142">
        <v>352</v>
      </c>
      <c r="AU129" s="142">
        <v>408</v>
      </c>
      <c r="AV129" s="142">
        <v>504</v>
      </c>
      <c r="AW129" s="142">
        <v>144</v>
      </c>
      <c r="AX129" s="142">
        <v>72</v>
      </c>
      <c r="AY129" s="142">
        <v>176</v>
      </c>
      <c r="AZ129" s="142">
        <v>744</v>
      </c>
    </row>
    <row r="130" spans="38:52">
      <c r="AL130" s="27">
        <f t="shared" si="80"/>
        <v>45200</v>
      </c>
      <c r="AM130" s="41" t="str">
        <f t="shared" ref="AM130:AM193" si="85">+VLOOKUP(AN130,$AP$1:$AQ$197,2,FALSE)</f>
        <v>ed</v>
      </c>
      <c r="AN130" s="41">
        <f t="shared" si="81"/>
        <v>134</v>
      </c>
      <c r="AO130" s="461">
        <f t="shared" ref="AO130:AO193" si="86">+MATCH(AL130,$AS$1:$AS$205,0)</f>
        <v>155</v>
      </c>
      <c r="AP130" s="41">
        <f t="shared" si="82"/>
        <v>130</v>
      </c>
      <c r="AQ130" s="41" t="str">
        <f t="shared" si="84"/>
        <v>dz</v>
      </c>
      <c r="AS130" s="139">
        <v>44440</v>
      </c>
      <c r="AT130" s="142">
        <v>336</v>
      </c>
      <c r="AU130" s="142">
        <v>384</v>
      </c>
      <c r="AV130" s="142">
        <v>504</v>
      </c>
      <c r="AW130" s="142">
        <v>144</v>
      </c>
      <c r="AX130" s="142">
        <v>72</v>
      </c>
      <c r="AY130" s="142">
        <v>168</v>
      </c>
      <c r="AZ130" s="142">
        <v>720</v>
      </c>
    </row>
    <row r="131" spans="38:52">
      <c r="AL131" s="27">
        <f t="shared" ref="AL131:AL194" si="87">+EDATE(AL130,1)</f>
        <v>45231</v>
      </c>
      <c r="AM131" s="41" t="str">
        <f t="shared" si="85"/>
        <v>ee</v>
      </c>
      <c r="AN131" s="41">
        <f t="shared" ref="AN131:AN194" si="88">+AN130+1</f>
        <v>135</v>
      </c>
      <c r="AO131" s="461">
        <f t="shared" si="86"/>
        <v>156</v>
      </c>
      <c r="AP131" s="41">
        <f t="shared" ref="AP131:AP194" si="89">+AP130+1</f>
        <v>131</v>
      </c>
      <c r="AQ131" s="41" t="str">
        <f>+"e"&amp;AQ1</f>
        <v>ea</v>
      </c>
      <c r="AS131" s="139">
        <v>44470</v>
      </c>
      <c r="AT131" s="142">
        <v>336</v>
      </c>
      <c r="AU131" s="142">
        <v>392</v>
      </c>
      <c r="AV131" s="142">
        <v>528</v>
      </c>
      <c r="AW131" s="142">
        <v>160</v>
      </c>
      <c r="AX131" s="142">
        <v>80</v>
      </c>
      <c r="AY131" s="142">
        <v>168</v>
      </c>
      <c r="AZ131" s="142">
        <v>744</v>
      </c>
    </row>
    <row r="132" spans="38:52">
      <c r="AL132" s="27">
        <f t="shared" si="87"/>
        <v>45261</v>
      </c>
      <c r="AM132" s="41" t="str">
        <f t="shared" si="85"/>
        <v>ef</v>
      </c>
      <c r="AN132" s="41">
        <f t="shared" si="88"/>
        <v>136</v>
      </c>
      <c r="AO132" s="461">
        <f t="shared" si="86"/>
        <v>157</v>
      </c>
      <c r="AP132" s="41">
        <f t="shared" si="89"/>
        <v>132</v>
      </c>
      <c r="AQ132" s="41" t="str">
        <f t="shared" ref="AQ132:AQ153" si="90">+"e"&amp;AQ2</f>
        <v>eb</v>
      </c>
      <c r="AS132" s="139">
        <v>44501</v>
      </c>
      <c r="AT132" s="142">
        <v>336</v>
      </c>
      <c r="AU132" s="142">
        <v>400</v>
      </c>
      <c r="AV132" s="142">
        <v>480</v>
      </c>
      <c r="AW132" s="142">
        <v>144</v>
      </c>
      <c r="AX132" s="142">
        <v>72</v>
      </c>
      <c r="AY132" s="142">
        <v>168</v>
      </c>
      <c r="AZ132" s="142">
        <v>720</v>
      </c>
    </row>
    <row r="133" spans="38:52">
      <c r="AL133" s="27">
        <f t="shared" si="87"/>
        <v>45292</v>
      </c>
      <c r="AM133" s="41" t="str">
        <f t="shared" si="85"/>
        <v>eg</v>
      </c>
      <c r="AN133" s="41">
        <f t="shared" si="88"/>
        <v>137</v>
      </c>
      <c r="AO133" s="461">
        <f t="shared" si="86"/>
        <v>158</v>
      </c>
      <c r="AP133" s="41">
        <f t="shared" si="89"/>
        <v>133</v>
      </c>
      <c r="AQ133" s="41" t="str">
        <f t="shared" si="90"/>
        <v>ec</v>
      </c>
      <c r="AS133" s="139">
        <v>44531</v>
      </c>
      <c r="AT133" s="142">
        <v>368</v>
      </c>
      <c r="AU133" s="142">
        <v>392</v>
      </c>
      <c r="AV133" s="142">
        <v>528</v>
      </c>
      <c r="AW133" s="142">
        <v>128</v>
      </c>
      <c r="AX133" s="142">
        <v>64</v>
      </c>
      <c r="AY133" s="142">
        <v>184</v>
      </c>
      <c r="AZ133" s="142">
        <v>744</v>
      </c>
    </row>
    <row r="134" spans="38:52">
      <c r="AL134" s="27">
        <f t="shared" si="87"/>
        <v>45323</v>
      </c>
      <c r="AM134" s="41" t="str">
        <f t="shared" si="85"/>
        <v>eh</v>
      </c>
      <c r="AN134" s="41">
        <f t="shared" si="88"/>
        <v>138</v>
      </c>
      <c r="AO134" s="461">
        <f t="shared" si="86"/>
        <v>159</v>
      </c>
      <c r="AP134" s="41">
        <f t="shared" si="89"/>
        <v>134</v>
      </c>
      <c r="AQ134" s="41" t="str">
        <f t="shared" si="90"/>
        <v>ed</v>
      </c>
      <c r="AS134" s="140">
        <v>44562</v>
      </c>
      <c r="AT134" s="143">
        <v>336</v>
      </c>
      <c r="AU134" s="143">
        <v>392</v>
      </c>
      <c r="AV134" s="143">
        <v>528</v>
      </c>
      <c r="AW134" s="143">
        <v>160</v>
      </c>
      <c r="AX134" s="143">
        <v>80</v>
      </c>
      <c r="AY134" s="143">
        <v>168</v>
      </c>
      <c r="AZ134" s="143">
        <v>744</v>
      </c>
    </row>
    <row r="135" spans="38:52">
      <c r="AL135" s="27">
        <f t="shared" si="87"/>
        <v>45352</v>
      </c>
      <c r="AM135" s="41" t="str">
        <f t="shared" si="85"/>
        <v>ei</v>
      </c>
      <c r="AN135" s="41">
        <f t="shared" si="88"/>
        <v>139</v>
      </c>
      <c r="AO135" s="461">
        <f t="shared" si="86"/>
        <v>160</v>
      </c>
      <c r="AP135" s="41">
        <f t="shared" si="89"/>
        <v>135</v>
      </c>
      <c r="AQ135" s="41" t="str">
        <f t="shared" si="90"/>
        <v>ee</v>
      </c>
      <c r="AS135" s="140">
        <v>44593</v>
      </c>
      <c r="AT135" s="143">
        <v>320</v>
      </c>
      <c r="AU135" s="143">
        <v>376</v>
      </c>
      <c r="AV135" s="143">
        <v>480</v>
      </c>
      <c r="AW135" s="143">
        <v>128</v>
      </c>
      <c r="AX135" s="143">
        <v>64</v>
      </c>
      <c r="AY135" s="143">
        <v>160</v>
      </c>
      <c r="AZ135" s="143">
        <v>672</v>
      </c>
    </row>
    <row r="136" spans="38:52">
      <c r="AL136" s="27">
        <f t="shared" si="87"/>
        <v>45383</v>
      </c>
      <c r="AM136" s="41" t="str">
        <f t="shared" si="85"/>
        <v>ej</v>
      </c>
      <c r="AN136" s="41">
        <f t="shared" si="88"/>
        <v>140</v>
      </c>
      <c r="AO136" s="461">
        <f t="shared" si="86"/>
        <v>161</v>
      </c>
      <c r="AP136" s="41">
        <f t="shared" si="89"/>
        <v>136</v>
      </c>
      <c r="AQ136" s="41" t="str">
        <f t="shared" si="90"/>
        <v>ef</v>
      </c>
      <c r="AS136" s="140">
        <v>44621</v>
      </c>
      <c r="AT136" s="143">
        <v>368</v>
      </c>
      <c r="AU136" s="143">
        <v>392</v>
      </c>
      <c r="AV136" s="143">
        <v>528</v>
      </c>
      <c r="AW136" s="143">
        <v>128</v>
      </c>
      <c r="AX136" s="143">
        <v>64</v>
      </c>
      <c r="AY136" s="143">
        <v>184</v>
      </c>
      <c r="AZ136" s="143">
        <v>744</v>
      </c>
    </row>
    <row r="137" spans="38:52">
      <c r="AL137" s="27">
        <f t="shared" si="87"/>
        <v>45413</v>
      </c>
      <c r="AM137" s="41" t="str">
        <f t="shared" si="85"/>
        <v>ek</v>
      </c>
      <c r="AN137" s="41">
        <f t="shared" si="88"/>
        <v>141</v>
      </c>
      <c r="AO137" s="461">
        <f t="shared" si="86"/>
        <v>162</v>
      </c>
      <c r="AP137" s="41">
        <f t="shared" si="89"/>
        <v>137</v>
      </c>
      <c r="AQ137" s="41" t="str">
        <f t="shared" si="90"/>
        <v>eg</v>
      </c>
      <c r="AS137" s="140">
        <v>44652</v>
      </c>
      <c r="AT137" s="143">
        <v>336</v>
      </c>
      <c r="AU137" s="143">
        <v>368</v>
      </c>
      <c r="AV137" s="143">
        <v>528</v>
      </c>
      <c r="AW137" s="143">
        <v>144</v>
      </c>
      <c r="AX137" s="143">
        <v>72</v>
      </c>
      <c r="AY137" s="143">
        <v>168</v>
      </c>
      <c r="AZ137" s="143">
        <v>720</v>
      </c>
    </row>
    <row r="138" spans="38:52">
      <c r="AL138" s="27">
        <f t="shared" si="87"/>
        <v>45444</v>
      </c>
      <c r="AM138" s="41" t="str">
        <f t="shared" si="85"/>
        <v>el</v>
      </c>
      <c r="AN138" s="41">
        <f t="shared" si="88"/>
        <v>142</v>
      </c>
      <c r="AO138" s="461">
        <f t="shared" si="86"/>
        <v>163</v>
      </c>
      <c r="AP138" s="41">
        <f t="shared" si="89"/>
        <v>138</v>
      </c>
      <c r="AQ138" s="41" t="str">
        <f t="shared" si="90"/>
        <v>eh</v>
      </c>
      <c r="AS138" s="140">
        <v>44682</v>
      </c>
      <c r="AT138" s="143">
        <v>336</v>
      </c>
      <c r="AU138" s="143">
        <v>424</v>
      </c>
      <c r="AV138" s="143">
        <v>480</v>
      </c>
      <c r="AW138" s="143">
        <v>160</v>
      </c>
      <c r="AX138" s="143">
        <v>80</v>
      </c>
      <c r="AY138" s="143">
        <v>168</v>
      </c>
      <c r="AZ138" s="143">
        <v>744</v>
      </c>
    </row>
    <row r="139" spans="38:52">
      <c r="AL139" s="27">
        <f t="shared" si="87"/>
        <v>45474</v>
      </c>
      <c r="AM139" s="41" t="str">
        <f t="shared" si="85"/>
        <v>em</v>
      </c>
      <c r="AN139" s="41">
        <f t="shared" si="88"/>
        <v>143</v>
      </c>
      <c r="AO139" s="461">
        <f t="shared" si="86"/>
        <v>164</v>
      </c>
      <c r="AP139" s="41">
        <f t="shared" si="89"/>
        <v>139</v>
      </c>
      <c r="AQ139" s="41" t="str">
        <f t="shared" si="90"/>
        <v>ei</v>
      </c>
      <c r="AS139" s="140">
        <v>44713</v>
      </c>
      <c r="AT139" s="143">
        <v>352</v>
      </c>
      <c r="AU139" s="143">
        <v>368</v>
      </c>
      <c r="AV139" s="143">
        <v>528</v>
      </c>
      <c r="AW139" s="143">
        <v>128</v>
      </c>
      <c r="AX139" s="143">
        <v>64</v>
      </c>
      <c r="AY139" s="143">
        <v>176</v>
      </c>
      <c r="AZ139" s="143">
        <v>720</v>
      </c>
    </row>
    <row r="140" spans="38:52">
      <c r="AL140" s="27">
        <f t="shared" si="87"/>
        <v>45505</v>
      </c>
      <c r="AM140" s="41" t="str">
        <f t="shared" si="85"/>
        <v>en</v>
      </c>
      <c r="AN140" s="41">
        <f t="shared" si="88"/>
        <v>144</v>
      </c>
      <c r="AO140" s="461">
        <f t="shared" si="86"/>
        <v>165</v>
      </c>
      <c r="AP140" s="41">
        <f t="shared" si="89"/>
        <v>140</v>
      </c>
      <c r="AQ140" s="41" t="str">
        <f t="shared" si="90"/>
        <v>ej</v>
      </c>
      <c r="AS140" s="140">
        <v>44743</v>
      </c>
      <c r="AT140" s="143">
        <v>320</v>
      </c>
      <c r="AU140" s="143">
        <v>376</v>
      </c>
      <c r="AV140" s="143">
        <v>552</v>
      </c>
      <c r="AW140" s="143">
        <v>176</v>
      </c>
      <c r="AX140" s="143">
        <v>88</v>
      </c>
      <c r="AY140" s="143">
        <v>160</v>
      </c>
      <c r="AZ140" s="143">
        <v>744</v>
      </c>
    </row>
    <row r="141" spans="38:52">
      <c r="AL141" s="27">
        <f t="shared" si="87"/>
        <v>45536</v>
      </c>
      <c r="AM141" s="41" t="str">
        <f t="shared" si="85"/>
        <v>eo</v>
      </c>
      <c r="AN141" s="41">
        <f t="shared" si="88"/>
        <v>145</v>
      </c>
      <c r="AO141" s="461">
        <f t="shared" si="86"/>
        <v>166</v>
      </c>
      <c r="AP141" s="41">
        <f t="shared" si="89"/>
        <v>141</v>
      </c>
      <c r="AQ141" s="41" t="str">
        <f t="shared" si="90"/>
        <v>ek</v>
      </c>
      <c r="AS141" s="140">
        <v>44774</v>
      </c>
      <c r="AT141" s="143">
        <v>368</v>
      </c>
      <c r="AU141" s="143">
        <v>408</v>
      </c>
      <c r="AV141" s="143">
        <v>504</v>
      </c>
      <c r="AW141" s="143">
        <v>128</v>
      </c>
      <c r="AX141" s="143">
        <v>64</v>
      </c>
      <c r="AY141" s="143">
        <v>184</v>
      </c>
      <c r="AZ141" s="143">
        <v>744</v>
      </c>
    </row>
    <row r="142" spans="38:52">
      <c r="AL142" s="27">
        <f t="shared" si="87"/>
        <v>45566</v>
      </c>
      <c r="AM142" s="41" t="str">
        <f t="shared" si="85"/>
        <v>ep</v>
      </c>
      <c r="AN142" s="41">
        <f t="shared" si="88"/>
        <v>146</v>
      </c>
      <c r="AO142" s="461">
        <f t="shared" si="86"/>
        <v>167</v>
      </c>
      <c r="AP142" s="41">
        <f t="shared" si="89"/>
        <v>142</v>
      </c>
      <c r="AQ142" s="41" t="str">
        <f t="shared" si="90"/>
        <v>el</v>
      </c>
      <c r="AS142" s="140">
        <v>44805</v>
      </c>
      <c r="AT142" s="143">
        <v>336</v>
      </c>
      <c r="AU142" s="143">
        <v>384</v>
      </c>
      <c r="AV142" s="143">
        <v>504</v>
      </c>
      <c r="AW142" s="143">
        <v>144</v>
      </c>
      <c r="AX142" s="143">
        <v>72</v>
      </c>
      <c r="AY142" s="143">
        <v>168</v>
      </c>
      <c r="AZ142" s="143">
        <v>720</v>
      </c>
    </row>
    <row r="143" spans="38:52">
      <c r="AL143" s="27">
        <f t="shared" si="87"/>
        <v>45597</v>
      </c>
      <c r="AM143" s="41" t="str">
        <f t="shared" si="85"/>
        <v>eq</v>
      </c>
      <c r="AN143" s="41">
        <f t="shared" si="88"/>
        <v>147</v>
      </c>
      <c r="AO143" s="461">
        <f t="shared" si="86"/>
        <v>168</v>
      </c>
      <c r="AP143" s="41">
        <f t="shared" si="89"/>
        <v>143</v>
      </c>
      <c r="AQ143" s="41" t="str">
        <f t="shared" si="90"/>
        <v>em</v>
      </c>
      <c r="AS143" s="140">
        <v>44835</v>
      </c>
      <c r="AT143" s="143">
        <v>336</v>
      </c>
      <c r="AU143" s="143">
        <v>392</v>
      </c>
      <c r="AV143" s="143">
        <v>528</v>
      </c>
      <c r="AW143" s="143">
        <v>160</v>
      </c>
      <c r="AX143" s="143">
        <v>80</v>
      </c>
      <c r="AY143" s="143">
        <v>168</v>
      </c>
      <c r="AZ143" s="143">
        <v>744</v>
      </c>
    </row>
    <row r="144" spans="38:52">
      <c r="AL144" s="27">
        <f t="shared" si="87"/>
        <v>45627</v>
      </c>
      <c r="AM144" s="41" t="str">
        <f t="shared" si="85"/>
        <v>er</v>
      </c>
      <c r="AN144" s="41">
        <f t="shared" si="88"/>
        <v>148</v>
      </c>
      <c r="AO144" s="461">
        <f t="shared" si="86"/>
        <v>169</v>
      </c>
      <c r="AP144" s="41">
        <f t="shared" si="89"/>
        <v>144</v>
      </c>
      <c r="AQ144" s="41" t="str">
        <f t="shared" si="90"/>
        <v>en</v>
      </c>
      <c r="AS144" s="140">
        <v>44866</v>
      </c>
      <c r="AT144" s="143">
        <v>336</v>
      </c>
      <c r="AU144" s="143">
        <v>400</v>
      </c>
      <c r="AV144" s="143">
        <v>480</v>
      </c>
      <c r="AW144" s="143">
        <v>144</v>
      </c>
      <c r="AX144" s="143">
        <v>72</v>
      </c>
      <c r="AY144" s="143">
        <v>168</v>
      </c>
      <c r="AZ144" s="143">
        <v>720</v>
      </c>
    </row>
    <row r="145" spans="38:52">
      <c r="AL145" s="27">
        <f t="shared" si="87"/>
        <v>45658</v>
      </c>
      <c r="AM145" s="41" t="str">
        <f t="shared" si="85"/>
        <v>es</v>
      </c>
      <c r="AN145" s="41">
        <f t="shared" si="88"/>
        <v>149</v>
      </c>
      <c r="AO145" s="461">
        <f t="shared" si="86"/>
        <v>170</v>
      </c>
      <c r="AP145" s="41">
        <f t="shared" si="89"/>
        <v>145</v>
      </c>
      <c r="AQ145" s="41" t="str">
        <f t="shared" si="90"/>
        <v>eo</v>
      </c>
      <c r="AS145" s="140">
        <v>44896</v>
      </c>
      <c r="AT145" s="143">
        <v>336</v>
      </c>
      <c r="AU145" s="143">
        <v>392</v>
      </c>
      <c r="AV145" s="143">
        <v>528</v>
      </c>
      <c r="AW145" s="143">
        <v>160</v>
      </c>
      <c r="AX145" s="143">
        <v>80</v>
      </c>
      <c r="AY145" s="143">
        <v>168</v>
      </c>
      <c r="AZ145" s="143">
        <v>744</v>
      </c>
    </row>
    <row r="146" spans="38:52">
      <c r="AL146" s="27">
        <f t="shared" si="87"/>
        <v>45689</v>
      </c>
      <c r="AM146" s="41" t="str">
        <f t="shared" si="85"/>
        <v>et</v>
      </c>
      <c r="AN146" s="41">
        <f t="shared" si="88"/>
        <v>150</v>
      </c>
      <c r="AO146" s="461">
        <f t="shared" si="86"/>
        <v>171</v>
      </c>
      <c r="AP146" s="41">
        <f t="shared" si="89"/>
        <v>146</v>
      </c>
      <c r="AQ146" s="41" t="str">
        <f t="shared" si="90"/>
        <v>ep</v>
      </c>
      <c r="AS146" s="139">
        <v>44927</v>
      </c>
      <c r="AT146" s="142">
        <v>336</v>
      </c>
      <c r="AU146" s="142">
        <v>392</v>
      </c>
      <c r="AV146" s="142">
        <v>528</v>
      </c>
      <c r="AW146" s="142">
        <v>160</v>
      </c>
      <c r="AX146" s="142">
        <v>80</v>
      </c>
      <c r="AY146" s="142">
        <v>168</v>
      </c>
      <c r="AZ146" s="142">
        <v>744</v>
      </c>
    </row>
    <row r="147" spans="38:52">
      <c r="AL147" s="27">
        <f t="shared" si="87"/>
        <v>45717</v>
      </c>
      <c r="AM147" s="41" t="str">
        <f t="shared" si="85"/>
        <v>eu</v>
      </c>
      <c r="AN147" s="41">
        <f t="shared" si="88"/>
        <v>151</v>
      </c>
      <c r="AO147" s="461">
        <f t="shared" si="86"/>
        <v>172</v>
      </c>
      <c r="AP147" s="41">
        <f t="shared" si="89"/>
        <v>147</v>
      </c>
      <c r="AQ147" s="41" t="str">
        <f t="shared" si="90"/>
        <v>eq</v>
      </c>
      <c r="AS147" s="139">
        <v>44958</v>
      </c>
      <c r="AT147" s="142">
        <v>320</v>
      </c>
      <c r="AU147" s="142">
        <v>376</v>
      </c>
      <c r="AV147" s="142">
        <v>480</v>
      </c>
      <c r="AW147" s="142">
        <v>128</v>
      </c>
      <c r="AX147" s="142">
        <v>64</v>
      </c>
      <c r="AY147" s="142">
        <v>160</v>
      </c>
      <c r="AZ147" s="142">
        <v>672</v>
      </c>
    </row>
    <row r="148" spans="38:52">
      <c r="AL148" s="27">
        <f t="shared" si="87"/>
        <v>45748</v>
      </c>
      <c r="AM148" s="41" t="str">
        <f t="shared" si="85"/>
        <v>ev</v>
      </c>
      <c r="AN148" s="41">
        <f t="shared" si="88"/>
        <v>152</v>
      </c>
      <c r="AO148" s="461">
        <f t="shared" si="86"/>
        <v>173</v>
      </c>
      <c r="AP148" s="41">
        <f t="shared" si="89"/>
        <v>148</v>
      </c>
      <c r="AQ148" s="41" t="str">
        <f t="shared" si="90"/>
        <v>er</v>
      </c>
      <c r="AS148" s="139">
        <v>44986</v>
      </c>
      <c r="AT148" s="142">
        <v>368</v>
      </c>
      <c r="AU148" s="142">
        <v>392</v>
      </c>
      <c r="AV148" s="142">
        <v>528</v>
      </c>
      <c r="AW148" s="142">
        <v>128</v>
      </c>
      <c r="AX148" s="142">
        <v>64</v>
      </c>
      <c r="AY148" s="142">
        <v>184</v>
      </c>
      <c r="AZ148" s="142">
        <v>744</v>
      </c>
    </row>
    <row r="149" spans="38:52">
      <c r="AL149" s="27">
        <f t="shared" si="87"/>
        <v>45778</v>
      </c>
      <c r="AM149" s="41" t="str">
        <f t="shared" si="85"/>
        <v>ew</v>
      </c>
      <c r="AN149" s="41">
        <f t="shared" si="88"/>
        <v>153</v>
      </c>
      <c r="AO149" s="461">
        <f t="shared" si="86"/>
        <v>174</v>
      </c>
      <c r="AP149" s="41">
        <f t="shared" si="89"/>
        <v>149</v>
      </c>
      <c r="AQ149" s="41" t="str">
        <f t="shared" si="90"/>
        <v>es</v>
      </c>
      <c r="AS149" s="139">
        <v>45017</v>
      </c>
      <c r="AT149" s="142">
        <v>320</v>
      </c>
      <c r="AU149" s="142">
        <v>368</v>
      </c>
      <c r="AV149" s="142">
        <v>528</v>
      </c>
      <c r="AW149" s="142">
        <v>160</v>
      </c>
      <c r="AX149" s="142">
        <v>80</v>
      </c>
      <c r="AY149" s="142">
        <v>160</v>
      </c>
      <c r="AZ149" s="142">
        <v>720</v>
      </c>
    </row>
    <row r="150" spans="38:52">
      <c r="AL150" s="27">
        <f t="shared" si="87"/>
        <v>45809</v>
      </c>
      <c r="AM150" s="41" t="str">
        <f t="shared" si="85"/>
        <v>ex</v>
      </c>
      <c r="AN150" s="41">
        <f t="shared" si="88"/>
        <v>154</v>
      </c>
      <c r="AO150" s="461">
        <f t="shared" si="86"/>
        <v>175</v>
      </c>
      <c r="AP150" s="41">
        <f t="shared" si="89"/>
        <v>150</v>
      </c>
      <c r="AQ150" s="41" t="str">
        <f t="shared" si="90"/>
        <v>et</v>
      </c>
      <c r="AS150" s="139">
        <v>45047</v>
      </c>
      <c r="AT150" s="142">
        <v>352</v>
      </c>
      <c r="AU150" s="142">
        <v>424</v>
      </c>
      <c r="AV150" s="142">
        <v>480</v>
      </c>
      <c r="AW150" s="142">
        <v>144</v>
      </c>
      <c r="AX150" s="142">
        <v>72</v>
      </c>
      <c r="AY150" s="142">
        <v>176</v>
      </c>
      <c r="AZ150" s="142">
        <v>744</v>
      </c>
    </row>
    <row r="151" spans="38:52">
      <c r="AL151" s="27">
        <f t="shared" si="87"/>
        <v>45839</v>
      </c>
      <c r="AM151" s="41" t="str">
        <f t="shared" si="85"/>
        <v>ey</v>
      </c>
      <c r="AN151" s="41">
        <f t="shared" si="88"/>
        <v>155</v>
      </c>
      <c r="AO151" s="461">
        <f t="shared" si="86"/>
        <v>176</v>
      </c>
      <c r="AP151" s="41">
        <f t="shared" si="89"/>
        <v>151</v>
      </c>
      <c r="AQ151" s="41" t="str">
        <f t="shared" si="90"/>
        <v>eu</v>
      </c>
      <c r="AS151" s="139">
        <v>45078</v>
      </c>
      <c r="AT151" s="142">
        <v>352</v>
      </c>
      <c r="AU151" s="142">
        <v>368</v>
      </c>
      <c r="AV151" s="142">
        <v>528</v>
      </c>
      <c r="AW151" s="142">
        <v>128</v>
      </c>
      <c r="AX151" s="142">
        <v>64</v>
      </c>
      <c r="AY151" s="142">
        <v>176</v>
      </c>
      <c r="AZ151" s="142">
        <v>720</v>
      </c>
    </row>
    <row r="152" spans="38:52">
      <c r="AL152" s="27">
        <f t="shared" si="87"/>
        <v>45870</v>
      </c>
      <c r="AM152" s="41" t="str">
        <f t="shared" si="85"/>
        <v>ez</v>
      </c>
      <c r="AN152" s="41">
        <f t="shared" si="88"/>
        <v>156</v>
      </c>
      <c r="AO152" s="461">
        <f t="shared" si="86"/>
        <v>177</v>
      </c>
      <c r="AP152" s="41">
        <f t="shared" si="89"/>
        <v>152</v>
      </c>
      <c r="AQ152" s="41" t="str">
        <f t="shared" si="90"/>
        <v>ev</v>
      </c>
      <c r="AS152" s="139">
        <v>45108</v>
      </c>
      <c r="AT152" s="142">
        <v>320</v>
      </c>
      <c r="AU152" s="142">
        <v>376</v>
      </c>
      <c r="AV152" s="142">
        <v>552</v>
      </c>
      <c r="AW152" s="142">
        <v>176</v>
      </c>
      <c r="AX152" s="142">
        <v>88</v>
      </c>
      <c r="AY152" s="142">
        <v>160</v>
      </c>
      <c r="AZ152" s="142">
        <v>744</v>
      </c>
    </row>
    <row r="153" spans="38:52">
      <c r="AL153" s="27">
        <f t="shared" si="87"/>
        <v>45901</v>
      </c>
      <c r="AM153" s="41" t="str">
        <f t="shared" si="85"/>
        <v>fa</v>
      </c>
      <c r="AN153" s="41">
        <f t="shared" si="88"/>
        <v>157</v>
      </c>
      <c r="AO153" s="461">
        <f t="shared" si="86"/>
        <v>178</v>
      </c>
      <c r="AP153" s="41">
        <f t="shared" si="89"/>
        <v>153</v>
      </c>
      <c r="AQ153" s="41" t="str">
        <f t="shared" si="90"/>
        <v>ew</v>
      </c>
      <c r="AS153" s="139">
        <v>45139</v>
      </c>
      <c r="AT153" s="142">
        <v>368</v>
      </c>
      <c r="AU153" s="142">
        <v>408</v>
      </c>
      <c r="AV153" s="142">
        <v>504</v>
      </c>
      <c r="AW153" s="142">
        <v>128</v>
      </c>
      <c r="AX153" s="142">
        <v>64</v>
      </c>
      <c r="AY153" s="142">
        <v>184</v>
      </c>
      <c r="AZ153" s="142">
        <v>744</v>
      </c>
    </row>
    <row r="154" spans="38:52">
      <c r="AL154" s="27">
        <f t="shared" si="87"/>
        <v>45931</v>
      </c>
      <c r="AM154" s="41" t="str">
        <f t="shared" si="85"/>
        <v>fb</v>
      </c>
      <c r="AN154" s="41">
        <f t="shared" si="88"/>
        <v>158</v>
      </c>
      <c r="AO154" s="461">
        <f t="shared" si="86"/>
        <v>179</v>
      </c>
      <c r="AP154" s="41">
        <f t="shared" si="89"/>
        <v>154</v>
      </c>
      <c r="AQ154" s="41" t="str">
        <f>+"e"&amp;AQ24</f>
        <v>ex</v>
      </c>
      <c r="AS154" s="139">
        <v>45170</v>
      </c>
      <c r="AT154" s="142">
        <v>320</v>
      </c>
      <c r="AU154" s="142">
        <v>384</v>
      </c>
      <c r="AV154" s="142">
        <v>504</v>
      </c>
      <c r="AW154" s="142">
        <v>160</v>
      </c>
      <c r="AX154" s="142">
        <v>80</v>
      </c>
      <c r="AY154" s="142">
        <v>160</v>
      </c>
      <c r="AZ154" s="142">
        <v>720</v>
      </c>
    </row>
    <row r="155" spans="38:52">
      <c r="AL155" s="27">
        <f t="shared" si="87"/>
        <v>45962</v>
      </c>
      <c r="AM155" s="41" t="str">
        <f t="shared" si="85"/>
        <v>fc</v>
      </c>
      <c r="AN155" s="41">
        <f t="shared" si="88"/>
        <v>159</v>
      </c>
      <c r="AO155" s="461">
        <f t="shared" si="86"/>
        <v>180</v>
      </c>
      <c r="AP155" s="41">
        <f t="shared" si="89"/>
        <v>155</v>
      </c>
      <c r="AQ155" s="41" t="str">
        <f>+"e"&amp;AQ25</f>
        <v>ey</v>
      </c>
      <c r="AS155" s="139">
        <v>45200</v>
      </c>
      <c r="AT155" s="142">
        <v>352</v>
      </c>
      <c r="AU155" s="142">
        <v>392</v>
      </c>
      <c r="AV155" s="142">
        <v>528</v>
      </c>
      <c r="AW155" s="142">
        <v>144</v>
      </c>
      <c r="AX155" s="142">
        <v>72</v>
      </c>
      <c r="AY155" s="142">
        <v>176</v>
      </c>
      <c r="AZ155" s="142">
        <v>744</v>
      </c>
    </row>
    <row r="156" spans="38:52">
      <c r="AL156" s="27">
        <f t="shared" si="87"/>
        <v>45992</v>
      </c>
      <c r="AM156" s="41" t="str">
        <f t="shared" si="85"/>
        <v>fd</v>
      </c>
      <c r="AN156" s="41">
        <f t="shared" si="88"/>
        <v>160</v>
      </c>
      <c r="AO156" s="461">
        <f t="shared" si="86"/>
        <v>181</v>
      </c>
      <c r="AP156" s="41">
        <f t="shared" si="89"/>
        <v>156</v>
      </c>
      <c r="AQ156" s="41" t="str">
        <f t="shared" ref="AQ156" si="91">+"e"&amp;AQ26</f>
        <v>ez</v>
      </c>
      <c r="AS156" s="139">
        <v>45231</v>
      </c>
      <c r="AT156" s="142">
        <v>336</v>
      </c>
      <c r="AU156" s="142">
        <v>400</v>
      </c>
      <c r="AV156" s="142">
        <v>480</v>
      </c>
      <c r="AW156" s="142">
        <v>144</v>
      </c>
      <c r="AX156" s="142">
        <v>72</v>
      </c>
      <c r="AY156" s="142">
        <v>168</v>
      </c>
      <c r="AZ156" s="142">
        <v>720</v>
      </c>
    </row>
    <row r="157" spans="38:52">
      <c r="AL157" s="27">
        <f t="shared" si="87"/>
        <v>46023</v>
      </c>
      <c r="AM157" s="41" t="str">
        <f t="shared" si="85"/>
        <v>fe</v>
      </c>
      <c r="AN157" s="41">
        <f t="shared" si="88"/>
        <v>161</v>
      </c>
      <c r="AO157" s="461">
        <f t="shared" si="86"/>
        <v>182</v>
      </c>
      <c r="AP157" s="41">
        <f t="shared" si="89"/>
        <v>157</v>
      </c>
      <c r="AQ157" s="41" t="str">
        <f>+"f"&amp;AQ1</f>
        <v>fa</v>
      </c>
      <c r="AS157" s="139">
        <v>45261</v>
      </c>
      <c r="AT157" s="142">
        <v>320</v>
      </c>
      <c r="AU157" s="142">
        <v>392</v>
      </c>
      <c r="AV157" s="142">
        <v>528</v>
      </c>
      <c r="AW157" s="142">
        <v>176</v>
      </c>
      <c r="AX157" s="142">
        <v>88</v>
      </c>
      <c r="AY157" s="142">
        <v>160</v>
      </c>
      <c r="AZ157" s="142">
        <v>744</v>
      </c>
    </row>
    <row r="158" spans="38:52">
      <c r="AL158" s="27">
        <f t="shared" si="87"/>
        <v>46054</v>
      </c>
      <c r="AM158" s="41" t="str">
        <f t="shared" si="85"/>
        <v>ff</v>
      </c>
      <c r="AN158" s="41">
        <f t="shared" si="88"/>
        <v>162</v>
      </c>
      <c r="AO158" s="461">
        <f t="shared" si="86"/>
        <v>183</v>
      </c>
      <c r="AP158" s="41">
        <f t="shared" si="89"/>
        <v>158</v>
      </c>
      <c r="AQ158" s="41" t="str">
        <f t="shared" ref="AQ158:AQ182" si="92">+"f"&amp;AQ2</f>
        <v>fb</v>
      </c>
      <c r="AS158" s="140">
        <v>45292</v>
      </c>
      <c r="AT158" s="143">
        <v>352</v>
      </c>
      <c r="AU158" s="143">
        <v>392</v>
      </c>
      <c r="AV158" s="143">
        <v>528</v>
      </c>
      <c r="AW158" s="143">
        <v>144</v>
      </c>
      <c r="AX158" s="143">
        <v>72</v>
      </c>
      <c r="AY158" s="143">
        <v>176</v>
      </c>
      <c r="AZ158" s="143">
        <v>744</v>
      </c>
    </row>
    <row r="159" spans="38:52">
      <c r="AL159" s="27">
        <f t="shared" si="87"/>
        <v>46082</v>
      </c>
      <c r="AM159" s="41" t="str">
        <f t="shared" si="85"/>
        <v>fg</v>
      </c>
      <c r="AN159" s="41">
        <f t="shared" si="88"/>
        <v>163</v>
      </c>
      <c r="AO159" s="461">
        <f t="shared" si="86"/>
        <v>184</v>
      </c>
      <c r="AP159" s="41">
        <f t="shared" si="89"/>
        <v>159</v>
      </c>
      <c r="AQ159" s="41" t="str">
        <f t="shared" si="92"/>
        <v>fc</v>
      </c>
      <c r="AS159" s="140">
        <v>45323</v>
      </c>
      <c r="AT159" s="143">
        <v>336</v>
      </c>
      <c r="AU159" s="143">
        <v>376</v>
      </c>
      <c r="AV159" s="143">
        <v>480</v>
      </c>
      <c r="AW159" s="143">
        <v>128</v>
      </c>
      <c r="AX159" s="143">
        <v>64</v>
      </c>
      <c r="AY159" s="143">
        <v>168</v>
      </c>
      <c r="AZ159" s="143">
        <v>696</v>
      </c>
    </row>
    <row r="160" spans="38:52">
      <c r="AL160" s="27">
        <f t="shared" si="87"/>
        <v>46113</v>
      </c>
      <c r="AM160" s="41" t="str">
        <f t="shared" si="85"/>
        <v>fh</v>
      </c>
      <c r="AN160" s="41">
        <f t="shared" si="88"/>
        <v>164</v>
      </c>
      <c r="AO160" s="461">
        <f t="shared" si="86"/>
        <v>185</v>
      </c>
      <c r="AP160" s="41">
        <f t="shared" si="89"/>
        <v>160</v>
      </c>
      <c r="AQ160" s="41" t="str">
        <f t="shared" si="92"/>
        <v>fd</v>
      </c>
      <c r="AS160" s="140">
        <v>45352</v>
      </c>
      <c r="AT160" s="143">
        <v>336</v>
      </c>
      <c r="AU160" s="143">
        <v>392</v>
      </c>
      <c r="AV160" s="143">
        <v>528</v>
      </c>
      <c r="AW160" s="143">
        <v>160</v>
      </c>
      <c r="AX160" s="143">
        <v>80</v>
      </c>
      <c r="AY160" s="143">
        <v>168</v>
      </c>
      <c r="AZ160" s="143">
        <v>744</v>
      </c>
    </row>
    <row r="161" spans="38:52">
      <c r="AL161" s="27">
        <f t="shared" si="87"/>
        <v>46143</v>
      </c>
      <c r="AM161" s="41" t="str">
        <f t="shared" si="85"/>
        <v>fi</v>
      </c>
      <c r="AN161" s="41">
        <f t="shared" si="88"/>
        <v>165</v>
      </c>
      <c r="AO161" s="461">
        <f t="shared" si="86"/>
        <v>186</v>
      </c>
      <c r="AP161" s="41">
        <f t="shared" si="89"/>
        <v>161</v>
      </c>
      <c r="AQ161" s="41" t="str">
        <f t="shared" si="92"/>
        <v>fe</v>
      </c>
      <c r="AS161" s="140">
        <v>45383</v>
      </c>
      <c r="AT161" s="143">
        <v>352</v>
      </c>
      <c r="AU161" s="143">
        <v>368</v>
      </c>
      <c r="AV161" s="143">
        <v>528</v>
      </c>
      <c r="AW161" s="143">
        <v>128</v>
      </c>
      <c r="AX161" s="143">
        <v>64</v>
      </c>
      <c r="AY161" s="143">
        <v>176</v>
      </c>
      <c r="AZ161" s="143">
        <v>720</v>
      </c>
    </row>
    <row r="162" spans="38:52">
      <c r="AL162" s="27">
        <f t="shared" si="87"/>
        <v>46174</v>
      </c>
      <c r="AM162" s="41" t="str">
        <f t="shared" si="85"/>
        <v>fj</v>
      </c>
      <c r="AN162" s="41">
        <f t="shared" si="88"/>
        <v>166</v>
      </c>
      <c r="AO162" s="461">
        <f t="shared" si="86"/>
        <v>187</v>
      </c>
      <c r="AP162" s="41">
        <f t="shared" si="89"/>
        <v>162</v>
      </c>
      <c r="AQ162" s="41" t="str">
        <f t="shared" si="92"/>
        <v>ff</v>
      </c>
      <c r="AS162" s="140">
        <v>45413</v>
      </c>
      <c r="AT162" s="143">
        <v>352</v>
      </c>
      <c r="AU162" s="143">
        <v>424</v>
      </c>
      <c r="AV162" s="143">
        <v>480</v>
      </c>
      <c r="AW162" s="143">
        <v>144</v>
      </c>
      <c r="AX162" s="143">
        <v>72</v>
      </c>
      <c r="AY162" s="143">
        <v>176</v>
      </c>
      <c r="AZ162" s="143">
        <v>744</v>
      </c>
    </row>
    <row r="163" spans="38:52">
      <c r="AL163" s="27">
        <f t="shared" si="87"/>
        <v>46204</v>
      </c>
      <c r="AM163" s="41" t="str">
        <f t="shared" si="85"/>
        <v>fk</v>
      </c>
      <c r="AN163" s="41">
        <f t="shared" si="88"/>
        <v>167</v>
      </c>
      <c r="AO163" s="461">
        <f t="shared" si="86"/>
        <v>188</v>
      </c>
      <c r="AP163" s="41">
        <f t="shared" si="89"/>
        <v>163</v>
      </c>
      <c r="AQ163" s="41" t="str">
        <f t="shared" si="92"/>
        <v>fg</v>
      </c>
      <c r="AS163" s="140">
        <v>45444</v>
      </c>
      <c r="AT163" s="143">
        <v>320</v>
      </c>
      <c r="AU163" s="143">
        <v>368</v>
      </c>
      <c r="AV163" s="143">
        <v>528</v>
      </c>
      <c r="AW163" s="143">
        <v>160</v>
      </c>
      <c r="AX163" s="143">
        <v>80</v>
      </c>
      <c r="AY163" s="143">
        <v>160</v>
      </c>
      <c r="AZ163" s="143">
        <v>720</v>
      </c>
    </row>
    <row r="164" spans="38:52">
      <c r="AL164" s="27">
        <f t="shared" si="87"/>
        <v>46235</v>
      </c>
      <c r="AM164" s="41" t="str">
        <f t="shared" si="85"/>
        <v>fl</v>
      </c>
      <c r="AN164" s="41">
        <f t="shared" si="88"/>
        <v>168</v>
      </c>
      <c r="AO164" s="461">
        <f t="shared" si="86"/>
        <v>189</v>
      </c>
      <c r="AP164" s="41">
        <f t="shared" si="89"/>
        <v>164</v>
      </c>
      <c r="AQ164" s="41" t="str">
        <f t="shared" si="92"/>
        <v>fh</v>
      </c>
      <c r="AS164" s="140">
        <v>45474</v>
      </c>
      <c r="AT164" s="143">
        <v>352</v>
      </c>
      <c r="AU164" s="143">
        <v>376</v>
      </c>
      <c r="AV164" s="143">
        <v>552</v>
      </c>
      <c r="AW164" s="143">
        <v>144</v>
      </c>
      <c r="AX164" s="143">
        <v>72</v>
      </c>
      <c r="AY164" s="143">
        <v>176</v>
      </c>
      <c r="AZ164" s="143">
        <v>744</v>
      </c>
    </row>
    <row r="165" spans="38:52">
      <c r="AL165" s="27">
        <f t="shared" si="87"/>
        <v>46266</v>
      </c>
      <c r="AM165" s="41" t="str">
        <f t="shared" si="85"/>
        <v>fm</v>
      </c>
      <c r="AN165" s="41">
        <f t="shared" si="88"/>
        <v>169</v>
      </c>
      <c r="AO165" s="461">
        <f t="shared" si="86"/>
        <v>190</v>
      </c>
      <c r="AP165" s="41">
        <f t="shared" si="89"/>
        <v>165</v>
      </c>
      <c r="AQ165" s="41" t="str">
        <f t="shared" si="92"/>
        <v>fi</v>
      </c>
      <c r="AS165" s="140">
        <v>45505</v>
      </c>
      <c r="AT165" s="143">
        <v>352</v>
      </c>
      <c r="AU165" s="143">
        <v>408</v>
      </c>
      <c r="AV165" s="143">
        <v>504</v>
      </c>
      <c r="AW165" s="143">
        <v>144</v>
      </c>
      <c r="AX165" s="143">
        <v>72</v>
      </c>
      <c r="AY165" s="143">
        <v>176</v>
      </c>
      <c r="AZ165" s="143">
        <v>744</v>
      </c>
    </row>
    <row r="166" spans="38:52">
      <c r="AL166" s="27">
        <f t="shared" si="87"/>
        <v>46296</v>
      </c>
      <c r="AM166" s="41" t="str">
        <f t="shared" si="85"/>
        <v>fn</v>
      </c>
      <c r="AN166" s="41">
        <f t="shared" si="88"/>
        <v>170</v>
      </c>
      <c r="AO166" s="461">
        <f t="shared" si="86"/>
        <v>191</v>
      </c>
      <c r="AP166" s="41">
        <f t="shared" si="89"/>
        <v>166</v>
      </c>
      <c r="AQ166" s="41" t="str">
        <f t="shared" si="92"/>
        <v>fj</v>
      </c>
      <c r="AS166" s="140">
        <v>45536</v>
      </c>
      <c r="AT166" s="143">
        <v>320</v>
      </c>
      <c r="AU166" s="143">
        <v>384</v>
      </c>
      <c r="AV166" s="143">
        <v>504</v>
      </c>
      <c r="AW166" s="143">
        <v>160</v>
      </c>
      <c r="AX166" s="143">
        <v>80</v>
      </c>
      <c r="AY166" s="143">
        <v>160</v>
      </c>
      <c r="AZ166" s="143">
        <v>720</v>
      </c>
    </row>
    <row r="167" spans="38:52">
      <c r="AL167" s="27">
        <f t="shared" si="87"/>
        <v>46327</v>
      </c>
      <c r="AM167" s="41" t="str">
        <f t="shared" si="85"/>
        <v>fo</v>
      </c>
      <c r="AN167" s="41">
        <f t="shared" si="88"/>
        <v>171</v>
      </c>
      <c r="AO167" s="461">
        <f t="shared" si="86"/>
        <v>192</v>
      </c>
      <c r="AP167" s="41">
        <f t="shared" si="89"/>
        <v>167</v>
      </c>
      <c r="AQ167" s="41" t="str">
        <f t="shared" si="92"/>
        <v>fk</v>
      </c>
      <c r="AS167" s="140">
        <v>45566</v>
      </c>
      <c r="AT167" s="143">
        <v>368</v>
      </c>
      <c r="AU167" s="143">
        <v>392</v>
      </c>
      <c r="AV167" s="143">
        <v>528</v>
      </c>
      <c r="AW167" s="143">
        <v>128</v>
      </c>
      <c r="AX167" s="143">
        <v>64</v>
      </c>
      <c r="AY167" s="143">
        <v>184</v>
      </c>
      <c r="AZ167" s="143">
        <v>744</v>
      </c>
    </row>
    <row r="168" spans="38:52">
      <c r="AL168" s="27">
        <f t="shared" si="87"/>
        <v>46357</v>
      </c>
      <c r="AM168" s="41" t="str">
        <f t="shared" si="85"/>
        <v>fp</v>
      </c>
      <c r="AN168" s="41">
        <f t="shared" si="88"/>
        <v>172</v>
      </c>
      <c r="AO168" s="461">
        <f t="shared" si="86"/>
        <v>193</v>
      </c>
      <c r="AP168" s="41">
        <f t="shared" si="89"/>
        <v>168</v>
      </c>
      <c r="AQ168" s="41" t="str">
        <f t="shared" si="92"/>
        <v>fl</v>
      </c>
      <c r="AS168" s="140">
        <v>45597</v>
      </c>
      <c r="AT168" s="143">
        <v>320</v>
      </c>
      <c r="AU168" s="143">
        <v>400</v>
      </c>
      <c r="AV168" s="143">
        <v>480</v>
      </c>
      <c r="AW168" s="143">
        <v>160</v>
      </c>
      <c r="AX168" s="143">
        <v>80</v>
      </c>
      <c r="AY168" s="143">
        <v>160</v>
      </c>
      <c r="AZ168" s="143">
        <v>720</v>
      </c>
    </row>
    <row r="169" spans="38:52">
      <c r="AL169" s="27">
        <f t="shared" si="87"/>
        <v>46388</v>
      </c>
      <c r="AM169" s="41" t="str">
        <f t="shared" si="85"/>
        <v>fq</v>
      </c>
      <c r="AN169" s="41">
        <f t="shared" si="88"/>
        <v>173</v>
      </c>
      <c r="AO169" s="461">
        <f t="shared" si="86"/>
        <v>194</v>
      </c>
      <c r="AP169" s="41">
        <f t="shared" si="89"/>
        <v>169</v>
      </c>
      <c r="AQ169" s="41" t="str">
        <f t="shared" si="92"/>
        <v>fm</v>
      </c>
      <c r="AS169" s="140">
        <v>45627</v>
      </c>
      <c r="AT169" s="143">
        <v>336</v>
      </c>
      <c r="AU169" s="143">
        <v>392</v>
      </c>
      <c r="AV169" s="143">
        <v>528</v>
      </c>
      <c r="AW169" s="143">
        <v>160</v>
      </c>
      <c r="AX169" s="143">
        <v>80</v>
      </c>
      <c r="AY169" s="143">
        <v>168</v>
      </c>
      <c r="AZ169" s="143">
        <v>744</v>
      </c>
    </row>
    <row r="170" spans="38:52">
      <c r="AL170" s="27">
        <f t="shared" si="87"/>
        <v>46419</v>
      </c>
      <c r="AM170" s="41" t="str">
        <f t="shared" si="85"/>
        <v>fr</v>
      </c>
      <c r="AN170" s="41">
        <f t="shared" si="88"/>
        <v>174</v>
      </c>
      <c r="AO170" s="461">
        <f t="shared" si="86"/>
        <v>195</v>
      </c>
      <c r="AP170" s="41">
        <f t="shared" si="89"/>
        <v>170</v>
      </c>
      <c r="AQ170" s="41" t="str">
        <f t="shared" si="92"/>
        <v>fn</v>
      </c>
      <c r="AS170" s="139">
        <v>45658</v>
      </c>
      <c r="AT170" s="142">
        <v>352</v>
      </c>
      <c r="AU170" s="142">
        <v>392</v>
      </c>
      <c r="AV170" s="142">
        <v>528</v>
      </c>
      <c r="AW170" s="142">
        <v>144</v>
      </c>
      <c r="AX170" s="142">
        <v>72</v>
      </c>
      <c r="AY170" s="142">
        <v>176</v>
      </c>
      <c r="AZ170" s="142">
        <v>744</v>
      </c>
    </row>
    <row r="171" spans="38:52">
      <c r="AL171" s="27">
        <f t="shared" si="87"/>
        <v>46447</v>
      </c>
      <c r="AM171" s="41" t="str">
        <f t="shared" si="85"/>
        <v>fs</v>
      </c>
      <c r="AN171" s="41">
        <f t="shared" si="88"/>
        <v>175</v>
      </c>
      <c r="AO171" s="461">
        <f t="shared" si="86"/>
        <v>196</v>
      </c>
      <c r="AP171" s="41">
        <f t="shared" si="89"/>
        <v>171</v>
      </c>
      <c r="AQ171" s="41" t="str">
        <f t="shared" si="92"/>
        <v>fo</v>
      </c>
      <c r="AS171" s="139">
        <v>45689</v>
      </c>
      <c r="AT171" s="142">
        <v>320</v>
      </c>
      <c r="AU171" s="142">
        <v>376</v>
      </c>
      <c r="AV171" s="142">
        <v>480</v>
      </c>
      <c r="AW171" s="142">
        <v>128</v>
      </c>
      <c r="AX171" s="142">
        <v>64</v>
      </c>
      <c r="AY171" s="142">
        <v>160</v>
      </c>
      <c r="AZ171" s="142">
        <v>672</v>
      </c>
    </row>
    <row r="172" spans="38:52">
      <c r="AL172" s="27">
        <f t="shared" si="87"/>
        <v>46478</v>
      </c>
      <c r="AM172" s="41" t="str">
        <f t="shared" si="85"/>
        <v>ft</v>
      </c>
      <c r="AN172" s="41">
        <f t="shared" si="88"/>
        <v>176</v>
      </c>
      <c r="AO172" s="461">
        <f t="shared" si="86"/>
        <v>197</v>
      </c>
      <c r="AP172" s="41">
        <f t="shared" si="89"/>
        <v>172</v>
      </c>
      <c r="AQ172" s="41" t="str">
        <f t="shared" si="92"/>
        <v>fp</v>
      </c>
      <c r="AS172" s="139">
        <v>45717</v>
      </c>
      <c r="AT172" s="142">
        <v>336</v>
      </c>
      <c r="AU172" s="142">
        <v>392</v>
      </c>
      <c r="AV172" s="142">
        <v>528</v>
      </c>
      <c r="AW172" s="142">
        <v>160</v>
      </c>
      <c r="AX172" s="142">
        <v>80</v>
      </c>
      <c r="AY172" s="142">
        <v>168</v>
      </c>
      <c r="AZ172" s="142">
        <v>744</v>
      </c>
    </row>
    <row r="173" spans="38:52">
      <c r="AL173" s="27">
        <f t="shared" si="87"/>
        <v>46508</v>
      </c>
      <c r="AM173" s="41" t="str">
        <f t="shared" si="85"/>
        <v>fu</v>
      </c>
      <c r="AN173" s="41">
        <f t="shared" si="88"/>
        <v>177</v>
      </c>
      <c r="AO173" s="461">
        <f t="shared" si="86"/>
        <v>198</v>
      </c>
      <c r="AP173" s="41">
        <f t="shared" si="89"/>
        <v>173</v>
      </c>
      <c r="AQ173" s="41" t="str">
        <f t="shared" si="92"/>
        <v>fq</v>
      </c>
      <c r="AS173" s="139">
        <v>45748</v>
      </c>
      <c r="AT173" s="142">
        <v>352</v>
      </c>
      <c r="AU173" s="142">
        <v>368</v>
      </c>
      <c r="AV173" s="142">
        <v>528</v>
      </c>
      <c r="AW173" s="142">
        <v>128</v>
      </c>
      <c r="AX173" s="142">
        <v>64</v>
      </c>
      <c r="AY173" s="142">
        <v>176</v>
      </c>
      <c r="AZ173" s="142">
        <v>720</v>
      </c>
    </row>
    <row r="174" spans="38:52">
      <c r="AL174" s="27">
        <f t="shared" si="87"/>
        <v>46539</v>
      </c>
      <c r="AM174" s="41" t="str">
        <f t="shared" si="85"/>
        <v>fv</v>
      </c>
      <c r="AN174" s="41">
        <f t="shared" si="88"/>
        <v>178</v>
      </c>
      <c r="AO174" s="461">
        <f t="shared" si="86"/>
        <v>199</v>
      </c>
      <c r="AP174" s="41">
        <f t="shared" si="89"/>
        <v>174</v>
      </c>
      <c r="AQ174" s="41" t="str">
        <f t="shared" si="92"/>
        <v>fr</v>
      </c>
      <c r="AS174" s="139">
        <v>45778</v>
      </c>
      <c r="AT174" s="142">
        <v>336</v>
      </c>
      <c r="AU174" s="142">
        <v>424</v>
      </c>
      <c r="AV174" s="142">
        <v>480</v>
      </c>
      <c r="AW174" s="142">
        <v>160</v>
      </c>
      <c r="AX174" s="142">
        <v>80</v>
      </c>
      <c r="AY174" s="142">
        <v>168</v>
      </c>
      <c r="AZ174" s="142">
        <v>744</v>
      </c>
    </row>
    <row r="175" spans="38:52">
      <c r="AL175" s="27">
        <f t="shared" si="87"/>
        <v>46569</v>
      </c>
      <c r="AM175" s="41" t="str">
        <f t="shared" si="85"/>
        <v>fw</v>
      </c>
      <c r="AN175" s="41">
        <f t="shared" si="88"/>
        <v>179</v>
      </c>
      <c r="AO175" s="461">
        <f t="shared" si="86"/>
        <v>200</v>
      </c>
      <c r="AP175" s="41">
        <f t="shared" si="89"/>
        <v>175</v>
      </c>
      <c r="AQ175" s="41" t="str">
        <f t="shared" si="92"/>
        <v>fs</v>
      </c>
      <c r="AS175" s="139">
        <v>45809</v>
      </c>
      <c r="AT175" s="142">
        <v>336</v>
      </c>
      <c r="AU175" s="142">
        <v>368</v>
      </c>
      <c r="AV175" s="142">
        <v>528</v>
      </c>
      <c r="AW175" s="142">
        <v>144</v>
      </c>
      <c r="AX175" s="142">
        <v>72</v>
      </c>
      <c r="AY175" s="142">
        <v>168</v>
      </c>
      <c r="AZ175" s="142">
        <v>720</v>
      </c>
    </row>
    <row r="176" spans="38:52">
      <c r="AL176" s="27">
        <f t="shared" si="87"/>
        <v>46600</v>
      </c>
      <c r="AM176" s="41" t="str">
        <f t="shared" si="85"/>
        <v>fx</v>
      </c>
      <c r="AN176" s="41">
        <f t="shared" si="88"/>
        <v>180</v>
      </c>
      <c r="AO176" s="461">
        <f t="shared" si="86"/>
        <v>201</v>
      </c>
      <c r="AP176" s="41">
        <f t="shared" si="89"/>
        <v>176</v>
      </c>
      <c r="AQ176" s="41" t="str">
        <f t="shared" si="92"/>
        <v>ft</v>
      </c>
      <c r="AS176" s="139">
        <v>45839</v>
      </c>
      <c r="AT176" s="142">
        <v>352</v>
      </c>
      <c r="AU176" s="142">
        <v>376</v>
      </c>
      <c r="AV176" s="142">
        <v>552</v>
      </c>
      <c r="AW176" s="142">
        <v>144</v>
      </c>
      <c r="AX176" s="142">
        <v>72</v>
      </c>
      <c r="AY176" s="142">
        <v>176</v>
      </c>
      <c r="AZ176" s="142">
        <v>744</v>
      </c>
    </row>
    <row r="177" spans="38:52">
      <c r="AL177" s="27">
        <f t="shared" si="87"/>
        <v>46631</v>
      </c>
      <c r="AM177" s="41" t="str">
        <f t="shared" si="85"/>
        <v>fy</v>
      </c>
      <c r="AN177" s="41">
        <f t="shared" si="88"/>
        <v>181</v>
      </c>
      <c r="AO177" s="461">
        <f t="shared" si="86"/>
        <v>202</v>
      </c>
      <c r="AP177" s="41">
        <f t="shared" si="89"/>
        <v>177</v>
      </c>
      <c r="AQ177" s="41" t="str">
        <f t="shared" si="92"/>
        <v>fu</v>
      </c>
      <c r="AS177" s="139">
        <v>45870</v>
      </c>
      <c r="AT177" s="142">
        <v>336</v>
      </c>
      <c r="AU177" s="142">
        <v>408</v>
      </c>
      <c r="AV177" s="142">
        <v>504</v>
      </c>
      <c r="AW177" s="142">
        <v>160</v>
      </c>
      <c r="AX177" s="142">
        <v>80</v>
      </c>
      <c r="AY177" s="142">
        <v>168</v>
      </c>
      <c r="AZ177" s="142">
        <v>744</v>
      </c>
    </row>
    <row r="178" spans="38:52">
      <c r="AL178" s="27">
        <f t="shared" si="87"/>
        <v>46661</v>
      </c>
      <c r="AM178" s="41" t="str">
        <f t="shared" si="85"/>
        <v>fz</v>
      </c>
      <c r="AN178" s="41">
        <f t="shared" si="88"/>
        <v>182</v>
      </c>
      <c r="AO178" s="461">
        <f t="shared" si="86"/>
        <v>203</v>
      </c>
      <c r="AP178" s="41">
        <f t="shared" si="89"/>
        <v>178</v>
      </c>
      <c r="AQ178" s="41" t="str">
        <f>+"f"&amp;AQ22</f>
        <v>fv</v>
      </c>
      <c r="AS178" s="139">
        <v>45901</v>
      </c>
      <c r="AT178" s="142">
        <v>336</v>
      </c>
      <c r="AU178" s="142">
        <v>384</v>
      </c>
      <c r="AV178" s="142">
        <v>504</v>
      </c>
      <c r="AW178" s="142">
        <v>144</v>
      </c>
      <c r="AX178" s="142">
        <v>72</v>
      </c>
      <c r="AY178" s="142">
        <v>168</v>
      </c>
      <c r="AZ178" s="142">
        <v>720</v>
      </c>
    </row>
    <row r="179" spans="38:52">
      <c r="AL179" s="27">
        <f t="shared" si="87"/>
        <v>46692</v>
      </c>
      <c r="AM179" s="41" t="str">
        <f t="shared" si="85"/>
        <v>ga</v>
      </c>
      <c r="AN179" s="41">
        <f t="shared" si="88"/>
        <v>183</v>
      </c>
      <c r="AO179" s="461">
        <f t="shared" si="86"/>
        <v>204</v>
      </c>
      <c r="AP179" s="41">
        <f t="shared" si="89"/>
        <v>179</v>
      </c>
      <c r="AQ179" s="41" t="str">
        <f t="shared" si="92"/>
        <v>fw</v>
      </c>
      <c r="AS179" s="139">
        <v>45931</v>
      </c>
      <c r="AT179" s="142">
        <v>368</v>
      </c>
      <c r="AU179" s="142">
        <v>392</v>
      </c>
      <c r="AV179" s="142">
        <v>528</v>
      </c>
      <c r="AW179" s="142">
        <v>128</v>
      </c>
      <c r="AX179" s="142">
        <v>64</v>
      </c>
      <c r="AY179" s="142">
        <v>184</v>
      </c>
      <c r="AZ179" s="142">
        <v>744</v>
      </c>
    </row>
    <row r="180" spans="38:52">
      <c r="AL180" s="27">
        <f t="shared" si="87"/>
        <v>46722</v>
      </c>
      <c r="AM180" s="41" t="str">
        <f t="shared" si="85"/>
        <v>gb</v>
      </c>
      <c r="AN180" s="41">
        <f t="shared" si="88"/>
        <v>184</v>
      </c>
      <c r="AO180" s="461">
        <f t="shared" si="86"/>
        <v>205</v>
      </c>
      <c r="AP180" s="41">
        <f t="shared" si="89"/>
        <v>180</v>
      </c>
      <c r="AQ180" s="41" t="str">
        <f t="shared" si="92"/>
        <v>fx</v>
      </c>
      <c r="AS180" s="139">
        <v>45962</v>
      </c>
      <c r="AT180" s="142">
        <v>304</v>
      </c>
      <c r="AU180" s="142">
        <v>400</v>
      </c>
      <c r="AV180" s="142">
        <v>480</v>
      </c>
      <c r="AW180" s="142">
        <v>176</v>
      </c>
      <c r="AX180" s="142">
        <v>88</v>
      </c>
      <c r="AY180" s="142">
        <v>152</v>
      </c>
      <c r="AZ180" s="142">
        <v>720</v>
      </c>
    </row>
    <row r="181" spans="38:52">
      <c r="AL181" s="27">
        <f t="shared" si="87"/>
        <v>46753</v>
      </c>
      <c r="AM181" s="41" t="str">
        <f t="shared" si="85"/>
        <v>gc</v>
      </c>
      <c r="AN181" s="41">
        <f t="shared" si="88"/>
        <v>185</v>
      </c>
      <c r="AO181" s="461" t="e">
        <f t="shared" si="86"/>
        <v>#N/A</v>
      </c>
      <c r="AP181" s="41">
        <f t="shared" si="89"/>
        <v>181</v>
      </c>
      <c r="AQ181" s="41" t="str">
        <f t="shared" si="92"/>
        <v>fy</v>
      </c>
      <c r="AS181" s="139">
        <v>45992</v>
      </c>
      <c r="AT181" s="142">
        <v>352</v>
      </c>
      <c r="AU181" s="142">
        <v>392</v>
      </c>
      <c r="AV181" s="142">
        <v>528</v>
      </c>
      <c r="AW181" s="142">
        <v>144</v>
      </c>
      <c r="AX181" s="142">
        <v>72</v>
      </c>
      <c r="AY181" s="142">
        <v>176</v>
      </c>
      <c r="AZ181" s="142">
        <v>744</v>
      </c>
    </row>
    <row r="182" spans="38:52">
      <c r="AL182" s="27">
        <f t="shared" si="87"/>
        <v>46784</v>
      </c>
      <c r="AM182" s="41" t="str">
        <f t="shared" si="85"/>
        <v>gd</v>
      </c>
      <c r="AN182" s="41">
        <f t="shared" si="88"/>
        <v>186</v>
      </c>
      <c r="AO182" s="461" t="e">
        <f t="shared" si="86"/>
        <v>#N/A</v>
      </c>
      <c r="AP182" s="41">
        <f t="shared" si="89"/>
        <v>182</v>
      </c>
      <c r="AQ182" s="41" t="str">
        <f t="shared" si="92"/>
        <v>fz</v>
      </c>
      <c r="AS182" s="140">
        <v>46023</v>
      </c>
      <c r="AT182" s="143">
        <v>336</v>
      </c>
      <c r="AU182" s="143">
        <v>392</v>
      </c>
      <c r="AV182" s="143">
        <v>528</v>
      </c>
      <c r="AW182" s="143">
        <v>160</v>
      </c>
      <c r="AX182" s="143">
        <v>80</v>
      </c>
      <c r="AY182" s="143">
        <v>168</v>
      </c>
      <c r="AZ182" s="143">
        <v>744</v>
      </c>
    </row>
    <row r="183" spans="38:52">
      <c r="AL183" s="27">
        <f t="shared" si="87"/>
        <v>46813</v>
      </c>
      <c r="AM183" s="41" t="str">
        <f t="shared" si="85"/>
        <v>ge</v>
      </c>
      <c r="AN183" s="41">
        <f t="shared" si="88"/>
        <v>187</v>
      </c>
      <c r="AO183" s="461" t="e">
        <f t="shared" si="86"/>
        <v>#N/A</v>
      </c>
      <c r="AP183" s="41">
        <f t="shared" si="89"/>
        <v>183</v>
      </c>
      <c r="AQ183" s="41" t="str">
        <f>+"g"&amp;AQ1</f>
        <v>ga</v>
      </c>
      <c r="AS183" s="140">
        <v>46054</v>
      </c>
      <c r="AT183" s="143">
        <v>320</v>
      </c>
      <c r="AU183" s="143">
        <v>376</v>
      </c>
      <c r="AV183" s="143">
        <v>480</v>
      </c>
      <c r="AW183" s="143">
        <v>128</v>
      </c>
      <c r="AX183" s="143">
        <v>64</v>
      </c>
      <c r="AY183" s="143">
        <v>160</v>
      </c>
      <c r="AZ183" s="143">
        <v>672</v>
      </c>
    </row>
    <row r="184" spans="38:52">
      <c r="AL184" s="27">
        <f t="shared" si="87"/>
        <v>46844</v>
      </c>
      <c r="AM184" s="41" t="str">
        <f t="shared" si="85"/>
        <v>gf</v>
      </c>
      <c r="AN184" s="41">
        <f t="shared" si="88"/>
        <v>188</v>
      </c>
      <c r="AO184" s="461" t="e">
        <f t="shared" si="86"/>
        <v>#N/A</v>
      </c>
      <c r="AP184" s="41">
        <f t="shared" si="89"/>
        <v>184</v>
      </c>
      <c r="AQ184" s="41" t="str">
        <f t="shared" ref="AQ184:AQ197" si="93">+"g"&amp;AQ2</f>
        <v>gb</v>
      </c>
      <c r="AS184" s="140">
        <v>46082</v>
      </c>
      <c r="AT184" s="143">
        <v>352</v>
      </c>
      <c r="AU184" s="143">
        <v>392</v>
      </c>
      <c r="AV184" s="143">
        <v>528</v>
      </c>
      <c r="AW184" s="143">
        <v>144</v>
      </c>
      <c r="AX184" s="143">
        <v>72</v>
      </c>
      <c r="AY184" s="143">
        <v>176</v>
      </c>
      <c r="AZ184" s="143">
        <v>744</v>
      </c>
    </row>
    <row r="185" spans="38:52">
      <c r="AL185" s="27">
        <f t="shared" si="87"/>
        <v>46874</v>
      </c>
      <c r="AM185" s="41" t="str">
        <f t="shared" si="85"/>
        <v>gg</v>
      </c>
      <c r="AN185" s="41">
        <f t="shared" si="88"/>
        <v>189</v>
      </c>
      <c r="AO185" s="461" t="e">
        <f t="shared" si="86"/>
        <v>#N/A</v>
      </c>
      <c r="AP185" s="41">
        <f t="shared" si="89"/>
        <v>185</v>
      </c>
      <c r="AQ185" s="41" t="str">
        <f t="shared" si="93"/>
        <v>gc</v>
      </c>
      <c r="AS185" s="140">
        <v>46113</v>
      </c>
      <c r="AT185" s="143">
        <v>352</v>
      </c>
      <c r="AU185" s="143">
        <v>368</v>
      </c>
      <c r="AV185" s="143">
        <v>528</v>
      </c>
      <c r="AW185" s="143">
        <v>128</v>
      </c>
      <c r="AX185" s="143">
        <v>64</v>
      </c>
      <c r="AY185" s="143">
        <v>176</v>
      </c>
      <c r="AZ185" s="143">
        <v>720</v>
      </c>
    </row>
    <row r="186" spans="38:52">
      <c r="AL186" s="27">
        <f t="shared" si="87"/>
        <v>46905</v>
      </c>
      <c r="AM186" s="41" t="str">
        <f t="shared" si="85"/>
        <v>gh</v>
      </c>
      <c r="AN186" s="41">
        <f t="shared" si="88"/>
        <v>190</v>
      </c>
      <c r="AO186" s="461" t="e">
        <f t="shared" si="86"/>
        <v>#N/A</v>
      </c>
      <c r="AP186" s="41">
        <f t="shared" si="89"/>
        <v>186</v>
      </c>
      <c r="AQ186" s="41" t="str">
        <f t="shared" si="93"/>
        <v>gd</v>
      </c>
      <c r="AS186" s="140">
        <v>46143</v>
      </c>
      <c r="AT186" s="143">
        <v>320</v>
      </c>
      <c r="AU186" s="143">
        <v>424</v>
      </c>
      <c r="AV186" s="143">
        <v>480</v>
      </c>
      <c r="AW186" s="143">
        <v>176</v>
      </c>
      <c r="AX186" s="143">
        <v>88</v>
      </c>
      <c r="AY186" s="143">
        <v>160</v>
      </c>
      <c r="AZ186" s="143">
        <v>744</v>
      </c>
    </row>
    <row r="187" spans="38:52">
      <c r="AL187" s="27">
        <f t="shared" si="87"/>
        <v>46935</v>
      </c>
      <c r="AM187" s="41" t="str">
        <f t="shared" si="85"/>
        <v>gi</v>
      </c>
      <c r="AN187" s="41">
        <f t="shared" si="88"/>
        <v>191</v>
      </c>
      <c r="AO187" s="461" t="e">
        <f t="shared" si="86"/>
        <v>#N/A</v>
      </c>
      <c r="AP187" s="41">
        <f t="shared" si="89"/>
        <v>187</v>
      </c>
      <c r="AQ187" s="41" t="str">
        <f t="shared" si="93"/>
        <v>ge</v>
      </c>
      <c r="AS187" s="140">
        <v>46174</v>
      </c>
      <c r="AT187" s="143">
        <v>352</v>
      </c>
      <c r="AU187" s="143">
        <v>368</v>
      </c>
      <c r="AV187" s="143">
        <v>528</v>
      </c>
      <c r="AW187" s="143">
        <v>128</v>
      </c>
      <c r="AX187" s="143">
        <v>64</v>
      </c>
      <c r="AY187" s="143">
        <v>176</v>
      </c>
      <c r="AZ187" s="143">
        <v>720</v>
      </c>
    </row>
    <row r="188" spans="38:52">
      <c r="AL188" s="27">
        <f t="shared" si="87"/>
        <v>46966</v>
      </c>
      <c r="AM188" s="41" t="str">
        <f t="shared" si="85"/>
        <v>gj</v>
      </c>
      <c r="AN188" s="41">
        <f t="shared" si="88"/>
        <v>192</v>
      </c>
      <c r="AO188" s="461" t="e">
        <f t="shared" si="86"/>
        <v>#N/A</v>
      </c>
      <c r="AP188" s="41">
        <f t="shared" si="89"/>
        <v>188</v>
      </c>
      <c r="AQ188" s="41" t="str">
        <f t="shared" si="93"/>
        <v>gf</v>
      </c>
      <c r="AS188" s="140">
        <v>46204</v>
      </c>
      <c r="AT188" s="143">
        <v>368</v>
      </c>
      <c r="AU188" s="143">
        <v>376</v>
      </c>
      <c r="AV188" s="143">
        <v>552</v>
      </c>
      <c r="AW188" s="143">
        <v>128</v>
      </c>
      <c r="AX188" s="143">
        <v>64</v>
      </c>
      <c r="AY188" s="143">
        <v>184</v>
      </c>
      <c r="AZ188" s="143">
        <v>744</v>
      </c>
    </row>
    <row r="189" spans="38:52">
      <c r="AL189" s="27">
        <f t="shared" si="87"/>
        <v>46997</v>
      </c>
      <c r="AM189" s="41" t="str">
        <f t="shared" si="85"/>
        <v>gk</v>
      </c>
      <c r="AN189" s="41">
        <f t="shared" si="88"/>
        <v>193</v>
      </c>
      <c r="AO189" s="461" t="e">
        <f t="shared" si="86"/>
        <v>#N/A</v>
      </c>
      <c r="AP189" s="41">
        <f t="shared" si="89"/>
        <v>189</v>
      </c>
      <c r="AQ189" s="41" t="str">
        <f t="shared" si="93"/>
        <v>gg</v>
      </c>
      <c r="AS189" s="140">
        <v>46235</v>
      </c>
      <c r="AT189" s="143">
        <v>336</v>
      </c>
      <c r="AU189" s="143">
        <v>408</v>
      </c>
      <c r="AV189" s="143">
        <v>504</v>
      </c>
      <c r="AW189" s="143">
        <v>160</v>
      </c>
      <c r="AX189" s="143">
        <v>80</v>
      </c>
      <c r="AY189" s="143">
        <v>168</v>
      </c>
      <c r="AZ189" s="143">
        <v>744</v>
      </c>
    </row>
    <row r="190" spans="38:52">
      <c r="AL190" s="27">
        <f t="shared" si="87"/>
        <v>47027</v>
      </c>
      <c r="AM190" s="41" t="str">
        <f t="shared" si="85"/>
        <v>gl</v>
      </c>
      <c r="AN190" s="41">
        <f t="shared" si="88"/>
        <v>194</v>
      </c>
      <c r="AO190" s="461" t="e">
        <f t="shared" si="86"/>
        <v>#N/A</v>
      </c>
      <c r="AP190" s="41">
        <f t="shared" si="89"/>
        <v>190</v>
      </c>
      <c r="AQ190" s="41" t="str">
        <f t="shared" si="93"/>
        <v>gh</v>
      </c>
      <c r="AS190" s="140">
        <v>46266</v>
      </c>
      <c r="AT190" s="143">
        <v>336</v>
      </c>
      <c r="AU190" s="143">
        <v>384</v>
      </c>
      <c r="AV190" s="143">
        <v>504</v>
      </c>
      <c r="AW190" s="143">
        <v>144</v>
      </c>
      <c r="AX190" s="143">
        <v>72</v>
      </c>
      <c r="AY190" s="143">
        <v>168</v>
      </c>
      <c r="AZ190" s="143">
        <v>720</v>
      </c>
    </row>
    <row r="191" spans="38:52">
      <c r="AL191" s="27">
        <f t="shared" si="87"/>
        <v>47058</v>
      </c>
      <c r="AM191" s="41" t="str">
        <f t="shared" si="85"/>
        <v>gm</v>
      </c>
      <c r="AN191" s="41">
        <f t="shared" si="88"/>
        <v>195</v>
      </c>
      <c r="AO191" s="461" t="e">
        <f t="shared" si="86"/>
        <v>#N/A</v>
      </c>
      <c r="AP191" s="41">
        <f t="shared" si="89"/>
        <v>191</v>
      </c>
      <c r="AQ191" s="41" t="str">
        <f t="shared" si="93"/>
        <v>gi</v>
      </c>
      <c r="AS191" s="140">
        <v>46296</v>
      </c>
      <c r="AT191" s="143">
        <v>352</v>
      </c>
      <c r="AU191" s="143">
        <v>392</v>
      </c>
      <c r="AV191" s="143">
        <v>528</v>
      </c>
      <c r="AW191" s="143">
        <v>144</v>
      </c>
      <c r="AX191" s="143">
        <v>72</v>
      </c>
      <c r="AY191" s="143">
        <v>176</v>
      </c>
      <c r="AZ191" s="143">
        <v>744</v>
      </c>
    </row>
    <row r="192" spans="38:52">
      <c r="AL192" s="27">
        <f t="shared" si="87"/>
        <v>47088</v>
      </c>
      <c r="AM192" s="41" t="str">
        <f t="shared" si="85"/>
        <v>gn</v>
      </c>
      <c r="AN192" s="41">
        <f t="shared" si="88"/>
        <v>196</v>
      </c>
      <c r="AO192" s="461" t="e">
        <f t="shared" si="86"/>
        <v>#N/A</v>
      </c>
      <c r="AP192" s="41">
        <f t="shared" si="89"/>
        <v>192</v>
      </c>
      <c r="AQ192" s="41" t="str">
        <f t="shared" si="93"/>
        <v>gj</v>
      </c>
      <c r="AS192" s="140">
        <v>46327</v>
      </c>
      <c r="AT192" s="143">
        <v>320</v>
      </c>
      <c r="AU192" s="143">
        <v>400</v>
      </c>
      <c r="AV192" s="143">
        <v>480</v>
      </c>
      <c r="AW192" s="143">
        <v>160</v>
      </c>
      <c r="AX192" s="143">
        <v>80</v>
      </c>
      <c r="AY192" s="143">
        <v>160</v>
      </c>
      <c r="AZ192" s="143">
        <v>720</v>
      </c>
    </row>
    <row r="193" spans="38:52">
      <c r="AL193" s="27">
        <f t="shared" si="87"/>
        <v>47119</v>
      </c>
      <c r="AM193" s="41" t="str">
        <f t="shared" si="85"/>
        <v>go</v>
      </c>
      <c r="AN193" s="41">
        <f t="shared" si="88"/>
        <v>197</v>
      </c>
      <c r="AO193" s="461" t="e">
        <f t="shared" si="86"/>
        <v>#N/A</v>
      </c>
      <c r="AP193" s="41">
        <f t="shared" si="89"/>
        <v>193</v>
      </c>
      <c r="AQ193" s="41" t="str">
        <f t="shared" si="93"/>
        <v>gk</v>
      </c>
      <c r="AS193" s="140">
        <v>46357</v>
      </c>
      <c r="AT193" s="143">
        <v>352</v>
      </c>
      <c r="AU193" s="143">
        <v>392</v>
      </c>
      <c r="AV193" s="143">
        <v>528</v>
      </c>
      <c r="AW193" s="143">
        <v>144</v>
      </c>
      <c r="AX193" s="143">
        <v>72</v>
      </c>
      <c r="AY193" s="143">
        <v>176</v>
      </c>
      <c r="AZ193" s="143">
        <v>744</v>
      </c>
    </row>
    <row r="194" spans="38:52">
      <c r="AL194" s="27">
        <f t="shared" si="87"/>
        <v>47150</v>
      </c>
      <c r="AM194" s="41" t="e">
        <f t="shared" ref="AM194:AM197" si="94">+VLOOKUP(AN194,$AP$1:$AQ$197,2,FALSE)</f>
        <v>#N/A</v>
      </c>
      <c r="AN194" s="41">
        <f t="shared" si="88"/>
        <v>198</v>
      </c>
      <c r="AO194" s="461" t="e">
        <f t="shared" ref="AO194:AO197" si="95">+MATCH(AL194,$AS$1:$AS$205,0)</f>
        <v>#N/A</v>
      </c>
      <c r="AP194" s="41">
        <f t="shared" si="89"/>
        <v>194</v>
      </c>
      <c r="AQ194" s="41" t="str">
        <f t="shared" si="93"/>
        <v>gl</v>
      </c>
      <c r="AS194" s="139">
        <v>46388</v>
      </c>
      <c r="AT194" s="142">
        <v>320</v>
      </c>
      <c r="AU194" s="142">
        <v>424</v>
      </c>
      <c r="AV194" s="142">
        <v>496</v>
      </c>
      <c r="AW194" s="142">
        <v>176</v>
      </c>
      <c r="AX194" s="142">
        <v>88</v>
      </c>
      <c r="AY194" s="142">
        <v>160</v>
      </c>
      <c r="AZ194" s="142">
        <v>744</v>
      </c>
    </row>
    <row r="195" spans="38:52">
      <c r="AL195" s="27">
        <f t="shared" ref="AL195:AL197" si="96">+EDATE(AL194,1)</f>
        <v>47178</v>
      </c>
      <c r="AM195" s="41" t="e">
        <f t="shared" si="94"/>
        <v>#N/A</v>
      </c>
      <c r="AN195" s="41">
        <f t="shared" ref="AN195:AN197" si="97">+AN194+1</f>
        <v>199</v>
      </c>
      <c r="AO195" s="461" t="e">
        <f t="shared" si="95"/>
        <v>#N/A</v>
      </c>
      <c r="AP195" s="41">
        <f t="shared" ref="AP195:AP197" si="98">+AP194+1</f>
        <v>195</v>
      </c>
      <c r="AQ195" s="41" t="str">
        <f t="shared" si="93"/>
        <v>gm</v>
      </c>
      <c r="AS195" s="139">
        <v>46419</v>
      </c>
      <c r="AT195" s="142">
        <v>320</v>
      </c>
      <c r="AU195" s="142">
        <v>352</v>
      </c>
      <c r="AV195" s="142">
        <v>448</v>
      </c>
      <c r="AW195" s="142">
        <v>128</v>
      </c>
      <c r="AX195" s="142">
        <v>64</v>
      </c>
      <c r="AY195" s="142">
        <v>160</v>
      </c>
      <c r="AZ195" s="142">
        <v>672</v>
      </c>
    </row>
    <row r="196" spans="38:52">
      <c r="AL196" s="27">
        <f t="shared" si="96"/>
        <v>47209</v>
      </c>
      <c r="AM196" s="41" t="e">
        <f t="shared" si="94"/>
        <v>#N/A</v>
      </c>
      <c r="AN196" s="41">
        <f t="shared" si="97"/>
        <v>200</v>
      </c>
      <c r="AO196" s="461" t="e">
        <f t="shared" si="95"/>
        <v>#N/A</v>
      </c>
      <c r="AP196" s="41">
        <f t="shared" si="98"/>
        <v>196</v>
      </c>
      <c r="AQ196" s="41" t="str">
        <f t="shared" si="93"/>
        <v>gn</v>
      </c>
      <c r="AS196" s="139">
        <v>46447</v>
      </c>
      <c r="AT196" s="142">
        <v>368</v>
      </c>
      <c r="AU196" s="142">
        <v>376</v>
      </c>
      <c r="AV196" s="142">
        <v>496</v>
      </c>
      <c r="AW196" s="142">
        <v>128</v>
      </c>
      <c r="AX196" s="142">
        <v>64</v>
      </c>
      <c r="AY196" s="142">
        <v>184</v>
      </c>
      <c r="AZ196" s="142">
        <v>744</v>
      </c>
    </row>
    <row r="197" spans="38:52">
      <c r="AL197" s="27">
        <f t="shared" si="96"/>
        <v>47239</v>
      </c>
      <c r="AM197" s="41" t="e">
        <f t="shared" si="94"/>
        <v>#N/A</v>
      </c>
      <c r="AN197" s="41">
        <f t="shared" si="97"/>
        <v>201</v>
      </c>
      <c r="AO197" s="461" t="e">
        <f t="shared" si="95"/>
        <v>#N/A</v>
      </c>
      <c r="AP197" s="41">
        <f t="shared" si="98"/>
        <v>197</v>
      </c>
      <c r="AQ197" s="41" t="str">
        <f t="shared" si="93"/>
        <v>go</v>
      </c>
      <c r="AS197" s="139">
        <v>46478</v>
      </c>
      <c r="AT197" s="142">
        <v>352</v>
      </c>
      <c r="AU197" s="142">
        <v>368</v>
      </c>
      <c r="AV197" s="142">
        <v>480</v>
      </c>
      <c r="AW197" s="142">
        <v>128</v>
      </c>
      <c r="AX197" s="142">
        <v>64</v>
      </c>
      <c r="AY197" s="142">
        <v>176</v>
      </c>
      <c r="AZ197" s="142">
        <v>720</v>
      </c>
    </row>
    <row r="198" spans="38:52">
      <c r="AS198" s="139">
        <v>46508</v>
      </c>
      <c r="AT198" s="142">
        <v>320</v>
      </c>
      <c r="AU198" s="142">
        <v>424</v>
      </c>
      <c r="AV198" s="142">
        <v>496</v>
      </c>
      <c r="AW198" s="142">
        <v>176</v>
      </c>
      <c r="AX198" s="142">
        <v>88</v>
      </c>
      <c r="AY198" s="142">
        <v>160</v>
      </c>
      <c r="AZ198" s="142">
        <v>744</v>
      </c>
    </row>
    <row r="199" spans="38:52">
      <c r="AS199" s="139">
        <v>46539</v>
      </c>
      <c r="AT199" s="142">
        <v>352</v>
      </c>
      <c r="AU199" s="142">
        <v>368</v>
      </c>
      <c r="AV199" s="142">
        <v>480</v>
      </c>
      <c r="AW199" s="142">
        <v>128</v>
      </c>
      <c r="AX199" s="142">
        <v>64</v>
      </c>
      <c r="AY199" s="142">
        <v>176</v>
      </c>
      <c r="AZ199" s="142">
        <v>720</v>
      </c>
    </row>
    <row r="200" spans="38:52">
      <c r="AS200" s="139">
        <v>46569</v>
      </c>
      <c r="AT200" s="142">
        <v>336</v>
      </c>
      <c r="AU200" s="142">
        <v>408</v>
      </c>
      <c r="AV200" s="142">
        <v>496</v>
      </c>
      <c r="AW200" s="142">
        <v>160</v>
      </c>
      <c r="AX200" s="142">
        <v>80</v>
      </c>
      <c r="AY200" s="142">
        <v>168</v>
      </c>
      <c r="AZ200" s="142">
        <v>744</v>
      </c>
    </row>
    <row r="201" spans="38:52">
      <c r="AS201" s="139">
        <v>46600</v>
      </c>
      <c r="AT201" s="142">
        <v>352</v>
      </c>
      <c r="AU201" s="142">
        <v>392</v>
      </c>
      <c r="AV201" s="142">
        <v>496</v>
      </c>
      <c r="AW201" s="142">
        <v>144</v>
      </c>
      <c r="AX201" s="142">
        <v>72</v>
      </c>
      <c r="AY201" s="142">
        <v>176</v>
      </c>
      <c r="AZ201" s="142">
        <v>744</v>
      </c>
    </row>
    <row r="202" spans="38:52">
      <c r="AS202" s="139">
        <v>46631</v>
      </c>
      <c r="AT202" s="142">
        <v>336</v>
      </c>
      <c r="AU202" s="142">
        <v>384</v>
      </c>
      <c r="AV202" s="142">
        <v>480</v>
      </c>
      <c r="AW202" s="142">
        <v>144</v>
      </c>
      <c r="AX202" s="142">
        <v>72</v>
      </c>
      <c r="AY202" s="142">
        <v>168</v>
      </c>
      <c r="AZ202" s="142">
        <v>720</v>
      </c>
    </row>
    <row r="203" spans="38:52">
      <c r="AS203" s="139">
        <v>46661</v>
      </c>
      <c r="AT203" s="142">
        <v>336</v>
      </c>
      <c r="AU203" s="142">
        <v>408</v>
      </c>
      <c r="AV203" s="142">
        <v>496</v>
      </c>
      <c r="AW203" s="142">
        <v>160</v>
      </c>
      <c r="AX203" s="142">
        <v>80</v>
      </c>
      <c r="AY203" s="142">
        <v>168</v>
      </c>
      <c r="AZ203" s="142">
        <v>744</v>
      </c>
    </row>
    <row r="204" spans="38:52">
      <c r="AS204" s="139">
        <v>46692</v>
      </c>
      <c r="AT204" s="142">
        <v>336</v>
      </c>
      <c r="AU204" s="142">
        <v>384</v>
      </c>
      <c r="AV204" s="142">
        <v>480</v>
      </c>
      <c r="AW204" s="142">
        <v>144</v>
      </c>
      <c r="AX204" s="142">
        <v>72</v>
      </c>
      <c r="AY204" s="142">
        <v>168</v>
      </c>
      <c r="AZ204" s="142">
        <v>720</v>
      </c>
    </row>
    <row r="205" spans="38:52">
      <c r="AS205" s="139">
        <v>46722</v>
      </c>
      <c r="AT205" s="142">
        <v>368</v>
      </c>
      <c r="AU205" s="142">
        <v>376</v>
      </c>
      <c r="AV205" s="142">
        <v>496</v>
      </c>
      <c r="AW205" s="142">
        <v>128</v>
      </c>
      <c r="AX205" s="142">
        <v>64</v>
      </c>
      <c r="AY205" s="142">
        <v>184</v>
      </c>
      <c r="AZ205" s="142">
        <v>744</v>
      </c>
    </row>
    <row r="215" spans="46:52">
      <c r="AT215" s="141" t="s">
        <v>140</v>
      </c>
      <c r="AU215" s="141" t="s">
        <v>141</v>
      </c>
      <c r="AV215" s="141" t="s">
        <v>142</v>
      </c>
      <c r="AW215" s="141" t="s">
        <v>143</v>
      </c>
      <c r="AX215" s="141" t="s">
        <v>144</v>
      </c>
      <c r="AY215" s="141" t="s">
        <v>145</v>
      </c>
      <c r="AZ215" s="141" t="s">
        <v>135</v>
      </c>
    </row>
    <row r="216" spans="46:52">
      <c r="AT216" s="45">
        <v>2</v>
      </c>
      <c r="AU216" s="45">
        <v>3</v>
      </c>
      <c r="AV216" s="45">
        <v>4</v>
      </c>
      <c r="AW216" s="45">
        <v>5</v>
      </c>
      <c r="AX216" s="45">
        <v>6</v>
      </c>
      <c r="AY216" s="45">
        <v>7</v>
      </c>
      <c r="AZ216" s="45">
        <v>8</v>
      </c>
    </row>
    <row r="217" spans="46:52">
      <c r="AT217" s="45" t="s">
        <v>188</v>
      </c>
      <c r="AU217" s="45" t="s">
        <v>189</v>
      </c>
      <c r="AV217" s="45" t="s">
        <v>190</v>
      </c>
      <c r="AW217" s="45" t="s">
        <v>146</v>
      </c>
      <c r="AX217" s="45" t="s">
        <v>147</v>
      </c>
      <c r="AY217" s="45" t="s">
        <v>148</v>
      </c>
      <c r="AZ217" s="45" t="s">
        <v>136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D265"/>
  <sheetViews>
    <sheetView topLeftCell="C76" zoomScale="80" zoomScaleNormal="80" workbookViewId="0">
      <selection activeCell="G2" sqref="G2:GD96"/>
    </sheetView>
  </sheetViews>
  <sheetFormatPr defaultColWidth="9.140625" defaultRowHeight="15"/>
  <cols>
    <col min="1" max="1" width="9.140625" style="454"/>
    <col min="2" max="2" width="22.42578125" style="32" bestFit="1" customWidth="1"/>
    <col min="3" max="3" width="18.140625" style="32" customWidth="1"/>
    <col min="4" max="4" width="9.140625" style="32"/>
    <col min="5" max="5" width="10.85546875" style="32" customWidth="1"/>
    <col min="6" max="6" width="26.28515625" style="32" customWidth="1"/>
    <col min="7" max="9" width="9.7109375" style="32" bestFit="1" customWidth="1"/>
    <col min="10" max="10" width="10.5703125" style="32" bestFit="1" customWidth="1"/>
    <col min="11" max="11" width="10.42578125" style="32" customWidth="1"/>
    <col min="12" max="12" width="10.28515625" style="32" customWidth="1"/>
    <col min="13" max="13" width="11.140625" style="32" customWidth="1"/>
    <col min="14" max="14" width="11.85546875" style="32" customWidth="1"/>
    <col min="15" max="15" width="11.28515625" style="32" customWidth="1"/>
    <col min="16" max="16" width="10.42578125" style="32" customWidth="1"/>
    <col min="17" max="19" width="10.7109375" style="32" customWidth="1"/>
    <col min="20" max="24" width="9.140625" style="32"/>
    <col min="25" max="25" width="11.140625" style="32" customWidth="1"/>
    <col min="26" max="26" width="11.42578125" style="32" customWidth="1"/>
    <col min="27" max="27" width="11.140625" style="32" customWidth="1"/>
    <col min="28" max="29" width="11.42578125" style="32" customWidth="1"/>
    <col min="30" max="30" width="10.140625" style="32" customWidth="1"/>
    <col min="31" max="36" width="9.140625" style="32"/>
    <col min="37" max="37" width="11.140625" style="32" customWidth="1"/>
    <col min="38" max="39" width="11.5703125" style="32" customWidth="1"/>
    <col min="40" max="40" width="10.5703125" style="32" bestFit="1" customWidth="1"/>
    <col min="41" max="41" width="9.140625" style="32"/>
    <col min="42" max="42" width="10.5703125" style="32" bestFit="1" customWidth="1"/>
    <col min="43" max="48" width="9.140625" style="32"/>
    <col min="49" max="49" width="9.85546875" style="32" bestFit="1" customWidth="1"/>
    <col min="50" max="16384" width="9.140625" style="32"/>
  </cols>
  <sheetData>
    <row r="1" spans="1:186" s="41" customFormat="1">
      <c r="A1" s="60"/>
      <c r="B1" s="23"/>
      <c r="C1" s="458" t="s">
        <v>55</v>
      </c>
      <c r="D1" s="458" t="s">
        <v>33</v>
      </c>
      <c r="E1" s="458" t="s">
        <v>66</v>
      </c>
      <c r="F1" s="458" t="s">
        <v>75</v>
      </c>
      <c r="G1" s="38">
        <v>41275</v>
      </c>
      <c r="H1" s="38">
        <v>41306</v>
      </c>
      <c r="I1" s="38">
        <v>41334</v>
      </c>
      <c r="J1" s="38">
        <v>41365</v>
      </c>
      <c r="K1" s="38">
        <v>41395</v>
      </c>
      <c r="L1" s="38">
        <v>41426</v>
      </c>
      <c r="M1" s="38">
        <v>41456</v>
      </c>
      <c r="N1" s="38">
        <v>41487</v>
      </c>
      <c r="O1" s="38">
        <v>41518</v>
      </c>
      <c r="P1" s="38">
        <v>41548</v>
      </c>
      <c r="Q1" s="38">
        <v>41579</v>
      </c>
      <c r="R1" s="38">
        <v>41609</v>
      </c>
      <c r="S1" s="38">
        <v>41640</v>
      </c>
      <c r="T1" s="38">
        <v>41671</v>
      </c>
      <c r="U1" s="38">
        <v>41699</v>
      </c>
      <c r="V1" s="38">
        <v>41730</v>
      </c>
      <c r="W1" s="38">
        <v>41760</v>
      </c>
      <c r="X1" s="38">
        <v>41791</v>
      </c>
      <c r="Y1" s="38">
        <v>41821</v>
      </c>
      <c r="Z1" s="38">
        <v>41852</v>
      </c>
      <c r="AA1" s="38">
        <v>41883</v>
      </c>
      <c r="AB1" s="38">
        <v>41913</v>
      </c>
      <c r="AC1" s="38">
        <v>41944</v>
      </c>
      <c r="AD1" s="38">
        <v>41974</v>
      </c>
      <c r="AE1" s="38">
        <v>42005</v>
      </c>
      <c r="AF1" s="38">
        <v>42036</v>
      </c>
      <c r="AG1" s="38">
        <v>42064</v>
      </c>
      <c r="AH1" s="38">
        <v>42095</v>
      </c>
      <c r="AI1" s="38">
        <v>42125</v>
      </c>
      <c r="AJ1" s="38">
        <v>42156</v>
      </c>
      <c r="AK1" s="38">
        <v>42186</v>
      </c>
      <c r="AL1" s="38">
        <v>42217</v>
      </c>
      <c r="AM1" s="38">
        <v>42248</v>
      </c>
      <c r="AN1" s="38">
        <v>42278</v>
      </c>
      <c r="AO1" s="38">
        <v>42309</v>
      </c>
      <c r="AP1" s="38">
        <v>42339</v>
      </c>
      <c r="AQ1" s="38">
        <v>42370</v>
      </c>
      <c r="AR1" s="38">
        <v>42401</v>
      </c>
      <c r="AS1" s="38">
        <v>42430</v>
      </c>
      <c r="AT1" s="38">
        <v>42461</v>
      </c>
      <c r="AU1" s="38">
        <v>42491</v>
      </c>
      <c r="AV1" s="38">
        <v>42522</v>
      </c>
      <c r="AW1" s="38">
        <v>42552</v>
      </c>
      <c r="AX1" s="38">
        <v>42583</v>
      </c>
      <c r="AY1" s="38">
        <v>42614</v>
      </c>
      <c r="AZ1" s="38">
        <v>42644</v>
      </c>
      <c r="BA1" s="38">
        <v>42675</v>
      </c>
      <c r="BB1" s="38">
        <v>42705</v>
      </c>
      <c r="BC1" s="38">
        <v>42736</v>
      </c>
      <c r="BD1" s="38">
        <v>42767</v>
      </c>
      <c r="BE1" s="38">
        <v>42795</v>
      </c>
      <c r="BF1" s="38">
        <v>42826</v>
      </c>
      <c r="BG1" s="38">
        <v>42856</v>
      </c>
      <c r="BH1" s="38">
        <v>42887</v>
      </c>
      <c r="BI1" s="38">
        <v>42917</v>
      </c>
      <c r="BJ1" s="38">
        <v>42948</v>
      </c>
      <c r="BK1" s="38">
        <v>42979</v>
      </c>
      <c r="BL1" s="38">
        <v>43009</v>
      </c>
      <c r="BM1" s="38">
        <v>43040</v>
      </c>
      <c r="BN1" s="38">
        <v>43070</v>
      </c>
      <c r="BO1" s="38">
        <v>43101</v>
      </c>
      <c r="BP1" s="38">
        <v>43132</v>
      </c>
      <c r="BQ1" s="38">
        <v>43160</v>
      </c>
      <c r="BR1" s="38">
        <v>43191</v>
      </c>
      <c r="BS1" s="38">
        <v>43221</v>
      </c>
      <c r="BT1" s="38">
        <v>43252</v>
      </c>
      <c r="BU1" s="38">
        <v>43282</v>
      </c>
      <c r="BV1" s="38">
        <v>43313</v>
      </c>
      <c r="BW1" s="38">
        <v>43344</v>
      </c>
      <c r="BX1" s="38">
        <v>43374</v>
      </c>
      <c r="BY1" s="38">
        <v>43405</v>
      </c>
      <c r="BZ1" s="38">
        <v>43435</v>
      </c>
      <c r="CA1" s="38">
        <v>43466</v>
      </c>
      <c r="CB1" s="38">
        <v>43497</v>
      </c>
      <c r="CC1" s="38">
        <v>43525</v>
      </c>
      <c r="CD1" s="38">
        <v>43556</v>
      </c>
      <c r="CE1" s="38">
        <v>43586</v>
      </c>
      <c r="CF1" s="38">
        <v>43617</v>
      </c>
      <c r="CG1" s="38">
        <v>43647</v>
      </c>
      <c r="CH1" s="38">
        <v>43678</v>
      </c>
      <c r="CI1" s="38">
        <v>43709</v>
      </c>
      <c r="CJ1" s="38">
        <v>43739</v>
      </c>
      <c r="CK1" s="38">
        <v>43770</v>
      </c>
      <c r="CL1" s="38">
        <v>43800</v>
      </c>
      <c r="CM1" s="38">
        <v>43831</v>
      </c>
      <c r="CN1" s="38">
        <v>43862</v>
      </c>
      <c r="CO1" s="38">
        <v>43891</v>
      </c>
      <c r="CP1" s="38">
        <v>43922</v>
      </c>
      <c r="CQ1" s="38">
        <v>43952</v>
      </c>
      <c r="CR1" s="38">
        <v>43983</v>
      </c>
      <c r="CS1" s="38">
        <v>44013</v>
      </c>
      <c r="CT1" s="38">
        <v>44044</v>
      </c>
      <c r="CU1" s="38">
        <v>44075</v>
      </c>
      <c r="CV1" s="38">
        <v>44105</v>
      </c>
      <c r="CW1" s="38">
        <v>44136</v>
      </c>
      <c r="CX1" s="38">
        <v>44166</v>
      </c>
      <c r="CY1" s="38">
        <v>44197</v>
      </c>
      <c r="CZ1" s="38">
        <v>44228</v>
      </c>
      <c r="DA1" s="38">
        <v>44256</v>
      </c>
      <c r="DB1" s="38">
        <v>44287</v>
      </c>
      <c r="DC1" s="38">
        <v>44317</v>
      </c>
      <c r="DD1" s="38">
        <v>44348</v>
      </c>
      <c r="DE1" s="38">
        <v>44378</v>
      </c>
      <c r="DF1" s="38">
        <v>44409</v>
      </c>
      <c r="DG1" s="38">
        <v>44440</v>
      </c>
      <c r="DH1" s="38">
        <v>44470</v>
      </c>
      <c r="DI1" s="38">
        <v>44501</v>
      </c>
      <c r="DJ1" s="38">
        <v>44531</v>
      </c>
      <c r="DK1" s="38">
        <v>44562</v>
      </c>
      <c r="DL1" s="38">
        <v>44593</v>
      </c>
      <c r="DM1" s="38">
        <v>44621</v>
      </c>
      <c r="DN1" s="38">
        <v>44652</v>
      </c>
      <c r="DO1" s="38">
        <v>44682</v>
      </c>
      <c r="DP1" s="38">
        <v>44713</v>
      </c>
      <c r="DQ1" s="38">
        <v>44743</v>
      </c>
      <c r="DR1" s="38">
        <v>44774</v>
      </c>
      <c r="DS1" s="38">
        <v>44805</v>
      </c>
      <c r="DT1" s="38">
        <v>44835</v>
      </c>
      <c r="DU1" s="38">
        <v>44866</v>
      </c>
      <c r="DV1" s="38">
        <v>44896</v>
      </c>
      <c r="DW1" s="38">
        <v>44927</v>
      </c>
      <c r="DX1" s="38">
        <v>44958</v>
      </c>
      <c r="DY1" s="38">
        <v>44986</v>
      </c>
      <c r="DZ1" s="38">
        <v>45017</v>
      </c>
      <c r="EA1" s="38">
        <v>45047</v>
      </c>
      <c r="EB1" s="38">
        <v>45078</v>
      </c>
      <c r="EC1" s="38">
        <v>45108</v>
      </c>
      <c r="ED1" s="38">
        <v>45139</v>
      </c>
      <c r="EE1" s="38">
        <v>45170</v>
      </c>
      <c r="EF1" s="38">
        <v>45200</v>
      </c>
      <c r="EG1" s="38">
        <v>45231</v>
      </c>
      <c r="EH1" s="38">
        <v>45261</v>
      </c>
      <c r="EI1" s="38">
        <v>45292</v>
      </c>
      <c r="EJ1" s="38">
        <v>45323</v>
      </c>
      <c r="EK1" s="38">
        <v>45352</v>
      </c>
      <c r="EL1" s="38">
        <v>45383</v>
      </c>
      <c r="EM1" s="38">
        <v>45413</v>
      </c>
      <c r="EN1" s="38">
        <v>45444</v>
      </c>
      <c r="EO1" s="38">
        <v>45474</v>
      </c>
      <c r="EP1" s="38">
        <v>45505</v>
      </c>
      <c r="EQ1" s="38">
        <v>45536</v>
      </c>
      <c r="ER1" s="38">
        <v>45566</v>
      </c>
      <c r="ES1" s="38">
        <v>45597</v>
      </c>
      <c r="ET1" s="38">
        <v>45627</v>
      </c>
      <c r="EU1" s="38">
        <v>45658</v>
      </c>
      <c r="EV1" s="38">
        <v>45689</v>
      </c>
      <c r="EW1" s="38">
        <v>45717</v>
      </c>
      <c r="EX1" s="38">
        <v>45748</v>
      </c>
      <c r="EY1" s="38">
        <v>45778</v>
      </c>
      <c r="EZ1" s="38">
        <v>45809</v>
      </c>
      <c r="FA1" s="38">
        <v>45839</v>
      </c>
      <c r="FB1" s="38">
        <v>45870</v>
      </c>
      <c r="FC1" s="38">
        <v>45901</v>
      </c>
      <c r="FD1" s="38">
        <v>45931</v>
      </c>
      <c r="FE1" s="38">
        <v>45962</v>
      </c>
      <c r="FF1" s="38">
        <v>45992</v>
      </c>
      <c r="FG1" s="38">
        <v>46023</v>
      </c>
      <c r="FH1" s="38">
        <v>46054</v>
      </c>
      <c r="FI1" s="38">
        <v>46082</v>
      </c>
      <c r="FJ1" s="38">
        <v>46113</v>
      </c>
      <c r="FK1" s="38">
        <v>46143</v>
      </c>
      <c r="FL1" s="38">
        <v>46174</v>
      </c>
      <c r="FM1" s="38">
        <v>46204</v>
      </c>
      <c r="FN1" s="38">
        <v>46235</v>
      </c>
      <c r="FO1" s="38">
        <v>46266</v>
      </c>
      <c r="FP1" s="38">
        <v>46296</v>
      </c>
      <c r="FQ1" s="38">
        <v>46327</v>
      </c>
      <c r="FR1" s="38">
        <v>46357</v>
      </c>
      <c r="FS1" s="38">
        <v>46388</v>
      </c>
      <c r="FT1" s="38">
        <v>46419</v>
      </c>
      <c r="FU1" s="38">
        <v>46447</v>
      </c>
      <c r="FV1" s="38">
        <v>46478</v>
      </c>
      <c r="FW1" s="38">
        <v>46508</v>
      </c>
      <c r="FX1" s="38">
        <v>46539</v>
      </c>
      <c r="FY1" s="38">
        <v>46569</v>
      </c>
      <c r="FZ1" s="38">
        <v>46600</v>
      </c>
      <c r="GA1" s="38">
        <v>46631</v>
      </c>
      <c r="GB1" s="38">
        <v>46661</v>
      </c>
      <c r="GC1" s="38">
        <v>46692</v>
      </c>
      <c r="GD1" s="38">
        <v>46722</v>
      </c>
    </row>
    <row r="2" spans="1:186" s="41" customFormat="1">
      <c r="A2" s="453" t="s">
        <v>258</v>
      </c>
      <c r="B2" s="458"/>
      <c r="C2" s="458" t="s">
        <v>186</v>
      </c>
      <c r="D2" s="458" t="s">
        <v>76</v>
      </c>
      <c r="E2" s="458" t="s">
        <v>68</v>
      </c>
      <c r="F2" s="458" t="s">
        <v>77</v>
      </c>
      <c r="G2" s="26" t="s">
        <v>191</v>
      </c>
      <c r="H2" s="26" t="s">
        <v>191</v>
      </c>
      <c r="I2" s="26" t="s">
        <v>191</v>
      </c>
      <c r="J2" s="26" t="s">
        <v>191</v>
      </c>
      <c r="K2" s="26" t="s">
        <v>191</v>
      </c>
      <c r="L2" s="26" t="s">
        <v>191</v>
      </c>
      <c r="M2" s="26" t="s">
        <v>191</v>
      </c>
      <c r="N2" s="26" t="s">
        <v>191</v>
      </c>
      <c r="O2" s="26" t="s">
        <v>191</v>
      </c>
      <c r="P2" s="26" t="s">
        <v>191</v>
      </c>
      <c r="Q2" s="26" t="s">
        <v>191</v>
      </c>
      <c r="R2" s="26" t="s">
        <v>191</v>
      </c>
      <c r="S2" s="26" t="s">
        <v>191</v>
      </c>
      <c r="T2" s="26" t="s">
        <v>191</v>
      </c>
      <c r="U2" s="26" t="s">
        <v>191</v>
      </c>
      <c r="V2" s="26" t="s">
        <v>191</v>
      </c>
      <c r="W2" s="26" t="s">
        <v>191</v>
      </c>
      <c r="X2" s="26" t="s">
        <v>191</v>
      </c>
      <c r="Y2" s="26" t="s">
        <v>191</v>
      </c>
      <c r="Z2" s="26" t="s">
        <v>191</v>
      </c>
      <c r="AA2" s="26" t="s">
        <v>191</v>
      </c>
      <c r="AB2" s="26" t="s">
        <v>191</v>
      </c>
      <c r="AC2" s="26" t="s">
        <v>191</v>
      </c>
      <c r="AD2" s="26" t="s">
        <v>191</v>
      </c>
      <c r="AE2" s="26" t="s">
        <v>191</v>
      </c>
      <c r="AF2" s="26" t="s">
        <v>191</v>
      </c>
      <c r="AG2" s="26" t="s">
        <v>191</v>
      </c>
      <c r="AH2" s="26" t="s">
        <v>191</v>
      </c>
      <c r="AI2" s="26" t="s">
        <v>191</v>
      </c>
      <c r="AJ2" s="26" t="s">
        <v>191</v>
      </c>
      <c r="AK2" s="26" t="s">
        <v>191</v>
      </c>
      <c r="AL2" s="26" t="s">
        <v>191</v>
      </c>
      <c r="AM2" s="26" t="s">
        <v>191</v>
      </c>
      <c r="AN2" s="26" t="s">
        <v>191</v>
      </c>
      <c r="AO2" s="26" t="s">
        <v>191</v>
      </c>
      <c r="AP2" s="26" t="s">
        <v>191</v>
      </c>
      <c r="AQ2" s="26" t="s">
        <v>191</v>
      </c>
      <c r="AR2" s="26" t="s">
        <v>191</v>
      </c>
      <c r="AS2" s="26" t="s">
        <v>191</v>
      </c>
      <c r="AT2" s="26" t="s">
        <v>191</v>
      </c>
      <c r="AU2" s="26" t="s">
        <v>191</v>
      </c>
      <c r="AV2" s="26" t="s">
        <v>191</v>
      </c>
      <c r="AW2" s="26" t="s">
        <v>191</v>
      </c>
      <c r="AX2" s="26" t="s">
        <v>191</v>
      </c>
      <c r="AY2" s="26" t="s">
        <v>191</v>
      </c>
      <c r="AZ2" s="26" t="s">
        <v>191</v>
      </c>
      <c r="BA2" s="26" t="s">
        <v>191</v>
      </c>
      <c r="BB2" s="26" t="s">
        <v>191</v>
      </c>
      <c r="BC2" s="26" t="s">
        <v>191</v>
      </c>
      <c r="BD2" s="26" t="s">
        <v>191</v>
      </c>
      <c r="BE2" s="26" t="s">
        <v>191</v>
      </c>
      <c r="BF2" s="26" t="s">
        <v>191</v>
      </c>
      <c r="BG2" s="26" t="s">
        <v>191</v>
      </c>
      <c r="BH2" s="26" t="s">
        <v>191</v>
      </c>
      <c r="BI2" s="26" t="s">
        <v>191</v>
      </c>
      <c r="BJ2" s="26" t="s">
        <v>191</v>
      </c>
      <c r="BK2" s="26" t="s">
        <v>191</v>
      </c>
      <c r="BL2" s="26" t="s">
        <v>191</v>
      </c>
      <c r="BM2" s="26" t="s">
        <v>191</v>
      </c>
      <c r="BN2" s="26" t="s">
        <v>191</v>
      </c>
      <c r="BO2" s="26" t="s">
        <v>191</v>
      </c>
      <c r="BP2" s="26" t="s">
        <v>191</v>
      </c>
      <c r="BQ2" s="26" t="s">
        <v>191</v>
      </c>
      <c r="BR2" s="26" t="s">
        <v>191</v>
      </c>
      <c r="BS2" s="26" t="s">
        <v>191</v>
      </c>
      <c r="BT2" s="26" t="s">
        <v>191</v>
      </c>
      <c r="BU2" s="26" t="s">
        <v>191</v>
      </c>
      <c r="BV2" s="26" t="s">
        <v>191</v>
      </c>
      <c r="BW2" s="26" t="s">
        <v>191</v>
      </c>
      <c r="BX2" s="26" t="s">
        <v>191</v>
      </c>
      <c r="BY2" s="26" t="s">
        <v>191</v>
      </c>
      <c r="BZ2" s="26" t="s">
        <v>191</v>
      </c>
      <c r="CA2" s="26" t="s">
        <v>191</v>
      </c>
      <c r="CB2" s="26" t="s">
        <v>191</v>
      </c>
      <c r="CC2" s="26" t="s">
        <v>191</v>
      </c>
      <c r="CD2" s="26" t="s">
        <v>191</v>
      </c>
      <c r="CE2" s="26" t="s">
        <v>191</v>
      </c>
      <c r="CF2" s="26" t="s">
        <v>191</v>
      </c>
      <c r="CG2" s="26" t="s">
        <v>191</v>
      </c>
      <c r="CH2" s="26" t="s">
        <v>191</v>
      </c>
      <c r="CI2" s="26" t="s">
        <v>191</v>
      </c>
      <c r="CJ2" s="26" t="s">
        <v>191</v>
      </c>
      <c r="CK2" s="26" t="s">
        <v>191</v>
      </c>
      <c r="CL2" s="26" t="s">
        <v>191</v>
      </c>
      <c r="CM2" s="26" t="s">
        <v>191</v>
      </c>
      <c r="CN2" s="26" t="s">
        <v>191</v>
      </c>
      <c r="CO2" s="26" t="s">
        <v>191</v>
      </c>
      <c r="CP2" s="26" t="s">
        <v>191</v>
      </c>
      <c r="CQ2" s="26" t="s">
        <v>191</v>
      </c>
      <c r="CR2" s="26" t="s">
        <v>191</v>
      </c>
      <c r="CS2" s="26" t="s">
        <v>191</v>
      </c>
      <c r="CT2" s="26" t="s">
        <v>191</v>
      </c>
      <c r="CU2" s="26" t="s">
        <v>191</v>
      </c>
      <c r="CV2" s="26" t="s">
        <v>191</v>
      </c>
      <c r="CW2" s="26" t="s">
        <v>191</v>
      </c>
      <c r="CX2" s="26" t="s">
        <v>191</v>
      </c>
      <c r="CY2" s="26" t="s">
        <v>191</v>
      </c>
      <c r="CZ2" s="26" t="s">
        <v>191</v>
      </c>
      <c r="DA2" s="26" t="s">
        <v>191</v>
      </c>
      <c r="DB2" s="26" t="s">
        <v>191</v>
      </c>
      <c r="DC2" s="26" t="s">
        <v>191</v>
      </c>
      <c r="DD2" s="26" t="s">
        <v>191</v>
      </c>
      <c r="DE2" s="26" t="s">
        <v>191</v>
      </c>
      <c r="DF2" s="26" t="s">
        <v>191</v>
      </c>
      <c r="DG2" s="26" t="s">
        <v>191</v>
      </c>
      <c r="DH2" s="26" t="s">
        <v>191</v>
      </c>
      <c r="DI2" s="26" t="s">
        <v>191</v>
      </c>
      <c r="DJ2" s="26" t="s">
        <v>191</v>
      </c>
      <c r="DK2" s="26" t="s">
        <v>191</v>
      </c>
      <c r="DL2" s="26" t="s">
        <v>191</v>
      </c>
      <c r="DM2" s="26" t="s">
        <v>191</v>
      </c>
      <c r="DN2" s="26" t="s">
        <v>191</v>
      </c>
      <c r="DO2" s="26" t="s">
        <v>191</v>
      </c>
      <c r="DP2" s="26" t="s">
        <v>191</v>
      </c>
      <c r="DQ2" s="26" t="s">
        <v>191</v>
      </c>
      <c r="DR2" s="26" t="s">
        <v>191</v>
      </c>
      <c r="DS2" s="26" t="s">
        <v>191</v>
      </c>
      <c r="DT2" s="26" t="s">
        <v>191</v>
      </c>
      <c r="DU2" s="26" t="s">
        <v>191</v>
      </c>
      <c r="DV2" s="26" t="s">
        <v>191</v>
      </c>
      <c r="DW2" s="26" t="s">
        <v>191</v>
      </c>
      <c r="DX2" s="26" t="s">
        <v>191</v>
      </c>
      <c r="DY2" s="26" t="s">
        <v>191</v>
      </c>
      <c r="DZ2" s="26" t="s">
        <v>191</v>
      </c>
      <c r="EA2" s="26" t="s">
        <v>191</v>
      </c>
      <c r="EB2" s="26" t="s">
        <v>191</v>
      </c>
      <c r="EC2" s="26" t="s">
        <v>191</v>
      </c>
      <c r="ED2" s="26" t="s">
        <v>191</v>
      </c>
      <c r="EE2" s="26" t="s">
        <v>191</v>
      </c>
      <c r="EF2" s="26" t="s">
        <v>191</v>
      </c>
      <c r="EG2" s="26" t="s">
        <v>191</v>
      </c>
      <c r="EH2" s="26" t="s">
        <v>191</v>
      </c>
      <c r="EI2" s="26" t="s">
        <v>191</v>
      </c>
      <c r="EJ2" s="26" t="s">
        <v>191</v>
      </c>
      <c r="EK2" s="26" t="s">
        <v>191</v>
      </c>
      <c r="EL2" s="26" t="s">
        <v>191</v>
      </c>
      <c r="EM2" s="26" t="s">
        <v>191</v>
      </c>
      <c r="EN2" s="26" t="s">
        <v>191</v>
      </c>
      <c r="EO2" s="26" t="s">
        <v>191</v>
      </c>
      <c r="EP2" s="26" t="s">
        <v>191</v>
      </c>
      <c r="EQ2" s="26" t="s">
        <v>191</v>
      </c>
      <c r="ER2" s="26" t="s">
        <v>191</v>
      </c>
      <c r="ES2" s="26" t="s">
        <v>191</v>
      </c>
      <c r="ET2" s="26" t="s">
        <v>191</v>
      </c>
      <c r="EU2" s="26" t="s">
        <v>191</v>
      </c>
      <c r="EV2" s="26" t="s">
        <v>191</v>
      </c>
      <c r="EW2" s="26" t="s">
        <v>191</v>
      </c>
      <c r="EX2" s="26" t="s">
        <v>191</v>
      </c>
      <c r="EY2" s="26" t="s">
        <v>191</v>
      </c>
      <c r="EZ2" s="26" t="s">
        <v>191</v>
      </c>
      <c r="FA2" s="26" t="s">
        <v>191</v>
      </c>
      <c r="FB2" s="26" t="s">
        <v>191</v>
      </c>
      <c r="FC2" s="26" t="s">
        <v>191</v>
      </c>
      <c r="FD2" s="26" t="s">
        <v>191</v>
      </c>
      <c r="FE2" s="26" t="s">
        <v>191</v>
      </c>
      <c r="FF2" s="26" t="s">
        <v>191</v>
      </c>
      <c r="FG2" s="26" t="s">
        <v>191</v>
      </c>
      <c r="FH2" s="26" t="s">
        <v>191</v>
      </c>
      <c r="FI2" s="26" t="s">
        <v>191</v>
      </c>
      <c r="FJ2" s="26" t="s">
        <v>191</v>
      </c>
      <c r="FK2" s="26" t="s">
        <v>191</v>
      </c>
      <c r="FL2" s="26" t="s">
        <v>191</v>
      </c>
      <c r="FM2" s="26" t="s">
        <v>191</v>
      </c>
      <c r="FN2" s="26" t="s">
        <v>191</v>
      </c>
      <c r="FO2" s="26" t="s">
        <v>191</v>
      </c>
      <c r="FP2" s="26" t="s">
        <v>191</v>
      </c>
      <c r="FQ2" s="26" t="s">
        <v>191</v>
      </c>
      <c r="FR2" s="26" t="s">
        <v>191</v>
      </c>
      <c r="FS2" s="26" t="s">
        <v>191</v>
      </c>
      <c r="FT2" s="26" t="s">
        <v>191</v>
      </c>
      <c r="FU2" s="26" t="s">
        <v>191</v>
      </c>
      <c r="FV2" s="26" t="s">
        <v>191</v>
      </c>
      <c r="FW2" s="26" t="s">
        <v>191</v>
      </c>
      <c r="FX2" s="26" t="s">
        <v>191</v>
      </c>
      <c r="FY2" s="26" t="s">
        <v>191</v>
      </c>
      <c r="FZ2" s="26" t="s">
        <v>191</v>
      </c>
      <c r="GA2" s="26" t="s">
        <v>191</v>
      </c>
      <c r="GB2" s="26" t="s">
        <v>191</v>
      </c>
      <c r="GC2" s="26" t="s">
        <v>191</v>
      </c>
      <c r="GD2" s="26" t="s">
        <v>191</v>
      </c>
    </row>
    <row r="3" spans="1:186" s="41" customFormat="1">
      <c r="A3" s="453" t="s">
        <v>258</v>
      </c>
      <c r="B3" s="458"/>
      <c r="C3" s="458" t="s">
        <v>186</v>
      </c>
      <c r="D3" s="458" t="s">
        <v>76</v>
      </c>
      <c r="E3" s="458" t="s">
        <v>68</v>
      </c>
      <c r="F3" s="458" t="s">
        <v>78</v>
      </c>
      <c r="G3" s="26" t="s">
        <v>191</v>
      </c>
      <c r="H3" s="26" t="s">
        <v>191</v>
      </c>
      <c r="I3" s="26" t="s">
        <v>191</v>
      </c>
      <c r="J3" s="26" t="s">
        <v>191</v>
      </c>
      <c r="K3" s="26" t="s">
        <v>191</v>
      </c>
      <c r="L3" s="26" t="s">
        <v>191</v>
      </c>
      <c r="M3" s="26" t="s">
        <v>191</v>
      </c>
      <c r="N3" s="26" t="s">
        <v>191</v>
      </c>
      <c r="O3" s="26" t="s">
        <v>191</v>
      </c>
      <c r="P3" s="26" t="s">
        <v>191</v>
      </c>
      <c r="Q3" s="26" t="s">
        <v>191</v>
      </c>
      <c r="R3" s="26" t="s">
        <v>191</v>
      </c>
      <c r="S3" s="26" t="s">
        <v>191</v>
      </c>
      <c r="T3" s="26" t="s">
        <v>191</v>
      </c>
      <c r="U3" s="26" t="s">
        <v>191</v>
      </c>
      <c r="V3" s="26" t="s">
        <v>191</v>
      </c>
      <c r="W3" s="26" t="s">
        <v>191</v>
      </c>
      <c r="X3" s="26" t="s">
        <v>191</v>
      </c>
      <c r="Y3" s="26" t="s">
        <v>191</v>
      </c>
      <c r="Z3" s="26" t="s">
        <v>191</v>
      </c>
      <c r="AA3" s="26" t="s">
        <v>191</v>
      </c>
      <c r="AB3" s="26" t="s">
        <v>191</v>
      </c>
      <c r="AC3" s="26" t="s">
        <v>191</v>
      </c>
      <c r="AD3" s="26" t="s">
        <v>191</v>
      </c>
      <c r="AE3" s="26" t="s">
        <v>191</v>
      </c>
      <c r="AF3" s="26" t="s">
        <v>191</v>
      </c>
      <c r="AG3" s="26" t="s">
        <v>191</v>
      </c>
      <c r="AH3" s="26" t="s">
        <v>191</v>
      </c>
      <c r="AI3" s="26" t="s">
        <v>191</v>
      </c>
      <c r="AJ3" s="26" t="s">
        <v>191</v>
      </c>
      <c r="AK3" s="26" t="s">
        <v>191</v>
      </c>
      <c r="AL3" s="26" t="s">
        <v>191</v>
      </c>
      <c r="AM3" s="26" t="s">
        <v>191</v>
      </c>
      <c r="AN3" s="26" t="s">
        <v>191</v>
      </c>
      <c r="AO3" s="26" t="s">
        <v>191</v>
      </c>
      <c r="AP3" s="26" t="s">
        <v>191</v>
      </c>
      <c r="AQ3" s="26" t="s">
        <v>191</v>
      </c>
      <c r="AR3" s="26" t="s">
        <v>191</v>
      </c>
      <c r="AS3" s="26" t="s">
        <v>191</v>
      </c>
      <c r="AT3" s="26" t="s">
        <v>191</v>
      </c>
      <c r="AU3" s="26" t="s">
        <v>191</v>
      </c>
      <c r="AV3" s="26" t="s">
        <v>191</v>
      </c>
      <c r="AW3" s="26" t="s">
        <v>191</v>
      </c>
      <c r="AX3" s="26" t="s">
        <v>191</v>
      </c>
      <c r="AY3" s="26" t="s">
        <v>191</v>
      </c>
      <c r="AZ3" s="26" t="s">
        <v>191</v>
      </c>
      <c r="BA3" s="26" t="s">
        <v>191</v>
      </c>
      <c r="BB3" s="26" t="s">
        <v>191</v>
      </c>
      <c r="BC3" s="26" t="s">
        <v>191</v>
      </c>
      <c r="BD3" s="26" t="s">
        <v>191</v>
      </c>
      <c r="BE3" s="26" t="s">
        <v>191</v>
      </c>
      <c r="BF3" s="26" t="s">
        <v>191</v>
      </c>
      <c r="BG3" s="26" t="s">
        <v>191</v>
      </c>
      <c r="BH3" s="26" t="s">
        <v>191</v>
      </c>
      <c r="BI3" s="26" t="s">
        <v>191</v>
      </c>
      <c r="BJ3" s="26" t="s">
        <v>191</v>
      </c>
      <c r="BK3" s="26" t="s">
        <v>191</v>
      </c>
      <c r="BL3" s="26" t="s">
        <v>191</v>
      </c>
      <c r="BM3" s="26" t="s">
        <v>191</v>
      </c>
      <c r="BN3" s="26" t="s">
        <v>191</v>
      </c>
      <c r="BO3" s="26" t="s">
        <v>191</v>
      </c>
      <c r="BP3" s="26" t="s">
        <v>191</v>
      </c>
      <c r="BQ3" s="26" t="s">
        <v>191</v>
      </c>
      <c r="BR3" s="26" t="s">
        <v>191</v>
      </c>
      <c r="BS3" s="26" t="s">
        <v>191</v>
      </c>
      <c r="BT3" s="26" t="s">
        <v>191</v>
      </c>
      <c r="BU3" s="26" t="s">
        <v>191</v>
      </c>
      <c r="BV3" s="26" t="s">
        <v>191</v>
      </c>
      <c r="BW3" s="26" t="s">
        <v>191</v>
      </c>
      <c r="BX3" s="26" t="s">
        <v>191</v>
      </c>
      <c r="BY3" s="26" t="s">
        <v>191</v>
      </c>
      <c r="BZ3" s="26" t="s">
        <v>191</v>
      </c>
      <c r="CA3" s="26" t="s">
        <v>191</v>
      </c>
      <c r="CB3" s="26" t="s">
        <v>191</v>
      </c>
      <c r="CC3" s="26" t="s">
        <v>191</v>
      </c>
      <c r="CD3" s="26" t="s">
        <v>191</v>
      </c>
      <c r="CE3" s="26" t="s">
        <v>191</v>
      </c>
      <c r="CF3" s="26" t="s">
        <v>191</v>
      </c>
      <c r="CG3" s="26" t="s">
        <v>191</v>
      </c>
      <c r="CH3" s="26" t="s">
        <v>191</v>
      </c>
      <c r="CI3" s="26" t="s">
        <v>191</v>
      </c>
      <c r="CJ3" s="26" t="s">
        <v>191</v>
      </c>
      <c r="CK3" s="26" t="s">
        <v>191</v>
      </c>
      <c r="CL3" s="26" t="s">
        <v>191</v>
      </c>
      <c r="CM3" s="26" t="s">
        <v>191</v>
      </c>
      <c r="CN3" s="26" t="s">
        <v>191</v>
      </c>
      <c r="CO3" s="26" t="s">
        <v>191</v>
      </c>
      <c r="CP3" s="26" t="s">
        <v>191</v>
      </c>
      <c r="CQ3" s="26" t="s">
        <v>191</v>
      </c>
      <c r="CR3" s="26" t="s">
        <v>191</v>
      </c>
      <c r="CS3" s="26" t="s">
        <v>191</v>
      </c>
      <c r="CT3" s="26" t="s">
        <v>191</v>
      </c>
      <c r="CU3" s="26" t="s">
        <v>191</v>
      </c>
      <c r="CV3" s="26" t="s">
        <v>191</v>
      </c>
      <c r="CW3" s="26" t="s">
        <v>191</v>
      </c>
      <c r="CX3" s="26" t="s">
        <v>191</v>
      </c>
      <c r="CY3" s="26" t="s">
        <v>191</v>
      </c>
      <c r="CZ3" s="26" t="s">
        <v>191</v>
      </c>
      <c r="DA3" s="26" t="s">
        <v>191</v>
      </c>
      <c r="DB3" s="26" t="s">
        <v>191</v>
      </c>
      <c r="DC3" s="26" t="s">
        <v>191</v>
      </c>
      <c r="DD3" s="26" t="s">
        <v>191</v>
      </c>
      <c r="DE3" s="26" t="s">
        <v>191</v>
      </c>
      <c r="DF3" s="26" t="s">
        <v>191</v>
      </c>
      <c r="DG3" s="26" t="s">
        <v>191</v>
      </c>
      <c r="DH3" s="26" t="s">
        <v>191</v>
      </c>
      <c r="DI3" s="26" t="s">
        <v>191</v>
      </c>
      <c r="DJ3" s="26" t="s">
        <v>191</v>
      </c>
      <c r="DK3" s="26" t="s">
        <v>191</v>
      </c>
      <c r="DL3" s="26" t="s">
        <v>191</v>
      </c>
      <c r="DM3" s="26" t="s">
        <v>191</v>
      </c>
      <c r="DN3" s="26" t="s">
        <v>191</v>
      </c>
      <c r="DO3" s="26" t="s">
        <v>191</v>
      </c>
      <c r="DP3" s="26" t="s">
        <v>191</v>
      </c>
      <c r="DQ3" s="26" t="s">
        <v>191</v>
      </c>
      <c r="DR3" s="26" t="s">
        <v>191</v>
      </c>
      <c r="DS3" s="26" t="s">
        <v>191</v>
      </c>
      <c r="DT3" s="26" t="s">
        <v>191</v>
      </c>
      <c r="DU3" s="26" t="s">
        <v>191</v>
      </c>
      <c r="DV3" s="26" t="s">
        <v>191</v>
      </c>
      <c r="DW3" s="26" t="s">
        <v>191</v>
      </c>
      <c r="DX3" s="26" t="s">
        <v>191</v>
      </c>
      <c r="DY3" s="26" t="s">
        <v>191</v>
      </c>
      <c r="DZ3" s="26" t="s">
        <v>191</v>
      </c>
      <c r="EA3" s="26" t="s">
        <v>191</v>
      </c>
      <c r="EB3" s="26" t="s">
        <v>191</v>
      </c>
      <c r="EC3" s="26" t="s">
        <v>191</v>
      </c>
      <c r="ED3" s="26" t="s">
        <v>191</v>
      </c>
      <c r="EE3" s="26" t="s">
        <v>191</v>
      </c>
      <c r="EF3" s="26" t="s">
        <v>191</v>
      </c>
      <c r="EG3" s="26" t="s">
        <v>191</v>
      </c>
      <c r="EH3" s="26" t="s">
        <v>191</v>
      </c>
      <c r="EI3" s="26" t="s">
        <v>191</v>
      </c>
      <c r="EJ3" s="26" t="s">
        <v>191</v>
      </c>
      <c r="EK3" s="26" t="s">
        <v>191</v>
      </c>
      <c r="EL3" s="26" t="s">
        <v>191</v>
      </c>
      <c r="EM3" s="26" t="s">
        <v>191</v>
      </c>
      <c r="EN3" s="26" t="s">
        <v>191</v>
      </c>
      <c r="EO3" s="26" t="s">
        <v>191</v>
      </c>
      <c r="EP3" s="26" t="s">
        <v>191</v>
      </c>
      <c r="EQ3" s="26" t="s">
        <v>191</v>
      </c>
      <c r="ER3" s="26" t="s">
        <v>191</v>
      </c>
      <c r="ES3" s="26" t="s">
        <v>191</v>
      </c>
      <c r="ET3" s="26" t="s">
        <v>191</v>
      </c>
      <c r="EU3" s="26" t="s">
        <v>191</v>
      </c>
      <c r="EV3" s="26" t="s">
        <v>191</v>
      </c>
      <c r="EW3" s="26" t="s">
        <v>191</v>
      </c>
      <c r="EX3" s="26" t="s">
        <v>191</v>
      </c>
      <c r="EY3" s="26" t="s">
        <v>191</v>
      </c>
      <c r="EZ3" s="26" t="s">
        <v>191</v>
      </c>
      <c r="FA3" s="26" t="s">
        <v>191</v>
      </c>
      <c r="FB3" s="26" t="s">
        <v>191</v>
      </c>
      <c r="FC3" s="26" t="s">
        <v>191</v>
      </c>
      <c r="FD3" s="26" t="s">
        <v>191</v>
      </c>
      <c r="FE3" s="26" t="s">
        <v>191</v>
      </c>
      <c r="FF3" s="26" t="s">
        <v>191</v>
      </c>
      <c r="FG3" s="26" t="s">
        <v>191</v>
      </c>
      <c r="FH3" s="26" t="s">
        <v>191</v>
      </c>
      <c r="FI3" s="26" t="s">
        <v>191</v>
      </c>
      <c r="FJ3" s="26" t="s">
        <v>191</v>
      </c>
      <c r="FK3" s="26" t="s">
        <v>191</v>
      </c>
      <c r="FL3" s="26" t="s">
        <v>191</v>
      </c>
      <c r="FM3" s="26" t="s">
        <v>191</v>
      </c>
      <c r="FN3" s="26" t="s">
        <v>191</v>
      </c>
      <c r="FO3" s="26" t="s">
        <v>191</v>
      </c>
      <c r="FP3" s="26" t="s">
        <v>191</v>
      </c>
      <c r="FQ3" s="26" t="s">
        <v>191</v>
      </c>
      <c r="FR3" s="26" t="s">
        <v>191</v>
      </c>
      <c r="FS3" s="26" t="s">
        <v>191</v>
      </c>
      <c r="FT3" s="26" t="s">
        <v>191</v>
      </c>
      <c r="FU3" s="26" t="s">
        <v>191</v>
      </c>
      <c r="FV3" s="26" t="s">
        <v>191</v>
      </c>
      <c r="FW3" s="26" t="s">
        <v>191</v>
      </c>
      <c r="FX3" s="26" t="s">
        <v>191</v>
      </c>
      <c r="FY3" s="26" t="s">
        <v>191</v>
      </c>
      <c r="FZ3" s="26" t="s">
        <v>191</v>
      </c>
      <c r="GA3" s="26" t="s">
        <v>191</v>
      </c>
      <c r="GB3" s="26" t="s">
        <v>191</v>
      </c>
      <c r="GC3" s="26" t="s">
        <v>191</v>
      </c>
      <c r="GD3" s="26" t="s">
        <v>191</v>
      </c>
    </row>
    <row r="4" spans="1:186" s="41" customFormat="1">
      <c r="A4" s="453" t="s">
        <v>258</v>
      </c>
      <c r="B4" s="458"/>
      <c r="C4" s="458" t="s">
        <v>186</v>
      </c>
      <c r="D4" s="458" t="s">
        <v>76</v>
      </c>
      <c r="E4" s="458" t="s">
        <v>68</v>
      </c>
      <c r="F4" s="458" t="s">
        <v>79</v>
      </c>
      <c r="G4" s="26">
        <v>1.91</v>
      </c>
      <c r="H4" s="26">
        <v>1.91</v>
      </c>
      <c r="I4" s="26">
        <v>1.91</v>
      </c>
      <c r="J4" s="26">
        <v>1.94</v>
      </c>
      <c r="K4" s="26">
        <v>1.94</v>
      </c>
      <c r="L4" s="26">
        <v>1.94</v>
      </c>
      <c r="M4" s="26">
        <v>1.98</v>
      </c>
      <c r="N4" s="26">
        <v>1.98</v>
      </c>
      <c r="O4" s="26">
        <v>1.98</v>
      </c>
      <c r="P4" s="26">
        <v>2.0099999999999998</v>
      </c>
      <c r="Q4" s="26">
        <v>2.0099999999999998</v>
      </c>
      <c r="R4" s="26">
        <v>2.0099999999999998</v>
      </c>
      <c r="S4" s="26">
        <v>2.16</v>
      </c>
      <c r="T4" s="26">
        <v>2.16</v>
      </c>
      <c r="U4" s="26">
        <v>2.16</v>
      </c>
      <c r="V4" s="26">
        <v>2.1800000000000002</v>
      </c>
      <c r="W4" s="26">
        <v>2.1800000000000002</v>
      </c>
      <c r="X4" s="26">
        <v>2.1800000000000002</v>
      </c>
      <c r="Y4" s="26">
        <v>2.2000000000000002</v>
      </c>
      <c r="Z4" s="26">
        <v>2.2000000000000002</v>
      </c>
      <c r="AA4" s="26">
        <v>2.2000000000000002</v>
      </c>
      <c r="AB4" s="26">
        <v>2.2799999999999998</v>
      </c>
      <c r="AC4" s="26">
        <v>2.2799999999999998</v>
      </c>
      <c r="AD4" s="26">
        <v>2.2799999999999998</v>
      </c>
      <c r="AE4" s="26">
        <v>2.35</v>
      </c>
      <c r="AF4" s="26">
        <v>2.35</v>
      </c>
      <c r="AG4" s="26">
        <v>2.35</v>
      </c>
      <c r="AH4" s="26">
        <v>2.35</v>
      </c>
      <c r="AI4" s="26">
        <v>2.35</v>
      </c>
      <c r="AJ4" s="26">
        <v>2.35</v>
      </c>
      <c r="AK4" s="26">
        <v>2.35</v>
      </c>
      <c r="AL4" s="26">
        <v>2.35</v>
      </c>
      <c r="AM4" s="26">
        <v>2.35</v>
      </c>
      <c r="AN4" s="26">
        <v>2.37</v>
      </c>
      <c r="AO4" s="26">
        <v>2.37</v>
      </c>
      <c r="AP4" s="26">
        <v>2.37</v>
      </c>
      <c r="AQ4" s="26">
        <v>2.42</v>
      </c>
      <c r="AR4" s="26">
        <v>2.42</v>
      </c>
      <c r="AS4" s="26">
        <v>2.42</v>
      </c>
      <c r="AT4" s="26">
        <v>2.42</v>
      </c>
      <c r="AU4" s="26">
        <v>2.42</v>
      </c>
      <c r="AV4" s="26">
        <v>2.42</v>
      </c>
      <c r="AW4" s="26">
        <v>2.42</v>
      </c>
      <c r="AX4" s="26">
        <v>2.42</v>
      </c>
      <c r="AY4" s="26">
        <v>2.42</v>
      </c>
      <c r="AZ4" s="26">
        <v>2.42</v>
      </c>
      <c r="BA4" s="26">
        <v>2.42</v>
      </c>
      <c r="BB4" s="26">
        <v>2.42</v>
      </c>
      <c r="BC4" s="26">
        <v>2.58</v>
      </c>
      <c r="BD4" s="26">
        <v>2.58</v>
      </c>
      <c r="BE4" s="26">
        <v>2.58</v>
      </c>
      <c r="BF4" s="26">
        <v>2.58</v>
      </c>
      <c r="BG4" s="26">
        <v>2.58</v>
      </c>
      <c r="BH4" s="26">
        <v>2.58</v>
      </c>
      <c r="BI4" s="26">
        <v>2.58</v>
      </c>
      <c r="BJ4" s="26">
        <v>2.58</v>
      </c>
      <c r="BK4" s="26">
        <v>2.58</v>
      </c>
      <c r="BL4" s="26">
        <v>2.58</v>
      </c>
      <c r="BM4" s="26">
        <v>2.58</v>
      </c>
      <c r="BN4" s="26">
        <v>2.58</v>
      </c>
      <c r="BO4" s="26">
        <v>2.68</v>
      </c>
      <c r="BP4" s="26">
        <v>2.68</v>
      </c>
      <c r="BQ4" s="26">
        <v>2.68</v>
      </c>
      <c r="BR4" s="26">
        <v>2.68</v>
      </c>
      <c r="BS4" s="26">
        <v>2.68</v>
      </c>
      <c r="BT4" s="26">
        <v>2.68</v>
      </c>
      <c r="BU4" s="26">
        <v>2.68</v>
      </c>
      <c r="BV4" s="26">
        <v>2.68</v>
      </c>
      <c r="BW4" s="26">
        <v>2.68</v>
      </c>
      <c r="BX4" s="26">
        <v>2.68</v>
      </c>
      <c r="BY4" s="26">
        <v>2.68</v>
      </c>
      <c r="BZ4" s="26">
        <v>2.68</v>
      </c>
      <c r="CA4" s="26">
        <v>2.78</v>
      </c>
      <c r="CB4" s="26">
        <v>2.78</v>
      </c>
      <c r="CC4" s="26">
        <v>2.78</v>
      </c>
      <c r="CD4" s="26">
        <v>2.78</v>
      </c>
      <c r="CE4" s="26">
        <v>2.78</v>
      </c>
      <c r="CF4" s="26">
        <v>2.78</v>
      </c>
      <c r="CG4" s="26">
        <v>2.78</v>
      </c>
      <c r="CH4" s="26">
        <v>2.78</v>
      </c>
      <c r="CI4" s="26">
        <v>2.78</v>
      </c>
      <c r="CJ4" s="26">
        <v>2.78</v>
      </c>
      <c r="CK4" s="26">
        <v>2.78</v>
      </c>
      <c r="CL4" s="26">
        <v>2.78</v>
      </c>
      <c r="CM4" s="26">
        <v>2.94</v>
      </c>
      <c r="CN4" s="26">
        <v>2.94</v>
      </c>
      <c r="CO4" s="26">
        <v>2.94</v>
      </c>
      <c r="CP4" s="26">
        <v>2.94</v>
      </c>
      <c r="CQ4" s="26">
        <v>2.94</v>
      </c>
      <c r="CR4" s="26">
        <v>2.94</v>
      </c>
      <c r="CS4" s="26">
        <v>2.94</v>
      </c>
      <c r="CT4" s="26">
        <v>2.94</v>
      </c>
      <c r="CU4" s="26">
        <v>2.94</v>
      </c>
      <c r="CV4" s="26">
        <v>2.94</v>
      </c>
      <c r="CW4" s="26">
        <v>2.94</v>
      </c>
      <c r="CX4" s="26">
        <v>2.94</v>
      </c>
      <c r="CY4" s="26">
        <v>3.08</v>
      </c>
      <c r="CZ4" s="26">
        <v>3.08</v>
      </c>
      <c r="DA4" s="26">
        <v>3.08</v>
      </c>
      <c r="DB4" s="26">
        <v>3.08</v>
      </c>
      <c r="DC4" s="26">
        <v>3.08</v>
      </c>
      <c r="DD4" s="26">
        <v>3.08</v>
      </c>
      <c r="DE4" s="26">
        <v>3.08</v>
      </c>
      <c r="DF4" s="26">
        <v>3.08</v>
      </c>
      <c r="DG4" s="26">
        <v>3.08</v>
      </c>
      <c r="DH4" s="26">
        <v>3.08</v>
      </c>
      <c r="DI4" s="26">
        <v>3.08</v>
      </c>
      <c r="DJ4" s="26">
        <v>3.08</v>
      </c>
      <c r="DK4" s="26">
        <v>3.22</v>
      </c>
      <c r="DL4" s="26">
        <v>3.22</v>
      </c>
      <c r="DM4" s="26">
        <v>3.22</v>
      </c>
      <c r="DN4" s="26">
        <v>3.22</v>
      </c>
      <c r="DO4" s="26">
        <v>3.22</v>
      </c>
      <c r="DP4" s="26">
        <v>3.22</v>
      </c>
      <c r="DQ4" s="26">
        <v>3.22</v>
      </c>
      <c r="DR4" s="26">
        <v>3.22</v>
      </c>
      <c r="DS4" s="26">
        <v>3.22</v>
      </c>
      <c r="DT4" s="26">
        <v>3.22</v>
      </c>
      <c r="DU4" s="26">
        <v>3.22</v>
      </c>
      <c r="DV4" s="26">
        <v>3.22</v>
      </c>
      <c r="DW4" s="26">
        <v>3.11</v>
      </c>
      <c r="DX4" s="26">
        <v>3.11</v>
      </c>
      <c r="DY4" s="26">
        <v>3.11</v>
      </c>
      <c r="DZ4" s="26">
        <v>3.11</v>
      </c>
      <c r="EA4" s="26">
        <v>3.11</v>
      </c>
      <c r="EB4" s="26">
        <v>3.11</v>
      </c>
      <c r="EC4" s="26">
        <v>3.11</v>
      </c>
      <c r="ED4" s="26">
        <v>3.11</v>
      </c>
      <c r="EE4" s="26">
        <v>3.11</v>
      </c>
      <c r="EF4" s="26">
        <v>3.11</v>
      </c>
      <c r="EG4" s="26">
        <v>3.11</v>
      </c>
      <c r="EH4" s="26">
        <v>3.11</v>
      </c>
      <c r="EI4" s="26">
        <v>3.23</v>
      </c>
      <c r="EJ4" s="26">
        <v>3.23</v>
      </c>
      <c r="EK4" s="26">
        <v>3.23</v>
      </c>
      <c r="EL4" s="26">
        <v>3.23</v>
      </c>
      <c r="EM4" s="26">
        <v>3.23</v>
      </c>
      <c r="EN4" s="26">
        <v>3.23</v>
      </c>
      <c r="EO4" s="26">
        <v>3.23</v>
      </c>
      <c r="EP4" s="26">
        <v>3.23</v>
      </c>
      <c r="EQ4" s="26">
        <v>3.23</v>
      </c>
      <c r="ER4" s="26">
        <v>3.23</v>
      </c>
      <c r="ES4" s="26">
        <v>3.23</v>
      </c>
      <c r="ET4" s="26">
        <v>3.23</v>
      </c>
      <c r="EU4" s="26">
        <v>3.42</v>
      </c>
      <c r="EV4" s="26">
        <v>3.42</v>
      </c>
      <c r="EW4" s="26">
        <v>3.42</v>
      </c>
      <c r="EX4" s="26">
        <v>3.42</v>
      </c>
      <c r="EY4" s="26">
        <v>3.42</v>
      </c>
      <c r="EZ4" s="26">
        <v>3.42</v>
      </c>
      <c r="FA4" s="26">
        <v>3.42</v>
      </c>
      <c r="FB4" s="26">
        <v>3.42</v>
      </c>
      <c r="FC4" s="26">
        <v>3.42</v>
      </c>
      <c r="FD4" s="26">
        <v>3.42</v>
      </c>
      <c r="FE4" s="26">
        <v>3.42</v>
      </c>
      <c r="FF4" s="26">
        <v>3.42</v>
      </c>
      <c r="FG4" s="26">
        <v>3.81</v>
      </c>
      <c r="FH4" s="26">
        <v>3.81</v>
      </c>
      <c r="FI4" s="26">
        <v>3.81</v>
      </c>
      <c r="FJ4" s="26">
        <v>3.81</v>
      </c>
      <c r="FK4" s="26">
        <v>3.81</v>
      </c>
      <c r="FL4" s="26">
        <v>3.81</v>
      </c>
      <c r="FM4" s="26">
        <v>3.81</v>
      </c>
      <c r="FN4" s="26">
        <v>3.81</v>
      </c>
      <c r="FO4" s="26">
        <v>3.81</v>
      </c>
      <c r="FP4" s="26">
        <v>3.81</v>
      </c>
      <c r="FQ4" s="26">
        <v>3.81</v>
      </c>
      <c r="FR4" s="26">
        <v>3.81</v>
      </c>
      <c r="FS4" s="26">
        <v>3.93</v>
      </c>
      <c r="FT4" s="26">
        <v>3.93</v>
      </c>
      <c r="FU4" s="26">
        <v>3.93</v>
      </c>
      <c r="FV4" s="26">
        <v>3.93</v>
      </c>
      <c r="FW4" s="26">
        <v>3.93</v>
      </c>
      <c r="FX4" s="26">
        <v>3.93</v>
      </c>
      <c r="FY4" s="26">
        <v>3.93</v>
      </c>
      <c r="FZ4" s="26">
        <v>3.93</v>
      </c>
      <c r="GA4" s="26">
        <v>3.93</v>
      </c>
      <c r="GB4" s="26">
        <v>3.93</v>
      </c>
      <c r="GC4" s="26">
        <v>3.93</v>
      </c>
      <c r="GD4" s="26">
        <v>3.93</v>
      </c>
    </row>
    <row r="5" spans="1:186" s="41" customFormat="1">
      <c r="A5" s="60"/>
      <c r="B5" s="458"/>
      <c r="C5" s="458"/>
      <c r="D5" s="458"/>
      <c r="E5" s="458"/>
      <c r="F5" s="45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</row>
    <row r="6" spans="1:186" s="41" customFormat="1">
      <c r="A6" s="453" t="s">
        <v>259</v>
      </c>
      <c r="B6" s="458"/>
      <c r="C6" s="458" t="s">
        <v>187</v>
      </c>
      <c r="D6" s="458" t="s">
        <v>76</v>
      </c>
      <c r="E6" s="458" t="s">
        <v>68</v>
      </c>
      <c r="F6" s="458" t="s">
        <v>77</v>
      </c>
      <c r="G6" s="26" t="s">
        <v>191</v>
      </c>
      <c r="H6" s="26" t="s">
        <v>191</v>
      </c>
      <c r="I6" s="26" t="s">
        <v>191</v>
      </c>
      <c r="J6" s="26" t="s">
        <v>191</v>
      </c>
      <c r="K6" s="26" t="s">
        <v>191</v>
      </c>
      <c r="L6" s="26" t="s">
        <v>191</v>
      </c>
      <c r="M6" s="26" t="s">
        <v>191</v>
      </c>
      <c r="N6" s="26" t="s">
        <v>191</v>
      </c>
      <c r="O6" s="26" t="s">
        <v>191</v>
      </c>
      <c r="P6" s="26" t="s">
        <v>191</v>
      </c>
      <c r="Q6" s="26" t="s">
        <v>191</v>
      </c>
      <c r="R6" s="26" t="s">
        <v>191</v>
      </c>
      <c r="S6" s="26" t="s">
        <v>191</v>
      </c>
      <c r="T6" s="26" t="s">
        <v>191</v>
      </c>
      <c r="U6" s="26" t="s">
        <v>191</v>
      </c>
      <c r="V6" s="26" t="s">
        <v>191</v>
      </c>
      <c r="W6" s="26" t="s">
        <v>191</v>
      </c>
      <c r="X6" s="26" t="s">
        <v>191</v>
      </c>
      <c r="Y6" s="26" t="s">
        <v>191</v>
      </c>
      <c r="Z6" s="26" t="s">
        <v>191</v>
      </c>
      <c r="AA6" s="26" t="s">
        <v>191</v>
      </c>
      <c r="AB6" s="26" t="s">
        <v>191</v>
      </c>
      <c r="AC6" s="26" t="s">
        <v>191</v>
      </c>
      <c r="AD6" s="26" t="s">
        <v>191</v>
      </c>
      <c r="AE6" s="26" t="s">
        <v>191</v>
      </c>
      <c r="AF6" s="26" t="s">
        <v>191</v>
      </c>
      <c r="AG6" s="26" t="s">
        <v>191</v>
      </c>
      <c r="AH6" s="26" t="s">
        <v>191</v>
      </c>
      <c r="AI6" s="26" t="s">
        <v>191</v>
      </c>
      <c r="AJ6" s="26" t="s">
        <v>191</v>
      </c>
      <c r="AK6" s="26" t="s">
        <v>191</v>
      </c>
      <c r="AL6" s="26" t="s">
        <v>191</v>
      </c>
      <c r="AM6" s="26" t="s">
        <v>191</v>
      </c>
      <c r="AN6" s="26" t="s">
        <v>191</v>
      </c>
      <c r="AO6" s="26" t="s">
        <v>191</v>
      </c>
      <c r="AP6" s="26" t="s">
        <v>191</v>
      </c>
      <c r="AQ6" s="26" t="s">
        <v>191</v>
      </c>
      <c r="AR6" s="26" t="s">
        <v>191</v>
      </c>
      <c r="AS6" s="26" t="s">
        <v>191</v>
      </c>
      <c r="AT6" s="26" t="s">
        <v>191</v>
      </c>
      <c r="AU6" s="26" t="s">
        <v>191</v>
      </c>
      <c r="AV6" s="26" t="s">
        <v>191</v>
      </c>
      <c r="AW6" s="26" t="s">
        <v>191</v>
      </c>
      <c r="AX6" s="26" t="s">
        <v>191</v>
      </c>
      <c r="AY6" s="26" t="s">
        <v>191</v>
      </c>
      <c r="AZ6" s="26" t="s">
        <v>191</v>
      </c>
      <c r="BA6" s="26" t="s">
        <v>191</v>
      </c>
      <c r="BB6" s="26" t="s">
        <v>191</v>
      </c>
      <c r="BC6" s="26" t="s">
        <v>191</v>
      </c>
      <c r="BD6" s="26" t="s">
        <v>191</v>
      </c>
      <c r="BE6" s="26" t="s">
        <v>191</v>
      </c>
      <c r="BF6" s="26" t="s">
        <v>191</v>
      </c>
      <c r="BG6" s="26" t="s">
        <v>191</v>
      </c>
      <c r="BH6" s="26" t="s">
        <v>191</v>
      </c>
      <c r="BI6" s="26" t="s">
        <v>191</v>
      </c>
      <c r="BJ6" s="26" t="s">
        <v>191</v>
      </c>
      <c r="BK6" s="26" t="s">
        <v>191</v>
      </c>
      <c r="BL6" s="26" t="s">
        <v>191</v>
      </c>
      <c r="BM6" s="26" t="s">
        <v>191</v>
      </c>
      <c r="BN6" s="26" t="s">
        <v>191</v>
      </c>
      <c r="BO6" s="26" t="s">
        <v>191</v>
      </c>
      <c r="BP6" s="26" t="s">
        <v>191</v>
      </c>
      <c r="BQ6" s="26" t="s">
        <v>191</v>
      </c>
      <c r="BR6" s="26" t="s">
        <v>191</v>
      </c>
      <c r="BS6" s="26" t="s">
        <v>191</v>
      </c>
      <c r="BT6" s="26" t="s">
        <v>191</v>
      </c>
      <c r="BU6" s="26" t="s">
        <v>191</v>
      </c>
      <c r="BV6" s="26" t="s">
        <v>191</v>
      </c>
      <c r="BW6" s="26" t="s">
        <v>191</v>
      </c>
      <c r="BX6" s="26" t="s">
        <v>191</v>
      </c>
      <c r="BY6" s="26" t="s">
        <v>191</v>
      </c>
      <c r="BZ6" s="26" t="s">
        <v>191</v>
      </c>
      <c r="CA6" s="26" t="s">
        <v>191</v>
      </c>
      <c r="CB6" s="26" t="s">
        <v>191</v>
      </c>
      <c r="CC6" s="26" t="s">
        <v>191</v>
      </c>
      <c r="CD6" s="26" t="s">
        <v>191</v>
      </c>
      <c r="CE6" s="26" t="s">
        <v>191</v>
      </c>
      <c r="CF6" s="26" t="s">
        <v>191</v>
      </c>
      <c r="CG6" s="26" t="s">
        <v>191</v>
      </c>
      <c r="CH6" s="26" t="s">
        <v>191</v>
      </c>
      <c r="CI6" s="26" t="s">
        <v>191</v>
      </c>
      <c r="CJ6" s="26" t="s">
        <v>191</v>
      </c>
      <c r="CK6" s="26" t="s">
        <v>191</v>
      </c>
      <c r="CL6" s="26" t="s">
        <v>191</v>
      </c>
      <c r="CM6" s="26" t="s">
        <v>191</v>
      </c>
      <c r="CN6" s="26" t="s">
        <v>191</v>
      </c>
      <c r="CO6" s="26" t="s">
        <v>191</v>
      </c>
      <c r="CP6" s="26" t="s">
        <v>191</v>
      </c>
      <c r="CQ6" s="26" t="s">
        <v>191</v>
      </c>
      <c r="CR6" s="26" t="s">
        <v>191</v>
      </c>
      <c r="CS6" s="26" t="s">
        <v>191</v>
      </c>
      <c r="CT6" s="26" t="s">
        <v>191</v>
      </c>
      <c r="CU6" s="26" t="s">
        <v>191</v>
      </c>
      <c r="CV6" s="26" t="s">
        <v>191</v>
      </c>
      <c r="CW6" s="26" t="s">
        <v>191</v>
      </c>
      <c r="CX6" s="26" t="s">
        <v>191</v>
      </c>
      <c r="CY6" s="26" t="s">
        <v>191</v>
      </c>
      <c r="CZ6" s="26" t="s">
        <v>191</v>
      </c>
      <c r="DA6" s="26" t="s">
        <v>191</v>
      </c>
      <c r="DB6" s="26" t="s">
        <v>191</v>
      </c>
      <c r="DC6" s="26" t="s">
        <v>191</v>
      </c>
      <c r="DD6" s="26" t="s">
        <v>191</v>
      </c>
      <c r="DE6" s="26" t="s">
        <v>191</v>
      </c>
      <c r="DF6" s="26" t="s">
        <v>191</v>
      </c>
      <c r="DG6" s="26" t="s">
        <v>191</v>
      </c>
      <c r="DH6" s="26" t="s">
        <v>191</v>
      </c>
      <c r="DI6" s="26" t="s">
        <v>191</v>
      </c>
      <c r="DJ6" s="26" t="s">
        <v>191</v>
      </c>
      <c r="DK6" s="26" t="s">
        <v>191</v>
      </c>
      <c r="DL6" s="26" t="s">
        <v>191</v>
      </c>
      <c r="DM6" s="26" t="s">
        <v>191</v>
      </c>
      <c r="DN6" s="26" t="s">
        <v>191</v>
      </c>
      <c r="DO6" s="26" t="s">
        <v>191</v>
      </c>
      <c r="DP6" s="26" t="s">
        <v>191</v>
      </c>
      <c r="DQ6" s="26" t="s">
        <v>191</v>
      </c>
      <c r="DR6" s="26" t="s">
        <v>191</v>
      </c>
      <c r="DS6" s="26" t="s">
        <v>191</v>
      </c>
      <c r="DT6" s="26" t="s">
        <v>191</v>
      </c>
      <c r="DU6" s="26" t="s">
        <v>191</v>
      </c>
      <c r="DV6" s="26" t="s">
        <v>191</v>
      </c>
      <c r="DW6" s="26" t="s">
        <v>191</v>
      </c>
      <c r="DX6" s="26" t="s">
        <v>191</v>
      </c>
      <c r="DY6" s="26" t="s">
        <v>191</v>
      </c>
      <c r="DZ6" s="26" t="s">
        <v>191</v>
      </c>
      <c r="EA6" s="26" t="s">
        <v>191</v>
      </c>
      <c r="EB6" s="26" t="s">
        <v>191</v>
      </c>
      <c r="EC6" s="26" t="s">
        <v>191</v>
      </c>
      <c r="ED6" s="26" t="s">
        <v>191</v>
      </c>
      <c r="EE6" s="26" t="s">
        <v>191</v>
      </c>
      <c r="EF6" s="26" t="s">
        <v>191</v>
      </c>
      <c r="EG6" s="26" t="s">
        <v>191</v>
      </c>
      <c r="EH6" s="26" t="s">
        <v>191</v>
      </c>
      <c r="EI6" s="26" t="s">
        <v>191</v>
      </c>
      <c r="EJ6" s="26" t="s">
        <v>191</v>
      </c>
      <c r="EK6" s="26" t="s">
        <v>191</v>
      </c>
      <c r="EL6" s="26" t="s">
        <v>191</v>
      </c>
      <c r="EM6" s="26" t="s">
        <v>191</v>
      </c>
      <c r="EN6" s="26" t="s">
        <v>191</v>
      </c>
      <c r="EO6" s="26" t="s">
        <v>191</v>
      </c>
      <c r="EP6" s="26" t="s">
        <v>191</v>
      </c>
      <c r="EQ6" s="26" t="s">
        <v>191</v>
      </c>
      <c r="ER6" s="26" t="s">
        <v>191</v>
      </c>
      <c r="ES6" s="26" t="s">
        <v>191</v>
      </c>
      <c r="ET6" s="26" t="s">
        <v>191</v>
      </c>
      <c r="EU6" s="26" t="s">
        <v>191</v>
      </c>
      <c r="EV6" s="26" t="s">
        <v>191</v>
      </c>
      <c r="EW6" s="26" t="s">
        <v>191</v>
      </c>
      <c r="EX6" s="26" t="s">
        <v>191</v>
      </c>
      <c r="EY6" s="26" t="s">
        <v>191</v>
      </c>
      <c r="EZ6" s="26" t="s">
        <v>191</v>
      </c>
      <c r="FA6" s="26" t="s">
        <v>191</v>
      </c>
      <c r="FB6" s="26" t="s">
        <v>191</v>
      </c>
      <c r="FC6" s="26" t="s">
        <v>191</v>
      </c>
      <c r="FD6" s="26" t="s">
        <v>191</v>
      </c>
      <c r="FE6" s="26" t="s">
        <v>191</v>
      </c>
      <c r="FF6" s="26" t="s">
        <v>191</v>
      </c>
      <c r="FG6" s="26" t="s">
        <v>191</v>
      </c>
      <c r="FH6" s="26" t="s">
        <v>191</v>
      </c>
      <c r="FI6" s="26" t="s">
        <v>191</v>
      </c>
      <c r="FJ6" s="26" t="s">
        <v>191</v>
      </c>
      <c r="FK6" s="26" t="s">
        <v>191</v>
      </c>
      <c r="FL6" s="26" t="s">
        <v>191</v>
      </c>
      <c r="FM6" s="26" t="s">
        <v>191</v>
      </c>
      <c r="FN6" s="26" t="s">
        <v>191</v>
      </c>
      <c r="FO6" s="26" t="s">
        <v>191</v>
      </c>
      <c r="FP6" s="26" t="s">
        <v>191</v>
      </c>
      <c r="FQ6" s="26" t="s">
        <v>191</v>
      </c>
      <c r="FR6" s="26" t="s">
        <v>191</v>
      </c>
      <c r="FS6" s="26" t="s">
        <v>191</v>
      </c>
      <c r="FT6" s="26" t="s">
        <v>191</v>
      </c>
      <c r="FU6" s="26" t="s">
        <v>191</v>
      </c>
      <c r="FV6" s="26" t="s">
        <v>191</v>
      </c>
      <c r="FW6" s="26" t="s">
        <v>191</v>
      </c>
      <c r="FX6" s="26" t="s">
        <v>191</v>
      </c>
      <c r="FY6" s="26" t="s">
        <v>191</v>
      </c>
      <c r="FZ6" s="26" t="s">
        <v>191</v>
      </c>
      <c r="GA6" s="26" t="s">
        <v>191</v>
      </c>
      <c r="GB6" s="26" t="s">
        <v>191</v>
      </c>
      <c r="GC6" s="26" t="s">
        <v>191</v>
      </c>
      <c r="GD6" s="26" t="s">
        <v>191</v>
      </c>
    </row>
    <row r="7" spans="1:186" s="41" customFormat="1">
      <c r="A7" s="453" t="s">
        <v>259</v>
      </c>
      <c r="B7" s="458"/>
      <c r="C7" s="458" t="s">
        <v>187</v>
      </c>
      <c r="D7" s="458" t="s">
        <v>76</v>
      </c>
      <c r="E7" s="458" t="s">
        <v>68</v>
      </c>
      <c r="F7" s="458" t="s">
        <v>78</v>
      </c>
      <c r="G7" s="26" t="s">
        <v>191</v>
      </c>
      <c r="H7" s="26" t="s">
        <v>191</v>
      </c>
      <c r="I7" s="26" t="s">
        <v>191</v>
      </c>
      <c r="J7" s="26" t="s">
        <v>191</v>
      </c>
      <c r="K7" s="26" t="s">
        <v>191</v>
      </c>
      <c r="L7" s="26" t="s">
        <v>191</v>
      </c>
      <c r="M7" s="26" t="s">
        <v>191</v>
      </c>
      <c r="N7" s="26" t="s">
        <v>191</v>
      </c>
      <c r="O7" s="26" t="s">
        <v>191</v>
      </c>
      <c r="P7" s="26" t="s">
        <v>191</v>
      </c>
      <c r="Q7" s="26" t="s">
        <v>191</v>
      </c>
      <c r="R7" s="26" t="s">
        <v>191</v>
      </c>
      <c r="S7" s="26" t="s">
        <v>191</v>
      </c>
      <c r="T7" s="26" t="s">
        <v>191</v>
      </c>
      <c r="U7" s="26" t="s">
        <v>191</v>
      </c>
      <c r="V7" s="26" t="s">
        <v>191</v>
      </c>
      <c r="W7" s="26" t="s">
        <v>191</v>
      </c>
      <c r="X7" s="26" t="s">
        <v>191</v>
      </c>
      <c r="Y7" s="26" t="s">
        <v>191</v>
      </c>
      <c r="Z7" s="26" t="s">
        <v>191</v>
      </c>
      <c r="AA7" s="26" t="s">
        <v>191</v>
      </c>
      <c r="AB7" s="26" t="s">
        <v>191</v>
      </c>
      <c r="AC7" s="26" t="s">
        <v>191</v>
      </c>
      <c r="AD7" s="26" t="s">
        <v>191</v>
      </c>
      <c r="AE7" s="26" t="s">
        <v>191</v>
      </c>
      <c r="AF7" s="26" t="s">
        <v>191</v>
      </c>
      <c r="AG7" s="26" t="s">
        <v>191</v>
      </c>
      <c r="AH7" s="26" t="s">
        <v>191</v>
      </c>
      <c r="AI7" s="26" t="s">
        <v>191</v>
      </c>
      <c r="AJ7" s="26" t="s">
        <v>191</v>
      </c>
      <c r="AK7" s="26" t="s">
        <v>191</v>
      </c>
      <c r="AL7" s="26" t="s">
        <v>191</v>
      </c>
      <c r="AM7" s="26" t="s">
        <v>191</v>
      </c>
      <c r="AN7" s="26" t="s">
        <v>191</v>
      </c>
      <c r="AO7" s="26" t="s">
        <v>191</v>
      </c>
      <c r="AP7" s="26" t="s">
        <v>191</v>
      </c>
      <c r="AQ7" s="26" t="s">
        <v>191</v>
      </c>
      <c r="AR7" s="26" t="s">
        <v>191</v>
      </c>
      <c r="AS7" s="26" t="s">
        <v>191</v>
      </c>
      <c r="AT7" s="26" t="s">
        <v>191</v>
      </c>
      <c r="AU7" s="26" t="s">
        <v>191</v>
      </c>
      <c r="AV7" s="26" t="s">
        <v>191</v>
      </c>
      <c r="AW7" s="26" t="s">
        <v>191</v>
      </c>
      <c r="AX7" s="26" t="s">
        <v>191</v>
      </c>
      <c r="AY7" s="26" t="s">
        <v>191</v>
      </c>
      <c r="AZ7" s="26" t="s">
        <v>191</v>
      </c>
      <c r="BA7" s="26" t="s">
        <v>191</v>
      </c>
      <c r="BB7" s="26" t="s">
        <v>191</v>
      </c>
      <c r="BC7" s="26" t="s">
        <v>191</v>
      </c>
      <c r="BD7" s="26" t="s">
        <v>191</v>
      </c>
      <c r="BE7" s="26" t="s">
        <v>191</v>
      </c>
      <c r="BF7" s="26" t="s">
        <v>191</v>
      </c>
      <c r="BG7" s="26" t="s">
        <v>191</v>
      </c>
      <c r="BH7" s="26" t="s">
        <v>191</v>
      </c>
      <c r="BI7" s="26" t="s">
        <v>191</v>
      </c>
      <c r="BJ7" s="26" t="s">
        <v>191</v>
      </c>
      <c r="BK7" s="26" t="s">
        <v>191</v>
      </c>
      <c r="BL7" s="26" t="s">
        <v>191</v>
      </c>
      <c r="BM7" s="26" t="s">
        <v>191</v>
      </c>
      <c r="BN7" s="26" t="s">
        <v>191</v>
      </c>
      <c r="BO7" s="26" t="s">
        <v>191</v>
      </c>
      <c r="BP7" s="26" t="s">
        <v>191</v>
      </c>
      <c r="BQ7" s="26" t="s">
        <v>191</v>
      </c>
      <c r="BR7" s="26" t="s">
        <v>191</v>
      </c>
      <c r="BS7" s="26" t="s">
        <v>191</v>
      </c>
      <c r="BT7" s="26" t="s">
        <v>191</v>
      </c>
      <c r="BU7" s="26" t="s">
        <v>191</v>
      </c>
      <c r="BV7" s="26" t="s">
        <v>191</v>
      </c>
      <c r="BW7" s="26" t="s">
        <v>191</v>
      </c>
      <c r="BX7" s="26" t="s">
        <v>191</v>
      </c>
      <c r="BY7" s="26" t="s">
        <v>191</v>
      </c>
      <c r="BZ7" s="26" t="s">
        <v>191</v>
      </c>
      <c r="CA7" s="26" t="s">
        <v>191</v>
      </c>
      <c r="CB7" s="26" t="s">
        <v>191</v>
      </c>
      <c r="CC7" s="26" t="s">
        <v>191</v>
      </c>
      <c r="CD7" s="26" t="s">
        <v>191</v>
      </c>
      <c r="CE7" s="26" t="s">
        <v>191</v>
      </c>
      <c r="CF7" s="26" t="s">
        <v>191</v>
      </c>
      <c r="CG7" s="26" t="s">
        <v>191</v>
      </c>
      <c r="CH7" s="26" t="s">
        <v>191</v>
      </c>
      <c r="CI7" s="26" t="s">
        <v>191</v>
      </c>
      <c r="CJ7" s="26" t="s">
        <v>191</v>
      </c>
      <c r="CK7" s="26" t="s">
        <v>191</v>
      </c>
      <c r="CL7" s="26" t="s">
        <v>191</v>
      </c>
      <c r="CM7" s="26" t="s">
        <v>191</v>
      </c>
      <c r="CN7" s="26" t="s">
        <v>191</v>
      </c>
      <c r="CO7" s="26" t="s">
        <v>191</v>
      </c>
      <c r="CP7" s="26" t="s">
        <v>191</v>
      </c>
      <c r="CQ7" s="26" t="s">
        <v>191</v>
      </c>
      <c r="CR7" s="26" t="s">
        <v>191</v>
      </c>
      <c r="CS7" s="26" t="s">
        <v>191</v>
      </c>
      <c r="CT7" s="26" t="s">
        <v>191</v>
      </c>
      <c r="CU7" s="26" t="s">
        <v>191</v>
      </c>
      <c r="CV7" s="26" t="s">
        <v>191</v>
      </c>
      <c r="CW7" s="26" t="s">
        <v>191</v>
      </c>
      <c r="CX7" s="26" t="s">
        <v>191</v>
      </c>
      <c r="CY7" s="26" t="s">
        <v>191</v>
      </c>
      <c r="CZ7" s="26" t="s">
        <v>191</v>
      </c>
      <c r="DA7" s="26" t="s">
        <v>191</v>
      </c>
      <c r="DB7" s="26" t="s">
        <v>191</v>
      </c>
      <c r="DC7" s="26" t="s">
        <v>191</v>
      </c>
      <c r="DD7" s="26" t="s">
        <v>191</v>
      </c>
      <c r="DE7" s="26" t="s">
        <v>191</v>
      </c>
      <c r="DF7" s="26" t="s">
        <v>191</v>
      </c>
      <c r="DG7" s="26" t="s">
        <v>191</v>
      </c>
      <c r="DH7" s="26" t="s">
        <v>191</v>
      </c>
      <c r="DI7" s="26" t="s">
        <v>191</v>
      </c>
      <c r="DJ7" s="26" t="s">
        <v>191</v>
      </c>
      <c r="DK7" s="26" t="s">
        <v>191</v>
      </c>
      <c r="DL7" s="26" t="s">
        <v>191</v>
      </c>
      <c r="DM7" s="26" t="s">
        <v>191</v>
      </c>
      <c r="DN7" s="26" t="s">
        <v>191</v>
      </c>
      <c r="DO7" s="26" t="s">
        <v>191</v>
      </c>
      <c r="DP7" s="26" t="s">
        <v>191</v>
      </c>
      <c r="DQ7" s="26" t="s">
        <v>191</v>
      </c>
      <c r="DR7" s="26" t="s">
        <v>191</v>
      </c>
      <c r="DS7" s="26" t="s">
        <v>191</v>
      </c>
      <c r="DT7" s="26" t="s">
        <v>191</v>
      </c>
      <c r="DU7" s="26" t="s">
        <v>191</v>
      </c>
      <c r="DV7" s="26" t="s">
        <v>191</v>
      </c>
      <c r="DW7" s="26" t="s">
        <v>191</v>
      </c>
      <c r="DX7" s="26" t="s">
        <v>191</v>
      </c>
      <c r="DY7" s="26" t="s">
        <v>191</v>
      </c>
      <c r="DZ7" s="26" t="s">
        <v>191</v>
      </c>
      <c r="EA7" s="26" t="s">
        <v>191</v>
      </c>
      <c r="EB7" s="26" t="s">
        <v>191</v>
      </c>
      <c r="EC7" s="26" t="s">
        <v>191</v>
      </c>
      <c r="ED7" s="26" t="s">
        <v>191</v>
      </c>
      <c r="EE7" s="26" t="s">
        <v>191</v>
      </c>
      <c r="EF7" s="26" t="s">
        <v>191</v>
      </c>
      <c r="EG7" s="26" t="s">
        <v>191</v>
      </c>
      <c r="EH7" s="26" t="s">
        <v>191</v>
      </c>
      <c r="EI7" s="26" t="s">
        <v>191</v>
      </c>
      <c r="EJ7" s="26" t="s">
        <v>191</v>
      </c>
      <c r="EK7" s="26" t="s">
        <v>191</v>
      </c>
      <c r="EL7" s="26" t="s">
        <v>191</v>
      </c>
      <c r="EM7" s="26" t="s">
        <v>191</v>
      </c>
      <c r="EN7" s="26" t="s">
        <v>191</v>
      </c>
      <c r="EO7" s="26" t="s">
        <v>191</v>
      </c>
      <c r="EP7" s="26" t="s">
        <v>191</v>
      </c>
      <c r="EQ7" s="26" t="s">
        <v>191</v>
      </c>
      <c r="ER7" s="26" t="s">
        <v>191</v>
      </c>
      <c r="ES7" s="26" t="s">
        <v>191</v>
      </c>
      <c r="ET7" s="26" t="s">
        <v>191</v>
      </c>
      <c r="EU7" s="26" t="s">
        <v>191</v>
      </c>
      <c r="EV7" s="26" t="s">
        <v>191</v>
      </c>
      <c r="EW7" s="26" t="s">
        <v>191</v>
      </c>
      <c r="EX7" s="26" t="s">
        <v>191</v>
      </c>
      <c r="EY7" s="26" t="s">
        <v>191</v>
      </c>
      <c r="EZ7" s="26" t="s">
        <v>191</v>
      </c>
      <c r="FA7" s="26" t="s">
        <v>191</v>
      </c>
      <c r="FB7" s="26" t="s">
        <v>191</v>
      </c>
      <c r="FC7" s="26" t="s">
        <v>191</v>
      </c>
      <c r="FD7" s="26" t="s">
        <v>191</v>
      </c>
      <c r="FE7" s="26" t="s">
        <v>191</v>
      </c>
      <c r="FF7" s="26" t="s">
        <v>191</v>
      </c>
      <c r="FG7" s="26" t="s">
        <v>191</v>
      </c>
      <c r="FH7" s="26" t="s">
        <v>191</v>
      </c>
      <c r="FI7" s="26" t="s">
        <v>191</v>
      </c>
      <c r="FJ7" s="26" t="s">
        <v>191</v>
      </c>
      <c r="FK7" s="26" t="s">
        <v>191</v>
      </c>
      <c r="FL7" s="26" t="s">
        <v>191</v>
      </c>
      <c r="FM7" s="26" t="s">
        <v>191</v>
      </c>
      <c r="FN7" s="26" t="s">
        <v>191</v>
      </c>
      <c r="FO7" s="26" t="s">
        <v>191</v>
      </c>
      <c r="FP7" s="26" t="s">
        <v>191</v>
      </c>
      <c r="FQ7" s="26" t="s">
        <v>191</v>
      </c>
      <c r="FR7" s="26" t="s">
        <v>191</v>
      </c>
      <c r="FS7" s="26" t="s">
        <v>191</v>
      </c>
      <c r="FT7" s="26" t="s">
        <v>191</v>
      </c>
      <c r="FU7" s="26" t="s">
        <v>191</v>
      </c>
      <c r="FV7" s="26" t="s">
        <v>191</v>
      </c>
      <c r="FW7" s="26" t="s">
        <v>191</v>
      </c>
      <c r="FX7" s="26" t="s">
        <v>191</v>
      </c>
      <c r="FY7" s="26" t="s">
        <v>191</v>
      </c>
      <c r="FZ7" s="26" t="s">
        <v>191</v>
      </c>
      <c r="GA7" s="26" t="s">
        <v>191</v>
      </c>
      <c r="GB7" s="26" t="s">
        <v>191</v>
      </c>
      <c r="GC7" s="26" t="s">
        <v>191</v>
      </c>
      <c r="GD7" s="26" t="s">
        <v>191</v>
      </c>
    </row>
    <row r="8" spans="1:186" s="41" customFormat="1">
      <c r="A8" s="453" t="s">
        <v>259</v>
      </c>
      <c r="B8" s="458"/>
      <c r="C8" s="458" t="s">
        <v>187</v>
      </c>
      <c r="D8" s="458" t="s">
        <v>76</v>
      </c>
      <c r="E8" s="458" t="s">
        <v>68</v>
      </c>
      <c r="F8" s="458" t="s">
        <v>79</v>
      </c>
      <c r="G8" s="26">
        <v>1.6</v>
      </c>
      <c r="H8" s="26">
        <v>1.6</v>
      </c>
      <c r="I8" s="26">
        <v>1.6</v>
      </c>
      <c r="J8" s="26">
        <v>1.63</v>
      </c>
      <c r="K8" s="26">
        <v>1.63</v>
      </c>
      <c r="L8" s="26">
        <v>1.63</v>
      </c>
      <c r="M8" s="26">
        <v>1.66</v>
      </c>
      <c r="N8" s="26">
        <v>1.66</v>
      </c>
      <c r="O8" s="26">
        <v>1.66</v>
      </c>
      <c r="P8" s="26">
        <v>1.7</v>
      </c>
      <c r="Q8" s="26">
        <v>1.7</v>
      </c>
      <c r="R8" s="26">
        <v>1.7</v>
      </c>
      <c r="S8" s="26">
        <v>1.83</v>
      </c>
      <c r="T8" s="26">
        <v>1.83</v>
      </c>
      <c r="U8" s="26">
        <v>1.83</v>
      </c>
      <c r="V8" s="26">
        <v>1.85</v>
      </c>
      <c r="W8" s="26">
        <v>1.85</v>
      </c>
      <c r="X8" s="26">
        <v>1.85</v>
      </c>
      <c r="Y8" s="26">
        <v>1.85</v>
      </c>
      <c r="Z8" s="26">
        <v>1.85</v>
      </c>
      <c r="AA8" s="26">
        <v>1.85</v>
      </c>
      <c r="AB8" s="26">
        <v>2.0299999999999998</v>
      </c>
      <c r="AC8" s="26">
        <v>2.0299999999999998</v>
      </c>
      <c r="AD8" s="26">
        <v>2.0299999999999998</v>
      </c>
      <c r="AE8" s="26">
        <v>2.11</v>
      </c>
      <c r="AF8" s="26">
        <v>2.11</v>
      </c>
      <c r="AG8" s="26">
        <v>2.11</v>
      </c>
      <c r="AH8" s="26">
        <v>2.11</v>
      </c>
      <c r="AI8" s="26">
        <v>2.11</v>
      </c>
      <c r="AJ8" s="26">
        <v>2.11</v>
      </c>
      <c r="AK8" s="26">
        <v>2.11</v>
      </c>
      <c r="AL8" s="26">
        <v>2.11</v>
      </c>
      <c r="AM8" s="26">
        <v>2.11</v>
      </c>
      <c r="AN8" s="26">
        <v>2.17</v>
      </c>
      <c r="AO8" s="26">
        <v>2.17</v>
      </c>
      <c r="AP8" s="26">
        <v>2.17</v>
      </c>
      <c r="AQ8" s="26">
        <v>2.2799999999999998</v>
      </c>
      <c r="AR8" s="26">
        <v>2.2799999999999998</v>
      </c>
      <c r="AS8" s="26">
        <v>2.2799999999999998</v>
      </c>
      <c r="AT8" s="26">
        <v>2.2799999999999998</v>
      </c>
      <c r="AU8" s="26">
        <v>2.2799999999999998</v>
      </c>
      <c r="AV8" s="26">
        <v>2.2799999999999998</v>
      </c>
      <c r="AW8" s="26">
        <v>2.2799999999999998</v>
      </c>
      <c r="AX8" s="26">
        <v>2.2799999999999998</v>
      </c>
      <c r="AY8" s="26">
        <v>2.2799999999999998</v>
      </c>
      <c r="AZ8" s="26">
        <v>2.2799999999999998</v>
      </c>
      <c r="BA8" s="26">
        <v>2.2799999999999998</v>
      </c>
      <c r="BB8" s="26">
        <v>2.2799999999999998</v>
      </c>
      <c r="BC8" s="26">
        <v>2.42</v>
      </c>
      <c r="BD8" s="26">
        <v>2.42</v>
      </c>
      <c r="BE8" s="26">
        <v>2.42</v>
      </c>
      <c r="BF8" s="26">
        <v>2.42</v>
      </c>
      <c r="BG8" s="26">
        <v>2.42</v>
      </c>
      <c r="BH8" s="26">
        <v>2.42</v>
      </c>
      <c r="BI8" s="26">
        <v>2.42</v>
      </c>
      <c r="BJ8" s="26">
        <v>2.42</v>
      </c>
      <c r="BK8" s="26">
        <v>2.42</v>
      </c>
      <c r="BL8" s="26">
        <v>2.42</v>
      </c>
      <c r="BM8" s="26">
        <v>2.42</v>
      </c>
      <c r="BN8" s="26">
        <v>2.42</v>
      </c>
      <c r="BO8" s="26">
        <v>2.5299999999999998</v>
      </c>
      <c r="BP8" s="26">
        <v>2.5299999999999998</v>
      </c>
      <c r="BQ8" s="26">
        <v>2.5299999999999998</v>
      </c>
      <c r="BR8" s="26">
        <v>2.5299999999999998</v>
      </c>
      <c r="BS8" s="26">
        <v>2.5299999999999998</v>
      </c>
      <c r="BT8" s="26">
        <v>2.5299999999999998</v>
      </c>
      <c r="BU8" s="26">
        <v>2.5299999999999998</v>
      </c>
      <c r="BV8" s="26">
        <v>2.5299999999999998</v>
      </c>
      <c r="BW8" s="26">
        <v>2.5299999999999998</v>
      </c>
      <c r="BX8" s="26">
        <v>2.5299999999999998</v>
      </c>
      <c r="BY8" s="26">
        <v>2.5299999999999998</v>
      </c>
      <c r="BZ8" s="26">
        <v>2.5299999999999998</v>
      </c>
      <c r="CA8" s="26">
        <v>2.62</v>
      </c>
      <c r="CB8" s="26">
        <v>2.62</v>
      </c>
      <c r="CC8" s="26">
        <v>2.62</v>
      </c>
      <c r="CD8" s="26">
        <v>2.62</v>
      </c>
      <c r="CE8" s="26">
        <v>2.62</v>
      </c>
      <c r="CF8" s="26">
        <v>2.62</v>
      </c>
      <c r="CG8" s="26">
        <v>2.62</v>
      </c>
      <c r="CH8" s="26">
        <v>2.62</v>
      </c>
      <c r="CI8" s="26">
        <v>2.62</v>
      </c>
      <c r="CJ8" s="26">
        <v>2.62</v>
      </c>
      <c r="CK8" s="26">
        <v>2.62</v>
      </c>
      <c r="CL8" s="26">
        <v>2.62</v>
      </c>
      <c r="CM8" s="26">
        <v>2.79</v>
      </c>
      <c r="CN8" s="26">
        <v>2.79</v>
      </c>
      <c r="CO8" s="26">
        <v>2.79</v>
      </c>
      <c r="CP8" s="26">
        <v>2.79</v>
      </c>
      <c r="CQ8" s="26">
        <v>2.79</v>
      </c>
      <c r="CR8" s="26">
        <v>2.79</v>
      </c>
      <c r="CS8" s="26">
        <v>2.79</v>
      </c>
      <c r="CT8" s="26">
        <v>2.79</v>
      </c>
      <c r="CU8" s="26">
        <v>2.79</v>
      </c>
      <c r="CV8" s="26">
        <v>2.79</v>
      </c>
      <c r="CW8" s="26">
        <v>2.79</v>
      </c>
      <c r="CX8" s="26">
        <v>2.79</v>
      </c>
      <c r="CY8" s="26">
        <v>2.91</v>
      </c>
      <c r="CZ8" s="26">
        <v>2.91</v>
      </c>
      <c r="DA8" s="26">
        <v>2.91</v>
      </c>
      <c r="DB8" s="26">
        <v>2.91</v>
      </c>
      <c r="DC8" s="26">
        <v>2.91</v>
      </c>
      <c r="DD8" s="26">
        <v>2.91</v>
      </c>
      <c r="DE8" s="26">
        <v>2.91</v>
      </c>
      <c r="DF8" s="26">
        <v>2.91</v>
      </c>
      <c r="DG8" s="26">
        <v>2.91</v>
      </c>
      <c r="DH8" s="26">
        <v>2.91</v>
      </c>
      <c r="DI8" s="26">
        <v>2.91</v>
      </c>
      <c r="DJ8" s="26">
        <v>2.91</v>
      </c>
      <c r="DK8" s="26">
        <v>3.05</v>
      </c>
      <c r="DL8" s="26">
        <v>3.05</v>
      </c>
      <c r="DM8" s="26">
        <v>3.05</v>
      </c>
      <c r="DN8" s="26">
        <v>3.05</v>
      </c>
      <c r="DO8" s="26">
        <v>3.05</v>
      </c>
      <c r="DP8" s="26">
        <v>3.05</v>
      </c>
      <c r="DQ8" s="26">
        <v>3.05</v>
      </c>
      <c r="DR8" s="26">
        <v>3.05</v>
      </c>
      <c r="DS8" s="26">
        <v>3.05</v>
      </c>
      <c r="DT8" s="26">
        <v>3.05</v>
      </c>
      <c r="DU8" s="26">
        <v>3.05</v>
      </c>
      <c r="DV8" s="26">
        <v>3.05</v>
      </c>
      <c r="DW8" s="26">
        <v>2.94</v>
      </c>
      <c r="DX8" s="26">
        <v>2.94</v>
      </c>
      <c r="DY8" s="26">
        <v>2.94</v>
      </c>
      <c r="DZ8" s="26">
        <v>2.94</v>
      </c>
      <c r="EA8" s="26">
        <v>2.94</v>
      </c>
      <c r="EB8" s="26">
        <v>2.94</v>
      </c>
      <c r="EC8" s="26">
        <v>2.94</v>
      </c>
      <c r="ED8" s="26">
        <v>2.94</v>
      </c>
      <c r="EE8" s="26">
        <v>2.94</v>
      </c>
      <c r="EF8" s="26">
        <v>2.94</v>
      </c>
      <c r="EG8" s="26">
        <v>2.94</v>
      </c>
      <c r="EH8" s="26">
        <v>2.94</v>
      </c>
      <c r="EI8" s="26">
        <v>3.05</v>
      </c>
      <c r="EJ8" s="26">
        <v>3.05</v>
      </c>
      <c r="EK8" s="26">
        <v>3.05</v>
      </c>
      <c r="EL8" s="26">
        <v>3.05</v>
      </c>
      <c r="EM8" s="26">
        <v>3.05</v>
      </c>
      <c r="EN8" s="26">
        <v>3.05</v>
      </c>
      <c r="EO8" s="26">
        <v>3.05</v>
      </c>
      <c r="EP8" s="26">
        <v>3.05</v>
      </c>
      <c r="EQ8" s="26">
        <v>3.05</v>
      </c>
      <c r="ER8" s="26">
        <v>3.05</v>
      </c>
      <c r="ES8" s="26">
        <v>3.05</v>
      </c>
      <c r="ET8" s="26">
        <v>3.05</v>
      </c>
      <c r="EU8" s="26">
        <v>3.25</v>
      </c>
      <c r="EV8" s="26">
        <v>3.25</v>
      </c>
      <c r="EW8" s="26">
        <v>3.25</v>
      </c>
      <c r="EX8" s="26">
        <v>3.25</v>
      </c>
      <c r="EY8" s="26">
        <v>3.25</v>
      </c>
      <c r="EZ8" s="26">
        <v>3.25</v>
      </c>
      <c r="FA8" s="26">
        <v>3.25</v>
      </c>
      <c r="FB8" s="26">
        <v>3.25</v>
      </c>
      <c r="FC8" s="26">
        <v>3.25</v>
      </c>
      <c r="FD8" s="26">
        <v>3.25</v>
      </c>
      <c r="FE8" s="26">
        <v>3.25</v>
      </c>
      <c r="FF8" s="26">
        <v>3.25</v>
      </c>
      <c r="FG8" s="26">
        <v>3.66</v>
      </c>
      <c r="FH8" s="26">
        <v>3.66</v>
      </c>
      <c r="FI8" s="26">
        <v>3.66</v>
      </c>
      <c r="FJ8" s="26">
        <v>3.66</v>
      </c>
      <c r="FK8" s="26">
        <v>3.66</v>
      </c>
      <c r="FL8" s="26">
        <v>3.66</v>
      </c>
      <c r="FM8" s="26">
        <v>3.66</v>
      </c>
      <c r="FN8" s="26">
        <v>3.66</v>
      </c>
      <c r="FO8" s="26">
        <v>3.66</v>
      </c>
      <c r="FP8" s="26">
        <v>3.66</v>
      </c>
      <c r="FQ8" s="26">
        <v>3.66</v>
      </c>
      <c r="FR8" s="26">
        <v>3.66</v>
      </c>
      <c r="FS8" s="26">
        <v>3.78</v>
      </c>
      <c r="FT8" s="26">
        <v>3.78</v>
      </c>
      <c r="FU8" s="26">
        <v>3.78</v>
      </c>
      <c r="FV8" s="26">
        <v>3.78</v>
      </c>
      <c r="FW8" s="26">
        <v>3.78</v>
      </c>
      <c r="FX8" s="26">
        <v>3.78</v>
      </c>
      <c r="FY8" s="26">
        <v>3.78</v>
      </c>
      <c r="FZ8" s="26">
        <v>3.78</v>
      </c>
      <c r="GA8" s="26">
        <v>3.78</v>
      </c>
      <c r="GB8" s="26">
        <v>3.78</v>
      </c>
      <c r="GC8" s="26">
        <v>3.78</v>
      </c>
      <c r="GD8" s="26">
        <v>3.78</v>
      </c>
    </row>
    <row r="9" spans="1:186" s="41" customFormat="1">
      <c r="A9" s="60"/>
      <c r="B9" s="458"/>
      <c r="C9" s="458"/>
      <c r="D9" s="458"/>
      <c r="E9" s="458"/>
      <c r="F9" s="45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</row>
    <row r="10" spans="1:186" s="41" customFormat="1">
      <c r="A10" s="60"/>
      <c r="B10" s="458"/>
      <c r="C10" s="458" t="s">
        <v>80</v>
      </c>
      <c r="D10" s="458" t="s">
        <v>76</v>
      </c>
      <c r="E10" s="458" t="s">
        <v>68</v>
      </c>
      <c r="F10" s="458" t="s">
        <v>77</v>
      </c>
      <c r="G10" s="26" t="s">
        <v>191</v>
      </c>
      <c r="H10" s="26" t="s">
        <v>191</v>
      </c>
      <c r="I10" s="26" t="s">
        <v>191</v>
      </c>
      <c r="J10" s="26" t="s">
        <v>191</v>
      </c>
      <c r="K10" s="26" t="s">
        <v>191</v>
      </c>
      <c r="L10" s="26" t="s">
        <v>191</v>
      </c>
      <c r="M10" s="26" t="s">
        <v>191</v>
      </c>
      <c r="N10" s="26" t="s">
        <v>191</v>
      </c>
      <c r="O10" s="26" t="s">
        <v>191</v>
      </c>
      <c r="P10" s="26" t="s">
        <v>191</v>
      </c>
      <c r="Q10" s="26" t="s">
        <v>191</v>
      </c>
      <c r="R10" s="26" t="s">
        <v>191</v>
      </c>
      <c r="S10" s="26" t="s">
        <v>191</v>
      </c>
      <c r="T10" s="26" t="s">
        <v>191</v>
      </c>
      <c r="U10" s="26" t="s">
        <v>191</v>
      </c>
      <c r="V10" s="26" t="s">
        <v>191</v>
      </c>
      <c r="W10" s="26" t="s">
        <v>191</v>
      </c>
      <c r="X10" s="26" t="s">
        <v>191</v>
      </c>
      <c r="Y10" s="26" t="s">
        <v>191</v>
      </c>
      <c r="Z10" s="26" t="s">
        <v>191</v>
      </c>
      <c r="AA10" s="26" t="s">
        <v>191</v>
      </c>
      <c r="AB10" s="26" t="s">
        <v>191</v>
      </c>
      <c r="AC10" s="26" t="s">
        <v>191</v>
      </c>
      <c r="AD10" s="26" t="s">
        <v>191</v>
      </c>
      <c r="AE10" s="26" t="s">
        <v>191</v>
      </c>
      <c r="AF10" s="26" t="s">
        <v>191</v>
      </c>
      <c r="AG10" s="26" t="s">
        <v>191</v>
      </c>
      <c r="AH10" s="26" t="s">
        <v>191</v>
      </c>
      <c r="AI10" s="26" t="s">
        <v>191</v>
      </c>
      <c r="AJ10" s="26" t="s">
        <v>191</v>
      </c>
      <c r="AK10" s="26" t="s">
        <v>191</v>
      </c>
      <c r="AL10" s="26" t="s">
        <v>191</v>
      </c>
      <c r="AM10" s="26" t="s">
        <v>191</v>
      </c>
      <c r="AN10" s="26" t="s">
        <v>191</v>
      </c>
      <c r="AO10" s="26" t="s">
        <v>191</v>
      </c>
      <c r="AP10" s="26" t="s">
        <v>191</v>
      </c>
      <c r="AQ10" s="26" t="s">
        <v>191</v>
      </c>
      <c r="AR10" s="26" t="s">
        <v>191</v>
      </c>
      <c r="AS10" s="26" t="s">
        <v>191</v>
      </c>
      <c r="AT10" s="26" t="s">
        <v>191</v>
      </c>
      <c r="AU10" s="26" t="s">
        <v>191</v>
      </c>
      <c r="AV10" s="26" t="s">
        <v>191</v>
      </c>
      <c r="AW10" s="26" t="s">
        <v>191</v>
      </c>
      <c r="AX10" s="26" t="s">
        <v>191</v>
      </c>
      <c r="AY10" s="26" t="s">
        <v>191</v>
      </c>
      <c r="AZ10" s="26" t="s">
        <v>191</v>
      </c>
      <c r="BA10" s="26" t="s">
        <v>191</v>
      </c>
      <c r="BB10" s="26" t="s">
        <v>191</v>
      </c>
      <c r="BC10" s="26" t="s">
        <v>191</v>
      </c>
      <c r="BD10" s="26" t="s">
        <v>191</v>
      </c>
      <c r="BE10" s="26" t="s">
        <v>191</v>
      </c>
      <c r="BF10" s="26" t="s">
        <v>191</v>
      </c>
      <c r="BG10" s="26" t="s">
        <v>191</v>
      </c>
      <c r="BH10" s="26" t="s">
        <v>191</v>
      </c>
      <c r="BI10" s="26" t="s">
        <v>191</v>
      </c>
      <c r="BJ10" s="26" t="s">
        <v>191</v>
      </c>
      <c r="BK10" s="26" t="s">
        <v>191</v>
      </c>
      <c r="BL10" s="26" t="s">
        <v>191</v>
      </c>
      <c r="BM10" s="26" t="s">
        <v>191</v>
      </c>
      <c r="BN10" s="26" t="s">
        <v>191</v>
      </c>
      <c r="BO10" s="26" t="s">
        <v>191</v>
      </c>
      <c r="BP10" s="26" t="s">
        <v>191</v>
      </c>
      <c r="BQ10" s="26" t="s">
        <v>191</v>
      </c>
      <c r="BR10" s="26" t="s">
        <v>191</v>
      </c>
      <c r="BS10" s="26" t="s">
        <v>191</v>
      </c>
      <c r="BT10" s="26" t="s">
        <v>191</v>
      </c>
      <c r="BU10" s="26" t="s">
        <v>191</v>
      </c>
      <c r="BV10" s="26" t="s">
        <v>191</v>
      </c>
      <c r="BW10" s="26" t="s">
        <v>191</v>
      </c>
      <c r="BX10" s="26" t="s">
        <v>191</v>
      </c>
      <c r="BY10" s="26" t="s">
        <v>191</v>
      </c>
      <c r="BZ10" s="26" t="s">
        <v>191</v>
      </c>
      <c r="CA10" s="26" t="s">
        <v>191</v>
      </c>
      <c r="CB10" s="26" t="s">
        <v>191</v>
      </c>
      <c r="CC10" s="26" t="s">
        <v>191</v>
      </c>
      <c r="CD10" s="26" t="s">
        <v>191</v>
      </c>
      <c r="CE10" s="26" t="s">
        <v>191</v>
      </c>
      <c r="CF10" s="26" t="s">
        <v>191</v>
      </c>
      <c r="CG10" s="26" t="s">
        <v>191</v>
      </c>
      <c r="CH10" s="26" t="s">
        <v>191</v>
      </c>
      <c r="CI10" s="26" t="s">
        <v>191</v>
      </c>
      <c r="CJ10" s="26" t="s">
        <v>191</v>
      </c>
      <c r="CK10" s="26" t="s">
        <v>191</v>
      </c>
      <c r="CL10" s="26" t="s">
        <v>191</v>
      </c>
      <c r="CM10" s="26" t="s">
        <v>191</v>
      </c>
      <c r="CN10" s="26" t="s">
        <v>191</v>
      </c>
      <c r="CO10" s="26" t="s">
        <v>191</v>
      </c>
      <c r="CP10" s="26" t="s">
        <v>191</v>
      </c>
      <c r="CQ10" s="26" t="s">
        <v>191</v>
      </c>
      <c r="CR10" s="26" t="s">
        <v>191</v>
      </c>
      <c r="CS10" s="26" t="s">
        <v>191</v>
      </c>
      <c r="CT10" s="26" t="s">
        <v>191</v>
      </c>
      <c r="CU10" s="26" t="s">
        <v>191</v>
      </c>
      <c r="CV10" s="26" t="s">
        <v>191</v>
      </c>
      <c r="CW10" s="26" t="s">
        <v>191</v>
      </c>
      <c r="CX10" s="26" t="s">
        <v>191</v>
      </c>
      <c r="CY10" s="26" t="s">
        <v>191</v>
      </c>
      <c r="CZ10" s="26" t="s">
        <v>191</v>
      </c>
      <c r="DA10" s="26" t="s">
        <v>191</v>
      </c>
      <c r="DB10" s="26" t="s">
        <v>191</v>
      </c>
      <c r="DC10" s="26" t="s">
        <v>191</v>
      </c>
      <c r="DD10" s="26" t="s">
        <v>191</v>
      </c>
      <c r="DE10" s="26" t="s">
        <v>191</v>
      </c>
      <c r="DF10" s="26" t="s">
        <v>191</v>
      </c>
      <c r="DG10" s="26" t="s">
        <v>191</v>
      </c>
      <c r="DH10" s="26" t="s">
        <v>191</v>
      </c>
      <c r="DI10" s="26" t="s">
        <v>191</v>
      </c>
      <c r="DJ10" s="26" t="s">
        <v>191</v>
      </c>
      <c r="DK10" s="26" t="s">
        <v>191</v>
      </c>
      <c r="DL10" s="26" t="s">
        <v>191</v>
      </c>
      <c r="DM10" s="26" t="s">
        <v>191</v>
      </c>
      <c r="DN10" s="26" t="s">
        <v>191</v>
      </c>
      <c r="DO10" s="26" t="s">
        <v>191</v>
      </c>
      <c r="DP10" s="26" t="s">
        <v>191</v>
      </c>
      <c r="DQ10" s="26" t="s">
        <v>191</v>
      </c>
      <c r="DR10" s="26" t="s">
        <v>191</v>
      </c>
      <c r="DS10" s="26" t="s">
        <v>191</v>
      </c>
      <c r="DT10" s="26" t="s">
        <v>191</v>
      </c>
      <c r="DU10" s="26" t="s">
        <v>191</v>
      </c>
      <c r="DV10" s="26" t="s">
        <v>191</v>
      </c>
      <c r="DW10" s="26" t="s">
        <v>191</v>
      </c>
      <c r="DX10" s="26" t="s">
        <v>191</v>
      </c>
      <c r="DY10" s="26" t="s">
        <v>191</v>
      </c>
      <c r="DZ10" s="26" t="s">
        <v>191</v>
      </c>
      <c r="EA10" s="26" t="s">
        <v>191</v>
      </c>
      <c r="EB10" s="26" t="s">
        <v>191</v>
      </c>
      <c r="EC10" s="26" t="s">
        <v>191</v>
      </c>
      <c r="ED10" s="26" t="s">
        <v>191</v>
      </c>
      <c r="EE10" s="26" t="s">
        <v>191</v>
      </c>
      <c r="EF10" s="26" t="s">
        <v>191</v>
      </c>
      <c r="EG10" s="26" t="s">
        <v>191</v>
      </c>
      <c r="EH10" s="26" t="s">
        <v>191</v>
      </c>
      <c r="EI10" s="26" t="s">
        <v>191</v>
      </c>
      <c r="EJ10" s="26" t="s">
        <v>191</v>
      </c>
      <c r="EK10" s="26" t="s">
        <v>191</v>
      </c>
      <c r="EL10" s="26" t="s">
        <v>191</v>
      </c>
      <c r="EM10" s="26" t="s">
        <v>191</v>
      </c>
      <c r="EN10" s="26" t="s">
        <v>191</v>
      </c>
      <c r="EO10" s="26" t="s">
        <v>191</v>
      </c>
      <c r="EP10" s="26" t="s">
        <v>191</v>
      </c>
      <c r="EQ10" s="26" t="s">
        <v>191</v>
      </c>
      <c r="ER10" s="26" t="s">
        <v>191</v>
      </c>
      <c r="ES10" s="26" t="s">
        <v>191</v>
      </c>
      <c r="ET10" s="26" t="s">
        <v>191</v>
      </c>
      <c r="EU10" s="26" t="s">
        <v>191</v>
      </c>
      <c r="EV10" s="26" t="s">
        <v>191</v>
      </c>
      <c r="EW10" s="26" t="s">
        <v>191</v>
      </c>
      <c r="EX10" s="26" t="s">
        <v>191</v>
      </c>
      <c r="EY10" s="26" t="s">
        <v>191</v>
      </c>
      <c r="EZ10" s="26" t="s">
        <v>191</v>
      </c>
      <c r="FA10" s="26" t="s">
        <v>191</v>
      </c>
      <c r="FB10" s="26" t="s">
        <v>191</v>
      </c>
      <c r="FC10" s="26" t="s">
        <v>191</v>
      </c>
      <c r="FD10" s="26" t="s">
        <v>191</v>
      </c>
      <c r="FE10" s="26" t="s">
        <v>191</v>
      </c>
      <c r="FF10" s="26" t="s">
        <v>191</v>
      </c>
      <c r="FG10" s="26" t="s">
        <v>191</v>
      </c>
      <c r="FH10" s="26" t="s">
        <v>191</v>
      </c>
      <c r="FI10" s="26" t="s">
        <v>191</v>
      </c>
      <c r="FJ10" s="26" t="s">
        <v>191</v>
      </c>
      <c r="FK10" s="26" t="s">
        <v>191</v>
      </c>
      <c r="FL10" s="26" t="s">
        <v>191</v>
      </c>
      <c r="FM10" s="26" t="s">
        <v>191</v>
      </c>
      <c r="FN10" s="26" t="s">
        <v>191</v>
      </c>
      <c r="FO10" s="26" t="s">
        <v>191</v>
      </c>
      <c r="FP10" s="26" t="s">
        <v>191</v>
      </c>
      <c r="FQ10" s="26" t="s">
        <v>191</v>
      </c>
      <c r="FR10" s="26" t="s">
        <v>191</v>
      </c>
      <c r="FS10" s="26" t="s">
        <v>191</v>
      </c>
      <c r="FT10" s="26" t="s">
        <v>191</v>
      </c>
      <c r="FU10" s="26" t="s">
        <v>191</v>
      </c>
      <c r="FV10" s="26" t="s">
        <v>191</v>
      </c>
      <c r="FW10" s="26" t="s">
        <v>191</v>
      </c>
      <c r="FX10" s="26" t="s">
        <v>191</v>
      </c>
      <c r="FY10" s="26" t="s">
        <v>191</v>
      </c>
      <c r="FZ10" s="26" t="s">
        <v>191</v>
      </c>
      <c r="GA10" s="26" t="s">
        <v>191</v>
      </c>
      <c r="GB10" s="26" t="s">
        <v>191</v>
      </c>
      <c r="GC10" s="26" t="s">
        <v>191</v>
      </c>
      <c r="GD10" s="26" t="s">
        <v>191</v>
      </c>
    </row>
    <row r="11" spans="1:186" s="41" customFormat="1">
      <c r="A11" s="60"/>
      <c r="B11" s="458"/>
      <c r="C11" s="458" t="s">
        <v>80</v>
      </c>
      <c r="D11" s="458" t="s">
        <v>76</v>
      </c>
      <c r="E11" s="458" t="s">
        <v>68</v>
      </c>
      <c r="F11" s="458" t="s">
        <v>78</v>
      </c>
      <c r="G11" s="26" t="s">
        <v>191</v>
      </c>
      <c r="H11" s="26" t="s">
        <v>191</v>
      </c>
      <c r="I11" s="26" t="s">
        <v>191</v>
      </c>
      <c r="J11" s="26" t="s">
        <v>191</v>
      </c>
      <c r="K11" s="26" t="s">
        <v>191</v>
      </c>
      <c r="L11" s="26" t="s">
        <v>191</v>
      </c>
      <c r="M11" s="26" t="s">
        <v>191</v>
      </c>
      <c r="N11" s="26" t="s">
        <v>191</v>
      </c>
      <c r="O11" s="26" t="s">
        <v>191</v>
      </c>
      <c r="P11" s="26" t="s">
        <v>191</v>
      </c>
      <c r="Q11" s="26" t="s">
        <v>191</v>
      </c>
      <c r="R11" s="26" t="s">
        <v>191</v>
      </c>
      <c r="S11" s="26" t="s">
        <v>191</v>
      </c>
      <c r="T11" s="26" t="s">
        <v>191</v>
      </c>
      <c r="U11" s="26" t="s">
        <v>191</v>
      </c>
      <c r="V11" s="26" t="s">
        <v>191</v>
      </c>
      <c r="W11" s="26" t="s">
        <v>191</v>
      </c>
      <c r="X11" s="26" t="s">
        <v>191</v>
      </c>
      <c r="Y11" s="26" t="s">
        <v>191</v>
      </c>
      <c r="Z11" s="26" t="s">
        <v>191</v>
      </c>
      <c r="AA11" s="26" t="s">
        <v>191</v>
      </c>
      <c r="AB11" s="26" t="s">
        <v>191</v>
      </c>
      <c r="AC11" s="26" t="s">
        <v>191</v>
      </c>
      <c r="AD11" s="26" t="s">
        <v>191</v>
      </c>
      <c r="AE11" s="26" t="s">
        <v>191</v>
      </c>
      <c r="AF11" s="26" t="s">
        <v>191</v>
      </c>
      <c r="AG11" s="26" t="s">
        <v>191</v>
      </c>
      <c r="AH11" s="26" t="s">
        <v>191</v>
      </c>
      <c r="AI11" s="26" t="s">
        <v>191</v>
      </c>
      <c r="AJ11" s="26" t="s">
        <v>191</v>
      </c>
      <c r="AK11" s="26" t="s">
        <v>191</v>
      </c>
      <c r="AL11" s="26" t="s">
        <v>191</v>
      </c>
      <c r="AM11" s="26" t="s">
        <v>191</v>
      </c>
      <c r="AN11" s="26" t="s">
        <v>191</v>
      </c>
      <c r="AO11" s="26" t="s">
        <v>191</v>
      </c>
      <c r="AP11" s="26" t="s">
        <v>191</v>
      </c>
      <c r="AQ11" s="26" t="s">
        <v>191</v>
      </c>
      <c r="AR11" s="26" t="s">
        <v>191</v>
      </c>
      <c r="AS11" s="26" t="s">
        <v>191</v>
      </c>
      <c r="AT11" s="26" t="s">
        <v>191</v>
      </c>
      <c r="AU11" s="26" t="s">
        <v>191</v>
      </c>
      <c r="AV11" s="26" t="s">
        <v>191</v>
      </c>
      <c r="AW11" s="26" t="s">
        <v>191</v>
      </c>
      <c r="AX11" s="26" t="s">
        <v>191</v>
      </c>
      <c r="AY11" s="26" t="s">
        <v>191</v>
      </c>
      <c r="AZ11" s="26" t="s">
        <v>191</v>
      </c>
      <c r="BA11" s="26" t="s">
        <v>191</v>
      </c>
      <c r="BB11" s="26" t="s">
        <v>191</v>
      </c>
      <c r="BC11" s="26" t="s">
        <v>191</v>
      </c>
      <c r="BD11" s="26" t="s">
        <v>191</v>
      </c>
      <c r="BE11" s="26" t="s">
        <v>191</v>
      </c>
      <c r="BF11" s="26" t="s">
        <v>191</v>
      </c>
      <c r="BG11" s="26" t="s">
        <v>191</v>
      </c>
      <c r="BH11" s="26" t="s">
        <v>191</v>
      </c>
      <c r="BI11" s="26" t="s">
        <v>191</v>
      </c>
      <c r="BJ11" s="26" t="s">
        <v>191</v>
      </c>
      <c r="BK11" s="26" t="s">
        <v>191</v>
      </c>
      <c r="BL11" s="26" t="s">
        <v>191</v>
      </c>
      <c r="BM11" s="26" t="s">
        <v>191</v>
      </c>
      <c r="BN11" s="26" t="s">
        <v>191</v>
      </c>
      <c r="BO11" s="26" t="s">
        <v>191</v>
      </c>
      <c r="BP11" s="26" t="s">
        <v>191</v>
      </c>
      <c r="BQ11" s="26" t="s">
        <v>191</v>
      </c>
      <c r="BR11" s="26" t="s">
        <v>191</v>
      </c>
      <c r="BS11" s="26" t="s">
        <v>191</v>
      </c>
      <c r="BT11" s="26" t="s">
        <v>191</v>
      </c>
      <c r="BU11" s="26" t="s">
        <v>191</v>
      </c>
      <c r="BV11" s="26" t="s">
        <v>191</v>
      </c>
      <c r="BW11" s="26" t="s">
        <v>191</v>
      </c>
      <c r="BX11" s="26" t="s">
        <v>191</v>
      </c>
      <c r="BY11" s="26" t="s">
        <v>191</v>
      </c>
      <c r="BZ11" s="26" t="s">
        <v>191</v>
      </c>
      <c r="CA11" s="26" t="s">
        <v>191</v>
      </c>
      <c r="CB11" s="26" t="s">
        <v>191</v>
      </c>
      <c r="CC11" s="26" t="s">
        <v>191</v>
      </c>
      <c r="CD11" s="26" t="s">
        <v>191</v>
      </c>
      <c r="CE11" s="26" t="s">
        <v>191</v>
      </c>
      <c r="CF11" s="26" t="s">
        <v>191</v>
      </c>
      <c r="CG11" s="26" t="s">
        <v>191</v>
      </c>
      <c r="CH11" s="26" t="s">
        <v>191</v>
      </c>
      <c r="CI11" s="26" t="s">
        <v>191</v>
      </c>
      <c r="CJ11" s="26" t="s">
        <v>191</v>
      </c>
      <c r="CK11" s="26" t="s">
        <v>191</v>
      </c>
      <c r="CL11" s="26" t="s">
        <v>191</v>
      </c>
      <c r="CM11" s="26" t="s">
        <v>191</v>
      </c>
      <c r="CN11" s="26" t="s">
        <v>191</v>
      </c>
      <c r="CO11" s="26" t="s">
        <v>191</v>
      </c>
      <c r="CP11" s="26" t="s">
        <v>191</v>
      </c>
      <c r="CQ11" s="26" t="s">
        <v>191</v>
      </c>
      <c r="CR11" s="26" t="s">
        <v>191</v>
      </c>
      <c r="CS11" s="26" t="s">
        <v>191</v>
      </c>
      <c r="CT11" s="26" t="s">
        <v>191</v>
      </c>
      <c r="CU11" s="26" t="s">
        <v>191</v>
      </c>
      <c r="CV11" s="26" t="s">
        <v>191</v>
      </c>
      <c r="CW11" s="26" t="s">
        <v>191</v>
      </c>
      <c r="CX11" s="26" t="s">
        <v>191</v>
      </c>
      <c r="CY11" s="26" t="s">
        <v>191</v>
      </c>
      <c r="CZ11" s="26" t="s">
        <v>191</v>
      </c>
      <c r="DA11" s="26" t="s">
        <v>191</v>
      </c>
      <c r="DB11" s="26" t="s">
        <v>191</v>
      </c>
      <c r="DC11" s="26" t="s">
        <v>191</v>
      </c>
      <c r="DD11" s="26" t="s">
        <v>191</v>
      </c>
      <c r="DE11" s="26" t="s">
        <v>191</v>
      </c>
      <c r="DF11" s="26" t="s">
        <v>191</v>
      </c>
      <c r="DG11" s="26" t="s">
        <v>191</v>
      </c>
      <c r="DH11" s="26" t="s">
        <v>191</v>
      </c>
      <c r="DI11" s="26" t="s">
        <v>191</v>
      </c>
      <c r="DJ11" s="26" t="s">
        <v>191</v>
      </c>
      <c r="DK11" s="26" t="s">
        <v>191</v>
      </c>
      <c r="DL11" s="26" t="s">
        <v>191</v>
      </c>
      <c r="DM11" s="26" t="s">
        <v>191</v>
      </c>
      <c r="DN11" s="26" t="s">
        <v>191</v>
      </c>
      <c r="DO11" s="26" t="s">
        <v>191</v>
      </c>
      <c r="DP11" s="26" t="s">
        <v>191</v>
      </c>
      <c r="DQ11" s="26" t="s">
        <v>191</v>
      </c>
      <c r="DR11" s="26" t="s">
        <v>191</v>
      </c>
      <c r="DS11" s="26" t="s">
        <v>191</v>
      </c>
      <c r="DT11" s="26" t="s">
        <v>191</v>
      </c>
      <c r="DU11" s="26" t="s">
        <v>191</v>
      </c>
      <c r="DV11" s="26" t="s">
        <v>191</v>
      </c>
      <c r="DW11" s="26" t="s">
        <v>191</v>
      </c>
      <c r="DX11" s="26" t="s">
        <v>191</v>
      </c>
      <c r="DY11" s="26" t="s">
        <v>191</v>
      </c>
      <c r="DZ11" s="26" t="s">
        <v>191</v>
      </c>
      <c r="EA11" s="26" t="s">
        <v>191</v>
      </c>
      <c r="EB11" s="26" t="s">
        <v>191</v>
      </c>
      <c r="EC11" s="26" t="s">
        <v>191</v>
      </c>
      <c r="ED11" s="26" t="s">
        <v>191</v>
      </c>
      <c r="EE11" s="26" t="s">
        <v>191</v>
      </c>
      <c r="EF11" s="26" t="s">
        <v>191</v>
      </c>
      <c r="EG11" s="26" t="s">
        <v>191</v>
      </c>
      <c r="EH11" s="26" t="s">
        <v>191</v>
      </c>
      <c r="EI11" s="26" t="s">
        <v>191</v>
      </c>
      <c r="EJ11" s="26" t="s">
        <v>191</v>
      </c>
      <c r="EK11" s="26" t="s">
        <v>191</v>
      </c>
      <c r="EL11" s="26" t="s">
        <v>191</v>
      </c>
      <c r="EM11" s="26" t="s">
        <v>191</v>
      </c>
      <c r="EN11" s="26" t="s">
        <v>191</v>
      </c>
      <c r="EO11" s="26" t="s">
        <v>191</v>
      </c>
      <c r="EP11" s="26" t="s">
        <v>191</v>
      </c>
      <c r="EQ11" s="26" t="s">
        <v>191</v>
      </c>
      <c r="ER11" s="26" t="s">
        <v>191</v>
      </c>
      <c r="ES11" s="26" t="s">
        <v>191</v>
      </c>
      <c r="ET11" s="26" t="s">
        <v>191</v>
      </c>
      <c r="EU11" s="26" t="s">
        <v>191</v>
      </c>
      <c r="EV11" s="26" t="s">
        <v>191</v>
      </c>
      <c r="EW11" s="26" t="s">
        <v>191</v>
      </c>
      <c r="EX11" s="26" t="s">
        <v>191</v>
      </c>
      <c r="EY11" s="26" t="s">
        <v>191</v>
      </c>
      <c r="EZ11" s="26" t="s">
        <v>191</v>
      </c>
      <c r="FA11" s="26" t="s">
        <v>191</v>
      </c>
      <c r="FB11" s="26" t="s">
        <v>191</v>
      </c>
      <c r="FC11" s="26" t="s">
        <v>191</v>
      </c>
      <c r="FD11" s="26" t="s">
        <v>191</v>
      </c>
      <c r="FE11" s="26" t="s">
        <v>191</v>
      </c>
      <c r="FF11" s="26" t="s">
        <v>191</v>
      </c>
      <c r="FG11" s="26" t="s">
        <v>191</v>
      </c>
      <c r="FH11" s="26" t="s">
        <v>191</v>
      </c>
      <c r="FI11" s="26" t="s">
        <v>191</v>
      </c>
      <c r="FJ11" s="26" t="s">
        <v>191</v>
      </c>
      <c r="FK11" s="26" t="s">
        <v>191</v>
      </c>
      <c r="FL11" s="26" t="s">
        <v>191</v>
      </c>
      <c r="FM11" s="26" t="s">
        <v>191</v>
      </c>
      <c r="FN11" s="26" t="s">
        <v>191</v>
      </c>
      <c r="FO11" s="26" t="s">
        <v>191</v>
      </c>
      <c r="FP11" s="26" t="s">
        <v>191</v>
      </c>
      <c r="FQ11" s="26" t="s">
        <v>191</v>
      </c>
      <c r="FR11" s="26" t="s">
        <v>191</v>
      </c>
      <c r="FS11" s="26" t="s">
        <v>191</v>
      </c>
      <c r="FT11" s="26" t="s">
        <v>191</v>
      </c>
      <c r="FU11" s="26" t="s">
        <v>191</v>
      </c>
      <c r="FV11" s="26" t="s">
        <v>191</v>
      </c>
      <c r="FW11" s="26" t="s">
        <v>191</v>
      </c>
      <c r="FX11" s="26" t="s">
        <v>191</v>
      </c>
      <c r="FY11" s="26" t="s">
        <v>191</v>
      </c>
      <c r="FZ11" s="26" t="s">
        <v>191</v>
      </c>
      <c r="GA11" s="26" t="s">
        <v>191</v>
      </c>
      <c r="GB11" s="26" t="s">
        <v>191</v>
      </c>
      <c r="GC11" s="26" t="s">
        <v>191</v>
      </c>
      <c r="GD11" s="26" t="s">
        <v>191</v>
      </c>
    </row>
    <row r="12" spans="1:186" s="41" customFormat="1">
      <c r="A12" s="60"/>
      <c r="B12" s="458"/>
      <c r="C12" s="458" t="s">
        <v>80</v>
      </c>
      <c r="D12" s="458" t="s">
        <v>76</v>
      </c>
      <c r="E12" s="458" t="s">
        <v>68</v>
      </c>
      <c r="F12" s="458" t="s">
        <v>79</v>
      </c>
      <c r="G12" s="26">
        <v>32.479999999999997</v>
      </c>
      <c r="H12" s="26">
        <v>31.29</v>
      </c>
      <c r="I12" s="26">
        <v>29.42</v>
      </c>
      <c r="J12" s="26">
        <v>29.23</v>
      </c>
      <c r="K12" s="26">
        <v>28.64</v>
      </c>
      <c r="L12" s="26">
        <v>28.87</v>
      </c>
      <c r="M12" s="26">
        <v>34.71</v>
      </c>
      <c r="N12" s="26">
        <v>31.92</v>
      </c>
      <c r="O12" s="26">
        <v>28.96</v>
      </c>
      <c r="P12" s="26">
        <v>28.72</v>
      </c>
      <c r="Q12" s="26">
        <v>28.69</v>
      </c>
      <c r="R12" s="26">
        <v>30.08</v>
      </c>
      <c r="S12" s="26">
        <v>34.53</v>
      </c>
      <c r="T12" s="26">
        <v>33.770000000000003</v>
      </c>
      <c r="U12" s="26">
        <v>30.65</v>
      </c>
      <c r="V12" s="26">
        <v>30.92</v>
      </c>
      <c r="W12" s="26">
        <v>29.92</v>
      </c>
      <c r="X12" s="26">
        <v>30.74</v>
      </c>
      <c r="Y12" s="26">
        <v>34.369999999999997</v>
      </c>
      <c r="Z12" s="26">
        <v>33.799999999999997</v>
      </c>
      <c r="AA12" s="26">
        <v>29.96</v>
      </c>
      <c r="AB12" s="26">
        <v>29.52</v>
      </c>
      <c r="AC12" s="26">
        <v>29.51</v>
      </c>
      <c r="AD12" s="26">
        <v>30.56</v>
      </c>
      <c r="AE12" s="26">
        <v>34.21</v>
      </c>
      <c r="AF12" s="26">
        <v>34.79</v>
      </c>
      <c r="AG12" s="26">
        <v>32.119999999999997</v>
      </c>
      <c r="AH12" s="26">
        <v>31.35</v>
      </c>
      <c r="AI12" s="26">
        <v>30.52</v>
      </c>
      <c r="AJ12" s="26">
        <v>32.869999999999997</v>
      </c>
      <c r="AK12" s="26">
        <v>36.08</v>
      </c>
      <c r="AL12" s="26">
        <v>35.15</v>
      </c>
      <c r="AM12" s="26">
        <v>30.87</v>
      </c>
      <c r="AN12" s="26">
        <v>30.71</v>
      </c>
      <c r="AO12" s="26">
        <v>31.08</v>
      </c>
      <c r="AP12" s="26">
        <v>31.11</v>
      </c>
      <c r="AQ12" s="26">
        <v>35.71</v>
      </c>
      <c r="AR12" s="26">
        <v>36.520000000000003</v>
      </c>
      <c r="AS12" s="26">
        <v>33.72</v>
      </c>
      <c r="AT12" s="26">
        <v>32.450000000000003</v>
      </c>
      <c r="AU12" s="26">
        <v>32.020000000000003</v>
      </c>
      <c r="AV12" s="26">
        <v>34.28</v>
      </c>
      <c r="AW12" s="26">
        <v>36.869999999999997</v>
      </c>
      <c r="AX12" s="26">
        <v>37.67</v>
      </c>
      <c r="AY12" s="26">
        <v>32.19</v>
      </c>
      <c r="AZ12" s="26">
        <v>31.62</v>
      </c>
      <c r="BA12" s="26">
        <v>32.44</v>
      </c>
      <c r="BB12" s="26">
        <v>32.409999999999997</v>
      </c>
      <c r="BC12" s="26">
        <v>37.69</v>
      </c>
      <c r="BD12" s="26">
        <v>38.29</v>
      </c>
      <c r="BE12" s="26">
        <v>34.979999999999997</v>
      </c>
      <c r="BF12" s="26">
        <v>33.479999999999997</v>
      </c>
      <c r="BG12" s="26">
        <v>32.799999999999997</v>
      </c>
      <c r="BH12" s="26">
        <v>35.659999999999997</v>
      </c>
      <c r="BI12" s="26">
        <v>38.020000000000003</v>
      </c>
      <c r="BJ12" s="26">
        <v>38.93</v>
      </c>
      <c r="BK12" s="26">
        <v>32.65</v>
      </c>
      <c r="BL12" s="26">
        <v>32.880000000000003</v>
      </c>
      <c r="BM12" s="26">
        <v>33.54</v>
      </c>
      <c r="BN12" s="26">
        <v>33.549999999999997</v>
      </c>
      <c r="BO12" s="26">
        <v>39.58</v>
      </c>
      <c r="BP12" s="26">
        <v>40.15</v>
      </c>
      <c r="BQ12" s="26">
        <v>36.79</v>
      </c>
      <c r="BR12" s="26">
        <v>35.880000000000003</v>
      </c>
      <c r="BS12" s="26">
        <v>35.33</v>
      </c>
      <c r="BT12" s="26">
        <v>38.32</v>
      </c>
      <c r="BU12" s="26">
        <v>42.4</v>
      </c>
      <c r="BV12" s="26">
        <v>43.07</v>
      </c>
      <c r="BW12" s="26">
        <v>36.590000000000003</v>
      </c>
      <c r="BX12" s="26">
        <v>36.35</v>
      </c>
      <c r="BY12" s="26">
        <v>37.43</v>
      </c>
      <c r="BZ12" s="26">
        <v>38.049999999999997</v>
      </c>
      <c r="CA12" s="26">
        <v>43.51</v>
      </c>
      <c r="CB12" s="26">
        <v>44.99</v>
      </c>
      <c r="CC12" s="26">
        <v>42.5</v>
      </c>
      <c r="CD12" s="26">
        <v>42.33</v>
      </c>
      <c r="CE12" s="26">
        <v>41.96</v>
      </c>
      <c r="CF12" s="26">
        <v>45.82</v>
      </c>
      <c r="CG12" s="26">
        <v>54.1</v>
      </c>
      <c r="CH12" s="26">
        <v>55.01</v>
      </c>
      <c r="CI12" s="26">
        <v>47.63</v>
      </c>
      <c r="CJ12" s="26">
        <v>47.6</v>
      </c>
      <c r="CK12" s="26">
        <v>48.99</v>
      </c>
      <c r="CL12" s="26">
        <v>50.83</v>
      </c>
      <c r="CM12" s="26">
        <v>55.37</v>
      </c>
      <c r="CN12" s="26">
        <v>56.49</v>
      </c>
      <c r="CO12" s="26">
        <v>54.31</v>
      </c>
      <c r="CP12" s="26">
        <v>53.46</v>
      </c>
      <c r="CQ12" s="26">
        <v>52.57</v>
      </c>
      <c r="CR12" s="26">
        <v>59.88</v>
      </c>
      <c r="CS12" s="26">
        <v>69.63</v>
      </c>
      <c r="CT12" s="26">
        <v>68.39</v>
      </c>
      <c r="CU12" s="26">
        <v>60.31</v>
      </c>
      <c r="CV12" s="26">
        <v>58.65</v>
      </c>
      <c r="CW12" s="26">
        <v>59.01</v>
      </c>
      <c r="CX12" s="26">
        <v>62.16</v>
      </c>
      <c r="CY12" s="26">
        <v>65.44</v>
      </c>
      <c r="CZ12" s="26">
        <v>67.510000000000005</v>
      </c>
      <c r="DA12" s="26">
        <v>64.22</v>
      </c>
      <c r="DB12" s="26">
        <v>63.78</v>
      </c>
      <c r="DC12" s="26">
        <v>60.78</v>
      </c>
      <c r="DD12" s="26">
        <v>69.89</v>
      </c>
      <c r="DE12" s="26">
        <v>77.8</v>
      </c>
      <c r="DF12" s="26">
        <v>77.44</v>
      </c>
      <c r="DG12" s="26">
        <v>65.209999999999994</v>
      </c>
      <c r="DH12" s="26">
        <v>61.93</v>
      </c>
      <c r="DI12" s="26">
        <v>63.6</v>
      </c>
      <c r="DJ12" s="26">
        <v>65.8</v>
      </c>
      <c r="DK12" s="26">
        <v>68.319999999999993</v>
      </c>
      <c r="DL12" s="26">
        <v>68.900000000000006</v>
      </c>
      <c r="DM12" s="26">
        <v>65.930000000000007</v>
      </c>
      <c r="DN12" s="26">
        <v>63.36</v>
      </c>
      <c r="DO12" s="26">
        <v>62.18</v>
      </c>
      <c r="DP12" s="26">
        <v>72.09</v>
      </c>
      <c r="DQ12" s="26">
        <v>77.77</v>
      </c>
      <c r="DR12" s="26">
        <v>78.44</v>
      </c>
      <c r="DS12" s="26">
        <v>66.88</v>
      </c>
      <c r="DT12" s="26">
        <v>64.069999999999993</v>
      </c>
      <c r="DU12" s="26">
        <v>66.33</v>
      </c>
      <c r="DV12" s="26">
        <v>66.680000000000007</v>
      </c>
      <c r="DW12" s="26">
        <v>69.989999999999995</v>
      </c>
      <c r="DX12" s="26">
        <v>70.09</v>
      </c>
      <c r="DY12" s="26">
        <v>67.33</v>
      </c>
      <c r="DZ12" s="26">
        <v>64.180000000000007</v>
      </c>
      <c r="EA12" s="26">
        <v>65.489999999999995</v>
      </c>
      <c r="EB12" s="26">
        <v>72.989999999999995</v>
      </c>
      <c r="EC12" s="26">
        <v>77.489999999999995</v>
      </c>
      <c r="ED12" s="26">
        <v>78.260000000000005</v>
      </c>
      <c r="EE12" s="26">
        <v>67.02</v>
      </c>
      <c r="EF12" s="26">
        <v>65.52</v>
      </c>
      <c r="EG12" s="26">
        <v>66.44</v>
      </c>
      <c r="EH12" s="26">
        <v>66.34</v>
      </c>
      <c r="EI12" s="26">
        <v>70.150000000000006</v>
      </c>
      <c r="EJ12" s="26">
        <v>71.88</v>
      </c>
      <c r="EK12" s="26">
        <v>67.08</v>
      </c>
      <c r="EL12" s="26">
        <v>66.36</v>
      </c>
      <c r="EM12" s="26">
        <v>65.88</v>
      </c>
      <c r="EN12" s="26">
        <v>69.81</v>
      </c>
      <c r="EO12" s="26">
        <v>80.64</v>
      </c>
      <c r="EP12" s="26">
        <v>81.19</v>
      </c>
      <c r="EQ12" s="26">
        <v>69.86</v>
      </c>
      <c r="ER12" s="26">
        <v>67.69</v>
      </c>
      <c r="ES12" s="26">
        <v>66.5</v>
      </c>
      <c r="ET12" s="26">
        <v>69.09</v>
      </c>
      <c r="EU12" s="26">
        <v>73.56</v>
      </c>
      <c r="EV12" s="26">
        <v>73.5</v>
      </c>
      <c r="EW12" s="26">
        <v>69.44</v>
      </c>
      <c r="EX12" s="26">
        <v>68.97</v>
      </c>
      <c r="EY12" s="26">
        <v>67.41</v>
      </c>
      <c r="EZ12" s="26">
        <v>73.27</v>
      </c>
      <c r="FA12" s="26">
        <v>83.39</v>
      </c>
      <c r="FB12" s="26">
        <v>81.73</v>
      </c>
      <c r="FC12" s="26">
        <v>72.819999999999993</v>
      </c>
      <c r="FD12" s="26">
        <v>70.84</v>
      </c>
      <c r="FE12" s="26">
        <v>68.239999999999995</v>
      </c>
      <c r="FF12" s="26">
        <v>72.17</v>
      </c>
      <c r="FG12" s="26">
        <v>76.400000000000006</v>
      </c>
      <c r="FH12" s="26">
        <v>77.400000000000006</v>
      </c>
      <c r="FI12" s="26">
        <v>74.03</v>
      </c>
      <c r="FJ12" s="26">
        <v>72.489999999999995</v>
      </c>
      <c r="FK12" s="26">
        <v>71.22</v>
      </c>
      <c r="FL12" s="26">
        <v>78.86</v>
      </c>
      <c r="FM12" s="26">
        <v>88.13</v>
      </c>
      <c r="FN12" s="26">
        <v>85.7</v>
      </c>
      <c r="FO12" s="26">
        <v>77.33</v>
      </c>
      <c r="FP12" s="26">
        <v>73.89</v>
      </c>
      <c r="FQ12" s="26">
        <v>72.760000000000005</v>
      </c>
      <c r="FR12" s="26">
        <v>76.33</v>
      </c>
      <c r="FS12" s="26">
        <v>79.540000000000006</v>
      </c>
      <c r="FT12" s="26">
        <v>81.11</v>
      </c>
      <c r="FU12" s="26">
        <v>78.58</v>
      </c>
      <c r="FV12" s="26">
        <v>76.930000000000007</v>
      </c>
      <c r="FW12" s="26">
        <v>74.7</v>
      </c>
      <c r="FX12" s="26">
        <v>83.09</v>
      </c>
      <c r="FY12" s="26">
        <v>89.14</v>
      </c>
      <c r="FZ12" s="26">
        <v>89.75</v>
      </c>
      <c r="GA12" s="26">
        <v>79.790000000000006</v>
      </c>
      <c r="GB12" s="26">
        <v>76.73</v>
      </c>
      <c r="GC12" s="26">
        <v>78.11</v>
      </c>
      <c r="GD12" s="26">
        <v>80.599999999999994</v>
      </c>
    </row>
    <row r="13" spans="1:186" s="41" customFormat="1">
      <c r="A13" s="60"/>
      <c r="B13" s="458"/>
      <c r="C13" s="458"/>
      <c r="D13" s="458"/>
      <c r="E13" s="458"/>
      <c r="F13" s="45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</row>
    <row r="14" spans="1:186" s="41" customFormat="1">
      <c r="A14" s="60"/>
      <c r="B14" s="458"/>
      <c r="C14" s="458" t="s">
        <v>81</v>
      </c>
      <c r="D14" s="458" t="s">
        <v>76</v>
      </c>
      <c r="E14" s="458" t="s">
        <v>68</v>
      </c>
      <c r="F14" s="458" t="s">
        <v>77</v>
      </c>
      <c r="G14" s="26" t="s">
        <v>191</v>
      </c>
      <c r="H14" s="26" t="s">
        <v>191</v>
      </c>
      <c r="I14" s="26" t="s">
        <v>191</v>
      </c>
      <c r="J14" s="26" t="s">
        <v>191</v>
      </c>
      <c r="K14" s="26" t="s">
        <v>191</v>
      </c>
      <c r="L14" s="26" t="s">
        <v>191</v>
      </c>
      <c r="M14" s="26" t="s">
        <v>191</v>
      </c>
      <c r="N14" s="26" t="s">
        <v>191</v>
      </c>
      <c r="O14" s="26" t="s">
        <v>191</v>
      </c>
      <c r="P14" s="26" t="s">
        <v>191</v>
      </c>
      <c r="Q14" s="26" t="s">
        <v>191</v>
      </c>
      <c r="R14" s="26" t="s">
        <v>191</v>
      </c>
      <c r="S14" s="26" t="s">
        <v>191</v>
      </c>
      <c r="T14" s="26" t="s">
        <v>191</v>
      </c>
      <c r="U14" s="26" t="s">
        <v>191</v>
      </c>
      <c r="V14" s="26" t="s">
        <v>191</v>
      </c>
      <c r="W14" s="26" t="s">
        <v>191</v>
      </c>
      <c r="X14" s="26" t="s">
        <v>191</v>
      </c>
      <c r="Y14" s="26" t="s">
        <v>191</v>
      </c>
      <c r="Z14" s="26" t="s">
        <v>191</v>
      </c>
      <c r="AA14" s="26" t="s">
        <v>191</v>
      </c>
      <c r="AB14" s="26" t="s">
        <v>191</v>
      </c>
      <c r="AC14" s="26" t="s">
        <v>191</v>
      </c>
      <c r="AD14" s="26" t="s">
        <v>191</v>
      </c>
      <c r="AE14" s="26" t="s">
        <v>191</v>
      </c>
      <c r="AF14" s="26" t="s">
        <v>191</v>
      </c>
      <c r="AG14" s="26" t="s">
        <v>191</v>
      </c>
      <c r="AH14" s="26" t="s">
        <v>191</v>
      </c>
      <c r="AI14" s="26" t="s">
        <v>191</v>
      </c>
      <c r="AJ14" s="26" t="s">
        <v>191</v>
      </c>
      <c r="AK14" s="26" t="s">
        <v>191</v>
      </c>
      <c r="AL14" s="26" t="s">
        <v>191</v>
      </c>
      <c r="AM14" s="26" t="s">
        <v>191</v>
      </c>
      <c r="AN14" s="26" t="s">
        <v>191</v>
      </c>
      <c r="AO14" s="26" t="s">
        <v>191</v>
      </c>
      <c r="AP14" s="26" t="s">
        <v>191</v>
      </c>
      <c r="AQ14" s="26" t="s">
        <v>191</v>
      </c>
      <c r="AR14" s="26" t="s">
        <v>191</v>
      </c>
      <c r="AS14" s="26" t="s">
        <v>191</v>
      </c>
      <c r="AT14" s="26" t="s">
        <v>191</v>
      </c>
      <c r="AU14" s="26" t="s">
        <v>191</v>
      </c>
      <c r="AV14" s="26" t="s">
        <v>191</v>
      </c>
      <c r="AW14" s="26" t="s">
        <v>191</v>
      </c>
      <c r="AX14" s="26" t="s">
        <v>191</v>
      </c>
      <c r="AY14" s="26" t="s">
        <v>191</v>
      </c>
      <c r="AZ14" s="26" t="s">
        <v>191</v>
      </c>
      <c r="BA14" s="26" t="s">
        <v>191</v>
      </c>
      <c r="BB14" s="26" t="s">
        <v>191</v>
      </c>
      <c r="BC14" s="26" t="s">
        <v>191</v>
      </c>
      <c r="BD14" s="26" t="s">
        <v>191</v>
      </c>
      <c r="BE14" s="26" t="s">
        <v>191</v>
      </c>
      <c r="BF14" s="26" t="s">
        <v>191</v>
      </c>
      <c r="BG14" s="26" t="s">
        <v>191</v>
      </c>
      <c r="BH14" s="26" t="s">
        <v>191</v>
      </c>
      <c r="BI14" s="26" t="s">
        <v>191</v>
      </c>
      <c r="BJ14" s="26" t="s">
        <v>191</v>
      </c>
      <c r="BK14" s="26" t="s">
        <v>191</v>
      </c>
      <c r="BL14" s="26" t="s">
        <v>191</v>
      </c>
      <c r="BM14" s="26" t="s">
        <v>191</v>
      </c>
      <c r="BN14" s="26" t="s">
        <v>191</v>
      </c>
      <c r="BO14" s="26" t="s">
        <v>191</v>
      </c>
      <c r="BP14" s="26" t="s">
        <v>191</v>
      </c>
      <c r="BQ14" s="26" t="s">
        <v>191</v>
      </c>
      <c r="BR14" s="26" t="s">
        <v>191</v>
      </c>
      <c r="BS14" s="26" t="s">
        <v>191</v>
      </c>
      <c r="BT14" s="26" t="s">
        <v>191</v>
      </c>
      <c r="BU14" s="26" t="s">
        <v>191</v>
      </c>
      <c r="BV14" s="26" t="s">
        <v>191</v>
      </c>
      <c r="BW14" s="26" t="s">
        <v>191</v>
      </c>
      <c r="BX14" s="26" t="s">
        <v>191</v>
      </c>
      <c r="BY14" s="26" t="s">
        <v>191</v>
      </c>
      <c r="BZ14" s="26" t="s">
        <v>191</v>
      </c>
      <c r="CA14" s="26" t="s">
        <v>191</v>
      </c>
      <c r="CB14" s="26" t="s">
        <v>191</v>
      </c>
      <c r="CC14" s="26" t="s">
        <v>191</v>
      </c>
      <c r="CD14" s="26" t="s">
        <v>191</v>
      </c>
      <c r="CE14" s="26" t="s">
        <v>191</v>
      </c>
      <c r="CF14" s="26" t="s">
        <v>191</v>
      </c>
      <c r="CG14" s="26" t="s">
        <v>191</v>
      </c>
      <c r="CH14" s="26" t="s">
        <v>191</v>
      </c>
      <c r="CI14" s="26" t="s">
        <v>191</v>
      </c>
      <c r="CJ14" s="26" t="s">
        <v>191</v>
      </c>
      <c r="CK14" s="26" t="s">
        <v>191</v>
      </c>
      <c r="CL14" s="26" t="s">
        <v>191</v>
      </c>
      <c r="CM14" s="26" t="s">
        <v>191</v>
      </c>
      <c r="CN14" s="26" t="s">
        <v>191</v>
      </c>
      <c r="CO14" s="26" t="s">
        <v>191</v>
      </c>
      <c r="CP14" s="26" t="s">
        <v>191</v>
      </c>
      <c r="CQ14" s="26" t="s">
        <v>191</v>
      </c>
      <c r="CR14" s="26" t="s">
        <v>191</v>
      </c>
      <c r="CS14" s="26" t="s">
        <v>191</v>
      </c>
      <c r="CT14" s="26" t="s">
        <v>191</v>
      </c>
      <c r="CU14" s="26" t="s">
        <v>191</v>
      </c>
      <c r="CV14" s="26" t="s">
        <v>191</v>
      </c>
      <c r="CW14" s="26" t="s">
        <v>191</v>
      </c>
      <c r="CX14" s="26" t="s">
        <v>191</v>
      </c>
      <c r="CY14" s="26" t="s">
        <v>191</v>
      </c>
      <c r="CZ14" s="26" t="s">
        <v>191</v>
      </c>
      <c r="DA14" s="26" t="s">
        <v>191</v>
      </c>
      <c r="DB14" s="26" t="s">
        <v>191</v>
      </c>
      <c r="DC14" s="26" t="s">
        <v>191</v>
      </c>
      <c r="DD14" s="26" t="s">
        <v>191</v>
      </c>
      <c r="DE14" s="26" t="s">
        <v>191</v>
      </c>
      <c r="DF14" s="26" t="s">
        <v>191</v>
      </c>
      <c r="DG14" s="26" t="s">
        <v>191</v>
      </c>
      <c r="DH14" s="26" t="s">
        <v>191</v>
      </c>
      <c r="DI14" s="26" t="s">
        <v>191</v>
      </c>
      <c r="DJ14" s="26" t="s">
        <v>191</v>
      </c>
      <c r="DK14" s="26" t="s">
        <v>191</v>
      </c>
      <c r="DL14" s="26" t="s">
        <v>191</v>
      </c>
      <c r="DM14" s="26" t="s">
        <v>191</v>
      </c>
      <c r="DN14" s="26" t="s">
        <v>191</v>
      </c>
      <c r="DO14" s="26" t="s">
        <v>191</v>
      </c>
      <c r="DP14" s="26" t="s">
        <v>191</v>
      </c>
      <c r="DQ14" s="26" t="s">
        <v>191</v>
      </c>
      <c r="DR14" s="26" t="s">
        <v>191</v>
      </c>
      <c r="DS14" s="26" t="s">
        <v>191</v>
      </c>
      <c r="DT14" s="26" t="s">
        <v>191</v>
      </c>
      <c r="DU14" s="26" t="s">
        <v>191</v>
      </c>
      <c r="DV14" s="26" t="s">
        <v>191</v>
      </c>
      <c r="DW14" s="26" t="s">
        <v>191</v>
      </c>
      <c r="DX14" s="26" t="s">
        <v>191</v>
      </c>
      <c r="DY14" s="26" t="s">
        <v>191</v>
      </c>
      <c r="DZ14" s="26" t="s">
        <v>191</v>
      </c>
      <c r="EA14" s="26" t="s">
        <v>191</v>
      </c>
      <c r="EB14" s="26" t="s">
        <v>191</v>
      </c>
      <c r="EC14" s="26" t="s">
        <v>191</v>
      </c>
      <c r="ED14" s="26" t="s">
        <v>191</v>
      </c>
      <c r="EE14" s="26" t="s">
        <v>191</v>
      </c>
      <c r="EF14" s="26" t="s">
        <v>191</v>
      </c>
      <c r="EG14" s="26" t="s">
        <v>191</v>
      </c>
      <c r="EH14" s="26" t="s">
        <v>191</v>
      </c>
      <c r="EI14" s="26" t="s">
        <v>191</v>
      </c>
      <c r="EJ14" s="26" t="s">
        <v>191</v>
      </c>
      <c r="EK14" s="26" t="s">
        <v>191</v>
      </c>
      <c r="EL14" s="26" t="s">
        <v>191</v>
      </c>
      <c r="EM14" s="26" t="s">
        <v>191</v>
      </c>
      <c r="EN14" s="26" t="s">
        <v>191</v>
      </c>
      <c r="EO14" s="26" t="s">
        <v>191</v>
      </c>
      <c r="EP14" s="26" t="s">
        <v>191</v>
      </c>
      <c r="EQ14" s="26" t="s">
        <v>191</v>
      </c>
      <c r="ER14" s="26" t="s">
        <v>191</v>
      </c>
      <c r="ES14" s="26" t="s">
        <v>191</v>
      </c>
      <c r="ET14" s="26" t="s">
        <v>191</v>
      </c>
      <c r="EU14" s="26" t="s">
        <v>191</v>
      </c>
      <c r="EV14" s="26" t="s">
        <v>191</v>
      </c>
      <c r="EW14" s="26" t="s">
        <v>191</v>
      </c>
      <c r="EX14" s="26" t="s">
        <v>191</v>
      </c>
      <c r="EY14" s="26" t="s">
        <v>191</v>
      </c>
      <c r="EZ14" s="26" t="s">
        <v>191</v>
      </c>
      <c r="FA14" s="26" t="s">
        <v>191</v>
      </c>
      <c r="FB14" s="26" t="s">
        <v>191</v>
      </c>
      <c r="FC14" s="26" t="s">
        <v>191</v>
      </c>
      <c r="FD14" s="26" t="s">
        <v>191</v>
      </c>
      <c r="FE14" s="26" t="s">
        <v>191</v>
      </c>
      <c r="FF14" s="26" t="s">
        <v>191</v>
      </c>
      <c r="FG14" s="26" t="s">
        <v>191</v>
      </c>
      <c r="FH14" s="26" t="s">
        <v>191</v>
      </c>
      <c r="FI14" s="26" t="s">
        <v>191</v>
      </c>
      <c r="FJ14" s="26" t="s">
        <v>191</v>
      </c>
      <c r="FK14" s="26" t="s">
        <v>191</v>
      </c>
      <c r="FL14" s="26" t="s">
        <v>191</v>
      </c>
      <c r="FM14" s="26" t="s">
        <v>191</v>
      </c>
      <c r="FN14" s="26" t="s">
        <v>191</v>
      </c>
      <c r="FO14" s="26" t="s">
        <v>191</v>
      </c>
      <c r="FP14" s="26" t="s">
        <v>191</v>
      </c>
      <c r="FQ14" s="26" t="s">
        <v>191</v>
      </c>
      <c r="FR14" s="26" t="s">
        <v>191</v>
      </c>
      <c r="FS14" s="26" t="s">
        <v>191</v>
      </c>
      <c r="FT14" s="26" t="s">
        <v>191</v>
      </c>
      <c r="FU14" s="26" t="s">
        <v>191</v>
      </c>
      <c r="FV14" s="26" t="s">
        <v>191</v>
      </c>
      <c r="FW14" s="26" t="s">
        <v>191</v>
      </c>
      <c r="FX14" s="26" t="s">
        <v>191</v>
      </c>
      <c r="FY14" s="26" t="s">
        <v>191</v>
      </c>
      <c r="FZ14" s="26" t="s">
        <v>191</v>
      </c>
      <c r="GA14" s="26" t="s">
        <v>191</v>
      </c>
      <c r="GB14" s="26" t="s">
        <v>191</v>
      </c>
      <c r="GC14" s="26" t="s">
        <v>191</v>
      </c>
      <c r="GD14" s="26" t="s">
        <v>191</v>
      </c>
    </row>
    <row r="15" spans="1:186" s="41" customFormat="1">
      <c r="A15" s="60"/>
      <c r="B15" s="458"/>
      <c r="C15" s="458" t="s">
        <v>81</v>
      </c>
      <c r="D15" s="458" t="s">
        <v>76</v>
      </c>
      <c r="E15" s="458" t="s">
        <v>68</v>
      </c>
      <c r="F15" s="458" t="s">
        <v>78</v>
      </c>
      <c r="G15" s="26" t="s">
        <v>191</v>
      </c>
      <c r="H15" s="26" t="s">
        <v>191</v>
      </c>
      <c r="I15" s="26" t="s">
        <v>191</v>
      </c>
      <c r="J15" s="26" t="s">
        <v>191</v>
      </c>
      <c r="K15" s="26" t="s">
        <v>191</v>
      </c>
      <c r="L15" s="26" t="s">
        <v>191</v>
      </c>
      <c r="M15" s="26" t="s">
        <v>191</v>
      </c>
      <c r="N15" s="26" t="s">
        <v>191</v>
      </c>
      <c r="O15" s="26" t="s">
        <v>191</v>
      </c>
      <c r="P15" s="26" t="s">
        <v>191</v>
      </c>
      <c r="Q15" s="26" t="s">
        <v>191</v>
      </c>
      <c r="R15" s="26" t="s">
        <v>191</v>
      </c>
      <c r="S15" s="26" t="s">
        <v>191</v>
      </c>
      <c r="T15" s="26" t="s">
        <v>191</v>
      </c>
      <c r="U15" s="26" t="s">
        <v>191</v>
      </c>
      <c r="V15" s="26" t="s">
        <v>191</v>
      </c>
      <c r="W15" s="26" t="s">
        <v>191</v>
      </c>
      <c r="X15" s="26" t="s">
        <v>191</v>
      </c>
      <c r="Y15" s="26" t="s">
        <v>191</v>
      </c>
      <c r="Z15" s="26" t="s">
        <v>191</v>
      </c>
      <c r="AA15" s="26" t="s">
        <v>191</v>
      </c>
      <c r="AB15" s="26" t="s">
        <v>191</v>
      </c>
      <c r="AC15" s="26" t="s">
        <v>191</v>
      </c>
      <c r="AD15" s="26" t="s">
        <v>191</v>
      </c>
      <c r="AE15" s="26" t="s">
        <v>191</v>
      </c>
      <c r="AF15" s="26" t="s">
        <v>191</v>
      </c>
      <c r="AG15" s="26" t="s">
        <v>191</v>
      </c>
      <c r="AH15" s="26" t="s">
        <v>191</v>
      </c>
      <c r="AI15" s="26" t="s">
        <v>191</v>
      </c>
      <c r="AJ15" s="26" t="s">
        <v>191</v>
      </c>
      <c r="AK15" s="26" t="s">
        <v>191</v>
      </c>
      <c r="AL15" s="26" t="s">
        <v>191</v>
      </c>
      <c r="AM15" s="26" t="s">
        <v>191</v>
      </c>
      <c r="AN15" s="26" t="s">
        <v>191</v>
      </c>
      <c r="AO15" s="26" t="s">
        <v>191</v>
      </c>
      <c r="AP15" s="26" t="s">
        <v>191</v>
      </c>
      <c r="AQ15" s="26" t="s">
        <v>191</v>
      </c>
      <c r="AR15" s="26" t="s">
        <v>191</v>
      </c>
      <c r="AS15" s="26" t="s">
        <v>191</v>
      </c>
      <c r="AT15" s="26" t="s">
        <v>191</v>
      </c>
      <c r="AU15" s="26" t="s">
        <v>191</v>
      </c>
      <c r="AV15" s="26" t="s">
        <v>191</v>
      </c>
      <c r="AW15" s="26" t="s">
        <v>191</v>
      </c>
      <c r="AX15" s="26" t="s">
        <v>191</v>
      </c>
      <c r="AY15" s="26" t="s">
        <v>191</v>
      </c>
      <c r="AZ15" s="26" t="s">
        <v>191</v>
      </c>
      <c r="BA15" s="26" t="s">
        <v>191</v>
      </c>
      <c r="BB15" s="26" t="s">
        <v>191</v>
      </c>
      <c r="BC15" s="26" t="s">
        <v>191</v>
      </c>
      <c r="BD15" s="26" t="s">
        <v>191</v>
      </c>
      <c r="BE15" s="26" t="s">
        <v>191</v>
      </c>
      <c r="BF15" s="26" t="s">
        <v>191</v>
      </c>
      <c r="BG15" s="26" t="s">
        <v>191</v>
      </c>
      <c r="BH15" s="26" t="s">
        <v>191</v>
      </c>
      <c r="BI15" s="26" t="s">
        <v>191</v>
      </c>
      <c r="BJ15" s="26" t="s">
        <v>191</v>
      </c>
      <c r="BK15" s="26" t="s">
        <v>191</v>
      </c>
      <c r="BL15" s="26" t="s">
        <v>191</v>
      </c>
      <c r="BM15" s="26" t="s">
        <v>191</v>
      </c>
      <c r="BN15" s="26" t="s">
        <v>191</v>
      </c>
      <c r="BO15" s="26" t="s">
        <v>191</v>
      </c>
      <c r="BP15" s="26" t="s">
        <v>191</v>
      </c>
      <c r="BQ15" s="26" t="s">
        <v>191</v>
      </c>
      <c r="BR15" s="26" t="s">
        <v>191</v>
      </c>
      <c r="BS15" s="26" t="s">
        <v>191</v>
      </c>
      <c r="BT15" s="26" t="s">
        <v>191</v>
      </c>
      <c r="BU15" s="26" t="s">
        <v>191</v>
      </c>
      <c r="BV15" s="26" t="s">
        <v>191</v>
      </c>
      <c r="BW15" s="26" t="s">
        <v>191</v>
      </c>
      <c r="BX15" s="26" t="s">
        <v>191</v>
      </c>
      <c r="BY15" s="26" t="s">
        <v>191</v>
      </c>
      <c r="BZ15" s="26" t="s">
        <v>191</v>
      </c>
      <c r="CA15" s="26" t="s">
        <v>191</v>
      </c>
      <c r="CB15" s="26" t="s">
        <v>191</v>
      </c>
      <c r="CC15" s="26" t="s">
        <v>191</v>
      </c>
      <c r="CD15" s="26" t="s">
        <v>191</v>
      </c>
      <c r="CE15" s="26" t="s">
        <v>191</v>
      </c>
      <c r="CF15" s="26" t="s">
        <v>191</v>
      </c>
      <c r="CG15" s="26" t="s">
        <v>191</v>
      </c>
      <c r="CH15" s="26" t="s">
        <v>191</v>
      </c>
      <c r="CI15" s="26" t="s">
        <v>191</v>
      </c>
      <c r="CJ15" s="26" t="s">
        <v>191</v>
      </c>
      <c r="CK15" s="26" t="s">
        <v>191</v>
      </c>
      <c r="CL15" s="26" t="s">
        <v>191</v>
      </c>
      <c r="CM15" s="26" t="s">
        <v>191</v>
      </c>
      <c r="CN15" s="26" t="s">
        <v>191</v>
      </c>
      <c r="CO15" s="26" t="s">
        <v>191</v>
      </c>
      <c r="CP15" s="26" t="s">
        <v>191</v>
      </c>
      <c r="CQ15" s="26" t="s">
        <v>191</v>
      </c>
      <c r="CR15" s="26" t="s">
        <v>191</v>
      </c>
      <c r="CS15" s="26" t="s">
        <v>191</v>
      </c>
      <c r="CT15" s="26" t="s">
        <v>191</v>
      </c>
      <c r="CU15" s="26" t="s">
        <v>191</v>
      </c>
      <c r="CV15" s="26" t="s">
        <v>191</v>
      </c>
      <c r="CW15" s="26" t="s">
        <v>191</v>
      </c>
      <c r="CX15" s="26" t="s">
        <v>191</v>
      </c>
      <c r="CY15" s="26" t="s">
        <v>191</v>
      </c>
      <c r="CZ15" s="26" t="s">
        <v>191</v>
      </c>
      <c r="DA15" s="26" t="s">
        <v>191</v>
      </c>
      <c r="DB15" s="26" t="s">
        <v>191</v>
      </c>
      <c r="DC15" s="26" t="s">
        <v>191</v>
      </c>
      <c r="DD15" s="26" t="s">
        <v>191</v>
      </c>
      <c r="DE15" s="26" t="s">
        <v>191</v>
      </c>
      <c r="DF15" s="26" t="s">
        <v>191</v>
      </c>
      <c r="DG15" s="26" t="s">
        <v>191</v>
      </c>
      <c r="DH15" s="26" t="s">
        <v>191</v>
      </c>
      <c r="DI15" s="26" t="s">
        <v>191</v>
      </c>
      <c r="DJ15" s="26" t="s">
        <v>191</v>
      </c>
      <c r="DK15" s="26" t="s">
        <v>191</v>
      </c>
      <c r="DL15" s="26" t="s">
        <v>191</v>
      </c>
      <c r="DM15" s="26" t="s">
        <v>191</v>
      </c>
      <c r="DN15" s="26" t="s">
        <v>191</v>
      </c>
      <c r="DO15" s="26" t="s">
        <v>191</v>
      </c>
      <c r="DP15" s="26" t="s">
        <v>191</v>
      </c>
      <c r="DQ15" s="26" t="s">
        <v>191</v>
      </c>
      <c r="DR15" s="26" t="s">
        <v>191</v>
      </c>
      <c r="DS15" s="26" t="s">
        <v>191</v>
      </c>
      <c r="DT15" s="26" t="s">
        <v>191</v>
      </c>
      <c r="DU15" s="26" t="s">
        <v>191</v>
      </c>
      <c r="DV15" s="26" t="s">
        <v>191</v>
      </c>
      <c r="DW15" s="26" t="s">
        <v>191</v>
      </c>
      <c r="DX15" s="26" t="s">
        <v>191</v>
      </c>
      <c r="DY15" s="26" t="s">
        <v>191</v>
      </c>
      <c r="DZ15" s="26" t="s">
        <v>191</v>
      </c>
      <c r="EA15" s="26" t="s">
        <v>191</v>
      </c>
      <c r="EB15" s="26" t="s">
        <v>191</v>
      </c>
      <c r="EC15" s="26" t="s">
        <v>191</v>
      </c>
      <c r="ED15" s="26" t="s">
        <v>191</v>
      </c>
      <c r="EE15" s="26" t="s">
        <v>191</v>
      </c>
      <c r="EF15" s="26" t="s">
        <v>191</v>
      </c>
      <c r="EG15" s="26" t="s">
        <v>191</v>
      </c>
      <c r="EH15" s="26" t="s">
        <v>191</v>
      </c>
      <c r="EI15" s="26" t="s">
        <v>191</v>
      </c>
      <c r="EJ15" s="26" t="s">
        <v>191</v>
      </c>
      <c r="EK15" s="26" t="s">
        <v>191</v>
      </c>
      <c r="EL15" s="26" t="s">
        <v>191</v>
      </c>
      <c r="EM15" s="26" t="s">
        <v>191</v>
      </c>
      <c r="EN15" s="26" t="s">
        <v>191</v>
      </c>
      <c r="EO15" s="26" t="s">
        <v>191</v>
      </c>
      <c r="EP15" s="26" t="s">
        <v>191</v>
      </c>
      <c r="EQ15" s="26" t="s">
        <v>191</v>
      </c>
      <c r="ER15" s="26" t="s">
        <v>191</v>
      </c>
      <c r="ES15" s="26" t="s">
        <v>191</v>
      </c>
      <c r="ET15" s="26" t="s">
        <v>191</v>
      </c>
      <c r="EU15" s="26" t="s">
        <v>191</v>
      </c>
      <c r="EV15" s="26" t="s">
        <v>191</v>
      </c>
      <c r="EW15" s="26" t="s">
        <v>191</v>
      </c>
      <c r="EX15" s="26" t="s">
        <v>191</v>
      </c>
      <c r="EY15" s="26" t="s">
        <v>191</v>
      </c>
      <c r="EZ15" s="26" t="s">
        <v>191</v>
      </c>
      <c r="FA15" s="26" t="s">
        <v>191</v>
      </c>
      <c r="FB15" s="26" t="s">
        <v>191</v>
      </c>
      <c r="FC15" s="26" t="s">
        <v>191</v>
      </c>
      <c r="FD15" s="26" t="s">
        <v>191</v>
      </c>
      <c r="FE15" s="26" t="s">
        <v>191</v>
      </c>
      <c r="FF15" s="26" t="s">
        <v>191</v>
      </c>
      <c r="FG15" s="26" t="s">
        <v>191</v>
      </c>
      <c r="FH15" s="26" t="s">
        <v>191</v>
      </c>
      <c r="FI15" s="26" t="s">
        <v>191</v>
      </c>
      <c r="FJ15" s="26" t="s">
        <v>191</v>
      </c>
      <c r="FK15" s="26" t="s">
        <v>191</v>
      </c>
      <c r="FL15" s="26" t="s">
        <v>191</v>
      </c>
      <c r="FM15" s="26" t="s">
        <v>191</v>
      </c>
      <c r="FN15" s="26" t="s">
        <v>191</v>
      </c>
      <c r="FO15" s="26" t="s">
        <v>191</v>
      </c>
      <c r="FP15" s="26" t="s">
        <v>191</v>
      </c>
      <c r="FQ15" s="26" t="s">
        <v>191</v>
      </c>
      <c r="FR15" s="26" t="s">
        <v>191</v>
      </c>
      <c r="FS15" s="26" t="s">
        <v>191</v>
      </c>
      <c r="FT15" s="26" t="s">
        <v>191</v>
      </c>
      <c r="FU15" s="26" t="s">
        <v>191</v>
      </c>
      <c r="FV15" s="26" t="s">
        <v>191</v>
      </c>
      <c r="FW15" s="26" t="s">
        <v>191</v>
      </c>
      <c r="FX15" s="26" t="s">
        <v>191</v>
      </c>
      <c r="FY15" s="26" t="s">
        <v>191</v>
      </c>
      <c r="FZ15" s="26" t="s">
        <v>191</v>
      </c>
      <c r="GA15" s="26" t="s">
        <v>191</v>
      </c>
      <c r="GB15" s="26" t="s">
        <v>191</v>
      </c>
      <c r="GC15" s="26" t="s">
        <v>191</v>
      </c>
      <c r="GD15" s="26" t="s">
        <v>191</v>
      </c>
    </row>
    <row r="16" spans="1:186" s="41" customFormat="1">
      <c r="A16" s="60"/>
      <c r="B16" s="458"/>
      <c r="C16" s="458" t="s">
        <v>81</v>
      </c>
      <c r="D16" s="458" t="s">
        <v>76</v>
      </c>
      <c r="E16" s="458" t="s">
        <v>68</v>
      </c>
      <c r="F16" s="458" t="s">
        <v>79</v>
      </c>
      <c r="G16" s="26">
        <v>27.7</v>
      </c>
      <c r="H16" s="26">
        <v>28.07</v>
      </c>
      <c r="I16" s="26">
        <v>26.31</v>
      </c>
      <c r="J16" s="26">
        <v>24.55</v>
      </c>
      <c r="K16" s="26">
        <v>23.23</v>
      </c>
      <c r="L16" s="26">
        <v>22.93</v>
      </c>
      <c r="M16" s="26">
        <v>24.93</v>
      </c>
      <c r="N16" s="26">
        <v>24.44</v>
      </c>
      <c r="O16" s="26">
        <v>23.81</v>
      </c>
      <c r="P16" s="26">
        <v>24.71</v>
      </c>
      <c r="Q16" s="26">
        <v>24.91</v>
      </c>
      <c r="R16" s="26">
        <v>25.43</v>
      </c>
      <c r="S16" s="26">
        <v>28.97</v>
      </c>
      <c r="T16" s="26">
        <v>29.36</v>
      </c>
      <c r="U16" s="26">
        <v>25.97</v>
      </c>
      <c r="V16" s="26">
        <v>25.37</v>
      </c>
      <c r="W16" s="26">
        <v>24.2</v>
      </c>
      <c r="X16" s="26">
        <v>24.77</v>
      </c>
      <c r="Y16" s="26">
        <v>26.39</v>
      </c>
      <c r="Z16" s="26">
        <v>25.88</v>
      </c>
      <c r="AA16" s="26">
        <v>23.9</v>
      </c>
      <c r="AB16" s="26">
        <v>24.95</v>
      </c>
      <c r="AC16" s="26">
        <v>25.7</v>
      </c>
      <c r="AD16" s="26">
        <v>24.8</v>
      </c>
      <c r="AE16" s="26">
        <v>29.81</v>
      </c>
      <c r="AF16" s="26">
        <v>30.21</v>
      </c>
      <c r="AG16" s="26">
        <v>26.9</v>
      </c>
      <c r="AH16" s="26">
        <v>26.28</v>
      </c>
      <c r="AI16" s="26">
        <v>25.46</v>
      </c>
      <c r="AJ16" s="26">
        <v>26.43</v>
      </c>
      <c r="AK16" s="26">
        <v>27.96</v>
      </c>
      <c r="AL16" s="26">
        <v>27.42</v>
      </c>
      <c r="AM16" s="26">
        <v>24.89</v>
      </c>
      <c r="AN16" s="26">
        <v>25.92</v>
      </c>
      <c r="AO16" s="26">
        <v>26.73</v>
      </c>
      <c r="AP16" s="26">
        <v>26.25</v>
      </c>
      <c r="AQ16" s="26">
        <v>31.98</v>
      </c>
      <c r="AR16" s="26">
        <v>32.409999999999997</v>
      </c>
      <c r="AS16" s="26">
        <v>28.54</v>
      </c>
      <c r="AT16" s="26">
        <v>27.88</v>
      </c>
      <c r="AU16" s="26">
        <v>26.91</v>
      </c>
      <c r="AV16" s="26">
        <v>27.72</v>
      </c>
      <c r="AW16" s="26">
        <v>30.09</v>
      </c>
      <c r="AX16" s="26">
        <v>29.51</v>
      </c>
      <c r="AY16" s="26">
        <v>26.89</v>
      </c>
      <c r="AZ16" s="26">
        <v>27.74</v>
      </c>
      <c r="BA16" s="26">
        <v>28.63</v>
      </c>
      <c r="BB16" s="26">
        <v>28.38</v>
      </c>
      <c r="BC16" s="26">
        <v>33.47</v>
      </c>
      <c r="BD16" s="26">
        <v>33.92</v>
      </c>
      <c r="BE16" s="26">
        <v>30.11</v>
      </c>
      <c r="BF16" s="26">
        <v>29.4</v>
      </c>
      <c r="BG16" s="26">
        <v>27.54</v>
      </c>
      <c r="BH16" s="26">
        <v>28.53</v>
      </c>
      <c r="BI16" s="26">
        <v>30.51</v>
      </c>
      <c r="BJ16" s="26">
        <v>29.92</v>
      </c>
      <c r="BK16" s="26">
        <v>27.32</v>
      </c>
      <c r="BL16" s="26">
        <v>28.5</v>
      </c>
      <c r="BM16" s="26">
        <v>29.45</v>
      </c>
      <c r="BN16" s="26">
        <v>29.48</v>
      </c>
      <c r="BO16" s="26">
        <v>34.840000000000003</v>
      </c>
      <c r="BP16" s="26">
        <v>35.61</v>
      </c>
      <c r="BQ16" s="26">
        <v>32.24</v>
      </c>
      <c r="BR16" s="26">
        <v>31.91</v>
      </c>
      <c r="BS16" s="26">
        <v>30.74</v>
      </c>
      <c r="BT16" s="26">
        <v>32.340000000000003</v>
      </c>
      <c r="BU16" s="26">
        <v>35.97</v>
      </c>
      <c r="BV16" s="26">
        <v>35.9</v>
      </c>
      <c r="BW16" s="26">
        <v>33.24</v>
      </c>
      <c r="BX16" s="26">
        <v>33.229999999999997</v>
      </c>
      <c r="BY16" s="26">
        <v>35.159999999999997</v>
      </c>
      <c r="BZ16" s="26">
        <v>35.99</v>
      </c>
      <c r="CA16" s="26">
        <v>39.68</v>
      </c>
      <c r="CB16" s="26">
        <v>40.78</v>
      </c>
      <c r="CC16" s="26">
        <v>38.380000000000003</v>
      </c>
      <c r="CD16" s="26">
        <v>37.68</v>
      </c>
      <c r="CE16" s="26">
        <v>36.04</v>
      </c>
      <c r="CF16" s="26">
        <v>38.119999999999997</v>
      </c>
      <c r="CG16" s="26">
        <v>45.71</v>
      </c>
      <c r="CH16" s="26">
        <v>45.39</v>
      </c>
      <c r="CI16" s="26">
        <v>40.049999999999997</v>
      </c>
      <c r="CJ16" s="26">
        <v>39.630000000000003</v>
      </c>
      <c r="CK16" s="26">
        <v>42.53</v>
      </c>
      <c r="CL16" s="26">
        <v>43.31</v>
      </c>
      <c r="CM16" s="26">
        <v>45.16</v>
      </c>
      <c r="CN16" s="26">
        <v>45.85</v>
      </c>
      <c r="CO16" s="26">
        <v>43.86</v>
      </c>
      <c r="CP16" s="26">
        <v>42.59</v>
      </c>
      <c r="CQ16" s="26">
        <v>41.3</v>
      </c>
      <c r="CR16" s="26">
        <v>43.73</v>
      </c>
      <c r="CS16" s="26">
        <v>52.33</v>
      </c>
      <c r="CT16" s="26">
        <v>50.86</v>
      </c>
      <c r="CU16" s="26">
        <v>43.56</v>
      </c>
      <c r="CV16" s="26">
        <v>42.93</v>
      </c>
      <c r="CW16" s="26">
        <v>44.64</v>
      </c>
      <c r="CX16" s="26">
        <v>45.18</v>
      </c>
      <c r="CY16" s="26">
        <v>47.87</v>
      </c>
      <c r="CZ16" s="26">
        <v>47.89</v>
      </c>
      <c r="DA16" s="26">
        <v>45.73</v>
      </c>
      <c r="DB16" s="26">
        <v>45.2</v>
      </c>
      <c r="DC16" s="26">
        <v>43.1</v>
      </c>
      <c r="DD16" s="26">
        <v>45.81</v>
      </c>
      <c r="DE16" s="26">
        <v>54.94</v>
      </c>
      <c r="DF16" s="26">
        <v>52.35</v>
      </c>
      <c r="DG16" s="26">
        <v>44.43</v>
      </c>
      <c r="DH16" s="26">
        <v>44.33</v>
      </c>
      <c r="DI16" s="26">
        <v>46.66</v>
      </c>
      <c r="DJ16" s="26">
        <v>46.71</v>
      </c>
      <c r="DK16" s="26">
        <v>49.05</v>
      </c>
      <c r="DL16" s="26">
        <v>48.94</v>
      </c>
      <c r="DM16" s="26">
        <v>47.03</v>
      </c>
      <c r="DN16" s="26">
        <v>46.23</v>
      </c>
      <c r="DO16" s="26">
        <v>43.99</v>
      </c>
      <c r="DP16" s="26">
        <v>46.86</v>
      </c>
      <c r="DQ16" s="26">
        <v>55.75</v>
      </c>
      <c r="DR16" s="26">
        <v>51.92</v>
      </c>
      <c r="DS16" s="26">
        <v>45.61</v>
      </c>
      <c r="DT16" s="26">
        <v>46.13</v>
      </c>
      <c r="DU16" s="26">
        <v>48.23</v>
      </c>
      <c r="DV16" s="26">
        <v>48.63</v>
      </c>
      <c r="DW16" s="26">
        <v>50.44</v>
      </c>
      <c r="DX16" s="26">
        <v>49.91</v>
      </c>
      <c r="DY16" s="26">
        <v>48.42</v>
      </c>
      <c r="DZ16" s="26">
        <v>48.04</v>
      </c>
      <c r="EA16" s="26">
        <v>45.67</v>
      </c>
      <c r="EB16" s="26">
        <v>47.46</v>
      </c>
      <c r="EC16" s="26">
        <v>55.6</v>
      </c>
      <c r="ED16" s="26">
        <v>52.19</v>
      </c>
      <c r="EE16" s="26">
        <v>47.26</v>
      </c>
      <c r="EF16" s="26">
        <v>46.41</v>
      </c>
      <c r="EG16" s="26">
        <v>48.53</v>
      </c>
      <c r="EH16" s="26">
        <v>49.34</v>
      </c>
      <c r="EI16" s="26">
        <v>50.8</v>
      </c>
      <c r="EJ16" s="26">
        <v>50.94</v>
      </c>
      <c r="EK16" s="26">
        <v>49.67</v>
      </c>
      <c r="EL16" s="26">
        <v>48.82</v>
      </c>
      <c r="EM16" s="26">
        <v>47.02</v>
      </c>
      <c r="EN16" s="26">
        <v>47.66</v>
      </c>
      <c r="EO16" s="26">
        <v>56.35</v>
      </c>
      <c r="EP16" s="26">
        <v>55.33</v>
      </c>
      <c r="EQ16" s="26">
        <v>48.8</v>
      </c>
      <c r="ER16" s="26">
        <v>47.99</v>
      </c>
      <c r="ES16" s="26">
        <v>49.79</v>
      </c>
      <c r="ET16" s="26">
        <v>50.83</v>
      </c>
      <c r="EU16" s="26">
        <v>53.21</v>
      </c>
      <c r="EV16" s="26">
        <v>53.04</v>
      </c>
      <c r="EW16" s="26">
        <v>51.44</v>
      </c>
      <c r="EX16" s="26">
        <v>50.62</v>
      </c>
      <c r="EY16" s="26">
        <v>49.49</v>
      </c>
      <c r="EZ16" s="26">
        <v>49.96</v>
      </c>
      <c r="FA16" s="26">
        <v>58.4</v>
      </c>
      <c r="FB16" s="26">
        <v>57.11</v>
      </c>
      <c r="FC16" s="26">
        <v>50.43</v>
      </c>
      <c r="FD16" s="26">
        <v>50.52</v>
      </c>
      <c r="FE16" s="26">
        <v>52.18</v>
      </c>
      <c r="FF16" s="26">
        <v>52.94</v>
      </c>
      <c r="FG16" s="26">
        <v>56.69</v>
      </c>
      <c r="FH16" s="26">
        <v>56.69</v>
      </c>
      <c r="FI16" s="26">
        <v>55.7</v>
      </c>
      <c r="FJ16" s="26">
        <v>54.74</v>
      </c>
      <c r="FK16" s="26">
        <v>53.48</v>
      </c>
      <c r="FL16" s="26">
        <v>54.14</v>
      </c>
      <c r="FM16" s="26">
        <v>62.14</v>
      </c>
      <c r="FN16" s="26">
        <v>61.12</v>
      </c>
      <c r="FO16" s="26">
        <v>54.79</v>
      </c>
      <c r="FP16" s="26">
        <v>55.33</v>
      </c>
      <c r="FQ16" s="26">
        <v>56.3</v>
      </c>
      <c r="FR16" s="26">
        <v>56.99</v>
      </c>
      <c r="FS16" s="26">
        <v>60.12</v>
      </c>
      <c r="FT16" s="26">
        <v>59.99</v>
      </c>
      <c r="FU16" s="26">
        <v>59.1</v>
      </c>
      <c r="FV16" s="26">
        <v>57.41</v>
      </c>
      <c r="FW16" s="26">
        <v>56.38</v>
      </c>
      <c r="FX16" s="26">
        <v>57.24</v>
      </c>
      <c r="FY16" s="26">
        <v>65.260000000000005</v>
      </c>
      <c r="FZ16" s="26">
        <v>63.24</v>
      </c>
      <c r="GA16" s="26">
        <v>57.27</v>
      </c>
      <c r="GB16" s="26">
        <v>58.18</v>
      </c>
      <c r="GC16" s="26">
        <v>59.54</v>
      </c>
      <c r="GD16" s="26">
        <v>60.15</v>
      </c>
    </row>
    <row r="17" spans="1:186" s="41" customFormat="1">
      <c r="A17" s="60"/>
      <c r="B17" s="458"/>
      <c r="C17" s="458"/>
      <c r="D17" s="458"/>
      <c r="E17" s="458"/>
      <c r="F17" s="45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</row>
    <row r="18" spans="1:186" s="41" customFormat="1">
      <c r="A18" s="60"/>
      <c r="B18" s="458"/>
      <c r="C18" s="458" t="s">
        <v>82</v>
      </c>
      <c r="D18" s="458" t="s">
        <v>76</v>
      </c>
      <c r="E18" s="458" t="s">
        <v>68</v>
      </c>
      <c r="F18" s="458" t="s">
        <v>77</v>
      </c>
      <c r="G18" s="26" t="s">
        <v>191</v>
      </c>
      <c r="H18" s="26" t="s">
        <v>191</v>
      </c>
      <c r="I18" s="26" t="s">
        <v>191</v>
      </c>
      <c r="J18" s="26" t="s">
        <v>191</v>
      </c>
      <c r="K18" s="26" t="s">
        <v>191</v>
      </c>
      <c r="L18" s="26" t="s">
        <v>191</v>
      </c>
      <c r="M18" s="26" t="s">
        <v>191</v>
      </c>
      <c r="N18" s="26" t="s">
        <v>191</v>
      </c>
      <c r="O18" s="26" t="s">
        <v>191</v>
      </c>
      <c r="P18" s="26" t="s">
        <v>191</v>
      </c>
      <c r="Q18" s="26" t="s">
        <v>191</v>
      </c>
      <c r="R18" s="26" t="s">
        <v>191</v>
      </c>
      <c r="S18" s="26" t="s">
        <v>191</v>
      </c>
      <c r="T18" s="26" t="s">
        <v>191</v>
      </c>
      <c r="U18" s="26" t="s">
        <v>191</v>
      </c>
      <c r="V18" s="26" t="s">
        <v>191</v>
      </c>
      <c r="W18" s="26" t="s">
        <v>191</v>
      </c>
      <c r="X18" s="26" t="s">
        <v>191</v>
      </c>
      <c r="Y18" s="26" t="s">
        <v>191</v>
      </c>
      <c r="Z18" s="26" t="s">
        <v>191</v>
      </c>
      <c r="AA18" s="26" t="s">
        <v>191</v>
      </c>
      <c r="AB18" s="26" t="s">
        <v>191</v>
      </c>
      <c r="AC18" s="26" t="s">
        <v>191</v>
      </c>
      <c r="AD18" s="26" t="s">
        <v>191</v>
      </c>
      <c r="AE18" s="26" t="s">
        <v>191</v>
      </c>
      <c r="AF18" s="26" t="s">
        <v>191</v>
      </c>
      <c r="AG18" s="26" t="s">
        <v>191</v>
      </c>
      <c r="AH18" s="26" t="s">
        <v>191</v>
      </c>
      <c r="AI18" s="26" t="s">
        <v>191</v>
      </c>
      <c r="AJ18" s="26" t="s">
        <v>191</v>
      </c>
      <c r="AK18" s="26" t="s">
        <v>191</v>
      </c>
      <c r="AL18" s="26" t="s">
        <v>191</v>
      </c>
      <c r="AM18" s="26" t="s">
        <v>191</v>
      </c>
      <c r="AN18" s="26" t="s">
        <v>191</v>
      </c>
      <c r="AO18" s="26" t="s">
        <v>191</v>
      </c>
      <c r="AP18" s="26" t="s">
        <v>191</v>
      </c>
      <c r="AQ18" s="26" t="s">
        <v>191</v>
      </c>
      <c r="AR18" s="26" t="s">
        <v>191</v>
      </c>
      <c r="AS18" s="26" t="s">
        <v>191</v>
      </c>
      <c r="AT18" s="26" t="s">
        <v>191</v>
      </c>
      <c r="AU18" s="26" t="s">
        <v>191</v>
      </c>
      <c r="AV18" s="26" t="s">
        <v>191</v>
      </c>
      <c r="AW18" s="26" t="s">
        <v>191</v>
      </c>
      <c r="AX18" s="26" t="s">
        <v>191</v>
      </c>
      <c r="AY18" s="26" t="s">
        <v>191</v>
      </c>
      <c r="AZ18" s="26" t="s">
        <v>191</v>
      </c>
      <c r="BA18" s="26" t="s">
        <v>191</v>
      </c>
      <c r="BB18" s="26" t="s">
        <v>191</v>
      </c>
      <c r="BC18" s="26" t="s">
        <v>191</v>
      </c>
      <c r="BD18" s="26" t="s">
        <v>191</v>
      </c>
      <c r="BE18" s="26" t="s">
        <v>191</v>
      </c>
      <c r="BF18" s="26" t="s">
        <v>191</v>
      </c>
      <c r="BG18" s="26" t="s">
        <v>191</v>
      </c>
      <c r="BH18" s="26" t="s">
        <v>191</v>
      </c>
      <c r="BI18" s="26" t="s">
        <v>191</v>
      </c>
      <c r="BJ18" s="26" t="s">
        <v>191</v>
      </c>
      <c r="BK18" s="26" t="s">
        <v>191</v>
      </c>
      <c r="BL18" s="26" t="s">
        <v>191</v>
      </c>
      <c r="BM18" s="26" t="s">
        <v>191</v>
      </c>
      <c r="BN18" s="26" t="s">
        <v>191</v>
      </c>
      <c r="BO18" s="26" t="s">
        <v>191</v>
      </c>
      <c r="BP18" s="26" t="s">
        <v>191</v>
      </c>
      <c r="BQ18" s="26" t="s">
        <v>191</v>
      </c>
      <c r="BR18" s="26" t="s">
        <v>191</v>
      </c>
      <c r="BS18" s="26" t="s">
        <v>191</v>
      </c>
      <c r="BT18" s="26" t="s">
        <v>191</v>
      </c>
      <c r="BU18" s="26" t="s">
        <v>191</v>
      </c>
      <c r="BV18" s="26" t="s">
        <v>191</v>
      </c>
      <c r="BW18" s="26" t="s">
        <v>191</v>
      </c>
      <c r="BX18" s="26" t="s">
        <v>191</v>
      </c>
      <c r="BY18" s="26" t="s">
        <v>191</v>
      </c>
      <c r="BZ18" s="26" t="s">
        <v>191</v>
      </c>
      <c r="CA18" s="26" t="s">
        <v>191</v>
      </c>
      <c r="CB18" s="26" t="s">
        <v>191</v>
      </c>
      <c r="CC18" s="26" t="s">
        <v>191</v>
      </c>
      <c r="CD18" s="26" t="s">
        <v>191</v>
      </c>
      <c r="CE18" s="26" t="s">
        <v>191</v>
      </c>
      <c r="CF18" s="26" t="s">
        <v>191</v>
      </c>
      <c r="CG18" s="26" t="s">
        <v>191</v>
      </c>
      <c r="CH18" s="26" t="s">
        <v>191</v>
      </c>
      <c r="CI18" s="26" t="s">
        <v>191</v>
      </c>
      <c r="CJ18" s="26" t="s">
        <v>191</v>
      </c>
      <c r="CK18" s="26" t="s">
        <v>191</v>
      </c>
      <c r="CL18" s="26" t="s">
        <v>191</v>
      </c>
      <c r="CM18" s="26" t="s">
        <v>191</v>
      </c>
      <c r="CN18" s="26" t="s">
        <v>191</v>
      </c>
      <c r="CO18" s="26" t="s">
        <v>191</v>
      </c>
      <c r="CP18" s="26" t="s">
        <v>191</v>
      </c>
      <c r="CQ18" s="26" t="s">
        <v>191</v>
      </c>
      <c r="CR18" s="26" t="s">
        <v>191</v>
      </c>
      <c r="CS18" s="26" t="s">
        <v>191</v>
      </c>
      <c r="CT18" s="26" t="s">
        <v>191</v>
      </c>
      <c r="CU18" s="26" t="s">
        <v>191</v>
      </c>
      <c r="CV18" s="26" t="s">
        <v>191</v>
      </c>
      <c r="CW18" s="26" t="s">
        <v>191</v>
      </c>
      <c r="CX18" s="26" t="s">
        <v>191</v>
      </c>
      <c r="CY18" s="26" t="s">
        <v>191</v>
      </c>
      <c r="CZ18" s="26" t="s">
        <v>191</v>
      </c>
      <c r="DA18" s="26" t="s">
        <v>191</v>
      </c>
      <c r="DB18" s="26" t="s">
        <v>191</v>
      </c>
      <c r="DC18" s="26" t="s">
        <v>191</v>
      </c>
      <c r="DD18" s="26" t="s">
        <v>191</v>
      </c>
      <c r="DE18" s="26" t="s">
        <v>191</v>
      </c>
      <c r="DF18" s="26" t="s">
        <v>191</v>
      </c>
      <c r="DG18" s="26" t="s">
        <v>191</v>
      </c>
      <c r="DH18" s="26" t="s">
        <v>191</v>
      </c>
      <c r="DI18" s="26" t="s">
        <v>191</v>
      </c>
      <c r="DJ18" s="26" t="s">
        <v>191</v>
      </c>
      <c r="DK18" s="26" t="s">
        <v>191</v>
      </c>
      <c r="DL18" s="26" t="s">
        <v>191</v>
      </c>
      <c r="DM18" s="26" t="s">
        <v>191</v>
      </c>
      <c r="DN18" s="26" t="s">
        <v>191</v>
      </c>
      <c r="DO18" s="26" t="s">
        <v>191</v>
      </c>
      <c r="DP18" s="26" t="s">
        <v>191</v>
      </c>
      <c r="DQ18" s="26" t="s">
        <v>191</v>
      </c>
      <c r="DR18" s="26" t="s">
        <v>191</v>
      </c>
      <c r="DS18" s="26" t="s">
        <v>191</v>
      </c>
      <c r="DT18" s="26" t="s">
        <v>191</v>
      </c>
      <c r="DU18" s="26" t="s">
        <v>191</v>
      </c>
      <c r="DV18" s="26" t="s">
        <v>191</v>
      </c>
      <c r="DW18" s="26" t="s">
        <v>191</v>
      </c>
      <c r="DX18" s="26" t="s">
        <v>191</v>
      </c>
      <c r="DY18" s="26" t="s">
        <v>191</v>
      </c>
      <c r="DZ18" s="26" t="s">
        <v>191</v>
      </c>
      <c r="EA18" s="26" t="s">
        <v>191</v>
      </c>
      <c r="EB18" s="26" t="s">
        <v>191</v>
      </c>
      <c r="EC18" s="26" t="s">
        <v>191</v>
      </c>
      <c r="ED18" s="26" t="s">
        <v>191</v>
      </c>
      <c r="EE18" s="26" t="s">
        <v>191</v>
      </c>
      <c r="EF18" s="26" t="s">
        <v>191</v>
      </c>
      <c r="EG18" s="26" t="s">
        <v>191</v>
      </c>
      <c r="EH18" s="26" t="s">
        <v>191</v>
      </c>
      <c r="EI18" s="26" t="s">
        <v>191</v>
      </c>
      <c r="EJ18" s="26" t="s">
        <v>191</v>
      </c>
      <c r="EK18" s="26" t="s">
        <v>191</v>
      </c>
      <c r="EL18" s="26" t="s">
        <v>191</v>
      </c>
      <c r="EM18" s="26" t="s">
        <v>191</v>
      </c>
      <c r="EN18" s="26" t="s">
        <v>191</v>
      </c>
      <c r="EO18" s="26" t="s">
        <v>191</v>
      </c>
      <c r="EP18" s="26" t="s">
        <v>191</v>
      </c>
      <c r="EQ18" s="26" t="s">
        <v>191</v>
      </c>
      <c r="ER18" s="26" t="s">
        <v>191</v>
      </c>
      <c r="ES18" s="26" t="s">
        <v>191</v>
      </c>
      <c r="ET18" s="26" t="s">
        <v>191</v>
      </c>
      <c r="EU18" s="26" t="s">
        <v>191</v>
      </c>
      <c r="EV18" s="26" t="s">
        <v>191</v>
      </c>
      <c r="EW18" s="26" t="s">
        <v>191</v>
      </c>
      <c r="EX18" s="26" t="s">
        <v>191</v>
      </c>
      <c r="EY18" s="26" t="s">
        <v>191</v>
      </c>
      <c r="EZ18" s="26" t="s">
        <v>191</v>
      </c>
      <c r="FA18" s="26" t="s">
        <v>191</v>
      </c>
      <c r="FB18" s="26" t="s">
        <v>191</v>
      </c>
      <c r="FC18" s="26" t="s">
        <v>191</v>
      </c>
      <c r="FD18" s="26" t="s">
        <v>191</v>
      </c>
      <c r="FE18" s="26" t="s">
        <v>191</v>
      </c>
      <c r="FF18" s="26" t="s">
        <v>191</v>
      </c>
      <c r="FG18" s="26" t="s">
        <v>191</v>
      </c>
      <c r="FH18" s="26" t="s">
        <v>191</v>
      </c>
      <c r="FI18" s="26" t="s">
        <v>191</v>
      </c>
      <c r="FJ18" s="26" t="s">
        <v>191</v>
      </c>
      <c r="FK18" s="26" t="s">
        <v>191</v>
      </c>
      <c r="FL18" s="26" t="s">
        <v>191</v>
      </c>
      <c r="FM18" s="26" t="s">
        <v>191</v>
      </c>
      <c r="FN18" s="26" t="s">
        <v>191</v>
      </c>
      <c r="FO18" s="26" t="s">
        <v>191</v>
      </c>
      <c r="FP18" s="26" t="s">
        <v>191</v>
      </c>
      <c r="FQ18" s="26" t="s">
        <v>191</v>
      </c>
      <c r="FR18" s="26" t="s">
        <v>191</v>
      </c>
      <c r="FS18" s="26" t="s">
        <v>191</v>
      </c>
      <c r="FT18" s="26" t="s">
        <v>191</v>
      </c>
      <c r="FU18" s="26" t="s">
        <v>191</v>
      </c>
      <c r="FV18" s="26" t="s">
        <v>191</v>
      </c>
      <c r="FW18" s="26" t="s">
        <v>191</v>
      </c>
      <c r="FX18" s="26" t="s">
        <v>191</v>
      </c>
      <c r="FY18" s="26" t="s">
        <v>191</v>
      </c>
      <c r="FZ18" s="26" t="s">
        <v>191</v>
      </c>
      <c r="GA18" s="26" t="s">
        <v>191</v>
      </c>
      <c r="GB18" s="26" t="s">
        <v>191</v>
      </c>
      <c r="GC18" s="26" t="s">
        <v>191</v>
      </c>
      <c r="GD18" s="26" t="s">
        <v>191</v>
      </c>
    </row>
    <row r="19" spans="1:186" s="41" customFormat="1">
      <c r="A19" s="60"/>
      <c r="B19" s="458"/>
      <c r="C19" s="458" t="s">
        <v>82</v>
      </c>
      <c r="D19" s="458" t="s">
        <v>76</v>
      </c>
      <c r="E19" s="458" t="s">
        <v>68</v>
      </c>
      <c r="F19" s="458" t="s">
        <v>78</v>
      </c>
      <c r="G19" s="26" t="s">
        <v>191</v>
      </c>
      <c r="H19" s="26" t="s">
        <v>191</v>
      </c>
      <c r="I19" s="26" t="s">
        <v>191</v>
      </c>
      <c r="J19" s="26" t="s">
        <v>191</v>
      </c>
      <c r="K19" s="26" t="s">
        <v>191</v>
      </c>
      <c r="L19" s="26" t="s">
        <v>191</v>
      </c>
      <c r="M19" s="26" t="s">
        <v>191</v>
      </c>
      <c r="N19" s="26" t="s">
        <v>191</v>
      </c>
      <c r="O19" s="26" t="s">
        <v>191</v>
      </c>
      <c r="P19" s="26" t="s">
        <v>191</v>
      </c>
      <c r="Q19" s="26" t="s">
        <v>191</v>
      </c>
      <c r="R19" s="26" t="s">
        <v>191</v>
      </c>
      <c r="S19" s="26" t="s">
        <v>191</v>
      </c>
      <c r="T19" s="26" t="s">
        <v>191</v>
      </c>
      <c r="U19" s="26" t="s">
        <v>191</v>
      </c>
      <c r="V19" s="26" t="s">
        <v>191</v>
      </c>
      <c r="W19" s="26" t="s">
        <v>191</v>
      </c>
      <c r="X19" s="26" t="s">
        <v>191</v>
      </c>
      <c r="Y19" s="26" t="s">
        <v>191</v>
      </c>
      <c r="Z19" s="26" t="s">
        <v>191</v>
      </c>
      <c r="AA19" s="26" t="s">
        <v>191</v>
      </c>
      <c r="AB19" s="26" t="s">
        <v>191</v>
      </c>
      <c r="AC19" s="26" t="s">
        <v>191</v>
      </c>
      <c r="AD19" s="26" t="s">
        <v>191</v>
      </c>
      <c r="AE19" s="26" t="s">
        <v>191</v>
      </c>
      <c r="AF19" s="26" t="s">
        <v>191</v>
      </c>
      <c r="AG19" s="26" t="s">
        <v>191</v>
      </c>
      <c r="AH19" s="26" t="s">
        <v>191</v>
      </c>
      <c r="AI19" s="26" t="s">
        <v>191</v>
      </c>
      <c r="AJ19" s="26" t="s">
        <v>191</v>
      </c>
      <c r="AK19" s="26" t="s">
        <v>191</v>
      </c>
      <c r="AL19" s="26" t="s">
        <v>191</v>
      </c>
      <c r="AM19" s="26" t="s">
        <v>191</v>
      </c>
      <c r="AN19" s="26" t="s">
        <v>191</v>
      </c>
      <c r="AO19" s="26" t="s">
        <v>191</v>
      </c>
      <c r="AP19" s="26" t="s">
        <v>191</v>
      </c>
      <c r="AQ19" s="26" t="s">
        <v>191</v>
      </c>
      <c r="AR19" s="26" t="s">
        <v>191</v>
      </c>
      <c r="AS19" s="26" t="s">
        <v>191</v>
      </c>
      <c r="AT19" s="26" t="s">
        <v>191</v>
      </c>
      <c r="AU19" s="26" t="s">
        <v>191</v>
      </c>
      <c r="AV19" s="26" t="s">
        <v>191</v>
      </c>
      <c r="AW19" s="26" t="s">
        <v>191</v>
      </c>
      <c r="AX19" s="26" t="s">
        <v>191</v>
      </c>
      <c r="AY19" s="26" t="s">
        <v>191</v>
      </c>
      <c r="AZ19" s="26" t="s">
        <v>191</v>
      </c>
      <c r="BA19" s="26" t="s">
        <v>191</v>
      </c>
      <c r="BB19" s="26" t="s">
        <v>191</v>
      </c>
      <c r="BC19" s="26" t="s">
        <v>191</v>
      </c>
      <c r="BD19" s="26" t="s">
        <v>191</v>
      </c>
      <c r="BE19" s="26" t="s">
        <v>191</v>
      </c>
      <c r="BF19" s="26" t="s">
        <v>191</v>
      </c>
      <c r="BG19" s="26" t="s">
        <v>191</v>
      </c>
      <c r="BH19" s="26" t="s">
        <v>191</v>
      </c>
      <c r="BI19" s="26" t="s">
        <v>191</v>
      </c>
      <c r="BJ19" s="26" t="s">
        <v>191</v>
      </c>
      <c r="BK19" s="26" t="s">
        <v>191</v>
      </c>
      <c r="BL19" s="26" t="s">
        <v>191</v>
      </c>
      <c r="BM19" s="26" t="s">
        <v>191</v>
      </c>
      <c r="BN19" s="26" t="s">
        <v>191</v>
      </c>
      <c r="BO19" s="26" t="s">
        <v>191</v>
      </c>
      <c r="BP19" s="26" t="s">
        <v>191</v>
      </c>
      <c r="BQ19" s="26" t="s">
        <v>191</v>
      </c>
      <c r="BR19" s="26" t="s">
        <v>191</v>
      </c>
      <c r="BS19" s="26" t="s">
        <v>191</v>
      </c>
      <c r="BT19" s="26" t="s">
        <v>191</v>
      </c>
      <c r="BU19" s="26" t="s">
        <v>191</v>
      </c>
      <c r="BV19" s="26" t="s">
        <v>191</v>
      </c>
      <c r="BW19" s="26" t="s">
        <v>191</v>
      </c>
      <c r="BX19" s="26" t="s">
        <v>191</v>
      </c>
      <c r="BY19" s="26" t="s">
        <v>191</v>
      </c>
      <c r="BZ19" s="26" t="s">
        <v>191</v>
      </c>
      <c r="CA19" s="26" t="s">
        <v>191</v>
      </c>
      <c r="CB19" s="26" t="s">
        <v>191</v>
      </c>
      <c r="CC19" s="26" t="s">
        <v>191</v>
      </c>
      <c r="CD19" s="26" t="s">
        <v>191</v>
      </c>
      <c r="CE19" s="26" t="s">
        <v>191</v>
      </c>
      <c r="CF19" s="26" t="s">
        <v>191</v>
      </c>
      <c r="CG19" s="26" t="s">
        <v>191</v>
      </c>
      <c r="CH19" s="26" t="s">
        <v>191</v>
      </c>
      <c r="CI19" s="26" t="s">
        <v>191</v>
      </c>
      <c r="CJ19" s="26" t="s">
        <v>191</v>
      </c>
      <c r="CK19" s="26" t="s">
        <v>191</v>
      </c>
      <c r="CL19" s="26" t="s">
        <v>191</v>
      </c>
      <c r="CM19" s="26" t="s">
        <v>191</v>
      </c>
      <c r="CN19" s="26" t="s">
        <v>191</v>
      </c>
      <c r="CO19" s="26" t="s">
        <v>191</v>
      </c>
      <c r="CP19" s="26" t="s">
        <v>191</v>
      </c>
      <c r="CQ19" s="26" t="s">
        <v>191</v>
      </c>
      <c r="CR19" s="26" t="s">
        <v>191</v>
      </c>
      <c r="CS19" s="26" t="s">
        <v>191</v>
      </c>
      <c r="CT19" s="26" t="s">
        <v>191</v>
      </c>
      <c r="CU19" s="26" t="s">
        <v>191</v>
      </c>
      <c r="CV19" s="26" t="s">
        <v>191</v>
      </c>
      <c r="CW19" s="26" t="s">
        <v>191</v>
      </c>
      <c r="CX19" s="26" t="s">
        <v>191</v>
      </c>
      <c r="CY19" s="26" t="s">
        <v>191</v>
      </c>
      <c r="CZ19" s="26" t="s">
        <v>191</v>
      </c>
      <c r="DA19" s="26" t="s">
        <v>191</v>
      </c>
      <c r="DB19" s="26" t="s">
        <v>191</v>
      </c>
      <c r="DC19" s="26" t="s">
        <v>191</v>
      </c>
      <c r="DD19" s="26" t="s">
        <v>191</v>
      </c>
      <c r="DE19" s="26" t="s">
        <v>191</v>
      </c>
      <c r="DF19" s="26" t="s">
        <v>191</v>
      </c>
      <c r="DG19" s="26" t="s">
        <v>191</v>
      </c>
      <c r="DH19" s="26" t="s">
        <v>191</v>
      </c>
      <c r="DI19" s="26" t="s">
        <v>191</v>
      </c>
      <c r="DJ19" s="26" t="s">
        <v>191</v>
      </c>
      <c r="DK19" s="26" t="s">
        <v>191</v>
      </c>
      <c r="DL19" s="26" t="s">
        <v>191</v>
      </c>
      <c r="DM19" s="26" t="s">
        <v>191</v>
      </c>
      <c r="DN19" s="26" t="s">
        <v>191</v>
      </c>
      <c r="DO19" s="26" t="s">
        <v>191</v>
      </c>
      <c r="DP19" s="26" t="s">
        <v>191</v>
      </c>
      <c r="DQ19" s="26" t="s">
        <v>191</v>
      </c>
      <c r="DR19" s="26" t="s">
        <v>191</v>
      </c>
      <c r="DS19" s="26" t="s">
        <v>191</v>
      </c>
      <c r="DT19" s="26" t="s">
        <v>191</v>
      </c>
      <c r="DU19" s="26" t="s">
        <v>191</v>
      </c>
      <c r="DV19" s="26" t="s">
        <v>191</v>
      </c>
      <c r="DW19" s="26" t="s">
        <v>191</v>
      </c>
      <c r="DX19" s="26" t="s">
        <v>191</v>
      </c>
      <c r="DY19" s="26" t="s">
        <v>191</v>
      </c>
      <c r="DZ19" s="26" t="s">
        <v>191</v>
      </c>
      <c r="EA19" s="26" t="s">
        <v>191</v>
      </c>
      <c r="EB19" s="26" t="s">
        <v>191</v>
      </c>
      <c r="EC19" s="26" t="s">
        <v>191</v>
      </c>
      <c r="ED19" s="26" t="s">
        <v>191</v>
      </c>
      <c r="EE19" s="26" t="s">
        <v>191</v>
      </c>
      <c r="EF19" s="26" t="s">
        <v>191</v>
      </c>
      <c r="EG19" s="26" t="s">
        <v>191</v>
      </c>
      <c r="EH19" s="26" t="s">
        <v>191</v>
      </c>
      <c r="EI19" s="26" t="s">
        <v>191</v>
      </c>
      <c r="EJ19" s="26" t="s">
        <v>191</v>
      </c>
      <c r="EK19" s="26" t="s">
        <v>191</v>
      </c>
      <c r="EL19" s="26" t="s">
        <v>191</v>
      </c>
      <c r="EM19" s="26" t="s">
        <v>191</v>
      </c>
      <c r="EN19" s="26" t="s">
        <v>191</v>
      </c>
      <c r="EO19" s="26" t="s">
        <v>191</v>
      </c>
      <c r="EP19" s="26" t="s">
        <v>191</v>
      </c>
      <c r="EQ19" s="26" t="s">
        <v>191</v>
      </c>
      <c r="ER19" s="26" t="s">
        <v>191</v>
      </c>
      <c r="ES19" s="26" t="s">
        <v>191</v>
      </c>
      <c r="ET19" s="26" t="s">
        <v>191</v>
      </c>
      <c r="EU19" s="26" t="s">
        <v>191</v>
      </c>
      <c r="EV19" s="26" t="s">
        <v>191</v>
      </c>
      <c r="EW19" s="26" t="s">
        <v>191</v>
      </c>
      <c r="EX19" s="26" t="s">
        <v>191</v>
      </c>
      <c r="EY19" s="26" t="s">
        <v>191</v>
      </c>
      <c r="EZ19" s="26" t="s">
        <v>191</v>
      </c>
      <c r="FA19" s="26" t="s">
        <v>191</v>
      </c>
      <c r="FB19" s="26" t="s">
        <v>191</v>
      </c>
      <c r="FC19" s="26" t="s">
        <v>191</v>
      </c>
      <c r="FD19" s="26" t="s">
        <v>191</v>
      </c>
      <c r="FE19" s="26" t="s">
        <v>191</v>
      </c>
      <c r="FF19" s="26" t="s">
        <v>191</v>
      </c>
      <c r="FG19" s="26" t="s">
        <v>191</v>
      </c>
      <c r="FH19" s="26" t="s">
        <v>191</v>
      </c>
      <c r="FI19" s="26" t="s">
        <v>191</v>
      </c>
      <c r="FJ19" s="26" t="s">
        <v>191</v>
      </c>
      <c r="FK19" s="26" t="s">
        <v>191</v>
      </c>
      <c r="FL19" s="26" t="s">
        <v>191</v>
      </c>
      <c r="FM19" s="26" t="s">
        <v>191</v>
      </c>
      <c r="FN19" s="26" t="s">
        <v>191</v>
      </c>
      <c r="FO19" s="26" t="s">
        <v>191</v>
      </c>
      <c r="FP19" s="26" t="s">
        <v>191</v>
      </c>
      <c r="FQ19" s="26" t="s">
        <v>191</v>
      </c>
      <c r="FR19" s="26" t="s">
        <v>191</v>
      </c>
      <c r="FS19" s="26" t="s">
        <v>191</v>
      </c>
      <c r="FT19" s="26" t="s">
        <v>191</v>
      </c>
      <c r="FU19" s="26" t="s">
        <v>191</v>
      </c>
      <c r="FV19" s="26" t="s">
        <v>191</v>
      </c>
      <c r="FW19" s="26" t="s">
        <v>191</v>
      </c>
      <c r="FX19" s="26" t="s">
        <v>191</v>
      </c>
      <c r="FY19" s="26" t="s">
        <v>191</v>
      </c>
      <c r="FZ19" s="26" t="s">
        <v>191</v>
      </c>
      <c r="GA19" s="26" t="s">
        <v>191</v>
      </c>
      <c r="GB19" s="26" t="s">
        <v>191</v>
      </c>
      <c r="GC19" s="26" t="s">
        <v>191</v>
      </c>
      <c r="GD19" s="26" t="s">
        <v>191</v>
      </c>
    </row>
    <row r="20" spans="1:186" s="41" customFormat="1">
      <c r="A20" s="60"/>
      <c r="B20" s="458"/>
      <c r="C20" s="458" t="s">
        <v>82</v>
      </c>
      <c r="D20" s="458" t="s">
        <v>76</v>
      </c>
      <c r="E20" s="458" t="s">
        <v>68</v>
      </c>
      <c r="F20" s="458" t="s">
        <v>79</v>
      </c>
      <c r="G20" s="26">
        <v>37.799999999999997</v>
      </c>
      <c r="H20" s="26">
        <v>34.840000000000003</v>
      </c>
      <c r="I20" s="26">
        <v>33.21</v>
      </c>
      <c r="J20" s="26">
        <v>34.11</v>
      </c>
      <c r="K20" s="26">
        <v>34.659999999999997</v>
      </c>
      <c r="L20" s="26">
        <v>36.29</v>
      </c>
      <c r="M20" s="26">
        <v>45.61</v>
      </c>
      <c r="N20" s="26">
        <v>40.25</v>
      </c>
      <c r="O20" s="26">
        <v>35.409999999999997</v>
      </c>
      <c r="P20" s="26">
        <v>32.81</v>
      </c>
      <c r="Q20" s="26">
        <v>33.42</v>
      </c>
      <c r="R20" s="26">
        <v>35.729999999999997</v>
      </c>
      <c r="S20" s="26">
        <v>40.72</v>
      </c>
      <c r="T20" s="26">
        <v>38.630000000000003</v>
      </c>
      <c r="U20" s="26">
        <v>36.340000000000003</v>
      </c>
      <c r="V20" s="26">
        <v>36.72</v>
      </c>
      <c r="W20" s="26">
        <v>36.869999999999997</v>
      </c>
      <c r="X20" s="26">
        <v>37.56</v>
      </c>
      <c r="Y20" s="26">
        <v>43.26</v>
      </c>
      <c r="Z20" s="26">
        <v>43.41</v>
      </c>
      <c r="AA20" s="26">
        <v>36.880000000000003</v>
      </c>
      <c r="AB20" s="26">
        <v>34.18</v>
      </c>
      <c r="AC20" s="26">
        <v>34.729999999999997</v>
      </c>
      <c r="AD20" s="26">
        <v>36.97</v>
      </c>
      <c r="AE20" s="26">
        <v>39.56</v>
      </c>
      <c r="AF20" s="26">
        <v>39.840000000000003</v>
      </c>
      <c r="AG20" s="26">
        <v>37.94</v>
      </c>
      <c r="AH20" s="26">
        <v>36.65</v>
      </c>
      <c r="AI20" s="26">
        <v>37.229999999999997</v>
      </c>
      <c r="AJ20" s="26">
        <v>39.590000000000003</v>
      </c>
      <c r="AK20" s="26">
        <v>44.38</v>
      </c>
      <c r="AL20" s="26">
        <v>44.54</v>
      </c>
      <c r="AM20" s="26">
        <v>37.71</v>
      </c>
      <c r="AN20" s="26">
        <v>36.04</v>
      </c>
      <c r="AO20" s="26">
        <v>36.5</v>
      </c>
      <c r="AP20" s="26">
        <v>36.53</v>
      </c>
      <c r="AQ20" s="26">
        <v>40.64</v>
      </c>
      <c r="AR20" s="26">
        <v>40.909999999999997</v>
      </c>
      <c r="AS20" s="26">
        <v>39</v>
      </c>
      <c r="AT20" s="26">
        <v>37.68</v>
      </c>
      <c r="AU20" s="26">
        <v>38.22</v>
      </c>
      <c r="AV20" s="26">
        <v>41.14</v>
      </c>
      <c r="AW20" s="26">
        <v>45.86</v>
      </c>
      <c r="AX20" s="26">
        <v>46.01</v>
      </c>
      <c r="AY20" s="26">
        <v>38.26</v>
      </c>
      <c r="AZ20" s="26">
        <v>36.340000000000003</v>
      </c>
      <c r="BA20" s="26">
        <v>36.79</v>
      </c>
      <c r="BB20" s="26">
        <v>37.31</v>
      </c>
      <c r="BC20" s="26">
        <v>42.82</v>
      </c>
      <c r="BD20" s="26">
        <v>43.1</v>
      </c>
      <c r="BE20" s="26">
        <v>39.94</v>
      </c>
      <c r="BF20" s="26">
        <v>38.58</v>
      </c>
      <c r="BG20" s="26">
        <v>38.65</v>
      </c>
      <c r="BH20" s="26">
        <v>43.11</v>
      </c>
      <c r="BI20" s="26">
        <v>47.97</v>
      </c>
      <c r="BJ20" s="26">
        <v>48.14</v>
      </c>
      <c r="BK20" s="26">
        <v>39.33</v>
      </c>
      <c r="BL20" s="26">
        <v>37.75</v>
      </c>
      <c r="BM20" s="26">
        <v>38.22</v>
      </c>
      <c r="BN20" s="26">
        <v>38.950000000000003</v>
      </c>
      <c r="BO20" s="26">
        <v>44.86</v>
      </c>
      <c r="BP20" s="26">
        <v>45.15</v>
      </c>
      <c r="BQ20" s="26">
        <v>41.85</v>
      </c>
      <c r="BR20" s="26">
        <v>40.42</v>
      </c>
      <c r="BS20" s="26">
        <v>40.44</v>
      </c>
      <c r="BT20" s="26">
        <v>45.16</v>
      </c>
      <c r="BU20" s="26">
        <v>50.21</v>
      </c>
      <c r="BV20" s="26">
        <v>50.38</v>
      </c>
      <c r="BW20" s="26">
        <v>41.16</v>
      </c>
      <c r="BX20" s="26">
        <v>39.53</v>
      </c>
      <c r="BY20" s="26">
        <v>40.020000000000003</v>
      </c>
      <c r="BZ20" s="26">
        <v>40.79</v>
      </c>
      <c r="CA20" s="26">
        <v>47.76</v>
      </c>
      <c r="CB20" s="26">
        <v>49.62</v>
      </c>
      <c r="CC20" s="26">
        <v>47.51</v>
      </c>
      <c r="CD20" s="26">
        <v>47.19</v>
      </c>
      <c r="CE20" s="26">
        <v>48.55</v>
      </c>
      <c r="CF20" s="26">
        <v>55.45</v>
      </c>
      <c r="CG20" s="26">
        <v>63.44</v>
      </c>
      <c r="CH20" s="26">
        <v>65.72</v>
      </c>
      <c r="CI20" s="26">
        <v>57.11</v>
      </c>
      <c r="CJ20" s="26">
        <v>55.75</v>
      </c>
      <c r="CK20" s="26">
        <v>57.06</v>
      </c>
      <c r="CL20" s="26">
        <v>59.95</v>
      </c>
      <c r="CM20" s="26">
        <v>66.739999999999995</v>
      </c>
      <c r="CN20" s="26">
        <v>69</v>
      </c>
      <c r="CO20" s="26">
        <v>65.95</v>
      </c>
      <c r="CP20" s="26">
        <v>64.83</v>
      </c>
      <c r="CQ20" s="26">
        <v>67.5</v>
      </c>
      <c r="CR20" s="26">
        <v>76.77</v>
      </c>
      <c r="CS20" s="26">
        <v>86.93</v>
      </c>
      <c r="CT20" s="26">
        <v>89.67</v>
      </c>
      <c r="CU20" s="26">
        <v>79.45</v>
      </c>
      <c r="CV20" s="26">
        <v>76.16</v>
      </c>
      <c r="CW20" s="26">
        <v>76.97</v>
      </c>
      <c r="CX20" s="26">
        <v>81.06</v>
      </c>
      <c r="CY20" s="26">
        <v>87.28</v>
      </c>
      <c r="CZ20" s="26">
        <v>87.7</v>
      </c>
      <c r="DA20" s="26">
        <v>82.08</v>
      </c>
      <c r="DB20" s="26">
        <v>81.069999999999993</v>
      </c>
      <c r="DC20" s="26">
        <v>81.77</v>
      </c>
      <c r="DD20" s="26">
        <v>91.25</v>
      </c>
      <c r="DE20" s="26">
        <v>100.11</v>
      </c>
      <c r="DF20" s="26">
        <v>101.24</v>
      </c>
      <c r="DG20" s="26">
        <v>85.73</v>
      </c>
      <c r="DH20" s="26">
        <v>81</v>
      </c>
      <c r="DI20" s="26">
        <v>81.349999999999994</v>
      </c>
      <c r="DJ20" s="26">
        <v>83.18</v>
      </c>
      <c r="DK20" s="26">
        <v>90.29</v>
      </c>
      <c r="DL20" s="26">
        <v>89.45</v>
      </c>
      <c r="DM20" s="26">
        <v>84.05</v>
      </c>
      <c r="DN20" s="26">
        <v>80.989999999999995</v>
      </c>
      <c r="DO20" s="26">
        <v>82</v>
      </c>
      <c r="DP20" s="26">
        <v>94.03</v>
      </c>
      <c r="DQ20" s="26">
        <v>101.71</v>
      </c>
      <c r="DR20" s="26">
        <v>101.52</v>
      </c>
      <c r="DS20" s="26">
        <v>87.55</v>
      </c>
      <c r="DT20" s="26">
        <v>83.76</v>
      </c>
      <c r="DU20" s="26">
        <v>85.28</v>
      </c>
      <c r="DV20" s="26">
        <v>86.2</v>
      </c>
      <c r="DW20" s="26">
        <v>92.27</v>
      </c>
      <c r="DX20" s="26">
        <v>90.85</v>
      </c>
      <c r="DY20" s="26">
        <v>85.34</v>
      </c>
      <c r="DZ20" s="26">
        <v>82.56</v>
      </c>
      <c r="EA20" s="26">
        <v>85.29</v>
      </c>
      <c r="EB20" s="26">
        <v>94.73</v>
      </c>
      <c r="EC20" s="26">
        <v>101.82</v>
      </c>
      <c r="ED20" s="26">
        <v>100.5</v>
      </c>
      <c r="EE20" s="26">
        <v>88.34</v>
      </c>
      <c r="EF20" s="26">
        <v>84.75</v>
      </c>
      <c r="EG20" s="26">
        <v>85</v>
      </c>
      <c r="EH20" s="26">
        <v>86.61</v>
      </c>
      <c r="EI20" s="26">
        <v>90.38</v>
      </c>
      <c r="EJ20" s="26">
        <v>92.76</v>
      </c>
      <c r="EK20" s="26">
        <v>86.92</v>
      </c>
      <c r="EL20" s="26">
        <v>83.08</v>
      </c>
      <c r="EM20" s="26">
        <v>84.22</v>
      </c>
      <c r="EN20" s="26">
        <v>93.3</v>
      </c>
      <c r="EO20" s="26">
        <v>103.37</v>
      </c>
      <c r="EP20" s="26">
        <v>104.76</v>
      </c>
      <c r="EQ20" s="26">
        <v>92.97</v>
      </c>
      <c r="ER20" s="26">
        <v>85.65</v>
      </c>
      <c r="ES20" s="26">
        <v>85.42</v>
      </c>
      <c r="ET20" s="26">
        <v>89.3</v>
      </c>
      <c r="EU20" s="26">
        <v>94.83</v>
      </c>
      <c r="EV20" s="26">
        <v>94.56</v>
      </c>
      <c r="EW20" s="26">
        <v>90.1</v>
      </c>
      <c r="EX20" s="26">
        <v>86.06</v>
      </c>
      <c r="EY20" s="26">
        <v>86.66</v>
      </c>
      <c r="EZ20" s="26">
        <v>95.88</v>
      </c>
      <c r="FA20" s="26">
        <v>105.76</v>
      </c>
      <c r="FB20" s="26">
        <v>107.18</v>
      </c>
      <c r="FC20" s="26">
        <v>94.58</v>
      </c>
      <c r="FD20" s="26">
        <v>89.36</v>
      </c>
      <c r="FE20" s="26">
        <v>88.35</v>
      </c>
      <c r="FF20" s="26">
        <v>91.24</v>
      </c>
      <c r="FG20" s="26">
        <v>98.87</v>
      </c>
      <c r="FH20" s="26">
        <v>98.71</v>
      </c>
      <c r="FI20" s="26">
        <v>93.18</v>
      </c>
      <c r="FJ20" s="26">
        <v>89.22</v>
      </c>
      <c r="FK20" s="26">
        <v>92.01</v>
      </c>
      <c r="FL20" s="26">
        <v>100.34</v>
      </c>
      <c r="FM20" s="26">
        <v>109.95</v>
      </c>
      <c r="FN20" s="26">
        <v>111.12</v>
      </c>
      <c r="FO20" s="26">
        <v>98.88</v>
      </c>
      <c r="FP20" s="26">
        <v>92.56</v>
      </c>
      <c r="FQ20" s="26">
        <v>91.6</v>
      </c>
      <c r="FR20" s="26">
        <v>95.51</v>
      </c>
      <c r="FS20" s="26">
        <v>103.69</v>
      </c>
      <c r="FT20" s="26">
        <v>102.85</v>
      </c>
      <c r="FU20" s="26">
        <v>97.14</v>
      </c>
      <c r="FV20" s="26">
        <v>95.54</v>
      </c>
      <c r="FW20" s="26">
        <v>96.16</v>
      </c>
      <c r="FX20" s="26">
        <v>105.09</v>
      </c>
      <c r="FY20" s="26">
        <v>113.47</v>
      </c>
      <c r="FZ20" s="26">
        <v>114.41</v>
      </c>
      <c r="GA20" s="26">
        <v>101.67</v>
      </c>
      <c r="GB20" s="26">
        <v>97.09</v>
      </c>
      <c r="GC20" s="26">
        <v>97.33</v>
      </c>
      <c r="GD20" s="26">
        <v>99.44</v>
      </c>
    </row>
    <row r="21" spans="1:186" s="41" customFormat="1">
      <c r="A21" s="60"/>
      <c r="B21" s="458"/>
      <c r="C21" s="458"/>
      <c r="D21" s="458"/>
      <c r="E21" s="458"/>
      <c r="F21" s="458"/>
      <c r="G21" s="22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</row>
    <row r="22" spans="1:186" s="41" customFormat="1">
      <c r="A22" s="60"/>
      <c r="B22" s="458"/>
      <c r="C22" s="458" t="s">
        <v>83</v>
      </c>
      <c r="D22" s="458" t="s">
        <v>76</v>
      </c>
      <c r="E22" s="458" t="s">
        <v>68</v>
      </c>
      <c r="F22" s="458" t="s">
        <v>77</v>
      </c>
      <c r="G22" s="26" t="s">
        <v>191</v>
      </c>
      <c r="H22" s="26" t="s">
        <v>191</v>
      </c>
      <c r="I22" s="26" t="s">
        <v>191</v>
      </c>
      <c r="J22" s="26" t="s">
        <v>191</v>
      </c>
      <c r="K22" s="26" t="s">
        <v>191</v>
      </c>
      <c r="L22" s="26" t="s">
        <v>191</v>
      </c>
      <c r="M22" s="26" t="s">
        <v>191</v>
      </c>
      <c r="N22" s="26" t="s">
        <v>191</v>
      </c>
      <c r="O22" s="26" t="s">
        <v>191</v>
      </c>
      <c r="P22" s="26" t="s">
        <v>191</v>
      </c>
      <c r="Q22" s="26" t="s">
        <v>191</v>
      </c>
      <c r="R22" s="26" t="s">
        <v>191</v>
      </c>
      <c r="S22" s="26" t="s">
        <v>191</v>
      </c>
      <c r="T22" s="26" t="s">
        <v>191</v>
      </c>
      <c r="U22" s="26" t="s">
        <v>191</v>
      </c>
      <c r="V22" s="26" t="s">
        <v>191</v>
      </c>
      <c r="W22" s="26" t="s">
        <v>191</v>
      </c>
      <c r="X22" s="26" t="s">
        <v>191</v>
      </c>
      <c r="Y22" s="26" t="s">
        <v>191</v>
      </c>
      <c r="Z22" s="26" t="s">
        <v>191</v>
      </c>
      <c r="AA22" s="26" t="s">
        <v>191</v>
      </c>
      <c r="AB22" s="26" t="s">
        <v>191</v>
      </c>
      <c r="AC22" s="26" t="s">
        <v>191</v>
      </c>
      <c r="AD22" s="26" t="s">
        <v>191</v>
      </c>
      <c r="AE22" s="26" t="s">
        <v>191</v>
      </c>
      <c r="AF22" s="26" t="s">
        <v>191</v>
      </c>
      <c r="AG22" s="26" t="s">
        <v>191</v>
      </c>
      <c r="AH22" s="26" t="s">
        <v>191</v>
      </c>
      <c r="AI22" s="26" t="s">
        <v>191</v>
      </c>
      <c r="AJ22" s="26" t="s">
        <v>191</v>
      </c>
      <c r="AK22" s="26" t="s">
        <v>191</v>
      </c>
      <c r="AL22" s="26" t="s">
        <v>191</v>
      </c>
      <c r="AM22" s="26" t="s">
        <v>191</v>
      </c>
      <c r="AN22" s="26" t="s">
        <v>191</v>
      </c>
      <c r="AO22" s="26" t="s">
        <v>191</v>
      </c>
      <c r="AP22" s="26" t="s">
        <v>191</v>
      </c>
      <c r="AQ22" s="26" t="s">
        <v>191</v>
      </c>
      <c r="AR22" s="26" t="s">
        <v>191</v>
      </c>
      <c r="AS22" s="26" t="s">
        <v>191</v>
      </c>
      <c r="AT22" s="26" t="s">
        <v>191</v>
      </c>
      <c r="AU22" s="26" t="s">
        <v>191</v>
      </c>
      <c r="AV22" s="26" t="s">
        <v>191</v>
      </c>
      <c r="AW22" s="26" t="s">
        <v>191</v>
      </c>
      <c r="AX22" s="26" t="s">
        <v>191</v>
      </c>
      <c r="AY22" s="26" t="s">
        <v>191</v>
      </c>
      <c r="AZ22" s="26" t="s">
        <v>191</v>
      </c>
      <c r="BA22" s="26" t="s">
        <v>191</v>
      </c>
      <c r="BB22" s="26" t="s">
        <v>191</v>
      </c>
      <c r="BC22" s="26" t="s">
        <v>191</v>
      </c>
      <c r="BD22" s="26" t="s">
        <v>191</v>
      </c>
      <c r="BE22" s="26" t="s">
        <v>191</v>
      </c>
      <c r="BF22" s="26" t="s">
        <v>191</v>
      </c>
      <c r="BG22" s="26" t="s">
        <v>191</v>
      </c>
      <c r="BH22" s="26" t="s">
        <v>191</v>
      </c>
      <c r="BI22" s="26" t="s">
        <v>191</v>
      </c>
      <c r="BJ22" s="26" t="s">
        <v>191</v>
      </c>
      <c r="BK22" s="26" t="s">
        <v>191</v>
      </c>
      <c r="BL22" s="26" t="s">
        <v>191</v>
      </c>
      <c r="BM22" s="26" t="s">
        <v>191</v>
      </c>
      <c r="BN22" s="26" t="s">
        <v>191</v>
      </c>
      <c r="BO22" s="26" t="s">
        <v>191</v>
      </c>
      <c r="BP22" s="26" t="s">
        <v>191</v>
      </c>
      <c r="BQ22" s="26" t="s">
        <v>191</v>
      </c>
      <c r="BR22" s="26" t="s">
        <v>191</v>
      </c>
      <c r="BS22" s="26" t="s">
        <v>191</v>
      </c>
      <c r="BT22" s="26" t="s">
        <v>191</v>
      </c>
      <c r="BU22" s="26" t="s">
        <v>191</v>
      </c>
      <c r="BV22" s="26" t="s">
        <v>191</v>
      </c>
      <c r="BW22" s="26" t="s">
        <v>191</v>
      </c>
      <c r="BX22" s="26" t="s">
        <v>191</v>
      </c>
      <c r="BY22" s="26" t="s">
        <v>191</v>
      </c>
      <c r="BZ22" s="26" t="s">
        <v>191</v>
      </c>
      <c r="CA22" s="26" t="s">
        <v>191</v>
      </c>
      <c r="CB22" s="26" t="s">
        <v>191</v>
      </c>
      <c r="CC22" s="26" t="s">
        <v>191</v>
      </c>
      <c r="CD22" s="26" t="s">
        <v>191</v>
      </c>
      <c r="CE22" s="26" t="s">
        <v>191</v>
      </c>
      <c r="CF22" s="26" t="s">
        <v>191</v>
      </c>
      <c r="CG22" s="26" t="s">
        <v>191</v>
      </c>
      <c r="CH22" s="26" t="s">
        <v>191</v>
      </c>
      <c r="CI22" s="26" t="s">
        <v>191</v>
      </c>
      <c r="CJ22" s="26" t="s">
        <v>191</v>
      </c>
      <c r="CK22" s="26" t="s">
        <v>191</v>
      </c>
      <c r="CL22" s="26" t="s">
        <v>191</v>
      </c>
      <c r="CM22" s="26" t="s">
        <v>191</v>
      </c>
      <c r="CN22" s="26" t="s">
        <v>191</v>
      </c>
      <c r="CO22" s="26" t="s">
        <v>191</v>
      </c>
      <c r="CP22" s="26" t="s">
        <v>191</v>
      </c>
      <c r="CQ22" s="26" t="s">
        <v>191</v>
      </c>
      <c r="CR22" s="26" t="s">
        <v>191</v>
      </c>
      <c r="CS22" s="26" t="s">
        <v>191</v>
      </c>
      <c r="CT22" s="26" t="s">
        <v>191</v>
      </c>
      <c r="CU22" s="26" t="s">
        <v>191</v>
      </c>
      <c r="CV22" s="26" t="s">
        <v>191</v>
      </c>
      <c r="CW22" s="26" t="s">
        <v>191</v>
      </c>
      <c r="CX22" s="26" t="s">
        <v>191</v>
      </c>
      <c r="CY22" s="26" t="s">
        <v>191</v>
      </c>
      <c r="CZ22" s="26" t="s">
        <v>191</v>
      </c>
      <c r="DA22" s="26" t="s">
        <v>191</v>
      </c>
      <c r="DB22" s="26" t="s">
        <v>191</v>
      </c>
      <c r="DC22" s="26" t="s">
        <v>191</v>
      </c>
      <c r="DD22" s="26" t="s">
        <v>191</v>
      </c>
      <c r="DE22" s="26" t="s">
        <v>191</v>
      </c>
      <c r="DF22" s="26" t="s">
        <v>191</v>
      </c>
      <c r="DG22" s="26" t="s">
        <v>191</v>
      </c>
      <c r="DH22" s="26" t="s">
        <v>191</v>
      </c>
      <c r="DI22" s="26" t="s">
        <v>191</v>
      </c>
      <c r="DJ22" s="26" t="s">
        <v>191</v>
      </c>
      <c r="DK22" s="26" t="s">
        <v>191</v>
      </c>
      <c r="DL22" s="26" t="s">
        <v>191</v>
      </c>
      <c r="DM22" s="26" t="s">
        <v>191</v>
      </c>
      <c r="DN22" s="26" t="s">
        <v>191</v>
      </c>
      <c r="DO22" s="26" t="s">
        <v>191</v>
      </c>
      <c r="DP22" s="26" t="s">
        <v>191</v>
      </c>
      <c r="DQ22" s="26" t="s">
        <v>191</v>
      </c>
      <c r="DR22" s="26" t="s">
        <v>191</v>
      </c>
      <c r="DS22" s="26" t="s">
        <v>191</v>
      </c>
      <c r="DT22" s="26" t="s">
        <v>191</v>
      </c>
      <c r="DU22" s="26" t="s">
        <v>191</v>
      </c>
      <c r="DV22" s="26" t="s">
        <v>191</v>
      </c>
      <c r="DW22" s="26" t="s">
        <v>191</v>
      </c>
      <c r="DX22" s="26" t="s">
        <v>191</v>
      </c>
      <c r="DY22" s="26" t="s">
        <v>191</v>
      </c>
      <c r="DZ22" s="26" t="s">
        <v>191</v>
      </c>
      <c r="EA22" s="26" t="s">
        <v>191</v>
      </c>
      <c r="EB22" s="26" t="s">
        <v>191</v>
      </c>
      <c r="EC22" s="26" t="s">
        <v>191</v>
      </c>
      <c r="ED22" s="26" t="s">
        <v>191</v>
      </c>
      <c r="EE22" s="26" t="s">
        <v>191</v>
      </c>
      <c r="EF22" s="26" t="s">
        <v>191</v>
      </c>
      <c r="EG22" s="26" t="s">
        <v>191</v>
      </c>
      <c r="EH22" s="26" t="s">
        <v>191</v>
      </c>
      <c r="EI22" s="26" t="s">
        <v>191</v>
      </c>
      <c r="EJ22" s="26" t="s">
        <v>191</v>
      </c>
      <c r="EK22" s="26" t="s">
        <v>191</v>
      </c>
      <c r="EL22" s="26" t="s">
        <v>191</v>
      </c>
      <c r="EM22" s="26" t="s">
        <v>191</v>
      </c>
      <c r="EN22" s="26" t="s">
        <v>191</v>
      </c>
      <c r="EO22" s="26" t="s">
        <v>191</v>
      </c>
      <c r="EP22" s="26" t="s">
        <v>191</v>
      </c>
      <c r="EQ22" s="26" t="s">
        <v>191</v>
      </c>
      <c r="ER22" s="26" t="s">
        <v>191</v>
      </c>
      <c r="ES22" s="26" t="s">
        <v>191</v>
      </c>
      <c r="ET22" s="26" t="s">
        <v>191</v>
      </c>
      <c r="EU22" s="26" t="s">
        <v>191</v>
      </c>
      <c r="EV22" s="26" t="s">
        <v>191</v>
      </c>
      <c r="EW22" s="26" t="s">
        <v>191</v>
      </c>
      <c r="EX22" s="26" t="s">
        <v>191</v>
      </c>
      <c r="EY22" s="26" t="s">
        <v>191</v>
      </c>
      <c r="EZ22" s="26" t="s">
        <v>191</v>
      </c>
      <c r="FA22" s="26" t="s">
        <v>191</v>
      </c>
      <c r="FB22" s="26" t="s">
        <v>191</v>
      </c>
      <c r="FC22" s="26" t="s">
        <v>191</v>
      </c>
      <c r="FD22" s="26" t="s">
        <v>191</v>
      </c>
      <c r="FE22" s="26" t="s">
        <v>191</v>
      </c>
      <c r="FF22" s="26" t="s">
        <v>191</v>
      </c>
      <c r="FG22" s="26" t="s">
        <v>191</v>
      </c>
      <c r="FH22" s="26" t="s">
        <v>191</v>
      </c>
      <c r="FI22" s="26" t="s">
        <v>191</v>
      </c>
      <c r="FJ22" s="26" t="s">
        <v>191</v>
      </c>
      <c r="FK22" s="26" t="s">
        <v>191</v>
      </c>
      <c r="FL22" s="26" t="s">
        <v>191</v>
      </c>
      <c r="FM22" s="26" t="s">
        <v>191</v>
      </c>
      <c r="FN22" s="26" t="s">
        <v>191</v>
      </c>
      <c r="FO22" s="26" t="s">
        <v>191</v>
      </c>
      <c r="FP22" s="26" t="s">
        <v>191</v>
      </c>
      <c r="FQ22" s="26" t="s">
        <v>191</v>
      </c>
      <c r="FR22" s="26" t="s">
        <v>191</v>
      </c>
      <c r="FS22" s="26" t="s">
        <v>191</v>
      </c>
      <c r="FT22" s="26" t="s">
        <v>191</v>
      </c>
      <c r="FU22" s="26" t="s">
        <v>191</v>
      </c>
      <c r="FV22" s="26" t="s">
        <v>191</v>
      </c>
      <c r="FW22" s="26" t="s">
        <v>191</v>
      </c>
      <c r="FX22" s="26" t="s">
        <v>191</v>
      </c>
      <c r="FY22" s="26" t="s">
        <v>191</v>
      </c>
      <c r="FZ22" s="26" t="s">
        <v>191</v>
      </c>
      <c r="GA22" s="26" t="s">
        <v>191</v>
      </c>
      <c r="GB22" s="26" t="s">
        <v>191</v>
      </c>
      <c r="GC22" s="26" t="s">
        <v>191</v>
      </c>
      <c r="GD22" s="26" t="s">
        <v>191</v>
      </c>
    </row>
    <row r="23" spans="1:186" s="41" customFormat="1">
      <c r="A23" s="60"/>
      <c r="B23" s="458"/>
      <c r="C23" s="458" t="s">
        <v>83</v>
      </c>
      <c r="D23" s="458" t="s">
        <v>76</v>
      </c>
      <c r="E23" s="458" t="s">
        <v>68</v>
      </c>
      <c r="F23" s="458" t="s">
        <v>78</v>
      </c>
      <c r="G23" s="26" t="s">
        <v>191</v>
      </c>
      <c r="H23" s="26" t="s">
        <v>191</v>
      </c>
      <c r="I23" s="26" t="s">
        <v>191</v>
      </c>
      <c r="J23" s="26" t="s">
        <v>191</v>
      </c>
      <c r="K23" s="26" t="s">
        <v>191</v>
      </c>
      <c r="L23" s="26" t="s">
        <v>191</v>
      </c>
      <c r="M23" s="26" t="s">
        <v>191</v>
      </c>
      <c r="N23" s="26" t="s">
        <v>191</v>
      </c>
      <c r="O23" s="26" t="s">
        <v>191</v>
      </c>
      <c r="P23" s="26" t="s">
        <v>191</v>
      </c>
      <c r="Q23" s="26" t="s">
        <v>191</v>
      </c>
      <c r="R23" s="26" t="s">
        <v>191</v>
      </c>
      <c r="S23" s="26" t="s">
        <v>191</v>
      </c>
      <c r="T23" s="26" t="s">
        <v>191</v>
      </c>
      <c r="U23" s="26" t="s">
        <v>191</v>
      </c>
      <c r="V23" s="26" t="s">
        <v>191</v>
      </c>
      <c r="W23" s="26" t="s">
        <v>191</v>
      </c>
      <c r="X23" s="26" t="s">
        <v>191</v>
      </c>
      <c r="Y23" s="26" t="s">
        <v>191</v>
      </c>
      <c r="Z23" s="26" t="s">
        <v>191</v>
      </c>
      <c r="AA23" s="26" t="s">
        <v>191</v>
      </c>
      <c r="AB23" s="26" t="s">
        <v>191</v>
      </c>
      <c r="AC23" s="26" t="s">
        <v>191</v>
      </c>
      <c r="AD23" s="26" t="s">
        <v>191</v>
      </c>
      <c r="AE23" s="26" t="s">
        <v>191</v>
      </c>
      <c r="AF23" s="26" t="s">
        <v>191</v>
      </c>
      <c r="AG23" s="26" t="s">
        <v>191</v>
      </c>
      <c r="AH23" s="26" t="s">
        <v>191</v>
      </c>
      <c r="AI23" s="26" t="s">
        <v>191</v>
      </c>
      <c r="AJ23" s="26" t="s">
        <v>191</v>
      </c>
      <c r="AK23" s="26" t="s">
        <v>191</v>
      </c>
      <c r="AL23" s="26" t="s">
        <v>191</v>
      </c>
      <c r="AM23" s="26" t="s">
        <v>191</v>
      </c>
      <c r="AN23" s="26" t="s">
        <v>191</v>
      </c>
      <c r="AO23" s="26" t="s">
        <v>191</v>
      </c>
      <c r="AP23" s="26" t="s">
        <v>191</v>
      </c>
      <c r="AQ23" s="26" t="s">
        <v>191</v>
      </c>
      <c r="AR23" s="26" t="s">
        <v>191</v>
      </c>
      <c r="AS23" s="26" t="s">
        <v>191</v>
      </c>
      <c r="AT23" s="26" t="s">
        <v>191</v>
      </c>
      <c r="AU23" s="26" t="s">
        <v>191</v>
      </c>
      <c r="AV23" s="26" t="s">
        <v>191</v>
      </c>
      <c r="AW23" s="26" t="s">
        <v>191</v>
      </c>
      <c r="AX23" s="26" t="s">
        <v>191</v>
      </c>
      <c r="AY23" s="26" t="s">
        <v>191</v>
      </c>
      <c r="AZ23" s="26" t="s">
        <v>191</v>
      </c>
      <c r="BA23" s="26" t="s">
        <v>191</v>
      </c>
      <c r="BB23" s="26" t="s">
        <v>191</v>
      </c>
      <c r="BC23" s="26" t="s">
        <v>191</v>
      </c>
      <c r="BD23" s="26" t="s">
        <v>191</v>
      </c>
      <c r="BE23" s="26" t="s">
        <v>191</v>
      </c>
      <c r="BF23" s="26" t="s">
        <v>191</v>
      </c>
      <c r="BG23" s="26" t="s">
        <v>191</v>
      </c>
      <c r="BH23" s="26" t="s">
        <v>191</v>
      </c>
      <c r="BI23" s="26" t="s">
        <v>191</v>
      </c>
      <c r="BJ23" s="26" t="s">
        <v>191</v>
      </c>
      <c r="BK23" s="26" t="s">
        <v>191</v>
      </c>
      <c r="BL23" s="26" t="s">
        <v>191</v>
      </c>
      <c r="BM23" s="26" t="s">
        <v>191</v>
      </c>
      <c r="BN23" s="26" t="s">
        <v>191</v>
      </c>
      <c r="BO23" s="26" t="s">
        <v>191</v>
      </c>
      <c r="BP23" s="26" t="s">
        <v>191</v>
      </c>
      <c r="BQ23" s="26" t="s">
        <v>191</v>
      </c>
      <c r="BR23" s="26" t="s">
        <v>191</v>
      </c>
      <c r="BS23" s="26" t="s">
        <v>191</v>
      </c>
      <c r="BT23" s="26" t="s">
        <v>191</v>
      </c>
      <c r="BU23" s="26" t="s">
        <v>191</v>
      </c>
      <c r="BV23" s="26" t="s">
        <v>191</v>
      </c>
      <c r="BW23" s="26" t="s">
        <v>191</v>
      </c>
      <c r="BX23" s="26" t="s">
        <v>191</v>
      </c>
      <c r="BY23" s="26" t="s">
        <v>191</v>
      </c>
      <c r="BZ23" s="26" t="s">
        <v>191</v>
      </c>
      <c r="CA23" s="26" t="s">
        <v>191</v>
      </c>
      <c r="CB23" s="26" t="s">
        <v>191</v>
      </c>
      <c r="CC23" s="26" t="s">
        <v>191</v>
      </c>
      <c r="CD23" s="26" t="s">
        <v>191</v>
      </c>
      <c r="CE23" s="26" t="s">
        <v>191</v>
      </c>
      <c r="CF23" s="26" t="s">
        <v>191</v>
      </c>
      <c r="CG23" s="26" t="s">
        <v>191</v>
      </c>
      <c r="CH23" s="26" t="s">
        <v>191</v>
      </c>
      <c r="CI23" s="26" t="s">
        <v>191</v>
      </c>
      <c r="CJ23" s="26" t="s">
        <v>191</v>
      </c>
      <c r="CK23" s="26" t="s">
        <v>191</v>
      </c>
      <c r="CL23" s="26" t="s">
        <v>191</v>
      </c>
      <c r="CM23" s="26" t="s">
        <v>191</v>
      </c>
      <c r="CN23" s="26" t="s">
        <v>191</v>
      </c>
      <c r="CO23" s="26" t="s">
        <v>191</v>
      </c>
      <c r="CP23" s="26" t="s">
        <v>191</v>
      </c>
      <c r="CQ23" s="26" t="s">
        <v>191</v>
      </c>
      <c r="CR23" s="26" t="s">
        <v>191</v>
      </c>
      <c r="CS23" s="26" t="s">
        <v>191</v>
      </c>
      <c r="CT23" s="26" t="s">
        <v>191</v>
      </c>
      <c r="CU23" s="26" t="s">
        <v>191</v>
      </c>
      <c r="CV23" s="26" t="s">
        <v>191</v>
      </c>
      <c r="CW23" s="26" t="s">
        <v>191</v>
      </c>
      <c r="CX23" s="26" t="s">
        <v>191</v>
      </c>
      <c r="CY23" s="26" t="s">
        <v>191</v>
      </c>
      <c r="CZ23" s="26" t="s">
        <v>191</v>
      </c>
      <c r="DA23" s="26" t="s">
        <v>191</v>
      </c>
      <c r="DB23" s="26" t="s">
        <v>191</v>
      </c>
      <c r="DC23" s="26" t="s">
        <v>191</v>
      </c>
      <c r="DD23" s="26" t="s">
        <v>191</v>
      </c>
      <c r="DE23" s="26" t="s">
        <v>191</v>
      </c>
      <c r="DF23" s="26" t="s">
        <v>191</v>
      </c>
      <c r="DG23" s="26" t="s">
        <v>191</v>
      </c>
      <c r="DH23" s="26" t="s">
        <v>191</v>
      </c>
      <c r="DI23" s="26" t="s">
        <v>191</v>
      </c>
      <c r="DJ23" s="26" t="s">
        <v>191</v>
      </c>
      <c r="DK23" s="26" t="s">
        <v>191</v>
      </c>
      <c r="DL23" s="26" t="s">
        <v>191</v>
      </c>
      <c r="DM23" s="26" t="s">
        <v>191</v>
      </c>
      <c r="DN23" s="26" t="s">
        <v>191</v>
      </c>
      <c r="DO23" s="26" t="s">
        <v>191</v>
      </c>
      <c r="DP23" s="26" t="s">
        <v>191</v>
      </c>
      <c r="DQ23" s="26" t="s">
        <v>191</v>
      </c>
      <c r="DR23" s="26" t="s">
        <v>191</v>
      </c>
      <c r="DS23" s="26" t="s">
        <v>191</v>
      </c>
      <c r="DT23" s="26" t="s">
        <v>191</v>
      </c>
      <c r="DU23" s="26" t="s">
        <v>191</v>
      </c>
      <c r="DV23" s="26" t="s">
        <v>191</v>
      </c>
      <c r="DW23" s="26" t="s">
        <v>191</v>
      </c>
      <c r="DX23" s="26" t="s">
        <v>191</v>
      </c>
      <c r="DY23" s="26" t="s">
        <v>191</v>
      </c>
      <c r="DZ23" s="26" t="s">
        <v>191</v>
      </c>
      <c r="EA23" s="26" t="s">
        <v>191</v>
      </c>
      <c r="EB23" s="26" t="s">
        <v>191</v>
      </c>
      <c r="EC23" s="26" t="s">
        <v>191</v>
      </c>
      <c r="ED23" s="26" t="s">
        <v>191</v>
      </c>
      <c r="EE23" s="26" t="s">
        <v>191</v>
      </c>
      <c r="EF23" s="26" t="s">
        <v>191</v>
      </c>
      <c r="EG23" s="26" t="s">
        <v>191</v>
      </c>
      <c r="EH23" s="26" t="s">
        <v>191</v>
      </c>
      <c r="EI23" s="26" t="s">
        <v>191</v>
      </c>
      <c r="EJ23" s="26" t="s">
        <v>191</v>
      </c>
      <c r="EK23" s="26" t="s">
        <v>191</v>
      </c>
      <c r="EL23" s="26" t="s">
        <v>191</v>
      </c>
      <c r="EM23" s="26" t="s">
        <v>191</v>
      </c>
      <c r="EN23" s="26" t="s">
        <v>191</v>
      </c>
      <c r="EO23" s="26" t="s">
        <v>191</v>
      </c>
      <c r="EP23" s="26" t="s">
        <v>191</v>
      </c>
      <c r="EQ23" s="26" t="s">
        <v>191</v>
      </c>
      <c r="ER23" s="26" t="s">
        <v>191</v>
      </c>
      <c r="ES23" s="26" t="s">
        <v>191</v>
      </c>
      <c r="ET23" s="26" t="s">
        <v>191</v>
      </c>
      <c r="EU23" s="26" t="s">
        <v>191</v>
      </c>
      <c r="EV23" s="26" t="s">
        <v>191</v>
      </c>
      <c r="EW23" s="26" t="s">
        <v>191</v>
      </c>
      <c r="EX23" s="26" t="s">
        <v>191</v>
      </c>
      <c r="EY23" s="26" t="s">
        <v>191</v>
      </c>
      <c r="EZ23" s="26" t="s">
        <v>191</v>
      </c>
      <c r="FA23" s="26" t="s">
        <v>191</v>
      </c>
      <c r="FB23" s="26" t="s">
        <v>191</v>
      </c>
      <c r="FC23" s="26" t="s">
        <v>191</v>
      </c>
      <c r="FD23" s="26" t="s">
        <v>191</v>
      </c>
      <c r="FE23" s="26" t="s">
        <v>191</v>
      </c>
      <c r="FF23" s="26" t="s">
        <v>191</v>
      </c>
      <c r="FG23" s="26" t="s">
        <v>191</v>
      </c>
      <c r="FH23" s="26" t="s">
        <v>191</v>
      </c>
      <c r="FI23" s="26" t="s">
        <v>191</v>
      </c>
      <c r="FJ23" s="26" t="s">
        <v>191</v>
      </c>
      <c r="FK23" s="26" t="s">
        <v>191</v>
      </c>
      <c r="FL23" s="26" t="s">
        <v>191</v>
      </c>
      <c r="FM23" s="26" t="s">
        <v>191</v>
      </c>
      <c r="FN23" s="26" t="s">
        <v>191</v>
      </c>
      <c r="FO23" s="26" t="s">
        <v>191</v>
      </c>
      <c r="FP23" s="26" t="s">
        <v>191</v>
      </c>
      <c r="FQ23" s="26" t="s">
        <v>191</v>
      </c>
      <c r="FR23" s="26" t="s">
        <v>191</v>
      </c>
      <c r="FS23" s="26" t="s">
        <v>191</v>
      </c>
      <c r="FT23" s="26" t="s">
        <v>191</v>
      </c>
      <c r="FU23" s="26" t="s">
        <v>191</v>
      </c>
      <c r="FV23" s="26" t="s">
        <v>191</v>
      </c>
      <c r="FW23" s="26" t="s">
        <v>191</v>
      </c>
      <c r="FX23" s="26" t="s">
        <v>191</v>
      </c>
      <c r="FY23" s="26" t="s">
        <v>191</v>
      </c>
      <c r="FZ23" s="26" t="s">
        <v>191</v>
      </c>
      <c r="GA23" s="26" t="s">
        <v>191</v>
      </c>
      <c r="GB23" s="26" t="s">
        <v>191</v>
      </c>
      <c r="GC23" s="26" t="s">
        <v>191</v>
      </c>
      <c r="GD23" s="26" t="s">
        <v>191</v>
      </c>
    </row>
    <row r="24" spans="1:186" s="41" customFormat="1">
      <c r="A24" s="60"/>
      <c r="B24" s="458"/>
      <c r="C24" s="458" t="s">
        <v>83</v>
      </c>
      <c r="D24" s="458" t="s">
        <v>76</v>
      </c>
      <c r="E24" s="458" t="s">
        <v>68</v>
      </c>
      <c r="F24" s="458" t="s">
        <v>79</v>
      </c>
      <c r="G24" s="26">
        <v>31.92</v>
      </c>
      <c r="H24" s="26">
        <v>30.74</v>
      </c>
      <c r="I24" s="26">
        <v>28.82</v>
      </c>
      <c r="J24" s="26">
        <v>28.59</v>
      </c>
      <c r="K24" s="26">
        <v>27.97</v>
      </c>
      <c r="L24" s="26">
        <v>28.83</v>
      </c>
      <c r="M24" s="26">
        <v>34.65</v>
      </c>
      <c r="N24" s="26">
        <v>31.86</v>
      </c>
      <c r="O24" s="26">
        <v>27.93</v>
      </c>
      <c r="P24" s="26">
        <v>27.7</v>
      </c>
      <c r="Q24" s="26">
        <v>27.71</v>
      </c>
      <c r="R24" s="26">
        <v>29.82</v>
      </c>
      <c r="S24" s="26">
        <v>33.99</v>
      </c>
      <c r="T24" s="26">
        <v>33.22</v>
      </c>
      <c r="U24" s="26">
        <v>29.96</v>
      </c>
      <c r="V24" s="26">
        <v>30.19</v>
      </c>
      <c r="W24" s="26">
        <v>29.16</v>
      </c>
      <c r="X24" s="26">
        <v>30.74</v>
      </c>
      <c r="Y24" s="26">
        <v>34.35</v>
      </c>
      <c r="Z24" s="26">
        <v>33.770000000000003</v>
      </c>
      <c r="AA24" s="26">
        <v>28.74</v>
      </c>
      <c r="AB24" s="26">
        <v>28.33</v>
      </c>
      <c r="AC24" s="26">
        <v>28.36</v>
      </c>
      <c r="AD24" s="26">
        <v>30.34</v>
      </c>
      <c r="AE24" s="26">
        <v>33.82</v>
      </c>
      <c r="AF24" s="26">
        <v>34.380000000000003</v>
      </c>
      <c r="AG24" s="26">
        <v>31.56</v>
      </c>
      <c r="AH24" s="26">
        <v>30.78</v>
      </c>
      <c r="AI24" s="26">
        <v>29.93</v>
      </c>
      <c r="AJ24" s="26">
        <v>32.75</v>
      </c>
      <c r="AK24" s="26">
        <v>35.96</v>
      </c>
      <c r="AL24" s="26">
        <v>35.020000000000003</v>
      </c>
      <c r="AM24" s="26">
        <v>29.93</v>
      </c>
      <c r="AN24" s="26">
        <v>29.78</v>
      </c>
      <c r="AO24" s="26">
        <v>30.16</v>
      </c>
      <c r="AP24" s="26">
        <v>30.71</v>
      </c>
      <c r="AQ24" s="26">
        <v>35.340000000000003</v>
      </c>
      <c r="AR24" s="26">
        <v>36.119999999999997</v>
      </c>
      <c r="AS24" s="26">
        <v>33.17</v>
      </c>
      <c r="AT24" s="26">
        <v>31.91</v>
      </c>
      <c r="AU24" s="26">
        <v>31.44</v>
      </c>
      <c r="AV24" s="26">
        <v>34.25</v>
      </c>
      <c r="AW24" s="26">
        <v>36.86</v>
      </c>
      <c r="AX24" s="26">
        <v>37.619999999999997</v>
      </c>
      <c r="AY24" s="26">
        <v>31.28</v>
      </c>
      <c r="AZ24" s="26">
        <v>30.74</v>
      </c>
      <c r="BA24" s="26">
        <v>31.55</v>
      </c>
      <c r="BB24" s="26">
        <v>31.89</v>
      </c>
      <c r="BC24" s="26">
        <v>37.270000000000003</v>
      </c>
      <c r="BD24" s="26">
        <v>37.85</v>
      </c>
      <c r="BE24" s="26">
        <v>34.35</v>
      </c>
      <c r="BF24" s="26">
        <v>32.85</v>
      </c>
      <c r="BG24" s="26">
        <v>32.130000000000003</v>
      </c>
      <c r="BH24" s="26">
        <v>35.630000000000003</v>
      </c>
      <c r="BI24" s="26">
        <v>38.01</v>
      </c>
      <c r="BJ24" s="26">
        <v>38.880000000000003</v>
      </c>
      <c r="BK24" s="26">
        <v>31.6</v>
      </c>
      <c r="BL24" s="26">
        <v>31.84</v>
      </c>
      <c r="BM24" s="26">
        <v>32.51</v>
      </c>
      <c r="BN24" s="26">
        <v>33.590000000000003</v>
      </c>
      <c r="BO24" s="26">
        <v>39.130000000000003</v>
      </c>
      <c r="BP24" s="26">
        <v>39.68</v>
      </c>
      <c r="BQ24" s="26">
        <v>36.119999999999997</v>
      </c>
      <c r="BR24" s="26">
        <v>35.19</v>
      </c>
      <c r="BS24" s="26">
        <v>34.6</v>
      </c>
      <c r="BT24" s="26">
        <v>38.32</v>
      </c>
      <c r="BU24" s="26">
        <v>42.39</v>
      </c>
      <c r="BV24" s="26">
        <v>43.02</v>
      </c>
      <c r="BW24" s="26">
        <v>35.369999999999997</v>
      </c>
      <c r="BX24" s="26">
        <v>35.17</v>
      </c>
      <c r="BY24" s="26">
        <v>36.25</v>
      </c>
      <c r="BZ24" s="26">
        <v>38.11</v>
      </c>
      <c r="CA24" s="26">
        <v>43</v>
      </c>
      <c r="CB24" s="26">
        <v>44.44</v>
      </c>
      <c r="CC24" s="26">
        <v>41.7</v>
      </c>
      <c r="CD24" s="26">
        <v>41.49</v>
      </c>
      <c r="CE24" s="26">
        <v>41.06</v>
      </c>
      <c r="CF24" s="26">
        <v>45.81</v>
      </c>
      <c r="CG24" s="26">
        <v>54.08</v>
      </c>
      <c r="CH24" s="26">
        <v>54.96</v>
      </c>
      <c r="CI24" s="26">
        <v>46.02</v>
      </c>
      <c r="CJ24" s="26">
        <v>46.02</v>
      </c>
      <c r="CK24" s="26">
        <v>47.41</v>
      </c>
      <c r="CL24" s="26">
        <v>50.87</v>
      </c>
      <c r="CM24" s="26">
        <v>54.7</v>
      </c>
      <c r="CN24" s="26">
        <v>55.78</v>
      </c>
      <c r="CO24" s="26">
        <v>53.26</v>
      </c>
      <c r="CP24" s="26">
        <v>52.38</v>
      </c>
      <c r="CQ24" s="26">
        <v>51.42</v>
      </c>
      <c r="CR24" s="26">
        <v>59.82</v>
      </c>
      <c r="CS24" s="26">
        <v>69.56</v>
      </c>
      <c r="CT24" s="26">
        <v>68.31</v>
      </c>
      <c r="CU24" s="26">
        <v>58.24</v>
      </c>
      <c r="CV24" s="26">
        <v>56.66</v>
      </c>
      <c r="CW24" s="26">
        <v>57.05</v>
      </c>
      <c r="CX24" s="26">
        <v>62.16</v>
      </c>
      <c r="CY24" s="26">
        <v>64.62</v>
      </c>
      <c r="CZ24" s="26">
        <v>66.63</v>
      </c>
      <c r="DA24" s="26">
        <v>62.94</v>
      </c>
      <c r="DB24" s="26">
        <v>62.45</v>
      </c>
      <c r="DC24" s="26">
        <v>59.41</v>
      </c>
      <c r="DD24" s="26">
        <v>69.760000000000005</v>
      </c>
      <c r="DE24" s="26">
        <v>77.69</v>
      </c>
      <c r="DF24" s="26">
        <v>77.28</v>
      </c>
      <c r="DG24" s="26">
        <v>62.91</v>
      </c>
      <c r="DH24" s="26">
        <v>59.77</v>
      </c>
      <c r="DI24" s="26">
        <v>61.42</v>
      </c>
      <c r="DJ24" s="26">
        <v>65.790000000000006</v>
      </c>
      <c r="DK24" s="26">
        <v>67.45</v>
      </c>
      <c r="DL24" s="26">
        <v>67.98</v>
      </c>
      <c r="DM24" s="26">
        <v>64.58</v>
      </c>
      <c r="DN24" s="26">
        <v>62</v>
      </c>
      <c r="DO24" s="26">
        <v>60.75</v>
      </c>
      <c r="DP24" s="26">
        <v>71.95</v>
      </c>
      <c r="DQ24" s="26">
        <v>77.680000000000007</v>
      </c>
      <c r="DR24" s="26">
        <v>78.260000000000005</v>
      </c>
      <c r="DS24" s="26">
        <v>64.47</v>
      </c>
      <c r="DT24" s="26">
        <v>61.78</v>
      </c>
      <c r="DU24" s="26">
        <v>63.99</v>
      </c>
      <c r="DV24" s="26">
        <v>66.7</v>
      </c>
      <c r="DW24" s="26">
        <v>69.069999999999993</v>
      </c>
      <c r="DX24" s="26">
        <v>69.12</v>
      </c>
      <c r="DY24" s="26">
        <v>65.91</v>
      </c>
      <c r="DZ24" s="26">
        <v>62.77</v>
      </c>
      <c r="EA24" s="26">
        <v>63.93</v>
      </c>
      <c r="EB24" s="26">
        <v>72.84</v>
      </c>
      <c r="EC24" s="26">
        <v>77.400000000000006</v>
      </c>
      <c r="ED24" s="26">
        <v>78.069999999999993</v>
      </c>
      <c r="EE24" s="26">
        <v>64.53</v>
      </c>
      <c r="EF24" s="26">
        <v>63.11</v>
      </c>
      <c r="EG24" s="26">
        <v>64.040000000000006</v>
      </c>
      <c r="EH24" s="26">
        <v>66.37</v>
      </c>
      <c r="EI24" s="26">
        <v>69.2</v>
      </c>
      <c r="EJ24" s="26">
        <v>70.86</v>
      </c>
      <c r="EK24" s="26">
        <v>65.63</v>
      </c>
      <c r="EL24" s="26">
        <v>64.86</v>
      </c>
      <c r="EM24" s="26">
        <v>64.27</v>
      </c>
      <c r="EN24" s="26">
        <v>69.709999999999994</v>
      </c>
      <c r="EO24" s="26">
        <v>80.510000000000005</v>
      </c>
      <c r="EP24" s="26">
        <v>81.010000000000005</v>
      </c>
      <c r="EQ24" s="26">
        <v>67.19</v>
      </c>
      <c r="ER24" s="26">
        <v>65.13</v>
      </c>
      <c r="ES24" s="26">
        <v>64.03</v>
      </c>
      <c r="ET24" s="26">
        <v>69.11</v>
      </c>
      <c r="EU24" s="26">
        <v>72.53</v>
      </c>
      <c r="EV24" s="26">
        <v>72.430000000000007</v>
      </c>
      <c r="EW24" s="26">
        <v>67.900000000000006</v>
      </c>
      <c r="EX24" s="26">
        <v>67.36</v>
      </c>
      <c r="EY24" s="26">
        <v>65.709999999999994</v>
      </c>
      <c r="EZ24" s="26">
        <v>73.150000000000006</v>
      </c>
      <c r="FA24" s="26">
        <v>83.24</v>
      </c>
      <c r="FB24" s="26">
        <v>81.569999999999993</v>
      </c>
      <c r="FC24" s="26">
        <v>69.97</v>
      </c>
      <c r="FD24" s="26">
        <v>68.08</v>
      </c>
      <c r="FE24" s="26">
        <v>65.64</v>
      </c>
      <c r="FF24" s="26">
        <v>72.17</v>
      </c>
      <c r="FG24" s="26">
        <v>75.31</v>
      </c>
      <c r="FH24" s="26">
        <v>76.239999999999995</v>
      </c>
      <c r="FI24" s="26">
        <v>72.33</v>
      </c>
      <c r="FJ24" s="26">
        <v>70.75</v>
      </c>
      <c r="FK24" s="26">
        <v>69.39</v>
      </c>
      <c r="FL24" s="26">
        <v>78.7</v>
      </c>
      <c r="FM24" s="26">
        <v>87.96</v>
      </c>
      <c r="FN24" s="26">
        <v>85.53</v>
      </c>
      <c r="FO24" s="26">
        <v>74.22</v>
      </c>
      <c r="FP24" s="26">
        <v>70.930000000000007</v>
      </c>
      <c r="FQ24" s="26">
        <v>69.91</v>
      </c>
      <c r="FR24" s="26">
        <v>76.34</v>
      </c>
      <c r="FS24" s="26">
        <v>78.37</v>
      </c>
      <c r="FT24" s="26">
        <v>79.86</v>
      </c>
      <c r="FU24" s="26">
        <v>76.73</v>
      </c>
      <c r="FV24" s="26">
        <v>75.040000000000006</v>
      </c>
      <c r="FW24" s="26">
        <v>72.72</v>
      </c>
      <c r="FX24" s="26">
        <v>82.92</v>
      </c>
      <c r="FY24" s="26">
        <v>89.01</v>
      </c>
      <c r="FZ24" s="26">
        <v>89.55</v>
      </c>
      <c r="GA24" s="26">
        <v>76.48</v>
      </c>
      <c r="GB24" s="26">
        <v>73.569999999999993</v>
      </c>
      <c r="GC24" s="26">
        <v>74.95</v>
      </c>
      <c r="GD24" s="26">
        <v>80.599999999999994</v>
      </c>
    </row>
    <row r="25" spans="1:186" s="41" customFormat="1">
      <c r="A25" s="60"/>
      <c r="B25" s="458"/>
      <c r="C25" s="458"/>
      <c r="D25" s="458"/>
      <c r="E25" s="458"/>
      <c r="F25" s="45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</row>
    <row r="26" spans="1:186" s="41" customFormat="1">
      <c r="A26" s="60"/>
      <c r="B26" s="458"/>
      <c r="C26" s="458" t="s">
        <v>84</v>
      </c>
      <c r="D26" s="458" t="s">
        <v>76</v>
      </c>
      <c r="E26" s="458" t="s">
        <v>68</v>
      </c>
      <c r="F26" s="458" t="s">
        <v>77</v>
      </c>
      <c r="G26" s="26" t="s">
        <v>191</v>
      </c>
      <c r="H26" s="26" t="s">
        <v>191</v>
      </c>
      <c r="I26" s="26" t="s">
        <v>191</v>
      </c>
      <c r="J26" s="26" t="s">
        <v>191</v>
      </c>
      <c r="K26" s="26" t="s">
        <v>191</v>
      </c>
      <c r="L26" s="26" t="s">
        <v>191</v>
      </c>
      <c r="M26" s="26" t="s">
        <v>191</v>
      </c>
      <c r="N26" s="26" t="s">
        <v>191</v>
      </c>
      <c r="O26" s="26" t="s">
        <v>191</v>
      </c>
      <c r="P26" s="26" t="s">
        <v>191</v>
      </c>
      <c r="Q26" s="26" t="s">
        <v>191</v>
      </c>
      <c r="R26" s="26" t="s">
        <v>191</v>
      </c>
      <c r="S26" s="26" t="s">
        <v>191</v>
      </c>
      <c r="T26" s="26" t="s">
        <v>191</v>
      </c>
      <c r="U26" s="26" t="s">
        <v>191</v>
      </c>
      <c r="V26" s="26" t="s">
        <v>191</v>
      </c>
      <c r="W26" s="26" t="s">
        <v>191</v>
      </c>
      <c r="X26" s="26" t="s">
        <v>191</v>
      </c>
      <c r="Y26" s="26" t="s">
        <v>191</v>
      </c>
      <c r="Z26" s="26" t="s">
        <v>191</v>
      </c>
      <c r="AA26" s="26" t="s">
        <v>191</v>
      </c>
      <c r="AB26" s="26" t="s">
        <v>191</v>
      </c>
      <c r="AC26" s="26" t="s">
        <v>191</v>
      </c>
      <c r="AD26" s="26" t="s">
        <v>191</v>
      </c>
      <c r="AE26" s="26" t="s">
        <v>191</v>
      </c>
      <c r="AF26" s="26" t="s">
        <v>191</v>
      </c>
      <c r="AG26" s="26" t="s">
        <v>191</v>
      </c>
      <c r="AH26" s="26" t="s">
        <v>191</v>
      </c>
      <c r="AI26" s="26" t="s">
        <v>191</v>
      </c>
      <c r="AJ26" s="26" t="s">
        <v>191</v>
      </c>
      <c r="AK26" s="26" t="s">
        <v>191</v>
      </c>
      <c r="AL26" s="26" t="s">
        <v>191</v>
      </c>
      <c r="AM26" s="26" t="s">
        <v>191</v>
      </c>
      <c r="AN26" s="26" t="s">
        <v>191</v>
      </c>
      <c r="AO26" s="26" t="s">
        <v>191</v>
      </c>
      <c r="AP26" s="26" t="s">
        <v>191</v>
      </c>
      <c r="AQ26" s="26" t="s">
        <v>191</v>
      </c>
      <c r="AR26" s="26" t="s">
        <v>191</v>
      </c>
      <c r="AS26" s="26" t="s">
        <v>191</v>
      </c>
      <c r="AT26" s="26" t="s">
        <v>191</v>
      </c>
      <c r="AU26" s="26" t="s">
        <v>191</v>
      </c>
      <c r="AV26" s="26" t="s">
        <v>191</v>
      </c>
      <c r="AW26" s="26" t="s">
        <v>191</v>
      </c>
      <c r="AX26" s="26" t="s">
        <v>191</v>
      </c>
      <c r="AY26" s="26" t="s">
        <v>191</v>
      </c>
      <c r="AZ26" s="26" t="s">
        <v>191</v>
      </c>
      <c r="BA26" s="26" t="s">
        <v>191</v>
      </c>
      <c r="BB26" s="26" t="s">
        <v>191</v>
      </c>
      <c r="BC26" s="26" t="s">
        <v>191</v>
      </c>
      <c r="BD26" s="26" t="s">
        <v>191</v>
      </c>
      <c r="BE26" s="26" t="s">
        <v>191</v>
      </c>
      <c r="BF26" s="26" t="s">
        <v>191</v>
      </c>
      <c r="BG26" s="26" t="s">
        <v>191</v>
      </c>
      <c r="BH26" s="26" t="s">
        <v>191</v>
      </c>
      <c r="BI26" s="26" t="s">
        <v>191</v>
      </c>
      <c r="BJ26" s="26" t="s">
        <v>191</v>
      </c>
      <c r="BK26" s="26" t="s">
        <v>191</v>
      </c>
      <c r="BL26" s="26" t="s">
        <v>191</v>
      </c>
      <c r="BM26" s="26" t="s">
        <v>191</v>
      </c>
      <c r="BN26" s="26" t="s">
        <v>191</v>
      </c>
      <c r="BO26" s="26" t="s">
        <v>191</v>
      </c>
      <c r="BP26" s="26" t="s">
        <v>191</v>
      </c>
      <c r="BQ26" s="26" t="s">
        <v>191</v>
      </c>
      <c r="BR26" s="26" t="s">
        <v>191</v>
      </c>
      <c r="BS26" s="26" t="s">
        <v>191</v>
      </c>
      <c r="BT26" s="26" t="s">
        <v>191</v>
      </c>
      <c r="BU26" s="26" t="s">
        <v>191</v>
      </c>
      <c r="BV26" s="26" t="s">
        <v>191</v>
      </c>
      <c r="BW26" s="26" t="s">
        <v>191</v>
      </c>
      <c r="BX26" s="26" t="s">
        <v>191</v>
      </c>
      <c r="BY26" s="26" t="s">
        <v>191</v>
      </c>
      <c r="BZ26" s="26" t="s">
        <v>191</v>
      </c>
      <c r="CA26" s="26" t="s">
        <v>191</v>
      </c>
      <c r="CB26" s="26" t="s">
        <v>191</v>
      </c>
      <c r="CC26" s="26" t="s">
        <v>191</v>
      </c>
      <c r="CD26" s="26" t="s">
        <v>191</v>
      </c>
      <c r="CE26" s="26" t="s">
        <v>191</v>
      </c>
      <c r="CF26" s="26" t="s">
        <v>191</v>
      </c>
      <c r="CG26" s="26" t="s">
        <v>191</v>
      </c>
      <c r="CH26" s="26" t="s">
        <v>191</v>
      </c>
      <c r="CI26" s="26" t="s">
        <v>191</v>
      </c>
      <c r="CJ26" s="26" t="s">
        <v>191</v>
      </c>
      <c r="CK26" s="26" t="s">
        <v>191</v>
      </c>
      <c r="CL26" s="26" t="s">
        <v>191</v>
      </c>
      <c r="CM26" s="26" t="s">
        <v>191</v>
      </c>
      <c r="CN26" s="26" t="s">
        <v>191</v>
      </c>
      <c r="CO26" s="26" t="s">
        <v>191</v>
      </c>
      <c r="CP26" s="26" t="s">
        <v>191</v>
      </c>
      <c r="CQ26" s="26" t="s">
        <v>191</v>
      </c>
      <c r="CR26" s="26" t="s">
        <v>191</v>
      </c>
      <c r="CS26" s="26" t="s">
        <v>191</v>
      </c>
      <c r="CT26" s="26" t="s">
        <v>191</v>
      </c>
      <c r="CU26" s="26" t="s">
        <v>191</v>
      </c>
      <c r="CV26" s="26" t="s">
        <v>191</v>
      </c>
      <c r="CW26" s="26" t="s">
        <v>191</v>
      </c>
      <c r="CX26" s="26" t="s">
        <v>191</v>
      </c>
      <c r="CY26" s="26" t="s">
        <v>191</v>
      </c>
      <c r="CZ26" s="26" t="s">
        <v>191</v>
      </c>
      <c r="DA26" s="26" t="s">
        <v>191</v>
      </c>
      <c r="DB26" s="26" t="s">
        <v>191</v>
      </c>
      <c r="DC26" s="26" t="s">
        <v>191</v>
      </c>
      <c r="DD26" s="26" t="s">
        <v>191</v>
      </c>
      <c r="DE26" s="26" t="s">
        <v>191</v>
      </c>
      <c r="DF26" s="26" t="s">
        <v>191</v>
      </c>
      <c r="DG26" s="26" t="s">
        <v>191</v>
      </c>
      <c r="DH26" s="26" t="s">
        <v>191</v>
      </c>
      <c r="DI26" s="26" t="s">
        <v>191</v>
      </c>
      <c r="DJ26" s="26" t="s">
        <v>191</v>
      </c>
      <c r="DK26" s="26" t="s">
        <v>191</v>
      </c>
      <c r="DL26" s="26" t="s">
        <v>191</v>
      </c>
      <c r="DM26" s="26" t="s">
        <v>191</v>
      </c>
      <c r="DN26" s="26" t="s">
        <v>191</v>
      </c>
      <c r="DO26" s="26" t="s">
        <v>191</v>
      </c>
      <c r="DP26" s="26" t="s">
        <v>191</v>
      </c>
      <c r="DQ26" s="26" t="s">
        <v>191</v>
      </c>
      <c r="DR26" s="26" t="s">
        <v>191</v>
      </c>
      <c r="DS26" s="26" t="s">
        <v>191</v>
      </c>
      <c r="DT26" s="26" t="s">
        <v>191</v>
      </c>
      <c r="DU26" s="26" t="s">
        <v>191</v>
      </c>
      <c r="DV26" s="26" t="s">
        <v>191</v>
      </c>
      <c r="DW26" s="26" t="s">
        <v>191</v>
      </c>
      <c r="DX26" s="26" t="s">
        <v>191</v>
      </c>
      <c r="DY26" s="26" t="s">
        <v>191</v>
      </c>
      <c r="DZ26" s="26" t="s">
        <v>191</v>
      </c>
      <c r="EA26" s="26" t="s">
        <v>191</v>
      </c>
      <c r="EB26" s="26" t="s">
        <v>191</v>
      </c>
      <c r="EC26" s="26" t="s">
        <v>191</v>
      </c>
      <c r="ED26" s="26" t="s">
        <v>191</v>
      </c>
      <c r="EE26" s="26" t="s">
        <v>191</v>
      </c>
      <c r="EF26" s="26" t="s">
        <v>191</v>
      </c>
      <c r="EG26" s="26" t="s">
        <v>191</v>
      </c>
      <c r="EH26" s="26" t="s">
        <v>191</v>
      </c>
      <c r="EI26" s="26" t="s">
        <v>191</v>
      </c>
      <c r="EJ26" s="26" t="s">
        <v>191</v>
      </c>
      <c r="EK26" s="26" t="s">
        <v>191</v>
      </c>
      <c r="EL26" s="26" t="s">
        <v>191</v>
      </c>
      <c r="EM26" s="26" t="s">
        <v>191</v>
      </c>
      <c r="EN26" s="26" t="s">
        <v>191</v>
      </c>
      <c r="EO26" s="26" t="s">
        <v>191</v>
      </c>
      <c r="EP26" s="26" t="s">
        <v>191</v>
      </c>
      <c r="EQ26" s="26" t="s">
        <v>191</v>
      </c>
      <c r="ER26" s="26" t="s">
        <v>191</v>
      </c>
      <c r="ES26" s="26" t="s">
        <v>191</v>
      </c>
      <c r="ET26" s="26" t="s">
        <v>191</v>
      </c>
      <c r="EU26" s="26" t="s">
        <v>191</v>
      </c>
      <c r="EV26" s="26" t="s">
        <v>191</v>
      </c>
      <c r="EW26" s="26" t="s">
        <v>191</v>
      </c>
      <c r="EX26" s="26" t="s">
        <v>191</v>
      </c>
      <c r="EY26" s="26" t="s">
        <v>191</v>
      </c>
      <c r="EZ26" s="26" t="s">
        <v>191</v>
      </c>
      <c r="FA26" s="26" t="s">
        <v>191</v>
      </c>
      <c r="FB26" s="26" t="s">
        <v>191</v>
      </c>
      <c r="FC26" s="26" t="s">
        <v>191</v>
      </c>
      <c r="FD26" s="26" t="s">
        <v>191</v>
      </c>
      <c r="FE26" s="26" t="s">
        <v>191</v>
      </c>
      <c r="FF26" s="26" t="s">
        <v>191</v>
      </c>
      <c r="FG26" s="26" t="s">
        <v>191</v>
      </c>
      <c r="FH26" s="26" t="s">
        <v>191</v>
      </c>
      <c r="FI26" s="26" t="s">
        <v>191</v>
      </c>
      <c r="FJ26" s="26" t="s">
        <v>191</v>
      </c>
      <c r="FK26" s="26" t="s">
        <v>191</v>
      </c>
      <c r="FL26" s="26" t="s">
        <v>191</v>
      </c>
      <c r="FM26" s="26" t="s">
        <v>191</v>
      </c>
      <c r="FN26" s="26" t="s">
        <v>191</v>
      </c>
      <c r="FO26" s="26" t="s">
        <v>191</v>
      </c>
      <c r="FP26" s="26" t="s">
        <v>191</v>
      </c>
      <c r="FQ26" s="26" t="s">
        <v>191</v>
      </c>
      <c r="FR26" s="26" t="s">
        <v>191</v>
      </c>
      <c r="FS26" s="26" t="s">
        <v>191</v>
      </c>
      <c r="FT26" s="26" t="s">
        <v>191</v>
      </c>
      <c r="FU26" s="26" t="s">
        <v>191</v>
      </c>
      <c r="FV26" s="26" t="s">
        <v>191</v>
      </c>
      <c r="FW26" s="26" t="s">
        <v>191</v>
      </c>
      <c r="FX26" s="26" t="s">
        <v>191</v>
      </c>
      <c r="FY26" s="26" t="s">
        <v>191</v>
      </c>
      <c r="FZ26" s="26" t="s">
        <v>191</v>
      </c>
      <c r="GA26" s="26" t="s">
        <v>191</v>
      </c>
      <c r="GB26" s="26" t="s">
        <v>191</v>
      </c>
      <c r="GC26" s="26" t="s">
        <v>191</v>
      </c>
      <c r="GD26" s="26" t="s">
        <v>191</v>
      </c>
    </row>
    <row r="27" spans="1:186" s="41" customFormat="1">
      <c r="A27" s="60"/>
      <c r="B27" s="458"/>
      <c r="C27" s="458" t="s">
        <v>84</v>
      </c>
      <c r="D27" s="458" t="s">
        <v>76</v>
      </c>
      <c r="E27" s="458" t="s">
        <v>68</v>
      </c>
      <c r="F27" s="458" t="s">
        <v>78</v>
      </c>
      <c r="G27" s="26" t="s">
        <v>191</v>
      </c>
      <c r="H27" s="26" t="s">
        <v>191</v>
      </c>
      <c r="I27" s="26" t="s">
        <v>191</v>
      </c>
      <c r="J27" s="26" t="s">
        <v>191</v>
      </c>
      <c r="K27" s="26" t="s">
        <v>191</v>
      </c>
      <c r="L27" s="26" t="s">
        <v>191</v>
      </c>
      <c r="M27" s="26" t="s">
        <v>191</v>
      </c>
      <c r="N27" s="26" t="s">
        <v>191</v>
      </c>
      <c r="O27" s="26" t="s">
        <v>191</v>
      </c>
      <c r="P27" s="26" t="s">
        <v>191</v>
      </c>
      <c r="Q27" s="26" t="s">
        <v>191</v>
      </c>
      <c r="R27" s="26" t="s">
        <v>191</v>
      </c>
      <c r="S27" s="26" t="s">
        <v>191</v>
      </c>
      <c r="T27" s="26" t="s">
        <v>191</v>
      </c>
      <c r="U27" s="26" t="s">
        <v>191</v>
      </c>
      <c r="V27" s="26" t="s">
        <v>191</v>
      </c>
      <c r="W27" s="26" t="s">
        <v>191</v>
      </c>
      <c r="X27" s="26" t="s">
        <v>191</v>
      </c>
      <c r="Y27" s="26" t="s">
        <v>191</v>
      </c>
      <c r="Z27" s="26" t="s">
        <v>191</v>
      </c>
      <c r="AA27" s="26" t="s">
        <v>191</v>
      </c>
      <c r="AB27" s="26" t="s">
        <v>191</v>
      </c>
      <c r="AC27" s="26" t="s">
        <v>191</v>
      </c>
      <c r="AD27" s="26" t="s">
        <v>191</v>
      </c>
      <c r="AE27" s="26" t="s">
        <v>191</v>
      </c>
      <c r="AF27" s="26" t="s">
        <v>191</v>
      </c>
      <c r="AG27" s="26" t="s">
        <v>191</v>
      </c>
      <c r="AH27" s="26" t="s">
        <v>191</v>
      </c>
      <c r="AI27" s="26" t="s">
        <v>191</v>
      </c>
      <c r="AJ27" s="26" t="s">
        <v>191</v>
      </c>
      <c r="AK27" s="26" t="s">
        <v>191</v>
      </c>
      <c r="AL27" s="26" t="s">
        <v>191</v>
      </c>
      <c r="AM27" s="26" t="s">
        <v>191</v>
      </c>
      <c r="AN27" s="26" t="s">
        <v>191</v>
      </c>
      <c r="AO27" s="26" t="s">
        <v>191</v>
      </c>
      <c r="AP27" s="26" t="s">
        <v>191</v>
      </c>
      <c r="AQ27" s="26" t="s">
        <v>191</v>
      </c>
      <c r="AR27" s="26" t="s">
        <v>191</v>
      </c>
      <c r="AS27" s="26" t="s">
        <v>191</v>
      </c>
      <c r="AT27" s="26" t="s">
        <v>191</v>
      </c>
      <c r="AU27" s="26" t="s">
        <v>191</v>
      </c>
      <c r="AV27" s="26" t="s">
        <v>191</v>
      </c>
      <c r="AW27" s="26" t="s">
        <v>191</v>
      </c>
      <c r="AX27" s="26" t="s">
        <v>191</v>
      </c>
      <c r="AY27" s="26" t="s">
        <v>191</v>
      </c>
      <c r="AZ27" s="26" t="s">
        <v>191</v>
      </c>
      <c r="BA27" s="26" t="s">
        <v>191</v>
      </c>
      <c r="BB27" s="26" t="s">
        <v>191</v>
      </c>
      <c r="BC27" s="26" t="s">
        <v>191</v>
      </c>
      <c r="BD27" s="26" t="s">
        <v>191</v>
      </c>
      <c r="BE27" s="26" t="s">
        <v>191</v>
      </c>
      <c r="BF27" s="26" t="s">
        <v>191</v>
      </c>
      <c r="BG27" s="26" t="s">
        <v>191</v>
      </c>
      <c r="BH27" s="26" t="s">
        <v>191</v>
      </c>
      <c r="BI27" s="26" t="s">
        <v>191</v>
      </c>
      <c r="BJ27" s="26" t="s">
        <v>191</v>
      </c>
      <c r="BK27" s="26" t="s">
        <v>191</v>
      </c>
      <c r="BL27" s="26" t="s">
        <v>191</v>
      </c>
      <c r="BM27" s="26" t="s">
        <v>191</v>
      </c>
      <c r="BN27" s="26" t="s">
        <v>191</v>
      </c>
      <c r="BO27" s="26" t="s">
        <v>191</v>
      </c>
      <c r="BP27" s="26" t="s">
        <v>191</v>
      </c>
      <c r="BQ27" s="26" t="s">
        <v>191</v>
      </c>
      <c r="BR27" s="26" t="s">
        <v>191</v>
      </c>
      <c r="BS27" s="26" t="s">
        <v>191</v>
      </c>
      <c r="BT27" s="26" t="s">
        <v>191</v>
      </c>
      <c r="BU27" s="26" t="s">
        <v>191</v>
      </c>
      <c r="BV27" s="26" t="s">
        <v>191</v>
      </c>
      <c r="BW27" s="26" t="s">
        <v>191</v>
      </c>
      <c r="BX27" s="26" t="s">
        <v>191</v>
      </c>
      <c r="BY27" s="26" t="s">
        <v>191</v>
      </c>
      <c r="BZ27" s="26" t="s">
        <v>191</v>
      </c>
      <c r="CA27" s="26" t="s">
        <v>191</v>
      </c>
      <c r="CB27" s="26" t="s">
        <v>191</v>
      </c>
      <c r="CC27" s="26" t="s">
        <v>191</v>
      </c>
      <c r="CD27" s="26" t="s">
        <v>191</v>
      </c>
      <c r="CE27" s="26" t="s">
        <v>191</v>
      </c>
      <c r="CF27" s="26" t="s">
        <v>191</v>
      </c>
      <c r="CG27" s="26" t="s">
        <v>191</v>
      </c>
      <c r="CH27" s="26" t="s">
        <v>191</v>
      </c>
      <c r="CI27" s="26" t="s">
        <v>191</v>
      </c>
      <c r="CJ27" s="26" t="s">
        <v>191</v>
      </c>
      <c r="CK27" s="26" t="s">
        <v>191</v>
      </c>
      <c r="CL27" s="26" t="s">
        <v>191</v>
      </c>
      <c r="CM27" s="26" t="s">
        <v>191</v>
      </c>
      <c r="CN27" s="26" t="s">
        <v>191</v>
      </c>
      <c r="CO27" s="26" t="s">
        <v>191</v>
      </c>
      <c r="CP27" s="26" t="s">
        <v>191</v>
      </c>
      <c r="CQ27" s="26" t="s">
        <v>191</v>
      </c>
      <c r="CR27" s="26" t="s">
        <v>191</v>
      </c>
      <c r="CS27" s="26" t="s">
        <v>191</v>
      </c>
      <c r="CT27" s="26" t="s">
        <v>191</v>
      </c>
      <c r="CU27" s="26" t="s">
        <v>191</v>
      </c>
      <c r="CV27" s="26" t="s">
        <v>191</v>
      </c>
      <c r="CW27" s="26" t="s">
        <v>191</v>
      </c>
      <c r="CX27" s="26" t="s">
        <v>191</v>
      </c>
      <c r="CY27" s="26" t="s">
        <v>191</v>
      </c>
      <c r="CZ27" s="26" t="s">
        <v>191</v>
      </c>
      <c r="DA27" s="26" t="s">
        <v>191</v>
      </c>
      <c r="DB27" s="26" t="s">
        <v>191</v>
      </c>
      <c r="DC27" s="26" t="s">
        <v>191</v>
      </c>
      <c r="DD27" s="26" t="s">
        <v>191</v>
      </c>
      <c r="DE27" s="26" t="s">
        <v>191</v>
      </c>
      <c r="DF27" s="26" t="s">
        <v>191</v>
      </c>
      <c r="DG27" s="26" t="s">
        <v>191</v>
      </c>
      <c r="DH27" s="26" t="s">
        <v>191</v>
      </c>
      <c r="DI27" s="26" t="s">
        <v>191</v>
      </c>
      <c r="DJ27" s="26" t="s">
        <v>191</v>
      </c>
      <c r="DK27" s="26" t="s">
        <v>191</v>
      </c>
      <c r="DL27" s="26" t="s">
        <v>191</v>
      </c>
      <c r="DM27" s="26" t="s">
        <v>191</v>
      </c>
      <c r="DN27" s="26" t="s">
        <v>191</v>
      </c>
      <c r="DO27" s="26" t="s">
        <v>191</v>
      </c>
      <c r="DP27" s="26" t="s">
        <v>191</v>
      </c>
      <c r="DQ27" s="26" t="s">
        <v>191</v>
      </c>
      <c r="DR27" s="26" t="s">
        <v>191</v>
      </c>
      <c r="DS27" s="26" t="s">
        <v>191</v>
      </c>
      <c r="DT27" s="26" t="s">
        <v>191</v>
      </c>
      <c r="DU27" s="26" t="s">
        <v>191</v>
      </c>
      <c r="DV27" s="26" t="s">
        <v>191</v>
      </c>
      <c r="DW27" s="26" t="s">
        <v>191</v>
      </c>
      <c r="DX27" s="26" t="s">
        <v>191</v>
      </c>
      <c r="DY27" s="26" t="s">
        <v>191</v>
      </c>
      <c r="DZ27" s="26" t="s">
        <v>191</v>
      </c>
      <c r="EA27" s="26" t="s">
        <v>191</v>
      </c>
      <c r="EB27" s="26" t="s">
        <v>191</v>
      </c>
      <c r="EC27" s="26" t="s">
        <v>191</v>
      </c>
      <c r="ED27" s="26" t="s">
        <v>191</v>
      </c>
      <c r="EE27" s="26" t="s">
        <v>191</v>
      </c>
      <c r="EF27" s="26" t="s">
        <v>191</v>
      </c>
      <c r="EG27" s="26" t="s">
        <v>191</v>
      </c>
      <c r="EH27" s="26" t="s">
        <v>191</v>
      </c>
      <c r="EI27" s="26" t="s">
        <v>191</v>
      </c>
      <c r="EJ27" s="26" t="s">
        <v>191</v>
      </c>
      <c r="EK27" s="26" t="s">
        <v>191</v>
      </c>
      <c r="EL27" s="26" t="s">
        <v>191</v>
      </c>
      <c r="EM27" s="26" t="s">
        <v>191</v>
      </c>
      <c r="EN27" s="26" t="s">
        <v>191</v>
      </c>
      <c r="EO27" s="26" t="s">
        <v>191</v>
      </c>
      <c r="EP27" s="26" t="s">
        <v>191</v>
      </c>
      <c r="EQ27" s="26" t="s">
        <v>191</v>
      </c>
      <c r="ER27" s="26" t="s">
        <v>191</v>
      </c>
      <c r="ES27" s="26" t="s">
        <v>191</v>
      </c>
      <c r="ET27" s="26" t="s">
        <v>191</v>
      </c>
      <c r="EU27" s="26" t="s">
        <v>191</v>
      </c>
      <c r="EV27" s="26" t="s">
        <v>191</v>
      </c>
      <c r="EW27" s="26" t="s">
        <v>191</v>
      </c>
      <c r="EX27" s="26" t="s">
        <v>191</v>
      </c>
      <c r="EY27" s="26" t="s">
        <v>191</v>
      </c>
      <c r="EZ27" s="26" t="s">
        <v>191</v>
      </c>
      <c r="FA27" s="26" t="s">
        <v>191</v>
      </c>
      <c r="FB27" s="26" t="s">
        <v>191</v>
      </c>
      <c r="FC27" s="26" t="s">
        <v>191</v>
      </c>
      <c r="FD27" s="26" t="s">
        <v>191</v>
      </c>
      <c r="FE27" s="26" t="s">
        <v>191</v>
      </c>
      <c r="FF27" s="26" t="s">
        <v>191</v>
      </c>
      <c r="FG27" s="26" t="s">
        <v>191</v>
      </c>
      <c r="FH27" s="26" t="s">
        <v>191</v>
      </c>
      <c r="FI27" s="26" t="s">
        <v>191</v>
      </c>
      <c r="FJ27" s="26" t="s">
        <v>191</v>
      </c>
      <c r="FK27" s="26" t="s">
        <v>191</v>
      </c>
      <c r="FL27" s="26" t="s">
        <v>191</v>
      </c>
      <c r="FM27" s="26" t="s">
        <v>191</v>
      </c>
      <c r="FN27" s="26" t="s">
        <v>191</v>
      </c>
      <c r="FO27" s="26" t="s">
        <v>191</v>
      </c>
      <c r="FP27" s="26" t="s">
        <v>191</v>
      </c>
      <c r="FQ27" s="26" t="s">
        <v>191</v>
      </c>
      <c r="FR27" s="26" t="s">
        <v>191</v>
      </c>
      <c r="FS27" s="26" t="s">
        <v>191</v>
      </c>
      <c r="FT27" s="26" t="s">
        <v>191</v>
      </c>
      <c r="FU27" s="26" t="s">
        <v>191</v>
      </c>
      <c r="FV27" s="26" t="s">
        <v>191</v>
      </c>
      <c r="FW27" s="26" t="s">
        <v>191</v>
      </c>
      <c r="FX27" s="26" t="s">
        <v>191</v>
      </c>
      <c r="FY27" s="26" t="s">
        <v>191</v>
      </c>
      <c r="FZ27" s="26" t="s">
        <v>191</v>
      </c>
      <c r="GA27" s="26" t="s">
        <v>191</v>
      </c>
      <c r="GB27" s="26" t="s">
        <v>191</v>
      </c>
      <c r="GC27" s="26" t="s">
        <v>191</v>
      </c>
      <c r="GD27" s="26" t="s">
        <v>191</v>
      </c>
    </row>
    <row r="28" spans="1:186" s="41" customFormat="1">
      <c r="A28" s="60"/>
      <c r="B28" s="458"/>
      <c r="C28" s="458" t="s">
        <v>84</v>
      </c>
      <c r="D28" s="458" t="s">
        <v>76</v>
      </c>
      <c r="E28" s="458" t="s">
        <v>68</v>
      </c>
      <c r="F28" s="458" t="s">
        <v>79</v>
      </c>
      <c r="G28" s="26">
        <v>27.46</v>
      </c>
      <c r="H28" s="26">
        <v>27.83</v>
      </c>
      <c r="I28" s="26">
        <v>25.84</v>
      </c>
      <c r="J28" s="26">
        <v>24.08</v>
      </c>
      <c r="K28" s="26">
        <v>22.75</v>
      </c>
      <c r="L28" s="26">
        <v>23.03</v>
      </c>
      <c r="M28" s="26">
        <v>25.04</v>
      </c>
      <c r="N28" s="26">
        <v>24.54</v>
      </c>
      <c r="O28" s="26">
        <v>23.02</v>
      </c>
      <c r="P28" s="26">
        <v>23.94</v>
      </c>
      <c r="Q28" s="26">
        <v>24.2</v>
      </c>
      <c r="R28" s="26">
        <v>25.13</v>
      </c>
      <c r="S28" s="26">
        <v>28.52</v>
      </c>
      <c r="T28" s="26">
        <v>28.9</v>
      </c>
      <c r="U28" s="26">
        <v>25.4</v>
      </c>
      <c r="V28" s="26">
        <v>24.78</v>
      </c>
      <c r="W28" s="26">
        <v>23.6</v>
      </c>
      <c r="X28" s="26">
        <v>24.96</v>
      </c>
      <c r="Y28" s="26">
        <v>26.57</v>
      </c>
      <c r="Z28" s="26">
        <v>26.06</v>
      </c>
      <c r="AA28" s="26">
        <v>22.84</v>
      </c>
      <c r="AB28" s="26">
        <v>23.91</v>
      </c>
      <c r="AC28" s="26">
        <v>24.72</v>
      </c>
      <c r="AD28" s="26">
        <v>24.85</v>
      </c>
      <c r="AE28" s="26">
        <v>29.5</v>
      </c>
      <c r="AF28" s="26">
        <v>29.89</v>
      </c>
      <c r="AG28" s="26">
        <v>26.5</v>
      </c>
      <c r="AH28" s="26">
        <v>25.87</v>
      </c>
      <c r="AI28" s="26">
        <v>25.04</v>
      </c>
      <c r="AJ28" s="26">
        <v>26.39</v>
      </c>
      <c r="AK28" s="26">
        <v>27.92</v>
      </c>
      <c r="AL28" s="26">
        <v>27.38</v>
      </c>
      <c r="AM28" s="26">
        <v>24.18</v>
      </c>
      <c r="AN28" s="26">
        <v>25.22</v>
      </c>
      <c r="AO28" s="26">
        <v>26.08</v>
      </c>
      <c r="AP28" s="26">
        <v>25.91</v>
      </c>
      <c r="AQ28" s="26">
        <v>31.69</v>
      </c>
      <c r="AR28" s="26">
        <v>32.119999999999997</v>
      </c>
      <c r="AS28" s="26">
        <v>28.14</v>
      </c>
      <c r="AT28" s="26">
        <v>27.46</v>
      </c>
      <c r="AU28" s="26">
        <v>26.47</v>
      </c>
      <c r="AV28" s="26">
        <v>27.84</v>
      </c>
      <c r="AW28" s="26">
        <v>30.21</v>
      </c>
      <c r="AX28" s="26">
        <v>29.63</v>
      </c>
      <c r="AY28" s="26">
        <v>26.14</v>
      </c>
      <c r="AZ28" s="26">
        <v>27.02</v>
      </c>
      <c r="BA28" s="26">
        <v>27.95</v>
      </c>
      <c r="BB28" s="26">
        <v>27.95</v>
      </c>
      <c r="BC28" s="26">
        <v>33.11</v>
      </c>
      <c r="BD28" s="26">
        <v>33.549999999999997</v>
      </c>
      <c r="BE28" s="26">
        <v>29.58</v>
      </c>
      <c r="BF28" s="26">
        <v>28.85</v>
      </c>
      <c r="BG28" s="26">
        <v>26.98</v>
      </c>
      <c r="BH28" s="26">
        <v>28.68</v>
      </c>
      <c r="BI28" s="26">
        <v>30.66</v>
      </c>
      <c r="BJ28" s="26">
        <v>30.06</v>
      </c>
      <c r="BK28" s="26">
        <v>26.37</v>
      </c>
      <c r="BL28" s="26">
        <v>27.58</v>
      </c>
      <c r="BM28" s="26">
        <v>28.58</v>
      </c>
      <c r="BN28" s="26">
        <v>29.64</v>
      </c>
      <c r="BO28" s="26">
        <v>34.47</v>
      </c>
      <c r="BP28" s="26">
        <v>35.22</v>
      </c>
      <c r="BQ28" s="26">
        <v>31.66</v>
      </c>
      <c r="BR28" s="26">
        <v>31.3</v>
      </c>
      <c r="BS28" s="26">
        <v>30.11</v>
      </c>
      <c r="BT28" s="26">
        <v>32.520000000000003</v>
      </c>
      <c r="BU28" s="26">
        <v>36.14</v>
      </c>
      <c r="BV28" s="26">
        <v>36.08</v>
      </c>
      <c r="BW28" s="26">
        <v>32.06</v>
      </c>
      <c r="BX28" s="26">
        <v>32.130000000000003</v>
      </c>
      <c r="BY28" s="26">
        <v>34.090000000000003</v>
      </c>
      <c r="BZ28" s="26">
        <v>36.18</v>
      </c>
      <c r="CA28" s="26">
        <v>39.24</v>
      </c>
      <c r="CB28" s="26">
        <v>40.32</v>
      </c>
      <c r="CC28" s="26">
        <v>37.659999999999997</v>
      </c>
      <c r="CD28" s="26">
        <v>36.94</v>
      </c>
      <c r="CE28" s="26">
        <v>35.270000000000003</v>
      </c>
      <c r="CF28" s="26">
        <v>38.33</v>
      </c>
      <c r="CG28" s="26">
        <v>45.94</v>
      </c>
      <c r="CH28" s="26">
        <v>45.62</v>
      </c>
      <c r="CI28" s="26">
        <v>38.590000000000003</v>
      </c>
      <c r="CJ28" s="26">
        <v>38.270000000000003</v>
      </c>
      <c r="CK28" s="26">
        <v>41.21</v>
      </c>
      <c r="CL28" s="26">
        <v>43.55</v>
      </c>
      <c r="CM28" s="26">
        <v>44.64</v>
      </c>
      <c r="CN28" s="26">
        <v>45.33</v>
      </c>
      <c r="CO28" s="26">
        <v>43.03</v>
      </c>
      <c r="CP28" s="26">
        <v>41.73</v>
      </c>
      <c r="CQ28" s="26">
        <v>40.4</v>
      </c>
      <c r="CR28" s="26">
        <v>43.98</v>
      </c>
      <c r="CS28" s="26">
        <v>52.6</v>
      </c>
      <c r="CT28" s="26">
        <v>51.13</v>
      </c>
      <c r="CU28" s="26">
        <v>41.93</v>
      </c>
      <c r="CV28" s="26">
        <v>41.42</v>
      </c>
      <c r="CW28" s="26">
        <v>43.21</v>
      </c>
      <c r="CX28" s="26">
        <v>45.44</v>
      </c>
      <c r="CY28" s="26">
        <v>47.3</v>
      </c>
      <c r="CZ28" s="26">
        <v>47.33</v>
      </c>
      <c r="DA28" s="26">
        <v>44.84</v>
      </c>
      <c r="DB28" s="26">
        <v>44.27</v>
      </c>
      <c r="DC28" s="26">
        <v>42.13</v>
      </c>
      <c r="DD28" s="26">
        <v>46.08</v>
      </c>
      <c r="DE28" s="26">
        <v>55.23</v>
      </c>
      <c r="DF28" s="26">
        <v>52.63</v>
      </c>
      <c r="DG28" s="26">
        <v>42.72</v>
      </c>
      <c r="DH28" s="26">
        <v>42.73</v>
      </c>
      <c r="DI28" s="26">
        <v>45.13</v>
      </c>
      <c r="DJ28" s="26">
        <v>46.99</v>
      </c>
      <c r="DK28" s="26">
        <v>48.46</v>
      </c>
      <c r="DL28" s="26">
        <v>48.34</v>
      </c>
      <c r="DM28" s="26">
        <v>46.09</v>
      </c>
      <c r="DN28" s="26">
        <v>45.24</v>
      </c>
      <c r="DO28" s="26">
        <v>42.98</v>
      </c>
      <c r="DP28" s="26">
        <v>47.15</v>
      </c>
      <c r="DQ28" s="26">
        <v>56.06</v>
      </c>
      <c r="DR28" s="26">
        <v>52.21</v>
      </c>
      <c r="DS28" s="26">
        <v>43.81</v>
      </c>
      <c r="DT28" s="26">
        <v>44.43</v>
      </c>
      <c r="DU28" s="26">
        <v>46.6</v>
      </c>
      <c r="DV28" s="26">
        <v>48.93</v>
      </c>
      <c r="DW28" s="26">
        <v>49.82</v>
      </c>
      <c r="DX28" s="26">
        <v>49.29</v>
      </c>
      <c r="DY28" s="26">
        <v>47.42</v>
      </c>
      <c r="DZ28" s="26">
        <v>46.99</v>
      </c>
      <c r="EA28" s="26">
        <v>44.6</v>
      </c>
      <c r="EB28" s="26">
        <v>47.75</v>
      </c>
      <c r="EC28" s="26">
        <v>55.91</v>
      </c>
      <c r="ED28" s="26">
        <v>52.48</v>
      </c>
      <c r="EE28" s="26">
        <v>45.34</v>
      </c>
      <c r="EF28" s="26">
        <v>44.66</v>
      </c>
      <c r="EG28" s="26">
        <v>46.85</v>
      </c>
      <c r="EH28" s="26">
        <v>49.64</v>
      </c>
      <c r="EI28" s="26">
        <v>50.15</v>
      </c>
      <c r="EJ28" s="26">
        <v>50.28</v>
      </c>
      <c r="EK28" s="26">
        <v>48.61</v>
      </c>
      <c r="EL28" s="26">
        <v>47.73</v>
      </c>
      <c r="EM28" s="26">
        <v>45.88</v>
      </c>
      <c r="EN28" s="26">
        <v>47.96</v>
      </c>
      <c r="EO28" s="26">
        <v>56.67</v>
      </c>
      <c r="EP28" s="26">
        <v>55.65</v>
      </c>
      <c r="EQ28" s="26">
        <v>46.77</v>
      </c>
      <c r="ER28" s="26">
        <v>46.12</v>
      </c>
      <c r="ES28" s="26">
        <v>48.02</v>
      </c>
      <c r="ET28" s="26">
        <v>51.16</v>
      </c>
      <c r="EU28" s="26">
        <v>52.51</v>
      </c>
      <c r="EV28" s="26">
        <v>52.34</v>
      </c>
      <c r="EW28" s="26">
        <v>50.31</v>
      </c>
      <c r="EX28" s="26">
        <v>49.45</v>
      </c>
      <c r="EY28" s="26">
        <v>48.25</v>
      </c>
      <c r="EZ28" s="26">
        <v>50.29</v>
      </c>
      <c r="FA28" s="26">
        <v>58.75</v>
      </c>
      <c r="FB28" s="26">
        <v>57.45</v>
      </c>
      <c r="FC28" s="26">
        <v>48.27</v>
      </c>
      <c r="FD28" s="26">
        <v>48.5</v>
      </c>
      <c r="FE28" s="26">
        <v>50.27</v>
      </c>
      <c r="FF28" s="26">
        <v>53.29</v>
      </c>
      <c r="FG28" s="26">
        <v>55.92</v>
      </c>
      <c r="FH28" s="26">
        <v>55.92</v>
      </c>
      <c r="FI28" s="26">
        <v>54.45</v>
      </c>
      <c r="FJ28" s="26">
        <v>53.44</v>
      </c>
      <c r="FK28" s="26">
        <v>52.11</v>
      </c>
      <c r="FL28" s="26">
        <v>54.5</v>
      </c>
      <c r="FM28" s="26">
        <v>62.52</v>
      </c>
      <c r="FN28" s="26">
        <v>61.49</v>
      </c>
      <c r="FO28" s="26">
        <v>52.38</v>
      </c>
      <c r="FP28" s="26">
        <v>53.05</v>
      </c>
      <c r="FQ28" s="26">
        <v>54.18</v>
      </c>
      <c r="FR28" s="26">
        <v>57.38</v>
      </c>
      <c r="FS28" s="26">
        <v>59.28</v>
      </c>
      <c r="FT28" s="26">
        <v>59.16</v>
      </c>
      <c r="FU28" s="26">
        <v>57.73</v>
      </c>
      <c r="FV28" s="26">
        <v>56.01</v>
      </c>
      <c r="FW28" s="26">
        <v>54.88</v>
      </c>
      <c r="FX28" s="26">
        <v>57.64</v>
      </c>
      <c r="FY28" s="26">
        <v>65.680000000000007</v>
      </c>
      <c r="FZ28" s="26">
        <v>63.63</v>
      </c>
      <c r="GA28" s="26">
        <v>54.68</v>
      </c>
      <c r="GB28" s="26">
        <v>55.71</v>
      </c>
      <c r="GC28" s="26">
        <v>57.24</v>
      </c>
      <c r="GD28" s="26">
        <v>60.56</v>
      </c>
    </row>
    <row r="29" spans="1:186" s="41" customFormat="1">
      <c r="A29" s="60"/>
      <c r="B29" s="458"/>
      <c r="C29" s="458"/>
      <c r="D29" s="458"/>
      <c r="E29" s="458"/>
      <c r="F29" s="45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</row>
    <row r="30" spans="1:186" s="41" customFormat="1">
      <c r="A30" s="60"/>
      <c r="B30" s="458"/>
      <c r="C30" s="458" t="s">
        <v>85</v>
      </c>
      <c r="D30" s="458" t="s">
        <v>76</v>
      </c>
      <c r="E30" s="458" t="s">
        <v>68</v>
      </c>
      <c r="F30" s="458" t="s">
        <v>77</v>
      </c>
      <c r="G30" s="26" t="s">
        <v>191</v>
      </c>
      <c r="H30" s="26" t="s">
        <v>191</v>
      </c>
      <c r="I30" s="26" t="s">
        <v>191</v>
      </c>
      <c r="J30" s="26" t="s">
        <v>191</v>
      </c>
      <c r="K30" s="26" t="s">
        <v>191</v>
      </c>
      <c r="L30" s="26" t="s">
        <v>191</v>
      </c>
      <c r="M30" s="26" t="s">
        <v>191</v>
      </c>
      <c r="N30" s="26" t="s">
        <v>191</v>
      </c>
      <c r="O30" s="26" t="s">
        <v>191</v>
      </c>
      <c r="P30" s="26" t="s">
        <v>191</v>
      </c>
      <c r="Q30" s="26" t="s">
        <v>191</v>
      </c>
      <c r="R30" s="26" t="s">
        <v>191</v>
      </c>
      <c r="S30" s="26" t="s">
        <v>191</v>
      </c>
      <c r="T30" s="26" t="s">
        <v>191</v>
      </c>
      <c r="U30" s="26" t="s">
        <v>191</v>
      </c>
      <c r="V30" s="26" t="s">
        <v>191</v>
      </c>
      <c r="W30" s="26" t="s">
        <v>191</v>
      </c>
      <c r="X30" s="26" t="s">
        <v>191</v>
      </c>
      <c r="Y30" s="26" t="s">
        <v>191</v>
      </c>
      <c r="Z30" s="26" t="s">
        <v>191</v>
      </c>
      <c r="AA30" s="26" t="s">
        <v>191</v>
      </c>
      <c r="AB30" s="26" t="s">
        <v>191</v>
      </c>
      <c r="AC30" s="26" t="s">
        <v>191</v>
      </c>
      <c r="AD30" s="26" t="s">
        <v>191</v>
      </c>
      <c r="AE30" s="26" t="s">
        <v>191</v>
      </c>
      <c r="AF30" s="26" t="s">
        <v>191</v>
      </c>
      <c r="AG30" s="26" t="s">
        <v>191</v>
      </c>
      <c r="AH30" s="26" t="s">
        <v>191</v>
      </c>
      <c r="AI30" s="26" t="s">
        <v>191</v>
      </c>
      <c r="AJ30" s="26" t="s">
        <v>191</v>
      </c>
      <c r="AK30" s="26" t="s">
        <v>191</v>
      </c>
      <c r="AL30" s="26" t="s">
        <v>191</v>
      </c>
      <c r="AM30" s="26" t="s">
        <v>191</v>
      </c>
      <c r="AN30" s="26" t="s">
        <v>191</v>
      </c>
      <c r="AO30" s="26" t="s">
        <v>191</v>
      </c>
      <c r="AP30" s="26" t="s">
        <v>191</v>
      </c>
      <c r="AQ30" s="26" t="s">
        <v>191</v>
      </c>
      <c r="AR30" s="26" t="s">
        <v>191</v>
      </c>
      <c r="AS30" s="26" t="s">
        <v>191</v>
      </c>
      <c r="AT30" s="26" t="s">
        <v>191</v>
      </c>
      <c r="AU30" s="26" t="s">
        <v>191</v>
      </c>
      <c r="AV30" s="26" t="s">
        <v>191</v>
      </c>
      <c r="AW30" s="26" t="s">
        <v>191</v>
      </c>
      <c r="AX30" s="26" t="s">
        <v>191</v>
      </c>
      <c r="AY30" s="26" t="s">
        <v>191</v>
      </c>
      <c r="AZ30" s="26" t="s">
        <v>191</v>
      </c>
      <c r="BA30" s="26" t="s">
        <v>191</v>
      </c>
      <c r="BB30" s="26" t="s">
        <v>191</v>
      </c>
      <c r="BC30" s="26" t="s">
        <v>191</v>
      </c>
      <c r="BD30" s="26" t="s">
        <v>191</v>
      </c>
      <c r="BE30" s="26" t="s">
        <v>191</v>
      </c>
      <c r="BF30" s="26" t="s">
        <v>191</v>
      </c>
      <c r="BG30" s="26" t="s">
        <v>191</v>
      </c>
      <c r="BH30" s="26" t="s">
        <v>191</v>
      </c>
      <c r="BI30" s="26" t="s">
        <v>191</v>
      </c>
      <c r="BJ30" s="26" t="s">
        <v>191</v>
      </c>
      <c r="BK30" s="26" t="s">
        <v>191</v>
      </c>
      <c r="BL30" s="26" t="s">
        <v>191</v>
      </c>
      <c r="BM30" s="26" t="s">
        <v>191</v>
      </c>
      <c r="BN30" s="26" t="s">
        <v>191</v>
      </c>
      <c r="BO30" s="26" t="s">
        <v>191</v>
      </c>
      <c r="BP30" s="26" t="s">
        <v>191</v>
      </c>
      <c r="BQ30" s="26" t="s">
        <v>191</v>
      </c>
      <c r="BR30" s="26" t="s">
        <v>191</v>
      </c>
      <c r="BS30" s="26" t="s">
        <v>191</v>
      </c>
      <c r="BT30" s="26" t="s">
        <v>191</v>
      </c>
      <c r="BU30" s="26" t="s">
        <v>191</v>
      </c>
      <c r="BV30" s="26" t="s">
        <v>191</v>
      </c>
      <c r="BW30" s="26" t="s">
        <v>191</v>
      </c>
      <c r="BX30" s="26" t="s">
        <v>191</v>
      </c>
      <c r="BY30" s="26" t="s">
        <v>191</v>
      </c>
      <c r="BZ30" s="26" t="s">
        <v>191</v>
      </c>
      <c r="CA30" s="26" t="s">
        <v>191</v>
      </c>
      <c r="CB30" s="26" t="s">
        <v>191</v>
      </c>
      <c r="CC30" s="26" t="s">
        <v>191</v>
      </c>
      <c r="CD30" s="26" t="s">
        <v>191</v>
      </c>
      <c r="CE30" s="26" t="s">
        <v>191</v>
      </c>
      <c r="CF30" s="26" t="s">
        <v>191</v>
      </c>
      <c r="CG30" s="26" t="s">
        <v>191</v>
      </c>
      <c r="CH30" s="26" t="s">
        <v>191</v>
      </c>
      <c r="CI30" s="26" t="s">
        <v>191</v>
      </c>
      <c r="CJ30" s="26" t="s">
        <v>191</v>
      </c>
      <c r="CK30" s="26" t="s">
        <v>191</v>
      </c>
      <c r="CL30" s="26" t="s">
        <v>191</v>
      </c>
      <c r="CM30" s="26" t="s">
        <v>191</v>
      </c>
      <c r="CN30" s="26" t="s">
        <v>191</v>
      </c>
      <c r="CO30" s="26" t="s">
        <v>191</v>
      </c>
      <c r="CP30" s="26" t="s">
        <v>191</v>
      </c>
      <c r="CQ30" s="26" t="s">
        <v>191</v>
      </c>
      <c r="CR30" s="26" t="s">
        <v>191</v>
      </c>
      <c r="CS30" s="26" t="s">
        <v>191</v>
      </c>
      <c r="CT30" s="26" t="s">
        <v>191</v>
      </c>
      <c r="CU30" s="26" t="s">
        <v>191</v>
      </c>
      <c r="CV30" s="26" t="s">
        <v>191</v>
      </c>
      <c r="CW30" s="26" t="s">
        <v>191</v>
      </c>
      <c r="CX30" s="26" t="s">
        <v>191</v>
      </c>
      <c r="CY30" s="26" t="s">
        <v>191</v>
      </c>
      <c r="CZ30" s="26" t="s">
        <v>191</v>
      </c>
      <c r="DA30" s="26" t="s">
        <v>191</v>
      </c>
      <c r="DB30" s="26" t="s">
        <v>191</v>
      </c>
      <c r="DC30" s="26" t="s">
        <v>191</v>
      </c>
      <c r="DD30" s="26" t="s">
        <v>191</v>
      </c>
      <c r="DE30" s="26" t="s">
        <v>191</v>
      </c>
      <c r="DF30" s="26" t="s">
        <v>191</v>
      </c>
      <c r="DG30" s="26" t="s">
        <v>191</v>
      </c>
      <c r="DH30" s="26" t="s">
        <v>191</v>
      </c>
      <c r="DI30" s="26" t="s">
        <v>191</v>
      </c>
      <c r="DJ30" s="26" t="s">
        <v>191</v>
      </c>
      <c r="DK30" s="26" t="s">
        <v>191</v>
      </c>
      <c r="DL30" s="26" t="s">
        <v>191</v>
      </c>
      <c r="DM30" s="26" t="s">
        <v>191</v>
      </c>
      <c r="DN30" s="26" t="s">
        <v>191</v>
      </c>
      <c r="DO30" s="26" t="s">
        <v>191</v>
      </c>
      <c r="DP30" s="26" t="s">
        <v>191</v>
      </c>
      <c r="DQ30" s="26" t="s">
        <v>191</v>
      </c>
      <c r="DR30" s="26" t="s">
        <v>191</v>
      </c>
      <c r="DS30" s="26" t="s">
        <v>191</v>
      </c>
      <c r="DT30" s="26" t="s">
        <v>191</v>
      </c>
      <c r="DU30" s="26" t="s">
        <v>191</v>
      </c>
      <c r="DV30" s="26" t="s">
        <v>191</v>
      </c>
      <c r="DW30" s="26" t="s">
        <v>191</v>
      </c>
      <c r="DX30" s="26" t="s">
        <v>191</v>
      </c>
      <c r="DY30" s="26" t="s">
        <v>191</v>
      </c>
      <c r="DZ30" s="26" t="s">
        <v>191</v>
      </c>
      <c r="EA30" s="26" t="s">
        <v>191</v>
      </c>
      <c r="EB30" s="26" t="s">
        <v>191</v>
      </c>
      <c r="EC30" s="26" t="s">
        <v>191</v>
      </c>
      <c r="ED30" s="26" t="s">
        <v>191</v>
      </c>
      <c r="EE30" s="26" t="s">
        <v>191</v>
      </c>
      <c r="EF30" s="26" t="s">
        <v>191</v>
      </c>
      <c r="EG30" s="26" t="s">
        <v>191</v>
      </c>
      <c r="EH30" s="26" t="s">
        <v>191</v>
      </c>
      <c r="EI30" s="26" t="s">
        <v>191</v>
      </c>
      <c r="EJ30" s="26" t="s">
        <v>191</v>
      </c>
      <c r="EK30" s="26" t="s">
        <v>191</v>
      </c>
      <c r="EL30" s="26" t="s">
        <v>191</v>
      </c>
      <c r="EM30" s="26" t="s">
        <v>191</v>
      </c>
      <c r="EN30" s="26" t="s">
        <v>191</v>
      </c>
      <c r="EO30" s="26" t="s">
        <v>191</v>
      </c>
      <c r="EP30" s="26" t="s">
        <v>191</v>
      </c>
      <c r="EQ30" s="26" t="s">
        <v>191</v>
      </c>
      <c r="ER30" s="26" t="s">
        <v>191</v>
      </c>
      <c r="ES30" s="26" t="s">
        <v>191</v>
      </c>
      <c r="ET30" s="26" t="s">
        <v>191</v>
      </c>
      <c r="EU30" s="26" t="s">
        <v>191</v>
      </c>
      <c r="EV30" s="26" t="s">
        <v>191</v>
      </c>
      <c r="EW30" s="26" t="s">
        <v>191</v>
      </c>
      <c r="EX30" s="26" t="s">
        <v>191</v>
      </c>
      <c r="EY30" s="26" t="s">
        <v>191</v>
      </c>
      <c r="EZ30" s="26" t="s">
        <v>191</v>
      </c>
      <c r="FA30" s="26" t="s">
        <v>191</v>
      </c>
      <c r="FB30" s="26" t="s">
        <v>191</v>
      </c>
      <c r="FC30" s="26" t="s">
        <v>191</v>
      </c>
      <c r="FD30" s="26" t="s">
        <v>191</v>
      </c>
      <c r="FE30" s="26" t="s">
        <v>191</v>
      </c>
      <c r="FF30" s="26" t="s">
        <v>191</v>
      </c>
      <c r="FG30" s="26" t="s">
        <v>191</v>
      </c>
      <c r="FH30" s="26" t="s">
        <v>191</v>
      </c>
      <c r="FI30" s="26" t="s">
        <v>191</v>
      </c>
      <c r="FJ30" s="26" t="s">
        <v>191</v>
      </c>
      <c r="FK30" s="26" t="s">
        <v>191</v>
      </c>
      <c r="FL30" s="26" t="s">
        <v>191</v>
      </c>
      <c r="FM30" s="26" t="s">
        <v>191</v>
      </c>
      <c r="FN30" s="26" t="s">
        <v>191</v>
      </c>
      <c r="FO30" s="26" t="s">
        <v>191</v>
      </c>
      <c r="FP30" s="26" t="s">
        <v>191</v>
      </c>
      <c r="FQ30" s="26" t="s">
        <v>191</v>
      </c>
      <c r="FR30" s="26" t="s">
        <v>191</v>
      </c>
      <c r="FS30" s="26" t="s">
        <v>191</v>
      </c>
      <c r="FT30" s="26" t="s">
        <v>191</v>
      </c>
      <c r="FU30" s="26" t="s">
        <v>191</v>
      </c>
      <c r="FV30" s="26" t="s">
        <v>191</v>
      </c>
      <c r="FW30" s="26" t="s">
        <v>191</v>
      </c>
      <c r="FX30" s="26" t="s">
        <v>191</v>
      </c>
      <c r="FY30" s="26" t="s">
        <v>191</v>
      </c>
      <c r="FZ30" s="26" t="s">
        <v>191</v>
      </c>
      <c r="GA30" s="26" t="s">
        <v>191</v>
      </c>
      <c r="GB30" s="26" t="s">
        <v>191</v>
      </c>
      <c r="GC30" s="26" t="s">
        <v>191</v>
      </c>
      <c r="GD30" s="26" t="s">
        <v>191</v>
      </c>
    </row>
    <row r="31" spans="1:186" s="41" customFormat="1">
      <c r="A31" s="60"/>
      <c r="B31" s="458"/>
      <c r="C31" s="458" t="s">
        <v>85</v>
      </c>
      <c r="D31" s="458" t="s">
        <v>76</v>
      </c>
      <c r="E31" s="458" t="s">
        <v>68</v>
      </c>
      <c r="F31" s="458" t="s">
        <v>78</v>
      </c>
      <c r="G31" s="26" t="s">
        <v>191</v>
      </c>
      <c r="H31" s="26" t="s">
        <v>191</v>
      </c>
      <c r="I31" s="26" t="s">
        <v>191</v>
      </c>
      <c r="J31" s="26" t="s">
        <v>191</v>
      </c>
      <c r="K31" s="26" t="s">
        <v>191</v>
      </c>
      <c r="L31" s="26" t="s">
        <v>191</v>
      </c>
      <c r="M31" s="26" t="s">
        <v>191</v>
      </c>
      <c r="N31" s="26" t="s">
        <v>191</v>
      </c>
      <c r="O31" s="26" t="s">
        <v>191</v>
      </c>
      <c r="P31" s="26" t="s">
        <v>191</v>
      </c>
      <c r="Q31" s="26" t="s">
        <v>191</v>
      </c>
      <c r="R31" s="26" t="s">
        <v>191</v>
      </c>
      <c r="S31" s="26" t="s">
        <v>191</v>
      </c>
      <c r="T31" s="26" t="s">
        <v>191</v>
      </c>
      <c r="U31" s="26" t="s">
        <v>191</v>
      </c>
      <c r="V31" s="26" t="s">
        <v>191</v>
      </c>
      <c r="W31" s="26" t="s">
        <v>191</v>
      </c>
      <c r="X31" s="26" t="s">
        <v>191</v>
      </c>
      <c r="Y31" s="26" t="s">
        <v>191</v>
      </c>
      <c r="Z31" s="26" t="s">
        <v>191</v>
      </c>
      <c r="AA31" s="26" t="s">
        <v>191</v>
      </c>
      <c r="AB31" s="26" t="s">
        <v>191</v>
      </c>
      <c r="AC31" s="26" t="s">
        <v>191</v>
      </c>
      <c r="AD31" s="26" t="s">
        <v>191</v>
      </c>
      <c r="AE31" s="26" t="s">
        <v>191</v>
      </c>
      <c r="AF31" s="26" t="s">
        <v>191</v>
      </c>
      <c r="AG31" s="26" t="s">
        <v>191</v>
      </c>
      <c r="AH31" s="26" t="s">
        <v>191</v>
      </c>
      <c r="AI31" s="26" t="s">
        <v>191</v>
      </c>
      <c r="AJ31" s="26" t="s">
        <v>191</v>
      </c>
      <c r="AK31" s="26" t="s">
        <v>191</v>
      </c>
      <c r="AL31" s="26" t="s">
        <v>191</v>
      </c>
      <c r="AM31" s="26" t="s">
        <v>191</v>
      </c>
      <c r="AN31" s="26" t="s">
        <v>191</v>
      </c>
      <c r="AO31" s="26" t="s">
        <v>191</v>
      </c>
      <c r="AP31" s="26" t="s">
        <v>191</v>
      </c>
      <c r="AQ31" s="26" t="s">
        <v>191</v>
      </c>
      <c r="AR31" s="26" t="s">
        <v>191</v>
      </c>
      <c r="AS31" s="26" t="s">
        <v>191</v>
      </c>
      <c r="AT31" s="26" t="s">
        <v>191</v>
      </c>
      <c r="AU31" s="26" t="s">
        <v>191</v>
      </c>
      <c r="AV31" s="26" t="s">
        <v>191</v>
      </c>
      <c r="AW31" s="26" t="s">
        <v>191</v>
      </c>
      <c r="AX31" s="26" t="s">
        <v>191</v>
      </c>
      <c r="AY31" s="26" t="s">
        <v>191</v>
      </c>
      <c r="AZ31" s="26" t="s">
        <v>191</v>
      </c>
      <c r="BA31" s="26" t="s">
        <v>191</v>
      </c>
      <c r="BB31" s="26" t="s">
        <v>191</v>
      </c>
      <c r="BC31" s="26" t="s">
        <v>191</v>
      </c>
      <c r="BD31" s="26" t="s">
        <v>191</v>
      </c>
      <c r="BE31" s="26" t="s">
        <v>191</v>
      </c>
      <c r="BF31" s="26" t="s">
        <v>191</v>
      </c>
      <c r="BG31" s="26" t="s">
        <v>191</v>
      </c>
      <c r="BH31" s="26" t="s">
        <v>191</v>
      </c>
      <c r="BI31" s="26" t="s">
        <v>191</v>
      </c>
      <c r="BJ31" s="26" t="s">
        <v>191</v>
      </c>
      <c r="BK31" s="26" t="s">
        <v>191</v>
      </c>
      <c r="BL31" s="26" t="s">
        <v>191</v>
      </c>
      <c r="BM31" s="26" t="s">
        <v>191</v>
      </c>
      <c r="BN31" s="26" t="s">
        <v>191</v>
      </c>
      <c r="BO31" s="26" t="s">
        <v>191</v>
      </c>
      <c r="BP31" s="26" t="s">
        <v>191</v>
      </c>
      <c r="BQ31" s="26" t="s">
        <v>191</v>
      </c>
      <c r="BR31" s="26" t="s">
        <v>191</v>
      </c>
      <c r="BS31" s="26" t="s">
        <v>191</v>
      </c>
      <c r="BT31" s="26" t="s">
        <v>191</v>
      </c>
      <c r="BU31" s="26" t="s">
        <v>191</v>
      </c>
      <c r="BV31" s="26" t="s">
        <v>191</v>
      </c>
      <c r="BW31" s="26" t="s">
        <v>191</v>
      </c>
      <c r="BX31" s="26" t="s">
        <v>191</v>
      </c>
      <c r="BY31" s="26" t="s">
        <v>191</v>
      </c>
      <c r="BZ31" s="26" t="s">
        <v>191</v>
      </c>
      <c r="CA31" s="26" t="s">
        <v>191</v>
      </c>
      <c r="CB31" s="26" t="s">
        <v>191</v>
      </c>
      <c r="CC31" s="26" t="s">
        <v>191</v>
      </c>
      <c r="CD31" s="26" t="s">
        <v>191</v>
      </c>
      <c r="CE31" s="26" t="s">
        <v>191</v>
      </c>
      <c r="CF31" s="26" t="s">
        <v>191</v>
      </c>
      <c r="CG31" s="26" t="s">
        <v>191</v>
      </c>
      <c r="CH31" s="26" t="s">
        <v>191</v>
      </c>
      <c r="CI31" s="26" t="s">
        <v>191</v>
      </c>
      <c r="CJ31" s="26" t="s">
        <v>191</v>
      </c>
      <c r="CK31" s="26" t="s">
        <v>191</v>
      </c>
      <c r="CL31" s="26" t="s">
        <v>191</v>
      </c>
      <c r="CM31" s="26" t="s">
        <v>191</v>
      </c>
      <c r="CN31" s="26" t="s">
        <v>191</v>
      </c>
      <c r="CO31" s="26" t="s">
        <v>191</v>
      </c>
      <c r="CP31" s="26" t="s">
        <v>191</v>
      </c>
      <c r="CQ31" s="26" t="s">
        <v>191</v>
      </c>
      <c r="CR31" s="26" t="s">
        <v>191</v>
      </c>
      <c r="CS31" s="26" t="s">
        <v>191</v>
      </c>
      <c r="CT31" s="26" t="s">
        <v>191</v>
      </c>
      <c r="CU31" s="26" t="s">
        <v>191</v>
      </c>
      <c r="CV31" s="26" t="s">
        <v>191</v>
      </c>
      <c r="CW31" s="26" t="s">
        <v>191</v>
      </c>
      <c r="CX31" s="26" t="s">
        <v>191</v>
      </c>
      <c r="CY31" s="26" t="s">
        <v>191</v>
      </c>
      <c r="CZ31" s="26" t="s">
        <v>191</v>
      </c>
      <c r="DA31" s="26" t="s">
        <v>191</v>
      </c>
      <c r="DB31" s="26" t="s">
        <v>191</v>
      </c>
      <c r="DC31" s="26" t="s">
        <v>191</v>
      </c>
      <c r="DD31" s="26" t="s">
        <v>191</v>
      </c>
      <c r="DE31" s="26" t="s">
        <v>191</v>
      </c>
      <c r="DF31" s="26" t="s">
        <v>191</v>
      </c>
      <c r="DG31" s="26" t="s">
        <v>191</v>
      </c>
      <c r="DH31" s="26" t="s">
        <v>191</v>
      </c>
      <c r="DI31" s="26" t="s">
        <v>191</v>
      </c>
      <c r="DJ31" s="26" t="s">
        <v>191</v>
      </c>
      <c r="DK31" s="26" t="s">
        <v>191</v>
      </c>
      <c r="DL31" s="26" t="s">
        <v>191</v>
      </c>
      <c r="DM31" s="26" t="s">
        <v>191</v>
      </c>
      <c r="DN31" s="26" t="s">
        <v>191</v>
      </c>
      <c r="DO31" s="26" t="s">
        <v>191</v>
      </c>
      <c r="DP31" s="26" t="s">
        <v>191</v>
      </c>
      <c r="DQ31" s="26" t="s">
        <v>191</v>
      </c>
      <c r="DR31" s="26" t="s">
        <v>191</v>
      </c>
      <c r="DS31" s="26" t="s">
        <v>191</v>
      </c>
      <c r="DT31" s="26" t="s">
        <v>191</v>
      </c>
      <c r="DU31" s="26" t="s">
        <v>191</v>
      </c>
      <c r="DV31" s="26" t="s">
        <v>191</v>
      </c>
      <c r="DW31" s="26" t="s">
        <v>191</v>
      </c>
      <c r="DX31" s="26" t="s">
        <v>191</v>
      </c>
      <c r="DY31" s="26" t="s">
        <v>191</v>
      </c>
      <c r="DZ31" s="26" t="s">
        <v>191</v>
      </c>
      <c r="EA31" s="26" t="s">
        <v>191</v>
      </c>
      <c r="EB31" s="26" t="s">
        <v>191</v>
      </c>
      <c r="EC31" s="26" t="s">
        <v>191</v>
      </c>
      <c r="ED31" s="26" t="s">
        <v>191</v>
      </c>
      <c r="EE31" s="26" t="s">
        <v>191</v>
      </c>
      <c r="EF31" s="26" t="s">
        <v>191</v>
      </c>
      <c r="EG31" s="26" t="s">
        <v>191</v>
      </c>
      <c r="EH31" s="26" t="s">
        <v>191</v>
      </c>
      <c r="EI31" s="26" t="s">
        <v>191</v>
      </c>
      <c r="EJ31" s="26" t="s">
        <v>191</v>
      </c>
      <c r="EK31" s="26" t="s">
        <v>191</v>
      </c>
      <c r="EL31" s="26" t="s">
        <v>191</v>
      </c>
      <c r="EM31" s="26" t="s">
        <v>191</v>
      </c>
      <c r="EN31" s="26" t="s">
        <v>191</v>
      </c>
      <c r="EO31" s="26" t="s">
        <v>191</v>
      </c>
      <c r="EP31" s="26" t="s">
        <v>191</v>
      </c>
      <c r="EQ31" s="26" t="s">
        <v>191</v>
      </c>
      <c r="ER31" s="26" t="s">
        <v>191</v>
      </c>
      <c r="ES31" s="26" t="s">
        <v>191</v>
      </c>
      <c r="ET31" s="26" t="s">
        <v>191</v>
      </c>
      <c r="EU31" s="26" t="s">
        <v>191</v>
      </c>
      <c r="EV31" s="26" t="s">
        <v>191</v>
      </c>
      <c r="EW31" s="26" t="s">
        <v>191</v>
      </c>
      <c r="EX31" s="26" t="s">
        <v>191</v>
      </c>
      <c r="EY31" s="26" t="s">
        <v>191</v>
      </c>
      <c r="EZ31" s="26" t="s">
        <v>191</v>
      </c>
      <c r="FA31" s="26" t="s">
        <v>191</v>
      </c>
      <c r="FB31" s="26" t="s">
        <v>191</v>
      </c>
      <c r="FC31" s="26" t="s">
        <v>191</v>
      </c>
      <c r="FD31" s="26" t="s">
        <v>191</v>
      </c>
      <c r="FE31" s="26" t="s">
        <v>191</v>
      </c>
      <c r="FF31" s="26" t="s">
        <v>191</v>
      </c>
      <c r="FG31" s="26" t="s">
        <v>191</v>
      </c>
      <c r="FH31" s="26" t="s">
        <v>191</v>
      </c>
      <c r="FI31" s="26" t="s">
        <v>191</v>
      </c>
      <c r="FJ31" s="26" t="s">
        <v>191</v>
      </c>
      <c r="FK31" s="26" t="s">
        <v>191</v>
      </c>
      <c r="FL31" s="26" t="s">
        <v>191</v>
      </c>
      <c r="FM31" s="26" t="s">
        <v>191</v>
      </c>
      <c r="FN31" s="26" t="s">
        <v>191</v>
      </c>
      <c r="FO31" s="26" t="s">
        <v>191</v>
      </c>
      <c r="FP31" s="26" t="s">
        <v>191</v>
      </c>
      <c r="FQ31" s="26" t="s">
        <v>191</v>
      </c>
      <c r="FR31" s="26" t="s">
        <v>191</v>
      </c>
      <c r="FS31" s="26" t="s">
        <v>191</v>
      </c>
      <c r="FT31" s="26" t="s">
        <v>191</v>
      </c>
      <c r="FU31" s="26" t="s">
        <v>191</v>
      </c>
      <c r="FV31" s="26" t="s">
        <v>191</v>
      </c>
      <c r="FW31" s="26" t="s">
        <v>191</v>
      </c>
      <c r="FX31" s="26" t="s">
        <v>191</v>
      </c>
      <c r="FY31" s="26" t="s">
        <v>191</v>
      </c>
      <c r="FZ31" s="26" t="s">
        <v>191</v>
      </c>
      <c r="GA31" s="26" t="s">
        <v>191</v>
      </c>
      <c r="GB31" s="26" t="s">
        <v>191</v>
      </c>
      <c r="GC31" s="26" t="s">
        <v>191</v>
      </c>
      <c r="GD31" s="26" t="s">
        <v>191</v>
      </c>
    </row>
    <row r="32" spans="1:186" s="41" customFormat="1">
      <c r="A32" s="60"/>
      <c r="B32" s="458"/>
      <c r="C32" s="458" t="s">
        <v>85</v>
      </c>
      <c r="D32" s="458" t="s">
        <v>76</v>
      </c>
      <c r="E32" s="458" t="s">
        <v>68</v>
      </c>
      <c r="F32" s="458" t="s">
        <v>79</v>
      </c>
      <c r="G32" s="26">
        <v>36.9</v>
      </c>
      <c r="H32" s="26">
        <v>33.950000000000003</v>
      </c>
      <c r="I32" s="26">
        <v>32.44</v>
      </c>
      <c r="J32" s="26">
        <v>33.29</v>
      </c>
      <c r="K32" s="26">
        <v>33.770000000000003</v>
      </c>
      <c r="L32" s="26">
        <v>36.07</v>
      </c>
      <c r="M32" s="26">
        <v>45.35</v>
      </c>
      <c r="N32" s="26">
        <v>40</v>
      </c>
      <c r="O32" s="26">
        <v>34.07</v>
      </c>
      <c r="P32" s="26">
        <v>31.54</v>
      </c>
      <c r="Q32" s="26">
        <v>32.090000000000003</v>
      </c>
      <c r="R32" s="26">
        <v>35.51</v>
      </c>
      <c r="S32" s="26">
        <v>40.08</v>
      </c>
      <c r="T32" s="26">
        <v>37.979999999999997</v>
      </c>
      <c r="U32" s="26">
        <v>35.5</v>
      </c>
      <c r="V32" s="26">
        <v>35.840000000000003</v>
      </c>
      <c r="W32" s="26">
        <v>35.909999999999997</v>
      </c>
      <c r="X32" s="26">
        <v>37.33</v>
      </c>
      <c r="Y32" s="26">
        <v>43</v>
      </c>
      <c r="Z32" s="26">
        <v>43.14</v>
      </c>
      <c r="AA32" s="26">
        <v>35.479999999999997</v>
      </c>
      <c r="AB32" s="26">
        <v>32.85</v>
      </c>
      <c r="AC32" s="26">
        <v>33.33</v>
      </c>
      <c r="AD32" s="26">
        <v>36.450000000000003</v>
      </c>
      <c r="AE32" s="26">
        <v>39.06</v>
      </c>
      <c r="AF32" s="26">
        <v>39.31</v>
      </c>
      <c r="AG32" s="26">
        <v>37.19</v>
      </c>
      <c r="AH32" s="26">
        <v>35.909999999999997</v>
      </c>
      <c r="AI32" s="26">
        <v>36.409999999999997</v>
      </c>
      <c r="AJ32" s="26">
        <v>39.39</v>
      </c>
      <c r="AK32" s="26">
        <v>44.16</v>
      </c>
      <c r="AL32" s="26">
        <v>44.3</v>
      </c>
      <c r="AM32" s="26">
        <v>36.5</v>
      </c>
      <c r="AN32" s="26">
        <v>34.85</v>
      </c>
      <c r="AO32" s="26">
        <v>35.270000000000003</v>
      </c>
      <c r="AP32" s="26">
        <v>36.04</v>
      </c>
      <c r="AQ32" s="26">
        <v>40.18</v>
      </c>
      <c r="AR32" s="26">
        <v>40.42</v>
      </c>
      <c r="AS32" s="26">
        <v>38.32</v>
      </c>
      <c r="AT32" s="26">
        <v>36.99</v>
      </c>
      <c r="AU32" s="26">
        <v>37.47</v>
      </c>
      <c r="AV32" s="26">
        <v>40.950000000000003</v>
      </c>
      <c r="AW32" s="26">
        <v>45.66</v>
      </c>
      <c r="AX32" s="26">
        <v>45.79</v>
      </c>
      <c r="AY32" s="26">
        <v>37.14</v>
      </c>
      <c r="AZ32" s="26">
        <v>35.25</v>
      </c>
      <c r="BA32" s="26">
        <v>35.659999999999997</v>
      </c>
      <c r="BB32" s="26">
        <v>36.67</v>
      </c>
      <c r="BC32" s="26">
        <v>42.32</v>
      </c>
      <c r="BD32" s="26">
        <v>42.56</v>
      </c>
      <c r="BE32" s="26">
        <v>39.22</v>
      </c>
      <c r="BF32" s="26">
        <v>37.85</v>
      </c>
      <c r="BG32" s="26">
        <v>37.86</v>
      </c>
      <c r="BH32" s="26">
        <v>42.9</v>
      </c>
      <c r="BI32" s="26">
        <v>47.75</v>
      </c>
      <c r="BJ32" s="26">
        <v>47.89</v>
      </c>
      <c r="BK32" s="26">
        <v>38.15</v>
      </c>
      <c r="BL32" s="26">
        <v>36.590000000000003</v>
      </c>
      <c r="BM32" s="26">
        <v>37.01</v>
      </c>
      <c r="BN32" s="26">
        <v>38.83</v>
      </c>
      <c r="BO32" s="26">
        <v>44.33</v>
      </c>
      <c r="BP32" s="26">
        <v>44.58</v>
      </c>
      <c r="BQ32" s="26">
        <v>41.08</v>
      </c>
      <c r="BR32" s="26">
        <v>39.64</v>
      </c>
      <c r="BS32" s="26">
        <v>39.6</v>
      </c>
      <c r="BT32" s="26">
        <v>44.94</v>
      </c>
      <c r="BU32" s="26">
        <v>49.98</v>
      </c>
      <c r="BV32" s="26">
        <v>50.12</v>
      </c>
      <c r="BW32" s="26">
        <v>39.89</v>
      </c>
      <c r="BX32" s="26">
        <v>38.28</v>
      </c>
      <c r="BY32" s="26">
        <v>38.72</v>
      </c>
      <c r="BZ32" s="26">
        <v>40.659999999999997</v>
      </c>
      <c r="CA32" s="26">
        <v>47.18</v>
      </c>
      <c r="CB32" s="26">
        <v>48.97</v>
      </c>
      <c r="CC32" s="26">
        <v>46.6</v>
      </c>
      <c r="CD32" s="26">
        <v>46.25</v>
      </c>
      <c r="CE32" s="26">
        <v>47.5</v>
      </c>
      <c r="CF32" s="26">
        <v>55.17</v>
      </c>
      <c r="CG32" s="26">
        <v>63.14</v>
      </c>
      <c r="CH32" s="26">
        <v>65.37</v>
      </c>
      <c r="CI32" s="26">
        <v>55.31</v>
      </c>
      <c r="CJ32" s="26">
        <v>53.94</v>
      </c>
      <c r="CK32" s="26">
        <v>55.16</v>
      </c>
      <c r="CL32" s="26">
        <v>59.76</v>
      </c>
      <c r="CM32" s="26">
        <v>65.900000000000006</v>
      </c>
      <c r="CN32" s="26">
        <v>68.069999999999993</v>
      </c>
      <c r="CO32" s="26">
        <v>64.650000000000006</v>
      </c>
      <c r="CP32" s="26">
        <v>63.51</v>
      </c>
      <c r="CQ32" s="26">
        <v>66.02</v>
      </c>
      <c r="CR32" s="26">
        <v>76.37</v>
      </c>
      <c r="CS32" s="26">
        <v>86.52</v>
      </c>
      <c r="CT32" s="26">
        <v>89.18</v>
      </c>
      <c r="CU32" s="26">
        <v>76.87</v>
      </c>
      <c r="CV32" s="26">
        <v>73.63</v>
      </c>
      <c r="CW32" s="26">
        <v>74.34</v>
      </c>
      <c r="CX32" s="26">
        <v>80.790000000000006</v>
      </c>
      <c r="CY32" s="26">
        <v>86.15</v>
      </c>
      <c r="CZ32" s="26">
        <v>86.5</v>
      </c>
      <c r="DA32" s="26">
        <v>80.430000000000007</v>
      </c>
      <c r="DB32" s="26">
        <v>79.37</v>
      </c>
      <c r="DC32" s="26">
        <v>79.92</v>
      </c>
      <c r="DD32" s="26">
        <v>90.76</v>
      </c>
      <c r="DE32" s="26">
        <v>99.61</v>
      </c>
      <c r="DF32" s="26">
        <v>100.66</v>
      </c>
      <c r="DG32" s="26">
        <v>82.86</v>
      </c>
      <c r="DH32" s="26">
        <v>78.22</v>
      </c>
      <c r="DI32" s="26">
        <v>78.48</v>
      </c>
      <c r="DJ32" s="26">
        <v>82.91</v>
      </c>
      <c r="DK32" s="26">
        <v>89.1</v>
      </c>
      <c r="DL32" s="26">
        <v>88.18</v>
      </c>
      <c r="DM32" s="26">
        <v>82.31</v>
      </c>
      <c r="DN32" s="26">
        <v>79.25</v>
      </c>
      <c r="DO32" s="26">
        <v>80.09</v>
      </c>
      <c r="DP32" s="26">
        <v>93.51</v>
      </c>
      <c r="DQ32" s="26">
        <v>101.19</v>
      </c>
      <c r="DR32" s="26">
        <v>100.93</v>
      </c>
      <c r="DS32" s="26">
        <v>84.55</v>
      </c>
      <c r="DT32" s="26">
        <v>80.81</v>
      </c>
      <c r="DU32" s="26">
        <v>82.2</v>
      </c>
      <c r="DV32" s="26">
        <v>85.91</v>
      </c>
      <c r="DW32" s="26">
        <v>91.02</v>
      </c>
      <c r="DX32" s="26">
        <v>89.53</v>
      </c>
      <c r="DY32" s="26">
        <v>83.52</v>
      </c>
      <c r="DZ32" s="26">
        <v>80.73</v>
      </c>
      <c r="EA32" s="26">
        <v>83.25</v>
      </c>
      <c r="EB32" s="26">
        <v>94.19</v>
      </c>
      <c r="EC32" s="26">
        <v>101.29</v>
      </c>
      <c r="ED32" s="26">
        <v>99.91</v>
      </c>
      <c r="EE32" s="26">
        <v>85.24</v>
      </c>
      <c r="EF32" s="26">
        <v>81.69</v>
      </c>
      <c r="EG32" s="26">
        <v>81.84</v>
      </c>
      <c r="EH32" s="26">
        <v>86.31</v>
      </c>
      <c r="EI32" s="26">
        <v>89.11</v>
      </c>
      <c r="EJ32" s="26">
        <v>91.37</v>
      </c>
      <c r="EK32" s="26">
        <v>85.03</v>
      </c>
      <c r="EL32" s="26">
        <v>81.19</v>
      </c>
      <c r="EM32" s="26">
        <v>82.16</v>
      </c>
      <c r="EN32" s="26">
        <v>92.76</v>
      </c>
      <c r="EO32" s="26">
        <v>102.81</v>
      </c>
      <c r="EP32" s="26">
        <v>104.12</v>
      </c>
      <c r="EQ32" s="26">
        <v>89.6</v>
      </c>
      <c r="ER32" s="26">
        <v>82.47</v>
      </c>
      <c r="ES32" s="26">
        <v>82.16</v>
      </c>
      <c r="ET32" s="26">
        <v>88.98</v>
      </c>
      <c r="EU32" s="26">
        <v>93.47</v>
      </c>
      <c r="EV32" s="26">
        <v>93.1</v>
      </c>
      <c r="EW32" s="26">
        <v>88.07</v>
      </c>
      <c r="EX32" s="26">
        <v>84.04</v>
      </c>
      <c r="EY32" s="26">
        <v>84.48</v>
      </c>
      <c r="EZ32" s="26">
        <v>95.32</v>
      </c>
      <c r="FA32" s="26">
        <v>105.17</v>
      </c>
      <c r="FB32" s="26">
        <v>106.51</v>
      </c>
      <c r="FC32" s="26">
        <v>91.06</v>
      </c>
      <c r="FD32" s="26">
        <v>85.94</v>
      </c>
      <c r="FE32" s="26">
        <v>84.89</v>
      </c>
      <c r="FF32" s="26">
        <v>90.9</v>
      </c>
      <c r="FG32" s="26">
        <v>97.41</v>
      </c>
      <c r="FH32" s="26">
        <v>97.15</v>
      </c>
      <c r="FI32" s="26">
        <v>91.03</v>
      </c>
      <c r="FJ32" s="26">
        <v>87.06</v>
      </c>
      <c r="FK32" s="26">
        <v>89.62</v>
      </c>
      <c r="FL32" s="26">
        <v>99.73</v>
      </c>
      <c r="FM32" s="26">
        <v>109.31</v>
      </c>
      <c r="FN32" s="26">
        <v>110.39</v>
      </c>
      <c r="FO32" s="26">
        <v>95.1</v>
      </c>
      <c r="FP32" s="26">
        <v>88.92</v>
      </c>
      <c r="FQ32" s="26">
        <v>87.91</v>
      </c>
      <c r="FR32" s="26">
        <v>95.15</v>
      </c>
      <c r="FS32" s="26">
        <v>102.11</v>
      </c>
      <c r="FT32" s="26">
        <v>101.18</v>
      </c>
      <c r="FU32" s="26">
        <v>94.83</v>
      </c>
      <c r="FV32" s="26">
        <v>93.17</v>
      </c>
      <c r="FW32" s="26">
        <v>93.6</v>
      </c>
      <c r="FX32" s="26">
        <v>104.44</v>
      </c>
      <c r="FY32" s="26">
        <v>112.8</v>
      </c>
      <c r="FZ32" s="26">
        <v>113.66</v>
      </c>
      <c r="GA32" s="26">
        <v>97.67</v>
      </c>
      <c r="GB32" s="26">
        <v>93.16</v>
      </c>
      <c r="GC32" s="26">
        <v>93.29</v>
      </c>
      <c r="GD32" s="26">
        <v>99.05</v>
      </c>
    </row>
    <row r="33" spans="1:186" s="41" customFormat="1">
      <c r="A33" s="60"/>
      <c r="B33" s="458"/>
      <c r="C33" s="458"/>
      <c r="D33" s="458"/>
      <c r="E33" s="458"/>
      <c r="F33" s="458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</row>
    <row r="34" spans="1:186" s="41" customFormat="1">
      <c r="A34" s="453" t="s">
        <v>260</v>
      </c>
      <c r="B34" s="458"/>
      <c r="C34" s="458" t="s">
        <v>184</v>
      </c>
      <c r="D34" s="458" t="s">
        <v>76</v>
      </c>
      <c r="E34" s="458" t="s">
        <v>68</v>
      </c>
      <c r="F34" s="458" t="s">
        <v>77</v>
      </c>
      <c r="G34" s="26" t="s">
        <v>191</v>
      </c>
      <c r="H34" s="26" t="s">
        <v>191</v>
      </c>
      <c r="I34" s="26" t="s">
        <v>191</v>
      </c>
      <c r="J34" s="26" t="s">
        <v>191</v>
      </c>
      <c r="K34" s="26" t="s">
        <v>191</v>
      </c>
      <c r="L34" s="26" t="s">
        <v>191</v>
      </c>
      <c r="M34" s="26" t="s">
        <v>191</v>
      </c>
      <c r="N34" s="26" t="s">
        <v>191</v>
      </c>
      <c r="O34" s="26" t="s">
        <v>191</v>
      </c>
      <c r="P34" s="26" t="s">
        <v>191</v>
      </c>
      <c r="Q34" s="26" t="s">
        <v>191</v>
      </c>
      <c r="R34" s="26" t="s">
        <v>191</v>
      </c>
      <c r="S34" s="26" t="s">
        <v>191</v>
      </c>
      <c r="T34" s="26" t="s">
        <v>191</v>
      </c>
      <c r="U34" s="26" t="s">
        <v>191</v>
      </c>
      <c r="V34" s="26" t="s">
        <v>191</v>
      </c>
      <c r="W34" s="26" t="s">
        <v>191</v>
      </c>
      <c r="X34" s="26" t="s">
        <v>191</v>
      </c>
      <c r="Y34" s="26" t="s">
        <v>191</v>
      </c>
      <c r="Z34" s="26" t="s">
        <v>191</v>
      </c>
      <c r="AA34" s="26" t="s">
        <v>191</v>
      </c>
      <c r="AB34" s="26" t="s">
        <v>191</v>
      </c>
      <c r="AC34" s="26" t="s">
        <v>191</v>
      </c>
      <c r="AD34" s="26" t="s">
        <v>191</v>
      </c>
      <c r="AE34" s="26" t="s">
        <v>191</v>
      </c>
      <c r="AF34" s="26" t="s">
        <v>191</v>
      </c>
      <c r="AG34" s="26" t="s">
        <v>191</v>
      </c>
      <c r="AH34" s="26" t="s">
        <v>191</v>
      </c>
      <c r="AI34" s="26" t="s">
        <v>191</v>
      </c>
      <c r="AJ34" s="26" t="s">
        <v>191</v>
      </c>
      <c r="AK34" s="26" t="s">
        <v>191</v>
      </c>
      <c r="AL34" s="26" t="s">
        <v>191</v>
      </c>
      <c r="AM34" s="26" t="s">
        <v>191</v>
      </c>
      <c r="AN34" s="26" t="s">
        <v>191</v>
      </c>
      <c r="AO34" s="26" t="s">
        <v>191</v>
      </c>
      <c r="AP34" s="26" t="s">
        <v>191</v>
      </c>
      <c r="AQ34" s="26" t="s">
        <v>191</v>
      </c>
      <c r="AR34" s="26" t="s">
        <v>191</v>
      </c>
      <c r="AS34" s="26" t="s">
        <v>191</v>
      </c>
      <c r="AT34" s="26" t="s">
        <v>191</v>
      </c>
      <c r="AU34" s="26" t="s">
        <v>191</v>
      </c>
      <c r="AV34" s="26" t="s">
        <v>191</v>
      </c>
      <c r="AW34" s="26" t="s">
        <v>191</v>
      </c>
      <c r="AX34" s="26" t="s">
        <v>191</v>
      </c>
      <c r="AY34" s="26" t="s">
        <v>191</v>
      </c>
      <c r="AZ34" s="26" t="s">
        <v>191</v>
      </c>
      <c r="BA34" s="26" t="s">
        <v>191</v>
      </c>
      <c r="BB34" s="26" t="s">
        <v>191</v>
      </c>
      <c r="BC34" s="26" t="s">
        <v>191</v>
      </c>
      <c r="BD34" s="26" t="s">
        <v>191</v>
      </c>
      <c r="BE34" s="26" t="s">
        <v>191</v>
      </c>
      <c r="BF34" s="26" t="s">
        <v>191</v>
      </c>
      <c r="BG34" s="26" t="s">
        <v>191</v>
      </c>
      <c r="BH34" s="26" t="s">
        <v>191</v>
      </c>
      <c r="BI34" s="26" t="s">
        <v>191</v>
      </c>
      <c r="BJ34" s="26" t="s">
        <v>191</v>
      </c>
      <c r="BK34" s="26" t="s">
        <v>191</v>
      </c>
      <c r="BL34" s="26" t="s">
        <v>191</v>
      </c>
      <c r="BM34" s="26" t="s">
        <v>191</v>
      </c>
      <c r="BN34" s="26" t="s">
        <v>191</v>
      </c>
      <c r="BO34" s="26" t="s">
        <v>191</v>
      </c>
      <c r="BP34" s="26" t="s">
        <v>191</v>
      </c>
      <c r="BQ34" s="26" t="s">
        <v>191</v>
      </c>
      <c r="BR34" s="26" t="s">
        <v>191</v>
      </c>
      <c r="BS34" s="26" t="s">
        <v>191</v>
      </c>
      <c r="BT34" s="26" t="s">
        <v>191</v>
      </c>
      <c r="BU34" s="26" t="s">
        <v>191</v>
      </c>
      <c r="BV34" s="26" t="s">
        <v>191</v>
      </c>
      <c r="BW34" s="26" t="s">
        <v>191</v>
      </c>
      <c r="BX34" s="26" t="s">
        <v>191</v>
      </c>
      <c r="BY34" s="26" t="s">
        <v>191</v>
      </c>
      <c r="BZ34" s="26" t="s">
        <v>191</v>
      </c>
      <c r="CA34" s="26" t="s">
        <v>191</v>
      </c>
      <c r="CB34" s="26" t="s">
        <v>191</v>
      </c>
      <c r="CC34" s="26" t="s">
        <v>191</v>
      </c>
      <c r="CD34" s="26" t="s">
        <v>191</v>
      </c>
      <c r="CE34" s="26" t="s">
        <v>191</v>
      </c>
      <c r="CF34" s="26" t="s">
        <v>191</v>
      </c>
      <c r="CG34" s="26" t="s">
        <v>191</v>
      </c>
      <c r="CH34" s="26" t="s">
        <v>191</v>
      </c>
      <c r="CI34" s="26" t="s">
        <v>191</v>
      </c>
      <c r="CJ34" s="26" t="s">
        <v>191</v>
      </c>
      <c r="CK34" s="26" t="s">
        <v>191</v>
      </c>
      <c r="CL34" s="26" t="s">
        <v>191</v>
      </c>
      <c r="CM34" s="26" t="s">
        <v>191</v>
      </c>
      <c r="CN34" s="26" t="s">
        <v>191</v>
      </c>
      <c r="CO34" s="26" t="s">
        <v>191</v>
      </c>
      <c r="CP34" s="26" t="s">
        <v>191</v>
      </c>
      <c r="CQ34" s="26" t="s">
        <v>191</v>
      </c>
      <c r="CR34" s="26" t="s">
        <v>191</v>
      </c>
      <c r="CS34" s="26" t="s">
        <v>191</v>
      </c>
      <c r="CT34" s="26" t="s">
        <v>191</v>
      </c>
      <c r="CU34" s="26" t="s">
        <v>191</v>
      </c>
      <c r="CV34" s="26" t="s">
        <v>191</v>
      </c>
      <c r="CW34" s="26" t="s">
        <v>191</v>
      </c>
      <c r="CX34" s="26" t="s">
        <v>191</v>
      </c>
      <c r="CY34" s="26" t="s">
        <v>191</v>
      </c>
      <c r="CZ34" s="26" t="s">
        <v>191</v>
      </c>
      <c r="DA34" s="26" t="s">
        <v>191</v>
      </c>
      <c r="DB34" s="26" t="s">
        <v>191</v>
      </c>
      <c r="DC34" s="26" t="s">
        <v>191</v>
      </c>
      <c r="DD34" s="26" t="s">
        <v>191</v>
      </c>
      <c r="DE34" s="26" t="s">
        <v>191</v>
      </c>
      <c r="DF34" s="26" t="s">
        <v>191</v>
      </c>
      <c r="DG34" s="26" t="s">
        <v>191</v>
      </c>
      <c r="DH34" s="26" t="s">
        <v>191</v>
      </c>
      <c r="DI34" s="26" t="s">
        <v>191</v>
      </c>
      <c r="DJ34" s="26" t="s">
        <v>191</v>
      </c>
      <c r="DK34" s="26" t="s">
        <v>191</v>
      </c>
      <c r="DL34" s="26" t="s">
        <v>191</v>
      </c>
      <c r="DM34" s="26" t="s">
        <v>191</v>
      </c>
      <c r="DN34" s="26" t="s">
        <v>191</v>
      </c>
      <c r="DO34" s="26" t="s">
        <v>191</v>
      </c>
      <c r="DP34" s="26" t="s">
        <v>191</v>
      </c>
      <c r="DQ34" s="26" t="s">
        <v>191</v>
      </c>
      <c r="DR34" s="26" t="s">
        <v>191</v>
      </c>
      <c r="DS34" s="26" t="s">
        <v>191</v>
      </c>
      <c r="DT34" s="26" t="s">
        <v>191</v>
      </c>
      <c r="DU34" s="26" t="s">
        <v>191</v>
      </c>
      <c r="DV34" s="26" t="s">
        <v>191</v>
      </c>
      <c r="DW34" s="26" t="s">
        <v>191</v>
      </c>
      <c r="DX34" s="26" t="s">
        <v>191</v>
      </c>
      <c r="DY34" s="26" t="s">
        <v>191</v>
      </c>
      <c r="DZ34" s="26" t="s">
        <v>191</v>
      </c>
      <c r="EA34" s="26" t="s">
        <v>191</v>
      </c>
      <c r="EB34" s="26" t="s">
        <v>191</v>
      </c>
      <c r="EC34" s="26" t="s">
        <v>191</v>
      </c>
      <c r="ED34" s="26" t="s">
        <v>191</v>
      </c>
      <c r="EE34" s="26" t="s">
        <v>191</v>
      </c>
      <c r="EF34" s="26" t="s">
        <v>191</v>
      </c>
      <c r="EG34" s="26" t="s">
        <v>191</v>
      </c>
      <c r="EH34" s="26" t="s">
        <v>191</v>
      </c>
      <c r="EI34" s="26" t="s">
        <v>191</v>
      </c>
      <c r="EJ34" s="26" t="s">
        <v>191</v>
      </c>
      <c r="EK34" s="26" t="s">
        <v>191</v>
      </c>
      <c r="EL34" s="26" t="s">
        <v>191</v>
      </c>
      <c r="EM34" s="26" t="s">
        <v>191</v>
      </c>
      <c r="EN34" s="26" t="s">
        <v>191</v>
      </c>
      <c r="EO34" s="26" t="s">
        <v>191</v>
      </c>
      <c r="EP34" s="26" t="s">
        <v>191</v>
      </c>
      <c r="EQ34" s="26" t="s">
        <v>191</v>
      </c>
      <c r="ER34" s="26" t="s">
        <v>191</v>
      </c>
      <c r="ES34" s="26" t="s">
        <v>191</v>
      </c>
      <c r="ET34" s="26" t="s">
        <v>191</v>
      </c>
      <c r="EU34" s="26" t="s">
        <v>191</v>
      </c>
      <c r="EV34" s="26" t="s">
        <v>191</v>
      </c>
      <c r="EW34" s="26" t="s">
        <v>191</v>
      </c>
      <c r="EX34" s="26" t="s">
        <v>191</v>
      </c>
      <c r="EY34" s="26" t="s">
        <v>191</v>
      </c>
      <c r="EZ34" s="26" t="s">
        <v>191</v>
      </c>
      <c r="FA34" s="26" t="s">
        <v>191</v>
      </c>
      <c r="FB34" s="26" t="s">
        <v>191</v>
      </c>
      <c r="FC34" s="26" t="s">
        <v>191</v>
      </c>
      <c r="FD34" s="26" t="s">
        <v>191</v>
      </c>
      <c r="FE34" s="26" t="s">
        <v>191</v>
      </c>
      <c r="FF34" s="26" t="s">
        <v>191</v>
      </c>
      <c r="FG34" s="26" t="s">
        <v>191</v>
      </c>
      <c r="FH34" s="26" t="s">
        <v>191</v>
      </c>
      <c r="FI34" s="26" t="s">
        <v>191</v>
      </c>
      <c r="FJ34" s="26" t="s">
        <v>191</v>
      </c>
      <c r="FK34" s="26" t="s">
        <v>191</v>
      </c>
      <c r="FL34" s="26" t="s">
        <v>191</v>
      </c>
      <c r="FM34" s="26" t="s">
        <v>191</v>
      </c>
      <c r="FN34" s="26" t="s">
        <v>191</v>
      </c>
      <c r="FO34" s="26" t="s">
        <v>191</v>
      </c>
      <c r="FP34" s="26" t="s">
        <v>191</v>
      </c>
      <c r="FQ34" s="26" t="s">
        <v>191</v>
      </c>
      <c r="FR34" s="26" t="s">
        <v>191</v>
      </c>
      <c r="FS34" s="26" t="s">
        <v>191</v>
      </c>
      <c r="FT34" s="26" t="s">
        <v>191</v>
      </c>
      <c r="FU34" s="26" t="s">
        <v>191</v>
      </c>
      <c r="FV34" s="26" t="s">
        <v>191</v>
      </c>
      <c r="FW34" s="26" t="s">
        <v>191</v>
      </c>
      <c r="FX34" s="26" t="s">
        <v>191</v>
      </c>
      <c r="FY34" s="26" t="s">
        <v>191</v>
      </c>
      <c r="FZ34" s="26" t="s">
        <v>191</v>
      </c>
      <c r="GA34" s="26" t="s">
        <v>191</v>
      </c>
      <c r="GB34" s="26" t="s">
        <v>191</v>
      </c>
      <c r="GC34" s="26" t="s">
        <v>191</v>
      </c>
      <c r="GD34" s="26" t="s">
        <v>191</v>
      </c>
    </row>
    <row r="35" spans="1:186" s="41" customFormat="1">
      <c r="A35" s="453" t="s">
        <v>260</v>
      </c>
      <c r="B35" s="458"/>
      <c r="C35" s="458" t="s">
        <v>184</v>
      </c>
      <c r="D35" s="458" t="s">
        <v>76</v>
      </c>
      <c r="E35" s="458" t="s">
        <v>68</v>
      </c>
      <c r="F35" s="458" t="s">
        <v>78</v>
      </c>
      <c r="G35" s="26" t="s">
        <v>191</v>
      </c>
      <c r="H35" s="26" t="s">
        <v>191</v>
      </c>
      <c r="I35" s="26" t="s">
        <v>191</v>
      </c>
      <c r="J35" s="26" t="s">
        <v>191</v>
      </c>
      <c r="K35" s="26" t="s">
        <v>191</v>
      </c>
      <c r="L35" s="26" t="s">
        <v>191</v>
      </c>
      <c r="M35" s="26" t="s">
        <v>191</v>
      </c>
      <c r="N35" s="26" t="s">
        <v>191</v>
      </c>
      <c r="O35" s="26" t="s">
        <v>191</v>
      </c>
      <c r="P35" s="26" t="s">
        <v>191</v>
      </c>
      <c r="Q35" s="26" t="s">
        <v>191</v>
      </c>
      <c r="R35" s="26" t="s">
        <v>191</v>
      </c>
      <c r="S35" s="26" t="s">
        <v>191</v>
      </c>
      <c r="T35" s="26" t="s">
        <v>191</v>
      </c>
      <c r="U35" s="26" t="s">
        <v>191</v>
      </c>
      <c r="V35" s="26" t="s">
        <v>191</v>
      </c>
      <c r="W35" s="26" t="s">
        <v>191</v>
      </c>
      <c r="X35" s="26" t="s">
        <v>191</v>
      </c>
      <c r="Y35" s="26" t="s">
        <v>191</v>
      </c>
      <c r="Z35" s="26" t="s">
        <v>191</v>
      </c>
      <c r="AA35" s="26" t="s">
        <v>191</v>
      </c>
      <c r="AB35" s="26" t="s">
        <v>191</v>
      </c>
      <c r="AC35" s="26" t="s">
        <v>191</v>
      </c>
      <c r="AD35" s="26" t="s">
        <v>191</v>
      </c>
      <c r="AE35" s="26" t="s">
        <v>191</v>
      </c>
      <c r="AF35" s="26" t="s">
        <v>191</v>
      </c>
      <c r="AG35" s="26" t="s">
        <v>191</v>
      </c>
      <c r="AH35" s="26" t="s">
        <v>191</v>
      </c>
      <c r="AI35" s="26" t="s">
        <v>191</v>
      </c>
      <c r="AJ35" s="26" t="s">
        <v>191</v>
      </c>
      <c r="AK35" s="26" t="s">
        <v>191</v>
      </c>
      <c r="AL35" s="26" t="s">
        <v>191</v>
      </c>
      <c r="AM35" s="26" t="s">
        <v>191</v>
      </c>
      <c r="AN35" s="26" t="s">
        <v>191</v>
      </c>
      <c r="AO35" s="26" t="s">
        <v>191</v>
      </c>
      <c r="AP35" s="26" t="s">
        <v>191</v>
      </c>
      <c r="AQ35" s="26" t="s">
        <v>191</v>
      </c>
      <c r="AR35" s="26" t="s">
        <v>191</v>
      </c>
      <c r="AS35" s="26" t="s">
        <v>191</v>
      </c>
      <c r="AT35" s="26" t="s">
        <v>191</v>
      </c>
      <c r="AU35" s="26" t="s">
        <v>191</v>
      </c>
      <c r="AV35" s="26" t="s">
        <v>191</v>
      </c>
      <c r="AW35" s="26" t="s">
        <v>191</v>
      </c>
      <c r="AX35" s="26" t="s">
        <v>191</v>
      </c>
      <c r="AY35" s="26" t="s">
        <v>191</v>
      </c>
      <c r="AZ35" s="26" t="s">
        <v>191</v>
      </c>
      <c r="BA35" s="26" t="s">
        <v>191</v>
      </c>
      <c r="BB35" s="26" t="s">
        <v>191</v>
      </c>
      <c r="BC35" s="26" t="s">
        <v>191</v>
      </c>
      <c r="BD35" s="26" t="s">
        <v>191</v>
      </c>
      <c r="BE35" s="26" t="s">
        <v>191</v>
      </c>
      <c r="BF35" s="26" t="s">
        <v>191</v>
      </c>
      <c r="BG35" s="26" t="s">
        <v>191</v>
      </c>
      <c r="BH35" s="26" t="s">
        <v>191</v>
      </c>
      <c r="BI35" s="26" t="s">
        <v>191</v>
      </c>
      <c r="BJ35" s="26" t="s">
        <v>191</v>
      </c>
      <c r="BK35" s="26" t="s">
        <v>191</v>
      </c>
      <c r="BL35" s="26" t="s">
        <v>191</v>
      </c>
      <c r="BM35" s="26" t="s">
        <v>191</v>
      </c>
      <c r="BN35" s="26" t="s">
        <v>191</v>
      </c>
      <c r="BO35" s="26" t="s">
        <v>191</v>
      </c>
      <c r="BP35" s="26" t="s">
        <v>191</v>
      </c>
      <c r="BQ35" s="26" t="s">
        <v>191</v>
      </c>
      <c r="BR35" s="26" t="s">
        <v>191</v>
      </c>
      <c r="BS35" s="26" t="s">
        <v>191</v>
      </c>
      <c r="BT35" s="26" t="s">
        <v>191</v>
      </c>
      <c r="BU35" s="26" t="s">
        <v>191</v>
      </c>
      <c r="BV35" s="26" t="s">
        <v>191</v>
      </c>
      <c r="BW35" s="26" t="s">
        <v>191</v>
      </c>
      <c r="BX35" s="26" t="s">
        <v>191</v>
      </c>
      <c r="BY35" s="26" t="s">
        <v>191</v>
      </c>
      <c r="BZ35" s="26" t="s">
        <v>191</v>
      </c>
      <c r="CA35" s="26" t="s">
        <v>191</v>
      </c>
      <c r="CB35" s="26" t="s">
        <v>191</v>
      </c>
      <c r="CC35" s="26" t="s">
        <v>191</v>
      </c>
      <c r="CD35" s="26" t="s">
        <v>191</v>
      </c>
      <c r="CE35" s="26" t="s">
        <v>191</v>
      </c>
      <c r="CF35" s="26" t="s">
        <v>191</v>
      </c>
      <c r="CG35" s="26" t="s">
        <v>191</v>
      </c>
      <c r="CH35" s="26" t="s">
        <v>191</v>
      </c>
      <c r="CI35" s="26" t="s">
        <v>191</v>
      </c>
      <c r="CJ35" s="26" t="s">
        <v>191</v>
      </c>
      <c r="CK35" s="26" t="s">
        <v>191</v>
      </c>
      <c r="CL35" s="26" t="s">
        <v>191</v>
      </c>
      <c r="CM35" s="26" t="s">
        <v>191</v>
      </c>
      <c r="CN35" s="26" t="s">
        <v>191</v>
      </c>
      <c r="CO35" s="26" t="s">
        <v>191</v>
      </c>
      <c r="CP35" s="26" t="s">
        <v>191</v>
      </c>
      <c r="CQ35" s="26" t="s">
        <v>191</v>
      </c>
      <c r="CR35" s="26" t="s">
        <v>191</v>
      </c>
      <c r="CS35" s="26" t="s">
        <v>191</v>
      </c>
      <c r="CT35" s="26" t="s">
        <v>191</v>
      </c>
      <c r="CU35" s="26" t="s">
        <v>191</v>
      </c>
      <c r="CV35" s="26" t="s">
        <v>191</v>
      </c>
      <c r="CW35" s="26" t="s">
        <v>191</v>
      </c>
      <c r="CX35" s="26" t="s">
        <v>191</v>
      </c>
      <c r="CY35" s="26" t="s">
        <v>191</v>
      </c>
      <c r="CZ35" s="26" t="s">
        <v>191</v>
      </c>
      <c r="DA35" s="26" t="s">
        <v>191</v>
      </c>
      <c r="DB35" s="26" t="s">
        <v>191</v>
      </c>
      <c r="DC35" s="26" t="s">
        <v>191</v>
      </c>
      <c r="DD35" s="26" t="s">
        <v>191</v>
      </c>
      <c r="DE35" s="26" t="s">
        <v>191</v>
      </c>
      <c r="DF35" s="26" t="s">
        <v>191</v>
      </c>
      <c r="DG35" s="26" t="s">
        <v>191</v>
      </c>
      <c r="DH35" s="26" t="s">
        <v>191</v>
      </c>
      <c r="DI35" s="26" t="s">
        <v>191</v>
      </c>
      <c r="DJ35" s="26" t="s">
        <v>191</v>
      </c>
      <c r="DK35" s="26" t="s">
        <v>191</v>
      </c>
      <c r="DL35" s="26" t="s">
        <v>191</v>
      </c>
      <c r="DM35" s="26" t="s">
        <v>191</v>
      </c>
      <c r="DN35" s="26" t="s">
        <v>191</v>
      </c>
      <c r="DO35" s="26" t="s">
        <v>191</v>
      </c>
      <c r="DP35" s="26" t="s">
        <v>191</v>
      </c>
      <c r="DQ35" s="26" t="s">
        <v>191</v>
      </c>
      <c r="DR35" s="26" t="s">
        <v>191</v>
      </c>
      <c r="DS35" s="26" t="s">
        <v>191</v>
      </c>
      <c r="DT35" s="26" t="s">
        <v>191</v>
      </c>
      <c r="DU35" s="26" t="s">
        <v>191</v>
      </c>
      <c r="DV35" s="26" t="s">
        <v>191</v>
      </c>
      <c r="DW35" s="26" t="s">
        <v>191</v>
      </c>
      <c r="DX35" s="26" t="s">
        <v>191</v>
      </c>
      <c r="DY35" s="26" t="s">
        <v>191</v>
      </c>
      <c r="DZ35" s="26" t="s">
        <v>191</v>
      </c>
      <c r="EA35" s="26" t="s">
        <v>191</v>
      </c>
      <c r="EB35" s="26" t="s">
        <v>191</v>
      </c>
      <c r="EC35" s="26" t="s">
        <v>191</v>
      </c>
      <c r="ED35" s="26" t="s">
        <v>191</v>
      </c>
      <c r="EE35" s="26" t="s">
        <v>191</v>
      </c>
      <c r="EF35" s="26" t="s">
        <v>191</v>
      </c>
      <c r="EG35" s="26" t="s">
        <v>191</v>
      </c>
      <c r="EH35" s="26" t="s">
        <v>191</v>
      </c>
      <c r="EI35" s="26" t="s">
        <v>191</v>
      </c>
      <c r="EJ35" s="26" t="s">
        <v>191</v>
      </c>
      <c r="EK35" s="26" t="s">
        <v>191</v>
      </c>
      <c r="EL35" s="26" t="s">
        <v>191</v>
      </c>
      <c r="EM35" s="26" t="s">
        <v>191</v>
      </c>
      <c r="EN35" s="26" t="s">
        <v>191</v>
      </c>
      <c r="EO35" s="26" t="s">
        <v>191</v>
      </c>
      <c r="EP35" s="26" t="s">
        <v>191</v>
      </c>
      <c r="EQ35" s="26" t="s">
        <v>191</v>
      </c>
      <c r="ER35" s="26" t="s">
        <v>191</v>
      </c>
      <c r="ES35" s="26" t="s">
        <v>191</v>
      </c>
      <c r="ET35" s="26" t="s">
        <v>191</v>
      </c>
      <c r="EU35" s="26" t="s">
        <v>191</v>
      </c>
      <c r="EV35" s="26" t="s">
        <v>191</v>
      </c>
      <c r="EW35" s="26" t="s">
        <v>191</v>
      </c>
      <c r="EX35" s="26" t="s">
        <v>191</v>
      </c>
      <c r="EY35" s="26" t="s">
        <v>191</v>
      </c>
      <c r="EZ35" s="26" t="s">
        <v>191</v>
      </c>
      <c r="FA35" s="26" t="s">
        <v>191</v>
      </c>
      <c r="FB35" s="26" t="s">
        <v>191</v>
      </c>
      <c r="FC35" s="26" t="s">
        <v>191</v>
      </c>
      <c r="FD35" s="26" t="s">
        <v>191</v>
      </c>
      <c r="FE35" s="26" t="s">
        <v>191</v>
      </c>
      <c r="FF35" s="26" t="s">
        <v>191</v>
      </c>
      <c r="FG35" s="26" t="s">
        <v>191</v>
      </c>
      <c r="FH35" s="26" t="s">
        <v>191</v>
      </c>
      <c r="FI35" s="26" t="s">
        <v>191</v>
      </c>
      <c r="FJ35" s="26" t="s">
        <v>191</v>
      </c>
      <c r="FK35" s="26" t="s">
        <v>191</v>
      </c>
      <c r="FL35" s="26" t="s">
        <v>191</v>
      </c>
      <c r="FM35" s="26" t="s">
        <v>191</v>
      </c>
      <c r="FN35" s="26" t="s">
        <v>191</v>
      </c>
      <c r="FO35" s="26" t="s">
        <v>191</v>
      </c>
      <c r="FP35" s="26" t="s">
        <v>191</v>
      </c>
      <c r="FQ35" s="26" t="s">
        <v>191</v>
      </c>
      <c r="FR35" s="26" t="s">
        <v>191</v>
      </c>
      <c r="FS35" s="26" t="s">
        <v>191</v>
      </c>
      <c r="FT35" s="26" t="s">
        <v>191</v>
      </c>
      <c r="FU35" s="26" t="s">
        <v>191</v>
      </c>
      <c r="FV35" s="26" t="s">
        <v>191</v>
      </c>
      <c r="FW35" s="26" t="s">
        <v>191</v>
      </c>
      <c r="FX35" s="26" t="s">
        <v>191</v>
      </c>
      <c r="FY35" s="26" t="s">
        <v>191</v>
      </c>
      <c r="FZ35" s="26" t="s">
        <v>191</v>
      </c>
      <c r="GA35" s="26" t="s">
        <v>191</v>
      </c>
      <c r="GB35" s="26" t="s">
        <v>191</v>
      </c>
      <c r="GC35" s="26" t="s">
        <v>191</v>
      </c>
      <c r="GD35" s="26" t="s">
        <v>191</v>
      </c>
    </row>
    <row r="36" spans="1:186" s="41" customFormat="1">
      <c r="A36" s="453" t="s">
        <v>260</v>
      </c>
      <c r="B36" s="458"/>
      <c r="C36" s="458" t="s">
        <v>184</v>
      </c>
      <c r="D36" s="458" t="s">
        <v>76</v>
      </c>
      <c r="E36" s="458" t="s">
        <v>68</v>
      </c>
      <c r="F36" s="458" t="s">
        <v>79</v>
      </c>
      <c r="G36" s="26">
        <v>31.94</v>
      </c>
      <c r="H36" s="26">
        <v>30.76</v>
      </c>
      <c r="I36" s="26">
        <v>28.86</v>
      </c>
      <c r="J36" s="26">
        <v>28.62</v>
      </c>
      <c r="K36" s="26">
        <v>28.01</v>
      </c>
      <c r="L36" s="26">
        <v>28.82</v>
      </c>
      <c r="M36" s="26">
        <v>34.64</v>
      </c>
      <c r="N36" s="26">
        <v>31.85</v>
      </c>
      <c r="O36" s="26">
        <v>28</v>
      </c>
      <c r="P36" s="26">
        <v>27.76</v>
      </c>
      <c r="Q36" s="26">
        <v>27.77</v>
      </c>
      <c r="R36" s="26">
        <v>29.82</v>
      </c>
      <c r="S36" s="26">
        <v>34.15</v>
      </c>
      <c r="T36" s="26">
        <v>33.380000000000003</v>
      </c>
      <c r="U36" s="26">
        <v>30.18</v>
      </c>
      <c r="V36" s="26">
        <v>30.42</v>
      </c>
      <c r="W36" s="26">
        <v>29.4</v>
      </c>
      <c r="X36" s="26">
        <v>30.73</v>
      </c>
      <c r="Y36" s="26">
        <v>34.35</v>
      </c>
      <c r="Z36" s="26">
        <v>33.78</v>
      </c>
      <c r="AA36" s="26">
        <v>29.13</v>
      </c>
      <c r="AB36" s="26">
        <v>28.71</v>
      </c>
      <c r="AC36" s="26">
        <v>28.72</v>
      </c>
      <c r="AD36" s="26">
        <v>30.62</v>
      </c>
      <c r="AE36" s="26">
        <v>34</v>
      </c>
      <c r="AF36" s="26">
        <v>34.57</v>
      </c>
      <c r="AG36" s="26">
        <v>31.83</v>
      </c>
      <c r="AH36" s="26">
        <v>31.06</v>
      </c>
      <c r="AI36" s="26">
        <v>30.21</v>
      </c>
      <c r="AJ36" s="26">
        <v>32.78</v>
      </c>
      <c r="AK36" s="26">
        <v>35.99</v>
      </c>
      <c r="AL36" s="26">
        <v>35.06</v>
      </c>
      <c r="AM36" s="26">
        <v>30.38</v>
      </c>
      <c r="AN36" s="26">
        <v>30.22</v>
      </c>
      <c r="AO36" s="26">
        <v>30.6</v>
      </c>
      <c r="AP36" s="26">
        <v>31.02</v>
      </c>
      <c r="AQ36" s="26">
        <v>35.67</v>
      </c>
      <c r="AR36" s="26">
        <v>36.479999999999997</v>
      </c>
      <c r="AS36" s="26">
        <v>33.68</v>
      </c>
      <c r="AT36" s="26">
        <v>32.409999999999997</v>
      </c>
      <c r="AU36" s="26">
        <v>31.97</v>
      </c>
      <c r="AV36" s="26">
        <v>34.299999999999997</v>
      </c>
      <c r="AW36" s="26">
        <v>36.89</v>
      </c>
      <c r="AX36" s="26">
        <v>37.69</v>
      </c>
      <c r="AY36" s="26">
        <v>32.11</v>
      </c>
      <c r="AZ36" s="26">
        <v>31.54</v>
      </c>
      <c r="BA36" s="26">
        <v>32.369999999999997</v>
      </c>
      <c r="BB36" s="26">
        <v>32.380000000000003</v>
      </c>
      <c r="BC36" s="26">
        <v>37.770000000000003</v>
      </c>
      <c r="BD36" s="26">
        <v>38.380000000000003</v>
      </c>
      <c r="BE36" s="26">
        <v>35.1</v>
      </c>
      <c r="BF36" s="26">
        <v>33.6</v>
      </c>
      <c r="BG36" s="26">
        <v>32.93</v>
      </c>
      <c r="BH36" s="26">
        <v>35.659999999999997</v>
      </c>
      <c r="BI36" s="26">
        <v>38.020000000000003</v>
      </c>
      <c r="BJ36" s="26">
        <v>38.94</v>
      </c>
      <c r="BK36" s="26">
        <v>32.86</v>
      </c>
      <c r="BL36" s="26">
        <v>33.08</v>
      </c>
      <c r="BM36" s="26">
        <v>33.74</v>
      </c>
      <c r="BN36" s="26">
        <v>33.54</v>
      </c>
      <c r="BO36" s="26">
        <v>39.67</v>
      </c>
      <c r="BP36" s="26">
        <v>40.25</v>
      </c>
      <c r="BQ36" s="26">
        <v>36.92</v>
      </c>
      <c r="BR36" s="26">
        <v>36.020000000000003</v>
      </c>
      <c r="BS36" s="26">
        <v>35.47</v>
      </c>
      <c r="BT36" s="26">
        <v>38.33</v>
      </c>
      <c r="BU36" s="26">
        <v>42.4</v>
      </c>
      <c r="BV36" s="26">
        <v>43.07</v>
      </c>
      <c r="BW36" s="26">
        <v>36.82</v>
      </c>
      <c r="BX36" s="26">
        <v>36.57</v>
      </c>
      <c r="BY36" s="26">
        <v>37.65</v>
      </c>
      <c r="BZ36" s="26">
        <v>38.04</v>
      </c>
      <c r="CA36" s="26">
        <v>43.6</v>
      </c>
      <c r="CB36" s="26">
        <v>45.09</v>
      </c>
      <c r="CC36" s="26">
        <v>42.66</v>
      </c>
      <c r="CD36" s="26">
        <v>42.49</v>
      </c>
      <c r="CE36" s="26">
        <v>42.13</v>
      </c>
      <c r="CF36" s="26">
        <v>45.82</v>
      </c>
      <c r="CG36" s="26">
        <v>54.1</v>
      </c>
      <c r="CH36" s="26">
        <v>55.02</v>
      </c>
      <c r="CI36" s="26">
        <v>47.94</v>
      </c>
      <c r="CJ36" s="26">
        <v>47.9</v>
      </c>
      <c r="CK36" s="26">
        <v>49.29</v>
      </c>
      <c r="CL36" s="26">
        <v>50.82</v>
      </c>
      <c r="CM36" s="26">
        <v>55.49</v>
      </c>
      <c r="CN36" s="26">
        <v>56.63</v>
      </c>
      <c r="CO36" s="26">
        <v>54.51</v>
      </c>
      <c r="CP36" s="26">
        <v>53.67</v>
      </c>
      <c r="CQ36" s="26">
        <v>52.79</v>
      </c>
      <c r="CR36" s="26">
        <v>59.9</v>
      </c>
      <c r="CS36" s="26">
        <v>69.650000000000006</v>
      </c>
      <c r="CT36" s="26">
        <v>68.400000000000006</v>
      </c>
      <c r="CU36" s="26">
        <v>60.7</v>
      </c>
      <c r="CV36" s="26">
        <v>59.03</v>
      </c>
      <c r="CW36" s="26">
        <v>59.39</v>
      </c>
      <c r="CX36" s="26">
        <v>62.15</v>
      </c>
      <c r="CY36" s="26">
        <v>65.59</v>
      </c>
      <c r="CZ36" s="26">
        <v>67.680000000000007</v>
      </c>
      <c r="DA36" s="26">
        <v>64.47</v>
      </c>
      <c r="DB36" s="26">
        <v>64.03</v>
      </c>
      <c r="DC36" s="26">
        <v>61.04</v>
      </c>
      <c r="DD36" s="26">
        <v>69.91</v>
      </c>
      <c r="DE36" s="26">
        <v>77.819999999999993</v>
      </c>
      <c r="DF36" s="26">
        <v>77.47</v>
      </c>
      <c r="DG36" s="26">
        <v>65.64</v>
      </c>
      <c r="DH36" s="26">
        <v>62.34</v>
      </c>
      <c r="DI36" s="26">
        <v>64.02</v>
      </c>
      <c r="DJ36" s="26">
        <v>65.81</v>
      </c>
      <c r="DK36" s="26">
        <v>68.489999999999995</v>
      </c>
      <c r="DL36" s="26">
        <v>69.08</v>
      </c>
      <c r="DM36" s="26">
        <v>66.19</v>
      </c>
      <c r="DN36" s="26">
        <v>63.62</v>
      </c>
      <c r="DO36" s="26">
        <v>62.46</v>
      </c>
      <c r="DP36" s="26">
        <v>72.12</v>
      </c>
      <c r="DQ36" s="26">
        <v>77.790000000000006</v>
      </c>
      <c r="DR36" s="26">
        <v>78.47</v>
      </c>
      <c r="DS36" s="26">
        <v>67.34</v>
      </c>
      <c r="DT36" s="26">
        <v>64.510000000000005</v>
      </c>
      <c r="DU36" s="26">
        <v>66.77</v>
      </c>
      <c r="DV36" s="26">
        <v>66.680000000000007</v>
      </c>
      <c r="DW36" s="26">
        <v>70.16</v>
      </c>
      <c r="DX36" s="26">
        <v>70.27</v>
      </c>
      <c r="DY36" s="26">
        <v>67.599999999999994</v>
      </c>
      <c r="DZ36" s="26">
        <v>64.45</v>
      </c>
      <c r="EA36" s="26">
        <v>65.790000000000006</v>
      </c>
      <c r="EB36" s="26">
        <v>73.02</v>
      </c>
      <c r="EC36" s="26">
        <v>77.510000000000005</v>
      </c>
      <c r="ED36" s="26">
        <v>78.290000000000006</v>
      </c>
      <c r="EE36" s="26">
        <v>67.489999999999995</v>
      </c>
      <c r="EF36" s="26">
        <v>65.98</v>
      </c>
      <c r="EG36" s="26">
        <v>66.900000000000006</v>
      </c>
      <c r="EH36" s="26">
        <v>66.33</v>
      </c>
      <c r="EI36" s="26">
        <v>70.33</v>
      </c>
      <c r="EJ36" s="26">
        <v>72.08</v>
      </c>
      <c r="EK36" s="26">
        <v>67.36</v>
      </c>
      <c r="EL36" s="26">
        <v>66.650000000000006</v>
      </c>
      <c r="EM36" s="26">
        <v>66.19</v>
      </c>
      <c r="EN36" s="26">
        <v>69.83</v>
      </c>
      <c r="EO36" s="26">
        <v>80.67</v>
      </c>
      <c r="EP36" s="26">
        <v>81.23</v>
      </c>
      <c r="EQ36" s="26">
        <v>70.37</v>
      </c>
      <c r="ER36" s="26">
        <v>68.180000000000007</v>
      </c>
      <c r="ES36" s="26">
        <v>66.97</v>
      </c>
      <c r="ET36" s="26">
        <v>69.09</v>
      </c>
      <c r="EU36" s="26">
        <v>73.75</v>
      </c>
      <c r="EV36" s="26">
        <v>73.7</v>
      </c>
      <c r="EW36" s="26">
        <v>69.739999999999995</v>
      </c>
      <c r="EX36" s="26">
        <v>69.27</v>
      </c>
      <c r="EY36" s="26">
        <v>67.73</v>
      </c>
      <c r="EZ36" s="26">
        <v>73.3</v>
      </c>
      <c r="FA36" s="26">
        <v>83.42</v>
      </c>
      <c r="FB36" s="26">
        <v>81.760000000000005</v>
      </c>
      <c r="FC36" s="26">
        <v>73.36</v>
      </c>
      <c r="FD36" s="26">
        <v>71.36</v>
      </c>
      <c r="FE36" s="26">
        <v>68.739999999999995</v>
      </c>
      <c r="FF36" s="26">
        <v>72.17</v>
      </c>
      <c r="FG36" s="26">
        <v>76.61</v>
      </c>
      <c r="FH36" s="26">
        <v>77.62</v>
      </c>
      <c r="FI36" s="26">
        <v>74.349999999999994</v>
      </c>
      <c r="FJ36" s="26">
        <v>72.819999999999993</v>
      </c>
      <c r="FK36" s="26">
        <v>71.58</v>
      </c>
      <c r="FL36" s="26">
        <v>78.88</v>
      </c>
      <c r="FM36" s="26">
        <v>88.16</v>
      </c>
      <c r="FN36" s="26">
        <v>85.73</v>
      </c>
      <c r="FO36" s="26">
        <v>77.92</v>
      </c>
      <c r="FP36" s="26">
        <v>74.44</v>
      </c>
      <c r="FQ36" s="26">
        <v>73.3</v>
      </c>
      <c r="FR36" s="26">
        <v>76.33</v>
      </c>
      <c r="FS36" s="26">
        <v>79.760000000000005</v>
      </c>
      <c r="FT36" s="26">
        <v>81.349999999999994</v>
      </c>
      <c r="FU36" s="26">
        <v>78.94</v>
      </c>
      <c r="FV36" s="26">
        <v>77.3</v>
      </c>
      <c r="FW36" s="26">
        <v>75.08</v>
      </c>
      <c r="FX36" s="26">
        <v>83.12</v>
      </c>
      <c r="FY36" s="26">
        <v>89.16</v>
      </c>
      <c r="FZ36" s="26">
        <v>89.79</v>
      </c>
      <c r="GA36" s="26">
        <v>80.42</v>
      </c>
      <c r="GB36" s="26">
        <v>77.33</v>
      </c>
      <c r="GC36" s="26">
        <v>78.709999999999994</v>
      </c>
      <c r="GD36" s="26">
        <v>80.61</v>
      </c>
    </row>
    <row r="37" spans="1:186" s="41" customFormat="1">
      <c r="A37" s="60"/>
      <c r="B37" s="458"/>
      <c r="C37" s="458"/>
      <c r="D37" s="458"/>
      <c r="E37" s="458"/>
      <c r="F37" s="458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</row>
    <row r="38" spans="1:186" s="41" customFormat="1">
      <c r="A38" s="60"/>
      <c r="B38" s="458"/>
      <c r="C38" s="458" t="s">
        <v>86</v>
      </c>
      <c r="D38" s="458" t="s">
        <v>76</v>
      </c>
      <c r="E38" s="458" t="s">
        <v>68</v>
      </c>
      <c r="F38" s="458" t="s">
        <v>77</v>
      </c>
      <c r="G38" s="26" t="s">
        <v>191</v>
      </c>
      <c r="H38" s="26" t="s">
        <v>191</v>
      </c>
      <c r="I38" s="26" t="s">
        <v>191</v>
      </c>
      <c r="J38" s="26" t="s">
        <v>191</v>
      </c>
      <c r="K38" s="26" t="s">
        <v>191</v>
      </c>
      <c r="L38" s="26" t="s">
        <v>191</v>
      </c>
      <c r="M38" s="26" t="s">
        <v>191</v>
      </c>
      <c r="N38" s="26" t="s">
        <v>191</v>
      </c>
      <c r="O38" s="26" t="s">
        <v>191</v>
      </c>
      <c r="P38" s="26" t="s">
        <v>191</v>
      </c>
      <c r="Q38" s="26" t="s">
        <v>191</v>
      </c>
      <c r="R38" s="26" t="s">
        <v>191</v>
      </c>
      <c r="S38" s="26" t="s">
        <v>191</v>
      </c>
      <c r="T38" s="26" t="s">
        <v>191</v>
      </c>
      <c r="U38" s="26" t="s">
        <v>191</v>
      </c>
      <c r="V38" s="26" t="s">
        <v>191</v>
      </c>
      <c r="W38" s="26" t="s">
        <v>191</v>
      </c>
      <c r="X38" s="26" t="s">
        <v>191</v>
      </c>
      <c r="Y38" s="26" t="s">
        <v>191</v>
      </c>
      <c r="Z38" s="26" t="s">
        <v>191</v>
      </c>
      <c r="AA38" s="26" t="s">
        <v>191</v>
      </c>
      <c r="AB38" s="26" t="s">
        <v>191</v>
      </c>
      <c r="AC38" s="26" t="s">
        <v>191</v>
      </c>
      <c r="AD38" s="26" t="s">
        <v>191</v>
      </c>
      <c r="AE38" s="26" t="s">
        <v>191</v>
      </c>
      <c r="AF38" s="26" t="s">
        <v>191</v>
      </c>
      <c r="AG38" s="26" t="s">
        <v>191</v>
      </c>
      <c r="AH38" s="26" t="s">
        <v>191</v>
      </c>
      <c r="AI38" s="26" t="s">
        <v>191</v>
      </c>
      <c r="AJ38" s="26" t="s">
        <v>191</v>
      </c>
      <c r="AK38" s="26" t="s">
        <v>191</v>
      </c>
      <c r="AL38" s="26" t="s">
        <v>191</v>
      </c>
      <c r="AM38" s="26" t="s">
        <v>191</v>
      </c>
      <c r="AN38" s="26" t="s">
        <v>191</v>
      </c>
      <c r="AO38" s="26" t="s">
        <v>191</v>
      </c>
      <c r="AP38" s="26" t="s">
        <v>191</v>
      </c>
      <c r="AQ38" s="26" t="s">
        <v>191</v>
      </c>
      <c r="AR38" s="26" t="s">
        <v>191</v>
      </c>
      <c r="AS38" s="26" t="s">
        <v>191</v>
      </c>
      <c r="AT38" s="26" t="s">
        <v>191</v>
      </c>
      <c r="AU38" s="26" t="s">
        <v>191</v>
      </c>
      <c r="AV38" s="26" t="s">
        <v>191</v>
      </c>
      <c r="AW38" s="26" t="s">
        <v>191</v>
      </c>
      <c r="AX38" s="26" t="s">
        <v>191</v>
      </c>
      <c r="AY38" s="26" t="s">
        <v>191</v>
      </c>
      <c r="AZ38" s="26" t="s">
        <v>191</v>
      </c>
      <c r="BA38" s="26" t="s">
        <v>191</v>
      </c>
      <c r="BB38" s="26" t="s">
        <v>191</v>
      </c>
      <c r="BC38" s="26" t="s">
        <v>191</v>
      </c>
      <c r="BD38" s="26" t="s">
        <v>191</v>
      </c>
      <c r="BE38" s="26" t="s">
        <v>191</v>
      </c>
      <c r="BF38" s="26" t="s">
        <v>191</v>
      </c>
      <c r="BG38" s="26" t="s">
        <v>191</v>
      </c>
      <c r="BH38" s="26" t="s">
        <v>191</v>
      </c>
      <c r="BI38" s="26" t="s">
        <v>191</v>
      </c>
      <c r="BJ38" s="26" t="s">
        <v>191</v>
      </c>
      <c r="BK38" s="26" t="s">
        <v>191</v>
      </c>
      <c r="BL38" s="26" t="s">
        <v>191</v>
      </c>
      <c r="BM38" s="26" t="s">
        <v>191</v>
      </c>
      <c r="BN38" s="26" t="s">
        <v>191</v>
      </c>
      <c r="BO38" s="26" t="s">
        <v>191</v>
      </c>
      <c r="BP38" s="26" t="s">
        <v>191</v>
      </c>
      <c r="BQ38" s="26" t="s">
        <v>191</v>
      </c>
      <c r="BR38" s="26" t="s">
        <v>191</v>
      </c>
      <c r="BS38" s="26" t="s">
        <v>191</v>
      </c>
      <c r="BT38" s="26" t="s">
        <v>191</v>
      </c>
      <c r="BU38" s="26" t="s">
        <v>191</v>
      </c>
      <c r="BV38" s="26" t="s">
        <v>191</v>
      </c>
      <c r="BW38" s="26" t="s">
        <v>191</v>
      </c>
      <c r="BX38" s="26" t="s">
        <v>191</v>
      </c>
      <c r="BY38" s="26" t="s">
        <v>191</v>
      </c>
      <c r="BZ38" s="26" t="s">
        <v>191</v>
      </c>
      <c r="CA38" s="26" t="s">
        <v>191</v>
      </c>
      <c r="CB38" s="26" t="s">
        <v>191</v>
      </c>
      <c r="CC38" s="26" t="s">
        <v>191</v>
      </c>
      <c r="CD38" s="26" t="s">
        <v>191</v>
      </c>
      <c r="CE38" s="26" t="s">
        <v>191</v>
      </c>
      <c r="CF38" s="26" t="s">
        <v>191</v>
      </c>
      <c r="CG38" s="26" t="s">
        <v>191</v>
      </c>
      <c r="CH38" s="26" t="s">
        <v>191</v>
      </c>
      <c r="CI38" s="26" t="s">
        <v>191</v>
      </c>
      <c r="CJ38" s="26" t="s">
        <v>191</v>
      </c>
      <c r="CK38" s="26" t="s">
        <v>191</v>
      </c>
      <c r="CL38" s="26" t="s">
        <v>191</v>
      </c>
      <c r="CM38" s="26" t="s">
        <v>191</v>
      </c>
      <c r="CN38" s="26" t="s">
        <v>191</v>
      </c>
      <c r="CO38" s="26" t="s">
        <v>191</v>
      </c>
      <c r="CP38" s="26" t="s">
        <v>191</v>
      </c>
      <c r="CQ38" s="26" t="s">
        <v>191</v>
      </c>
      <c r="CR38" s="26" t="s">
        <v>191</v>
      </c>
      <c r="CS38" s="26" t="s">
        <v>191</v>
      </c>
      <c r="CT38" s="26" t="s">
        <v>191</v>
      </c>
      <c r="CU38" s="26" t="s">
        <v>191</v>
      </c>
      <c r="CV38" s="26" t="s">
        <v>191</v>
      </c>
      <c r="CW38" s="26" t="s">
        <v>191</v>
      </c>
      <c r="CX38" s="26" t="s">
        <v>191</v>
      </c>
      <c r="CY38" s="26" t="s">
        <v>191</v>
      </c>
      <c r="CZ38" s="26" t="s">
        <v>191</v>
      </c>
      <c r="DA38" s="26" t="s">
        <v>191</v>
      </c>
      <c r="DB38" s="26" t="s">
        <v>191</v>
      </c>
      <c r="DC38" s="26" t="s">
        <v>191</v>
      </c>
      <c r="DD38" s="26" t="s">
        <v>191</v>
      </c>
      <c r="DE38" s="26" t="s">
        <v>191</v>
      </c>
      <c r="DF38" s="26" t="s">
        <v>191</v>
      </c>
      <c r="DG38" s="26" t="s">
        <v>191</v>
      </c>
      <c r="DH38" s="26" t="s">
        <v>191</v>
      </c>
      <c r="DI38" s="26" t="s">
        <v>191</v>
      </c>
      <c r="DJ38" s="26" t="s">
        <v>191</v>
      </c>
      <c r="DK38" s="26" t="s">
        <v>191</v>
      </c>
      <c r="DL38" s="26" t="s">
        <v>191</v>
      </c>
      <c r="DM38" s="26" t="s">
        <v>191</v>
      </c>
      <c r="DN38" s="26" t="s">
        <v>191</v>
      </c>
      <c r="DO38" s="26" t="s">
        <v>191</v>
      </c>
      <c r="DP38" s="26" t="s">
        <v>191</v>
      </c>
      <c r="DQ38" s="26" t="s">
        <v>191</v>
      </c>
      <c r="DR38" s="26" t="s">
        <v>191</v>
      </c>
      <c r="DS38" s="26" t="s">
        <v>191</v>
      </c>
      <c r="DT38" s="26" t="s">
        <v>191</v>
      </c>
      <c r="DU38" s="26" t="s">
        <v>191</v>
      </c>
      <c r="DV38" s="26" t="s">
        <v>191</v>
      </c>
      <c r="DW38" s="26" t="s">
        <v>191</v>
      </c>
      <c r="DX38" s="26" t="s">
        <v>191</v>
      </c>
      <c r="DY38" s="26" t="s">
        <v>191</v>
      </c>
      <c r="DZ38" s="26" t="s">
        <v>191</v>
      </c>
      <c r="EA38" s="26" t="s">
        <v>191</v>
      </c>
      <c r="EB38" s="26" t="s">
        <v>191</v>
      </c>
      <c r="EC38" s="26" t="s">
        <v>191</v>
      </c>
      <c r="ED38" s="26" t="s">
        <v>191</v>
      </c>
      <c r="EE38" s="26" t="s">
        <v>191</v>
      </c>
      <c r="EF38" s="26" t="s">
        <v>191</v>
      </c>
      <c r="EG38" s="26" t="s">
        <v>191</v>
      </c>
      <c r="EH38" s="26" t="s">
        <v>191</v>
      </c>
      <c r="EI38" s="26" t="s">
        <v>191</v>
      </c>
      <c r="EJ38" s="26" t="s">
        <v>191</v>
      </c>
      <c r="EK38" s="26" t="s">
        <v>191</v>
      </c>
      <c r="EL38" s="26" t="s">
        <v>191</v>
      </c>
      <c r="EM38" s="26" t="s">
        <v>191</v>
      </c>
      <c r="EN38" s="26" t="s">
        <v>191</v>
      </c>
      <c r="EO38" s="26" t="s">
        <v>191</v>
      </c>
      <c r="EP38" s="26" t="s">
        <v>191</v>
      </c>
      <c r="EQ38" s="26" t="s">
        <v>191</v>
      </c>
      <c r="ER38" s="26" t="s">
        <v>191</v>
      </c>
      <c r="ES38" s="26" t="s">
        <v>191</v>
      </c>
      <c r="ET38" s="26" t="s">
        <v>191</v>
      </c>
      <c r="EU38" s="26" t="s">
        <v>191</v>
      </c>
      <c r="EV38" s="26" t="s">
        <v>191</v>
      </c>
      <c r="EW38" s="26" t="s">
        <v>191</v>
      </c>
      <c r="EX38" s="26" t="s">
        <v>191</v>
      </c>
      <c r="EY38" s="26" t="s">
        <v>191</v>
      </c>
      <c r="EZ38" s="26" t="s">
        <v>191</v>
      </c>
      <c r="FA38" s="26" t="s">
        <v>191</v>
      </c>
      <c r="FB38" s="26" t="s">
        <v>191</v>
      </c>
      <c r="FC38" s="26" t="s">
        <v>191</v>
      </c>
      <c r="FD38" s="26" t="s">
        <v>191</v>
      </c>
      <c r="FE38" s="26" t="s">
        <v>191</v>
      </c>
      <c r="FF38" s="26" t="s">
        <v>191</v>
      </c>
      <c r="FG38" s="26" t="s">
        <v>191</v>
      </c>
      <c r="FH38" s="26" t="s">
        <v>191</v>
      </c>
      <c r="FI38" s="26" t="s">
        <v>191</v>
      </c>
      <c r="FJ38" s="26" t="s">
        <v>191</v>
      </c>
      <c r="FK38" s="26" t="s">
        <v>191</v>
      </c>
      <c r="FL38" s="26" t="s">
        <v>191</v>
      </c>
      <c r="FM38" s="26" t="s">
        <v>191</v>
      </c>
      <c r="FN38" s="26" t="s">
        <v>191</v>
      </c>
      <c r="FO38" s="26" t="s">
        <v>191</v>
      </c>
      <c r="FP38" s="26" t="s">
        <v>191</v>
      </c>
      <c r="FQ38" s="26" t="s">
        <v>191</v>
      </c>
      <c r="FR38" s="26" t="s">
        <v>191</v>
      </c>
      <c r="FS38" s="26" t="s">
        <v>191</v>
      </c>
      <c r="FT38" s="26" t="s">
        <v>191</v>
      </c>
      <c r="FU38" s="26" t="s">
        <v>191</v>
      </c>
      <c r="FV38" s="26" t="s">
        <v>191</v>
      </c>
      <c r="FW38" s="26" t="s">
        <v>191</v>
      </c>
      <c r="FX38" s="26" t="s">
        <v>191</v>
      </c>
      <c r="FY38" s="26" t="s">
        <v>191</v>
      </c>
      <c r="FZ38" s="26" t="s">
        <v>191</v>
      </c>
      <c r="GA38" s="26" t="s">
        <v>191</v>
      </c>
      <c r="GB38" s="26" t="s">
        <v>191</v>
      </c>
      <c r="GC38" s="26" t="s">
        <v>191</v>
      </c>
      <c r="GD38" s="26" t="s">
        <v>191</v>
      </c>
    </row>
    <row r="39" spans="1:186" s="41" customFormat="1">
      <c r="A39" s="60"/>
      <c r="B39" s="458"/>
      <c r="C39" s="458" t="s">
        <v>86</v>
      </c>
      <c r="D39" s="458" t="s">
        <v>76</v>
      </c>
      <c r="E39" s="458" t="s">
        <v>68</v>
      </c>
      <c r="F39" s="458" t="s">
        <v>78</v>
      </c>
      <c r="G39" s="26" t="s">
        <v>191</v>
      </c>
      <c r="H39" s="26" t="s">
        <v>191</v>
      </c>
      <c r="I39" s="26" t="s">
        <v>191</v>
      </c>
      <c r="J39" s="26" t="s">
        <v>191</v>
      </c>
      <c r="K39" s="26" t="s">
        <v>191</v>
      </c>
      <c r="L39" s="26" t="s">
        <v>191</v>
      </c>
      <c r="M39" s="26" t="s">
        <v>191</v>
      </c>
      <c r="N39" s="26" t="s">
        <v>191</v>
      </c>
      <c r="O39" s="26" t="s">
        <v>191</v>
      </c>
      <c r="P39" s="26" t="s">
        <v>191</v>
      </c>
      <c r="Q39" s="26" t="s">
        <v>191</v>
      </c>
      <c r="R39" s="26" t="s">
        <v>191</v>
      </c>
      <c r="S39" s="26" t="s">
        <v>191</v>
      </c>
      <c r="T39" s="26" t="s">
        <v>191</v>
      </c>
      <c r="U39" s="26" t="s">
        <v>191</v>
      </c>
      <c r="V39" s="26" t="s">
        <v>191</v>
      </c>
      <c r="W39" s="26" t="s">
        <v>191</v>
      </c>
      <c r="X39" s="26" t="s">
        <v>191</v>
      </c>
      <c r="Y39" s="26" t="s">
        <v>191</v>
      </c>
      <c r="Z39" s="26" t="s">
        <v>191</v>
      </c>
      <c r="AA39" s="26" t="s">
        <v>191</v>
      </c>
      <c r="AB39" s="26" t="s">
        <v>191</v>
      </c>
      <c r="AC39" s="26" t="s">
        <v>191</v>
      </c>
      <c r="AD39" s="26" t="s">
        <v>191</v>
      </c>
      <c r="AE39" s="26" t="s">
        <v>191</v>
      </c>
      <c r="AF39" s="26" t="s">
        <v>191</v>
      </c>
      <c r="AG39" s="26" t="s">
        <v>191</v>
      </c>
      <c r="AH39" s="26" t="s">
        <v>191</v>
      </c>
      <c r="AI39" s="26" t="s">
        <v>191</v>
      </c>
      <c r="AJ39" s="26" t="s">
        <v>191</v>
      </c>
      <c r="AK39" s="26" t="s">
        <v>191</v>
      </c>
      <c r="AL39" s="26" t="s">
        <v>191</v>
      </c>
      <c r="AM39" s="26" t="s">
        <v>191</v>
      </c>
      <c r="AN39" s="26" t="s">
        <v>191</v>
      </c>
      <c r="AO39" s="26" t="s">
        <v>191</v>
      </c>
      <c r="AP39" s="26" t="s">
        <v>191</v>
      </c>
      <c r="AQ39" s="26" t="s">
        <v>191</v>
      </c>
      <c r="AR39" s="26" t="s">
        <v>191</v>
      </c>
      <c r="AS39" s="26" t="s">
        <v>191</v>
      </c>
      <c r="AT39" s="26" t="s">
        <v>191</v>
      </c>
      <c r="AU39" s="26" t="s">
        <v>191</v>
      </c>
      <c r="AV39" s="26" t="s">
        <v>191</v>
      </c>
      <c r="AW39" s="26" t="s">
        <v>191</v>
      </c>
      <c r="AX39" s="26" t="s">
        <v>191</v>
      </c>
      <c r="AY39" s="26" t="s">
        <v>191</v>
      </c>
      <c r="AZ39" s="26" t="s">
        <v>191</v>
      </c>
      <c r="BA39" s="26" t="s">
        <v>191</v>
      </c>
      <c r="BB39" s="26" t="s">
        <v>191</v>
      </c>
      <c r="BC39" s="26" t="s">
        <v>191</v>
      </c>
      <c r="BD39" s="26" t="s">
        <v>191</v>
      </c>
      <c r="BE39" s="26" t="s">
        <v>191</v>
      </c>
      <c r="BF39" s="26" t="s">
        <v>191</v>
      </c>
      <c r="BG39" s="26" t="s">
        <v>191</v>
      </c>
      <c r="BH39" s="26" t="s">
        <v>191</v>
      </c>
      <c r="BI39" s="26" t="s">
        <v>191</v>
      </c>
      <c r="BJ39" s="26" t="s">
        <v>191</v>
      </c>
      <c r="BK39" s="26" t="s">
        <v>191</v>
      </c>
      <c r="BL39" s="26" t="s">
        <v>191</v>
      </c>
      <c r="BM39" s="26" t="s">
        <v>191</v>
      </c>
      <c r="BN39" s="26" t="s">
        <v>191</v>
      </c>
      <c r="BO39" s="26" t="s">
        <v>191</v>
      </c>
      <c r="BP39" s="26" t="s">
        <v>191</v>
      </c>
      <c r="BQ39" s="26" t="s">
        <v>191</v>
      </c>
      <c r="BR39" s="26" t="s">
        <v>191</v>
      </c>
      <c r="BS39" s="26" t="s">
        <v>191</v>
      </c>
      <c r="BT39" s="26" t="s">
        <v>191</v>
      </c>
      <c r="BU39" s="26" t="s">
        <v>191</v>
      </c>
      <c r="BV39" s="26" t="s">
        <v>191</v>
      </c>
      <c r="BW39" s="26" t="s">
        <v>191</v>
      </c>
      <c r="BX39" s="26" t="s">
        <v>191</v>
      </c>
      <c r="BY39" s="26" t="s">
        <v>191</v>
      </c>
      <c r="BZ39" s="26" t="s">
        <v>191</v>
      </c>
      <c r="CA39" s="26" t="s">
        <v>191</v>
      </c>
      <c r="CB39" s="26" t="s">
        <v>191</v>
      </c>
      <c r="CC39" s="26" t="s">
        <v>191</v>
      </c>
      <c r="CD39" s="26" t="s">
        <v>191</v>
      </c>
      <c r="CE39" s="26" t="s">
        <v>191</v>
      </c>
      <c r="CF39" s="26" t="s">
        <v>191</v>
      </c>
      <c r="CG39" s="26" t="s">
        <v>191</v>
      </c>
      <c r="CH39" s="26" t="s">
        <v>191</v>
      </c>
      <c r="CI39" s="26" t="s">
        <v>191</v>
      </c>
      <c r="CJ39" s="26" t="s">
        <v>191</v>
      </c>
      <c r="CK39" s="26" t="s">
        <v>191</v>
      </c>
      <c r="CL39" s="26" t="s">
        <v>191</v>
      </c>
      <c r="CM39" s="26" t="s">
        <v>191</v>
      </c>
      <c r="CN39" s="26" t="s">
        <v>191</v>
      </c>
      <c r="CO39" s="26" t="s">
        <v>191</v>
      </c>
      <c r="CP39" s="26" t="s">
        <v>191</v>
      </c>
      <c r="CQ39" s="26" t="s">
        <v>191</v>
      </c>
      <c r="CR39" s="26" t="s">
        <v>191</v>
      </c>
      <c r="CS39" s="26" t="s">
        <v>191</v>
      </c>
      <c r="CT39" s="26" t="s">
        <v>191</v>
      </c>
      <c r="CU39" s="26" t="s">
        <v>191</v>
      </c>
      <c r="CV39" s="26" t="s">
        <v>191</v>
      </c>
      <c r="CW39" s="26" t="s">
        <v>191</v>
      </c>
      <c r="CX39" s="26" t="s">
        <v>191</v>
      </c>
      <c r="CY39" s="26" t="s">
        <v>191</v>
      </c>
      <c r="CZ39" s="26" t="s">
        <v>191</v>
      </c>
      <c r="DA39" s="26" t="s">
        <v>191</v>
      </c>
      <c r="DB39" s="26" t="s">
        <v>191</v>
      </c>
      <c r="DC39" s="26" t="s">
        <v>191</v>
      </c>
      <c r="DD39" s="26" t="s">
        <v>191</v>
      </c>
      <c r="DE39" s="26" t="s">
        <v>191</v>
      </c>
      <c r="DF39" s="26" t="s">
        <v>191</v>
      </c>
      <c r="DG39" s="26" t="s">
        <v>191</v>
      </c>
      <c r="DH39" s="26" t="s">
        <v>191</v>
      </c>
      <c r="DI39" s="26" t="s">
        <v>191</v>
      </c>
      <c r="DJ39" s="26" t="s">
        <v>191</v>
      </c>
      <c r="DK39" s="26" t="s">
        <v>191</v>
      </c>
      <c r="DL39" s="26" t="s">
        <v>191</v>
      </c>
      <c r="DM39" s="26" t="s">
        <v>191</v>
      </c>
      <c r="DN39" s="26" t="s">
        <v>191</v>
      </c>
      <c r="DO39" s="26" t="s">
        <v>191</v>
      </c>
      <c r="DP39" s="26" t="s">
        <v>191</v>
      </c>
      <c r="DQ39" s="26" t="s">
        <v>191</v>
      </c>
      <c r="DR39" s="26" t="s">
        <v>191</v>
      </c>
      <c r="DS39" s="26" t="s">
        <v>191</v>
      </c>
      <c r="DT39" s="26" t="s">
        <v>191</v>
      </c>
      <c r="DU39" s="26" t="s">
        <v>191</v>
      </c>
      <c r="DV39" s="26" t="s">
        <v>191</v>
      </c>
      <c r="DW39" s="26" t="s">
        <v>191</v>
      </c>
      <c r="DX39" s="26" t="s">
        <v>191</v>
      </c>
      <c r="DY39" s="26" t="s">
        <v>191</v>
      </c>
      <c r="DZ39" s="26" t="s">
        <v>191</v>
      </c>
      <c r="EA39" s="26" t="s">
        <v>191</v>
      </c>
      <c r="EB39" s="26" t="s">
        <v>191</v>
      </c>
      <c r="EC39" s="26" t="s">
        <v>191</v>
      </c>
      <c r="ED39" s="26" t="s">
        <v>191</v>
      </c>
      <c r="EE39" s="26" t="s">
        <v>191</v>
      </c>
      <c r="EF39" s="26" t="s">
        <v>191</v>
      </c>
      <c r="EG39" s="26" t="s">
        <v>191</v>
      </c>
      <c r="EH39" s="26" t="s">
        <v>191</v>
      </c>
      <c r="EI39" s="26" t="s">
        <v>191</v>
      </c>
      <c r="EJ39" s="26" t="s">
        <v>191</v>
      </c>
      <c r="EK39" s="26" t="s">
        <v>191</v>
      </c>
      <c r="EL39" s="26" t="s">
        <v>191</v>
      </c>
      <c r="EM39" s="26" t="s">
        <v>191</v>
      </c>
      <c r="EN39" s="26" t="s">
        <v>191</v>
      </c>
      <c r="EO39" s="26" t="s">
        <v>191</v>
      </c>
      <c r="EP39" s="26" t="s">
        <v>191</v>
      </c>
      <c r="EQ39" s="26" t="s">
        <v>191</v>
      </c>
      <c r="ER39" s="26" t="s">
        <v>191</v>
      </c>
      <c r="ES39" s="26" t="s">
        <v>191</v>
      </c>
      <c r="ET39" s="26" t="s">
        <v>191</v>
      </c>
      <c r="EU39" s="26" t="s">
        <v>191</v>
      </c>
      <c r="EV39" s="26" t="s">
        <v>191</v>
      </c>
      <c r="EW39" s="26" t="s">
        <v>191</v>
      </c>
      <c r="EX39" s="26" t="s">
        <v>191</v>
      </c>
      <c r="EY39" s="26" t="s">
        <v>191</v>
      </c>
      <c r="EZ39" s="26" t="s">
        <v>191</v>
      </c>
      <c r="FA39" s="26" t="s">
        <v>191</v>
      </c>
      <c r="FB39" s="26" t="s">
        <v>191</v>
      </c>
      <c r="FC39" s="26" t="s">
        <v>191</v>
      </c>
      <c r="FD39" s="26" t="s">
        <v>191</v>
      </c>
      <c r="FE39" s="26" t="s">
        <v>191</v>
      </c>
      <c r="FF39" s="26" t="s">
        <v>191</v>
      </c>
      <c r="FG39" s="26" t="s">
        <v>191</v>
      </c>
      <c r="FH39" s="26" t="s">
        <v>191</v>
      </c>
      <c r="FI39" s="26" t="s">
        <v>191</v>
      </c>
      <c r="FJ39" s="26" t="s">
        <v>191</v>
      </c>
      <c r="FK39" s="26" t="s">
        <v>191</v>
      </c>
      <c r="FL39" s="26" t="s">
        <v>191</v>
      </c>
      <c r="FM39" s="26" t="s">
        <v>191</v>
      </c>
      <c r="FN39" s="26" t="s">
        <v>191</v>
      </c>
      <c r="FO39" s="26" t="s">
        <v>191</v>
      </c>
      <c r="FP39" s="26" t="s">
        <v>191</v>
      </c>
      <c r="FQ39" s="26" t="s">
        <v>191</v>
      </c>
      <c r="FR39" s="26" t="s">
        <v>191</v>
      </c>
      <c r="FS39" s="26" t="s">
        <v>191</v>
      </c>
      <c r="FT39" s="26" t="s">
        <v>191</v>
      </c>
      <c r="FU39" s="26" t="s">
        <v>191</v>
      </c>
      <c r="FV39" s="26" t="s">
        <v>191</v>
      </c>
      <c r="FW39" s="26" t="s">
        <v>191</v>
      </c>
      <c r="FX39" s="26" t="s">
        <v>191</v>
      </c>
      <c r="FY39" s="26" t="s">
        <v>191</v>
      </c>
      <c r="FZ39" s="26" t="s">
        <v>191</v>
      </c>
      <c r="GA39" s="26" t="s">
        <v>191</v>
      </c>
      <c r="GB39" s="26" t="s">
        <v>191</v>
      </c>
      <c r="GC39" s="26" t="s">
        <v>191</v>
      </c>
      <c r="GD39" s="26" t="s">
        <v>191</v>
      </c>
    </row>
    <row r="40" spans="1:186" s="41" customFormat="1">
      <c r="A40" s="60"/>
      <c r="B40" s="458"/>
      <c r="C40" s="458" t="s">
        <v>86</v>
      </c>
      <c r="D40" s="458" t="s">
        <v>76</v>
      </c>
      <c r="E40" s="458" t="s">
        <v>68</v>
      </c>
      <c r="F40" s="458" t="s">
        <v>79</v>
      </c>
      <c r="G40" s="26">
        <v>32.79</v>
      </c>
      <c r="H40" s="26">
        <v>31.61</v>
      </c>
      <c r="I40" s="26">
        <v>29.97</v>
      </c>
      <c r="J40" s="26">
        <v>29.8</v>
      </c>
      <c r="K40" s="26">
        <v>29.24</v>
      </c>
      <c r="L40" s="26">
        <v>28.89</v>
      </c>
      <c r="M40" s="26">
        <v>34.76</v>
      </c>
      <c r="N40" s="26">
        <v>31.97</v>
      </c>
      <c r="O40" s="26">
        <v>29.9</v>
      </c>
      <c r="P40" s="26">
        <v>29.63</v>
      </c>
      <c r="Q40" s="26">
        <v>29.58</v>
      </c>
      <c r="R40" s="26">
        <v>30.48</v>
      </c>
      <c r="S40" s="26">
        <v>34.909999999999997</v>
      </c>
      <c r="T40" s="26">
        <v>34.159999999999997</v>
      </c>
      <c r="U40" s="26">
        <v>31.15</v>
      </c>
      <c r="V40" s="26">
        <v>31.45</v>
      </c>
      <c r="W40" s="26">
        <v>30.48</v>
      </c>
      <c r="X40" s="26">
        <v>30.75</v>
      </c>
      <c r="Y40" s="26">
        <v>34.39</v>
      </c>
      <c r="Z40" s="26">
        <v>33.83</v>
      </c>
      <c r="AA40" s="26">
        <v>30.85</v>
      </c>
      <c r="AB40" s="26">
        <v>30.38</v>
      </c>
      <c r="AC40" s="26">
        <v>30.35</v>
      </c>
      <c r="AD40" s="26">
        <v>31.09</v>
      </c>
      <c r="AE40" s="26">
        <v>34.5</v>
      </c>
      <c r="AF40" s="26">
        <v>35.119999999999997</v>
      </c>
      <c r="AG40" s="26">
        <v>32.74</v>
      </c>
      <c r="AH40" s="26">
        <v>31.99</v>
      </c>
      <c r="AI40" s="26">
        <v>31.18</v>
      </c>
      <c r="AJ40" s="26">
        <v>32.81</v>
      </c>
      <c r="AK40" s="26">
        <v>36.04</v>
      </c>
      <c r="AL40" s="26">
        <v>35.1</v>
      </c>
      <c r="AM40" s="26">
        <v>31.92</v>
      </c>
      <c r="AN40" s="26">
        <v>31.74</v>
      </c>
      <c r="AO40" s="26">
        <v>32.090000000000003</v>
      </c>
      <c r="AP40" s="26">
        <v>31.18</v>
      </c>
      <c r="AQ40" s="26">
        <v>36.15</v>
      </c>
      <c r="AR40" s="26">
        <v>37</v>
      </c>
      <c r="AS40" s="26">
        <v>34.31</v>
      </c>
      <c r="AT40" s="26">
        <v>33.04</v>
      </c>
      <c r="AU40" s="26">
        <v>32.64</v>
      </c>
      <c r="AV40" s="26">
        <v>34.49</v>
      </c>
      <c r="AW40" s="26">
        <v>37.08</v>
      </c>
      <c r="AX40" s="26">
        <v>37.9</v>
      </c>
      <c r="AY40" s="26">
        <v>33.159999999999997</v>
      </c>
      <c r="AZ40" s="26">
        <v>32.56</v>
      </c>
      <c r="BA40" s="26">
        <v>33.39</v>
      </c>
      <c r="BB40" s="26">
        <v>32.380000000000003</v>
      </c>
      <c r="BC40" s="26">
        <v>37.9</v>
      </c>
      <c r="BD40" s="26">
        <v>38.5</v>
      </c>
      <c r="BE40" s="26">
        <v>35.67</v>
      </c>
      <c r="BF40" s="26">
        <v>34.159999999999997</v>
      </c>
      <c r="BG40" s="26">
        <v>33.53</v>
      </c>
      <c r="BH40" s="26">
        <v>35.729999999999997</v>
      </c>
      <c r="BI40" s="26">
        <v>38.08</v>
      </c>
      <c r="BJ40" s="26">
        <v>39.03</v>
      </c>
      <c r="BK40" s="26">
        <v>33.770000000000003</v>
      </c>
      <c r="BL40" s="26">
        <v>34</v>
      </c>
      <c r="BM40" s="26">
        <v>34.67</v>
      </c>
      <c r="BN40" s="26">
        <v>33.549999999999997</v>
      </c>
      <c r="BO40" s="26">
        <v>39.799999999999997</v>
      </c>
      <c r="BP40" s="26">
        <v>40.380000000000003</v>
      </c>
      <c r="BQ40" s="26">
        <v>37.53</v>
      </c>
      <c r="BR40" s="26">
        <v>36.630000000000003</v>
      </c>
      <c r="BS40" s="26">
        <v>36.130000000000003</v>
      </c>
      <c r="BT40" s="26">
        <v>38.39</v>
      </c>
      <c r="BU40" s="26">
        <v>42.46</v>
      </c>
      <c r="BV40" s="26">
        <v>43.16</v>
      </c>
      <c r="BW40" s="26">
        <v>37.840000000000003</v>
      </c>
      <c r="BX40" s="26">
        <v>37.619999999999997</v>
      </c>
      <c r="BY40" s="26">
        <v>38.69</v>
      </c>
      <c r="BZ40" s="26">
        <v>38.04</v>
      </c>
      <c r="CA40" s="26">
        <v>43.76</v>
      </c>
      <c r="CB40" s="26">
        <v>45.25</v>
      </c>
      <c r="CC40" s="26">
        <v>43.36</v>
      </c>
      <c r="CD40" s="26">
        <v>43.25</v>
      </c>
      <c r="CE40" s="26">
        <v>42.93</v>
      </c>
      <c r="CF40" s="26">
        <v>45.89</v>
      </c>
      <c r="CG40" s="26">
        <v>54.19</v>
      </c>
      <c r="CH40" s="26">
        <v>55.13</v>
      </c>
      <c r="CI40" s="26">
        <v>49.35</v>
      </c>
      <c r="CJ40" s="26">
        <v>49.34</v>
      </c>
      <c r="CK40" s="26">
        <v>50.7</v>
      </c>
      <c r="CL40" s="26">
        <v>50.84</v>
      </c>
      <c r="CM40" s="26">
        <v>55.67</v>
      </c>
      <c r="CN40" s="26">
        <v>56.82</v>
      </c>
      <c r="CO40" s="26">
        <v>55.48</v>
      </c>
      <c r="CP40" s="26">
        <v>54.68</v>
      </c>
      <c r="CQ40" s="26">
        <v>53.83</v>
      </c>
      <c r="CR40" s="26">
        <v>60.04</v>
      </c>
      <c r="CS40" s="26">
        <v>69.81</v>
      </c>
      <c r="CT40" s="26">
        <v>68.569999999999993</v>
      </c>
      <c r="CU40" s="26">
        <v>62.6</v>
      </c>
      <c r="CV40" s="26">
        <v>60.88</v>
      </c>
      <c r="CW40" s="26">
        <v>61.2</v>
      </c>
      <c r="CX40" s="26">
        <v>62.22</v>
      </c>
      <c r="CY40" s="26">
        <v>65.8</v>
      </c>
      <c r="CZ40" s="26">
        <v>67.87</v>
      </c>
      <c r="DA40" s="26">
        <v>65.7</v>
      </c>
      <c r="DB40" s="26">
        <v>65.31</v>
      </c>
      <c r="DC40" s="26">
        <v>62.32</v>
      </c>
      <c r="DD40" s="26">
        <v>70.13</v>
      </c>
      <c r="DE40" s="26">
        <v>78.03</v>
      </c>
      <c r="DF40" s="26">
        <v>77.709999999999994</v>
      </c>
      <c r="DG40" s="26">
        <v>67.790000000000006</v>
      </c>
      <c r="DH40" s="26">
        <v>64.36</v>
      </c>
      <c r="DI40" s="26">
        <v>66.08</v>
      </c>
      <c r="DJ40" s="26">
        <v>65.900000000000006</v>
      </c>
      <c r="DK40" s="26">
        <v>68.7</v>
      </c>
      <c r="DL40" s="26">
        <v>69.28</v>
      </c>
      <c r="DM40" s="26">
        <v>67.489999999999995</v>
      </c>
      <c r="DN40" s="26">
        <v>64.900000000000006</v>
      </c>
      <c r="DO40" s="26">
        <v>63.82</v>
      </c>
      <c r="DP40" s="26">
        <v>72.36</v>
      </c>
      <c r="DQ40" s="26">
        <v>77.98</v>
      </c>
      <c r="DR40" s="26">
        <v>78.739999999999995</v>
      </c>
      <c r="DS40" s="26">
        <v>69.61</v>
      </c>
      <c r="DT40" s="26">
        <v>66.650000000000006</v>
      </c>
      <c r="DU40" s="26">
        <v>69</v>
      </c>
      <c r="DV40" s="26">
        <v>66.760000000000005</v>
      </c>
      <c r="DW40" s="26">
        <v>70.38</v>
      </c>
      <c r="DX40" s="26">
        <v>70.48</v>
      </c>
      <c r="DY40" s="26">
        <v>68.959999999999994</v>
      </c>
      <c r="DZ40" s="26">
        <v>65.77</v>
      </c>
      <c r="EA40" s="26">
        <v>67.28</v>
      </c>
      <c r="EB40" s="26">
        <v>73.260000000000005</v>
      </c>
      <c r="EC40" s="26">
        <v>77.7</v>
      </c>
      <c r="ED40" s="26">
        <v>78.58</v>
      </c>
      <c r="EE40" s="26">
        <v>69.8</v>
      </c>
      <c r="EF40" s="26">
        <v>68.25</v>
      </c>
      <c r="EG40" s="26">
        <v>69.19</v>
      </c>
      <c r="EH40" s="26">
        <v>66.400000000000006</v>
      </c>
      <c r="EI40" s="26">
        <v>70.540000000000006</v>
      </c>
      <c r="EJ40" s="26">
        <v>72.290000000000006</v>
      </c>
      <c r="EK40" s="26">
        <v>68.72</v>
      </c>
      <c r="EL40" s="26">
        <v>68.08</v>
      </c>
      <c r="EM40" s="26">
        <v>67.73</v>
      </c>
      <c r="EN40" s="26">
        <v>70.040000000000006</v>
      </c>
      <c r="EO40" s="26">
        <v>80.91</v>
      </c>
      <c r="EP40" s="26">
        <v>81.510000000000005</v>
      </c>
      <c r="EQ40" s="26">
        <v>72.84</v>
      </c>
      <c r="ER40" s="26">
        <v>70.62</v>
      </c>
      <c r="ES40" s="26">
        <v>69.290000000000006</v>
      </c>
      <c r="ET40" s="26">
        <v>69.17</v>
      </c>
      <c r="EU40" s="26">
        <v>73.98</v>
      </c>
      <c r="EV40" s="26">
        <v>73.94</v>
      </c>
      <c r="EW40" s="26">
        <v>71.180000000000007</v>
      </c>
      <c r="EX40" s="26">
        <v>70.81</v>
      </c>
      <c r="EY40" s="26">
        <v>69.319999999999993</v>
      </c>
      <c r="EZ40" s="26">
        <v>73.53</v>
      </c>
      <c r="FA40" s="26">
        <v>83.67</v>
      </c>
      <c r="FB40" s="26">
        <v>82.02</v>
      </c>
      <c r="FC40" s="26">
        <v>76.040000000000006</v>
      </c>
      <c r="FD40" s="26">
        <v>73.97</v>
      </c>
      <c r="FE40" s="26">
        <v>71.14</v>
      </c>
      <c r="FF40" s="26">
        <v>72.260000000000005</v>
      </c>
      <c r="FG40" s="26">
        <v>76.87</v>
      </c>
      <c r="FH40" s="26">
        <v>77.88</v>
      </c>
      <c r="FI40" s="26">
        <v>75.94</v>
      </c>
      <c r="FJ40" s="26">
        <v>74.47</v>
      </c>
      <c r="FK40" s="26">
        <v>73.27</v>
      </c>
      <c r="FL40" s="26">
        <v>79.16</v>
      </c>
      <c r="FM40" s="26">
        <v>88.45</v>
      </c>
      <c r="FN40" s="26">
        <v>86.01</v>
      </c>
      <c r="FO40" s="26">
        <v>80.84</v>
      </c>
      <c r="FP40" s="26">
        <v>77.209999999999994</v>
      </c>
      <c r="FQ40" s="26">
        <v>75.95</v>
      </c>
      <c r="FR40" s="26">
        <v>76.430000000000007</v>
      </c>
      <c r="FS40" s="26">
        <v>80.06</v>
      </c>
      <c r="FT40" s="26">
        <v>81.63</v>
      </c>
      <c r="FU40" s="26">
        <v>80.69</v>
      </c>
      <c r="FV40" s="26">
        <v>79.09</v>
      </c>
      <c r="FW40" s="26">
        <v>76.91</v>
      </c>
      <c r="FX40" s="26">
        <v>83.42</v>
      </c>
      <c r="FY40" s="26">
        <v>89.42</v>
      </c>
      <c r="FZ40" s="26">
        <v>90.11</v>
      </c>
      <c r="GA40" s="26">
        <v>83.51</v>
      </c>
      <c r="GB40" s="26">
        <v>80.239999999999995</v>
      </c>
      <c r="GC40" s="26">
        <v>81.680000000000007</v>
      </c>
      <c r="GD40" s="26">
        <v>80.73</v>
      </c>
    </row>
    <row r="41" spans="1:186" s="41" customFormat="1">
      <c r="A41" s="60"/>
      <c r="B41" s="458"/>
      <c r="C41" s="458"/>
      <c r="D41" s="458"/>
      <c r="E41" s="458"/>
      <c r="F41" s="45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</row>
    <row r="42" spans="1:186" s="41" customFormat="1">
      <c r="A42" s="60"/>
      <c r="B42" s="458"/>
      <c r="C42" s="458" t="s">
        <v>87</v>
      </c>
      <c r="D42" s="458" t="s">
        <v>76</v>
      </c>
      <c r="E42" s="458" t="s">
        <v>68</v>
      </c>
      <c r="F42" s="458" t="s">
        <v>77</v>
      </c>
      <c r="G42" s="26" t="s">
        <v>191</v>
      </c>
      <c r="H42" s="26" t="s">
        <v>191</v>
      </c>
      <c r="I42" s="26" t="s">
        <v>191</v>
      </c>
      <c r="J42" s="26" t="s">
        <v>191</v>
      </c>
      <c r="K42" s="26" t="s">
        <v>191</v>
      </c>
      <c r="L42" s="26" t="s">
        <v>191</v>
      </c>
      <c r="M42" s="26" t="s">
        <v>191</v>
      </c>
      <c r="N42" s="26" t="s">
        <v>191</v>
      </c>
      <c r="O42" s="26" t="s">
        <v>191</v>
      </c>
      <c r="P42" s="26" t="s">
        <v>191</v>
      </c>
      <c r="Q42" s="26" t="s">
        <v>191</v>
      </c>
      <c r="R42" s="26" t="s">
        <v>191</v>
      </c>
      <c r="S42" s="26" t="s">
        <v>191</v>
      </c>
      <c r="T42" s="26" t="s">
        <v>191</v>
      </c>
      <c r="U42" s="26" t="s">
        <v>191</v>
      </c>
      <c r="V42" s="26" t="s">
        <v>191</v>
      </c>
      <c r="W42" s="26" t="s">
        <v>191</v>
      </c>
      <c r="X42" s="26" t="s">
        <v>191</v>
      </c>
      <c r="Y42" s="26" t="s">
        <v>191</v>
      </c>
      <c r="Z42" s="26" t="s">
        <v>191</v>
      </c>
      <c r="AA42" s="26" t="s">
        <v>191</v>
      </c>
      <c r="AB42" s="26" t="s">
        <v>191</v>
      </c>
      <c r="AC42" s="26" t="s">
        <v>191</v>
      </c>
      <c r="AD42" s="26" t="s">
        <v>191</v>
      </c>
      <c r="AE42" s="26" t="s">
        <v>191</v>
      </c>
      <c r="AF42" s="26" t="s">
        <v>191</v>
      </c>
      <c r="AG42" s="26" t="s">
        <v>191</v>
      </c>
      <c r="AH42" s="26" t="s">
        <v>191</v>
      </c>
      <c r="AI42" s="26" t="s">
        <v>191</v>
      </c>
      <c r="AJ42" s="26" t="s">
        <v>191</v>
      </c>
      <c r="AK42" s="26" t="s">
        <v>191</v>
      </c>
      <c r="AL42" s="26" t="s">
        <v>191</v>
      </c>
      <c r="AM42" s="26" t="s">
        <v>191</v>
      </c>
      <c r="AN42" s="26" t="s">
        <v>191</v>
      </c>
      <c r="AO42" s="26" t="s">
        <v>191</v>
      </c>
      <c r="AP42" s="26" t="s">
        <v>191</v>
      </c>
      <c r="AQ42" s="26" t="s">
        <v>191</v>
      </c>
      <c r="AR42" s="26" t="s">
        <v>191</v>
      </c>
      <c r="AS42" s="26" t="s">
        <v>191</v>
      </c>
      <c r="AT42" s="26" t="s">
        <v>191</v>
      </c>
      <c r="AU42" s="26" t="s">
        <v>191</v>
      </c>
      <c r="AV42" s="26" t="s">
        <v>191</v>
      </c>
      <c r="AW42" s="26" t="s">
        <v>191</v>
      </c>
      <c r="AX42" s="26" t="s">
        <v>191</v>
      </c>
      <c r="AY42" s="26" t="s">
        <v>191</v>
      </c>
      <c r="AZ42" s="26" t="s">
        <v>191</v>
      </c>
      <c r="BA42" s="26" t="s">
        <v>191</v>
      </c>
      <c r="BB42" s="26" t="s">
        <v>191</v>
      </c>
      <c r="BC42" s="26" t="s">
        <v>191</v>
      </c>
      <c r="BD42" s="26" t="s">
        <v>191</v>
      </c>
      <c r="BE42" s="26" t="s">
        <v>191</v>
      </c>
      <c r="BF42" s="26" t="s">
        <v>191</v>
      </c>
      <c r="BG42" s="26" t="s">
        <v>191</v>
      </c>
      <c r="BH42" s="26" t="s">
        <v>191</v>
      </c>
      <c r="BI42" s="26" t="s">
        <v>191</v>
      </c>
      <c r="BJ42" s="26" t="s">
        <v>191</v>
      </c>
      <c r="BK42" s="26" t="s">
        <v>191</v>
      </c>
      <c r="BL42" s="26" t="s">
        <v>191</v>
      </c>
      <c r="BM42" s="26" t="s">
        <v>191</v>
      </c>
      <c r="BN42" s="26" t="s">
        <v>191</v>
      </c>
      <c r="BO42" s="26" t="s">
        <v>191</v>
      </c>
      <c r="BP42" s="26" t="s">
        <v>191</v>
      </c>
      <c r="BQ42" s="26" t="s">
        <v>191</v>
      </c>
      <c r="BR42" s="26" t="s">
        <v>191</v>
      </c>
      <c r="BS42" s="26" t="s">
        <v>191</v>
      </c>
      <c r="BT42" s="26" t="s">
        <v>191</v>
      </c>
      <c r="BU42" s="26" t="s">
        <v>191</v>
      </c>
      <c r="BV42" s="26" t="s">
        <v>191</v>
      </c>
      <c r="BW42" s="26" t="s">
        <v>191</v>
      </c>
      <c r="BX42" s="26" t="s">
        <v>191</v>
      </c>
      <c r="BY42" s="26" t="s">
        <v>191</v>
      </c>
      <c r="BZ42" s="26" t="s">
        <v>191</v>
      </c>
      <c r="CA42" s="26" t="s">
        <v>191</v>
      </c>
      <c r="CB42" s="26" t="s">
        <v>191</v>
      </c>
      <c r="CC42" s="26" t="s">
        <v>191</v>
      </c>
      <c r="CD42" s="26" t="s">
        <v>191</v>
      </c>
      <c r="CE42" s="26" t="s">
        <v>191</v>
      </c>
      <c r="CF42" s="26" t="s">
        <v>191</v>
      </c>
      <c r="CG42" s="26" t="s">
        <v>191</v>
      </c>
      <c r="CH42" s="26" t="s">
        <v>191</v>
      </c>
      <c r="CI42" s="26" t="s">
        <v>191</v>
      </c>
      <c r="CJ42" s="26" t="s">
        <v>191</v>
      </c>
      <c r="CK42" s="26" t="s">
        <v>191</v>
      </c>
      <c r="CL42" s="26" t="s">
        <v>191</v>
      </c>
      <c r="CM42" s="26" t="s">
        <v>191</v>
      </c>
      <c r="CN42" s="26" t="s">
        <v>191</v>
      </c>
      <c r="CO42" s="26" t="s">
        <v>191</v>
      </c>
      <c r="CP42" s="26" t="s">
        <v>191</v>
      </c>
      <c r="CQ42" s="26" t="s">
        <v>191</v>
      </c>
      <c r="CR42" s="26" t="s">
        <v>191</v>
      </c>
      <c r="CS42" s="26" t="s">
        <v>191</v>
      </c>
      <c r="CT42" s="26" t="s">
        <v>191</v>
      </c>
      <c r="CU42" s="26" t="s">
        <v>191</v>
      </c>
      <c r="CV42" s="26" t="s">
        <v>191</v>
      </c>
      <c r="CW42" s="26" t="s">
        <v>191</v>
      </c>
      <c r="CX42" s="26" t="s">
        <v>191</v>
      </c>
      <c r="CY42" s="26" t="s">
        <v>191</v>
      </c>
      <c r="CZ42" s="26" t="s">
        <v>191</v>
      </c>
      <c r="DA42" s="26" t="s">
        <v>191</v>
      </c>
      <c r="DB42" s="26" t="s">
        <v>191</v>
      </c>
      <c r="DC42" s="26" t="s">
        <v>191</v>
      </c>
      <c r="DD42" s="26" t="s">
        <v>191</v>
      </c>
      <c r="DE42" s="26" t="s">
        <v>191</v>
      </c>
      <c r="DF42" s="26" t="s">
        <v>191</v>
      </c>
      <c r="DG42" s="26" t="s">
        <v>191</v>
      </c>
      <c r="DH42" s="26" t="s">
        <v>191</v>
      </c>
      <c r="DI42" s="26" t="s">
        <v>191</v>
      </c>
      <c r="DJ42" s="26" t="s">
        <v>191</v>
      </c>
      <c r="DK42" s="26" t="s">
        <v>191</v>
      </c>
      <c r="DL42" s="26" t="s">
        <v>191</v>
      </c>
      <c r="DM42" s="26" t="s">
        <v>191</v>
      </c>
      <c r="DN42" s="26" t="s">
        <v>191</v>
      </c>
      <c r="DO42" s="26" t="s">
        <v>191</v>
      </c>
      <c r="DP42" s="26" t="s">
        <v>191</v>
      </c>
      <c r="DQ42" s="26" t="s">
        <v>191</v>
      </c>
      <c r="DR42" s="26" t="s">
        <v>191</v>
      </c>
      <c r="DS42" s="26" t="s">
        <v>191</v>
      </c>
      <c r="DT42" s="26" t="s">
        <v>191</v>
      </c>
      <c r="DU42" s="26" t="s">
        <v>191</v>
      </c>
      <c r="DV42" s="26" t="s">
        <v>191</v>
      </c>
      <c r="DW42" s="26" t="s">
        <v>191</v>
      </c>
      <c r="DX42" s="26" t="s">
        <v>191</v>
      </c>
      <c r="DY42" s="26" t="s">
        <v>191</v>
      </c>
      <c r="DZ42" s="26" t="s">
        <v>191</v>
      </c>
      <c r="EA42" s="26" t="s">
        <v>191</v>
      </c>
      <c r="EB42" s="26" t="s">
        <v>191</v>
      </c>
      <c r="EC42" s="26" t="s">
        <v>191</v>
      </c>
      <c r="ED42" s="26" t="s">
        <v>191</v>
      </c>
      <c r="EE42" s="26" t="s">
        <v>191</v>
      </c>
      <c r="EF42" s="26" t="s">
        <v>191</v>
      </c>
      <c r="EG42" s="26" t="s">
        <v>191</v>
      </c>
      <c r="EH42" s="26" t="s">
        <v>191</v>
      </c>
      <c r="EI42" s="26" t="s">
        <v>191</v>
      </c>
      <c r="EJ42" s="26" t="s">
        <v>191</v>
      </c>
      <c r="EK42" s="26" t="s">
        <v>191</v>
      </c>
      <c r="EL42" s="26" t="s">
        <v>191</v>
      </c>
      <c r="EM42" s="26" t="s">
        <v>191</v>
      </c>
      <c r="EN42" s="26" t="s">
        <v>191</v>
      </c>
      <c r="EO42" s="26" t="s">
        <v>191</v>
      </c>
      <c r="EP42" s="26" t="s">
        <v>191</v>
      </c>
      <c r="EQ42" s="26" t="s">
        <v>191</v>
      </c>
      <c r="ER42" s="26" t="s">
        <v>191</v>
      </c>
      <c r="ES42" s="26" t="s">
        <v>191</v>
      </c>
      <c r="ET42" s="26" t="s">
        <v>191</v>
      </c>
      <c r="EU42" s="26" t="s">
        <v>191</v>
      </c>
      <c r="EV42" s="26" t="s">
        <v>191</v>
      </c>
      <c r="EW42" s="26" t="s">
        <v>191</v>
      </c>
      <c r="EX42" s="26" t="s">
        <v>191</v>
      </c>
      <c r="EY42" s="26" t="s">
        <v>191</v>
      </c>
      <c r="EZ42" s="26" t="s">
        <v>191</v>
      </c>
      <c r="FA42" s="26" t="s">
        <v>191</v>
      </c>
      <c r="FB42" s="26" t="s">
        <v>191</v>
      </c>
      <c r="FC42" s="26" t="s">
        <v>191</v>
      </c>
      <c r="FD42" s="26" t="s">
        <v>191</v>
      </c>
      <c r="FE42" s="26" t="s">
        <v>191</v>
      </c>
      <c r="FF42" s="26" t="s">
        <v>191</v>
      </c>
      <c r="FG42" s="26" t="s">
        <v>191</v>
      </c>
      <c r="FH42" s="26" t="s">
        <v>191</v>
      </c>
      <c r="FI42" s="26" t="s">
        <v>191</v>
      </c>
      <c r="FJ42" s="26" t="s">
        <v>191</v>
      </c>
      <c r="FK42" s="26" t="s">
        <v>191</v>
      </c>
      <c r="FL42" s="26" t="s">
        <v>191</v>
      </c>
      <c r="FM42" s="26" t="s">
        <v>191</v>
      </c>
      <c r="FN42" s="26" t="s">
        <v>191</v>
      </c>
      <c r="FO42" s="26" t="s">
        <v>191</v>
      </c>
      <c r="FP42" s="26" t="s">
        <v>191</v>
      </c>
      <c r="FQ42" s="26" t="s">
        <v>191</v>
      </c>
      <c r="FR42" s="26" t="s">
        <v>191</v>
      </c>
      <c r="FS42" s="26" t="s">
        <v>191</v>
      </c>
      <c r="FT42" s="26" t="s">
        <v>191</v>
      </c>
      <c r="FU42" s="26" t="s">
        <v>191</v>
      </c>
      <c r="FV42" s="26" t="s">
        <v>191</v>
      </c>
      <c r="FW42" s="26" t="s">
        <v>191</v>
      </c>
      <c r="FX42" s="26" t="s">
        <v>191</v>
      </c>
      <c r="FY42" s="26" t="s">
        <v>191</v>
      </c>
      <c r="FZ42" s="26" t="s">
        <v>191</v>
      </c>
      <c r="GA42" s="26" t="s">
        <v>191</v>
      </c>
      <c r="GB42" s="26" t="s">
        <v>191</v>
      </c>
      <c r="GC42" s="26" t="s">
        <v>191</v>
      </c>
      <c r="GD42" s="26" t="s">
        <v>191</v>
      </c>
    </row>
    <row r="43" spans="1:186" s="41" customFormat="1">
      <c r="A43" s="60"/>
      <c r="B43" s="458"/>
      <c r="C43" s="458" t="s">
        <v>87</v>
      </c>
      <c r="D43" s="458" t="s">
        <v>76</v>
      </c>
      <c r="E43" s="458" t="s">
        <v>68</v>
      </c>
      <c r="F43" s="458" t="s">
        <v>78</v>
      </c>
      <c r="G43" s="26" t="s">
        <v>191</v>
      </c>
      <c r="H43" s="26" t="s">
        <v>191</v>
      </c>
      <c r="I43" s="26" t="s">
        <v>191</v>
      </c>
      <c r="J43" s="26" t="s">
        <v>191</v>
      </c>
      <c r="K43" s="26" t="s">
        <v>191</v>
      </c>
      <c r="L43" s="26" t="s">
        <v>191</v>
      </c>
      <c r="M43" s="26" t="s">
        <v>191</v>
      </c>
      <c r="N43" s="26" t="s">
        <v>191</v>
      </c>
      <c r="O43" s="26" t="s">
        <v>191</v>
      </c>
      <c r="P43" s="26" t="s">
        <v>191</v>
      </c>
      <c r="Q43" s="26" t="s">
        <v>191</v>
      </c>
      <c r="R43" s="26" t="s">
        <v>191</v>
      </c>
      <c r="S43" s="26" t="s">
        <v>191</v>
      </c>
      <c r="T43" s="26" t="s">
        <v>191</v>
      </c>
      <c r="U43" s="26" t="s">
        <v>191</v>
      </c>
      <c r="V43" s="26" t="s">
        <v>191</v>
      </c>
      <c r="W43" s="26" t="s">
        <v>191</v>
      </c>
      <c r="X43" s="26" t="s">
        <v>191</v>
      </c>
      <c r="Y43" s="26" t="s">
        <v>191</v>
      </c>
      <c r="Z43" s="26" t="s">
        <v>191</v>
      </c>
      <c r="AA43" s="26" t="s">
        <v>191</v>
      </c>
      <c r="AB43" s="26" t="s">
        <v>191</v>
      </c>
      <c r="AC43" s="26" t="s">
        <v>191</v>
      </c>
      <c r="AD43" s="26" t="s">
        <v>191</v>
      </c>
      <c r="AE43" s="26" t="s">
        <v>191</v>
      </c>
      <c r="AF43" s="26" t="s">
        <v>191</v>
      </c>
      <c r="AG43" s="26" t="s">
        <v>191</v>
      </c>
      <c r="AH43" s="26" t="s">
        <v>191</v>
      </c>
      <c r="AI43" s="26" t="s">
        <v>191</v>
      </c>
      <c r="AJ43" s="26" t="s">
        <v>191</v>
      </c>
      <c r="AK43" s="26" t="s">
        <v>191</v>
      </c>
      <c r="AL43" s="26" t="s">
        <v>191</v>
      </c>
      <c r="AM43" s="26" t="s">
        <v>191</v>
      </c>
      <c r="AN43" s="26" t="s">
        <v>191</v>
      </c>
      <c r="AO43" s="26" t="s">
        <v>191</v>
      </c>
      <c r="AP43" s="26" t="s">
        <v>191</v>
      </c>
      <c r="AQ43" s="26" t="s">
        <v>191</v>
      </c>
      <c r="AR43" s="26" t="s">
        <v>191</v>
      </c>
      <c r="AS43" s="26" t="s">
        <v>191</v>
      </c>
      <c r="AT43" s="26" t="s">
        <v>191</v>
      </c>
      <c r="AU43" s="26" t="s">
        <v>191</v>
      </c>
      <c r="AV43" s="26" t="s">
        <v>191</v>
      </c>
      <c r="AW43" s="26" t="s">
        <v>191</v>
      </c>
      <c r="AX43" s="26" t="s">
        <v>191</v>
      </c>
      <c r="AY43" s="26" t="s">
        <v>191</v>
      </c>
      <c r="AZ43" s="26" t="s">
        <v>191</v>
      </c>
      <c r="BA43" s="26" t="s">
        <v>191</v>
      </c>
      <c r="BB43" s="26" t="s">
        <v>191</v>
      </c>
      <c r="BC43" s="26" t="s">
        <v>191</v>
      </c>
      <c r="BD43" s="26" t="s">
        <v>191</v>
      </c>
      <c r="BE43" s="26" t="s">
        <v>191</v>
      </c>
      <c r="BF43" s="26" t="s">
        <v>191</v>
      </c>
      <c r="BG43" s="26" t="s">
        <v>191</v>
      </c>
      <c r="BH43" s="26" t="s">
        <v>191</v>
      </c>
      <c r="BI43" s="26" t="s">
        <v>191</v>
      </c>
      <c r="BJ43" s="26" t="s">
        <v>191</v>
      </c>
      <c r="BK43" s="26" t="s">
        <v>191</v>
      </c>
      <c r="BL43" s="26" t="s">
        <v>191</v>
      </c>
      <c r="BM43" s="26" t="s">
        <v>191</v>
      </c>
      <c r="BN43" s="26" t="s">
        <v>191</v>
      </c>
      <c r="BO43" s="26" t="s">
        <v>191</v>
      </c>
      <c r="BP43" s="26" t="s">
        <v>191</v>
      </c>
      <c r="BQ43" s="26" t="s">
        <v>191</v>
      </c>
      <c r="BR43" s="26" t="s">
        <v>191</v>
      </c>
      <c r="BS43" s="26" t="s">
        <v>191</v>
      </c>
      <c r="BT43" s="26" t="s">
        <v>191</v>
      </c>
      <c r="BU43" s="26" t="s">
        <v>191</v>
      </c>
      <c r="BV43" s="26" t="s">
        <v>191</v>
      </c>
      <c r="BW43" s="26" t="s">
        <v>191</v>
      </c>
      <c r="BX43" s="26" t="s">
        <v>191</v>
      </c>
      <c r="BY43" s="26" t="s">
        <v>191</v>
      </c>
      <c r="BZ43" s="26" t="s">
        <v>191</v>
      </c>
      <c r="CA43" s="26" t="s">
        <v>191</v>
      </c>
      <c r="CB43" s="26" t="s">
        <v>191</v>
      </c>
      <c r="CC43" s="26" t="s">
        <v>191</v>
      </c>
      <c r="CD43" s="26" t="s">
        <v>191</v>
      </c>
      <c r="CE43" s="26" t="s">
        <v>191</v>
      </c>
      <c r="CF43" s="26" t="s">
        <v>191</v>
      </c>
      <c r="CG43" s="26" t="s">
        <v>191</v>
      </c>
      <c r="CH43" s="26" t="s">
        <v>191</v>
      </c>
      <c r="CI43" s="26" t="s">
        <v>191</v>
      </c>
      <c r="CJ43" s="26" t="s">
        <v>191</v>
      </c>
      <c r="CK43" s="26" t="s">
        <v>191</v>
      </c>
      <c r="CL43" s="26" t="s">
        <v>191</v>
      </c>
      <c r="CM43" s="26" t="s">
        <v>191</v>
      </c>
      <c r="CN43" s="26" t="s">
        <v>191</v>
      </c>
      <c r="CO43" s="26" t="s">
        <v>191</v>
      </c>
      <c r="CP43" s="26" t="s">
        <v>191</v>
      </c>
      <c r="CQ43" s="26" t="s">
        <v>191</v>
      </c>
      <c r="CR43" s="26" t="s">
        <v>191</v>
      </c>
      <c r="CS43" s="26" t="s">
        <v>191</v>
      </c>
      <c r="CT43" s="26" t="s">
        <v>191</v>
      </c>
      <c r="CU43" s="26" t="s">
        <v>191</v>
      </c>
      <c r="CV43" s="26" t="s">
        <v>191</v>
      </c>
      <c r="CW43" s="26" t="s">
        <v>191</v>
      </c>
      <c r="CX43" s="26" t="s">
        <v>191</v>
      </c>
      <c r="CY43" s="26" t="s">
        <v>191</v>
      </c>
      <c r="CZ43" s="26" t="s">
        <v>191</v>
      </c>
      <c r="DA43" s="26" t="s">
        <v>191</v>
      </c>
      <c r="DB43" s="26" t="s">
        <v>191</v>
      </c>
      <c r="DC43" s="26" t="s">
        <v>191</v>
      </c>
      <c r="DD43" s="26" t="s">
        <v>191</v>
      </c>
      <c r="DE43" s="26" t="s">
        <v>191</v>
      </c>
      <c r="DF43" s="26" t="s">
        <v>191</v>
      </c>
      <c r="DG43" s="26" t="s">
        <v>191</v>
      </c>
      <c r="DH43" s="26" t="s">
        <v>191</v>
      </c>
      <c r="DI43" s="26" t="s">
        <v>191</v>
      </c>
      <c r="DJ43" s="26" t="s">
        <v>191</v>
      </c>
      <c r="DK43" s="26" t="s">
        <v>191</v>
      </c>
      <c r="DL43" s="26" t="s">
        <v>191</v>
      </c>
      <c r="DM43" s="26" t="s">
        <v>191</v>
      </c>
      <c r="DN43" s="26" t="s">
        <v>191</v>
      </c>
      <c r="DO43" s="26" t="s">
        <v>191</v>
      </c>
      <c r="DP43" s="26" t="s">
        <v>191</v>
      </c>
      <c r="DQ43" s="26" t="s">
        <v>191</v>
      </c>
      <c r="DR43" s="26" t="s">
        <v>191</v>
      </c>
      <c r="DS43" s="26" t="s">
        <v>191</v>
      </c>
      <c r="DT43" s="26" t="s">
        <v>191</v>
      </c>
      <c r="DU43" s="26" t="s">
        <v>191</v>
      </c>
      <c r="DV43" s="26" t="s">
        <v>191</v>
      </c>
      <c r="DW43" s="26" t="s">
        <v>191</v>
      </c>
      <c r="DX43" s="26" t="s">
        <v>191</v>
      </c>
      <c r="DY43" s="26" t="s">
        <v>191</v>
      </c>
      <c r="DZ43" s="26" t="s">
        <v>191</v>
      </c>
      <c r="EA43" s="26" t="s">
        <v>191</v>
      </c>
      <c r="EB43" s="26" t="s">
        <v>191</v>
      </c>
      <c r="EC43" s="26" t="s">
        <v>191</v>
      </c>
      <c r="ED43" s="26" t="s">
        <v>191</v>
      </c>
      <c r="EE43" s="26" t="s">
        <v>191</v>
      </c>
      <c r="EF43" s="26" t="s">
        <v>191</v>
      </c>
      <c r="EG43" s="26" t="s">
        <v>191</v>
      </c>
      <c r="EH43" s="26" t="s">
        <v>191</v>
      </c>
      <c r="EI43" s="26" t="s">
        <v>191</v>
      </c>
      <c r="EJ43" s="26" t="s">
        <v>191</v>
      </c>
      <c r="EK43" s="26" t="s">
        <v>191</v>
      </c>
      <c r="EL43" s="26" t="s">
        <v>191</v>
      </c>
      <c r="EM43" s="26" t="s">
        <v>191</v>
      </c>
      <c r="EN43" s="26" t="s">
        <v>191</v>
      </c>
      <c r="EO43" s="26" t="s">
        <v>191</v>
      </c>
      <c r="EP43" s="26" t="s">
        <v>191</v>
      </c>
      <c r="EQ43" s="26" t="s">
        <v>191</v>
      </c>
      <c r="ER43" s="26" t="s">
        <v>191</v>
      </c>
      <c r="ES43" s="26" t="s">
        <v>191</v>
      </c>
      <c r="ET43" s="26" t="s">
        <v>191</v>
      </c>
      <c r="EU43" s="26" t="s">
        <v>191</v>
      </c>
      <c r="EV43" s="26" t="s">
        <v>191</v>
      </c>
      <c r="EW43" s="26" t="s">
        <v>191</v>
      </c>
      <c r="EX43" s="26" t="s">
        <v>191</v>
      </c>
      <c r="EY43" s="26" t="s">
        <v>191</v>
      </c>
      <c r="EZ43" s="26" t="s">
        <v>191</v>
      </c>
      <c r="FA43" s="26" t="s">
        <v>191</v>
      </c>
      <c r="FB43" s="26" t="s">
        <v>191</v>
      </c>
      <c r="FC43" s="26" t="s">
        <v>191</v>
      </c>
      <c r="FD43" s="26" t="s">
        <v>191</v>
      </c>
      <c r="FE43" s="26" t="s">
        <v>191</v>
      </c>
      <c r="FF43" s="26" t="s">
        <v>191</v>
      </c>
      <c r="FG43" s="26" t="s">
        <v>191</v>
      </c>
      <c r="FH43" s="26" t="s">
        <v>191</v>
      </c>
      <c r="FI43" s="26" t="s">
        <v>191</v>
      </c>
      <c r="FJ43" s="26" t="s">
        <v>191</v>
      </c>
      <c r="FK43" s="26" t="s">
        <v>191</v>
      </c>
      <c r="FL43" s="26" t="s">
        <v>191</v>
      </c>
      <c r="FM43" s="26" t="s">
        <v>191</v>
      </c>
      <c r="FN43" s="26" t="s">
        <v>191</v>
      </c>
      <c r="FO43" s="26" t="s">
        <v>191</v>
      </c>
      <c r="FP43" s="26" t="s">
        <v>191</v>
      </c>
      <c r="FQ43" s="26" t="s">
        <v>191</v>
      </c>
      <c r="FR43" s="26" t="s">
        <v>191</v>
      </c>
      <c r="FS43" s="26" t="s">
        <v>191</v>
      </c>
      <c r="FT43" s="26" t="s">
        <v>191</v>
      </c>
      <c r="FU43" s="26" t="s">
        <v>191</v>
      </c>
      <c r="FV43" s="26" t="s">
        <v>191</v>
      </c>
      <c r="FW43" s="26" t="s">
        <v>191</v>
      </c>
      <c r="FX43" s="26" t="s">
        <v>191</v>
      </c>
      <c r="FY43" s="26" t="s">
        <v>191</v>
      </c>
      <c r="FZ43" s="26" t="s">
        <v>191</v>
      </c>
      <c r="GA43" s="26" t="s">
        <v>191</v>
      </c>
      <c r="GB43" s="26" t="s">
        <v>191</v>
      </c>
      <c r="GC43" s="26" t="s">
        <v>191</v>
      </c>
      <c r="GD43" s="26" t="s">
        <v>191</v>
      </c>
    </row>
    <row r="44" spans="1:186" s="41" customFormat="1">
      <c r="A44" s="60"/>
      <c r="B44" s="458"/>
      <c r="C44" s="458" t="s">
        <v>87</v>
      </c>
      <c r="D44" s="458" t="s">
        <v>76</v>
      </c>
      <c r="E44" s="458" t="s">
        <v>68</v>
      </c>
      <c r="F44" s="458" t="s">
        <v>79</v>
      </c>
      <c r="G44" s="26">
        <v>27.97</v>
      </c>
      <c r="H44" s="26">
        <v>28.34</v>
      </c>
      <c r="I44" s="26">
        <v>26.79</v>
      </c>
      <c r="J44" s="26">
        <v>25.02</v>
      </c>
      <c r="K44" s="26">
        <v>23.72</v>
      </c>
      <c r="L44" s="26">
        <v>22.82</v>
      </c>
      <c r="M44" s="26">
        <v>24.82</v>
      </c>
      <c r="N44" s="26">
        <v>24.34</v>
      </c>
      <c r="O44" s="26">
        <v>24.6</v>
      </c>
      <c r="P44" s="26">
        <v>25.48</v>
      </c>
      <c r="Q44" s="26">
        <v>25.63</v>
      </c>
      <c r="R44" s="26">
        <v>25.68</v>
      </c>
      <c r="S44" s="26">
        <v>29.3</v>
      </c>
      <c r="T44" s="26">
        <v>29.69</v>
      </c>
      <c r="U44" s="26">
        <v>26.36</v>
      </c>
      <c r="V44" s="26">
        <v>25.77</v>
      </c>
      <c r="W44" s="26">
        <v>24.62</v>
      </c>
      <c r="X44" s="26">
        <v>24.64</v>
      </c>
      <c r="Y44" s="26">
        <v>26.26</v>
      </c>
      <c r="Z44" s="26">
        <v>25.76</v>
      </c>
      <c r="AA44" s="26">
        <v>24.63</v>
      </c>
      <c r="AB44" s="26">
        <v>25.66</v>
      </c>
      <c r="AC44" s="26">
        <v>26.38</v>
      </c>
      <c r="AD44" s="26">
        <v>25.08</v>
      </c>
      <c r="AE44" s="26">
        <v>29.92</v>
      </c>
      <c r="AF44" s="26">
        <v>30.31</v>
      </c>
      <c r="AG44" s="26">
        <v>27.39</v>
      </c>
      <c r="AH44" s="26">
        <v>26.79</v>
      </c>
      <c r="AI44" s="26">
        <v>26</v>
      </c>
      <c r="AJ44" s="26">
        <v>26.13</v>
      </c>
      <c r="AK44" s="26">
        <v>27.67</v>
      </c>
      <c r="AL44" s="26">
        <v>27.13</v>
      </c>
      <c r="AM44" s="26">
        <v>25.78</v>
      </c>
      <c r="AN44" s="26">
        <v>26.78</v>
      </c>
      <c r="AO44" s="26">
        <v>27.55</v>
      </c>
      <c r="AP44" s="26">
        <v>26.16</v>
      </c>
      <c r="AQ44" s="26">
        <v>32.29</v>
      </c>
      <c r="AR44" s="26">
        <v>32.72</v>
      </c>
      <c r="AS44" s="26">
        <v>28.89</v>
      </c>
      <c r="AT44" s="26">
        <v>28.23</v>
      </c>
      <c r="AU44" s="26">
        <v>27.28</v>
      </c>
      <c r="AV44" s="26">
        <v>27.9</v>
      </c>
      <c r="AW44" s="26">
        <v>30.27</v>
      </c>
      <c r="AX44" s="26">
        <v>29.68</v>
      </c>
      <c r="AY44" s="26">
        <v>27.51</v>
      </c>
      <c r="AZ44" s="26">
        <v>28.35</v>
      </c>
      <c r="BA44" s="26">
        <v>29.21</v>
      </c>
      <c r="BB44" s="26">
        <v>28.3</v>
      </c>
      <c r="BC44" s="26">
        <v>33.78</v>
      </c>
      <c r="BD44" s="26">
        <v>34.229999999999997</v>
      </c>
      <c r="BE44" s="26">
        <v>30.54</v>
      </c>
      <c r="BF44" s="26">
        <v>29.84</v>
      </c>
      <c r="BG44" s="26">
        <v>27.99</v>
      </c>
      <c r="BH44" s="26">
        <v>28.41</v>
      </c>
      <c r="BI44" s="26">
        <v>30.39</v>
      </c>
      <c r="BJ44" s="26">
        <v>29.8</v>
      </c>
      <c r="BK44" s="26">
        <v>28.07</v>
      </c>
      <c r="BL44" s="26">
        <v>29.24</v>
      </c>
      <c r="BM44" s="26">
        <v>30.15</v>
      </c>
      <c r="BN44" s="26">
        <v>29.36</v>
      </c>
      <c r="BO44" s="26">
        <v>35.17</v>
      </c>
      <c r="BP44" s="26">
        <v>35.950000000000003</v>
      </c>
      <c r="BQ44" s="26">
        <v>32.72</v>
      </c>
      <c r="BR44" s="26">
        <v>32.4</v>
      </c>
      <c r="BS44" s="26">
        <v>31.26</v>
      </c>
      <c r="BT44" s="26">
        <v>32.200000000000003</v>
      </c>
      <c r="BU44" s="26">
        <v>35.82</v>
      </c>
      <c r="BV44" s="26">
        <v>35.76</v>
      </c>
      <c r="BW44" s="26">
        <v>34.18</v>
      </c>
      <c r="BX44" s="26">
        <v>34.119999999999997</v>
      </c>
      <c r="BY44" s="26">
        <v>36.020000000000003</v>
      </c>
      <c r="BZ44" s="26">
        <v>35.83</v>
      </c>
      <c r="CA44" s="26">
        <v>40.07</v>
      </c>
      <c r="CB44" s="26">
        <v>41.18</v>
      </c>
      <c r="CC44" s="26">
        <v>38.96</v>
      </c>
      <c r="CD44" s="26">
        <v>38.28</v>
      </c>
      <c r="CE44" s="26">
        <v>36.65</v>
      </c>
      <c r="CF44" s="26">
        <v>37.950000000000003</v>
      </c>
      <c r="CG44" s="26">
        <v>45.52</v>
      </c>
      <c r="CH44" s="26">
        <v>45.21</v>
      </c>
      <c r="CI44" s="26">
        <v>41.21</v>
      </c>
      <c r="CJ44" s="26">
        <v>40.71</v>
      </c>
      <c r="CK44" s="26">
        <v>43.59</v>
      </c>
      <c r="CL44" s="26">
        <v>43.11</v>
      </c>
      <c r="CM44" s="26">
        <v>45.61</v>
      </c>
      <c r="CN44" s="26">
        <v>46.32</v>
      </c>
      <c r="CO44" s="26">
        <v>44.54</v>
      </c>
      <c r="CP44" s="26">
        <v>43.28</v>
      </c>
      <c r="CQ44" s="26">
        <v>42.03</v>
      </c>
      <c r="CR44" s="26">
        <v>43.53</v>
      </c>
      <c r="CS44" s="26">
        <v>52.11</v>
      </c>
      <c r="CT44" s="26">
        <v>50.65</v>
      </c>
      <c r="CU44" s="26">
        <v>44.87</v>
      </c>
      <c r="CV44" s="26">
        <v>44.13</v>
      </c>
      <c r="CW44" s="26">
        <v>45.79</v>
      </c>
      <c r="CX44" s="26">
        <v>44.97</v>
      </c>
      <c r="CY44" s="26">
        <v>48.36</v>
      </c>
      <c r="CZ44" s="26">
        <v>48.39</v>
      </c>
      <c r="DA44" s="26">
        <v>46.46</v>
      </c>
      <c r="DB44" s="26">
        <v>45.96</v>
      </c>
      <c r="DC44" s="26">
        <v>43.87</v>
      </c>
      <c r="DD44" s="26">
        <v>45.6</v>
      </c>
      <c r="DE44" s="26">
        <v>54.7</v>
      </c>
      <c r="DF44" s="26">
        <v>52.13</v>
      </c>
      <c r="DG44" s="26">
        <v>45.79</v>
      </c>
      <c r="DH44" s="26">
        <v>45.6</v>
      </c>
      <c r="DI44" s="26">
        <v>47.89</v>
      </c>
      <c r="DJ44" s="26">
        <v>46.5</v>
      </c>
      <c r="DK44" s="26">
        <v>49.57</v>
      </c>
      <c r="DL44" s="26">
        <v>49.46</v>
      </c>
      <c r="DM44" s="26">
        <v>47.8</v>
      </c>
      <c r="DN44" s="26">
        <v>47.02</v>
      </c>
      <c r="DO44" s="26">
        <v>44.8</v>
      </c>
      <c r="DP44" s="26">
        <v>46.64</v>
      </c>
      <c r="DQ44" s="26">
        <v>55.51</v>
      </c>
      <c r="DR44" s="26">
        <v>51.7</v>
      </c>
      <c r="DS44" s="26">
        <v>47.05</v>
      </c>
      <c r="DT44" s="26">
        <v>47.49</v>
      </c>
      <c r="DU44" s="26">
        <v>49.54</v>
      </c>
      <c r="DV44" s="26">
        <v>48.41</v>
      </c>
      <c r="DW44" s="26">
        <v>50.99</v>
      </c>
      <c r="DX44" s="26">
        <v>50.46</v>
      </c>
      <c r="DY44" s="26">
        <v>49.23</v>
      </c>
      <c r="DZ44" s="26">
        <v>48.89</v>
      </c>
      <c r="EA44" s="26">
        <v>46.55</v>
      </c>
      <c r="EB44" s="26">
        <v>47.22</v>
      </c>
      <c r="EC44" s="26">
        <v>55.34</v>
      </c>
      <c r="ED44" s="26">
        <v>51.95</v>
      </c>
      <c r="EE44" s="26">
        <v>48.79</v>
      </c>
      <c r="EF44" s="26">
        <v>47.83</v>
      </c>
      <c r="EG44" s="26">
        <v>49.88</v>
      </c>
      <c r="EH44" s="26">
        <v>49.1</v>
      </c>
      <c r="EI44" s="26">
        <v>51.36</v>
      </c>
      <c r="EJ44" s="26">
        <v>51.51</v>
      </c>
      <c r="EK44" s="26">
        <v>50.52</v>
      </c>
      <c r="EL44" s="26">
        <v>49.71</v>
      </c>
      <c r="EM44" s="26">
        <v>47.94</v>
      </c>
      <c r="EN44" s="26">
        <v>47.42</v>
      </c>
      <c r="EO44" s="26">
        <v>56.08</v>
      </c>
      <c r="EP44" s="26">
        <v>55.08</v>
      </c>
      <c r="EQ44" s="26">
        <v>50.43</v>
      </c>
      <c r="ER44" s="26">
        <v>49.49</v>
      </c>
      <c r="ES44" s="26">
        <v>51.22</v>
      </c>
      <c r="ET44" s="26">
        <v>50.58</v>
      </c>
      <c r="EU44" s="26">
        <v>53.82</v>
      </c>
      <c r="EV44" s="26">
        <v>53.65</v>
      </c>
      <c r="EW44" s="26">
        <v>52.34</v>
      </c>
      <c r="EX44" s="26">
        <v>51.56</v>
      </c>
      <c r="EY44" s="26">
        <v>50.48</v>
      </c>
      <c r="EZ44" s="26">
        <v>49.7</v>
      </c>
      <c r="FA44" s="26">
        <v>58.12</v>
      </c>
      <c r="FB44" s="26">
        <v>56.84</v>
      </c>
      <c r="FC44" s="26">
        <v>52.16</v>
      </c>
      <c r="FD44" s="26">
        <v>52.15</v>
      </c>
      <c r="FE44" s="26">
        <v>53.72</v>
      </c>
      <c r="FF44" s="26">
        <v>52.67</v>
      </c>
      <c r="FG44" s="26">
        <v>57.35</v>
      </c>
      <c r="FH44" s="26">
        <v>57.37</v>
      </c>
      <c r="FI44" s="26">
        <v>56.71</v>
      </c>
      <c r="FJ44" s="26">
        <v>55.79</v>
      </c>
      <c r="FK44" s="26">
        <v>54.58</v>
      </c>
      <c r="FL44" s="26">
        <v>53.85</v>
      </c>
      <c r="FM44" s="26">
        <v>61.83</v>
      </c>
      <c r="FN44" s="26">
        <v>60.82</v>
      </c>
      <c r="FO44" s="26">
        <v>56.72</v>
      </c>
      <c r="FP44" s="26">
        <v>57.16</v>
      </c>
      <c r="FQ44" s="26">
        <v>58.01</v>
      </c>
      <c r="FR44" s="26">
        <v>56.69</v>
      </c>
      <c r="FS44" s="26">
        <v>60.84</v>
      </c>
      <c r="FT44" s="26">
        <v>60.73</v>
      </c>
      <c r="FU44" s="26">
        <v>60.2</v>
      </c>
      <c r="FV44" s="26">
        <v>58.54</v>
      </c>
      <c r="FW44" s="26">
        <v>57.57</v>
      </c>
      <c r="FX44" s="26">
        <v>56.93</v>
      </c>
      <c r="FY44" s="26">
        <v>64.930000000000007</v>
      </c>
      <c r="FZ44" s="26">
        <v>62.92</v>
      </c>
      <c r="GA44" s="26">
        <v>59.35</v>
      </c>
      <c r="GB44" s="26">
        <v>60.16</v>
      </c>
      <c r="GC44" s="26">
        <v>61.4</v>
      </c>
      <c r="GD44" s="26">
        <v>59.82</v>
      </c>
    </row>
    <row r="45" spans="1:186" s="41" customFormat="1">
      <c r="A45" s="60"/>
      <c r="B45" s="458"/>
      <c r="C45" s="458"/>
      <c r="D45" s="458"/>
      <c r="E45" s="458"/>
      <c r="F45" s="45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</row>
    <row r="46" spans="1:186" s="41" customFormat="1">
      <c r="A46" s="60"/>
      <c r="B46" s="458"/>
      <c r="C46" s="458" t="s">
        <v>88</v>
      </c>
      <c r="D46" s="458" t="s">
        <v>76</v>
      </c>
      <c r="E46" s="458" t="s">
        <v>68</v>
      </c>
      <c r="F46" s="458" t="s">
        <v>77</v>
      </c>
      <c r="G46" s="26" t="s">
        <v>191</v>
      </c>
      <c r="H46" s="26" t="s">
        <v>191</v>
      </c>
      <c r="I46" s="26" t="s">
        <v>191</v>
      </c>
      <c r="J46" s="26" t="s">
        <v>191</v>
      </c>
      <c r="K46" s="26" t="s">
        <v>191</v>
      </c>
      <c r="L46" s="26" t="s">
        <v>191</v>
      </c>
      <c r="M46" s="26" t="s">
        <v>191</v>
      </c>
      <c r="N46" s="26" t="s">
        <v>191</v>
      </c>
      <c r="O46" s="26" t="s">
        <v>191</v>
      </c>
      <c r="P46" s="26" t="s">
        <v>191</v>
      </c>
      <c r="Q46" s="26" t="s">
        <v>191</v>
      </c>
      <c r="R46" s="26" t="s">
        <v>191</v>
      </c>
      <c r="S46" s="26" t="s">
        <v>191</v>
      </c>
      <c r="T46" s="26" t="s">
        <v>191</v>
      </c>
      <c r="U46" s="26" t="s">
        <v>191</v>
      </c>
      <c r="V46" s="26" t="s">
        <v>191</v>
      </c>
      <c r="W46" s="26" t="s">
        <v>191</v>
      </c>
      <c r="X46" s="26" t="s">
        <v>191</v>
      </c>
      <c r="Y46" s="26" t="s">
        <v>191</v>
      </c>
      <c r="Z46" s="26" t="s">
        <v>191</v>
      </c>
      <c r="AA46" s="26" t="s">
        <v>191</v>
      </c>
      <c r="AB46" s="26" t="s">
        <v>191</v>
      </c>
      <c r="AC46" s="26" t="s">
        <v>191</v>
      </c>
      <c r="AD46" s="26" t="s">
        <v>191</v>
      </c>
      <c r="AE46" s="26" t="s">
        <v>191</v>
      </c>
      <c r="AF46" s="26" t="s">
        <v>191</v>
      </c>
      <c r="AG46" s="26" t="s">
        <v>191</v>
      </c>
      <c r="AH46" s="26" t="s">
        <v>191</v>
      </c>
      <c r="AI46" s="26" t="s">
        <v>191</v>
      </c>
      <c r="AJ46" s="26" t="s">
        <v>191</v>
      </c>
      <c r="AK46" s="26" t="s">
        <v>191</v>
      </c>
      <c r="AL46" s="26" t="s">
        <v>191</v>
      </c>
      <c r="AM46" s="26" t="s">
        <v>191</v>
      </c>
      <c r="AN46" s="26" t="s">
        <v>191</v>
      </c>
      <c r="AO46" s="26" t="s">
        <v>191</v>
      </c>
      <c r="AP46" s="26" t="s">
        <v>191</v>
      </c>
      <c r="AQ46" s="26" t="s">
        <v>191</v>
      </c>
      <c r="AR46" s="26" t="s">
        <v>191</v>
      </c>
      <c r="AS46" s="26" t="s">
        <v>191</v>
      </c>
      <c r="AT46" s="26" t="s">
        <v>191</v>
      </c>
      <c r="AU46" s="26" t="s">
        <v>191</v>
      </c>
      <c r="AV46" s="26" t="s">
        <v>191</v>
      </c>
      <c r="AW46" s="26" t="s">
        <v>191</v>
      </c>
      <c r="AX46" s="26" t="s">
        <v>191</v>
      </c>
      <c r="AY46" s="26" t="s">
        <v>191</v>
      </c>
      <c r="AZ46" s="26" t="s">
        <v>191</v>
      </c>
      <c r="BA46" s="26" t="s">
        <v>191</v>
      </c>
      <c r="BB46" s="26" t="s">
        <v>191</v>
      </c>
      <c r="BC46" s="26" t="s">
        <v>191</v>
      </c>
      <c r="BD46" s="26" t="s">
        <v>191</v>
      </c>
      <c r="BE46" s="26" t="s">
        <v>191</v>
      </c>
      <c r="BF46" s="26" t="s">
        <v>191</v>
      </c>
      <c r="BG46" s="26" t="s">
        <v>191</v>
      </c>
      <c r="BH46" s="26" t="s">
        <v>191</v>
      </c>
      <c r="BI46" s="26" t="s">
        <v>191</v>
      </c>
      <c r="BJ46" s="26" t="s">
        <v>191</v>
      </c>
      <c r="BK46" s="26" t="s">
        <v>191</v>
      </c>
      <c r="BL46" s="26" t="s">
        <v>191</v>
      </c>
      <c r="BM46" s="26" t="s">
        <v>191</v>
      </c>
      <c r="BN46" s="26" t="s">
        <v>191</v>
      </c>
      <c r="BO46" s="26" t="s">
        <v>191</v>
      </c>
      <c r="BP46" s="26" t="s">
        <v>191</v>
      </c>
      <c r="BQ46" s="26" t="s">
        <v>191</v>
      </c>
      <c r="BR46" s="26" t="s">
        <v>191</v>
      </c>
      <c r="BS46" s="26" t="s">
        <v>191</v>
      </c>
      <c r="BT46" s="26" t="s">
        <v>191</v>
      </c>
      <c r="BU46" s="26" t="s">
        <v>191</v>
      </c>
      <c r="BV46" s="26" t="s">
        <v>191</v>
      </c>
      <c r="BW46" s="26" t="s">
        <v>191</v>
      </c>
      <c r="BX46" s="26" t="s">
        <v>191</v>
      </c>
      <c r="BY46" s="26" t="s">
        <v>191</v>
      </c>
      <c r="BZ46" s="26" t="s">
        <v>191</v>
      </c>
      <c r="CA46" s="26" t="s">
        <v>191</v>
      </c>
      <c r="CB46" s="26" t="s">
        <v>191</v>
      </c>
      <c r="CC46" s="26" t="s">
        <v>191</v>
      </c>
      <c r="CD46" s="26" t="s">
        <v>191</v>
      </c>
      <c r="CE46" s="26" t="s">
        <v>191</v>
      </c>
      <c r="CF46" s="26" t="s">
        <v>191</v>
      </c>
      <c r="CG46" s="26" t="s">
        <v>191</v>
      </c>
      <c r="CH46" s="26" t="s">
        <v>191</v>
      </c>
      <c r="CI46" s="26" t="s">
        <v>191</v>
      </c>
      <c r="CJ46" s="26" t="s">
        <v>191</v>
      </c>
      <c r="CK46" s="26" t="s">
        <v>191</v>
      </c>
      <c r="CL46" s="26" t="s">
        <v>191</v>
      </c>
      <c r="CM46" s="26" t="s">
        <v>191</v>
      </c>
      <c r="CN46" s="26" t="s">
        <v>191</v>
      </c>
      <c r="CO46" s="26" t="s">
        <v>191</v>
      </c>
      <c r="CP46" s="26" t="s">
        <v>191</v>
      </c>
      <c r="CQ46" s="26" t="s">
        <v>191</v>
      </c>
      <c r="CR46" s="26" t="s">
        <v>191</v>
      </c>
      <c r="CS46" s="26" t="s">
        <v>191</v>
      </c>
      <c r="CT46" s="26" t="s">
        <v>191</v>
      </c>
      <c r="CU46" s="26" t="s">
        <v>191</v>
      </c>
      <c r="CV46" s="26" t="s">
        <v>191</v>
      </c>
      <c r="CW46" s="26" t="s">
        <v>191</v>
      </c>
      <c r="CX46" s="26" t="s">
        <v>191</v>
      </c>
      <c r="CY46" s="26" t="s">
        <v>191</v>
      </c>
      <c r="CZ46" s="26" t="s">
        <v>191</v>
      </c>
      <c r="DA46" s="26" t="s">
        <v>191</v>
      </c>
      <c r="DB46" s="26" t="s">
        <v>191</v>
      </c>
      <c r="DC46" s="26" t="s">
        <v>191</v>
      </c>
      <c r="DD46" s="26" t="s">
        <v>191</v>
      </c>
      <c r="DE46" s="26" t="s">
        <v>191</v>
      </c>
      <c r="DF46" s="26" t="s">
        <v>191</v>
      </c>
      <c r="DG46" s="26" t="s">
        <v>191</v>
      </c>
      <c r="DH46" s="26" t="s">
        <v>191</v>
      </c>
      <c r="DI46" s="26" t="s">
        <v>191</v>
      </c>
      <c r="DJ46" s="26" t="s">
        <v>191</v>
      </c>
      <c r="DK46" s="26" t="s">
        <v>191</v>
      </c>
      <c r="DL46" s="26" t="s">
        <v>191</v>
      </c>
      <c r="DM46" s="26" t="s">
        <v>191</v>
      </c>
      <c r="DN46" s="26" t="s">
        <v>191</v>
      </c>
      <c r="DO46" s="26" t="s">
        <v>191</v>
      </c>
      <c r="DP46" s="26" t="s">
        <v>191</v>
      </c>
      <c r="DQ46" s="26" t="s">
        <v>191</v>
      </c>
      <c r="DR46" s="26" t="s">
        <v>191</v>
      </c>
      <c r="DS46" s="26" t="s">
        <v>191</v>
      </c>
      <c r="DT46" s="26" t="s">
        <v>191</v>
      </c>
      <c r="DU46" s="26" t="s">
        <v>191</v>
      </c>
      <c r="DV46" s="26" t="s">
        <v>191</v>
      </c>
      <c r="DW46" s="26" t="s">
        <v>191</v>
      </c>
      <c r="DX46" s="26" t="s">
        <v>191</v>
      </c>
      <c r="DY46" s="26" t="s">
        <v>191</v>
      </c>
      <c r="DZ46" s="26" t="s">
        <v>191</v>
      </c>
      <c r="EA46" s="26" t="s">
        <v>191</v>
      </c>
      <c r="EB46" s="26" t="s">
        <v>191</v>
      </c>
      <c r="EC46" s="26" t="s">
        <v>191</v>
      </c>
      <c r="ED46" s="26" t="s">
        <v>191</v>
      </c>
      <c r="EE46" s="26" t="s">
        <v>191</v>
      </c>
      <c r="EF46" s="26" t="s">
        <v>191</v>
      </c>
      <c r="EG46" s="26" t="s">
        <v>191</v>
      </c>
      <c r="EH46" s="26" t="s">
        <v>191</v>
      </c>
      <c r="EI46" s="26" t="s">
        <v>191</v>
      </c>
      <c r="EJ46" s="26" t="s">
        <v>191</v>
      </c>
      <c r="EK46" s="26" t="s">
        <v>191</v>
      </c>
      <c r="EL46" s="26" t="s">
        <v>191</v>
      </c>
      <c r="EM46" s="26" t="s">
        <v>191</v>
      </c>
      <c r="EN46" s="26" t="s">
        <v>191</v>
      </c>
      <c r="EO46" s="26" t="s">
        <v>191</v>
      </c>
      <c r="EP46" s="26" t="s">
        <v>191</v>
      </c>
      <c r="EQ46" s="26" t="s">
        <v>191</v>
      </c>
      <c r="ER46" s="26" t="s">
        <v>191</v>
      </c>
      <c r="ES46" s="26" t="s">
        <v>191</v>
      </c>
      <c r="ET46" s="26" t="s">
        <v>191</v>
      </c>
      <c r="EU46" s="26" t="s">
        <v>191</v>
      </c>
      <c r="EV46" s="26" t="s">
        <v>191</v>
      </c>
      <c r="EW46" s="26" t="s">
        <v>191</v>
      </c>
      <c r="EX46" s="26" t="s">
        <v>191</v>
      </c>
      <c r="EY46" s="26" t="s">
        <v>191</v>
      </c>
      <c r="EZ46" s="26" t="s">
        <v>191</v>
      </c>
      <c r="FA46" s="26" t="s">
        <v>191</v>
      </c>
      <c r="FB46" s="26" t="s">
        <v>191</v>
      </c>
      <c r="FC46" s="26" t="s">
        <v>191</v>
      </c>
      <c r="FD46" s="26" t="s">
        <v>191</v>
      </c>
      <c r="FE46" s="26" t="s">
        <v>191</v>
      </c>
      <c r="FF46" s="26" t="s">
        <v>191</v>
      </c>
      <c r="FG46" s="26" t="s">
        <v>191</v>
      </c>
      <c r="FH46" s="26" t="s">
        <v>191</v>
      </c>
      <c r="FI46" s="26" t="s">
        <v>191</v>
      </c>
      <c r="FJ46" s="26" t="s">
        <v>191</v>
      </c>
      <c r="FK46" s="26" t="s">
        <v>191</v>
      </c>
      <c r="FL46" s="26" t="s">
        <v>191</v>
      </c>
      <c r="FM46" s="26" t="s">
        <v>191</v>
      </c>
      <c r="FN46" s="26" t="s">
        <v>191</v>
      </c>
      <c r="FO46" s="26" t="s">
        <v>191</v>
      </c>
      <c r="FP46" s="26" t="s">
        <v>191</v>
      </c>
      <c r="FQ46" s="26" t="s">
        <v>191</v>
      </c>
      <c r="FR46" s="26" t="s">
        <v>191</v>
      </c>
      <c r="FS46" s="26" t="s">
        <v>191</v>
      </c>
      <c r="FT46" s="26" t="s">
        <v>191</v>
      </c>
      <c r="FU46" s="26" t="s">
        <v>191</v>
      </c>
      <c r="FV46" s="26" t="s">
        <v>191</v>
      </c>
      <c r="FW46" s="26" t="s">
        <v>191</v>
      </c>
      <c r="FX46" s="26" t="s">
        <v>191</v>
      </c>
      <c r="FY46" s="26" t="s">
        <v>191</v>
      </c>
      <c r="FZ46" s="26" t="s">
        <v>191</v>
      </c>
      <c r="GA46" s="26" t="s">
        <v>191</v>
      </c>
      <c r="GB46" s="26" t="s">
        <v>191</v>
      </c>
      <c r="GC46" s="26" t="s">
        <v>191</v>
      </c>
      <c r="GD46" s="26" t="s">
        <v>191</v>
      </c>
    </row>
    <row r="47" spans="1:186" s="41" customFormat="1">
      <c r="A47" s="60"/>
      <c r="B47" s="458"/>
      <c r="C47" s="458" t="s">
        <v>88</v>
      </c>
      <c r="D47" s="458" t="s">
        <v>76</v>
      </c>
      <c r="E47" s="458" t="s">
        <v>68</v>
      </c>
      <c r="F47" s="458" t="s">
        <v>78</v>
      </c>
      <c r="G47" s="26" t="s">
        <v>191</v>
      </c>
      <c r="H47" s="26" t="s">
        <v>191</v>
      </c>
      <c r="I47" s="26" t="s">
        <v>191</v>
      </c>
      <c r="J47" s="26" t="s">
        <v>191</v>
      </c>
      <c r="K47" s="26" t="s">
        <v>191</v>
      </c>
      <c r="L47" s="26" t="s">
        <v>191</v>
      </c>
      <c r="M47" s="26" t="s">
        <v>191</v>
      </c>
      <c r="N47" s="26" t="s">
        <v>191</v>
      </c>
      <c r="O47" s="26" t="s">
        <v>191</v>
      </c>
      <c r="P47" s="26" t="s">
        <v>191</v>
      </c>
      <c r="Q47" s="26" t="s">
        <v>191</v>
      </c>
      <c r="R47" s="26" t="s">
        <v>191</v>
      </c>
      <c r="S47" s="26" t="s">
        <v>191</v>
      </c>
      <c r="T47" s="26" t="s">
        <v>191</v>
      </c>
      <c r="U47" s="26" t="s">
        <v>191</v>
      </c>
      <c r="V47" s="26" t="s">
        <v>191</v>
      </c>
      <c r="W47" s="26" t="s">
        <v>191</v>
      </c>
      <c r="X47" s="26" t="s">
        <v>191</v>
      </c>
      <c r="Y47" s="26" t="s">
        <v>191</v>
      </c>
      <c r="Z47" s="26" t="s">
        <v>191</v>
      </c>
      <c r="AA47" s="26" t="s">
        <v>191</v>
      </c>
      <c r="AB47" s="26" t="s">
        <v>191</v>
      </c>
      <c r="AC47" s="26" t="s">
        <v>191</v>
      </c>
      <c r="AD47" s="26" t="s">
        <v>191</v>
      </c>
      <c r="AE47" s="26" t="s">
        <v>191</v>
      </c>
      <c r="AF47" s="26" t="s">
        <v>191</v>
      </c>
      <c r="AG47" s="26" t="s">
        <v>191</v>
      </c>
      <c r="AH47" s="26" t="s">
        <v>191</v>
      </c>
      <c r="AI47" s="26" t="s">
        <v>191</v>
      </c>
      <c r="AJ47" s="26" t="s">
        <v>191</v>
      </c>
      <c r="AK47" s="26" t="s">
        <v>191</v>
      </c>
      <c r="AL47" s="26" t="s">
        <v>191</v>
      </c>
      <c r="AM47" s="26" t="s">
        <v>191</v>
      </c>
      <c r="AN47" s="26" t="s">
        <v>191</v>
      </c>
      <c r="AO47" s="26" t="s">
        <v>191</v>
      </c>
      <c r="AP47" s="26" t="s">
        <v>191</v>
      </c>
      <c r="AQ47" s="26" t="s">
        <v>191</v>
      </c>
      <c r="AR47" s="26" t="s">
        <v>191</v>
      </c>
      <c r="AS47" s="26" t="s">
        <v>191</v>
      </c>
      <c r="AT47" s="26" t="s">
        <v>191</v>
      </c>
      <c r="AU47" s="26" t="s">
        <v>191</v>
      </c>
      <c r="AV47" s="26" t="s">
        <v>191</v>
      </c>
      <c r="AW47" s="26" t="s">
        <v>191</v>
      </c>
      <c r="AX47" s="26" t="s">
        <v>191</v>
      </c>
      <c r="AY47" s="26" t="s">
        <v>191</v>
      </c>
      <c r="AZ47" s="26" t="s">
        <v>191</v>
      </c>
      <c r="BA47" s="26" t="s">
        <v>191</v>
      </c>
      <c r="BB47" s="26" t="s">
        <v>191</v>
      </c>
      <c r="BC47" s="26" t="s">
        <v>191</v>
      </c>
      <c r="BD47" s="26" t="s">
        <v>191</v>
      </c>
      <c r="BE47" s="26" t="s">
        <v>191</v>
      </c>
      <c r="BF47" s="26" t="s">
        <v>191</v>
      </c>
      <c r="BG47" s="26" t="s">
        <v>191</v>
      </c>
      <c r="BH47" s="26" t="s">
        <v>191</v>
      </c>
      <c r="BI47" s="26" t="s">
        <v>191</v>
      </c>
      <c r="BJ47" s="26" t="s">
        <v>191</v>
      </c>
      <c r="BK47" s="26" t="s">
        <v>191</v>
      </c>
      <c r="BL47" s="26" t="s">
        <v>191</v>
      </c>
      <c r="BM47" s="26" t="s">
        <v>191</v>
      </c>
      <c r="BN47" s="26" t="s">
        <v>191</v>
      </c>
      <c r="BO47" s="26" t="s">
        <v>191</v>
      </c>
      <c r="BP47" s="26" t="s">
        <v>191</v>
      </c>
      <c r="BQ47" s="26" t="s">
        <v>191</v>
      </c>
      <c r="BR47" s="26" t="s">
        <v>191</v>
      </c>
      <c r="BS47" s="26" t="s">
        <v>191</v>
      </c>
      <c r="BT47" s="26" t="s">
        <v>191</v>
      </c>
      <c r="BU47" s="26" t="s">
        <v>191</v>
      </c>
      <c r="BV47" s="26" t="s">
        <v>191</v>
      </c>
      <c r="BW47" s="26" t="s">
        <v>191</v>
      </c>
      <c r="BX47" s="26" t="s">
        <v>191</v>
      </c>
      <c r="BY47" s="26" t="s">
        <v>191</v>
      </c>
      <c r="BZ47" s="26" t="s">
        <v>191</v>
      </c>
      <c r="CA47" s="26" t="s">
        <v>191</v>
      </c>
      <c r="CB47" s="26" t="s">
        <v>191</v>
      </c>
      <c r="CC47" s="26" t="s">
        <v>191</v>
      </c>
      <c r="CD47" s="26" t="s">
        <v>191</v>
      </c>
      <c r="CE47" s="26" t="s">
        <v>191</v>
      </c>
      <c r="CF47" s="26" t="s">
        <v>191</v>
      </c>
      <c r="CG47" s="26" t="s">
        <v>191</v>
      </c>
      <c r="CH47" s="26" t="s">
        <v>191</v>
      </c>
      <c r="CI47" s="26" t="s">
        <v>191</v>
      </c>
      <c r="CJ47" s="26" t="s">
        <v>191</v>
      </c>
      <c r="CK47" s="26" t="s">
        <v>191</v>
      </c>
      <c r="CL47" s="26" t="s">
        <v>191</v>
      </c>
      <c r="CM47" s="26" t="s">
        <v>191</v>
      </c>
      <c r="CN47" s="26" t="s">
        <v>191</v>
      </c>
      <c r="CO47" s="26" t="s">
        <v>191</v>
      </c>
      <c r="CP47" s="26" t="s">
        <v>191</v>
      </c>
      <c r="CQ47" s="26" t="s">
        <v>191</v>
      </c>
      <c r="CR47" s="26" t="s">
        <v>191</v>
      </c>
      <c r="CS47" s="26" t="s">
        <v>191</v>
      </c>
      <c r="CT47" s="26" t="s">
        <v>191</v>
      </c>
      <c r="CU47" s="26" t="s">
        <v>191</v>
      </c>
      <c r="CV47" s="26" t="s">
        <v>191</v>
      </c>
      <c r="CW47" s="26" t="s">
        <v>191</v>
      </c>
      <c r="CX47" s="26" t="s">
        <v>191</v>
      </c>
      <c r="CY47" s="26" t="s">
        <v>191</v>
      </c>
      <c r="CZ47" s="26" t="s">
        <v>191</v>
      </c>
      <c r="DA47" s="26" t="s">
        <v>191</v>
      </c>
      <c r="DB47" s="26" t="s">
        <v>191</v>
      </c>
      <c r="DC47" s="26" t="s">
        <v>191</v>
      </c>
      <c r="DD47" s="26" t="s">
        <v>191</v>
      </c>
      <c r="DE47" s="26" t="s">
        <v>191</v>
      </c>
      <c r="DF47" s="26" t="s">
        <v>191</v>
      </c>
      <c r="DG47" s="26" t="s">
        <v>191</v>
      </c>
      <c r="DH47" s="26" t="s">
        <v>191</v>
      </c>
      <c r="DI47" s="26" t="s">
        <v>191</v>
      </c>
      <c r="DJ47" s="26" t="s">
        <v>191</v>
      </c>
      <c r="DK47" s="26" t="s">
        <v>191</v>
      </c>
      <c r="DL47" s="26" t="s">
        <v>191</v>
      </c>
      <c r="DM47" s="26" t="s">
        <v>191</v>
      </c>
      <c r="DN47" s="26" t="s">
        <v>191</v>
      </c>
      <c r="DO47" s="26" t="s">
        <v>191</v>
      </c>
      <c r="DP47" s="26" t="s">
        <v>191</v>
      </c>
      <c r="DQ47" s="26" t="s">
        <v>191</v>
      </c>
      <c r="DR47" s="26" t="s">
        <v>191</v>
      </c>
      <c r="DS47" s="26" t="s">
        <v>191</v>
      </c>
      <c r="DT47" s="26" t="s">
        <v>191</v>
      </c>
      <c r="DU47" s="26" t="s">
        <v>191</v>
      </c>
      <c r="DV47" s="26" t="s">
        <v>191</v>
      </c>
      <c r="DW47" s="26" t="s">
        <v>191</v>
      </c>
      <c r="DX47" s="26" t="s">
        <v>191</v>
      </c>
      <c r="DY47" s="26" t="s">
        <v>191</v>
      </c>
      <c r="DZ47" s="26" t="s">
        <v>191</v>
      </c>
      <c r="EA47" s="26" t="s">
        <v>191</v>
      </c>
      <c r="EB47" s="26" t="s">
        <v>191</v>
      </c>
      <c r="EC47" s="26" t="s">
        <v>191</v>
      </c>
      <c r="ED47" s="26" t="s">
        <v>191</v>
      </c>
      <c r="EE47" s="26" t="s">
        <v>191</v>
      </c>
      <c r="EF47" s="26" t="s">
        <v>191</v>
      </c>
      <c r="EG47" s="26" t="s">
        <v>191</v>
      </c>
      <c r="EH47" s="26" t="s">
        <v>191</v>
      </c>
      <c r="EI47" s="26" t="s">
        <v>191</v>
      </c>
      <c r="EJ47" s="26" t="s">
        <v>191</v>
      </c>
      <c r="EK47" s="26" t="s">
        <v>191</v>
      </c>
      <c r="EL47" s="26" t="s">
        <v>191</v>
      </c>
      <c r="EM47" s="26" t="s">
        <v>191</v>
      </c>
      <c r="EN47" s="26" t="s">
        <v>191</v>
      </c>
      <c r="EO47" s="26" t="s">
        <v>191</v>
      </c>
      <c r="EP47" s="26" t="s">
        <v>191</v>
      </c>
      <c r="EQ47" s="26" t="s">
        <v>191</v>
      </c>
      <c r="ER47" s="26" t="s">
        <v>191</v>
      </c>
      <c r="ES47" s="26" t="s">
        <v>191</v>
      </c>
      <c r="ET47" s="26" t="s">
        <v>191</v>
      </c>
      <c r="EU47" s="26" t="s">
        <v>191</v>
      </c>
      <c r="EV47" s="26" t="s">
        <v>191</v>
      </c>
      <c r="EW47" s="26" t="s">
        <v>191</v>
      </c>
      <c r="EX47" s="26" t="s">
        <v>191</v>
      </c>
      <c r="EY47" s="26" t="s">
        <v>191</v>
      </c>
      <c r="EZ47" s="26" t="s">
        <v>191</v>
      </c>
      <c r="FA47" s="26" t="s">
        <v>191</v>
      </c>
      <c r="FB47" s="26" t="s">
        <v>191</v>
      </c>
      <c r="FC47" s="26" t="s">
        <v>191</v>
      </c>
      <c r="FD47" s="26" t="s">
        <v>191</v>
      </c>
      <c r="FE47" s="26" t="s">
        <v>191</v>
      </c>
      <c r="FF47" s="26" t="s">
        <v>191</v>
      </c>
      <c r="FG47" s="26" t="s">
        <v>191</v>
      </c>
      <c r="FH47" s="26" t="s">
        <v>191</v>
      </c>
      <c r="FI47" s="26" t="s">
        <v>191</v>
      </c>
      <c r="FJ47" s="26" t="s">
        <v>191</v>
      </c>
      <c r="FK47" s="26" t="s">
        <v>191</v>
      </c>
      <c r="FL47" s="26" t="s">
        <v>191</v>
      </c>
      <c r="FM47" s="26" t="s">
        <v>191</v>
      </c>
      <c r="FN47" s="26" t="s">
        <v>191</v>
      </c>
      <c r="FO47" s="26" t="s">
        <v>191</v>
      </c>
      <c r="FP47" s="26" t="s">
        <v>191</v>
      </c>
      <c r="FQ47" s="26" t="s">
        <v>191</v>
      </c>
      <c r="FR47" s="26" t="s">
        <v>191</v>
      </c>
      <c r="FS47" s="26" t="s">
        <v>191</v>
      </c>
      <c r="FT47" s="26" t="s">
        <v>191</v>
      </c>
      <c r="FU47" s="26" t="s">
        <v>191</v>
      </c>
      <c r="FV47" s="26" t="s">
        <v>191</v>
      </c>
      <c r="FW47" s="26" t="s">
        <v>191</v>
      </c>
      <c r="FX47" s="26" t="s">
        <v>191</v>
      </c>
      <c r="FY47" s="26" t="s">
        <v>191</v>
      </c>
      <c r="FZ47" s="26" t="s">
        <v>191</v>
      </c>
      <c r="GA47" s="26" t="s">
        <v>191</v>
      </c>
      <c r="GB47" s="26" t="s">
        <v>191</v>
      </c>
      <c r="GC47" s="26" t="s">
        <v>191</v>
      </c>
      <c r="GD47" s="26" t="s">
        <v>191</v>
      </c>
    </row>
    <row r="48" spans="1:186" s="41" customFormat="1">
      <c r="A48" s="60"/>
      <c r="B48" s="458"/>
      <c r="C48" s="458" t="s">
        <v>88</v>
      </c>
      <c r="D48" s="458" t="s">
        <v>76</v>
      </c>
      <c r="E48" s="458" t="s">
        <v>68</v>
      </c>
      <c r="F48" s="458" t="s">
        <v>79</v>
      </c>
      <c r="G48" s="26">
        <v>38.159999999999997</v>
      </c>
      <c r="H48" s="26">
        <v>35.19</v>
      </c>
      <c r="I48" s="26">
        <v>33.840000000000003</v>
      </c>
      <c r="J48" s="26">
        <v>34.79</v>
      </c>
      <c r="K48" s="26">
        <v>35.4</v>
      </c>
      <c r="L48" s="26">
        <v>36.47</v>
      </c>
      <c r="M48" s="26">
        <v>45.83</v>
      </c>
      <c r="N48" s="26">
        <v>40.46</v>
      </c>
      <c r="O48" s="26">
        <v>36.51</v>
      </c>
      <c r="P48" s="26">
        <v>33.86</v>
      </c>
      <c r="Q48" s="26">
        <v>34.520000000000003</v>
      </c>
      <c r="R48" s="26">
        <v>36.299999999999997</v>
      </c>
      <c r="S48" s="26">
        <v>41.16</v>
      </c>
      <c r="T48" s="26">
        <v>39.08</v>
      </c>
      <c r="U48" s="26">
        <v>36.979999999999997</v>
      </c>
      <c r="V48" s="26">
        <v>37.39</v>
      </c>
      <c r="W48" s="26">
        <v>37.590000000000003</v>
      </c>
      <c r="X48" s="26">
        <v>37.74</v>
      </c>
      <c r="Y48" s="26">
        <v>43.45</v>
      </c>
      <c r="Z48" s="26">
        <v>43.63</v>
      </c>
      <c r="AA48" s="26">
        <v>37.950000000000003</v>
      </c>
      <c r="AB48" s="26">
        <v>35.200000000000003</v>
      </c>
      <c r="AC48" s="26">
        <v>35.78</v>
      </c>
      <c r="AD48" s="26">
        <v>37.78</v>
      </c>
      <c r="AE48" s="26">
        <v>40.07</v>
      </c>
      <c r="AF48" s="26">
        <v>40.4</v>
      </c>
      <c r="AG48" s="26">
        <v>38.69</v>
      </c>
      <c r="AH48" s="26">
        <v>37.42</v>
      </c>
      <c r="AI48" s="26">
        <v>38.06</v>
      </c>
      <c r="AJ48" s="26">
        <v>39.799999999999997</v>
      </c>
      <c r="AK48" s="26">
        <v>44.6</v>
      </c>
      <c r="AL48" s="26">
        <v>44.79</v>
      </c>
      <c r="AM48" s="26">
        <v>38.950000000000003</v>
      </c>
      <c r="AN48" s="26">
        <v>37.26</v>
      </c>
      <c r="AO48" s="26">
        <v>37.770000000000003</v>
      </c>
      <c r="AP48" s="26">
        <v>36.76</v>
      </c>
      <c r="AQ48" s="26">
        <v>41.27</v>
      </c>
      <c r="AR48" s="26">
        <v>41.59</v>
      </c>
      <c r="AS48" s="26">
        <v>39.85</v>
      </c>
      <c r="AT48" s="26">
        <v>38.53</v>
      </c>
      <c r="AU48" s="26">
        <v>39.14</v>
      </c>
      <c r="AV48" s="26">
        <v>41.38</v>
      </c>
      <c r="AW48" s="26">
        <v>46.11</v>
      </c>
      <c r="AX48" s="26">
        <v>46.29</v>
      </c>
      <c r="AY48" s="26">
        <v>39.619999999999997</v>
      </c>
      <c r="AZ48" s="26">
        <v>37.659999999999997</v>
      </c>
      <c r="BA48" s="26">
        <v>38.17</v>
      </c>
      <c r="BB48" s="26">
        <v>37.340000000000003</v>
      </c>
      <c r="BC48" s="26">
        <v>42.91</v>
      </c>
      <c r="BD48" s="26">
        <v>43.2</v>
      </c>
      <c r="BE48" s="26">
        <v>40.909999999999997</v>
      </c>
      <c r="BF48" s="26">
        <v>39.549999999999997</v>
      </c>
      <c r="BG48" s="26">
        <v>39.700000000000003</v>
      </c>
      <c r="BH48" s="26">
        <v>43.39</v>
      </c>
      <c r="BI48" s="26">
        <v>48.26</v>
      </c>
      <c r="BJ48" s="26">
        <v>48.45</v>
      </c>
      <c r="BK48" s="26">
        <v>40.9</v>
      </c>
      <c r="BL48" s="26">
        <v>39.299999999999997</v>
      </c>
      <c r="BM48" s="26">
        <v>39.83</v>
      </c>
      <c r="BN48" s="26">
        <v>39.11</v>
      </c>
      <c r="BO48" s="26">
        <v>44.96</v>
      </c>
      <c r="BP48" s="26">
        <v>45.26</v>
      </c>
      <c r="BQ48" s="26">
        <v>42.89</v>
      </c>
      <c r="BR48" s="26">
        <v>41.46</v>
      </c>
      <c r="BS48" s="26">
        <v>41.56</v>
      </c>
      <c r="BT48" s="26">
        <v>45.45</v>
      </c>
      <c r="BU48" s="26">
        <v>50.53</v>
      </c>
      <c r="BV48" s="26">
        <v>50.72</v>
      </c>
      <c r="BW48" s="26">
        <v>42.85</v>
      </c>
      <c r="BX48" s="26">
        <v>41.19</v>
      </c>
      <c r="BY48" s="26">
        <v>41.74</v>
      </c>
      <c r="BZ48" s="26">
        <v>40.96</v>
      </c>
      <c r="CA48" s="26">
        <v>47.87</v>
      </c>
      <c r="CB48" s="26">
        <v>49.74</v>
      </c>
      <c r="CC48" s="26">
        <v>48.72</v>
      </c>
      <c r="CD48" s="26">
        <v>48.44</v>
      </c>
      <c r="CE48" s="26">
        <v>49.92</v>
      </c>
      <c r="CF48" s="26">
        <v>55.82</v>
      </c>
      <c r="CG48" s="26">
        <v>63.85</v>
      </c>
      <c r="CH48" s="26">
        <v>66.17</v>
      </c>
      <c r="CI48" s="26">
        <v>59.51</v>
      </c>
      <c r="CJ48" s="26">
        <v>58.15</v>
      </c>
      <c r="CK48" s="26">
        <v>59.59</v>
      </c>
      <c r="CL48" s="26">
        <v>60.21</v>
      </c>
      <c r="CM48" s="26">
        <v>66.88</v>
      </c>
      <c r="CN48" s="26">
        <v>69.16</v>
      </c>
      <c r="CO48" s="26">
        <v>67.67</v>
      </c>
      <c r="CP48" s="26">
        <v>66.59</v>
      </c>
      <c r="CQ48" s="26">
        <v>69.47</v>
      </c>
      <c r="CR48" s="26">
        <v>77.3</v>
      </c>
      <c r="CS48" s="26">
        <v>87.51</v>
      </c>
      <c r="CT48" s="26">
        <v>90.32</v>
      </c>
      <c r="CU48" s="26">
        <v>82.87</v>
      </c>
      <c r="CV48" s="26">
        <v>79.540000000000006</v>
      </c>
      <c r="CW48" s="26">
        <v>80.48</v>
      </c>
      <c r="CX48" s="26">
        <v>81.42</v>
      </c>
      <c r="CY48" s="26">
        <v>87.47</v>
      </c>
      <c r="CZ48" s="26">
        <v>87.92</v>
      </c>
      <c r="DA48" s="26">
        <v>84.28</v>
      </c>
      <c r="DB48" s="26">
        <v>83.33</v>
      </c>
      <c r="DC48" s="26">
        <v>84.21</v>
      </c>
      <c r="DD48" s="26">
        <v>91.9</v>
      </c>
      <c r="DE48" s="26">
        <v>100.79</v>
      </c>
      <c r="DF48" s="26">
        <v>101.98</v>
      </c>
      <c r="DG48" s="26">
        <v>89.52</v>
      </c>
      <c r="DH48" s="26">
        <v>84.67</v>
      </c>
      <c r="DI48" s="26">
        <v>85.14</v>
      </c>
      <c r="DJ48" s="26">
        <v>83.56</v>
      </c>
      <c r="DK48" s="26">
        <v>90.5</v>
      </c>
      <c r="DL48" s="26">
        <v>89.67</v>
      </c>
      <c r="DM48" s="26">
        <v>86.37</v>
      </c>
      <c r="DN48" s="26">
        <v>83.31</v>
      </c>
      <c r="DO48" s="26">
        <v>84.52</v>
      </c>
      <c r="DP48" s="26">
        <v>94.71</v>
      </c>
      <c r="DQ48" s="26">
        <v>102.41</v>
      </c>
      <c r="DR48" s="26">
        <v>102.28</v>
      </c>
      <c r="DS48" s="26">
        <v>91.53</v>
      </c>
      <c r="DT48" s="26">
        <v>87.67</v>
      </c>
      <c r="DU48" s="26">
        <v>89.37</v>
      </c>
      <c r="DV48" s="26">
        <v>86.61</v>
      </c>
      <c r="DW48" s="26">
        <v>92.49</v>
      </c>
      <c r="DX48" s="26">
        <v>91.09</v>
      </c>
      <c r="DY48" s="26">
        <v>87.75</v>
      </c>
      <c r="DZ48" s="26">
        <v>84.99</v>
      </c>
      <c r="EA48" s="26">
        <v>87.98</v>
      </c>
      <c r="EB48" s="26">
        <v>95.44</v>
      </c>
      <c r="EC48" s="26">
        <v>102.55</v>
      </c>
      <c r="ED48" s="26">
        <v>101.28</v>
      </c>
      <c r="EE48" s="26">
        <v>92.48</v>
      </c>
      <c r="EF48" s="26">
        <v>88.81</v>
      </c>
      <c r="EG48" s="26">
        <v>89.18</v>
      </c>
      <c r="EH48" s="26">
        <v>87.03</v>
      </c>
      <c r="EI48" s="26">
        <v>90.6</v>
      </c>
      <c r="EJ48" s="26">
        <v>93.01</v>
      </c>
      <c r="EK48" s="26">
        <v>89.45</v>
      </c>
      <c r="EL48" s="26">
        <v>85.58</v>
      </c>
      <c r="EM48" s="26">
        <v>86.96</v>
      </c>
      <c r="EN48" s="26">
        <v>94.02</v>
      </c>
      <c r="EO48" s="26">
        <v>104.13</v>
      </c>
      <c r="EP48" s="26">
        <v>105.6</v>
      </c>
      <c r="EQ48" s="26">
        <v>97.44</v>
      </c>
      <c r="ER48" s="26">
        <v>89.88</v>
      </c>
      <c r="ES48" s="26">
        <v>89.75</v>
      </c>
      <c r="ET48" s="26">
        <v>89.74</v>
      </c>
      <c r="EU48" s="26">
        <v>95.07</v>
      </c>
      <c r="EV48" s="26">
        <v>94.82</v>
      </c>
      <c r="EW48" s="26">
        <v>92.8</v>
      </c>
      <c r="EX48" s="26">
        <v>88.73</v>
      </c>
      <c r="EY48" s="26">
        <v>89.55</v>
      </c>
      <c r="EZ48" s="26">
        <v>96.64</v>
      </c>
      <c r="FA48" s="26">
        <v>106.56</v>
      </c>
      <c r="FB48" s="26">
        <v>108.05</v>
      </c>
      <c r="FC48" s="26">
        <v>99.25</v>
      </c>
      <c r="FD48" s="26">
        <v>93.88</v>
      </c>
      <c r="FE48" s="26">
        <v>92.95</v>
      </c>
      <c r="FF48" s="26">
        <v>91.69</v>
      </c>
      <c r="FG48" s="26">
        <v>99.13</v>
      </c>
      <c r="FH48" s="26">
        <v>98.99</v>
      </c>
      <c r="FI48" s="26">
        <v>96.04</v>
      </c>
      <c r="FJ48" s="26">
        <v>92.06</v>
      </c>
      <c r="FK48" s="26">
        <v>95.16</v>
      </c>
      <c r="FL48" s="26">
        <v>101.15</v>
      </c>
      <c r="FM48" s="26">
        <v>110.8</v>
      </c>
      <c r="FN48" s="26">
        <v>112.04</v>
      </c>
      <c r="FO48" s="26">
        <v>103.9</v>
      </c>
      <c r="FP48" s="26">
        <v>97.38</v>
      </c>
      <c r="FQ48" s="26">
        <v>96.5</v>
      </c>
      <c r="FR48" s="26">
        <v>96.01</v>
      </c>
      <c r="FS48" s="26">
        <v>103.96</v>
      </c>
      <c r="FT48" s="26">
        <v>103.15</v>
      </c>
      <c r="FU48" s="26">
        <v>100.2</v>
      </c>
      <c r="FV48" s="26">
        <v>98.68</v>
      </c>
      <c r="FW48" s="26">
        <v>99.56</v>
      </c>
      <c r="FX48" s="26">
        <v>105.98</v>
      </c>
      <c r="FY48" s="26">
        <v>114.38</v>
      </c>
      <c r="FZ48" s="26">
        <v>115.4</v>
      </c>
      <c r="GA48" s="26">
        <v>106.98</v>
      </c>
      <c r="GB48" s="26">
        <v>102.28</v>
      </c>
      <c r="GC48" s="26">
        <v>102.69</v>
      </c>
      <c r="GD48" s="26">
        <v>99.98</v>
      </c>
    </row>
    <row r="49" spans="1:186" s="41" customFormat="1">
      <c r="A49" s="60"/>
      <c r="B49" s="458"/>
      <c r="C49" s="458"/>
      <c r="D49" s="458"/>
      <c r="E49" s="458"/>
      <c r="F49" s="458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</row>
    <row r="50" spans="1:186" s="41" customFormat="1">
      <c r="A50" s="60"/>
      <c r="B50" s="458"/>
      <c r="C50" s="458" t="s">
        <v>150</v>
      </c>
      <c r="D50" s="458" t="s">
        <v>76</v>
      </c>
      <c r="E50" s="458" t="s">
        <v>68</v>
      </c>
      <c r="F50" s="458" t="s">
        <v>77</v>
      </c>
      <c r="G50" s="26" t="s">
        <v>191</v>
      </c>
      <c r="H50" s="26" t="s">
        <v>191</v>
      </c>
      <c r="I50" s="26" t="s">
        <v>191</v>
      </c>
      <c r="J50" s="26" t="s">
        <v>191</v>
      </c>
      <c r="K50" s="26" t="s">
        <v>191</v>
      </c>
      <c r="L50" s="26" t="s">
        <v>191</v>
      </c>
      <c r="M50" s="26" t="s">
        <v>191</v>
      </c>
      <c r="N50" s="26" t="s">
        <v>191</v>
      </c>
      <c r="O50" s="26" t="s">
        <v>191</v>
      </c>
      <c r="P50" s="26" t="s">
        <v>191</v>
      </c>
      <c r="Q50" s="26" t="s">
        <v>191</v>
      </c>
      <c r="R50" s="26" t="s">
        <v>191</v>
      </c>
      <c r="S50" s="26" t="s">
        <v>191</v>
      </c>
      <c r="T50" s="26" t="s">
        <v>191</v>
      </c>
      <c r="U50" s="26" t="s">
        <v>191</v>
      </c>
      <c r="V50" s="26" t="s">
        <v>191</v>
      </c>
      <c r="W50" s="26" t="s">
        <v>191</v>
      </c>
      <c r="X50" s="26" t="s">
        <v>191</v>
      </c>
      <c r="Y50" s="26" t="s">
        <v>191</v>
      </c>
      <c r="Z50" s="26" t="s">
        <v>191</v>
      </c>
      <c r="AA50" s="26" t="s">
        <v>191</v>
      </c>
      <c r="AB50" s="26" t="s">
        <v>191</v>
      </c>
      <c r="AC50" s="26" t="s">
        <v>191</v>
      </c>
      <c r="AD50" s="26" t="s">
        <v>191</v>
      </c>
      <c r="AE50" s="26" t="s">
        <v>191</v>
      </c>
      <c r="AF50" s="26" t="s">
        <v>191</v>
      </c>
      <c r="AG50" s="26" t="s">
        <v>191</v>
      </c>
      <c r="AH50" s="26" t="s">
        <v>191</v>
      </c>
      <c r="AI50" s="26" t="s">
        <v>191</v>
      </c>
      <c r="AJ50" s="26" t="s">
        <v>191</v>
      </c>
      <c r="AK50" s="26" t="s">
        <v>191</v>
      </c>
      <c r="AL50" s="26" t="s">
        <v>191</v>
      </c>
      <c r="AM50" s="26" t="s">
        <v>191</v>
      </c>
      <c r="AN50" s="26" t="s">
        <v>191</v>
      </c>
      <c r="AO50" s="26" t="s">
        <v>191</v>
      </c>
      <c r="AP50" s="26" t="s">
        <v>191</v>
      </c>
      <c r="AQ50" s="26" t="s">
        <v>191</v>
      </c>
      <c r="AR50" s="26" t="s">
        <v>191</v>
      </c>
      <c r="AS50" s="26" t="s">
        <v>191</v>
      </c>
      <c r="AT50" s="26" t="s">
        <v>191</v>
      </c>
      <c r="AU50" s="26" t="s">
        <v>191</v>
      </c>
      <c r="AV50" s="26" t="s">
        <v>191</v>
      </c>
      <c r="AW50" s="26" t="s">
        <v>191</v>
      </c>
      <c r="AX50" s="26" t="s">
        <v>191</v>
      </c>
      <c r="AY50" s="26" t="s">
        <v>191</v>
      </c>
      <c r="AZ50" s="26" t="s">
        <v>191</v>
      </c>
      <c r="BA50" s="26" t="s">
        <v>191</v>
      </c>
      <c r="BB50" s="26" t="s">
        <v>191</v>
      </c>
      <c r="BC50" s="26" t="s">
        <v>191</v>
      </c>
      <c r="BD50" s="26" t="s">
        <v>191</v>
      </c>
      <c r="BE50" s="26" t="s">
        <v>191</v>
      </c>
      <c r="BF50" s="26" t="s">
        <v>191</v>
      </c>
      <c r="BG50" s="26" t="s">
        <v>191</v>
      </c>
      <c r="BH50" s="26" t="s">
        <v>191</v>
      </c>
      <c r="BI50" s="26" t="s">
        <v>191</v>
      </c>
      <c r="BJ50" s="26" t="s">
        <v>191</v>
      </c>
      <c r="BK50" s="26" t="s">
        <v>191</v>
      </c>
      <c r="BL50" s="26" t="s">
        <v>191</v>
      </c>
      <c r="BM50" s="26" t="s">
        <v>191</v>
      </c>
      <c r="BN50" s="26" t="s">
        <v>191</v>
      </c>
      <c r="BO50" s="26" t="s">
        <v>191</v>
      </c>
      <c r="BP50" s="26" t="s">
        <v>191</v>
      </c>
      <c r="BQ50" s="26" t="s">
        <v>191</v>
      </c>
      <c r="BR50" s="26" t="s">
        <v>191</v>
      </c>
      <c r="BS50" s="26" t="s">
        <v>191</v>
      </c>
      <c r="BT50" s="26" t="s">
        <v>191</v>
      </c>
      <c r="BU50" s="26" t="s">
        <v>191</v>
      </c>
      <c r="BV50" s="26" t="s">
        <v>191</v>
      </c>
      <c r="BW50" s="26" t="s">
        <v>191</v>
      </c>
      <c r="BX50" s="26" t="s">
        <v>191</v>
      </c>
      <c r="BY50" s="26" t="s">
        <v>191</v>
      </c>
      <c r="BZ50" s="26" t="s">
        <v>191</v>
      </c>
      <c r="CA50" s="26" t="s">
        <v>191</v>
      </c>
      <c r="CB50" s="26" t="s">
        <v>191</v>
      </c>
      <c r="CC50" s="26" t="s">
        <v>191</v>
      </c>
      <c r="CD50" s="26" t="s">
        <v>191</v>
      </c>
      <c r="CE50" s="26" t="s">
        <v>191</v>
      </c>
      <c r="CF50" s="26" t="s">
        <v>191</v>
      </c>
      <c r="CG50" s="26" t="s">
        <v>191</v>
      </c>
      <c r="CH50" s="26" t="s">
        <v>191</v>
      </c>
      <c r="CI50" s="26" t="s">
        <v>191</v>
      </c>
      <c r="CJ50" s="26" t="s">
        <v>191</v>
      </c>
      <c r="CK50" s="26" t="s">
        <v>191</v>
      </c>
      <c r="CL50" s="26" t="s">
        <v>191</v>
      </c>
      <c r="CM50" s="26" t="s">
        <v>191</v>
      </c>
      <c r="CN50" s="26" t="s">
        <v>191</v>
      </c>
      <c r="CO50" s="26" t="s">
        <v>191</v>
      </c>
      <c r="CP50" s="26" t="s">
        <v>191</v>
      </c>
      <c r="CQ50" s="26" t="s">
        <v>191</v>
      </c>
      <c r="CR50" s="26" t="s">
        <v>191</v>
      </c>
      <c r="CS50" s="26" t="s">
        <v>191</v>
      </c>
      <c r="CT50" s="26" t="s">
        <v>191</v>
      </c>
      <c r="CU50" s="26" t="s">
        <v>191</v>
      </c>
      <c r="CV50" s="26" t="s">
        <v>191</v>
      </c>
      <c r="CW50" s="26" t="s">
        <v>191</v>
      </c>
      <c r="CX50" s="26" t="s">
        <v>191</v>
      </c>
      <c r="CY50" s="26" t="s">
        <v>191</v>
      </c>
      <c r="CZ50" s="26" t="s">
        <v>191</v>
      </c>
      <c r="DA50" s="26" t="s">
        <v>191</v>
      </c>
      <c r="DB50" s="26" t="s">
        <v>191</v>
      </c>
      <c r="DC50" s="26" t="s">
        <v>191</v>
      </c>
      <c r="DD50" s="26" t="s">
        <v>191</v>
      </c>
      <c r="DE50" s="26" t="s">
        <v>191</v>
      </c>
      <c r="DF50" s="26" t="s">
        <v>191</v>
      </c>
      <c r="DG50" s="26" t="s">
        <v>191</v>
      </c>
      <c r="DH50" s="26" t="s">
        <v>191</v>
      </c>
      <c r="DI50" s="26" t="s">
        <v>191</v>
      </c>
      <c r="DJ50" s="26" t="s">
        <v>191</v>
      </c>
      <c r="DK50" s="26" t="s">
        <v>191</v>
      </c>
      <c r="DL50" s="26" t="s">
        <v>191</v>
      </c>
      <c r="DM50" s="26" t="s">
        <v>191</v>
      </c>
      <c r="DN50" s="26" t="s">
        <v>191</v>
      </c>
      <c r="DO50" s="26" t="s">
        <v>191</v>
      </c>
      <c r="DP50" s="26" t="s">
        <v>191</v>
      </c>
      <c r="DQ50" s="26" t="s">
        <v>191</v>
      </c>
      <c r="DR50" s="26" t="s">
        <v>191</v>
      </c>
      <c r="DS50" s="26" t="s">
        <v>191</v>
      </c>
      <c r="DT50" s="26" t="s">
        <v>191</v>
      </c>
      <c r="DU50" s="26" t="s">
        <v>191</v>
      </c>
      <c r="DV50" s="26" t="s">
        <v>191</v>
      </c>
      <c r="DW50" s="26" t="s">
        <v>191</v>
      </c>
      <c r="DX50" s="26" t="s">
        <v>191</v>
      </c>
      <c r="DY50" s="26" t="s">
        <v>191</v>
      </c>
      <c r="DZ50" s="26" t="s">
        <v>191</v>
      </c>
      <c r="EA50" s="26" t="s">
        <v>191</v>
      </c>
      <c r="EB50" s="26" t="s">
        <v>191</v>
      </c>
      <c r="EC50" s="26" t="s">
        <v>191</v>
      </c>
      <c r="ED50" s="26" t="s">
        <v>191</v>
      </c>
      <c r="EE50" s="26" t="s">
        <v>191</v>
      </c>
      <c r="EF50" s="26" t="s">
        <v>191</v>
      </c>
      <c r="EG50" s="26" t="s">
        <v>191</v>
      </c>
      <c r="EH50" s="26" t="s">
        <v>191</v>
      </c>
      <c r="EI50" s="26" t="s">
        <v>191</v>
      </c>
      <c r="EJ50" s="26" t="s">
        <v>191</v>
      </c>
      <c r="EK50" s="26" t="s">
        <v>191</v>
      </c>
      <c r="EL50" s="26" t="s">
        <v>191</v>
      </c>
      <c r="EM50" s="26" t="s">
        <v>191</v>
      </c>
      <c r="EN50" s="26" t="s">
        <v>191</v>
      </c>
      <c r="EO50" s="26" t="s">
        <v>191</v>
      </c>
      <c r="EP50" s="26" t="s">
        <v>191</v>
      </c>
      <c r="EQ50" s="26" t="s">
        <v>191</v>
      </c>
      <c r="ER50" s="26" t="s">
        <v>191</v>
      </c>
      <c r="ES50" s="26" t="s">
        <v>191</v>
      </c>
      <c r="ET50" s="26" t="s">
        <v>191</v>
      </c>
      <c r="EU50" s="26" t="s">
        <v>191</v>
      </c>
      <c r="EV50" s="26" t="s">
        <v>191</v>
      </c>
      <c r="EW50" s="26" t="s">
        <v>191</v>
      </c>
      <c r="EX50" s="26" t="s">
        <v>191</v>
      </c>
      <c r="EY50" s="26" t="s">
        <v>191</v>
      </c>
      <c r="EZ50" s="26" t="s">
        <v>191</v>
      </c>
      <c r="FA50" s="26" t="s">
        <v>191</v>
      </c>
      <c r="FB50" s="26" t="s">
        <v>191</v>
      </c>
      <c r="FC50" s="26" t="s">
        <v>191</v>
      </c>
      <c r="FD50" s="26" t="s">
        <v>191</v>
      </c>
      <c r="FE50" s="26" t="s">
        <v>191</v>
      </c>
      <c r="FF50" s="26" t="s">
        <v>191</v>
      </c>
      <c r="FG50" s="26" t="s">
        <v>191</v>
      </c>
      <c r="FH50" s="26" t="s">
        <v>191</v>
      </c>
      <c r="FI50" s="26" t="s">
        <v>191</v>
      </c>
      <c r="FJ50" s="26" t="s">
        <v>191</v>
      </c>
      <c r="FK50" s="26" t="s">
        <v>191</v>
      </c>
      <c r="FL50" s="26" t="s">
        <v>191</v>
      </c>
      <c r="FM50" s="26" t="s">
        <v>191</v>
      </c>
      <c r="FN50" s="26" t="s">
        <v>191</v>
      </c>
      <c r="FO50" s="26" t="s">
        <v>191</v>
      </c>
      <c r="FP50" s="26" t="s">
        <v>191</v>
      </c>
      <c r="FQ50" s="26" t="s">
        <v>191</v>
      </c>
      <c r="FR50" s="26" t="s">
        <v>191</v>
      </c>
      <c r="FS50" s="26" t="s">
        <v>191</v>
      </c>
      <c r="FT50" s="26" t="s">
        <v>191</v>
      </c>
      <c r="FU50" s="26" t="s">
        <v>191</v>
      </c>
      <c r="FV50" s="26" t="s">
        <v>191</v>
      </c>
      <c r="FW50" s="26" t="s">
        <v>191</v>
      </c>
      <c r="FX50" s="26" t="s">
        <v>191</v>
      </c>
      <c r="FY50" s="26" t="s">
        <v>191</v>
      </c>
      <c r="FZ50" s="26" t="s">
        <v>191</v>
      </c>
      <c r="GA50" s="26" t="s">
        <v>191</v>
      </c>
      <c r="GB50" s="26" t="s">
        <v>191</v>
      </c>
      <c r="GC50" s="26" t="s">
        <v>191</v>
      </c>
      <c r="GD50" s="26" t="s">
        <v>191</v>
      </c>
    </row>
    <row r="51" spans="1:186" s="41" customFormat="1">
      <c r="A51" s="60"/>
      <c r="B51" s="458"/>
      <c r="C51" s="458" t="s">
        <v>150</v>
      </c>
      <c r="D51" s="458" t="s">
        <v>76</v>
      </c>
      <c r="E51" s="458" t="s">
        <v>68</v>
      </c>
      <c r="F51" s="458" t="s">
        <v>78</v>
      </c>
      <c r="G51" s="26" t="s">
        <v>191</v>
      </c>
      <c r="H51" s="26" t="s">
        <v>191</v>
      </c>
      <c r="I51" s="26" t="s">
        <v>191</v>
      </c>
      <c r="J51" s="26" t="s">
        <v>191</v>
      </c>
      <c r="K51" s="26" t="s">
        <v>191</v>
      </c>
      <c r="L51" s="26" t="s">
        <v>191</v>
      </c>
      <c r="M51" s="26" t="s">
        <v>191</v>
      </c>
      <c r="N51" s="26" t="s">
        <v>191</v>
      </c>
      <c r="O51" s="26" t="s">
        <v>191</v>
      </c>
      <c r="P51" s="26" t="s">
        <v>191</v>
      </c>
      <c r="Q51" s="26" t="s">
        <v>191</v>
      </c>
      <c r="R51" s="26" t="s">
        <v>191</v>
      </c>
      <c r="S51" s="26" t="s">
        <v>191</v>
      </c>
      <c r="T51" s="26" t="s">
        <v>191</v>
      </c>
      <c r="U51" s="26" t="s">
        <v>191</v>
      </c>
      <c r="V51" s="26" t="s">
        <v>191</v>
      </c>
      <c r="W51" s="26" t="s">
        <v>191</v>
      </c>
      <c r="X51" s="26" t="s">
        <v>191</v>
      </c>
      <c r="Y51" s="26" t="s">
        <v>191</v>
      </c>
      <c r="Z51" s="26" t="s">
        <v>191</v>
      </c>
      <c r="AA51" s="26" t="s">
        <v>191</v>
      </c>
      <c r="AB51" s="26" t="s">
        <v>191</v>
      </c>
      <c r="AC51" s="26" t="s">
        <v>191</v>
      </c>
      <c r="AD51" s="26" t="s">
        <v>191</v>
      </c>
      <c r="AE51" s="26" t="s">
        <v>191</v>
      </c>
      <c r="AF51" s="26" t="s">
        <v>191</v>
      </c>
      <c r="AG51" s="26" t="s">
        <v>191</v>
      </c>
      <c r="AH51" s="26" t="s">
        <v>191</v>
      </c>
      <c r="AI51" s="26" t="s">
        <v>191</v>
      </c>
      <c r="AJ51" s="26" t="s">
        <v>191</v>
      </c>
      <c r="AK51" s="26" t="s">
        <v>191</v>
      </c>
      <c r="AL51" s="26" t="s">
        <v>191</v>
      </c>
      <c r="AM51" s="26" t="s">
        <v>191</v>
      </c>
      <c r="AN51" s="26" t="s">
        <v>191</v>
      </c>
      <c r="AO51" s="26" t="s">
        <v>191</v>
      </c>
      <c r="AP51" s="26" t="s">
        <v>191</v>
      </c>
      <c r="AQ51" s="26" t="s">
        <v>191</v>
      </c>
      <c r="AR51" s="26" t="s">
        <v>191</v>
      </c>
      <c r="AS51" s="26" t="s">
        <v>191</v>
      </c>
      <c r="AT51" s="26" t="s">
        <v>191</v>
      </c>
      <c r="AU51" s="26" t="s">
        <v>191</v>
      </c>
      <c r="AV51" s="26" t="s">
        <v>191</v>
      </c>
      <c r="AW51" s="26" t="s">
        <v>191</v>
      </c>
      <c r="AX51" s="26" t="s">
        <v>191</v>
      </c>
      <c r="AY51" s="26" t="s">
        <v>191</v>
      </c>
      <c r="AZ51" s="26" t="s">
        <v>191</v>
      </c>
      <c r="BA51" s="26" t="s">
        <v>191</v>
      </c>
      <c r="BB51" s="26" t="s">
        <v>191</v>
      </c>
      <c r="BC51" s="26" t="s">
        <v>191</v>
      </c>
      <c r="BD51" s="26" t="s">
        <v>191</v>
      </c>
      <c r="BE51" s="26" t="s">
        <v>191</v>
      </c>
      <c r="BF51" s="26" t="s">
        <v>191</v>
      </c>
      <c r="BG51" s="26" t="s">
        <v>191</v>
      </c>
      <c r="BH51" s="26" t="s">
        <v>191</v>
      </c>
      <c r="BI51" s="26" t="s">
        <v>191</v>
      </c>
      <c r="BJ51" s="26" t="s">
        <v>191</v>
      </c>
      <c r="BK51" s="26" t="s">
        <v>191</v>
      </c>
      <c r="BL51" s="26" t="s">
        <v>191</v>
      </c>
      <c r="BM51" s="26" t="s">
        <v>191</v>
      </c>
      <c r="BN51" s="26" t="s">
        <v>191</v>
      </c>
      <c r="BO51" s="26" t="s">
        <v>191</v>
      </c>
      <c r="BP51" s="26" t="s">
        <v>191</v>
      </c>
      <c r="BQ51" s="26" t="s">
        <v>191</v>
      </c>
      <c r="BR51" s="26" t="s">
        <v>191</v>
      </c>
      <c r="BS51" s="26" t="s">
        <v>191</v>
      </c>
      <c r="BT51" s="26" t="s">
        <v>191</v>
      </c>
      <c r="BU51" s="26" t="s">
        <v>191</v>
      </c>
      <c r="BV51" s="26" t="s">
        <v>191</v>
      </c>
      <c r="BW51" s="26" t="s">
        <v>191</v>
      </c>
      <c r="BX51" s="26" t="s">
        <v>191</v>
      </c>
      <c r="BY51" s="26" t="s">
        <v>191</v>
      </c>
      <c r="BZ51" s="26" t="s">
        <v>191</v>
      </c>
      <c r="CA51" s="26" t="s">
        <v>191</v>
      </c>
      <c r="CB51" s="26" t="s">
        <v>191</v>
      </c>
      <c r="CC51" s="26" t="s">
        <v>191</v>
      </c>
      <c r="CD51" s="26" t="s">
        <v>191</v>
      </c>
      <c r="CE51" s="26" t="s">
        <v>191</v>
      </c>
      <c r="CF51" s="26" t="s">
        <v>191</v>
      </c>
      <c r="CG51" s="26" t="s">
        <v>191</v>
      </c>
      <c r="CH51" s="26" t="s">
        <v>191</v>
      </c>
      <c r="CI51" s="26" t="s">
        <v>191</v>
      </c>
      <c r="CJ51" s="26" t="s">
        <v>191</v>
      </c>
      <c r="CK51" s="26" t="s">
        <v>191</v>
      </c>
      <c r="CL51" s="26" t="s">
        <v>191</v>
      </c>
      <c r="CM51" s="26" t="s">
        <v>191</v>
      </c>
      <c r="CN51" s="26" t="s">
        <v>191</v>
      </c>
      <c r="CO51" s="26" t="s">
        <v>191</v>
      </c>
      <c r="CP51" s="26" t="s">
        <v>191</v>
      </c>
      <c r="CQ51" s="26" t="s">
        <v>191</v>
      </c>
      <c r="CR51" s="26" t="s">
        <v>191</v>
      </c>
      <c r="CS51" s="26" t="s">
        <v>191</v>
      </c>
      <c r="CT51" s="26" t="s">
        <v>191</v>
      </c>
      <c r="CU51" s="26" t="s">
        <v>191</v>
      </c>
      <c r="CV51" s="26" t="s">
        <v>191</v>
      </c>
      <c r="CW51" s="26" t="s">
        <v>191</v>
      </c>
      <c r="CX51" s="26" t="s">
        <v>191</v>
      </c>
      <c r="CY51" s="26" t="s">
        <v>191</v>
      </c>
      <c r="CZ51" s="26" t="s">
        <v>191</v>
      </c>
      <c r="DA51" s="26" t="s">
        <v>191</v>
      </c>
      <c r="DB51" s="26" t="s">
        <v>191</v>
      </c>
      <c r="DC51" s="26" t="s">
        <v>191</v>
      </c>
      <c r="DD51" s="26" t="s">
        <v>191</v>
      </c>
      <c r="DE51" s="26" t="s">
        <v>191</v>
      </c>
      <c r="DF51" s="26" t="s">
        <v>191</v>
      </c>
      <c r="DG51" s="26" t="s">
        <v>191</v>
      </c>
      <c r="DH51" s="26" t="s">
        <v>191</v>
      </c>
      <c r="DI51" s="26" t="s">
        <v>191</v>
      </c>
      <c r="DJ51" s="26" t="s">
        <v>191</v>
      </c>
      <c r="DK51" s="26" t="s">
        <v>191</v>
      </c>
      <c r="DL51" s="26" t="s">
        <v>191</v>
      </c>
      <c r="DM51" s="26" t="s">
        <v>191</v>
      </c>
      <c r="DN51" s="26" t="s">
        <v>191</v>
      </c>
      <c r="DO51" s="26" t="s">
        <v>191</v>
      </c>
      <c r="DP51" s="26" t="s">
        <v>191</v>
      </c>
      <c r="DQ51" s="26" t="s">
        <v>191</v>
      </c>
      <c r="DR51" s="26" t="s">
        <v>191</v>
      </c>
      <c r="DS51" s="26" t="s">
        <v>191</v>
      </c>
      <c r="DT51" s="26" t="s">
        <v>191</v>
      </c>
      <c r="DU51" s="26" t="s">
        <v>191</v>
      </c>
      <c r="DV51" s="26" t="s">
        <v>191</v>
      </c>
      <c r="DW51" s="26" t="s">
        <v>191</v>
      </c>
      <c r="DX51" s="26" t="s">
        <v>191</v>
      </c>
      <c r="DY51" s="26" t="s">
        <v>191</v>
      </c>
      <c r="DZ51" s="26" t="s">
        <v>191</v>
      </c>
      <c r="EA51" s="26" t="s">
        <v>191</v>
      </c>
      <c r="EB51" s="26" t="s">
        <v>191</v>
      </c>
      <c r="EC51" s="26" t="s">
        <v>191</v>
      </c>
      <c r="ED51" s="26" t="s">
        <v>191</v>
      </c>
      <c r="EE51" s="26" t="s">
        <v>191</v>
      </c>
      <c r="EF51" s="26" t="s">
        <v>191</v>
      </c>
      <c r="EG51" s="26" t="s">
        <v>191</v>
      </c>
      <c r="EH51" s="26" t="s">
        <v>191</v>
      </c>
      <c r="EI51" s="26" t="s">
        <v>191</v>
      </c>
      <c r="EJ51" s="26" t="s">
        <v>191</v>
      </c>
      <c r="EK51" s="26" t="s">
        <v>191</v>
      </c>
      <c r="EL51" s="26" t="s">
        <v>191</v>
      </c>
      <c r="EM51" s="26" t="s">
        <v>191</v>
      </c>
      <c r="EN51" s="26" t="s">
        <v>191</v>
      </c>
      <c r="EO51" s="26" t="s">
        <v>191</v>
      </c>
      <c r="EP51" s="26" t="s">
        <v>191</v>
      </c>
      <c r="EQ51" s="26" t="s">
        <v>191</v>
      </c>
      <c r="ER51" s="26" t="s">
        <v>191</v>
      </c>
      <c r="ES51" s="26" t="s">
        <v>191</v>
      </c>
      <c r="ET51" s="26" t="s">
        <v>191</v>
      </c>
      <c r="EU51" s="26" t="s">
        <v>191</v>
      </c>
      <c r="EV51" s="26" t="s">
        <v>191</v>
      </c>
      <c r="EW51" s="26" t="s">
        <v>191</v>
      </c>
      <c r="EX51" s="26" t="s">
        <v>191</v>
      </c>
      <c r="EY51" s="26" t="s">
        <v>191</v>
      </c>
      <c r="EZ51" s="26" t="s">
        <v>191</v>
      </c>
      <c r="FA51" s="26" t="s">
        <v>191</v>
      </c>
      <c r="FB51" s="26" t="s">
        <v>191</v>
      </c>
      <c r="FC51" s="26" t="s">
        <v>191</v>
      </c>
      <c r="FD51" s="26" t="s">
        <v>191</v>
      </c>
      <c r="FE51" s="26" t="s">
        <v>191</v>
      </c>
      <c r="FF51" s="26" t="s">
        <v>191</v>
      </c>
      <c r="FG51" s="26" t="s">
        <v>191</v>
      </c>
      <c r="FH51" s="26" t="s">
        <v>191</v>
      </c>
      <c r="FI51" s="26" t="s">
        <v>191</v>
      </c>
      <c r="FJ51" s="26" t="s">
        <v>191</v>
      </c>
      <c r="FK51" s="26" t="s">
        <v>191</v>
      </c>
      <c r="FL51" s="26" t="s">
        <v>191</v>
      </c>
      <c r="FM51" s="26" t="s">
        <v>191</v>
      </c>
      <c r="FN51" s="26" t="s">
        <v>191</v>
      </c>
      <c r="FO51" s="26" t="s">
        <v>191</v>
      </c>
      <c r="FP51" s="26" t="s">
        <v>191</v>
      </c>
      <c r="FQ51" s="26" t="s">
        <v>191</v>
      </c>
      <c r="FR51" s="26" t="s">
        <v>191</v>
      </c>
      <c r="FS51" s="26" t="s">
        <v>191</v>
      </c>
      <c r="FT51" s="26" t="s">
        <v>191</v>
      </c>
      <c r="FU51" s="26" t="s">
        <v>191</v>
      </c>
      <c r="FV51" s="26" t="s">
        <v>191</v>
      </c>
      <c r="FW51" s="26" t="s">
        <v>191</v>
      </c>
      <c r="FX51" s="26" t="s">
        <v>191</v>
      </c>
      <c r="FY51" s="26" t="s">
        <v>191</v>
      </c>
      <c r="FZ51" s="26" t="s">
        <v>191</v>
      </c>
      <c r="GA51" s="26" t="s">
        <v>191</v>
      </c>
      <c r="GB51" s="26" t="s">
        <v>191</v>
      </c>
      <c r="GC51" s="26" t="s">
        <v>191</v>
      </c>
      <c r="GD51" s="26" t="s">
        <v>191</v>
      </c>
    </row>
    <row r="52" spans="1:186" s="41" customFormat="1">
      <c r="A52" s="60"/>
      <c r="B52" s="458"/>
      <c r="C52" s="458" t="s">
        <v>150</v>
      </c>
      <c r="D52" s="458" t="s">
        <v>76</v>
      </c>
      <c r="E52" s="458" t="s">
        <v>68</v>
      </c>
      <c r="F52" s="458" t="s">
        <v>79</v>
      </c>
      <c r="G52" s="26">
        <v>28.15</v>
      </c>
      <c r="H52" s="26">
        <v>28.8</v>
      </c>
      <c r="I52" s="26">
        <v>26.37</v>
      </c>
      <c r="J52" s="26">
        <v>27.01</v>
      </c>
      <c r="K52" s="26">
        <v>26.38</v>
      </c>
      <c r="L52" s="26">
        <v>27.76</v>
      </c>
      <c r="M52" s="26">
        <v>31.48</v>
      </c>
      <c r="N52" s="26">
        <v>31.8</v>
      </c>
      <c r="O52" s="26">
        <v>28.26</v>
      </c>
      <c r="P52" s="26">
        <v>28.6</v>
      </c>
      <c r="Q52" s="26">
        <v>27.49</v>
      </c>
      <c r="R52" s="26">
        <v>27.7</v>
      </c>
      <c r="S52" s="26">
        <v>28.12</v>
      </c>
      <c r="T52" s="26">
        <v>28.88</v>
      </c>
      <c r="U52" s="26">
        <v>28.62</v>
      </c>
      <c r="V52" s="26">
        <v>29.33</v>
      </c>
      <c r="W52" s="26">
        <v>29.79</v>
      </c>
      <c r="X52" s="26">
        <v>31.78</v>
      </c>
      <c r="Y52" s="26">
        <v>35.33</v>
      </c>
      <c r="Z52" s="26">
        <v>35.42</v>
      </c>
      <c r="AA52" s="26">
        <v>32.15</v>
      </c>
      <c r="AB52" s="26">
        <v>30.47</v>
      </c>
      <c r="AC52" s="26">
        <v>29.22</v>
      </c>
      <c r="AD52" s="26">
        <v>29.65</v>
      </c>
      <c r="AE52" s="26">
        <v>30.19</v>
      </c>
      <c r="AF52" s="26">
        <v>31.13</v>
      </c>
      <c r="AG52" s="26">
        <v>30.96</v>
      </c>
      <c r="AH52" s="26">
        <v>31.63</v>
      </c>
      <c r="AI52" s="26">
        <v>31.89</v>
      </c>
      <c r="AJ52" s="26">
        <v>34.58</v>
      </c>
      <c r="AK52" s="26">
        <v>38.409999999999997</v>
      </c>
      <c r="AL52" s="26">
        <v>38.200000000000003</v>
      </c>
      <c r="AM52" s="26">
        <v>34.67</v>
      </c>
      <c r="AN52" s="26">
        <v>32.69</v>
      </c>
      <c r="AO52" s="26">
        <v>31.6</v>
      </c>
      <c r="AP52" s="26">
        <v>31.96</v>
      </c>
      <c r="AQ52" s="26">
        <v>31.62</v>
      </c>
      <c r="AR52" s="26">
        <v>33.619999999999997</v>
      </c>
      <c r="AS52" s="26">
        <v>34.18</v>
      </c>
      <c r="AT52" s="26">
        <v>35.380000000000003</v>
      </c>
      <c r="AU52" s="26">
        <v>37.35</v>
      </c>
      <c r="AV52" s="26">
        <v>40.9</v>
      </c>
      <c r="AW52" s="26">
        <v>43.96</v>
      </c>
      <c r="AX52" s="26">
        <v>46.55</v>
      </c>
      <c r="AY52" s="26">
        <v>42.06</v>
      </c>
      <c r="AZ52" s="26">
        <v>40.049999999999997</v>
      </c>
      <c r="BA52" s="26">
        <v>40.6</v>
      </c>
      <c r="BB52" s="26">
        <v>42.11</v>
      </c>
      <c r="BC52" s="26">
        <v>43.51</v>
      </c>
      <c r="BD52" s="26">
        <v>45.16</v>
      </c>
      <c r="BE52" s="26">
        <v>45.07</v>
      </c>
      <c r="BF52" s="26">
        <v>45.61</v>
      </c>
      <c r="BG52" s="26">
        <v>50.53</v>
      </c>
      <c r="BH52" s="26">
        <v>55.48</v>
      </c>
      <c r="BI52" s="26">
        <v>57.4</v>
      </c>
      <c r="BJ52" s="26">
        <v>60.7</v>
      </c>
      <c r="BK52" s="26">
        <v>53.75</v>
      </c>
      <c r="BL52" s="26">
        <v>52.21</v>
      </c>
      <c r="BM52" s="26">
        <v>52.3</v>
      </c>
      <c r="BN52" s="26">
        <v>53.55</v>
      </c>
      <c r="BO52" s="26">
        <v>58.24</v>
      </c>
      <c r="BP52" s="26">
        <v>58.8</v>
      </c>
      <c r="BQ52" s="26">
        <v>56.9</v>
      </c>
      <c r="BR52" s="26">
        <v>56.58</v>
      </c>
      <c r="BS52" s="26">
        <v>60.08</v>
      </c>
      <c r="BT52" s="26">
        <v>65.290000000000006</v>
      </c>
      <c r="BU52" s="26">
        <v>68.7</v>
      </c>
      <c r="BV52" s="26">
        <v>72</v>
      </c>
      <c r="BW52" s="26">
        <v>63.57</v>
      </c>
      <c r="BX52" s="26">
        <v>59.81</v>
      </c>
      <c r="BY52" s="26">
        <v>57.37</v>
      </c>
      <c r="BZ52" s="26">
        <v>57.03</v>
      </c>
      <c r="CA52" s="26">
        <v>59.85</v>
      </c>
      <c r="CB52" s="26">
        <v>60.85</v>
      </c>
      <c r="CC52" s="26">
        <v>59.5</v>
      </c>
      <c r="CD52" s="26">
        <v>61.24</v>
      </c>
      <c r="CE52" s="26">
        <v>63.06</v>
      </c>
      <c r="CF52" s="26">
        <v>66.69</v>
      </c>
      <c r="CG52" s="26">
        <v>74.81</v>
      </c>
      <c r="CH52" s="26">
        <v>76.17</v>
      </c>
      <c r="CI52" s="26">
        <v>66.72</v>
      </c>
      <c r="CJ52" s="26">
        <v>62.62</v>
      </c>
      <c r="CK52" s="26">
        <v>59.45</v>
      </c>
      <c r="CL52" s="26">
        <v>60.26</v>
      </c>
      <c r="CM52" s="26">
        <v>62.17</v>
      </c>
      <c r="CN52" s="26">
        <v>62.64</v>
      </c>
      <c r="CO52" s="26">
        <v>61.76</v>
      </c>
      <c r="CP52" s="26">
        <v>62.99</v>
      </c>
      <c r="CQ52" s="26">
        <v>64.61</v>
      </c>
      <c r="CR52" s="26">
        <v>71.930000000000007</v>
      </c>
      <c r="CS52" s="26">
        <v>79.72</v>
      </c>
      <c r="CT52" s="26">
        <v>78.400000000000006</v>
      </c>
      <c r="CU52" s="26">
        <v>69.45</v>
      </c>
      <c r="CV52" s="26">
        <v>64.819999999999993</v>
      </c>
      <c r="CW52" s="26">
        <v>61.61</v>
      </c>
      <c r="CX52" s="26">
        <v>63.03</v>
      </c>
      <c r="CY52" s="26">
        <v>65.61</v>
      </c>
      <c r="CZ52" s="26">
        <v>67.39</v>
      </c>
      <c r="DA52" s="26">
        <v>66.739999999999995</v>
      </c>
      <c r="DB52" s="26">
        <v>67.5</v>
      </c>
      <c r="DC52" s="26">
        <v>68.459999999999994</v>
      </c>
      <c r="DD52" s="26">
        <v>76.97</v>
      </c>
      <c r="DE52" s="26">
        <v>83.31</v>
      </c>
      <c r="DF52" s="26">
        <v>84.72</v>
      </c>
      <c r="DG52" s="26">
        <v>72.2</v>
      </c>
      <c r="DH52" s="26">
        <v>66.69</v>
      </c>
      <c r="DI52" s="26">
        <v>65.7</v>
      </c>
      <c r="DJ52" s="26">
        <v>67.12</v>
      </c>
      <c r="DK52" s="26">
        <v>67.25</v>
      </c>
      <c r="DL52" s="26">
        <v>68.150000000000006</v>
      </c>
      <c r="DM52" s="26">
        <v>67.13</v>
      </c>
      <c r="DN52" s="26">
        <v>67.989999999999995</v>
      </c>
      <c r="DO52" s="26">
        <v>70.28</v>
      </c>
      <c r="DP52" s="26">
        <v>77.17</v>
      </c>
      <c r="DQ52" s="26">
        <v>82.51</v>
      </c>
      <c r="DR52" s="26">
        <v>84.66</v>
      </c>
      <c r="DS52" s="26">
        <v>72.19</v>
      </c>
      <c r="DT52" s="26">
        <v>66.92</v>
      </c>
      <c r="DU52" s="26">
        <v>66.81</v>
      </c>
      <c r="DV52" s="26">
        <v>66.94</v>
      </c>
      <c r="DW52" s="26">
        <v>68.349999999999994</v>
      </c>
      <c r="DX52" s="26">
        <v>68.94</v>
      </c>
      <c r="DY52" s="26">
        <v>68.680000000000007</v>
      </c>
      <c r="DZ52" s="26">
        <v>67.56</v>
      </c>
      <c r="EA52" s="26">
        <v>72.98</v>
      </c>
      <c r="EB52" s="26">
        <v>78.430000000000007</v>
      </c>
      <c r="EC52" s="26">
        <v>83.04</v>
      </c>
      <c r="ED52" s="26">
        <v>84.99</v>
      </c>
      <c r="EE52" s="26">
        <v>72.42</v>
      </c>
      <c r="EF52" s="26">
        <v>69.34</v>
      </c>
      <c r="EG52" s="26">
        <v>67.260000000000005</v>
      </c>
      <c r="EH52" s="26">
        <v>66.39</v>
      </c>
      <c r="EI52" s="26">
        <v>69.41</v>
      </c>
      <c r="EJ52" s="26">
        <v>70.25</v>
      </c>
      <c r="EK52" s="26">
        <v>68.14</v>
      </c>
      <c r="EL52" s="26">
        <v>69.599999999999994</v>
      </c>
      <c r="EM52" s="26">
        <v>72</v>
      </c>
      <c r="EN52" s="26">
        <v>77.069999999999993</v>
      </c>
      <c r="EO52" s="26">
        <v>86.21</v>
      </c>
      <c r="EP52" s="26">
        <v>87.48</v>
      </c>
      <c r="EQ52" s="26">
        <v>76.59</v>
      </c>
      <c r="ER52" s="26">
        <v>71.73</v>
      </c>
      <c r="ES52" s="26">
        <v>68.14</v>
      </c>
      <c r="ET52" s="26">
        <v>69.180000000000007</v>
      </c>
      <c r="EU52" s="26">
        <v>71.97</v>
      </c>
      <c r="EV52" s="26">
        <v>72.430000000000007</v>
      </c>
      <c r="EW52" s="26">
        <v>70.099999999999994</v>
      </c>
      <c r="EX52" s="26">
        <v>72.66</v>
      </c>
      <c r="EY52" s="26">
        <v>74.45</v>
      </c>
      <c r="EZ52" s="26">
        <v>80.95</v>
      </c>
      <c r="FA52" s="26">
        <v>89.5</v>
      </c>
      <c r="FB52" s="26">
        <v>89.36</v>
      </c>
      <c r="FC52" s="26">
        <v>79.73</v>
      </c>
      <c r="FD52" s="26">
        <v>74.34</v>
      </c>
      <c r="FE52" s="26">
        <v>69.599999999999994</v>
      </c>
      <c r="FF52" s="26">
        <v>72.180000000000007</v>
      </c>
      <c r="FG52" s="26">
        <v>74.16</v>
      </c>
      <c r="FH52" s="26">
        <v>75.78</v>
      </c>
      <c r="FI52" s="26">
        <v>74.260000000000005</v>
      </c>
      <c r="FJ52" s="26">
        <v>75.790000000000006</v>
      </c>
      <c r="FK52" s="26">
        <v>77.489999999999995</v>
      </c>
      <c r="FL52" s="26">
        <v>86.18</v>
      </c>
      <c r="FM52" s="26">
        <v>94.73</v>
      </c>
      <c r="FN52" s="26">
        <v>93.09</v>
      </c>
      <c r="FO52" s="26">
        <v>83.48</v>
      </c>
      <c r="FP52" s="26">
        <v>77.83</v>
      </c>
      <c r="FQ52" s="26">
        <v>73.91</v>
      </c>
      <c r="FR52" s="26">
        <v>75.75</v>
      </c>
      <c r="FS52" s="26">
        <v>76.510000000000005</v>
      </c>
      <c r="FT52" s="26">
        <v>78.95</v>
      </c>
      <c r="FU52" s="26">
        <v>77.95</v>
      </c>
      <c r="FV52" s="26">
        <v>79.25</v>
      </c>
      <c r="FW52" s="26">
        <v>80.75</v>
      </c>
      <c r="FX52" s="26">
        <v>89.24</v>
      </c>
      <c r="FY52" s="26">
        <v>96.01</v>
      </c>
      <c r="FZ52" s="26">
        <v>97.22</v>
      </c>
      <c r="GA52" s="26">
        <v>85.87</v>
      </c>
      <c r="GB52" s="26">
        <v>79.11</v>
      </c>
      <c r="GC52" s="26">
        <v>77.569999999999993</v>
      </c>
      <c r="GD52" s="26">
        <v>79.540000000000006</v>
      </c>
    </row>
    <row r="53" spans="1:186" s="41" customFormat="1">
      <c r="A53" s="60"/>
      <c r="B53" s="458"/>
      <c r="C53" s="458"/>
      <c r="D53" s="458"/>
      <c r="E53" s="458"/>
      <c r="F53" s="45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</row>
    <row r="54" spans="1:186" s="41" customFormat="1">
      <c r="A54" s="60"/>
      <c r="B54" s="458"/>
      <c r="C54" s="458" t="s">
        <v>89</v>
      </c>
      <c r="D54" s="458" t="s">
        <v>76</v>
      </c>
      <c r="E54" s="458" t="s">
        <v>68</v>
      </c>
      <c r="F54" s="458" t="s">
        <v>77</v>
      </c>
      <c r="G54" s="26" t="s">
        <v>191</v>
      </c>
      <c r="H54" s="26" t="s">
        <v>191</v>
      </c>
      <c r="I54" s="26" t="s">
        <v>191</v>
      </c>
      <c r="J54" s="26" t="s">
        <v>191</v>
      </c>
      <c r="K54" s="26" t="s">
        <v>191</v>
      </c>
      <c r="L54" s="26" t="s">
        <v>191</v>
      </c>
      <c r="M54" s="26" t="s">
        <v>191</v>
      </c>
      <c r="N54" s="26" t="s">
        <v>191</v>
      </c>
      <c r="O54" s="26" t="s">
        <v>191</v>
      </c>
      <c r="P54" s="26" t="s">
        <v>191</v>
      </c>
      <c r="Q54" s="26" t="s">
        <v>191</v>
      </c>
      <c r="R54" s="26" t="s">
        <v>191</v>
      </c>
      <c r="S54" s="26" t="s">
        <v>191</v>
      </c>
      <c r="T54" s="26" t="s">
        <v>191</v>
      </c>
      <c r="U54" s="26" t="s">
        <v>191</v>
      </c>
      <c r="V54" s="26" t="s">
        <v>191</v>
      </c>
      <c r="W54" s="26" t="s">
        <v>191</v>
      </c>
      <c r="X54" s="26" t="s">
        <v>191</v>
      </c>
      <c r="Y54" s="26" t="s">
        <v>191</v>
      </c>
      <c r="Z54" s="26" t="s">
        <v>191</v>
      </c>
      <c r="AA54" s="26" t="s">
        <v>191</v>
      </c>
      <c r="AB54" s="26" t="s">
        <v>191</v>
      </c>
      <c r="AC54" s="26" t="s">
        <v>191</v>
      </c>
      <c r="AD54" s="26" t="s">
        <v>191</v>
      </c>
      <c r="AE54" s="26" t="s">
        <v>191</v>
      </c>
      <c r="AF54" s="26" t="s">
        <v>191</v>
      </c>
      <c r="AG54" s="26" t="s">
        <v>191</v>
      </c>
      <c r="AH54" s="26" t="s">
        <v>191</v>
      </c>
      <c r="AI54" s="26" t="s">
        <v>191</v>
      </c>
      <c r="AJ54" s="26" t="s">
        <v>191</v>
      </c>
      <c r="AK54" s="26" t="s">
        <v>191</v>
      </c>
      <c r="AL54" s="26" t="s">
        <v>191</v>
      </c>
      <c r="AM54" s="26" t="s">
        <v>191</v>
      </c>
      <c r="AN54" s="26" t="s">
        <v>191</v>
      </c>
      <c r="AO54" s="26" t="s">
        <v>191</v>
      </c>
      <c r="AP54" s="26" t="s">
        <v>191</v>
      </c>
      <c r="AQ54" s="26" t="s">
        <v>191</v>
      </c>
      <c r="AR54" s="26" t="s">
        <v>191</v>
      </c>
      <c r="AS54" s="26" t="s">
        <v>191</v>
      </c>
      <c r="AT54" s="26" t="s">
        <v>191</v>
      </c>
      <c r="AU54" s="26" t="s">
        <v>191</v>
      </c>
      <c r="AV54" s="26" t="s">
        <v>191</v>
      </c>
      <c r="AW54" s="26" t="s">
        <v>191</v>
      </c>
      <c r="AX54" s="26" t="s">
        <v>191</v>
      </c>
      <c r="AY54" s="26" t="s">
        <v>191</v>
      </c>
      <c r="AZ54" s="26" t="s">
        <v>191</v>
      </c>
      <c r="BA54" s="26" t="s">
        <v>191</v>
      </c>
      <c r="BB54" s="26" t="s">
        <v>191</v>
      </c>
      <c r="BC54" s="26" t="s">
        <v>191</v>
      </c>
      <c r="BD54" s="26" t="s">
        <v>191</v>
      </c>
      <c r="BE54" s="26" t="s">
        <v>191</v>
      </c>
      <c r="BF54" s="26" t="s">
        <v>191</v>
      </c>
      <c r="BG54" s="26" t="s">
        <v>191</v>
      </c>
      <c r="BH54" s="26" t="s">
        <v>191</v>
      </c>
      <c r="BI54" s="26" t="s">
        <v>191</v>
      </c>
      <c r="BJ54" s="26" t="s">
        <v>191</v>
      </c>
      <c r="BK54" s="26" t="s">
        <v>191</v>
      </c>
      <c r="BL54" s="26" t="s">
        <v>191</v>
      </c>
      <c r="BM54" s="26" t="s">
        <v>191</v>
      </c>
      <c r="BN54" s="26" t="s">
        <v>191</v>
      </c>
      <c r="BO54" s="26" t="s">
        <v>191</v>
      </c>
      <c r="BP54" s="26" t="s">
        <v>191</v>
      </c>
      <c r="BQ54" s="26" t="s">
        <v>191</v>
      </c>
      <c r="BR54" s="26" t="s">
        <v>191</v>
      </c>
      <c r="BS54" s="26" t="s">
        <v>191</v>
      </c>
      <c r="BT54" s="26" t="s">
        <v>191</v>
      </c>
      <c r="BU54" s="26" t="s">
        <v>191</v>
      </c>
      <c r="BV54" s="26" t="s">
        <v>191</v>
      </c>
      <c r="BW54" s="26" t="s">
        <v>191</v>
      </c>
      <c r="BX54" s="26" t="s">
        <v>191</v>
      </c>
      <c r="BY54" s="26" t="s">
        <v>191</v>
      </c>
      <c r="BZ54" s="26" t="s">
        <v>191</v>
      </c>
      <c r="CA54" s="26" t="s">
        <v>191</v>
      </c>
      <c r="CB54" s="26" t="s">
        <v>191</v>
      </c>
      <c r="CC54" s="26" t="s">
        <v>191</v>
      </c>
      <c r="CD54" s="26" t="s">
        <v>191</v>
      </c>
      <c r="CE54" s="26" t="s">
        <v>191</v>
      </c>
      <c r="CF54" s="26" t="s">
        <v>191</v>
      </c>
      <c r="CG54" s="26" t="s">
        <v>191</v>
      </c>
      <c r="CH54" s="26" t="s">
        <v>191</v>
      </c>
      <c r="CI54" s="26" t="s">
        <v>191</v>
      </c>
      <c r="CJ54" s="26" t="s">
        <v>191</v>
      </c>
      <c r="CK54" s="26" t="s">
        <v>191</v>
      </c>
      <c r="CL54" s="26" t="s">
        <v>191</v>
      </c>
      <c r="CM54" s="26" t="s">
        <v>191</v>
      </c>
      <c r="CN54" s="26" t="s">
        <v>191</v>
      </c>
      <c r="CO54" s="26" t="s">
        <v>191</v>
      </c>
      <c r="CP54" s="26" t="s">
        <v>191</v>
      </c>
      <c r="CQ54" s="26" t="s">
        <v>191</v>
      </c>
      <c r="CR54" s="26" t="s">
        <v>191</v>
      </c>
      <c r="CS54" s="26" t="s">
        <v>191</v>
      </c>
      <c r="CT54" s="26" t="s">
        <v>191</v>
      </c>
      <c r="CU54" s="26" t="s">
        <v>191</v>
      </c>
      <c r="CV54" s="26" t="s">
        <v>191</v>
      </c>
      <c r="CW54" s="26" t="s">
        <v>191</v>
      </c>
      <c r="CX54" s="26" t="s">
        <v>191</v>
      </c>
      <c r="CY54" s="26" t="s">
        <v>191</v>
      </c>
      <c r="CZ54" s="26" t="s">
        <v>191</v>
      </c>
      <c r="DA54" s="26" t="s">
        <v>191</v>
      </c>
      <c r="DB54" s="26" t="s">
        <v>191</v>
      </c>
      <c r="DC54" s="26" t="s">
        <v>191</v>
      </c>
      <c r="DD54" s="26" t="s">
        <v>191</v>
      </c>
      <c r="DE54" s="26" t="s">
        <v>191</v>
      </c>
      <c r="DF54" s="26" t="s">
        <v>191</v>
      </c>
      <c r="DG54" s="26" t="s">
        <v>191</v>
      </c>
      <c r="DH54" s="26" t="s">
        <v>191</v>
      </c>
      <c r="DI54" s="26" t="s">
        <v>191</v>
      </c>
      <c r="DJ54" s="26" t="s">
        <v>191</v>
      </c>
      <c r="DK54" s="26" t="s">
        <v>191</v>
      </c>
      <c r="DL54" s="26" t="s">
        <v>191</v>
      </c>
      <c r="DM54" s="26" t="s">
        <v>191</v>
      </c>
      <c r="DN54" s="26" t="s">
        <v>191</v>
      </c>
      <c r="DO54" s="26" t="s">
        <v>191</v>
      </c>
      <c r="DP54" s="26" t="s">
        <v>191</v>
      </c>
      <c r="DQ54" s="26" t="s">
        <v>191</v>
      </c>
      <c r="DR54" s="26" t="s">
        <v>191</v>
      </c>
      <c r="DS54" s="26" t="s">
        <v>191</v>
      </c>
      <c r="DT54" s="26" t="s">
        <v>191</v>
      </c>
      <c r="DU54" s="26" t="s">
        <v>191</v>
      </c>
      <c r="DV54" s="26" t="s">
        <v>191</v>
      </c>
      <c r="DW54" s="26" t="s">
        <v>191</v>
      </c>
      <c r="DX54" s="26" t="s">
        <v>191</v>
      </c>
      <c r="DY54" s="26" t="s">
        <v>191</v>
      </c>
      <c r="DZ54" s="26" t="s">
        <v>191</v>
      </c>
      <c r="EA54" s="26" t="s">
        <v>191</v>
      </c>
      <c r="EB54" s="26" t="s">
        <v>191</v>
      </c>
      <c r="EC54" s="26" t="s">
        <v>191</v>
      </c>
      <c r="ED54" s="26" t="s">
        <v>191</v>
      </c>
      <c r="EE54" s="26" t="s">
        <v>191</v>
      </c>
      <c r="EF54" s="26" t="s">
        <v>191</v>
      </c>
      <c r="EG54" s="26" t="s">
        <v>191</v>
      </c>
      <c r="EH54" s="26" t="s">
        <v>191</v>
      </c>
      <c r="EI54" s="26" t="s">
        <v>191</v>
      </c>
      <c r="EJ54" s="26" t="s">
        <v>191</v>
      </c>
      <c r="EK54" s="26" t="s">
        <v>191</v>
      </c>
      <c r="EL54" s="26" t="s">
        <v>191</v>
      </c>
      <c r="EM54" s="26" t="s">
        <v>191</v>
      </c>
      <c r="EN54" s="26" t="s">
        <v>191</v>
      </c>
      <c r="EO54" s="26" t="s">
        <v>191</v>
      </c>
      <c r="EP54" s="26" t="s">
        <v>191</v>
      </c>
      <c r="EQ54" s="26" t="s">
        <v>191</v>
      </c>
      <c r="ER54" s="26" t="s">
        <v>191</v>
      </c>
      <c r="ES54" s="26" t="s">
        <v>191</v>
      </c>
      <c r="ET54" s="26" t="s">
        <v>191</v>
      </c>
      <c r="EU54" s="26" t="s">
        <v>191</v>
      </c>
      <c r="EV54" s="26" t="s">
        <v>191</v>
      </c>
      <c r="EW54" s="26" t="s">
        <v>191</v>
      </c>
      <c r="EX54" s="26" t="s">
        <v>191</v>
      </c>
      <c r="EY54" s="26" t="s">
        <v>191</v>
      </c>
      <c r="EZ54" s="26" t="s">
        <v>191</v>
      </c>
      <c r="FA54" s="26" t="s">
        <v>191</v>
      </c>
      <c r="FB54" s="26" t="s">
        <v>191</v>
      </c>
      <c r="FC54" s="26" t="s">
        <v>191</v>
      </c>
      <c r="FD54" s="26" t="s">
        <v>191</v>
      </c>
      <c r="FE54" s="26" t="s">
        <v>191</v>
      </c>
      <c r="FF54" s="26" t="s">
        <v>191</v>
      </c>
      <c r="FG54" s="26" t="s">
        <v>191</v>
      </c>
      <c r="FH54" s="26" t="s">
        <v>191</v>
      </c>
      <c r="FI54" s="26" t="s">
        <v>191</v>
      </c>
      <c r="FJ54" s="26" t="s">
        <v>191</v>
      </c>
      <c r="FK54" s="26" t="s">
        <v>191</v>
      </c>
      <c r="FL54" s="26" t="s">
        <v>191</v>
      </c>
      <c r="FM54" s="26" t="s">
        <v>191</v>
      </c>
      <c r="FN54" s="26" t="s">
        <v>191</v>
      </c>
      <c r="FO54" s="26" t="s">
        <v>191</v>
      </c>
      <c r="FP54" s="26" t="s">
        <v>191</v>
      </c>
      <c r="FQ54" s="26" t="s">
        <v>191</v>
      </c>
      <c r="FR54" s="26" t="s">
        <v>191</v>
      </c>
      <c r="FS54" s="26" t="s">
        <v>191</v>
      </c>
      <c r="FT54" s="26" t="s">
        <v>191</v>
      </c>
      <c r="FU54" s="26" t="s">
        <v>191</v>
      </c>
      <c r="FV54" s="26" t="s">
        <v>191</v>
      </c>
      <c r="FW54" s="26" t="s">
        <v>191</v>
      </c>
      <c r="FX54" s="26" t="s">
        <v>191</v>
      </c>
      <c r="FY54" s="26" t="s">
        <v>191</v>
      </c>
      <c r="FZ54" s="26" t="s">
        <v>191</v>
      </c>
      <c r="GA54" s="26" t="s">
        <v>191</v>
      </c>
      <c r="GB54" s="26" t="s">
        <v>191</v>
      </c>
      <c r="GC54" s="26" t="s">
        <v>191</v>
      </c>
      <c r="GD54" s="26" t="s">
        <v>191</v>
      </c>
    </row>
    <row r="55" spans="1:186" s="41" customFormat="1">
      <c r="A55" s="60"/>
      <c r="B55" s="458"/>
      <c r="C55" s="458" t="s">
        <v>89</v>
      </c>
      <c r="D55" s="458" t="s">
        <v>76</v>
      </c>
      <c r="E55" s="458" t="s">
        <v>68</v>
      </c>
      <c r="F55" s="458" t="s">
        <v>78</v>
      </c>
      <c r="G55" s="26" t="s">
        <v>191</v>
      </c>
      <c r="H55" s="26" t="s">
        <v>191</v>
      </c>
      <c r="I55" s="26" t="s">
        <v>191</v>
      </c>
      <c r="J55" s="26" t="s">
        <v>191</v>
      </c>
      <c r="K55" s="26" t="s">
        <v>191</v>
      </c>
      <c r="L55" s="26" t="s">
        <v>191</v>
      </c>
      <c r="M55" s="26" t="s">
        <v>191</v>
      </c>
      <c r="N55" s="26" t="s">
        <v>191</v>
      </c>
      <c r="O55" s="26" t="s">
        <v>191</v>
      </c>
      <c r="P55" s="26" t="s">
        <v>191</v>
      </c>
      <c r="Q55" s="26" t="s">
        <v>191</v>
      </c>
      <c r="R55" s="26" t="s">
        <v>191</v>
      </c>
      <c r="S55" s="26" t="s">
        <v>191</v>
      </c>
      <c r="T55" s="26" t="s">
        <v>191</v>
      </c>
      <c r="U55" s="26" t="s">
        <v>191</v>
      </c>
      <c r="V55" s="26" t="s">
        <v>191</v>
      </c>
      <c r="W55" s="26" t="s">
        <v>191</v>
      </c>
      <c r="X55" s="26" t="s">
        <v>191</v>
      </c>
      <c r="Y55" s="26" t="s">
        <v>191</v>
      </c>
      <c r="Z55" s="26" t="s">
        <v>191</v>
      </c>
      <c r="AA55" s="26" t="s">
        <v>191</v>
      </c>
      <c r="AB55" s="26" t="s">
        <v>191</v>
      </c>
      <c r="AC55" s="26" t="s">
        <v>191</v>
      </c>
      <c r="AD55" s="26" t="s">
        <v>191</v>
      </c>
      <c r="AE55" s="26" t="s">
        <v>191</v>
      </c>
      <c r="AF55" s="26" t="s">
        <v>191</v>
      </c>
      <c r="AG55" s="26" t="s">
        <v>191</v>
      </c>
      <c r="AH55" s="26" t="s">
        <v>191</v>
      </c>
      <c r="AI55" s="26" t="s">
        <v>191</v>
      </c>
      <c r="AJ55" s="26" t="s">
        <v>191</v>
      </c>
      <c r="AK55" s="26" t="s">
        <v>191</v>
      </c>
      <c r="AL55" s="26" t="s">
        <v>191</v>
      </c>
      <c r="AM55" s="26" t="s">
        <v>191</v>
      </c>
      <c r="AN55" s="26" t="s">
        <v>191</v>
      </c>
      <c r="AO55" s="26" t="s">
        <v>191</v>
      </c>
      <c r="AP55" s="26" t="s">
        <v>191</v>
      </c>
      <c r="AQ55" s="26" t="s">
        <v>191</v>
      </c>
      <c r="AR55" s="26" t="s">
        <v>191</v>
      </c>
      <c r="AS55" s="26" t="s">
        <v>191</v>
      </c>
      <c r="AT55" s="26" t="s">
        <v>191</v>
      </c>
      <c r="AU55" s="26" t="s">
        <v>191</v>
      </c>
      <c r="AV55" s="26" t="s">
        <v>191</v>
      </c>
      <c r="AW55" s="26" t="s">
        <v>191</v>
      </c>
      <c r="AX55" s="26" t="s">
        <v>191</v>
      </c>
      <c r="AY55" s="26" t="s">
        <v>191</v>
      </c>
      <c r="AZ55" s="26" t="s">
        <v>191</v>
      </c>
      <c r="BA55" s="26" t="s">
        <v>191</v>
      </c>
      <c r="BB55" s="26" t="s">
        <v>191</v>
      </c>
      <c r="BC55" s="26" t="s">
        <v>191</v>
      </c>
      <c r="BD55" s="26" t="s">
        <v>191</v>
      </c>
      <c r="BE55" s="26" t="s">
        <v>191</v>
      </c>
      <c r="BF55" s="26" t="s">
        <v>191</v>
      </c>
      <c r="BG55" s="26" t="s">
        <v>191</v>
      </c>
      <c r="BH55" s="26" t="s">
        <v>191</v>
      </c>
      <c r="BI55" s="26" t="s">
        <v>191</v>
      </c>
      <c r="BJ55" s="26" t="s">
        <v>191</v>
      </c>
      <c r="BK55" s="26" t="s">
        <v>191</v>
      </c>
      <c r="BL55" s="26" t="s">
        <v>191</v>
      </c>
      <c r="BM55" s="26" t="s">
        <v>191</v>
      </c>
      <c r="BN55" s="26" t="s">
        <v>191</v>
      </c>
      <c r="BO55" s="26" t="s">
        <v>191</v>
      </c>
      <c r="BP55" s="26" t="s">
        <v>191</v>
      </c>
      <c r="BQ55" s="26" t="s">
        <v>191</v>
      </c>
      <c r="BR55" s="26" t="s">
        <v>191</v>
      </c>
      <c r="BS55" s="26" t="s">
        <v>191</v>
      </c>
      <c r="BT55" s="26" t="s">
        <v>191</v>
      </c>
      <c r="BU55" s="26" t="s">
        <v>191</v>
      </c>
      <c r="BV55" s="26" t="s">
        <v>191</v>
      </c>
      <c r="BW55" s="26" t="s">
        <v>191</v>
      </c>
      <c r="BX55" s="26" t="s">
        <v>191</v>
      </c>
      <c r="BY55" s="26" t="s">
        <v>191</v>
      </c>
      <c r="BZ55" s="26" t="s">
        <v>191</v>
      </c>
      <c r="CA55" s="26" t="s">
        <v>191</v>
      </c>
      <c r="CB55" s="26" t="s">
        <v>191</v>
      </c>
      <c r="CC55" s="26" t="s">
        <v>191</v>
      </c>
      <c r="CD55" s="26" t="s">
        <v>191</v>
      </c>
      <c r="CE55" s="26" t="s">
        <v>191</v>
      </c>
      <c r="CF55" s="26" t="s">
        <v>191</v>
      </c>
      <c r="CG55" s="26" t="s">
        <v>191</v>
      </c>
      <c r="CH55" s="26" t="s">
        <v>191</v>
      </c>
      <c r="CI55" s="26" t="s">
        <v>191</v>
      </c>
      <c r="CJ55" s="26" t="s">
        <v>191</v>
      </c>
      <c r="CK55" s="26" t="s">
        <v>191</v>
      </c>
      <c r="CL55" s="26" t="s">
        <v>191</v>
      </c>
      <c r="CM55" s="26" t="s">
        <v>191</v>
      </c>
      <c r="CN55" s="26" t="s">
        <v>191</v>
      </c>
      <c r="CO55" s="26" t="s">
        <v>191</v>
      </c>
      <c r="CP55" s="26" t="s">
        <v>191</v>
      </c>
      <c r="CQ55" s="26" t="s">
        <v>191</v>
      </c>
      <c r="CR55" s="26" t="s">
        <v>191</v>
      </c>
      <c r="CS55" s="26" t="s">
        <v>191</v>
      </c>
      <c r="CT55" s="26" t="s">
        <v>191</v>
      </c>
      <c r="CU55" s="26" t="s">
        <v>191</v>
      </c>
      <c r="CV55" s="26" t="s">
        <v>191</v>
      </c>
      <c r="CW55" s="26" t="s">
        <v>191</v>
      </c>
      <c r="CX55" s="26" t="s">
        <v>191</v>
      </c>
      <c r="CY55" s="26" t="s">
        <v>191</v>
      </c>
      <c r="CZ55" s="26" t="s">
        <v>191</v>
      </c>
      <c r="DA55" s="26" t="s">
        <v>191</v>
      </c>
      <c r="DB55" s="26" t="s">
        <v>191</v>
      </c>
      <c r="DC55" s="26" t="s">
        <v>191</v>
      </c>
      <c r="DD55" s="26" t="s">
        <v>191</v>
      </c>
      <c r="DE55" s="26" t="s">
        <v>191</v>
      </c>
      <c r="DF55" s="26" t="s">
        <v>191</v>
      </c>
      <c r="DG55" s="26" t="s">
        <v>191</v>
      </c>
      <c r="DH55" s="26" t="s">
        <v>191</v>
      </c>
      <c r="DI55" s="26" t="s">
        <v>191</v>
      </c>
      <c r="DJ55" s="26" t="s">
        <v>191</v>
      </c>
      <c r="DK55" s="26" t="s">
        <v>191</v>
      </c>
      <c r="DL55" s="26" t="s">
        <v>191</v>
      </c>
      <c r="DM55" s="26" t="s">
        <v>191</v>
      </c>
      <c r="DN55" s="26" t="s">
        <v>191</v>
      </c>
      <c r="DO55" s="26" t="s">
        <v>191</v>
      </c>
      <c r="DP55" s="26" t="s">
        <v>191</v>
      </c>
      <c r="DQ55" s="26" t="s">
        <v>191</v>
      </c>
      <c r="DR55" s="26" t="s">
        <v>191</v>
      </c>
      <c r="DS55" s="26" t="s">
        <v>191</v>
      </c>
      <c r="DT55" s="26" t="s">
        <v>191</v>
      </c>
      <c r="DU55" s="26" t="s">
        <v>191</v>
      </c>
      <c r="DV55" s="26" t="s">
        <v>191</v>
      </c>
      <c r="DW55" s="26" t="s">
        <v>191</v>
      </c>
      <c r="DX55" s="26" t="s">
        <v>191</v>
      </c>
      <c r="DY55" s="26" t="s">
        <v>191</v>
      </c>
      <c r="DZ55" s="26" t="s">
        <v>191</v>
      </c>
      <c r="EA55" s="26" t="s">
        <v>191</v>
      </c>
      <c r="EB55" s="26" t="s">
        <v>191</v>
      </c>
      <c r="EC55" s="26" t="s">
        <v>191</v>
      </c>
      <c r="ED55" s="26" t="s">
        <v>191</v>
      </c>
      <c r="EE55" s="26" t="s">
        <v>191</v>
      </c>
      <c r="EF55" s="26" t="s">
        <v>191</v>
      </c>
      <c r="EG55" s="26" t="s">
        <v>191</v>
      </c>
      <c r="EH55" s="26" t="s">
        <v>191</v>
      </c>
      <c r="EI55" s="26" t="s">
        <v>191</v>
      </c>
      <c r="EJ55" s="26" t="s">
        <v>191</v>
      </c>
      <c r="EK55" s="26" t="s">
        <v>191</v>
      </c>
      <c r="EL55" s="26" t="s">
        <v>191</v>
      </c>
      <c r="EM55" s="26" t="s">
        <v>191</v>
      </c>
      <c r="EN55" s="26" t="s">
        <v>191</v>
      </c>
      <c r="EO55" s="26" t="s">
        <v>191</v>
      </c>
      <c r="EP55" s="26" t="s">
        <v>191</v>
      </c>
      <c r="EQ55" s="26" t="s">
        <v>191</v>
      </c>
      <c r="ER55" s="26" t="s">
        <v>191</v>
      </c>
      <c r="ES55" s="26" t="s">
        <v>191</v>
      </c>
      <c r="ET55" s="26" t="s">
        <v>191</v>
      </c>
      <c r="EU55" s="26" t="s">
        <v>191</v>
      </c>
      <c r="EV55" s="26" t="s">
        <v>191</v>
      </c>
      <c r="EW55" s="26" t="s">
        <v>191</v>
      </c>
      <c r="EX55" s="26" t="s">
        <v>191</v>
      </c>
      <c r="EY55" s="26" t="s">
        <v>191</v>
      </c>
      <c r="EZ55" s="26" t="s">
        <v>191</v>
      </c>
      <c r="FA55" s="26" t="s">
        <v>191</v>
      </c>
      <c r="FB55" s="26" t="s">
        <v>191</v>
      </c>
      <c r="FC55" s="26" t="s">
        <v>191</v>
      </c>
      <c r="FD55" s="26" t="s">
        <v>191</v>
      </c>
      <c r="FE55" s="26" t="s">
        <v>191</v>
      </c>
      <c r="FF55" s="26" t="s">
        <v>191</v>
      </c>
      <c r="FG55" s="26" t="s">
        <v>191</v>
      </c>
      <c r="FH55" s="26" t="s">
        <v>191</v>
      </c>
      <c r="FI55" s="26" t="s">
        <v>191</v>
      </c>
      <c r="FJ55" s="26" t="s">
        <v>191</v>
      </c>
      <c r="FK55" s="26" t="s">
        <v>191</v>
      </c>
      <c r="FL55" s="26" t="s">
        <v>191</v>
      </c>
      <c r="FM55" s="26" t="s">
        <v>191</v>
      </c>
      <c r="FN55" s="26" t="s">
        <v>191</v>
      </c>
      <c r="FO55" s="26" t="s">
        <v>191</v>
      </c>
      <c r="FP55" s="26" t="s">
        <v>191</v>
      </c>
      <c r="FQ55" s="26" t="s">
        <v>191</v>
      </c>
      <c r="FR55" s="26" t="s">
        <v>191</v>
      </c>
      <c r="FS55" s="26" t="s">
        <v>191</v>
      </c>
      <c r="FT55" s="26" t="s">
        <v>191</v>
      </c>
      <c r="FU55" s="26" t="s">
        <v>191</v>
      </c>
      <c r="FV55" s="26" t="s">
        <v>191</v>
      </c>
      <c r="FW55" s="26" t="s">
        <v>191</v>
      </c>
      <c r="FX55" s="26" t="s">
        <v>191</v>
      </c>
      <c r="FY55" s="26" t="s">
        <v>191</v>
      </c>
      <c r="FZ55" s="26" t="s">
        <v>191</v>
      </c>
      <c r="GA55" s="26" t="s">
        <v>191</v>
      </c>
      <c r="GB55" s="26" t="s">
        <v>191</v>
      </c>
      <c r="GC55" s="26" t="s">
        <v>191</v>
      </c>
      <c r="GD55" s="26" t="s">
        <v>191</v>
      </c>
    </row>
    <row r="56" spans="1:186" s="41" customFormat="1">
      <c r="A56" s="60"/>
      <c r="B56" s="458"/>
      <c r="C56" s="458" t="s">
        <v>89</v>
      </c>
      <c r="D56" s="458" t="s">
        <v>76</v>
      </c>
      <c r="E56" s="458" t="s">
        <v>68</v>
      </c>
      <c r="F56" s="458" t="s">
        <v>79</v>
      </c>
      <c r="G56" s="26">
        <v>22.73</v>
      </c>
      <c r="H56" s="26">
        <v>22.59</v>
      </c>
      <c r="I56" s="26">
        <v>22.39</v>
      </c>
      <c r="J56" s="26">
        <v>22.16</v>
      </c>
      <c r="K56" s="26">
        <v>22.24</v>
      </c>
      <c r="L56" s="26">
        <v>22.07</v>
      </c>
      <c r="M56" s="26">
        <v>21.98</v>
      </c>
      <c r="N56" s="26">
        <v>21.93</v>
      </c>
      <c r="O56" s="26">
        <v>21.89</v>
      </c>
      <c r="P56" s="26">
        <v>21.88</v>
      </c>
      <c r="Q56" s="26">
        <v>21.87</v>
      </c>
      <c r="R56" s="26">
        <v>21.87</v>
      </c>
      <c r="S56" s="26">
        <v>21.86</v>
      </c>
      <c r="T56" s="26">
        <v>21.81</v>
      </c>
      <c r="U56" s="26">
        <v>21.67</v>
      </c>
      <c r="V56" s="26">
        <v>21.48</v>
      </c>
      <c r="W56" s="26">
        <v>21.32</v>
      </c>
      <c r="X56" s="26">
        <v>21.22</v>
      </c>
      <c r="Y56" s="26">
        <v>21.21</v>
      </c>
      <c r="Z56" s="26">
        <v>21.2</v>
      </c>
      <c r="AA56" s="26">
        <v>21.19</v>
      </c>
      <c r="AB56" s="26">
        <v>21.18</v>
      </c>
      <c r="AC56" s="26">
        <v>21.18</v>
      </c>
      <c r="AD56" s="26">
        <v>21.17</v>
      </c>
      <c r="AE56" s="26">
        <v>21.18</v>
      </c>
      <c r="AF56" s="26">
        <v>21.14</v>
      </c>
      <c r="AG56" s="26">
        <v>21.04</v>
      </c>
      <c r="AH56" s="26">
        <v>20.9</v>
      </c>
      <c r="AI56" s="26">
        <v>20.83</v>
      </c>
      <c r="AJ56" s="26">
        <v>20.86</v>
      </c>
      <c r="AK56" s="26">
        <v>20.87</v>
      </c>
      <c r="AL56" s="26">
        <v>20.89</v>
      </c>
      <c r="AM56" s="26">
        <v>20.91</v>
      </c>
      <c r="AN56" s="26">
        <v>20.94</v>
      </c>
      <c r="AO56" s="26">
        <v>20.97</v>
      </c>
      <c r="AP56" s="26">
        <v>20.99</v>
      </c>
      <c r="AQ56" s="26">
        <v>21</v>
      </c>
      <c r="AR56" s="26">
        <v>21.65</v>
      </c>
      <c r="AS56" s="26">
        <v>21.55</v>
      </c>
      <c r="AT56" s="26">
        <v>21.42</v>
      </c>
      <c r="AU56" s="26">
        <v>21.35</v>
      </c>
      <c r="AV56" s="26">
        <v>21.38</v>
      </c>
      <c r="AW56" s="26">
        <v>21.4</v>
      </c>
      <c r="AX56" s="26">
        <v>21.43</v>
      </c>
      <c r="AY56" s="26">
        <v>21.46</v>
      </c>
      <c r="AZ56" s="26">
        <v>21.48</v>
      </c>
      <c r="BA56" s="26">
        <v>21.52</v>
      </c>
      <c r="BB56" s="26">
        <v>21.54</v>
      </c>
      <c r="BC56" s="26">
        <v>21.55</v>
      </c>
      <c r="BD56" s="26">
        <v>22.22</v>
      </c>
      <c r="BE56" s="26">
        <v>22.12</v>
      </c>
      <c r="BF56" s="26">
        <v>21.99</v>
      </c>
      <c r="BG56" s="26">
        <v>21.92</v>
      </c>
      <c r="BH56" s="26">
        <v>21.96</v>
      </c>
      <c r="BI56" s="26">
        <v>21.98</v>
      </c>
      <c r="BJ56" s="26">
        <v>22</v>
      </c>
      <c r="BK56" s="26">
        <v>22.03</v>
      </c>
      <c r="BL56" s="26">
        <v>22.07</v>
      </c>
      <c r="BM56" s="26">
        <v>22.1</v>
      </c>
      <c r="BN56" s="26">
        <v>22.13</v>
      </c>
      <c r="BO56" s="26">
        <v>22.15</v>
      </c>
      <c r="BP56" s="26">
        <v>22.84</v>
      </c>
      <c r="BQ56" s="26">
        <v>22.74</v>
      </c>
      <c r="BR56" s="26">
        <v>22.6</v>
      </c>
      <c r="BS56" s="26">
        <v>22.53</v>
      </c>
      <c r="BT56" s="26">
        <v>22.58</v>
      </c>
      <c r="BU56" s="26">
        <v>22.6</v>
      </c>
      <c r="BV56" s="26">
        <v>22.63</v>
      </c>
      <c r="BW56" s="26">
        <v>22.66</v>
      </c>
      <c r="BX56" s="26">
        <v>22.7</v>
      </c>
      <c r="BY56" s="26">
        <v>22.74</v>
      </c>
      <c r="BZ56" s="26">
        <v>22.77</v>
      </c>
      <c r="CA56" s="26">
        <v>22.78</v>
      </c>
      <c r="CB56" s="26">
        <v>23.5</v>
      </c>
      <c r="CC56" s="26">
        <v>23.39</v>
      </c>
      <c r="CD56" s="26">
        <v>23.26</v>
      </c>
      <c r="CE56" s="26">
        <v>23.19</v>
      </c>
      <c r="CF56" s="26">
        <v>23.23</v>
      </c>
      <c r="CG56" s="26">
        <v>23.26</v>
      </c>
      <c r="CH56" s="26">
        <v>23.28</v>
      </c>
      <c r="CI56" s="26">
        <v>23.32</v>
      </c>
      <c r="CJ56" s="26">
        <v>23.36</v>
      </c>
      <c r="CK56" s="26">
        <v>23.4</v>
      </c>
      <c r="CL56" s="26">
        <v>23.43</v>
      </c>
      <c r="CM56" s="26">
        <v>23.45</v>
      </c>
      <c r="CN56" s="26">
        <v>24.18</v>
      </c>
      <c r="CO56" s="26">
        <v>24.08</v>
      </c>
      <c r="CP56" s="26">
        <v>23.94</v>
      </c>
      <c r="CQ56" s="26">
        <v>23.87</v>
      </c>
      <c r="CR56" s="26">
        <v>23.92</v>
      </c>
      <c r="CS56" s="26">
        <v>23.94</v>
      </c>
      <c r="CT56" s="26">
        <v>23.97</v>
      </c>
      <c r="CU56" s="26">
        <v>24.01</v>
      </c>
      <c r="CV56" s="26">
        <v>24.05</v>
      </c>
      <c r="CW56" s="26">
        <v>24.09</v>
      </c>
      <c r="CX56" s="26">
        <v>24.12</v>
      </c>
      <c r="CY56" s="26">
        <v>24.13</v>
      </c>
      <c r="CZ56" s="26">
        <v>24.89</v>
      </c>
      <c r="DA56" s="26">
        <v>24.78</v>
      </c>
      <c r="DB56" s="26">
        <v>24.63</v>
      </c>
      <c r="DC56" s="26">
        <v>24.55</v>
      </c>
      <c r="DD56" s="26">
        <v>24.6</v>
      </c>
      <c r="DE56" s="26">
        <v>24.62</v>
      </c>
      <c r="DF56" s="26">
        <v>24.65</v>
      </c>
      <c r="DG56" s="26">
        <v>24.69</v>
      </c>
      <c r="DH56" s="26">
        <v>24.72</v>
      </c>
      <c r="DI56" s="26">
        <v>24.77</v>
      </c>
      <c r="DJ56" s="26">
        <v>24.81</v>
      </c>
      <c r="DK56" s="26">
        <v>24.83</v>
      </c>
      <c r="DL56" s="26">
        <v>25.61</v>
      </c>
      <c r="DM56" s="26">
        <v>25.5</v>
      </c>
      <c r="DN56" s="26">
        <v>25.35</v>
      </c>
      <c r="DO56" s="26">
        <v>25.28</v>
      </c>
      <c r="DP56" s="26">
        <v>25.33</v>
      </c>
      <c r="DQ56" s="26">
        <v>25.36</v>
      </c>
      <c r="DR56" s="26">
        <v>25.39</v>
      </c>
      <c r="DS56" s="26">
        <v>25.44</v>
      </c>
      <c r="DT56" s="26">
        <v>25.47</v>
      </c>
      <c r="DU56" s="26">
        <v>25.52</v>
      </c>
      <c r="DV56" s="26">
        <v>25.56</v>
      </c>
      <c r="DW56" s="26">
        <v>25.58</v>
      </c>
      <c r="DX56" s="26">
        <v>26.38</v>
      </c>
      <c r="DY56" s="26">
        <v>26.27</v>
      </c>
      <c r="DZ56" s="26">
        <v>26.11</v>
      </c>
      <c r="EA56" s="26">
        <v>26.04</v>
      </c>
      <c r="EB56" s="26">
        <v>26.09</v>
      </c>
      <c r="EC56" s="26">
        <v>26.12</v>
      </c>
      <c r="ED56" s="26">
        <v>26.15</v>
      </c>
      <c r="EE56" s="26">
        <v>26.19</v>
      </c>
      <c r="EF56" s="26">
        <v>26.23</v>
      </c>
      <c r="EG56" s="26">
        <v>26.28</v>
      </c>
      <c r="EH56" s="26">
        <v>26.32</v>
      </c>
      <c r="EI56" s="26">
        <v>26.35</v>
      </c>
      <c r="EJ56" s="26">
        <v>27.17</v>
      </c>
      <c r="EK56" s="26">
        <v>27.06</v>
      </c>
      <c r="EL56" s="26">
        <v>26.9</v>
      </c>
      <c r="EM56" s="26">
        <v>26.82</v>
      </c>
      <c r="EN56" s="26">
        <v>26.88</v>
      </c>
      <c r="EO56" s="26">
        <v>26.91</v>
      </c>
      <c r="EP56" s="26">
        <v>26.94</v>
      </c>
      <c r="EQ56" s="26">
        <v>26.99</v>
      </c>
      <c r="ER56" s="26">
        <v>27.03</v>
      </c>
      <c r="ES56" s="26">
        <v>27.07</v>
      </c>
      <c r="ET56" s="26">
        <v>27.11</v>
      </c>
      <c r="EU56" s="26">
        <v>27.13</v>
      </c>
      <c r="EV56" s="26">
        <v>27.97</v>
      </c>
      <c r="EW56" s="26">
        <v>27.85</v>
      </c>
      <c r="EX56" s="26">
        <v>27.68</v>
      </c>
      <c r="EY56" s="26">
        <v>27.6</v>
      </c>
      <c r="EZ56" s="26">
        <v>27.65</v>
      </c>
      <c r="FA56" s="26">
        <v>27.67</v>
      </c>
      <c r="FB56" s="26">
        <v>27.7</v>
      </c>
      <c r="FC56" s="26">
        <v>27.74</v>
      </c>
      <c r="FD56" s="26">
        <v>27.78</v>
      </c>
      <c r="FE56" s="26">
        <v>27.83</v>
      </c>
      <c r="FF56" s="26">
        <v>27.87</v>
      </c>
      <c r="FG56" s="26">
        <v>27.89</v>
      </c>
      <c r="FH56" s="26">
        <v>28.76</v>
      </c>
      <c r="FI56" s="26">
        <v>28.63</v>
      </c>
      <c r="FJ56" s="26">
        <v>28.46</v>
      </c>
      <c r="FK56" s="26">
        <v>28.37</v>
      </c>
      <c r="FL56" s="26">
        <v>28.42</v>
      </c>
      <c r="FM56" s="26">
        <v>28.45</v>
      </c>
      <c r="FN56" s="26">
        <v>28.48</v>
      </c>
      <c r="FO56" s="26">
        <v>28.52</v>
      </c>
      <c r="FP56" s="26">
        <v>28.56</v>
      </c>
      <c r="FQ56" s="26">
        <v>28.62</v>
      </c>
      <c r="FR56" s="26">
        <v>28.65</v>
      </c>
      <c r="FS56" s="26">
        <v>28.67</v>
      </c>
      <c r="FT56" s="26">
        <v>29.57</v>
      </c>
      <c r="FU56" s="26">
        <v>29.44</v>
      </c>
      <c r="FV56" s="26">
        <v>29.26</v>
      </c>
      <c r="FW56" s="26">
        <v>29.17</v>
      </c>
      <c r="FX56" s="26">
        <v>29.23</v>
      </c>
      <c r="FY56" s="26">
        <v>29.26</v>
      </c>
      <c r="FZ56" s="26">
        <v>29.29</v>
      </c>
      <c r="GA56" s="26">
        <v>29.33</v>
      </c>
      <c r="GB56" s="26">
        <v>29.37</v>
      </c>
      <c r="GC56" s="26">
        <v>29.42</v>
      </c>
      <c r="GD56" s="26">
        <v>29.46</v>
      </c>
    </row>
    <row r="57" spans="1:186" s="41" customFormat="1">
      <c r="A57" s="60"/>
      <c r="B57" s="458"/>
      <c r="C57" s="458"/>
      <c r="D57" s="458"/>
      <c r="E57" s="458"/>
      <c r="F57" s="458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</row>
    <row r="58" spans="1:186" s="41" customFormat="1">
      <c r="A58" s="453" t="s">
        <v>261</v>
      </c>
      <c r="B58" s="458"/>
      <c r="C58" s="458" t="s">
        <v>90</v>
      </c>
      <c r="D58" s="458" t="s">
        <v>76</v>
      </c>
      <c r="E58" s="458" t="s">
        <v>68</v>
      </c>
      <c r="F58" s="458" t="s">
        <v>77</v>
      </c>
      <c r="G58" s="26" t="s">
        <v>191</v>
      </c>
      <c r="H58" s="26" t="s">
        <v>191</v>
      </c>
      <c r="I58" s="26" t="s">
        <v>191</v>
      </c>
      <c r="J58" s="26" t="s">
        <v>191</v>
      </c>
      <c r="K58" s="26" t="s">
        <v>191</v>
      </c>
      <c r="L58" s="26" t="s">
        <v>191</v>
      </c>
      <c r="M58" s="26" t="s">
        <v>191</v>
      </c>
      <c r="N58" s="26" t="s">
        <v>191</v>
      </c>
      <c r="O58" s="26" t="s">
        <v>191</v>
      </c>
      <c r="P58" s="26" t="s">
        <v>191</v>
      </c>
      <c r="Q58" s="26" t="s">
        <v>191</v>
      </c>
      <c r="R58" s="26" t="s">
        <v>191</v>
      </c>
      <c r="S58" s="26" t="s">
        <v>191</v>
      </c>
      <c r="T58" s="26" t="s">
        <v>191</v>
      </c>
      <c r="U58" s="26" t="s">
        <v>191</v>
      </c>
      <c r="V58" s="26" t="s">
        <v>191</v>
      </c>
      <c r="W58" s="26" t="s">
        <v>191</v>
      </c>
      <c r="X58" s="26" t="s">
        <v>191</v>
      </c>
      <c r="Y58" s="26" t="s">
        <v>191</v>
      </c>
      <c r="Z58" s="26" t="s">
        <v>191</v>
      </c>
      <c r="AA58" s="26" t="s">
        <v>191</v>
      </c>
      <c r="AB58" s="26" t="s">
        <v>191</v>
      </c>
      <c r="AC58" s="26" t="s">
        <v>191</v>
      </c>
      <c r="AD58" s="26" t="s">
        <v>191</v>
      </c>
      <c r="AE58" s="26" t="s">
        <v>191</v>
      </c>
      <c r="AF58" s="26" t="s">
        <v>191</v>
      </c>
      <c r="AG58" s="26" t="s">
        <v>191</v>
      </c>
      <c r="AH58" s="26" t="s">
        <v>191</v>
      </c>
      <c r="AI58" s="26" t="s">
        <v>191</v>
      </c>
      <c r="AJ58" s="26" t="s">
        <v>191</v>
      </c>
      <c r="AK58" s="26" t="s">
        <v>191</v>
      </c>
      <c r="AL58" s="26" t="s">
        <v>191</v>
      </c>
      <c r="AM58" s="26" t="s">
        <v>191</v>
      </c>
      <c r="AN58" s="26" t="s">
        <v>191</v>
      </c>
      <c r="AO58" s="26" t="s">
        <v>191</v>
      </c>
      <c r="AP58" s="26" t="s">
        <v>191</v>
      </c>
      <c r="AQ58" s="26" t="s">
        <v>191</v>
      </c>
      <c r="AR58" s="26" t="s">
        <v>191</v>
      </c>
      <c r="AS58" s="26" t="s">
        <v>191</v>
      </c>
      <c r="AT58" s="26" t="s">
        <v>191</v>
      </c>
      <c r="AU58" s="26" t="s">
        <v>191</v>
      </c>
      <c r="AV58" s="26" t="s">
        <v>191</v>
      </c>
      <c r="AW58" s="26" t="s">
        <v>191</v>
      </c>
      <c r="AX58" s="26" t="s">
        <v>191</v>
      </c>
      <c r="AY58" s="26" t="s">
        <v>191</v>
      </c>
      <c r="AZ58" s="26" t="s">
        <v>191</v>
      </c>
      <c r="BA58" s="26" t="s">
        <v>191</v>
      </c>
      <c r="BB58" s="26" t="s">
        <v>191</v>
      </c>
      <c r="BC58" s="26" t="s">
        <v>191</v>
      </c>
      <c r="BD58" s="26" t="s">
        <v>191</v>
      </c>
      <c r="BE58" s="26" t="s">
        <v>191</v>
      </c>
      <c r="BF58" s="26" t="s">
        <v>191</v>
      </c>
      <c r="BG58" s="26" t="s">
        <v>191</v>
      </c>
      <c r="BH58" s="26" t="s">
        <v>191</v>
      </c>
      <c r="BI58" s="26" t="s">
        <v>191</v>
      </c>
      <c r="BJ58" s="26" t="s">
        <v>191</v>
      </c>
      <c r="BK58" s="26" t="s">
        <v>191</v>
      </c>
      <c r="BL58" s="26" t="s">
        <v>191</v>
      </c>
      <c r="BM58" s="26" t="s">
        <v>191</v>
      </c>
      <c r="BN58" s="26" t="s">
        <v>191</v>
      </c>
      <c r="BO58" s="26" t="s">
        <v>191</v>
      </c>
      <c r="BP58" s="26" t="s">
        <v>191</v>
      </c>
      <c r="BQ58" s="26" t="s">
        <v>191</v>
      </c>
      <c r="BR58" s="26" t="s">
        <v>191</v>
      </c>
      <c r="BS58" s="26" t="s">
        <v>191</v>
      </c>
      <c r="BT58" s="26" t="s">
        <v>191</v>
      </c>
      <c r="BU58" s="26" t="s">
        <v>191</v>
      </c>
      <c r="BV58" s="26" t="s">
        <v>191</v>
      </c>
      <c r="BW58" s="26" t="s">
        <v>191</v>
      </c>
      <c r="BX58" s="26" t="s">
        <v>191</v>
      </c>
      <c r="BY58" s="26" t="s">
        <v>191</v>
      </c>
      <c r="BZ58" s="26" t="s">
        <v>191</v>
      </c>
      <c r="CA58" s="26" t="s">
        <v>191</v>
      </c>
      <c r="CB58" s="26" t="s">
        <v>191</v>
      </c>
      <c r="CC58" s="26" t="s">
        <v>191</v>
      </c>
      <c r="CD58" s="26" t="s">
        <v>191</v>
      </c>
      <c r="CE58" s="26" t="s">
        <v>191</v>
      </c>
      <c r="CF58" s="26" t="s">
        <v>191</v>
      </c>
      <c r="CG58" s="26" t="s">
        <v>191</v>
      </c>
      <c r="CH58" s="26" t="s">
        <v>191</v>
      </c>
      <c r="CI58" s="26" t="s">
        <v>191</v>
      </c>
      <c r="CJ58" s="26" t="s">
        <v>191</v>
      </c>
      <c r="CK58" s="26" t="s">
        <v>191</v>
      </c>
      <c r="CL58" s="26" t="s">
        <v>191</v>
      </c>
      <c r="CM58" s="26" t="s">
        <v>191</v>
      </c>
      <c r="CN58" s="26" t="s">
        <v>191</v>
      </c>
      <c r="CO58" s="26" t="s">
        <v>191</v>
      </c>
      <c r="CP58" s="26" t="s">
        <v>191</v>
      </c>
      <c r="CQ58" s="26" t="s">
        <v>191</v>
      </c>
      <c r="CR58" s="26" t="s">
        <v>191</v>
      </c>
      <c r="CS58" s="26" t="s">
        <v>191</v>
      </c>
      <c r="CT58" s="26" t="s">
        <v>191</v>
      </c>
      <c r="CU58" s="26" t="s">
        <v>191</v>
      </c>
      <c r="CV58" s="26" t="s">
        <v>191</v>
      </c>
      <c r="CW58" s="26" t="s">
        <v>191</v>
      </c>
      <c r="CX58" s="26" t="s">
        <v>191</v>
      </c>
      <c r="CY58" s="26" t="s">
        <v>191</v>
      </c>
      <c r="CZ58" s="26" t="s">
        <v>191</v>
      </c>
      <c r="DA58" s="26" t="s">
        <v>191</v>
      </c>
      <c r="DB58" s="26" t="s">
        <v>191</v>
      </c>
      <c r="DC58" s="26" t="s">
        <v>191</v>
      </c>
      <c r="DD58" s="26" t="s">
        <v>191</v>
      </c>
      <c r="DE58" s="26" t="s">
        <v>191</v>
      </c>
      <c r="DF58" s="26" t="s">
        <v>191</v>
      </c>
      <c r="DG58" s="26" t="s">
        <v>191</v>
      </c>
      <c r="DH58" s="26" t="s">
        <v>191</v>
      </c>
      <c r="DI58" s="26" t="s">
        <v>191</v>
      </c>
      <c r="DJ58" s="26" t="s">
        <v>191</v>
      </c>
      <c r="DK58" s="26" t="s">
        <v>191</v>
      </c>
      <c r="DL58" s="26" t="s">
        <v>191</v>
      </c>
      <c r="DM58" s="26" t="s">
        <v>191</v>
      </c>
      <c r="DN58" s="26" t="s">
        <v>191</v>
      </c>
      <c r="DO58" s="26" t="s">
        <v>191</v>
      </c>
      <c r="DP58" s="26" t="s">
        <v>191</v>
      </c>
      <c r="DQ58" s="26" t="s">
        <v>191</v>
      </c>
      <c r="DR58" s="26" t="s">
        <v>191</v>
      </c>
      <c r="DS58" s="26" t="s">
        <v>191</v>
      </c>
      <c r="DT58" s="26" t="s">
        <v>191</v>
      </c>
      <c r="DU58" s="26" t="s">
        <v>191</v>
      </c>
      <c r="DV58" s="26" t="s">
        <v>191</v>
      </c>
      <c r="DW58" s="26" t="s">
        <v>191</v>
      </c>
      <c r="DX58" s="26" t="s">
        <v>191</v>
      </c>
      <c r="DY58" s="26" t="s">
        <v>191</v>
      </c>
      <c r="DZ58" s="26" t="s">
        <v>191</v>
      </c>
      <c r="EA58" s="26" t="s">
        <v>191</v>
      </c>
      <c r="EB58" s="26" t="s">
        <v>191</v>
      </c>
      <c r="EC58" s="26" t="s">
        <v>191</v>
      </c>
      <c r="ED58" s="26" t="s">
        <v>191</v>
      </c>
      <c r="EE58" s="26" t="s">
        <v>191</v>
      </c>
      <c r="EF58" s="26" t="s">
        <v>191</v>
      </c>
      <c r="EG58" s="26" t="s">
        <v>191</v>
      </c>
      <c r="EH58" s="26" t="s">
        <v>191</v>
      </c>
      <c r="EI58" s="26" t="s">
        <v>191</v>
      </c>
      <c r="EJ58" s="26" t="s">
        <v>191</v>
      </c>
      <c r="EK58" s="26" t="s">
        <v>191</v>
      </c>
      <c r="EL58" s="26" t="s">
        <v>191</v>
      </c>
      <c r="EM58" s="26" t="s">
        <v>191</v>
      </c>
      <c r="EN58" s="26" t="s">
        <v>191</v>
      </c>
      <c r="EO58" s="26" t="s">
        <v>191</v>
      </c>
      <c r="EP58" s="26" t="s">
        <v>191</v>
      </c>
      <c r="EQ58" s="26" t="s">
        <v>191</v>
      </c>
      <c r="ER58" s="26" t="s">
        <v>191</v>
      </c>
      <c r="ES58" s="26" t="s">
        <v>191</v>
      </c>
      <c r="ET58" s="26" t="s">
        <v>191</v>
      </c>
      <c r="EU58" s="26" t="s">
        <v>191</v>
      </c>
      <c r="EV58" s="26" t="s">
        <v>191</v>
      </c>
      <c r="EW58" s="26" t="s">
        <v>191</v>
      </c>
      <c r="EX58" s="26" t="s">
        <v>191</v>
      </c>
      <c r="EY58" s="26" t="s">
        <v>191</v>
      </c>
      <c r="EZ58" s="26" t="s">
        <v>191</v>
      </c>
      <c r="FA58" s="26" t="s">
        <v>191</v>
      </c>
      <c r="FB58" s="26" t="s">
        <v>191</v>
      </c>
      <c r="FC58" s="26" t="s">
        <v>191</v>
      </c>
      <c r="FD58" s="26" t="s">
        <v>191</v>
      </c>
      <c r="FE58" s="26" t="s">
        <v>191</v>
      </c>
      <c r="FF58" s="26" t="s">
        <v>191</v>
      </c>
      <c r="FG58" s="26" t="s">
        <v>191</v>
      </c>
      <c r="FH58" s="26" t="s">
        <v>191</v>
      </c>
      <c r="FI58" s="26" t="s">
        <v>191</v>
      </c>
      <c r="FJ58" s="26" t="s">
        <v>191</v>
      </c>
      <c r="FK58" s="26" t="s">
        <v>191</v>
      </c>
      <c r="FL58" s="26" t="s">
        <v>191</v>
      </c>
      <c r="FM58" s="26" t="s">
        <v>191</v>
      </c>
      <c r="FN58" s="26" t="s">
        <v>191</v>
      </c>
      <c r="FO58" s="26" t="s">
        <v>191</v>
      </c>
      <c r="FP58" s="26" t="s">
        <v>191</v>
      </c>
      <c r="FQ58" s="26" t="s">
        <v>191</v>
      </c>
      <c r="FR58" s="26" t="s">
        <v>191</v>
      </c>
      <c r="FS58" s="26" t="s">
        <v>191</v>
      </c>
      <c r="FT58" s="26" t="s">
        <v>191</v>
      </c>
      <c r="FU58" s="26" t="s">
        <v>191</v>
      </c>
      <c r="FV58" s="26" t="s">
        <v>191</v>
      </c>
      <c r="FW58" s="26" t="s">
        <v>191</v>
      </c>
      <c r="FX58" s="26" t="s">
        <v>191</v>
      </c>
      <c r="FY58" s="26" t="s">
        <v>191</v>
      </c>
      <c r="FZ58" s="26" t="s">
        <v>191</v>
      </c>
      <c r="GA58" s="26" t="s">
        <v>191</v>
      </c>
      <c r="GB58" s="26" t="s">
        <v>191</v>
      </c>
      <c r="GC58" s="26" t="s">
        <v>191</v>
      </c>
      <c r="GD58" s="26" t="s">
        <v>191</v>
      </c>
    </row>
    <row r="59" spans="1:186" s="41" customFormat="1">
      <c r="A59" s="453" t="s">
        <v>261</v>
      </c>
      <c r="B59" s="458"/>
      <c r="C59" s="458" t="s">
        <v>90</v>
      </c>
      <c r="D59" s="458" t="s">
        <v>76</v>
      </c>
      <c r="E59" s="458" t="s">
        <v>68</v>
      </c>
      <c r="F59" s="458" t="s">
        <v>78</v>
      </c>
      <c r="G59" s="26" t="s">
        <v>191</v>
      </c>
      <c r="H59" s="26" t="s">
        <v>191</v>
      </c>
      <c r="I59" s="26" t="s">
        <v>191</v>
      </c>
      <c r="J59" s="26" t="s">
        <v>191</v>
      </c>
      <c r="K59" s="26" t="s">
        <v>191</v>
      </c>
      <c r="L59" s="26" t="s">
        <v>191</v>
      </c>
      <c r="M59" s="26" t="s">
        <v>191</v>
      </c>
      <c r="N59" s="26" t="s">
        <v>191</v>
      </c>
      <c r="O59" s="26" t="s">
        <v>191</v>
      </c>
      <c r="P59" s="26" t="s">
        <v>191</v>
      </c>
      <c r="Q59" s="26" t="s">
        <v>191</v>
      </c>
      <c r="R59" s="26" t="s">
        <v>191</v>
      </c>
      <c r="S59" s="26" t="s">
        <v>191</v>
      </c>
      <c r="T59" s="26" t="s">
        <v>191</v>
      </c>
      <c r="U59" s="26" t="s">
        <v>191</v>
      </c>
      <c r="V59" s="26" t="s">
        <v>191</v>
      </c>
      <c r="W59" s="26" t="s">
        <v>191</v>
      </c>
      <c r="X59" s="26" t="s">
        <v>191</v>
      </c>
      <c r="Y59" s="26" t="s">
        <v>191</v>
      </c>
      <c r="Z59" s="26" t="s">
        <v>191</v>
      </c>
      <c r="AA59" s="26" t="s">
        <v>191</v>
      </c>
      <c r="AB59" s="26" t="s">
        <v>191</v>
      </c>
      <c r="AC59" s="26" t="s">
        <v>191</v>
      </c>
      <c r="AD59" s="26" t="s">
        <v>191</v>
      </c>
      <c r="AE59" s="26" t="s">
        <v>191</v>
      </c>
      <c r="AF59" s="26" t="s">
        <v>191</v>
      </c>
      <c r="AG59" s="26" t="s">
        <v>191</v>
      </c>
      <c r="AH59" s="26" t="s">
        <v>191</v>
      </c>
      <c r="AI59" s="26" t="s">
        <v>191</v>
      </c>
      <c r="AJ59" s="26" t="s">
        <v>191</v>
      </c>
      <c r="AK59" s="26" t="s">
        <v>191</v>
      </c>
      <c r="AL59" s="26" t="s">
        <v>191</v>
      </c>
      <c r="AM59" s="26" t="s">
        <v>191</v>
      </c>
      <c r="AN59" s="26" t="s">
        <v>191</v>
      </c>
      <c r="AO59" s="26" t="s">
        <v>191</v>
      </c>
      <c r="AP59" s="26" t="s">
        <v>191</v>
      </c>
      <c r="AQ59" s="26" t="s">
        <v>191</v>
      </c>
      <c r="AR59" s="26" t="s">
        <v>191</v>
      </c>
      <c r="AS59" s="26" t="s">
        <v>191</v>
      </c>
      <c r="AT59" s="26" t="s">
        <v>191</v>
      </c>
      <c r="AU59" s="26" t="s">
        <v>191</v>
      </c>
      <c r="AV59" s="26" t="s">
        <v>191</v>
      </c>
      <c r="AW59" s="26" t="s">
        <v>191</v>
      </c>
      <c r="AX59" s="26" t="s">
        <v>191</v>
      </c>
      <c r="AY59" s="26" t="s">
        <v>191</v>
      </c>
      <c r="AZ59" s="26" t="s">
        <v>191</v>
      </c>
      <c r="BA59" s="26" t="s">
        <v>191</v>
      </c>
      <c r="BB59" s="26" t="s">
        <v>191</v>
      </c>
      <c r="BC59" s="26" t="s">
        <v>191</v>
      </c>
      <c r="BD59" s="26" t="s">
        <v>191</v>
      </c>
      <c r="BE59" s="26" t="s">
        <v>191</v>
      </c>
      <c r="BF59" s="26" t="s">
        <v>191</v>
      </c>
      <c r="BG59" s="26" t="s">
        <v>191</v>
      </c>
      <c r="BH59" s="26" t="s">
        <v>191</v>
      </c>
      <c r="BI59" s="26" t="s">
        <v>191</v>
      </c>
      <c r="BJ59" s="26" t="s">
        <v>191</v>
      </c>
      <c r="BK59" s="26" t="s">
        <v>191</v>
      </c>
      <c r="BL59" s="26" t="s">
        <v>191</v>
      </c>
      <c r="BM59" s="26" t="s">
        <v>191</v>
      </c>
      <c r="BN59" s="26" t="s">
        <v>191</v>
      </c>
      <c r="BO59" s="26" t="s">
        <v>191</v>
      </c>
      <c r="BP59" s="26" t="s">
        <v>191</v>
      </c>
      <c r="BQ59" s="26" t="s">
        <v>191</v>
      </c>
      <c r="BR59" s="26" t="s">
        <v>191</v>
      </c>
      <c r="BS59" s="26" t="s">
        <v>191</v>
      </c>
      <c r="BT59" s="26" t="s">
        <v>191</v>
      </c>
      <c r="BU59" s="26" t="s">
        <v>191</v>
      </c>
      <c r="BV59" s="26" t="s">
        <v>191</v>
      </c>
      <c r="BW59" s="26" t="s">
        <v>191</v>
      </c>
      <c r="BX59" s="26" t="s">
        <v>191</v>
      </c>
      <c r="BY59" s="26" t="s">
        <v>191</v>
      </c>
      <c r="BZ59" s="26" t="s">
        <v>191</v>
      </c>
      <c r="CA59" s="26" t="s">
        <v>191</v>
      </c>
      <c r="CB59" s="26" t="s">
        <v>191</v>
      </c>
      <c r="CC59" s="26" t="s">
        <v>191</v>
      </c>
      <c r="CD59" s="26" t="s">
        <v>191</v>
      </c>
      <c r="CE59" s="26" t="s">
        <v>191</v>
      </c>
      <c r="CF59" s="26" t="s">
        <v>191</v>
      </c>
      <c r="CG59" s="26" t="s">
        <v>191</v>
      </c>
      <c r="CH59" s="26" t="s">
        <v>191</v>
      </c>
      <c r="CI59" s="26" t="s">
        <v>191</v>
      </c>
      <c r="CJ59" s="26" t="s">
        <v>191</v>
      </c>
      <c r="CK59" s="26" t="s">
        <v>191</v>
      </c>
      <c r="CL59" s="26" t="s">
        <v>191</v>
      </c>
      <c r="CM59" s="26" t="s">
        <v>191</v>
      </c>
      <c r="CN59" s="26" t="s">
        <v>191</v>
      </c>
      <c r="CO59" s="26" t="s">
        <v>191</v>
      </c>
      <c r="CP59" s="26" t="s">
        <v>191</v>
      </c>
      <c r="CQ59" s="26" t="s">
        <v>191</v>
      </c>
      <c r="CR59" s="26" t="s">
        <v>191</v>
      </c>
      <c r="CS59" s="26" t="s">
        <v>191</v>
      </c>
      <c r="CT59" s="26" t="s">
        <v>191</v>
      </c>
      <c r="CU59" s="26" t="s">
        <v>191</v>
      </c>
      <c r="CV59" s="26" t="s">
        <v>191</v>
      </c>
      <c r="CW59" s="26" t="s">
        <v>191</v>
      </c>
      <c r="CX59" s="26" t="s">
        <v>191</v>
      </c>
      <c r="CY59" s="26" t="s">
        <v>191</v>
      </c>
      <c r="CZ59" s="26" t="s">
        <v>191</v>
      </c>
      <c r="DA59" s="26" t="s">
        <v>191</v>
      </c>
      <c r="DB59" s="26" t="s">
        <v>191</v>
      </c>
      <c r="DC59" s="26" t="s">
        <v>191</v>
      </c>
      <c r="DD59" s="26" t="s">
        <v>191</v>
      </c>
      <c r="DE59" s="26" t="s">
        <v>191</v>
      </c>
      <c r="DF59" s="26" t="s">
        <v>191</v>
      </c>
      <c r="DG59" s="26" t="s">
        <v>191</v>
      </c>
      <c r="DH59" s="26" t="s">
        <v>191</v>
      </c>
      <c r="DI59" s="26" t="s">
        <v>191</v>
      </c>
      <c r="DJ59" s="26" t="s">
        <v>191</v>
      </c>
      <c r="DK59" s="26" t="s">
        <v>191</v>
      </c>
      <c r="DL59" s="26" t="s">
        <v>191</v>
      </c>
      <c r="DM59" s="26" t="s">
        <v>191</v>
      </c>
      <c r="DN59" s="26" t="s">
        <v>191</v>
      </c>
      <c r="DO59" s="26" t="s">
        <v>191</v>
      </c>
      <c r="DP59" s="26" t="s">
        <v>191</v>
      </c>
      <c r="DQ59" s="26" t="s">
        <v>191</v>
      </c>
      <c r="DR59" s="26" t="s">
        <v>191</v>
      </c>
      <c r="DS59" s="26" t="s">
        <v>191</v>
      </c>
      <c r="DT59" s="26" t="s">
        <v>191</v>
      </c>
      <c r="DU59" s="26" t="s">
        <v>191</v>
      </c>
      <c r="DV59" s="26" t="s">
        <v>191</v>
      </c>
      <c r="DW59" s="26" t="s">
        <v>191</v>
      </c>
      <c r="DX59" s="26" t="s">
        <v>191</v>
      </c>
      <c r="DY59" s="26" t="s">
        <v>191</v>
      </c>
      <c r="DZ59" s="26" t="s">
        <v>191</v>
      </c>
      <c r="EA59" s="26" t="s">
        <v>191</v>
      </c>
      <c r="EB59" s="26" t="s">
        <v>191</v>
      </c>
      <c r="EC59" s="26" t="s">
        <v>191</v>
      </c>
      <c r="ED59" s="26" t="s">
        <v>191</v>
      </c>
      <c r="EE59" s="26" t="s">
        <v>191</v>
      </c>
      <c r="EF59" s="26" t="s">
        <v>191</v>
      </c>
      <c r="EG59" s="26" t="s">
        <v>191</v>
      </c>
      <c r="EH59" s="26" t="s">
        <v>191</v>
      </c>
      <c r="EI59" s="26" t="s">
        <v>191</v>
      </c>
      <c r="EJ59" s="26" t="s">
        <v>191</v>
      </c>
      <c r="EK59" s="26" t="s">
        <v>191</v>
      </c>
      <c r="EL59" s="26" t="s">
        <v>191</v>
      </c>
      <c r="EM59" s="26" t="s">
        <v>191</v>
      </c>
      <c r="EN59" s="26" t="s">
        <v>191</v>
      </c>
      <c r="EO59" s="26" t="s">
        <v>191</v>
      </c>
      <c r="EP59" s="26" t="s">
        <v>191</v>
      </c>
      <c r="EQ59" s="26" t="s">
        <v>191</v>
      </c>
      <c r="ER59" s="26" t="s">
        <v>191</v>
      </c>
      <c r="ES59" s="26" t="s">
        <v>191</v>
      </c>
      <c r="ET59" s="26" t="s">
        <v>191</v>
      </c>
      <c r="EU59" s="26" t="s">
        <v>191</v>
      </c>
      <c r="EV59" s="26" t="s">
        <v>191</v>
      </c>
      <c r="EW59" s="26" t="s">
        <v>191</v>
      </c>
      <c r="EX59" s="26" t="s">
        <v>191</v>
      </c>
      <c r="EY59" s="26" t="s">
        <v>191</v>
      </c>
      <c r="EZ59" s="26" t="s">
        <v>191</v>
      </c>
      <c r="FA59" s="26" t="s">
        <v>191</v>
      </c>
      <c r="FB59" s="26" t="s">
        <v>191</v>
      </c>
      <c r="FC59" s="26" t="s">
        <v>191</v>
      </c>
      <c r="FD59" s="26" t="s">
        <v>191</v>
      </c>
      <c r="FE59" s="26" t="s">
        <v>191</v>
      </c>
      <c r="FF59" s="26" t="s">
        <v>191</v>
      </c>
      <c r="FG59" s="26" t="s">
        <v>191</v>
      </c>
      <c r="FH59" s="26" t="s">
        <v>191</v>
      </c>
      <c r="FI59" s="26" t="s">
        <v>191</v>
      </c>
      <c r="FJ59" s="26" t="s">
        <v>191</v>
      </c>
      <c r="FK59" s="26" t="s">
        <v>191</v>
      </c>
      <c r="FL59" s="26" t="s">
        <v>191</v>
      </c>
      <c r="FM59" s="26" t="s">
        <v>191</v>
      </c>
      <c r="FN59" s="26" t="s">
        <v>191</v>
      </c>
      <c r="FO59" s="26" t="s">
        <v>191</v>
      </c>
      <c r="FP59" s="26" t="s">
        <v>191</v>
      </c>
      <c r="FQ59" s="26" t="s">
        <v>191</v>
      </c>
      <c r="FR59" s="26" t="s">
        <v>191</v>
      </c>
      <c r="FS59" s="26" t="s">
        <v>191</v>
      </c>
      <c r="FT59" s="26" t="s">
        <v>191</v>
      </c>
      <c r="FU59" s="26" t="s">
        <v>191</v>
      </c>
      <c r="FV59" s="26" t="s">
        <v>191</v>
      </c>
      <c r="FW59" s="26" t="s">
        <v>191</v>
      </c>
      <c r="FX59" s="26" t="s">
        <v>191</v>
      </c>
      <c r="FY59" s="26" t="s">
        <v>191</v>
      </c>
      <c r="FZ59" s="26" t="s">
        <v>191</v>
      </c>
      <c r="GA59" s="26" t="s">
        <v>191</v>
      </c>
      <c r="GB59" s="26" t="s">
        <v>191</v>
      </c>
      <c r="GC59" s="26" t="s">
        <v>191</v>
      </c>
      <c r="GD59" s="26" t="s">
        <v>191</v>
      </c>
    </row>
    <row r="60" spans="1:186" s="41" customFormat="1">
      <c r="A60" s="453" t="s">
        <v>261</v>
      </c>
      <c r="B60" s="458"/>
      <c r="C60" s="458" t="s">
        <v>90</v>
      </c>
      <c r="D60" s="458" t="s">
        <v>76</v>
      </c>
      <c r="E60" s="458" t="s">
        <v>68</v>
      </c>
      <c r="F60" s="458" t="s">
        <v>79</v>
      </c>
      <c r="G60" s="26">
        <v>3.36</v>
      </c>
      <c r="H60" s="26">
        <v>3.39</v>
      </c>
      <c r="I60" s="26">
        <v>3.38</v>
      </c>
      <c r="J60" s="26">
        <v>3.35</v>
      </c>
      <c r="K60" s="26">
        <v>3.39</v>
      </c>
      <c r="L60" s="26">
        <v>3.43</v>
      </c>
      <c r="M60" s="26">
        <v>3.47</v>
      </c>
      <c r="N60" s="26">
        <v>3.5</v>
      </c>
      <c r="O60" s="26">
        <v>3.5</v>
      </c>
      <c r="P60" s="26">
        <v>3.54</v>
      </c>
      <c r="Q60" s="26">
        <v>3.63</v>
      </c>
      <c r="R60" s="26">
        <v>3.83</v>
      </c>
      <c r="S60" s="26">
        <v>3.94</v>
      </c>
      <c r="T60" s="26">
        <v>3.93</v>
      </c>
      <c r="U60" s="26">
        <v>3.87</v>
      </c>
      <c r="V60" s="26">
        <v>3.76</v>
      </c>
      <c r="W60" s="26">
        <v>3.78</v>
      </c>
      <c r="X60" s="26">
        <v>3.8</v>
      </c>
      <c r="Y60" s="26">
        <v>3.84</v>
      </c>
      <c r="Z60" s="26">
        <v>3.86</v>
      </c>
      <c r="AA60" s="26">
        <v>3.86</v>
      </c>
      <c r="AB60" s="26">
        <v>3.9</v>
      </c>
      <c r="AC60" s="26">
        <v>3.97</v>
      </c>
      <c r="AD60" s="26">
        <v>4.1500000000000004</v>
      </c>
      <c r="AE60" s="26">
        <v>4.25</v>
      </c>
      <c r="AF60" s="26">
        <v>4.22</v>
      </c>
      <c r="AG60" s="26">
        <v>4.1399999999999997</v>
      </c>
      <c r="AH60" s="26">
        <v>3.94</v>
      </c>
      <c r="AI60" s="26">
        <v>3.96</v>
      </c>
      <c r="AJ60" s="26">
        <v>3.98</v>
      </c>
      <c r="AK60" s="26">
        <v>4.0199999999999996</v>
      </c>
      <c r="AL60" s="26">
        <v>4.04</v>
      </c>
      <c r="AM60" s="26">
        <v>4.04</v>
      </c>
      <c r="AN60" s="26">
        <v>4.08</v>
      </c>
      <c r="AO60" s="26">
        <v>4.1500000000000004</v>
      </c>
      <c r="AP60" s="26">
        <v>4.34</v>
      </c>
      <c r="AQ60" s="26">
        <v>4.4400000000000004</v>
      </c>
      <c r="AR60" s="26">
        <v>4.41</v>
      </c>
      <c r="AS60" s="26">
        <v>4.33</v>
      </c>
      <c r="AT60" s="26">
        <v>4.13</v>
      </c>
      <c r="AU60" s="26">
        <v>4.1399999999999997</v>
      </c>
      <c r="AV60" s="26">
        <v>4.16</v>
      </c>
      <c r="AW60" s="26">
        <v>4.2</v>
      </c>
      <c r="AX60" s="26">
        <v>4.22</v>
      </c>
      <c r="AY60" s="26">
        <v>4.22</v>
      </c>
      <c r="AZ60" s="26">
        <v>4.26</v>
      </c>
      <c r="BA60" s="26">
        <v>4.34</v>
      </c>
      <c r="BB60" s="26">
        <v>4.53</v>
      </c>
      <c r="BC60" s="26">
        <v>4.63</v>
      </c>
      <c r="BD60" s="26">
        <v>4.5999999999999996</v>
      </c>
      <c r="BE60" s="26">
        <v>4.5199999999999996</v>
      </c>
      <c r="BF60" s="26">
        <v>4.32</v>
      </c>
      <c r="BG60" s="26">
        <v>4.34</v>
      </c>
      <c r="BH60" s="26">
        <v>4.37</v>
      </c>
      <c r="BI60" s="26">
        <v>4.41</v>
      </c>
      <c r="BJ60" s="26">
        <v>4.42</v>
      </c>
      <c r="BK60" s="26">
        <v>4.43</v>
      </c>
      <c r="BL60" s="26">
        <v>4.47</v>
      </c>
      <c r="BM60" s="26">
        <v>4.5599999999999996</v>
      </c>
      <c r="BN60" s="26">
        <v>4.76</v>
      </c>
      <c r="BO60" s="26">
        <v>4.87</v>
      </c>
      <c r="BP60" s="26">
        <v>4.84</v>
      </c>
      <c r="BQ60" s="26">
        <v>4.76</v>
      </c>
      <c r="BR60" s="26">
        <v>4.57</v>
      </c>
      <c r="BS60" s="26">
        <v>4.59</v>
      </c>
      <c r="BT60" s="26">
        <v>4.62</v>
      </c>
      <c r="BU60" s="26">
        <v>4.66</v>
      </c>
      <c r="BV60" s="26">
        <v>4.68</v>
      </c>
      <c r="BW60" s="26">
        <v>4.6900000000000004</v>
      </c>
      <c r="BX60" s="26">
        <v>4.7300000000000004</v>
      </c>
      <c r="BY60" s="26">
        <v>4.83</v>
      </c>
      <c r="BZ60" s="26">
        <v>5.05</v>
      </c>
      <c r="CA60" s="26">
        <v>5.17</v>
      </c>
      <c r="CB60" s="26">
        <v>5.14</v>
      </c>
      <c r="CC60" s="26">
        <v>5.07</v>
      </c>
      <c r="CD60" s="26">
        <v>4.88</v>
      </c>
      <c r="CE60" s="26">
        <v>4.9000000000000004</v>
      </c>
      <c r="CF60" s="26">
        <v>4.93</v>
      </c>
      <c r="CG60" s="26">
        <v>4.9800000000000004</v>
      </c>
      <c r="CH60" s="26">
        <v>5</v>
      </c>
      <c r="CI60" s="26">
        <v>5</v>
      </c>
      <c r="CJ60" s="26">
        <v>5.04</v>
      </c>
      <c r="CK60" s="26">
        <v>5.15</v>
      </c>
      <c r="CL60" s="26">
        <v>5.38</v>
      </c>
      <c r="CM60" s="26">
        <v>5.5</v>
      </c>
      <c r="CN60" s="26">
        <v>5.48</v>
      </c>
      <c r="CO60" s="26">
        <v>5.41</v>
      </c>
      <c r="CP60" s="26">
        <v>5.23</v>
      </c>
      <c r="CQ60" s="26">
        <v>5.26</v>
      </c>
      <c r="CR60" s="26">
        <v>5.29</v>
      </c>
      <c r="CS60" s="26">
        <v>5.35</v>
      </c>
      <c r="CT60" s="26">
        <v>5.38</v>
      </c>
      <c r="CU60" s="26">
        <v>5.38</v>
      </c>
      <c r="CV60" s="26">
        <v>5.42</v>
      </c>
      <c r="CW60" s="26">
        <v>5.53</v>
      </c>
      <c r="CX60" s="26">
        <v>5.77</v>
      </c>
      <c r="CY60" s="26">
        <v>5.9</v>
      </c>
      <c r="CZ60" s="26">
        <v>5.89</v>
      </c>
      <c r="DA60" s="26">
        <v>5.81</v>
      </c>
      <c r="DB60" s="26">
        <v>5.65</v>
      </c>
      <c r="DC60" s="26">
        <v>5.68</v>
      </c>
      <c r="DD60" s="26">
        <v>5.72</v>
      </c>
      <c r="DE60" s="26">
        <v>5.78</v>
      </c>
      <c r="DF60" s="26">
        <v>5.82</v>
      </c>
      <c r="DG60" s="26">
        <v>5.79</v>
      </c>
      <c r="DH60" s="26">
        <v>5.83</v>
      </c>
      <c r="DI60" s="26">
        <v>5.93</v>
      </c>
      <c r="DJ60" s="26">
        <v>6.16</v>
      </c>
      <c r="DK60" s="26">
        <v>6.29</v>
      </c>
      <c r="DL60" s="26">
        <v>6.26</v>
      </c>
      <c r="DM60" s="26">
        <v>6.17</v>
      </c>
      <c r="DN60" s="26">
        <v>6.01</v>
      </c>
      <c r="DO60" s="26">
        <v>6.02</v>
      </c>
      <c r="DP60" s="26">
        <v>6.07</v>
      </c>
      <c r="DQ60" s="26">
        <v>6.14</v>
      </c>
      <c r="DR60" s="26">
        <v>6.17</v>
      </c>
      <c r="DS60" s="26">
        <v>6.15</v>
      </c>
      <c r="DT60" s="26">
        <v>6.19</v>
      </c>
      <c r="DU60" s="26">
        <v>6.31</v>
      </c>
      <c r="DV60" s="26">
        <v>6.52</v>
      </c>
      <c r="DW60" s="26">
        <v>6.66</v>
      </c>
      <c r="DX60" s="26">
        <v>6.62</v>
      </c>
      <c r="DY60" s="26">
        <v>6.53</v>
      </c>
      <c r="DZ60" s="26">
        <v>6.36</v>
      </c>
      <c r="EA60" s="26">
        <v>6.36</v>
      </c>
      <c r="EB60" s="26">
        <v>6.41</v>
      </c>
      <c r="EC60" s="26">
        <v>6.47</v>
      </c>
      <c r="ED60" s="26">
        <v>6.51</v>
      </c>
      <c r="EE60" s="26">
        <v>6.48</v>
      </c>
      <c r="EF60" s="26">
        <v>6.52</v>
      </c>
      <c r="EG60" s="26">
        <v>6.61</v>
      </c>
      <c r="EH60" s="26">
        <v>6.79</v>
      </c>
      <c r="EI60" s="26">
        <v>6.94</v>
      </c>
      <c r="EJ60" s="26">
        <v>6.91</v>
      </c>
      <c r="EK60" s="26">
        <v>6.78</v>
      </c>
      <c r="EL60" s="26">
        <v>6.65</v>
      </c>
      <c r="EM60" s="26">
        <v>6.67</v>
      </c>
      <c r="EN60" s="26">
        <v>6.77</v>
      </c>
      <c r="EO60" s="26">
        <v>6.89</v>
      </c>
      <c r="EP60" s="26">
        <v>6.96</v>
      </c>
      <c r="EQ60" s="26">
        <v>6.83</v>
      </c>
      <c r="ER60" s="26">
        <v>6.83</v>
      </c>
      <c r="ES60" s="26">
        <v>6.9</v>
      </c>
      <c r="ET60" s="26">
        <v>7.04</v>
      </c>
      <c r="EU60" s="26">
        <v>7.28</v>
      </c>
      <c r="EV60" s="26">
        <v>7.23</v>
      </c>
      <c r="EW60" s="26">
        <v>6.96</v>
      </c>
      <c r="EX60" s="26">
        <v>6.98</v>
      </c>
      <c r="EY60" s="26">
        <v>7.03</v>
      </c>
      <c r="EZ60" s="26">
        <v>7.16</v>
      </c>
      <c r="FA60" s="26">
        <v>7.33</v>
      </c>
      <c r="FB60" s="26">
        <v>7.38</v>
      </c>
      <c r="FC60" s="26">
        <v>7.13</v>
      </c>
      <c r="FD60" s="26">
        <v>7.09</v>
      </c>
      <c r="FE60" s="26">
        <v>7.14</v>
      </c>
      <c r="FF60" s="26">
        <v>7.28</v>
      </c>
      <c r="FG60" s="26">
        <v>7.5</v>
      </c>
      <c r="FH60" s="26">
        <v>7.58</v>
      </c>
      <c r="FI60" s="26">
        <v>7.29</v>
      </c>
      <c r="FJ60" s="26">
        <v>7.31</v>
      </c>
      <c r="FK60" s="26">
        <v>7.36</v>
      </c>
      <c r="FL60" s="26">
        <v>7.5</v>
      </c>
      <c r="FM60" s="26">
        <v>7.68</v>
      </c>
      <c r="FN60" s="26">
        <v>7.73</v>
      </c>
      <c r="FO60" s="26">
        <v>7.47</v>
      </c>
      <c r="FP60" s="26">
        <v>7.42</v>
      </c>
      <c r="FQ60" s="26">
        <v>7.48</v>
      </c>
      <c r="FR60" s="26">
        <v>7.62</v>
      </c>
      <c r="FS60" s="26">
        <v>7.82</v>
      </c>
      <c r="FT60" s="26">
        <v>7.87</v>
      </c>
      <c r="FU60" s="26">
        <v>7.57</v>
      </c>
      <c r="FV60" s="26">
        <v>7.59</v>
      </c>
      <c r="FW60" s="26">
        <v>7.65</v>
      </c>
      <c r="FX60" s="26">
        <v>7.79</v>
      </c>
      <c r="FY60" s="26">
        <v>7.98</v>
      </c>
      <c r="FZ60" s="26">
        <v>8.02</v>
      </c>
      <c r="GA60" s="26">
        <v>7.75</v>
      </c>
      <c r="GB60" s="26">
        <v>7.71</v>
      </c>
      <c r="GC60" s="26">
        <v>7.76</v>
      </c>
      <c r="GD60" s="26">
        <v>7.91</v>
      </c>
    </row>
    <row r="61" spans="1:186" s="41" customFormat="1">
      <c r="A61" s="60"/>
      <c r="B61" s="458"/>
      <c r="C61" s="458"/>
      <c r="D61" s="458"/>
      <c r="E61" s="458"/>
      <c r="F61" s="458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</row>
    <row r="62" spans="1:186" s="41" customFormat="1">
      <c r="A62" s="453" t="s">
        <v>262</v>
      </c>
      <c r="B62" s="458"/>
      <c r="C62" s="458" t="s">
        <v>185</v>
      </c>
      <c r="D62" s="458" t="s">
        <v>76</v>
      </c>
      <c r="E62" s="458" t="s">
        <v>68</v>
      </c>
      <c r="F62" s="458" t="s">
        <v>77</v>
      </c>
      <c r="G62" s="26" t="s">
        <v>191</v>
      </c>
      <c r="H62" s="26" t="s">
        <v>191</v>
      </c>
      <c r="I62" s="26" t="s">
        <v>191</v>
      </c>
      <c r="J62" s="26" t="s">
        <v>191</v>
      </c>
      <c r="K62" s="26" t="s">
        <v>191</v>
      </c>
      <c r="L62" s="26" t="s">
        <v>191</v>
      </c>
      <c r="M62" s="26" t="s">
        <v>191</v>
      </c>
      <c r="N62" s="26" t="s">
        <v>191</v>
      </c>
      <c r="O62" s="26" t="s">
        <v>191</v>
      </c>
      <c r="P62" s="26" t="s">
        <v>191</v>
      </c>
      <c r="Q62" s="26" t="s">
        <v>191</v>
      </c>
      <c r="R62" s="26" t="s">
        <v>191</v>
      </c>
      <c r="S62" s="26" t="s">
        <v>191</v>
      </c>
      <c r="T62" s="26" t="s">
        <v>191</v>
      </c>
      <c r="U62" s="26" t="s">
        <v>191</v>
      </c>
      <c r="V62" s="26" t="s">
        <v>191</v>
      </c>
      <c r="W62" s="26" t="s">
        <v>191</v>
      </c>
      <c r="X62" s="26" t="s">
        <v>191</v>
      </c>
      <c r="Y62" s="26" t="s">
        <v>191</v>
      </c>
      <c r="Z62" s="26" t="s">
        <v>191</v>
      </c>
      <c r="AA62" s="26" t="s">
        <v>191</v>
      </c>
      <c r="AB62" s="26" t="s">
        <v>191</v>
      </c>
      <c r="AC62" s="26" t="s">
        <v>191</v>
      </c>
      <c r="AD62" s="26" t="s">
        <v>191</v>
      </c>
      <c r="AE62" s="26" t="s">
        <v>191</v>
      </c>
      <c r="AF62" s="26" t="s">
        <v>191</v>
      </c>
      <c r="AG62" s="26" t="s">
        <v>191</v>
      </c>
      <c r="AH62" s="26" t="s">
        <v>191</v>
      </c>
      <c r="AI62" s="26" t="s">
        <v>191</v>
      </c>
      <c r="AJ62" s="26" t="s">
        <v>191</v>
      </c>
      <c r="AK62" s="26" t="s">
        <v>191</v>
      </c>
      <c r="AL62" s="26" t="s">
        <v>191</v>
      </c>
      <c r="AM62" s="26" t="s">
        <v>191</v>
      </c>
      <c r="AN62" s="26" t="s">
        <v>191</v>
      </c>
      <c r="AO62" s="26" t="s">
        <v>191</v>
      </c>
      <c r="AP62" s="26" t="s">
        <v>191</v>
      </c>
      <c r="AQ62" s="26" t="s">
        <v>191</v>
      </c>
      <c r="AR62" s="26" t="s">
        <v>191</v>
      </c>
      <c r="AS62" s="26" t="s">
        <v>191</v>
      </c>
      <c r="AT62" s="26" t="s">
        <v>191</v>
      </c>
      <c r="AU62" s="26" t="s">
        <v>191</v>
      </c>
      <c r="AV62" s="26" t="s">
        <v>191</v>
      </c>
      <c r="AW62" s="26" t="s">
        <v>191</v>
      </c>
      <c r="AX62" s="26" t="s">
        <v>191</v>
      </c>
      <c r="AY62" s="26" t="s">
        <v>191</v>
      </c>
      <c r="AZ62" s="26" t="s">
        <v>191</v>
      </c>
      <c r="BA62" s="26" t="s">
        <v>191</v>
      </c>
      <c r="BB62" s="26" t="s">
        <v>191</v>
      </c>
      <c r="BC62" s="26" t="s">
        <v>191</v>
      </c>
      <c r="BD62" s="26" t="s">
        <v>191</v>
      </c>
      <c r="BE62" s="26" t="s">
        <v>191</v>
      </c>
      <c r="BF62" s="26" t="s">
        <v>191</v>
      </c>
      <c r="BG62" s="26" t="s">
        <v>191</v>
      </c>
      <c r="BH62" s="26" t="s">
        <v>191</v>
      </c>
      <c r="BI62" s="26" t="s">
        <v>191</v>
      </c>
      <c r="BJ62" s="26" t="s">
        <v>191</v>
      </c>
      <c r="BK62" s="26" t="s">
        <v>191</v>
      </c>
      <c r="BL62" s="26" t="s">
        <v>191</v>
      </c>
      <c r="BM62" s="26" t="s">
        <v>191</v>
      </c>
      <c r="BN62" s="26" t="s">
        <v>191</v>
      </c>
      <c r="BO62" s="26" t="s">
        <v>191</v>
      </c>
      <c r="BP62" s="26" t="s">
        <v>191</v>
      </c>
      <c r="BQ62" s="26" t="s">
        <v>191</v>
      </c>
      <c r="BR62" s="26" t="s">
        <v>191</v>
      </c>
      <c r="BS62" s="26" t="s">
        <v>191</v>
      </c>
      <c r="BT62" s="26" t="s">
        <v>191</v>
      </c>
      <c r="BU62" s="26" t="s">
        <v>191</v>
      </c>
      <c r="BV62" s="26" t="s">
        <v>191</v>
      </c>
      <c r="BW62" s="26" t="s">
        <v>191</v>
      </c>
      <c r="BX62" s="26" t="s">
        <v>191</v>
      </c>
      <c r="BY62" s="26" t="s">
        <v>191</v>
      </c>
      <c r="BZ62" s="26" t="s">
        <v>191</v>
      </c>
      <c r="CA62" s="26" t="s">
        <v>191</v>
      </c>
      <c r="CB62" s="26" t="s">
        <v>191</v>
      </c>
      <c r="CC62" s="26" t="s">
        <v>191</v>
      </c>
      <c r="CD62" s="26" t="s">
        <v>191</v>
      </c>
      <c r="CE62" s="26" t="s">
        <v>191</v>
      </c>
      <c r="CF62" s="26" t="s">
        <v>191</v>
      </c>
      <c r="CG62" s="26" t="s">
        <v>191</v>
      </c>
      <c r="CH62" s="26" t="s">
        <v>191</v>
      </c>
      <c r="CI62" s="26" t="s">
        <v>191</v>
      </c>
      <c r="CJ62" s="26" t="s">
        <v>191</v>
      </c>
      <c r="CK62" s="26" t="s">
        <v>191</v>
      </c>
      <c r="CL62" s="26" t="s">
        <v>191</v>
      </c>
      <c r="CM62" s="26" t="s">
        <v>191</v>
      </c>
      <c r="CN62" s="26" t="s">
        <v>191</v>
      </c>
      <c r="CO62" s="26" t="s">
        <v>191</v>
      </c>
      <c r="CP62" s="26" t="s">
        <v>191</v>
      </c>
      <c r="CQ62" s="26" t="s">
        <v>191</v>
      </c>
      <c r="CR62" s="26" t="s">
        <v>191</v>
      </c>
      <c r="CS62" s="26" t="s">
        <v>191</v>
      </c>
      <c r="CT62" s="26" t="s">
        <v>191</v>
      </c>
      <c r="CU62" s="26" t="s">
        <v>191</v>
      </c>
      <c r="CV62" s="26" t="s">
        <v>191</v>
      </c>
      <c r="CW62" s="26" t="s">
        <v>191</v>
      </c>
      <c r="CX62" s="26" t="s">
        <v>191</v>
      </c>
      <c r="CY62" s="26" t="s">
        <v>191</v>
      </c>
      <c r="CZ62" s="26" t="s">
        <v>191</v>
      </c>
      <c r="DA62" s="26" t="s">
        <v>191</v>
      </c>
      <c r="DB62" s="26" t="s">
        <v>191</v>
      </c>
      <c r="DC62" s="26" t="s">
        <v>191</v>
      </c>
      <c r="DD62" s="26" t="s">
        <v>191</v>
      </c>
      <c r="DE62" s="26" t="s">
        <v>191</v>
      </c>
      <c r="DF62" s="26" t="s">
        <v>191</v>
      </c>
      <c r="DG62" s="26" t="s">
        <v>191</v>
      </c>
      <c r="DH62" s="26" t="s">
        <v>191</v>
      </c>
      <c r="DI62" s="26" t="s">
        <v>191</v>
      </c>
      <c r="DJ62" s="26" t="s">
        <v>191</v>
      </c>
      <c r="DK62" s="26" t="s">
        <v>191</v>
      </c>
      <c r="DL62" s="26" t="s">
        <v>191</v>
      </c>
      <c r="DM62" s="26" t="s">
        <v>191</v>
      </c>
      <c r="DN62" s="26" t="s">
        <v>191</v>
      </c>
      <c r="DO62" s="26" t="s">
        <v>191</v>
      </c>
      <c r="DP62" s="26" t="s">
        <v>191</v>
      </c>
      <c r="DQ62" s="26" t="s">
        <v>191</v>
      </c>
      <c r="DR62" s="26" t="s">
        <v>191</v>
      </c>
      <c r="DS62" s="26" t="s">
        <v>191</v>
      </c>
      <c r="DT62" s="26" t="s">
        <v>191</v>
      </c>
      <c r="DU62" s="26" t="s">
        <v>191</v>
      </c>
      <c r="DV62" s="26" t="s">
        <v>191</v>
      </c>
      <c r="DW62" s="26" t="s">
        <v>191</v>
      </c>
      <c r="DX62" s="26" t="s">
        <v>191</v>
      </c>
      <c r="DY62" s="26" t="s">
        <v>191</v>
      </c>
      <c r="DZ62" s="26" t="s">
        <v>191</v>
      </c>
      <c r="EA62" s="26" t="s">
        <v>191</v>
      </c>
      <c r="EB62" s="26" t="s">
        <v>191</v>
      </c>
      <c r="EC62" s="26" t="s">
        <v>191</v>
      </c>
      <c r="ED62" s="26" t="s">
        <v>191</v>
      </c>
      <c r="EE62" s="26" t="s">
        <v>191</v>
      </c>
      <c r="EF62" s="26" t="s">
        <v>191</v>
      </c>
      <c r="EG62" s="26" t="s">
        <v>191</v>
      </c>
      <c r="EH62" s="26" t="s">
        <v>191</v>
      </c>
      <c r="EI62" s="26" t="s">
        <v>191</v>
      </c>
      <c r="EJ62" s="26" t="s">
        <v>191</v>
      </c>
      <c r="EK62" s="26" t="s">
        <v>191</v>
      </c>
      <c r="EL62" s="26" t="s">
        <v>191</v>
      </c>
      <c r="EM62" s="26" t="s">
        <v>191</v>
      </c>
      <c r="EN62" s="26" t="s">
        <v>191</v>
      </c>
      <c r="EO62" s="26" t="s">
        <v>191</v>
      </c>
      <c r="EP62" s="26" t="s">
        <v>191</v>
      </c>
      <c r="EQ62" s="26" t="s">
        <v>191</v>
      </c>
      <c r="ER62" s="26" t="s">
        <v>191</v>
      </c>
      <c r="ES62" s="26" t="s">
        <v>191</v>
      </c>
      <c r="ET62" s="26" t="s">
        <v>191</v>
      </c>
      <c r="EU62" s="26" t="s">
        <v>191</v>
      </c>
      <c r="EV62" s="26" t="s">
        <v>191</v>
      </c>
      <c r="EW62" s="26" t="s">
        <v>191</v>
      </c>
      <c r="EX62" s="26" t="s">
        <v>191</v>
      </c>
      <c r="EY62" s="26" t="s">
        <v>191</v>
      </c>
      <c r="EZ62" s="26" t="s">
        <v>191</v>
      </c>
      <c r="FA62" s="26" t="s">
        <v>191</v>
      </c>
      <c r="FB62" s="26" t="s">
        <v>191</v>
      </c>
      <c r="FC62" s="26" t="s">
        <v>191</v>
      </c>
      <c r="FD62" s="26" t="s">
        <v>191</v>
      </c>
      <c r="FE62" s="26" t="s">
        <v>191</v>
      </c>
      <c r="FF62" s="26" t="s">
        <v>191</v>
      </c>
      <c r="FG62" s="26" t="s">
        <v>191</v>
      </c>
      <c r="FH62" s="26" t="s">
        <v>191</v>
      </c>
      <c r="FI62" s="26" t="s">
        <v>191</v>
      </c>
      <c r="FJ62" s="26" t="s">
        <v>191</v>
      </c>
      <c r="FK62" s="26" t="s">
        <v>191</v>
      </c>
      <c r="FL62" s="26" t="s">
        <v>191</v>
      </c>
      <c r="FM62" s="26" t="s">
        <v>191</v>
      </c>
      <c r="FN62" s="26" t="s">
        <v>191</v>
      </c>
      <c r="FO62" s="26" t="s">
        <v>191</v>
      </c>
      <c r="FP62" s="26" t="s">
        <v>191</v>
      </c>
      <c r="FQ62" s="26" t="s">
        <v>191</v>
      </c>
      <c r="FR62" s="26" t="s">
        <v>191</v>
      </c>
      <c r="FS62" s="26" t="s">
        <v>191</v>
      </c>
      <c r="FT62" s="26" t="s">
        <v>191</v>
      </c>
      <c r="FU62" s="26" t="s">
        <v>191</v>
      </c>
      <c r="FV62" s="26" t="s">
        <v>191</v>
      </c>
      <c r="FW62" s="26" t="s">
        <v>191</v>
      </c>
      <c r="FX62" s="26" t="s">
        <v>191</v>
      </c>
      <c r="FY62" s="26" t="s">
        <v>191</v>
      </c>
      <c r="FZ62" s="26" t="s">
        <v>191</v>
      </c>
      <c r="GA62" s="26" t="s">
        <v>191</v>
      </c>
      <c r="GB62" s="26" t="s">
        <v>191</v>
      </c>
      <c r="GC62" s="26" t="s">
        <v>191</v>
      </c>
      <c r="GD62" s="26" t="s">
        <v>191</v>
      </c>
    </row>
    <row r="63" spans="1:186" s="41" customFormat="1">
      <c r="A63" s="453" t="s">
        <v>262</v>
      </c>
      <c r="B63" s="458"/>
      <c r="C63" s="458" t="s">
        <v>185</v>
      </c>
      <c r="D63" s="458" t="s">
        <v>76</v>
      </c>
      <c r="E63" s="458" t="s">
        <v>68</v>
      </c>
      <c r="F63" s="458" t="s">
        <v>78</v>
      </c>
      <c r="G63" s="26" t="s">
        <v>191</v>
      </c>
      <c r="H63" s="26" t="s">
        <v>191</v>
      </c>
      <c r="I63" s="26" t="s">
        <v>191</v>
      </c>
      <c r="J63" s="26" t="s">
        <v>191</v>
      </c>
      <c r="K63" s="26" t="s">
        <v>191</v>
      </c>
      <c r="L63" s="26" t="s">
        <v>191</v>
      </c>
      <c r="M63" s="26" t="s">
        <v>191</v>
      </c>
      <c r="N63" s="26" t="s">
        <v>191</v>
      </c>
      <c r="O63" s="26" t="s">
        <v>191</v>
      </c>
      <c r="P63" s="26" t="s">
        <v>191</v>
      </c>
      <c r="Q63" s="26" t="s">
        <v>191</v>
      </c>
      <c r="R63" s="26" t="s">
        <v>191</v>
      </c>
      <c r="S63" s="26" t="s">
        <v>191</v>
      </c>
      <c r="T63" s="26" t="s">
        <v>191</v>
      </c>
      <c r="U63" s="26" t="s">
        <v>191</v>
      </c>
      <c r="V63" s="26" t="s">
        <v>191</v>
      </c>
      <c r="W63" s="26" t="s">
        <v>191</v>
      </c>
      <c r="X63" s="26" t="s">
        <v>191</v>
      </c>
      <c r="Y63" s="26" t="s">
        <v>191</v>
      </c>
      <c r="Z63" s="26" t="s">
        <v>191</v>
      </c>
      <c r="AA63" s="26" t="s">
        <v>191</v>
      </c>
      <c r="AB63" s="26" t="s">
        <v>191</v>
      </c>
      <c r="AC63" s="26" t="s">
        <v>191</v>
      </c>
      <c r="AD63" s="26" t="s">
        <v>191</v>
      </c>
      <c r="AE63" s="26" t="s">
        <v>191</v>
      </c>
      <c r="AF63" s="26" t="s">
        <v>191</v>
      </c>
      <c r="AG63" s="26" t="s">
        <v>191</v>
      </c>
      <c r="AH63" s="26" t="s">
        <v>191</v>
      </c>
      <c r="AI63" s="26" t="s">
        <v>191</v>
      </c>
      <c r="AJ63" s="26" t="s">
        <v>191</v>
      </c>
      <c r="AK63" s="26" t="s">
        <v>191</v>
      </c>
      <c r="AL63" s="26" t="s">
        <v>191</v>
      </c>
      <c r="AM63" s="26" t="s">
        <v>191</v>
      </c>
      <c r="AN63" s="26" t="s">
        <v>191</v>
      </c>
      <c r="AO63" s="26" t="s">
        <v>191</v>
      </c>
      <c r="AP63" s="26" t="s">
        <v>191</v>
      </c>
      <c r="AQ63" s="26" t="s">
        <v>191</v>
      </c>
      <c r="AR63" s="26" t="s">
        <v>191</v>
      </c>
      <c r="AS63" s="26" t="s">
        <v>191</v>
      </c>
      <c r="AT63" s="26" t="s">
        <v>191</v>
      </c>
      <c r="AU63" s="26" t="s">
        <v>191</v>
      </c>
      <c r="AV63" s="26" t="s">
        <v>191</v>
      </c>
      <c r="AW63" s="26" t="s">
        <v>191</v>
      </c>
      <c r="AX63" s="26" t="s">
        <v>191</v>
      </c>
      <c r="AY63" s="26" t="s">
        <v>191</v>
      </c>
      <c r="AZ63" s="26" t="s">
        <v>191</v>
      </c>
      <c r="BA63" s="26" t="s">
        <v>191</v>
      </c>
      <c r="BB63" s="26" t="s">
        <v>191</v>
      </c>
      <c r="BC63" s="26" t="s">
        <v>191</v>
      </c>
      <c r="BD63" s="26" t="s">
        <v>191</v>
      </c>
      <c r="BE63" s="26" t="s">
        <v>191</v>
      </c>
      <c r="BF63" s="26" t="s">
        <v>191</v>
      </c>
      <c r="BG63" s="26" t="s">
        <v>191</v>
      </c>
      <c r="BH63" s="26" t="s">
        <v>191</v>
      </c>
      <c r="BI63" s="26" t="s">
        <v>191</v>
      </c>
      <c r="BJ63" s="26" t="s">
        <v>191</v>
      </c>
      <c r="BK63" s="26" t="s">
        <v>191</v>
      </c>
      <c r="BL63" s="26" t="s">
        <v>191</v>
      </c>
      <c r="BM63" s="26" t="s">
        <v>191</v>
      </c>
      <c r="BN63" s="26" t="s">
        <v>191</v>
      </c>
      <c r="BO63" s="26" t="s">
        <v>191</v>
      </c>
      <c r="BP63" s="26" t="s">
        <v>191</v>
      </c>
      <c r="BQ63" s="26" t="s">
        <v>191</v>
      </c>
      <c r="BR63" s="26" t="s">
        <v>191</v>
      </c>
      <c r="BS63" s="26" t="s">
        <v>191</v>
      </c>
      <c r="BT63" s="26" t="s">
        <v>191</v>
      </c>
      <c r="BU63" s="26" t="s">
        <v>191</v>
      </c>
      <c r="BV63" s="26" t="s">
        <v>191</v>
      </c>
      <c r="BW63" s="26" t="s">
        <v>191</v>
      </c>
      <c r="BX63" s="26" t="s">
        <v>191</v>
      </c>
      <c r="BY63" s="26" t="s">
        <v>191</v>
      </c>
      <c r="BZ63" s="26" t="s">
        <v>191</v>
      </c>
      <c r="CA63" s="26" t="s">
        <v>191</v>
      </c>
      <c r="CB63" s="26" t="s">
        <v>191</v>
      </c>
      <c r="CC63" s="26" t="s">
        <v>191</v>
      </c>
      <c r="CD63" s="26" t="s">
        <v>191</v>
      </c>
      <c r="CE63" s="26" t="s">
        <v>191</v>
      </c>
      <c r="CF63" s="26" t="s">
        <v>191</v>
      </c>
      <c r="CG63" s="26" t="s">
        <v>191</v>
      </c>
      <c r="CH63" s="26" t="s">
        <v>191</v>
      </c>
      <c r="CI63" s="26" t="s">
        <v>191</v>
      </c>
      <c r="CJ63" s="26" t="s">
        <v>191</v>
      </c>
      <c r="CK63" s="26" t="s">
        <v>191</v>
      </c>
      <c r="CL63" s="26" t="s">
        <v>191</v>
      </c>
      <c r="CM63" s="26" t="s">
        <v>191</v>
      </c>
      <c r="CN63" s="26" t="s">
        <v>191</v>
      </c>
      <c r="CO63" s="26" t="s">
        <v>191</v>
      </c>
      <c r="CP63" s="26" t="s">
        <v>191</v>
      </c>
      <c r="CQ63" s="26" t="s">
        <v>191</v>
      </c>
      <c r="CR63" s="26" t="s">
        <v>191</v>
      </c>
      <c r="CS63" s="26" t="s">
        <v>191</v>
      </c>
      <c r="CT63" s="26" t="s">
        <v>191</v>
      </c>
      <c r="CU63" s="26" t="s">
        <v>191</v>
      </c>
      <c r="CV63" s="26" t="s">
        <v>191</v>
      </c>
      <c r="CW63" s="26" t="s">
        <v>191</v>
      </c>
      <c r="CX63" s="26" t="s">
        <v>191</v>
      </c>
      <c r="CY63" s="26" t="s">
        <v>191</v>
      </c>
      <c r="CZ63" s="26" t="s">
        <v>191</v>
      </c>
      <c r="DA63" s="26" t="s">
        <v>191</v>
      </c>
      <c r="DB63" s="26" t="s">
        <v>191</v>
      </c>
      <c r="DC63" s="26" t="s">
        <v>191</v>
      </c>
      <c r="DD63" s="26" t="s">
        <v>191</v>
      </c>
      <c r="DE63" s="26" t="s">
        <v>191</v>
      </c>
      <c r="DF63" s="26" t="s">
        <v>191</v>
      </c>
      <c r="DG63" s="26" t="s">
        <v>191</v>
      </c>
      <c r="DH63" s="26" t="s">
        <v>191</v>
      </c>
      <c r="DI63" s="26" t="s">
        <v>191</v>
      </c>
      <c r="DJ63" s="26" t="s">
        <v>191</v>
      </c>
      <c r="DK63" s="26" t="s">
        <v>191</v>
      </c>
      <c r="DL63" s="26" t="s">
        <v>191</v>
      </c>
      <c r="DM63" s="26" t="s">
        <v>191</v>
      </c>
      <c r="DN63" s="26" t="s">
        <v>191</v>
      </c>
      <c r="DO63" s="26" t="s">
        <v>191</v>
      </c>
      <c r="DP63" s="26" t="s">
        <v>191</v>
      </c>
      <c r="DQ63" s="26" t="s">
        <v>191</v>
      </c>
      <c r="DR63" s="26" t="s">
        <v>191</v>
      </c>
      <c r="DS63" s="26" t="s">
        <v>191</v>
      </c>
      <c r="DT63" s="26" t="s">
        <v>191</v>
      </c>
      <c r="DU63" s="26" t="s">
        <v>191</v>
      </c>
      <c r="DV63" s="26" t="s">
        <v>191</v>
      </c>
      <c r="DW63" s="26" t="s">
        <v>191</v>
      </c>
      <c r="DX63" s="26" t="s">
        <v>191</v>
      </c>
      <c r="DY63" s="26" t="s">
        <v>191</v>
      </c>
      <c r="DZ63" s="26" t="s">
        <v>191</v>
      </c>
      <c r="EA63" s="26" t="s">
        <v>191</v>
      </c>
      <c r="EB63" s="26" t="s">
        <v>191</v>
      </c>
      <c r="EC63" s="26" t="s">
        <v>191</v>
      </c>
      <c r="ED63" s="26" t="s">
        <v>191</v>
      </c>
      <c r="EE63" s="26" t="s">
        <v>191</v>
      </c>
      <c r="EF63" s="26" t="s">
        <v>191</v>
      </c>
      <c r="EG63" s="26" t="s">
        <v>191</v>
      </c>
      <c r="EH63" s="26" t="s">
        <v>191</v>
      </c>
      <c r="EI63" s="26" t="s">
        <v>191</v>
      </c>
      <c r="EJ63" s="26" t="s">
        <v>191</v>
      </c>
      <c r="EK63" s="26" t="s">
        <v>191</v>
      </c>
      <c r="EL63" s="26" t="s">
        <v>191</v>
      </c>
      <c r="EM63" s="26" t="s">
        <v>191</v>
      </c>
      <c r="EN63" s="26" t="s">
        <v>191</v>
      </c>
      <c r="EO63" s="26" t="s">
        <v>191</v>
      </c>
      <c r="EP63" s="26" t="s">
        <v>191</v>
      </c>
      <c r="EQ63" s="26" t="s">
        <v>191</v>
      </c>
      <c r="ER63" s="26" t="s">
        <v>191</v>
      </c>
      <c r="ES63" s="26" t="s">
        <v>191</v>
      </c>
      <c r="ET63" s="26" t="s">
        <v>191</v>
      </c>
      <c r="EU63" s="26" t="s">
        <v>191</v>
      </c>
      <c r="EV63" s="26" t="s">
        <v>191</v>
      </c>
      <c r="EW63" s="26" t="s">
        <v>191</v>
      </c>
      <c r="EX63" s="26" t="s">
        <v>191</v>
      </c>
      <c r="EY63" s="26" t="s">
        <v>191</v>
      </c>
      <c r="EZ63" s="26" t="s">
        <v>191</v>
      </c>
      <c r="FA63" s="26" t="s">
        <v>191</v>
      </c>
      <c r="FB63" s="26" t="s">
        <v>191</v>
      </c>
      <c r="FC63" s="26" t="s">
        <v>191</v>
      </c>
      <c r="FD63" s="26" t="s">
        <v>191</v>
      </c>
      <c r="FE63" s="26" t="s">
        <v>191</v>
      </c>
      <c r="FF63" s="26" t="s">
        <v>191</v>
      </c>
      <c r="FG63" s="26" t="s">
        <v>191</v>
      </c>
      <c r="FH63" s="26" t="s">
        <v>191</v>
      </c>
      <c r="FI63" s="26" t="s">
        <v>191</v>
      </c>
      <c r="FJ63" s="26" t="s">
        <v>191</v>
      </c>
      <c r="FK63" s="26" t="s">
        <v>191</v>
      </c>
      <c r="FL63" s="26" t="s">
        <v>191</v>
      </c>
      <c r="FM63" s="26" t="s">
        <v>191</v>
      </c>
      <c r="FN63" s="26" t="s">
        <v>191</v>
      </c>
      <c r="FO63" s="26" t="s">
        <v>191</v>
      </c>
      <c r="FP63" s="26" t="s">
        <v>191</v>
      </c>
      <c r="FQ63" s="26" t="s">
        <v>191</v>
      </c>
      <c r="FR63" s="26" t="s">
        <v>191</v>
      </c>
      <c r="FS63" s="26" t="s">
        <v>191</v>
      </c>
      <c r="FT63" s="26" t="s">
        <v>191</v>
      </c>
      <c r="FU63" s="26" t="s">
        <v>191</v>
      </c>
      <c r="FV63" s="26" t="s">
        <v>191</v>
      </c>
      <c r="FW63" s="26" t="s">
        <v>191</v>
      </c>
      <c r="FX63" s="26" t="s">
        <v>191</v>
      </c>
      <c r="FY63" s="26" t="s">
        <v>191</v>
      </c>
      <c r="FZ63" s="26" t="s">
        <v>191</v>
      </c>
      <c r="GA63" s="26" t="s">
        <v>191</v>
      </c>
      <c r="GB63" s="26" t="s">
        <v>191</v>
      </c>
      <c r="GC63" s="26" t="s">
        <v>191</v>
      </c>
      <c r="GD63" s="26" t="s">
        <v>191</v>
      </c>
    </row>
    <row r="64" spans="1:186" s="41" customFormat="1">
      <c r="A64" s="453" t="s">
        <v>262</v>
      </c>
      <c r="B64" s="458"/>
      <c r="C64" s="458" t="s">
        <v>185</v>
      </c>
      <c r="D64" s="458" t="s">
        <v>76</v>
      </c>
      <c r="E64" s="458" t="s">
        <v>68</v>
      </c>
      <c r="F64" s="458" t="s">
        <v>79</v>
      </c>
      <c r="G64" s="26">
        <v>27.49</v>
      </c>
      <c r="H64" s="26">
        <v>27.86</v>
      </c>
      <c r="I64" s="26">
        <v>25.9</v>
      </c>
      <c r="J64" s="26">
        <v>24.15</v>
      </c>
      <c r="K64" s="26">
        <v>22.82</v>
      </c>
      <c r="L64" s="26">
        <v>23.02</v>
      </c>
      <c r="M64" s="26">
        <v>25.02</v>
      </c>
      <c r="N64" s="26">
        <v>24.53</v>
      </c>
      <c r="O64" s="26">
        <v>23.13</v>
      </c>
      <c r="P64" s="26">
        <v>24.05</v>
      </c>
      <c r="Q64" s="26">
        <v>24.3</v>
      </c>
      <c r="R64" s="26">
        <v>25.15</v>
      </c>
      <c r="S64" s="26">
        <v>28.67</v>
      </c>
      <c r="T64" s="26">
        <v>29.05</v>
      </c>
      <c r="U64" s="26">
        <v>25.59</v>
      </c>
      <c r="V64" s="26">
        <v>24.98</v>
      </c>
      <c r="W64" s="26">
        <v>23.8</v>
      </c>
      <c r="X64" s="26">
        <v>24.9</v>
      </c>
      <c r="Y64" s="26">
        <v>26.51</v>
      </c>
      <c r="Z64" s="26">
        <v>26</v>
      </c>
      <c r="AA64" s="26">
        <v>23.2</v>
      </c>
      <c r="AB64" s="26">
        <v>24.26</v>
      </c>
      <c r="AC64" s="26">
        <v>25.05</v>
      </c>
      <c r="AD64" s="26">
        <v>24.9</v>
      </c>
      <c r="AE64" s="26">
        <v>29.62</v>
      </c>
      <c r="AF64" s="26">
        <v>30.01</v>
      </c>
      <c r="AG64" s="26">
        <v>26.65</v>
      </c>
      <c r="AH64" s="26">
        <v>26.03</v>
      </c>
      <c r="AI64" s="26">
        <v>25.2</v>
      </c>
      <c r="AJ64" s="26">
        <v>26.35</v>
      </c>
      <c r="AK64" s="26">
        <v>27.88</v>
      </c>
      <c r="AL64" s="26">
        <v>27.34</v>
      </c>
      <c r="AM64" s="26">
        <v>24.45</v>
      </c>
      <c r="AN64" s="26">
        <v>25.49</v>
      </c>
      <c r="AO64" s="26">
        <v>26.33</v>
      </c>
      <c r="AP64" s="26">
        <v>26.17</v>
      </c>
      <c r="AQ64" s="26">
        <v>31.9</v>
      </c>
      <c r="AR64" s="26">
        <v>32.33</v>
      </c>
      <c r="AS64" s="26">
        <v>28.44</v>
      </c>
      <c r="AT64" s="26">
        <v>27.77</v>
      </c>
      <c r="AU64" s="26">
        <v>26.8</v>
      </c>
      <c r="AV64" s="26">
        <v>27.75</v>
      </c>
      <c r="AW64" s="26">
        <v>30.12</v>
      </c>
      <c r="AX64" s="26">
        <v>29.54</v>
      </c>
      <c r="AY64" s="26">
        <v>26.7</v>
      </c>
      <c r="AZ64" s="26">
        <v>27.56</v>
      </c>
      <c r="BA64" s="26">
        <v>28.46</v>
      </c>
      <c r="BB64" s="26">
        <v>28.3</v>
      </c>
      <c r="BC64" s="26">
        <v>33.54</v>
      </c>
      <c r="BD64" s="26">
        <v>33.99</v>
      </c>
      <c r="BE64" s="26">
        <v>30.22</v>
      </c>
      <c r="BF64" s="26">
        <v>29.51</v>
      </c>
      <c r="BG64" s="26">
        <v>27.65</v>
      </c>
      <c r="BH64" s="26">
        <v>28.5</v>
      </c>
      <c r="BI64" s="26">
        <v>30.48</v>
      </c>
      <c r="BJ64" s="26">
        <v>29.89</v>
      </c>
      <c r="BK64" s="26">
        <v>27.5</v>
      </c>
      <c r="BL64" s="26">
        <v>28.68</v>
      </c>
      <c r="BM64" s="26">
        <v>29.62</v>
      </c>
      <c r="BN64" s="26">
        <v>29.45</v>
      </c>
      <c r="BO64" s="26">
        <v>34.92</v>
      </c>
      <c r="BP64" s="26">
        <v>35.69</v>
      </c>
      <c r="BQ64" s="26">
        <v>32.36</v>
      </c>
      <c r="BR64" s="26">
        <v>32.03</v>
      </c>
      <c r="BS64" s="26">
        <v>30.87</v>
      </c>
      <c r="BT64" s="26">
        <v>32.31</v>
      </c>
      <c r="BU64" s="26">
        <v>35.93</v>
      </c>
      <c r="BV64" s="26">
        <v>35.869999999999997</v>
      </c>
      <c r="BW64" s="26">
        <v>33.47</v>
      </c>
      <c r="BX64" s="26">
        <v>33.450000000000003</v>
      </c>
      <c r="BY64" s="26">
        <v>35.369999999999997</v>
      </c>
      <c r="BZ64" s="26">
        <v>35.950000000000003</v>
      </c>
      <c r="CA64" s="26">
        <v>39.770000000000003</v>
      </c>
      <c r="CB64" s="26">
        <v>40.869999999999997</v>
      </c>
      <c r="CC64" s="26">
        <v>38.520000000000003</v>
      </c>
      <c r="CD64" s="26">
        <v>37.83</v>
      </c>
      <c r="CE64" s="26">
        <v>36.19</v>
      </c>
      <c r="CF64" s="26">
        <v>38.08</v>
      </c>
      <c r="CG64" s="26">
        <v>45.66</v>
      </c>
      <c r="CH64" s="26">
        <v>45.35</v>
      </c>
      <c r="CI64" s="26">
        <v>40.33</v>
      </c>
      <c r="CJ64" s="26">
        <v>39.89</v>
      </c>
      <c r="CK64" s="26">
        <v>42.79</v>
      </c>
      <c r="CL64" s="26">
        <v>43.26</v>
      </c>
      <c r="CM64" s="26">
        <v>45.26</v>
      </c>
      <c r="CN64" s="26">
        <v>45.96</v>
      </c>
      <c r="CO64" s="26">
        <v>44.03</v>
      </c>
      <c r="CP64" s="26">
        <v>42.76</v>
      </c>
      <c r="CQ64" s="26">
        <v>41.48</v>
      </c>
      <c r="CR64" s="26">
        <v>43.68</v>
      </c>
      <c r="CS64" s="26">
        <v>52.27</v>
      </c>
      <c r="CT64" s="26">
        <v>50.81</v>
      </c>
      <c r="CU64" s="26">
        <v>43.88</v>
      </c>
      <c r="CV64" s="26">
        <v>43.22</v>
      </c>
      <c r="CW64" s="26">
        <v>44.92</v>
      </c>
      <c r="CX64" s="26">
        <v>45.13</v>
      </c>
      <c r="CY64" s="26">
        <v>47.98</v>
      </c>
      <c r="CZ64" s="26">
        <v>48.01</v>
      </c>
      <c r="DA64" s="26">
        <v>45.91</v>
      </c>
      <c r="DB64" s="26">
        <v>45.39</v>
      </c>
      <c r="DC64" s="26">
        <v>43.29</v>
      </c>
      <c r="DD64" s="26">
        <v>45.76</v>
      </c>
      <c r="DE64" s="26">
        <v>54.88</v>
      </c>
      <c r="DF64" s="26">
        <v>52.3</v>
      </c>
      <c r="DG64" s="26">
        <v>44.76</v>
      </c>
      <c r="DH64" s="26">
        <v>44.64</v>
      </c>
      <c r="DI64" s="26">
        <v>46.96</v>
      </c>
      <c r="DJ64" s="26">
        <v>46.66</v>
      </c>
      <c r="DK64" s="26">
        <v>49.17</v>
      </c>
      <c r="DL64" s="26">
        <v>49.06</v>
      </c>
      <c r="DM64" s="26">
        <v>47.22</v>
      </c>
      <c r="DN64" s="26">
        <v>46.42</v>
      </c>
      <c r="DO64" s="26">
        <v>44.19</v>
      </c>
      <c r="DP64" s="26">
        <v>46.81</v>
      </c>
      <c r="DQ64" s="26">
        <v>55.69</v>
      </c>
      <c r="DR64" s="26">
        <v>51.87</v>
      </c>
      <c r="DS64" s="26">
        <v>45.96</v>
      </c>
      <c r="DT64" s="26">
        <v>46.46</v>
      </c>
      <c r="DU64" s="26">
        <v>48.55</v>
      </c>
      <c r="DV64" s="26">
        <v>48.58</v>
      </c>
      <c r="DW64" s="26">
        <v>50.57</v>
      </c>
      <c r="DX64" s="26">
        <v>50.04</v>
      </c>
      <c r="DY64" s="26">
        <v>48.62</v>
      </c>
      <c r="DZ64" s="26">
        <v>48.25</v>
      </c>
      <c r="EA64" s="26">
        <v>45.89</v>
      </c>
      <c r="EB64" s="26">
        <v>47.4</v>
      </c>
      <c r="EC64" s="26">
        <v>55.53</v>
      </c>
      <c r="ED64" s="26">
        <v>52.13</v>
      </c>
      <c r="EE64" s="26">
        <v>47.63</v>
      </c>
      <c r="EF64" s="26">
        <v>46.76</v>
      </c>
      <c r="EG64" s="26">
        <v>48.86</v>
      </c>
      <c r="EH64" s="26">
        <v>49.28</v>
      </c>
      <c r="EI64" s="26">
        <v>50.93</v>
      </c>
      <c r="EJ64" s="26">
        <v>51.07</v>
      </c>
      <c r="EK64" s="26">
        <v>49.88</v>
      </c>
      <c r="EL64" s="26">
        <v>49.04</v>
      </c>
      <c r="EM64" s="26">
        <v>47.25</v>
      </c>
      <c r="EN64" s="26">
        <v>47.6</v>
      </c>
      <c r="EO64" s="26">
        <v>56.28</v>
      </c>
      <c r="EP64" s="26">
        <v>55.27</v>
      </c>
      <c r="EQ64" s="26">
        <v>49.2</v>
      </c>
      <c r="ER64" s="26">
        <v>48.36</v>
      </c>
      <c r="ES64" s="26">
        <v>50.14</v>
      </c>
      <c r="ET64" s="26">
        <v>50.77</v>
      </c>
      <c r="EU64" s="26">
        <v>53.35</v>
      </c>
      <c r="EV64" s="26">
        <v>53.18</v>
      </c>
      <c r="EW64" s="26">
        <v>51.66</v>
      </c>
      <c r="EX64" s="26">
        <v>50.85</v>
      </c>
      <c r="EY64" s="26">
        <v>49.73</v>
      </c>
      <c r="EZ64" s="26">
        <v>49.9</v>
      </c>
      <c r="FA64" s="26">
        <v>58.33</v>
      </c>
      <c r="FB64" s="26">
        <v>57.05</v>
      </c>
      <c r="FC64" s="26">
        <v>50.85</v>
      </c>
      <c r="FD64" s="26">
        <v>50.92</v>
      </c>
      <c r="FE64" s="26">
        <v>52.56</v>
      </c>
      <c r="FF64" s="26">
        <v>52.88</v>
      </c>
      <c r="FG64" s="26">
        <v>56.84</v>
      </c>
      <c r="FH64" s="26">
        <v>56.85</v>
      </c>
      <c r="FI64" s="26">
        <v>55.95</v>
      </c>
      <c r="FJ64" s="26">
        <v>55</v>
      </c>
      <c r="FK64" s="26">
        <v>53.75</v>
      </c>
      <c r="FL64" s="26">
        <v>54.07</v>
      </c>
      <c r="FM64" s="26">
        <v>62.06</v>
      </c>
      <c r="FN64" s="26">
        <v>61.05</v>
      </c>
      <c r="FO64" s="26">
        <v>55.26</v>
      </c>
      <c r="FP64" s="26">
        <v>55.78</v>
      </c>
      <c r="FQ64" s="26">
        <v>56.72</v>
      </c>
      <c r="FR64" s="26">
        <v>56.92</v>
      </c>
      <c r="FS64" s="26">
        <v>60.28</v>
      </c>
      <c r="FT64" s="26">
        <v>60.16</v>
      </c>
      <c r="FU64" s="26">
        <v>59.37</v>
      </c>
      <c r="FV64" s="26">
        <v>57.69</v>
      </c>
      <c r="FW64" s="26">
        <v>56.67</v>
      </c>
      <c r="FX64" s="26">
        <v>57.17</v>
      </c>
      <c r="FY64" s="26">
        <v>65.180000000000007</v>
      </c>
      <c r="FZ64" s="26">
        <v>63.16</v>
      </c>
      <c r="GA64" s="26">
        <v>57.78</v>
      </c>
      <c r="GB64" s="26">
        <v>58.66</v>
      </c>
      <c r="GC64" s="26">
        <v>60</v>
      </c>
      <c r="GD64" s="26">
        <v>60.07</v>
      </c>
    </row>
    <row r="65" spans="1:342" s="41" customFormat="1">
      <c r="A65" s="60"/>
      <c r="B65" s="458"/>
      <c r="C65" s="458"/>
      <c r="D65" s="458"/>
      <c r="E65" s="458"/>
      <c r="F65" s="458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</row>
    <row r="66" spans="1:342" s="41" customFormat="1">
      <c r="A66" s="60"/>
      <c r="B66" s="458"/>
      <c r="C66" s="458" t="s">
        <v>172</v>
      </c>
      <c r="D66" s="458" t="s">
        <v>76</v>
      </c>
      <c r="E66" s="458" t="s">
        <v>68</v>
      </c>
      <c r="F66" s="458" t="s">
        <v>77</v>
      </c>
      <c r="G66" s="26" t="s">
        <v>191</v>
      </c>
      <c r="H66" s="26" t="s">
        <v>191</v>
      </c>
      <c r="I66" s="26" t="s">
        <v>191</v>
      </c>
      <c r="J66" s="26" t="s">
        <v>191</v>
      </c>
      <c r="K66" s="26" t="s">
        <v>191</v>
      </c>
      <c r="L66" s="26" t="s">
        <v>191</v>
      </c>
      <c r="M66" s="26" t="s">
        <v>191</v>
      </c>
      <c r="N66" s="26" t="s">
        <v>191</v>
      </c>
      <c r="O66" s="26" t="s">
        <v>191</v>
      </c>
      <c r="P66" s="26" t="s">
        <v>191</v>
      </c>
      <c r="Q66" s="26" t="s">
        <v>191</v>
      </c>
      <c r="R66" s="26" t="s">
        <v>191</v>
      </c>
      <c r="S66" s="26" t="s">
        <v>191</v>
      </c>
      <c r="T66" s="26" t="s">
        <v>191</v>
      </c>
      <c r="U66" s="26" t="s">
        <v>191</v>
      </c>
      <c r="V66" s="26" t="s">
        <v>191</v>
      </c>
      <c r="W66" s="26" t="s">
        <v>191</v>
      </c>
      <c r="X66" s="26" t="s">
        <v>191</v>
      </c>
      <c r="Y66" s="26" t="s">
        <v>191</v>
      </c>
      <c r="Z66" s="26" t="s">
        <v>191</v>
      </c>
      <c r="AA66" s="26" t="s">
        <v>191</v>
      </c>
      <c r="AB66" s="26" t="s">
        <v>191</v>
      </c>
      <c r="AC66" s="26" t="s">
        <v>191</v>
      </c>
      <c r="AD66" s="26" t="s">
        <v>191</v>
      </c>
      <c r="AE66" s="26" t="s">
        <v>191</v>
      </c>
      <c r="AF66" s="26" t="s">
        <v>191</v>
      </c>
      <c r="AG66" s="26" t="s">
        <v>191</v>
      </c>
      <c r="AH66" s="26" t="s">
        <v>191</v>
      </c>
      <c r="AI66" s="26" t="s">
        <v>191</v>
      </c>
      <c r="AJ66" s="26" t="s">
        <v>191</v>
      </c>
      <c r="AK66" s="26" t="s">
        <v>191</v>
      </c>
      <c r="AL66" s="26" t="s">
        <v>191</v>
      </c>
      <c r="AM66" s="26" t="s">
        <v>191</v>
      </c>
      <c r="AN66" s="26" t="s">
        <v>191</v>
      </c>
      <c r="AO66" s="26" t="s">
        <v>191</v>
      </c>
      <c r="AP66" s="26" t="s">
        <v>191</v>
      </c>
      <c r="AQ66" s="26" t="s">
        <v>191</v>
      </c>
      <c r="AR66" s="26" t="s">
        <v>191</v>
      </c>
      <c r="AS66" s="26" t="s">
        <v>191</v>
      </c>
      <c r="AT66" s="26" t="s">
        <v>191</v>
      </c>
      <c r="AU66" s="26" t="s">
        <v>191</v>
      </c>
      <c r="AV66" s="26" t="s">
        <v>191</v>
      </c>
      <c r="AW66" s="26" t="s">
        <v>191</v>
      </c>
      <c r="AX66" s="26" t="s">
        <v>191</v>
      </c>
      <c r="AY66" s="26" t="s">
        <v>191</v>
      </c>
      <c r="AZ66" s="26" t="s">
        <v>191</v>
      </c>
      <c r="BA66" s="26" t="s">
        <v>191</v>
      </c>
      <c r="BB66" s="26" t="s">
        <v>191</v>
      </c>
      <c r="BC66" s="26" t="s">
        <v>191</v>
      </c>
      <c r="BD66" s="26" t="s">
        <v>191</v>
      </c>
      <c r="BE66" s="26" t="s">
        <v>191</v>
      </c>
      <c r="BF66" s="26" t="s">
        <v>191</v>
      </c>
      <c r="BG66" s="26" t="s">
        <v>191</v>
      </c>
      <c r="BH66" s="26" t="s">
        <v>191</v>
      </c>
      <c r="BI66" s="26" t="s">
        <v>191</v>
      </c>
      <c r="BJ66" s="26" t="s">
        <v>191</v>
      </c>
      <c r="BK66" s="26" t="s">
        <v>191</v>
      </c>
      <c r="BL66" s="26" t="s">
        <v>191</v>
      </c>
      <c r="BM66" s="26" t="s">
        <v>191</v>
      </c>
      <c r="BN66" s="26" t="s">
        <v>191</v>
      </c>
      <c r="BO66" s="26" t="s">
        <v>191</v>
      </c>
      <c r="BP66" s="26" t="s">
        <v>191</v>
      </c>
      <c r="BQ66" s="26" t="s">
        <v>191</v>
      </c>
      <c r="BR66" s="26" t="s">
        <v>191</v>
      </c>
      <c r="BS66" s="26" t="s">
        <v>191</v>
      </c>
      <c r="BT66" s="26" t="s">
        <v>191</v>
      </c>
      <c r="BU66" s="26" t="s">
        <v>191</v>
      </c>
      <c r="BV66" s="26" t="s">
        <v>191</v>
      </c>
      <c r="BW66" s="26" t="s">
        <v>191</v>
      </c>
      <c r="BX66" s="26" t="s">
        <v>191</v>
      </c>
      <c r="BY66" s="26" t="s">
        <v>191</v>
      </c>
      <c r="BZ66" s="26" t="s">
        <v>191</v>
      </c>
      <c r="CA66" s="26" t="s">
        <v>191</v>
      </c>
      <c r="CB66" s="26" t="s">
        <v>191</v>
      </c>
      <c r="CC66" s="26" t="s">
        <v>191</v>
      </c>
      <c r="CD66" s="26" t="s">
        <v>191</v>
      </c>
      <c r="CE66" s="26" t="s">
        <v>191</v>
      </c>
      <c r="CF66" s="26" t="s">
        <v>191</v>
      </c>
      <c r="CG66" s="26" t="s">
        <v>191</v>
      </c>
      <c r="CH66" s="26" t="s">
        <v>191</v>
      </c>
      <c r="CI66" s="26" t="s">
        <v>191</v>
      </c>
      <c r="CJ66" s="26" t="s">
        <v>191</v>
      </c>
      <c r="CK66" s="26" t="s">
        <v>191</v>
      </c>
      <c r="CL66" s="26" t="s">
        <v>191</v>
      </c>
      <c r="CM66" s="26" t="s">
        <v>191</v>
      </c>
      <c r="CN66" s="26" t="s">
        <v>191</v>
      </c>
      <c r="CO66" s="26" t="s">
        <v>191</v>
      </c>
      <c r="CP66" s="26" t="s">
        <v>191</v>
      </c>
      <c r="CQ66" s="26" t="s">
        <v>191</v>
      </c>
      <c r="CR66" s="26" t="s">
        <v>191</v>
      </c>
      <c r="CS66" s="26" t="s">
        <v>191</v>
      </c>
      <c r="CT66" s="26" t="s">
        <v>191</v>
      </c>
      <c r="CU66" s="26" t="s">
        <v>191</v>
      </c>
      <c r="CV66" s="26" t="s">
        <v>191</v>
      </c>
      <c r="CW66" s="26" t="s">
        <v>191</v>
      </c>
      <c r="CX66" s="26" t="s">
        <v>191</v>
      </c>
      <c r="CY66" s="26" t="s">
        <v>191</v>
      </c>
      <c r="CZ66" s="26" t="s">
        <v>191</v>
      </c>
      <c r="DA66" s="26" t="s">
        <v>191</v>
      </c>
      <c r="DB66" s="26" t="s">
        <v>191</v>
      </c>
      <c r="DC66" s="26" t="s">
        <v>191</v>
      </c>
      <c r="DD66" s="26" t="s">
        <v>191</v>
      </c>
      <c r="DE66" s="26" t="s">
        <v>191</v>
      </c>
      <c r="DF66" s="26" t="s">
        <v>191</v>
      </c>
      <c r="DG66" s="26" t="s">
        <v>191</v>
      </c>
      <c r="DH66" s="26" t="s">
        <v>191</v>
      </c>
      <c r="DI66" s="26" t="s">
        <v>191</v>
      </c>
      <c r="DJ66" s="26" t="s">
        <v>191</v>
      </c>
      <c r="DK66" s="26" t="s">
        <v>191</v>
      </c>
      <c r="DL66" s="26" t="s">
        <v>191</v>
      </c>
      <c r="DM66" s="26" t="s">
        <v>191</v>
      </c>
      <c r="DN66" s="26" t="s">
        <v>191</v>
      </c>
      <c r="DO66" s="26" t="s">
        <v>191</v>
      </c>
      <c r="DP66" s="26" t="s">
        <v>191</v>
      </c>
      <c r="DQ66" s="26" t="s">
        <v>191</v>
      </c>
      <c r="DR66" s="26" t="s">
        <v>191</v>
      </c>
      <c r="DS66" s="26" t="s">
        <v>191</v>
      </c>
      <c r="DT66" s="26" t="s">
        <v>191</v>
      </c>
      <c r="DU66" s="26" t="s">
        <v>191</v>
      </c>
      <c r="DV66" s="26" t="s">
        <v>191</v>
      </c>
      <c r="DW66" s="26" t="s">
        <v>191</v>
      </c>
      <c r="DX66" s="26" t="s">
        <v>191</v>
      </c>
      <c r="DY66" s="26" t="s">
        <v>191</v>
      </c>
      <c r="DZ66" s="26" t="s">
        <v>191</v>
      </c>
      <c r="EA66" s="26" t="s">
        <v>191</v>
      </c>
      <c r="EB66" s="26" t="s">
        <v>191</v>
      </c>
      <c r="EC66" s="26" t="s">
        <v>191</v>
      </c>
      <c r="ED66" s="26" t="s">
        <v>191</v>
      </c>
      <c r="EE66" s="26" t="s">
        <v>191</v>
      </c>
      <c r="EF66" s="26" t="s">
        <v>191</v>
      </c>
      <c r="EG66" s="26" t="s">
        <v>191</v>
      </c>
      <c r="EH66" s="26" t="s">
        <v>191</v>
      </c>
      <c r="EI66" s="26" t="s">
        <v>191</v>
      </c>
      <c r="EJ66" s="26" t="s">
        <v>191</v>
      </c>
      <c r="EK66" s="26" t="s">
        <v>191</v>
      </c>
      <c r="EL66" s="26" t="s">
        <v>191</v>
      </c>
      <c r="EM66" s="26" t="s">
        <v>191</v>
      </c>
      <c r="EN66" s="26" t="s">
        <v>191</v>
      </c>
      <c r="EO66" s="26" t="s">
        <v>191</v>
      </c>
      <c r="EP66" s="26" t="s">
        <v>191</v>
      </c>
      <c r="EQ66" s="26" t="s">
        <v>191</v>
      </c>
      <c r="ER66" s="26" t="s">
        <v>191</v>
      </c>
      <c r="ES66" s="26" t="s">
        <v>191</v>
      </c>
      <c r="ET66" s="26" t="s">
        <v>191</v>
      </c>
      <c r="EU66" s="26" t="s">
        <v>191</v>
      </c>
      <c r="EV66" s="26" t="s">
        <v>191</v>
      </c>
      <c r="EW66" s="26" t="s">
        <v>191</v>
      </c>
      <c r="EX66" s="26" t="s">
        <v>191</v>
      </c>
      <c r="EY66" s="26" t="s">
        <v>191</v>
      </c>
      <c r="EZ66" s="26" t="s">
        <v>191</v>
      </c>
      <c r="FA66" s="26" t="s">
        <v>191</v>
      </c>
      <c r="FB66" s="26" t="s">
        <v>191</v>
      </c>
      <c r="FC66" s="26" t="s">
        <v>191</v>
      </c>
      <c r="FD66" s="26" t="s">
        <v>191</v>
      </c>
      <c r="FE66" s="26" t="s">
        <v>191</v>
      </c>
      <c r="FF66" s="26" t="s">
        <v>191</v>
      </c>
      <c r="FG66" s="26" t="s">
        <v>191</v>
      </c>
      <c r="FH66" s="26" t="s">
        <v>191</v>
      </c>
      <c r="FI66" s="26" t="s">
        <v>191</v>
      </c>
      <c r="FJ66" s="26" t="s">
        <v>191</v>
      </c>
      <c r="FK66" s="26" t="s">
        <v>191</v>
      </c>
      <c r="FL66" s="26" t="s">
        <v>191</v>
      </c>
      <c r="FM66" s="26" t="s">
        <v>191</v>
      </c>
      <c r="FN66" s="26" t="s">
        <v>191</v>
      </c>
      <c r="FO66" s="26" t="s">
        <v>191</v>
      </c>
      <c r="FP66" s="26" t="s">
        <v>191</v>
      </c>
      <c r="FQ66" s="26" t="s">
        <v>191</v>
      </c>
      <c r="FR66" s="26" t="s">
        <v>191</v>
      </c>
      <c r="FS66" s="26" t="s">
        <v>191</v>
      </c>
      <c r="FT66" s="26" t="s">
        <v>191</v>
      </c>
      <c r="FU66" s="26" t="s">
        <v>191</v>
      </c>
      <c r="FV66" s="26" t="s">
        <v>191</v>
      </c>
      <c r="FW66" s="26" t="s">
        <v>191</v>
      </c>
      <c r="FX66" s="26" t="s">
        <v>191</v>
      </c>
      <c r="FY66" s="26" t="s">
        <v>191</v>
      </c>
      <c r="FZ66" s="26" t="s">
        <v>191</v>
      </c>
      <c r="GA66" s="26" t="s">
        <v>191</v>
      </c>
      <c r="GB66" s="26" t="s">
        <v>191</v>
      </c>
      <c r="GC66" s="26" t="s">
        <v>191</v>
      </c>
      <c r="GD66" s="26" t="s">
        <v>191</v>
      </c>
    </row>
    <row r="67" spans="1:342" s="41" customFormat="1">
      <c r="A67" s="60"/>
      <c r="B67" s="458"/>
      <c r="C67" s="458" t="s">
        <v>172</v>
      </c>
      <c r="D67" s="458" t="s">
        <v>76</v>
      </c>
      <c r="E67" s="458" t="s">
        <v>68</v>
      </c>
      <c r="F67" s="458" t="s">
        <v>78</v>
      </c>
      <c r="G67" s="26" t="s">
        <v>191</v>
      </c>
      <c r="H67" s="26" t="s">
        <v>191</v>
      </c>
      <c r="I67" s="26" t="s">
        <v>191</v>
      </c>
      <c r="J67" s="26" t="s">
        <v>191</v>
      </c>
      <c r="K67" s="26" t="s">
        <v>191</v>
      </c>
      <c r="L67" s="26" t="s">
        <v>191</v>
      </c>
      <c r="M67" s="26" t="s">
        <v>191</v>
      </c>
      <c r="N67" s="26" t="s">
        <v>191</v>
      </c>
      <c r="O67" s="26" t="s">
        <v>191</v>
      </c>
      <c r="P67" s="26" t="s">
        <v>191</v>
      </c>
      <c r="Q67" s="26" t="s">
        <v>191</v>
      </c>
      <c r="R67" s="26" t="s">
        <v>191</v>
      </c>
      <c r="S67" s="26" t="s">
        <v>191</v>
      </c>
      <c r="T67" s="26" t="s">
        <v>191</v>
      </c>
      <c r="U67" s="26" t="s">
        <v>191</v>
      </c>
      <c r="V67" s="26" t="s">
        <v>191</v>
      </c>
      <c r="W67" s="26" t="s">
        <v>191</v>
      </c>
      <c r="X67" s="26" t="s">
        <v>191</v>
      </c>
      <c r="Y67" s="26" t="s">
        <v>191</v>
      </c>
      <c r="Z67" s="26" t="s">
        <v>191</v>
      </c>
      <c r="AA67" s="26" t="s">
        <v>191</v>
      </c>
      <c r="AB67" s="26" t="s">
        <v>191</v>
      </c>
      <c r="AC67" s="26" t="s">
        <v>191</v>
      </c>
      <c r="AD67" s="26" t="s">
        <v>191</v>
      </c>
      <c r="AE67" s="26" t="s">
        <v>191</v>
      </c>
      <c r="AF67" s="26" t="s">
        <v>191</v>
      </c>
      <c r="AG67" s="26" t="s">
        <v>191</v>
      </c>
      <c r="AH67" s="26" t="s">
        <v>191</v>
      </c>
      <c r="AI67" s="26" t="s">
        <v>191</v>
      </c>
      <c r="AJ67" s="26" t="s">
        <v>191</v>
      </c>
      <c r="AK67" s="26" t="s">
        <v>191</v>
      </c>
      <c r="AL67" s="26" t="s">
        <v>191</v>
      </c>
      <c r="AM67" s="26" t="s">
        <v>191</v>
      </c>
      <c r="AN67" s="26" t="s">
        <v>191</v>
      </c>
      <c r="AO67" s="26" t="s">
        <v>191</v>
      </c>
      <c r="AP67" s="26" t="s">
        <v>191</v>
      </c>
      <c r="AQ67" s="26" t="s">
        <v>191</v>
      </c>
      <c r="AR67" s="26" t="s">
        <v>191</v>
      </c>
      <c r="AS67" s="26" t="s">
        <v>191</v>
      </c>
      <c r="AT67" s="26" t="s">
        <v>191</v>
      </c>
      <c r="AU67" s="26" t="s">
        <v>191</v>
      </c>
      <c r="AV67" s="26" t="s">
        <v>191</v>
      </c>
      <c r="AW67" s="26" t="s">
        <v>191</v>
      </c>
      <c r="AX67" s="26" t="s">
        <v>191</v>
      </c>
      <c r="AY67" s="26" t="s">
        <v>191</v>
      </c>
      <c r="AZ67" s="26" t="s">
        <v>191</v>
      </c>
      <c r="BA67" s="26" t="s">
        <v>191</v>
      </c>
      <c r="BB67" s="26" t="s">
        <v>191</v>
      </c>
      <c r="BC67" s="26" t="s">
        <v>191</v>
      </c>
      <c r="BD67" s="26" t="s">
        <v>191</v>
      </c>
      <c r="BE67" s="26" t="s">
        <v>191</v>
      </c>
      <c r="BF67" s="26" t="s">
        <v>191</v>
      </c>
      <c r="BG67" s="26" t="s">
        <v>191</v>
      </c>
      <c r="BH67" s="26" t="s">
        <v>191</v>
      </c>
      <c r="BI67" s="26" t="s">
        <v>191</v>
      </c>
      <c r="BJ67" s="26" t="s">
        <v>191</v>
      </c>
      <c r="BK67" s="26" t="s">
        <v>191</v>
      </c>
      <c r="BL67" s="26" t="s">
        <v>191</v>
      </c>
      <c r="BM67" s="26" t="s">
        <v>191</v>
      </c>
      <c r="BN67" s="26" t="s">
        <v>191</v>
      </c>
      <c r="BO67" s="26" t="s">
        <v>191</v>
      </c>
      <c r="BP67" s="26" t="s">
        <v>191</v>
      </c>
      <c r="BQ67" s="26" t="s">
        <v>191</v>
      </c>
      <c r="BR67" s="26" t="s">
        <v>191</v>
      </c>
      <c r="BS67" s="26" t="s">
        <v>191</v>
      </c>
      <c r="BT67" s="26" t="s">
        <v>191</v>
      </c>
      <c r="BU67" s="26" t="s">
        <v>191</v>
      </c>
      <c r="BV67" s="26" t="s">
        <v>191</v>
      </c>
      <c r="BW67" s="26" t="s">
        <v>191</v>
      </c>
      <c r="BX67" s="26" t="s">
        <v>191</v>
      </c>
      <c r="BY67" s="26" t="s">
        <v>191</v>
      </c>
      <c r="BZ67" s="26" t="s">
        <v>191</v>
      </c>
      <c r="CA67" s="26" t="s">
        <v>191</v>
      </c>
      <c r="CB67" s="26" t="s">
        <v>191</v>
      </c>
      <c r="CC67" s="26" t="s">
        <v>191</v>
      </c>
      <c r="CD67" s="26" t="s">
        <v>191</v>
      </c>
      <c r="CE67" s="26" t="s">
        <v>191</v>
      </c>
      <c r="CF67" s="26" t="s">
        <v>191</v>
      </c>
      <c r="CG67" s="26" t="s">
        <v>191</v>
      </c>
      <c r="CH67" s="26" t="s">
        <v>191</v>
      </c>
      <c r="CI67" s="26" t="s">
        <v>191</v>
      </c>
      <c r="CJ67" s="26" t="s">
        <v>191</v>
      </c>
      <c r="CK67" s="26" t="s">
        <v>191</v>
      </c>
      <c r="CL67" s="26" t="s">
        <v>191</v>
      </c>
      <c r="CM67" s="26" t="s">
        <v>191</v>
      </c>
      <c r="CN67" s="26" t="s">
        <v>191</v>
      </c>
      <c r="CO67" s="26" t="s">
        <v>191</v>
      </c>
      <c r="CP67" s="26" t="s">
        <v>191</v>
      </c>
      <c r="CQ67" s="26" t="s">
        <v>191</v>
      </c>
      <c r="CR67" s="26" t="s">
        <v>191</v>
      </c>
      <c r="CS67" s="26" t="s">
        <v>191</v>
      </c>
      <c r="CT67" s="26" t="s">
        <v>191</v>
      </c>
      <c r="CU67" s="26" t="s">
        <v>191</v>
      </c>
      <c r="CV67" s="26" t="s">
        <v>191</v>
      </c>
      <c r="CW67" s="26" t="s">
        <v>191</v>
      </c>
      <c r="CX67" s="26" t="s">
        <v>191</v>
      </c>
      <c r="CY67" s="26" t="s">
        <v>191</v>
      </c>
      <c r="CZ67" s="26" t="s">
        <v>191</v>
      </c>
      <c r="DA67" s="26" t="s">
        <v>191</v>
      </c>
      <c r="DB67" s="26" t="s">
        <v>191</v>
      </c>
      <c r="DC67" s="26" t="s">
        <v>191</v>
      </c>
      <c r="DD67" s="26" t="s">
        <v>191</v>
      </c>
      <c r="DE67" s="26" t="s">
        <v>191</v>
      </c>
      <c r="DF67" s="26" t="s">
        <v>191</v>
      </c>
      <c r="DG67" s="26" t="s">
        <v>191</v>
      </c>
      <c r="DH67" s="26" t="s">
        <v>191</v>
      </c>
      <c r="DI67" s="26" t="s">
        <v>191</v>
      </c>
      <c r="DJ67" s="26" t="s">
        <v>191</v>
      </c>
      <c r="DK67" s="26" t="s">
        <v>191</v>
      </c>
      <c r="DL67" s="26" t="s">
        <v>191</v>
      </c>
      <c r="DM67" s="26" t="s">
        <v>191</v>
      </c>
      <c r="DN67" s="26" t="s">
        <v>191</v>
      </c>
      <c r="DO67" s="26" t="s">
        <v>191</v>
      </c>
      <c r="DP67" s="26" t="s">
        <v>191</v>
      </c>
      <c r="DQ67" s="26" t="s">
        <v>191</v>
      </c>
      <c r="DR67" s="26" t="s">
        <v>191</v>
      </c>
      <c r="DS67" s="26" t="s">
        <v>191</v>
      </c>
      <c r="DT67" s="26" t="s">
        <v>191</v>
      </c>
      <c r="DU67" s="26" t="s">
        <v>191</v>
      </c>
      <c r="DV67" s="26" t="s">
        <v>191</v>
      </c>
      <c r="DW67" s="26" t="s">
        <v>191</v>
      </c>
      <c r="DX67" s="26" t="s">
        <v>191</v>
      </c>
      <c r="DY67" s="26" t="s">
        <v>191</v>
      </c>
      <c r="DZ67" s="26" t="s">
        <v>191</v>
      </c>
      <c r="EA67" s="26" t="s">
        <v>191</v>
      </c>
      <c r="EB67" s="26" t="s">
        <v>191</v>
      </c>
      <c r="EC67" s="26" t="s">
        <v>191</v>
      </c>
      <c r="ED67" s="26" t="s">
        <v>191</v>
      </c>
      <c r="EE67" s="26" t="s">
        <v>191</v>
      </c>
      <c r="EF67" s="26" t="s">
        <v>191</v>
      </c>
      <c r="EG67" s="26" t="s">
        <v>191</v>
      </c>
      <c r="EH67" s="26" t="s">
        <v>191</v>
      </c>
      <c r="EI67" s="26" t="s">
        <v>191</v>
      </c>
      <c r="EJ67" s="26" t="s">
        <v>191</v>
      </c>
      <c r="EK67" s="26" t="s">
        <v>191</v>
      </c>
      <c r="EL67" s="26" t="s">
        <v>191</v>
      </c>
      <c r="EM67" s="26" t="s">
        <v>191</v>
      </c>
      <c r="EN67" s="26" t="s">
        <v>191</v>
      </c>
      <c r="EO67" s="26" t="s">
        <v>191</v>
      </c>
      <c r="EP67" s="26" t="s">
        <v>191</v>
      </c>
      <c r="EQ67" s="26" t="s">
        <v>191</v>
      </c>
      <c r="ER67" s="26" t="s">
        <v>191</v>
      </c>
      <c r="ES67" s="26" t="s">
        <v>191</v>
      </c>
      <c r="ET67" s="26" t="s">
        <v>191</v>
      </c>
      <c r="EU67" s="26" t="s">
        <v>191</v>
      </c>
      <c r="EV67" s="26" t="s">
        <v>191</v>
      </c>
      <c r="EW67" s="26" t="s">
        <v>191</v>
      </c>
      <c r="EX67" s="26" t="s">
        <v>191</v>
      </c>
      <c r="EY67" s="26" t="s">
        <v>191</v>
      </c>
      <c r="EZ67" s="26" t="s">
        <v>191</v>
      </c>
      <c r="FA67" s="26" t="s">
        <v>191</v>
      </c>
      <c r="FB67" s="26" t="s">
        <v>191</v>
      </c>
      <c r="FC67" s="26" t="s">
        <v>191</v>
      </c>
      <c r="FD67" s="26" t="s">
        <v>191</v>
      </c>
      <c r="FE67" s="26" t="s">
        <v>191</v>
      </c>
      <c r="FF67" s="26" t="s">
        <v>191</v>
      </c>
      <c r="FG67" s="26" t="s">
        <v>191</v>
      </c>
      <c r="FH67" s="26" t="s">
        <v>191</v>
      </c>
      <c r="FI67" s="26" t="s">
        <v>191</v>
      </c>
      <c r="FJ67" s="26" t="s">
        <v>191</v>
      </c>
      <c r="FK67" s="26" t="s">
        <v>191</v>
      </c>
      <c r="FL67" s="26" t="s">
        <v>191</v>
      </c>
      <c r="FM67" s="26" t="s">
        <v>191</v>
      </c>
      <c r="FN67" s="26" t="s">
        <v>191</v>
      </c>
      <c r="FO67" s="26" t="s">
        <v>191</v>
      </c>
      <c r="FP67" s="26" t="s">
        <v>191</v>
      </c>
      <c r="FQ67" s="26" t="s">
        <v>191</v>
      </c>
      <c r="FR67" s="26" t="s">
        <v>191</v>
      </c>
      <c r="FS67" s="26" t="s">
        <v>191</v>
      </c>
      <c r="FT67" s="26" t="s">
        <v>191</v>
      </c>
      <c r="FU67" s="26" t="s">
        <v>191</v>
      </c>
      <c r="FV67" s="26" t="s">
        <v>191</v>
      </c>
      <c r="FW67" s="26" t="s">
        <v>191</v>
      </c>
      <c r="FX67" s="26" t="s">
        <v>191</v>
      </c>
      <c r="FY67" s="26" t="s">
        <v>191</v>
      </c>
      <c r="FZ67" s="26" t="s">
        <v>191</v>
      </c>
      <c r="GA67" s="26" t="s">
        <v>191</v>
      </c>
      <c r="GB67" s="26" t="s">
        <v>191</v>
      </c>
      <c r="GC67" s="26" t="s">
        <v>191</v>
      </c>
      <c r="GD67" s="26" t="s">
        <v>191</v>
      </c>
    </row>
    <row r="68" spans="1:342" s="41" customFormat="1">
      <c r="A68" s="60"/>
      <c r="B68" s="458"/>
      <c r="C68" s="458" t="s">
        <v>172</v>
      </c>
      <c r="D68" s="458" t="s">
        <v>76</v>
      </c>
      <c r="E68" s="458" t="s">
        <v>68</v>
      </c>
      <c r="F68" s="458" t="s">
        <v>79</v>
      </c>
      <c r="G68" s="26">
        <v>36.9</v>
      </c>
      <c r="H68" s="26">
        <v>33.950000000000003</v>
      </c>
      <c r="I68" s="26">
        <v>32.450000000000003</v>
      </c>
      <c r="J68" s="26">
        <v>33.299999999999997</v>
      </c>
      <c r="K68" s="26">
        <v>33.78</v>
      </c>
      <c r="L68" s="26">
        <v>36.07</v>
      </c>
      <c r="M68" s="26">
        <v>45.35</v>
      </c>
      <c r="N68" s="26">
        <v>40</v>
      </c>
      <c r="O68" s="26">
        <v>34.08</v>
      </c>
      <c r="P68" s="26">
        <v>31.55</v>
      </c>
      <c r="Q68" s="26">
        <v>32.1</v>
      </c>
      <c r="R68" s="26">
        <v>35.5</v>
      </c>
      <c r="S68" s="26">
        <v>40.25</v>
      </c>
      <c r="T68" s="26">
        <v>38.15</v>
      </c>
      <c r="U68" s="26">
        <v>35.75</v>
      </c>
      <c r="V68" s="26">
        <v>36.1</v>
      </c>
      <c r="W68" s="26">
        <v>36.200000000000003</v>
      </c>
      <c r="X68" s="26">
        <v>37.4</v>
      </c>
      <c r="Y68" s="26">
        <v>43.08</v>
      </c>
      <c r="Z68" s="26">
        <v>43.22</v>
      </c>
      <c r="AA68" s="26">
        <v>35.9</v>
      </c>
      <c r="AB68" s="26">
        <v>33.25</v>
      </c>
      <c r="AC68" s="26">
        <v>33.75</v>
      </c>
      <c r="AD68" s="26">
        <v>37</v>
      </c>
      <c r="AE68" s="26">
        <v>39.32</v>
      </c>
      <c r="AF68" s="26">
        <v>39.590000000000003</v>
      </c>
      <c r="AG68" s="26">
        <v>37.590000000000003</v>
      </c>
      <c r="AH68" s="26">
        <v>36.31</v>
      </c>
      <c r="AI68" s="26">
        <v>36.85</v>
      </c>
      <c r="AJ68" s="26">
        <v>39.5</v>
      </c>
      <c r="AK68" s="26">
        <v>44.28</v>
      </c>
      <c r="AL68" s="26">
        <v>44.43</v>
      </c>
      <c r="AM68" s="26">
        <v>37.15</v>
      </c>
      <c r="AN68" s="26">
        <v>35.49</v>
      </c>
      <c r="AO68" s="26">
        <v>35.93</v>
      </c>
      <c r="AP68" s="26">
        <v>36.42</v>
      </c>
      <c r="AQ68" s="26">
        <v>40.659999999999997</v>
      </c>
      <c r="AR68" s="26">
        <v>40.93</v>
      </c>
      <c r="AS68" s="26">
        <v>39.03</v>
      </c>
      <c r="AT68" s="26">
        <v>37.71</v>
      </c>
      <c r="AU68" s="26">
        <v>38.25</v>
      </c>
      <c r="AV68" s="26">
        <v>41.15</v>
      </c>
      <c r="AW68" s="26">
        <v>45.87</v>
      </c>
      <c r="AX68" s="26">
        <v>46.02</v>
      </c>
      <c r="AY68" s="26">
        <v>38.299999999999997</v>
      </c>
      <c r="AZ68" s="26">
        <v>36.380000000000003</v>
      </c>
      <c r="BA68" s="26">
        <v>36.83</v>
      </c>
      <c r="BB68" s="26">
        <v>37.340000000000003</v>
      </c>
      <c r="BC68" s="26">
        <v>42.91</v>
      </c>
      <c r="BD68" s="26">
        <v>43.2</v>
      </c>
      <c r="BE68" s="26">
        <v>40.08</v>
      </c>
      <c r="BF68" s="26">
        <v>38.72</v>
      </c>
      <c r="BG68" s="26">
        <v>38.799999999999997</v>
      </c>
      <c r="BH68" s="26">
        <v>43.15</v>
      </c>
      <c r="BI68" s="26">
        <v>48.01</v>
      </c>
      <c r="BJ68" s="26">
        <v>48.18</v>
      </c>
      <c r="BK68" s="26">
        <v>39.549999999999997</v>
      </c>
      <c r="BL68" s="26">
        <v>37.97</v>
      </c>
      <c r="BM68" s="26">
        <v>38.450000000000003</v>
      </c>
      <c r="BN68" s="26">
        <v>38.97</v>
      </c>
      <c r="BO68" s="26">
        <v>44.96</v>
      </c>
      <c r="BP68" s="26">
        <v>45.26</v>
      </c>
      <c r="BQ68" s="26">
        <v>42</v>
      </c>
      <c r="BR68" s="26">
        <v>40.57</v>
      </c>
      <c r="BS68" s="26">
        <v>40.6</v>
      </c>
      <c r="BT68" s="26">
        <v>45.2</v>
      </c>
      <c r="BU68" s="26">
        <v>50.26</v>
      </c>
      <c r="BV68" s="26">
        <v>50.43</v>
      </c>
      <c r="BW68" s="26">
        <v>41.4</v>
      </c>
      <c r="BX68" s="26">
        <v>39.76</v>
      </c>
      <c r="BY68" s="26">
        <v>40.26</v>
      </c>
      <c r="BZ68" s="26">
        <v>40.81</v>
      </c>
      <c r="CA68" s="26">
        <v>47.87</v>
      </c>
      <c r="CB68" s="26">
        <v>49.74</v>
      </c>
      <c r="CC68" s="26">
        <v>47.68</v>
      </c>
      <c r="CD68" s="26">
        <v>47.37</v>
      </c>
      <c r="CE68" s="26">
        <v>48.74</v>
      </c>
      <c r="CF68" s="26">
        <v>55.5</v>
      </c>
      <c r="CG68" s="26">
        <v>63.5</v>
      </c>
      <c r="CH68" s="26">
        <v>65.78</v>
      </c>
      <c r="CI68" s="26">
        <v>57.45</v>
      </c>
      <c r="CJ68" s="26">
        <v>56.09</v>
      </c>
      <c r="CK68" s="26">
        <v>57.42</v>
      </c>
      <c r="CL68" s="26">
        <v>59.99</v>
      </c>
      <c r="CM68" s="26">
        <v>66.89</v>
      </c>
      <c r="CN68" s="26">
        <v>69.17</v>
      </c>
      <c r="CO68" s="26">
        <v>66.19</v>
      </c>
      <c r="CP68" s="26">
        <v>65.08</v>
      </c>
      <c r="CQ68" s="26">
        <v>67.78</v>
      </c>
      <c r="CR68" s="26">
        <v>76.849999999999994</v>
      </c>
      <c r="CS68" s="26">
        <v>87.02</v>
      </c>
      <c r="CT68" s="26">
        <v>89.76</v>
      </c>
      <c r="CU68" s="26">
        <v>79.930000000000007</v>
      </c>
      <c r="CV68" s="26">
        <v>76.64</v>
      </c>
      <c r="CW68" s="26">
        <v>77.47</v>
      </c>
      <c r="CX68" s="26">
        <v>81.11</v>
      </c>
      <c r="CY68" s="26">
        <v>87.48</v>
      </c>
      <c r="CZ68" s="26">
        <v>87.93</v>
      </c>
      <c r="DA68" s="26">
        <v>82.39</v>
      </c>
      <c r="DB68" s="26">
        <v>81.39</v>
      </c>
      <c r="DC68" s="26">
        <v>82.11</v>
      </c>
      <c r="DD68" s="26">
        <v>91.34</v>
      </c>
      <c r="DE68" s="26">
        <v>100.21</v>
      </c>
      <c r="DF68" s="26">
        <v>101.34</v>
      </c>
      <c r="DG68" s="26">
        <v>86.26</v>
      </c>
      <c r="DH68" s="26">
        <v>81.510000000000005</v>
      </c>
      <c r="DI68" s="26">
        <v>81.88</v>
      </c>
      <c r="DJ68" s="26">
        <v>83.24</v>
      </c>
      <c r="DK68" s="26">
        <v>90.51</v>
      </c>
      <c r="DL68" s="26">
        <v>89.68</v>
      </c>
      <c r="DM68" s="26">
        <v>84.38</v>
      </c>
      <c r="DN68" s="26">
        <v>81.319999999999993</v>
      </c>
      <c r="DO68" s="26">
        <v>82.35</v>
      </c>
      <c r="DP68" s="26">
        <v>94.12</v>
      </c>
      <c r="DQ68" s="26">
        <v>101.81</v>
      </c>
      <c r="DR68" s="26">
        <v>101.62</v>
      </c>
      <c r="DS68" s="26">
        <v>88.11</v>
      </c>
      <c r="DT68" s="26">
        <v>84.31</v>
      </c>
      <c r="DU68" s="26">
        <v>85.86</v>
      </c>
      <c r="DV68" s="26">
        <v>86.26</v>
      </c>
      <c r="DW68" s="26">
        <v>92.5</v>
      </c>
      <c r="DX68" s="26">
        <v>91.1</v>
      </c>
      <c r="DY68" s="26">
        <v>85.68</v>
      </c>
      <c r="DZ68" s="26">
        <v>82.9</v>
      </c>
      <c r="EA68" s="26">
        <v>85.67</v>
      </c>
      <c r="EB68" s="26">
        <v>94.83</v>
      </c>
      <c r="EC68" s="26">
        <v>101.93</v>
      </c>
      <c r="ED68" s="26">
        <v>100.61</v>
      </c>
      <c r="EE68" s="26">
        <v>88.93</v>
      </c>
      <c r="EF68" s="26">
        <v>85.32</v>
      </c>
      <c r="EG68" s="26">
        <v>85.59</v>
      </c>
      <c r="EH68" s="26">
        <v>86.67</v>
      </c>
      <c r="EI68" s="26">
        <v>90.61</v>
      </c>
      <c r="EJ68" s="26">
        <v>93.02</v>
      </c>
      <c r="EK68" s="26">
        <v>87.28</v>
      </c>
      <c r="EL68" s="26">
        <v>83.43</v>
      </c>
      <c r="EM68" s="26">
        <v>84.61</v>
      </c>
      <c r="EN68" s="26">
        <v>93.4</v>
      </c>
      <c r="EO68" s="26">
        <v>103.48</v>
      </c>
      <c r="EP68" s="26">
        <v>104.88</v>
      </c>
      <c r="EQ68" s="26">
        <v>93.6</v>
      </c>
      <c r="ER68" s="26">
        <v>86.25</v>
      </c>
      <c r="ES68" s="26">
        <v>86.03</v>
      </c>
      <c r="ET68" s="26">
        <v>89.36</v>
      </c>
      <c r="EU68" s="26">
        <v>95.08</v>
      </c>
      <c r="EV68" s="26">
        <v>94.83</v>
      </c>
      <c r="EW68" s="26">
        <v>90.48</v>
      </c>
      <c r="EX68" s="26">
        <v>86.43</v>
      </c>
      <c r="EY68" s="26">
        <v>87.07</v>
      </c>
      <c r="EZ68" s="26">
        <v>95.99</v>
      </c>
      <c r="FA68" s="26">
        <v>105.88</v>
      </c>
      <c r="FB68" s="26">
        <v>107.3</v>
      </c>
      <c r="FC68" s="26">
        <v>95.24</v>
      </c>
      <c r="FD68" s="26">
        <v>89.99</v>
      </c>
      <c r="FE68" s="26">
        <v>89</v>
      </c>
      <c r="FF68" s="26">
        <v>91.3</v>
      </c>
      <c r="FG68" s="26">
        <v>99.14</v>
      </c>
      <c r="FH68" s="26">
        <v>99</v>
      </c>
      <c r="FI68" s="26">
        <v>93.58</v>
      </c>
      <c r="FJ68" s="26">
        <v>89.61</v>
      </c>
      <c r="FK68" s="26">
        <v>92.45</v>
      </c>
      <c r="FL68" s="26">
        <v>100.45</v>
      </c>
      <c r="FM68" s="26">
        <v>110.07</v>
      </c>
      <c r="FN68" s="26">
        <v>111.24</v>
      </c>
      <c r="FO68" s="26">
        <v>99.59</v>
      </c>
      <c r="FP68" s="26">
        <v>93.23</v>
      </c>
      <c r="FQ68" s="26">
        <v>92.29</v>
      </c>
      <c r="FR68" s="26">
        <v>95.59</v>
      </c>
      <c r="FS68" s="26">
        <v>103.97</v>
      </c>
      <c r="FT68" s="26">
        <v>103.16</v>
      </c>
      <c r="FU68" s="26">
        <v>97.57</v>
      </c>
      <c r="FV68" s="26">
        <v>95.98</v>
      </c>
      <c r="FW68" s="26">
        <v>96.64</v>
      </c>
      <c r="FX68" s="26">
        <v>105.22</v>
      </c>
      <c r="FY68" s="26">
        <v>113.61</v>
      </c>
      <c r="FZ68" s="26">
        <v>114.55</v>
      </c>
      <c r="GA68" s="26">
        <v>102.42</v>
      </c>
      <c r="GB68" s="26">
        <v>97.81</v>
      </c>
      <c r="GC68" s="26">
        <v>98.09</v>
      </c>
      <c r="GD68" s="26">
        <v>99.52</v>
      </c>
    </row>
    <row r="69" spans="1:342" s="41" customFormat="1">
      <c r="A69" s="60"/>
      <c r="B69" s="458"/>
      <c r="C69" s="458"/>
      <c r="D69" s="458"/>
      <c r="E69" s="458"/>
      <c r="F69" s="45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83"/>
      <c r="GF69" s="283"/>
      <c r="GG69" s="283"/>
      <c r="GH69" s="283"/>
      <c r="GI69" s="283"/>
      <c r="GJ69" s="283"/>
      <c r="GK69" s="283"/>
      <c r="GL69" s="283"/>
      <c r="GM69" s="283"/>
      <c r="GN69" s="283"/>
      <c r="GO69" s="283"/>
      <c r="GP69" s="283"/>
      <c r="GQ69" s="283"/>
      <c r="GR69" s="283"/>
      <c r="GS69" s="283"/>
      <c r="GT69" s="283"/>
      <c r="GU69" s="283"/>
      <c r="GV69" s="283"/>
      <c r="GW69" s="283"/>
      <c r="GX69" s="283"/>
      <c r="GY69" s="283"/>
      <c r="GZ69" s="283"/>
      <c r="HA69" s="283"/>
      <c r="HB69" s="283"/>
      <c r="HC69" s="283"/>
      <c r="HD69" s="283"/>
      <c r="HE69" s="283"/>
      <c r="HF69" s="283"/>
      <c r="HG69" s="283"/>
      <c r="HH69" s="283"/>
      <c r="HI69" s="283"/>
      <c r="HJ69" s="283"/>
      <c r="HK69" s="283"/>
      <c r="HL69" s="283"/>
      <c r="HM69" s="283"/>
      <c r="HN69" s="283"/>
      <c r="HO69" s="283"/>
      <c r="HP69" s="283"/>
      <c r="HQ69" s="283"/>
      <c r="HR69" s="283"/>
      <c r="HS69" s="283"/>
      <c r="HT69" s="283"/>
      <c r="HU69" s="283"/>
      <c r="HV69" s="283"/>
      <c r="HW69" s="283"/>
      <c r="HX69" s="283"/>
      <c r="HY69" s="283"/>
      <c r="HZ69" s="283"/>
      <c r="IA69" s="283"/>
      <c r="IB69" s="283"/>
      <c r="IC69" s="283"/>
      <c r="ID69" s="283"/>
      <c r="IE69" s="283"/>
      <c r="IF69" s="283"/>
      <c r="IG69" s="283"/>
      <c r="IH69" s="283"/>
      <c r="II69" s="283"/>
      <c r="IJ69" s="283"/>
      <c r="IK69" s="283"/>
      <c r="IL69" s="283"/>
      <c r="IM69" s="283"/>
      <c r="IN69" s="283"/>
      <c r="IO69" s="283"/>
      <c r="IP69" s="283"/>
      <c r="IQ69" s="283"/>
      <c r="IR69" s="283"/>
      <c r="IS69" s="283"/>
      <c r="IT69" s="283"/>
      <c r="IU69" s="283"/>
      <c r="IV69" s="283"/>
      <c r="IW69" s="283"/>
      <c r="IX69" s="283"/>
      <c r="IY69" s="283"/>
      <c r="IZ69" s="283"/>
      <c r="JA69" s="283"/>
      <c r="JB69" s="283"/>
      <c r="JC69" s="283"/>
      <c r="JD69" s="283"/>
      <c r="JE69" s="283"/>
      <c r="JF69" s="283"/>
      <c r="JG69" s="283"/>
      <c r="JH69" s="283"/>
      <c r="JI69" s="283"/>
      <c r="JJ69" s="283"/>
      <c r="JK69" s="283"/>
      <c r="JL69" s="283"/>
      <c r="JM69" s="283"/>
      <c r="JN69" s="283"/>
      <c r="JO69" s="283"/>
      <c r="JP69" s="283"/>
      <c r="JQ69" s="283"/>
      <c r="JR69" s="283"/>
      <c r="JS69" s="283"/>
      <c r="JT69" s="283"/>
      <c r="JU69" s="283"/>
      <c r="JV69" s="283"/>
      <c r="JW69" s="283"/>
      <c r="JX69" s="283"/>
      <c r="JY69" s="283"/>
      <c r="JZ69" s="283"/>
      <c r="KA69" s="283"/>
      <c r="KB69" s="283"/>
      <c r="KC69" s="283"/>
      <c r="KD69" s="283"/>
      <c r="KE69" s="283"/>
      <c r="KF69" s="283"/>
      <c r="KG69" s="283"/>
      <c r="KH69" s="283"/>
      <c r="KI69" s="283"/>
      <c r="KJ69" s="283"/>
      <c r="KK69" s="283"/>
      <c r="KL69" s="283"/>
      <c r="KM69" s="283"/>
      <c r="KN69" s="283"/>
      <c r="KO69" s="283"/>
      <c r="KP69" s="283"/>
      <c r="KQ69" s="283"/>
      <c r="KR69" s="283"/>
      <c r="KS69" s="283"/>
      <c r="KT69" s="283"/>
      <c r="KU69" s="283"/>
      <c r="KV69" s="283"/>
      <c r="KW69" s="283"/>
      <c r="KX69" s="283"/>
      <c r="KY69" s="283"/>
      <c r="KZ69" s="283"/>
      <c r="LA69" s="283"/>
      <c r="LB69" s="283"/>
      <c r="LC69" s="283"/>
      <c r="LD69" s="283"/>
      <c r="LE69" s="283"/>
      <c r="LF69" s="283"/>
      <c r="LG69" s="283"/>
      <c r="LH69" s="283"/>
      <c r="LI69" s="283"/>
      <c r="LJ69" s="283"/>
      <c r="LK69" s="283"/>
      <c r="LL69" s="283"/>
      <c r="LM69" s="283"/>
      <c r="LN69" s="283"/>
      <c r="LO69" s="283"/>
      <c r="LP69" s="283"/>
      <c r="LQ69" s="283"/>
      <c r="LR69" s="283"/>
      <c r="LS69" s="283"/>
      <c r="LT69" s="283"/>
      <c r="LU69" s="283"/>
      <c r="LV69" s="283"/>
      <c r="LW69" s="283"/>
      <c r="LX69" s="283"/>
      <c r="LY69" s="283"/>
      <c r="LZ69" s="283"/>
      <c r="MA69" s="283"/>
      <c r="MB69" s="283"/>
      <c r="MC69" s="283"/>
      <c r="MD69" s="283"/>
    </row>
    <row r="70" spans="1:342" s="41" customFormat="1">
      <c r="A70" s="60"/>
      <c r="B70" s="458"/>
      <c r="C70" s="458" t="s">
        <v>151</v>
      </c>
      <c r="D70" s="458" t="s">
        <v>76</v>
      </c>
      <c r="E70" s="458" t="s">
        <v>68</v>
      </c>
      <c r="F70" s="458" t="s">
        <v>77</v>
      </c>
      <c r="G70" s="26" t="s">
        <v>191</v>
      </c>
      <c r="H70" s="26" t="s">
        <v>191</v>
      </c>
      <c r="I70" s="26" t="s">
        <v>191</v>
      </c>
      <c r="J70" s="26" t="s">
        <v>191</v>
      </c>
      <c r="K70" s="26" t="s">
        <v>191</v>
      </c>
      <c r="L70" s="26" t="s">
        <v>191</v>
      </c>
      <c r="M70" s="26" t="s">
        <v>191</v>
      </c>
      <c r="N70" s="26" t="s">
        <v>191</v>
      </c>
      <c r="O70" s="26" t="s">
        <v>191</v>
      </c>
      <c r="P70" s="26" t="s">
        <v>191</v>
      </c>
      <c r="Q70" s="26" t="s">
        <v>191</v>
      </c>
      <c r="R70" s="26" t="s">
        <v>191</v>
      </c>
      <c r="S70" s="26" t="s">
        <v>191</v>
      </c>
      <c r="T70" s="26" t="s">
        <v>191</v>
      </c>
      <c r="U70" s="26" t="s">
        <v>191</v>
      </c>
      <c r="V70" s="26" t="s">
        <v>191</v>
      </c>
      <c r="W70" s="26" t="s">
        <v>191</v>
      </c>
      <c r="X70" s="26" t="s">
        <v>191</v>
      </c>
      <c r="Y70" s="26" t="s">
        <v>191</v>
      </c>
      <c r="Z70" s="26" t="s">
        <v>191</v>
      </c>
      <c r="AA70" s="26" t="s">
        <v>191</v>
      </c>
      <c r="AB70" s="26" t="s">
        <v>191</v>
      </c>
      <c r="AC70" s="26" t="s">
        <v>191</v>
      </c>
      <c r="AD70" s="26" t="s">
        <v>191</v>
      </c>
      <c r="AE70" s="26" t="s">
        <v>191</v>
      </c>
      <c r="AF70" s="26" t="s">
        <v>191</v>
      </c>
      <c r="AG70" s="26" t="s">
        <v>191</v>
      </c>
      <c r="AH70" s="26" t="s">
        <v>191</v>
      </c>
      <c r="AI70" s="26" t="s">
        <v>191</v>
      </c>
      <c r="AJ70" s="26" t="s">
        <v>191</v>
      </c>
      <c r="AK70" s="26" t="s">
        <v>191</v>
      </c>
      <c r="AL70" s="26" t="s">
        <v>191</v>
      </c>
      <c r="AM70" s="26" t="s">
        <v>191</v>
      </c>
      <c r="AN70" s="26" t="s">
        <v>191</v>
      </c>
      <c r="AO70" s="26" t="s">
        <v>191</v>
      </c>
      <c r="AP70" s="26" t="s">
        <v>191</v>
      </c>
      <c r="AQ70" s="26" t="s">
        <v>191</v>
      </c>
      <c r="AR70" s="26" t="s">
        <v>191</v>
      </c>
      <c r="AS70" s="26" t="s">
        <v>191</v>
      </c>
      <c r="AT70" s="26" t="s">
        <v>191</v>
      </c>
      <c r="AU70" s="26" t="s">
        <v>191</v>
      </c>
      <c r="AV70" s="26" t="s">
        <v>191</v>
      </c>
      <c r="AW70" s="26" t="s">
        <v>191</v>
      </c>
      <c r="AX70" s="26" t="s">
        <v>191</v>
      </c>
      <c r="AY70" s="26" t="s">
        <v>191</v>
      </c>
      <c r="AZ70" s="26" t="s">
        <v>191</v>
      </c>
      <c r="BA70" s="26" t="s">
        <v>191</v>
      </c>
      <c r="BB70" s="26" t="s">
        <v>191</v>
      </c>
      <c r="BC70" s="26" t="s">
        <v>191</v>
      </c>
      <c r="BD70" s="26" t="s">
        <v>191</v>
      </c>
      <c r="BE70" s="26" t="s">
        <v>191</v>
      </c>
      <c r="BF70" s="26" t="s">
        <v>191</v>
      </c>
      <c r="BG70" s="26" t="s">
        <v>191</v>
      </c>
      <c r="BH70" s="26" t="s">
        <v>191</v>
      </c>
      <c r="BI70" s="26" t="s">
        <v>191</v>
      </c>
      <c r="BJ70" s="26" t="s">
        <v>191</v>
      </c>
      <c r="BK70" s="26" t="s">
        <v>191</v>
      </c>
      <c r="BL70" s="26" t="s">
        <v>191</v>
      </c>
      <c r="BM70" s="26" t="s">
        <v>191</v>
      </c>
      <c r="BN70" s="26" t="s">
        <v>191</v>
      </c>
      <c r="BO70" s="26" t="s">
        <v>191</v>
      </c>
      <c r="BP70" s="26" t="s">
        <v>191</v>
      </c>
      <c r="BQ70" s="26" t="s">
        <v>191</v>
      </c>
      <c r="BR70" s="26" t="s">
        <v>191</v>
      </c>
      <c r="BS70" s="26" t="s">
        <v>191</v>
      </c>
      <c r="BT70" s="26" t="s">
        <v>191</v>
      </c>
      <c r="BU70" s="26" t="s">
        <v>191</v>
      </c>
      <c r="BV70" s="26" t="s">
        <v>191</v>
      </c>
      <c r="BW70" s="26" t="s">
        <v>191</v>
      </c>
      <c r="BX70" s="26" t="s">
        <v>191</v>
      </c>
      <c r="BY70" s="26" t="s">
        <v>191</v>
      </c>
      <c r="BZ70" s="26" t="s">
        <v>191</v>
      </c>
      <c r="CA70" s="26" t="s">
        <v>191</v>
      </c>
      <c r="CB70" s="26" t="s">
        <v>191</v>
      </c>
      <c r="CC70" s="26" t="s">
        <v>191</v>
      </c>
      <c r="CD70" s="26" t="s">
        <v>191</v>
      </c>
      <c r="CE70" s="26" t="s">
        <v>191</v>
      </c>
      <c r="CF70" s="26" t="s">
        <v>191</v>
      </c>
      <c r="CG70" s="26" t="s">
        <v>191</v>
      </c>
      <c r="CH70" s="26" t="s">
        <v>191</v>
      </c>
      <c r="CI70" s="26" t="s">
        <v>191</v>
      </c>
      <c r="CJ70" s="26" t="s">
        <v>191</v>
      </c>
      <c r="CK70" s="26" t="s">
        <v>191</v>
      </c>
      <c r="CL70" s="26" t="s">
        <v>191</v>
      </c>
      <c r="CM70" s="26" t="s">
        <v>191</v>
      </c>
      <c r="CN70" s="26" t="s">
        <v>191</v>
      </c>
      <c r="CO70" s="26" t="s">
        <v>191</v>
      </c>
      <c r="CP70" s="26" t="s">
        <v>191</v>
      </c>
      <c r="CQ70" s="26" t="s">
        <v>191</v>
      </c>
      <c r="CR70" s="26" t="s">
        <v>191</v>
      </c>
      <c r="CS70" s="26" t="s">
        <v>191</v>
      </c>
      <c r="CT70" s="26" t="s">
        <v>191</v>
      </c>
      <c r="CU70" s="26" t="s">
        <v>191</v>
      </c>
      <c r="CV70" s="26" t="s">
        <v>191</v>
      </c>
      <c r="CW70" s="26" t="s">
        <v>191</v>
      </c>
      <c r="CX70" s="26" t="s">
        <v>191</v>
      </c>
      <c r="CY70" s="26" t="s">
        <v>191</v>
      </c>
      <c r="CZ70" s="26" t="s">
        <v>191</v>
      </c>
      <c r="DA70" s="26" t="s">
        <v>191</v>
      </c>
      <c r="DB70" s="26" t="s">
        <v>191</v>
      </c>
      <c r="DC70" s="26" t="s">
        <v>191</v>
      </c>
      <c r="DD70" s="26" t="s">
        <v>191</v>
      </c>
      <c r="DE70" s="26" t="s">
        <v>191</v>
      </c>
      <c r="DF70" s="26" t="s">
        <v>191</v>
      </c>
      <c r="DG70" s="26" t="s">
        <v>191</v>
      </c>
      <c r="DH70" s="26" t="s">
        <v>191</v>
      </c>
      <c r="DI70" s="26" t="s">
        <v>191</v>
      </c>
      <c r="DJ70" s="26" t="s">
        <v>191</v>
      </c>
      <c r="DK70" s="26" t="s">
        <v>191</v>
      </c>
      <c r="DL70" s="26" t="s">
        <v>191</v>
      </c>
      <c r="DM70" s="26" t="s">
        <v>191</v>
      </c>
      <c r="DN70" s="26" t="s">
        <v>191</v>
      </c>
      <c r="DO70" s="26" t="s">
        <v>191</v>
      </c>
      <c r="DP70" s="26" t="s">
        <v>191</v>
      </c>
      <c r="DQ70" s="26" t="s">
        <v>191</v>
      </c>
      <c r="DR70" s="26" t="s">
        <v>191</v>
      </c>
      <c r="DS70" s="26" t="s">
        <v>191</v>
      </c>
      <c r="DT70" s="26" t="s">
        <v>191</v>
      </c>
      <c r="DU70" s="26" t="s">
        <v>191</v>
      </c>
      <c r="DV70" s="26" t="s">
        <v>191</v>
      </c>
      <c r="DW70" s="26" t="s">
        <v>191</v>
      </c>
      <c r="DX70" s="26" t="s">
        <v>191</v>
      </c>
      <c r="DY70" s="26" t="s">
        <v>191</v>
      </c>
      <c r="DZ70" s="26" t="s">
        <v>191</v>
      </c>
      <c r="EA70" s="26" t="s">
        <v>191</v>
      </c>
      <c r="EB70" s="26" t="s">
        <v>191</v>
      </c>
      <c r="EC70" s="26" t="s">
        <v>191</v>
      </c>
      <c r="ED70" s="26" t="s">
        <v>191</v>
      </c>
      <c r="EE70" s="26" t="s">
        <v>191</v>
      </c>
      <c r="EF70" s="26" t="s">
        <v>191</v>
      </c>
      <c r="EG70" s="26" t="s">
        <v>191</v>
      </c>
      <c r="EH70" s="26" t="s">
        <v>191</v>
      </c>
      <c r="EI70" s="26" t="s">
        <v>191</v>
      </c>
      <c r="EJ70" s="26" t="s">
        <v>191</v>
      </c>
      <c r="EK70" s="26" t="s">
        <v>191</v>
      </c>
      <c r="EL70" s="26" t="s">
        <v>191</v>
      </c>
      <c r="EM70" s="26" t="s">
        <v>191</v>
      </c>
      <c r="EN70" s="26" t="s">
        <v>191</v>
      </c>
      <c r="EO70" s="26" t="s">
        <v>191</v>
      </c>
      <c r="EP70" s="26" t="s">
        <v>191</v>
      </c>
      <c r="EQ70" s="26" t="s">
        <v>191</v>
      </c>
      <c r="ER70" s="26" t="s">
        <v>191</v>
      </c>
      <c r="ES70" s="26" t="s">
        <v>191</v>
      </c>
      <c r="ET70" s="26" t="s">
        <v>191</v>
      </c>
      <c r="EU70" s="26" t="s">
        <v>191</v>
      </c>
      <c r="EV70" s="26" t="s">
        <v>191</v>
      </c>
      <c r="EW70" s="26" t="s">
        <v>191</v>
      </c>
      <c r="EX70" s="26" t="s">
        <v>191</v>
      </c>
      <c r="EY70" s="26" t="s">
        <v>191</v>
      </c>
      <c r="EZ70" s="26" t="s">
        <v>191</v>
      </c>
      <c r="FA70" s="26" t="s">
        <v>191</v>
      </c>
      <c r="FB70" s="26" t="s">
        <v>191</v>
      </c>
      <c r="FC70" s="26" t="s">
        <v>191</v>
      </c>
      <c r="FD70" s="26" t="s">
        <v>191</v>
      </c>
      <c r="FE70" s="26" t="s">
        <v>191</v>
      </c>
      <c r="FF70" s="26" t="s">
        <v>191</v>
      </c>
      <c r="FG70" s="26" t="s">
        <v>191</v>
      </c>
      <c r="FH70" s="26" t="s">
        <v>191</v>
      </c>
      <c r="FI70" s="26" t="s">
        <v>191</v>
      </c>
      <c r="FJ70" s="26" t="s">
        <v>191</v>
      </c>
      <c r="FK70" s="26" t="s">
        <v>191</v>
      </c>
      <c r="FL70" s="26" t="s">
        <v>191</v>
      </c>
      <c r="FM70" s="26" t="s">
        <v>191</v>
      </c>
      <c r="FN70" s="26" t="s">
        <v>191</v>
      </c>
      <c r="FO70" s="26" t="s">
        <v>191</v>
      </c>
      <c r="FP70" s="26" t="s">
        <v>191</v>
      </c>
      <c r="FQ70" s="26" t="s">
        <v>191</v>
      </c>
      <c r="FR70" s="26" t="s">
        <v>191</v>
      </c>
      <c r="FS70" s="26" t="s">
        <v>191</v>
      </c>
      <c r="FT70" s="26" t="s">
        <v>191</v>
      </c>
      <c r="FU70" s="26" t="s">
        <v>191</v>
      </c>
      <c r="FV70" s="26" t="s">
        <v>191</v>
      </c>
      <c r="FW70" s="26" t="s">
        <v>191</v>
      </c>
      <c r="FX70" s="26" t="s">
        <v>191</v>
      </c>
      <c r="FY70" s="26" t="s">
        <v>191</v>
      </c>
      <c r="FZ70" s="26" t="s">
        <v>191</v>
      </c>
      <c r="GA70" s="26" t="s">
        <v>191</v>
      </c>
      <c r="GB70" s="26" t="s">
        <v>191</v>
      </c>
      <c r="GC70" s="26" t="s">
        <v>191</v>
      </c>
      <c r="GD70" s="26" t="s">
        <v>191</v>
      </c>
    </row>
    <row r="71" spans="1:342" s="41" customFormat="1">
      <c r="A71" s="60"/>
      <c r="B71" s="458"/>
      <c r="C71" s="458" t="s">
        <v>151</v>
      </c>
      <c r="D71" s="458" t="s">
        <v>76</v>
      </c>
      <c r="E71" s="458" t="s">
        <v>68</v>
      </c>
      <c r="F71" s="458" t="s">
        <v>78</v>
      </c>
      <c r="G71" s="26" t="s">
        <v>191</v>
      </c>
      <c r="H71" s="26" t="s">
        <v>191</v>
      </c>
      <c r="I71" s="26" t="s">
        <v>191</v>
      </c>
      <c r="J71" s="26" t="s">
        <v>191</v>
      </c>
      <c r="K71" s="26" t="s">
        <v>191</v>
      </c>
      <c r="L71" s="26" t="s">
        <v>191</v>
      </c>
      <c r="M71" s="26" t="s">
        <v>191</v>
      </c>
      <c r="N71" s="26" t="s">
        <v>191</v>
      </c>
      <c r="O71" s="26" t="s">
        <v>191</v>
      </c>
      <c r="P71" s="26" t="s">
        <v>191</v>
      </c>
      <c r="Q71" s="26" t="s">
        <v>191</v>
      </c>
      <c r="R71" s="26" t="s">
        <v>191</v>
      </c>
      <c r="S71" s="26" t="s">
        <v>191</v>
      </c>
      <c r="T71" s="26" t="s">
        <v>191</v>
      </c>
      <c r="U71" s="26" t="s">
        <v>191</v>
      </c>
      <c r="V71" s="26" t="s">
        <v>191</v>
      </c>
      <c r="W71" s="26" t="s">
        <v>191</v>
      </c>
      <c r="X71" s="26" t="s">
        <v>191</v>
      </c>
      <c r="Y71" s="26" t="s">
        <v>191</v>
      </c>
      <c r="Z71" s="26" t="s">
        <v>191</v>
      </c>
      <c r="AA71" s="26" t="s">
        <v>191</v>
      </c>
      <c r="AB71" s="26" t="s">
        <v>191</v>
      </c>
      <c r="AC71" s="26" t="s">
        <v>191</v>
      </c>
      <c r="AD71" s="26" t="s">
        <v>191</v>
      </c>
      <c r="AE71" s="26" t="s">
        <v>191</v>
      </c>
      <c r="AF71" s="26" t="s">
        <v>191</v>
      </c>
      <c r="AG71" s="26" t="s">
        <v>191</v>
      </c>
      <c r="AH71" s="26" t="s">
        <v>191</v>
      </c>
      <c r="AI71" s="26" t="s">
        <v>191</v>
      </c>
      <c r="AJ71" s="26" t="s">
        <v>191</v>
      </c>
      <c r="AK71" s="26" t="s">
        <v>191</v>
      </c>
      <c r="AL71" s="26" t="s">
        <v>191</v>
      </c>
      <c r="AM71" s="26" t="s">
        <v>191</v>
      </c>
      <c r="AN71" s="26" t="s">
        <v>191</v>
      </c>
      <c r="AO71" s="26" t="s">
        <v>191</v>
      </c>
      <c r="AP71" s="26" t="s">
        <v>191</v>
      </c>
      <c r="AQ71" s="26" t="s">
        <v>191</v>
      </c>
      <c r="AR71" s="26" t="s">
        <v>191</v>
      </c>
      <c r="AS71" s="26" t="s">
        <v>191</v>
      </c>
      <c r="AT71" s="26" t="s">
        <v>191</v>
      </c>
      <c r="AU71" s="26" t="s">
        <v>191</v>
      </c>
      <c r="AV71" s="26" t="s">
        <v>191</v>
      </c>
      <c r="AW71" s="26" t="s">
        <v>191</v>
      </c>
      <c r="AX71" s="26" t="s">
        <v>191</v>
      </c>
      <c r="AY71" s="26" t="s">
        <v>191</v>
      </c>
      <c r="AZ71" s="26" t="s">
        <v>191</v>
      </c>
      <c r="BA71" s="26" t="s">
        <v>191</v>
      </c>
      <c r="BB71" s="26" t="s">
        <v>191</v>
      </c>
      <c r="BC71" s="26" t="s">
        <v>191</v>
      </c>
      <c r="BD71" s="26" t="s">
        <v>191</v>
      </c>
      <c r="BE71" s="26" t="s">
        <v>191</v>
      </c>
      <c r="BF71" s="26" t="s">
        <v>191</v>
      </c>
      <c r="BG71" s="26" t="s">
        <v>191</v>
      </c>
      <c r="BH71" s="26" t="s">
        <v>191</v>
      </c>
      <c r="BI71" s="26" t="s">
        <v>191</v>
      </c>
      <c r="BJ71" s="26" t="s">
        <v>191</v>
      </c>
      <c r="BK71" s="26" t="s">
        <v>191</v>
      </c>
      <c r="BL71" s="26" t="s">
        <v>191</v>
      </c>
      <c r="BM71" s="26" t="s">
        <v>191</v>
      </c>
      <c r="BN71" s="26" t="s">
        <v>191</v>
      </c>
      <c r="BO71" s="26" t="s">
        <v>191</v>
      </c>
      <c r="BP71" s="26" t="s">
        <v>191</v>
      </c>
      <c r="BQ71" s="26" t="s">
        <v>191</v>
      </c>
      <c r="BR71" s="26" t="s">
        <v>191</v>
      </c>
      <c r="BS71" s="26" t="s">
        <v>191</v>
      </c>
      <c r="BT71" s="26" t="s">
        <v>191</v>
      </c>
      <c r="BU71" s="26" t="s">
        <v>191</v>
      </c>
      <c r="BV71" s="26" t="s">
        <v>191</v>
      </c>
      <c r="BW71" s="26" t="s">
        <v>191</v>
      </c>
      <c r="BX71" s="26" t="s">
        <v>191</v>
      </c>
      <c r="BY71" s="26" t="s">
        <v>191</v>
      </c>
      <c r="BZ71" s="26" t="s">
        <v>191</v>
      </c>
      <c r="CA71" s="26" t="s">
        <v>191</v>
      </c>
      <c r="CB71" s="26" t="s">
        <v>191</v>
      </c>
      <c r="CC71" s="26" t="s">
        <v>191</v>
      </c>
      <c r="CD71" s="26" t="s">
        <v>191</v>
      </c>
      <c r="CE71" s="26" t="s">
        <v>191</v>
      </c>
      <c r="CF71" s="26" t="s">
        <v>191</v>
      </c>
      <c r="CG71" s="26" t="s">
        <v>191</v>
      </c>
      <c r="CH71" s="26" t="s">
        <v>191</v>
      </c>
      <c r="CI71" s="26" t="s">
        <v>191</v>
      </c>
      <c r="CJ71" s="26" t="s">
        <v>191</v>
      </c>
      <c r="CK71" s="26" t="s">
        <v>191</v>
      </c>
      <c r="CL71" s="26" t="s">
        <v>191</v>
      </c>
      <c r="CM71" s="26" t="s">
        <v>191</v>
      </c>
      <c r="CN71" s="26" t="s">
        <v>191</v>
      </c>
      <c r="CO71" s="26" t="s">
        <v>191</v>
      </c>
      <c r="CP71" s="26" t="s">
        <v>191</v>
      </c>
      <c r="CQ71" s="26" t="s">
        <v>191</v>
      </c>
      <c r="CR71" s="26" t="s">
        <v>191</v>
      </c>
      <c r="CS71" s="26" t="s">
        <v>191</v>
      </c>
      <c r="CT71" s="26" t="s">
        <v>191</v>
      </c>
      <c r="CU71" s="26" t="s">
        <v>191</v>
      </c>
      <c r="CV71" s="26" t="s">
        <v>191</v>
      </c>
      <c r="CW71" s="26" t="s">
        <v>191</v>
      </c>
      <c r="CX71" s="26" t="s">
        <v>191</v>
      </c>
      <c r="CY71" s="26" t="s">
        <v>191</v>
      </c>
      <c r="CZ71" s="26" t="s">
        <v>191</v>
      </c>
      <c r="DA71" s="26" t="s">
        <v>191</v>
      </c>
      <c r="DB71" s="26" t="s">
        <v>191</v>
      </c>
      <c r="DC71" s="26" t="s">
        <v>191</v>
      </c>
      <c r="DD71" s="26" t="s">
        <v>191</v>
      </c>
      <c r="DE71" s="26" t="s">
        <v>191</v>
      </c>
      <c r="DF71" s="26" t="s">
        <v>191</v>
      </c>
      <c r="DG71" s="26" t="s">
        <v>191</v>
      </c>
      <c r="DH71" s="26" t="s">
        <v>191</v>
      </c>
      <c r="DI71" s="26" t="s">
        <v>191</v>
      </c>
      <c r="DJ71" s="26" t="s">
        <v>191</v>
      </c>
      <c r="DK71" s="26" t="s">
        <v>191</v>
      </c>
      <c r="DL71" s="26" t="s">
        <v>191</v>
      </c>
      <c r="DM71" s="26" t="s">
        <v>191</v>
      </c>
      <c r="DN71" s="26" t="s">
        <v>191</v>
      </c>
      <c r="DO71" s="26" t="s">
        <v>191</v>
      </c>
      <c r="DP71" s="26" t="s">
        <v>191</v>
      </c>
      <c r="DQ71" s="26" t="s">
        <v>191</v>
      </c>
      <c r="DR71" s="26" t="s">
        <v>191</v>
      </c>
      <c r="DS71" s="26" t="s">
        <v>191</v>
      </c>
      <c r="DT71" s="26" t="s">
        <v>191</v>
      </c>
      <c r="DU71" s="26" t="s">
        <v>191</v>
      </c>
      <c r="DV71" s="26" t="s">
        <v>191</v>
      </c>
      <c r="DW71" s="26" t="s">
        <v>191</v>
      </c>
      <c r="DX71" s="26" t="s">
        <v>191</v>
      </c>
      <c r="DY71" s="26" t="s">
        <v>191</v>
      </c>
      <c r="DZ71" s="26" t="s">
        <v>191</v>
      </c>
      <c r="EA71" s="26" t="s">
        <v>191</v>
      </c>
      <c r="EB71" s="26" t="s">
        <v>191</v>
      </c>
      <c r="EC71" s="26" t="s">
        <v>191</v>
      </c>
      <c r="ED71" s="26" t="s">
        <v>191</v>
      </c>
      <c r="EE71" s="26" t="s">
        <v>191</v>
      </c>
      <c r="EF71" s="26" t="s">
        <v>191</v>
      </c>
      <c r="EG71" s="26" t="s">
        <v>191</v>
      </c>
      <c r="EH71" s="26" t="s">
        <v>191</v>
      </c>
      <c r="EI71" s="26" t="s">
        <v>191</v>
      </c>
      <c r="EJ71" s="26" t="s">
        <v>191</v>
      </c>
      <c r="EK71" s="26" t="s">
        <v>191</v>
      </c>
      <c r="EL71" s="26" t="s">
        <v>191</v>
      </c>
      <c r="EM71" s="26" t="s">
        <v>191</v>
      </c>
      <c r="EN71" s="26" t="s">
        <v>191</v>
      </c>
      <c r="EO71" s="26" t="s">
        <v>191</v>
      </c>
      <c r="EP71" s="26" t="s">
        <v>191</v>
      </c>
      <c r="EQ71" s="26" t="s">
        <v>191</v>
      </c>
      <c r="ER71" s="26" t="s">
        <v>191</v>
      </c>
      <c r="ES71" s="26" t="s">
        <v>191</v>
      </c>
      <c r="ET71" s="26" t="s">
        <v>191</v>
      </c>
      <c r="EU71" s="26" t="s">
        <v>191</v>
      </c>
      <c r="EV71" s="26" t="s">
        <v>191</v>
      </c>
      <c r="EW71" s="26" t="s">
        <v>191</v>
      </c>
      <c r="EX71" s="26" t="s">
        <v>191</v>
      </c>
      <c r="EY71" s="26" t="s">
        <v>191</v>
      </c>
      <c r="EZ71" s="26" t="s">
        <v>191</v>
      </c>
      <c r="FA71" s="26" t="s">
        <v>191</v>
      </c>
      <c r="FB71" s="26" t="s">
        <v>191</v>
      </c>
      <c r="FC71" s="26" t="s">
        <v>191</v>
      </c>
      <c r="FD71" s="26" t="s">
        <v>191</v>
      </c>
      <c r="FE71" s="26" t="s">
        <v>191</v>
      </c>
      <c r="FF71" s="26" t="s">
        <v>191</v>
      </c>
      <c r="FG71" s="26" t="s">
        <v>191</v>
      </c>
      <c r="FH71" s="26" t="s">
        <v>191</v>
      </c>
      <c r="FI71" s="26" t="s">
        <v>191</v>
      </c>
      <c r="FJ71" s="26" t="s">
        <v>191</v>
      </c>
      <c r="FK71" s="26" t="s">
        <v>191</v>
      </c>
      <c r="FL71" s="26" t="s">
        <v>191</v>
      </c>
      <c r="FM71" s="26" t="s">
        <v>191</v>
      </c>
      <c r="FN71" s="26" t="s">
        <v>191</v>
      </c>
      <c r="FO71" s="26" t="s">
        <v>191</v>
      </c>
      <c r="FP71" s="26" t="s">
        <v>191</v>
      </c>
      <c r="FQ71" s="26" t="s">
        <v>191</v>
      </c>
      <c r="FR71" s="26" t="s">
        <v>191</v>
      </c>
      <c r="FS71" s="26" t="s">
        <v>191</v>
      </c>
      <c r="FT71" s="26" t="s">
        <v>191</v>
      </c>
      <c r="FU71" s="26" t="s">
        <v>191</v>
      </c>
      <c r="FV71" s="26" t="s">
        <v>191</v>
      </c>
      <c r="FW71" s="26" t="s">
        <v>191</v>
      </c>
      <c r="FX71" s="26" t="s">
        <v>191</v>
      </c>
      <c r="FY71" s="26" t="s">
        <v>191</v>
      </c>
      <c r="FZ71" s="26" t="s">
        <v>191</v>
      </c>
      <c r="GA71" s="26" t="s">
        <v>191</v>
      </c>
      <c r="GB71" s="26" t="s">
        <v>191</v>
      </c>
      <c r="GC71" s="26" t="s">
        <v>191</v>
      </c>
      <c r="GD71" s="26" t="s">
        <v>191</v>
      </c>
    </row>
    <row r="72" spans="1:342" s="41" customFormat="1">
      <c r="A72" s="60"/>
      <c r="B72" s="458"/>
      <c r="C72" s="458" t="s">
        <v>151</v>
      </c>
      <c r="D72" s="458" t="s">
        <v>76</v>
      </c>
      <c r="E72" s="458" t="s">
        <v>68</v>
      </c>
      <c r="F72" s="458" t="s">
        <v>79</v>
      </c>
      <c r="G72" s="26">
        <v>23.91</v>
      </c>
      <c r="H72" s="26">
        <v>24.55</v>
      </c>
      <c r="I72" s="26">
        <v>24.61</v>
      </c>
      <c r="J72" s="26">
        <v>24.32</v>
      </c>
      <c r="K72" s="26">
        <v>23.6</v>
      </c>
      <c r="L72" s="26">
        <v>24.33</v>
      </c>
      <c r="M72" s="26">
        <v>27.28</v>
      </c>
      <c r="N72" s="26">
        <v>27.36</v>
      </c>
      <c r="O72" s="26">
        <v>25.67</v>
      </c>
      <c r="P72" s="26">
        <v>24.97</v>
      </c>
      <c r="Q72" s="26">
        <v>25.18</v>
      </c>
      <c r="R72" s="26">
        <v>25.56</v>
      </c>
      <c r="S72" s="26">
        <v>25.74</v>
      </c>
      <c r="T72" s="26">
        <v>26.43</v>
      </c>
      <c r="U72" s="26">
        <v>26.5</v>
      </c>
      <c r="V72" s="26">
        <v>26.19</v>
      </c>
      <c r="W72" s="26">
        <v>25.41</v>
      </c>
      <c r="X72" s="26">
        <v>26.19</v>
      </c>
      <c r="Y72" s="26">
        <v>29.37</v>
      </c>
      <c r="Z72" s="26">
        <v>29.45</v>
      </c>
      <c r="AA72" s="26">
        <v>27.64</v>
      </c>
      <c r="AB72" s="26">
        <v>26.89</v>
      </c>
      <c r="AC72" s="26">
        <v>27.11</v>
      </c>
      <c r="AD72" s="26">
        <v>27.52</v>
      </c>
      <c r="AE72" s="26">
        <v>27.55</v>
      </c>
      <c r="AF72" s="26">
        <v>28.28</v>
      </c>
      <c r="AG72" s="26">
        <v>28.36</v>
      </c>
      <c r="AH72" s="26">
        <v>28.03</v>
      </c>
      <c r="AI72" s="26">
        <v>27.2</v>
      </c>
      <c r="AJ72" s="26">
        <v>28.03</v>
      </c>
      <c r="AK72" s="26">
        <v>31.43</v>
      </c>
      <c r="AL72" s="26">
        <v>31.52</v>
      </c>
      <c r="AM72" s="26">
        <v>29.58</v>
      </c>
      <c r="AN72" s="26">
        <v>28.78</v>
      </c>
      <c r="AO72" s="26">
        <v>29.01</v>
      </c>
      <c r="AP72" s="26">
        <v>29.45</v>
      </c>
      <c r="AQ72" s="26">
        <v>28.61</v>
      </c>
      <c r="AR72" s="26">
        <v>29.67</v>
      </c>
      <c r="AS72" s="26">
        <v>30.02</v>
      </c>
      <c r="AT72" s="26">
        <v>30.09</v>
      </c>
      <c r="AU72" s="26">
        <v>30.14</v>
      </c>
      <c r="AV72" s="26">
        <v>31.52</v>
      </c>
      <c r="AW72" s="26">
        <v>35.119999999999997</v>
      </c>
      <c r="AX72" s="26">
        <v>35.43</v>
      </c>
      <c r="AY72" s="26">
        <v>33.19</v>
      </c>
      <c r="AZ72" s="26">
        <v>32.700000000000003</v>
      </c>
      <c r="BA72" s="26">
        <v>33.380000000000003</v>
      </c>
      <c r="BB72" s="26">
        <v>34.69</v>
      </c>
      <c r="BC72" s="26">
        <v>35.229999999999997</v>
      </c>
      <c r="BD72" s="26">
        <v>35.79</v>
      </c>
      <c r="BE72" s="26">
        <v>35.78</v>
      </c>
      <c r="BF72" s="26">
        <v>36.130000000000003</v>
      </c>
      <c r="BG72" s="26">
        <v>37.65</v>
      </c>
      <c r="BH72" s="26">
        <v>40.17</v>
      </c>
      <c r="BI72" s="26">
        <v>43.59</v>
      </c>
      <c r="BJ72" s="26">
        <v>43.5</v>
      </c>
      <c r="BK72" s="26">
        <v>40.299999999999997</v>
      </c>
      <c r="BL72" s="26">
        <v>39.200000000000003</v>
      </c>
      <c r="BM72" s="26">
        <v>40.409999999999997</v>
      </c>
      <c r="BN72" s="26">
        <v>41.96</v>
      </c>
      <c r="BO72" s="26">
        <v>43.59</v>
      </c>
      <c r="BP72" s="26">
        <v>43.27</v>
      </c>
      <c r="BQ72" s="26">
        <v>43.04</v>
      </c>
      <c r="BR72" s="26">
        <v>42.1</v>
      </c>
      <c r="BS72" s="26">
        <v>42.59</v>
      </c>
      <c r="BT72" s="26">
        <v>46.01</v>
      </c>
      <c r="BU72" s="26">
        <v>50.1</v>
      </c>
      <c r="BV72" s="26">
        <v>50.17</v>
      </c>
      <c r="BW72" s="26">
        <v>46.84</v>
      </c>
      <c r="BX72" s="26">
        <v>42.57</v>
      </c>
      <c r="BY72" s="26">
        <v>43.35</v>
      </c>
      <c r="BZ72" s="26">
        <v>44.24</v>
      </c>
      <c r="CA72" s="26">
        <v>44.9</v>
      </c>
      <c r="CB72" s="26">
        <v>45.2</v>
      </c>
      <c r="CC72" s="26">
        <v>45.27</v>
      </c>
      <c r="CD72" s="26">
        <v>44.31</v>
      </c>
      <c r="CE72" s="26">
        <v>43.52</v>
      </c>
      <c r="CF72" s="26">
        <v>46.55</v>
      </c>
      <c r="CG72" s="26">
        <v>52.86</v>
      </c>
      <c r="CH72" s="26">
        <v>53.26</v>
      </c>
      <c r="CI72" s="26">
        <v>47.38</v>
      </c>
      <c r="CJ72" s="26">
        <v>44.01</v>
      </c>
      <c r="CK72" s="26">
        <v>45.18</v>
      </c>
      <c r="CL72" s="26">
        <v>46.48</v>
      </c>
      <c r="CM72" s="26">
        <v>47</v>
      </c>
      <c r="CN72" s="26">
        <v>47.39</v>
      </c>
      <c r="CO72" s="26">
        <v>46.58</v>
      </c>
      <c r="CP72" s="26">
        <v>45.34</v>
      </c>
      <c r="CQ72" s="26">
        <v>46.28</v>
      </c>
      <c r="CR72" s="26">
        <v>49.02</v>
      </c>
      <c r="CS72" s="26">
        <v>55.76</v>
      </c>
      <c r="CT72" s="26">
        <v>56.1</v>
      </c>
      <c r="CU72" s="26">
        <v>48.9</v>
      </c>
      <c r="CV72" s="26">
        <v>46.78</v>
      </c>
      <c r="CW72" s="26">
        <v>46.9</v>
      </c>
      <c r="CX72" s="26">
        <v>48.13</v>
      </c>
      <c r="CY72" s="26">
        <v>49.73</v>
      </c>
      <c r="CZ72" s="26">
        <v>49.08</v>
      </c>
      <c r="DA72" s="26">
        <v>48.41</v>
      </c>
      <c r="DB72" s="26">
        <v>47.35</v>
      </c>
      <c r="DC72" s="26">
        <v>47.62</v>
      </c>
      <c r="DD72" s="26">
        <v>50.94</v>
      </c>
      <c r="DE72" s="26">
        <v>58.29</v>
      </c>
      <c r="DF72" s="26">
        <v>57.82</v>
      </c>
      <c r="DG72" s="26">
        <v>49.63</v>
      </c>
      <c r="DH72" s="26">
        <v>47.63</v>
      </c>
      <c r="DI72" s="26">
        <v>48.22</v>
      </c>
      <c r="DJ72" s="26">
        <v>49.31</v>
      </c>
      <c r="DK72" s="26">
        <v>50.03</v>
      </c>
      <c r="DL72" s="26">
        <v>49.54</v>
      </c>
      <c r="DM72" s="26">
        <v>48.61</v>
      </c>
      <c r="DN72" s="26">
        <v>48.26</v>
      </c>
      <c r="DO72" s="26">
        <v>48.12</v>
      </c>
      <c r="DP72" s="26">
        <v>50.98</v>
      </c>
      <c r="DQ72" s="26">
        <v>58.53</v>
      </c>
      <c r="DR72" s="26">
        <v>56.58</v>
      </c>
      <c r="DS72" s="26">
        <v>49.7</v>
      </c>
      <c r="DT72" s="26">
        <v>47.98</v>
      </c>
      <c r="DU72" s="26">
        <v>48.96</v>
      </c>
      <c r="DV72" s="26">
        <v>50.32</v>
      </c>
      <c r="DW72" s="26">
        <v>50.89</v>
      </c>
      <c r="DX72" s="26">
        <v>50.19</v>
      </c>
      <c r="DY72" s="26">
        <v>49.88</v>
      </c>
      <c r="DZ72" s="26">
        <v>48.89</v>
      </c>
      <c r="EA72" s="26">
        <v>49.48</v>
      </c>
      <c r="EB72" s="26">
        <v>51.93</v>
      </c>
      <c r="EC72" s="26">
        <v>58.96</v>
      </c>
      <c r="ED72" s="26">
        <v>56.9</v>
      </c>
      <c r="EE72" s="26">
        <v>50.79</v>
      </c>
      <c r="EF72" s="26">
        <v>48.96</v>
      </c>
      <c r="EG72" s="26">
        <v>49.27</v>
      </c>
      <c r="EH72" s="26">
        <v>50.2</v>
      </c>
      <c r="EI72" s="26">
        <v>51.12</v>
      </c>
      <c r="EJ72" s="26">
        <v>50.63</v>
      </c>
      <c r="EK72" s="26">
        <v>50.66</v>
      </c>
      <c r="EL72" s="26">
        <v>49.53</v>
      </c>
      <c r="EM72" s="26">
        <v>48.98</v>
      </c>
      <c r="EN72" s="26">
        <v>52.92</v>
      </c>
      <c r="EO72" s="26">
        <v>59.67</v>
      </c>
      <c r="EP72" s="26">
        <v>59.79</v>
      </c>
      <c r="EQ72" s="26">
        <v>53.43</v>
      </c>
      <c r="ER72" s="26">
        <v>49.85</v>
      </c>
      <c r="ES72" s="26">
        <v>50.83</v>
      </c>
      <c r="ET72" s="26">
        <v>51.92</v>
      </c>
      <c r="EU72" s="26">
        <v>53.11</v>
      </c>
      <c r="EV72" s="26">
        <v>52.77</v>
      </c>
      <c r="EW72" s="26">
        <v>52.19</v>
      </c>
      <c r="EX72" s="26">
        <v>51.53</v>
      </c>
      <c r="EY72" s="26">
        <v>51.85</v>
      </c>
      <c r="EZ72" s="26">
        <v>55.11</v>
      </c>
      <c r="FA72" s="26">
        <v>62.15</v>
      </c>
      <c r="FB72" s="26">
        <v>62.29</v>
      </c>
      <c r="FC72" s="26">
        <v>54.8</v>
      </c>
      <c r="FD72" s="26">
        <v>52.03</v>
      </c>
      <c r="FE72" s="26">
        <v>52.82</v>
      </c>
      <c r="FF72" s="26">
        <v>53.73</v>
      </c>
      <c r="FG72" s="26">
        <v>55.4</v>
      </c>
      <c r="FH72" s="26">
        <v>55.64</v>
      </c>
      <c r="FI72" s="26">
        <v>54.94</v>
      </c>
      <c r="FJ72" s="26">
        <v>54.2</v>
      </c>
      <c r="FK72" s="26">
        <v>55.37</v>
      </c>
      <c r="FL72" s="26">
        <v>58.48</v>
      </c>
      <c r="FM72" s="26">
        <v>65.48</v>
      </c>
      <c r="FN72" s="26">
        <v>65.42</v>
      </c>
      <c r="FO72" s="26">
        <v>58.31</v>
      </c>
      <c r="FP72" s="26">
        <v>56</v>
      </c>
      <c r="FQ72" s="26">
        <v>55.45</v>
      </c>
      <c r="FR72" s="26">
        <v>56.46</v>
      </c>
      <c r="FS72" s="26">
        <v>58.02</v>
      </c>
      <c r="FT72" s="26">
        <v>58.31</v>
      </c>
      <c r="FU72" s="26">
        <v>56.96</v>
      </c>
      <c r="FV72" s="26">
        <v>56.33</v>
      </c>
      <c r="FW72" s="26">
        <v>57.71</v>
      </c>
      <c r="FX72" s="26">
        <v>60.7</v>
      </c>
      <c r="FY72" s="26">
        <v>68.53</v>
      </c>
      <c r="FZ72" s="26">
        <v>67.45</v>
      </c>
      <c r="GA72" s="26">
        <v>60.36</v>
      </c>
      <c r="GB72" s="26">
        <v>57.63</v>
      </c>
      <c r="GC72" s="26">
        <v>57.45</v>
      </c>
      <c r="GD72" s="26">
        <v>58.9</v>
      </c>
    </row>
    <row r="73" spans="1:342" s="41" customFormat="1">
      <c r="A73" s="60"/>
      <c r="B73" s="461"/>
      <c r="C73" s="458"/>
      <c r="D73" s="458"/>
      <c r="E73" s="458"/>
      <c r="F73" s="458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</row>
    <row r="74" spans="1:342" s="41" customFormat="1">
      <c r="A74" s="60"/>
      <c r="B74" s="461"/>
      <c r="C74" s="458" t="s">
        <v>152</v>
      </c>
      <c r="D74" s="458" t="s">
        <v>76</v>
      </c>
      <c r="E74" s="458" t="s">
        <v>68</v>
      </c>
      <c r="F74" s="458" t="s">
        <v>77</v>
      </c>
      <c r="G74" s="26" t="s">
        <v>191</v>
      </c>
      <c r="H74" s="26" t="s">
        <v>191</v>
      </c>
      <c r="I74" s="26" t="s">
        <v>191</v>
      </c>
      <c r="J74" s="26" t="s">
        <v>191</v>
      </c>
      <c r="K74" s="26" t="s">
        <v>191</v>
      </c>
      <c r="L74" s="26" t="s">
        <v>191</v>
      </c>
      <c r="M74" s="26" t="s">
        <v>191</v>
      </c>
      <c r="N74" s="26" t="s">
        <v>191</v>
      </c>
      <c r="O74" s="26" t="s">
        <v>191</v>
      </c>
      <c r="P74" s="26" t="s">
        <v>191</v>
      </c>
      <c r="Q74" s="26" t="s">
        <v>191</v>
      </c>
      <c r="R74" s="26" t="s">
        <v>191</v>
      </c>
      <c r="S74" s="26" t="s">
        <v>191</v>
      </c>
      <c r="T74" s="26" t="s">
        <v>191</v>
      </c>
      <c r="U74" s="26" t="s">
        <v>191</v>
      </c>
      <c r="V74" s="26" t="s">
        <v>191</v>
      </c>
      <c r="W74" s="26" t="s">
        <v>191</v>
      </c>
      <c r="X74" s="26" t="s">
        <v>191</v>
      </c>
      <c r="Y74" s="26" t="s">
        <v>191</v>
      </c>
      <c r="Z74" s="26" t="s">
        <v>191</v>
      </c>
      <c r="AA74" s="26" t="s">
        <v>191</v>
      </c>
      <c r="AB74" s="26" t="s">
        <v>191</v>
      </c>
      <c r="AC74" s="26" t="s">
        <v>191</v>
      </c>
      <c r="AD74" s="26" t="s">
        <v>191</v>
      </c>
      <c r="AE74" s="26" t="s">
        <v>191</v>
      </c>
      <c r="AF74" s="26" t="s">
        <v>191</v>
      </c>
      <c r="AG74" s="26" t="s">
        <v>191</v>
      </c>
      <c r="AH74" s="26" t="s">
        <v>191</v>
      </c>
      <c r="AI74" s="26" t="s">
        <v>191</v>
      </c>
      <c r="AJ74" s="26" t="s">
        <v>191</v>
      </c>
      <c r="AK74" s="26" t="s">
        <v>191</v>
      </c>
      <c r="AL74" s="26" t="s">
        <v>191</v>
      </c>
      <c r="AM74" s="26" t="s">
        <v>191</v>
      </c>
      <c r="AN74" s="26" t="s">
        <v>191</v>
      </c>
      <c r="AO74" s="26" t="s">
        <v>191</v>
      </c>
      <c r="AP74" s="26" t="s">
        <v>191</v>
      </c>
      <c r="AQ74" s="26" t="s">
        <v>191</v>
      </c>
      <c r="AR74" s="26" t="s">
        <v>191</v>
      </c>
      <c r="AS74" s="26" t="s">
        <v>191</v>
      </c>
      <c r="AT74" s="26" t="s">
        <v>191</v>
      </c>
      <c r="AU74" s="26" t="s">
        <v>191</v>
      </c>
      <c r="AV74" s="26" t="s">
        <v>191</v>
      </c>
      <c r="AW74" s="26" t="s">
        <v>191</v>
      </c>
      <c r="AX74" s="26" t="s">
        <v>191</v>
      </c>
      <c r="AY74" s="26" t="s">
        <v>191</v>
      </c>
      <c r="AZ74" s="26" t="s">
        <v>191</v>
      </c>
      <c r="BA74" s="26" t="s">
        <v>191</v>
      </c>
      <c r="BB74" s="26" t="s">
        <v>191</v>
      </c>
      <c r="BC74" s="26" t="s">
        <v>191</v>
      </c>
      <c r="BD74" s="26" t="s">
        <v>191</v>
      </c>
      <c r="BE74" s="26" t="s">
        <v>191</v>
      </c>
      <c r="BF74" s="26" t="s">
        <v>191</v>
      </c>
      <c r="BG74" s="26" t="s">
        <v>191</v>
      </c>
      <c r="BH74" s="26" t="s">
        <v>191</v>
      </c>
      <c r="BI74" s="26" t="s">
        <v>191</v>
      </c>
      <c r="BJ74" s="26" t="s">
        <v>191</v>
      </c>
      <c r="BK74" s="26" t="s">
        <v>191</v>
      </c>
      <c r="BL74" s="26" t="s">
        <v>191</v>
      </c>
      <c r="BM74" s="26" t="s">
        <v>191</v>
      </c>
      <c r="BN74" s="26" t="s">
        <v>191</v>
      </c>
      <c r="BO74" s="26" t="s">
        <v>191</v>
      </c>
      <c r="BP74" s="26" t="s">
        <v>191</v>
      </c>
      <c r="BQ74" s="26" t="s">
        <v>191</v>
      </c>
      <c r="BR74" s="26" t="s">
        <v>191</v>
      </c>
      <c r="BS74" s="26" t="s">
        <v>191</v>
      </c>
      <c r="BT74" s="26" t="s">
        <v>191</v>
      </c>
      <c r="BU74" s="26" t="s">
        <v>191</v>
      </c>
      <c r="BV74" s="26" t="s">
        <v>191</v>
      </c>
      <c r="BW74" s="26" t="s">
        <v>191</v>
      </c>
      <c r="BX74" s="26" t="s">
        <v>191</v>
      </c>
      <c r="BY74" s="26" t="s">
        <v>191</v>
      </c>
      <c r="BZ74" s="26" t="s">
        <v>191</v>
      </c>
      <c r="CA74" s="26" t="s">
        <v>191</v>
      </c>
      <c r="CB74" s="26" t="s">
        <v>191</v>
      </c>
      <c r="CC74" s="26" t="s">
        <v>191</v>
      </c>
      <c r="CD74" s="26" t="s">
        <v>191</v>
      </c>
      <c r="CE74" s="26" t="s">
        <v>191</v>
      </c>
      <c r="CF74" s="26" t="s">
        <v>191</v>
      </c>
      <c r="CG74" s="26" t="s">
        <v>191</v>
      </c>
      <c r="CH74" s="26" t="s">
        <v>191</v>
      </c>
      <c r="CI74" s="26" t="s">
        <v>191</v>
      </c>
      <c r="CJ74" s="26" t="s">
        <v>191</v>
      </c>
      <c r="CK74" s="26" t="s">
        <v>191</v>
      </c>
      <c r="CL74" s="26" t="s">
        <v>191</v>
      </c>
      <c r="CM74" s="26" t="s">
        <v>191</v>
      </c>
      <c r="CN74" s="26" t="s">
        <v>191</v>
      </c>
      <c r="CO74" s="26" t="s">
        <v>191</v>
      </c>
      <c r="CP74" s="26" t="s">
        <v>191</v>
      </c>
      <c r="CQ74" s="26" t="s">
        <v>191</v>
      </c>
      <c r="CR74" s="26" t="s">
        <v>191</v>
      </c>
      <c r="CS74" s="26" t="s">
        <v>191</v>
      </c>
      <c r="CT74" s="26" t="s">
        <v>191</v>
      </c>
      <c r="CU74" s="26" t="s">
        <v>191</v>
      </c>
      <c r="CV74" s="26" t="s">
        <v>191</v>
      </c>
      <c r="CW74" s="26" t="s">
        <v>191</v>
      </c>
      <c r="CX74" s="26" t="s">
        <v>191</v>
      </c>
      <c r="CY74" s="26" t="s">
        <v>191</v>
      </c>
      <c r="CZ74" s="26" t="s">
        <v>191</v>
      </c>
      <c r="DA74" s="26" t="s">
        <v>191</v>
      </c>
      <c r="DB74" s="26" t="s">
        <v>191</v>
      </c>
      <c r="DC74" s="26" t="s">
        <v>191</v>
      </c>
      <c r="DD74" s="26" t="s">
        <v>191</v>
      </c>
      <c r="DE74" s="26" t="s">
        <v>191</v>
      </c>
      <c r="DF74" s="26" t="s">
        <v>191</v>
      </c>
      <c r="DG74" s="26" t="s">
        <v>191</v>
      </c>
      <c r="DH74" s="26" t="s">
        <v>191</v>
      </c>
      <c r="DI74" s="26" t="s">
        <v>191</v>
      </c>
      <c r="DJ74" s="26" t="s">
        <v>191</v>
      </c>
      <c r="DK74" s="26" t="s">
        <v>191</v>
      </c>
      <c r="DL74" s="26" t="s">
        <v>191</v>
      </c>
      <c r="DM74" s="26" t="s">
        <v>191</v>
      </c>
      <c r="DN74" s="26" t="s">
        <v>191</v>
      </c>
      <c r="DO74" s="26" t="s">
        <v>191</v>
      </c>
      <c r="DP74" s="26" t="s">
        <v>191</v>
      </c>
      <c r="DQ74" s="26" t="s">
        <v>191</v>
      </c>
      <c r="DR74" s="26" t="s">
        <v>191</v>
      </c>
      <c r="DS74" s="26" t="s">
        <v>191</v>
      </c>
      <c r="DT74" s="26" t="s">
        <v>191</v>
      </c>
      <c r="DU74" s="26" t="s">
        <v>191</v>
      </c>
      <c r="DV74" s="26" t="s">
        <v>191</v>
      </c>
      <c r="DW74" s="26" t="s">
        <v>191</v>
      </c>
      <c r="DX74" s="26" t="s">
        <v>191</v>
      </c>
      <c r="DY74" s="26" t="s">
        <v>191</v>
      </c>
      <c r="DZ74" s="26" t="s">
        <v>191</v>
      </c>
      <c r="EA74" s="26" t="s">
        <v>191</v>
      </c>
      <c r="EB74" s="26" t="s">
        <v>191</v>
      </c>
      <c r="EC74" s="26" t="s">
        <v>191</v>
      </c>
      <c r="ED74" s="26" t="s">
        <v>191</v>
      </c>
      <c r="EE74" s="26" t="s">
        <v>191</v>
      </c>
      <c r="EF74" s="26" t="s">
        <v>191</v>
      </c>
      <c r="EG74" s="26" t="s">
        <v>191</v>
      </c>
      <c r="EH74" s="26" t="s">
        <v>191</v>
      </c>
      <c r="EI74" s="26" t="s">
        <v>191</v>
      </c>
      <c r="EJ74" s="26" t="s">
        <v>191</v>
      </c>
      <c r="EK74" s="26" t="s">
        <v>191</v>
      </c>
      <c r="EL74" s="26" t="s">
        <v>191</v>
      </c>
      <c r="EM74" s="26" t="s">
        <v>191</v>
      </c>
      <c r="EN74" s="26" t="s">
        <v>191</v>
      </c>
      <c r="EO74" s="26" t="s">
        <v>191</v>
      </c>
      <c r="EP74" s="26" t="s">
        <v>191</v>
      </c>
      <c r="EQ74" s="26" t="s">
        <v>191</v>
      </c>
      <c r="ER74" s="26" t="s">
        <v>191</v>
      </c>
      <c r="ES74" s="26" t="s">
        <v>191</v>
      </c>
      <c r="ET74" s="26" t="s">
        <v>191</v>
      </c>
      <c r="EU74" s="26" t="s">
        <v>191</v>
      </c>
      <c r="EV74" s="26" t="s">
        <v>191</v>
      </c>
      <c r="EW74" s="26" t="s">
        <v>191</v>
      </c>
      <c r="EX74" s="26" t="s">
        <v>191</v>
      </c>
      <c r="EY74" s="26" t="s">
        <v>191</v>
      </c>
      <c r="EZ74" s="26" t="s">
        <v>191</v>
      </c>
      <c r="FA74" s="26" t="s">
        <v>191</v>
      </c>
      <c r="FB74" s="26" t="s">
        <v>191</v>
      </c>
      <c r="FC74" s="26" t="s">
        <v>191</v>
      </c>
      <c r="FD74" s="26" t="s">
        <v>191</v>
      </c>
      <c r="FE74" s="26" t="s">
        <v>191</v>
      </c>
      <c r="FF74" s="26" t="s">
        <v>191</v>
      </c>
      <c r="FG74" s="26" t="s">
        <v>191</v>
      </c>
      <c r="FH74" s="26" t="s">
        <v>191</v>
      </c>
      <c r="FI74" s="26" t="s">
        <v>191</v>
      </c>
      <c r="FJ74" s="26" t="s">
        <v>191</v>
      </c>
      <c r="FK74" s="26" t="s">
        <v>191</v>
      </c>
      <c r="FL74" s="26" t="s">
        <v>191</v>
      </c>
      <c r="FM74" s="26" t="s">
        <v>191</v>
      </c>
      <c r="FN74" s="26" t="s">
        <v>191</v>
      </c>
      <c r="FO74" s="26" t="s">
        <v>191</v>
      </c>
      <c r="FP74" s="26" t="s">
        <v>191</v>
      </c>
      <c r="FQ74" s="26" t="s">
        <v>191</v>
      </c>
      <c r="FR74" s="26" t="s">
        <v>191</v>
      </c>
      <c r="FS74" s="26" t="s">
        <v>191</v>
      </c>
      <c r="FT74" s="26" t="s">
        <v>191</v>
      </c>
      <c r="FU74" s="26" t="s">
        <v>191</v>
      </c>
      <c r="FV74" s="26" t="s">
        <v>191</v>
      </c>
      <c r="FW74" s="26" t="s">
        <v>191</v>
      </c>
      <c r="FX74" s="26" t="s">
        <v>191</v>
      </c>
      <c r="FY74" s="26" t="s">
        <v>191</v>
      </c>
      <c r="FZ74" s="26" t="s">
        <v>191</v>
      </c>
      <c r="GA74" s="26" t="s">
        <v>191</v>
      </c>
      <c r="GB74" s="26" t="s">
        <v>191</v>
      </c>
      <c r="GC74" s="26" t="s">
        <v>191</v>
      </c>
      <c r="GD74" s="26" t="s">
        <v>191</v>
      </c>
    </row>
    <row r="75" spans="1:342" s="41" customFormat="1">
      <c r="A75" s="60"/>
      <c r="B75" s="461"/>
      <c r="C75" s="458" t="s">
        <v>152</v>
      </c>
      <c r="D75" s="458" t="s">
        <v>76</v>
      </c>
      <c r="E75" s="458" t="s">
        <v>68</v>
      </c>
      <c r="F75" s="458" t="s">
        <v>78</v>
      </c>
      <c r="G75" s="26" t="s">
        <v>191</v>
      </c>
      <c r="H75" s="26" t="s">
        <v>191</v>
      </c>
      <c r="I75" s="26" t="s">
        <v>191</v>
      </c>
      <c r="J75" s="26" t="s">
        <v>191</v>
      </c>
      <c r="K75" s="26" t="s">
        <v>191</v>
      </c>
      <c r="L75" s="26" t="s">
        <v>191</v>
      </c>
      <c r="M75" s="26" t="s">
        <v>191</v>
      </c>
      <c r="N75" s="26" t="s">
        <v>191</v>
      </c>
      <c r="O75" s="26" t="s">
        <v>191</v>
      </c>
      <c r="P75" s="26" t="s">
        <v>191</v>
      </c>
      <c r="Q75" s="26" t="s">
        <v>191</v>
      </c>
      <c r="R75" s="26" t="s">
        <v>191</v>
      </c>
      <c r="S75" s="26" t="s">
        <v>191</v>
      </c>
      <c r="T75" s="26" t="s">
        <v>191</v>
      </c>
      <c r="U75" s="26" t="s">
        <v>191</v>
      </c>
      <c r="V75" s="26" t="s">
        <v>191</v>
      </c>
      <c r="W75" s="26" t="s">
        <v>191</v>
      </c>
      <c r="X75" s="26" t="s">
        <v>191</v>
      </c>
      <c r="Y75" s="26" t="s">
        <v>191</v>
      </c>
      <c r="Z75" s="26" t="s">
        <v>191</v>
      </c>
      <c r="AA75" s="26" t="s">
        <v>191</v>
      </c>
      <c r="AB75" s="26" t="s">
        <v>191</v>
      </c>
      <c r="AC75" s="26" t="s">
        <v>191</v>
      </c>
      <c r="AD75" s="26" t="s">
        <v>191</v>
      </c>
      <c r="AE75" s="26" t="s">
        <v>191</v>
      </c>
      <c r="AF75" s="26" t="s">
        <v>191</v>
      </c>
      <c r="AG75" s="26" t="s">
        <v>191</v>
      </c>
      <c r="AH75" s="26" t="s">
        <v>191</v>
      </c>
      <c r="AI75" s="26" t="s">
        <v>191</v>
      </c>
      <c r="AJ75" s="26" t="s">
        <v>191</v>
      </c>
      <c r="AK75" s="26" t="s">
        <v>191</v>
      </c>
      <c r="AL75" s="26" t="s">
        <v>191</v>
      </c>
      <c r="AM75" s="26" t="s">
        <v>191</v>
      </c>
      <c r="AN75" s="26" t="s">
        <v>191</v>
      </c>
      <c r="AO75" s="26" t="s">
        <v>191</v>
      </c>
      <c r="AP75" s="26" t="s">
        <v>191</v>
      </c>
      <c r="AQ75" s="26" t="s">
        <v>191</v>
      </c>
      <c r="AR75" s="26" t="s">
        <v>191</v>
      </c>
      <c r="AS75" s="26" t="s">
        <v>191</v>
      </c>
      <c r="AT75" s="26" t="s">
        <v>191</v>
      </c>
      <c r="AU75" s="26" t="s">
        <v>191</v>
      </c>
      <c r="AV75" s="26" t="s">
        <v>191</v>
      </c>
      <c r="AW75" s="26" t="s">
        <v>191</v>
      </c>
      <c r="AX75" s="26" t="s">
        <v>191</v>
      </c>
      <c r="AY75" s="26" t="s">
        <v>191</v>
      </c>
      <c r="AZ75" s="26" t="s">
        <v>191</v>
      </c>
      <c r="BA75" s="26" t="s">
        <v>191</v>
      </c>
      <c r="BB75" s="26" t="s">
        <v>191</v>
      </c>
      <c r="BC75" s="26" t="s">
        <v>191</v>
      </c>
      <c r="BD75" s="26" t="s">
        <v>191</v>
      </c>
      <c r="BE75" s="26" t="s">
        <v>191</v>
      </c>
      <c r="BF75" s="26" t="s">
        <v>191</v>
      </c>
      <c r="BG75" s="26" t="s">
        <v>191</v>
      </c>
      <c r="BH75" s="26" t="s">
        <v>191</v>
      </c>
      <c r="BI75" s="26" t="s">
        <v>191</v>
      </c>
      <c r="BJ75" s="26" t="s">
        <v>191</v>
      </c>
      <c r="BK75" s="26" t="s">
        <v>191</v>
      </c>
      <c r="BL75" s="26" t="s">
        <v>191</v>
      </c>
      <c r="BM75" s="26" t="s">
        <v>191</v>
      </c>
      <c r="BN75" s="26" t="s">
        <v>191</v>
      </c>
      <c r="BO75" s="26" t="s">
        <v>191</v>
      </c>
      <c r="BP75" s="26" t="s">
        <v>191</v>
      </c>
      <c r="BQ75" s="26" t="s">
        <v>191</v>
      </c>
      <c r="BR75" s="26" t="s">
        <v>191</v>
      </c>
      <c r="BS75" s="26" t="s">
        <v>191</v>
      </c>
      <c r="BT75" s="26" t="s">
        <v>191</v>
      </c>
      <c r="BU75" s="26" t="s">
        <v>191</v>
      </c>
      <c r="BV75" s="26" t="s">
        <v>191</v>
      </c>
      <c r="BW75" s="26" t="s">
        <v>191</v>
      </c>
      <c r="BX75" s="26" t="s">
        <v>191</v>
      </c>
      <c r="BY75" s="26" t="s">
        <v>191</v>
      </c>
      <c r="BZ75" s="26" t="s">
        <v>191</v>
      </c>
      <c r="CA75" s="26" t="s">
        <v>191</v>
      </c>
      <c r="CB75" s="26" t="s">
        <v>191</v>
      </c>
      <c r="CC75" s="26" t="s">
        <v>191</v>
      </c>
      <c r="CD75" s="26" t="s">
        <v>191</v>
      </c>
      <c r="CE75" s="26" t="s">
        <v>191</v>
      </c>
      <c r="CF75" s="26" t="s">
        <v>191</v>
      </c>
      <c r="CG75" s="26" t="s">
        <v>191</v>
      </c>
      <c r="CH75" s="26" t="s">
        <v>191</v>
      </c>
      <c r="CI75" s="26" t="s">
        <v>191</v>
      </c>
      <c r="CJ75" s="26" t="s">
        <v>191</v>
      </c>
      <c r="CK75" s="26" t="s">
        <v>191</v>
      </c>
      <c r="CL75" s="26" t="s">
        <v>191</v>
      </c>
      <c r="CM75" s="26" t="s">
        <v>191</v>
      </c>
      <c r="CN75" s="26" t="s">
        <v>191</v>
      </c>
      <c r="CO75" s="26" t="s">
        <v>191</v>
      </c>
      <c r="CP75" s="26" t="s">
        <v>191</v>
      </c>
      <c r="CQ75" s="26" t="s">
        <v>191</v>
      </c>
      <c r="CR75" s="26" t="s">
        <v>191</v>
      </c>
      <c r="CS75" s="26" t="s">
        <v>191</v>
      </c>
      <c r="CT75" s="26" t="s">
        <v>191</v>
      </c>
      <c r="CU75" s="26" t="s">
        <v>191</v>
      </c>
      <c r="CV75" s="26" t="s">
        <v>191</v>
      </c>
      <c r="CW75" s="26" t="s">
        <v>191</v>
      </c>
      <c r="CX75" s="26" t="s">
        <v>191</v>
      </c>
      <c r="CY75" s="26" t="s">
        <v>191</v>
      </c>
      <c r="CZ75" s="26" t="s">
        <v>191</v>
      </c>
      <c r="DA75" s="26" t="s">
        <v>191</v>
      </c>
      <c r="DB75" s="26" t="s">
        <v>191</v>
      </c>
      <c r="DC75" s="26" t="s">
        <v>191</v>
      </c>
      <c r="DD75" s="26" t="s">
        <v>191</v>
      </c>
      <c r="DE75" s="26" t="s">
        <v>191</v>
      </c>
      <c r="DF75" s="26" t="s">
        <v>191</v>
      </c>
      <c r="DG75" s="26" t="s">
        <v>191</v>
      </c>
      <c r="DH75" s="26" t="s">
        <v>191</v>
      </c>
      <c r="DI75" s="26" t="s">
        <v>191</v>
      </c>
      <c r="DJ75" s="26" t="s">
        <v>191</v>
      </c>
      <c r="DK75" s="26" t="s">
        <v>191</v>
      </c>
      <c r="DL75" s="26" t="s">
        <v>191</v>
      </c>
      <c r="DM75" s="26" t="s">
        <v>191</v>
      </c>
      <c r="DN75" s="26" t="s">
        <v>191</v>
      </c>
      <c r="DO75" s="26" t="s">
        <v>191</v>
      </c>
      <c r="DP75" s="26" t="s">
        <v>191</v>
      </c>
      <c r="DQ75" s="26" t="s">
        <v>191</v>
      </c>
      <c r="DR75" s="26" t="s">
        <v>191</v>
      </c>
      <c r="DS75" s="26" t="s">
        <v>191</v>
      </c>
      <c r="DT75" s="26" t="s">
        <v>191</v>
      </c>
      <c r="DU75" s="26" t="s">
        <v>191</v>
      </c>
      <c r="DV75" s="26" t="s">
        <v>191</v>
      </c>
      <c r="DW75" s="26" t="s">
        <v>191</v>
      </c>
      <c r="DX75" s="26" t="s">
        <v>191</v>
      </c>
      <c r="DY75" s="26" t="s">
        <v>191</v>
      </c>
      <c r="DZ75" s="26" t="s">
        <v>191</v>
      </c>
      <c r="EA75" s="26" t="s">
        <v>191</v>
      </c>
      <c r="EB75" s="26" t="s">
        <v>191</v>
      </c>
      <c r="EC75" s="26" t="s">
        <v>191</v>
      </c>
      <c r="ED75" s="26" t="s">
        <v>191</v>
      </c>
      <c r="EE75" s="26" t="s">
        <v>191</v>
      </c>
      <c r="EF75" s="26" t="s">
        <v>191</v>
      </c>
      <c r="EG75" s="26" t="s">
        <v>191</v>
      </c>
      <c r="EH75" s="26" t="s">
        <v>191</v>
      </c>
      <c r="EI75" s="26" t="s">
        <v>191</v>
      </c>
      <c r="EJ75" s="26" t="s">
        <v>191</v>
      </c>
      <c r="EK75" s="26" t="s">
        <v>191</v>
      </c>
      <c r="EL75" s="26" t="s">
        <v>191</v>
      </c>
      <c r="EM75" s="26" t="s">
        <v>191</v>
      </c>
      <c r="EN75" s="26" t="s">
        <v>191</v>
      </c>
      <c r="EO75" s="26" t="s">
        <v>191</v>
      </c>
      <c r="EP75" s="26" t="s">
        <v>191</v>
      </c>
      <c r="EQ75" s="26" t="s">
        <v>191</v>
      </c>
      <c r="ER75" s="26" t="s">
        <v>191</v>
      </c>
      <c r="ES75" s="26" t="s">
        <v>191</v>
      </c>
      <c r="ET75" s="26" t="s">
        <v>191</v>
      </c>
      <c r="EU75" s="26" t="s">
        <v>191</v>
      </c>
      <c r="EV75" s="26" t="s">
        <v>191</v>
      </c>
      <c r="EW75" s="26" t="s">
        <v>191</v>
      </c>
      <c r="EX75" s="26" t="s">
        <v>191</v>
      </c>
      <c r="EY75" s="26" t="s">
        <v>191</v>
      </c>
      <c r="EZ75" s="26" t="s">
        <v>191</v>
      </c>
      <c r="FA75" s="26" t="s">
        <v>191</v>
      </c>
      <c r="FB75" s="26" t="s">
        <v>191</v>
      </c>
      <c r="FC75" s="26" t="s">
        <v>191</v>
      </c>
      <c r="FD75" s="26" t="s">
        <v>191</v>
      </c>
      <c r="FE75" s="26" t="s">
        <v>191</v>
      </c>
      <c r="FF75" s="26" t="s">
        <v>191</v>
      </c>
      <c r="FG75" s="26" t="s">
        <v>191</v>
      </c>
      <c r="FH75" s="26" t="s">
        <v>191</v>
      </c>
      <c r="FI75" s="26" t="s">
        <v>191</v>
      </c>
      <c r="FJ75" s="26" t="s">
        <v>191</v>
      </c>
      <c r="FK75" s="26" t="s">
        <v>191</v>
      </c>
      <c r="FL75" s="26" t="s">
        <v>191</v>
      </c>
      <c r="FM75" s="26" t="s">
        <v>191</v>
      </c>
      <c r="FN75" s="26" t="s">
        <v>191</v>
      </c>
      <c r="FO75" s="26" t="s">
        <v>191</v>
      </c>
      <c r="FP75" s="26" t="s">
        <v>191</v>
      </c>
      <c r="FQ75" s="26" t="s">
        <v>191</v>
      </c>
      <c r="FR75" s="26" t="s">
        <v>191</v>
      </c>
      <c r="FS75" s="26" t="s">
        <v>191</v>
      </c>
      <c r="FT75" s="26" t="s">
        <v>191</v>
      </c>
      <c r="FU75" s="26" t="s">
        <v>191</v>
      </c>
      <c r="FV75" s="26" t="s">
        <v>191</v>
      </c>
      <c r="FW75" s="26" t="s">
        <v>191</v>
      </c>
      <c r="FX75" s="26" t="s">
        <v>191</v>
      </c>
      <c r="FY75" s="26" t="s">
        <v>191</v>
      </c>
      <c r="FZ75" s="26" t="s">
        <v>191</v>
      </c>
      <c r="GA75" s="26" t="s">
        <v>191</v>
      </c>
      <c r="GB75" s="26" t="s">
        <v>191</v>
      </c>
      <c r="GC75" s="26" t="s">
        <v>191</v>
      </c>
      <c r="GD75" s="26" t="s">
        <v>191</v>
      </c>
    </row>
    <row r="76" spans="1:342" s="41" customFormat="1">
      <c r="A76" s="60"/>
      <c r="B76" s="461"/>
      <c r="C76" s="458" t="s">
        <v>152</v>
      </c>
      <c r="D76" s="458" t="s">
        <v>76</v>
      </c>
      <c r="E76" s="458" t="s">
        <v>68</v>
      </c>
      <c r="F76" s="458" t="s">
        <v>79</v>
      </c>
      <c r="G76" s="26">
        <v>32.880000000000003</v>
      </c>
      <c r="H76" s="26">
        <v>33.47</v>
      </c>
      <c r="I76" s="26">
        <v>28.51</v>
      </c>
      <c r="J76" s="26">
        <v>29.81</v>
      </c>
      <c r="K76" s="26">
        <v>29.48</v>
      </c>
      <c r="L76" s="26">
        <v>32.06</v>
      </c>
      <c r="M76" s="26">
        <v>36.15</v>
      </c>
      <c r="N76" s="26">
        <v>36.75</v>
      </c>
      <c r="O76" s="26">
        <v>31.5</v>
      </c>
      <c r="P76" s="26">
        <v>32.31</v>
      </c>
      <c r="Q76" s="26">
        <v>30.38</v>
      </c>
      <c r="R76" s="26">
        <v>30.31</v>
      </c>
      <c r="S76" s="26">
        <v>30.78</v>
      </c>
      <c r="T76" s="26">
        <v>31.57</v>
      </c>
      <c r="U76" s="26">
        <v>31.19</v>
      </c>
      <c r="V76" s="26">
        <v>32.619999999999997</v>
      </c>
      <c r="W76" s="26">
        <v>35.11</v>
      </c>
      <c r="X76" s="26">
        <v>38.17</v>
      </c>
      <c r="Y76" s="26">
        <v>41.97</v>
      </c>
      <c r="Z76" s="26">
        <v>42.66</v>
      </c>
      <c r="AA76" s="26">
        <v>37.31</v>
      </c>
      <c r="AB76" s="26">
        <v>34.130000000000003</v>
      </c>
      <c r="AC76" s="26">
        <v>32.1</v>
      </c>
      <c r="AD76" s="26">
        <v>32.03</v>
      </c>
      <c r="AE76" s="26">
        <v>33.409999999999997</v>
      </c>
      <c r="AF76" s="26">
        <v>34.26</v>
      </c>
      <c r="AG76" s="26">
        <v>33.85</v>
      </c>
      <c r="AH76" s="26">
        <v>35.4</v>
      </c>
      <c r="AI76" s="26">
        <v>38.11</v>
      </c>
      <c r="AJ76" s="26">
        <v>41.43</v>
      </c>
      <c r="AK76" s="26">
        <v>45.54</v>
      </c>
      <c r="AL76" s="26">
        <v>46.3</v>
      </c>
      <c r="AM76" s="26">
        <v>40.49</v>
      </c>
      <c r="AN76" s="26">
        <v>37.04</v>
      </c>
      <c r="AO76" s="26">
        <v>34.83</v>
      </c>
      <c r="AP76" s="26">
        <v>34.76</v>
      </c>
      <c r="AQ76" s="26">
        <v>35.61</v>
      </c>
      <c r="AR76" s="26">
        <v>37.85</v>
      </c>
      <c r="AS76" s="26">
        <v>38.42</v>
      </c>
      <c r="AT76" s="26">
        <v>41.43</v>
      </c>
      <c r="AU76" s="26">
        <v>46.11</v>
      </c>
      <c r="AV76" s="26">
        <v>50.71</v>
      </c>
      <c r="AW76" s="26">
        <v>55.67</v>
      </c>
      <c r="AX76" s="26">
        <v>57.92</v>
      </c>
      <c r="AY76" s="26">
        <v>52.2</v>
      </c>
      <c r="AZ76" s="26">
        <v>48.98</v>
      </c>
      <c r="BA76" s="26">
        <v>48.85</v>
      </c>
      <c r="BB76" s="26">
        <v>51.11</v>
      </c>
      <c r="BC76" s="26">
        <v>53.56</v>
      </c>
      <c r="BD76" s="26">
        <v>55.47</v>
      </c>
      <c r="BE76" s="26">
        <v>54.57</v>
      </c>
      <c r="BF76" s="26">
        <v>57.46</v>
      </c>
      <c r="BG76" s="26">
        <v>64.87</v>
      </c>
      <c r="BH76" s="26">
        <v>71.48</v>
      </c>
      <c r="BI76" s="26">
        <v>75.69</v>
      </c>
      <c r="BJ76" s="26">
        <v>78.27</v>
      </c>
      <c r="BK76" s="26">
        <v>70.56</v>
      </c>
      <c r="BL76" s="26">
        <v>66.7</v>
      </c>
      <c r="BM76" s="26">
        <v>65.89</v>
      </c>
      <c r="BN76" s="26">
        <v>68.91</v>
      </c>
      <c r="BO76" s="26">
        <v>74.56</v>
      </c>
      <c r="BP76" s="26">
        <v>75.88</v>
      </c>
      <c r="BQ76" s="26">
        <v>72.34</v>
      </c>
      <c r="BR76" s="26">
        <v>73.12</v>
      </c>
      <c r="BS76" s="26">
        <v>79.55</v>
      </c>
      <c r="BT76" s="26">
        <v>87.33</v>
      </c>
      <c r="BU76" s="26">
        <v>91.3</v>
      </c>
      <c r="BV76" s="26">
        <v>94.3</v>
      </c>
      <c r="BW76" s="26">
        <v>86.47</v>
      </c>
      <c r="BX76" s="26">
        <v>77.42</v>
      </c>
      <c r="BY76" s="26">
        <v>73.39</v>
      </c>
      <c r="BZ76" s="26">
        <v>73.98</v>
      </c>
      <c r="CA76" s="26">
        <v>76.5</v>
      </c>
      <c r="CB76" s="26">
        <v>78.06</v>
      </c>
      <c r="CC76" s="26">
        <v>76.78</v>
      </c>
      <c r="CD76" s="26">
        <v>78.94</v>
      </c>
      <c r="CE76" s="26">
        <v>84.82</v>
      </c>
      <c r="CF76" s="26">
        <v>91.87</v>
      </c>
      <c r="CG76" s="26">
        <v>99.25</v>
      </c>
      <c r="CH76" s="26">
        <v>101.69</v>
      </c>
      <c r="CI76" s="26">
        <v>90.9</v>
      </c>
      <c r="CJ76" s="26">
        <v>81.63</v>
      </c>
      <c r="CK76" s="26">
        <v>77.290000000000006</v>
      </c>
      <c r="CL76" s="26">
        <v>76.989999999999995</v>
      </c>
      <c r="CM76" s="26">
        <v>79.05</v>
      </c>
      <c r="CN76" s="26">
        <v>80.569999999999993</v>
      </c>
      <c r="CO76" s="26">
        <v>78.67</v>
      </c>
      <c r="CP76" s="26">
        <v>81.430000000000007</v>
      </c>
      <c r="CQ76" s="26">
        <v>88.9</v>
      </c>
      <c r="CR76" s="26">
        <v>95.89</v>
      </c>
      <c r="CS76" s="26">
        <v>103.78</v>
      </c>
      <c r="CT76" s="26">
        <v>105.47</v>
      </c>
      <c r="CU76" s="26">
        <v>92.95</v>
      </c>
      <c r="CV76" s="26">
        <v>84.92</v>
      </c>
      <c r="CW76" s="26">
        <v>80</v>
      </c>
      <c r="CX76" s="26">
        <v>79.63</v>
      </c>
      <c r="CY76" s="26">
        <v>82.04</v>
      </c>
      <c r="CZ76" s="26">
        <v>83.25</v>
      </c>
      <c r="DA76" s="26">
        <v>81.39</v>
      </c>
      <c r="DB76" s="26">
        <v>84.38</v>
      </c>
      <c r="DC76" s="26">
        <v>91.27</v>
      </c>
      <c r="DD76" s="26">
        <v>99.42</v>
      </c>
      <c r="DE76" s="26">
        <v>108.11</v>
      </c>
      <c r="DF76" s="26">
        <v>109.26</v>
      </c>
      <c r="DG76" s="26">
        <v>93.31</v>
      </c>
      <c r="DH76" s="26">
        <v>85.37</v>
      </c>
      <c r="DI76" s="26">
        <v>81.42</v>
      </c>
      <c r="DJ76" s="26">
        <v>81.209999999999994</v>
      </c>
      <c r="DK76" s="26">
        <v>83.65</v>
      </c>
      <c r="DL76" s="26">
        <v>84.3</v>
      </c>
      <c r="DM76" s="26">
        <v>81.95</v>
      </c>
      <c r="DN76" s="26">
        <v>86.13</v>
      </c>
      <c r="DO76" s="26">
        <v>92.48</v>
      </c>
      <c r="DP76" s="26">
        <v>99.77</v>
      </c>
      <c r="DQ76" s="26">
        <v>108.48</v>
      </c>
      <c r="DR76" s="26">
        <v>108.16</v>
      </c>
      <c r="DS76" s="26">
        <v>93.22</v>
      </c>
      <c r="DT76" s="26">
        <v>85.44</v>
      </c>
      <c r="DU76" s="26">
        <v>82.88</v>
      </c>
      <c r="DV76" s="26">
        <v>82.63</v>
      </c>
      <c r="DW76" s="26">
        <v>84.98</v>
      </c>
      <c r="DX76" s="26">
        <v>85.18</v>
      </c>
      <c r="DY76" s="26">
        <v>83.68</v>
      </c>
      <c r="DZ76" s="26">
        <v>86.3</v>
      </c>
      <c r="EA76" s="26">
        <v>94.48</v>
      </c>
      <c r="EB76" s="26">
        <v>101.28</v>
      </c>
      <c r="EC76" s="26">
        <v>109.1</v>
      </c>
      <c r="ED76" s="26">
        <v>108.49</v>
      </c>
      <c r="EE76" s="26">
        <v>94.53</v>
      </c>
      <c r="EF76" s="26">
        <v>87.59</v>
      </c>
      <c r="EG76" s="26">
        <v>83.45</v>
      </c>
      <c r="EH76" s="26">
        <v>83.18</v>
      </c>
      <c r="EI76" s="26">
        <v>85.34</v>
      </c>
      <c r="EJ76" s="26">
        <v>86.87</v>
      </c>
      <c r="EK76" s="26">
        <v>84.81</v>
      </c>
      <c r="EL76" s="26">
        <v>86.28</v>
      </c>
      <c r="EM76" s="26">
        <v>93.03</v>
      </c>
      <c r="EN76" s="26">
        <v>102</v>
      </c>
      <c r="EO76" s="26">
        <v>110.25</v>
      </c>
      <c r="EP76" s="26">
        <v>112.73</v>
      </c>
      <c r="EQ76" s="26">
        <v>100.32</v>
      </c>
      <c r="ER76" s="26">
        <v>89.7</v>
      </c>
      <c r="ES76" s="26">
        <v>85.13</v>
      </c>
      <c r="ET76" s="26">
        <v>85.5</v>
      </c>
      <c r="EU76" s="26">
        <v>88.36</v>
      </c>
      <c r="EV76" s="26">
        <v>89.45</v>
      </c>
      <c r="EW76" s="26">
        <v>87.16</v>
      </c>
      <c r="EX76" s="26">
        <v>90.26</v>
      </c>
      <c r="EY76" s="26">
        <v>96.9</v>
      </c>
      <c r="EZ76" s="26">
        <v>105.23</v>
      </c>
      <c r="FA76" s="26">
        <v>114.24</v>
      </c>
      <c r="FB76" s="26">
        <v>116.23</v>
      </c>
      <c r="FC76" s="26">
        <v>103.05</v>
      </c>
      <c r="FD76" s="26">
        <v>92.59</v>
      </c>
      <c r="FE76" s="26">
        <v>87.57</v>
      </c>
      <c r="FF76" s="26">
        <v>88.1</v>
      </c>
      <c r="FG76" s="26">
        <v>91.98</v>
      </c>
      <c r="FH76" s="26">
        <v>93.12</v>
      </c>
      <c r="FI76" s="26">
        <v>91.03</v>
      </c>
      <c r="FJ76" s="26">
        <v>93.66</v>
      </c>
      <c r="FK76" s="26">
        <v>101.36</v>
      </c>
      <c r="FL76" s="26">
        <v>109.8</v>
      </c>
      <c r="FM76" s="26">
        <v>118.82</v>
      </c>
      <c r="FN76" s="26">
        <v>120.46</v>
      </c>
      <c r="FO76" s="26">
        <v>106.82</v>
      </c>
      <c r="FP76" s="26">
        <v>97.16</v>
      </c>
      <c r="FQ76" s="26">
        <v>91.95</v>
      </c>
      <c r="FR76" s="26">
        <v>92.4</v>
      </c>
      <c r="FS76" s="26">
        <v>95.64</v>
      </c>
      <c r="FT76" s="26">
        <v>96.63</v>
      </c>
      <c r="FU76" s="26">
        <v>94.62</v>
      </c>
      <c r="FV76" s="26">
        <v>98.3</v>
      </c>
      <c r="FW76" s="26">
        <v>105.59</v>
      </c>
      <c r="FX76" s="26">
        <v>113.56</v>
      </c>
      <c r="FY76" s="26">
        <v>122.95</v>
      </c>
      <c r="FZ76" s="26">
        <v>124.16</v>
      </c>
      <c r="GA76" s="26">
        <v>109.46</v>
      </c>
      <c r="GB76" s="26">
        <v>99.89</v>
      </c>
      <c r="GC76" s="26">
        <v>95.54</v>
      </c>
      <c r="GD76" s="26">
        <v>95.76</v>
      </c>
    </row>
    <row r="77" spans="1:342" s="41" customFormat="1">
      <c r="A77" s="60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1"/>
      <c r="AD77" s="461"/>
      <c r="AE77" s="461"/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61"/>
      <c r="BB77" s="461"/>
      <c r="BC77" s="461"/>
      <c r="BD77" s="461"/>
      <c r="BE77" s="461"/>
      <c r="BF77" s="461"/>
      <c r="BG77" s="461"/>
      <c r="BH77" s="461"/>
      <c r="BI77" s="461"/>
      <c r="BJ77" s="461"/>
      <c r="BK77" s="461"/>
      <c r="BL77" s="461"/>
      <c r="BM77" s="461"/>
      <c r="BN77" s="461"/>
      <c r="BO77" s="461"/>
      <c r="BP77" s="461"/>
      <c r="BQ77" s="461"/>
      <c r="BR77" s="461"/>
      <c r="BS77" s="461"/>
      <c r="BT77" s="461"/>
      <c r="BU77" s="461"/>
      <c r="BV77" s="461"/>
      <c r="BW77" s="461"/>
      <c r="BX77" s="461"/>
      <c r="BY77" s="461"/>
      <c r="BZ77" s="461"/>
      <c r="CA77" s="461"/>
      <c r="CB77" s="461"/>
      <c r="CC77" s="461"/>
      <c r="CD77" s="461"/>
      <c r="CE77" s="461"/>
      <c r="CF77" s="461"/>
      <c r="CG77" s="461"/>
      <c r="CH77" s="461"/>
      <c r="CI77" s="461"/>
      <c r="CJ77" s="461"/>
      <c r="CK77" s="461"/>
      <c r="CL77" s="461"/>
      <c r="CM77" s="461"/>
      <c r="CN77" s="461"/>
      <c r="CO77" s="461"/>
      <c r="CP77" s="461"/>
      <c r="CQ77" s="461"/>
      <c r="CR77" s="461"/>
      <c r="CS77" s="461"/>
      <c r="CT77" s="461"/>
      <c r="CU77" s="461"/>
      <c r="CV77" s="461"/>
      <c r="CW77" s="461"/>
      <c r="CX77" s="461"/>
      <c r="CY77" s="461"/>
      <c r="CZ77" s="461"/>
      <c r="DA77" s="461"/>
      <c r="DB77" s="461"/>
      <c r="DC77" s="461"/>
      <c r="DD77" s="461"/>
      <c r="DE77" s="461"/>
      <c r="DF77" s="461"/>
      <c r="DG77" s="461"/>
      <c r="DH77" s="461"/>
      <c r="DI77" s="461"/>
      <c r="DJ77" s="461"/>
      <c r="DK77" s="461"/>
      <c r="DL77" s="461"/>
      <c r="DM77" s="461"/>
      <c r="DN77" s="461"/>
      <c r="DO77" s="461"/>
      <c r="DP77" s="461"/>
      <c r="DQ77" s="461"/>
      <c r="DR77" s="461"/>
      <c r="DS77" s="461"/>
      <c r="DT77" s="461"/>
      <c r="DU77" s="461"/>
      <c r="DV77" s="461"/>
      <c r="DW77" s="461"/>
      <c r="DX77" s="461"/>
      <c r="DY77" s="461"/>
      <c r="DZ77" s="461"/>
      <c r="EA77" s="461"/>
      <c r="EB77" s="461"/>
      <c r="EC77" s="461"/>
      <c r="ED77" s="461"/>
      <c r="EE77" s="461"/>
      <c r="EF77" s="461"/>
      <c r="EG77" s="461"/>
      <c r="EH77" s="461"/>
      <c r="EI77" s="461"/>
      <c r="EJ77" s="461"/>
      <c r="EK77" s="461"/>
      <c r="EL77" s="461"/>
      <c r="EM77" s="461"/>
      <c r="EN77" s="461"/>
      <c r="EO77" s="461"/>
      <c r="EP77" s="461"/>
      <c r="EQ77" s="461"/>
      <c r="ER77" s="461"/>
      <c r="ES77" s="461"/>
      <c r="ET77" s="461"/>
      <c r="EU77" s="461"/>
      <c r="EV77" s="461"/>
      <c r="EW77" s="461"/>
      <c r="EX77" s="461"/>
      <c r="EY77" s="461"/>
      <c r="EZ77" s="461"/>
      <c r="FA77" s="461"/>
      <c r="FB77" s="461"/>
      <c r="FC77" s="461"/>
      <c r="FD77" s="461"/>
      <c r="FE77" s="461"/>
      <c r="FF77" s="461"/>
      <c r="FG77" s="461"/>
      <c r="FH77" s="461"/>
      <c r="FI77" s="461"/>
      <c r="FJ77" s="461"/>
      <c r="FK77" s="461"/>
      <c r="FL77" s="461"/>
      <c r="FM77" s="461"/>
      <c r="FN77" s="461"/>
      <c r="FO77" s="461"/>
      <c r="FP77" s="461"/>
      <c r="FQ77" s="461"/>
      <c r="FR77" s="461"/>
      <c r="FS77" s="461"/>
      <c r="FT77" s="461"/>
      <c r="FU77" s="461"/>
      <c r="FV77" s="461"/>
      <c r="FW77" s="461"/>
      <c r="FX77" s="461"/>
      <c r="FY77" s="461"/>
      <c r="FZ77" s="461"/>
      <c r="GA77" s="461"/>
      <c r="GB77" s="461"/>
      <c r="GC77" s="461"/>
      <c r="GD77" s="461"/>
    </row>
    <row r="78" spans="1:342" s="41" customFormat="1">
      <c r="A78" s="60"/>
      <c r="B78" s="459"/>
      <c r="C78" s="461" t="s">
        <v>55</v>
      </c>
      <c r="D78" s="461" t="s">
        <v>33</v>
      </c>
      <c r="E78" s="461" t="s">
        <v>66</v>
      </c>
      <c r="F78" s="461" t="s">
        <v>75</v>
      </c>
      <c r="G78" s="442">
        <v>41275</v>
      </c>
      <c r="H78" s="442">
        <v>41306</v>
      </c>
      <c r="I78" s="442">
        <v>41334</v>
      </c>
      <c r="J78" s="442">
        <v>41365</v>
      </c>
      <c r="K78" s="442">
        <v>41395</v>
      </c>
      <c r="L78" s="442">
        <v>41426</v>
      </c>
      <c r="M78" s="442">
        <v>41456</v>
      </c>
      <c r="N78" s="442">
        <v>41487</v>
      </c>
      <c r="O78" s="442">
        <v>41518</v>
      </c>
      <c r="P78" s="442">
        <v>41548</v>
      </c>
      <c r="Q78" s="442">
        <v>41579</v>
      </c>
      <c r="R78" s="442">
        <v>41609</v>
      </c>
      <c r="S78" s="442">
        <v>41640</v>
      </c>
      <c r="T78" s="442">
        <v>41671</v>
      </c>
      <c r="U78" s="442">
        <v>41699</v>
      </c>
      <c r="V78" s="442">
        <v>41730</v>
      </c>
      <c r="W78" s="442">
        <v>41760</v>
      </c>
      <c r="X78" s="442">
        <v>41791</v>
      </c>
      <c r="Y78" s="442">
        <v>41821</v>
      </c>
      <c r="Z78" s="442">
        <v>41852</v>
      </c>
      <c r="AA78" s="442">
        <v>41883</v>
      </c>
      <c r="AB78" s="442">
        <v>41913</v>
      </c>
      <c r="AC78" s="442">
        <v>41944</v>
      </c>
      <c r="AD78" s="442">
        <v>41974</v>
      </c>
      <c r="AE78" s="442">
        <v>42005</v>
      </c>
      <c r="AF78" s="442">
        <v>42036</v>
      </c>
      <c r="AG78" s="442">
        <v>42064</v>
      </c>
      <c r="AH78" s="442">
        <v>42095</v>
      </c>
      <c r="AI78" s="442">
        <v>42125</v>
      </c>
      <c r="AJ78" s="442">
        <v>42156</v>
      </c>
      <c r="AK78" s="442">
        <v>42186</v>
      </c>
      <c r="AL78" s="442">
        <v>42217</v>
      </c>
      <c r="AM78" s="442">
        <v>42248</v>
      </c>
      <c r="AN78" s="442">
        <v>42278</v>
      </c>
      <c r="AO78" s="442">
        <v>42309</v>
      </c>
      <c r="AP78" s="442">
        <v>42339</v>
      </c>
      <c r="AQ78" s="442">
        <v>42370</v>
      </c>
      <c r="AR78" s="442">
        <v>42401</v>
      </c>
      <c r="AS78" s="442">
        <v>42430</v>
      </c>
      <c r="AT78" s="442">
        <v>42461</v>
      </c>
      <c r="AU78" s="442">
        <v>42491</v>
      </c>
      <c r="AV78" s="442">
        <v>42522</v>
      </c>
      <c r="AW78" s="442">
        <v>42552</v>
      </c>
      <c r="AX78" s="442">
        <v>42583</v>
      </c>
      <c r="AY78" s="442">
        <v>42614</v>
      </c>
      <c r="AZ78" s="442">
        <v>42644</v>
      </c>
      <c r="BA78" s="442">
        <v>42675</v>
      </c>
      <c r="BB78" s="442">
        <v>42705</v>
      </c>
      <c r="BC78" s="442">
        <v>42736</v>
      </c>
      <c r="BD78" s="442">
        <v>42767</v>
      </c>
      <c r="BE78" s="442">
        <v>42795</v>
      </c>
      <c r="BF78" s="442">
        <v>42826</v>
      </c>
      <c r="BG78" s="27">
        <v>42856</v>
      </c>
      <c r="BH78" s="27">
        <v>42887</v>
      </c>
      <c r="BI78" s="27">
        <v>42917</v>
      </c>
      <c r="BJ78" s="27">
        <v>42948</v>
      </c>
      <c r="BK78" s="27">
        <v>42979</v>
      </c>
      <c r="BL78" s="27">
        <v>43009</v>
      </c>
      <c r="BM78" s="27">
        <v>43040</v>
      </c>
      <c r="BN78" s="27">
        <v>43070</v>
      </c>
      <c r="BO78" s="27">
        <v>43101</v>
      </c>
      <c r="BP78" s="27">
        <v>43132</v>
      </c>
      <c r="BQ78" s="27">
        <v>43160</v>
      </c>
      <c r="BR78" s="27">
        <v>43191</v>
      </c>
      <c r="BS78" s="27">
        <v>43221</v>
      </c>
      <c r="BT78" s="27">
        <v>43252</v>
      </c>
      <c r="BU78" s="27">
        <v>43282</v>
      </c>
      <c r="BV78" s="27">
        <v>43313</v>
      </c>
      <c r="BW78" s="27">
        <v>43344</v>
      </c>
      <c r="BX78" s="27">
        <v>43374</v>
      </c>
      <c r="BY78" s="27">
        <v>43405</v>
      </c>
      <c r="BZ78" s="27">
        <v>43435</v>
      </c>
      <c r="CA78" s="27">
        <v>43466</v>
      </c>
      <c r="CB78" s="27">
        <v>43497</v>
      </c>
      <c r="CC78" s="27">
        <v>43525</v>
      </c>
      <c r="CD78" s="27">
        <v>43556</v>
      </c>
      <c r="CE78" s="27">
        <v>43586</v>
      </c>
      <c r="CF78" s="27">
        <v>43617</v>
      </c>
      <c r="CG78" s="27">
        <v>43647</v>
      </c>
      <c r="CH78" s="27">
        <v>43678</v>
      </c>
      <c r="CI78" s="27">
        <v>43709</v>
      </c>
      <c r="CJ78" s="27">
        <v>43739</v>
      </c>
      <c r="CK78" s="27">
        <v>43770</v>
      </c>
      <c r="CL78" s="27">
        <v>43800</v>
      </c>
      <c r="CM78" s="27">
        <v>43831</v>
      </c>
      <c r="CN78" s="27">
        <v>43862</v>
      </c>
      <c r="CO78" s="27">
        <v>43891</v>
      </c>
      <c r="CP78" s="27">
        <v>43922</v>
      </c>
      <c r="CQ78" s="27">
        <v>43952</v>
      </c>
      <c r="CR78" s="27">
        <v>43983</v>
      </c>
      <c r="CS78" s="27">
        <v>44013</v>
      </c>
      <c r="CT78" s="27">
        <v>44044</v>
      </c>
      <c r="CU78" s="27">
        <v>44075</v>
      </c>
      <c r="CV78" s="27">
        <v>44105</v>
      </c>
      <c r="CW78" s="27">
        <v>44136</v>
      </c>
      <c r="CX78" s="27">
        <v>44166</v>
      </c>
      <c r="CY78" s="27">
        <v>44197</v>
      </c>
      <c r="CZ78" s="27">
        <v>44228</v>
      </c>
      <c r="DA78" s="27">
        <v>44256</v>
      </c>
      <c r="DB78" s="27">
        <v>44287</v>
      </c>
      <c r="DC78" s="27">
        <v>44317</v>
      </c>
      <c r="DD78" s="27">
        <v>44348</v>
      </c>
      <c r="DE78" s="27">
        <v>44378</v>
      </c>
      <c r="DF78" s="27">
        <v>44409</v>
      </c>
      <c r="DG78" s="27">
        <v>44440</v>
      </c>
      <c r="DH78" s="27">
        <v>44470</v>
      </c>
      <c r="DI78" s="27">
        <v>44501</v>
      </c>
      <c r="DJ78" s="27">
        <v>44531</v>
      </c>
      <c r="DK78" s="27">
        <v>44562</v>
      </c>
      <c r="DL78" s="27">
        <v>44593</v>
      </c>
      <c r="DM78" s="27">
        <v>44621</v>
      </c>
      <c r="DN78" s="27">
        <v>44652</v>
      </c>
      <c r="DO78" s="27">
        <v>44682</v>
      </c>
      <c r="DP78" s="27">
        <v>44713</v>
      </c>
      <c r="DQ78" s="27">
        <v>44743</v>
      </c>
      <c r="DR78" s="27">
        <v>44774</v>
      </c>
      <c r="DS78" s="27">
        <v>44805</v>
      </c>
      <c r="DT78" s="27">
        <v>44835</v>
      </c>
      <c r="DU78" s="27">
        <v>44866</v>
      </c>
      <c r="DV78" s="27">
        <v>44896</v>
      </c>
      <c r="DW78" s="27">
        <v>44927</v>
      </c>
      <c r="DX78" s="27">
        <v>44958</v>
      </c>
      <c r="DY78" s="27">
        <v>44986</v>
      </c>
      <c r="DZ78" s="27">
        <v>45017</v>
      </c>
      <c r="EA78" s="27">
        <v>45047</v>
      </c>
      <c r="EB78" s="27">
        <v>45078</v>
      </c>
      <c r="EC78" s="27">
        <v>45108</v>
      </c>
      <c r="ED78" s="27">
        <v>45139</v>
      </c>
      <c r="EE78" s="27">
        <v>45170</v>
      </c>
      <c r="EF78" s="27">
        <v>45200</v>
      </c>
      <c r="EG78" s="27">
        <v>45231</v>
      </c>
      <c r="EH78" s="27">
        <v>45261</v>
      </c>
      <c r="EI78" s="27">
        <v>45292</v>
      </c>
      <c r="EJ78" s="27">
        <v>45323</v>
      </c>
      <c r="EK78" s="27">
        <v>45352</v>
      </c>
      <c r="EL78" s="27">
        <v>45383</v>
      </c>
      <c r="EM78" s="27">
        <v>45413</v>
      </c>
      <c r="EN78" s="27">
        <v>45444</v>
      </c>
      <c r="EO78" s="27">
        <v>45474</v>
      </c>
      <c r="EP78" s="27">
        <v>45505</v>
      </c>
      <c r="EQ78" s="27">
        <v>45536</v>
      </c>
      <c r="ER78" s="27">
        <v>45566</v>
      </c>
      <c r="ES78" s="27">
        <v>45597</v>
      </c>
      <c r="ET78" s="27">
        <v>45627</v>
      </c>
      <c r="EU78" s="27">
        <v>45658</v>
      </c>
      <c r="EV78" s="27">
        <v>45689</v>
      </c>
      <c r="EW78" s="27">
        <v>45717</v>
      </c>
      <c r="EX78" s="27">
        <v>45748</v>
      </c>
      <c r="EY78" s="27">
        <v>45778</v>
      </c>
      <c r="EZ78" s="27">
        <v>45809</v>
      </c>
      <c r="FA78" s="27">
        <v>45839</v>
      </c>
      <c r="FB78" s="27">
        <v>45870</v>
      </c>
      <c r="FC78" s="27">
        <v>45901</v>
      </c>
      <c r="FD78" s="27">
        <v>45931</v>
      </c>
      <c r="FE78" s="27">
        <v>45962</v>
      </c>
      <c r="FF78" s="27">
        <v>45992</v>
      </c>
      <c r="FG78" s="27">
        <v>46023</v>
      </c>
      <c r="FH78" s="27">
        <v>46054</v>
      </c>
      <c r="FI78" s="27">
        <v>46082</v>
      </c>
      <c r="FJ78" s="27">
        <v>46113</v>
      </c>
      <c r="FK78" s="27">
        <v>46143</v>
      </c>
      <c r="FL78" s="27">
        <v>46174</v>
      </c>
      <c r="FM78" s="27">
        <v>46204</v>
      </c>
      <c r="FN78" s="27">
        <v>46235</v>
      </c>
      <c r="FO78" s="27">
        <v>46266</v>
      </c>
      <c r="FP78" s="27">
        <v>46296</v>
      </c>
      <c r="FQ78" s="27">
        <v>46327</v>
      </c>
      <c r="FR78" s="27">
        <v>46357</v>
      </c>
      <c r="FS78" s="27">
        <v>46388</v>
      </c>
      <c r="FT78" s="27">
        <v>46419</v>
      </c>
      <c r="FU78" s="27">
        <v>46447</v>
      </c>
      <c r="FV78" s="27">
        <v>46478</v>
      </c>
      <c r="FW78" s="27">
        <v>46508</v>
      </c>
      <c r="FX78" s="27">
        <v>46539</v>
      </c>
      <c r="FY78" s="27">
        <v>46569</v>
      </c>
      <c r="FZ78" s="27">
        <v>46600</v>
      </c>
      <c r="GA78" s="27">
        <v>46631</v>
      </c>
      <c r="GB78" s="27">
        <v>46661</v>
      </c>
      <c r="GC78" s="27">
        <v>46692</v>
      </c>
      <c r="GD78" s="27">
        <v>46722</v>
      </c>
    </row>
    <row r="79" spans="1:342" s="41" customFormat="1">
      <c r="A79" s="60"/>
      <c r="B79" s="459"/>
      <c r="C79" s="461" t="s">
        <v>92</v>
      </c>
      <c r="D79" s="461" t="s">
        <v>76</v>
      </c>
      <c r="E79" s="461" t="s">
        <v>68</v>
      </c>
      <c r="F79" s="461" t="s">
        <v>79</v>
      </c>
      <c r="G79" s="441">
        <v>37.21</v>
      </c>
      <c r="H79" s="441">
        <v>37.21</v>
      </c>
      <c r="I79" s="441">
        <v>37.21</v>
      </c>
      <c r="J79" s="441">
        <v>37.21</v>
      </c>
      <c r="K79" s="441">
        <v>50.11</v>
      </c>
      <c r="L79" s="441">
        <v>50.11</v>
      </c>
      <c r="M79" s="441">
        <v>50.11</v>
      </c>
      <c r="N79" s="441">
        <v>50.11</v>
      </c>
      <c r="O79" s="441">
        <v>50.11</v>
      </c>
      <c r="P79" s="441">
        <v>37.21</v>
      </c>
      <c r="Q79" s="441">
        <v>37.21</v>
      </c>
      <c r="R79" s="441">
        <v>37.21</v>
      </c>
      <c r="S79" s="441">
        <v>37.21</v>
      </c>
      <c r="T79" s="441">
        <v>37.21</v>
      </c>
      <c r="U79" s="441">
        <v>37.21</v>
      </c>
      <c r="V79" s="441">
        <v>37.21</v>
      </c>
      <c r="W79" s="441">
        <v>50.11</v>
      </c>
      <c r="X79" s="441">
        <v>50.11</v>
      </c>
      <c r="Y79" s="441">
        <v>50.11</v>
      </c>
      <c r="Z79" s="441">
        <v>50.11</v>
      </c>
      <c r="AA79" s="441">
        <v>50.11</v>
      </c>
      <c r="AB79" s="441">
        <v>37.21</v>
      </c>
      <c r="AC79" s="441">
        <v>37.21</v>
      </c>
      <c r="AD79" s="441">
        <v>37.21</v>
      </c>
      <c r="AE79" s="441">
        <v>37.21</v>
      </c>
      <c r="AF79" s="441">
        <v>37.21</v>
      </c>
      <c r="AG79" s="441">
        <v>37.21</v>
      </c>
      <c r="AH79" s="441">
        <v>37.21</v>
      </c>
      <c r="AI79" s="441">
        <v>50.11</v>
      </c>
      <c r="AJ79" s="441">
        <v>50.11</v>
      </c>
      <c r="AK79" s="441">
        <v>50.11</v>
      </c>
      <c r="AL79" s="441">
        <v>50.11</v>
      </c>
      <c r="AM79" s="441">
        <v>50.11</v>
      </c>
      <c r="AN79" s="441">
        <v>37.21</v>
      </c>
      <c r="AO79" s="441">
        <v>37.21</v>
      </c>
      <c r="AP79" s="441">
        <v>37.21</v>
      </c>
      <c r="AQ79" s="441">
        <v>37.21</v>
      </c>
      <c r="AR79" s="441">
        <v>37.21</v>
      </c>
      <c r="AS79" s="441">
        <v>37.21</v>
      </c>
      <c r="AT79" s="441">
        <v>37.21</v>
      </c>
      <c r="AU79" s="441">
        <v>50.11</v>
      </c>
      <c r="AV79" s="441">
        <v>50.11</v>
      </c>
      <c r="AW79" s="441">
        <v>50.11</v>
      </c>
      <c r="AX79" s="441">
        <v>50.11</v>
      </c>
      <c r="AY79" s="441">
        <v>50.11</v>
      </c>
      <c r="AZ79" s="441">
        <v>37.21</v>
      </c>
      <c r="BA79" s="441">
        <v>37.21</v>
      </c>
      <c r="BB79" s="441">
        <v>37.21</v>
      </c>
      <c r="BC79" s="441">
        <v>38.1</v>
      </c>
      <c r="BD79" s="441">
        <v>38.1</v>
      </c>
      <c r="BE79" s="441">
        <v>38.1</v>
      </c>
      <c r="BF79" s="441">
        <v>38.1</v>
      </c>
      <c r="BG79" s="26">
        <v>51.31</v>
      </c>
      <c r="BH79" s="26">
        <v>51.31</v>
      </c>
      <c r="BI79" s="26">
        <v>51.31</v>
      </c>
      <c r="BJ79" s="26">
        <v>51.31</v>
      </c>
      <c r="BK79" s="26">
        <v>51.31</v>
      </c>
      <c r="BL79" s="26">
        <v>38.1</v>
      </c>
      <c r="BM79" s="26">
        <v>38.1</v>
      </c>
      <c r="BN79" s="26">
        <v>38.1</v>
      </c>
      <c r="BO79" s="26">
        <v>39.06</v>
      </c>
      <c r="BP79" s="26">
        <v>39.06</v>
      </c>
      <c r="BQ79" s="26">
        <v>39.06</v>
      </c>
      <c r="BR79" s="26">
        <v>39.06</v>
      </c>
      <c r="BS79" s="26">
        <v>52.6</v>
      </c>
      <c r="BT79" s="26">
        <v>52.6</v>
      </c>
      <c r="BU79" s="26">
        <v>52.6</v>
      </c>
      <c r="BV79" s="26">
        <v>52.6</v>
      </c>
      <c r="BW79" s="26">
        <v>52.6</v>
      </c>
      <c r="BX79" s="26">
        <v>39.06</v>
      </c>
      <c r="BY79" s="26">
        <v>39.06</v>
      </c>
      <c r="BZ79" s="26">
        <v>39.06</v>
      </c>
      <c r="CA79" s="26">
        <v>40.08</v>
      </c>
      <c r="CB79" s="26">
        <v>40.08</v>
      </c>
      <c r="CC79" s="26">
        <v>40.08</v>
      </c>
      <c r="CD79" s="26">
        <v>40.08</v>
      </c>
      <c r="CE79" s="26">
        <v>53.97</v>
      </c>
      <c r="CF79" s="26">
        <v>53.97</v>
      </c>
      <c r="CG79" s="26">
        <v>53.97</v>
      </c>
      <c r="CH79" s="26">
        <v>53.97</v>
      </c>
      <c r="CI79" s="26">
        <v>53.97</v>
      </c>
      <c r="CJ79" s="26">
        <v>40.08</v>
      </c>
      <c r="CK79" s="26">
        <v>40.08</v>
      </c>
      <c r="CL79" s="26">
        <v>40.08</v>
      </c>
      <c r="CM79" s="26">
        <v>41.14</v>
      </c>
      <c r="CN79" s="26">
        <v>41.14</v>
      </c>
      <c r="CO79" s="26">
        <v>41.14</v>
      </c>
      <c r="CP79" s="26">
        <v>41.14</v>
      </c>
      <c r="CQ79" s="26">
        <v>55.4</v>
      </c>
      <c r="CR79" s="26">
        <v>55.4</v>
      </c>
      <c r="CS79" s="26">
        <v>55.4</v>
      </c>
      <c r="CT79" s="26">
        <v>55.4</v>
      </c>
      <c r="CU79" s="26">
        <v>55.4</v>
      </c>
      <c r="CV79" s="26">
        <v>41.14</v>
      </c>
      <c r="CW79" s="26">
        <v>41.14</v>
      </c>
      <c r="CX79" s="26">
        <v>41.14</v>
      </c>
      <c r="CY79" s="26">
        <v>42.24</v>
      </c>
      <c r="CZ79" s="26">
        <v>42.24</v>
      </c>
      <c r="DA79" s="26">
        <v>42.24</v>
      </c>
      <c r="DB79" s="26">
        <v>42.24</v>
      </c>
      <c r="DC79" s="26">
        <v>56.89</v>
      </c>
      <c r="DD79" s="26">
        <v>56.89</v>
      </c>
      <c r="DE79" s="26">
        <v>56.89</v>
      </c>
      <c r="DF79" s="26">
        <v>56.89</v>
      </c>
      <c r="DG79" s="26">
        <v>56.89</v>
      </c>
      <c r="DH79" s="26">
        <v>42.24</v>
      </c>
      <c r="DI79" s="26">
        <v>42.24</v>
      </c>
      <c r="DJ79" s="26">
        <v>42.24</v>
      </c>
      <c r="DK79" s="26">
        <v>43.39</v>
      </c>
      <c r="DL79" s="26">
        <v>43.39</v>
      </c>
      <c r="DM79" s="26">
        <v>43.39</v>
      </c>
      <c r="DN79" s="26">
        <v>43.39</v>
      </c>
      <c r="DO79" s="26">
        <v>58.43</v>
      </c>
      <c r="DP79" s="26">
        <v>58.43</v>
      </c>
      <c r="DQ79" s="26">
        <v>58.43</v>
      </c>
      <c r="DR79" s="26">
        <v>58.43</v>
      </c>
      <c r="DS79" s="26">
        <v>58.43</v>
      </c>
      <c r="DT79" s="26">
        <v>43.39</v>
      </c>
      <c r="DU79" s="26">
        <v>43.39</v>
      </c>
      <c r="DV79" s="26">
        <v>43.39</v>
      </c>
      <c r="DW79" s="26">
        <v>44.57</v>
      </c>
      <c r="DX79" s="26">
        <v>44.57</v>
      </c>
      <c r="DY79" s="26">
        <v>44.57</v>
      </c>
      <c r="DZ79" s="26">
        <v>44.57</v>
      </c>
      <c r="EA79" s="26">
        <v>60.02</v>
      </c>
      <c r="EB79" s="26">
        <v>60.02</v>
      </c>
      <c r="EC79" s="26">
        <v>60.02</v>
      </c>
      <c r="ED79" s="26">
        <v>60.02</v>
      </c>
      <c r="EE79" s="26">
        <v>60.02</v>
      </c>
      <c r="EF79" s="26">
        <v>44.57</v>
      </c>
      <c r="EG79" s="26">
        <v>44.57</v>
      </c>
      <c r="EH79" s="26">
        <v>44.57</v>
      </c>
      <c r="EI79" s="26">
        <v>45.79</v>
      </c>
      <c r="EJ79" s="26">
        <v>45.79</v>
      </c>
      <c r="EK79" s="26">
        <v>45.79</v>
      </c>
      <c r="EL79" s="26">
        <v>45.79</v>
      </c>
      <c r="EM79" s="26">
        <v>61.67</v>
      </c>
      <c r="EN79" s="26">
        <v>61.67</v>
      </c>
      <c r="EO79" s="26">
        <v>61.67</v>
      </c>
      <c r="EP79" s="26">
        <v>61.67</v>
      </c>
      <c r="EQ79" s="26">
        <v>61.67</v>
      </c>
      <c r="ER79" s="26">
        <v>45.79</v>
      </c>
      <c r="ES79" s="26">
        <v>45.79</v>
      </c>
      <c r="ET79" s="26">
        <v>45.79</v>
      </c>
      <c r="EU79" s="26">
        <v>47.07</v>
      </c>
      <c r="EV79" s="26">
        <v>47.07</v>
      </c>
      <c r="EW79" s="26">
        <v>47.07</v>
      </c>
      <c r="EX79" s="26">
        <v>47.07</v>
      </c>
      <c r="EY79" s="26">
        <v>63.38</v>
      </c>
      <c r="EZ79" s="26">
        <v>63.38</v>
      </c>
      <c r="FA79" s="26">
        <v>63.38</v>
      </c>
      <c r="FB79" s="26">
        <v>63.38</v>
      </c>
      <c r="FC79" s="26">
        <v>63.38</v>
      </c>
      <c r="FD79" s="26">
        <v>47.07</v>
      </c>
      <c r="FE79" s="26">
        <v>47.07</v>
      </c>
      <c r="FF79" s="26">
        <v>47.07</v>
      </c>
      <c r="FG79" s="26">
        <v>48.39</v>
      </c>
      <c r="FH79" s="26">
        <v>48.39</v>
      </c>
      <c r="FI79" s="26">
        <v>48.39</v>
      </c>
      <c r="FJ79" s="26">
        <v>48.39</v>
      </c>
      <c r="FK79" s="26">
        <v>65.17</v>
      </c>
      <c r="FL79" s="26">
        <v>65.17</v>
      </c>
      <c r="FM79" s="26">
        <v>65.17</v>
      </c>
      <c r="FN79" s="26">
        <v>65.17</v>
      </c>
      <c r="FO79" s="26">
        <v>65.17</v>
      </c>
      <c r="FP79" s="26">
        <v>48.39</v>
      </c>
      <c r="FQ79" s="26">
        <v>48.39</v>
      </c>
      <c r="FR79" s="26">
        <v>48.39</v>
      </c>
      <c r="FS79" s="26">
        <v>49.76</v>
      </c>
      <c r="FT79" s="26">
        <v>49.76</v>
      </c>
      <c r="FU79" s="26">
        <v>49.76</v>
      </c>
      <c r="FV79" s="26">
        <v>49.76</v>
      </c>
      <c r="FW79" s="26">
        <v>67.02</v>
      </c>
      <c r="FX79" s="26">
        <v>67.02</v>
      </c>
      <c r="FY79" s="26">
        <v>67.02</v>
      </c>
      <c r="FZ79" s="26">
        <v>67.02</v>
      </c>
      <c r="GA79" s="26">
        <v>67.02</v>
      </c>
      <c r="GB79" s="26">
        <v>49.76</v>
      </c>
      <c r="GC79" s="26">
        <v>49.76</v>
      </c>
      <c r="GD79" s="26">
        <v>49.76</v>
      </c>
    </row>
    <row r="80" spans="1:342" s="41" customFormat="1">
      <c r="A80" s="60"/>
      <c r="B80" s="459"/>
      <c r="C80" s="461" t="s">
        <v>93</v>
      </c>
      <c r="D80" s="461" t="s">
        <v>76</v>
      </c>
      <c r="E80" s="461" t="s">
        <v>68</v>
      </c>
      <c r="F80" s="461" t="s">
        <v>79</v>
      </c>
      <c r="G80" s="441">
        <v>1.38</v>
      </c>
      <c r="H80" s="441">
        <v>1.38</v>
      </c>
      <c r="I80" s="441">
        <v>1.38</v>
      </c>
      <c r="J80" s="441">
        <v>1.38</v>
      </c>
      <c r="K80" s="441">
        <v>1.38</v>
      </c>
      <c r="L80" s="441">
        <v>1.38</v>
      </c>
      <c r="M80" s="441">
        <v>1.38</v>
      </c>
      <c r="N80" s="441">
        <v>1.38</v>
      </c>
      <c r="O80" s="441">
        <v>1.38</v>
      </c>
      <c r="P80" s="441">
        <v>1.38</v>
      </c>
      <c r="Q80" s="441">
        <v>1.38</v>
      </c>
      <c r="R80" s="441">
        <v>1.38</v>
      </c>
      <c r="S80" s="441">
        <v>1.38</v>
      </c>
      <c r="T80" s="441">
        <v>1.38</v>
      </c>
      <c r="U80" s="441">
        <v>1.38</v>
      </c>
      <c r="V80" s="441">
        <v>1.38</v>
      </c>
      <c r="W80" s="441">
        <v>1.38</v>
      </c>
      <c r="X80" s="441">
        <v>1.38</v>
      </c>
      <c r="Y80" s="441">
        <v>1.38</v>
      </c>
      <c r="Z80" s="441">
        <v>1.38</v>
      </c>
      <c r="AA80" s="441">
        <v>1.38</v>
      </c>
      <c r="AB80" s="441">
        <v>1.38</v>
      </c>
      <c r="AC80" s="441">
        <v>1.38</v>
      </c>
      <c r="AD80" s="441">
        <v>1.38</v>
      </c>
      <c r="AE80" s="441">
        <v>1.97</v>
      </c>
      <c r="AF80" s="441">
        <v>1.97</v>
      </c>
      <c r="AG80" s="441">
        <v>1.97</v>
      </c>
      <c r="AH80" s="441">
        <v>1.97</v>
      </c>
      <c r="AI80" s="441">
        <v>1.97</v>
      </c>
      <c r="AJ80" s="441">
        <v>1.97</v>
      </c>
      <c r="AK80" s="441">
        <v>1.97</v>
      </c>
      <c r="AL80" s="441">
        <v>1.97</v>
      </c>
      <c r="AM80" s="441">
        <v>1.97</v>
      </c>
      <c r="AN80" s="441">
        <v>1.97</v>
      </c>
      <c r="AO80" s="441">
        <v>1.97</v>
      </c>
      <c r="AP80" s="441">
        <v>1.97</v>
      </c>
      <c r="AQ80" s="441">
        <v>1.97</v>
      </c>
      <c r="AR80" s="441">
        <v>1.97</v>
      </c>
      <c r="AS80" s="441">
        <v>1.97</v>
      </c>
      <c r="AT80" s="441">
        <v>1.97</v>
      </c>
      <c r="AU80" s="441">
        <v>1.97</v>
      </c>
      <c r="AV80" s="441">
        <v>1.97</v>
      </c>
      <c r="AW80" s="441">
        <v>1.97</v>
      </c>
      <c r="AX80" s="441">
        <v>1.97</v>
      </c>
      <c r="AY80" s="441">
        <v>1.97</v>
      </c>
      <c r="AZ80" s="441">
        <v>1.97</v>
      </c>
      <c r="BA80" s="441">
        <v>1.97</v>
      </c>
      <c r="BB80" s="441">
        <v>1.97</v>
      </c>
      <c r="BC80" s="441">
        <v>2.0099999999999998</v>
      </c>
      <c r="BD80" s="441">
        <v>2.0099999999999998</v>
      </c>
      <c r="BE80" s="441">
        <v>2.0099999999999998</v>
      </c>
      <c r="BF80" s="441">
        <v>2.0099999999999998</v>
      </c>
      <c r="BG80" s="26">
        <v>2.0099999999999998</v>
      </c>
      <c r="BH80" s="26">
        <v>2.0099999999999998</v>
      </c>
      <c r="BI80" s="26">
        <v>2.0099999999999998</v>
      </c>
      <c r="BJ80" s="26">
        <v>2.0099999999999998</v>
      </c>
      <c r="BK80" s="26">
        <v>2.0099999999999998</v>
      </c>
      <c r="BL80" s="26">
        <v>2.0099999999999998</v>
      </c>
      <c r="BM80" s="26">
        <v>2.0099999999999998</v>
      </c>
      <c r="BN80" s="26">
        <v>2.0099999999999998</v>
      </c>
      <c r="BO80" s="26">
        <v>2.06</v>
      </c>
      <c r="BP80" s="26">
        <v>2.06</v>
      </c>
      <c r="BQ80" s="26">
        <v>2.06</v>
      </c>
      <c r="BR80" s="26">
        <v>2.06</v>
      </c>
      <c r="BS80" s="26">
        <v>2.06</v>
      </c>
      <c r="BT80" s="26">
        <v>2.06</v>
      </c>
      <c r="BU80" s="26">
        <v>2.06</v>
      </c>
      <c r="BV80" s="26">
        <v>2.06</v>
      </c>
      <c r="BW80" s="26">
        <v>2.06</v>
      </c>
      <c r="BX80" s="26">
        <v>2.06</v>
      </c>
      <c r="BY80" s="26">
        <v>2.06</v>
      </c>
      <c r="BZ80" s="26">
        <v>2.06</v>
      </c>
      <c r="CA80" s="26">
        <v>2.12</v>
      </c>
      <c r="CB80" s="26">
        <v>2.12</v>
      </c>
      <c r="CC80" s="26">
        <v>2.12</v>
      </c>
      <c r="CD80" s="26">
        <v>2.12</v>
      </c>
      <c r="CE80" s="26">
        <v>2.12</v>
      </c>
      <c r="CF80" s="26">
        <v>2.12</v>
      </c>
      <c r="CG80" s="26">
        <v>2.12</v>
      </c>
      <c r="CH80" s="26">
        <v>2.12</v>
      </c>
      <c r="CI80" s="26">
        <v>2.12</v>
      </c>
      <c r="CJ80" s="26">
        <v>2.12</v>
      </c>
      <c r="CK80" s="26">
        <v>2.12</v>
      </c>
      <c r="CL80" s="26">
        <v>2.12</v>
      </c>
      <c r="CM80" s="26">
        <v>2.17</v>
      </c>
      <c r="CN80" s="26">
        <v>2.17</v>
      </c>
      <c r="CO80" s="26">
        <v>2.17</v>
      </c>
      <c r="CP80" s="26">
        <v>2.17</v>
      </c>
      <c r="CQ80" s="26">
        <v>2.17</v>
      </c>
      <c r="CR80" s="26">
        <v>2.17</v>
      </c>
      <c r="CS80" s="26">
        <v>2.17</v>
      </c>
      <c r="CT80" s="26">
        <v>2.17</v>
      </c>
      <c r="CU80" s="26">
        <v>2.17</v>
      </c>
      <c r="CV80" s="26">
        <v>2.17</v>
      </c>
      <c r="CW80" s="26">
        <v>2.17</v>
      </c>
      <c r="CX80" s="26">
        <v>2.17</v>
      </c>
      <c r="CY80" s="26">
        <v>2.23</v>
      </c>
      <c r="CZ80" s="26">
        <v>2.23</v>
      </c>
      <c r="DA80" s="26">
        <v>2.23</v>
      </c>
      <c r="DB80" s="26">
        <v>2.23</v>
      </c>
      <c r="DC80" s="26">
        <v>2.23</v>
      </c>
      <c r="DD80" s="26">
        <v>2.23</v>
      </c>
      <c r="DE80" s="26">
        <v>2.23</v>
      </c>
      <c r="DF80" s="26">
        <v>2.23</v>
      </c>
      <c r="DG80" s="26">
        <v>2.23</v>
      </c>
      <c r="DH80" s="26">
        <v>2.23</v>
      </c>
      <c r="DI80" s="26">
        <v>2.23</v>
      </c>
      <c r="DJ80" s="26">
        <v>2.23</v>
      </c>
      <c r="DK80" s="26">
        <v>2.29</v>
      </c>
      <c r="DL80" s="26">
        <v>2.29</v>
      </c>
      <c r="DM80" s="26">
        <v>2.29</v>
      </c>
      <c r="DN80" s="26">
        <v>2.29</v>
      </c>
      <c r="DO80" s="26">
        <v>2.29</v>
      </c>
      <c r="DP80" s="26">
        <v>2.29</v>
      </c>
      <c r="DQ80" s="26">
        <v>2.29</v>
      </c>
      <c r="DR80" s="26">
        <v>2.29</v>
      </c>
      <c r="DS80" s="26">
        <v>2.29</v>
      </c>
      <c r="DT80" s="26">
        <v>2.29</v>
      </c>
      <c r="DU80" s="26">
        <v>2.29</v>
      </c>
      <c r="DV80" s="26">
        <v>2.29</v>
      </c>
      <c r="DW80" s="26">
        <v>2.36</v>
      </c>
      <c r="DX80" s="26">
        <v>2.36</v>
      </c>
      <c r="DY80" s="26">
        <v>2.36</v>
      </c>
      <c r="DZ80" s="26">
        <v>2.36</v>
      </c>
      <c r="EA80" s="26">
        <v>2.36</v>
      </c>
      <c r="EB80" s="26">
        <v>2.36</v>
      </c>
      <c r="EC80" s="26">
        <v>2.36</v>
      </c>
      <c r="ED80" s="26">
        <v>2.36</v>
      </c>
      <c r="EE80" s="26">
        <v>2.36</v>
      </c>
      <c r="EF80" s="26">
        <v>2.36</v>
      </c>
      <c r="EG80" s="26">
        <v>2.36</v>
      </c>
      <c r="EH80" s="26">
        <v>2.36</v>
      </c>
      <c r="EI80" s="26">
        <v>2.42</v>
      </c>
      <c r="EJ80" s="26">
        <v>2.42</v>
      </c>
      <c r="EK80" s="26">
        <v>2.42</v>
      </c>
      <c r="EL80" s="26">
        <v>2.42</v>
      </c>
      <c r="EM80" s="26">
        <v>2.42</v>
      </c>
      <c r="EN80" s="26">
        <v>2.42</v>
      </c>
      <c r="EO80" s="26">
        <v>2.42</v>
      </c>
      <c r="EP80" s="26">
        <v>2.42</v>
      </c>
      <c r="EQ80" s="26">
        <v>2.42</v>
      </c>
      <c r="ER80" s="26">
        <v>2.42</v>
      </c>
      <c r="ES80" s="26">
        <v>2.42</v>
      </c>
      <c r="ET80" s="26">
        <v>2.42</v>
      </c>
      <c r="EU80" s="26">
        <v>2.4900000000000002</v>
      </c>
      <c r="EV80" s="26">
        <v>2.4900000000000002</v>
      </c>
      <c r="EW80" s="26">
        <v>2.4900000000000002</v>
      </c>
      <c r="EX80" s="26">
        <v>2.4900000000000002</v>
      </c>
      <c r="EY80" s="26">
        <v>2.4900000000000002</v>
      </c>
      <c r="EZ80" s="26">
        <v>2.4900000000000002</v>
      </c>
      <c r="FA80" s="26">
        <v>2.4900000000000002</v>
      </c>
      <c r="FB80" s="26">
        <v>2.4900000000000002</v>
      </c>
      <c r="FC80" s="26">
        <v>2.4900000000000002</v>
      </c>
      <c r="FD80" s="26">
        <v>2.4900000000000002</v>
      </c>
      <c r="FE80" s="26">
        <v>2.4900000000000002</v>
      </c>
      <c r="FF80" s="26">
        <v>2.4900000000000002</v>
      </c>
      <c r="FG80" s="26">
        <v>2.56</v>
      </c>
      <c r="FH80" s="26">
        <v>2.56</v>
      </c>
      <c r="FI80" s="26">
        <v>2.56</v>
      </c>
      <c r="FJ80" s="26">
        <v>2.56</v>
      </c>
      <c r="FK80" s="26">
        <v>2.56</v>
      </c>
      <c r="FL80" s="26">
        <v>2.56</v>
      </c>
      <c r="FM80" s="26">
        <v>2.56</v>
      </c>
      <c r="FN80" s="26">
        <v>2.56</v>
      </c>
      <c r="FO80" s="26">
        <v>2.56</v>
      </c>
      <c r="FP80" s="26">
        <v>2.56</v>
      </c>
      <c r="FQ80" s="26">
        <v>2.56</v>
      </c>
      <c r="FR80" s="26">
        <v>2.56</v>
      </c>
      <c r="FS80" s="26">
        <v>2.63</v>
      </c>
      <c r="FT80" s="26">
        <v>2.63</v>
      </c>
      <c r="FU80" s="26">
        <v>2.63</v>
      </c>
      <c r="FV80" s="26">
        <v>2.63</v>
      </c>
      <c r="FW80" s="26">
        <v>2.63</v>
      </c>
      <c r="FX80" s="26">
        <v>2.63</v>
      </c>
      <c r="FY80" s="26">
        <v>2.63</v>
      </c>
      <c r="FZ80" s="26">
        <v>2.63</v>
      </c>
      <c r="GA80" s="26">
        <v>2.63</v>
      </c>
      <c r="GB80" s="26">
        <v>2.63</v>
      </c>
      <c r="GC80" s="26">
        <v>2.63</v>
      </c>
      <c r="GD80" s="26">
        <v>2.63</v>
      </c>
    </row>
    <row r="81" spans="1:186" s="41" customFormat="1">
      <c r="A81" s="60"/>
      <c r="B81" s="459"/>
      <c r="C81" s="461"/>
      <c r="D81" s="461"/>
      <c r="E81" s="461"/>
      <c r="F81" s="46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</row>
    <row r="82" spans="1:186" s="41" customFormat="1">
      <c r="A82" s="60"/>
      <c r="B82" s="459"/>
      <c r="C82" s="461" t="s">
        <v>254</v>
      </c>
      <c r="D82" s="461" t="s">
        <v>76</v>
      </c>
      <c r="E82" s="461" t="s">
        <v>68</v>
      </c>
      <c r="F82" s="674" t="s">
        <v>77</v>
      </c>
      <c r="G82" s="441" t="s">
        <v>191</v>
      </c>
      <c r="H82" s="441" t="s">
        <v>191</v>
      </c>
      <c r="I82" s="441" t="s">
        <v>191</v>
      </c>
      <c r="J82" s="441" t="s">
        <v>191</v>
      </c>
      <c r="K82" s="441" t="s">
        <v>191</v>
      </c>
      <c r="L82" s="441" t="s">
        <v>191</v>
      </c>
      <c r="M82" s="441" t="s">
        <v>191</v>
      </c>
      <c r="N82" s="441" t="s">
        <v>191</v>
      </c>
      <c r="O82" s="441" t="s">
        <v>191</v>
      </c>
      <c r="P82" s="441" t="s">
        <v>191</v>
      </c>
      <c r="Q82" s="441" t="s">
        <v>191</v>
      </c>
      <c r="R82" s="441" t="s">
        <v>191</v>
      </c>
      <c r="S82" s="441" t="s">
        <v>191</v>
      </c>
      <c r="T82" s="441" t="s">
        <v>191</v>
      </c>
      <c r="U82" s="441" t="s">
        <v>191</v>
      </c>
      <c r="V82" s="441" t="s">
        <v>191</v>
      </c>
      <c r="W82" s="441" t="s">
        <v>191</v>
      </c>
      <c r="X82" s="441" t="s">
        <v>191</v>
      </c>
      <c r="Y82" s="441" t="s">
        <v>191</v>
      </c>
      <c r="Z82" s="441" t="s">
        <v>191</v>
      </c>
      <c r="AA82" s="441" t="s">
        <v>191</v>
      </c>
      <c r="AB82" s="441" t="s">
        <v>191</v>
      </c>
      <c r="AC82" s="441" t="s">
        <v>191</v>
      </c>
      <c r="AD82" s="441" t="s">
        <v>191</v>
      </c>
      <c r="AE82" s="441" t="s">
        <v>191</v>
      </c>
      <c r="AF82" s="441" t="s">
        <v>191</v>
      </c>
      <c r="AG82" s="441" t="s">
        <v>191</v>
      </c>
      <c r="AH82" s="441" t="s">
        <v>191</v>
      </c>
      <c r="AI82" s="441" t="s">
        <v>191</v>
      </c>
      <c r="AJ82" s="441" t="s">
        <v>191</v>
      </c>
      <c r="AK82" s="441" t="s">
        <v>191</v>
      </c>
      <c r="AL82" s="441" t="s">
        <v>191</v>
      </c>
      <c r="AM82" s="441" t="s">
        <v>191</v>
      </c>
      <c r="AN82" s="441" t="s">
        <v>191</v>
      </c>
      <c r="AO82" s="441" t="s">
        <v>191</v>
      </c>
      <c r="AP82" s="441" t="s">
        <v>191</v>
      </c>
      <c r="AQ82" s="441" t="s">
        <v>191</v>
      </c>
      <c r="AR82" s="441" t="s">
        <v>191</v>
      </c>
      <c r="AS82" s="441" t="s">
        <v>191</v>
      </c>
      <c r="AT82" s="441" t="s">
        <v>191</v>
      </c>
      <c r="AU82" s="441" t="s">
        <v>191</v>
      </c>
      <c r="AV82" s="441" t="s">
        <v>191</v>
      </c>
      <c r="AW82" s="441" t="s">
        <v>191</v>
      </c>
      <c r="AX82" s="441" t="s">
        <v>191</v>
      </c>
      <c r="AY82" s="441" t="s">
        <v>191</v>
      </c>
      <c r="AZ82" s="441" t="s">
        <v>191</v>
      </c>
      <c r="BA82" s="441" t="s">
        <v>191</v>
      </c>
      <c r="BB82" s="441" t="s">
        <v>191</v>
      </c>
      <c r="BC82" s="441" t="s">
        <v>191</v>
      </c>
      <c r="BD82" s="441" t="s">
        <v>191</v>
      </c>
      <c r="BE82" s="441" t="s">
        <v>191</v>
      </c>
      <c r="BF82" s="441" t="s">
        <v>191</v>
      </c>
      <c r="BG82" s="26" t="s">
        <v>191</v>
      </c>
      <c r="BH82" s="26" t="s">
        <v>191</v>
      </c>
      <c r="BI82" s="26" t="s">
        <v>191</v>
      </c>
      <c r="BJ82" s="26" t="s">
        <v>191</v>
      </c>
      <c r="BK82" s="26" t="s">
        <v>191</v>
      </c>
      <c r="BL82" s="26" t="s">
        <v>191</v>
      </c>
      <c r="BM82" s="26" t="s">
        <v>191</v>
      </c>
      <c r="BN82" s="26" t="s">
        <v>191</v>
      </c>
      <c r="BO82" s="26" t="s">
        <v>191</v>
      </c>
      <c r="BP82" s="26" t="s">
        <v>191</v>
      </c>
      <c r="BQ82" s="26" t="s">
        <v>191</v>
      </c>
      <c r="BR82" s="26" t="s">
        <v>191</v>
      </c>
      <c r="BS82" s="26" t="s">
        <v>191</v>
      </c>
      <c r="BT82" s="26" t="s">
        <v>191</v>
      </c>
      <c r="BU82" s="26" t="s">
        <v>191</v>
      </c>
      <c r="BV82" s="26" t="s">
        <v>191</v>
      </c>
      <c r="BW82" s="26" t="s">
        <v>191</v>
      </c>
      <c r="BX82" s="26" t="s">
        <v>191</v>
      </c>
      <c r="BY82" s="26" t="s">
        <v>191</v>
      </c>
      <c r="BZ82" s="26" t="s">
        <v>191</v>
      </c>
      <c r="CA82" s="26" t="s">
        <v>191</v>
      </c>
      <c r="CB82" s="26" t="s">
        <v>191</v>
      </c>
      <c r="CC82" s="26" t="s">
        <v>191</v>
      </c>
      <c r="CD82" s="26" t="s">
        <v>191</v>
      </c>
      <c r="CE82" s="26" t="s">
        <v>191</v>
      </c>
      <c r="CF82" s="26" t="s">
        <v>191</v>
      </c>
      <c r="CG82" s="26" t="s">
        <v>191</v>
      </c>
      <c r="CH82" s="26" t="s">
        <v>191</v>
      </c>
      <c r="CI82" s="26" t="s">
        <v>191</v>
      </c>
      <c r="CJ82" s="26" t="s">
        <v>191</v>
      </c>
      <c r="CK82" s="26" t="s">
        <v>191</v>
      </c>
      <c r="CL82" s="26" t="s">
        <v>191</v>
      </c>
      <c r="CM82" s="26" t="s">
        <v>191</v>
      </c>
      <c r="CN82" s="26" t="s">
        <v>191</v>
      </c>
      <c r="CO82" s="26" t="s">
        <v>191</v>
      </c>
      <c r="CP82" s="26" t="s">
        <v>191</v>
      </c>
      <c r="CQ82" s="26" t="s">
        <v>191</v>
      </c>
      <c r="CR82" s="26" t="s">
        <v>191</v>
      </c>
      <c r="CS82" s="26" t="s">
        <v>191</v>
      </c>
      <c r="CT82" s="26" t="s">
        <v>191</v>
      </c>
      <c r="CU82" s="26" t="s">
        <v>191</v>
      </c>
      <c r="CV82" s="26" t="s">
        <v>191</v>
      </c>
      <c r="CW82" s="26" t="s">
        <v>191</v>
      </c>
      <c r="CX82" s="26" t="s">
        <v>191</v>
      </c>
      <c r="CY82" s="26" t="s">
        <v>191</v>
      </c>
      <c r="CZ82" s="26" t="s">
        <v>191</v>
      </c>
      <c r="DA82" s="26" t="s">
        <v>191</v>
      </c>
      <c r="DB82" s="26" t="s">
        <v>191</v>
      </c>
      <c r="DC82" s="26" t="s">
        <v>191</v>
      </c>
      <c r="DD82" s="26" t="s">
        <v>191</v>
      </c>
      <c r="DE82" s="26" t="s">
        <v>191</v>
      </c>
      <c r="DF82" s="26" t="s">
        <v>191</v>
      </c>
      <c r="DG82" s="26" t="s">
        <v>191</v>
      </c>
      <c r="DH82" s="26" t="s">
        <v>191</v>
      </c>
      <c r="DI82" s="26" t="s">
        <v>191</v>
      </c>
      <c r="DJ82" s="26" t="s">
        <v>191</v>
      </c>
      <c r="DK82" s="26" t="s">
        <v>191</v>
      </c>
      <c r="DL82" s="26" t="s">
        <v>191</v>
      </c>
      <c r="DM82" s="26" t="s">
        <v>191</v>
      </c>
      <c r="DN82" s="26" t="s">
        <v>191</v>
      </c>
      <c r="DO82" s="26" t="s">
        <v>191</v>
      </c>
      <c r="DP82" s="26" t="s">
        <v>191</v>
      </c>
      <c r="DQ82" s="26" t="s">
        <v>191</v>
      </c>
      <c r="DR82" s="26" t="s">
        <v>191</v>
      </c>
      <c r="DS82" s="26" t="s">
        <v>191</v>
      </c>
      <c r="DT82" s="26" t="s">
        <v>191</v>
      </c>
      <c r="DU82" s="26" t="s">
        <v>191</v>
      </c>
      <c r="DV82" s="26" t="s">
        <v>191</v>
      </c>
      <c r="DW82" s="26" t="s">
        <v>191</v>
      </c>
      <c r="DX82" s="26" t="s">
        <v>191</v>
      </c>
      <c r="DY82" s="26" t="s">
        <v>191</v>
      </c>
      <c r="DZ82" s="26" t="s">
        <v>191</v>
      </c>
      <c r="EA82" s="26" t="s">
        <v>191</v>
      </c>
      <c r="EB82" s="26" t="s">
        <v>191</v>
      </c>
      <c r="EC82" s="26" t="s">
        <v>191</v>
      </c>
      <c r="ED82" s="26" t="s">
        <v>191</v>
      </c>
      <c r="EE82" s="26" t="s">
        <v>191</v>
      </c>
      <c r="EF82" s="26" t="s">
        <v>191</v>
      </c>
      <c r="EG82" s="26" t="s">
        <v>191</v>
      </c>
      <c r="EH82" s="26" t="s">
        <v>191</v>
      </c>
      <c r="EI82" s="26" t="s">
        <v>191</v>
      </c>
      <c r="EJ82" s="26" t="s">
        <v>191</v>
      </c>
      <c r="EK82" s="26" t="s">
        <v>191</v>
      </c>
      <c r="EL82" s="26" t="s">
        <v>191</v>
      </c>
      <c r="EM82" s="26" t="s">
        <v>191</v>
      </c>
      <c r="EN82" s="26" t="s">
        <v>191</v>
      </c>
      <c r="EO82" s="26" t="s">
        <v>191</v>
      </c>
      <c r="EP82" s="26" t="s">
        <v>191</v>
      </c>
      <c r="EQ82" s="26" t="s">
        <v>191</v>
      </c>
      <c r="ER82" s="26" t="s">
        <v>191</v>
      </c>
      <c r="ES82" s="26" t="s">
        <v>191</v>
      </c>
      <c r="ET82" s="26" t="s">
        <v>191</v>
      </c>
      <c r="EU82" s="26" t="s">
        <v>191</v>
      </c>
      <c r="EV82" s="26" t="s">
        <v>191</v>
      </c>
      <c r="EW82" s="26" t="s">
        <v>191</v>
      </c>
      <c r="EX82" s="26" t="s">
        <v>191</v>
      </c>
      <c r="EY82" s="26" t="s">
        <v>191</v>
      </c>
      <c r="EZ82" s="26" t="s">
        <v>191</v>
      </c>
      <c r="FA82" s="26" t="s">
        <v>191</v>
      </c>
      <c r="FB82" s="26" t="s">
        <v>191</v>
      </c>
      <c r="FC82" s="26" t="s">
        <v>191</v>
      </c>
      <c r="FD82" s="26" t="s">
        <v>191</v>
      </c>
      <c r="FE82" s="26" t="s">
        <v>191</v>
      </c>
      <c r="FF82" s="26" t="s">
        <v>191</v>
      </c>
      <c r="FG82" s="26" t="s">
        <v>191</v>
      </c>
      <c r="FH82" s="26" t="s">
        <v>191</v>
      </c>
      <c r="FI82" s="26" t="s">
        <v>191</v>
      </c>
      <c r="FJ82" s="26" t="s">
        <v>191</v>
      </c>
      <c r="FK82" s="26" t="s">
        <v>191</v>
      </c>
      <c r="FL82" s="26" t="s">
        <v>191</v>
      </c>
      <c r="FM82" s="26" t="s">
        <v>191</v>
      </c>
      <c r="FN82" s="26" t="s">
        <v>191</v>
      </c>
      <c r="FO82" s="26" t="s">
        <v>191</v>
      </c>
      <c r="FP82" s="26" t="s">
        <v>191</v>
      </c>
      <c r="FQ82" s="26" t="s">
        <v>191</v>
      </c>
      <c r="FR82" s="26" t="s">
        <v>191</v>
      </c>
      <c r="FS82" s="26" t="s">
        <v>191</v>
      </c>
      <c r="FT82" s="26" t="s">
        <v>191</v>
      </c>
      <c r="FU82" s="26" t="s">
        <v>191</v>
      </c>
      <c r="FV82" s="26" t="s">
        <v>191</v>
      </c>
      <c r="FW82" s="26" t="s">
        <v>191</v>
      </c>
      <c r="FX82" s="26" t="s">
        <v>191</v>
      </c>
      <c r="FY82" s="26" t="s">
        <v>191</v>
      </c>
      <c r="FZ82" s="26" t="s">
        <v>191</v>
      </c>
      <c r="GA82" s="26" t="s">
        <v>191</v>
      </c>
      <c r="GB82" s="26" t="s">
        <v>191</v>
      </c>
      <c r="GC82" s="26" t="s">
        <v>191</v>
      </c>
      <c r="GD82" s="26" t="s">
        <v>191</v>
      </c>
    </row>
    <row r="83" spans="1:186" s="41" customFormat="1">
      <c r="A83" s="60"/>
      <c r="B83" s="459"/>
      <c r="C83" s="461" t="s">
        <v>254</v>
      </c>
      <c r="D83" s="461" t="s">
        <v>76</v>
      </c>
      <c r="E83" s="461" t="s">
        <v>68</v>
      </c>
      <c r="F83" s="461" t="s">
        <v>78</v>
      </c>
      <c r="G83" s="441" t="s">
        <v>191</v>
      </c>
      <c r="H83" s="441" t="s">
        <v>191</v>
      </c>
      <c r="I83" s="441" t="s">
        <v>191</v>
      </c>
      <c r="J83" s="441" t="s">
        <v>191</v>
      </c>
      <c r="K83" s="441" t="s">
        <v>191</v>
      </c>
      <c r="L83" s="441" t="s">
        <v>191</v>
      </c>
      <c r="M83" s="441" t="s">
        <v>191</v>
      </c>
      <c r="N83" s="441" t="s">
        <v>191</v>
      </c>
      <c r="O83" s="441" t="s">
        <v>191</v>
      </c>
      <c r="P83" s="441" t="s">
        <v>191</v>
      </c>
      <c r="Q83" s="441" t="s">
        <v>191</v>
      </c>
      <c r="R83" s="441" t="s">
        <v>191</v>
      </c>
      <c r="S83" s="441" t="s">
        <v>191</v>
      </c>
      <c r="T83" s="441" t="s">
        <v>191</v>
      </c>
      <c r="U83" s="441" t="s">
        <v>191</v>
      </c>
      <c r="V83" s="441" t="s">
        <v>191</v>
      </c>
      <c r="W83" s="441" t="s">
        <v>191</v>
      </c>
      <c r="X83" s="441" t="s">
        <v>191</v>
      </c>
      <c r="Y83" s="441" t="s">
        <v>191</v>
      </c>
      <c r="Z83" s="441" t="s">
        <v>191</v>
      </c>
      <c r="AA83" s="441" t="s">
        <v>191</v>
      </c>
      <c r="AB83" s="441" t="s">
        <v>191</v>
      </c>
      <c r="AC83" s="441" t="s">
        <v>191</v>
      </c>
      <c r="AD83" s="441" t="s">
        <v>191</v>
      </c>
      <c r="AE83" s="441" t="s">
        <v>191</v>
      </c>
      <c r="AF83" s="441" t="s">
        <v>191</v>
      </c>
      <c r="AG83" s="441" t="s">
        <v>191</v>
      </c>
      <c r="AH83" s="441" t="s">
        <v>191</v>
      </c>
      <c r="AI83" s="441" t="s">
        <v>191</v>
      </c>
      <c r="AJ83" s="441" t="s">
        <v>191</v>
      </c>
      <c r="AK83" s="441" t="s">
        <v>191</v>
      </c>
      <c r="AL83" s="441" t="s">
        <v>191</v>
      </c>
      <c r="AM83" s="441" t="s">
        <v>191</v>
      </c>
      <c r="AN83" s="441" t="s">
        <v>191</v>
      </c>
      <c r="AO83" s="441" t="s">
        <v>191</v>
      </c>
      <c r="AP83" s="441" t="s">
        <v>191</v>
      </c>
      <c r="AQ83" s="441" t="s">
        <v>191</v>
      </c>
      <c r="AR83" s="441" t="s">
        <v>191</v>
      </c>
      <c r="AS83" s="441" t="s">
        <v>191</v>
      </c>
      <c r="AT83" s="441" t="s">
        <v>191</v>
      </c>
      <c r="AU83" s="441" t="s">
        <v>191</v>
      </c>
      <c r="AV83" s="441" t="s">
        <v>191</v>
      </c>
      <c r="AW83" s="441" t="s">
        <v>191</v>
      </c>
      <c r="AX83" s="441" t="s">
        <v>191</v>
      </c>
      <c r="AY83" s="441" t="s">
        <v>191</v>
      </c>
      <c r="AZ83" s="441" t="s">
        <v>191</v>
      </c>
      <c r="BA83" s="441" t="s">
        <v>191</v>
      </c>
      <c r="BB83" s="441" t="s">
        <v>191</v>
      </c>
      <c r="BC83" s="441" t="s">
        <v>191</v>
      </c>
      <c r="BD83" s="441" t="s">
        <v>191</v>
      </c>
      <c r="BE83" s="441" t="s">
        <v>191</v>
      </c>
      <c r="BF83" s="441" t="s">
        <v>191</v>
      </c>
      <c r="BG83" s="26" t="s">
        <v>191</v>
      </c>
      <c r="BH83" s="26" t="s">
        <v>191</v>
      </c>
      <c r="BI83" s="26" t="s">
        <v>191</v>
      </c>
      <c r="BJ83" s="26" t="s">
        <v>191</v>
      </c>
      <c r="BK83" s="26" t="s">
        <v>191</v>
      </c>
      <c r="BL83" s="26" t="s">
        <v>191</v>
      </c>
      <c r="BM83" s="26" t="s">
        <v>191</v>
      </c>
      <c r="BN83" s="26" t="s">
        <v>191</v>
      </c>
      <c r="BO83" s="26" t="s">
        <v>191</v>
      </c>
      <c r="BP83" s="26" t="s">
        <v>191</v>
      </c>
      <c r="BQ83" s="26" t="s">
        <v>191</v>
      </c>
      <c r="BR83" s="26" t="s">
        <v>191</v>
      </c>
      <c r="BS83" s="26" t="s">
        <v>191</v>
      </c>
      <c r="BT83" s="26" t="s">
        <v>191</v>
      </c>
      <c r="BU83" s="26" t="s">
        <v>191</v>
      </c>
      <c r="BV83" s="26" t="s">
        <v>191</v>
      </c>
      <c r="BW83" s="26" t="s">
        <v>191</v>
      </c>
      <c r="BX83" s="26" t="s">
        <v>191</v>
      </c>
      <c r="BY83" s="26" t="s">
        <v>191</v>
      </c>
      <c r="BZ83" s="26" t="s">
        <v>191</v>
      </c>
      <c r="CA83" s="26" t="s">
        <v>191</v>
      </c>
      <c r="CB83" s="26" t="s">
        <v>191</v>
      </c>
      <c r="CC83" s="26" t="s">
        <v>191</v>
      </c>
      <c r="CD83" s="26" t="s">
        <v>191</v>
      </c>
      <c r="CE83" s="26" t="s">
        <v>191</v>
      </c>
      <c r="CF83" s="26" t="s">
        <v>191</v>
      </c>
      <c r="CG83" s="26" t="s">
        <v>191</v>
      </c>
      <c r="CH83" s="26" t="s">
        <v>191</v>
      </c>
      <c r="CI83" s="26" t="s">
        <v>191</v>
      </c>
      <c r="CJ83" s="26" t="s">
        <v>191</v>
      </c>
      <c r="CK83" s="26" t="s">
        <v>191</v>
      </c>
      <c r="CL83" s="26" t="s">
        <v>191</v>
      </c>
      <c r="CM83" s="26" t="s">
        <v>191</v>
      </c>
      <c r="CN83" s="26" t="s">
        <v>191</v>
      </c>
      <c r="CO83" s="26" t="s">
        <v>191</v>
      </c>
      <c r="CP83" s="26" t="s">
        <v>191</v>
      </c>
      <c r="CQ83" s="26" t="s">
        <v>191</v>
      </c>
      <c r="CR83" s="26" t="s">
        <v>191</v>
      </c>
      <c r="CS83" s="26" t="s">
        <v>191</v>
      </c>
      <c r="CT83" s="26" t="s">
        <v>191</v>
      </c>
      <c r="CU83" s="26" t="s">
        <v>191</v>
      </c>
      <c r="CV83" s="26" t="s">
        <v>191</v>
      </c>
      <c r="CW83" s="26" t="s">
        <v>191</v>
      </c>
      <c r="CX83" s="26" t="s">
        <v>191</v>
      </c>
      <c r="CY83" s="26" t="s">
        <v>191</v>
      </c>
      <c r="CZ83" s="26" t="s">
        <v>191</v>
      </c>
      <c r="DA83" s="26" t="s">
        <v>191</v>
      </c>
      <c r="DB83" s="26" t="s">
        <v>191</v>
      </c>
      <c r="DC83" s="26" t="s">
        <v>191</v>
      </c>
      <c r="DD83" s="26" t="s">
        <v>191</v>
      </c>
      <c r="DE83" s="26" t="s">
        <v>191</v>
      </c>
      <c r="DF83" s="26" t="s">
        <v>191</v>
      </c>
      <c r="DG83" s="26" t="s">
        <v>191</v>
      </c>
      <c r="DH83" s="26" t="s">
        <v>191</v>
      </c>
      <c r="DI83" s="26" t="s">
        <v>191</v>
      </c>
      <c r="DJ83" s="26" t="s">
        <v>191</v>
      </c>
      <c r="DK83" s="26" t="s">
        <v>191</v>
      </c>
      <c r="DL83" s="26" t="s">
        <v>191</v>
      </c>
      <c r="DM83" s="26" t="s">
        <v>191</v>
      </c>
      <c r="DN83" s="26" t="s">
        <v>191</v>
      </c>
      <c r="DO83" s="26" t="s">
        <v>191</v>
      </c>
      <c r="DP83" s="26" t="s">
        <v>191</v>
      </c>
      <c r="DQ83" s="26" t="s">
        <v>191</v>
      </c>
      <c r="DR83" s="26" t="s">
        <v>191</v>
      </c>
      <c r="DS83" s="26" t="s">
        <v>191</v>
      </c>
      <c r="DT83" s="26" t="s">
        <v>191</v>
      </c>
      <c r="DU83" s="26" t="s">
        <v>191</v>
      </c>
      <c r="DV83" s="26" t="s">
        <v>191</v>
      </c>
      <c r="DW83" s="26" t="s">
        <v>191</v>
      </c>
      <c r="DX83" s="26" t="s">
        <v>191</v>
      </c>
      <c r="DY83" s="26" t="s">
        <v>191</v>
      </c>
      <c r="DZ83" s="26" t="s">
        <v>191</v>
      </c>
      <c r="EA83" s="26" t="s">
        <v>191</v>
      </c>
      <c r="EB83" s="26" t="s">
        <v>191</v>
      </c>
      <c r="EC83" s="26" t="s">
        <v>191</v>
      </c>
      <c r="ED83" s="26" t="s">
        <v>191</v>
      </c>
      <c r="EE83" s="26" t="s">
        <v>191</v>
      </c>
      <c r="EF83" s="26" t="s">
        <v>191</v>
      </c>
      <c r="EG83" s="26" t="s">
        <v>191</v>
      </c>
      <c r="EH83" s="26" t="s">
        <v>191</v>
      </c>
      <c r="EI83" s="26" t="s">
        <v>191</v>
      </c>
      <c r="EJ83" s="26" t="s">
        <v>191</v>
      </c>
      <c r="EK83" s="26" t="s">
        <v>191</v>
      </c>
      <c r="EL83" s="26" t="s">
        <v>191</v>
      </c>
      <c r="EM83" s="26" t="s">
        <v>191</v>
      </c>
      <c r="EN83" s="26" t="s">
        <v>191</v>
      </c>
      <c r="EO83" s="26" t="s">
        <v>191</v>
      </c>
      <c r="EP83" s="26" t="s">
        <v>191</v>
      </c>
      <c r="EQ83" s="26" t="s">
        <v>191</v>
      </c>
      <c r="ER83" s="26" t="s">
        <v>191</v>
      </c>
      <c r="ES83" s="26" t="s">
        <v>191</v>
      </c>
      <c r="ET83" s="26" t="s">
        <v>191</v>
      </c>
      <c r="EU83" s="26" t="s">
        <v>191</v>
      </c>
      <c r="EV83" s="26" t="s">
        <v>191</v>
      </c>
      <c r="EW83" s="26" t="s">
        <v>191</v>
      </c>
      <c r="EX83" s="26" t="s">
        <v>191</v>
      </c>
      <c r="EY83" s="26" t="s">
        <v>191</v>
      </c>
      <c r="EZ83" s="26" t="s">
        <v>191</v>
      </c>
      <c r="FA83" s="26" t="s">
        <v>191</v>
      </c>
      <c r="FB83" s="26" t="s">
        <v>191</v>
      </c>
      <c r="FC83" s="26" t="s">
        <v>191</v>
      </c>
      <c r="FD83" s="26" t="s">
        <v>191</v>
      </c>
      <c r="FE83" s="26" t="s">
        <v>191</v>
      </c>
      <c r="FF83" s="26" t="s">
        <v>191</v>
      </c>
      <c r="FG83" s="26" t="s">
        <v>191</v>
      </c>
      <c r="FH83" s="26" t="s">
        <v>191</v>
      </c>
      <c r="FI83" s="26" t="s">
        <v>191</v>
      </c>
      <c r="FJ83" s="26" t="s">
        <v>191</v>
      </c>
      <c r="FK83" s="26" t="s">
        <v>191</v>
      </c>
      <c r="FL83" s="26" t="s">
        <v>191</v>
      </c>
      <c r="FM83" s="26" t="s">
        <v>191</v>
      </c>
      <c r="FN83" s="26" t="s">
        <v>191</v>
      </c>
      <c r="FO83" s="26" t="s">
        <v>191</v>
      </c>
      <c r="FP83" s="26" t="s">
        <v>191</v>
      </c>
      <c r="FQ83" s="26" t="s">
        <v>191</v>
      </c>
      <c r="FR83" s="26" t="s">
        <v>191</v>
      </c>
      <c r="FS83" s="26" t="s">
        <v>191</v>
      </c>
      <c r="FT83" s="26" t="s">
        <v>191</v>
      </c>
      <c r="FU83" s="26" t="s">
        <v>191</v>
      </c>
      <c r="FV83" s="26" t="s">
        <v>191</v>
      </c>
      <c r="FW83" s="26" t="s">
        <v>191</v>
      </c>
      <c r="FX83" s="26" t="s">
        <v>191</v>
      </c>
      <c r="FY83" s="26" t="s">
        <v>191</v>
      </c>
      <c r="FZ83" s="26" t="s">
        <v>191</v>
      </c>
      <c r="GA83" s="26" t="s">
        <v>191</v>
      </c>
      <c r="GB83" s="26" t="s">
        <v>191</v>
      </c>
      <c r="GC83" s="26" t="s">
        <v>191</v>
      </c>
      <c r="GD83" s="26" t="s">
        <v>191</v>
      </c>
    </row>
    <row r="84" spans="1:186" s="41" customFormat="1">
      <c r="A84" s="60"/>
      <c r="B84" s="459"/>
      <c r="C84" s="461" t="s">
        <v>254</v>
      </c>
      <c r="D84" s="461" t="s">
        <v>76</v>
      </c>
      <c r="E84" s="461" t="s">
        <v>68</v>
      </c>
      <c r="F84" s="461" t="s">
        <v>79</v>
      </c>
      <c r="G84" s="441" t="s">
        <v>191</v>
      </c>
      <c r="H84" s="441" t="s">
        <v>191</v>
      </c>
      <c r="I84" s="441" t="s">
        <v>191</v>
      </c>
      <c r="J84" s="441" t="s">
        <v>191</v>
      </c>
      <c r="K84" s="441" t="s">
        <v>191</v>
      </c>
      <c r="L84" s="441" t="s">
        <v>191</v>
      </c>
      <c r="M84" s="441" t="s">
        <v>191</v>
      </c>
      <c r="N84" s="441" t="s">
        <v>191</v>
      </c>
      <c r="O84" s="441" t="s">
        <v>191</v>
      </c>
      <c r="P84" s="441" t="s">
        <v>191</v>
      </c>
      <c r="Q84" s="441" t="s">
        <v>191</v>
      </c>
      <c r="R84" s="441" t="s">
        <v>191</v>
      </c>
      <c r="S84" s="441" t="s">
        <v>191</v>
      </c>
      <c r="T84" s="441" t="s">
        <v>191</v>
      </c>
      <c r="U84" s="441" t="s">
        <v>191</v>
      </c>
      <c r="V84" s="441" t="s">
        <v>191</v>
      </c>
      <c r="W84" s="441" t="s">
        <v>191</v>
      </c>
      <c r="X84" s="441" t="s">
        <v>191</v>
      </c>
      <c r="Y84" s="441" t="s">
        <v>191</v>
      </c>
      <c r="Z84" s="441" t="s">
        <v>191</v>
      </c>
      <c r="AA84" s="441" t="s">
        <v>191</v>
      </c>
      <c r="AB84" s="441" t="s">
        <v>191</v>
      </c>
      <c r="AC84" s="441" t="s">
        <v>191</v>
      </c>
      <c r="AD84" s="441" t="s">
        <v>191</v>
      </c>
      <c r="AE84" s="441" t="s">
        <v>191</v>
      </c>
      <c r="AF84" s="441" t="s">
        <v>191</v>
      </c>
      <c r="AG84" s="441" t="s">
        <v>191</v>
      </c>
      <c r="AH84" s="441" t="s">
        <v>191</v>
      </c>
      <c r="AI84" s="441" t="s">
        <v>191</v>
      </c>
      <c r="AJ84" s="441" t="s">
        <v>191</v>
      </c>
      <c r="AK84" s="441" t="s">
        <v>191</v>
      </c>
      <c r="AL84" s="441" t="s">
        <v>191</v>
      </c>
      <c r="AM84" s="441" t="s">
        <v>191</v>
      </c>
      <c r="AN84" s="441" t="s">
        <v>191</v>
      </c>
      <c r="AO84" s="441" t="s">
        <v>191</v>
      </c>
      <c r="AP84" s="441" t="s">
        <v>191</v>
      </c>
      <c r="AQ84" s="441" t="s">
        <v>191</v>
      </c>
      <c r="AR84" s="441" t="s">
        <v>191</v>
      </c>
      <c r="AS84" s="441" t="s">
        <v>191</v>
      </c>
      <c r="AT84" s="441" t="s">
        <v>191</v>
      </c>
      <c r="AU84" s="441" t="s">
        <v>191</v>
      </c>
      <c r="AV84" s="441" t="s">
        <v>191</v>
      </c>
      <c r="AW84" s="441" t="s">
        <v>191</v>
      </c>
      <c r="AX84" s="441" t="s">
        <v>191</v>
      </c>
      <c r="AY84" s="441" t="s">
        <v>191</v>
      </c>
      <c r="AZ84" s="441" t="s">
        <v>191</v>
      </c>
      <c r="BA84" s="441" t="s">
        <v>191</v>
      </c>
      <c r="BB84" s="441" t="s">
        <v>191</v>
      </c>
      <c r="BC84" s="441" t="s">
        <v>191</v>
      </c>
      <c r="BD84" s="441" t="s">
        <v>191</v>
      </c>
      <c r="BE84" s="441" t="s">
        <v>191</v>
      </c>
      <c r="BF84" s="441" t="s">
        <v>191</v>
      </c>
      <c r="BG84" s="26" t="s">
        <v>191</v>
      </c>
      <c r="BH84" s="26" t="s">
        <v>191</v>
      </c>
      <c r="BI84" s="26" t="s">
        <v>191</v>
      </c>
      <c r="BJ84" s="26" t="s">
        <v>191</v>
      </c>
      <c r="BK84" s="26" t="s">
        <v>191</v>
      </c>
      <c r="BL84" s="26" t="s">
        <v>191</v>
      </c>
      <c r="BM84" s="26" t="s">
        <v>191</v>
      </c>
      <c r="BN84" s="26" t="s">
        <v>191</v>
      </c>
      <c r="BO84" s="26" t="s">
        <v>191</v>
      </c>
      <c r="BP84" s="26" t="s">
        <v>191</v>
      </c>
      <c r="BQ84" s="26" t="s">
        <v>191</v>
      </c>
      <c r="BR84" s="26" t="s">
        <v>191</v>
      </c>
      <c r="BS84" s="26" t="s">
        <v>191</v>
      </c>
      <c r="BT84" s="26" t="s">
        <v>191</v>
      </c>
      <c r="BU84" s="26" t="s">
        <v>191</v>
      </c>
      <c r="BV84" s="26" t="s">
        <v>191</v>
      </c>
      <c r="BW84" s="26" t="s">
        <v>191</v>
      </c>
      <c r="BX84" s="26" t="s">
        <v>191</v>
      </c>
      <c r="BY84" s="26" t="s">
        <v>191</v>
      </c>
      <c r="BZ84" s="26" t="s">
        <v>191</v>
      </c>
      <c r="CA84" s="26" t="s">
        <v>191</v>
      </c>
      <c r="CB84" s="26" t="s">
        <v>191</v>
      </c>
      <c r="CC84" s="26" t="s">
        <v>191</v>
      </c>
      <c r="CD84" s="26" t="s">
        <v>191</v>
      </c>
      <c r="CE84" s="26" t="s">
        <v>191</v>
      </c>
      <c r="CF84" s="26" t="s">
        <v>191</v>
      </c>
      <c r="CG84" s="26" t="s">
        <v>191</v>
      </c>
      <c r="CH84" s="26" t="s">
        <v>191</v>
      </c>
      <c r="CI84" s="26" t="s">
        <v>191</v>
      </c>
      <c r="CJ84" s="26" t="s">
        <v>191</v>
      </c>
      <c r="CK84" s="26" t="s">
        <v>191</v>
      </c>
      <c r="CL84" s="26" t="s">
        <v>191</v>
      </c>
      <c r="CM84" s="26" t="s">
        <v>191</v>
      </c>
      <c r="CN84" s="26" t="s">
        <v>191</v>
      </c>
      <c r="CO84" s="26" t="s">
        <v>191</v>
      </c>
      <c r="CP84" s="26" t="s">
        <v>191</v>
      </c>
      <c r="CQ84" s="26" t="s">
        <v>191</v>
      </c>
      <c r="CR84" s="26" t="s">
        <v>191</v>
      </c>
      <c r="CS84" s="26" t="s">
        <v>191</v>
      </c>
      <c r="CT84" s="26" t="s">
        <v>191</v>
      </c>
      <c r="CU84" s="26" t="s">
        <v>191</v>
      </c>
      <c r="CV84" s="26" t="s">
        <v>191</v>
      </c>
      <c r="CW84" s="26" t="s">
        <v>191</v>
      </c>
      <c r="CX84" s="26" t="s">
        <v>191</v>
      </c>
      <c r="CY84" s="26" t="s">
        <v>191</v>
      </c>
      <c r="CZ84" s="26" t="s">
        <v>191</v>
      </c>
      <c r="DA84" s="26" t="s">
        <v>191</v>
      </c>
      <c r="DB84" s="26" t="s">
        <v>191</v>
      </c>
      <c r="DC84" s="26" t="s">
        <v>191</v>
      </c>
      <c r="DD84" s="26" t="s">
        <v>191</v>
      </c>
      <c r="DE84" s="26" t="s">
        <v>191</v>
      </c>
      <c r="DF84" s="26" t="s">
        <v>191</v>
      </c>
      <c r="DG84" s="26" t="s">
        <v>191</v>
      </c>
      <c r="DH84" s="26" t="s">
        <v>191</v>
      </c>
      <c r="DI84" s="26" t="s">
        <v>191</v>
      </c>
      <c r="DJ84" s="26" t="s">
        <v>191</v>
      </c>
      <c r="DK84" s="26" t="s">
        <v>191</v>
      </c>
      <c r="DL84" s="26" t="s">
        <v>191</v>
      </c>
      <c r="DM84" s="26" t="s">
        <v>191</v>
      </c>
      <c r="DN84" s="26" t="s">
        <v>191</v>
      </c>
      <c r="DO84" s="26" t="s">
        <v>191</v>
      </c>
      <c r="DP84" s="26" t="s">
        <v>191</v>
      </c>
      <c r="DQ84" s="26" t="s">
        <v>191</v>
      </c>
      <c r="DR84" s="26" t="s">
        <v>191</v>
      </c>
      <c r="DS84" s="26" t="s">
        <v>191</v>
      </c>
      <c r="DT84" s="26" t="s">
        <v>191</v>
      </c>
      <c r="DU84" s="26" t="s">
        <v>191</v>
      </c>
      <c r="DV84" s="26" t="s">
        <v>191</v>
      </c>
      <c r="DW84" s="26" t="s">
        <v>191</v>
      </c>
      <c r="DX84" s="26" t="s">
        <v>191</v>
      </c>
      <c r="DY84" s="26" t="s">
        <v>191</v>
      </c>
      <c r="DZ84" s="26" t="s">
        <v>191</v>
      </c>
      <c r="EA84" s="26" t="s">
        <v>191</v>
      </c>
      <c r="EB84" s="26" t="s">
        <v>191</v>
      </c>
      <c r="EC84" s="26" t="s">
        <v>191</v>
      </c>
      <c r="ED84" s="26" t="s">
        <v>191</v>
      </c>
      <c r="EE84" s="26" t="s">
        <v>191</v>
      </c>
      <c r="EF84" s="26" t="s">
        <v>191</v>
      </c>
      <c r="EG84" s="26" t="s">
        <v>191</v>
      </c>
      <c r="EH84" s="26" t="s">
        <v>191</v>
      </c>
      <c r="EI84" s="26" t="s">
        <v>191</v>
      </c>
      <c r="EJ84" s="26" t="s">
        <v>191</v>
      </c>
      <c r="EK84" s="26" t="s">
        <v>191</v>
      </c>
      <c r="EL84" s="26" t="s">
        <v>191</v>
      </c>
      <c r="EM84" s="26" t="s">
        <v>191</v>
      </c>
      <c r="EN84" s="26" t="s">
        <v>191</v>
      </c>
      <c r="EO84" s="26" t="s">
        <v>191</v>
      </c>
      <c r="EP84" s="26" t="s">
        <v>191</v>
      </c>
      <c r="EQ84" s="26" t="s">
        <v>191</v>
      </c>
      <c r="ER84" s="26" t="s">
        <v>191</v>
      </c>
      <c r="ES84" s="26" t="s">
        <v>191</v>
      </c>
      <c r="ET84" s="26" t="s">
        <v>191</v>
      </c>
      <c r="EU84" s="26" t="s">
        <v>191</v>
      </c>
      <c r="EV84" s="26" t="s">
        <v>191</v>
      </c>
      <c r="EW84" s="26" t="s">
        <v>191</v>
      </c>
      <c r="EX84" s="26" t="s">
        <v>191</v>
      </c>
      <c r="EY84" s="26" t="s">
        <v>191</v>
      </c>
      <c r="EZ84" s="26" t="s">
        <v>191</v>
      </c>
      <c r="FA84" s="26" t="s">
        <v>191</v>
      </c>
      <c r="FB84" s="26" t="s">
        <v>191</v>
      </c>
      <c r="FC84" s="26" t="s">
        <v>191</v>
      </c>
      <c r="FD84" s="26" t="s">
        <v>191</v>
      </c>
      <c r="FE84" s="26" t="s">
        <v>191</v>
      </c>
      <c r="FF84" s="26" t="s">
        <v>191</v>
      </c>
      <c r="FG84" s="26" t="s">
        <v>191</v>
      </c>
      <c r="FH84" s="26" t="s">
        <v>191</v>
      </c>
      <c r="FI84" s="26" t="s">
        <v>191</v>
      </c>
      <c r="FJ84" s="26" t="s">
        <v>191</v>
      </c>
      <c r="FK84" s="26" t="s">
        <v>191</v>
      </c>
      <c r="FL84" s="26" t="s">
        <v>191</v>
      </c>
      <c r="FM84" s="26" t="s">
        <v>191</v>
      </c>
      <c r="FN84" s="26" t="s">
        <v>191</v>
      </c>
      <c r="FO84" s="26" t="s">
        <v>191</v>
      </c>
      <c r="FP84" s="26" t="s">
        <v>191</v>
      </c>
      <c r="FQ84" s="26" t="s">
        <v>191</v>
      </c>
      <c r="FR84" s="26" t="s">
        <v>191</v>
      </c>
      <c r="FS84" s="26" t="s">
        <v>191</v>
      </c>
      <c r="FT84" s="26" t="s">
        <v>191</v>
      </c>
      <c r="FU84" s="26" t="s">
        <v>191</v>
      </c>
      <c r="FV84" s="26" t="s">
        <v>191</v>
      </c>
      <c r="FW84" s="26" t="s">
        <v>191</v>
      </c>
      <c r="FX84" s="26" t="s">
        <v>191</v>
      </c>
      <c r="FY84" s="26" t="s">
        <v>191</v>
      </c>
      <c r="FZ84" s="26" t="s">
        <v>191</v>
      </c>
      <c r="GA84" s="26" t="s">
        <v>191</v>
      </c>
      <c r="GB84" s="26" t="s">
        <v>191</v>
      </c>
      <c r="GC84" s="26" t="s">
        <v>191</v>
      </c>
      <c r="GD84" s="26" t="s">
        <v>191</v>
      </c>
    </row>
    <row r="85" spans="1:186" s="41" customFormat="1">
      <c r="A85" s="60"/>
      <c r="B85" s="459"/>
      <c r="C85" s="461"/>
      <c r="D85" s="461"/>
      <c r="E85" s="461"/>
      <c r="F85" s="461"/>
      <c r="G85" s="444"/>
      <c r="H85" s="444"/>
      <c r="I85" s="444"/>
      <c r="J85" s="445"/>
      <c r="K85" s="446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4"/>
      <c r="AC85" s="444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444"/>
      <c r="AT85" s="444"/>
      <c r="AU85" s="444"/>
      <c r="AV85" s="444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</row>
    <row r="86" spans="1:186" s="41" customFormat="1">
      <c r="A86" s="60"/>
      <c r="B86" s="459"/>
      <c r="C86" s="461" t="s">
        <v>255</v>
      </c>
      <c r="D86" s="461" t="s">
        <v>76</v>
      </c>
      <c r="E86" s="461" t="s">
        <v>68</v>
      </c>
      <c r="F86" s="461" t="s">
        <v>77</v>
      </c>
      <c r="G86" s="441" t="s">
        <v>191</v>
      </c>
      <c r="H86" s="441" t="s">
        <v>191</v>
      </c>
      <c r="I86" s="441" t="s">
        <v>191</v>
      </c>
      <c r="J86" s="441" t="s">
        <v>191</v>
      </c>
      <c r="K86" s="441" t="s">
        <v>191</v>
      </c>
      <c r="L86" s="441" t="s">
        <v>191</v>
      </c>
      <c r="M86" s="441" t="s">
        <v>191</v>
      </c>
      <c r="N86" s="441" t="s">
        <v>191</v>
      </c>
      <c r="O86" s="441" t="s">
        <v>191</v>
      </c>
      <c r="P86" s="441" t="s">
        <v>191</v>
      </c>
      <c r="Q86" s="441" t="s">
        <v>191</v>
      </c>
      <c r="R86" s="441" t="s">
        <v>191</v>
      </c>
      <c r="S86" s="441" t="s">
        <v>191</v>
      </c>
      <c r="T86" s="441" t="s">
        <v>191</v>
      </c>
      <c r="U86" s="441" t="s">
        <v>191</v>
      </c>
      <c r="V86" s="441" t="s">
        <v>191</v>
      </c>
      <c r="W86" s="441" t="s">
        <v>191</v>
      </c>
      <c r="X86" s="441" t="s">
        <v>191</v>
      </c>
      <c r="Y86" s="441" t="s">
        <v>191</v>
      </c>
      <c r="Z86" s="441" t="s">
        <v>191</v>
      </c>
      <c r="AA86" s="441" t="s">
        <v>191</v>
      </c>
      <c r="AB86" s="441" t="s">
        <v>191</v>
      </c>
      <c r="AC86" s="441" t="s">
        <v>191</v>
      </c>
      <c r="AD86" s="441" t="s">
        <v>191</v>
      </c>
      <c r="AE86" s="441" t="s">
        <v>191</v>
      </c>
      <c r="AF86" s="441" t="s">
        <v>191</v>
      </c>
      <c r="AG86" s="441" t="s">
        <v>191</v>
      </c>
      <c r="AH86" s="441" t="s">
        <v>191</v>
      </c>
      <c r="AI86" s="441" t="s">
        <v>191</v>
      </c>
      <c r="AJ86" s="441" t="s">
        <v>191</v>
      </c>
      <c r="AK86" s="441" t="s">
        <v>191</v>
      </c>
      <c r="AL86" s="441" t="s">
        <v>191</v>
      </c>
      <c r="AM86" s="441" t="s">
        <v>191</v>
      </c>
      <c r="AN86" s="441" t="s">
        <v>191</v>
      </c>
      <c r="AO86" s="441" t="s">
        <v>191</v>
      </c>
      <c r="AP86" s="441" t="s">
        <v>191</v>
      </c>
      <c r="AQ86" s="441" t="s">
        <v>191</v>
      </c>
      <c r="AR86" s="441" t="s">
        <v>191</v>
      </c>
      <c r="AS86" s="441" t="s">
        <v>191</v>
      </c>
      <c r="AT86" s="441" t="s">
        <v>191</v>
      </c>
      <c r="AU86" s="441" t="s">
        <v>191</v>
      </c>
      <c r="AV86" s="441" t="s">
        <v>191</v>
      </c>
      <c r="AW86" s="441" t="s">
        <v>191</v>
      </c>
      <c r="AX86" s="441" t="s">
        <v>191</v>
      </c>
      <c r="AY86" s="441" t="s">
        <v>191</v>
      </c>
      <c r="AZ86" s="441" t="s">
        <v>191</v>
      </c>
      <c r="BA86" s="441" t="s">
        <v>191</v>
      </c>
      <c r="BB86" s="441" t="s">
        <v>191</v>
      </c>
      <c r="BC86" s="441" t="s">
        <v>191</v>
      </c>
      <c r="BD86" s="441" t="s">
        <v>191</v>
      </c>
      <c r="BE86" s="441" t="s">
        <v>191</v>
      </c>
      <c r="BF86" s="441" t="s">
        <v>191</v>
      </c>
      <c r="BG86" s="26" t="s">
        <v>191</v>
      </c>
      <c r="BH86" s="26" t="s">
        <v>191</v>
      </c>
      <c r="BI86" s="26" t="s">
        <v>191</v>
      </c>
      <c r="BJ86" s="26" t="s">
        <v>191</v>
      </c>
      <c r="BK86" s="26" t="s">
        <v>191</v>
      </c>
      <c r="BL86" s="26" t="s">
        <v>191</v>
      </c>
      <c r="BM86" s="26" t="s">
        <v>191</v>
      </c>
      <c r="BN86" s="26" t="s">
        <v>191</v>
      </c>
      <c r="BO86" s="26" t="s">
        <v>191</v>
      </c>
      <c r="BP86" s="26" t="s">
        <v>191</v>
      </c>
      <c r="BQ86" s="26" t="s">
        <v>191</v>
      </c>
      <c r="BR86" s="26" t="s">
        <v>191</v>
      </c>
      <c r="BS86" s="26" t="s">
        <v>191</v>
      </c>
      <c r="BT86" s="26" t="s">
        <v>191</v>
      </c>
      <c r="BU86" s="26" t="s">
        <v>191</v>
      </c>
      <c r="BV86" s="26" t="s">
        <v>191</v>
      </c>
      <c r="BW86" s="26" t="s">
        <v>191</v>
      </c>
      <c r="BX86" s="26" t="s">
        <v>191</v>
      </c>
      <c r="BY86" s="26" t="s">
        <v>191</v>
      </c>
      <c r="BZ86" s="26" t="s">
        <v>191</v>
      </c>
      <c r="CA86" s="26" t="s">
        <v>191</v>
      </c>
      <c r="CB86" s="26" t="s">
        <v>191</v>
      </c>
      <c r="CC86" s="26" t="s">
        <v>191</v>
      </c>
      <c r="CD86" s="26" t="s">
        <v>191</v>
      </c>
      <c r="CE86" s="26" t="s">
        <v>191</v>
      </c>
      <c r="CF86" s="26" t="s">
        <v>191</v>
      </c>
      <c r="CG86" s="26" t="s">
        <v>191</v>
      </c>
      <c r="CH86" s="26" t="s">
        <v>191</v>
      </c>
      <c r="CI86" s="26" t="s">
        <v>191</v>
      </c>
      <c r="CJ86" s="26" t="s">
        <v>191</v>
      </c>
      <c r="CK86" s="26" t="s">
        <v>191</v>
      </c>
      <c r="CL86" s="26" t="s">
        <v>191</v>
      </c>
      <c r="CM86" s="26" t="s">
        <v>191</v>
      </c>
      <c r="CN86" s="26" t="s">
        <v>191</v>
      </c>
      <c r="CO86" s="26" t="s">
        <v>191</v>
      </c>
      <c r="CP86" s="26" t="s">
        <v>191</v>
      </c>
      <c r="CQ86" s="26" t="s">
        <v>191</v>
      </c>
      <c r="CR86" s="26" t="s">
        <v>191</v>
      </c>
      <c r="CS86" s="26" t="s">
        <v>191</v>
      </c>
      <c r="CT86" s="26" t="s">
        <v>191</v>
      </c>
      <c r="CU86" s="26" t="s">
        <v>191</v>
      </c>
      <c r="CV86" s="26" t="s">
        <v>191</v>
      </c>
      <c r="CW86" s="26" t="s">
        <v>191</v>
      </c>
      <c r="CX86" s="26" t="s">
        <v>191</v>
      </c>
      <c r="CY86" s="26" t="s">
        <v>191</v>
      </c>
      <c r="CZ86" s="26" t="s">
        <v>191</v>
      </c>
      <c r="DA86" s="26" t="s">
        <v>191</v>
      </c>
      <c r="DB86" s="26" t="s">
        <v>191</v>
      </c>
      <c r="DC86" s="26" t="s">
        <v>191</v>
      </c>
      <c r="DD86" s="26" t="s">
        <v>191</v>
      </c>
      <c r="DE86" s="26" t="s">
        <v>191</v>
      </c>
      <c r="DF86" s="26" t="s">
        <v>191</v>
      </c>
      <c r="DG86" s="26" t="s">
        <v>191</v>
      </c>
      <c r="DH86" s="26" t="s">
        <v>191</v>
      </c>
      <c r="DI86" s="26" t="s">
        <v>191</v>
      </c>
      <c r="DJ86" s="26" t="s">
        <v>191</v>
      </c>
      <c r="DK86" s="26" t="s">
        <v>191</v>
      </c>
      <c r="DL86" s="26" t="s">
        <v>191</v>
      </c>
      <c r="DM86" s="26" t="s">
        <v>191</v>
      </c>
      <c r="DN86" s="26" t="s">
        <v>191</v>
      </c>
      <c r="DO86" s="26" t="s">
        <v>191</v>
      </c>
      <c r="DP86" s="26" t="s">
        <v>191</v>
      </c>
      <c r="DQ86" s="26" t="s">
        <v>191</v>
      </c>
      <c r="DR86" s="26" t="s">
        <v>191</v>
      </c>
      <c r="DS86" s="26" t="s">
        <v>191</v>
      </c>
      <c r="DT86" s="26" t="s">
        <v>191</v>
      </c>
      <c r="DU86" s="26" t="s">
        <v>191</v>
      </c>
      <c r="DV86" s="26" t="s">
        <v>191</v>
      </c>
      <c r="DW86" s="26" t="s">
        <v>191</v>
      </c>
      <c r="DX86" s="26" t="s">
        <v>191</v>
      </c>
      <c r="DY86" s="26" t="s">
        <v>191</v>
      </c>
      <c r="DZ86" s="26" t="s">
        <v>191</v>
      </c>
      <c r="EA86" s="26" t="s">
        <v>191</v>
      </c>
      <c r="EB86" s="26" t="s">
        <v>191</v>
      </c>
      <c r="EC86" s="26" t="s">
        <v>191</v>
      </c>
      <c r="ED86" s="26" t="s">
        <v>191</v>
      </c>
      <c r="EE86" s="26" t="s">
        <v>191</v>
      </c>
      <c r="EF86" s="26" t="s">
        <v>191</v>
      </c>
      <c r="EG86" s="26" t="s">
        <v>191</v>
      </c>
      <c r="EH86" s="26" t="s">
        <v>191</v>
      </c>
      <c r="EI86" s="26" t="s">
        <v>191</v>
      </c>
      <c r="EJ86" s="26" t="s">
        <v>191</v>
      </c>
      <c r="EK86" s="26" t="s">
        <v>191</v>
      </c>
      <c r="EL86" s="26" t="s">
        <v>191</v>
      </c>
      <c r="EM86" s="26" t="s">
        <v>191</v>
      </c>
      <c r="EN86" s="26" t="s">
        <v>191</v>
      </c>
      <c r="EO86" s="26" t="s">
        <v>191</v>
      </c>
      <c r="EP86" s="26" t="s">
        <v>191</v>
      </c>
      <c r="EQ86" s="26" t="s">
        <v>191</v>
      </c>
      <c r="ER86" s="26" t="s">
        <v>191</v>
      </c>
      <c r="ES86" s="26" t="s">
        <v>191</v>
      </c>
      <c r="ET86" s="26" t="s">
        <v>191</v>
      </c>
      <c r="EU86" s="26" t="s">
        <v>191</v>
      </c>
      <c r="EV86" s="26" t="s">
        <v>191</v>
      </c>
      <c r="EW86" s="26" t="s">
        <v>191</v>
      </c>
      <c r="EX86" s="26" t="s">
        <v>191</v>
      </c>
      <c r="EY86" s="26" t="s">
        <v>191</v>
      </c>
      <c r="EZ86" s="26" t="s">
        <v>191</v>
      </c>
      <c r="FA86" s="26" t="s">
        <v>191</v>
      </c>
      <c r="FB86" s="26" t="s">
        <v>191</v>
      </c>
      <c r="FC86" s="26" t="s">
        <v>191</v>
      </c>
      <c r="FD86" s="26" t="s">
        <v>191</v>
      </c>
      <c r="FE86" s="26" t="s">
        <v>191</v>
      </c>
      <c r="FF86" s="26" t="s">
        <v>191</v>
      </c>
      <c r="FG86" s="26" t="s">
        <v>191</v>
      </c>
      <c r="FH86" s="26" t="s">
        <v>191</v>
      </c>
      <c r="FI86" s="26" t="s">
        <v>191</v>
      </c>
      <c r="FJ86" s="26" t="s">
        <v>191</v>
      </c>
      <c r="FK86" s="26" t="s">
        <v>191</v>
      </c>
      <c r="FL86" s="26" t="s">
        <v>191</v>
      </c>
      <c r="FM86" s="26" t="s">
        <v>191</v>
      </c>
      <c r="FN86" s="26" t="s">
        <v>191</v>
      </c>
      <c r="FO86" s="26" t="s">
        <v>191</v>
      </c>
      <c r="FP86" s="26" t="s">
        <v>191</v>
      </c>
      <c r="FQ86" s="26" t="s">
        <v>191</v>
      </c>
      <c r="FR86" s="26" t="s">
        <v>191</v>
      </c>
      <c r="FS86" s="26" t="s">
        <v>191</v>
      </c>
      <c r="FT86" s="26" t="s">
        <v>191</v>
      </c>
      <c r="FU86" s="26" t="s">
        <v>191</v>
      </c>
      <c r="FV86" s="26" t="s">
        <v>191</v>
      </c>
      <c r="FW86" s="26" t="s">
        <v>191</v>
      </c>
      <c r="FX86" s="26" t="s">
        <v>191</v>
      </c>
      <c r="FY86" s="26" t="s">
        <v>191</v>
      </c>
      <c r="FZ86" s="26" t="s">
        <v>191</v>
      </c>
      <c r="GA86" s="26" t="s">
        <v>191</v>
      </c>
      <c r="GB86" s="26" t="s">
        <v>191</v>
      </c>
      <c r="GC86" s="26" t="s">
        <v>191</v>
      </c>
      <c r="GD86" s="26" t="s">
        <v>191</v>
      </c>
    </row>
    <row r="87" spans="1:186">
      <c r="B87" s="459"/>
      <c r="C87" s="461" t="s">
        <v>255</v>
      </c>
      <c r="D87" s="461" t="s">
        <v>76</v>
      </c>
      <c r="E87" s="461" t="s">
        <v>68</v>
      </c>
      <c r="F87" s="461" t="s">
        <v>78</v>
      </c>
      <c r="G87" s="441" t="s">
        <v>191</v>
      </c>
      <c r="H87" s="441" t="s">
        <v>191</v>
      </c>
      <c r="I87" s="441" t="s">
        <v>191</v>
      </c>
      <c r="J87" s="441" t="s">
        <v>191</v>
      </c>
      <c r="K87" s="441" t="s">
        <v>191</v>
      </c>
      <c r="L87" s="441" t="s">
        <v>191</v>
      </c>
      <c r="M87" s="441" t="s">
        <v>191</v>
      </c>
      <c r="N87" s="441" t="s">
        <v>191</v>
      </c>
      <c r="O87" s="441" t="s">
        <v>191</v>
      </c>
      <c r="P87" s="441" t="s">
        <v>191</v>
      </c>
      <c r="Q87" s="441" t="s">
        <v>191</v>
      </c>
      <c r="R87" s="441" t="s">
        <v>191</v>
      </c>
      <c r="S87" s="441" t="s">
        <v>191</v>
      </c>
      <c r="T87" s="441" t="s">
        <v>191</v>
      </c>
      <c r="U87" s="441" t="s">
        <v>191</v>
      </c>
      <c r="V87" s="441" t="s">
        <v>191</v>
      </c>
      <c r="W87" s="441" t="s">
        <v>191</v>
      </c>
      <c r="X87" s="441" t="s">
        <v>191</v>
      </c>
      <c r="Y87" s="441" t="s">
        <v>191</v>
      </c>
      <c r="Z87" s="441" t="s">
        <v>191</v>
      </c>
      <c r="AA87" s="441" t="s">
        <v>191</v>
      </c>
      <c r="AB87" s="441" t="s">
        <v>191</v>
      </c>
      <c r="AC87" s="441" t="s">
        <v>191</v>
      </c>
      <c r="AD87" s="441" t="s">
        <v>191</v>
      </c>
      <c r="AE87" s="441" t="s">
        <v>191</v>
      </c>
      <c r="AF87" s="441" t="s">
        <v>191</v>
      </c>
      <c r="AG87" s="441" t="s">
        <v>191</v>
      </c>
      <c r="AH87" s="441" t="s">
        <v>191</v>
      </c>
      <c r="AI87" s="441" t="s">
        <v>191</v>
      </c>
      <c r="AJ87" s="441" t="s">
        <v>191</v>
      </c>
      <c r="AK87" s="441" t="s">
        <v>191</v>
      </c>
      <c r="AL87" s="441" t="s">
        <v>191</v>
      </c>
      <c r="AM87" s="441" t="s">
        <v>191</v>
      </c>
      <c r="AN87" s="441" t="s">
        <v>191</v>
      </c>
      <c r="AO87" s="441" t="s">
        <v>191</v>
      </c>
      <c r="AP87" s="441" t="s">
        <v>191</v>
      </c>
      <c r="AQ87" s="441" t="s">
        <v>191</v>
      </c>
      <c r="AR87" s="441" t="s">
        <v>191</v>
      </c>
      <c r="AS87" s="441" t="s">
        <v>191</v>
      </c>
      <c r="AT87" s="441" t="s">
        <v>191</v>
      </c>
      <c r="AU87" s="441" t="s">
        <v>191</v>
      </c>
      <c r="AV87" s="441" t="s">
        <v>191</v>
      </c>
      <c r="AW87" s="441" t="s">
        <v>191</v>
      </c>
      <c r="AX87" s="441" t="s">
        <v>191</v>
      </c>
      <c r="AY87" s="441" t="s">
        <v>191</v>
      </c>
      <c r="AZ87" s="441" t="s">
        <v>191</v>
      </c>
      <c r="BA87" s="441" t="s">
        <v>191</v>
      </c>
      <c r="BB87" s="441" t="s">
        <v>191</v>
      </c>
      <c r="BC87" s="441" t="s">
        <v>191</v>
      </c>
      <c r="BD87" s="441" t="s">
        <v>191</v>
      </c>
      <c r="BE87" s="441" t="s">
        <v>191</v>
      </c>
      <c r="BF87" s="441" t="s">
        <v>191</v>
      </c>
      <c r="BG87" s="212" t="s">
        <v>191</v>
      </c>
      <c r="BH87" s="212" t="s">
        <v>191</v>
      </c>
      <c r="BI87" s="212" t="s">
        <v>191</v>
      </c>
      <c r="BJ87" s="212" t="s">
        <v>191</v>
      </c>
      <c r="BK87" s="212" t="s">
        <v>191</v>
      </c>
      <c r="BL87" s="212" t="s">
        <v>191</v>
      </c>
      <c r="BM87" s="212" t="s">
        <v>191</v>
      </c>
      <c r="BN87" s="212" t="s">
        <v>191</v>
      </c>
      <c r="BO87" s="212" t="s">
        <v>191</v>
      </c>
      <c r="BP87" s="212" t="s">
        <v>191</v>
      </c>
      <c r="BQ87" s="212" t="s">
        <v>191</v>
      </c>
      <c r="BR87" s="212" t="s">
        <v>191</v>
      </c>
      <c r="BS87" s="212" t="s">
        <v>191</v>
      </c>
      <c r="BT87" s="212" t="s">
        <v>191</v>
      </c>
      <c r="BU87" s="212" t="s">
        <v>191</v>
      </c>
      <c r="BV87" s="212" t="s">
        <v>191</v>
      </c>
      <c r="BW87" s="212" t="s">
        <v>191</v>
      </c>
      <c r="BX87" s="212" t="s">
        <v>191</v>
      </c>
      <c r="BY87" s="212" t="s">
        <v>191</v>
      </c>
      <c r="BZ87" s="212" t="s">
        <v>191</v>
      </c>
      <c r="CA87" s="212" t="s">
        <v>191</v>
      </c>
      <c r="CB87" s="212" t="s">
        <v>191</v>
      </c>
      <c r="CC87" s="212" t="s">
        <v>191</v>
      </c>
      <c r="CD87" s="212" t="s">
        <v>191</v>
      </c>
      <c r="CE87" s="212" t="s">
        <v>191</v>
      </c>
      <c r="CF87" s="212" t="s">
        <v>191</v>
      </c>
      <c r="CG87" s="212" t="s">
        <v>191</v>
      </c>
      <c r="CH87" s="212" t="s">
        <v>191</v>
      </c>
      <c r="CI87" s="212" t="s">
        <v>191</v>
      </c>
      <c r="CJ87" s="212" t="s">
        <v>191</v>
      </c>
      <c r="CK87" s="212" t="s">
        <v>191</v>
      </c>
      <c r="CL87" s="212" t="s">
        <v>191</v>
      </c>
      <c r="CM87" s="212" t="s">
        <v>191</v>
      </c>
      <c r="CN87" s="212" t="s">
        <v>191</v>
      </c>
      <c r="CO87" s="212" t="s">
        <v>191</v>
      </c>
      <c r="CP87" s="212" t="s">
        <v>191</v>
      </c>
      <c r="CQ87" s="212" t="s">
        <v>191</v>
      </c>
      <c r="CR87" s="212" t="s">
        <v>191</v>
      </c>
      <c r="CS87" s="212" t="s">
        <v>191</v>
      </c>
      <c r="CT87" s="212" t="s">
        <v>191</v>
      </c>
      <c r="CU87" s="212" t="s">
        <v>191</v>
      </c>
      <c r="CV87" s="212" t="s">
        <v>191</v>
      </c>
      <c r="CW87" s="212" t="s">
        <v>191</v>
      </c>
      <c r="CX87" s="212" t="s">
        <v>191</v>
      </c>
      <c r="CY87" s="212" t="s">
        <v>191</v>
      </c>
      <c r="CZ87" s="212" t="s">
        <v>191</v>
      </c>
      <c r="DA87" s="212" t="s">
        <v>191</v>
      </c>
      <c r="DB87" s="212" t="s">
        <v>191</v>
      </c>
      <c r="DC87" s="212" t="s">
        <v>191</v>
      </c>
      <c r="DD87" s="212" t="s">
        <v>191</v>
      </c>
      <c r="DE87" s="212" t="s">
        <v>191</v>
      </c>
      <c r="DF87" s="212" t="s">
        <v>191</v>
      </c>
      <c r="DG87" s="212" t="s">
        <v>191</v>
      </c>
      <c r="DH87" s="212" t="s">
        <v>191</v>
      </c>
      <c r="DI87" s="212" t="s">
        <v>191</v>
      </c>
      <c r="DJ87" s="212" t="s">
        <v>191</v>
      </c>
      <c r="DK87" s="212" t="s">
        <v>191</v>
      </c>
      <c r="DL87" s="212" t="s">
        <v>191</v>
      </c>
      <c r="DM87" s="212" t="s">
        <v>191</v>
      </c>
      <c r="DN87" s="212" t="s">
        <v>191</v>
      </c>
      <c r="DO87" s="212" t="s">
        <v>191</v>
      </c>
      <c r="DP87" s="212" t="s">
        <v>191</v>
      </c>
      <c r="DQ87" s="212" t="s">
        <v>191</v>
      </c>
      <c r="DR87" s="212" t="s">
        <v>191</v>
      </c>
      <c r="DS87" s="212" t="s">
        <v>191</v>
      </c>
      <c r="DT87" s="212" t="s">
        <v>191</v>
      </c>
      <c r="DU87" s="212" t="s">
        <v>191</v>
      </c>
      <c r="DV87" s="212" t="s">
        <v>191</v>
      </c>
      <c r="DW87" s="212" t="s">
        <v>191</v>
      </c>
      <c r="DX87" s="212" t="s">
        <v>191</v>
      </c>
      <c r="DY87" s="212" t="s">
        <v>191</v>
      </c>
      <c r="DZ87" s="212" t="s">
        <v>191</v>
      </c>
      <c r="EA87" s="212" t="s">
        <v>191</v>
      </c>
      <c r="EB87" s="212" t="s">
        <v>191</v>
      </c>
      <c r="EC87" s="212" t="s">
        <v>191</v>
      </c>
      <c r="ED87" s="212" t="s">
        <v>191</v>
      </c>
      <c r="EE87" s="212" t="s">
        <v>191</v>
      </c>
      <c r="EF87" s="212" t="s">
        <v>191</v>
      </c>
      <c r="EG87" s="212" t="s">
        <v>191</v>
      </c>
      <c r="EH87" s="212" t="s">
        <v>191</v>
      </c>
      <c r="EI87" s="212" t="s">
        <v>191</v>
      </c>
      <c r="EJ87" s="212" t="s">
        <v>191</v>
      </c>
      <c r="EK87" s="212" t="s">
        <v>191</v>
      </c>
      <c r="EL87" s="212" t="s">
        <v>191</v>
      </c>
      <c r="EM87" s="212" t="s">
        <v>191</v>
      </c>
      <c r="EN87" s="212" t="s">
        <v>191</v>
      </c>
      <c r="EO87" s="212" t="s">
        <v>191</v>
      </c>
      <c r="EP87" s="212" t="s">
        <v>191</v>
      </c>
      <c r="EQ87" s="212" t="s">
        <v>191</v>
      </c>
      <c r="ER87" s="212" t="s">
        <v>191</v>
      </c>
      <c r="ES87" s="212" t="s">
        <v>191</v>
      </c>
      <c r="ET87" s="212" t="s">
        <v>191</v>
      </c>
      <c r="EU87" s="212" t="s">
        <v>191</v>
      </c>
      <c r="EV87" s="212" t="s">
        <v>191</v>
      </c>
      <c r="EW87" s="212" t="s">
        <v>191</v>
      </c>
      <c r="EX87" s="212" t="s">
        <v>191</v>
      </c>
      <c r="EY87" s="212" t="s">
        <v>191</v>
      </c>
      <c r="EZ87" s="212" t="s">
        <v>191</v>
      </c>
      <c r="FA87" s="212" t="s">
        <v>191</v>
      </c>
      <c r="FB87" s="212" t="s">
        <v>191</v>
      </c>
      <c r="FC87" s="212" t="s">
        <v>191</v>
      </c>
      <c r="FD87" s="212" t="s">
        <v>191</v>
      </c>
      <c r="FE87" s="212" t="s">
        <v>191</v>
      </c>
      <c r="FF87" s="212" t="s">
        <v>191</v>
      </c>
      <c r="FG87" s="212" t="s">
        <v>191</v>
      </c>
      <c r="FH87" s="212" t="s">
        <v>191</v>
      </c>
      <c r="FI87" s="212" t="s">
        <v>191</v>
      </c>
      <c r="FJ87" s="212" t="s">
        <v>191</v>
      </c>
      <c r="FK87" s="212" t="s">
        <v>191</v>
      </c>
      <c r="FL87" s="212" t="s">
        <v>191</v>
      </c>
      <c r="FM87" s="212" t="s">
        <v>191</v>
      </c>
      <c r="FN87" s="212" t="s">
        <v>191</v>
      </c>
      <c r="FO87" s="212" t="s">
        <v>191</v>
      </c>
      <c r="FP87" s="212" t="s">
        <v>191</v>
      </c>
      <c r="FQ87" s="212" t="s">
        <v>191</v>
      </c>
      <c r="FR87" s="212" t="s">
        <v>191</v>
      </c>
      <c r="FS87" s="212" t="s">
        <v>191</v>
      </c>
      <c r="FT87" s="212" t="s">
        <v>191</v>
      </c>
      <c r="FU87" s="212" t="s">
        <v>191</v>
      </c>
      <c r="FV87" s="212" t="s">
        <v>191</v>
      </c>
      <c r="FW87" s="212" t="s">
        <v>191</v>
      </c>
      <c r="FX87" s="212" t="s">
        <v>191</v>
      </c>
      <c r="FY87" s="212" t="s">
        <v>191</v>
      </c>
      <c r="FZ87" s="212" t="s">
        <v>191</v>
      </c>
      <c r="GA87" s="212" t="s">
        <v>191</v>
      </c>
      <c r="GB87" s="212" t="s">
        <v>191</v>
      </c>
      <c r="GC87" s="212" t="s">
        <v>191</v>
      </c>
      <c r="GD87" s="212" t="s">
        <v>191</v>
      </c>
    </row>
    <row r="88" spans="1:186">
      <c r="B88" s="459"/>
      <c r="C88" s="461" t="s">
        <v>255</v>
      </c>
      <c r="D88" s="461" t="s">
        <v>76</v>
      </c>
      <c r="E88" s="461" t="s">
        <v>68</v>
      </c>
      <c r="F88" s="461" t="s">
        <v>79</v>
      </c>
      <c r="G88" s="441" t="s">
        <v>191</v>
      </c>
      <c r="H88" s="441" t="s">
        <v>191</v>
      </c>
      <c r="I88" s="441" t="s">
        <v>191</v>
      </c>
      <c r="J88" s="441" t="s">
        <v>191</v>
      </c>
      <c r="K88" s="441" t="s">
        <v>191</v>
      </c>
      <c r="L88" s="441" t="s">
        <v>191</v>
      </c>
      <c r="M88" s="441" t="s">
        <v>191</v>
      </c>
      <c r="N88" s="441" t="s">
        <v>191</v>
      </c>
      <c r="O88" s="441" t="s">
        <v>191</v>
      </c>
      <c r="P88" s="441" t="s">
        <v>191</v>
      </c>
      <c r="Q88" s="441" t="s">
        <v>191</v>
      </c>
      <c r="R88" s="441" t="s">
        <v>191</v>
      </c>
      <c r="S88" s="441" t="s">
        <v>191</v>
      </c>
      <c r="T88" s="441" t="s">
        <v>191</v>
      </c>
      <c r="U88" s="441" t="s">
        <v>191</v>
      </c>
      <c r="V88" s="441" t="s">
        <v>191</v>
      </c>
      <c r="W88" s="441" t="s">
        <v>191</v>
      </c>
      <c r="X88" s="441" t="s">
        <v>191</v>
      </c>
      <c r="Y88" s="441" t="s">
        <v>191</v>
      </c>
      <c r="Z88" s="441" t="s">
        <v>191</v>
      </c>
      <c r="AA88" s="441" t="s">
        <v>191</v>
      </c>
      <c r="AB88" s="441" t="s">
        <v>191</v>
      </c>
      <c r="AC88" s="441" t="s">
        <v>191</v>
      </c>
      <c r="AD88" s="441" t="s">
        <v>191</v>
      </c>
      <c r="AE88" s="441" t="s">
        <v>191</v>
      </c>
      <c r="AF88" s="441" t="s">
        <v>191</v>
      </c>
      <c r="AG88" s="441" t="s">
        <v>191</v>
      </c>
      <c r="AH88" s="441" t="s">
        <v>191</v>
      </c>
      <c r="AI88" s="441" t="s">
        <v>191</v>
      </c>
      <c r="AJ88" s="441" t="s">
        <v>191</v>
      </c>
      <c r="AK88" s="441" t="s">
        <v>191</v>
      </c>
      <c r="AL88" s="441" t="s">
        <v>191</v>
      </c>
      <c r="AM88" s="441" t="s">
        <v>191</v>
      </c>
      <c r="AN88" s="441" t="s">
        <v>191</v>
      </c>
      <c r="AO88" s="441" t="s">
        <v>191</v>
      </c>
      <c r="AP88" s="441" t="s">
        <v>191</v>
      </c>
      <c r="AQ88" s="441" t="s">
        <v>191</v>
      </c>
      <c r="AR88" s="441" t="s">
        <v>191</v>
      </c>
      <c r="AS88" s="441" t="s">
        <v>191</v>
      </c>
      <c r="AT88" s="441" t="s">
        <v>191</v>
      </c>
      <c r="AU88" s="441" t="s">
        <v>191</v>
      </c>
      <c r="AV88" s="441" t="s">
        <v>191</v>
      </c>
      <c r="AW88" s="441" t="s">
        <v>191</v>
      </c>
      <c r="AX88" s="441" t="s">
        <v>191</v>
      </c>
      <c r="AY88" s="441" t="s">
        <v>191</v>
      </c>
      <c r="AZ88" s="441" t="s">
        <v>191</v>
      </c>
      <c r="BA88" s="441" t="s">
        <v>191</v>
      </c>
      <c r="BB88" s="441" t="s">
        <v>191</v>
      </c>
      <c r="BC88" s="441" t="s">
        <v>191</v>
      </c>
      <c r="BD88" s="441" t="s">
        <v>191</v>
      </c>
      <c r="BE88" s="441" t="s">
        <v>191</v>
      </c>
      <c r="BF88" s="441" t="s">
        <v>191</v>
      </c>
      <c r="BG88" s="212" t="s">
        <v>191</v>
      </c>
      <c r="BH88" s="212" t="s">
        <v>191</v>
      </c>
      <c r="BI88" s="212" t="s">
        <v>191</v>
      </c>
      <c r="BJ88" s="212" t="s">
        <v>191</v>
      </c>
      <c r="BK88" s="212" t="s">
        <v>191</v>
      </c>
      <c r="BL88" s="212" t="s">
        <v>191</v>
      </c>
      <c r="BM88" s="212" t="s">
        <v>191</v>
      </c>
      <c r="BN88" s="212" t="s">
        <v>191</v>
      </c>
      <c r="BO88" s="212" t="s">
        <v>191</v>
      </c>
      <c r="BP88" s="212" t="s">
        <v>191</v>
      </c>
      <c r="BQ88" s="212" t="s">
        <v>191</v>
      </c>
      <c r="BR88" s="212" t="s">
        <v>191</v>
      </c>
      <c r="BS88" s="212" t="s">
        <v>191</v>
      </c>
      <c r="BT88" s="212" t="s">
        <v>191</v>
      </c>
      <c r="BU88" s="212" t="s">
        <v>191</v>
      </c>
      <c r="BV88" s="212" t="s">
        <v>191</v>
      </c>
      <c r="BW88" s="212" t="s">
        <v>191</v>
      </c>
      <c r="BX88" s="212" t="s">
        <v>191</v>
      </c>
      <c r="BY88" s="212" t="s">
        <v>191</v>
      </c>
      <c r="BZ88" s="212" t="s">
        <v>191</v>
      </c>
      <c r="CA88" s="212" t="s">
        <v>191</v>
      </c>
      <c r="CB88" s="212" t="s">
        <v>191</v>
      </c>
      <c r="CC88" s="212" t="s">
        <v>191</v>
      </c>
      <c r="CD88" s="212" t="s">
        <v>191</v>
      </c>
      <c r="CE88" s="212" t="s">
        <v>191</v>
      </c>
      <c r="CF88" s="212" t="s">
        <v>191</v>
      </c>
      <c r="CG88" s="212" t="s">
        <v>191</v>
      </c>
      <c r="CH88" s="212" t="s">
        <v>191</v>
      </c>
      <c r="CI88" s="212" t="s">
        <v>191</v>
      </c>
      <c r="CJ88" s="212" t="s">
        <v>191</v>
      </c>
      <c r="CK88" s="212" t="s">
        <v>191</v>
      </c>
      <c r="CL88" s="212" t="s">
        <v>191</v>
      </c>
      <c r="CM88" s="212" t="s">
        <v>191</v>
      </c>
      <c r="CN88" s="212" t="s">
        <v>191</v>
      </c>
      <c r="CO88" s="212" t="s">
        <v>191</v>
      </c>
      <c r="CP88" s="212" t="s">
        <v>191</v>
      </c>
      <c r="CQ88" s="212" t="s">
        <v>191</v>
      </c>
      <c r="CR88" s="212" t="s">
        <v>191</v>
      </c>
      <c r="CS88" s="212" t="s">
        <v>191</v>
      </c>
      <c r="CT88" s="212" t="s">
        <v>191</v>
      </c>
      <c r="CU88" s="212" t="s">
        <v>191</v>
      </c>
      <c r="CV88" s="212" t="s">
        <v>191</v>
      </c>
      <c r="CW88" s="212" t="s">
        <v>191</v>
      </c>
      <c r="CX88" s="212" t="s">
        <v>191</v>
      </c>
      <c r="CY88" s="212" t="s">
        <v>191</v>
      </c>
      <c r="CZ88" s="212" t="s">
        <v>191</v>
      </c>
      <c r="DA88" s="212" t="s">
        <v>191</v>
      </c>
      <c r="DB88" s="212" t="s">
        <v>191</v>
      </c>
      <c r="DC88" s="212" t="s">
        <v>191</v>
      </c>
      <c r="DD88" s="212" t="s">
        <v>191</v>
      </c>
      <c r="DE88" s="212" t="s">
        <v>191</v>
      </c>
      <c r="DF88" s="212" t="s">
        <v>191</v>
      </c>
      <c r="DG88" s="212" t="s">
        <v>191</v>
      </c>
      <c r="DH88" s="212" t="s">
        <v>191</v>
      </c>
      <c r="DI88" s="212" t="s">
        <v>191</v>
      </c>
      <c r="DJ88" s="212" t="s">
        <v>191</v>
      </c>
      <c r="DK88" s="212" t="s">
        <v>191</v>
      </c>
      <c r="DL88" s="212" t="s">
        <v>191</v>
      </c>
      <c r="DM88" s="212" t="s">
        <v>191</v>
      </c>
      <c r="DN88" s="212" t="s">
        <v>191</v>
      </c>
      <c r="DO88" s="212" t="s">
        <v>191</v>
      </c>
      <c r="DP88" s="212" t="s">
        <v>191</v>
      </c>
      <c r="DQ88" s="212" t="s">
        <v>191</v>
      </c>
      <c r="DR88" s="212" t="s">
        <v>191</v>
      </c>
      <c r="DS88" s="212" t="s">
        <v>191</v>
      </c>
      <c r="DT88" s="212" t="s">
        <v>191</v>
      </c>
      <c r="DU88" s="212" t="s">
        <v>191</v>
      </c>
      <c r="DV88" s="212" t="s">
        <v>191</v>
      </c>
      <c r="DW88" s="212" t="s">
        <v>191</v>
      </c>
      <c r="DX88" s="212" t="s">
        <v>191</v>
      </c>
      <c r="DY88" s="212" t="s">
        <v>191</v>
      </c>
      <c r="DZ88" s="212" t="s">
        <v>191</v>
      </c>
      <c r="EA88" s="212" t="s">
        <v>191</v>
      </c>
      <c r="EB88" s="212" t="s">
        <v>191</v>
      </c>
      <c r="EC88" s="212" t="s">
        <v>191</v>
      </c>
      <c r="ED88" s="212" t="s">
        <v>191</v>
      </c>
      <c r="EE88" s="212" t="s">
        <v>191</v>
      </c>
      <c r="EF88" s="212" t="s">
        <v>191</v>
      </c>
      <c r="EG88" s="212" t="s">
        <v>191</v>
      </c>
      <c r="EH88" s="212" t="s">
        <v>191</v>
      </c>
      <c r="EI88" s="212" t="s">
        <v>191</v>
      </c>
      <c r="EJ88" s="212" t="s">
        <v>191</v>
      </c>
      <c r="EK88" s="212" t="s">
        <v>191</v>
      </c>
      <c r="EL88" s="212" t="s">
        <v>191</v>
      </c>
      <c r="EM88" s="212" t="s">
        <v>191</v>
      </c>
      <c r="EN88" s="212" t="s">
        <v>191</v>
      </c>
      <c r="EO88" s="212" t="s">
        <v>191</v>
      </c>
      <c r="EP88" s="212" t="s">
        <v>191</v>
      </c>
      <c r="EQ88" s="212" t="s">
        <v>191</v>
      </c>
      <c r="ER88" s="212" t="s">
        <v>191</v>
      </c>
      <c r="ES88" s="212" t="s">
        <v>191</v>
      </c>
      <c r="ET88" s="212" t="s">
        <v>191</v>
      </c>
      <c r="EU88" s="212" t="s">
        <v>191</v>
      </c>
      <c r="EV88" s="212" t="s">
        <v>191</v>
      </c>
      <c r="EW88" s="212" t="s">
        <v>191</v>
      </c>
      <c r="EX88" s="212" t="s">
        <v>191</v>
      </c>
      <c r="EY88" s="212" t="s">
        <v>191</v>
      </c>
      <c r="EZ88" s="212" t="s">
        <v>191</v>
      </c>
      <c r="FA88" s="212" t="s">
        <v>191</v>
      </c>
      <c r="FB88" s="212" t="s">
        <v>191</v>
      </c>
      <c r="FC88" s="212" t="s">
        <v>191</v>
      </c>
      <c r="FD88" s="212" t="s">
        <v>191</v>
      </c>
      <c r="FE88" s="212" t="s">
        <v>191</v>
      </c>
      <c r="FF88" s="212" t="s">
        <v>191</v>
      </c>
      <c r="FG88" s="212" t="s">
        <v>191</v>
      </c>
      <c r="FH88" s="212" t="s">
        <v>191</v>
      </c>
      <c r="FI88" s="212" t="s">
        <v>191</v>
      </c>
      <c r="FJ88" s="212" t="s">
        <v>191</v>
      </c>
      <c r="FK88" s="212" t="s">
        <v>191</v>
      </c>
      <c r="FL88" s="212" t="s">
        <v>191</v>
      </c>
      <c r="FM88" s="212" t="s">
        <v>191</v>
      </c>
      <c r="FN88" s="212" t="s">
        <v>191</v>
      </c>
      <c r="FO88" s="212" t="s">
        <v>191</v>
      </c>
      <c r="FP88" s="212" t="s">
        <v>191</v>
      </c>
      <c r="FQ88" s="212" t="s">
        <v>191</v>
      </c>
      <c r="FR88" s="212" t="s">
        <v>191</v>
      </c>
      <c r="FS88" s="212" t="s">
        <v>191</v>
      </c>
      <c r="FT88" s="212" t="s">
        <v>191</v>
      </c>
      <c r="FU88" s="212" t="s">
        <v>191</v>
      </c>
      <c r="FV88" s="212" t="s">
        <v>191</v>
      </c>
      <c r="FW88" s="212" t="s">
        <v>191</v>
      </c>
      <c r="FX88" s="212" t="s">
        <v>191</v>
      </c>
      <c r="FY88" s="212" t="s">
        <v>191</v>
      </c>
      <c r="FZ88" s="212" t="s">
        <v>191</v>
      </c>
      <c r="GA88" s="212" t="s">
        <v>191</v>
      </c>
      <c r="GB88" s="212" t="s">
        <v>191</v>
      </c>
      <c r="GC88" s="212" t="s">
        <v>191</v>
      </c>
      <c r="GD88" s="212" t="s">
        <v>191</v>
      </c>
    </row>
    <row r="89" spans="1:186">
      <c r="B89" s="460"/>
      <c r="C89" s="461"/>
      <c r="D89" s="461"/>
      <c r="E89" s="461"/>
      <c r="F89" s="461"/>
      <c r="G89" s="444"/>
      <c r="H89" s="444"/>
      <c r="I89" s="444"/>
      <c r="J89" s="445"/>
      <c r="K89" s="446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</row>
    <row r="90" spans="1:186">
      <c r="B90" s="459"/>
      <c r="C90" s="461" t="s">
        <v>256</v>
      </c>
      <c r="D90" s="461" t="s">
        <v>76</v>
      </c>
      <c r="E90" s="461" t="s">
        <v>68</v>
      </c>
      <c r="F90" s="461" t="s">
        <v>77</v>
      </c>
      <c r="G90" s="441" t="s">
        <v>191</v>
      </c>
      <c r="H90" s="441" t="s">
        <v>191</v>
      </c>
      <c r="I90" s="441" t="s">
        <v>191</v>
      </c>
      <c r="J90" s="441" t="s">
        <v>191</v>
      </c>
      <c r="K90" s="441" t="s">
        <v>191</v>
      </c>
      <c r="L90" s="441" t="s">
        <v>191</v>
      </c>
      <c r="M90" s="441" t="s">
        <v>191</v>
      </c>
      <c r="N90" s="441" t="s">
        <v>191</v>
      </c>
      <c r="O90" s="441" t="s">
        <v>191</v>
      </c>
      <c r="P90" s="441" t="s">
        <v>191</v>
      </c>
      <c r="Q90" s="441" t="s">
        <v>191</v>
      </c>
      <c r="R90" s="441" t="s">
        <v>191</v>
      </c>
      <c r="S90" s="441" t="s">
        <v>191</v>
      </c>
      <c r="T90" s="441" t="s">
        <v>191</v>
      </c>
      <c r="U90" s="441" t="s">
        <v>191</v>
      </c>
      <c r="V90" s="441" t="s">
        <v>191</v>
      </c>
      <c r="W90" s="441" t="s">
        <v>191</v>
      </c>
      <c r="X90" s="441" t="s">
        <v>191</v>
      </c>
      <c r="Y90" s="441" t="s">
        <v>191</v>
      </c>
      <c r="Z90" s="441" t="s">
        <v>191</v>
      </c>
      <c r="AA90" s="441" t="s">
        <v>191</v>
      </c>
      <c r="AB90" s="441" t="s">
        <v>191</v>
      </c>
      <c r="AC90" s="441" t="s">
        <v>191</v>
      </c>
      <c r="AD90" s="441" t="s">
        <v>191</v>
      </c>
      <c r="AE90" s="441" t="s">
        <v>191</v>
      </c>
      <c r="AF90" s="441" t="s">
        <v>191</v>
      </c>
      <c r="AG90" s="441" t="s">
        <v>191</v>
      </c>
      <c r="AH90" s="441" t="s">
        <v>191</v>
      </c>
      <c r="AI90" s="441" t="s">
        <v>191</v>
      </c>
      <c r="AJ90" s="441" t="s">
        <v>191</v>
      </c>
      <c r="AK90" s="441" t="s">
        <v>191</v>
      </c>
      <c r="AL90" s="441" t="s">
        <v>191</v>
      </c>
      <c r="AM90" s="441" t="s">
        <v>191</v>
      </c>
      <c r="AN90" s="441" t="s">
        <v>191</v>
      </c>
      <c r="AO90" s="441" t="s">
        <v>191</v>
      </c>
      <c r="AP90" s="441" t="s">
        <v>191</v>
      </c>
      <c r="AQ90" s="441" t="s">
        <v>191</v>
      </c>
      <c r="AR90" s="441" t="s">
        <v>191</v>
      </c>
      <c r="AS90" s="441" t="s">
        <v>191</v>
      </c>
      <c r="AT90" s="441" t="s">
        <v>191</v>
      </c>
      <c r="AU90" s="441" t="s">
        <v>191</v>
      </c>
      <c r="AV90" s="441" t="s">
        <v>191</v>
      </c>
      <c r="AW90" s="441" t="s">
        <v>191</v>
      </c>
      <c r="AX90" s="441" t="s">
        <v>191</v>
      </c>
      <c r="AY90" s="441" t="s">
        <v>191</v>
      </c>
      <c r="AZ90" s="441" t="s">
        <v>191</v>
      </c>
      <c r="BA90" s="441" t="s">
        <v>191</v>
      </c>
      <c r="BB90" s="441" t="s">
        <v>191</v>
      </c>
      <c r="BC90" s="441" t="s">
        <v>191</v>
      </c>
      <c r="BD90" s="441" t="s">
        <v>191</v>
      </c>
      <c r="BE90" s="441" t="s">
        <v>191</v>
      </c>
      <c r="BF90" s="441" t="s">
        <v>191</v>
      </c>
      <c r="BG90" s="212" t="s">
        <v>191</v>
      </c>
      <c r="BH90" s="212" t="s">
        <v>191</v>
      </c>
      <c r="BI90" s="212" t="s">
        <v>191</v>
      </c>
      <c r="BJ90" s="212" t="s">
        <v>191</v>
      </c>
      <c r="BK90" s="212" t="s">
        <v>191</v>
      </c>
      <c r="BL90" s="212" t="s">
        <v>191</v>
      </c>
      <c r="BM90" s="212" t="s">
        <v>191</v>
      </c>
      <c r="BN90" s="212" t="s">
        <v>191</v>
      </c>
      <c r="BO90" s="212" t="s">
        <v>191</v>
      </c>
      <c r="BP90" s="212" t="s">
        <v>191</v>
      </c>
      <c r="BQ90" s="212" t="s">
        <v>191</v>
      </c>
      <c r="BR90" s="212" t="s">
        <v>191</v>
      </c>
      <c r="BS90" s="212" t="s">
        <v>191</v>
      </c>
      <c r="BT90" s="212" t="s">
        <v>191</v>
      </c>
      <c r="BU90" s="212" t="s">
        <v>191</v>
      </c>
      <c r="BV90" s="212" t="s">
        <v>191</v>
      </c>
      <c r="BW90" s="212" t="s">
        <v>191</v>
      </c>
      <c r="BX90" s="212" t="s">
        <v>191</v>
      </c>
      <c r="BY90" s="212" t="s">
        <v>191</v>
      </c>
      <c r="BZ90" s="212" t="s">
        <v>191</v>
      </c>
      <c r="CA90" s="212" t="s">
        <v>191</v>
      </c>
      <c r="CB90" s="212" t="s">
        <v>191</v>
      </c>
      <c r="CC90" s="212" t="s">
        <v>191</v>
      </c>
      <c r="CD90" s="212" t="s">
        <v>191</v>
      </c>
      <c r="CE90" s="212" t="s">
        <v>191</v>
      </c>
      <c r="CF90" s="212" t="s">
        <v>191</v>
      </c>
      <c r="CG90" s="212" t="s">
        <v>191</v>
      </c>
      <c r="CH90" s="212" t="s">
        <v>191</v>
      </c>
      <c r="CI90" s="212" t="s">
        <v>191</v>
      </c>
      <c r="CJ90" s="212" t="s">
        <v>191</v>
      </c>
      <c r="CK90" s="212" t="s">
        <v>191</v>
      </c>
      <c r="CL90" s="212" t="s">
        <v>191</v>
      </c>
      <c r="CM90" s="212" t="s">
        <v>191</v>
      </c>
      <c r="CN90" s="212" t="s">
        <v>191</v>
      </c>
      <c r="CO90" s="212" t="s">
        <v>191</v>
      </c>
      <c r="CP90" s="212" t="s">
        <v>191</v>
      </c>
      <c r="CQ90" s="212" t="s">
        <v>191</v>
      </c>
      <c r="CR90" s="212" t="s">
        <v>191</v>
      </c>
      <c r="CS90" s="212" t="s">
        <v>191</v>
      </c>
      <c r="CT90" s="212" t="s">
        <v>191</v>
      </c>
      <c r="CU90" s="212" t="s">
        <v>191</v>
      </c>
      <c r="CV90" s="212" t="s">
        <v>191</v>
      </c>
      <c r="CW90" s="212" t="s">
        <v>191</v>
      </c>
      <c r="CX90" s="212" t="s">
        <v>191</v>
      </c>
      <c r="CY90" s="212" t="s">
        <v>191</v>
      </c>
      <c r="CZ90" s="212" t="s">
        <v>191</v>
      </c>
      <c r="DA90" s="212" t="s">
        <v>191</v>
      </c>
      <c r="DB90" s="212" t="s">
        <v>191</v>
      </c>
      <c r="DC90" s="212" t="s">
        <v>191</v>
      </c>
      <c r="DD90" s="212" t="s">
        <v>191</v>
      </c>
      <c r="DE90" s="212" t="s">
        <v>191</v>
      </c>
      <c r="DF90" s="212" t="s">
        <v>191</v>
      </c>
      <c r="DG90" s="212" t="s">
        <v>191</v>
      </c>
      <c r="DH90" s="212" t="s">
        <v>191</v>
      </c>
      <c r="DI90" s="212" t="s">
        <v>191</v>
      </c>
      <c r="DJ90" s="212" t="s">
        <v>191</v>
      </c>
      <c r="DK90" s="212" t="s">
        <v>191</v>
      </c>
      <c r="DL90" s="212" t="s">
        <v>191</v>
      </c>
      <c r="DM90" s="212" t="s">
        <v>191</v>
      </c>
      <c r="DN90" s="212" t="s">
        <v>191</v>
      </c>
      <c r="DO90" s="212" t="s">
        <v>191</v>
      </c>
      <c r="DP90" s="212" t="s">
        <v>191</v>
      </c>
      <c r="DQ90" s="212" t="s">
        <v>191</v>
      </c>
      <c r="DR90" s="212" t="s">
        <v>191</v>
      </c>
      <c r="DS90" s="212" t="s">
        <v>191</v>
      </c>
      <c r="DT90" s="212" t="s">
        <v>191</v>
      </c>
      <c r="DU90" s="212" t="s">
        <v>191</v>
      </c>
      <c r="DV90" s="212" t="s">
        <v>191</v>
      </c>
      <c r="DW90" s="212" t="s">
        <v>191</v>
      </c>
      <c r="DX90" s="212" t="s">
        <v>191</v>
      </c>
      <c r="DY90" s="212" t="s">
        <v>191</v>
      </c>
      <c r="DZ90" s="212" t="s">
        <v>191</v>
      </c>
      <c r="EA90" s="212" t="s">
        <v>191</v>
      </c>
      <c r="EB90" s="212" t="s">
        <v>191</v>
      </c>
      <c r="EC90" s="212" t="s">
        <v>191</v>
      </c>
      <c r="ED90" s="212" t="s">
        <v>191</v>
      </c>
      <c r="EE90" s="212" t="s">
        <v>191</v>
      </c>
      <c r="EF90" s="212" t="s">
        <v>191</v>
      </c>
      <c r="EG90" s="212" t="s">
        <v>191</v>
      </c>
      <c r="EH90" s="212" t="s">
        <v>191</v>
      </c>
      <c r="EI90" s="212" t="s">
        <v>191</v>
      </c>
      <c r="EJ90" s="212" t="s">
        <v>191</v>
      </c>
      <c r="EK90" s="212" t="s">
        <v>191</v>
      </c>
      <c r="EL90" s="212" t="s">
        <v>191</v>
      </c>
      <c r="EM90" s="212" t="s">
        <v>191</v>
      </c>
      <c r="EN90" s="212" t="s">
        <v>191</v>
      </c>
      <c r="EO90" s="212" t="s">
        <v>191</v>
      </c>
      <c r="EP90" s="212" t="s">
        <v>191</v>
      </c>
      <c r="EQ90" s="212" t="s">
        <v>191</v>
      </c>
      <c r="ER90" s="212" t="s">
        <v>191</v>
      </c>
      <c r="ES90" s="212" t="s">
        <v>191</v>
      </c>
      <c r="ET90" s="212" t="s">
        <v>191</v>
      </c>
      <c r="EU90" s="212" t="s">
        <v>191</v>
      </c>
      <c r="EV90" s="212" t="s">
        <v>191</v>
      </c>
      <c r="EW90" s="212" t="s">
        <v>191</v>
      </c>
      <c r="EX90" s="212" t="s">
        <v>191</v>
      </c>
      <c r="EY90" s="212" t="s">
        <v>191</v>
      </c>
      <c r="EZ90" s="212" t="s">
        <v>191</v>
      </c>
      <c r="FA90" s="212" t="s">
        <v>191</v>
      </c>
      <c r="FB90" s="212" t="s">
        <v>191</v>
      </c>
      <c r="FC90" s="212" t="s">
        <v>191</v>
      </c>
      <c r="FD90" s="212" t="s">
        <v>191</v>
      </c>
      <c r="FE90" s="212" t="s">
        <v>191</v>
      </c>
      <c r="FF90" s="212" t="s">
        <v>191</v>
      </c>
      <c r="FG90" s="212" t="s">
        <v>191</v>
      </c>
      <c r="FH90" s="212" t="s">
        <v>191</v>
      </c>
      <c r="FI90" s="212" t="s">
        <v>191</v>
      </c>
      <c r="FJ90" s="212" t="s">
        <v>191</v>
      </c>
      <c r="FK90" s="212" t="s">
        <v>191</v>
      </c>
      <c r="FL90" s="212" t="s">
        <v>191</v>
      </c>
      <c r="FM90" s="212" t="s">
        <v>191</v>
      </c>
      <c r="FN90" s="212" t="s">
        <v>191</v>
      </c>
      <c r="FO90" s="212" t="s">
        <v>191</v>
      </c>
      <c r="FP90" s="212" t="s">
        <v>191</v>
      </c>
      <c r="FQ90" s="212" t="s">
        <v>191</v>
      </c>
      <c r="FR90" s="212" t="s">
        <v>191</v>
      </c>
      <c r="FS90" s="212" t="s">
        <v>191</v>
      </c>
      <c r="FT90" s="212" t="s">
        <v>191</v>
      </c>
      <c r="FU90" s="212" t="s">
        <v>191</v>
      </c>
      <c r="FV90" s="212" t="s">
        <v>191</v>
      </c>
      <c r="FW90" s="212" t="s">
        <v>191</v>
      </c>
      <c r="FX90" s="212" t="s">
        <v>191</v>
      </c>
      <c r="FY90" s="212" t="s">
        <v>191</v>
      </c>
      <c r="FZ90" s="212" t="s">
        <v>191</v>
      </c>
      <c r="GA90" s="212" t="s">
        <v>191</v>
      </c>
      <c r="GB90" s="212" t="s">
        <v>191</v>
      </c>
      <c r="GC90" s="212" t="s">
        <v>191</v>
      </c>
      <c r="GD90" s="212" t="s">
        <v>191</v>
      </c>
    </row>
    <row r="91" spans="1:186">
      <c r="B91" s="459"/>
      <c r="C91" s="32" t="s">
        <v>256</v>
      </c>
      <c r="D91" s="32" t="s">
        <v>76</v>
      </c>
      <c r="E91" s="32" t="s">
        <v>68</v>
      </c>
      <c r="F91" s="32" t="s">
        <v>78</v>
      </c>
      <c r="G91" s="441" t="s">
        <v>191</v>
      </c>
      <c r="H91" s="441" t="s">
        <v>191</v>
      </c>
      <c r="I91" s="441" t="s">
        <v>191</v>
      </c>
      <c r="J91" s="441" t="s">
        <v>191</v>
      </c>
      <c r="K91" s="441" t="s">
        <v>191</v>
      </c>
      <c r="L91" s="441" t="s">
        <v>191</v>
      </c>
      <c r="M91" s="441" t="s">
        <v>191</v>
      </c>
      <c r="N91" s="441" t="s">
        <v>191</v>
      </c>
      <c r="O91" s="441" t="s">
        <v>191</v>
      </c>
      <c r="P91" s="441" t="s">
        <v>191</v>
      </c>
      <c r="Q91" s="441" t="s">
        <v>191</v>
      </c>
      <c r="R91" s="441" t="s">
        <v>191</v>
      </c>
      <c r="S91" s="441" t="s">
        <v>191</v>
      </c>
      <c r="T91" s="441" t="s">
        <v>191</v>
      </c>
      <c r="U91" s="441" t="s">
        <v>191</v>
      </c>
      <c r="V91" s="441" t="s">
        <v>191</v>
      </c>
      <c r="W91" s="441" t="s">
        <v>191</v>
      </c>
      <c r="X91" s="441" t="s">
        <v>191</v>
      </c>
      <c r="Y91" s="441" t="s">
        <v>191</v>
      </c>
      <c r="Z91" s="441" t="s">
        <v>191</v>
      </c>
      <c r="AA91" s="441" t="s">
        <v>191</v>
      </c>
      <c r="AB91" s="441" t="s">
        <v>191</v>
      </c>
      <c r="AC91" s="441" t="s">
        <v>191</v>
      </c>
      <c r="AD91" s="441" t="s">
        <v>191</v>
      </c>
      <c r="AE91" s="441" t="s">
        <v>191</v>
      </c>
      <c r="AF91" s="441" t="s">
        <v>191</v>
      </c>
      <c r="AG91" s="441" t="s">
        <v>191</v>
      </c>
      <c r="AH91" s="441" t="s">
        <v>191</v>
      </c>
      <c r="AI91" s="441" t="s">
        <v>191</v>
      </c>
      <c r="AJ91" s="441" t="s">
        <v>191</v>
      </c>
      <c r="AK91" s="441" t="s">
        <v>191</v>
      </c>
      <c r="AL91" s="441" t="s">
        <v>191</v>
      </c>
      <c r="AM91" s="441" t="s">
        <v>191</v>
      </c>
      <c r="AN91" s="441" t="s">
        <v>191</v>
      </c>
      <c r="AO91" s="441" t="s">
        <v>191</v>
      </c>
      <c r="AP91" s="441" t="s">
        <v>191</v>
      </c>
      <c r="AQ91" s="441" t="s">
        <v>191</v>
      </c>
      <c r="AR91" s="441" t="s">
        <v>191</v>
      </c>
      <c r="AS91" s="441" t="s">
        <v>191</v>
      </c>
      <c r="AT91" s="441" t="s">
        <v>191</v>
      </c>
      <c r="AU91" s="441" t="s">
        <v>191</v>
      </c>
      <c r="AV91" s="441" t="s">
        <v>191</v>
      </c>
      <c r="AW91" s="441" t="s">
        <v>191</v>
      </c>
      <c r="AX91" s="441" t="s">
        <v>191</v>
      </c>
      <c r="AY91" s="441" t="s">
        <v>191</v>
      </c>
      <c r="AZ91" s="441" t="s">
        <v>191</v>
      </c>
      <c r="BA91" s="441" t="s">
        <v>191</v>
      </c>
      <c r="BB91" s="441" t="s">
        <v>191</v>
      </c>
      <c r="BC91" s="441" t="s">
        <v>191</v>
      </c>
      <c r="BD91" s="441" t="s">
        <v>191</v>
      </c>
      <c r="BE91" s="441" t="s">
        <v>191</v>
      </c>
      <c r="BF91" s="441" t="s">
        <v>191</v>
      </c>
      <c r="BG91" s="212" t="s">
        <v>191</v>
      </c>
      <c r="BH91" s="212" t="s">
        <v>191</v>
      </c>
      <c r="BI91" s="212" t="s">
        <v>191</v>
      </c>
      <c r="BJ91" s="212" t="s">
        <v>191</v>
      </c>
      <c r="BK91" s="212" t="s">
        <v>191</v>
      </c>
      <c r="BL91" s="212" t="s">
        <v>191</v>
      </c>
      <c r="BM91" s="212" t="s">
        <v>191</v>
      </c>
      <c r="BN91" s="212" t="s">
        <v>191</v>
      </c>
      <c r="BO91" s="212" t="s">
        <v>191</v>
      </c>
      <c r="BP91" s="212" t="s">
        <v>191</v>
      </c>
      <c r="BQ91" s="212" t="s">
        <v>191</v>
      </c>
      <c r="BR91" s="212" t="s">
        <v>191</v>
      </c>
      <c r="BS91" s="212" t="s">
        <v>191</v>
      </c>
      <c r="BT91" s="212" t="s">
        <v>191</v>
      </c>
      <c r="BU91" s="212" t="s">
        <v>191</v>
      </c>
      <c r="BV91" s="212" t="s">
        <v>191</v>
      </c>
      <c r="BW91" s="212" t="s">
        <v>191</v>
      </c>
      <c r="BX91" s="212" t="s">
        <v>191</v>
      </c>
      <c r="BY91" s="212" t="s">
        <v>191</v>
      </c>
      <c r="BZ91" s="212" t="s">
        <v>191</v>
      </c>
      <c r="CA91" s="212" t="s">
        <v>191</v>
      </c>
      <c r="CB91" s="212" t="s">
        <v>191</v>
      </c>
      <c r="CC91" s="212" t="s">
        <v>191</v>
      </c>
      <c r="CD91" s="212" t="s">
        <v>191</v>
      </c>
      <c r="CE91" s="212" t="s">
        <v>191</v>
      </c>
      <c r="CF91" s="212" t="s">
        <v>191</v>
      </c>
      <c r="CG91" s="212" t="s">
        <v>191</v>
      </c>
      <c r="CH91" s="212" t="s">
        <v>191</v>
      </c>
      <c r="CI91" s="212" t="s">
        <v>191</v>
      </c>
      <c r="CJ91" s="212" t="s">
        <v>191</v>
      </c>
      <c r="CK91" s="212" t="s">
        <v>191</v>
      </c>
      <c r="CL91" s="212" t="s">
        <v>191</v>
      </c>
      <c r="CM91" s="212" t="s">
        <v>191</v>
      </c>
      <c r="CN91" s="212" t="s">
        <v>191</v>
      </c>
      <c r="CO91" s="212" t="s">
        <v>191</v>
      </c>
      <c r="CP91" s="212" t="s">
        <v>191</v>
      </c>
      <c r="CQ91" s="212" t="s">
        <v>191</v>
      </c>
      <c r="CR91" s="212" t="s">
        <v>191</v>
      </c>
      <c r="CS91" s="212" t="s">
        <v>191</v>
      </c>
      <c r="CT91" s="212" t="s">
        <v>191</v>
      </c>
      <c r="CU91" s="212" t="s">
        <v>191</v>
      </c>
      <c r="CV91" s="212" t="s">
        <v>191</v>
      </c>
      <c r="CW91" s="212" t="s">
        <v>191</v>
      </c>
      <c r="CX91" s="212" t="s">
        <v>191</v>
      </c>
      <c r="CY91" s="212" t="s">
        <v>191</v>
      </c>
      <c r="CZ91" s="212" t="s">
        <v>191</v>
      </c>
      <c r="DA91" s="212" t="s">
        <v>191</v>
      </c>
      <c r="DB91" s="212" t="s">
        <v>191</v>
      </c>
      <c r="DC91" s="212" t="s">
        <v>191</v>
      </c>
      <c r="DD91" s="212" t="s">
        <v>191</v>
      </c>
      <c r="DE91" s="212" t="s">
        <v>191</v>
      </c>
      <c r="DF91" s="212" t="s">
        <v>191</v>
      </c>
      <c r="DG91" s="212" t="s">
        <v>191</v>
      </c>
      <c r="DH91" s="212" t="s">
        <v>191</v>
      </c>
      <c r="DI91" s="212" t="s">
        <v>191</v>
      </c>
      <c r="DJ91" s="212" t="s">
        <v>191</v>
      </c>
      <c r="DK91" s="212" t="s">
        <v>191</v>
      </c>
      <c r="DL91" s="212" t="s">
        <v>191</v>
      </c>
      <c r="DM91" s="212" t="s">
        <v>191</v>
      </c>
      <c r="DN91" s="212" t="s">
        <v>191</v>
      </c>
      <c r="DO91" s="212" t="s">
        <v>191</v>
      </c>
      <c r="DP91" s="212" t="s">
        <v>191</v>
      </c>
      <c r="DQ91" s="212" t="s">
        <v>191</v>
      </c>
      <c r="DR91" s="212" t="s">
        <v>191</v>
      </c>
      <c r="DS91" s="212" t="s">
        <v>191</v>
      </c>
      <c r="DT91" s="212" t="s">
        <v>191</v>
      </c>
      <c r="DU91" s="212" t="s">
        <v>191</v>
      </c>
      <c r="DV91" s="212" t="s">
        <v>191</v>
      </c>
      <c r="DW91" s="212" t="s">
        <v>191</v>
      </c>
      <c r="DX91" s="212" t="s">
        <v>191</v>
      </c>
      <c r="DY91" s="212" t="s">
        <v>191</v>
      </c>
      <c r="DZ91" s="212" t="s">
        <v>191</v>
      </c>
      <c r="EA91" s="212" t="s">
        <v>191</v>
      </c>
      <c r="EB91" s="212" t="s">
        <v>191</v>
      </c>
      <c r="EC91" s="212" t="s">
        <v>191</v>
      </c>
      <c r="ED91" s="212" t="s">
        <v>191</v>
      </c>
      <c r="EE91" s="212" t="s">
        <v>191</v>
      </c>
      <c r="EF91" s="212" t="s">
        <v>191</v>
      </c>
      <c r="EG91" s="212" t="s">
        <v>191</v>
      </c>
      <c r="EH91" s="212" t="s">
        <v>191</v>
      </c>
      <c r="EI91" s="212" t="s">
        <v>191</v>
      </c>
      <c r="EJ91" s="212" t="s">
        <v>191</v>
      </c>
      <c r="EK91" s="212" t="s">
        <v>191</v>
      </c>
      <c r="EL91" s="212" t="s">
        <v>191</v>
      </c>
      <c r="EM91" s="212" t="s">
        <v>191</v>
      </c>
      <c r="EN91" s="212" t="s">
        <v>191</v>
      </c>
      <c r="EO91" s="212" t="s">
        <v>191</v>
      </c>
      <c r="EP91" s="212" t="s">
        <v>191</v>
      </c>
      <c r="EQ91" s="212" t="s">
        <v>191</v>
      </c>
      <c r="ER91" s="212" t="s">
        <v>191</v>
      </c>
      <c r="ES91" s="212" t="s">
        <v>191</v>
      </c>
      <c r="ET91" s="212" t="s">
        <v>191</v>
      </c>
      <c r="EU91" s="212" t="s">
        <v>191</v>
      </c>
      <c r="EV91" s="212" t="s">
        <v>191</v>
      </c>
      <c r="EW91" s="212" t="s">
        <v>191</v>
      </c>
      <c r="EX91" s="212" t="s">
        <v>191</v>
      </c>
      <c r="EY91" s="212" t="s">
        <v>191</v>
      </c>
      <c r="EZ91" s="212" t="s">
        <v>191</v>
      </c>
      <c r="FA91" s="212" t="s">
        <v>191</v>
      </c>
      <c r="FB91" s="212" t="s">
        <v>191</v>
      </c>
      <c r="FC91" s="212" t="s">
        <v>191</v>
      </c>
      <c r="FD91" s="212" t="s">
        <v>191</v>
      </c>
      <c r="FE91" s="212" t="s">
        <v>191</v>
      </c>
      <c r="FF91" s="212" t="s">
        <v>191</v>
      </c>
      <c r="FG91" s="212" t="s">
        <v>191</v>
      </c>
      <c r="FH91" s="212" t="s">
        <v>191</v>
      </c>
      <c r="FI91" s="212" t="s">
        <v>191</v>
      </c>
      <c r="FJ91" s="212" t="s">
        <v>191</v>
      </c>
      <c r="FK91" s="212" t="s">
        <v>191</v>
      </c>
      <c r="FL91" s="212" t="s">
        <v>191</v>
      </c>
      <c r="FM91" s="212" t="s">
        <v>191</v>
      </c>
      <c r="FN91" s="212" t="s">
        <v>191</v>
      </c>
      <c r="FO91" s="212" t="s">
        <v>191</v>
      </c>
      <c r="FP91" s="212" t="s">
        <v>191</v>
      </c>
      <c r="FQ91" s="212" t="s">
        <v>191</v>
      </c>
      <c r="FR91" s="212" t="s">
        <v>191</v>
      </c>
      <c r="FS91" s="212" t="s">
        <v>191</v>
      </c>
      <c r="FT91" s="212" t="s">
        <v>191</v>
      </c>
      <c r="FU91" s="212" t="s">
        <v>191</v>
      </c>
      <c r="FV91" s="212" t="s">
        <v>191</v>
      </c>
      <c r="FW91" s="212" t="s">
        <v>191</v>
      </c>
      <c r="FX91" s="212" t="s">
        <v>191</v>
      </c>
      <c r="FY91" s="212" t="s">
        <v>191</v>
      </c>
      <c r="FZ91" s="212" t="s">
        <v>191</v>
      </c>
      <c r="GA91" s="212" t="s">
        <v>191</v>
      </c>
      <c r="GB91" s="212" t="s">
        <v>191</v>
      </c>
      <c r="GC91" s="212" t="s">
        <v>191</v>
      </c>
      <c r="GD91" s="212" t="s">
        <v>191</v>
      </c>
    </row>
    <row r="92" spans="1:186">
      <c r="B92" s="459"/>
      <c r="C92" s="32" t="s">
        <v>256</v>
      </c>
      <c r="D92" s="32" t="s">
        <v>76</v>
      </c>
      <c r="E92" s="32" t="s">
        <v>68</v>
      </c>
      <c r="F92" s="32" t="s">
        <v>79</v>
      </c>
      <c r="G92" s="441" t="s">
        <v>191</v>
      </c>
      <c r="H92" s="441" t="s">
        <v>191</v>
      </c>
      <c r="I92" s="441" t="s">
        <v>191</v>
      </c>
      <c r="J92" s="441" t="s">
        <v>191</v>
      </c>
      <c r="K92" s="441" t="s">
        <v>191</v>
      </c>
      <c r="L92" s="441" t="s">
        <v>191</v>
      </c>
      <c r="M92" s="441" t="s">
        <v>191</v>
      </c>
      <c r="N92" s="441" t="s">
        <v>191</v>
      </c>
      <c r="O92" s="441" t="s">
        <v>191</v>
      </c>
      <c r="P92" s="441" t="s">
        <v>191</v>
      </c>
      <c r="Q92" s="441" t="s">
        <v>191</v>
      </c>
      <c r="R92" s="441" t="s">
        <v>191</v>
      </c>
      <c r="S92" s="441" t="s">
        <v>191</v>
      </c>
      <c r="T92" s="441" t="s">
        <v>191</v>
      </c>
      <c r="U92" s="441" t="s">
        <v>191</v>
      </c>
      <c r="V92" s="441" t="s">
        <v>191</v>
      </c>
      <c r="W92" s="441" t="s">
        <v>191</v>
      </c>
      <c r="X92" s="441" t="s">
        <v>191</v>
      </c>
      <c r="Y92" s="441" t="s">
        <v>191</v>
      </c>
      <c r="Z92" s="441" t="s">
        <v>191</v>
      </c>
      <c r="AA92" s="441" t="s">
        <v>191</v>
      </c>
      <c r="AB92" s="441" t="s">
        <v>191</v>
      </c>
      <c r="AC92" s="441" t="s">
        <v>191</v>
      </c>
      <c r="AD92" s="441" t="s">
        <v>191</v>
      </c>
      <c r="AE92" s="441" t="s">
        <v>191</v>
      </c>
      <c r="AF92" s="441" t="s">
        <v>191</v>
      </c>
      <c r="AG92" s="441" t="s">
        <v>191</v>
      </c>
      <c r="AH92" s="441" t="s">
        <v>191</v>
      </c>
      <c r="AI92" s="441" t="s">
        <v>191</v>
      </c>
      <c r="AJ92" s="441" t="s">
        <v>191</v>
      </c>
      <c r="AK92" s="441" t="s">
        <v>191</v>
      </c>
      <c r="AL92" s="441" t="s">
        <v>191</v>
      </c>
      <c r="AM92" s="441" t="s">
        <v>191</v>
      </c>
      <c r="AN92" s="441" t="s">
        <v>191</v>
      </c>
      <c r="AO92" s="441" t="s">
        <v>191</v>
      </c>
      <c r="AP92" s="441" t="s">
        <v>191</v>
      </c>
      <c r="AQ92" s="441" t="s">
        <v>191</v>
      </c>
      <c r="AR92" s="441" t="s">
        <v>191</v>
      </c>
      <c r="AS92" s="441" t="s">
        <v>191</v>
      </c>
      <c r="AT92" s="441" t="s">
        <v>191</v>
      </c>
      <c r="AU92" s="441" t="s">
        <v>191</v>
      </c>
      <c r="AV92" s="441" t="s">
        <v>191</v>
      </c>
      <c r="AW92" s="441" t="s">
        <v>191</v>
      </c>
      <c r="AX92" s="441" t="s">
        <v>191</v>
      </c>
      <c r="AY92" s="441" t="s">
        <v>191</v>
      </c>
      <c r="AZ92" s="441" t="s">
        <v>191</v>
      </c>
      <c r="BA92" s="441" t="s">
        <v>191</v>
      </c>
      <c r="BB92" s="441" t="s">
        <v>191</v>
      </c>
      <c r="BC92" s="441" t="s">
        <v>191</v>
      </c>
      <c r="BD92" s="441" t="s">
        <v>191</v>
      </c>
      <c r="BE92" s="441" t="s">
        <v>191</v>
      </c>
      <c r="BF92" s="441" t="s">
        <v>191</v>
      </c>
      <c r="BG92" s="212" t="s">
        <v>191</v>
      </c>
      <c r="BH92" s="212" t="s">
        <v>191</v>
      </c>
      <c r="BI92" s="212" t="s">
        <v>191</v>
      </c>
      <c r="BJ92" s="212" t="s">
        <v>191</v>
      </c>
      <c r="BK92" s="212" t="s">
        <v>191</v>
      </c>
      <c r="BL92" s="212" t="s">
        <v>191</v>
      </c>
      <c r="BM92" s="212" t="s">
        <v>191</v>
      </c>
      <c r="BN92" s="212" t="s">
        <v>191</v>
      </c>
      <c r="BO92" s="212" t="s">
        <v>191</v>
      </c>
      <c r="BP92" s="212" t="s">
        <v>191</v>
      </c>
      <c r="BQ92" s="212" t="s">
        <v>191</v>
      </c>
      <c r="BR92" s="212" t="s">
        <v>191</v>
      </c>
      <c r="BS92" s="212" t="s">
        <v>191</v>
      </c>
      <c r="BT92" s="212" t="s">
        <v>191</v>
      </c>
      <c r="BU92" s="212" t="s">
        <v>191</v>
      </c>
      <c r="BV92" s="212" t="s">
        <v>191</v>
      </c>
      <c r="BW92" s="212" t="s">
        <v>191</v>
      </c>
      <c r="BX92" s="212" t="s">
        <v>191</v>
      </c>
      <c r="BY92" s="212" t="s">
        <v>191</v>
      </c>
      <c r="BZ92" s="212" t="s">
        <v>191</v>
      </c>
      <c r="CA92" s="212" t="s">
        <v>191</v>
      </c>
      <c r="CB92" s="212" t="s">
        <v>191</v>
      </c>
      <c r="CC92" s="212" t="s">
        <v>191</v>
      </c>
      <c r="CD92" s="212" t="s">
        <v>191</v>
      </c>
      <c r="CE92" s="212" t="s">
        <v>191</v>
      </c>
      <c r="CF92" s="212" t="s">
        <v>191</v>
      </c>
      <c r="CG92" s="212" t="s">
        <v>191</v>
      </c>
      <c r="CH92" s="212" t="s">
        <v>191</v>
      </c>
      <c r="CI92" s="212" t="s">
        <v>191</v>
      </c>
      <c r="CJ92" s="212" t="s">
        <v>191</v>
      </c>
      <c r="CK92" s="212" t="s">
        <v>191</v>
      </c>
      <c r="CL92" s="212" t="s">
        <v>191</v>
      </c>
      <c r="CM92" s="212" t="s">
        <v>191</v>
      </c>
      <c r="CN92" s="212" t="s">
        <v>191</v>
      </c>
      <c r="CO92" s="212" t="s">
        <v>191</v>
      </c>
      <c r="CP92" s="212" t="s">
        <v>191</v>
      </c>
      <c r="CQ92" s="212" t="s">
        <v>191</v>
      </c>
      <c r="CR92" s="212" t="s">
        <v>191</v>
      </c>
      <c r="CS92" s="212" t="s">
        <v>191</v>
      </c>
      <c r="CT92" s="212" t="s">
        <v>191</v>
      </c>
      <c r="CU92" s="212" t="s">
        <v>191</v>
      </c>
      <c r="CV92" s="212" t="s">
        <v>191</v>
      </c>
      <c r="CW92" s="212" t="s">
        <v>191</v>
      </c>
      <c r="CX92" s="212" t="s">
        <v>191</v>
      </c>
      <c r="CY92" s="212" t="s">
        <v>191</v>
      </c>
      <c r="CZ92" s="212" t="s">
        <v>191</v>
      </c>
      <c r="DA92" s="212" t="s">
        <v>191</v>
      </c>
      <c r="DB92" s="212" t="s">
        <v>191</v>
      </c>
      <c r="DC92" s="212" t="s">
        <v>191</v>
      </c>
      <c r="DD92" s="212" t="s">
        <v>191</v>
      </c>
      <c r="DE92" s="212" t="s">
        <v>191</v>
      </c>
      <c r="DF92" s="212" t="s">
        <v>191</v>
      </c>
      <c r="DG92" s="212" t="s">
        <v>191</v>
      </c>
      <c r="DH92" s="212" t="s">
        <v>191</v>
      </c>
      <c r="DI92" s="212" t="s">
        <v>191</v>
      </c>
      <c r="DJ92" s="212" t="s">
        <v>191</v>
      </c>
      <c r="DK92" s="212" t="s">
        <v>191</v>
      </c>
      <c r="DL92" s="212" t="s">
        <v>191</v>
      </c>
      <c r="DM92" s="212" t="s">
        <v>191</v>
      </c>
      <c r="DN92" s="212" t="s">
        <v>191</v>
      </c>
      <c r="DO92" s="212" t="s">
        <v>191</v>
      </c>
      <c r="DP92" s="212" t="s">
        <v>191</v>
      </c>
      <c r="DQ92" s="212" t="s">
        <v>191</v>
      </c>
      <c r="DR92" s="212" t="s">
        <v>191</v>
      </c>
      <c r="DS92" s="212" t="s">
        <v>191</v>
      </c>
      <c r="DT92" s="212" t="s">
        <v>191</v>
      </c>
      <c r="DU92" s="212" t="s">
        <v>191</v>
      </c>
      <c r="DV92" s="212" t="s">
        <v>191</v>
      </c>
      <c r="DW92" s="212" t="s">
        <v>191</v>
      </c>
      <c r="DX92" s="212" t="s">
        <v>191</v>
      </c>
      <c r="DY92" s="212" t="s">
        <v>191</v>
      </c>
      <c r="DZ92" s="212" t="s">
        <v>191</v>
      </c>
      <c r="EA92" s="212" t="s">
        <v>191</v>
      </c>
      <c r="EB92" s="212" t="s">
        <v>191</v>
      </c>
      <c r="EC92" s="212" t="s">
        <v>191</v>
      </c>
      <c r="ED92" s="212" t="s">
        <v>191</v>
      </c>
      <c r="EE92" s="212" t="s">
        <v>191</v>
      </c>
      <c r="EF92" s="212" t="s">
        <v>191</v>
      </c>
      <c r="EG92" s="212" t="s">
        <v>191</v>
      </c>
      <c r="EH92" s="212" t="s">
        <v>191</v>
      </c>
      <c r="EI92" s="212" t="s">
        <v>191</v>
      </c>
      <c r="EJ92" s="212" t="s">
        <v>191</v>
      </c>
      <c r="EK92" s="212" t="s">
        <v>191</v>
      </c>
      <c r="EL92" s="212" t="s">
        <v>191</v>
      </c>
      <c r="EM92" s="212" t="s">
        <v>191</v>
      </c>
      <c r="EN92" s="212" t="s">
        <v>191</v>
      </c>
      <c r="EO92" s="212" t="s">
        <v>191</v>
      </c>
      <c r="EP92" s="212" t="s">
        <v>191</v>
      </c>
      <c r="EQ92" s="212" t="s">
        <v>191</v>
      </c>
      <c r="ER92" s="212" t="s">
        <v>191</v>
      </c>
      <c r="ES92" s="212" t="s">
        <v>191</v>
      </c>
      <c r="ET92" s="212" t="s">
        <v>191</v>
      </c>
      <c r="EU92" s="212" t="s">
        <v>191</v>
      </c>
      <c r="EV92" s="212" t="s">
        <v>191</v>
      </c>
      <c r="EW92" s="212" t="s">
        <v>191</v>
      </c>
      <c r="EX92" s="212" t="s">
        <v>191</v>
      </c>
      <c r="EY92" s="212" t="s">
        <v>191</v>
      </c>
      <c r="EZ92" s="212" t="s">
        <v>191</v>
      </c>
      <c r="FA92" s="212" t="s">
        <v>191</v>
      </c>
      <c r="FB92" s="212" t="s">
        <v>191</v>
      </c>
      <c r="FC92" s="212" t="s">
        <v>191</v>
      </c>
      <c r="FD92" s="212" t="s">
        <v>191</v>
      </c>
      <c r="FE92" s="212" t="s">
        <v>191</v>
      </c>
      <c r="FF92" s="212" t="s">
        <v>191</v>
      </c>
      <c r="FG92" s="212" t="s">
        <v>191</v>
      </c>
      <c r="FH92" s="212" t="s">
        <v>191</v>
      </c>
      <c r="FI92" s="212" t="s">
        <v>191</v>
      </c>
      <c r="FJ92" s="212" t="s">
        <v>191</v>
      </c>
      <c r="FK92" s="212" t="s">
        <v>191</v>
      </c>
      <c r="FL92" s="212" t="s">
        <v>191</v>
      </c>
      <c r="FM92" s="212" t="s">
        <v>191</v>
      </c>
      <c r="FN92" s="212" t="s">
        <v>191</v>
      </c>
      <c r="FO92" s="212" t="s">
        <v>191</v>
      </c>
      <c r="FP92" s="212" t="s">
        <v>191</v>
      </c>
      <c r="FQ92" s="212" t="s">
        <v>191</v>
      </c>
      <c r="FR92" s="212" t="s">
        <v>191</v>
      </c>
      <c r="FS92" s="212" t="s">
        <v>191</v>
      </c>
      <c r="FT92" s="212" t="s">
        <v>191</v>
      </c>
      <c r="FU92" s="212" t="s">
        <v>191</v>
      </c>
      <c r="FV92" s="212" t="s">
        <v>191</v>
      </c>
      <c r="FW92" s="212" t="s">
        <v>191</v>
      </c>
      <c r="FX92" s="212" t="s">
        <v>191</v>
      </c>
      <c r="FY92" s="212" t="s">
        <v>191</v>
      </c>
      <c r="FZ92" s="212" t="s">
        <v>191</v>
      </c>
      <c r="GA92" s="212" t="s">
        <v>191</v>
      </c>
      <c r="GB92" s="212" t="s">
        <v>191</v>
      </c>
      <c r="GC92" s="212" t="s">
        <v>191</v>
      </c>
      <c r="GD92" s="212" t="s">
        <v>191</v>
      </c>
    </row>
    <row r="93" spans="1:186">
      <c r="G93" s="212"/>
      <c r="H93" s="212"/>
      <c r="I93" s="212"/>
      <c r="J93" s="284"/>
      <c r="K93" s="285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</row>
    <row r="94" spans="1:186">
      <c r="C94" s="32" t="s">
        <v>257</v>
      </c>
      <c r="D94" s="32" t="s">
        <v>76</v>
      </c>
      <c r="E94" s="32" t="s">
        <v>68</v>
      </c>
      <c r="F94" s="32" t="s">
        <v>77</v>
      </c>
      <c r="G94" s="212" t="s">
        <v>191</v>
      </c>
      <c r="H94" s="212" t="s">
        <v>191</v>
      </c>
      <c r="I94" s="212" t="s">
        <v>191</v>
      </c>
      <c r="J94" s="212" t="s">
        <v>191</v>
      </c>
      <c r="K94" s="212" t="s">
        <v>191</v>
      </c>
      <c r="L94" s="212" t="s">
        <v>191</v>
      </c>
      <c r="M94" s="212" t="s">
        <v>191</v>
      </c>
      <c r="N94" s="212" t="s">
        <v>191</v>
      </c>
      <c r="O94" s="212" t="s">
        <v>191</v>
      </c>
      <c r="P94" s="212" t="s">
        <v>191</v>
      </c>
      <c r="Q94" s="212" t="s">
        <v>191</v>
      </c>
      <c r="R94" s="212" t="s">
        <v>191</v>
      </c>
      <c r="S94" s="212" t="s">
        <v>191</v>
      </c>
      <c r="T94" s="212" t="s">
        <v>191</v>
      </c>
      <c r="U94" s="212" t="s">
        <v>191</v>
      </c>
      <c r="V94" s="212" t="s">
        <v>191</v>
      </c>
      <c r="W94" s="212" t="s">
        <v>191</v>
      </c>
      <c r="X94" s="212" t="s">
        <v>191</v>
      </c>
      <c r="Y94" s="212" t="s">
        <v>191</v>
      </c>
      <c r="Z94" s="212" t="s">
        <v>191</v>
      </c>
      <c r="AA94" s="212" t="s">
        <v>191</v>
      </c>
      <c r="AB94" s="212" t="s">
        <v>191</v>
      </c>
      <c r="AC94" s="212" t="s">
        <v>191</v>
      </c>
      <c r="AD94" s="212" t="s">
        <v>191</v>
      </c>
      <c r="AE94" s="212" t="s">
        <v>191</v>
      </c>
      <c r="AF94" s="212" t="s">
        <v>191</v>
      </c>
      <c r="AG94" s="212" t="s">
        <v>191</v>
      </c>
      <c r="AH94" s="212" t="s">
        <v>191</v>
      </c>
      <c r="AI94" s="212" t="s">
        <v>191</v>
      </c>
      <c r="AJ94" s="212" t="s">
        <v>191</v>
      </c>
      <c r="AK94" s="212" t="s">
        <v>191</v>
      </c>
      <c r="AL94" s="212" t="s">
        <v>191</v>
      </c>
      <c r="AM94" s="212" t="s">
        <v>191</v>
      </c>
      <c r="AN94" s="212" t="s">
        <v>191</v>
      </c>
      <c r="AO94" s="212" t="s">
        <v>191</v>
      </c>
      <c r="AP94" s="212" t="s">
        <v>191</v>
      </c>
      <c r="AQ94" s="212" t="s">
        <v>191</v>
      </c>
      <c r="AR94" s="212" t="s">
        <v>191</v>
      </c>
      <c r="AS94" s="212" t="s">
        <v>191</v>
      </c>
      <c r="AT94" s="212" t="s">
        <v>191</v>
      </c>
      <c r="AU94" s="212" t="s">
        <v>191</v>
      </c>
      <c r="AV94" s="212" t="s">
        <v>191</v>
      </c>
      <c r="AW94" s="212" t="s">
        <v>191</v>
      </c>
      <c r="AX94" s="212" t="s">
        <v>191</v>
      </c>
      <c r="AY94" s="212" t="s">
        <v>191</v>
      </c>
      <c r="AZ94" s="212" t="s">
        <v>191</v>
      </c>
      <c r="BA94" s="212" t="s">
        <v>191</v>
      </c>
      <c r="BB94" s="212" t="s">
        <v>191</v>
      </c>
      <c r="BC94" s="212" t="s">
        <v>191</v>
      </c>
      <c r="BD94" s="212" t="s">
        <v>191</v>
      </c>
      <c r="BE94" s="212" t="s">
        <v>191</v>
      </c>
      <c r="BF94" s="212" t="s">
        <v>191</v>
      </c>
      <c r="BG94" s="212" t="s">
        <v>191</v>
      </c>
      <c r="BH94" s="212" t="s">
        <v>191</v>
      </c>
      <c r="BI94" s="212" t="s">
        <v>191</v>
      </c>
      <c r="BJ94" s="212" t="s">
        <v>191</v>
      </c>
      <c r="BK94" s="212" t="s">
        <v>191</v>
      </c>
      <c r="BL94" s="212" t="s">
        <v>191</v>
      </c>
      <c r="BM94" s="212" t="s">
        <v>191</v>
      </c>
      <c r="BN94" s="212" t="s">
        <v>191</v>
      </c>
      <c r="BO94" s="212" t="s">
        <v>191</v>
      </c>
      <c r="BP94" s="212" t="s">
        <v>191</v>
      </c>
      <c r="BQ94" s="212" t="s">
        <v>191</v>
      </c>
      <c r="BR94" s="212" t="s">
        <v>191</v>
      </c>
      <c r="BS94" s="212" t="s">
        <v>191</v>
      </c>
      <c r="BT94" s="212" t="s">
        <v>191</v>
      </c>
      <c r="BU94" s="212" t="s">
        <v>191</v>
      </c>
      <c r="BV94" s="212" t="s">
        <v>191</v>
      </c>
      <c r="BW94" s="212" t="s">
        <v>191</v>
      </c>
      <c r="BX94" s="212" t="s">
        <v>191</v>
      </c>
      <c r="BY94" s="212" t="s">
        <v>191</v>
      </c>
      <c r="BZ94" s="212" t="s">
        <v>191</v>
      </c>
      <c r="CA94" s="212" t="s">
        <v>191</v>
      </c>
      <c r="CB94" s="212" t="s">
        <v>191</v>
      </c>
      <c r="CC94" s="212" t="s">
        <v>191</v>
      </c>
      <c r="CD94" s="212" t="s">
        <v>191</v>
      </c>
      <c r="CE94" s="212" t="s">
        <v>191</v>
      </c>
      <c r="CF94" s="212" t="s">
        <v>191</v>
      </c>
      <c r="CG94" s="212" t="s">
        <v>191</v>
      </c>
      <c r="CH94" s="212" t="s">
        <v>191</v>
      </c>
      <c r="CI94" s="212" t="s">
        <v>191</v>
      </c>
      <c r="CJ94" s="212" t="s">
        <v>191</v>
      </c>
      <c r="CK94" s="212" t="s">
        <v>191</v>
      </c>
      <c r="CL94" s="212" t="s">
        <v>191</v>
      </c>
      <c r="CM94" s="212" t="s">
        <v>191</v>
      </c>
      <c r="CN94" s="212" t="s">
        <v>191</v>
      </c>
      <c r="CO94" s="212" t="s">
        <v>191</v>
      </c>
      <c r="CP94" s="212" t="s">
        <v>191</v>
      </c>
      <c r="CQ94" s="212" t="s">
        <v>191</v>
      </c>
      <c r="CR94" s="212" t="s">
        <v>191</v>
      </c>
      <c r="CS94" s="212" t="s">
        <v>191</v>
      </c>
      <c r="CT94" s="212" t="s">
        <v>191</v>
      </c>
      <c r="CU94" s="212" t="s">
        <v>191</v>
      </c>
      <c r="CV94" s="212" t="s">
        <v>191</v>
      </c>
      <c r="CW94" s="212" t="s">
        <v>191</v>
      </c>
      <c r="CX94" s="212" t="s">
        <v>191</v>
      </c>
      <c r="CY94" s="212" t="s">
        <v>191</v>
      </c>
      <c r="CZ94" s="212" t="s">
        <v>191</v>
      </c>
      <c r="DA94" s="212" t="s">
        <v>191</v>
      </c>
      <c r="DB94" s="212" t="s">
        <v>191</v>
      </c>
      <c r="DC94" s="212" t="s">
        <v>191</v>
      </c>
      <c r="DD94" s="212" t="s">
        <v>191</v>
      </c>
      <c r="DE94" s="212" t="s">
        <v>191</v>
      </c>
      <c r="DF94" s="212" t="s">
        <v>191</v>
      </c>
      <c r="DG94" s="212" t="s">
        <v>191</v>
      </c>
      <c r="DH94" s="212" t="s">
        <v>191</v>
      </c>
      <c r="DI94" s="212" t="s">
        <v>191</v>
      </c>
      <c r="DJ94" s="212" t="s">
        <v>191</v>
      </c>
      <c r="DK94" s="212" t="s">
        <v>191</v>
      </c>
      <c r="DL94" s="212" t="s">
        <v>191</v>
      </c>
      <c r="DM94" s="212" t="s">
        <v>191</v>
      </c>
      <c r="DN94" s="212" t="s">
        <v>191</v>
      </c>
      <c r="DO94" s="212" t="s">
        <v>191</v>
      </c>
      <c r="DP94" s="212" t="s">
        <v>191</v>
      </c>
      <c r="DQ94" s="212" t="s">
        <v>191</v>
      </c>
      <c r="DR94" s="212" t="s">
        <v>191</v>
      </c>
      <c r="DS94" s="212" t="s">
        <v>191</v>
      </c>
      <c r="DT94" s="212" t="s">
        <v>191</v>
      </c>
      <c r="DU94" s="212" t="s">
        <v>191</v>
      </c>
      <c r="DV94" s="212" t="s">
        <v>191</v>
      </c>
      <c r="DW94" s="212" t="s">
        <v>191</v>
      </c>
      <c r="DX94" s="212" t="s">
        <v>191</v>
      </c>
      <c r="DY94" s="212" t="s">
        <v>191</v>
      </c>
      <c r="DZ94" s="212" t="s">
        <v>191</v>
      </c>
      <c r="EA94" s="212" t="s">
        <v>191</v>
      </c>
      <c r="EB94" s="212" t="s">
        <v>191</v>
      </c>
      <c r="EC94" s="212" t="s">
        <v>191</v>
      </c>
      <c r="ED94" s="212" t="s">
        <v>191</v>
      </c>
      <c r="EE94" s="212" t="s">
        <v>191</v>
      </c>
      <c r="EF94" s="212" t="s">
        <v>191</v>
      </c>
      <c r="EG94" s="212" t="s">
        <v>191</v>
      </c>
      <c r="EH94" s="212" t="s">
        <v>191</v>
      </c>
      <c r="EI94" s="212" t="s">
        <v>191</v>
      </c>
      <c r="EJ94" s="212" t="s">
        <v>191</v>
      </c>
      <c r="EK94" s="212" t="s">
        <v>191</v>
      </c>
      <c r="EL94" s="212" t="s">
        <v>191</v>
      </c>
      <c r="EM94" s="212" t="s">
        <v>191</v>
      </c>
      <c r="EN94" s="212" t="s">
        <v>191</v>
      </c>
      <c r="EO94" s="212" t="s">
        <v>191</v>
      </c>
      <c r="EP94" s="212" t="s">
        <v>191</v>
      </c>
      <c r="EQ94" s="212" t="s">
        <v>191</v>
      </c>
      <c r="ER94" s="212" t="s">
        <v>191</v>
      </c>
      <c r="ES94" s="212" t="s">
        <v>191</v>
      </c>
      <c r="ET94" s="212" t="s">
        <v>191</v>
      </c>
      <c r="EU94" s="212" t="s">
        <v>191</v>
      </c>
      <c r="EV94" s="212" t="s">
        <v>191</v>
      </c>
      <c r="EW94" s="212" t="s">
        <v>191</v>
      </c>
      <c r="EX94" s="212" t="s">
        <v>191</v>
      </c>
      <c r="EY94" s="212" t="s">
        <v>191</v>
      </c>
      <c r="EZ94" s="212" t="s">
        <v>191</v>
      </c>
      <c r="FA94" s="212" t="s">
        <v>191</v>
      </c>
      <c r="FB94" s="212" t="s">
        <v>191</v>
      </c>
      <c r="FC94" s="212" t="s">
        <v>191</v>
      </c>
      <c r="FD94" s="212" t="s">
        <v>191</v>
      </c>
      <c r="FE94" s="212" t="s">
        <v>191</v>
      </c>
      <c r="FF94" s="212" t="s">
        <v>191</v>
      </c>
      <c r="FG94" s="212" t="s">
        <v>191</v>
      </c>
      <c r="FH94" s="212" t="s">
        <v>191</v>
      </c>
      <c r="FI94" s="212" t="s">
        <v>191</v>
      </c>
      <c r="FJ94" s="212" t="s">
        <v>191</v>
      </c>
      <c r="FK94" s="212" t="s">
        <v>191</v>
      </c>
      <c r="FL94" s="212" t="s">
        <v>191</v>
      </c>
      <c r="FM94" s="212" t="s">
        <v>191</v>
      </c>
      <c r="FN94" s="212" t="s">
        <v>191</v>
      </c>
      <c r="FO94" s="212" t="s">
        <v>191</v>
      </c>
      <c r="FP94" s="212" t="s">
        <v>191</v>
      </c>
      <c r="FQ94" s="212" t="s">
        <v>191</v>
      </c>
      <c r="FR94" s="212" t="s">
        <v>191</v>
      </c>
      <c r="FS94" s="212" t="s">
        <v>191</v>
      </c>
      <c r="FT94" s="212" t="s">
        <v>191</v>
      </c>
      <c r="FU94" s="212" t="s">
        <v>191</v>
      </c>
      <c r="FV94" s="212" t="s">
        <v>191</v>
      </c>
      <c r="FW94" s="212" t="s">
        <v>191</v>
      </c>
      <c r="FX94" s="212" t="s">
        <v>191</v>
      </c>
      <c r="FY94" s="212" t="s">
        <v>191</v>
      </c>
      <c r="FZ94" s="212" t="s">
        <v>191</v>
      </c>
      <c r="GA94" s="212" t="s">
        <v>191</v>
      </c>
      <c r="GB94" s="212" t="s">
        <v>191</v>
      </c>
      <c r="GC94" s="212" t="s">
        <v>191</v>
      </c>
      <c r="GD94" s="212" t="s">
        <v>191</v>
      </c>
    </row>
    <row r="95" spans="1:186">
      <c r="C95" s="32" t="s">
        <v>257</v>
      </c>
      <c r="D95" s="32" t="s">
        <v>76</v>
      </c>
      <c r="E95" s="32" t="s">
        <v>68</v>
      </c>
      <c r="F95" s="32" t="s">
        <v>78</v>
      </c>
      <c r="G95" s="212" t="s">
        <v>191</v>
      </c>
      <c r="H95" s="212" t="s">
        <v>191</v>
      </c>
      <c r="I95" s="212" t="s">
        <v>191</v>
      </c>
      <c r="J95" s="212" t="s">
        <v>191</v>
      </c>
      <c r="K95" s="212" t="s">
        <v>191</v>
      </c>
      <c r="L95" s="212" t="s">
        <v>191</v>
      </c>
      <c r="M95" s="212" t="s">
        <v>191</v>
      </c>
      <c r="N95" s="212" t="s">
        <v>191</v>
      </c>
      <c r="O95" s="212" t="s">
        <v>191</v>
      </c>
      <c r="P95" s="212" t="s">
        <v>191</v>
      </c>
      <c r="Q95" s="212" t="s">
        <v>191</v>
      </c>
      <c r="R95" s="212" t="s">
        <v>191</v>
      </c>
      <c r="S95" s="212" t="s">
        <v>191</v>
      </c>
      <c r="T95" s="212" t="s">
        <v>191</v>
      </c>
      <c r="U95" s="212" t="s">
        <v>191</v>
      </c>
      <c r="V95" s="212" t="s">
        <v>191</v>
      </c>
      <c r="W95" s="212" t="s">
        <v>191</v>
      </c>
      <c r="X95" s="212" t="s">
        <v>191</v>
      </c>
      <c r="Y95" s="212" t="s">
        <v>191</v>
      </c>
      <c r="Z95" s="212" t="s">
        <v>191</v>
      </c>
      <c r="AA95" s="212" t="s">
        <v>191</v>
      </c>
      <c r="AB95" s="212" t="s">
        <v>191</v>
      </c>
      <c r="AC95" s="212" t="s">
        <v>191</v>
      </c>
      <c r="AD95" s="212" t="s">
        <v>191</v>
      </c>
      <c r="AE95" s="212" t="s">
        <v>191</v>
      </c>
      <c r="AF95" s="212" t="s">
        <v>191</v>
      </c>
      <c r="AG95" s="212" t="s">
        <v>191</v>
      </c>
      <c r="AH95" s="212" t="s">
        <v>191</v>
      </c>
      <c r="AI95" s="212" t="s">
        <v>191</v>
      </c>
      <c r="AJ95" s="212" t="s">
        <v>191</v>
      </c>
      <c r="AK95" s="212" t="s">
        <v>191</v>
      </c>
      <c r="AL95" s="212" t="s">
        <v>191</v>
      </c>
      <c r="AM95" s="212" t="s">
        <v>191</v>
      </c>
      <c r="AN95" s="212" t="s">
        <v>191</v>
      </c>
      <c r="AO95" s="212" t="s">
        <v>191</v>
      </c>
      <c r="AP95" s="212" t="s">
        <v>191</v>
      </c>
      <c r="AQ95" s="212" t="s">
        <v>191</v>
      </c>
      <c r="AR95" s="212" t="s">
        <v>191</v>
      </c>
      <c r="AS95" s="212" t="s">
        <v>191</v>
      </c>
      <c r="AT95" s="212" t="s">
        <v>191</v>
      </c>
      <c r="AU95" s="212" t="s">
        <v>191</v>
      </c>
      <c r="AV95" s="212" t="s">
        <v>191</v>
      </c>
      <c r="AW95" s="212" t="s">
        <v>191</v>
      </c>
      <c r="AX95" s="212" t="s">
        <v>191</v>
      </c>
      <c r="AY95" s="212" t="s">
        <v>191</v>
      </c>
      <c r="AZ95" s="212" t="s">
        <v>191</v>
      </c>
      <c r="BA95" s="212" t="s">
        <v>191</v>
      </c>
      <c r="BB95" s="212" t="s">
        <v>191</v>
      </c>
      <c r="BC95" s="212" t="s">
        <v>191</v>
      </c>
      <c r="BD95" s="212" t="s">
        <v>191</v>
      </c>
      <c r="BE95" s="212" t="s">
        <v>191</v>
      </c>
      <c r="BF95" s="212" t="s">
        <v>191</v>
      </c>
      <c r="BG95" s="212" t="s">
        <v>191</v>
      </c>
      <c r="BH95" s="212" t="s">
        <v>191</v>
      </c>
      <c r="BI95" s="212" t="s">
        <v>191</v>
      </c>
      <c r="BJ95" s="212" t="s">
        <v>191</v>
      </c>
      <c r="BK95" s="212" t="s">
        <v>191</v>
      </c>
      <c r="BL95" s="212" t="s">
        <v>191</v>
      </c>
      <c r="BM95" s="212" t="s">
        <v>191</v>
      </c>
      <c r="BN95" s="212" t="s">
        <v>191</v>
      </c>
      <c r="BO95" s="212" t="s">
        <v>191</v>
      </c>
      <c r="BP95" s="212" t="s">
        <v>191</v>
      </c>
      <c r="BQ95" s="212" t="s">
        <v>191</v>
      </c>
      <c r="BR95" s="212" t="s">
        <v>191</v>
      </c>
      <c r="BS95" s="212" t="s">
        <v>191</v>
      </c>
      <c r="BT95" s="212" t="s">
        <v>191</v>
      </c>
      <c r="BU95" s="212" t="s">
        <v>191</v>
      </c>
      <c r="BV95" s="212" t="s">
        <v>191</v>
      </c>
      <c r="BW95" s="212" t="s">
        <v>191</v>
      </c>
      <c r="BX95" s="212" t="s">
        <v>191</v>
      </c>
      <c r="BY95" s="212" t="s">
        <v>191</v>
      </c>
      <c r="BZ95" s="212" t="s">
        <v>191</v>
      </c>
      <c r="CA95" s="212" t="s">
        <v>191</v>
      </c>
      <c r="CB95" s="212" t="s">
        <v>191</v>
      </c>
      <c r="CC95" s="212" t="s">
        <v>191</v>
      </c>
      <c r="CD95" s="212" t="s">
        <v>191</v>
      </c>
      <c r="CE95" s="212" t="s">
        <v>191</v>
      </c>
      <c r="CF95" s="212" t="s">
        <v>191</v>
      </c>
      <c r="CG95" s="212" t="s">
        <v>191</v>
      </c>
      <c r="CH95" s="212" t="s">
        <v>191</v>
      </c>
      <c r="CI95" s="212" t="s">
        <v>191</v>
      </c>
      <c r="CJ95" s="212" t="s">
        <v>191</v>
      </c>
      <c r="CK95" s="212" t="s">
        <v>191</v>
      </c>
      <c r="CL95" s="212" t="s">
        <v>191</v>
      </c>
      <c r="CM95" s="212" t="s">
        <v>191</v>
      </c>
      <c r="CN95" s="212" t="s">
        <v>191</v>
      </c>
      <c r="CO95" s="212" t="s">
        <v>191</v>
      </c>
      <c r="CP95" s="212" t="s">
        <v>191</v>
      </c>
      <c r="CQ95" s="212" t="s">
        <v>191</v>
      </c>
      <c r="CR95" s="212" t="s">
        <v>191</v>
      </c>
      <c r="CS95" s="212" t="s">
        <v>191</v>
      </c>
      <c r="CT95" s="212" t="s">
        <v>191</v>
      </c>
      <c r="CU95" s="212" t="s">
        <v>191</v>
      </c>
      <c r="CV95" s="212" t="s">
        <v>191</v>
      </c>
      <c r="CW95" s="212" t="s">
        <v>191</v>
      </c>
      <c r="CX95" s="212" t="s">
        <v>191</v>
      </c>
      <c r="CY95" s="212" t="s">
        <v>191</v>
      </c>
      <c r="CZ95" s="212" t="s">
        <v>191</v>
      </c>
      <c r="DA95" s="212" t="s">
        <v>191</v>
      </c>
      <c r="DB95" s="212" t="s">
        <v>191</v>
      </c>
      <c r="DC95" s="212" t="s">
        <v>191</v>
      </c>
      <c r="DD95" s="212" t="s">
        <v>191</v>
      </c>
      <c r="DE95" s="212" t="s">
        <v>191</v>
      </c>
      <c r="DF95" s="212" t="s">
        <v>191</v>
      </c>
      <c r="DG95" s="212" t="s">
        <v>191</v>
      </c>
      <c r="DH95" s="212" t="s">
        <v>191</v>
      </c>
      <c r="DI95" s="212" t="s">
        <v>191</v>
      </c>
      <c r="DJ95" s="212" t="s">
        <v>191</v>
      </c>
      <c r="DK95" s="212" t="s">
        <v>191</v>
      </c>
      <c r="DL95" s="212" t="s">
        <v>191</v>
      </c>
      <c r="DM95" s="212" t="s">
        <v>191</v>
      </c>
      <c r="DN95" s="212" t="s">
        <v>191</v>
      </c>
      <c r="DO95" s="212" t="s">
        <v>191</v>
      </c>
      <c r="DP95" s="212" t="s">
        <v>191</v>
      </c>
      <c r="DQ95" s="212" t="s">
        <v>191</v>
      </c>
      <c r="DR95" s="212" t="s">
        <v>191</v>
      </c>
      <c r="DS95" s="212" t="s">
        <v>191</v>
      </c>
      <c r="DT95" s="212" t="s">
        <v>191</v>
      </c>
      <c r="DU95" s="212" t="s">
        <v>191</v>
      </c>
      <c r="DV95" s="212" t="s">
        <v>191</v>
      </c>
      <c r="DW95" s="212" t="s">
        <v>191</v>
      </c>
      <c r="DX95" s="212" t="s">
        <v>191</v>
      </c>
      <c r="DY95" s="212" t="s">
        <v>191</v>
      </c>
      <c r="DZ95" s="212" t="s">
        <v>191</v>
      </c>
      <c r="EA95" s="212" t="s">
        <v>191</v>
      </c>
      <c r="EB95" s="212" t="s">
        <v>191</v>
      </c>
      <c r="EC95" s="212" t="s">
        <v>191</v>
      </c>
      <c r="ED95" s="212" t="s">
        <v>191</v>
      </c>
      <c r="EE95" s="212" t="s">
        <v>191</v>
      </c>
      <c r="EF95" s="212" t="s">
        <v>191</v>
      </c>
      <c r="EG95" s="212" t="s">
        <v>191</v>
      </c>
      <c r="EH95" s="212" t="s">
        <v>191</v>
      </c>
      <c r="EI95" s="212" t="s">
        <v>191</v>
      </c>
      <c r="EJ95" s="212" t="s">
        <v>191</v>
      </c>
      <c r="EK95" s="212" t="s">
        <v>191</v>
      </c>
      <c r="EL95" s="212" t="s">
        <v>191</v>
      </c>
      <c r="EM95" s="212" t="s">
        <v>191</v>
      </c>
      <c r="EN95" s="212" t="s">
        <v>191</v>
      </c>
      <c r="EO95" s="212" t="s">
        <v>191</v>
      </c>
      <c r="EP95" s="212" t="s">
        <v>191</v>
      </c>
      <c r="EQ95" s="212" t="s">
        <v>191</v>
      </c>
      <c r="ER95" s="212" t="s">
        <v>191</v>
      </c>
      <c r="ES95" s="212" t="s">
        <v>191</v>
      </c>
      <c r="ET95" s="212" t="s">
        <v>191</v>
      </c>
      <c r="EU95" s="212" t="s">
        <v>191</v>
      </c>
      <c r="EV95" s="212" t="s">
        <v>191</v>
      </c>
      <c r="EW95" s="212" t="s">
        <v>191</v>
      </c>
      <c r="EX95" s="212" t="s">
        <v>191</v>
      </c>
      <c r="EY95" s="212" t="s">
        <v>191</v>
      </c>
      <c r="EZ95" s="212" t="s">
        <v>191</v>
      </c>
      <c r="FA95" s="212" t="s">
        <v>191</v>
      </c>
      <c r="FB95" s="212" t="s">
        <v>191</v>
      </c>
      <c r="FC95" s="212" t="s">
        <v>191</v>
      </c>
      <c r="FD95" s="212" t="s">
        <v>191</v>
      </c>
      <c r="FE95" s="212" t="s">
        <v>191</v>
      </c>
      <c r="FF95" s="212" t="s">
        <v>191</v>
      </c>
      <c r="FG95" s="212" t="s">
        <v>191</v>
      </c>
      <c r="FH95" s="212" t="s">
        <v>191</v>
      </c>
      <c r="FI95" s="212" t="s">
        <v>191</v>
      </c>
      <c r="FJ95" s="212" t="s">
        <v>191</v>
      </c>
      <c r="FK95" s="212" t="s">
        <v>191</v>
      </c>
      <c r="FL95" s="212" t="s">
        <v>191</v>
      </c>
      <c r="FM95" s="212" t="s">
        <v>191</v>
      </c>
      <c r="FN95" s="212" t="s">
        <v>191</v>
      </c>
      <c r="FO95" s="212" t="s">
        <v>191</v>
      </c>
      <c r="FP95" s="212" t="s">
        <v>191</v>
      </c>
      <c r="FQ95" s="212" t="s">
        <v>191</v>
      </c>
      <c r="FR95" s="212" t="s">
        <v>191</v>
      </c>
      <c r="FS95" s="212" t="s">
        <v>191</v>
      </c>
      <c r="FT95" s="212" t="s">
        <v>191</v>
      </c>
      <c r="FU95" s="212" t="s">
        <v>191</v>
      </c>
      <c r="FV95" s="212" t="s">
        <v>191</v>
      </c>
      <c r="FW95" s="212" t="s">
        <v>191</v>
      </c>
      <c r="FX95" s="212" t="s">
        <v>191</v>
      </c>
      <c r="FY95" s="212" t="s">
        <v>191</v>
      </c>
      <c r="FZ95" s="212" t="s">
        <v>191</v>
      </c>
      <c r="GA95" s="212" t="s">
        <v>191</v>
      </c>
      <c r="GB95" s="212" t="s">
        <v>191</v>
      </c>
      <c r="GC95" s="212" t="s">
        <v>191</v>
      </c>
      <c r="GD95" s="212" t="s">
        <v>191</v>
      </c>
    </row>
    <row r="96" spans="1:186">
      <c r="C96" s="32" t="s">
        <v>257</v>
      </c>
      <c r="D96" s="32" t="s">
        <v>76</v>
      </c>
      <c r="E96" s="32" t="s">
        <v>68</v>
      </c>
      <c r="F96" s="32" t="s">
        <v>79</v>
      </c>
      <c r="G96" s="212" t="s">
        <v>191</v>
      </c>
      <c r="H96" s="212" t="s">
        <v>191</v>
      </c>
      <c r="I96" s="212" t="s">
        <v>191</v>
      </c>
      <c r="J96" s="212" t="s">
        <v>191</v>
      </c>
      <c r="K96" s="212" t="s">
        <v>191</v>
      </c>
      <c r="L96" s="212" t="s">
        <v>191</v>
      </c>
      <c r="M96" s="212" t="s">
        <v>191</v>
      </c>
      <c r="N96" s="212" t="s">
        <v>191</v>
      </c>
      <c r="O96" s="212" t="s">
        <v>191</v>
      </c>
      <c r="P96" s="212" t="s">
        <v>191</v>
      </c>
      <c r="Q96" s="212" t="s">
        <v>191</v>
      </c>
      <c r="R96" s="212" t="s">
        <v>191</v>
      </c>
      <c r="S96" s="212" t="s">
        <v>191</v>
      </c>
      <c r="T96" s="212" t="s">
        <v>191</v>
      </c>
      <c r="U96" s="212" t="s">
        <v>191</v>
      </c>
      <c r="V96" s="212" t="s">
        <v>191</v>
      </c>
      <c r="W96" s="212" t="s">
        <v>191</v>
      </c>
      <c r="X96" s="212" t="s">
        <v>191</v>
      </c>
      <c r="Y96" s="212" t="s">
        <v>191</v>
      </c>
      <c r="Z96" s="212" t="s">
        <v>191</v>
      </c>
      <c r="AA96" s="212" t="s">
        <v>191</v>
      </c>
      <c r="AB96" s="212" t="s">
        <v>191</v>
      </c>
      <c r="AC96" s="212" t="s">
        <v>191</v>
      </c>
      <c r="AD96" s="212" t="s">
        <v>191</v>
      </c>
      <c r="AE96" s="212" t="s">
        <v>191</v>
      </c>
      <c r="AF96" s="212" t="s">
        <v>191</v>
      </c>
      <c r="AG96" s="212" t="s">
        <v>191</v>
      </c>
      <c r="AH96" s="212" t="s">
        <v>191</v>
      </c>
      <c r="AI96" s="212" t="s">
        <v>191</v>
      </c>
      <c r="AJ96" s="212" t="s">
        <v>191</v>
      </c>
      <c r="AK96" s="212" t="s">
        <v>191</v>
      </c>
      <c r="AL96" s="212" t="s">
        <v>191</v>
      </c>
      <c r="AM96" s="212" t="s">
        <v>191</v>
      </c>
      <c r="AN96" s="212" t="s">
        <v>191</v>
      </c>
      <c r="AO96" s="212" t="s">
        <v>191</v>
      </c>
      <c r="AP96" s="212" t="s">
        <v>191</v>
      </c>
      <c r="AQ96" s="212" t="s">
        <v>191</v>
      </c>
      <c r="AR96" s="212" t="s">
        <v>191</v>
      </c>
      <c r="AS96" s="212" t="s">
        <v>191</v>
      </c>
      <c r="AT96" s="212" t="s">
        <v>191</v>
      </c>
      <c r="AU96" s="212" t="s">
        <v>191</v>
      </c>
      <c r="AV96" s="212" t="s">
        <v>191</v>
      </c>
      <c r="AW96" s="212" t="s">
        <v>191</v>
      </c>
      <c r="AX96" s="212" t="s">
        <v>191</v>
      </c>
      <c r="AY96" s="212" t="s">
        <v>191</v>
      </c>
      <c r="AZ96" s="212" t="s">
        <v>191</v>
      </c>
      <c r="BA96" s="212" t="s">
        <v>191</v>
      </c>
      <c r="BB96" s="212" t="s">
        <v>191</v>
      </c>
      <c r="BC96" s="212" t="s">
        <v>191</v>
      </c>
      <c r="BD96" s="212" t="s">
        <v>191</v>
      </c>
      <c r="BE96" s="212" t="s">
        <v>191</v>
      </c>
      <c r="BF96" s="212" t="s">
        <v>191</v>
      </c>
      <c r="BG96" s="212" t="s">
        <v>191</v>
      </c>
      <c r="BH96" s="212" t="s">
        <v>191</v>
      </c>
      <c r="BI96" s="212" t="s">
        <v>191</v>
      </c>
      <c r="BJ96" s="212" t="s">
        <v>191</v>
      </c>
      <c r="BK96" s="212" t="s">
        <v>191</v>
      </c>
      <c r="BL96" s="212" t="s">
        <v>191</v>
      </c>
      <c r="BM96" s="212" t="s">
        <v>191</v>
      </c>
      <c r="BN96" s="212" t="s">
        <v>191</v>
      </c>
      <c r="BO96" s="212" t="s">
        <v>191</v>
      </c>
      <c r="BP96" s="212" t="s">
        <v>191</v>
      </c>
      <c r="BQ96" s="212" t="s">
        <v>191</v>
      </c>
      <c r="BR96" s="212" t="s">
        <v>191</v>
      </c>
      <c r="BS96" s="212" t="s">
        <v>191</v>
      </c>
      <c r="BT96" s="212" t="s">
        <v>191</v>
      </c>
      <c r="BU96" s="212" t="s">
        <v>191</v>
      </c>
      <c r="BV96" s="212" t="s">
        <v>191</v>
      </c>
      <c r="BW96" s="212" t="s">
        <v>191</v>
      </c>
      <c r="BX96" s="212" t="s">
        <v>191</v>
      </c>
      <c r="BY96" s="212" t="s">
        <v>191</v>
      </c>
      <c r="BZ96" s="212" t="s">
        <v>191</v>
      </c>
      <c r="CA96" s="212" t="s">
        <v>191</v>
      </c>
      <c r="CB96" s="212" t="s">
        <v>191</v>
      </c>
      <c r="CC96" s="212" t="s">
        <v>191</v>
      </c>
      <c r="CD96" s="212" t="s">
        <v>191</v>
      </c>
      <c r="CE96" s="212" t="s">
        <v>191</v>
      </c>
      <c r="CF96" s="212" t="s">
        <v>191</v>
      </c>
      <c r="CG96" s="212" t="s">
        <v>191</v>
      </c>
      <c r="CH96" s="212" t="s">
        <v>191</v>
      </c>
      <c r="CI96" s="212" t="s">
        <v>191</v>
      </c>
      <c r="CJ96" s="212" t="s">
        <v>191</v>
      </c>
      <c r="CK96" s="212" t="s">
        <v>191</v>
      </c>
      <c r="CL96" s="212" t="s">
        <v>191</v>
      </c>
      <c r="CM96" s="212" t="s">
        <v>191</v>
      </c>
      <c r="CN96" s="212" t="s">
        <v>191</v>
      </c>
      <c r="CO96" s="212" t="s">
        <v>191</v>
      </c>
      <c r="CP96" s="212" t="s">
        <v>191</v>
      </c>
      <c r="CQ96" s="212" t="s">
        <v>191</v>
      </c>
      <c r="CR96" s="212" t="s">
        <v>191</v>
      </c>
      <c r="CS96" s="212" t="s">
        <v>191</v>
      </c>
      <c r="CT96" s="212" t="s">
        <v>191</v>
      </c>
      <c r="CU96" s="212" t="s">
        <v>191</v>
      </c>
      <c r="CV96" s="212" t="s">
        <v>191</v>
      </c>
      <c r="CW96" s="212" t="s">
        <v>191</v>
      </c>
      <c r="CX96" s="212" t="s">
        <v>191</v>
      </c>
      <c r="CY96" s="212" t="s">
        <v>191</v>
      </c>
      <c r="CZ96" s="212" t="s">
        <v>191</v>
      </c>
      <c r="DA96" s="212" t="s">
        <v>191</v>
      </c>
      <c r="DB96" s="212" t="s">
        <v>191</v>
      </c>
      <c r="DC96" s="212" t="s">
        <v>191</v>
      </c>
      <c r="DD96" s="212" t="s">
        <v>191</v>
      </c>
      <c r="DE96" s="212" t="s">
        <v>191</v>
      </c>
      <c r="DF96" s="212" t="s">
        <v>191</v>
      </c>
      <c r="DG96" s="212" t="s">
        <v>191</v>
      </c>
      <c r="DH96" s="212" t="s">
        <v>191</v>
      </c>
      <c r="DI96" s="212" t="s">
        <v>191</v>
      </c>
      <c r="DJ96" s="212" t="s">
        <v>191</v>
      </c>
      <c r="DK96" s="212" t="s">
        <v>191</v>
      </c>
      <c r="DL96" s="212" t="s">
        <v>191</v>
      </c>
      <c r="DM96" s="212" t="s">
        <v>191</v>
      </c>
      <c r="DN96" s="212" t="s">
        <v>191</v>
      </c>
      <c r="DO96" s="212" t="s">
        <v>191</v>
      </c>
      <c r="DP96" s="212" t="s">
        <v>191</v>
      </c>
      <c r="DQ96" s="212" t="s">
        <v>191</v>
      </c>
      <c r="DR96" s="212" t="s">
        <v>191</v>
      </c>
      <c r="DS96" s="212" t="s">
        <v>191</v>
      </c>
      <c r="DT96" s="212" t="s">
        <v>191</v>
      </c>
      <c r="DU96" s="212" t="s">
        <v>191</v>
      </c>
      <c r="DV96" s="212" t="s">
        <v>191</v>
      </c>
      <c r="DW96" s="212" t="s">
        <v>191</v>
      </c>
      <c r="DX96" s="212" t="s">
        <v>191</v>
      </c>
      <c r="DY96" s="212" t="s">
        <v>191</v>
      </c>
      <c r="DZ96" s="212" t="s">
        <v>191</v>
      </c>
      <c r="EA96" s="212" t="s">
        <v>191</v>
      </c>
      <c r="EB96" s="212" t="s">
        <v>191</v>
      </c>
      <c r="EC96" s="212" t="s">
        <v>191</v>
      </c>
      <c r="ED96" s="212" t="s">
        <v>191</v>
      </c>
      <c r="EE96" s="212" t="s">
        <v>191</v>
      </c>
      <c r="EF96" s="212" t="s">
        <v>191</v>
      </c>
      <c r="EG96" s="212" t="s">
        <v>191</v>
      </c>
      <c r="EH96" s="212" t="s">
        <v>191</v>
      </c>
      <c r="EI96" s="212" t="s">
        <v>191</v>
      </c>
      <c r="EJ96" s="212" t="s">
        <v>191</v>
      </c>
      <c r="EK96" s="212" t="s">
        <v>191</v>
      </c>
      <c r="EL96" s="212" t="s">
        <v>191</v>
      </c>
      <c r="EM96" s="212" t="s">
        <v>191</v>
      </c>
      <c r="EN96" s="212" t="s">
        <v>191</v>
      </c>
      <c r="EO96" s="212" t="s">
        <v>191</v>
      </c>
      <c r="EP96" s="212" t="s">
        <v>191</v>
      </c>
      <c r="EQ96" s="212" t="s">
        <v>191</v>
      </c>
      <c r="ER96" s="212" t="s">
        <v>191</v>
      </c>
      <c r="ES96" s="212" t="s">
        <v>191</v>
      </c>
      <c r="ET96" s="212" t="s">
        <v>191</v>
      </c>
      <c r="EU96" s="212" t="s">
        <v>191</v>
      </c>
      <c r="EV96" s="212" t="s">
        <v>191</v>
      </c>
      <c r="EW96" s="212" t="s">
        <v>191</v>
      </c>
      <c r="EX96" s="212" t="s">
        <v>191</v>
      </c>
      <c r="EY96" s="212" t="s">
        <v>191</v>
      </c>
      <c r="EZ96" s="212" t="s">
        <v>191</v>
      </c>
      <c r="FA96" s="212" t="s">
        <v>191</v>
      </c>
      <c r="FB96" s="212" t="s">
        <v>191</v>
      </c>
      <c r="FC96" s="212" t="s">
        <v>191</v>
      </c>
      <c r="FD96" s="212" t="s">
        <v>191</v>
      </c>
      <c r="FE96" s="212" t="s">
        <v>191</v>
      </c>
      <c r="FF96" s="212" t="s">
        <v>191</v>
      </c>
      <c r="FG96" s="212" t="s">
        <v>191</v>
      </c>
      <c r="FH96" s="212" t="s">
        <v>191</v>
      </c>
      <c r="FI96" s="212" t="s">
        <v>191</v>
      </c>
      <c r="FJ96" s="212" t="s">
        <v>191</v>
      </c>
      <c r="FK96" s="212" t="s">
        <v>191</v>
      </c>
      <c r="FL96" s="212" t="s">
        <v>191</v>
      </c>
      <c r="FM96" s="212" t="s">
        <v>191</v>
      </c>
      <c r="FN96" s="212" t="s">
        <v>191</v>
      </c>
      <c r="FO96" s="212" t="s">
        <v>191</v>
      </c>
      <c r="FP96" s="212" t="s">
        <v>191</v>
      </c>
      <c r="FQ96" s="212" t="s">
        <v>191</v>
      </c>
      <c r="FR96" s="212" t="s">
        <v>191</v>
      </c>
      <c r="FS96" s="212" t="s">
        <v>191</v>
      </c>
      <c r="FT96" s="212" t="s">
        <v>191</v>
      </c>
      <c r="FU96" s="212" t="s">
        <v>191</v>
      </c>
      <c r="FV96" s="212" t="s">
        <v>191</v>
      </c>
      <c r="FW96" s="212" t="s">
        <v>191</v>
      </c>
      <c r="FX96" s="212" t="s">
        <v>191</v>
      </c>
      <c r="FY96" s="212" t="s">
        <v>191</v>
      </c>
      <c r="FZ96" s="212" t="s">
        <v>191</v>
      </c>
      <c r="GA96" s="212" t="s">
        <v>191</v>
      </c>
      <c r="GB96" s="212" t="s">
        <v>191</v>
      </c>
      <c r="GC96" s="212" t="s">
        <v>191</v>
      </c>
      <c r="GD96" s="212" t="s">
        <v>191</v>
      </c>
    </row>
    <row r="97" spans="2:186">
      <c r="B97" s="213"/>
      <c r="J97" s="284"/>
      <c r="K97" s="285"/>
    </row>
    <row r="98" spans="2:186">
      <c r="B98" s="213"/>
      <c r="J98" s="284"/>
      <c r="K98" s="285"/>
    </row>
    <row r="99" spans="2:186">
      <c r="B99" s="213"/>
      <c r="J99" s="284"/>
      <c r="K99" s="285"/>
    </row>
    <row r="100" spans="2:186">
      <c r="B100" s="213"/>
      <c r="G100" s="212"/>
      <c r="H100" s="212"/>
      <c r="I100" s="212"/>
      <c r="J100" s="284"/>
      <c r="K100" s="285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</row>
    <row r="101" spans="2:186">
      <c r="B101" s="213"/>
      <c r="C101" s="213"/>
      <c r="G101" s="212"/>
      <c r="H101" s="212"/>
      <c r="I101" s="212"/>
      <c r="J101" s="284"/>
      <c r="K101" s="285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</row>
    <row r="102" spans="2:186">
      <c r="B102" s="213"/>
      <c r="C102" s="213"/>
      <c r="J102" s="284"/>
      <c r="K102" s="285"/>
    </row>
    <row r="103" spans="2:186">
      <c r="B103" s="213"/>
      <c r="C103" s="213"/>
      <c r="G103" s="212"/>
      <c r="H103" s="212"/>
      <c r="I103" s="212"/>
      <c r="J103" s="284"/>
      <c r="K103" s="285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</row>
    <row r="104" spans="2:186">
      <c r="B104" s="213"/>
      <c r="C104" s="213"/>
      <c r="J104" s="284"/>
      <c r="K104" s="285"/>
    </row>
    <row r="105" spans="2:186">
      <c r="B105" s="213"/>
      <c r="C105" s="213"/>
      <c r="J105" s="284"/>
      <c r="K105" s="285"/>
    </row>
    <row r="106" spans="2:186">
      <c r="B106" s="213"/>
      <c r="C106" s="213"/>
      <c r="J106" s="284"/>
      <c r="K106" s="285"/>
    </row>
    <row r="107" spans="2:186">
      <c r="B107" s="213"/>
      <c r="C107" s="213"/>
      <c r="J107" s="284"/>
      <c r="K107" s="285"/>
    </row>
    <row r="108" spans="2:186">
      <c r="B108" s="213"/>
      <c r="C108" s="213"/>
      <c r="J108" s="284"/>
      <c r="K108" s="285"/>
    </row>
    <row r="109" spans="2:186">
      <c r="B109" s="213"/>
      <c r="C109" s="213"/>
      <c r="J109" s="284"/>
      <c r="K109" s="285"/>
    </row>
    <row r="110" spans="2:186">
      <c r="B110" s="213"/>
      <c r="C110" s="213"/>
      <c r="J110" s="284"/>
      <c r="K110" s="285"/>
    </row>
    <row r="111" spans="2:186">
      <c r="B111" s="213"/>
      <c r="C111" s="213"/>
      <c r="J111" s="284"/>
      <c r="K111" s="285"/>
    </row>
    <row r="112" spans="2:186">
      <c r="B112" s="213"/>
      <c r="C112" s="213"/>
      <c r="J112" s="284"/>
      <c r="K112" s="285"/>
    </row>
    <row r="113" spans="2:11">
      <c r="B113" s="213"/>
      <c r="C113" s="213"/>
      <c r="J113" s="284"/>
      <c r="K113" s="285"/>
    </row>
    <row r="114" spans="2:11">
      <c r="B114" s="213"/>
      <c r="C114" s="213"/>
      <c r="J114" s="284"/>
      <c r="K114" s="285"/>
    </row>
    <row r="115" spans="2:11">
      <c r="B115" s="213"/>
      <c r="C115" s="213"/>
      <c r="J115" s="284"/>
      <c r="K115" s="285"/>
    </row>
    <row r="116" spans="2:11">
      <c r="B116" s="213"/>
      <c r="C116" s="213"/>
      <c r="J116" s="284"/>
      <c r="K116" s="285"/>
    </row>
    <row r="117" spans="2:11">
      <c r="B117" s="213"/>
      <c r="C117" s="213"/>
      <c r="J117" s="284"/>
      <c r="K117" s="285"/>
    </row>
    <row r="118" spans="2:11">
      <c r="B118" s="213"/>
      <c r="C118" s="213"/>
      <c r="J118" s="284"/>
      <c r="K118" s="285"/>
    </row>
    <row r="119" spans="2:11">
      <c r="B119" s="213"/>
      <c r="C119" s="213"/>
      <c r="J119" s="284"/>
      <c r="K119" s="285"/>
    </row>
    <row r="120" spans="2:11">
      <c r="B120" s="213"/>
      <c r="C120" s="213"/>
      <c r="J120" s="284"/>
      <c r="K120" s="285"/>
    </row>
    <row r="121" spans="2:11">
      <c r="B121" s="213"/>
      <c r="C121" s="213"/>
      <c r="J121" s="284"/>
      <c r="K121" s="285"/>
    </row>
    <row r="122" spans="2:11">
      <c r="B122" s="213"/>
      <c r="C122" s="213"/>
      <c r="J122" s="284"/>
      <c r="K122" s="285"/>
    </row>
    <row r="123" spans="2:11">
      <c r="B123" s="213"/>
      <c r="C123" s="213"/>
      <c r="J123" s="284"/>
      <c r="K123" s="285"/>
    </row>
    <row r="124" spans="2:11">
      <c r="B124" s="213"/>
      <c r="C124" s="213"/>
      <c r="J124" s="284"/>
      <c r="K124" s="285"/>
    </row>
    <row r="125" spans="2:11">
      <c r="B125" s="213"/>
      <c r="C125" s="213"/>
      <c r="J125" s="284"/>
      <c r="K125" s="285"/>
    </row>
    <row r="126" spans="2:11">
      <c r="B126" s="213"/>
      <c r="C126" s="213"/>
      <c r="J126" s="284"/>
      <c r="K126" s="285"/>
    </row>
    <row r="127" spans="2:11">
      <c r="B127" s="213"/>
      <c r="C127" s="213"/>
      <c r="J127" s="284"/>
      <c r="K127" s="285"/>
    </row>
    <row r="128" spans="2:11">
      <c r="B128" s="213"/>
      <c r="C128" s="213"/>
      <c r="J128" s="284"/>
      <c r="K128" s="285"/>
    </row>
    <row r="129" spans="2:11">
      <c r="B129" s="213"/>
      <c r="C129" s="213"/>
      <c r="J129" s="284"/>
      <c r="K129" s="285"/>
    </row>
    <row r="130" spans="2:11">
      <c r="B130" s="213"/>
      <c r="C130" s="213"/>
      <c r="J130" s="284"/>
      <c r="K130" s="285"/>
    </row>
    <row r="131" spans="2:11">
      <c r="B131" s="213"/>
      <c r="C131" s="213"/>
      <c r="J131" s="284"/>
      <c r="K131" s="285"/>
    </row>
    <row r="132" spans="2:11">
      <c r="B132" s="213"/>
      <c r="C132" s="213"/>
      <c r="J132" s="284"/>
      <c r="K132" s="285"/>
    </row>
    <row r="133" spans="2:11">
      <c r="B133" s="213"/>
      <c r="C133" s="213"/>
      <c r="J133" s="284"/>
      <c r="K133" s="285"/>
    </row>
    <row r="134" spans="2:11">
      <c r="B134" s="213"/>
      <c r="C134" s="213"/>
      <c r="J134" s="284"/>
      <c r="K134" s="285"/>
    </row>
    <row r="135" spans="2:11">
      <c r="B135" s="213"/>
      <c r="C135" s="213"/>
      <c r="J135" s="284"/>
      <c r="K135" s="285"/>
    </row>
    <row r="136" spans="2:11">
      <c r="B136" s="213"/>
      <c r="C136" s="213"/>
      <c r="J136" s="284"/>
      <c r="K136" s="285"/>
    </row>
    <row r="137" spans="2:11">
      <c r="B137" s="213"/>
      <c r="C137" s="213"/>
      <c r="J137" s="284"/>
      <c r="K137" s="285"/>
    </row>
    <row r="138" spans="2:11">
      <c r="B138" s="213"/>
      <c r="C138" s="213"/>
      <c r="J138" s="284"/>
      <c r="K138" s="285"/>
    </row>
    <row r="139" spans="2:11">
      <c r="B139" s="213"/>
      <c r="C139" s="213"/>
      <c r="J139" s="284"/>
      <c r="K139" s="285"/>
    </row>
    <row r="140" spans="2:11">
      <c r="B140" s="213"/>
      <c r="C140" s="213"/>
      <c r="J140" s="284"/>
      <c r="K140" s="285"/>
    </row>
    <row r="141" spans="2:11">
      <c r="B141" s="213"/>
      <c r="C141" s="213"/>
      <c r="J141" s="284"/>
      <c r="K141" s="285"/>
    </row>
    <row r="142" spans="2:11">
      <c r="B142" s="213"/>
      <c r="C142" s="213"/>
      <c r="J142" s="284"/>
      <c r="K142" s="285"/>
    </row>
    <row r="143" spans="2:11">
      <c r="B143" s="213"/>
      <c r="C143" s="213"/>
      <c r="J143" s="284"/>
      <c r="K143" s="285"/>
    </row>
    <row r="144" spans="2:11">
      <c r="B144" s="213"/>
      <c r="C144" s="213"/>
      <c r="J144" s="284"/>
      <c r="K144" s="285"/>
    </row>
    <row r="145" spans="2:11">
      <c r="B145" s="213"/>
      <c r="C145" s="213"/>
      <c r="J145" s="284"/>
      <c r="K145" s="285"/>
    </row>
    <row r="146" spans="2:11">
      <c r="B146" s="213"/>
      <c r="C146" s="213"/>
      <c r="J146" s="284"/>
      <c r="K146" s="285"/>
    </row>
    <row r="147" spans="2:11">
      <c r="B147" s="213"/>
      <c r="C147" s="213"/>
      <c r="J147" s="284"/>
      <c r="K147" s="285"/>
    </row>
    <row r="148" spans="2:11">
      <c r="B148" s="213"/>
      <c r="C148" s="213"/>
      <c r="J148" s="284"/>
      <c r="K148" s="285"/>
    </row>
    <row r="149" spans="2:11">
      <c r="B149" s="213"/>
      <c r="C149" s="213"/>
      <c r="J149" s="284"/>
      <c r="K149" s="285"/>
    </row>
    <row r="150" spans="2:11">
      <c r="B150" s="213"/>
      <c r="C150" s="213"/>
      <c r="J150" s="284"/>
      <c r="K150" s="285"/>
    </row>
    <row r="151" spans="2:11">
      <c r="B151" s="213"/>
      <c r="C151" s="213"/>
      <c r="J151" s="284"/>
      <c r="K151" s="285"/>
    </row>
    <row r="152" spans="2:11">
      <c r="B152" s="213"/>
      <c r="C152" s="213"/>
      <c r="J152" s="284"/>
      <c r="K152" s="285"/>
    </row>
    <row r="153" spans="2:11">
      <c r="B153" s="213"/>
      <c r="C153" s="213"/>
      <c r="J153" s="284"/>
      <c r="K153" s="285"/>
    </row>
    <row r="154" spans="2:11">
      <c r="B154" s="213"/>
      <c r="C154" s="213"/>
      <c r="J154" s="284"/>
      <c r="K154" s="285"/>
    </row>
    <row r="155" spans="2:11">
      <c r="B155" s="213"/>
      <c r="C155" s="213"/>
      <c r="J155" s="284"/>
      <c r="K155" s="285"/>
    </row>
    <row r="156" spans="2:11">
      <c r="B156" s="213"/>
      <c r="C156" s="213"/>
      <c r="J156" s="284"/>
      <c r="K156" s="285"/>
    </row>
    <row r="157" spans="2:11">
      <c r="B157" s="213"/>
      <c r="C157" s="213"/>
      <c r="J157" s="284"/>
      <c r="K157" s="285"/>
    </row>
    <row r="158" spans="2:11">
      <c r="B158" s="213"/>
      <c r="C158" s="213"/>
      <c r="J158" s="284"/>
      <c r="K158" s="285"/>
    </row>
    <row r="159" spans="2:11">
      <c r="B159" s="213"/>
      <c r="C159" s="213"/>
      <c r="J159" s="284"/>
      <c r="K159" s="285"/>
    </row>
    <row r="160" spans="2:11">
      <c r="B160" s="213"/>
      <c r="C160" s="213"/>
      <c r="J160" s="284"/>
      <c r="K160" s="285"/>
    </row>
    <row r="161" spans="2:11">
      <c r="B161" s="213"/>
      <c r="C161" s="213"/>
      <c r="J161" s="284"/>
      <c r="K161" s="285"/>
    </row>
    <row r="162" spans="2:11">
      <c r="B162" s="213"/>
      <c r="C162" s="213"/>
      <c r="J162" s="284"/>
      <c r="K162" s="285"/>
    </row>
    <row r="163" spans="2:11">
      <c r="B163" s="213"/>
      <c r="C163" s="213"/>
      <c r="J163" s="284"/>
      <c r="K163" s="285"/>
    </row>
    <row r="164" spans="2:11">
      <c r="B164" s="213"/>
      <c r="C164" s="213"/>
      <c r="J164" s="284"/>
      <c r="K164" s="285"/>
    </row>
    <row r="165" spans="2:11">
      <c r="B165" s="213"/>
      <c r="C165" s="213"/>
      <c r="J165" s="284"/>
      <c r="K165" s="285"/>
    </row>
    <row r="166" spans="2:11">
      <c r="B166" s="213"/>
      <c r="C166" s="213"/>
      <c r="J166" s="284"/>
      <c r="K166" s="285"/>
    </row>
    <row r="167" spans="2:11">
      <c r="B167" s="213"/>
      <c r="C167" s="213"/>
      <c r="J167" s="284"/>
      <c r="K167" s="285"/>
    </row>
    <row r="168" spans="2:11">
      <c r="B168" s="213"/>
      <c r="C168" s="213"/>
      <c r="J168" s="284"/>
      <c r="K168" s="285"/>
    </row>
    <row r="169" spans="2:11">
      <c r="B169" s="213"/>
      <c r="C169" s="213"/>
      <c r="J169" s="284"/>
      <c r="K169" s="285"/>
    </row>
    <row r="170" spans="2:11">
      <c r="B170" s="213"/>
      <c r="C170" s="213"/>
      <c r="J170" s="284"/>
      <c r="K170" s="285"/>
    </row>
    <row r="171" spans="2:11">
      <c r="B171" s="213"/>
      <c r="C171" s="213"/>
      <c r="J171" s="284"/>
      <c r="K171" s="285"/>
    </row>
    <row r="172" spans="2:11">
      <c r="B172" s="213"/>
      <c r="C172" s="213"/>
      <c r="J172" s="284"/>
      <c r="K172" s="285"/>
    </row>
    <row r="173" spans="2:11">
      <c r="B173" s="213"/>
      <c r="C173" s="213"/>
      <c r="J173" s="284"/>
      <c r="K173" s="285"/>
    </row>
    <row r="174" spans="2:11">
      <c r="B174" s="213"/>
      <c r="C174" s="213"/>
      <c r="J174" s="284"/>
      <c r="K174" s="285"/>
    </row>
    <row r="175" spans="2:11">
      <c r="B175" s="213"/>
      <c r="C175" s="213"/>
      <c r="J175" s="284"/>
      <c r="K175" s="285"/>
    </row>
    <row r="176" spans="2:11">
      <c r="B176" s="213"/>
      <c r="C176" s="213"/>
      <c r="J176" s="284"/>
      <c r="K176" s="285"/>
    </row>
    <row r="177" spans="2:11">
      <c r="B177" s="213"/>
      <c r="C177" s="213"/>
      <c r="J177" s="284"/>
      <c r="K177" s="285"/>
    </row>
    <row r="178" spans="2:11">
      <c r="B178" s="213"/>
      <c r="C178" s="213"/>
      <c r="J178" s="284"/>
      <c r="K178" s="285"/>
    </row>
    <row r="179" spans="2:11">
      <c r="B179" s="213"/>
      <c r="C179" s="213"/>
      <c r="J179" s="284"/>
      <c r="K179" s="285"/>
    </row>
    <row r="180" spans="2:11">
      <c r="B180" s="213"/>
      <c r="C180" s="213"/>
      <c r="J180" s="284"/>
      <c r="K180" s="285"/>
    </row>
    <row r="181" spans="2:11">
      <c r="C181" s="213"/>
      <c r="J181" s="284"/>
      <c r="K181" s="285"/>
    </row>
    <row r="182" spans="2:11">
      <c r="C182" s="213"/>
      <c r="J182" s="284"/>
      <c r="K182" s="285"/>
    </row>
    <row r="183" spans="2:11">
      <c r="C183" s="213"/>
      <c r="J183" s="284"/>
      <c r="K183" s="285"/>
    </row>
    <row r="184" spans="2:11">
      <c r="C184" s="213"/>
      <c r="J184" s="284"/>
      <c r="K184" s="285"/>
    </row>
    <row r="185" spans="2:11">
      <c r="J185" s="284"/>
      <c r="K185" s="285"/>
    </row>
    <row r="186" spans="2:11">
      <c r="J186" s="284"/>
      <c r="K186" s="285"/>
    </row>
    <row r="187" spans="2:11">
      <c r="J187" s="284"/>
      <c r="K187" s="285"/>
    </row>
    <row r="188" spans="2:11">
      <c r="J188" s="284"/>
      <c r="K188" s="285"/>
    </row>
    <row r="189" spans="2:11">
      <c r="J189" s="284"/>
      <c r="K189" s="285"/>
    </row>
    <row r="190" spans="2:11">
      <c r="J190" s="284"/>
      <c r="K190" s="285"/>
    </row>
    <row r="191" spans="2:11">
      <c r="J191" s="284"/>
      <c r="K191" s="285"/>
    </row>
    <row r="192" spans="2:11">
      <c r="J192" s="284"/>
      <c r="K192" s="285"/>
    </row>
    <row r="193" spans="10:11">
      <c r="J193" s="284"/>
      <c r="K193" s="285"/>
    </row>
    <row r="194" spans="10:11">
      <c r="J194" s="284"/>
      <c r="K194" s="285"/>
    </row>
    <row r="195" spans="10:11">
      <c r="J195" s="284"/>
      <c r="K195" s="285"/>
    </row>
    <row r="196" spans="10:11">
      <c r="J196" s="284"/>
      <c r="K196" s="285"/>
    </row>
    <row r="197" spans="10:11">
      <c r="J197" s="284"/>
      <c r="K197" s="285"/>
    </row>
    <row r="198" spans="10:11">
      <c r="J198" s="284"/>
      <c r="K198" s="285"/>
    </row>
    <row r="199" spans="10:11">
      <c r="J199" s="284"/>
      <c r="K199" s="285"/>
    </row>
    <row r="200" spans="10:11">
      <c r="J200" s="284"/>
      <c r="K200" s="285"/>
    </row>
    <row r="201" spans="10:11">
      <c r="J201" s="284"/>
      <c r="K201" s="285"/>
    </row>
    <row r="202" spans="10:11">
      <c r="J202" s="284"/>
      <c r="K202" s="285"/>
    </row>
    <row r="203" spans="10:11">
      <c r="J203" s="284"/>
      <c r="K203" s="285"/>
    </row>
    <row r="204" spans="10:11">
      <c r="J204" s="284"/>
      <c r="K204" s="285"/>
    </row>
    <row r="205" spans="10:11">
      <c r="J205" s="284"/>
      <c r="K205" s="285"/>
    </row>
    <row r="206" spans="10:11">
      <c r="J206" s="284"/>
      <c r="K206" s="285"/>
    </row>
    <row r="207" spans="10:11">
      <c r="J207" s="284"/>
      <c r="K207" s="285"/>
    </row>
    <row r="208" spans="10:11">
      <c r="J208" s="284"/>
      <c r="K208" s="285"/>
    </row>
    <row r="209" spans="10:11">
      <c r="J209" s="284"/>
      <c r="K209" s="285"/>
    </row>
    <row r="210" spans="10:11">
      <c r="J210" s="284"/>
      <c r="K210" s="285"/>
    </row>
    <row r="211" spans="10:11">
      <c r="J211" s="284"/>
      <c r="K211" s="285"/>
    </row>
    <row r="212" spans="10:11">
      <c r="J212" s="284"/>
      <c r="K212" s="285"/>
    </row>
    <row r="213" spans="10:11">
      <c r="J213" s="284"/>
      <c r="K213" s="285"/>
    </row>
    <row r="214" spans="10:11">
      <c r="J214" s="284"/>
      <c r="K214" s="285"/>
    </row>
    <row r="215" spans="10:11">
      <c r="J215" s="284"/>
      <c r="K215" s="285"/>
    </row>
    <row r="216" spans="10:11">
      <c r="J216" s="284"/>
      <c r="K216" s="285"/>
    </row>
    <row r="217" spans="10:11">
      <c r="J217" s="284"/>
      <c r="K217" s="285"/>
    </row>
    <row r="218" spans="10:11">
      <c r="J218" s="284"/>
      <c r="K218" s="285"/>
    </row>
    <row r="219" spans="10:11">
      <c r="J219" s="284"/>
      <c r="K219" s="285"/>
    </row>
    <row r="220" spans="10:11">
      <c r="J220" s="284"/>
      <c r="K220" s="285"/>
    </row>
    <row r="221" spans="10:11">
      <c r="J221" s="284"/>
      <c r="K221" s="285"/>
    </row>
    <row r="222" spans="10:11">
      <c r="J222" s="284"/>
      <c r="K222" s="285"/>
    </row>
    <row r="223" spans="10:11">
      <c r="J223" s="284"/>
      <c r="K223" s="285"/>
    </row>
    <row r="224" spans="10:11">
      <c r="J224" s="284"/>
      <c r="K224" s="285"/>
    </row>
    <row r="225" spans="10:11">
      <c r="J225" s="284"/>
      <c r="K225" s="285"/>
    </row>
    <row r="226" spans="10:11">
      <c r="J226" s="284"/>
      <c r="K226" s="285"/>
    </row>
    <row r="227" spans="10:11">
      <c r="J227" s="284"/>
      <c r="K227" s="285"/>
    </row>
    <row r="228" spans="10:11">
      <c r="J228" s="284"/>
      <c r="K228" s="285"/>
    </row>
    <row r="229" spans="10:11">
      <c r="J229" s="284"/>
      <c r="K229" s="285"/>
    </row>
    <row r="230" spans="10:11">
      <c r="J230" s="284"/>
      <c r="K230" s="285"/>
    </row>
    <row r="231" spans="10:11">
      <c r="J231" s="284"/>
      <c r="K231" s="285"/>
    </row>
    <row r="232" spans="10:11">
      <c r="J232" s="284"/>
      <c r="K232" s="285"/>
    </row>
    <row r="233" spans="10:11">
      <c r="J233" s="284"/>
      <c r="K233" s="285"/>
    </row>
    <row r="234" spans="10:11">
      <c r="J234" s="284"/>
      <c r="K234" s="285"/>
    </row>
    <row r="235" spans="10:11">
      <c r="J235" s="284"/>
      <c r="K235" s="285"/>
    </row>
    <row r="236" spans="10:11">
      <c r="J236" s="284"/>
      <c r="K236" s="285"/>
    </row>
    <row r="237" spans="10:11">
      <c r="J237" s="284"/>
      <c r="K237" s="285"/>
    </row>
    <row r="238" spans="10:11">
      <c r="J238" s="284"/>
      <c r="K238" s="285"/>
    </row>
    <row r="239" spans="10:11">
      <c r="J239" s="284"/>
      <c r="K239" s="285"/>
    </row>
    <row r="240" spans="10:11">
      <c r="J240" s="284"/>
      <c r="K240" s="285"/>
    </row>
    <row r="241" spans="10:11">
      <c r="J241" s="284"/>
      <c r="K241" s="285"/>
    </row>
    <row r="242" spans="10:11">
      <c r="J242" s="284"/>
      <c r="K242" s="285"/>
    </row>
    <row r="243" spans="10:11">
      <c r="J243" s="284"/>
      <c r="K243" s="285"/>
    </row>
    <row r="244" spans="10:11">
      <c r="J244" s="284"/>
      <c r="K244" s="285"/>
    </row>
    <row r="245" spans="10:11">
      <c r="J245" s="284"/>
      <c r="K245" s="285"/>
    </row>
    <row r="246" spans="10:11">
      <c r="J246" s="284"/>
      <c r="K246" s="285"/>
    </row>
    <row r="247" spans="10:11">
      <c r="J247" s="284"/>
      <c r="K247" s="285"/>
    </row>
    <row r="248" spans="10:11">
      <c r="J248" s="284"/>
      <c r="K248" s="285"/>
    </row>
    <row r="249" spans="10:11">
      <c r="J249" s="284"/>
      <c r="K249" s="285"/>
    </row>
    <row r="250" spans="10:11">
      <c r="J250" s="284"/>
      <c r="K250" s="285"/>
    </row>
    <row r="251" spans="10:11">
      <c r="J251" s="284"/>
      <c r="K251" s="285"/>
    </row>
    <row r="252" spans="10:11">
      <c r="J252" s="284"/>
      <c r="K252" s="285"/>
    </row>
    <row r="253" spans="10:11">
      <c r="J253" s="284"/>
      <c r="K253" s="285"/>
    </row>
    <row r="254" spans="10:11">
      <c r="J254" s="284"/>
      <c r="K254" s="285"/>
    </row>
    <row r="255" spans="10:11">
      <c r="J255" s="284"/>
      <c r="K255" s="285"/>
    </row>
    <row r="256" spans="10:11">
      <c r="J256" s="284"/>
      <c r="K256" s="285"/>
    </row>
    <row r="257" spans="10:11">
      <c r="J257" s="284"/>
      <c r="K257" s="285"/>
    </row>
    <row r="258" spans="10:11">
      <c r="J258" s="284"/>
      <c r="K258" s="285"/>
    </row>
    <row r="259" spans="10:11">
      <c r="J259" s="284"/>
      <c r="K259" s="285"/>
    </row>
    <row r="260" spans="10:11">
      <c r="J260" s="284"/>
      <c r="K260" s="285"/>
    </row>
    <row r="261" spans="10:11">
      <c r="J261" s="284"/>
      <c r="K261" s="285"/>
    </row>
    <row r="262" spans="10:11">
      <c r="J262" s="284"/>
      <c r="K262" s="285"/>
    </row>
    <row r="263" spans="10:11">
      <c r="J263" s="284"/>
      <c r="K263" s="285"/>
    </row>
    <row r="264" spans="10:11">
      <c r="J264" s="284"/>
      <c r="K264" s="285"/>
    </row>
    <row r="265" spans="10:11">
      <c r="J265" s="284"/>
      <c r="K265" s="28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EL266"/>
  <sheetViews>
    <sheetView topLeftCell="A64" zoomScale="80" zoomScaleNormal="80" workbookViewId="0">
      <selection activeCell="E18" sqref="E18"/>
    </sheetView>
  </sheetViews>
  <sheetFormatPr defaultColWidth="9.140625" defaultRowHeight="15"/>
  <cols>
    <col min="1" max="1" width="9.140625" style="239"/>
    <col min="2" max="2" width="24.5703125" style="32" bestFit="1" customWidth="1"/>
    <col min="3" max="3" width="9.140625" style="32"/>
    <col min="4" max="5" width="10.85546875" style="32" customWidth="1"/>
    <col min="6" max="6" width="26.28515625" style="32" customWidth="1"/>
    <col min="7" max="7" width="9.42578125" style="8" bestFit="1" customWidth="1"/>
    <col min="8" max="21" width="9.85546875" style="8" bestFit="1" customWidth="1"/>
    <col min="22" max="22" width="9.7109375" style="32" bestFit="1" customWidth="1"/>
    <col min="23" max="23" width="10.5703125" style="32" bestFit="1" customWidth="1"/>
    <col min="24" max="24" width="9.140625" style="32"/>
    <col min="25" max="25" width="9.7109375" style="32" bestFit="1" customWidth="1"/>
    <col min="26" max="31" width="9.140625" style="32"/>
    <col min="32" max="32" width="9.7109375" style="8" bestFit="1" customWidth="1"/>
    <col min="33" max="34" width="9.140625" style="8"/>
    <col min="35" max="35" width="9.140625" style="41"/>
    <col min="36" max="36" width="9.7109375" style="41" bestFit="1" customWidth="1"/>
    <col min="37" max="37" width="10.5703125" style="41" bestFit="1" customWidth="1"/>
    <col min="38" max="38" width="9.140625" style="41"/>
    <col min="39" max="39" width="9.7109375" style="41" bestFit="1" customWidth="1"/>
    <col min="40" max="45" width="9.140625" style="41"/>
    <col min="46" max="46" width="9.7109375" style="45" bestFit="1" customWidth="1"/>
    <col min="47" max="52" width="9.140625" style="45"/>
    <col min="53" max="53" width="9.140625" style="41"/>
    <col min="54" max="16384" width="9.140625" style="32"/>
  </cols>
  <sheetData>
    <row r="1" spans="1:142" s="41" customFormat="1">
      <c r="A1" s="239">
        <f>+ROW(B1)-1</f>
        <v>0</v>
      </c>
      <c r="B1" s="32"/>
      <c r="C1" s="32"/>
      <c r="D1" s="32"/>
      <c r="E1" s="32"/>
      <c r="F1" s="32"/>
      <c r="G1" s="271">
        <f>+$AJ$2</f>
        <v>41275</v>
      </c>
      <c r="H1" s="271">
        <f>+DATE(YEAR(G1)+1,1,1)</f>
        <v>41640</v>
      </c>
      <c r="I1" s="271">
        <f>+DATE(YEAR(H1)+1,1,1)</f>
        <v>42005</v>
      </c>
      <c r="J1" s="271">
        <f t="shared" ref="J1" si="0">+DATE(YEAR(I1)+1,1,1)</f>
        <v>42370</v>
      </c>
      <c r="K1" s="271">
        <f t="shared" ref="K1" si="1">+DATE(YEAR(J1)+1,1,1)</f>
        <v>42736</v>
      </c>
      <c r="L1" s="271">
        <f t="shared" ref="L1" si="2">+DATE(YEAR(K1)+1,1,1)</f>
        <v>43101</v>
      </c>
      <c r="M1" s="271">
        <f t="shared" ref="M1" si="3">+DATE(YEAR(L1)+1,1,1)</f>
        <v>43466</v>
      </c>
      <c r="N1" s="271">
        <f t="shared" ref="N1" si="4">+DATE(YEAR(M1)+1,1,1)</f>
        <v>43831</v>
      </c>
      <c r="O1" s="271">
        <f t="shared" ref="O1" si="5">+DATE(YEAR(N1)+1,1,1)</f>
        <v>44197</v>
      </c>
      <c r="P1" s="271">
        <f t="shared" ref="P1" si="6">+DATE(YEAR(O1)+1,1,1)</f>
        <v>44562</v>
      </c>
      <c r="Q1" s="271">
        <f t="shared" ref="Q1" si="7">+DATE(YEAR(P1)+1,1,1)</f>
        <v>44927</v>
      </c>
      <c r="R1" s="271">
        <f t="shared" ref="R1" si="8">+DATE(YEAR(Q1)+1,1,1)</f>
        <v>45292</v>
      </c>
      <c r="S1" s="271">
        <f t="shared" ref="S1" si="9">+DATE(YEAR(R1)+1,1,1)</f>
        <v>45658</v>
      </c>
      <c r="T1" s="271">
        <f t="shared" ref="T1:U1" si="10">+DATE(YEAR(S1)+1,1,1)</f>
        <v>46023</v>
      </c>
      <c r="U1" s="271">
        <f t="shared" si="10"/>
        <v>46388</v>
      </c>
      <c r="V1" s="32"/>
      <c r="W1" s="32"/>
      <c r="X1" s="32"/>
      <c r="Y1" s="284"/>
      <c r="Z1" s="32"/>
      <c r="AA1" s="32"/>
      <c r="AB1" s="32"/>
      <c r="AC1" s="32"/>
      <c r="AD1" s="32"/>
      <c r="AE1" s="32"/>
      <c r="AF1" s="8"/>
      <c r="AG1" s="399"/>
      <c r="AH1" s="399"/>
      <c r="AI1" s="41" t="s">
        <v>131</v>
      </c>
      <c r="AM1" s="27">
        <f>+AJ2</f>
        <v>41275</v>
      </c>
      <c r="AN1" s="41" t="str">
        <f>+VLOOKUP(AO1,$AQ$1:$AR$197,2,FALSE)</f>
        <v>g</v>
      </c>
      <c r="AO1" s="400">
        <v>7</v>
      </c>
      <c r="AP1" s="41">
        <f t="shared" ref="AP1:AP32" si="11">+MATCH(AM1,$AT$1:$AT$121)</f>
        <v>26</v>
      </c>
      <c r="AQ1" s="41">
        <v>1</v>
      </c>
      <c r="AR1" s="41" t="s">
        <v>111</v>
      </c>
      <c r="AT1" s="462" t="s">
        <v>324</v>
      </c>
      <c r="AU1" s="141" t="s">
        <v>140</v>
      </c>
      <c r="AV1" s="141" t="s">
        <v>141</v>
      </c>
      <c r="AW1" s="141" t="s">
        <v>142</v>
      </c>
      <c r="AX1" s="141" t="s">
        <v>143</v>
      </c>
      <c r="AY1" s="141" t="s">
        <v>144</v>
      </c>
      <c r="AZ1" s="141" t="s">
        <v>145</v>
      </c>
      <c r="BA1" s="141" t="s">
        <v>135</v>
      </c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</row>
    <row r="2" spans="1:142" s="41" customFormat="1">
      <c r="A2" s="239">
        <f t="shared" ref="A2:A61" si="12">+ROW(B2)-1</f>
        <v>1</v>
      </c>
      <c r="B2" s="23" t="s">
        <v>55</v>
      </c>
      <c r="C2" s="23" t="s">
        <v>33</v>
      </c>
      <c r="D2" s="23" t="s">
        <v>66</v>
      </c>
      <c r="E2" s="458"/>
      <c r="F2" s="23" t="s">
        <v>75</v>
      </c>
      <c r="G2" s="401">
        <f>+YEAR(G1)</f>
        <v>2013</v>
      </c>
      <c r="H2" s="401">
        <f t="shared" ref="H2:J2" si="13">+YEAR(H1)</f>
        <v>2014</v>
      </c>
      <c r="I2" s="401">
        <f t="shared" si="13"/>
        <v>2015</v>
      </c>
      <c r="J2" s="401">
        <f t="shared" si="13"/>
        <v>2016</v>
      </c>
      <c r="K2" s="401">
        <f t="shared" ref="K2:P2" si="14">+YEAR(K1)</f>
        <v>2017</v>
      </c>
      <c r="L2" s="401">
        <f t="shared" si="14"/>
        <v>2018</v>
      </c>
      <c r="M2" s="401">
        <f t="shared" si="14"/>
        <v>2019</v>
      </c>
      <c r="N2" s="401">
        <f t="shared" si="14"/>
        <v>2020</v>
      </c>
      <c r="O2" s="401">
        <f t="shared" si="14"/>
        <v>2021</v>
      </c>
      <c r="P2" s="401">
        <f t="shared" si="14"/>
        <v>2022</v>
      </c>
      <c r="Q2" s="401">
        <f t="shared" ref="Q2:T2" si="15">+YEAR(Q1)</f>
        <v>2023</v>
      </c>
      <c r="R2" s="401">
        <f t="shared" si="15"/>
        <v>2024</v>
      </c>
      <c r="S2" s="401">
        <f t="shared" si="15"/>
        <v>2025</v>
      </c>
      <c r="T2" s="401">
        <f t="shared" si="15"/>
        <v>2026</v>
      </c>
      <c r="U2" s="401">
        <f t="shared" ref="U2" si="16">+YEAR(U1)</f>
        <v>2027</v>
      </c>
      <c r="V2" s="284"/>
      <c r="W2" s="284"/>
      <c r="X2" s="32"/>
      <c r="Y2" s="284"/>
      <c r="Z2" s="32"/>
      <c r="AA2" s="32"/>
      <c r="AB2" s="32"/>
      <c r="AC2" s="32"/>
      <c r="AD2" s="32"/>
      <c r="AE2" s="32"/>
      <c r="AF2" s="321"/>
      <c r="AG2" s="8"/>
      <c r="AH2" s="8"/>
      <c r="AI2" s="41">
        <f>+YEAR(AJ2)</f>
        <v>2013</v>
      </c>
      <c r="AJ2" s="49">
        <f>+'Monthly Sources and Uses'!$C$2</f>
        <v>41275</v>
      </c>
      <c r="AK2" s="27">
        <f>+DATE(YEAR(AJ2),12,1)</f>
        <v>41609</v>
      </c>
      <c r="AM2" s="27">
        <f>+EDATE(AM1,1)</f>
        <v>41306</v>
      </c>
      <c r="AN2" s="41" t="str">
        <f t="shared" ref="AN2:AN32" si="17">+VLOOKUP(AO2,$AQ$1:$AR$197,2,FALSE)</f>
        <v>h</v>
      </c>
      <c r="AO2" s="41">
        <f>+AO1+1</f>
        <v>8</v>
      </c>
      <c r="AP2" s="41">
        <f t="shared" si="11"/>
        <v>27</v>
      </c>
      <c r="AQ2" s="41">
        <f>+AQ1+1</f>
        <v>2</v>
      </c>
      <c r="AR2" s="41" t="s">
        <v>112</v>
      </c>
      <c r="AT2" s="139">
        <v>40544</v>
      </c>
      <c r="AU2" s="142">
        <v>336</v>
      </c>
      <c r="AV2" s="142">
        <v>408</v>
      </c>
      <c r="AW2" s="142">
        <v>504</v>
      </c>
      <c r="AX2" s="142">
        <v>160</v>
      </c>
      <c r="AY2" s="142">
        <v>80</v>
      </c>
      <c r="AZ2" s="142">
        <v>168</v>
      </c>
      <c r="BA2" s="142">
        <f>+AU2+AV2</f>
        <v>744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</row>
    <row r="3" spans="1:142" s="41" customFormat="1">
      <c r="A3" s="239">
        <f t="shared" si="12"/>
        <v>2</v>
      </c>
      <c r="B3" s="23" t="s">
        <v>186</v>
      </c>
      <c r="C3" s="23" t="s">
        <v>76</v>
      </c>
      <c r="D3" s="23" t="s">
        <v>68</v>
      </c>
      <c r="E3" s="458"/>
      <c r="F3" s="23" t="s">
        <v>77</v>
      </c>
      <c r="G3" s="379" t="str">
        <f ca="1">+IF(ISERROR(AVERAGE(INDIRECT("'Prices'!"&amp;VLOOKUP(G$1,$AM$1:$AN$197,2,FALSE)&amp;$A3&amp;":"&amp;VLOOKUP(DATE(YEAR(G$1),12,1),$AM$1:$AN$197,2,FALSE)&amp;$A3))),"",AVERAGE(INDIRECT("'Prices'!"&amp;VLOOKUP(G$1,$AM$1:$AN$197,2,FALSE)&amp;$A3&amp;":"&amp;VLOOKUP(DATE(YEAR(G$1),12,1),$AM$1:$AN$197,2,FALSE)&amp;$A3)))</f>
        <v/>
      </c>
      <c r="H3" s="379" t="str">
        <f t="shared" ref="H3:U19" ca="1" si="18">+IF(ISERROR(AVERAGE(INDIRECT("'Prices'!"&amp;VLOOKUP(H$1,$AM$1:$AN$197,2,FALSE)&amp;$A3&amp;":"&amp;VLOOKUP(DATE(YEAR(H$1),12,1),$AM$1:$AN$197,2,FALSE)&amp;$A3))),"",AVERAGE(INDIRECT("'Prices'!"&amp;VLOOKUP(H$1,$AM$1:$AN$197,2,FALSE)&amp;$A3&amp;":"&amp;VLOOKUP(DATE(YEAR(H$1),12,1),$AM$1:$AN$197,2,FALSE)&amp;$A3)))</f>
        <v/>
      </c>
      <c r="I3" s="379" t="str">
        <f t="shared" ca="1" si="18"/>
        <v/>
      </c>
      <c r="J3" s="379" t="str">
        <f t="shared" ca="1" si="18"/>
        <v/>
      </c>
      <c r="K3" s="379" t="str">
        <f t="shared" ca="1" si="18"/>
        <v/>
      </c>
      <c r="L3" s="379" t="str">
        <f t="shared" ca="1" si="18"/>
        <v/>
      </c>
      <c r="M3" s="379" t="str">
        <f t="shared" ca="1" si="18"/>
        <v/>
      </c>
      <c r="N3" s="379" t="str">
        <f t="shared" ca="1" si="18"/>
        <v/>
      </c>
      <c r="O3" s="379" t="str">
        <f t="shared" ca="1" si="18"/>
        <v/>
      </c>
      <c r="P3" s="379" t="str">
        <f t="shared" ca="1" si="18"/>
        <v/>
      </c>
      <c r="Q3" s="379" t="str">
        <f t="shared" ca="1" si="18"/>
        <v/>
      </c>
      <c r="R3" s="379" t="str">
        <f t="shared" ca="1" si="18"/>
        <v/>
      </c>
      <c r="S3" s="379" t="str">
        <f t="shared" ca="1" si="18"/>
        <v/>
      </c>
      <c r="T3" s="379" t="str">
        <f t="shared" ca="1" si="18"/>
        <v/>
      </c>
      <c r="U3" s="379" t="str">
        <f t="shared" ca="1" si="18"/>
        <v/>
      </c>
      <c r="V3" s="284"/>
      <c r="W3" s="284"/>
      <c r="X3" s="32"/>
      <c r="Y3" s="284"/>
      <c r="Z3" s="32"/>
      <c r="AA3" s="32"/>
      <c r="AB3" s="32"/>
      <c r="AC3" s="32"/>
      <c r="AD3" s="32"/>
      <c r="AE3" s="32"/>
      <c r="AF3" s="321"/>
      <c r="AG3" s="8"/>
      <c r="AH3" s="8"/>
      <c r="AI3" s="41">
        <f>+AI2+1</f>
        <v>2014</v>
      </c>
      <c r="AJ3" s="27">
        <f>+DATE(YEAR(AK2)+1,1,1)</f>
        <v>41640</v>
      </c>
      <c r="AK3" s="27">
        <f>+DATE(YEAR(AJ3),12,1)</f>
        <v>41974</v>
      </c>
      <c r="AM3" s="27">
        <f t="shared" ref="AM3:AM66" si="19">+EDATE(AM2,1)</f>
        <v>41334</v>
      </c>
      <c r="AN3" s="41" t="str">
        <f t="shared" si="17"/>
        <v>i</v>
      </c>
      <c r="AO3" s="41">
        <f t="shared" ref="AO3:AO66" si="20">+AO2+1</f>
        <v>9</v>
      </c>
      <c r="AP3" s="41">
        <f t="shared" si="11"/>
        <v>28</v>
      </c>
      <c r="AQ3" s="41">
        <f t="shared" ref="AQ3:AQ66" si="21">+AQ2+1</f>
        <v>3</v>
      </c>
      <c r="AR3" s="41" t="s">
        <v>104</v>
      </c>
      <c r="AT3" s="139">
        <v>40575</v>
      </c>
      <c r="AU3" s="142">
        <v>320</v>
      </c>
      <c r="AV3" s="142">
        <v>352</v>
      </c>
      <c r="AW3" s="142">
        <v>480</v>
      </c>
      <c r="AX3" s="142">
        <v>128</v>
      </c>
      <c r="AY3" s="142">
        <v>64</v>
      </c>
      <c r="AZ3" s="142">
        <v>160</v>
      </c>
      <c r="BA3" s="142">
        <f t="shared" ref="BA3:BA13" si="22">+AU3+AV3</f>
        <v>672</v>
      </c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</row>
    <row r="4" spans="1:142" s="41" customFormat="1">
      <c r="A4" s="239">
        <f t="shared" si="12"/>
        <v>3</v>
      </c>
      <c r="B4" s="23" t="s">
        <v>186</v>
      </c>
      <c r="C4" s="23" t="s">
        <v>76</v>
      </c>
      <c r="D4" s="23" t="s">
        <v>68</v>
      </c>
      <c r="E4" s="458"/>
      <c r="F4" s="23" t="s">
        <v>78</v>
      </c>
      <c r="G4" s="379" t="str">
        <f t="shared" ref="G4:G5" ca="1" si="23">+IF(ISERROR(AVERAGE(INDIRECT("'Prices'!"&amp;VLOOKUP(G$1,$AM$1:$AN$197,2,FALSE)&amp;$A4&amp;":"&amp;VLOOKUP(DATE(YEAR(G$1),12,1),$AM$1:$AN$197,2,FALSE)&amp;$A4))),"",AVERAGE(INDIRECT("'Prices'!"&amp;VLOOKUP(G$1,$AM$1:$AN$197,2,FALSE)&amp;$A4&amp;":"&amp;VLOOKUP(DATE(YEAR(G$1),12,1),$AM$1:$AN$197,2,FALSE)&amp;$A4)))</f>
        <v/>
      </c>
      <c r="H4" s="379" t="str">
        <f t="shared" ca="1" si="18"/>
        <v/>
      </c>
      <c r="I4" s="379" t="str">
        <f t="shared" ca="1" si="18"/>
        <v/>
      </c>
      <c r="J4" s="379" t="str">
        <f t="shared" ca="1" si="18"/>
        <v/>
      </c>
      <c r="K4" s="379" t="str">
        <f t="shared" ca="1" si="18"/>
        <v/>
      </c>
      <c r="L4" s="379" t="str">
        <f t="shared" ca="1" si="18"/>
        <v/>
      </c>
      <c r="M4" s="379" t="str">
        <f t="shared" ca="1" si="18"/>
        <v/>
      </c>
      <c r="N4" s="379" t="str">
        <f t="shared" ca="1" si="18"/>
        <v/>
      </c>
      <c r="O4" s="379" t="str">
        <f t="shared" ca="1" si="18"/>
        <v/>
      </c>
      <c r="P4" s="379" t="str">
        <f t="shared" ca="1" si="18"/>
        <v/>
      </c>
      <c r="Q4" s="379" t="str">
        <f t="shared" ca="1" si="18"/>
        <v/>
      </c>
      <c r="R4" s="379" t="str">
        <f t="shared" ca="1" si="18"/>
        <v/>
      </c>
      <c r="S4" s="379" t="str">
        <f t="shared" ca="1" si="18"/>
        <v/>
      </c>
      <c r="T4" s="379" t="str">
        <f t="shared" ca="1" si="18"/>
        <v/>
      </c>
      <c r="U4" s="379" t="str">
        <f t="shared" ca="1" si="18"/>
        <v/>
      </c>
      <c r="V4" s="284"/>
      <c r="W4" s="284"/>
      <c r="X4" s="32"/>
      <c r="Y4" s="284"/>
      <c r="Z4" s="32"/>
      <c r="AA4" s="32"/>
      <c r="AB4" s="32"/>
      <c r="AC4" s="32"/>
      <c r="AD4" s="32"/>
      <c r="AE4" s="32"/>
      <c r="AF4" s="321"/>
      <c r="AG4" s="8"/>
      <c r="AH4" s="8"/>
      <c r="AI4" s="41">
        <f t="shared" ref="AI4:AI16" si="24">+AI3+1</f>
        <v>2015</v>
      </c>
      <c r="AJ4" s="27">
        <f t="shared" ref="AJ4:AJ16" si="25">+DATE(YEAR(AK3)+1,1,1)</f>
        <v>42005</v>
      </c>
      <c r="AK4" s="27">
        <f t="shared" ref="AK4:AK16" si="26">+DATE(YEAR(AJ4),12,1)</f>
        <v>42339</v>
      </c>
      <c r="AM4" s="27">
        <f t="shared" si="19"/>
        <v>41365</v>
      </c>
      <c r="AN4" s="41" t="str">
        <f t="shared" si="17"/>
        <v>j</v>
      </c>
      <c r="AO4" s="41">
        <f t="shared" si="20"/>
        <v>10</v>
      </c>
      <c r="AP4" s="41">
        <f t="shared" si="11"/>
        <v>29</v>
      </c>
      <c r="AQ4" s="41">
        <f t="shared" si="21"/>
        <v>4</v>
      </c>
      <c r="AR4" s="41" t="s">
        <v>113</v>
      </c>
      <c r="AT4" s="139">
        <v>40603</v>
      </c>
      <c r="AU4" s="142">
        <v>368</v>
      </c>
      <c r="AV4" s="142">
        <v>376</v>
      </c>
      <c r="AW4" s="142">
        <v>552</v>
      </c>
      <c r="AX4" s="142">
        <v>128</v>
      </c>
      <c r="AY4" s="142">
        <v>64</v>
      </c>
      <c r="AZ4" s="142">
        <v>184</v>
      </c>
      <c r="BA4" s="142">
        <f t="shared" si="22"/>
        <v>744</v>
      </c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</row>
    <row r="5" spans="1:142" s="41" customFormat="1">
      <c r="A5" s="239">
        <f t="shared" si="12"/>
        <v>4</v>
      </c>
      <c r="B5" s="23" t="s">
        <v>186</v>
      </c>
      <c r="C5" s="23" t="s">
        <v>76</v>
      </c>
      <c r="D5" s="23" t="s">
        <v>68</v>
      </c>
      <c r="E5" s="458" t="s">
        <v>263</v>
      </c>
      <c r="F5" s="23" t="s">
        <v>79</v>
      </c>
      <c r="G5" s="379">
        <f t="shared" ca="1" si="23"/>
        <v>1.9599999999999997</v>
      </c>
      <c r="H5" s="379">
        <f t="shared" ca="1" si="18"/>
        <v>2.2050000000000001</v>
      </c>
      <c r="I5" s="379">
        <f t="shared" ca="1" si="18"/>
        <v>2.3550000000000004</v>
      </c>
      <c r="J5" s="379">
        <f t="shared" ca="1" si="18"/>
        <v>2.4200000000000004</v>
      </c>
      <c r="K5" s="379">
        <f t="shared" ca="1" si="18"/>
        <v>2.5799999999999996</v>
      </c>
      <c r="L5" s="379">
        <f t="shared" ca="1" si="18"/>
        <v>2.68</v>
      </c>
      <c r="M5" s="379">
        <f t="shared" ca="1" si="18"/>
        <v>2.7800000000000007</v>
      </c>
      <c r="N5" s="379">
        <f t="shared" ca="1" si="18"/>
        <v>2.94</v>
      </c>
      <c r="O5" s="379">
        <f t="shared" ca="1" si="18"/>
        <v>3.0799999999999996</v>
      </c>
      <c r="P5" s="379">
        <f t="shared" ca="1" si="18"/>
        <v>3.2199999999999993</v>
      </c>
      <c r="Q5" s="379">
        <f t="shared" ca="1" si="18"/>
        <v>3.11</v>
      </c>
      <c r="R5" s="379">
        <f t="shared" ca="1" si="18"/>
        <v>3.2299999999999991</v>
      </c>
      <c r="S5" s="379">
        <f t="shared" ca="1" si="18"/>
        <v>3.4200000000000013</v>
      </c>
      <c r="T5" s="379">
        <f t="shared" ca="1" si="18"/>
        <v>3.8100000000000005</v>
      </c>
      <c r="U5" s="379">
        <f t="shared" ca="1" si="18"/>
        <v>3.93</v>
      </c>
      <c r="V5" s="284"/>
      <c r="W5" s="284"/>
      <c r="X5" s="32"/>
      <c r="Y5" s="284"/>
      <c r="Z5" s="32"/>
      <c r="AA5" s="32"/>
      <c r="AB5" s="32"/>
      <c r="AC5" s="32"/>
      <c r="AD5" s="32"/>
      <c r="AE5" s="32"/>
      <c r="AF5" s="321"/>
      <c r="AG5" s="8"/>
      <c r="AH5" s="8"/>
      <c r="AI5" s="41">
        <f t="shared" si="24"/>
        <v>2016</v>
      </c>
      <c r="AJ5" s="27">
        <f t="shared" si="25"/>
        <v>42370</v>
      </c>
      <c r="AK5" s="27">
        <f t="shared" si="26"/>
        <v>42705</v>
      </c>
      <c r="AM5" s="27">
        <f t="shared" si="19"/>
        <v>41395</v>
      </c>
      <c r="AN5" s="41" t="str">
        <f t="shared" si="17"/>
        <v>k</v>
      </c>
      <c r="AO5" s="41">
        <f t="shared" si="20"/>
        <v>11</v>
      </c>
      <c r="AP5" s="41">
        <f t="shared" si="11"/>
        <v>30</v>
      </c>
      <c r="AQ5" s="41">
        <f t="shared" si="21"/>
        <v>5</v>
      </c>
      <c r="AR5" s="41" t="s">
        <v>114</v>
      </c>
      <c r="AT5" s="139">
        <v>40634</v>
      </c>
      <c r="AU5" s="142">
        <v>336</v>
      </c>
      <c r="AV5" s="142">
        <v>384</v>
      </c>
      <c r="AW5" s="142">
        <v>504</v>
      </c>
      <c r="AX5" s="142">
        <v>144</v>
      </c>
      <c r="AY5" s="142">
        <v>72</v>
      </c>
      <c r="AZ5" s="142">
        <v>168</v>
      </c>
      <c r="BA5" s="142">
        <f t="shared" si="22"/>
        <v>720</v>
      </c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</row>
    <row r="6" spans="1:142" s="41" customFormat="1">
      <c r="A6" s="239">
        <f t="shared" si="12"/>
        <v>5</v>
      </c>
      <c r="B6" s="23"/>
      <c r="C6" s="23"/>
      <c r="D6" s="23"/>
      <c r="E6" s="458"/>
      <c r="F6" s="23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284"/>
      <c r="W6" s="284"/>
      <c r="X6" s="32"/>
      <c r="Y6" s="284"/>
      <c r="Z6" s="32"/>
      <c r="AA6" s="32"/>
      <c r="AB6" s="32"/>
      <c r="AC6" s="32"/>
      <c r="AD6" s="32"/>
      <c r="AE6" s="32"/>
      <c r="AF6" s="321"/>
      <c r="AG6" s="8"/>
      <c r="AH6" s="8"/>
      <c r="AI6" s="41">
        <f t="shared" si="24"/>
        <v>2017</v>
      </c>
      <c r="AJ6" s="27">
        <f t="shared" si="25"/>
        <v>42736</v>
      </c>
      <c r="AK6" s="27">
        <f t="shared" si="26"/>
        <v>43070</v>
      </c>
      <c r="AM6" s="27">
        <f t="shared" si="19"/>
        <v>41426</v>
      </c>
      <c r="AN6" s="41" t="str">
        <f t="shared" si="17"/>
        <v>l</v>
      </c>
      <c r="AO6" s="41">
        <f t="shared" si="20"/>
        <v>12</v>
      </c>
      <c r="AP6" s="41">
        <f t="shared" si="11"/>
        <v>31</v>
      </c>
      <c r="AQ6" s="41">
        <f t="shared" si="21"/>
        <v>6</v>
      </c>
      <c r="AR6" s="41" t="s">
        <v>109</v>
      </c>
      <c r="AT6" s="139">
        <v>40664</v>
      </c>
      <c r="AU6" s="142">
        <v>336</v>
      </c>
      <c r="AV6" s="142">
        <v>408</v>
      </c>
      <c r="AW6" s="142">
        <v>504</v>
      </c>
      <c r="AX6" s="142">
        <v>160</v>
      </c>
      <c r="AY6" s="142">
        <v>80</v>
      </c>
      <c r="AZ6" s="142">
        <v>168</v>
      </c>
      <c r="BA6" s="142">
        <f t="shared" si="22"/>
        <v>744</v>
      </c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</row>
    <row r="7" spans="1:142" s="41" customFormat="1">
      <c r="A7" s="239">
        <f t="shared" si="12"/>
        <v>6</v>
      </c>
      <c r="B7" s="23" t="s">
        <v>187</v>
      </c>
      <c r="C7" s="23" t="s">
        <v>76</v>
      </c>
      <c r="D7" s="23" t="s">
        <v>68</v>
      </c>
      <c r="E7" s="458"/>
      <c r="F7" s="23" t="s">
        <v>77</v>
      </c>
      <c r="G7" s="379" t="str">
        <f ca="1">+IF(ISERROR(AVERAGE(INDIRECT("'Prices'!"&amp;VLOOKUP(G$1,$AM$1:$AN$197,2,FALSE)&amp;$A7&amp;":"&amp;VLOOKUP(DATE(YEAR(G$1),12,1),$AM$1:$AN$197,2,FALSE)&amp;$A7))),"",AVERAGE(INDIRECT("'Prices'!"&amp;VLOOKUP(G$1,$AM$1:$AN$197,2,FALSE)&amp;$A7&amp;":"&amp;VLOOKUP(DATE(YEAR(G$1),12,1),$AM$1:$AN$197,2,FALSE)&amp;$A7)))</f>
        <v/>
      </c>
      <c r="H7" s="379" t="str">
        <f t="shared" ca="1" si="18"/>
        <v/>
      </c>
      <c r="I7" s="379" t="str">
        <f t="shared" ca="1" si="18"/>
        <v/>
      </c>
      <c r="J7" s="379" t="str">
        <f t="shared" ca="1" si="18"/>
        <v/>
      </c>
      <c r="K7" s="379" t="str">
        <f t="shared" ca="1" si="18"/>
        <v/>
      </c>
      <c r="L7" s="379" t="str">
        <f t="shared" ca="1" si="18"/>
        <v/>
      </c>
      <c r="M7" s="379" t="str">
        <f t="shared" ca="1" si="18"/>
        <v/>
      </c>
      <c r="N7" s="379" t="str">
        <f t="shared" ca="1" si="18"/>
        <v/>
      </c>
      <c r="O7" s="379" t="str">
        <f t="shared" ca="1" si="18"/>
        <v/>
      </c>
      <c r="P7" s="379" t="str">
        <f t="shared" ca="1" si="18"/>
        <v/>
      </c>
      <c r="Q7" s="379" t="str">
        <f t="shared" ca="1" si="18"/>
        <v/>
      </c>
      <c r="R7" s="379" t="str">
        <f t="shared" ca="1" si="18"/>
        <v/>
      </c>
      <c r="S7" s="379" t="str">
        <f t="shared" ca="1" si="18"/>
        <v/>
      </c>
      <c r="T7" s="379" t="str">
        <f t="shared" ca="1" si="18"/>
        <v/>
      </c>
      <c r="U7" s="379" t="str">
        <f t="shared" ca="1" si="18"/>
        <v/>
      </c>
      <c r="V7" s="284"/>
      <c r="W7" s="284"/>
      <c r="X7" s="32"/>
      <c r="Y7" s="284"/>
      <c r="Z7" s="32"/>
      <c r="AA7" s="32"/>
      <c r="AB7" s="32"/>
      <c r="AC7" s="32"/>
      <c r="AD7" s="32"/>
      <c r="AE7" s="32"/>
      <c r="AF7" s="321"/>
      <c r="AG7" s="8"/>
      <c r="AH7" s="8"/>
      <c r="AI7" s="41">
        <f t="shared" si="24"/>
        <v>2018</v>
      </c>
      <c r="AJ7" s="27">
        <f t="shared" si="25"/>
        <v>43101</v>
      </c>
      <c r="AK7" s="27">
        <f t="shared" si="26"/>
        <v>43435</v>
      </c>
      <c r="AM7" s="27">
        <f t="shared" si="19"/>
        <v>41456</v>
      </c>
      <c r="AN7" s="41" t="str">
        <f t="shared" si="17"/>
        <v>m</v>
      </c>
      <c r="AO7" s="41">
        <f t="shared" si="20"/>
        <v>13</v>
      </c>
      <c r="AP7" s="41">
        <f t="shared" si="11"/>
        <v>32</v>
      </c>
      <c r="AQ7" s="41">
        <f t="shared" si="21"/>
        <v>7</v>
      </c>
      <c r="AR7" s="41" t="s">
        <v>115</v>
      </c>
      <c r="AT7" s="139">
        <v>40695</v>
      </c>
      <c r="AU7" s="142">
        <v>352</v>
      </c>
      <c r="AV7" s="142">
        <v>368</v>
      </c>
      <c r="AW7" s="142">
        <v>528</v>
      </c>
      <c r="AX7" s="142">
        <v>128</v>
      </c>
      <c r="AY7" s="142">
        <v>64</v>
      </c>
      <c r="AZ7" s="142">
        <v>176</v>
      </c>
      <c r="BA7" s="142">
        <f t="shared" si="22"/>
        <v>720</v>
      </c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</row>
    <row r="8" spans="1:142" s="41" customFormat="1">
      <c r="A8" s="239">
        <f t="shared" si="12"/>
        <v>7</v>
      </c>
      <c r="B8" s="23" t="s">
        <v>187</v>
      </c>
      <c r="C8" s="23" t="s">
        <v>76</v>
      </c>
      <c r="D8" s="23" t="s">
        <v>68</v>
      </c>
      <c r="E8" s="458"/>
      <c r="F8" s="23" t="s">
        <v>78</v>
      </c>
      <c r="G8" s="379" t="str">
        <f t="shared" ref="G8:G9" ca="1" si="27">+IF(ISERROR(AVERAGE(INDIRECT("'Prices'!"&amp;VLOOKUP(G$1,$AM$1:$AN$197,2,FALSE)&amp;$A8&amp;":"&amp;VLOOKUP(DATE(YEAR(G$1),12,1),$AM$1:$AN$197,2,FALSE)&amp;$A8))),"",AVERAGE(INDIRECT("'Prices'!"&amp;VLOOKUP(G$1,$AM$1:$AN$197,2,FALSE)&amp;$A8&amp;":"&amp;VLOOKUP(DATE(YEAR(G$1),12,1),$AM$1:$AN$197,2,FALSE)&amp;$A8)))</f>
        <v/>
      </c>
      <c r="H8" s="379" t="str">
        <f t="shared" ca="1" si="18"/>
        <v/>
      </c>
      <c r="I8" s="379" t="str">
        <f t="shared" ca="1" si="18"/>
        <v/>
      </c>
      <c r="J8" s="379" t="str">
        <f t="shared" ca="1" si="18"/>
        <v/>
      </c>
      <c r="K8" s="379" t="str">
        <f t="shared" ca="1" si="18"/>
        <v/>
      </c>
      <c r="L8" s="379" t="str">
        <f t="shared" ca="1" si="18"/>
        <v/>
      </c>
      <c r="M8" s="379" t="str">
        <f t="shared" ca="1" si="18"/>
        <v/>
      </c>
      <c r="N8" s="379" t="str">
        <f t="shared" ca="1" si="18"/>
        <v/>
      </c>
      <c r="O8" s="379" t="str">
        <f t="shared" ca="1" si="18"/>
        <v/>
      </c>
      <c r="P8" s="379" t="str">
        <f t="shared" ca="1" si="18"/>
        <v/>
      </c>
      <c r="Q8" s="379" t="str">
        <f t="shared" ca="1" si="18"/>
        <v/>
      </c>
      <c r="R8" s="379" t="str">
        <f t="shared" ca="1" si="18"/>
        <v/>
      </c>
      <c r="S8" s="379" t="str">
        <f t="shared" ca="1" si="18"/>
        <v/>
      </c>
      <c r="T8" s="379" t="str">
        <f t="shared" ca="1" si="18"/>
        <v/>
      </c>
      <c r="U8" s="379" t="str">
        <f t="shared" ca="1" si="18"/>
        <v/>
      </c>
      <c r="V8" s="284"/>
      <c r="W8" s="284"/>
      <c r="X8" s="32"/>
      <c r="Y8" s="284"/>
      <c r="Z8" s="32"/>
      <c r="AA8" s="32"/>
      <c r="AB8" s="32"/>
      <c r="AC8" s="32"/>
      <c r="AD8" s="32"/>
      <c r="AE8" s="32"/>
      <c r="AF8" s="321"/>
      <c r="AG8" s="8"/>
      <c r="AH8" s="8"/>
      <c r="AI8" s="41">
        <f t="shared" si="24"/>
        <v>2019</v>
      </c>
      <c r="AJ8" s="27">
        <f t="shared" si="25"/>
        <v>43466</v>
      </c>
      <c r="AK8" s="27">
        <f t="shared" si="26"/>
        <v>43800</v>
      </c>
      <c r="AM8" s="27">
        <f t="shared" si="19"/>
        <v>41487</v>
      </c>
      <c r="AN8" s="41" t="str">
        <f t="shared" si="17"/>
        <v>n</v>
      </c>
      <c r="AO8" s="41">
        <f t="shared" si="20"/>
        <v>14</v>
      </c>
      <c r="AP8" s="41">
        <f t="shared" si="11"/>
        <v>33</v>
      </c>
      <c r="AQ8" s="41">
        <f t="shared" si="21"/>
        <v>8</v>
      </c>
      <c r="AR8" s="41" t="s">
        <v>116</v>
      </c>
      <c r="AT8" s="139">
        <v>40725</v>
      </c>
      <c r="AU8" s="142">
        <v>320</v>
      </c>
      <c r="AV8" s="142">
        <v>424</v>
      </c>
      <c r="AW8" s="142">
        <v>480</v>
      </c>
      <c r="AX8" s="142">
        <v>176</v>
      </c>
      <c r="AY8" s="142">
        <v>88</v>
      </c>
      <c r="AZ8" s="142">
        <v>160</v>
      </c>
      <c r="BA8" s="142">
        <f t="shared" si="22"/>
        <v>744</v>
      </c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</row>
    <row r="9" spans="1:142" s="41" customFormat="1">
      <c r="A9" s="239">
        <f t="shared" si="12"/>
        <v>8</v>
      </c>
      <c r="B9" s="23" t="s">
        <v>187</v>
      </c>
      <c r="C9" s="23" t="s">
        <v>76</v>
      </c>
      <c r="D9" s="23" t="s">
        <v>68</v>
      </c>
      <c r="E9" s="458" t="s">
        <v>263</v>
      </c>
      <c r="F9" s="23" t="s">
        <v>79</v>
      </c>
      <c r="G9" s="379">
        <f t="shared" ca="1" si="27"/>
        <v>1.6475</v>
      </c>
      <c r="H9" s="379">
        <f t="shared" ca="1" si="18"/>
        <v>1.8900000000000003</v>
      </c>
      <c r="I9" s="379">
        <f t="shared" ca="1" si="18"/>
        <v>2.125</v>
      </c>
      <c r="J9" s="379">
        <f t="shared" ca="1" si="18"/>
        <v>2.2800000000000002</v>
      </c>
      <c r="K9" s="379">
        <f t="shared" ca="1" si="18"/>
        <v>2.4200000000000004</v>
      </c>
      <c r="L9" s="379">
        <f t="shared" ca="1" si="18"/>
        <v>2.5300000000000002</v>
      </c>
      <c r="M9" s="379">
        <f t="shared" ca="1" si="18"/>
        <v>2.6200000000000006</v>
      </c>
      <c r="N9" s="379">
        <f t="shared" ca="1" si="18"/>
        <v>2.7899999999999996</v>
      </c>
      <c r="O9" s="379">
        <f t="shared" ca="1" si="18"/>
        <v>2.91</v>
      </c>
      <c r="P9" s="379">
        <f t="shared" ca="1" si="18"/>
        <v>3.0500000000000003</v>
      </c>
      <c r="Q9" s="379">
        <f t="shared" ca="1" si="18"/>
        <v>2.94</v>
      </c>
      <c r="R9" s="379">
        <f t="shared" ca="1" si="18"/>
        <v>3.0500000000000003</v>
      </c>
      <c r="S9" s="379">
        <f t="shared" ca="1" si="18"/>
        <v>3.25</v>
      </c>
      <c r="T9" s="379">
        <f t="shared" ca="1" si="18"/>
        <v>3.6599999999999988</v>
      </c>
      <c r="U9" s="379">
        <f t="shared" ca="1" si="18"/>
        <v>3.7800000000000007</v>
      </c>
      <c r="V9" s="284"/>
      <c r="W9" s="284"/>
      <c r="X9" s="32"/>
      <c r="Y9" s="284"/>
      <c r="Z9" s="32"/>
      <c r="AA9" s="32"/>
      <c r="AB9" s="32"/>
      <c r="AC9" s="32"/>
      <c r="AD9" s="32"/>
      <c r="AE9" s="32"/>
      <c r="AF9" s="321"/>
      <c r="AG9" s="8"/>
      <c r="AH9" s="8"/>
      <c r="AI9" s="41">
        <f t="shared" si="24"/>
        <v>2020</v>
      </c>
      <c r="AJ9" s="27">
        <f t="shared" si="25"/>
        <v>43831</v>
      </c>
      <c r="AK9" s="27">
        <f t="shared" si="26"/>
        <v>44166</v>
      </c>
      <c r="AM9" s="27">
        <f t="shared" si="19"/>
        <v>41518</v>
      </c>
      <c r="AN9" s="41" t="str">
        <f t="shared" si="17"/>
        <v>o</v>
      </c>
      <c r="AO9" s="41">
        <f t="shared" si="20"/>
        <v>15</v>
      </c>
      <c r="AP9" s="41">
        <f t="shared" si="11"/>
        <v>34</v>
      </c>
      <c r="AQ9" s="41">
        <f t="shared" si="21"/>
        <v>9</v>
      </c>
      <c r="AR9" s="41" t="s">
        <v>117</v>
      </c>
      <c r="AT9" s="139">
        <v>40756</v>
      </c>
      <c r="AU9" s="142">
        <v>368</v>
      </c>
      <c r="AV9" s="142">
        <v>376</v>
      </c>
      <c r="AW9" s="142">
        <v>552</v>
      </c>
      <c r="AX9" s="142">
        <v>128</v>
      </c>
      <c r="AY9" s="142">
        <v>64</v>
      </c>
      <c r="AZ9" s="142">
        <v>184</v>
      </c>
      <c r="BA9" s="142">
        <f t="shared" si="22"/>
        <v>744</v>
      </c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</row>
    <row r="10" spans="1:142" s="41" customFormat="1">
      <c r="A10" s="239">
        <f t="shared" si="12"/>
        <v>9</v>
      </c>
      <c r="B10" s="23"/>
      <c r="C10" s="23"/>
      <c r="D10" s="23"/>
      <c r="E10" s="458"/>
      <c r="F10" s="23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284"/>
      <c r="W10" s="284"/>
      <c r="X10" s="32"/>
      <c r="Y10" s="284"/>
      <c r="Z10" s="32"/>
      <c r="AA10" s="32"/>
      <c r="AB10" s="32"/>
      <c r="AC10" s="32"/>
      <c r="AD10" s="32"/>
      <c r="AE10" s="32"/>
      <c r="AF10" s="321"/>
      <c r="AG10" s="8"/>
      <c r="AH10" s="8"/>
      <c r="AI10" s="41">
        <f t="shared" si="24"/>
        <v>2021</v>
      </c>
      <c r="AJ10" s="27">
        <f t="shared" si="25"/>
        <v>44197</v>
      </c>
      <c r="AK10" s="27">
        <f t="shared" si="26"/>
        <v>44531</v>
      </c>
      <c r="AM10" s="27">
        <f t="shared" si="19"/>
        <v>41548</v>
      </c>
      <c r="AN10" s="41" t="str">
        <f t="shared" si="17"/>
        <v>p</v>
      </c>
      <c r="AO10" s="41">
        <f t="shared" si="20"/>
        <v>16</v>
      </c>
      <c r="AP10" s="41">
        <f t="shared" si="11"/>
        <v>35</v>
      </c>
      <c r="AQ10" s="41">
        <f t="shared" si="21"/>
        <v>10</v>
      </c>
      <c r="AR10" s="41" t="s">
        <v>118</v>
      </c>
      <c r="AT10" s="139">
        <v>40787</v>
      </c>
      <c r="AU10" s="142">
        <v>336</v>
      </c>
      <c r="AV10" s="142">
        <v>384</v>
      </c>
      <c r="AW10" s="142">
        <v>504</v>
      </c>
      <c r="AX10" s="142">
        <v>144</v>
      </c>
      <c r="AY10" s="142">
        <v>72</v>
      </c>
      <c r="AZ10" s="142">
        <v>168</v>
      </c>
      <c r="BA10" s="142">
        <f t="shared" si="22"/>
        <v>720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</row>
    <row r="11" spans="1:142" s="41" customFormat="1">
      <c r="A11" s="239">
        <f t="shared" si="12"/>
        <v>10</v>
      </c>
      <c r="B11" s="23" t="s">
        <v>80</v>
      </c>
      <c r="C11" s="23" t="s">
        <v>76</v>
      </c>
      <c r="D11" s="23" t="s">
        <v>68</v>
      </c>
      <c r="E11" s="458"/>
      <c r="F11" s="23" t="s">
        <v>77</v>
      </c>
      <c r="G11" s="379" t="str">
        <f ca="1">+IF(ISERROR(AVERAGE(INDIRECT("'Prices'!"&amp;VLOOKUP(G$1,$AM$1:$AN$197,2,FALSE)&amp;$A11&amp;":"&amp;VLOOKUP(DATE(YEAR(G$1),12,1),$AM$1:$AN$197,2,FALSE)&amp;$A11))),"",AVERAGE(INDIRECT("'Prices'!"&amp;VLOOKUP(G$1,$AM$1:$AN$197,2,FALSE)&amp;$A11&amp;":"&amp;VLOOKUP(DATE(YEAR(G$1),12,1),$AM$1:$AN$197,2,FALSE)&amp;$A11)))</f>
        <v/>
      </c>
      <c r="H11" s="379" t="str">
        <f t="shared" ca="1" si="18"/>
        <v/>
      </c>
      <c r="I11" s="379" t="str">
        <f t="shared" ca="1" si="18"/>
        <v/>
      </c>
      <c r="J11" s="379" t="str">
        <f t="shared" ca="1" si="18"/>
        <v/>
      </c>
      <c r="K11" s="379" t="str">
        <f t="shared" ca="1" si="18"/>
        <v/>
      </c>
      <c r="L11" s="379" t="str">
        <f t="shared" ca="1" si="18"/>
        <v/>
      </c>
      <c r="M11" s="379" t="str">
        <f t="shared" ca="1" si="18"/>
        <v/>
      </c>
      <c r="N11" s="379" t="str">
        <f t="shared" ca="1" si="18"/>
        <v/>
      </c>
      <c r="O11" s="379" t="str">
        <f t="shared" ca="1" si="18"/>
        <v/>
      </c>
      <c r="P11" s="379" t="str">
        <f t="shared" ca="1" si="18"/>
        <v/>
      </c>
      <c r="Q11" s="379" t="str">
        <f t="shared" ca="1" si="18"/>
        <v/>
      </c>
      <c r="R11" s="379" t="str">
        <f t="shared" ca="1" si="18"/>
        <v/>
      </c>
      <c r="S11" s="379" t="str">
        <f t="shared" ca="1" si="18"/>
        <v/>
      </c>
      <c r="T11" s="379" t="str">
        <f t="shared" ca="1" si="18"/>
        <v/>
      </c>
      <c r="U11" s="379" t="str">
        <f t="shared" ca="1" si="18"/>
        <v/>
      </c>
      <c r="V11" s="284"/>
      <c r="W11" s="284"/>
      <c r="X11" s="32"/>
      <c r="Y11" s="284"/>
      <c r="Z11" s="32"/>
      <c r="AA11" s="32"/>
      <c r="AB11" s="32"/>
      <c r="AC11" s="32"/>
      <c r="AD11" s="32"/>
      <c r="AE11" s="32"/>
      <c r="AF11" s="321"/>
      <c r="AG11" s="8"/>
      <c r="AH11" s="8"/>
      <c r="AI11" s="41">
        <f t="shared" si="24"/>
        <v>2022</v>
      </c>
      <c r="AJ11" s="27">
        <f t="shared" si="25"/>
        <v>44562</v>
      </c>
      <c r="AK11" s="27">
        <f t="shared" si="26"/>
        <v>44896</v>
      </c>
      <c r="AM11" s="27">
        <f t="shared" si="19"/>
        <v>41579</v>
      </c>
      <c r="AN11" s="41" t="str">
        <f t="shared" si="17"/>
        <v>q</v>
      </c>
      <c r="AO11" s="41">
        <f t="shared" si="20"/>
        <v>17</v>
      </c>
      <c r="AP11" s="41">
        <f t="shared" si="11"/>
        <v>36</v>
      </c>
      <c r="AQ11" s="41">
        <f t="shared" si="21"/>
        <v>11</v>
      </c>
      <c r="AR11" s="41" t="s">
        <v>119</v>
      </c>
      <c r="AT11" s="139">
        <v>40817</v>
      </c>
      <c r="AU11" s="142">
        <v>336</v>
      </c>
      <c r="AV11" s="142">
        <v>408</v>
      </c>
      <c r="AW11" s="142">
        <v>504</v>
      </c>
      <c r="AX11" s="142">
        <v>160</v>
      </c>
      <c r="AY11" s="142">
        <v>80</v>
      </c>
      <c r="AZ11" s="142">
        <v>168</v>
      </c>
      <c r="BA11" s="142">
        <f t="shared" si="22"/>
        <v>744</v>
      </c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</row>
    <row r="12" spans="1:142" s="41" customFormat="1">
      <c r="A12" s="239">
        <f t="shared" si="12"/>
        <v>11</v>
      </c>
      <c r="B12" s="23" t="s">
        <v>80</v>
      </c>
      <c r="C12" s="23" t="s">
        <v>76</v>
      </c>
      <c r="D12" s="23" t="s">
        <v>68</v>
      </c>
      <c r="E12" s="458"/>
      <c r="F12" s="23" t="s">
        <v>78</v>
      </c>
      <c r="G12" s="379" t="str">
        <f t="shared" ref="G12:G13" ca="1" si="28">+IF(ISERROR(AVERAGE(INDIRECT("'Prices'!"&amp;VLOOKUP(G$1,$AM$1:$AN$197,2,FALSE)&amp;$A12&amp;":"&amp;VLOOKUP(DATE(YEAR(G$1),12,1),$AM$1:$AN$197,2,FALSE)&amp;$A12))),"",AVERAGE(INDIRECT("'Prices'!"&amp;VLOOKUP(G$1,$AM$1:$AN$197,2,FALSE)&amp;$A12&amp;":"&amp;VLOOKUP(DATE(YEAR(G$1),12,1),$AM$1:$AN$197,2,FALSE)&amp;$A12)))</f>
        <v/>
      </c>
      <c r="H12" s="379" t="str">
        <f t="shared" ca="1" si="18"/>
        <v/>
      </c>
      <c r="I12" s="379" t="str">
        <f t="shared" ca="1" si="18"/>
        <v/>
      </c>
      <c r="J12" s="379" t="str">
        <f t="shared" ca="1" si="18"/>
        <v/>
      </c>
      <c r="K12" s="379" t="str">
        <f t="shared" ca="1" si="18"/>
        <v/>
      </c>
      <c r="L12" s="379" t="str">
        <f t="shared" ca="1" si="18"/>
        <v/>
      </c>
      <c r="M12" s="379" t="str">
        <f t="shared" ca="1" si="18"/>
        <v/>
      </c>
      <c r="N12" s="379" t="str">
        <f t="shared" ca="1" si="18"/>
        <v/>
      </c>
      <c r="O12" s="379" t="str">
        <f t="shared" ca="1" si="18"/>
        <v/>
      </c>
      <c r="P12" s="379" t="str">
        <f t="shared" ca="1" si="18"/>
        <v/>
      </c>
      <c r="Q12" s="379" t="str">
        <f t="shared" ca="1" si="18"/>
        <v/>
      </c>
      <c r="R12" s="379" t="str">
        <f t="shared" ca="1" si="18"/>
        <v/>
      </c>
      <c r="S12" s="379" t="str">
        <f t="shared" ca="1" si="18"/>
        <v/>
      </c>
      <c r="T12" s="379" t="str">
        <f t="shared" ca="1" si="18"/>
        <v/>
      </c>
      <c r="U12" s="379" t="str">
        <f t="shared" ca="1" si="18"/>
        <v/>
      </c>
      <c r="V12" s="284"/>
      <c r="W12" s="284"/>
      <c r="X12" s="32"/>
      <c r="Y12" s="284"/>
      <c r="Z12" s="32"/>
      <c r="AA12" s="32"/>
      <c r="AB12" s="32"/>
      <c r="AC12" s="32"/>
      <c r="AD12" s="32"/>
      <c r="AE12" s="32"/>
      <c r="AF12" s="321"/>
      <c r="AG12" s="8"/>
      <c r="AH12" s="8"/>
      <c r="AI12" s="41">
        <f t="shared" si="24"/>
        <v>2023</v>
      </c>
      <c r="AJ12" s="27">
        <f t="shared" si="25"/>
        <v>44927</v>
      </c>
      <c r="AK12" s="27">
        <f t="shared" si="26"/>
        <v>45261</v>
      </c>
      <c r="AM12" s="27">
        <f t="shared" si="19"/>
        <v>41609</v>
      </c>
      <c r="AN12" s="41" t="str">
        <f t="shared" si="17"/>
        <v>r</v>
      </c>
      <c r="AO12" s="41">
        <f t="shared" si="20"/>
        <v>18</v>
      </c>
      <c r="AP12" s="41">
        <f t="shared" si="11"/>
        <v>37</v>
      </c>
      <c r="AQ12" s="41">
        <f t="shared" si="21"/>
        <v>12</v>
      </c>
      <c r="AR12" s="41" t="s">
        <v>120</v>
      </c>
      <c r="AT12" s="139">
        <v>40848</v>
      </c>
      <c r="AU12" s="142">
        <v>336</v>
      </c>
      <c r="AV12" s="142">
        <v>384</v>
      </c>
      <c r="AW12" s="142">
        <v>504</v>
      </c>
      <c r="AX12" s="142">
        <v>144</v>
      </c>
      <c r="AY12" s="142">
        <v>72</v>
      </c>
      <c r="AZ12" s="142">
        <v>168</v>
      </c>
      <c r="BA12" s="142">
        <f t="shared" si="22"/>
        <v>720</v>
      </c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</row>
    <row r="13" spans="1:142" s="41" customFormat="1">
      <c r="A13" s="239">
        <f t="shared" si="12"/>
        <v>12</v>
      </c>
      <c r="B13" s="23" t="s">
        <v>80</v>
      </c>
      <c r="C13" s="23" t="s">
        <v>76</v>
      </c>
      <c r="D13" s="23" t="s">
        <v>68</v>
      </c>
      <c r="E13" s="458" t="s">
        <v>264</v>
      </c>
      <c r="F13" s="23" t="s">
        <v>79</v>
      </c>
      <c r="G13" s="379">
        <f t="shared" ca="1" si="28"/>
        <v>30.250833333333333</v>
      </c>
      <c r="H13" s="379">
        <f t="shared" ca="1" si="18"/>
        <v>31.520833333333332</v>
      </c>
      <c r="I13" s="379">
        <f t="shared" ca="1" si="18"/>
        <v>32.571666666666665</v>
      </c>
      <c r="J13" s="379">
        <f t="shared" ca="1" si="18"/>
        <v>33.991666666666667</v>
      </c>
      <c r="K13" s="379">
        <f t="shared" ca="1" si="18"/>
        <v>35.205833333333331</v>
      </c>
      <c r="L13" s="379">
        <f t="shared" ca="1" si="18"/>
        <v>38.328333333333326</v>
      </c>
      <c r="M13" s="379">
        <f t="shared" ca="1" si="18"/>
        <v>47.105833333333344</v>
      </c>
      <c r="N13" s="379">
        <f t="shared" ca="1" si="18"/>
        <v>59.185833333333335</v>
      </c>
      <c r="O13" s="379">
        <f t="shared" ca="1" si="18"/>
        <v>66.95</v>
      </c>
      <c r="P13" s="379">
        <f t="shared" ca="1" si="18"/>
        <v>68.412500000000009</v>
      </c>
      <c r="Q13" s="379">
        <f t="shared" ca="1" si="18"/>
        <v>69.26166666666667</v>
      </c>
      <c r="R13" s="379">
        <f t="shared" ca="1" si="18"/>
        <v>70.510833333333338</v>
      </c>
      <c r="S13" s="379">
        <f t="shared" ca="1" si="18"/>
        <v>72.944999999999993</v>
      </c>
      <c r="T13" s="379">
        <f t="shared" ca="1" si="18"/>
        <v>77.045000000000002</v>
      </c>
      <c r="U13" s="379">
        <f t="shared" ca="1" si="18"/>
        <v>80.672499999999999</v>
      </c>
      <c r="V13" s="284"/>
      <c r="W13" s="284"/>
      <c r="X13" s="32"/>
      <c r="Y13" s="284"/>
      <c r="Z13" s="32"/>
      <c r="AA13" s="32"/>
      <c r="AB13" s="32"/>
      <c r="AC13" s="32"/>
      <c r="AD13" s="32"/>
      <c r="AE13" s="32"/>
      <c r="AF13" s="321"/>
      <c r="AG13" s="8"/>
      <c r="AH13" s="8"/>
      <c r="AI13" s="41">
        <f t="shared" si="24"/>
        <v>2024</v>
      </c>
      <c r="AJ13" s="27">
        <f t="shared" si="25"/>
        <v>45292</v>
      </c>
      <c r="AK13" s="27">
        <f t="shared" si="26"/>
        <v>45627</v>
      </c>
      <c r="AM13" s="27">
        <f t="shared" si="19"/>
        <v>41640</v>
      </c>
      <c r="AN13" s="41" t="str">
        <f t="shared" si="17"/>
        <v>s</v>
      </c>
      <c r="AO13" s="41">
        <f t="shared" si="20"/>
        <v>19</v>
      </c>
      <c r="AP13" s="41">
        <f t="shared" si="11"/>
        <v>38</v>
      </c>
      <c r="AQ13" s="41">
        <f t="shared" si="21"/>
        <v>13</v>
      </c>
      <c r="AR13" s="41" t="s">
        <v>121</v>
      </c>
      <c r="AT13" s="139">
        <v>40878</v>
      </c>
      <c r="AU13" s="142">
        <v>336</v>
      </c>
      <c r="AV13" s="142">
        <v>408</v>
      </c>
      <c r="AW13" s="142">
        <v>504</v>
      </c>
      <c r="AX13" s="142">
        <v>160</v>
      </c>
      <c r="AY13" s="142">
        <v>80</v>
      </c>
      <c r="AZ13" s="142">
        <v>168</v>
      </c>
      <c r="BA13" s="142">
        <f t="shared" si="22"/>
        <v>744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</row>
    <row r="14" spans="1:142" s="41" customFormat="1">
      <c r="A14" s="239">
        <f t="shared" si="12"/>
        <v>13</v>
      </c>
      <c r="B14" s="23"/>
      <c r="C14" s="23"/>
      <c r="D14" s="23"/>
      <c r="E14" s="458"/>
      <c r="F14" s="23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284"/>
      <c r="W14" s="284"/>
      <c r="X14" s="32"/>
      <c r="Y14" s="284"/>
      <c r="Z14" s="32"/>
      <c r="AA14" s="32"/>
      <c r="AB14" s="32"/>
      <c r="AC14" s="32"/>
      <c r="AD14" s="32"/>
      <c r="AE14" s="32"/>
      <c r="AF14" s="321"/>
      <c r="AG14" s="8"/>
      <c r="AH14" s="8"/>
      <c r="AI14" s="41">
        <f t="shared" si="24"/>
        <v>2025</v>
      </c>
      <c r="AJ14" s="27">
        <f t="shared" si="25"/>
        <v>45658</v>
      </c>
      <c r="AK14" s="27">
        <f t="shared" si="26"/>
        <v>45992</v>
      </c>
      <c r="AM14" s="27">
        <f t="shared" si="19"/>
        <v>41671</v>
      </c>
      <c r="AN14" s="41" t="str">
        <f t="shared" si="17"/>
        <v>t</v>
      </c>
      <c r="AO14" s="41">
        <f t="shared" si="20"/>
        <v>20</v>
      </c>
      <c r="AP14" s="41">
        <f t="shared" si="11"/>
        <v>39</v>
      </c>
      <c r="AQ14" s="41">
        <f t="shared" si="21"/>
        <v>14</v>
      </c>
      <c r="AR14" s="41" t="s">
        <v>105</v>
      </c>
      <c r="AT14" s="140">
        <v>40909</v>
      </c>
      <c r="AU14" s="143">
        <v>336</v>
      </c>
      <c r="AV14" s="143">
        <f>+AX14+AY14+AZ14</f>
        <v>408</v>
      </c>
      <c r="AW14" s="143">
        <f>+AU14+AX14</f>
        <v>496</v>
      </c>
      <c r="AX14" s="143">
        <v>160</v>
      </c>
      <c r="AY14" s="143">
        <v>80</v>
      </c>
      <c r="AZ14" s="143">
        <v>168</v>
      </c>
      <c r="BA14" s="143">
        <v>744</v>
      </c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</row>
    <row r="15" spans="1:142" s="41" customFormat="1">
      <c r="A15" s="239">
        <f t="shared" si="12"/>
        <v>14</v>
      </c>
      <c r="B15" s="23" t="s">
        <v>81</v>
      </c>
      <c r="C15" s="23" t="s">
        <v>76</v>
      </c>
      <c r="D15" s="23" t="s">
        <v>68</v>
      </c>
      <c r="E15" s="458"/>
      <c r="F15" s="23" t="s">
        <v>77</v>
      </c>
      <c r="G15" s="379" t="str">
        <f ca="1">+IF(ISERROR(AVERAGE(INDIRECT("'Prices'!"&amp;VLOOKUP(G$1,$AM$1:$AN$197,2,FALSE)&amp;$A15&amp;":"&amp;VLOOKUP(DATE(YEAR(G$1),12,1),$AM$1:$AN$197,2,FALSE)&amp;$A15))),"",AVERAGE(INDIRECT("'Prices'!"&amp;VLOOKUP(G$1,$AM$1:$AN$197,2,FALSE)&amp;$A15&amp;":"&amp;VLOOKUP(DATE(YEAR(G$1),12,1),$AM$1:$AN$197,2,FALSE)&amp;$A15)))</f>
        <v/>
      </c>
      <c r="H15" s="379" t="str">
        <f t="shared" ca="1" si="18"/>
        <v/>
      </c>
      <c r="I15" s="379" t="str">
        <f t="shared" ca="1" si="18"/>
        <v/>
      </c>
      <c r="J15" s="379" t="str">
        <f t="shared" ca="1" si="18"/>
        <v/>
      </c>
      <c r="K15" s="379" t="str">
        <f t="shared" ca="1" si="18"/>
        <v/>
      </c>
      <c r="L15" s="379" t="str">
        <f t="shared" ca="1" si="18"/>
        <v/>
      </c>
      <c r="M15" s="379" t="str">
        <f t="shared" ca="1" si="18"/>
        <v/>
      </c>
      <c r="N15" s="379" t="str">
        <f t="shared" ca="1" si="18"/>
        <v/>
      </c>
      <c r="O15" s="379" t="str">
        <f t="shared" ca="1" si="18"/>
        <v/>
      </c>
      <c r="P15" s="379" t="str">
        <f t="shared" ca="1" si="18"/>
        <v/>
      </c>
      <c r="Q15" s="379" t="str">
        <f t="shared" ca="1" si="18"/>
        <v/>
      </c>
      <c r="R15" s="379" t="str">
        <f t="shared" ca="1" si="18"/>
        <v/>
      </c>
      <c r="S15" s="379" t="str">
        <f t="shared" ca="1" si="18"/>
        <v/>
      </c>
      <c r="T15" s="379" t="str">
        <f t="shared" ca="1" si="18"/>
        <v/>
      </c>
      <c r="U15" s="379" t="str">
        <f t="shared" ca="1" si="18"/>
        <v/>
      </c>
      <c r="V15" s="284"/>
      <c r="W15" s="284"/>
      <c r="X15" s="32"/>
      <c r="Y15" s="284"/>
      <c r="Z15" s="32"/>
      <c r="AA15" s="32"/>
      <c r="AB15" s="32"/>
      <c r="AC15" s="32"/>
      <c r="AD15" s="32"/>
      <c r="AE15" s="32"/>
      <c r="AF15" s="321"/>
      <c r="AG15" s="8"/>
      <c r="AH15" s="8"/>
      <c r="AI15" s="41">
        <f t="shared" si="24"/>
        <v>2026</v>
      </c>
      <c r="AJ15" s="27">
        <f t="shared" si="25"/>
        <v>46023</v>
      </c>
      <c r="AK15" s="27">
        <f t="shared" si="26"/>
        <v>46357</v>
      </c>
      <c r="AM15" s="27">
        <f t="shared" si="19"/>
        <v>41699</v>
      </c>
      <c r="AN15" s="41" t="str">
        <f t="shared" si="17"/>
        <v>u</v>
      </c>
      <c r="AO15" s="41">
        <f t="shared" si="20"/>
        <v>21</v>
      </c>
      <c r="AP15" s="41">
        <f t="shared" si="11"/>
        <v>40</v>
      </c>
      <c r="AQ15" s="41">
        <f t="shared" si="21"/>
        <v>15</v>
      </c>
      <c r="AR15" s="41" t="s">
        <v>106</v>
      </c>
      <c r="AT15" s="140">
        <v>40940</v>
      </c>
      <c r="AU15" s="143">
        <v>336</v>
      </c>
      <c r="AV15" s="143">
        <v>360</v>
      </c>
      <c r="AW15" s="143">
        <v>504</v>
      </c>
      <c r="AX15" s="143">
        <v>128</v>
      </c>
      <c r="AY15" s="143">
        <v>64</v>
      </c>
      <c r="AZ15" s="143">
        <v>168</v>
      </c>
      <c r="BA15" s="143">
        <v>696</v>
      </c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</row>
    <row r="16" spans="1:142" s="41" customFormat="1">
      <c r="A16" s="239">
        <f t="shared" si="12"/>
        <v>15</v>
      </c>
      <c r="B16" s="23" t="s">
        <v>81</v>
      </c>
      <c r="C16" s="23" t="s">
        <v>76</v>
      </c>
      <c r="D16" s="23" t="s">
        <v>68</v>
      </c>
      <c r="E16" s="458"/>
      <c r="F16" s="23" t="s">
        <v>78</v>
      </c>
      <c r="G16" s="379" t="str">
        <f t="shared" ref="G16:G17" ca="1" si="29">+IF(ISERROR(AVERAGE(INDIRECT("'Prices'!"&amp;VLOOKUP(G$1,$AM$1:$AN$197,2,FALSE)&amp;$A16&amp;":"&amp;VLOOKUP(DATE(YEAR(G$1),12,1),$AM$1:$AN$197,2,FALSE)&amp;$A16))),"",AVERAGE(INDIRECT("'Prices'!"&amp;VLOOKUP(G$1,$AM$1:$AN$197,2,FALSE)&amp;$A16&amp;":"&amp;VLOOKUP(DATE(YEAR(G$1),12,1),$AM$1:$AN$197,2,FALSE)&amp;$A16)))</f>
        <v/>
      </c>
      <c r="H16" s="379" t="str">
        <f t="shared" ca="1" si="18"/>
        <v/>
      </c>
      <c r="I16" s="379" t="str">
        <f t="shared" ca="1" si="18"/>
        <v/>
      </c>
      <c r="J16" s="379" t="str">
        <f t="shared" ca="1" si="18"/>
        <v/>
      </c>
      <c r="K16" s="379" t="str">
        <f t="shared" ca="1" si="18"/>
        <v/>
      </c>
      <c r="L16" s="379" t="str">
        <f t="shared" ca="1" si="18"/>
        <v/>
      </c>
      <c r="M16" s="379" t="str">
        <f t="shared" ca="1" si="18"/>
        <v/>
      </c>
      <c r="N16" s="379" t="str">
        <f t="shared" ca="1" si="18"/>
        <v/>
      </c>
      <c r="O16" s="379" t="str">
        <f t="shared" ca="1" si="18"/>
        <v/>
      </c>
      <c r="P16" s="379" t="str">
        <f t="shared" ca="1" si="18"/>
        <v/>
      </c>
      <c r="Q16" s="379" t="str">
        <f t="shared" ca="1" si="18"/>
        <v/>
      </c>
      <c r="R16" s="379" t="str">
        <f t="shared" ca="1" si="18"/>
        <v/>
      </c>
      <c r="S16" s="379" t="str">
        <f t="shared" ca="1" si="18"/>
        <v/>
      </c>
      <c r="T16" s="379" t="str">
        <f t="shared" ca="1" si="18"/>
        <v/>
      </c>
      <c r="U16" s="379" t="str">
        <f t="shared" ca="1" si="18"/>
        <v/>
      </c>
      <c r="V16" s="284"/>
      <c r="W16" s="284"/>
      <c r="X16" s="32"/>
      <c r="Y16" s="284"/>
      <c r="Z16" s="32"/>
      <c r="AA16" s="32"/>
      <c r="AB16" s="32"/>
      <c r="AC16" s="32"/>
      <c r="AD16" s="32"/>
      <c r="AE16" s="32"/>
      <c r="AF16" s="321"/>
      <c r="AG16" s="8"/>
      <c r="AH16" s="8"/>
      <c r="AI16" s="41">
        <f t="shared" si="24"/>
        <v>2027</v>
      </c>
      <c r="AJ16" s="27">
        <f t="shared" si="25"/>
        <v>46388</v>
      </c>
      <c r="AK16" s="27">
        <f t="shared" si="26"/>
        <v>46722</v>
      </c>
      <c r="AM16" s="27">
        <f t="shared" si="19"/>
        <v>41730</v>
      </c>
      <c r="AN16" s="41" t="str">
        <f t="shared" si="17"/>
        <v>v</v>
      </c>
      <c r="AO16" s="41">
        <f t="shared" si="20"/>
        <v>22</v>
      </c>
      <c r="AP16" s="41">
        <f t="shared" si="11"/>
        <v>41</v>
      </c>
      <c r="AQ16" s="41">
        <f t="shared" si="21"/>
        <v>16</v>
      </c>
      <c r="AR16" s="41" t="s">
        <v>122</v>
      </c>
      <c r="AT16" s="140">
        <v>40969</v>
      </c>
      <c r="AU16" s="143">
        <v>352</v>
      </c>
      <c r="AV16" s="143">
        <v>392</v>
      </c>
      <c r="AW16" s="143">
        <v>528</v>
      </c>
      <c r="AX16" s="143">
        <v>144</v>
      </c>
      <c r="AY16" s="143">
        <v>72</v>
      </c>
      <c r="AZ16" s="143">
        <v>176</v>
      </c>
      <c r="BA16" s="143">
        <v>744</v>
      </c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</row>
    <row r="17" spans="1:142" s="41" customFormat="1">
      <c r="A17" s="239">
        <f t="shared" si="12"/>
        <v>16</v>
      </c>
      <c r="B17" s="23" t="s">
        <v>81</v>
      </c>
      <c r="C17" s="23" t="s">
        <v>76</v>
      </c>
      <c r="D17" s="23" t="s">
        <v>68</v>
      </c>
      <c r="E17" s="458" t="s">
        <v>264</v>
      </c>
      <c r="F17" s="23" t="s">
        <v>79</v>
      </c>
      <c r="G17" s="379">
        <f t="shared" ca="1" si="29"/>
        <v>25.085000000000004</v>
      </c>
      <c r="H17" s="379">
        <f t="shared" ca="1" si="18"/>
        <v>25.855000000000004</v>
      </c>
      <c r="I17" s="379">
        <f t="shared" ca="1" si="18"/>
        <v>27.021666666666672</v>
      </c>
      <c r="J17" s="379">
        <f t="shared" ca="1" si="18"/>
        <v>28.89</v>
      </c>
      <c r="K17" s="379">
        <f t="shared" ca="1" si="18"/>
        <v>29.845833333333331</v>
      </c>
      <c r="L17" s="379">
        <f t="shared" ca="1" si="18"/>
        <v>33.930833333333339</v>
      </c>
      <c r="M17" s="379">
        <f t="shared" ca="1" si="18"/>
        <v>40.608333333333334</v>
      </c>
      <c r="N17" s="379">
        <f t="shared" ca="1" si="18"/>
        <v>45.165833333333332</v>
      </c>
      <c r="O17" s="379">
        <f t="shared" ca="1" si="18"/>
        <v>47.085000000000008</v>
      </c>
      <c r="P17" s="379">
        <f t="shared" ca="1" si="18"/>
        <v>48.197499999999998</v>
      </c>
      <c r="Q17" s="379">
        <f t="shared" ca="1" si="18"/>
        <v>49.105833333333329</v>
      </c>
      <c r="R17" s="379">
        <f t="shared" ca="1" si="18"/>
        <v>50.333333333333336</v>
      </c>
      <c r="S17" s="379">
        <f t="shared" ca="1" si="18"/>
        <v>52.444999999999993</v>
      </c>
      <c r="T17" s="379">
        <f t="shared" ca="1" si="18"/>
        <v>56.509166666666665</v>
      </c>
      <c r="U17" s="379">
        <f t="shared" ca="1" si="18"/>
        <v>59.489999999999988</v>
      </c>
      <c r="V17" s="32"/>
      <c r="W17" s="32"/>
      <c r="X17" s="32"/>
      <c r="Y17" s="284"/>
      <c r="Z17" s="32"/>
      <c r="AA17" s="32"/>
      <c r="AB17" s="32"/>
      <c r="AC17" s="32"/>
      <c r="AD17" s="32"/>
      <c r="AE17" s="32"/>
      <c r="AF17" s="321"/>
      <c r="AG17" s="8"/>
      <c r="AH17" s="8"/>
      <c r="AM17" s="27">
        <f t="shared" si="19"/>
        <v>41760</v>
      </c>
      <c r="AN17" s="41" t="str">
        <f t="shared" si="17"/>
        <v>w</v>
      </c>
      <c r="AO17" s="41">
        <f t="shared" si="20"/>
        <v>23</v>
      </c>
      <c r="AP17" s="41">
        <f t="shared" si="11"/>
        <v>42</v>
      </c>
      <c r="AQ17" s="41">
        <f t="shared" si="21"/>
        <v>17</v>
      </c>
      <c r="AR17" s="41" t="s">
        <v>110</v>
      </c>
      <c r="AT17" s="140">
        <v>41000</v>
      </c>
      <c r="AU17" s="143">
        <v>336</v>
      </c>
      <c r="AV17" s="143">
        <v>384</v>
      </c>
      <c r="AW17" s="143">
        <v>504</v>
      </c>
      <c r="AX17" s="143">
        <v>144</v>
      </c>
      <c r="AY17" s="143">
        <v>72</v>
      </c>
      <c r="AZ17" s="143">
        <v>168</v>
      </c>
      <c r="BA17" s="143">
        <v>720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</row>
    <row r="18" spans="1:142" s="41" customFormat="1">
      <c r="A18" s="239">
        <f t="shared" si="12"/>
        <v>17</v>
      </c>
      <c r="B18" s="23"/>
      <c r="C18" s="23"/>
      <c r="D18" s="23"/>
      <c r="E18" s="458"/>
      <c r="F18" s="23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2"/>
      <c r="W18" s="32"/>
      <c r="X18" s="32"/>
      <c r="Y18" s="284"/>
      <c r="Z18" s="32"/>
      <c r="AA18" s="32"/>
      <c r="AB18" s="32"/>
      <c r="AC18" s="32"/>
      <c r="AD18" s="32"/>
      <c r="AE18" s="32"/>
      <c r="AF18" s="321"/>
      <c r="AG18" s="8"/>
      <c r="AH18" s="8"/>
      <c r="AM18" s="27">
        <f t="shared" si="19"/>
        <v>41791</v>
      </c>
      <c r="AN18" s="41" t="str">
        <f t="shared" si="17"/>
        <v>x</v>
      </c>
      <c r="AO18" s="41">
        <f t="shared" si="20"/>
        <v>24</v>
      </c>
      <c r="AP18" s="41">
        <f t="shared" si="11"/>
        <v>43</v>
      </c>
      <c r="AQ18" s="41">
        <f t="shared" si="21"/>
        <v>18</v>
      </c>
      <c r="AR18" s="41" t="s">
        <v>123</v>
      </c>
      <c r="AT18" s="140">
        <v>41030</v>
      </c>
      <c r="AU18" s="143">
        <v>352</v>
      </c>
      <c r="AV18" s="143">
        <v>392</v>
      </c>
      <c r="AW18" s="143">
        <v>528</v>
      </c>
      <c r="AX18" s="143">
        <v>144</v>
      </c>
      <c r="AY18" s="143">
        <v>72</v>
      </c>
      <c r="AZ18" s="143">
        <v>176</v>
      </c>
      <c r="BA18" s="143">
        <v>744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</row>
    <row r="19" spans="1:142" s="41" customFormat="1">
      <c r="A19" s="239">
        <f t="shared" si="12"/>
        <v>18</v>
      </c>
      <c r="B19" s="23" t="s">
        <v>82</v>
      </c>
      <c r="C19" s="23" t="s">
        <v>76</v>
      </c>
      <c r="D19" s="23" t="s">
        <v>68</v>
      </c>
      <c r="E19" s="458"/>
      <c r="F19" s="23" t="s">
        <v>77</v>
      </c>
      <c r="G19" s="379" t="str">
        <f ca="1">+IF(ISERROR(AVERAGE(INDIRECT("'Prices'!"&amp;VLOOKUP(G$1,$AM$1:$AN$197,2,FALSE)&amp;$A19&amp;":"&amp;VLOOKUP(DATE(YEAR(G$1),12,1),$AM$1:$AN$197,2,FALSE)&amp;$A19))),"",AVERAGE(INDIRECT("'Prices'!"&amp;VLOOKUP(G$1,$AM$1:$AN$197,2,FALSE)&amp;$A19&amp;":"&amp;VLOOKUP(DATE(YEAR(G$1),12,1),$AM$1:$AN$197,2,FALSE)&amp;$A19)))</f>
        <v/>
      </c>
      <c r="H19" s="379" t="str">
        <f t="shared" ca="1" si="18"/>
        <v/>
      </c>
      <c r="I19" s="379" t="str">
        <f t="shared" ca="1" si="18"/>
        <v/>
      </c>
      <c r="J19" s="379" t="str">
        <f t="shared" ca="1" si="18"/>
        <v/>
      </c>
      <c r="K19" s="379" t="str">
        <f t="shared" ca="1" si="18"/>
        <v/>
      </c>
      <c r="L19" s="379" t="str">
        <f t="shared" ca="1" si="18"/>
        <v/>
      </c>
      <c r="M19" s="379" t="str">
        <f t="shared" ca="1" si="18"/>
        <v/>
      </c>
      <c r="N19" s="379" t="str">
        <f t="shared" ca="1" si="18"/>
        <v/>
      </c>
      <c r="O19" s="379" t="str">
        <f t="shared" ca="1" si="18"/>
        <v/>
      </c>
      <c r="P19" s="379" t="str">
        <f t="shared" ca="1" si="18"/>
        <v/>
      </c>
      <c r="Q19" s="379" t="str">
        <f t="shared" ca="1" si="18"/>
        <v/>
      </c>
      <c r="R19" s="379" t="str">
        <f t="shared" ca="1" si="18"/>
        <v/>
      </c>
      <c r="S19" s="379" t="str">
        <f t="shared" ca="1" si="18"/>
        <v/>
      </c>
      <c r="T19" s="379" t="str">
        <f t="shared" ca="1" si="18"/>
        <v/>
      </c>
      <c r="U19" s="379" t="str">
        <f t="shared" ca="1" si="18"/>
        <v/>
      </c>
      <c r="V19" s="32"/>
      <c r="W19" s="32"/>
      <c r="X19" s="32"/>
      <c r="Y19" s="284"/>
      <c r="Z19" s="32"/>
      <c r="AA19" s="32"/>
      <c r="AB19" s="32"/>
      <c r="AC19" s="32"/>
      <c r="AD19" s="32"/>
      <c r="AE19" s="32"/>
      <c r="AF19" s="321"/>
      <c r="AG19" s="8"/>
      <c r="AH19" s="8"/>
      <c r="AM19" s="27">
        <f t="shared" si="19"/>
        <v>41821</v>
      </c>
      <c r="AN19" s="41" t="str">
        <f t="shared" si="17"/>
        <v>y</v>
      </c>
      <c r="AO19" s="41">
        <f t="shared" si="20"/>
        <v>25</v>
      </c>
      <c r="AP19" s="41">
        <f t="shared" si="11"/>
        <v>44</v>
      </c>
      <c r="AQ19" s="41">
        <f t="shared" si="21"/>
        <v>19</v>
      </c>
      <c r="AR19" s="41" t="s">
        <v>124</v>
      </c>
      <c r="AT19" s="140">
        <v>41061</v>
      </c>
      <c r="AU19" s="143">
        <v>336</v>
      </c>
      <c r="AV19" s="143">
        <v>384</v>
      </c>
      <c r="AW19" s="143">
        <v>504</v>
      </c>
      <c r="AX19" s="143">
        <v>144</v>
      </c>
      <c r="AY19" s="143">
        <v>72</v>
      </c>
      <c r="AZ19" s="143">
        <v>168</v>
      </c>
      <c r="BA19" s="143">
        <v>720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</row>
    <row r="20" spans="1:142" s="41" customFormat="1">
      <c r="A20" s="239">
        <f t="shared" si="12"/>
        <v>19</v>
      </c>
      <c r="B20" s="23" t="s">
        <v>82</v>
      </c>
      <c r="C20" s="23" t="s">
        <v>76</v>
      </c>
      <c r="D20" s="23" t="s">
        <v>68</v>
      </c>
      <c r="E20" s="458"/>
      <c r="F20" s="23" t="s">
        <v>78</v>
      </c>
      <c r="G20" s="379" t="str">
        <f t="shared" ref="G20:U21" ca="1" si="30">+IF(ISERROR(AVERAGE(INDIRECT("'Prices'!"&amp;VLOOKUP(G$1,$AM$1:$AN$197,2,FALSE)&amp;$A20&amp;":"&amp;VLOOKUP(DATE(YEAR(G$1),12,1),$AM$1:$AN$197,2,FALSE)&amp;$A20))),"",AVERAGE(INDIRECT("'Prices'!"&amp;VLOOKUP(G$1,$AM$1:$AN$197,2,FALSE)&amp;$A20&amp;":"&amp;VLOOKUP(DATE(YEAR(G$1),12,1),$AM$1:$AN$197,2,FALSE)&amp;$A20)))</f>
        <v/>
      </c>
      <c r="H20" s="379" t="str">
        <f t="shared" ca="1" si="30"/>
        <v/>
      </c>
      <c r="I20" s="379" t="str">
        <f t="shared" ca="1" si="30"/>
        <v/>
      </c>
      <c r="J20" s="379" t="str">
        <f t="shared" ca="1" si="30"/>
        <v/>
      </c>
      <c r="K20" s="379" t="str">
        <f t="shared" ca="1" si="30"/>
        <v/>
      </c>
      <c r="L20" s="379" t="str">
        <f t="shared" ca="1" si="30"/>
        <v/>
      </c>
      <c r="M20" s="379" t="str">
        <f t="shared" ca="1" si="30"/>
        <v/>
      </c>
      <c r="N20" s="379" t="str">
        <f t="shared" ca="1" si="30"/>
        <v/>
      </c>
      <c r="O20" s="379" t="str">
        <f t="shared" ca="1" si="30"/>
        <v/>
      </c>
      <c r="P20" s="379" t="str">
        <f t="shared" ca="1" si="30"/>
        <v/>
      </c>
      <c r="Q20" s="379" t="str">
        <f t="shared" ca="1" si="30"/>
        <v/>
      </c>
      <c r="R20" s="379" t="str">
        <f t="shared" ca="1" si="30"/>
        <v/>
      </c>
      <c r="S20" s="379" t="str">
        <f t="shared" ca="1" si="30"/>
        <v/>
      </c>
      <c r="T20" s="379" t="str">
        <f t="shared" ca="1" si="30"/>
        <v/>
      </c>
      <c r="U20" s="379" t="str">
        <f t="shared" ca="1" si="30"/>
        <v/>
      </c>
      <c r="V20" s="32"/>
      <c r="W20" s="32"/>
      <c r="X20" s="32"/>
      <c r="Y20" s="284"/>
      <c r="Z20" s="32"/>
      <c r="AA20" s="32"/>
      <c r="AB20" s="32"/>
      <c r="AC20" s="32"/>
      <c r="AD20" s="32"/>
      <c r="AE20" s="32"/>
      <c r="AF20" s="321"/>
      <c r="AG20" s="8"/>
      <c r="AH20" s="8"/>
      <c r="AM20" s="27">
        <f t="shared" si="19"/>
        <v>41852</v>
      </c>
      <c r="AN20" s="41" t="str">
        <f t="shared" si="17"/>
        <v>z</v>
      </c>
      <c r="AO20" s="41">
        <f t="shared" si="20"/>
        <v>26</v>
      </c>
      <c r="AP20" s="41">
        <f t="shared" si="11"/>
        <v>45</v>
      </c>
      <c r="AQ20" s="41">
        <f t="shared" si="21"/>
        <v>20</v>
      </c>
      <c r="AR20" s="41" t="s">
        <v>125</v>
      </c>
      <c r="AT20" s="140">
        <v>41091</v>
      </c>
      <c r="AU20" s="143">
        <v>336</v>
      </c>
      <c r="AV20" s="143">
        <v>408</v>
      </c>
      <c r="AW20" s="143">
        <v>504</v>
      </c>
      <c r="AX20" s="143">
        <v>160</v>
      </c>
      <c r="AY20" s="143">
        <v>80</v>
      </c>
      <c r="AZ20" s="143">
        <v>168</v>
      </c>
      <c r="BA20" s="143">
        <v>744</v>
      </c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</row>
    <row r="21" spans="1:142" s="41" customFormat="1">
      <c r="A21" s="239">
        <f t="shared" si="12"/>
        <v>20</v>
      </c>
      <c r="B21" s="23" t="s">
        <v>82</v>
      </c>
      <c r="C21" s="23" t="s">
        <v>76</v>
      </c>
      <c r="D21" s="23" t="s">
        <v>68</v>
      </c>
      <c r="E21" s="458" t="s">
        <v>264</v>
      </c>
      <c r="F21" s="23" t="s">
        <v>79</v>
      </c>
      <c r="G21" s="379">
        <f t="shared" ca="1" si="30"/>
        <v>36.178333333333335</v>
      </c>
      <c r="H21" s="379">
        <f t="shared" ca="1" si="30"/>
        <v>38.022500000000001</v>
      </c>
      <c r="I21" s="379">
        <f t="shared" ca="1" si="30"/>
        <v>38.875833333333333</v>
      </c>
      <c r="J21" s="379">
        <f t="shared" ca="1" si="30"/>
        <v>39.846666666666664</v>
      </c>
      <c r="K21" s="379">
        <f t="shared" ca="1" si="30"/>
        <v>41.379999999999988</v>
      </c>
      <c r="L21" s="379">
        <f t="shared" ca="1" si="30"/>
        <v>43.330833333333324</v>
      </c>
      <c r="M21" s="379">
        <f t="shared" ca="1" si="30"/>
        <v>54.592500000000008</v>
      </c>
      <c r="N21" s="379">
        <f t="shared" ca="1" si="30"/>
        <v>75.085833333333326</v>
      </c>
      <c r="O21" s="379">
        <f t="shared" ca="1" si="30"/>
        <v>86.98</v>
      </c>
      <c r="P21" s="379">
        <f t="shared" ca="1" si="30"/>
        <v>88.902499999999989</v>
      </c>
      <c r="Q21" s="379">
        <f t="shared" ca="1" si="30"/>
        <v>89.838333333333352</v>
      </c>
      <c r="R21" s="379">
        <f t="shared" ca="1" si="30"/>
        <v>91.010833333333323</v>
      </c>
      <c r="S21" s="379">
        <f t="shared" ca="1" si="30"/>
        <v>93.713333333333324</v>
      </c>
      <c r="T21" s="379">
        <f t="shared" ca="1" si="30"/>
        <v>97.662500000000009</v>
      </c>
      <c r="U21" s="379">
        <f t="shared" ca="1" si="30"/>
        <v>101.99</v>
      </c>
      <c r="V21" s="32"/>
      <c r="W21" s="32"/>
      <c r="X21" s="32"/>
      <c r="Y21" s="284"/>
      <c r="Z21" s="32"/>
      <c r="AA21" s="32"/>
      <c r="AB21" s="32"/>
      <c r="AC21" s="32"/>
      <c r="AD21" s="32"/>
      <c r="AE21" s="32"/>
      <c r="AF21" s="321"/>
      <c r="AG21" s="8"/>
      <c r="AH21" s="8"/>
      <c r="AM21" s="27">
        <f t="shared" si="19"/>
        <v>41883</v>
      </c>
      <c r="AN21" s="41" t="str">
        <f t="shared" si="17"/>
        <v>aa</v>
      </c>
      <c r="AO21" s="41">
        <f t="shared" si="20"/>
        <v>27</v>
      </c>
      <c r="AP21" s="41">
        <f t="shared" si="11"/>
        <v>46</v>
      </c>
      <c r="AQ21" s="41">
        <f t="shared" si="21"/>
        <v>21</v>
      </c>
      <c r="AR21" s="41" t="s">
        <v>126</v>
      </c>
      <c r="AT21" s="140">
        <v>41122</v>
      </c>
      <c r="AU21" s="143">
        <v>368</v>
      </c>
      <c r="AV21" s="143">
        <v>376</v>
      </c>
      <c r="AW21" s="143">
        <v>552</v>
      </c>
      <c r="AX21" s="143">
        <v>128</v>
      </c>
      <c r="AY21" s="143">
        <v>64</v>
      </c>
      <c r="AZ21" s="143">
        <v>184</v>
      </c>
      <c r="BA21" s="143">
        <v>744</v>
      </c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</row>
    <row r="22" spans="1:142" s="41" customFormat="1">
      <c r="A22" s="239">
        <f t="shared" si="12"/>
        <v>21</v>
      </c>
      <c r="B22" s="23"/>
      <c r="C22" s="23"/>
      <c r="D22" s="23"/>
      <c r="E22" s="458"/>
      <c r="F22" s="23"/>
      <c r="G22" s="402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32"/>
      <c r="W22" s="32"/>
      <c r="X22" s="32"/>
      <c r="Y22" s="284"/>
      <c r="Z22" s="32"/>
      <c r="AA22" s="32"/>
      <c r="AB22" s="32"/>
      <c r="AC22" s="32"/>
      <c r="AD22" s="32"/>
      <c r="AE22" s="32"/>
      <c r="AF22" s="321"/>
      <c r="AG22" s="8"/>
      <c r="AH22" s="8"/>
      <c r="AM22" s="27">
        <f t="shared" si="19"/>
        <v>41913</v>
      </c>
      <c r="AN22" s="41" t="str">
        <f t="shared" si="17"/>
        <v>ab</v>
      </c>
      <c r="AO22" s="41">
        <f t="shared" si="20"/>
        <v>28</v>
      </c>
      <c r="AP22" s="41">
        <f t="shared" si="11"/>
        <v>47</v>
      </c>
      <c r="AQ22" s="41">
        <f t="shared" si="21"/>
        <v>22</v>
      </c>
      <c r="AR22" s="41" t="s">
        <v>127</v>
      </c>
      <c r="AT22" s="140">
        <v>41153</v>
      </c>
      <c r="AU22" s="143">
        <v>304</v>
      </c>
      <c r="AV22" s="143">
        <v>416</v>
      </c>
      <c r="AW22" s="143">
        <v>456</v>
      </c>
      <c r="AX22" s="143">
        <v>176</v>
      </c>
      <c r="AY22" s="143">
        <v>88</v>
      </c>
      <c r="AZ22" s="143">
        <v>152</v>
      </c>
      <c r="BA22" s="143">
        <v>720</v>
      </c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</row>
    <row r="23" spans="1:142" s="41" customFormat="1">
      <c r="A23" s="239">
        <f t="shared" si="12"/>
        <v>22</v>
      </c>
      <c r="B23" s="23" t="s">
        <v>83</v>
      </c>
      <c r="C23" s="23" t="s">
        <v>76</v>
      </c>
      <c r="D23" s="23" t="s">
        <v>68</v>
      </c>
      <c r="E23" s="458"/>
      <c r="F23" s="23" t="s">
        <v>77</v>
      </c>
      <c r="G23" s="379" t="str">
        <f ca="1">+IF(ISERROR(AVERAGE(INDIRECT("'Prices'!"&amp;VLOOKUP(G$1,$AM$1:$AN$197,2,FALSE)&amp;$A23&amp;":"&amp;VLOOKUP(DATE(YEAR(G$1),12,1),$AM$1:$AN$197,2,FALSE)&amp;$A23))),"",AVERAGE(INDIRECT("'Prices'!"&amp;VLOOKUP(G$1,$AM$1:$AN$197,2,FALSE)&amp;$A23&amp;":"&amp;VLOOKUP(DATE(YEAR(G$1),12,1),$AM$1:$AN$197,2,FALSE)&amp;$A23)))</f>
        <v/>
      </c>
      <c r="H23" s="379" t="str">
        <f t="shared" ref="H23:U25" ca="1" si="31">+IF(ISERROR(AVERAGE(INDIRECT("'Prices'!"&amp;VLOOKUP(H$1,$AM$1:$AN$197,2,FALSE)&amp;$A23&amp;":"&amp;VLOOKUP(DATE(YEAR(H$1),12,1),$AM$1:$AN$197,2,FALSE)&amp;$A23))),"",AVERAGE(INDIRECT("'Prices'!"&amp;VLOOKUP(H$1,$AM$1:$AN$197,2,FALSE)&amp;$A23&amp;":"&amp;VLOOKUP(DATE(YEAR(H$1),12,1),$AM$1:$AN$197,2,FALSE)&amp;$A23)))</f>
        <v/>
      </c>
      <c r="I23" s="379" t="str">
        <f t="shared" ca="1" si="31"/>
        <v/>
      </c>
      <c r="J23" s="379" t="str">
        <f t="shared" ca="1" si="31"/>
        <v/>
      </c>
      <c r="K23" s="379" t="str">
        <f t="shared" ca="1" si="31"/>
        <v/>
      </c>
      <c r="L23" s="379" t="str">
        <f t="shared" ca="1" si="31"/>
        <v/>
      </c>
      <c r="M23" s="379" t="str">
        <f t="shared" ca="1" si="31"/>
        <v/>
      </c>
      <c r="N23" s="379" t="str">
        <f t="shared" ca="1" si="31"/>
        <v/>
      </c>
      <c r="O23" s="379" t="str">
        <f t="shared" ca="1" si="31"/>
        <v/>
      </c>
      <c r="P23" s="379" t="str">
        <f t="shared" ca="1" si="31"/>
        <v/>
      </c>
      <c r="Q23" s="379" t="str">
        <f t="shared" ca="1" si="31"/>
        <v/>
      </c>
      <c r="R23" s="379" t="str">
        <f t="shared" ca="1" si="31"/>
        <v/>
      </c>
      <c r="S23" s="379" t="str">
        <f t="shared" ca="1" si="31"/>
        <v/>
      </c>
      <c r="T23" s="379" t="str">
        <f t="shared" ca="1" si="31"/>
        <v/>
      </c>
      <c r="U23" s="379" t="str">
        <f t="shared" ca="1" si="31"/>
        <v/>
      </c>
      <c r="V23" s="32"/>
      <c r="W23" s="32"/>
      <c r="X23" s="32"/>
      <c r="Y23" s="284"/>
      <c r="Z23" s="32"/>
      <c r="AA23" s="32"/>
      <c r="AB23" s="32"/>
      <c r="AC23" s="32"/>
      <c r="AD23" s="32"/>
      <c r="AE23" s="32"/>
      <c r="AF23" s="321"/>
      <c r="AG23" s="8"/>
      <c r="AH23" s="8"/>
      <c r="AM23" s="27">
        <f t="shared" si="19"/>
        <v>41944</v>
      </c>
      <c r="AN23" s="41" t="str">
        <f t="shared" si="17"/>
        <v>ac</v>
      </c>
      <c r="AO23" s="41">
        <f t="shared" si="20"/>
        <v>29</v>
      </c>
      <c r="AP23" s="41">
        <f t="shared" si="11"/>
        <v>48</v>
      </c>
      <c r="AQ23" s="41">
        <f t="shared" si="21"/>
        <v>23</v>
      </c>
      <c r="AR23" s="41" t="s">
        <v>128</v>
      </c>
      <c r="AT23" s="140">
        <v>41183</v>
      </c>
      <c r="AU23" s="143">
        <v>368</v>
      </c>
      <c r="AV23" s="143">
        <v>376</v>
      </c>
      <c r="AW23" s="143">
        <v>552</v>
      </c>
      <c r="AX23" s="143">
        <v>128</v>
      </c>
      <c r="AY23" s="143">
        <v>64</v>
      </c>
      <c r="AZ23" s="143">
        <v>184</v>
      </c>
      <c r="BA23" s="143">
        <v>744</v>
      </c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</row>
    <row r="24" spans="1:142" s="41" customFormat="1">
      <c r="A24" s="239">
        <f t="shared" si="12"/>
        <v>23</v>
      </c>
      <c r="B24" s="23" t="s">
        <v>83</v>
      </c>
      <c r="C24" s="23" t="s">
        <v>76</v>
      </c>
      <c r="D24" s="23" t="s">
        <v>68</v>
      </c>
      <c r="E24" s="458"/>
      <c r="F24" s="23" t="s">
        <v>78</v>
      </c>
      <c r="G24" s="379" t="str">
        <f t="shared" ref="G24:G25" ca="1" si="32">+IF(ISERROR(AVERAGE(INDIRECT("'Prices'!"&amp;VLOOKUP(G$1,$AM$1:$AN$197,2,FALSE)&amp;$A24&amp;":"&amp;VLOOKUP(DATE(YEAR(G$1),12,1),$AM$1:$AN$197,2,FALSE)&amp;$A24))),"",AVERAGE(INDIRECT("'Prices'!"&amp;VLOOKUP(G$1,$AM$1:$AN$197,2,FALSE)&amp;$A24&amp;":"&amp;VLOOKUP(DATE(YEAR(G$1),12,1),$AM$1:$AN$197,2,FALSE)&amp;$A24)))</f>
        <v/>
      </c>
      <c r="H24" s="379" t="str">
        <f t="shared" ca="1" si="31"/>
        <v/>
      </c>
      <c r="I24" s="379" t="str">
        <f t="shared" ca="1" si="31"/>
        <v/>
      </c>
      <c r="J24" s="379" t="str">
        <f t="shared" ca="1" si="31"/>
        <v/>
      </c>
      <c r="K24" s="379" t="str">
        <f t="shared" ca="1" si="31"/>
        <v/>
      </c>
      <c r="L24" s="379" t="str">
        <f t="shared" ca="1" si="31"/>
        <v/>
      </c>
      <c r="M24" s="379" t="str">
        <f t="shared" ca="1" si="31"/>
        <v/>
      </c>
      <c r="N24" s="379" t="str">
        <f t="shared" ca="1" si="31"/>
        <v/>
      </c>
      <c r="O24" s="379" t="str">
        <f t="shared" ca="1" si="31"/>
        <v/>
      </c>
      <c r="P24" s="379" t="str">
        <f t="shared" ca="1" si="31"/>
        <v/>
      </c>
      <c r="Q24" s="379" t="str">
        <f t="shared" ca="1" si="31"/>
        <v/>
      </c>
      <c r="R24" s="379" t="str">
        <f t="shared" ca="1" si="31"/>
        <v/>
      </c>
      <c r="S24" s="379" t="str">
        <f t="shared" ca="1" si="31"/>
        <v/>
      </c>
      <c r="T24" s="379" t="str">
        <f t="shared" ca="1" si="31"/>
        <v/>
      </c>
      <c r="U24" s="379" t="str">
        <f t="shared" ca="1" si="31"/>
        <v/>
      </c>
      <c r="V24" s="32"/>
      <c r="W24" s="32"/>
      <c r="X24" s="32"/>
      <c r="Y24" s="284"/>
      <c r="Z24" s="32"/>
      <c r="AA24" s="32"/>
      <c r="AB24" s="32"/>
      <c r="AC24" s="32"/>
      <c r="AD24" s="32"/>
      <c r="AE24" s="32"/>
      <c r="AF24" s="321"/>
      <c r="AG24" s="8"/>
      <c r="AH24" s="8"/>
      <c r="AI24" s="32"/>
      <c r="AJ24" s="32"/>
      <c r="AK24" s="32"/>
      <c r="AL24" s="32"/>
      <c r="AM24" s="27">
        <f t="shared" si="19"/>
        <v>41974</v>
      </c>
      <c r="AN24" s="41" t="str">
        <f t="shared" si="17"/>
        <v>ad</v>
      </c>
      <c r="AO24" s="41">
        <f t="shared" si="20"/>
        <v>30</v>
      </c>
      <c r="AP24" s="41">
        <f t="shared" si="11"/>
        <v>49</v>
      </c>
      <c r="AQ24" s="41">
        <f t="shared" si="21"/>
        <v>24</v>
      </c>
      <c r="AR24" s="32" t="s">
        <v>129</v>
      </c>
      <c r="AT24" s="140">
        <v>41214</v>
      </c>
      <c r="AU24" s="143">
        <v>336</v>
      </c>
      <c r="AV24" s="143">
        <v>384</v>
      </c>
      <c r="AW24" s="143">
        <v>504</v>
      </c>
      <c r="AX24" s="143">
        <v>144</v>
      </c>
      <c r="AY24" s="143">
        <v>72</v>
      </c>
      <c r="AZ24" s="143">
        <v>168</v>
      </c>
      <c r="BA24" s="143">
        <v>720</v>
      </c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</row>
    <row r="25" spans="1:142" s="41" customFormat="1">
      <c r="A25" s="239">
        <f t="shared" si="12"/>
        <v>24</v>
      </c>
      <c r="B25" s="23" t="s">
        <v>83</v>
      </c>
      <c r="C25" s="23" t="s">
        <v>76</v>
      </c>
      <c r="D25" s="23" t="s">
        <v>68</v>
      </c>
      <c r="E25" s="458" t="s">
        <v>264</v>
      </c>
      <c r="F25" s="23" t="s">
        <v>79</v>
      </c>
      <c r="G25" s="379">
        <f t="shared" ca="1" si="32"/>
        <v>29.711666666666662</v>
      </c>
      <c r="H25" s="379">
        <f t="shared" ca="1" si="31"/>
        <v>30.929166666666664</v>
      </c>
      <c r="I25" s="379">
        <f t="shared" ca="1" si="31"/>
        <v>32.065000000000005</v>
      </c>
      <c r="J25" s="379">
        <f t="shared" ca="1" si="31"/>
        <v>33.514166666666668</v>
      </c>
      <c r="K25" s="379">
        <f t="shared" ca="1" si="31"/>
        <v>34.709166666666668</v>
      </c>
      <c r="L25" s="379">
        <f t="shared" ca="1" si="31"/>
        <v>37.779166666666669</v>
      </c>
      <c r="M25" s="379">
        <f t="shared" ca="1" si="31"/>
        <v>46.404999999999994</v>
      </c>
      <c r="N25" s="379">
        <f t="shared" ca="1" si="31"/>
        <v>58.278333333333329</v>
      </c>
      <c r="O25" s="379">
        <f t="shared" ca="1" si="31"/>
        <v>65.889166666666654</v>
      </c>
      <c r="P25" s="379">
        <f t="shared" ca="1" si="31"/>
        <v>67.299166666666665</v>
      </c>
      <c r="Q25" s="379">
        <f t="shared" ca="1" si="31"/>
        <v>68.09666666666665</v>
      </c>
      <c r="R25" s="379">
        <f t="shared" ca="1" si="31"/>
        <v>69.292500000000004</v>
      </c>
      <c r="S25" s="379">
        <f t="shared" ca="1" si="31"/>
        <v>71.645833333333343</v>
      </c>
      <c r="T25" s="379">
        <f t="shared" ca="1" si="31"/>
        <v>75.634166666666658</v>
      </c>
      <c r="U25" s="379">
        <f t="shared" ca="1" si="31"/>
        <v>79.150000000000006</v>
      </c>
      <c r="V25" s="32"/>
      <c r="W25" s="32"/>
      <c r="X25" s="32"/>
      <c r="Y25" s="284"/>
      <c r="Z25" s="32"/>
      <c r="AA25" s="32"/>
      <c r="AB25" s="32"/>
      <c r="AC25" s="32"/>
      <c r="AD25" s="32"/>
      <c r="AE25" s="32"/>
      <c r="AF25" s="321"/>
      <c r="AG25" s="8"/>
      <c r="AH25" s="8"/>
      <c r="AI25" s="32"/>
      <c r="AJ25" s="32"/>
      <c r="AK25" s="32"/>
      <c r="AL25" s="32"/>
      <c r="AM25" s="27">
        <f t="shared" si="19"/>
        <v>42005</v>
      </c>
      <c r="AN25" s="41" t="str">
        <f t="shared" si="17"/>
        <v>ae</v>
      </c>
      <c r="AO25" s="41">
        <f t="shared" si="20"/>
        <v>31</v>
      </c>
      <c r="AP25" s="41">
        <f t="shared" si="11"/>
        <v>50</v>
      </c>
      <c r="AQ25" s="41">
        <f t="shared" si="21"/>
        <v>25</v>
      </c>
      <c r="AR25" s="32" t="s">
        <v>108</v>
      </c>
      <c r="AT25" s="140">
        <v>41244</v>
      </c>
      <c r="AU25" s="143">
        <v>320</v>
      </c>
      <c r="AV25" s="143">
        <v>424</v>
      </c>
      <c r="AW25" s="143">
        <v>480</v>
      </c>
      <c r="AX25" s="143">
        <v>176</v>
      </c>
      <c r="AY25" s="143">
        <v>88</v>
      </c>
      <c r="AZ25" s="143">
        <v>160</v>
      </c>
      <c r="BA25" s="143">
        <v>744</v>
      </c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</row>
    <row r="26" spans="1:142" s="41" customFormat="1">
      <c r="A26" s="239">
        <f t="shared" si="12"/>
        <v>25</v>
      </c>
      <c r="B26" s="23"/>
      <c r="C26" s="23"/>
      <c r="D26" s="23"/>
      <c r="E26" s="458"/>
      <c r="F26" s="23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2"/>
      <c r="W26" s="32"/>
      <c r="X26" s="32"/>
      <c r="Y26" s="284"/>
      <c r="Z26" s="32"/>
      <c r="AA26" s="32"/>
      <c r="AB26" s="32"/>
      <c r="AC26" s="32"/>
      <c r="AD26" s="32"/>
      <c r="AE26" s="32"/>
      <c r="AF26" s="321"/>
      <c r="AG26" s="8"/>
      <c r="AH26" s="8"/>
      <c r="AM26" s="27">
        <f t="shared" si="19"/>
        <v>42036</v>
      </c>
      <c r="AN26" s="41" t="str">
        <f t="shared" si="17"/>
        <v>af</v>
      </c>
      <c r="AO26" s="41">
        <f t="shared" si="20"/>
        <v>32</v>
      </c>
      <c r="AP26" s="41">
        <f t="shared" si="11"/>
        <v>51</v>
      </c>
      <c r="AQ26" s="41">
        <f t="shared" si="21"/>
        <v>26</v>
      </c>
      <c r="AR26" s="32" t="s">
        <v>107</v>
      </c>
      <c r="AT26" s="139">
        <v>41275</v>
      </c>
      <c r="AU26" s="142">
        <v>352</v>
      </c>
      <c r="AV26" s="142">
        <v>392</v>
      </c>
      <c r="AW26" s="142">
        <v>528</v>
      </c>
      <c r="AX26" s="142">
        <v>144</v>
      </c>
      <c r="AY26" s="142">
        <v>72</v>
      </c>
      <c r="AZ26" s="142">
        <v>176</v>
      </c>
      <c r="BA26" s="142">
        <v>744</v>
      </c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1:142" s="41" customFormat="1">
      <c r="A27" s="239">
        <f t="shared" si="12"/>
        <v>26</v>
      </c>
      <c r="B27" s="23" t="s">
        <v>84</v>
      </c>
      <c r="C27" s="23" t="s">
        <v>76</v>
      </c>
      <c r="D27" s="23" t="s">
        <v>68</v>
      </c>
      <c r="E27" s="458"/>
      <c r="F27" s="23" t="s">
        <v>77</v>
      </c>
      <c r="G27" s="379" t="str">
        <f ca="1">+IF(ISERROR(AVERAGE(INDIRECT("'Prices'!"&amp;VLOOKUP(G$1,$AM$1:$AN$197,2,FALSE)&amp;$A27&amp;":"&amp;VLOOKUP(DATE(YEAR(G$1),12,1),$AM$1:$AN$197,2,FALSE)&amp;$A27))),"",AVERAGE(INDIRECT("'Prices'!"&amp;VLOOKUP(G$1,$AM$1:$AN$197,2,FALSE)&amp;$A27&amp;":"&amp;VLOOKUP(DATE(YEAR(G$1),12,1),$AM$1:$AN$197,2,FALSE)&amp;$A27)))</f>
        <v/>
      </c>
      <c r="H27" s="379" t="str">
        <f t="shared" ref="H27:U29" ca="1" si="33">+IF(ISERROR(AVERAGE(INDIRECT("'Prices'!"&amp;VLOOKUP(H$1,$AM$1:$AN$197,2,FALSE)&amp;$A27&amp;":"&amp;VLOOKUP(DATE(YEAR(H$1),12,1),$AM$1:$AN$197,2,FALSE)&amp;$A27))),"",AVERAGE(INDIRECT("'Prices'!"&amp;VLOOKUP(H$1,$AM$1:$AN$197,2,FALSE)&amp;$A27&amp;":"&amp;VLOOKUP(DATE(YEAR(H$1),12,1),$AM$1:$AN$197,2,FALSE)&amp;$A27)))</f>
        <v/>
      </c>
      <c r="I27" s="379" t="str">
        <f t="shared" ca="1" si="33"/>
        <v/>
      </c>
      <c r="J27" s="379" t="str">
        <f t="shared" ca="1" si="33"/>
        <v/>
      </c>
      <c r="K27" s="379" t="str">
        <f t="shared" ca="1" si="33"/>
        <v/>
      </c>
      <c r="L27" s="379" t="str">
        <f t="shared" ca="1" si="33"/>
        <v/>
      </c>
      <c r="M27" s="379" t="str">
        <f t="shared" ca="1" si="33"/>
        <v/>
      </c>
      <c r="N27" s="379" t="str">
        <f t="shared" ca="1" si="33"/>
        <v/>
      </c>
      <c r="O27" s="379" t="str">
        <f t="shared" ca="1" si="33"/>
        <v/>
      </c>
      <c r="P27" s="379" t="str">
        <f t="shared" ca="1" si="33"/>
        <v/>
      </c>
      <c r="Q27" s="379" t="str">
        <f t="shared" ca="1" si="33"/>
        <v/>
      </c>
      <c r="R27" s="379" t="str">
        <f t="shared" ca="1" si="33"/>
        <v/>
      </c>
      <c r="S27" s="379" t="str">
        <f t="shared" ca="1" si="33"/>
        <v/>
      </c>
      <c r="T27" s="379" t="str">
        <f t="shared" ca="1" si="33"/>
        <v/>
      </c>
      <c r="U27" s="379" t="str">
        <f t="shared" ca="1" si="33"/>
        <v/>
      </c>
      <c r="V27" s="32"/>
      <c r="W27" s="32"/>
      <c r="X27" s="32"/>
      <c r="Y27" s="284"/>
      <c r="Z27" s="32"/>
      <c r="AA27" s="32"/>
      <c r="AB27" s="32"/>
      <c r="AC27" s="32"/>
      <c r="AD27" s="32"/>
      <c r="AE27" s="32"/>
      <c r="AF27" s="321"/>
      <c r="AG27" s="8"/>
      <c r="AH27" s="8"/>
      <c r="AM27" s="27">
        <f t="shared" si="19"/>
        <v>42064</v>
      </c>
      <c r="AN27" s="41" t="str">
        <f t="shared" si="17"/>
        <v>ag</v>
      </c>
      <c r="AO27" s="41">
        <f t="shared" si="20"/>
        <v>33</v>
      </c>
      <c r="AP27" s="41">
        <f t="shared" si="11"/>
        <v>52</v>
      </c>
      <c r="AQ27" s="41">
        <f t="shared" si="21"/>
        <v>27</v>
      </c>
      <c r="AR27" s="41" t="str">
        <f>+"a"&amp;AR1</f>
        <v>aa</v>
      </c>
      <c r="AT27" s="139">
        <v>41306</v>
      </c>
      <c r="AU27" s="142">
        <v>320</v>
      </c>
      <c r="AV27" s="142">
        <v>352</v>
      </c>
      <c r="AW27" s="142">
        <v>480</v>
      </c>
      <c r="AX27" s="142">
        <v>128</v>
      </c>
      <c r="AY27" s="142">
        <v>64</v>
      </c>
      <c r="AZ27" s="142">
        <v>160</v>
      </c>
      <c r="BA27" s="142">
        <v>672</v>
      </c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1:142" s="41" customFormat="1">
      <c r="A28" s="239">
        <f t="shared" si="12"/>
        <v>27</v>
      </c>
      <c r="B28" s="23" t="s">
        <v>84</v>
      </c>
      <c r="C28" s="23" t="s">
        <v>76</v>
      </c>
      <c r="D28" s="23" t="s">
        <v>68</v>
      </c>
      <c r="E28" s="458"/>
      <c r="F28" s="23" t="s">
        <v>78</v>
      </c>
      <c r="G28" s="379" t="str">
        <f t="shared" ref="G28:G29" ca="1" si="34">+IF(ISERROR(AVERAGE(INDIRECT("'Prices'!"&amp;VLOOKUP(G$1,$AM$1:$AN$197,2,FALSE)&amp;$A28&amp;":"&amp;VLOOKUP(DATE(YEAR(G$1),12,1),$AM$1:$AN$197,2,FALSE)&amp;$A28))),"",AVERAGE(INDIRECT("'Prices'!"&amp;VLOOKUP(G$1,$AM$1:$AN$197,2,FALSE)&amp;$A28&amp;":"&amp;VLOOKUP(DATE(YEAR(G$1),12,1),$AM$1:$AN$197,2,FALSE)&amp;$A28)))</f>
        <v/>
      </c>
      <c r="H28" s="379" t="str">
        <f t="shared" ca="1" si="33"/>
        <v/>
      </c>
      <c r="I28" s="379" t="str">
        <f t="shared" ca="1" si="33"/>
        <v/>
      </c>
      <c r="J28" s="379" t="str">
        <f t="shared" ca="1" si="33"/>
        <v/>
      </c>
      <c r="K28" s="379" t="str">
        <f t="shared" ca="1" si="33"/>
        <v/>
      </c>
      <c r="L28" s="379" t="str">
        <f t="shared" ca="1" si="33"/>
        <v/>
      </c>
      <c r="M28" s="379" t="str">
        <f t="shared" ca="1" si="33"/>
        <v/>
      </c>
      <c r="N28" s="379" t="str">
        <f t="shared" ca="1" si="33"/>
        <v/>
      </c>
      <c r="O28" s="379" t="str">
        <f t="shared" ca="1" si="33"/>
        <v/>
      </c>
      <c r="P28" s="379" t="str">
        <f t="shared" ca="1" si="33"/>
        <v/>
      </c>
      <c r="Q28" s="379" t="str">
        <f t="shared" ca="1" si="33"/>
        <v/>
      </c>
      <c r="R28" s="379" t="str">
        <f t="shared" ca="1" si="33"/>
        <v/>
      </c>
      <c r="S28" s="379" t="str">
        <f t="shared" ca="1" si="33"/>
        <v/>
      </c>
      <c r="T28" s="379" t="str">
        <f t="shared" ca="1" si="33"/>
        <v/>
      </c>
      <c r="U28" s="379" t="str">
        <f t="shared" ca="1" si="33"/>
        <v/>
      </c>
      <c r="V28" s="32"/>
      <c r="W28" s="32"/>
      <c r="X28" s="32"/>
      <c r="Y28" s="284"/>
      <c r="Z28" s="32"/>
      <c r="AA28" s="32"/>
      <c r="AB28" s="32"/>
      <c r="AC28" s="32"/>
      <c r="AD28" s="32"/>
      <c r="AE28" s="32"/>
      <c r="AF28" s="321"/>
      <c r="AG28" s="8"/>
      <c r="AH28" s="8"/>
      <c r="AM28" s="27">
        <f t="shared" si="19"/>
        <v>42095</v>
      </c>
      <c r="AN28" s="41" t="str">
        <f t="shared" si="17"/>
        <v>ah</v>
      </c>
      <c r="AO28" s="41">
        <f t="shared" si="20"/>
        <v>34</v>
      </c>
      <c r="AP28" s="41">
        <f t="shared" si="11"/>
        <v>53</v>
      </c>
      <c r="AQ28" s="41">
        <f t="shared" si="21"/>
        <v>28</v>
      </c>
      <c r="AR28" s="41" t="str">
        <f t="shared" ref="AR28:AR51" si="35">+"a"&amp;AR2</f>
        <v>ab</v>
      </c>
      <c r="AT28" s="139">
        <v>41334</v>
      </c>
      <c r="AU28" s="142">
        <v>336</v>
      </c>
      <c r="AV28" s="142">
        <v>408</v>
      </c>
      <c r="AW28" s="142">
        <v>504</v>
      </c>
      <c r="AX28" s="142">
        <v>160</v>
      </c>
      <c r="AY28" s="142">
        <v>80</v>
      </c>
      <c r="AZ28" s="142">
        <v>168</v>
      </c>
      <c r="BA28" s="142">
        <v>744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1:142" s="41" customFormat="1">
      <c r="A29" s="239">
        <f t="shared" si="12"/>
        <v>28</v>
      </c>
      <c r="B29" s="23" t="s">
        <v>84</v>
      </c>
      <c r="C29" s="23" t="s">
        <v>76</v>
      </c>
      <c r="D29" s="23" t="s">
        <v>68</v>
      </c>
      <c r="E29" s="458" t="s">
        <v>264</v>
      </c>
      <c r="F29" s="23" t="s">
        <v>79</v>
      </c>
      <c r="G29" s="379">
        <f t="shared" ca="1" si="34"/>
        <v>24.738333333333333</v>
      </c>
      <c r="H29" s="379">
        <f t="shared" ca="1" si="33"/>
        <v>25.425833333333333</v>
      </c>
      <c r="I29" s="379">
        <f t="shared" ca="1" si="33"/>
        <v>26.656666666666666</v>
      </c>
      <c r="J29" s="379">
        <f t="shared" ca="1" si="33"/>
        <v>28.551666666666662</v>
      </c>
      <c r="K29" s="379">
        <f t="shared" ca="1" si="33"/>
        <v>29.469999999999995</v>
      </c>
      <c r="L29" s="379">
        <f t="shared" ca="1" si="33"/>
        <v>33.496666666666663</v>
      </c>
      <c r="M29" s="379">
        <f t="shared" ca="1" si="33"/>
        <v>40.078333333333326</v>
      </c>
      <c r="N29" s="379">
        <f t="shared" ca="1" si="33"/>
        <v>44.57</v>
      </c>
      <c r="O29" s="379">
        <f t="shared" ca="1" si="33"/>
        <v>46.448333333333331</v>
      </c>
      <c r="P29" s="379">
        <f t="shared" ca="1" si="33"/>
        <v>47.524999999999999</v>
      </c>
      <c r="Q29" s="379">
        <f t="shared" ca="1" si="33"/>
        <v>48.395833333333336</v>
      </c>
      <c r="R29" s="379">
        <f t="shared" ca="1" si="33"/>
        <v>49.583333333333336</v>
      </c>
      <c r="S29" s="379">
        <f t="shared" ca="1" si="33"/>
        <v>51.639999999999993</v>
      </c>
      <c r="T29" s="379">
        <f t="shared" ca="1" si="33"/>
        <v>55.611666666666657</v>
      </c>
      <c r="U29" s="379">
        <f t="shared" ca="1" si="33"/>
        <v>58.516666666666673</v>
      </c>
      <c r="V29" s="32"/>
      <c r="W29" s="32"/>
      <c r="X29" s="32"/>
      <c r="Y29" s="284"/>
      <c r="Z29" s="32"/>
      <c r="AA29" s="32"/>
      <c r="AB29" s="32"/>
      <c r="AC29" s="32"/>
      <c r="AD29" s="32"/>
      <c r="AE29" s="32"/>
      <c r="AF29" s="321"/>
      <c r="AG29" s="8"/>
      <c r="AH29" s="8"/>
      <c r="AM29" s="27">
        <f t="shared" si="19"/>
        <v>42125</v>
      </c>
      <c r="AN29" s="41" t="str">
        <f t="shared" si="17"/>
        <v>ai</v>
      </c>
      <c r="AO29" s="41">
        <f t="shared" si="20"/>
        <v>35</v>
      </c>
      <c r="AP29" s="41">
        <f t="shared" si="11"/>
        <v>54</v>
      </c>
      <c r="AQ29" s="41">
        <f t="shared" si="21"/>
        <v>29</v>
      </c>
      <c r="AR29" s="41" t="str">
        <f t="shared" si="35"/>
        <v>ac</v>
      </c>
      <c r="AT29" s="139">
        <v>41365</v>
      </c>
      <c r="AU29" s="142">
        <v>352</v>
      </c>
      <c r="AV29" s="142">
        <v>368</v>
      </c>
      <c r="AW29" s="142">
        <v>528</v>
      </c>
      <c r="AX29" s="142">
        <v>128</v>
      </c>
      <c r="AY29" s="142">
        <v>64</v>
      </c>
      <c r="AZ29" s="142">
        <v>176</v>
      </c>
      <c r="BA29" s="142">
        <v>720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1:142" s="41" customFormat="1">
      <c r="A30" s="239">
        <f t="shared" si="12"/>
        <v>29</v>
      </c>
      <c r="B30" s="23"/>
      <c r="C30" s="23"/>
      <c r="D30" s="23"/>
      <c r="E30" s="458"/>
      <c r="F30" s="23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2"/>
      <c r="W30" s="32"/>
      <c r="X30" s="32"/>
      <c r="Y30" s="284"/>
      <c r="Z30" s="32"/>
      <c r="AA30" s="32"/>
      <c r="AB30" s="32"/>
      <c r="AC30" s="32"/>
      <c r="AD30" s="32"/>
      <c r="AE30" s="32"/>
      <c r="AF30" s="321"/>
      <c r="AG30" s="8"/>
      <c r="AH30" s="8"/>
      <c r="AM30" s="27">
        <f t="shared" si="19"/>
        <v>42156</v>
      </c>
      <c r="AN30" s="41" t="str">
        <f t="shared" si="17"/>
        <v>aj</v>
      </c>
      <c r="AO30" s="41">
        <f t="shared" si="20"/>
        <v>36</v>
      </c>
      <c r="AP30" s="41">
        <f t="shared" si="11"/>
        <v>55</v>
      </c>
      <c r="AQ30" s="41">
        <f t="shared" si="21"/>
        <v>30</v>
      </c>
      <c r="AR30" s="41" t="str">
        <f t="shared" si="35"/>
        <v>ad</v>
      </c>
      <c r="AT30" s="139">
        <v>41395</v>
      </c>
      <c r="AU30" s="142">
        <v>352</v>
      </c>
      <c r="AV30" s="142">
        <v>392</v>
      </c>
      <c r="AW30" s="142">
        <v>528</v>
      </c>
      <c r="AX30" s="142">
        <v>144</v>
      </c>
      <c r="AY30" s="142">
        <v>72</v>
      </c>
      <c r="AZ30" s="142">
        <v>176</v>
      </c>
      <c r="BA30" s="142">
        <v>744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41" customFormat="1">
      <c r="A31" s="239">
        <f t="shared" si="12"/>
        <v>30</v>
      </c>
      <c r="B31" s="23" t="s">
        <v>85</v>
      </c>
      <c r="C31" s="23" t="s">
        <v>76</v>
      </c>
      <c r="D31" s="23" t="s">
        <v>68</v>
      </c>
      <c r="E31" s="458"/>
      <c r="F31" s="23" t="s">
        <v>77</v>
      </c>
      <c r="G31" s="379" t="str">
        <f ca="1">+IF(ISERROR(AVERAGE(INDIRECT("'Prices'!"&amp;VLOOKUP(G$1,$AM$1:$AN$197,2,FALSE)&amp;$A31&amp;":"&amp;VLOOKUP(DATE(YEAR(G$1),12,1),$AM$1:$AN$197,2,FALSE)&amp;$A31))),"",AVERAGE(INDIRECT("'Prices'!"&amp;VLOOKUP(G$1,$AM$1:$AN$197,2,FALSE)&amp;$A31&amp;":"&amp;VLOOKUP(DATE(YEAR(G$1),12,1),$AM$1:$AN$197,2,FALSE)&amp;$A31)))</f>
        <v/>
      </c>
      <c r="H31" s="379" t="str">
        <f t="shared" ref="H31:U33" ca="1" si="36">+IF(ISERROR(AVERAGE(INDIRECT("'Prices'!"&amp;VLOOKUP(H$1,$AM$1:$AN$197,2,FALSE)&amp;$A31&amp;":"&amp;VLOOKUP(DATE(YEAR(H$1),12,1),$AM$1:$AN$197,2,FALSE)&amp;$A31))),"",AVERAGE(INDIRECT("'Prices'!"&amp;VLOOKUP(H$1,$AM$1:$AN$197,2,FALSE)&amp;$A31&amp;":"&amp;VLOOKUP(DATE(YEAR(H$1),12,1),$AM$1:$AN$197,2,FALSE)&amp;$A31)))</f>
        <v/>
      </c>
      <c r="I31" s="379" t="str">
        <f t="shared" ca="1" si="36"/>
        <v/>
      </c>
      <c r="J31" s="379" t="str">
        <f t="shared" ca="1" si="36"/>
        <v/>
      </c>
      <c r="K31" s="379" t="str">
        <f t="shared" ca="1" si="36"/>
        <v/>
      </c>
      <c r="L31" s="379" t="str">
        <f t="shared" ca="1" si="36"/>
        <v/>
      </c>
      <c r="M31" s="379" t="str">
        <f t="shared" ca="1" si="36"/>
        <v/>
      </c>
      <c r="N31" s="379" t="str">
        <f t="shared" ca="1" si="36"/>
        <v/>
      </c>
      <c r="O31" s="379" t="str">
        <f t="shared" ca="1" si="36"/>
        <v/>
      </c>
      <c r="P31" s="379" t="str">
        <f t="shared" ca="1" si="36"/>
        <v/>
      </c>
      <c r="Q31" s="379" t="str">
        <f t="shared" ca="1" si="36"/>
        <v/>
      </c>
      <c r="R31" s="379" t="str">
        <f t="shared" ca="1" si="36"/>
        <v/>
      </c>
      <c r="S31" s="379" t="str">
        <f t="shared" ca="1" si="36"/>
        <v/>
      </c>
      <c r="T31" s="379" t="str">
        <f t="shared" ca="1" si="36"/>
        <v/>
      </c>
      <c r="U31" s="379" t="str">
        <f t="shared" ca="1" si="36"/>
        <v/>
      </c>
      <c r="V31" s="32"/>
      <c r="W31" s="32"/>
      <c r="X31" s="32"/>
      <c r="Y31" s="284"/>
      <c r="Z31" s="32"/>
      <c r="AA31" s="32"/>
      <c r="AB31" s="32"/>
      <c r="AC31" s="32"/>
      <c r="AD31" s="32"/>
      <c r="AE31" s="32"/>
      <c r="AF31" s="321"/>
      <c r="AG31" s="8"/>
      <c r="AH31" s="8"/>
      <c r="AM31" s="27">
        <f t="shared" si="19"/>
        <v>42186</v>
      </c>
      <c r="AN31" s="41" t="str">
        <f t="shared" si="17"/>
        <v>ak</v>
      </c>
      <c r="AO31" s="41">
        <f t="shared" si="20"/>
        <v>37</v>
      </c>
      <c r="AP31" s="41">
        <f t="shared" si="11"/>
        <v>56</v>
      </c>
      <c r="AQ31" s="41">
        <f t="shared" si="21"/>
        <v>31</v>
      </c>
      <c r="AR31" s="41" t="str">
        <f t="shared" si="35"/>
        <v>ae</v>
      </c>
      <c r="AT31" s="139">
        <v>41426</v>
      </c>
      <c r="AU31" s="142">
        <v>320</v>
      </c>
      <c r="AV31" s="142">
        <v>400</v>
      </c>
      <c r="AW31" s="142">
        <v>480</v>
      </c>
      <c r="AX31" s="142">
        <v>160</v>
      </c>
      <c r="AY31" s="142">
        <v>80</v>
      </c>
      <c r="AZ31" s="142">
        <v>160</v>
      </c>
      <c r="BA31" s="142">
        <v>720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41" customFormat="1">
      <c r="A32" s="239">
        <f t="shared" si="12"/>
        <v>31</v>
      </c>
      <c r="B32" s="23" t="s">
        <v>85</v>
      </c>
      <c r="C32" s="23" t="s">
        <v>76</v>
      </c>
      <c r="D32" s="23" t="s">
        <v>68</v>
      </c>
      <c r="E32" s="458"/>
      <c r="F32" s="23" t="s">
        <v>78</v>
      </c>
      <c r="G32" s="379" t="str">
        <f t="shared" ref="G32:G33" ca="1" si="37">+IF(ISERROR(AVERAGE(INDIRECT("'Prices'!"&amp;VLOOKUP(G$1,$AM$1:$AN$197,2,FALSE)&amp;$A32&amp;":"&amp;VLOOKUP(DATE(YEAR(G$1),12,1),$AM$1:$AN$197,2,FALSE)&amp;$A32))),"",AVERAGE(INDIRECT("'Prices'!"&amp;VLOOKUP(G$1,$AM$1:$AN$197,2,FALSE)&amp;$A32&amp;":"&amp;VLOOKUP(DATE(YEAR(G$1),12,1),$AM$1:$AN$197,2,FALSE)&amp;$A32)))</f>
        <v/>
      </c>
      <c r="H32" s="379" t="str">
        <f t="shared" ca="1" si="36"/>
        <v/>
      </c>
      <c r="I32" s="379" t="str">
        <f t="shared" ca="1" si="36"/>
        <v/>
      </c>
      <c r="J32" s="379" t="str">
        <f t="shared" ca="1" si="36"/>
        <v/>
      </c>
      <c r="K32" s="379" t="str">
        <f t="shared" ca="1" si="36"/>
        <v/>
      </c>
      <c r="L32" s="379" t="str">
        <f t="shared" ca="1" si="36"/>
        <v/>
      </c>
      <c r="M32" s="379" t="str">
        <f t="shared" ca="1" si="36"/>
        <v/>
      </c>
      <c r="N32" s="379" t="str">
        <f t="shared" ca="1" si="36"/>
        <v/>
      </c>
      <c r="O32" s="379" t="str">
        <f t="shared" ca="1" si="36"/>
        <v/>
      </c>
      <c r="P32" s="379" t="str">
        <f t="shared" ca="1" si="36"/>
        <v/>
      </c>
      <c r="Q32" s="379" t="str">
        <f t="shared" ca="1" si="36"/>
        <v/>
      </c>
      <c r="R32" s="379" t="str">
        <f t="shared" ca="1" si="36"/>
        <v/>
      </c>
      <c r="S32" s="379" t="str">
        <f t="shared" ca="1" si="36"/>
        <v/>
      </c>
      <c r="T32" s="379" t="str">
        <f t="shared" ca="1" si="36"/>
        <v/>
      </c>
      <c r="U32" s="379" t="str">
        <f t="shared" ca="1" si="36"/>
        <v/>
      </c>
      <c r="V32" s="32"/>
      <c r="W32" s="32"/>
      <c r="X32" s="32"/>
      <c r="Y32" s="284"/>
      <c r="Z32" s="32"/>
      <c r="AA32" s="32"/>
      <c r="AB32" s="32"/>
      <c r="AC32" s="32"/>
      <c r="AD32" s="32"/>
      <c r="AE32" s="32"/>
      <c r="AF32" s="321"/>
      <c r="AG32" s="8"/>
      <c r="AH32" s="8"/>
      <c r="AM32" s="27">
        <f t="shared" si="19"/>
        <v>42217</v>
      </c>
      <c r="AN32" s="41" t="str">
        <f t="shared" si="17"/>
        <v>al</v>
      </c>
      <c r="AO32" s="41">
        <f t="shared" si="20"/>
        <v>38</v>
      </c>
      <c r="AP32" s="41">
        <f t="shared" si="11"/>
        <v>57</v>
      </c>
      <c r="AQ32" s="41">
        <f t="shared" si="21"/>
        <v>32</v>
      </c>
      <c r="AR32" s="41" t="str">
        <f t="shared" si="35"/>
        <v>af</v>
      </c>
      <c r="AT32" s="139">
        <v>41456</v>
      </c>
      <c r="AU32" s="142">
        <v>352</v>
      </c>
      <c r="AV32" s="142">
        <v>392</v>
      </c>
      <c r="AW32" s="142">
        <v>528</v>
      </c>
      <c r="AX32" s="142">
        <v>144</v>
      </c>
      <c r="AY32" s="142">
        <v>72</v>
      </c>
      <c r="AZ32" s="142">
        <v>176</v>
      </c>
      <c r="BA32" s="142">
        <v>744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41" customFormat="1">
      <c r="A33" s="239">
        <f t="shared" si="12"/>
        <v>32</v>
      </c>
      <c r="B33" s="23" t="s">
        <v>85</v>
      </c>
      <c r="C33" s="23" t="s">
        <v>76</v>
      </c>
      <c r="D33" s="23" t="s">
        <v>68</v>
      </c>
      <c r="E33" s="458" t="s">
        <v>264</v>
      </c>
      <c r="F33" s="23" t="s">
        <v>79</v>
      </c>
      <c r="G33" s="379">
        <f t="shared" ca="1" si="37"/>
        <v>35.414999999999999</v>
      </c>
      <c r="H33" s="379">
        <f t="shared" ca="1" si="36"/>
        <v>37.240833333333335</v>
      </c>
      <c r="I33" s="379">
        <f t="shared" ca="1" si="36"/>
        <v>38.199166666666663</v>
      </c>
      <c r="J33" s="379">
        <f t="shared" ca="1" si="36"/>
        <v>39.208333333333336</v>
      </c>
      <c r="K33" s="379">
        <f t="shared" ca="1" si="36"/>
        <v>40.744166666666665</v>
      </c>
      <c r="L33" s="379">
        <f t="shared" ca="1" si="36"/>
        <v>42.651666666666664</v>
      </c>
      <c r="M33" s="379">
        <f t="shared" ca="1" si="36"/>
        <v>53.695833333333333</v>
      </c>
      <c r="N33" s="379">
        <f t="shared" ca="1" si="36"/>
        <v>73.82083333333334</v>
      </c>
      <c r="O33" s="379">
        <f t="shared" ca="1" si="36"/>
        <v>85.489166666666677</v>
      </c>
      <c r="P33" s="379">
        <f t="shared" ca="1" si="36"/>
        <v>87.335833333333355</v>
      </c>
      <c r="Q33" s="379">
        <f t="shared" ca="1" si="36"/>
        <v>88.21</v>
      </c>
      <c r="R33" s="379">
        <f t="shared" ca="1" si="36"/>
        <v>89.313333333333333</v>
      </c>
      <c r="S33" s="379">
        <f t="shared" ca="1" si="36"/>
        <v>91.912500000000009</v>
      </c>
      <c r="T33" s="379">
        <f t="shared" ca="1" si="36"/>
        <v>95.731666666666669</v>
      </c>
      <c r="U33" s="379">
        <f t="shared" ca="1" si="36"/>
        <v>99.913333333333313</v>
      </c>
      <c r="V33" s="32"/>
      <c r="W33" s="32"/>
      <c r="X33" s="32"/>
      <c r="Y33" s="284"/>
      <c r="Z33" s="32"/>
      <c r="AA33" s="32"/>
      <c r="AB33" s="32"/>
      <c r="AC33" s="32"/>
      <c r="AD33" s="32"/>
      <c r="AE33" s="32"/>
      <c r="AF33" s="321"/>
      <c r="AG33" s="8"/>
      <c r="AH33" s="8"/>
      <c r="AM33" s="27">
        <f t="shared" si="19"/>
        <v>42248</v>
      </c>
      <c r="AN33" s="41" t="str">
        <f t="shared" ref="AN33:AN50" si="38">+VLOOKUP(AO33,$AQ$1:$AR$197,2,FALSE)</f>
        <v>am</v>
      </c>
      <c r="AO33" s="41">
        <f t="shared" si="20"/>
        <v>39</v>
      </c>
      <c r="AP33" s="41">
        <f t="shared" ref="AP33:AP50" si="39">+MATCH(AM33,$AT$1:$AT$121)</f>
        <v>58</v>
      </c>
      <c r="AQ33" s="41">
        <f t="shared" si="21"/>
        <v>33</v>
      </c>
      <c r="AR33" s="41" t="str">
        <f t="shared" si="35"/>
        <v>ag</v>
      </c>
      <c r="AT33" s="139">
        <v>41487</v>
      </c>
      <c r="AU33" s="142">
        <v>352</v>
      </c>
      <c r="AV33" s="142">
        <v>392</v>
      </c>
      <c r="AW33" s="142">
        <v>528</v>
      </c>
      <c r="AX33" s="142">
        <v>144</v>
      </c>
      <c r="AY33" s="142">
        <v>72</v>
      </c>
      <c r="AZ33" s="142">
        <v>176</v>
      </c>
      <c r="BA33" s="142">
        <v>744</v>
      </c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41" customFormat="1">
      <c r="A34" s="239">
        <f t="shared" si="12"/>
        <v>33</v>
      </c>
      <c r="B34" s="23"/>
      <c r="C34" s="23"/>
      <c r="D34" s="23"/>
      <c r="E34" s="458"/>
      <c r="F34" s="23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2"/>
      <c r="W34" s="32"/>
      <c r="X34" s="32"/>
      <c r="Y34" s="284"/>
      <c r="Z34" s="32"/>
      <c r="AA34" s="32"/>
      <c r="AB34" s="32"/>
      <c r="AC34" s="32"/>
      <c r="AD34" s="32"/>
      <c r="AE34" s="32"/>
      <c r="AF34" s="321"/>
      <c r="AG34" s="8"/>
      <c r="AH34" s="8"/>
      <c r="AM34" s="27">
        <f t="shared" si="19"/>
        <v>42278</v>
      </c>
      <c r="AN34" s="41" t="str">
        <f t="shared" si="38"/>
        <v>an</v>
      </c>
      <c r="AO34" s="41">
        <f t="shared" si="20"/>
        <v>40</v>
      </c>
      <c r="AP34" s="41">
        <f t="shared" si="39"/>
        <v>59</v>
      </c>
      <c r="AQ34" s="41">
        <f t="shared" si="21"/>
        <v>34</v>
      </c>
      <c r="AR34" s="41" t="str">
        <f t="shared" si="35"/>
        <v>ah</v>
      </c>
      <c r="AT34" s="139">
        <v>41518</v>
      </c>
      <c r="AU34" s="142">
        <v>320</v>
      </c>
      <c r="AV34" s="142">
        <v>400</v>
      </c>
      <c r="AW34" s="142">
        <v>480</v>
      </c>
      <c r="AX34" s="142">
        <v>160</v>
      </c>
      <c r="AY34" s="142">
        <v>80</v>
      </c>
      <c r="AZ34" s="142">
        <v>160</v>
      </c>
      <c r="BA34" s="142">
        <v>720</v>
      </c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s="41" customFormat="1">
      <c r="A35" s="239">
        <f t="shared" si="12"/>
        <v>34</v>
      </c>
      <c r="B35" s="23" t="s">
        <v>184</v>
      </c>
      <c r="C35" s="23" t="s">
        <v>76</v>
      </c>
      <c r="D35" s="23" t="s">
        <v>68</v>
      </c>
      <c r="E35" s="458"/>
      <c r="F35" s="23" t="s">
        <v>77</v>
      </c>
      <c r="G35" s="379" t="str">
        <f ca="1">+IF(ISERROR(AVERAGE(INDIRECT("'Prices'!"&amp;VLOOKUP(G$1,$AM$1:$AN$197,2,FALSE)&amp;$A35&amp;":"&amp;VLOOKUP(DATE(YEAR(G$1),12,1),$AM$1:$AN$197,2,FALSE)&amp;$A35))),"",AVERAGE(INDIRECT("'Prices'!"&amp;VLOOKUP(G$1,$AM$1:$AN$197,2,FALSE)&amp;$A35&amp;":"&amp;VLOOKUP(DATE(YEAR(G$1),12,1),$AM$1:$AN$197,2,FALSE)&amp;$A35)))</f>
        <v/>
      </c>
      <c r="H35" s="379" t="str">
        <f t="shared" ref="H35:U37" ca="1" si="40">+IF(ISERROR(AVERAGE(INDIRECT("'Prices'!"&amp;VLOOKUP(H$1,$AM$1:$AN$197,2,FALSE)&amp;$A35&amp;":"&amp;VLOOKUP(DATE(YEAR(H$1),12,1),$AM$1:$AN$197,2,FALSE)&amp;$A35))),"",AVERAGE(INDIRECT("'Prices'!"&amp;VLOOKUP(H$1,$AM$1:$AN$197,2,FALSE)&amp;$A35&amp;":"&amp;VLOOKUP(DATE(YEAR(H$1),12,1),$AM$1:$AN$197,2,FALSE)&amp;$A35)))</f>
        <v/>
      </c>
      <c r="I35" s="379" t="str">
        <f t="shared" ca="1" si="40"/>
        <v/>
      </c>
      <c r="J35" s="379" t="str">
        <f t="shared" ca="1" si="40"/>
        <v/>
      </c>
      <c r="K35" s="379" t="str">
        <f t="shared" ca="1" si="40"/>
        <v/>
      </c>
      <c r="L35" s="379" t="str">
        <f t="shared" ca="1" si="40"/>
        <v/>
      </c>
      <c r="M35" s="379" t="str">
        <f t="shared" ca="1" si="40"/>
        <v/>
      </c>
      <c r="N35" s="379" t="str">
        <f t="shared" ca="1" si="40"/>
        <v/>
      </c>
      <c r="O35" s="379" t="str">
        <f t="shared" ca="1" si="40"/>
        <v/>
      </c>
      <c r="P35" s="379" t="str">
        <f t="shared" ca="1" si="40"/>
        <v/>
      </c>
      <c r="Q35" s="379" t="str">
        <f t="shared" ca="1" si="40"/>
        <v/>
      </c>
      <c r="R35" s="379" t="str">
        <f t="shared" ca="1" si="40"/>
        <v/>
      </c>
      <c r="S35" s="379" t="str">
        <f t="shared" ca="1" si="40"/>
        <v/>
      </c>
      <c r="T35" s="379" t="str">
        <f t="shared" ca="1" si="40"/>
        <v/>
      </c>
      <c r="U35" s="379" t="str">
        <f t="shared" ca="1" si="40"/>
        <v/>
      </c>
      <c r="V35" s="32"/>
      <c r="W35" s="32"/>
      <c r="X35" s="32"/>
      <c r="Y35" s="284"/>
      <c r="Z35" s="32"/>
      <c r="AA35" s="32"/>
      <c r="AB35" s="32"/>
      <c r="AC35" s="32"/>
      <c r="AD35" s="32"/>
      <c r="AE35" s="32"/>
      <c r="AF35" s="321"/>
      <c r="AG35" s="8"/>
      <c r="AH35" s="8"/>
      <c r="AM35" s="27">
        <f t="shared" si="19"/>
        <v>42309</v>
      </c>
      <c r="AN35" s="41" t="str">
        <f t="shared" si="38"/>
        <v>ao</v>
      </c>
      <c r="AO35" s="41">
        <f t="shared" si="20"/>
        <v>41</v>
      </c>
      <c r="AP35" s="41">
        <f t="shared" si="39"/>
        <v>60</v>
      </c>
      <c r="AQ35" s="41">
        <f t="shared" si="21"/>
        <v>35</v>
      </c>
      <c r="AR35" s="41" t="str">
        <f t="shared" si="35"/>
        <v>ai</v>
      </c>
      <c r="AT35" s="139">
        <v>41548</v>
      </c>
      <c r="AU35" s="142">
        <v>368</v>
      </c>
      <c r="AV35" s="142">
        <v>376</v>
      </c>
      <c r="AW35" s="142">
        <v>552</v>
      </c>
      <c r="AX35" s="142">
        <v>128</v>
      </c>
      <c r="AY35" s="142">
        <v>64</v>
      </c>
      <c r="AZ35" s="142">
        <v>184</v>
      </c>
      <c r="BA35" s="142">
        <v>744</v>
      </c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1:142" s="41" customFormat="1">
      <c r="A36" s="239">
        <f t="shared" si="12"/>
        <v>35</v>
      </c>
      <c r="B36" s="23" t="s">
        <v>184</v>
      </c>
      <c r="C36" s="23" t="s">
        <v>76</v>
      </c>
      <c r="D36" s="23" t="s">
        <v>68</v>
      </c>
      <c r="E36" s="458"/>
      <c r="F36" s="23" t="s">
        <v>78</v>
      </c>
      <c r="G36" s="379" t="str">
        <f t="shared" ref="G36:G37" ca="1" si="41">+IF(ISERROR(AVERAGE(INDIRECT("'Prices'!"&amp;VLOOKUP(G$1,$AM$1:$AN$197,2,FALSE)&amp;$A36&amp;":"&amp;VLOOKUP(DATE(YEAR(G$1),12,1),$AM$1:$AN$197,2,FALSE)&amp;$A36))),"",AVERAGE(INDIRECT("'Prices'!"&amp;VLOOKUP(G$1,$AM$1:$AN$197,2,FALSE)&amp;$A36&amp;":"&amp;VLOOKUP(DATE(YEAR(G$1),12,1),$AM$1:$AN$197,2,FALSE)&amp;$A36)))</f>
        <v/>
      </c>
      <c r="H36" s="379" t="str">
        <f t="shared" ca="1" si="40"/>
        <v/>
      </c>
      <c r="I36" s="379" t="str">
        <f t="shared" ca="1" si="40"/>
        <v/>
      </c>
      <c r="J36" s="379" t="str">
        <f t="shared" ca="1" si="40"/>
        <v/>
      </c>
      <c r="K36" s="379" t="str">
        <f t="shared" ca="1" si="40"/>
        <v/>
      </c>
      <c r="L36" s="379" t="str">
        <f t="shared" ca="1" si="40"/>
        <v/>
      </c>
      <c r="M36" s="379" t="str">
        <f t="shared" ca="1" si="40"/>
        <v/>
      </c>
      <c r="N36" s="379" t="str">
        <f t="shared" ca="1" si="40"/>
        <v/>
      </c>
      <c r="O36" s="379" t="str">
        <f t="shared" ca="1" si="40"/>
        <v/>
      </c>
      <c r="P36" s="379" t="str">
        <f t="shared" ca="1" si="40"/>
        <v/>
      </c>
      <c r="Q36" s="379" t="str">
        <f t="shared" ca="1" si="40"/>
        <v/>
      </c>
      <c r="R36" s="379" t="str">
        <f t="shared" ca="1" si="40"/>
        <v/>
      </c>
      <c r="S36" s="379" t="str">
        <f t="shared" ca="1" si="40"/>
        <v/>
      </c>
      <c r="T36" s="379" t="str">
        <f t="shared" ca="1" si="40"/>
        <v/>
      </c>
      <c r="U36" s="379" t="str">
        <f t="shared" ca="1" si="40"/>
        <v/>
      </c>
      <c r="V36" s="32"/>
      <c r="W36" s="32"/>
      <c r="X36" s="32"/>
      <c r="Y36" s="284"/>
      <c r="Z36" s="32"/>
      <c r="AA36" s="32"/>
      <c r="AB36" s="32"/>
      <c r="AC36" s="32"/>
      <c r="AD36" s="32"/>
      <c r="AE36" s="32"/>
      <c r="AF36" s="321"/>
      <c r="AG36" s="8"/>
      <c r="AH36" s="8"/>
      <c r="AM36" s="27">
        <f t="shared" si="19"/>
        <v>42339</v>
      </c>
      <c r="AN36" s="41" t="str">
        <f t="shared" si="38"/>
        <v>ap</v>
      </c>
      <c r="AO36" s="41">
        <f t="shared" si="20"/>
        <v>42</v>
      </c>
      <c r="AP36" s="41">
        <f t="shared" si="39"/>
        <v>61</v>
      </c>
      <c r="AQ36" s="41">
        <f t="shared" si="21"/>
        <v>36</v>
      </c>
      <c r="AR36" s="41" t="str">
        <f t="shared" si="35"/>
        <v>aj</v>
      </c>
      <c r="AT36" s="139">
        <v>41579</v>
      </c>
      <c r="AU36" s="142">
        <v>320</v>
      </c>
      <c r="AV36" s="142">
        <v>400</v>
      </c>
      <c r="AW36" s="142">
        <v>480</v>
      </c>
      <c r="AX36" s="142">
        <v>160</v>
      </c>
      <c r="AY36" s="142">
        <v>80</v>
      </c>
      <c r="AZ36" s="142">
        <v>160</v>
      </c>
      <c r="BA36" s="142">
        <v>720</v>
      </c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1:142" s="41" customFormat="1">
      <c r="A37" s="239">
        <f t="shared" si="12"/>
        <v>36</v>
      </c>
      <c r="B37" s="23" t="s">
        <v>184</v>
      </c>
      <c r="C37" s="23" t="s">
        <v>76</v>
      </c>
      <c r="D37" s="23" t="s">
        <v>68</v>
      </c>
      <c r="E37" s="458" t="s">
        <v>264</v>
      </c>
      <c r="F37" s="23" t="s">
        <v>79</v>
      </c>
      <c r="G37" s="379">
        <f t="shared" ca="1" si="41"/>
        <v>29.737499999999997</v>
      </c>
      <c r="H37" s="379">
        <f t="shared" ca="1" si="40"/>
        <v>31.130833333333328</v>
      </c>
      <c r="I37" s="379">
        <f t="shared" ca="1" si="40"/>
        <v>32.31</v>
      </c>
      <c r="J37" s="379">
        <f t="shared" ca="1" si="40"/>
        <v>33.957500000000003</v>
      </c>
      <c r="K37" s="379">
        <f t="shared" ca="1" si="40"/>
        <v>35.301666666666669</v>
      </c>
      <c r="L37" s="379">
        <f t="shared" ca="1" si="40"/>
        <v>38.434166666666663</v>
      </c>
      <c r="M37" s="379">
        <f t="shared" ca="1" si="40"/>
        <v>47.238333333333337</v>
      </c>
      <c r="N37" s="379">
        <f t="shared" ca="1" si="40"/>
        <v>59.35916666666666</v>
      </c>
      <c r="O37" s="379">
        <f t="shared" ca="1" si="40"/>
        <v>67.151666666666657</v>
      </c>
      <c r="P37" s="379">
        <f t="shared" ca="1" si="40"/>
        <v>68.626666666666665</v>
      </c>
      <c r="Q37" s="379">
        <f t="shared" ca="1" si="40"/>
        <v>69.482500000000002</v>
      </c>
      <c r="R37" s="379">
        <f t="shared" ca="1" si="40"/>
        <v>70.745833333333323</v>
      </c>
      <c r="S37" s="379">
        <f t="shared" ca="1" si="40"/>
        <v>73.191666666666677</v>
      </c>
      <c r="T37" s="379">
        <f t="shared" ca="1" si="40"/>
        <v>77.311666666666653</v>
      </c>
      <c r="U37" s="379">
        <f t="shared" ca="1" si="40"/>
        <v>80.964166666666671</v>
      </c>
      <c r="V37" s="32"/>
      <c r="W37" s="32"/>
      <c r="X37" s="32"/>
      <c r="Y37" s="284"/>
      <c r="Z37" s="32"/>
      <c r="AA37" s="32"/>
      <c r="AB37" s="32"/>
      <c r="AC37" s="32"/>
      <c r="AD37" s="32"/>
      <c r="AE37" s="32"/>
      <c r="AF37" s="321"/>
      <c r="AG37" s="8"/>
      <c r="AH37" s="8"/>
      <c r="AM37" s="27">
        <f t="shared" si="19"/>
        <v>42370</v>
      </c>
      <c r="AN37" s="41" t="str">
        <f t="shared" si="38"/>
        <v>aq</v>
      </c>
      <c r="AO37" s="41">
        <f t="shared" si="20"/>
        <v>43</v>
      </c>
      <c r="AP37" s="41">
        <f t="shared" si="39"/>
        <v>62</v>
      </c>
      <c r="AQ37" s="41">
        <f t="shared" si="21"/>
        <v>37</v>
      </c>
      <c r="AR37" s="41" t="str">
        <f t="shared" si="35"/>
        <v>ak</v>
      </c>
      <c r="AT37" s="139">
        <v>41609</v>
      </c>
      <c r="AU37" s="142">
        <v>336</v>
      </c>
      <c r="AV37" s="142">
        <v>408</v>
      </c>
      <c r="AW37" s="142">
        <v>504</v>
      </c>
      <c r="AX37" s="142">
        <v>160</v>
      </c>
      <c r="AY37" s="142">
        <v>80</v>
      </c>
      <c r="AZ37" s="142">
        <v>168</v>
      </c>
      <c r="BA37" s="142">
        <v>744</v>
      </c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1:142" s="41" customFormat="1">
      <c r="A38" s="239">
        <f t="shared" si="12"/>
        <v>37</v>
      </c>
      <c r="B38" s="23"/>
      <c r="C38" s="23"/>
      <c r="D38" s="23"/>
      <c r="E38" s="458"/>
      <c r="F38" s="23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2"/>
      <c r="W38" s="32"/>
      <c r="X38" s="32"/>
      <c r="Y38" s="284"/>
      <c r="Z38" s="32"/>
      <c r="AA38" s="32"/>
      <c r="AB38" s="32"/>
      <c r="AC38" s="32"/>
      <c r="AD38" s="32"/>
      <c r="AE38" s="32"/>
      <c r="AF38" s="321"/>
      <c r="AG38" s="8"/>
      <c r="AH38" s="8"/>
      <c r="AM38" s="27">
        <f t="shared" si="19"/>
        <v>42401</v>
      </c>
      <c r="AN38" s="41" t="str">
        <f t="shared" si="38"/>
        <v>ar</v>
      </c>
      <c r="AO38" s="41">
        <f t="shared" si="20"/>
        <v>44</v>
      </c>
      <c r="AP38" s="41">
        <f t="shared" si="39"/>
        <v>63</v>
      </c>
      <c r="AQ38" s="41">
        <f t="shared" si="21"/>
        <v>38</v>
      </c>
      <c r="AR38" s="41" t="str">
        <f t="shared" si="35"/>
        <v>al</v>
      </c>
      <c r="AT38" s="140">
        <v>41640</v>
      </c>
      <c r="AU38" s="143">
        <v>352</v>
      </c>
      <c r="AV38" s="143">
        <v>392</v>
      </c>
      <c r="AW38" s="143">
        <v>528</v>
      </c>
      <c r="AX38" s="143">
        <v>144</v>
      </c>
      <c r="AY38" s="143">
        <v>72</v>
      </c>
      <c r="AZ38" s="143">
        <v>176</v>
      </c>
      <c r="BA38" s="143">
        <v>744</v>
      </c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1:142" s="41" customFormat="1">
      <c r="A39" s="239">
        <f t="shared" si="12"/>
        <v>38</v>
      </c>
      <c r="B39" s="23" t="s">
        <v>86</v>
      </c>
      <c r="C39" s="23" t="s">
        <v>76</v>
      </c>
      <c r="D39" s="23" t="s">
        <v>68</v>
      </c>
      <c r="E39" s="458"/>
      <c r="F39" s="23" t="s">
        <v>77</v>
      </c>
      <c r="G39" s="379" t="str">
        <f ca="1">+IF(ISERROR(AVERAGE(INDIRECT("'Prices'!"&amp;VLOOKUP(G$1,$AM$1:$AN$197,2,FALSE)&amp;$A39&amp;":"&amp;VLOOKUP(DATE(YEAR(G$1),12,1),$AM$1:$AN$197,2,FALSE)&amp;$A39))),"",AVERAGE(INDIRECT("'Prices'!"&amp;VLOOKUP(G$1,$AM$1:$AN$197,2,FALSE)&amp;$A39&amp;":"&amp;VLOOKUP(DATE(YEAR(G$1),12,1),$AM$1:$AN$197,2,FALSE)&amp;$A39)))</f>
        <v/>
      </c>
      <c r="H39" s="379" t="str">
        <f t="shared" ref="H39:U41" ca="1" si="42">+IF(ISERROR(AVERAGE(INDIRECT("'Prices'!"&amp;VLOOKUP(H$1,$AM$1:$AN$197,2,FALSE)&amp;$A39&amp;":"&amp;VLOOKUP(DATE(YEAR(H$1),12,1),$AM$1:$AN$197,2,FALSE)&amp;$A39))),"",AVERAGE(INDIRECT("'Prices'!"&amp;VLOOKUP(H$1,$AM$1:$AN$197,2,FALSE)&amp;$A39&amp;":"&amp;VLOOKUP(DATE(YEAR(H$1),12,1),$AM$1:$AN$197,2,FALSE)&amp;$A39)))</f>
        <v/>
      </c>
      <c r="I39" s="379" t="str">
        <f t="shared" ca="1" si="42"/>
        <v/>
      </c>
      <c r="J39" s="379" t="str">
        <f t="shared" ca="1" si="42"/>
        <v/>
      </c>
      <c r="K39" s="379" t="str">
        <f t="shared" ca="1" si="42"/>
        <v/>
      </c>
      <c r="L39" s="379" t="str">
        <f t="shared" ca="1" si="42"/>
        <v/>
      </c>
      <c r="M39" s="379" t="str">
        <f t="shared" ca="1" si="42"/>
        <v/>
      </c>
      <c r="N39" s="379" t="str">
        <f t="shared" ca="1" si="42"/>
        <v/>
      </c>
      <c r="O39" s="379" t="str">
        <f t="shared" ca="1" si="42"/>
        <v/>
      </c>
      <c r="P39" s="379" t="str">
        <f t="shared" ca="1" si="42"/>
        <v/>
      </c>
      <c r="Q39" s="379" t="str">
        <f t="shared" ca="1" si="42"/>
        <v/>
      </c>
      <c r="R39" s="379" t="str">
        <f t="shared" ca="1" si="42"/>
        <v/>
      </c>
      <c r="S39" s="379" t="str">
        <f t="shared" ca="1" si="42"/>
        <v/>
      </c>
      <c r="T39" s="379" t="str">
        <f t="shared" ca="1" si="42"/>
        <v/>
      </c>
      <c r="U39" s="379" t="str">
        <f t="shared" ca="1" si="42"/>
        <v/>
      </c>
      <c r="V39" s="32"/>
      <c r="W39" s="32"/>
      <c r="X39" s="32"/>
      <c r="Y39" s="284"/>
      <c r="Z39" s="32"/>
      <c r="AA39" s="32"/>
      <c r="AB39" s="32"/>
      <c r="AC39" s="32"/>
      <c r="AD39" s="32"/>
      <c r="AE39" s="32"/>
      <c r="AF39" s="321"/>
      <c r="AG39" s="8"/>
      <c r="AH39" s="8"/>
      <c r="AM39" s="27">
        <f t="shared" si="19"/>
        <v>42430</v>
      </c>
      <c r="AN39" s="41" t="str">
        <f t="shared" si="38"/>
        <v>as</v>
      </c>
      <c r="AO39" s="41">
        <f t="shared" si="20"/>
        <v>45</v>
      </c>
      <c r="AP39" s="41">
        <f t="shared" si="39"/>
        <v>64</v>
      </c>
      <c r="AQ39" s="41">
        <f t="shared" si="21"/>
        <v>39</v>
      </c>
      <c r="AR39" s="41" t="str">
        <f t="shared" si="35"/>
        <v>am</v>
      </c>
      <c r="AT39" s="140">
        <v>41671</v>
      </c>
      <c r="AU39" s="143">
        <v>320</v>
      </c>
      <c r="AV39" s="143">
        <v>352</v>
      </c>
      <c r="AW39" s="143">
        <v>480</v>
      </c>
      <c r="AX39" s="143">
        <v>128</v>
      </c>
      <c r="AY39" s="143">
        <v>64</v>
      </c>
      <c r="AZ39" s="143">
        <v>160</v>
      </c>
      <c r="BA39" s="143">
        <v>672</v>
      </c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</row>
    <row r="40" spans="1:142" s="41" customFormat="1">
      <c r="A40" s="239">
        <f t="shared" si="12"/>
        <v>39</v>
      </c>
      <c r="B40" s="23" t="s">
        <v>86</v>
      </c>
      <c r="C40" s="23" t="s">
        <v>76</v>
      </c>
      <c r="D40" s="23" t="s">
        <v>68</v>
      </c>
      <c r="E40" s="458"/>
      <c r="F40" s="23" t="s">
        <v>78</v>
      </c>
      <c r="G40" s="379" t="str">
        <f t="shared" ref="G40:G41" ca="1" si="43">+IF(ISERROR(AVERAGE(INDIRECT("'Prices'!"&amp;VLOOKUP(G$1,$AM$1:$AN$197,2,FALSE)&amp;$A40&amp;":"&amp;VLOOKUP(DATE(YEAR(G$1),12,1),$AM$1:$AN$197,2,FALSE)&amp;$A40))),"",AVERAGE(INDIRECT("'Prices'!"&amp;VLOOKUP(G$1,$AM$1:$AN$197,2,FALSE)&amp;$A40&amp;":"&amp;VLOOKUP(DATE(YEAR(G$1),12,1),$AM$1:$AN$197,2,FALSE)&amp;$A40)))</f>
        <v/>
      </c>
      <c r="H40" s="379" t="str">
        <f t="shared" ca="1" si="42"/>
        <v/>
      </c>
      <c r="I40" s="379" t="str">
        <f t="shared" ca="1" si="42"/>
        <v/>
      </c>
      <c r="J40" s="379" t="str">
        <f t="shared" ca="1" si="42"/>
        <v/>
      </c>
      <c r="K40" s="379" t="str">
        <f t="shared" ca="1" si="42"/>
        <v/>
      </c>
      <c r="L40" s="379" t="str">
        <f t="shared" ca="1" si="42"/>
        <v/>
      </c>
      <c r="M40" s="379" t="str">
        <f t="shared" ca="1" si="42"/>
        <v/>
      </c>
      <c r="N40" s="379" t="str">
        <f t="shared" ca="1" si="42"/>
        <v/>
      </c>
      <c r="O40" s="379" t="str">
        <f t="shared" ca="1" si="42"/>
        <v/>
      </c>
      <c r="P40" s="379" t="str">
        <f t="shared" ca="1" si="42"/>
        <v/>
      </c>
      <c r="Q40" s="379" t="str">
        <f t="shared" ca="1" si="42"/>
        <v/>
      </c>
      <c r="R40" s="379" t="str">
        <f t="shared" ca="1" si="42"/>
        <v/>
      </c>
      <c r="S40" s="379" t="str">
        <f t="shared" ca="1" si="42"/>
        <v/>
      </c>
      <c r="T40" s="379" t="str">
        <f t="shared" ca="1" si="42"/>
        <v/>
      </c>
      <c r="U40" s="379" t="str">
        <f t="shared" ca="1" si="42"/>
        <v/>
      </c>
      <c r="V40" s="32"/>
      <c r="W40" s="32"/>
      <c r="X40" s="32"/>
      <c r="Y40" s="284"/>
      <c r="Z40" s="32"/>
      <c r="AA40" s="32"/>
      <c r="AB40" s="32"/>
      <c r="AC40" s="32"/>
      <c r="AD40" s="32"/>
      <c r="AE40" s="32"/>
      <c r="AF40" s="321"/>
      <c r="AG40" s="8"/>
      <c r="AH40" s="8"/>
      <c r="AM40" s="27">
        <f t="shared" si="19"/>
        <v>42461</v>
      </c>
      <c r="AN40" s="41" t="str">
        <f t="shared" si="38"/>
        <v>at</v>
      </c>
      <c r="AO40" s="41">
        <f t="shared" si="20"/>
        <v>46</v>
      </c>
      <c r="AP40" s="41">
        <f t="shared" si="39"/>
        <v>65</v>
      </c>
      <c r="AQ40" s="41">
        <f t="shared" si="21"/>
        <v>40</v>
      </c>
      <c r="AR40" s="41" t="str">
        <f t="shared" si="35"/>
        <v>an</v>
      </c>
      <c r="AT40" s="140">
        <v>41699</v>
      </c>
      <c r="AU40" s="143">
        <v>336</v>
      </c>
      <c r="AV40" s="143">
        <v>408</v>
      </c>
      <c r="AW40" s="143">
        <v>504</v>
      </c>
      <c r="AX40" s="143">
        <v>160</v>
      </c>
      <c r="AY40" s="143">
        <v>80</v>
      </c>
      <c r="AZ40" s="143">
        <v>168</v>
      </c>
      <c r="BA40" s="143">
        <v>744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</row>
    <row r="41" spans="1:142" s="41" customFormat="1">
      <c r="A41" s="239">
        <f t="shared" si="12"/>
        <v>40</v>
      </c>
      <c r="B41" s="23" t="s">
        <v>86</v>
      </c>
      <c r="C41" s="23" t="s">
        <v>76</v>
      </c>
      <c r="D41" s="23" t="s">
        <v>68</v>
      </c>
      <c r="E41" s="458" t="s">
        <v>264</v>
      </c>
      <c r="F41" s="23" t="s">
        <v>79</v>
      </c>
      <c r="G41" s="379">
        <f t="shared" ca="1" si="43"/>
        <v>30.718333333333334</v>
      </c>
      <c r="H41" s="379">
        <f t="shared" ca="1" si="42"/>
        <v>31.982499999999998</v>
      </c>
      <c r="I41" s="379">
        <f t="shared" ca="1" si="42"/>
        <v>33.034166666666671</v>
      </c>
      <c r="J41" s="379">
        <f t="shared" ca="1" si="42"/>
        <v>34.508333333333333</v>
      </c>
      <c r="K41" s="379">
        <f t="shared" ca="1" si="42"/>
        <v>35.715833333333336</v>
      </c>
      <c r="L41" s="379">
        <f t="shared" ca="1" si="42"/>
        <v>38.889166666666675</v>
      </c>
      <c r="M41" s="379">
        <f t="shared" ca="1" si="42"/>
        <v>47.83250000000001</v>
      </c>
      <c r="N41" s="379">
        <f t="shared" ca="1" si="42"/>
        <v>60.150000000000006</v>
      </c>
      <c r="O41" s="379">
        <f t="shared" ca="1" si="42"/>
        <v>68.083333333333329</v>
      </c>
      <c r="P41" s="379">
        <f t="shared" ca="1" si="42"/>
        <v>69.607500000000002</v>
      </c>
      <c r="Q41" s="379">
        <f t="shared" ca="1" si="42"/>
        <v>70.504166666666649</v>
      </c>
      <c r="R41" s="379">
        <f t="shared" ca="1" si="42"/>
        <v>71.811666666666667</v>
      </c>
      <c r="S41" s="379">
        <f t="shared" ca="1" si="42"/>
        <v>74.321666666666658</v>
      </c>
      <c r="T41" s="379">
        <f t="shared" ca="1" si="42"/>
        <v>78.540000000000006</v>
      </c>
      <c r="U41" s="379">
        <f t="shared" ca="1" si="42"/>
        <v>82.290833333333339</v>
      </c>
      <c r="V41" s="32"/>
      <c r="W41" s="32"/>
      <c r="X41" s="32"/>
      <c r="Y41" s="284"/>
      <c r="Z41" s="32"/>
      <c r="AA41" s="32"/>
      <c r="AB41" s="32"/>
      <c r="AC41" s="32"/>
      <c r="AD41" s="32"/>
      <c r="AE41" s="32"/>
      <c r="AF41" s="321"/>
      <c r="AG41" s="8"/>
      <c r="AH41" s="8"/>
      <c r="AM41" s="27">
        <f t="shared" si="19"/>
        <v>42491</v>
      </c>
      <c r="AN41" s="41" t="str">
        <f t="shared" si="38"/>
        <v>au</v>
      </c>
      <c r="AO41" s="41">
        <f t="shared" si="20"/>
        <v>47</v>
      </c>
      <c r="AP41" s="41">
        <f t="shared" si="39"/>
        <v>66</v>
      </c>
      <c r="AQ41" s="41">
        <f t="shared" si="21"/>
        <v>41</v>
      </c>
      <c r="AR41" s="41" t="str">
        <f t="shared" si="35"/>
        <v>ao</v>
      </c>
      <c r="AT41" s="140">
        <v>41730</v>
      </c>
      <c r="AU41" s="143">
        <v>352</v>
      </c>
      <c r="AV41" s="143">
        <v>368</v>
      </c>
      <c r="AW41" s="143">
        <v>528</v>
      </c>
      <c r="AX41" s="143">
        <v>128</v>
      </c>
      <c r="AY41" s="143">
        <v>64</v>
      </c>
      <c r="AZ41" s="143">
        <v>176</v>
      </c>
      <c r="BA41" s="143">
        <v>720</v>
      </c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</row>
    <row r="42" spans="1:142" s="41" customFormat="1">
      <c r="A42" s="239">
        <f t="shared" si="12"/>
        <v>41</v>
      </c>
      <c r="B42" s="23"/>
      <c r="C42" s="23"/>
      <c r="D42" s="23"/>
      <c r="E42" s="458"/>
      <c r="F42" s="23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2"/>
      <c r="W42" s="32"/>
      <c r="X42" s="32"/>
      <c r="Y42" s="284"/>
      <c r="Z42" s="32"/>
      <c r="AA42" s="32"/>
      <c r="AB42" s="32"/>
      <c r="AC42" s="32"/>
      <c r="AD42" s="32"/>
      <c r="AE42" s="32"/>
      <c r="AF42" s="321"/>
      <c r="AG42" s="8"/>
      <c r="AH42" s="8"/>
      <c r="AM42" s="27">
        <f t="shared" si="19"/>
        <v>42522</v>
      </c>
      <c r="AN42" s="41" t="str">
        <f t="shared" si="38"/>
        <v>av</v>
      </c>
      <c r="AO42" s="41">
        <f t="shared" si="20"/>
        <v>48</v>
      </c>
      <c r="AP42" s="41">
        <f t="shared" si="39"/>
        <v>67</v>
      </c>
      <c r="AQ42" s="41">
        <f t="shared" si="21"/>
        <v>42</v>
      </c>
      <c r="AR42" s="41" t="str">
        <f t="shared" si="35"/>
        <v>ap</v>
      </c>
      <c r="AT42" s="140">
        <v>41760</v>
      </c>
      <c r="AU42" s="143">
        <v>336</v>
      </c>
      <c r="AV42" s="143">
        <v>408</v>
      </c>
      <c r="AW42" s="143">
        <v>504</v>
      </c>
      <c r="AX42" s="143">
        <v>160</v>
      </c>
      <c r="AY42" s="143">
        <v>80</v>
      </c>
      <c r="AZ42" s="143">
        <v>168</v>
      </c>
      <c r="BA42" s="143">
        <v>744</v>
      </c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</row>
    <row r="43" spans="1:142" s="41" customFormat="1">
      <c r="A43" s="239">
        <f t="shared" si="12"/>
        <v>42</v>
      </c>
      <c r="B43" s="23" t="s">
        <v>87</v>
      </c>
      <c r="C43" s="23" t="s">
        <v>76</v>
      </c>
      <c r="D43" s="23" t="s">
        <v>68</v>
      </c>
      <c r="E43" s="458"/>
      <c r="F43" s="23" t="s">
        <v>77</v>
      </c>
      <c r="G43" s="379" t="str">
        <f ca="1">+IF(ISERROR(AVERAGE(INDIRECT("'Prices'!"&amp;VLOOKUP(G$1,$AM$1:$AN$197,2,FALSE)&amp;$A43&amp;":"&amp;VLOOKUP(DATE(YEAR(G$1),12,1),$AM$1:$AN$197,2,FALSE)&amp;$A43))),"",AVERAGE(INDIRECT("'Prices'!"&amp;VLOOKUP(G$1,$AM$1:$AN$197,2,FALSE)&amp;$A43&amp;":"&amp;VLOOKUP(DATE(YEAR(G$1),12,1),$AM$1:$AN$197,2,FALSE)&amp;$A43)))</f>
        <v/>
      </c>
      <c r="H43" s="379" t="str">
        <f t="shared" ref="H43:U45" ca="1" si="44">+IF(ISERROR(AVERAGE(INDIRECT("'Prices'!"&amp;VLOOKUP(H$1,$AM$1:$AN$197,2,FALSE)&amp;$A43&amp;":"&amp;VLOOKUP(DATE(YEAR(H$1),12,1),$AM$1:$AN$197,2,FALSE)&amp;$A43))),"",AVERAGE(INDIRECT("'Prices'!"&amp;VLOOKUP(H$1,$AM$1:$AN$197,2,FALSE)&amp;$A43&amp;":"&amp;VLOOKUP(DATE(YEAR(H$1),12,1),$AM$1:$AN$197,2,FALSE)&amp;$A43)))</f>
        <v/>
      </c>
      <c r="I43" s="379" t="str">
        <f t="shared" ca="1" si="44"/>
        <v/>
      </c>
      <c r="J43" s="379" t="str">
        <f t="shared" ca="1" si="44"/>
        <v/>
      </c>
      <c r="K43" s="379" t="str">
        <f t="shared" ca="1" si="44"/>
        <v/>
      </c>
      <c r="L43" s="379" t="str">
        <f t="shared" ca="1" si="44"/>
        <v/>
      </c>
      <c r="M43" s="379" t="str">
        <f t="shared" ca="1" si="44"/>
        <v/>
      </c>
      <c r="N43" s="379" t="str">
        <f t="shared" ca="1" si="44"/>
        <v/>
      </c>
      <c r="O43" s="379" t="str">
        <f t="shared" ca="1" si="44"/>
        <v/>
      </c>
      <c r="P43" s="379" t="str">
        <f t="shared" ca="1" si="44"/>
        <v/>
      </c>
      <c r="Q43" s="379" t="str">
        <f t="shared" ca="1" si="44"/>
        <v/>
      </c>
      <c r="R43" s="379" t="str">
        <f t="shared" ca="1" si="44"/>
        <v/>
      </c>
      <c r="S43" s="379" t="str">
        <f t="shared" ca="1" si="44"/>
        <v/>
      </c>
      <c r="T43" s="379" t="str">
        <f t="shared" ca="1" si="44"/>
        <v/>
      </c>
      <c r="U43" s="379" t="str">
        <f t="shared" ca="1" si="44"/>
        <v/>
      </c>
      <c r="V43" s="32"/>
      <c r="W43" s="32"/>
      <c r="X43" s="32"/>
      <c r="Y43" s="284"/>
      <c r="Z43" s="32"/>
      <c r="AA43" s="32"/>
      <c r="AB43" s="32"/>
      <c r="AC43" s="32"/>
      <c r="AD43" s="32"/>
      <c r="AE43" s="32"/>
      <c r="AF43" s="321"/>
      <c r="AG43" s="8"/>
      <c r="AH43" s="8"/>
      <c r="AM43" s="27">
        <f t="shared" si="19"/>
        <v>42552</v>
      </c>
      <c r="AN43" s="41" t="str">
        <f t="shared" si="38"/>
        <v>aw</v>
      </c>
      <c r="AO43" s="41">
        <f t="shared" si="20"/>
        <v>49</v>
      </c>
      <c r="AP43" s="41">
        <f t="shared" si="39"/>
        <v>68</v>
      </c>
      <c r="AQ43" s="41">
        <f t="shared" si="21"/>
        <v>43</v>
      </c>
      <c r="AR43" s="41" t="str">
        <f t="shared" si="35"/>
        <v>aq</v>
      </c>
      <c r="AT43" s="140">
        <v>41791</v>
      </c>
      <c r="AU43" s="143">
        <v>336</v>
      </c>
      <c r="AV43" s="143">
        <v>384</v>
      </c>
      <c r="AW43" s="143">
        <v>504</v>
      </c>
      <c r="AX43" s="143">
        <v>144</v>
      </c>
      <c r="AY43" s="143">
        <v>72</v>
      </c>
      <c r="AZ43" s="143">
        <v>168</v>
      </c>
      <c r="BA43" s="143">
        <v>720</v>
      </c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</row>
    <row r="44" spans="1:142" s="41" customFormat="1">
      <c r="A44" s="239">
        <f t="shared" si="12"/>
        <v>43</v>
      </c>
      <c r="B44" s="23" t="s">
        <v>87</v>
      </c>
      <c r="C44" s="23" t="s">
        <v>76</v>
      </c>
      <c r="D44" s="23" t="s">
        <v>68</v>
      </c>
      <c r="E44" s="458"/>
      <c r="F44" s="23" t="s">
        <v>78</v>
      </c>
      <c r="G44" s="379" t="str">
        <f t="shared" ref="G44:G45" ca="1" si="45">+IF(ISERROR(AVERAGE(INDIRECT("'Prices'!"&amp;VLOOKUP(G$1,$AM$1:$AN$197,2,FALSE)&amp;$A44&amp;":"&amp;VLOOKUP(DATE(YEAR(G$1),12,1),$AM$1:$AN$197,2,FALSE)&amp;$A44))),"",AVERAGE(INDIRECT("'Prices'!"&amp;VLOOKUP(G$1,$AM$1:$AN$197,2,FALSE)&amp;$A44&amp;":"&amp;VLOOKUP(DATE(YEAR(G$1),12,1),$AM$1:$AN$197,2,FALSE)&amp;$A44)))</f>
        <v/>
      </c>
      <c r="H44" s="379" t="str">
        <f t="shared" ca="1" si="44"/>
        <v/>
      </c>
      <c r="I44" s="379" t="str">
        <f t="shared" ca="1" si="44"/>
        <v/>
      </c>
      <c r="J44" s="379" t="str">
        <f t="shared" ca="1" si="44"/>
        <v/>
      </c>
      <c r="K44" s="379" t="str">
        <f t="shared" ca="1" si="44"/>
        <v/>
      </c>
      <c r="L44" s="379" t="str">
        <f t="shared" ca="1" si="44"/>
        <v/>
      </c>
      <c r="M44" s="379" t="str">
        <f t="shared" ca="1" si="44"/>
        <v/>
      </c>
      <c r="N44" s="379" t="str">
        <f t="shared" ca="1" si="44"/>
        <v/>
      </c>
      <c r="O44" s="379" t="str">
        <f t="shared" ca="1" si="44"/>
        <v/>
      </c>
      <c r="P44" s="379" t="str">
        <f t="shared" ca="1" si="44"/>
        <v/>
      </c>
      <c r="Q44" s="379" t="str">
        <f t="shared" ca="1" si="44"/>
        <v/>
      </c>
      <c r="R44" s="379" t="str">
        <f t="shared" ca="1" si="44"/>
        <v/>
      </c>
      <c r="S44" s="379" t="str">
        <f t="shared" ca="1" si="44"/>
        <v/>
      </c>
      <c r="T44" s="379" t="str">
        <f t="shared" ca="1" si="44"/>
        <v/>
      </c>
      <c r="U44" s="379" t="str">
        <f t="shared" ca="1" si="44"/>
        <v/>
      </c>
      <c r="V44" s="32"/>
      <c r="W44" s="32"/>
      <c r="X44" s="32"/>
      <c r="Y44" s="284"/>
      <c r="Z44" s="32"/>
      <c r="AA44" s="32"/>
      <c r="AB44" s="32"/>
      <c r="AC44" s="32"/>
      <c r="AD44" s="32"/>
      <c r="AE44" s="32"/>
      <c r="AF44" s="321"/>
      <c r="AG44" s="8"/>
      <c r="AH44" s="8"/>
      <c r="AM44" s="27">
        <f t="shared" si="19"/>
        <v>42583</v>
      </c>
      <c r="AN44" s="41" t="str">
        <f t="shared" si="38"/>
        <v>ax</v>
      </c>
      <c r="AO44" s="41">
        <f t="shared" si="20"/>
        <v>50</v>
      </c>
      <c r="AP44" s="41">
        <f t="shared" si="39"/>
        <v>69</v>
      </c>
      <c r="AQ44" s="41">
        <f t="shared" si="21"/>
        <v>44</v>
      </c>
      <c r="AR44" s="41" t="str">
        <f t="shared" si="35"/>
        <v>ar</v>
      </c>
      <c r="AT44" s="140">
        <v>41821</v>
      </c>
      <c r="AU44" s="143">
        <v>352</v>
      </c>
      <c r="AV44" s="143">
        <v>392</v>
      </c>
      <c r="AW44" s="143">
        <v>528</v>
      </c>
      <c r="AX44" s="143">
        <v>144</v>
      </c>
      <c r="AY44" s="143">
        <v>72</v>
      </c>
      <c r="AZ44" s="143">
        <v>176</v>
      </c>
      <c r="BA44" s="143">
        <v>744</v>
      </c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</row>
    <row r="45" spans="1:142" s="41" customFormat="1">
      <c r="A45" s="239">
        <f t="shared" si="12"/>
        <v>44</v>
      </c>
      <c r="B45" s="23" t="s">
        <v>87</v>
      </c>
      <c r="C45" s="23" t="s">
        <v>76</v>
      </c>
      <c r="D45" s="23" t="s">
        <v>68</v>
      </c>
      <c r="E45" s="458" t="s">
        <v>264</v>
      </c>
      <c r="F45" s="23" t="s">
        <v>79</v>
      </c>
      <c r="G45" s="379">
        <f t="shared" ca="1" si="45"/>
        <v>25.434166666666666</v>
      </c>
      <c r="H45" s="379">
        <f t="shared" ca="1" si="44"/>
        <v>26.179166666666664</v>
      </c>
      <c r="I45" s="379">
        <f t="shared" ca="1" si="44"/>
        <v>27.300833333333333</v>
      </c>
      <c r="J45" s="379">
        <f t="shared" ca="1" si="44"/>
        <v>29.21916666666667</v>
      </c>
      <c r="K45" s="379">
        <f t="shared" ca="1" si="44"/>
        <v>30.150000000000002</v>
      </c>
      <c r="L45" s="379">
        <f t="shared" ca="1" si="44"/>
        <v>34.285833333333329</v>
      </c>
      <c r="M45" s="379">
        <f t="shared" ca="1" si="44"/>
        <v>41.036666666666662</v>
      </c>
      <c r="N45" s="379">
        <f t="shared" ca="1" si="44"/>
        <v>45.652500000000003</v>
      </c>
      <c r="O45" s="379">
        <f t="shared" ca="1" si="44"/>
        <v>47.604166666666679</v>
      </c>
      <c r="P45" s="379">
        <f t="shared" ca="1" si="44"/>
        <v>48.74916666666666</v>
      </c>
      <c r="Q45" s="379">
        <f t="shared" ca="1" si="44"/>
        <v>49.685833333333342</v>
      </c>
      <c r="R45" s="379">
        <f t="shared" ca="1" si="44"/>
        <v>50.945</v>
      </c>
      <c r="S45" s="379">
        <f t="shared" ca="1" si="44"/>
        <v>53.100833333333327</v>
      </c>
      <c r="T45" s="379">
        <f t="shared" ca="1" si="44"/>
        <v>57.239999999999988</v>
      </c>
      <c r="U45" s="379">
        <f t="shared" ca="1" si="44"/>
        <v>60.282499999999999</v>
      </c>
      <c r="V45" s="32"/>
      <c r="W45" s="32"/>
      <c r="X45" s="32"/>
      <c r="Y45" s="284"/>
      <c r="Z45" s="32"/>
      <c r="AA45" s="32"/>
      <c r="AB45" s="32"/>
      <c r="AC45" s="32"/>
      <c r="AD45" s="32"/>
      <c r="AE45" s="32"/>
      <c r="AF45" s="321"/>
      <c r="AG45" s="8"/>
      <c r="AH45" s="8"/>
      <c r="AM45" s="27">
        <f t="shared" si="19"/>
        <v>42614</v>
      </c>
      <c r="AN45" s="41" t="str">
        <f t="shared" si="38"/>
        <v>ay</v>
      </c>
      <c r="AO45" s="41">
        <f t="shared" si="20"/>
        <v>51</v>
      </c>
      <c r="AP45" s="41">
        <f t="shared" si="39"/>
        <v>70</v>
      </c>
      <c r="AQ45" s="41">
        <f t="shared" si="21"/>
        <v>45</v>
      </c>
      <c r="AR45" s="41" t="str">
        <f t="shared" si="35"/>
        <v>as</v>
      </c>
      <c r="AT45" s="140">
        <v>41852</v>
      </c>
      <c r="AU45" s="143">
        <v>336</v>
      </c>
      <c r="AV45" s="143">
        <v>408</v>
      </c>
      <c r="AW45" s="143">
        <v>504</v>
      </c>
      <c r="AX45" s="143">
        <v>160</v>
      </c>
      <c r="AY45" s="143">
        <v>80</v>
      </c>
      <c r="AZ45" s="143">
        <v>168</v>
      </c>
      <c r="BA45" s="143">
        <v>744</v>
      </c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</row>
    <row r="46" spans="1:142" s="41" customFormat="1">
      <c r="A46" s="239">
        <f t="shared" si="12"/>
        <v>45</v>
      </c>
      <c r="B46" s="23"/>
      <c r="C46" s="23"/>
      <c r="D46" s="23"/>
      <c r="E46" s="458"/>
      <c r="F46" s="23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2"/>
      <c r="W46" s="32"/>
      <c r="X46" s="32"/>
      <c r="Y46" s="284"/>
      <c r="Z46" s="32"/>
      <c r="AA46" s="32"/>
      <c r="AB46" s="32"/>
      <c r="AC46" s="32"/>
      <c r="AD46" s="32"/>
      <c r="AE46" s="32"/>
      <c r="AF46" s="321"/>
      <c r="AG46" s="8"/>
      <c r="AH46" s="8"/>
      <c r="AM46" s="27">
        <f t="shared" si="19"/>
        <v>42644</v>
      </c>
      <c r="AN46" s="41" t="str">
        <f t="shared" si="38"/>
        <v>az</v>
      </c>
      <c r="AO46" s="41">
        <f t="shared" si="20"/>
        <v>52</v>
      </c>
      <c r="AP46" s="41">
        <f t="shared" si="39"/>
        <v>71</v>
      </c>
      <c r="AQ46" s="41">
        <f t="shared" si="21"/>
        <v>46</v>
      </c>
      <c r="AR46" s="41" t="str">
        <f>+"a"&amp;AR20</f>
        <v>at</v>
      </c>
      <c r="AT46" s="140">
        <v>41883</v>
      </c>
      <c r="AU46" s="143">
        <v>336</v>
      </c>
      <c r="AV46" s="143">
        <v>384</v>
      </c>
      <c r="AW46" s="143">
        <v>504</v>
      </c>
      <c r="AX46" s="143">
        <v>144</v>
      </c>
      <c r="AY46" s="143">
        <v>72</v>
      </c>
      <c r="AZ46" s="143">
        <v>168</v>
      </c>
      <c r="BA46" s="143">
        <v>720</v>
      </c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</row>
    <row r="47" spans="1:142" s="41" customFormat="1">
      <c r="A47" s="239">
        <f t="shared" si="12"/>
        <v>46</v>
      </c>
      <c r="B47" s="23" t="s">
        <v>88</v>
      </c>
      <c r="C47" s="23" t="s">
        <v>76</v>
      </c>
      <c r="D47" s="23" t="s">
        <v>68</v>
      </c>
      <c r="E47" s="458"/>
      <c r="F47" s="23" t="s">
        <v>77</v>
      </c>
      <c r="G47" s="379" t="str">
        <f ca="1">+IF(ISERROR(AVERAGE(INDIRECT("'Prices'!"&amp;VLOOKUP(G$1,$AM$1:$AN$197,2,FALSE)&amp;$A47&amp;":"&amp;VLOOKUP(DATE(YEAR(G$1),12,1),$AM$1:$AN$197,2,FALSE)&amp;$A47))),"",AVERAGE(INDIRECT("'Prices'!"&amp;VLOOKUP(G$1,$AM$1:$AN$197,2,FALSE)&amp;$A47&amp;":"&amp;VLOOKUP(DATE(YEAR(G$1),12,1),$AM$1:$AN$197,2,FALSE)&amp;$A47)))</f>
        <v/>
      </c>
      <c r="H47" s="379" t="str">
        <f t="shared" ref="H47:U49" ca="1" si="46">+IF(ISERROR(AVERAGE(INDIRECT("'Prices'!"&amp;VLOOKUP(H$1,$AM$1:$AN$197,2,FALSE)&amp;$A47&amp;":"&amp;VLOOKUP(DATE(YEAR(H$1),12,1),$AM$1:$AN$197,2,FALSE)&amp;$A47))),"",AVERAGE(INDIRECT("'Prices'!"&amp;VLOOKUP(H$1,$AM$1:$AN$197,2,FALSE)&amp;$A47&amp;":"&amp;VLOOKUP(DATE(YEAR(H$1),12,1),$AM$1:$AN$197,2,FALSE)&amp;$A47)))</f>
        <v/>
      </c>
      <c r="I47" s="379" t="str">
        <f t="shared" ca="1" si="46"/>
        <v/>
      </c>
      <c r="J47" s="379" t="str">
        <f t="shared" ca="1" si="46"/>
        <v/>
      </c>
      <c r="K47" s="379" t="str">
        <f t="shared" ca="1" si="46"/>
        <v/>
      </c>
      <c r="L47" s="379" t="str">
        <f t="shared" ca="1" si="46"/>
        <v/>
      </c>
      <c r="M47" s="379" t="str">
        <f t="shared" ca="1" si="46"/>
        <v/>
      </c>
      <c r="N47" s="379" t="str">
        <f t="shared" ca="1" si="46"/>
        <v/>
      </c>
      <c r="O47" s="379" t="str">
        <f t="shared" ca="1" si="46"/>
        <v/>
      </c>
      <c r="P47" s="379" t="str">
        <f t="shared" ca="1" si="46"/>
        <v/>
      </c>
      <c r="Q47" s="379" t="str">
        <f t="shared" ca="1" si="46"/>
        <v/>
      </c>
      <c r="R47" s="379" t="str">
        <f t="shared" ca="1" si="46"/>
        <v/>
      </c>
      <c r="S47" s="379" t="str">
        <f t="shared" ca="1" si="46"/>
        <v/>
      </c>
      <c r="T47" s="379" t="str">
        <f t="shared" ca="1" si="46"/>
        <v/>
      </c>
      <c r="U47" s="379" t="str">
        <f t="shared" ca="1" si="46"/>
        <v/>
      </c>
      <c r="V47" s="32"/>
      <c r="W47" s="32"/>
      <c r="X47" s="32"/>
      <c r="Y47" s="284"/>
      <c r="Z47" s="32"/>
      <c r="AA47" s="32"/>
      <c r="AB47" s="32"/>
      <c r="AC47" s="32"/>
      <c r="AD47" s="32"/>
      <c r="AE47" s="32"/>
      <c r="AF47" s="321"/>
      <c r="AG47" s="8"/>
      <c r="AH47" s="8"/>
      <c r="AM47" s="27">
        <f t="shared" si="19"/>
        <v>42675</v>
      </c>
      <c r="AN47" s="41" t="str">
        <f t="shared" si="38"/>
        <v>ba</v>
      </c>
      <c r="AO47" s="41">
        <f t="shared" si="20"/>
        <v>53</v>
      </c>
      <c r="AP47" s="41">
        <f t="shared" si="39"/>
        <v>72</v>
      </c>
      <c r="AQ47" s="41">
        <f t="shared" si="21"/>
        <v>47</v>
      </c>
      <c r="AR47" s="41" t="str">
        <f t="shared" si="35"/>
        <v>au</v>
      </c>
      <c r="AT47" s="140">
        <v>41913</v>
      </c>
      <c r="AU47" s="143">
        <v>368</v>
      </c>
      <c r="AV47" s="143">
        <v>376</v>
      </c>
      <c r="AW47" s="143">
        <v>552</v>
      </c>
      <c r="AX47" s="143">
        <v>128</v>
      </c>
      <c r="AY47" s="143">
        <v>64</v>
      </c>
      <c r="AZ47" s="143">
        <v>184</v>
      </c>
      <c r="BA47" s="143">
        <v>744</v>
      </c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</row>
    <row r="48" spans="1:142" s="41" customFormat="1">
      <c r="A48" s="239">
        <f t="shared" si="12"/>
        <v>47</v>
      </c>
      <c r="B48" s="23" t="s">
        <v>88</v>
      </c>
      <c r="C48" s="23" t="s">
        <v>76</v>
      </c>
      <c r="D48" s="23" t="s">
        <v>68</v>
      </c>
      <c r="E48" s="458"/>
      <c r="F48" s="23" t="s">
        <v>78</v>
      </c>
      <c r="G48" s="379" t="str">
        <f t="shared" ref="G48:G49" ca="1" si="47">+IF(ISERROR(AVERAGE(INDIRECT("'Prices'!"&amp;VLOOKUP(G$1,$AM$1:$AN$197,2,FALSE)&amp;$A48&amp;":"&amp;VLOOKUP(DATE(YEAR(G$1),12,1),$AM$1:$AN$197,2,FALSE)&amp;$A48))),"",AVERAGE(INDIRECT("'Prices'!"&amp;VLOOKUP(G$1,$AM$1:$AN$197,2,FALSE)&amp;$A48&amp;":"&amp;VLOOKUP(DATE(YEAR(G$1),12,1),$AM$1:$AN$197,2,FALSE)&amp;$A48)))</f>
        <v/>
      </c>
      <c r="H48" s="379" t="str">
        <f t="shared" ca="1" si="46"/>
        <v/>
      </c>
      <c r="I48" s="379" t="str">
        <f t="shared" ca="1" si="46"/>
        <v/>
      </c>
      <c r="J48" s="379" t="str">
        <f t="shared" ca="1" si="46"/>
        <v/>
      </c>
      <c r="K48" s="379" t="str">
        <f t="shared" ca="1" si="46"/>
        <v/>
      </c>
      <c r="L48" s="379" t="str">
        <f t="shared" ca="1" si="46"/>
        <v/>
      </c>
      <c r="M48" s="379" t="str">
        <f t="shared" ca="1" si="46"/>
        <v/>
      </c>
      <c r="N48" s="379" t="str">
        <f t="shared" ca="1" si="46"/>
        <v/>
      </c>
      <c r="O48" s="379" t="str">
        <f t="shared" ca="1" si="46"/>
        <v/>
      </c>
      <c r="P48" s="379" t="str">
        <f t="shared" ca="1" si="46"/>
        <v/>
      </c>
      <c r="Q48" s="379" t="str">
        <f t="shared" ca="1" si="46"/>
        <v/>
      </c>
      <c r="R48" s="379" t="str">
        <f t="shared" ca="1" si="46"/>
        <v/>
      </c>
      <c r="S48" s="379" t="str">
        <f t="shared" ca="1" si="46"/>
        <v/>
      </c>
      <c r="T48" s="379" t="str">
        <f t="shared" ca="1" si="46"/>
        <v/>
      </c>
      <c r="U48" s="379" t="str">
        <f t="shared" ca="1" si="46"/>
        <v/>
      </c>
      <c r="V48" s="32"/>
      <c r="W48" s="32"/>
      <c r="X48" s="32"/>
      <c r="Y48" s="284"/>
      <c r="Z48" s="32"/>
      <c r="AA48" s="32"/>
      <c r="AB48" s="32"/>
      <c r="AC48" s="32"/>
      <c r="AD48" s="32"/>
      <c r="AE48" s="32"/>
      <c r="AF48" s="321"/>
      <c r="AG48" s="8"/>
      <c r="AH48" s="8"/>
      <c r="AM48" s="27">
        <f t="shared" si="19"/>
        <v>42705</v>
      </c>
      <c r="AN48" s="41" t="str">
        <f t="shared" si="38"/>
        <v>bb</v>
      </c>
      <c r="AO48" s="41">
        <f t="shared" si="20"/>
        <v>54</v>
      </c>
      <c r="AP48" s="41">
        <f t="shared" si="39"/>
        <v>73</v>
      </c>
      <c r="AQ48" s="41">
        <f t="shared" si="21"/>
        <v>48</v>
      </c>
      <c r="AR48" s="41" t="str">
        <f t="shared" si="35"/>
        <v>av</v>
      </c>
      <c r="AT48" s="140">
        <v>41944</v>
      </c>
      <c r="AU48" s="143">
        <v>304</v>
      </c>
      <c r="AV48" s="143">
        <v>416</v>
      </c>
      <c r="AW48" s="143">
        <v>456</v>
      </c>
      <c r="AX48" s="143">
        <v>176</v>
      </c>
      <c r="AY48" s="143">
        <v>88</v>
      </c>
      <c r="AZ48" s="143">
        <v>152</v>
      </c>
      <c r="BA48" s="143">
        <v>720</v>
      </c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</row>
    <row r="49" spans="1:142" s="41" customFormat="1">
      <c r="A49" s="239">
        <f t="shared" si="12"/>
        <v>48</v>
      </c>
      <c r="B49" s="23" t="s">
        <v>88</v>
      </c>
      <c r="C49" s="23" t="s">
        <v>76</v>
      </c>
      <c r="D49" s="23" t="s">
        <v>68</v>
      </c>
      <c r="E49" s="458" t="s">
        <v>264</v>
      </c>
      <c r="F49" s="23" t="s">
        <v>79</v>
      </c>
      <c r="G49" s="379">
        <f t="shared" ca="1" si="47"/>
        <v>36.777499999999996</v>
      </c>
      <c r="H49" s="379">
        <f t="shared" ca="1" si="46"/>
        <v>38.644166666666671</v>
      </c>
      <c r="I49" s="379">
        <f t="shared" ca="1" si="46"/>
        <v>39.547499999999999</v>
      </c>
      <c r="J49" s="379">
        <f t="shared" ca="1" si="46"/>
        <v>40.579166666666673</v>
      </c>
      <c r="K49" s="379">
        <f t="shared" ca="1" si="46"/>
        <v>42.125833333333325</v>
      </c>
      <c r="L49" s="379">
        <f t="shared" ca="1" si="46"/>
        <v>44.130833333333335</v>
      </c>
      <c r="M49" s="379">
        <f t="shared" ca="1" si="46"/>
        <v>55.665833333333346</v>
      </c>
      <c r="N49" s="379">
        <f t="shared" ca="1" si="46"/>
        <v>76.600833333333327</v>
      </c>
      <c r="O49" s="379">
        <f t="shared" ca="1" si="46"/>
        <v>88.730833333333308</v>
      </c>
      <c r="P49" s="379">
        <f t="shared" ca="1" si="46"/>
        <v>90.745833333333323</v>
      </c>
      <c r="Q49" s="379">
        <f t="shared" ca="1" si="46"/>
        <v>91.755833333333328</v>
      </c>
      <c r="R49" s="379">
        <f t="shared" ca="1" si="46"/>
        <v>93.013333333333335</v>
      </c>
      <c r="S49" s="379">
        <f t="shared" ca="1" si="46"/>
        <v>95.832499999999996</v>
      </c>
      <c r="T49" s="379">
        <f t="shared" ca="1" si="46"/>
        <v>99.929999999999993</v>
      </c>
      <c r="U49" s="379">
        <f t="shared" ca="1" si="46"/>
        <v>104.43666666666667</v>
      </c>
      <c r="V49" s="32"/>
      <c r="W49" s="32"/>
      <c r="X49" s="32"/>
      <c r="Y49" s="284"/>
      <c r="Z49" s="32"/>
      <c r="AA49" s="32"/>
      <c r="AB49" s="32"/>
      <c r="AC49" s="32"/>
      <c r="AD49" s="32"/>
      <c r="AE49" s="32"/>
      <c r="AF49" s="321"/>
      <c r="AG49" s="8"/>
      <c r="AH49" s="8"/>
      <c r="AM49" s="27">
        <f t="shared" si="19"/>
        <v>42736</v>
      </c>
      <c r="AN49" s="41" t="str">
        <f t="shared" si="38"/>
        <v>bc</v>
      </c>
      <c r="AO49" s="41">
        <f t="shared" si="20"/>
        <v>55</v>
      </c>
      <c r="AP49" s="41">
        <f t="shared" si="39"/>
        <v>74</v>
      </c>
      <c r="AQ49" s="41">
        <f t="shared" si="21"/>
        <v>49</v>
      </c>
      <c r="AR49" s="41" t="str">
        <f t="shared" si="35"/>
        <v>aw</v>
      </c>
      <c r="AT49" s="140">
        <v>41974</v>
      </c>
      <c r="AU49" s="143">
        <v>352</v>
      </c>
      <c r="AV49" s="143">
        <v>392</v>
      </c>
      <c r="AW49" s="143">
        <v>528</v>
      </c>
      <c r="AX49" s="143">
        <v>144</v>
      </c>
      <c r="AY49" s="143">
        <v>72</v>
      </c>
      <c r="AZ49" s="143">
        <v>176</v>
      </c>
      <c r="BA49" s="143">
        <v>744</v>
      </c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</row>
    <row r="50" spans="1:142" s="41" customFormat="1">
      <c r="A50" s="239">
        <f t="shared" si="12"/>
        <v>49</v>
      </c>
      <c r="B50" s="23"/>
      <c r="C50" s="23"/>
      <c r="D50" s="23"/>
      <c r="E50" s="458"/>
      <c r="F50" s="23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2"/>
      <c r="W50" s="32"/>
      <c r="X50" s="32"/>
      <c r="Y50" s="284"/>
      <c r="Z50" s="32"/>
      <c r="AA50" s="32"/>
      <c r="AB50" s="32"/>
      <c r="AC50" s="32"/>
      <c r="AD50" s="32"/>
      <c r="AE50" s="32"/>
      <c r="AF50" s="321"/>
      <c r="AG50" s="8"/>
      <c r="AH50" s="8"/>
      <c r="AM50" s="27">
        <f t="shared" si="19"/>
        <v>42767</v>
      </c>
      <c r="AN50" s="41" t="str">
        <f t="shared" si="38"/>
        <v>bd</v>
      </c>
      <c r="AO50" s="41">
        <f t="shared" si="20"/>
        <v>56</v>
      </c>
      <c r="AP50" s="41">
        <f t="shared" si="39"/>
        <v>75</v>
      </c>
      <c r="AQ50" s="41">
        <f t="shared" si="21"/>
        <v>50</v>
      </c>
      <c r="AR50" s="41" t="str">
        <f t="shared" si="35"/>
        <v>ax</v>
      </c>
      <c r="AT50" s="139">
        <v>42005</v>
      </c>
      <c r="AU50" s="142">
        <v>336</v>
      </c>
      <c r="AV50" s="142">
        <v>408</v>
      </c>
      <c r="AW50" s="142">
        <v>504</v>
      </c>
      <c r="AX50" s="142">
        <v>160</v>
      </c>
      <c r="AY50" s="142">
        <v>80</v>
      </c>
      <c r="AZ50" s="142">
        <v>168</v>
      </c>
      <c r="BA50" s="142">
        <v>744</v>
      </c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</row>
    <row r="51" spans="1:142" s="41" customFormat="1">
      <c r="A51" s="239">
        <f t="shared" si="12"/>
        <v>50</v>
      </c>
      <c r="B51" s="23" t="s">
        <v>150</v>
      </c>
      <c r="C51" s="23" t="s">
        <v>76</v>
      </c>
      <c r="D51" s="23" t="s">
        <v>68</v>
      </c>
      <c r="E51" s="458"/>
      <c r="F51" s="23" t="s">
        <v>77</v>
      </c>
      <c r="G51" s="379" t="str">
        <f ca="1">+IF(ISERROR(AVERAGE(INDIRECT("'Prices'!"&amp;VLOOKUP(G$1,$AM$1:$AN$197,2,FALSE)&amp;$A51&amp;":"&amp;VLOOKUP(DATE(YEAR(G$1),12,1),$AM$1:$AN$197,2,FALSE)&amp;$A51))),"",AVERAGE(INDIRECT("'Prices'!"&amp;VLOOKUP(G$1,$AM$1:$AN$197,2,FALSE)&amp;$A51&amp;":"&amp;VLOOKUP(DATE(YEAR(G$1),12,1),$AM$1:$AN$197,2,FALSE)&amp;$A51)))</f>
        <v/>
      </c>
      <c r="H51" s="379" t="str">
        <f t="shared" ref="H51:U53" ca="1" si="48">+IF(ISERROR(AVERAGE(INDIRECT("'Prices'!"&amp;VLOOKUP(H$1,$AM$1:$AN$197,2,FALSE)&amp;$A51&amp;":"&amp;VLOOKUP(DATE(YEAR(H$1),12,1),$AM$1:$AN$197,2,FALSE)&amp;$A51))),"",AVERAGE(INDIRECT("'Prices'!"&amp;VLOOKUP(H$1,$AM$1:$AN$197,2,FALSE)&amp;$A51&amp;":"&amp;VLOOKUP(DATE(YEAR(H$1),12,1),$AM$1:$AN$197,2,FALSE)&amp;$A51)))</f>
        <v/>
      </c>
      <c r="I51" s="379" t="str">
        <f t="shared" ca="1" si="48"/>
        <v/>
      </c>
      <c r="J51" s="379" t="str">
        <f t="shared" ca="1" si="48"/>
        <v/>
      </c>
      <c r="K51" s="379" t="str">
        <f t="shared" ca="1" si="48"/>
        <v/>
      </c>
      <c r="L51" s="379" t="str">
        <f t="shared" ca="1" si="48"/>
        <v/>
      </c>
      <c r="M51" s="379" t="str">
        <f t="shared" ca="1" si="48"/>
        <v/>
      </c>
      <c r="N51" s="379" t="str">
        <f t="shared" ca="1" si="48"/>
        <v/>
      </c>
      <c r="O51" s="379" t="str">
        <f t="shared" ca="1" si="48"/>
        <v/>
      </c>
      <c r="P51" s="379" t="str">
        <f t="shared" ca="1" si="48"/>
        <v/>
      </c>
      <c r="Q51" s="379" t="str">
        <f t="shared" ca="1" si="48"/>
        <v/>
      </c>
      <c r="R51" s="379" t="str">
        <f t="shared" ca="1" si="48"/>
        <v/>
      </c>
      <c r="S51" s="379" t="str">
        <f t="shared" ca="1" si="48"/>
        <v/>
      </c>
      <c r="T51" s="379" t="str">
        <f t="shared" ca="1" si="48"/>
        <v/>
      </c>
      <c r="U51" s="379" t="str">
        <f t="shared" ca="1" si="48"/>
        <v/>
      </c>
      <c r="V51" s="32"/>
      <c r="W51" s="32"/>
      <c r="X51" s="32"/>
      <c r="Y51" s="284"/>
      <c r="Z51" s="32"/>
      <c r="AA51" s="32"/>
      <c r="AB51" s="32"/>
      <c r="AC51" s="32"/>
      <c r="AD51" s="32"/>
      <c r="AE51" s="32"/>
      <c r="AF51" s="321"/>
      <c r="AG51" s="8"/>
      <c r="AH51" s="8"/>
      <c r="AM51" s="27">
        <f t="shared" si="19"/>
        <v>42795</v>
      </c>
      <c r="AN51" s="41" t="str">
        <f t="shared" ref="AN51:AN54" si="49">+VLOOKUP(AO51,$AQ$1:$AR$197,2,FALSE)</f>
        <v>be</v>
      </c>
      <c r="AO51" s="41">
        <f t="shared" si="20"/>
        <v>57</v>
      </c>
      <c r="AP51" s="41">
        <f t="shared" ref="AP51:AP54" si="50">+MATCH(AM51,$AT$1:$AT$121)</f>
        <v>76</v>
      </c>
      <c r="AQ51" s="41">
        <f t="shared" si="21"/>
        <v>51</v>
      </c>
      <c r="AR51" s="41" t="str">
        <f t="shared" si="35"/>
        <v>ay</v>
      </c>
      <c r="AT51" s="139">
        <v>42036</v>
      </c>
      <c r="AU51" s="142">
        <v>320</v>
      </c>
      <c r="AV51" s="142">
        <v>352</v>
      </c>
      <c r="AW51" s="142">
        <v>480</v>
      </c>
      <c r="AX51" s="142">
        <v>128</v>
      </c>
      <c r="AY51" s="142">
        <v>64</v>
      </c>
      <c r="AZ51" s="142">
        <v>160</v>
      </c>
      <c r="BA51" s="142">
        <v>672</v>
      </c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</row>
    <row r="52" spans="1:142" s="41" customFormat="1">
      <c r="A52" s="239">
        <f t="shared" si="12"/>
        <v>51</v>
      </c>
      <c r="B52" s="23" t="s">
        <v>150</v>
      </c>
      <c r="C52" s="23" t="s">
        <v>76</v>
      </c>
      <c r="D52" s="23" t="s">
        <v>68</v>
      </c>
      <c r="E52" s="458"/>
      <c r="F52" s="23" t="s">
        <v>78</v>
      </c>
      <c r="G52" s="379" t="str">
        <f t="shared" ref="G52:G53" ca="1" si="51">+IF(ISERROR(AVERAGE(INDIRECT("'Prices'!"&amp;VLOOKUP(G$1,$AM$1:$AN$197,2,FALSE)&amp;$A52&amp;":"&amp;VLOOKUP(DATE(YEAR(G$1),12,1),$AM$1:$AN$197,2,FALSE)&amp;$A52))),"",AVERAGE(INDIRECT("'Prices'!"&amp;VLOOKUP(G$1,$AM$1:$AN$197,2,FALSE)&amp;$A52&amp;":"&amp;VLOOKUP(DATE(YEAR(G$1),12,1),$AM$1:$AN$197,2,FALSE)&amp;$A52)))</f>
        <v/>
      </c>
      <c r="H52" s="379" t="str">
        <f t="shared" ca="1" si="48"/>
        <v/>
      </c>
      <c r="I52" s="379" t="str">
        <f t="shared" ca="1" si="48"/>
        <v/>
      </c>
      <c r="J52" s="379" t="str">
        <f t="shared" ca="1" si="48"/>
        <v/>
      </c>
      <c r="K52" s="379" t="str">
        <f t="shared" ca="1" si="48"/>
        <v/>
      </c>
      <c r="L52" s="379" t="str">
        <f t="shared" ca="1" si="48"/>
        <v/>
      </c>
      <c r="M52" s="379" t="str">
        <f t="shared" ca="1" si="48"/>
        <v/>
      </c>
      <c r="N52" s="379" t="str">
        <f t="shared" ca="1" si="48"/>
        <v/>
      </c>
      <c r="O52" s="379" t="str">
        <f t="shared" ca="1" si="48"/>
        <v/>
      </c>
      <c r="P52" s="379" t="str">
        <f t="shared" ca="1" si="48"/>
        <v/>
      </c>
      <c r="Q52" s="379" t="str">
        <f t="shared" ca="1" si="48"/>
        <v/>
      </c>
      <c r="R52" s="379" t="str">
        <f t="shared" ca="1" si="48"/>
        <v/>
      </c>
      <c r="S52" s="379" t="str">
        <f t="shared" ca="1" si="48"/>
        <v/>
      </c>
      <c r="T52" s="379" t="str">
        <f t="shared" ca="1" si="48"/>
        <v/>
      </c>
      <c r="U52" s="379" t="str">
        <f t="shared" ca="1" si="48"/>
        <v/>
      </c>
      <c r="V52" s="32"/>
      <c r="W52" s="32"/>
      <c r="X52" s="32"/>
      <c r="Y52" s="284"/>
      <c r="Z52" s="32"/>
      <c r="AA52" s="32"/>
      <c r="AB52" s="32"/>
      <c r="AC52" s="32"/>
      <c r="AD52" s="32"/>
      <c r="AE52" s="32"/>
      <c r="AF52" s="321"/>
      <c r="AG52" s="8"/>
      <c r="AH52" s="8"/>
      <c r="AM52" s="27">
        <f t="shared" si="19"/>
        <v>42826</v>
      </c>
      <c r="AN52" s="41" t="str">
        <f t="shared" si="49"/>
        <v>bf</v>
      </c>
      <c r="AO52" s="41">
        <f t="shared" si="20"/>
        <v>58</v>
      </c>
      <c r="AP52" s="41">
        <f t="shared" si="50"/>
        <v>77</v>
      </c>
      <c r="AQ52" s="41">
        <f t="shared" si="21"/>
        <v>52</v>
      </c>
      <c r="AR52" s="41" t="str">
        <f>+"a"&amp;AR26</f>
        <v>az</v>
      </c>
      <c r="AT52" s="139">
        <v>42064</v>
      </c>
      <c r="AU52" s="142">
        <v>352</v>
      </c>
      <c r="AV52" s="142">
        <v>392</v>
      </c>
      <c r="AW52" s="142">
        <v>528</v>
      </c>
      <c r="AX52" s="142">
        <v>144</v>
      </c>
      <c r="AY52" s="142">
        <v>72</v>
      </c>
      <c r="AZ52" s="142">
        <v>176</v>
      </c>
      <c r="BA52" s="142">
        <v>744</v>
      </c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</row>
    <row r="53" spans="1:142" s="41" customFormat="1">
      <c r="A53" s="239">
        <f t="shared" si="12"/>
        <v>52</v>
      </c>
      <c r="B53" s="23" t="s">
        <v>150</v>
      </c>
      <c r="C53" s="23" t="s">
        <v>76</v>
      </c>
      <c r="D53" s="23" t="s">
        <v>68</v>
      </c>
      <c r="E53" s="458" t="s">
        <v>264</v>
      </c>
      <c r="F53" s="23" t="s">
        <v>79</v>
      </c>
      <c r="G53" s="379">
        <f t="shared" ca="1" si="51"/>
        <v>28.316666666666666</v>
      </c>
      <c r="H53" s="379">
        <f t="shared" ca="1" si="48"/>
        <v>30.73</v>
      </c>
      <c r="I53" s="379">
        <f t="shared" ca="1" si="48"/>
        <v>33.159166666666671</v>
      </c>
      <c r="J53" s="379">
        <f t="shared" ca="1" si="48"/>
        <v>39.031666666666673</v>
      </c>
      <c r="K53" s="379">
        <f t="shared" ca="1" si="48"/>
        <v>51.272499999999987</v>
      </c>
      <c r="L53" s="379">
        <f t="shared" ca="1" si="48"/>
        <v>61.197499999999998</v>
      </c>
      <c r="M53" s="379">
        <f t="shared" ca="1" si="48"/>
        <v>64.268333333333331</v>
      </c>
      <c r="N53" s="379">
        <f t="shared" ca="1" si="48"/>
        <v>66.927499999999995</v>
      </c>
      <c r="O53" s="379">
        <f t="shared" ca="1" si="48"/>
        <v>71.034166666666664</v>
      </c>
      <c r="P53" s="379">
        <f t="shared" ca="1" si="48"/>
        <v>71.5</v>
      </c>
      <c r="Q53" s="379">
        <f t="shared" ca="1" si="48"/>
        <v>72.364999999999995</v>
      </c>
      <c r="R53" s="379">
        <f t="shared" ca="1" si="48"/>
        <v>73.816666666666663</v>
      </c>
      <c r="S53" s="379">
        <f t="shared" ca="1" si="48"/>
        <v>76.439166666666665</v>
      </c>
      <c r="T53" s="379">
        <f t="shared" ca="1" si="48"/>
        <v>80.204166666666666</v>
      </c>
      <c r="U53" s="379">
        <f t="shared" ca="1" si="48"/>
        <v>83.164166666666674</v>
      </c>
      <c r="V53" s="32"/>
      <c r="W53" s="32"/>
      <c r="X53" s="32"/>
      <c r="Y53" s="284"/>
      <c r="Z53" s="32"/>
      <c r="AA53" s="32"/>
      <c r="AB53" s="32"/>
      <c r="AC53" s="32"/>
      <c r="AD53" s="32"/>
      <c r="AE53" s="32"/>
      <c r="AF53" s="321"/>
      <c r="AG53" s="8"/>
      <c r="AH53" s="8"/>
      <c r="AM53" s="27">
        <f t="shared" si="19"/>
        <v>42856</v>
      </c>
      <c r="AN53" s="41" t="str">
        <f t="shared" si="49"/>
        <v>bg</v>
      </c>
      <c r="AO53" s="41">
        <f t="shared" si="20"/>
        <v>59</v>
      </c>
      <c r="AP53" s="41">
        <f t="shared" si="50"/>
        <v>78</v>
      </c>
      <c r="AQ53" s="41">
        <f t="shared" si="21"/>
        <v>53</v>
      </c>
      <c r="AR53" s="41" t="str">
        <f>+"b"&amp;AR1</f>
        <v>ba</v>
      </c>
      <c r="AT53" s="139">
        <v>42095</v>
      </c>
      <c r="AU53" s="142">
        <v>352</v>
      </c>
      <c r="AV53" s="142">
        <v>368</v>
      </c>
      <c r="AW53" s="142">
        <v>528</v>
      </c>
      <c r="AX53" s="142">
        <v>128</v>
      </c>
      <c r="AY53" s="142">
        <v>64</v>
      </c>
      <c r="AZ53" s="142">
        <v>176</v>
      </c>
      <c r="BA53" s="142">
        <v>720</v>
      </c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</row>
    <row r="54" spans="1:142" s="41" customFormat="1">
      <c r="A54" s="239">
        <f t="shared" si="12"/>
        <v>53</v>
      </c>
      <c r="B54" s="23"/>
      <c r="C54" s="23"/>
      <c r="D54" s="23"/>
      <c r="E54" s="458"/>
      <c r="F54" s="23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2"/>
      <c r="W54" s="32"/>
      <c r="X54" s="32"/>
      <c r="Y54" s="284"/>
      <c r="Z54" s="32"/>
      <c r="AA54" s="32"/>
      <c r="AB54" s="32"/>
      <c r="AC54" s="32"/>
      <c r="AD54" s="32"/>
      <c r="AE54" s="32"/>
      <c r="AF54" s="321"/>
      <c r="AG54" s="8"/>
      <c r="AH54" s="8"/>
      <c r="AM54" s="27">
        <f t="shared" si="19"/>
        <v>42887</v>
      </c>
      <c r="AN54" s="41" t="str">
        <f t="shared" si="49"/>
        <v>bh</v>
      </c>
      <c r="AO54" s="41">
        <f t="shared" si="20"/>
        <v>60</v>
      </c>
      <c r="AP54" s="41">
        <f t="shared" si="50"/>
        <v>79</v>
      </c>
      <c r="AQ54" s="41">
        <f t="shared" si="21"/>
        <v>54</v>
      </c>
      <c r="AR54" s="41" t="str">
        <f t="shared" ref="AR54" si="52">+"b"&amp;AR2</f>
        <v>bb</v>
      </c>
      <c r="AT54" s="139">
        <v>42125</v>
      </c>
      <c r="AU54" s="142">
        <v>320</v>
      </c>
      <c r="AV54" s="142">
        <v>424</v>
      </c>
      <c r="AW54" s="142">
        <v>480</v>
      </c>
      <c r="AX54" s="142">
        <v>176</v>
      </c>
      <c r="AY54" s="142">
        <v>88</v>
      </c>
      <c r="AZ54" s="142">
        <v>160</v>
      </c>
      <c r="BA54" s="142">
        <v>744</v>
      </c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</row>
    <row r="55" spans="1:142" s="41" customFormat="1">
      <c r="A55" s="239">
        <f t="shared" si="12"/>
        <v>54</v>
      </c>
      <c r="B55" s="23" t="s">
        <v>89</v>
      </c>
      <c r="C55" s="23" t="s">
        <v>76</v>
      </c>
      <c r="D55" s="23" t="s">
        <v>68</v>
      </c>
      <c r="E55" s="458"/>
      <c r="F55" s="23" t="s">
        <v>77</v>
      </c>
      <c r="G55" s="379" t="str">
        <f ca="1">+IF(ISERROR(AVERAGE(INDIRECT("'Prices'!"&amp;VLOOKUP(G$1,$AM$1:$AN$197,2,FALSE)&amp;$A55&amp;":"&amp;VLOOKUP(DATE(YEAR(G$1),12,1),$AM$1:$AN$197,2,FALSE)&amp;$A55))),"",AVERAGE(INDIRECT("'Prices'!"&amp;VLOOKUP(G$1,$AM$1:$AN$197,2,FALSE)&amp;$A55&amp;":"&amp;VLOOKUP(DATE(YEAR(G$1),12,1),$AM$1:$AN$197,2,FALSE)&amp;$A55)))</f>
        <v/>
      </c>
      <c r="H55" s="379" t="str">
        <f t="shared" ref="H55:U57" ca="1" si="53">+IF(ISERROR(AVERAGE(INDIRECT("'Prices'!"&amp;VLOOKUP(H$1,$AM$1:$AN$197,2,FALSE)&amp;$A55&amp;":"&amp;VLOOKUP(DATE(YEAR(H$1),12,1),$AM$1:$AN$197,2,FALSE)&amp;$A55))),"",AVERAGE(INDIRECT("'Prices'!"&amp;VLOOKUP(H$1,$AM$1:$AN$197,2,FALSE)&amp;$A55&amp;":"&amp;VLOOKUP(DATE(YEAR(H$1),12,1),$AM$1:$AN$197,2,FALSE)&amp;$A55)))</f>
        <v/>
      </c>
      <c r="I55" s="379" t="str">
        <f t="shared" ca="1" si="53"/>
        <v/>
      </c>
      <c r="J55" s="379" t="str">
        <f t="shared" ca="1" si="53"/>
        <v/>
      </c>
      <c r="K55" s="379" t="str">
        <f t="shared" ca="1" si="53"/>
        <v/>
      </c>
      <c r="L55" s="379" t="str">
        <f t="shared" ca="1" si="53"/>
        <v/>
      </c>
      <c r="M55" s="379" t="str">
        <f t="shared" ca="1" si="53"/>
        <v/>
      </c>
      <c r="N55" s="379" t="str">
        <f t="shared" ca="1" si="53"/>
        <v/>
      </c>
      <c r="O55" s="379" t="str">
        <f t="shared" ca="1" si="53"/>
        <v/>
      </c>
      <c r="P55" s="379" t="str">
        <f t="shared" ca="1" si="53"/>
        <v/>
      </c>
      <c r="Q55" s="379" t="str">
        <f t="shared" ca="1" si="53"/>
        <v/>
      </c>
      <c r="R55" s="379" t="str">
        <f t="shared" ca="1" si="53"/>
        <v/>
      </c>
      <c r="S55" s="379" t="str">
        <f t="shared" ca="1" si="53"/>
        <v/>
      </c>
      <c r="T55" s="379" t="str">
        <f t="shared" ca="1" si="53"/>
        <v/>
      </c>
      <c r="U55" s="379" t="str">
        <f t="shared" ca="1" si="53"/>
        <v/>
      </c>
      <c r="V55" s="32"/>
      <c r="W55" s="32"/>
      <c r="X55" s="32"/>
      <c r="Y55" s="284"/>
      <c r="Z55" s="32"/>
      <c r="AA55" s="32"/>
      <c r="AB55" s="32"/>
      <c r="AC55" s="32"/>
      <c r="AD55" s="32"/>
      <c r="AE55" s="32"/>
      <c r="AF55" s="321"/>
      <c r="AG55" s="8"/>
      <c r="AH55" s="8"/>
      <c r="AM55" s="27">
        <f>+EDATE(AM54,1)</f>
        <v>42917</v>
      </c>
      <c r="AN55" s="41" t="str">
        <f t="shared" ref="AN55:AN86" si="54">+VLOOKUP(AO55,$AQ$1:$AR$197,2,FALSE)</f>
        <v>bi</v>
      </c>
      <c r="AO55" s="41">
        <f>+AO54+1</f>
        <v>61</v>
      </c>
      <c r="AP55" s="41">
        <f t="shared" ref="AP55:AP86" si="55">+MATCH(AM55,$AT$1:$AT$121)</f>
        <v>80</v>
      </c>
      <c r="AQ55" s="41">
        <f>+AQ54+1</f>
        <v>55</v>
      </c>
      <c r="AR55" s="41" t="str">
        <f t="shared" ref="AR55:AR78" si="56">+"b"&amp;AR3</f>
        <v>bc</v>
      </c>
      <c r="AT55" s="139">
        <v>42156</v>
      </c>
      <c r="AU55" s="142">
        <v>352</v>
      </c>
      <c r="AV55" s="142">
        <v>368</v>
      </c>
      <c r="AW55" s="142">
        <v>528</v>
      </c>
      <c r="AX55" s="142">
        <v>128</v>
      </c>
      <c r="AY55" s="142">
        <v>64</v>
      </c>
      <c r="AZ55" s="142">
        <v>176</v>
      </c>
      <c r="BA55" s="142">
        <v>720</v>
      </c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</row>
    <row r="56" spans="1:142" s="41" customFormat="1">
      <c r="A56" s="239">
        <f t="shared" si="12"/>
        <v>55</v>
      </c>
      <c r="B56" s="23" t="s">
        <v>89</v>
      </c>
      <c r="C56" s="23" t="s">
        <v>76</v>
      </c>
      <c r="D56" s="23" t="s">
        <v>68</v>
      </c>
      <c r="E56" s="458"/>
      <c r="F56" s="23" t="s">
        <v>78</v>
      </c>
      <c r="G56" s="379" t="str">
        <f t="shared" ref="G56:G57" ca="1" si="57">+IF(ISERROR(AVERAGE(INDIRECT("'Prices'!"&amp;VLOOKUP(G$1,$AM$1:$AN$197,2,FALSE)&amp;$A56&amp;":"&amp;VLOOKUP(DATE(YEAR(G$1),12,1),$AM$1:$AN$197,2,FALSE)&amp;$A56))),"",AVERAGE(INDIRECT("'Prices'!"&amp;VLOOKUP(G$1,$AM$1:$AN$197,2,FALSE)&amp;$A56&amp;":"&amp;VLOOKUP(DATE(YEAR(G$1),12,1),$AM$1:$AN$197,2,FALSE)&amp;$A56)))</f>
        <v/>
      </c>
      <c r="H56" s="379" t="str">
        <f t="shared" ca="1" si="53"/>
        <v/>
      </c>
      <c r="I56" s="379" t="str">
        <f t="shared" ca="1" si="53"/>
        <v/>
      </c>
      <c r="J56" s="379" t="str">
        <f t="shared" ca="1" si="53"/>
        <v/>
      </c>
      <c r="K56" s="379" t="str">
        <f t="shared" ca="1" si="53"/>
        <v/>
      </c>
      <c r="L56" s="379" t="str">
        <f t="shared" ca="1" si="53"/>
        <v/>
      </c>
      <c r="M56" s="379" t="str">
        <f t="shared" ca="1" si="53"/>
        <v/>
      </c>
      <c r="N56" s="379" t="str">
        <f t="shared" ca="1" si="53"/>
        <v/>
      </c>
      <c r="O56" s="379" t="str">
        <f t="shared" ca="1" si="53"/>
        <v/>
      </c>
      <c r="P56" s="379" t="str">
        <f t="shared" ca="1" si="53"/>
        <v/>
      </c>
      <c r="Q56" s="379" t="str">
        <f t="shared" ca="1" si="53"/>
        <v/>
      </c>
      <c r="R56" s="379" t="str">
        <f t="shared" ca="1" si="53"/>
        <v/>
      </c>
      <c r="S56" s="379" t="str">
        <f t="shared" ca="1" si="53"/>
        <v/>
      </c>
      <c r="T56" s="379" t="str">
        <f t="shared" ca="1" si="53"/>
        <v/>
      </c>
      <c r="U56" s="379" t="str">
        <f t="shared" ca="1" si="53"/>
        <v/>
      </c>
      <c r="V56" s="32"/>
      <c r="W56" s="32"/>
      <c r="X56" s="32"/>
      <c r="Y56" s="284"/>
      <c r="Z56" s="32"/>
      <c r="AA56" s="32"/>
      <c r="AB56" s="32"/>
      <c r="AC56" s="32"/>
      <c r="AD56" s="32"/>
      <c r="AE56" s="32"/>
      <c r="AF56" s="321"/>
      <c r="AG56" s="8"/>
      <c r="AH56" s="8"/>
      <c r="AM56" s="27">
        <f t="shared" si="19"/>
        <v>42948</v>
      </c>
      <c r="AN56" s="41" t="str">
        <f t="shared" si="54"/>
        <v>bj</v>
      </c>
      <c r="AO56" s="41">
        <f t="shared" si="20"/>
        <v>62</v>
      </c>
      <c r="AP56" s="41">
        <f t="shared" si="55"/>
        <v>81</v>
      </c>
      <c r="AQ56" s="41">
        <f t="shared" si="21"/>
        <v>56</v>
      </c>
      <c r="AR56" s="41" t="str">
        <f t="shared" si="56"/>
        <v>bd</v>
      </c>
      <c r="AT56" s="139">
        <v>42186</v>
      </c>
      <c r="AU56" s="142">
        <v>368</v>
      </c>
      <c r="AV56" s="142">
        <v>376</v>
      </c>
      <c r="AW56" s="142">
        <v>552</v>
      </c>
      <c r="AX56" s="142">
        <v>128</v>
      </c>
      <c r="AY56" s="142">
        <v>64</v>
      </c>
      <c r="AZ56" s="142">
        <v>184</v>
      </c>
      <c r="BA56" s="142">
        <v>744</v>
      </c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</row>
    <row r="57" spans="1:142" s="41" customFormat="1">
      <c r="A57" s="239">
        <f t="shared" si="12"/>
        <v>56</v>
      </c>
      <c r="B57" s="23" t="s">
        <v>89</v>
      </c>
      <c r="C57" s="23" t="s">
        <v>76</v>
      </c>
      <c r="D57" s="23" t="s">
        <v>68</v>
      </c>
      <c r="E57" s="458" t="s">
        <v>263</v>
      </c>
      <c r="F57" s="23" t="s">
        <v>79</v>
      </c>
      <c r="G57" s="379">
        <f t="shared" ca="1" si="57"/>
        <v>22.133333333333336</v>
      </c>
      <c r="H57" s="379">
        <f t="shared" ca="1" si="53"/>
        <v>21.374166666666667</v>
      </c>
      <c r="I57" s="379">
        <f t="shared" ca="1" si="53"/>
        <v>20.959999999999997</v>
      </c>
      <c r="J57" s="379">
        <f t="shared" ca="1" si="53"/>
        <v>21.431666666666668</v>
      </c>
      <c r="K57" s="379">
        <f t="shared" ca="1" si="53"/>
        <v>22.005833333333332</v>
      </c>
      <c r="L57" s="379">
        <f t="shared" ca="1" si="53"/>
        <v>22.62833333333333</v>
      </c>
      <c r="M57" s="379">
        <f t="shared" ca="1" si="53"/>
        <v>23.283333333333331</v>
      </c>
      <c r="N57" s="379">
        <f t="shared" ca="1" si="53"/>
        <v>23.968333333333334</v>
      </c>
      <c r="O57" s="379">
        <f t="shared" ca="1" si="53"/>
        <v>24.653333333333332</v>
      </c>
      <c r="P57" s="379">
        <f t="shared" ca="1" si="53"/>
        <v>25.386666666666667</v>
      </c>
      <c r="Q57" s="379">
        <f t="shared" ca="1" si="53"/>
        <v>26.146666666666672</v>
      </c>
      <c r="R57" s="379">
        <f t="shared" ca="1" si="53"/>
        <v>26.935833333333331</v>
      </c>
      <c r="S57" s="379">
        <f t="shared" ca="1" si="53"/>
        <v>27.705833333333331</v>
      </c>
      <c r="T57" s="379">
        <f t="shared" ca="1" si="53"/>
        <v>28.484166666666667</v>
      </c>
      <c r="U57" s="379">
        <f t="shared" ca="1" si="53"/>
        <v>29.289166666666663</v>
      </c>
      <c r="V57" s="32"/>
      <c r="W57" s="32"/>
      <c r="X57" s="32"/>
      <c r="Y57" s="284"/>
      <c r="Z57" s="32"/>
      <c r="AA57" s="32"/>
      <c r="AB57" s="32"/>
      <c r="AC57" s="32"/>
      <c r="AD57" s="32"/>
      <c r="AE57" s="32"/>
      <c r="AF57" s="321"/>
      <c r="AG57" s="8"/>
      <c r="AH57" s="8"/>
      <c r="AM57" s="27">
        <f t="shared" si="19"/>
        <v>42979</v>
      </c>
      <c r="AN57" s="41" t="str">
        <f t="shared" si="54"/>
        <v>bk</v>
      </c>
      <c r="AO57" s="41">
        <f t="shared" si="20"/>
        <v>63</v>
      </c>
      <c r="AP57" s="41">
        <f t="shared" si="55"/>
        <v>82</v>
      </c>
      <c r="AQ57" s="41">
        <f t="shared" si="21"/>
        <v>57</v>
      </c>
      <c r="AR57" s="41" t="str">
        <f t="shared" si="56"/>
        <v>be</v>
      </c>
      <c r="AT57" s="139">
        <v>42217</v>
      </c>
      <c r="AU57" s="142">
        <v>336</v>
      </c>
      <c r="AV57" s="142">
        <v>408</v>
      </c>
      <c r="AW57" s="142">
        <v>504</v>
      </c>
      <c r="AX57" s="142">
        <v>160</v>
      </c>
      <c r="AY57" s="142">
        <v>80</v>
      </c>
      <c r="AZ57" s="142">
        <v>168</v>
      </c>
      <c r="BA57" s="142">
        <v>744</v>
      </c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</row>
    <row r="58" spans="1:142" s="41" customFormat="1">
      <c r="A58" s="239">
        <f t="shared" si="12"/>
        <v>57</v>
      </c>
      <c r="B58" s="23"/>
      <c r="C58" s="23"/>
      <c r="D58" s="23"/>
      <c r="E58" s="458"/>
      <c r="F58" s="23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2"/>
      <c r="W58" s="32"/>
      <c r="X58" s="32"/>
      <c r="Y58" s="284"/>
      <c r="Z58" s="32"/>
      <c r="AA58" s="32"/>
      <c r="AB58" s="32"/>
      <c r="AC58" s="32"/>
      <c r="AD58" s="32"/>
      <c r="AE58" s="32"/>
      <c r="AF58" s="321"/>
      <c r="AG58" s="8"/>
      <c r="AH58" s="8"/>
      <c r="AM58" s="27">
        <f t="shared" si="19"/>
        <v>43009</v>
      </c>
      <c r="AN58" s="41" t="str">
        <f t="shared" si="54"/>
        <v>bl</v>
      </c>
      <c r="AO58" s="41">
        <f t="shared" si="20"/>
        <v>64</v>
      </c>
      <c r="AP58" s="41">
        <f t="shared" si="55"/>
        <v>83</v>
      </c>
      <c r="AQ58" s="41">
        <f t="shared" si="21"/>
        <v>58</v>
      </c>
      <c r="AR58" s="41" t="str">
        <f t="shared" si="56"/>
        <v>bf</v>
      </c>
      <c r="AT58" s="139">
        <v>42248</v>
      </c>
      <c r="AU58" s="142">
        <v>336</v>
      </c>
      <c r="AV58" s="142">
        <v>384</v>
      </c>
      <c r="AW58" s="142">
        <v>504</v>
      </c>
      <c r="AX58" s="142">
        <v>144</v>
      </c>
      <c r="AY58" s="142">
        <v>72</v>
      </c>
      <c r="AZ58" s="142">
        <v>168</v>
      </c>
      <c r="BA58" s="142">
        <v>720</v>
      </c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</row>
    <row r="59" spans="1:142" s="41" customFormat="1">
      <c r="A59" s="239">
        <f t="shared" si="12"/>
        <v>58</v>
      </c>
      <c r="B59" s="23" t="s">
        <v>90</v>
      </c>
      <c r="C59" s="23" t="s">
        <v>76</v>
      </c>
      <c r="D59" s="23" t="s">
        <v>68</v>
      </c>
      <c r="E59" s="458"/>
      <c r="F59" s="23" t="s">
        <v>77</v>
      </c>
      <c r="G59" s="379" t="str">
        <f ca="1">+IF(ISERROR(AVERAGE(INDIRECT("'Prices'!"&amp;VLOOKUP(G$1,$AM$1:$AN$197,2,FALSE)&amp;$A59&amp;":"&amp;VLOOKUP(DATE(YEAR(G$1),12,1),$AM$1:$AN$197,2,FALSE)&amp;$A59))),"",AVERAGE(INDIRECT("'Prices'!"&amp;VLOOKUP(G$1,$AM$1:$AN$197,2,FALSE)&amp;$A59&amp;":"&amp;VLOOKUP(DATE(YEAR(G$1),12,1),$AM$1:$AN$197,2,FALSE)&amp;$A59)))</f>
        <v/>
      </c>
      <c r="H59" s="379" t="str">
        <f t="shared" ref="H59:U61" ca="1" si="58">+IF(ISERROR(AVERAGE(INDIRECT("'Prices'!"&amp;VLOOKUP(H$1,$AM$1:$AN$197,2,FALSE)&amp;$A59&amp;":"&amp;VLOOKUP(DATE(YEAR(H$1),12,1),$AM$1:$AN$197,2,FALSE)&amp;$A59))),"",AVERAGE(INDIRECT("'Prices'!"&amp;VLOOKUP(H$1,$AM$1:$AN$197,2,FALSE)&amp;$A59&amp;":"&amp;VLOOKUP(DATE(YEAR(H$1),12,1),$AM$1:$AN$197,2,FALSE)&amp;$A59)))</f>
        <v/>
      </c>
      <c r="I59" s="379" t="str">
        <f t="shared" ca="1" si="58"/>
        <v/>
      </c>
      <c r="J59" s="379" t="str">
        <f t="shared" ca="1" si="58"/>
        <v/>
      </c>
      <c r="K59" s="379" t="str">
        <f t="shared" ca="1" si="58"/>
        <v/>
      </c>
      <c r="L59" s="379" t="str">
        <f t="shared" ca="1" si="58"/>
        <v/>
      </c>
      <c r="M59" s="379" t="str">
        <f t="shared" ca="1" si="58"/>
        <v/>
      </c>
      <c r="N59" s="379" t="str">
        <f t="shared" ca="1" si="58"/>
        <v/>
      </c>
      <c r="O59" s="379" t="str">
        <f t="shared" ca="1" si="58"/>
        <v/>
      </c>
      <c r="P59" s="379" t="str">
        <f t="shared" ca="1" si="58"/>
        <v/>
      </c>
      <c r="Q59" s="379" t="str">
        <f t="shared" ca="1" si="58"/>
        <v/>
      </c>
      <c r="R59" s="379" t="str">
        <f t="shared" ca="1" si="58"/>
        <v/>
      </c>
      <c r="S59" s="379" t="str">
        <f t="shared" ca="1" si="58"/>
        <v/>
      </c>
      <c r="T59" s="379" t="str">
        <f t="shared" ca="1" si="58"/>
        <v/>
      </c>
      <c r="U59" s="379" t="str">
        <f t="shared" ca="1" si="58"/>
        <v/>
      </c>
      <c r="V59" s="32"/>
      <c r="W59" s="32"/>
      <c r="X59" s="32"/>
      <c r="Y59" s="284"/>
      <c r="Z59" s="32"/>
      <c r="AA59" s="32"/>
      <c r="AB59" s="32"/>
      <c r="AC59" s="32"/>
      <c r="AD59" s="32"/>
      <c r="AE59" s="32"/>
      <c r="AF59" s="321"/>
      <c r="AG59" s="8"/>
      <c r="AH59" s="8"/>
      <c r="AM59" s="27">
        <f t="shared" si="19"/>
        <v>43040</v>
      </c>
      <c r="AN59" s="41" t="str">
        <f t="shared" si="54"/>
        <v>bm</v>
      </c>
      <c r="AO59" s="41">
        <f t="shared" si="20"/>
        <v>65</v>
      </c>
      <c r="AP59" s="41">
        <f t="shared" si="55"/>
        <v>84</v>
      </c>
      <c r="AQ59" s="41">
        <f t="shared" si="21"/>
        <v>59</v>
      </c>
      <c r="AR59" s="41" t="str">
        <f t="shared" si="56"/>
        <v>bg</v>
      </c>
      <c r="AT59" s="139">
        <v>42278</v>
      </c>
      <c r="AU59" s="142">
        <v>352</v>
      </c>
      <c r="AV59" s="142">
        <v>392</v>
      </c>
      <c r="AW59" s="142">
        <v>528</v>
      </c>
      <c r="AX59" s="142">
        <v>144</v>
      </c>
      <c r="AY59" s="142">
        <v>72</v>
      </c>
      <c r="AZ59" s="142">
        <v>176</v>
      </c>
      <c r="BA59" s="142">
        <v>744</v>
      </c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</row>
    <row r="60" spans="1:142" s="41" customFormat="1">
      <c r="A60" s="239">
        <f t="shared" si="12"/>
        <v>59</v>
      </c>
      <c r="B60" s="23" t="s">
        <v>90</v>
      </c>
      <c r="C60" s="23" t="s">
        <v>76</v>
      </c>
      <c r="D60" s="23" t="s">
        <v>68</v>
      </c>
      <c r="E60" s="458"/>
      <c r="F60" s="23" t="s">
        <v>78</v>
      </c>
      <c r="G60" s="379" t="str">
        <f t="shared" ref="G60:G61" ca="1" si="59">+IF(ISERROR(AVERAGE(INDIRECT("'Prices'!"&amp;VLOOKUP(G$1,$AM$1:$AN$197,2,FALSE)&amp;$A60&amp;":"&amp;VLOOKUP(DATE(YEAR(G$1),12,1),$AM$1:$AN$197,2,FALSE)&amp;$A60))),"",AVERAGE(INDIRECT("'Prices'!"&amp;VLOOKUP(G$1,$AM$1:$AN$197,2,FALSE)&amp;$A60&amp;":"&amp;VLOOKUP(DATE(YEAR(G$1),12,1),$AM$1:$AN$197,2,FALSE)&amp;$A60)))</f>
        <v/>
      </c>
      <c r="H60" s="379" t="str">
        <f t="shared" ca="1" si="58"/>
        <v/>
      </c>
      <c r="I60" s="379" t="str">
        <f t="shared" ca="1" si="58"/>
        <v/>
      </c>
      <c r="J60" s="379" t="str">
        <f t="shared" ca="1" si="58"/>
        <v/>
      </c>
      <c r="K60" s="379" t="str">
        <f t="shared" ca="1" si="58"/>
        <v/>
      </c>
      <c r="L60" s="379" t="str">
        <f t="shared" ca="1" si="58"/>
        <v/>
      </c>
      <c r="M60" s="379" t="str">
        <f t="shared" ca="1" si="58"/>
        <v/>
      </c>
      <c r="N60" s="379" t="str">
        <f t="shared" ca="1" si="58"/>
        <v/>
      </c>
      <c r="O60" s="379" t="str">
        <f t="shared" ca="1" si="58"/>
        <v/>
      </c>
      <c r="P60" s="379" t="str">
        <f t="shared" ca="1" si="58"/>
        <v/>
      </c>
      <c r="Q60" s="379" t="str">
        <f t="shared" ca="1" si="58"/>
        <v/>
      </c>
      <c r="R60" s="379" t="str">
        <f t="shared" ca="1" si="58"/>
        <v/>
      </c>
      <c r="S60" s="379" t="str">
        <f t="shared" ca="1" si="58"/>
        <v/>
      </c>
      <c r="T60" s="379" t="str">
        <f t="shared" ca="1" si="58"/>
        <v/>
      </c>
      <c r="U60" s="379" t="str">
        <f t="shared" ca="1" si="58"/>
        <v/>
      </c>
      <c r="V60" s="32"/>
      <c r="W60" s="32"/>
      <c r="X60" s="32"/>
      <c r="Y60" s="284"/>
      <c r="Z60" s="32"/>
      <c r="AA60" s="32"/>
      <c r="AB60" s="32"/>
      <c r="AC60" s="32"/>
      <c r="AD60" s="32"/>
      <c r="AE60" s="32"/>
      <c r="AF60" s="321"/>
      <c r="AG60" s="8"/>
      <c r="AH60" s="8"/>
      <c r="AM60" s="27">
        <f t="shared" si="19"/>
        <v>43070</v>
      </c>
      <c r="AN60" s="41" t="str">
        <f t="shared" si="54"/>
        <v>bn</v>
      </c>
      <c r="AO60" s="41">
        <f t="shared" si="20"/>
        <v>66</v>
      </c>
      <c r="AP60" s="41">
        <f t="shared" si="55"/>
        <v>85</v>
      </c>
      <c r="AQ60" s="41">
        <f t="shared" si="21"/>
        <v>60</v>
      </c>
      <c r="AR60" s="41" t="str">
        <f t="shared" si="56"/>
        <v>bh</v>
      </c>
      <c r="AT60" s="139">
        <v>42309</v>
      </c>
      <c r="AU60" s="142">
        <v>320</v>
      </c>
      <c r="AV60" s="142">
        <v>400</v>
      </c>
      <c r="AW60" s="142">
        <v>480</v>
      </c>
      <c r="AX60" s="142">
        <v>160</v>
      </c>
      <c r="AY60" s="142">
        <v>80</v>
      </c>
      <c r="AZ60" s="142">
        <v>160</v>
      </c>
      <c r="BA60" s="142">
        <v>720</v>
      </c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</row>
    <row r="61" spans="1:142" s="41" customFormat="1">
      <c r="A61" s="239">
        <f t="shared" si="12"/>
        <v>60</v>
      </c>
      <c r="B61" s="23" t="s">
        <v>90</v>
      </c>
      <c r="C61" s="23" t="s">
        <v>76</v>
      </c>
      <c r="D61" s="23" t="s">
        <v>68</v>
      </c>
      <c r="E61" s="458" t="s">
        <v>263</v>
      </c>
      <c r="F61" s="23" t="s">
        <v>79</v>
      </c>
      <c r="G61" s="379">
        <f t="shared" ca="1" si="59"/>
        <v>3.480833333333333</v>
      </c>
      <c r="H61" s="379">
        <f t="shared" ca="1" si="58"/>
        <v>3.8883333333333332</v>
      </c>
      <c r="I61" s="379">
        <f t="shared" ca="1" si="58"/>
        <v>4.0966666666666667</v>
      </c>
      <c r="J61" s="379">
        <f t="shared" ca="1" si="58"/>
        <v>4.2816666666666663</v>
      </c>
      <c r="K61" s="379">
        <f t="shared" ca="1" si="58"/>
        <v>4.4858333333333329</v>
      </c>
      <c r="L61" s="379">
        <f t="shared" ca="1" si="58"/>
        <v>4.7408333333333319</v>
      </c>
      <c r="M61" s="379">
        <f t="shared" ca="1" si="58"/>
        <v>5.0533333333333328</v>
      </c>
      <c r="N61" s="379">
        <f t="shared" ca="1" si="58"/>
        <v>5.4166666666666679</v>
      </c>
      <c r="O61" s="379">
        <f t="shared" ca="1" si="58"/>
        <v>5.8299999999999992</v>
      </c>
      <c r="P61" s="379">
        <f t="shared" ca="1" si="58"/>
        <v>6.1916666666666655</v>
      </c>
      <c r="Q61" s="379">
        <f t="shared" ca="1" si="58"/>
        <v>6.5266666666666664</v>
      </c>
      <c r="R61" s="379">
        <f t="shared" ca="1" si="58"/>
        <v>6.847500000000001</v>
      </c>
      <c r="S61" s="379">
        <f t="shared" ca="1" si="58"/>
        <v>7.1658333333333344</v>
      </c>
      <c r="T61" s="379">
        <f t="shared" ca="1" si="58"/>
        <v>7.495000000000001</v>
      </c>
      <c r="U61" s="379">
        <f t="shared" ca="1" si="58"/>
        <v>7.7849999999999993</v>
      </c>
      <c r="V61" s="32"/>
      <c r="W61" s="32"/>
      <c r="X61" s="32"/>
      <c r="Y61" s="284"/>
      <c r="Z61" s="32"/>
      <c r="AA61" s="32"/>
      <c r="AB61" s="32"/>
      <c r="AC61" s="32"/>
      <c r="AD61" s="32"/>
      <c r="AE61" s="32"/>
      <c r="AF61" s="321"/>
      <c r="AG61" s="8"/>
      <c r="AH61" s="8"/>
      <c r="AM61" s="27">
        <f t="shared" si="19"/>
        <v>43101</v>
      </c>
      <c r="AN61" s="41" t="str">
        <f t="shared" si="54"/>
        <v>bo</v>
      </c>
      <c r="AO61" s="41">
        <f t="shared" si="20"/>
        <v>67</v>
      </c>
      <c r="AP61" s="41">
        <f t="shared" si="55"/>
        <v>86</v>
      </c>
      <c r="AQ61" s="41">
        <f t="shared" si="21"/>
        <v>61</v>
      </c>
      <c r="AR61" s="41" t="str">
        <f t="shared" si="56"/>
        <v>bi</v>
      </c>
      <c r="AT61" s="139">
        <v>42339</v>
      </c>
      <c r="AU61" s="142">
        <v>352</v>
      </c>
      <c r="AV61" s="142">
        <v>392</v>
      </c>
      <c r="AW61" s="142">
        <v>528</v>
      </c>
      <c r="AX61" s="142">
        <v>144</v>
      </c>
      <c r="AY61" s="142">
        <v>72</v>
      </c>
      <c r="AZ61" s="142">
        <v>176</v>
      </c>
      <c r="BA61" s="142">
        <v>744</v>
      </c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</row>
    <row r="62" spans="1:142" s="41" customFormat="1">
      <c r="A62" s="239">
        <f t="shared" ref="A62:A97" si="60">+ROW(B62)-1</f>
        <v>61</v>
      </c>
      <c r="B62" s="23"/>
      <c r="C62" s="23"/>
      <c r="D62" s="23"/>
      <c r="E62" s="458"/>
      <c r="F62" s="23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2"/>
      <c r="W62" s="32"/>
      <c r="X62" s="32"/>
      <c r="Y62" s="284"/>
      <c r="Z62" s="32"/>
      <c r="AA62" s="32"/>
      <c r="AB62" s="32"/>
      <c r="AC62" s="32"/>
      <c r="AD62" s="32"/>
      <c r="AE62" s="32"/>
      <c r="AF62" s="321"/>
      <c r="AG62" s="8"/>
      <c r="AH62" s="8"/>
      <c r="AM62" s="27">
        <f t="shared" si="19"/>
        <v>43132</v>
      </c>
      <c r="AN62" s="41" t="str">
        <f t="shared" si="54"/>
        <v>bp</v>
      </c>
      <c r="AO62" s="41">
        <f t="shared" si="20"/>
        <v>68</v>
      </c>
      <c r="AP62" s="41">
        <f t="shared" si="55"/>
        <v>87</v>
      </c>
      <c r="AQ62" s="41">
        <f t="shared" si="21"/>
        <v>62</v>
      </c>
      <c r="AR62" s="41" t="str">
        <f t="shared" si="56"/>
        <v>bj</v>
      </c>
      <c r="AT62" s="140">
        <v>42370</v>
      </c>
      <c r="AU62" s="143">
        <v>320</v>
      </c>
      <c r="AV62" s="143">
        <v>424</v>
      </c>
      <c r="AW62" s="143">
        <v>480</v>
      </c>
      <c r="AX62" s="143">
        <v>176</v>
      </c>
      <c r="AY62" s="143">
        <v>88</v>
      </c>
      <c r="AZ62" s="143">
        <v>160</v>
      </c>
      <c r="BA62" s="143">
        <v>744</v>
      </c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</row>
    <row r="63" spans="1:142" s="41" customFormat="1">
      <c r="A63" s="239">
        <f t="shared" si="60"/>
        <v>62</v>
      </c>
      <c r="B63" s="23" t="s">
        <v>185</v>
      </c>
      <c r="C63" s="23" t="s">
        <v>76</v>
      </c>
      <c r="D63" s="23" t="s">
        <v>68</v>
      </c>
      <c r="E63" s="458"/>
      <c r="F63" s="23" t="s">
        <v>77</v>
      </c>
      <c r="G63" s="379" t="str">
        <f ca="1">+IF(ISERROR(AVERAGE(INDIRECT("'Prices'!"&amp;VLOOKUP(G$1,$AM$1:$AN$197,2,FALSE)&amp;$A63&amp;":"&amp;VLOOKUP(DATE(YEAR(G$1),12,1),$AM$1:$AN$197,2,FALSE)&amp;$A63))),"",AVERAGE(INDIRECT("'Prices'!"&amp;VLOOKUP(G$1,$AM$1:$AN$197,2,FALSE)&amp;$A63&amp;":"&amp;VLOOKUP(DATE(YEAR(G$1),12,1),$AM$1:$AN$197,2,FALSE)&amp;$A63)))</f>
        <v/>
      </c>
      <c r="H63" s="379" t="str">
        <f t="shared" ref="H63:U65" ca="1" si="61">+IF(ISERROR(AVERAGE(INDIRECT("'Prices'!"&amp;VLOOKUP(H$1,$AM$1:$AN$197,2,FALSE)&amp;$A63&amp;":"&amp;VLOOKUP(DATE(YEAR(H$1),12,1),$AM$1:$AN$197,2,FALSE)&amp;$A63))),"",AVERAGE(INDIRECT("'Prices'!"&amp;VLOOKUP(H$1,$AM$1:$AN$197,2,FALSE)&amp;$A63&amp;":"&amp;VLOOKUP(DATE(YEAR(H$1),12,1),$AM$1:$AN$197,2,FALSE)&amp;$A63)))</f>
        <v/>
      </c>
      <c r="I63" s="379" t="str">
        <f t="shared" ca="1" si="61"/>
        <v/>
      </c>
      <c r="J63" s="379" t="str">
        <f t="shared" ca="1" si="61"/>
        <v/>
      </c>
      <c r="K63" s="379" t="str">
        <f t="shared" ca="1" si="61"/>
        <v/>
      </c>
      <c r="L63" s="379" t="str">
        <f t="shared" ca="1" si="61"/>
        <v/>
      </c>
      <c r="M63" s="379" t="str">
        <f t="shared" ca="1" si="61"/>
        <v/>
      </c>
      <c r="N63" s="379" t="str">
        <f t="shared" ca="1" si="61"/>
        <v/>
      </c>
      <c r="O63" s="379" t="str">
        <f t="shared" ca="1" si="61"/>
        <v/>
      </c>
      <c r="P63" s="379" t="str">
        <f t="shared" ca="1" si="61"/>
        <v/>
      </c>
      <c r="Q63" s="379" t="str">
        <f t="shared" ca="1" si="61"/>
        <v/>
      </c>
      <c r="R63" s="379" t="str">
        <f t="shared" ca="1" si="61"/>
        <v/>
      </c>
      <c r="S63" s="379" t="str">
        <f t="shared" ca="1" si="61"/>
        <v/>
      </c>
      <c r="T63" s="379" t="str">
        <f t="shared" ca="1" si="61"/>
        <v/>
      </c>
      <c r="U63" s="379" t="str">
        <f t="shared" ca="1" si="61"/>
        <v/>
      </c>
      <c r="V63" s="32"/>
      <c r="W63" s="32"/>
      <c r="X63" s="32"/>
      <c r="Y63" s="284"/>
      <c r="Z63" s="32"/>
      <c r="AA63" s="32"/>
      <c r="AB63" s="32"/>
      <c r="AC63" s="32"/>
      <c r="AD63" s="32"/>
      <c r="AE63" s="32"/>
      <c r="AF63" s="321"/>
      <c r="AG63" s="8"/>
      <c r="AH63" s="8"/>
      <c r="AM63" s="27">
        <f t="shared" si="19"/>
        <v>43160</v>
      </c>
      <c r="AN63" s="41" t="str">
        <f t="shared" si="54"/>
        <v>bq</v>
      </c>
      <c r="AO63" s="41">
        <f t="shared" si="20"/>
        <v>69</v>
      </c>
      <c r="AP63" s="41">
        <f t="shared" si="55"/>
        <v>88</v>
      </c>
      <c r="AQ63" s="41">
        <f t="shared" si="21"/>
        <v>63</v>
      </c>
      <c r="AR63" s="41" t="str">
        <f t="shared" si="56"/>
        <v>bk</v>
      </c>
      <c r="AT63" s="140">
        <v>42401</v>
      </c>
      <c r="AU63" s="143">
        <v>336</v>
      </c>
      <c r="AV63" s="143">
        <v>360</v>
      </c>
      <c r="AW63" s="143">
        <v>504</v>
      </c>
      <c r="AX63" s="143">
        <v>128</v>
      </c>
      <c r="AY63" s="143">
        <v>64</v>
      </c>
      <c r="AZ63" s="143">
        <v>168</v>
      </c>
      <c r="BA63" s="143">
        <v>696</v>
      </c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</row>
    <row r="64" spans="1:142" s="41" customFormat="1">
      <c r="A64" s="239">
        <f t="shared" si="60"/>
        <v>63</v>
      </c>
      <c r="B64" s="23" t="s">
        <v>185</v>
      </c>
      <c r="C64" s="23" t="s">
        <v>76</v>
      </c>
      <c r="D64" s="23" t="s">
        <v>68</v>
      </c>
      <c r="E64" s="458"/>
      <c r="F64" s="23" t="s">
        <v>78</v>
      </c>
      <c r="G64" s="379" t="str">
        <f t="shared" ref="G64:G65" ca="1" si="62">+IF(ISERROR(AVERAGE(INDIRECT("'Prices'!"&amp;VLOOKUP(G$1,$AM$1:$AN$197,2,FALSE)&amp;$A64&amp;":"&amp;VLOOKUP(DATE(YEAR(G$1),12,1),$AM$1:$AN$197,2,FALSE)&amp;$A64))),"",AVERAGE(INDIRECT("'Prices'!"&amp;VLOOKUP(G$1,$AM$1:$AN$197,2,FALSE)&amp;$A64&amp;":"&amp;VLOOKUP(DATE(YEAR(G$1),12,1),$AM$1:$AN$197,2,FALSE)&amp;$A64)))</f>
        <v/>
      </c>
      <c r="H64" s="379" t="str">
        <f t="shared" ca="1" si="61"/>
        <v/>
      </c>
      <c r="I64" s="379" t="str">
        <f t="shared" ca="1" si="61"/>
        <v/>
      </c>
      <c r="J64" s="379" t="str">
        <f t="shared" ca="1" si="61"/>
        <v/>
      </c>
      <c r="K64" s="379" t="str">
        <f t="shared" ca="1" si="61"/>
        <v/>
      </c>
      <c r="L64" s="379" t="str">
        <f t="shared" ca="1" si="61"/>
        <v/>
      </c>
      <c r="M64" s="379" t="str">
        <f t="shared" ca="1" si="61"/>
        <v/>
      </c>
      <c r="N64" s="379" t="str">
        <f t="shared" ca="1" si="61"/>
        <v/>
      </c>
      <c r="O64" s="379" t="str">
        <f t="shared" ca="1" si="61"/>
        <v/>
      </c>
      <c r="P64" s="379" t="str">
        <f t="shared" ca="1" si="61"/>
        <v/>
      </c>
      <c r="Q64" s="379" t="str">
        <f t="shared" ca="1" si="61"/>
        <v/>
      </c>
      <c r="R64" s="379" t="str">
        <f t="shared" ca="1" si="61"/>
        <v/>
      </c>
      <c r="S64" s="379" t="str">
        <f t="shared" ca="1" si="61"/>
        <v/>
      </c>
      <c r="T64" s="379" t="str">
        <f t="shared" ca="1" si="61"/>
        <v/>
      </c>
      <c r="U64" s="379" t="str">
        <f t="shared" ca="1" si="61"/>
        <v/>
      </c>
      <c r="V64" s="32"/>
      <c r="W64" s="32"/>
      <c r="X64" s="32"/>
      <c r="Y64" s="284"/>
      <c r="Z64" s="32"/>
      <c r="AA64" s="32"/>
      <c r="AB64" s="32"/>
      <c r="AC64" s="32"/>
      <c r="AD64" s="32"/>
      <c r="AE64" s="32"/>
      <c r="AF64" s="321"/>
      <c r="AG64" s="8"/>
      <c r="AH64" s="8"/>
      <c r="AM64" s="27">
        <f t="shared" si="19"/>
        <v>43191</v>
      </c>
      <c r="AN64" s="41" t="str">
        <f t="shared" si="54"/>
        <v>br</v>
      </c>
      <c r="AO64" s="41">
        <f t="shared" si="20"/>
        <v>70</v>
      </c>
      <c r="AP64" s="41">
        <f t="shared" si="55"/>
        <v>89</v>
      </c>
      <c r="AQ64" s="41">
        <f t="shared" si="21"/>
        <v>64</v>
      </c>
      <c r="AR64" s="41" t="str">
        <f t="shared" si="56"/>
        <v>bl</v>
      </c>
      <c r="AT64" s="140">
        <v>42430</v>
      </c>
      <c r="AU64" s="143">
        <v>368</v>
      </c>
      <c r="AV64" s="143">
        <v>376</v>
      </c>
      <c r="AW64" s="143">
        <v>552</v>
      </c>
      <c r="AX64" s="143">
        <v>128</v>
      </c>
      <c r="AY64" s="143">
        <v>64</v>
      </c>
      <c r="AZ64" s="143">
        <v>184</v>
      </c>
      <c r="BA64" s="143">
        <v>744</v>
      </c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</row>
    <row r="65" spans="1:142" s="41" customFormat="1">
      <c r="A65" s="239">
        <f t="shared" si="60"/>
        <v>64</v>
      </c>
      <c r="B65" s="23" t="s">
        <v>185</v>
      </c>
      <c r="C65" s="23" t="s">
        <v>76</v>
      </c>
      <c r="D65" s="23" t="s">
        <v>68</v>
      </c>
      <c r="E65" s="458" t="s">
        <v>264</v>
      </c>
      <c r="F65" s="23" t="s">
        <v>79</v>
      </c>
      <c r="G65" s="379">
        <f t="shared" ca="1" si="62"/>
        <v>24.785</v>
      </c>
      <c r="H65" s="379">
        <f t="shared" ca="1" si="61"/>
        <v>25.575833333333332</v>
      </c>
      <c r="I65" s="379">
        <f t="shared" ca="1" si="61"/>
        <v>26.793333333333333</v>
      </c>
      <c r="J65" s="379">
        <f t="shared" ca="1" si="61"/>
        <v>28.805833333333329</v>
      </c>
      <c r="K65" s="379">
        <f t="shared" ca="1" si="61"/>
        <v>29.919166666666666</v>
      </c>
      <c r="L65" s="379">
        <f t="shared" ca="1" si="61"/>
        <v>34.018333333333338</v>
      </c>
      <c r="M65" s="379">
        <f t="shared" ca="1" si="61"/>
        <v>40.711666666666666</v>
      </c>
      <c r="N65" s="379">
        <f t="shared" ca="1" si="61"/>
        <v>45.283333333333331</v>
      </c>
      <c r="O65" s="379">
        <f t="shared" ca="1" si="61"/>
        <v>47.211666666666666</v>
      </c>
      <c r="P65" s="379">
        <f t="shared" ca="1" si="61"/>
        <v>48.331666666666671</v>
      </c>
      <c r="Q65" s="379">
        <f t="shared" ca="1" si="61"/>
        <v>49.246666666666663</v>
      </c>
      <c r="R65" s="379">
        <f t="shared" ca="1" si="61"/>
        <v>50.482499999999995</v>
      </c>
      <c r="S65" s="379">
        <f t="shared" ca="1" si="61"/>
        <v>52.60499999999999</v>
      </c>
      <c r="T65" s="379">
        <f t="shared" ca="1" si="61"/>
        <v>56.6875</v>
      </c>
      <c r="U65" s="379">
        <f t="shared" ca="1" si="61"/>
        <v>59.682500000000005</v>
      </c>
      <c r="V65" s="32"/>
      <c r="W65" s="32"/>
      <c r="X65" s="32"/>
      <c r="Y65" s="284"/>
      <c r="Z65" s="32"/>
      <c r="AA65" s="32"/>
      <c r="AB65" s="32"/>
      <c r="AC65" s="32"/>
      <c r="AD65" s="32"/>
      <c r="AE65" s="32"/>
      <c r="AF65" s="321"/>
      <c r="AG65" s="8"/>
      <c r="AH65" s="8"/>
      <c r="AM65" s="27">
        <f t="shared" si="19"/>
        <v>43221</v>
      </c>
      <c r="AN65" s="41" t="str">
        <f t="shared" si="54"/>
        <v>bs</v>
      </c>
      <c r="AO65" s="41">
        <f t="shared" si="20"/>
        <v>71</v>
      </c>
      <c r="AP65" s="41">
        <f t="shared" si="55"/>
        <v>90</v>
      </c>
      <c r="AQ65" s="41">
        <f t="shared" si="21"/>
        <v>65</v>
      </c>
      <c r="AR65" s="41" t="str">
        <f t="shared" si="56"/>
        <v>bm</v>
      </c>
      <c r="AT65" s="140">
        <v>42461</v>
      </c>
      <c r="AU65" s="143">
        <v>336</v>
      </c>
      <c r="AV65" s="143">
        <v>384</v>
      </c>
      <c r="AW65" s="143">
        <v>504</v>
      </c>
      <c r="AX65" s="143">
        <v>144</v>
      </c>
      <c r="AY65" s="143">
        <v>72</v>
      </c>
      <c r="AZ65" s="143">
        <v>168</v>
      </c>
      <c r="BA65" s="143">
        <v>720</v>
      </c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</row>
    <row r="66" spans="1:142" s="41" customFormat="1">
      <c r="A66" s="239">
        <f t="shared" si="60"/>
        <v>65</v>
      </c>
      <c r="B66" s="23"/>
      <c r="C66" s="23"/>
      <c r="D66" s="23"/>
      <c r="E66" s="458"/>
      <c r="F66" s="23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2"/>
      <c r="W66" s="32"/>
      <c r="X66" s="32"/>
      <c r="Y66" s="284"/>
      <c r="Z66" s="32"/>
      <c r="AA66" s="32"/>
      <c r="AB66" s="32"/>
      <c r="AC66" s="32"/>
      <c r="AD66" s="32"/>
      <c r="AE66" s="32"/>
      <c r="AF66" s="321"/>
      <c r="AG66" s="8"/>
      <c r="AH66" s="8"/>
      <c r="AM66" s="27">
        <f t="shared" si="19"/>
        <v>43252</v>
      </c>
      <c r="AN66" s="41" t="str">
        <f t="shared" si="54"/>
        <v>bt</v>
      </c>
      <c r="AO66" s="41">
        <f t="shared" si="20"/>
        <v>72</v>
      </c>
      <c r="AP66" s="41">
        <f t="shared" si="55"/>
        <v>91</v>
      </c>
      <c r="AQ66" s="41">
        <f t="shared" si="21"/>
        <v>66</v>
      </c>
      <c r="AR66" s="41" t="str">
        <f t="shared" si="56"/>
        <v>bn</v>
      </c>
      <c r="AT66" s="140">
        <v>42491</v>
      </c>
      <c r="AU66" s="143">
        <v>336</v>
      </c>
      <c r="AV66" s="143">
        <v>408</v>
      </c>
      <c r="AW66" s="143">
        <v>504</v>
      </c>
      <c r="AX66" s="143">
        <v>160</v>
      </c>
      <c r="AY66" s="143">
        <v>80</v>
      </c>
      <c r="AZ66" s="143">
        <v>168</v>
      </c>
      <c r="BA66" s="143">
        <v>744</v>
      </c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</row>
    <row r="67" spans="1:142" s="41" customFormat="1">
      <c r="A67" s="239">
        <f t="shared" si="60"/>
        <v>66</v>
      </c>
      <c r="B67" s="23" t="s">
        <v>172</v>
      </c>
      <c r="C67" s="23" t="s">
        <v>76</v>
      </c>
      <c r="D67" s="23" t="s">
        <v>68</v>
      </c>
      <c r="E67" s="458"/>
      <c r="F67" s="23" t="s">
        <v>77</v>
      </c>
      <c r="G67" s="379" t="str">
        <f ca="1">+IF(ISERROR(AVERAGE(INDIRECT("'Prices'!"&amp;VLOOKUP(G$1,$AM$1:$AN$197,2,FALSE)&amp;$A67&amp;":"&amp;VLOOKUP(DATE(YEAR(G$1),12,1),$AM$1:$AN$197,2,FALSE)&amp;$A67))),"",AVERAGE(INDIRECT("'Prices'!"&amp;VLOOKUP(G$1,$AM$1:$AN$197,2,FALSE)&amp;$A67&amp;":"&amp;VLOOKUP(DATE(YEAR(G$1),12,1),$AM$1:$AN$197,2,FALSE)&amp;$A67)))</f>
        <v/>
      </c>
      <c r="H67" s="379" t="str">
        <f t="shared" ref="H67:U69" ca="1" si="63">+IF(ISERROR(AVERAGE(INDIRECT("'Prices'!"&amp;VLOOKUP(H$1,$AM$1:$AN$197,2,FALSE)&amp;$A67&amp;":"&amp;VLOOKUP(DATE(YEAR(H$1),12,1),$AM$1:$AN$197,2,FALSE)&amp;$A67))),"",AVERAGE(INDIRECT("'Prices'!"&amp;VLOOKUP(H$1,$AM$1:$AN$197,2,FALSE)&amp;$A67&amp;":"&amp;VLOOKUP(DATE(YEAR(H$1),12,1),$AM$1:$AN$197,2,FALSE)&amp;$A67)))</f>
        <v/>
      </c>
      <c r="I67" s="379" t="str">
        <f t="shared" ca="1" si="63"/>
        <v/>
      </c>
      <c r="J67" s="379" t="str">
        <f t="shared" ca="1" si="63"/>
        <v/>
      </c>
      <c r="K67" s="379" t="str">
        <f t="shared" ca="1" si="63"/>
        <v/>
      </c>
      <c r="L67" s="379" t="str">
        <f t="shared" ca="1" si="63"/>
        <v/>
      </c>
      <c r="M67" s="379" t="str">
        <f t="shared" ca="1" si="63"/>
        <v/>
      </c>
      <c r="N67" s="379" t="str">
        <f t="shared" ca="1" si="63"/>
        <v/>
      </c>
      <c r="O67" s="379" t="str">
        <f t="shared" ca="1" si="63"/>
        <v/>
      </c>
      <c r="P67" s="379" t="str">
        <f t="shared" ca="1" si="63"/>
        <v/>
      </c>
      <c r="Q67" s="379" t="str">
        <f t="shared" ca="1" si="63"/>
        <v/>
      </c>
      <c r="R67" s="379" t="str">
        <f t="shared" ca="1" si="63"/>
        <v/>
      </c>
      <c r="S67" s="379" t="str">
        <f t="shared" ca="1" si="63"/>
        <v/>
      </c>
      <c r="T67" s="379" t="str">
        <f t="shared" ca="1" si="63"/>
        <v/>
      </c>
      <c r="U67" s="379" t="str">
        <f t="shared" ca="1" si="63"/>
        <v/>
      </c>
      <c r="V67" s="32"/>
      <c r="W67" s="32"/>
      <c r="X67" s="32"/>
      <c r="Y67" s="284"/>
      <c r="Z67" s="32"/>
      <c r="AA67" s="32"/>
      <c r="AB67" s="32"/>
      <c r="AC67" s="32"/>
      <c r="AD67" s="32"/>
      <c r="AE67" s="32"/>
      <c r="AF67" s="321"/>
      <c r="AG67" s="8"/>
      <c r="AH67" s="8"/>
      <c r="AM67" s="27">
        <f t="shared" ref="AM67:AM130" si="64">+EDATE(AM66,1)</f>
        <v>43282</v>
      </c>
      <c r="AN67" s="41" t="str">
        <f t="shared" si="54"/>
        <v>bu</v>
      </c>
      <c r="AO67" s="41">
        <f t="shared" ref="AO67:AO130" si="65">+AO66+1</f>
        <v>73</v>
      </c>
      <c r="AP67" s="41">
        <f t="shared" si="55"/>
        <v>92</v>
      </c>
      <c r="AQ67" s="41">
        <f t="shared" ref="AQ67:AQ130" si="66">+AQ66+1</f>
        <v>67</v>
      </c>
      <c r="AR67" s="41" t="str">
        <f t="shared" si="56"/>
        <v>bo</v>
      </c>
      <c r="AT67" s="140">
        <v>42522</v>
      </c>
      <c r="AU67" s="143">
        <v>352</v>
      </c>
      <c r="AV67" s="143">
        <v>368</v>
      </c>
      <c r="AW67" s="143">
        <v>528</v>
      </c>
      <c r="AX67" s="143">
        <v>128</v>
      </c>
      <c r="AY67" s="143">
        <v>64</v>
      </c>
      <c r="AZ67" s="143">
        <v>176</v>
      </c>
      <c r="BA67" s="143">
        <v>720</v>
      </c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</row>
    <row r="68" spans="1:142" s="41" customFormat="1">
      <c r="A68" s="239">
        <f t="shared" si="60"/>
        <v>67</v>
      </c>
      <c r="B68" s="23" t="s">
        <v>172</v>
      </c>
      <c r="C68" s="23" t="s">
        <v>76</v>
      </c>
      <c r="D68" s="23" t="s">
        <v>68</v>
      </c>
      <c r="E68" s="458"/>
      <c r="F68" s="23" t="s">
        <v>78</v>
      </c>
      <c r="G68" s="379" t="str">
        <f t="shared" ref="G68:G69" ca="1" si="67">+IF(ISERROR(AVERAGE(INDIRECT("'Prices'!"&amp;VLOOKUP(G$1,$AM$1:$AN$197,2,FALSE)&amp;$A68&amp;":"&amp;VLOOKUP(DATE(YEAR(G$1),12,1),$AM$1:$AN$197,2,FALSE)&amp;$A68))),"",AVERAGE(INDIRECT("'Prices'!"&amp;VLOOKUP(G$1,$AM$1:$AN$197,2,FALSE)&amp;$A68&amp;":"&amp;VLOOKUP(DATE(YEAR(G$1),12,1),$AM$1:$AN$197,2,FALSE)&amp;$A68)))</f>
        <v/>
      </c>
      <c r="H68" s="379" t="str">
        <f t="shared" ca="1" si="63"/>
        <v/>
      </c>
      <c r="I68" s="379" t="str">
        <f t="shared" ca="1" si="63"/>
        <v/>
      </c>
      <c r="J68" s="379" t="str">
        <f t="shared" ca="1" si="63"/>
        <v/>
      </c>
      <c r="K68" s="379" t="str">
        <f t="shared" ca="1" si="63"/>
        <v/>
      </c>
      <c r="L68" s="379" t="str">
        <f t="shared" ca="1" si="63"/>
        <v/>
      </c>
      <c r="M68" s="379" t="str">
        <f t="shared" ca="1" si="63"/>
        <v/>
      </c>
      <c r="N68" s="379" t="str">
        <f t="shared" ca="1" si="63"/>
        <v/>
      </c>
      <c r="O68" s="379" t="str">
        <f t="shared" ca="1" si="63"/>
        <v/>
      </c>
      <c r="P68" s="379" t="str">
        <f t="shared" ca="1" si="63"/>
        <v/>
      </c>
      <c r="Q68" s="379" t="str">
        <f t="shared" ca="1" si="63"/>
        <v/>
      </c>
      <c r="R68" s="379" t="str">
        <f t="shared" ca="1" si="63"/>
        <v/>
      </c>
      <c r="S68" s="379" t="str">
        <f t="shared" ca="1" si="63"/>
        <v/>
      </c>
      <c r="T68" s="379" t="str">
        <f t="shared" ca="1" si="63"/>
        <v/>
      </c>
      <c r="U68" s="379" t="str">
        <f t="shared" ca="1" si="63"/>
        <v/>
      </c>
      <c r="V68" s="32"/>
      <c r="W68" s="32"/>
      <c r="X68" s="32"/>
      <c r="Y68" s="284"/>
      <c r="Z68" s="32"/>
      <c r="AA68" s="32"/>
      <c r="AB68" s="32"/>
      <c r="AC68" s="32"/>
      <c r="AD68" s="32"/>
      <c r="AE68" s="32"/>
      <c r="AF68" s="321"/>
      <c r="AG68" s="8"/>
      <c r="AH68" s="8"/>
      <c r="AM68" s="27">
        <f t="shared" si="64"/>
        <v>43313</v>
      </c>
      <c r="AN68" s="41" t="str">
        <f t="shared" si="54"/>
        <v>bv</v>
      </c>
      <c r="AO68" s="41">
        <f t="shared" si="65"/>
        <v>74</v>
      </c>
      <c r="AP68" s="41">
        <f t="shared" si="55"/>
        <v>93</v>
      </c>
      <c r="AQ68" s="41">
        <f t="shared" si="66"/>
        <v>68</v>
      </c>
      <c r="AR68" s="41" t="str">
        <f t="shared" si="56"/>
        <v>bp</v>
      </c>
      <c r="AT68" s="140">
        <v>42552</v>
      </c>
      <c r="AU68" s="143">
        <v>320</v>
      </c>
      <c r="AV68" s="143">
        <v>424</v>
      </c>
      <c r="AW68" s="143">
        <v>480</v>
      </c>
      <c r="AX68" s="143">
        <v>176</v>
      </c>
      <c r="AY68" s="143">
        <v>88</v>
      </c>
      <c r="AZ68" s="143">
        <v>160</v>
      </c>
      <c r="BA68" s="143">
        <v>744</v>
      </c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</row>
    <row r="69" spans="1:142" s="41" customFormat="1">
      <c r="A69" s="239">
        <f t="shared" si="60"/>
        <v>68</v>
      </c>
      <c r="B69" s="23" t="s">
        <v>172</v>
      </c>
      <c r="C69" s="23" t="s">
        <v>76</v>
      </c>
      <c r="D69" s="23" t="s">
        <v>68</v>
      </c>
      <c r="E69" s="458" t="s">
        <v>264</v>
      </c>
      <c r="F69" s="23" t="s">
        <v>79</v>
      </c>
      <c r="G69" s="379">
        <f t="shared" ca="1" si="67"/>
        <v>35.419166666666662</v>
      </c>
      <c r="H69" s="379">
        <f t="shared" ca="1" si="63"/>
        <v>37.504166666666663</v>
      </c>
      <c r="I69" s="379">
        <f t="shared" ca="1" si="63"/>
        <v>38.571666666666665</v>
      </c>
      <c r="J69" s="379">
        <f t="shared" ca="1" si="63"/>
        <v>39.872500000000002</v>
      </c>
      <c r="K69" s="379">
        <f t="shared" ca="1" si="63"/>
        <v>41.499166666666667</v>
      </c>
      <c r="L69" s="379">
        <f t="shared" ca="1" si="63"/>
        <v>43.459166666666668</v>
      </c>
      <c r="M69" s="379">
        <f t="shared" ca="1" si="63"/>
        <v>54.760833333333323</v>
      </c>
      <c r="N69" s="379">
        <f t="shared" ca="1" si="63"/>
        <v>75.32416666666667</v>
      </c>
      <c r="O69" s="379">
        <f t="shared" ca="1" si="63"/>
        <v>87.256666666666661</v>
      </c>
      <c r="P69" s="379">
        <f t="shared" ca="1" si="63"/>
        <v>89.194166666666675</v>
      </c>
      <c r="Q69" s="379">
        <f t="shared" ca="1" si="63"/>
        <v>90.144166666666649</v>
      </c>
      <c r="R69" s="379">
        <f t="shared" ca="1" si="63"/>
        <v>91.329166666666666</v>
      </c>
      <c r="S69" s="379">
        <f t="shared" ca="1" si="63"/>
        <v>94.049166666666665</v>
      </c>
      <c r="T69" s="379">
        <f t="shared" ca="1" si="63"/>
        <v>98.02</v>
      </c>
      <c r="U69" s="379">
        <f t="shared" ca="1" si="63"/>
        <v>102.37833333333332</v>
      </c>
      <c r="V69" s="32"/>
      <c r="W69" s="32"/>
      <c r="X69" s="32"/>
      <c r="Y69" s="284"/>
      <c r="Z69" s="32"/>
      <c r="AA69" s="32"/>
      <c r="AB69" s="32"/>
      <c r="AC69" s="32"/>
      <c r="AD69" s="32"/>
      <c r="AE69" s="32"/>
      <c r="AF69" s="321"/>
      <c r="AG69" s="8"/>
      <c r="AH69" s="8"/>
      <c r="AM69" s="27">
        <f t="shared" si="64"/>
        <v>43344</v>
      </c>
      <c r="AN69" s="41" t="str">
        <f t="shared" si="54"/>
        <v>bw</v>
      </c>
      <c r="AO69" s="41">
        <f t="shared" si="65"/>
        <v>75</v>
      </c>
      <c r="AP69" s="41">
        <f t="shared" si="55"/>
        <v>94</v>
      </c>
      <c r="AQ69" s="41">
        <f t="shared" si="66"/>
        <v>69</v>
      </c>
      <c r="AR69" s="41" t="str">
        <f t="shared" si="56"/>
        <v>bq</v>
      </c>
      <c r="AT69" s="140">
        <v>42583</v>
      </c>
      <c r="AU69" s="143">
        <v>368</v>
      </c>
      <c r="AV69" s="143">
        <v>376</v>
      </c>
      <c r="AW69" s="143">
        <v>552</v>
      </c>
      <c r="AX69" s="143">
        <v>128</v>
      </c>
      <c r="AY69" s="143">
        <v>64</v>
      </c>
      <c r="AZ69" s="143">
        <v>184</v>
      </c>
      <c r="BA69" s="143">
        <v>744</v>
      </c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</row>
    <row r="70" spans="1:142" s="41" customFormat="1">
      <c r="A70" s="239">
        <f t="shared" si="60"/>
        <v>69</v>
      </c>
      <c r="B70" s="23"/>
      <c r="C70" s="23"/>
      <c r="D70" s="23"/>
      <c r="E70" s="458"/>
      <c r="F70" s="23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2"/>
      <c r="W70" s="32"/>
      <c r="X70" s="32"/>
      <c r="Y70" s="284"/>
      <c r="Z70" s="32"/>
      <c r="AA70" s="32"/>
      <c r="AB70" s="32"/>
      <c r="AC70" s="32"/>
      <c r="AD70" s="32"/>
      <c r="AE70" s="32"/>
      <c r="AF70" s="321"/>
      <c r="AG70" s="8"/>
      <c r="AH70" s="8"/>
      <c r="AM70" s="27">
        <f t="shared" si="64"/>
        <v>43374</v>
      </c>
      <c r="AN70" s="41" t="str">
        <f t="shared" si="54"/>
        <v>bx</v>
      </c>
      <c r="AO70" s="41">
        <f t="shared" si="65"/>
        <v>76</v>
      </c>
      <c r="AP70" s="41">
        <f t="shared" si="55"/>
        <v>95</v>
      </c>
      <c r="AQ70" s="41">
        <f t="shared" si="66"/>
        <v>70</v>
      </c>
      <c r="AR70" s="41" t="str">
        <f t="shared" si="56"/>
        <v>br</v>
      </c>
      <c r="AT70" s="140">
        <v>42614</v>
      </c>
      <c r="AU70" s="143">
        <v>336</v>
      </c>
      <c r="AV70" s="143">
        <v>384</v>
      </c>
      <c r="AW70" s="143">
        <v>504</v>
      </c>
      <c r="AX70" s="143">
        <v>144</v>
      </c>
      <c r="AY70" s="143">
        <v>72</v>
      </c>
      <c r="AZ70" s="143">
        <v>168</v>
      </c>
      <c r="BA70" s="143">
        <v>720</v>
      </c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</row>
    <row r="71" spans="1:142" s="41" customFormat="1">
      <c r="A71" s="239">
        <f t="shared" si="60"/>
        <v>70</v>
      </c>
      <c r="B71" s="23" t="s">
        <v>151</v>
      </c>
      <c r="C71" s="23" t="s">
        <v>76</v>
      </c>
      <c r="D71" s="23" t="s">
        <v>68</v>
      </c>
      <c r="E71" s="458"/>
      <c r="F71" s="23" t="s">
        <v>77</v>
      </c>
      <c r="G71" s="379" t="str">
        <f ca="1">+IF(ISERROR(AVERAGE(INDIRECT("'Prices'!"&amp;VLOOKUP(G$1,$AM$1:$AN$197,2,FALSE)&amp;$A71&amp;":"&amp;VLOOKUP(DATE(YEAR(G$1),12,1),$AM$1:$AN$197,2,FALSE)&amp;$A71))),"",AVERAGE(INDIRECT("'Prices'!"&amp;VLOOKUP(G$1,$AM$1:$AN$197,2,FALSE)&amp;$A71&amp;":"&amp;VLOOKUP(DATE(YEAR(G$1),12,1),$AM$1:$AN$197,2,FALSE)&amp;$A71)))</f>
        <v/>
      </c>
      <c r="H71" s="379" t="str">
        <f t="shared" ref="H71:U73" ca="1" si="68">+IF(ISERROR(AVERAGE(INDIRECT("'Prices'!"&amp;VLOOKUP(H$1,$AM$1:$AN$197,2,FALSE)&amp;$A71&amp;":"&amp;VLOOKUP(DATE(YEAR(H$1),12,1),$AM$1:$AN$197,2,FALSE)&amp;$A71))),"",AVERAGE(INDIRECT("'Prices'!"&amp;VLOOKUP(H$1,$AM$1:$AN$197,2,FALSE)&amp;$A71&amp;":"&amp;VLOOKUP(DATE(YEAR(H$1),12,1),$AM$1:$AN$197,2,FALSE)&amp;$A71)))</f>
        <v/>
      </c>
      <c r="I71" s="379" t="str">
        <f t="shared" ca="1" si="68"/>
        <v/>
      </c>
      <c r="J71" s="379" t="str">
        <f t="shared" ca="1" si="68"/>
        <v/>
      </c>
      <c r="K71" s="379" t="str">
        <f t="shared" ca="1" si="68"/>
        <v/>
      </c>
      <c r="L71" s="379" t="str">
        <f t="shared" ca="1" si="68"/>
        <v/>
      </c>
      <c r="M71" s="379" t="str">
        <f t="shared" ca="1" si="68"/>
        <v/>
      </c>
      <c r="N71" s="379" t="str">
        <f t="shared" ca="1" si="68"/>
        <v/>
      </c>
      <c r="O71" s="379" t="str">
        <f t="shared" ca="1" si="68"/>
        <v/>
      </c>
      <c r="P71" s="379" t="str">
        <f t="shared" ca="1" si="68"/>
        <v/>
      </c>
      <c r="Q71" s="379" t="str">
        <f t="shared" ca="1" si="68"/>
        <v/>
      </c>
      <c r="R71" s="379" t="str">
        <f t="shared" ca="1" si="68"/>
        <v/>
      </c>
      <c r="S71" s="379" t="str">
        <f t="shared" ca="1" si="68"/>
        <v/>
      </c>
      <c r="T71" s="379" t="str">
        <f t="shared" ca="1" si="68"/>
        <v/>
      </c>
      <c r="U71" s="379" t="str">
        <f t="shared" ca="1" si="68"/>
        <v/>
      </c>
      <c r="V71" s="32"/>
      <c r="W71" s="32"/>
      <c r="X71" s="32"/>
      <c r="Y71" s="284"/>
      <c r="Z71" s="32"/>
      <c r="AA71" s="32"/>
      <c r="AB71" s="32"/>
      <c r="AC71" s="32"/>
      <c r="AD71" s="32"/>
      <c r="AE71" s="32"/>
      <c r="AF71" s="321"/>
      <c r="AG71" s="8"/>
      <c r="AH71" s="8"/>
      <c r="AM71" s="27">
        <f t="shared" si="64"/>
        <v>43405</v>
      </c>
      <c r="AN71" s="41" t="str">
        <f t="shared" si="54"/>
        <v>by</v>
      </c>
      <c r="AO71" s="41">
        <f t="shared" si="65"/>
        <v>77</v>
      </c>
      <c r="AP71" s="41">
        <f t="shared" si="55"/>
        <v>96</v>
      </c>
      <c r="AQ71" s="41">
        <f t="shared" si="66"/>
        <v>71</v>
      </c>
      <c r="AR71" s="41" t="str">
        <f t="shared" si="56"/>
        <v>bs</v>
      </c>
      <c r="AT71" s="140">
        <v>42644</v>
      </c>
      <c r="AU71" s="143">
        <v>336</v>
      </c>
      <c r="AV71" s="143">
        <v>408</v>
      </c>
      <c r="AW71" s="143">
        <v>504</v>
      </c>
      <c r="AX71" s="143">
        <v>160</v>
      </c>
      <c r="AY71" s="143">
        <v>80</v>
      </c>
      <c r="AZ71" s="143">
        <v>168</v>
      </c>
      <c r="BA71" s="143">
        <v>744</v>
      </c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</row>
    <row r="72" spans="1:142" s="41" customFormat="1">
      <c r="A72" s="239">
        <f t="shared" si="60"/>
        <v>71</v>
      </c>
      <c r="B72" s="23" t="s">
        <v>151</v>
      </c>
      <c r="C72" s="23" t="s">
        <v>76</v>
      </c>
      <c r="D72" s="23" t="s">
        <v>68</v>
      </c>
      <c r="E72" s="458"/>
      <c r="F72" s="23" t="s">
        <v>78</v>
      </c>
      <c r="G72" s="379" t="str">
        <f t="shared" ref="G72:G73" ca="1" si="69">+IF(ISERROR(AVERAGE(INDIRECT("'Prices'!"&amp;VLOOKUP(G$1,$AM$1:$AN$197,2,FALSE)&amp;$A72&amp;":"&amp;VLOOKUP(DATE(YEAR(G$1),12,1),$AM$1:$AN$197,2,FALSE)&amp;$A72))),"",AVERAGE(INDIRECT("'Prices'!"&amp;VLOOKUP(G$1,$AM$1:$AN$197,2,FALSE)&amp;$A72&amp;":"&amp;VLOOKUP(DATE(YEAR(G$1),12,1),$AM$1:$AN$197,2,FALSE)&amp;$A72)))</f>
        <v/>
      </c>
      <c r="H72" s="379" t="str">
        <f t="shared" ca="1" si="68"/>
        <v/>
      </c>
      <c r="I72" s="379" t="str">
        <f t="shared" ca="1" si="68"/>
        <v/>
      </c>
      <c r="J72" s="379" t="str">
        <f t="shared" ca="1" si="68"/>
        <v/>
      </c>
      <c r="K72" s="379" t="str">
        <f t="shared" ca="1" si="68"/>
        <v/>
      </c>
      <c r="L72" s="379" t="str">
        <f t="shared" ca="1" si="68"/>
        <v/>
      </c>
      <c r="M72" s="379" t="str">
        <f t="shared" ca="1" si="68"/>
        <v/>
      </c>
      <c r="N72" s="379" t="str">
        <f t="shared" ca="1" si="68"/>
        <v/>
      </c>
      <c r="O72" s="379" t="str">
        <f t="shared" ca="1" si="68"/>
        <v/>
      </c>
      <c r="P72" s="379" t="str">
        <f t="shared" ca="1" si="68"/>
        <v/>
      </c>
      <c r="Q72" s="379" t="str">
        <f t="shared" ca="1" si="68"/>
        <v/>
      </c>
      <c r="R72" s="379" t="str">
        <f t="shared" ca="1" si="68"/>
        <v/>
      </c>
      <c r="S72" s="379" t="str">
        <f t="shared" ca="1" si="68"/>
        <v/>
      </c>
      <c r="T72" s="379" t="str">
        <f t="shared" ca="1" si="68"/>
        <v/>
      </c>
      <c r="U72" s="379" t="str">
        <f t="shared" ca="1" si="68"/>
        <v/>
      </c>
      <c r="V72" s="32"/>
      <c r="W72" s="32"/>
      <c r="X72" s="32"/>
      <c r="Y72" s="284"/>
      <c r="Z72" s="32"/>
      <c r="AA72" s="32"/>
      <c r="AB72" s="32"/>
      <c r="AC72" s="32"/>
      <c r="AD72" s="32"/>
      <c r="AE72" s="32"/>
      <c r="AF72" s="321"/>
      <c r="AG72" s="8"/>
      <c r="AH72" s="8"/>
      <c r="AM72" s="27">
        <f t="shared" si="64"/>
        <v>43435</v>
      </c>
      <c r="AN72" s="41" t="str">
        <f t="shared" si="54"/>
        <v>bz</v>
      </c>
      <c r="AO72" s="41">
        <f t="shared" si="65"/>
        <v>78</v>
      </c>
      <c r="AP72" s="41">
        <f t="shared" si="55"/>
        <v>97</v>
      </c>
      <c r="AQ72" s="41">
        <f t="shared" si="66"/>
        <v>72</v>
      </c>
      <c r="AR72" s="41" t="str">
        <f t="shared" si="56"/>
        <v>bt</v>
      </c>
      <c r="AT72" s="140">
        <v>42675</v>
      </c>
      <c r="AU72" s="143">
        <v>336</v>
      </c>
      <c r="AV72" s="143">
        <v>384</v>
      </c>
      <c r="AW72" s="143">
        <v>504</v>
      </c>
      <c r="AX72" s="143">
        <v>144</v>
      </c>
      <c r="AY72" s="143">
        <v>72</v>
      </c>
      <c r="AZ72" s="143">
        <v>168</v>
      </c>
      <c r="BA72" s="143">
        <v>720</v>
      </c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</row>
    <row r="73" spans="1:142" s="41" customFormat="1">
      <c r="A73" s="239">
        <f t="shared" si="60"/>
        <v>72</v>
      </c>
      <c r="B73" s="23" t="s">
        <v>151</v>
      </c>
      <c r="C73" s="23" t="s">
        <v>76</v>
      </c>
      <c r="D73" s="23" t="s">
        <v>68</v>
      </c>
      <c r="E73" s="458" t="s">
        <v>264</v>
      </c>
      <c r="F73" s="23" t="s">
        <v>79</v>
      </c>
      <c r="G73" s="379">
        <f t="shared" ca="1" si="69"/>
        <v>25.111666666666665</v>
      </c>
      <c r="H73" s="379">
        <f t="shared" ca="1" si="68"/>
        <v>27.036666666666665</v>
      </c>
      <c r="I73" s="379">
        <f t="shared" ca="1" si="68"/>
        <v>28.934999999999999</v>
      </c>
      <c r="J73" s="379">
        <f t="shared" ca="1" si="68"/>
        <v>32.046666666666667</v>
      </c>
      <c r="K73" s="379">
        <f t="shared" ca="1" si="68"/>
        <v>39.142499999999998</v>
      </c>
      <c r="L73" s="379">
        <f t="shared" ca="1" si="68"/>
        <v>44.822499999999998</v>
      </c>
      <c r="M73" s="379">
        <f t="shared" ca="1" si="68"/>
        <v>46.576666666666661</v>
      </c>
      <c r="N73" s="379">
        <f t="shared" ca="1" si="68"/>
        <v>48.681666666666665</v>
      </c>
      <c r="O73" s="379">
        <f t="shared" ca="1" si="68"/>
        <v>50.335833333333333</v>
      </c>
      <c r="P73" s="379">
        <f t="shared" ca="1" si="68"/>
        <v>50.63416666666668</v>
      </c>
      <c r="Q73" s="379">
        <f t="shared" ca="1" si="68"/>
        <v>51.361666666666672</v>
      </c>
      <c r="R73" s="379">
        <f t="shared" ca="1" si="68"/>
        <v>52.444166666666668</v>
      </c>
      <c r="S73" s="379">
        <f t="shared" ca="1" si="68"/>
        <v>54.531666666666673</v>
      </c>
      <c r="T73" s="379">
        <f t="shared" ca="1" si="68"/>
        <v>57.595833333333339</v>
      </c>
      <c r="U73" s="379">
        <f t="shared" ca="1" si="68"/>
        <v>59.86249999999999</v>
      </c>
      <c r="V73" s="32"/>
      <c r="W73" s="32"/>
      <c r="X73" s="32"/>
      <c r="Y73" s="284"/>
      <c r="Z73" s="32"/>
      <c r="AA73" s="32"/>
      <c r="AB73" s="32"/>
      <c r="AC73" s="32"/>
      <c r="AD73" s="32"/>
      <c r="AE73" s="32"/>
      <c r="AF73" s="321"/>
      <c r="AG73" s="8"/>
      <c r="AH73" s="8"/>
      <c r="AM73" s="27">
        <f t="shared" si="64"/>
        <v>43466</v>
      </c>
      <c r="AN73" s="41" t="str">
        <f t="shared" si="54"/>
        <v>ca</v>
      </c>
      <c r="AO73" s="41">
        <f t="shared" si="65"/>
        <v>79</v>
      </c>
      <c r="AP73" s="41">
        <f t="shared" si="55"/>
        <v>98</v>
      </c>
      <c r="AQ73" s="41">
        <f t="shared" si="66"/>
        <v>73</v>
      </c>
      <c r="AR73" s="41" t="str">
        <f t="shared" si="56"/>
        <v>bu</v>
      </c>
      <c r="AT73" s="140">
        <v>42705</v>
      </c>
      <c r="AU73" s="143">
        <v>336</v>
      </c>
      <c r="AV73" s="143">
        <v>408</v>
      </c>
      <c r="AW73" s="143">
        <v>504</v>
      </c>
      <c r="AX73" s="143">
        <v>160</v>
      </c>
      <c r="AY73" s="143">
        <v>80</v>
      </c>
      <c r="AZ73" s="143">
        <v>168</v>
      </c>
      <c r="BA73" s="143">
        <v>744</v>
      </c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</row>
    <row r="74" spans="1:142" s="41" customFormat="1">
      <c r="A74" s="239">
        <f t="shared" si="60"/>
        <v>73</v>
      </c>
      <c r="B74" s="23"/>
      <c r="C74" s="23"/>
      <c r="D74" s="23"/>
      <c r="E74" s="458"/>
      <c r="F74" s="23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2"/>
      <c r="W74" s="32"/>
      <c r="X74" s="32"/>
      <c r="Y74" s="284"/>
      <c r="Z74" s="32"/>
      <c r="AA74" s="32"/>
      <c r="AB74" s="32"/>
      <c r="AC74" s="32"/>
      <c r="AD74" s="32"/>
      <c r="AE74" s="32"/>
      <c r="AF74" s="321"/>
      <c r="AG74" s="8"/>
      <c r="AH74" s="8"/>
      <c r="AM74" s="27">
        <f t="shared" si="64"/>
        <v>43497</v>
      </c>
      <c r="AN74" s="41" t="str">
        <f t="shared" si="54"/>
        <v>cb</v>
      </c>
      <c r="AO74" s="41">
        <f t="shared" si="65"/>
        <v>80</v>
      </c>
      <c r="AP74" s="41">
        <f t="shared" si="55"/>
        <v>99</v>
      </c>
      <c r="AQ74" s="41">
        <f t="shared" si="66"/>
        <v>74</v>
      </c>
      <c r="AR74" s="41" t="str">
        <f t="shared" si="56"/>
        <v>bv</v>
      </c>
      <c r="AT74" s="139">
        <v>42736</v>
      </c>
      <c r="AU74" s="142">
        <v>336</v>
      </c>
      <c r="AV74" s="142">
        <v>408</v>
      </c>
      <c r="AW74" s="142">
        <v>504</v>
      </c>
      <c r="AX74" s="142">
        <v>160</v>
      </c>
      <c r="AY74" s="142">
        <v>80</v>
      </c>
      <c r="AZ74" s="142">
        <v>168</v>
      </c>
      <c r="BA74" s="142">
        <v>744</v>
      </c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</row>
    <row r="75" spans="1:142" s="41" customFormat="1">
      <c r="A75" s="239">
        <f t="shared" si="60"/>
        <v>74</v>
      </c>
      <c r="B75" s="23" t="s">
        <v>152</v>
      </c>
      <c r="C75" s="23" t="s">
        <v>76</v>
      </c>
      <c r="D75" s="23" t="s">
        <v>68</v>
      </c>
      <c r="E75" s="458"/>
      <c r="F75" s="23" t="s">
        <v>77</v>
      </c>
      <c r="G75" s="379" t="str">
        <f ca="1">+IF(ISERROR(AVERAGE(INDIRECT("'Prices'!"&amp;VLOOKUP(G$1,$AM$1:$AN$197,2,FALSE)&amp;$A75&amp;":"&amp;VLOOKUP(DATE(YEAR(G$1),12,1),$AM$1:$AN$197,2,FALSE)&amp;$A75))),"",AVERAGE(INDIRECT("'Prices'!"&amp;VLOOKUP(G$1,$AM$1:$AN$197,2,FALSE)&amp;$A75&amp;":"&amp;VLOOKUP(DATE(YEAR(G$1),12,1),$AM$1:$AN$197,2,FALSE)&amp;$A75)))</f>
        <v/>
      </c>
      <c r="H75" s="379" t="str">
        <f t="shared" ref="H75:U77" ca="1" si="70">+IF(ISERROR(AVERAGE(INDIRECT("'Prices'!"&amp;VLOOKUP(H$1,$AM$1:$AN$197,2,FALSE)&amp;$A75&amp;":"&amp;VLOOKUP(DATE(YEAR(H$1),12,1),$AM$1:$AN$197,2,FALSE)&amp;$A75))),"",AVERAGE(INDIRECT("'Prices'!"&amp;VLOOKUP(H$1,$AM$1:$AN$197,2,FALSE)&amp;$A75&amp;":"&amp;VLOOKUP(DATE(YEAR(H$1),12,1),$AM$1:$AN$197,2,FALSE)&amp;$A75)))</f>
        <v/>
      </c>
      <c r="I75" s="379" t="str">
        <f t="shared" ca="1" si="70"/>
        <v/>
      </c>
      <c r="J75" s="379" t="str">
        <f t="shared" ca="1" si="70"/>
        <v/>
      </c>
      <c r="K75" s="379" t="str">
        <f t="shared" ca="1" si="70"/>
        <v/>
      </c>
      <c r="L75" s="379" t="str">
        <f t="shared" ca="1" si="70"/>
        <v/>
      </c>
      <c r="M75" s="379" t="str">
        <f t="shared" ca="1" si="70"/>
        <v/>
      </c>
      <c r="N75" s="379" t="str">
        <f t="shared" ca="1" si="70"/>
        <v/>
      </c>
      <c r="O75" s="379" t="str">
        <f t="shared" ca="1" si="70"/>
        <v/>
      </c>
      <c r="P75" s="379" t="str">
        <f t="shared" ca="1" si="70"/>
        <v/>
      </c>
      <c r="Q75" s="379" t="str">
        <f t="shared" ca="1" si="70"/>
        <v/>
      </c>
      <c r="R75" s="379" t="str">
        <f t="shared" ca="1" si="70"/>
        <v/>
      </c>
      <c r="S75" s="379" t="str">
        <f t="shared" ca="1" si="70"/>
        <v/>
      </c>
      <c r="T75" s="379" t="str">
        <f t="shared" ca="1" si="70"/>
        <v/>
      </c>
      <c r="U75" s="379" t="str">
        <f t="shared" ca="1" si="70"/>
        <v/>
      </c>
      <c r="V75" s="32"/>
      <c r="W75" s="32"/>
      <c r="X75" s="32"/>
      <c r="Y75" s="284"/>
      <c r="Z75" s="32"/>
      <c r="AA75" s="32"/>
      <c r="AB75" s="32"/>
      <c r="AC75" s="32"/>
      <c r="AD75" s="32"/>
      <c r="AE75" s="32"/>
      <c r="AF75" s="321"/>
      <c r="AG75" s="8"/>
      <c r="AH75" s="8"/>
      <c r="AM75" s="27">
        <f t="shared" si="64"/>
        <v>43525</v>
      </c>
      <c r="AN75" s="41" t="str">
        <f t="shared" si="54"/>
        <v>cc</v>
      </c>
      <c r="AO75" s="41">
        <f t="shared" si="65"/>
        <v>81</v>
      </c>
      <c r="AP75" s="41">
        <f t="shared" si="55"/>
        <v>100</v>
      </c>
      <c r="AQ75" s="41">
        <f t="shared" si="66"/>
        <v>75</v>
      </c>
      <c r="AR75" s="41" t="str">
        <f t="shared" si="56"/>
        <v>bw</v>
      </c>
      <c r="AT75" s="139">
        <v>42767</v>
      </c>
      <c r="AU75" s="142">
        <v>320</v>
      </c>
      <c r="AV75" s="142">
        <v>352</v>
      </c>
      <c r="AW75" s="142">
        <v>480</v>
      </c>
      <c r="AX75" s="142">
        <v>128</v>
      </c>
      <c r="AY75" s="142">
        <v>64</v>
      </c>
      <c r="AZ75" s="142">
        <v>160</v>
      </c>
      <c r="BA75" s="142">
        <v>672</v>
      </c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</row>
    <row r="76" spans="1:142" s="41" customFormat="1">
      <c r="A76" s="239">
        <f t="shared" si="60"/>
        <v>75</v>
      </c>
      <c r="B76" s="23" t="s">
        <v>152</v>
      </c>
      <c r="C76" s="23" t="s">
        <v>76</v>
      </c>
      <c r="D76" s="23" t="s">
        <v>68</v>
      </c>
      <c r="E76" s="458"/>
      <c r="F76" s="23" t="s">
        <v>78</v>
      </c>
      <c r="G76" s="379" t="str">
        <f t="shared" ref="G76:G77" ca="1" si="71">+IF(ISERROR(AVERAGE(INDIRECT("'Prices'!"&amp;VLOOKUP(G$1,$AM$1:$AN$197,2,FALSE)&amp;$A76&amp;":"&amp;VLOOKUP(DATE(YEAR(G$1),12,1),$AM$1:$AN$197,2,FALSE)&amp;$A76))),"",AVERAGE(INDIRECT("'Prices'!"&amp;VLOOKUP(G$1,$AM$1:$AN$197,2,FALSE)&amp;$A76&amp;":"&amp;VLOOKUP(DATE(YEAR(G$1),12,1),$AM$1:$AN$197,2,FALSE)&amp;$A76)))</f>
        <v/>
      </c>
      <c r="H76" s="379" t="str">
        <f t="shared" ca="1" si="70"/>
        <v/>
      </c>
      <c r="I76" s="379" t="str">
        <f t="shared" ca="1" si="70"/>
        <v/>
      </c>
      <c r="J76" s="379" t="str">
        <f t="shared" ca="1" si="70"/>
        <v/>
      </c>
      <c r="K76" s="379" t="str">
        <f t="shared" ca="1" si="70"/>
        <v/>
      </c>
      <c r="L76" s="379" t="str">
        <f t="shared" ca="1" si="70"/>
        <v/>
      </c>
      <c r="M76" s="379" t="str">
        <f t="shared" ca="1" si="70"/>
        <v/>
      </c>
      <c r="N76" s="379" t="str">
        <f t="shared" ca="1" si="70"/>
        <v/>
      </c>
      <c r="O76" s="379" t="str">
        <f t="shared" ca="1" si="70"/>
        <v/>
      </c>
      <c r="P76" s="379" t="str">
        <f t="shared" ca="1" si="70"/>
        <v/>
      </c>
      <c r="Q76" s="379" t="str">
        <f t="shared" ca="1" si="70"/>
        <v/>
      </c>
      <c r="R76" s="379" t="str">
        <f t="shared" ca="1" si="70"/>
        <v/>
      </c>
      <c r="S76" s="379" t="str">
        <f t="shared" ca="1" si="70"/>
        <v/>
      </c>
      <c r="T76" s="379" t="str">
        <f t="shared" ca="1" si="70"/>
        <v/>
      </c>
      <c r="U76" s="379" t="str">
        <f t="shared" ca="1" si="70"/>
        <v/>
      </c>
      <c r="V76" s="32"/>
      <c r="W76" s="32"/>
      <c r="X76" s="32"/>
      <c r="Y76" s="284"/>
      <c r="Z76" s="32"/>
      <c r="AA76" s="32"/>
      <c r="AB76" s="32"/>
      <c r="AC76" s="32"/>
      <c r="AD76" s="32"/>
      <c r="AE76" s="32"/>
      <c r="AF76" s="321"/>
      <c r="AG76" s="8"/>
      <c r="AH76" s="8"/>
      <c r="AM76" s="27">
        <f t="shared" si="64"/>
        <v>43556</v>
      </c>
      <c r="AN76" s="41" t="str">
        <f t="shared" si="54"/>
        <v>cd</v>
      </c>
      <c r="AO76" s="41">
        <f t="shared" si="65"/>
        <v>82</v>
      </c>
      <c r="AP76" s="41">
        <f t="shared" si="55"/>
        <v>101</v>
      </c>
      <c r="AQ76" s="41">
        <f t="shared" si="66"/>
        <v>76</v>
      </c>
      <c r="AR76" s="41" t="str">
        <f t="shared" si="56"/>
        <v>bx</v>
      </c>
      <c r="AT76" s="139">
        <v>42795</v>
      </c>
      <c r="AU76" s="142">
        <v>368</v>
      </c>
      <c r="AV76" s="142">
        <v>376</v>
      </c>
      <c r="AW76" s="142">
        <v>552</v>
      </c>
      <c r="AX76" s="142">
        <v>128</v>
      </c>
      <c r="AY76" s="142">
        <v>64</v>
      </c>
      <c r="AZ76" s="142">
        <v>184</v>
      </c>
      <c r="BA76" s="142">
        <v>744</v>
      </c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</row>
    <row r="77" spans="1:142" s="41" customFormat="1">
      <c r="A77" s="239">
        <f t="shared" si="60"/>
        <v>76</v>
      </c>
      <c r="B77" s="23" t="s">
        <v>152</v>
      </c>
      <c r="C77" s="23" t="s">
        <v>76</v>
      </c>
      <c r="D77" s="23" t="s">
        <v>68</v>
      </c>
      <c r="E77" s="458" t="s">
        <v>264</v>
      </c>
      <c r="F77" s="23" t="s">
        <v>79</v>
      </c>
      <c r="G77" s="379">
        <f t="shared" ca="1" si="71"/>
        <v>31.967500000000001</v>
      </c>
      <c r="H77" s="379">
        <f t="shared" ca="1" si="70"/>
        <v>34.97</v>
      </c>
      <c r="I77" s="379">
        <f t="shared" ca="1" si="70"/>
        <v>37.951666666666668</v>
      </c>
      <c r="J77" s="379">
        <f t="shared" ca="1" si="70"/>
        <v>47.071666666666665</v>
      </c>
      <c r="K77" s="379">
        <f t="shared" ca="1" si="70"/>
        <v>65.285833333333343</v>
      </c>
      <c r="L77" s="379">
        <f t="shared" ca="1" si="70"/>
        <v>79.969999999999985</v>
      </c>
      <c r="M77" s="379">
        <f t="shared" ca="1" si="70"/>
        <v>84.56</v>
      </c>
      <c r="N77" s="379">
        <f t="shared" ca="1" si="70"/>
        <v>87.605000000000004</v>
      </c>
      <c r="O77" s="379">
        <f t="shared" ca="1" si="70"/>
        <v>90.035833333333343</v>
      </c>
      <c r="P77" s="379">
        <f t="shared" ca="1" si="70"/>
        <v>90.757499999999993</v>
      </c>
      <c r="Q77" s="379">
        <f t="shared" ca="1" si="70"/>
        <v>91.853333333333353</v>
      </c>
      <c r="R77" s="379">
        <f t="shared" ca="1" si="70"/>
        <v>93.49666666666667</v>
      </c>
      <c r="S77" s="379">
        <f t="shared" ca="1" si="70"/>
        <v>96.594999999999985</v>
      </c>
      <c r="T77" s="379">
        <f t="shared" ca="1" si="70"/>
        <v>100.71333333333335</v>
      </c>
      <c r="U77" s="379">
        <f t="shared" ca="1" si="70"/>
        <v>104.34166666666665</v>
      </c>
      <c r="V77" s="32"/>
      <c r="W77" s="32"/>
      <c r="X77" s="32"/>
      <c r="Y77" s="284"/>
      <c r="Z77" s="32"/>
      <c r="AA77" s="32"/>
      <c r="AB77" s="32"/>
      <c r="AC77" s="32"/>
      <c r="AD77" s="32"/>
      <c r="AE77" s="32"/>
      <c r="AF77" s="321"/>
      <c r="AG77" s="8"/>
      <c r="AH77" s="8"/>
      <c r="AM77" s="27">
        <f t="shared" si="64"/>
        <v>43586</v>
      </c>
      <c r="AN77" s="41" t="str">
        <f t="shared" si="54"/>
        <v>ce</v>
      </c>
      <c r="AO77" s="41">
        <f t="shared" si="65"/>
        <v>83</v>
      </c>
      <c r="AP77" s="41">
        <f t="shared" si="55"/>
        <v>102</v>
      </c>
      <c r="AQ77" s="41">
        <f t="shared" si="66"/>
        <v>77</v>
      </c>
      <c r="AR77" s="41" t="str">
        <f t="shared" si="56"/>
        <v>by</v>
      </c>
      <c r="AT77" s="139">
        <v>42826</v>
      </c>
      <c r="AU77" s="142">
        <v>320</v>
      </c>
      <c r="AV77" s="142">
        <v>400</v>
      </c>
      <c r="AW77" s="142">
        <v>480</v>
      </c>
      <c r="AX77" s="142">
        <v>160</v>
      </c>
      <c r="AY77" s="142">
        <v>80</v>
      </c>
      <c r="AZ77" s="142">
        <v>160</v>
      </c>
      <c r="BA77" s="142">
        <v>720</v>
      </c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</row>
    <row r="78" spans="1:142" s="41" customFormat="1">
      <c r="A78" s="239">
        <f t="shared" si="60"/>
        <v>77</v>
      </c>
      <c r="E78" s="461"/>
      <c r="G78" s="45"/>
      <c r="H78" s="45"/>
      <c r="I78" s="45"/>
      <c r="J78" s="45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32"/>
      <c r="W78" s="32"/>
      <c r="X78" s="32"/>
      <c r="Y78" s="284"/>
      <c r="Z78" s="32"/>
      <c r="AA78" s="32"/>
      <c r="AB78" s="32"/>
      <c r="AC78" s="32"/>
      <c r="AD78" s="32"/>
      <c r="AE78" s="32"/>
      <c r="AF78" s="321"/>
      <c r="AG78" s="8"/>
      <c r="AH78" s="8"/>
      <c r="AM78" s="27">
        <f t="shared" si="64"/>
        <v>43617</v>
      </c>
      <c r="AN78" s="41" t="str">
        <f t="shared" si="54"/>
        <v>cf</v>
      </c>
      <c r="AO78" s="41">
        <f t="shared" si="65"/>
        <v>84</v>
      </c>
      <c r="AP78" s="41">
        <f t="shared" si="55"/>
        <v>103</v>
      </c>
      <c r="AQ78" s="41">
        <f t="shared" si="66"/>
        <v>78</v>
      </c>
      <c r="AR78" s="41" t="str">
        <f t="shared" si="56"/>
        <v>bz</v>
      </c>
      <c r="AT78" s="139">
        <v>42856</v>
      </c>
      <c r="AU78" s="142">
        <v>352</v>
      </c>
      <c r="AV78" s="142">
        <v>392</v>
      </c>
      <c r="AW78" s="142">
        <v>528</v>
      </c>
      <c r="AX78" s="142">
        <v>144</v>
      </c>
      <c r="AY78" s="142">
        <v>72</v>
      </c>
      <c r="AZ78" s="142">
        <v>176</v>
      </c>
      <c r="BA78" s="142">
        <v>744</v>
      </c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</row>
    <row r="79" spans="1:142" s="41" customFormat="1">
      <c r="A79" s="239">
        <f t="shared" si="60"/>
        <v>78</v>
      </c>
      <c r="B79" s="41" t="s">
        <v>55</v>
      </c>
      <c r="C79" s="41" t="s">
        <v>33</v>
      </c>
      <c r="D79" s="41" t="s">
        <v>66</v>
      </c>
      <c r="E79" s="461"/>
      <c r="F79" s="41" t="s">
        <v>75</v>
      </c>
      <c r="G79" s="401">
        <f>+G2</f>
        <v>2013</v>
      </c>
      <c r="H79" s="401">
        <f t="shared" ref="H79:J79" si="72">+H2</f>
        <v>2014</v>
      </c>
      <c r="I79" s="401">
        <f t="shared" si="72"/>
        <v>2015</v>
      </c>
      <c r="J79" s="401">
        <f t="shared" si="72"/>
        <v>2016</v>
      </c>
      <c r="K79" s="401">
        <f t="shared" ref="K79:P79" si="73">+K2</f>
        <v>2017</v>
      </c>
      <c r="L79" s="401">
        <f t="shared" si="73"/>
        <v>2018</v>
      </c>
      <c r="M79" s="401">
        <f t="shared" si="73"/>
        <v>2019</v>
      </c>
      <c r="N79" s="401">
        <f t="shared" si="73"/>
        <v>2020</v>
      </c>
      <c r="O79" s="401">
        <f t="shared" si="73"/>
        <v>2021</v>
      </c>
      <c r="P79" s="401">
        <f t="shared" si="73"/>
        <v>2022</v>
      </c>
      <c r="Q79" s="401">
        <f t="shared" ref="Q79:T79" si="74">+Q2</f>
        <v>2023</v>
      </c>
      <c r="R79" s="401">
        <f t="shared" si="74"/>
        <v>2024</v>
      </c>
      <c r="S79" s="401">
        <f t="shared" si="74"/>
        <v>2025</v>
      </c>
      <c r="T79" s="401">
        <f t="shared" si="74"/>
        <v>2026</v>
      </c>
      <c r="U79" s="401">
        <f t="shared" ref="U79" si="75">+U2</f>
        <v>2027</v>
      </c>
      <c r="V79" s="32"/>
      <c r="W79" s="32"/>
      <c r="X79" s="32"/>
      <c r="Y79" s="284"/>
      <c r="Z79" s="32"/>
      <c r="AA79" s="32"/>
      <c r="AB79" s="32"/>
      <c r="AC79" s="32"/>
      <c r="AD79" s="32"/>
      <c r="AE79" s="32"/>
      <c r="AF79" s="321"/>
      <c r="AG79" s="8"/>
      <c r="AH79" s="8"/>
      <c r="AM79" s="27">
        <f t="shared" si="64"/>
        <v>43647</v>
      </c>
      <c r="AN79" s="41" t="str">
        <f t="shared" si="54"/>
        <v>cg</v>
      </c>
      <c r="AO79" s="41">
        <f t="shared" si="65"/>
        <v>85</v>
      </c>
      <c r="AP79" s="41">
        <f t="shared" si="55"/>
        <v>104</v>
      </c>
      <c r="AQ79" s="41">
        <f t="shared" si="66"/>
        <v>79</v>
      </c>
      <c r="AR79" s="41" t="str">
        <f>+"c"&amp;AR1</f>
        <v>ca</v>
      </c>
      <c r="AT79" s="139">
        <v>42887</v>
      </c>
      <c r="AU79" s="142">
        <v>352</v>
      </c>
      <c r="AV79" s="142">
        <v>368</v>
      </c>
      <c r="AW79" s="142">
        <v>528</v>
      </c>
      <c r="AX79" s="142">
        <v>128</v>
      </c>
      <c r="AY79" s="142">
        <v>64</v>
      </c>
      <c r="AZ79" s="142">
        <v>176</v>
      </c>
      <c r="BA79" s="142">
        <v>720</v>
      </c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</row>
    <row r="80" spans="1:142" s="41" customFormat="1">
      <c r="A80" s="239">
        <f t="shared" si="60"/>
        <v>79</v>
      </c>
      <c r="B80" s="41" t="s">
        <v>92</v>
      </c>
      <c r="C80" s="41" t="s">
        <v>76</v>
      </c>
      <c r="D80" s="41" t="s">
        <v>68</v>
      </c>
      <c r="E80" s="461" t="s">
        <v>265</v>
      </c>
      <c r="F80" s="41" t="s">
        <v>79</v>
      </c>
      <c r="G80" s="379">
        <f ca="1">+IF(ISERROR(AVERAGE(INDIRECT("'Prices'!"&amp;VLOOKUP(G$1,$AM$1:$AN$197,2,FALSE)&amp;$A80&amp;":"&amp;VLOOKUP(DATE(YEAR(G$1),12,1),$AM$1:$AN$197,2,FALSE)&amp;$A80))),"",AVERAGE(INDIRECT("'Prices'!"&amp;VLOOKUP(G$1,$AM$1:$AN$197,2,FALSE)&amp;$A80&amp;":"&amp;VLOOKUP(DATE(YEAR(G$1),12,1),$AM$1:$AN$197,2,FALSE)&amp;$A80)))</f>
        <v>42.585000000000001</v>
      </c>
      <c r="H80" s="379">
        <f t="shared" ref="H80:U81" ca="1" si="76">+IF(ISERROR(AVERAGE(INDIRECT("'Prices'!"&amp;VLOOKUP(H$1,$AM$1:$AN$197,2,FALSE)&amp;$A80&amp;":"&amp;VLOOKUP(DATE(YEAR(H$1),12,1),$AM$1:$AN$197,2,FALSE)&amp;$A80))),"",AVERAGE(INDIRECT("'Prices'!"&amp;VLOOKUP(H$1,$AM$1:$AN$197,2,FALSE)&amp;$A80&amp;":"&amp;VLOOKUP(DATE(YEAR(H$1),12,1),$AM$1:$AN$197,2,FALSE)&amp;$A80)))</f>
        <v>42.585000000000001</v>
      </c>
      <c r="I80" s="379">
        <f t="shared" ca="1" si="76"/>
        <v>42.585000000000001</v>
      </c>
      <c r="J80" s="379">
        <f t="shared" ca="1" si="76"/>
        <v>42.585000000000001</v>
      </c>
      <c r="K80" s="379">
        <f t="shared" ca="1" si="76"/>
        <v>43.604166666666679</v>
      </c>
      <c r="L80" s="379">
        <f t="shared" ca="1" si="76"/>
        <v>44.701666666666675</v>
      </c>
      <c r="M80" s="379">
        <f t="shared" ca="1" si="76"/>
        <v>45.867500000000007</v>
      </c>
      <c r="N80" s="379">
        <f t="shared" ca="1" si="76"/>
        <v>47.081666666666656</v>
      </c>
      <c r="O80" s="379">
        <f t="shared" ca="1" si="76"/>
        <v>48.344166666666666</v>
      </c>
      <c r="P80" s="379">
        <f t="shared" ca="1" si="76"/>
        <v>49.656666666666666</v>
      </c>
      <c r="Q80" s="379">
        <f t="shared" ca="1" si="76"/>
        <v>51.0075</v>
      </c>
      <c r="R80" s="379">
        <f t="shared" ca="1" si="76"/>
        <v>52.406666666666666</v>
      </c>
      <c r="S80" s="379">
        <f t="shared" ca="1" si="76"/>
        <v>53.865833333333342</v>
      </c>
      <c r="T80" s="379">
        <f t="shared" ca="1" si="76"/>
        <v>55.381666666666668</v>
      </c>
      <c r="U80" s="379">
        <f t="shared" ca="1" si="76"/>
        <v>56.951666666666661</v>
      </c>
      <c r="V80" s="32"/>
      <c r="W80" s="32"/>
      <c r="X80" s="32"/>
      <c r="Y80" s="284"/>
      <c r="Z80" s="32"/>
      <c r="AA80" s="32"/>
      <c r="AB80" s="32"/>
      <c r="AC80" s="32"/>
      <c r="AD80" s="32"/>
      <c r="AE80" s="32"/>
      <c r="AF80" s="321"/>
      <c r="AG80" s="8"/>
      <c r="AH80" s="8"/>
      <c r="AM80" s="27">
        <f t="shared" si="64"/>
        <v>43678</v>
      </c>
      <c r="AN80" s="41" t="str">
        <f t="shared" si="54"/>
        <v>ch</v>
      </c>
      <c r="AO80" s="41">
        <f t="shared" si="65"/>
        <v>86</v>
      </c>
      <c r="AP80" s="41">
        <f t="shared" si="55"/>
        <v>105</v>
      </c>
      <c r="AQ80" s="41">
        <f t="shared" si="66"/>
        <v>80</v>
      </c>
      <c r="AR80" s="41" t="str">
        <f t="shared" ref="AR80:AR83" si="77">+"c"&amp;AR2</f>
        <v>cb</v>
      </c>
      <c r="AT80" s="139">
        <v>42917</v>
      </c>
      <c r="AU80" s="142">
        <v>320</v>
      </c>
      <c r="AV80" s="142">
        <v>424</v>
      </c>
      <c r="AW80" s="142">
        <v>480</v>
      </c>
      <c r="AX80" s="142">
        <v>176</v>
      </c>
      <c r="AY80" s="142">
        <v>88</v>
      </c>
      <c r="AZ80" s="142">
        <v>160</v>
      </c>
      <c r="BA80" s="142">
        <v>744</v>
      </c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</row>
    <row r="81" spans="1:142" s="41" customFormat="1">
      <c r="A81" s="239">
        <f t="shared" si="60"/>
        <v>80</v>
      </c>
      <c r="B81" s="41" t="s">
        <v>93</v>
      </c>
      <c r="C81" s="41" t="s">
        <v>76</v>
      </c>
      <c r="D81" s="41" t="s">
        <v>68</v>
      </c>
      <c r="E81" s="461" t="s">
        <v>265</v>
      </c>
      <c r="F81" s="41" t="s">
        <v>79</v>
      </c>
      <c r="G81" s="379">
        <f t="shared" ref="G81" ca="1" si="78">+IF(ISERROR(AVERAGE(INDIRECT("'Prices'!"&amp;VLOOKUP(G$1,$AM$1:$AN$197,2,FALSE)&amp;$A81&amp;":"&amp;VLOOKUP(DATE(YEAR(G$1),12,1),$AM$1:$AN$197,2,FALSE)&amp;$A81))),"",AVERAGE(INDIRECT("'Prices'!"&amp;VLOOKUP(G$1,$AM$1:$AN$197,2,FALSE)&amp;$A81&amp;":"&amp;VLOOKUP(DATE(YEAR(G$1),12,1),$AM$1:$AN$197,2,FALSE)&amp;$A81)))</f>
        <v>1.3799999999999997</v>
      </c>
      <c r="H81" s="379">
        <f t="shared" ca="1" si="76"/>
        <v>1.3799999999999997</v>
      </c>
      <c r="I81" s="379">
        <f t="shared" ca="1" si="76"/>
        <v>1.9699999999999998</v>
      </c>
      <c r="J81" s="379">
        <f t="shared" ca="1" si="76"/>
        <v>1.9699999999999998</v>
      </c>
      <c r="K81" s="379">
        <f t="shared" ca="1" si="76"/>
        <v>2.0099999999999993</v>
      </c>
      <c r="L81" s="379">
        <f t="shared" ca="1" si="76"/>
        <v>2.0599999999999996</v>
      </c>
      <c r="M81" s="379">
        <f t="shared" ca="1" si="76"/>
        <v>2.1200000000000006</v>
      </c>
      <c r="N81" s="379">
        <f t="shared" ca="1" si="76"/>
        <v>2.1700000000000004</v>
      </c>
      <c r="O81" s="379">
        <f t="shared" ca="1" si="76"/>
        <v>2.23</v>
      </c>
      <c r="P81" s="379">
        <f t="shared" ca="1" si="76"/>
        <v>2.2899999999999996</v>
      </c>
      <c r="Q81" s="379">
        <f t="shared" ca="1" si="76"/>
        <v>2.36</v>
      </c>
      <c r="R81" s="379">
        <f t="shared" ca="1" si="76"/>
        <v>2.4200000000000004</v>
      </c>
      <c r="S81" s="379">
        <f t="shared" ca="1" si="76"/>
        <v>2.4900000000000007</v>
      </c>
      <c r="T81" s="379">
        <f t="shared" ca="1" si="76"/>
        <v>2.5599999999999996</v>
      </c>
      <c r="U81" s="379">
        <f t="shared" ca="1" si="76"/>
        <v>2.6299999999999994</v>
      </c>
      <c r="V81" s="32"/>
      <c r="W81" s="32"/>
      <c r="X81" s="32"/>
      <c r="Y81" s="284"/>
      <c r="Z81" s="32"/>
      <c r="AA81" s="32"/>
      <c r="AB81" s="32"/>
      <c r="AC81" s="32"/>
      <c r="AD81" s="32"/>
      <c r="AE81" s="32"/>
      <c r="AF81" s="321"/>
      <c r="AG81" s="8"/>
      <c r="AH81" s="8"/>
      <c r="AM81" s="27">
        <f t="shared" si="64"/>
        <v>43709</v>
      </c>
      <c r="AN81" s="41" t="str">
        <f t="shared" si="54"/>
        <v>ci</v>
      </c>
      <c r="AO81" s="41">
        <f t="shared" si="65"/>
        <v>87</v>
      </c>
      <c r="AP81" s="41">
        <f t="shared" si="55"/>
        <v>106</v>
      </c>
      <c r="AQ81" s="41">
        <f t="shared" si="66"/>
        <v>81</v>
      </c>
      <c r="AR81" s="41" t="str">
        <f t="shared" si="77"/>
        <v>cc</v>
      </c>
      <c r="AT81" s="139">
        <v>42948</v>
      </c>
      <c r="AU81" s="142">
        <v>368</v>
      </c>
      <c r="AV81" s="142">
        <v>376</v>
      </c>
      <c r="AW81" s="142">
        <v>552</v>
      </c>
      <c r="AX81" s="142">
        <v>128</v>
      </c>
      <c r="AY81" s="142">
        <v>64</v>
      </c>
      <c r="AZ81" s="142">
        <v>184</v>
      </c>
      <c r="BA81" s="142">
        <v>744</v>
      </c>
    </row>
    <row r="82" spans="1:142" s="41" customFormat="1">
      <c r="A82" s="239">
        <f t="shared" si="60"/>
        <v>81</v>
      </c>
      <c r="E82" s="461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2"/>
      <c r="W82" s="32"/>
      <c r="X82" s="32"/>
      <c r="Y82" s="284"/>
      <c r="Z82" s="32"/>
      <c r="AA82" s="32"/>
      <c r="AB82" s="32"/>
      <c r="AC82" s="32"/>
      <c r="AD82" s="32"/>
      <c r="AE82" s="32"/>
      <c r="AF82" s="321"/>
      <c r="AG82" s="8"/>
      <c r="AH82" s="8"/>
      <c r="AM82" s="27">
        <f t="shared" si="64"/>
        <v>43739</v>
      </c>
      <c r="AN82" s="41" t="str">
        <f t="shared" si="54"/>
        <v>cj</v>
      </c>
      <c r="AO82" s="41">
        <f t="shared" si="65"/>
        <v>88</v>
      </c>
      <c r="AP82" s="41">
        <f t="shared" si="55"/>
        <v>107</v>
      </c>
      <c r="AQ82" s="41">
        <f t="shared" si="66"/>
        <v>82</v>
      </c>
      <c r="AR82" s="41" t="str">
        <f t="shared" si="77"/>
        <v>cd</v>
      </c>
      <c r="AT82" s="139">
        <v>42979</v>
      </c>
      <c r="AU82" s="142">
        <v>320</v>
      </c>
      <c r="AV82" s="142">
        <v>400</v>
      </c>
      <c r="AW82" s="142">
        <v>480</v>
      </c>
      <c r="AX82" s="142">
        <v>160</v>
      </c>
      <c r="AY82" s="142">
        <v>80</v>
      </c>
      <c r="AZ82" s="142">
        <v>160</v>
      </c>
      <c r="BA82" s="142">
        <v>720</v>
      </c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</row>
    <row r="83" spans="1:142" s="41" customFormat="1">
      <c r="A83" s="239">
        <f t="shared" si="60"/>
        <v>82</v>
      </c>
      <c r="B83" s="440" t="s">
        <v>254</v>
      </c>
      <c r="C83" s="23" t="s">
        <v>76</v>
      </c>
      <c r="D83" s="23" t="s">
        <v>68</v>
      </c>
      <c r="E83" s="458"/>
      <c r="F83" s="23" t="s">
        <v>77</v>
      </c>
      <c r="G83" s="379" t="str">
        <f ca="1">+IF(ISERROR(AVERAGE(INDIRECT("'Prices'!"&amp;VLOOKUP(G$1,$AM$1:$AN$197,2,FALSE)&amp;$A83&amp;":"&amp;VLOOKUP(DATE(YEAR(G$1),12,1),$AM$1:$AN$197,2,FALSE)&amp;$A83))),"",AVERAGE(INDIRECT("'Prices'!"&amp;VLOOKUP(G$1,$AM$1:$AN$197,2,FALSE)&amp;$A83&amp;":"&amp;VLOOKUP(DATE(YEAR(G$1),12,1),$AM$1:$AN$197,2,FALSE)&amp;$A83)))</f>
        <v/>
      </c>
      <c r="H83" s="379" t="str">
        <f t="shared" ref="H83:U85" ca="1" si="79">+IF(ISERROR(AVERAGE(INDIRECT("'Prices'!"&amp;VLOOKUP(H$1,$AM$1:$AN$197,2,FALSE)&amp;$A83&amp;":"&amp;VLOOKUP(DATE(YEAR(H$1),12,1),$AM$1:$AN$197,2,FALSE)&amp;$A83))),"",AVERAGE(INDIRECT("'Prices'!"&amp;VLOOKUP(H$1,$AM$1:$AN$197,2,FALSE)&amp;$A83&amp;":"&amp;VLOOKUP(DATE(YEAR(H$1),12,1),$AM$1:$AN$197,2,FALSE)&amp;$A83)))</f>
        <v/>
      </c>
      <c r="I83" s="379" t="str">
        <f t="shared" ca="1" si="79"/>
        <v/>
      </c>
      <c r="J83" s="379" t="str">
        <f t="shared" ca="1" si="79"/>
        <v/>
      </c>
      <c r="K83" s="379" t="str">
        <f t="shared" ca="1" si="79"/>
        <v/>
      </c>
      <c r="L83" s="379" t="str">
        <f t="shared" ca="1" si="79"/>
        <v/>
      </c>
      <c r="M83" s="379" t="str">
        <f t="shared" ca="1" si="79"/>
        <v/>
      </c>
      <c r="N83" s="379" t="str">
        <f t="shared" ca="1" si="79"/>
        <v/>
      </c>
      <c r="O83" s="379" t="str">
        <f t="shared" ca="1" si="79"/>
        <v/>
      </c>
      <c r="P83" s="379" t="str">
        <f t="shared" ca="1" si="79"/>
        <v/>
      </c>
      <c r="Q83" s="379" t="str">
        <f t="shared" ca="1" si="79"/>
        <v/>
      </c>
      <c r="R83" s="379" t="str">
        <f t="shared" ca="1" si="79"/>
        <v/>
      </c>
      <c r="S83" s="379" t="str">
        <f t="shared" ca="1" si="79"/>
        <v/>
      </c>
      <c r="T83" s="379" t="str">
        <f t="shared" ca="1" si="79"/>
        <v/>
      </c>
      <c r="U83" s="379" t="str">
        <f t="shared" ca="1" si="79"/>
        <v/>
      </c>
      <c r="V83" s="32"/>
      <c r="W83" s="32"/>
      <c r="X83" s="32"/>
      <c r="Y83" s="284"/>
      <c r="Z83" s="32"/>
      <c r="AA83" s="32"/>
      <c r="AB83" s="32"/>
      <c r="AC83" s="32"/>
      <c r="AD83" s="32"/>
      <c r="AE83" s="32"/>
      <c r="AF83" s="321"/>
      <c r="AG83" s="8"/>
      <c r="AH83" s="8"/>
      <c r="AM83" s="27">
        <f t="shared" si="64"/>
        <v>43770</v>
      </c>
      <c r="AN83" s="41" t="str">
        <f t="shared" si="54"/>
        <v>ck</v>
      </c>
      <c r="AO83" s="41">
        <f t="shared" si="65"/>
        <v>89</v>
      </c>
      <c r="AP83" s="41">
        <f t="shared" si="55"/>
        <v>108</v>
      </c>
      <c r="AQ83" s="41">
        <f t="shared" si="66"/>
        <v>83</v>
      </c>
      <c r="AR83" s="41" t="str">
        <f t="shared" si="77"/>
        <v>ce</v>
      </c>
      <c r="AT83" s="139">
        <v>43009</v>
      </c>
      <c r="AU83" s="142">
        <v>352</v>
      </c>
      <c r="AV83" s="142">
        <v>392</v>
      </c>
      <c r="AW83" s="142">
        <v>528</v>
      </c>
      <c r="AX83" s="142">
        <v>144</v>
      </c>
      <c r="AY83" s="142">
        <v>72</v>
      </c>
      <c r="AZ83" s="142">
        <v>176</v>
      </c>
      <c r="BA83" s="142">
        <v>744</v>
      </c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</row>
    <row r="84" spans="1:142" s="41" customFormat="1">
      <c r="A84" s="239">
        <f t="shared" si="60"/>
        <v>83</v>
      </c>
      <c r="B84" s="440" t="s">
        <v>254</v>
      </c>
      <c r="C84" s="23" t="s">
        <v>76</v>
      </c>
      <c r="D84" s="23" t="s">
        <v>68</v>
      </c>
      <c r="E84" s="458"/>
      <c r="F84" s="23" t="s">
        <v>78</v>
      </c>
      <c r="G84" s="379" t="str">
        <f t="shared" ref="G84:G85" ca="1" si="80">+IF(ISERROR(AVERAGE(INDIRECT("'Prices'!"&amp;VLOOKUP(G$1,$AM$1:$AN$197,2,FALSE)&amp;$A84&amp;":"&amp;VLOOKUP(DATE(YEAR(G$1),12,1),$AM$1:$AN$197,2,FALSE)&amp;$A84))),"",AVERAGE(INDIRECT("'Prices'!"&amp;VLOOKUP(G$1,$AM$1:$AN$197,2,FALSE)&amp;$A84&amp;":"&amp;VLOOKUP(DATE(YEAR(G$1),12,1),$AM$1:$AN$197,2,FALSE)&amp;$A84)))</f>
        <v/>
      </c>
      <c r="H84" s="379" t="str">
        <f t="shared" ca="1" si="79"/>
        <v/>
      </c>
      <c r="I84" s="379" t="str">
        <f t="shared" ca="1" si="79"/>
        <v/>
      </c>
      <c r="J84" s="379" t="str">
        <f t="shared" ca="1" si="79"/>
        <v/>
      </c>
      <c r="K84" s="379" t="str">
        <f t="shared" ca="1" si="79"/>
        <v/>
      </c>
      <c r="L84" s="379" t="str">
        <f t="shared" ca="1" si="79"/>
        <v/>
      </c>
      <c r="M84" s="379" t="str">
        <f t="shared" ca="1" si="79"/>
        <v/>
      </c>
      <c r="N84" s="379" t="str">
        <f t="shared" ca="1" si="79"/>
        <v/>
      </c>
      <c r="O84" s="379" t="str">
        <f t="shared" ca="1" si="79"/>
        <v/>
      </c>
      <c r="P84" s="379" t="str">
        <f t="shared" ca="1" si="79"/>
        <v/>
      </c>
      <c r="Q84" s="379" t="str">
        <f t="shared" ca="1" si="79"/>
        <v/>
      </c>
      <c r="R84" s="379" t="str">
        <f t="shared" ca="1" si="79"/>
        <v/>
      </c>
      <c r="S84" s="379" t="str">
        <f t="shared" ca="1" si="79"/>
        <v/>
      </c>
      <c r="T84" s="379" t="str">
        <f t="shared" ca="1" si="79"/>
        <v/>
      </c>
      <c r="U84" s="379" t="str">
        <f t="shared" ca="1" si="79"/>
        <v/>
      </c>
      <c r="V84" s="32"/>
      <c r="W84" s="32"/>
      <c r="X84" s="32"/>
      <c r="Y84" s="284"/>
      <c r="Z84" s="32"/>
      <c r="AA84" s="32"/>
      <c r="AB84" s="32"/>
      <c r="AC84" s="32"/>
      <c r="AD84" s="32"/>
      <c r="AE84" s="32"/>
      <c r="AF84" s="321"/>
      <c r="AG84" s="8"/>
      <c r="AH84" s="8"/>
      <c r="AM84" s="27">
        <f>+EDATE(AM83,1)</f>
        <v>43800</v>
      </c>
      <c r="AN84" s="41" t="str">
        <f t="shared" si="54"/>
        <v>cl</v>
      </c>
      <c r="AO84" s="41">
        <f>+AO83+1</f>
        <v>90</v>
      </c>
      <c r="AP84" s="41">
        <f t="shared" si="55"/>
        <v>109</v>
      </c>
      <c r="AQ84" s="41">
        <f>+AQ83+1</f>
        <v>84</v>
      </c>
      <c r="AR84" s="41" t="str">
        <f t="shared" ref="AR84:AR104" si="81">+"c"&amp;AR6</f>
        <v>cf</v>
      </c>
      <c r="AT84" s="139">
        <v>43040</v>
      </c>
      <c r="AU84" s="142">
        <v>336</v>
      </c>
      <c r="AV84" s="142">
        <v>384</v>
      </c>
      <c r="AW84" s="142">
        <v>504</v>
      </c>
      <c r="AX84" s="142">
        <v>144</v>
      </c>
      <c r="AY84" s="142">
        <v>72</v>
      </c>
      <c r="AZ84" s="142">
        <v>168</v>
      </c>
      <c r="BA84" s="142">
        <v>720</v>
      </c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</row>
    <row r="85" spans="1:142" s="41" customFormat="1">
      <c r="A85" s="239">
        <f t="shared" si="60"/>
        <v>84</v>
      </c>
      <c r="B85" s="440" t="s">
        <v>254</v>
      </c>
      <c r="C85" s="23" t="s">
        <v>76</v>
      </c>
      <c r="D85" s="23" t="s">
        <v>68</v>
      </c>
      <c r="E85" s="458" t="s">
        <v>263</v>
      </c>
      <c r="F85" s="23" t="s">
        <v>79</v>
      </c>
      <c r="G85" s="379" t="str">
        <f t="shared" ca="1" si="80"/>
        <v/>
      </c>
      <c r="H85" s="379" t="str">
        <f t="shared" ca="1" si="79"/>
        <v/>
      </c>
      <c r="I85" s="379" t="str">
        <f t="shared" ca="1" si="79"/>
        <v/>
      </c>
      <c r="J85" s="379" t="str">
        <f t="shared" ca="1" si="79"/>
        <v/>
      </c>
      <c r="K85" s="379" t="str">
        <f t="shared" ca="1" si="79"/>
        <v/>
      </c>
      <c r="L85" s="379" t="str">
        <f t="shared" ca="1" si="79"/>
        <v/>
      </c>
      <c r="M85" s="379" t="str">
        <f t="shared" ca="1" si="79"/>
        <v/>
      </c>
      <c r="N85" s="379" t="str">
        <f t="shared" ca="1" si="79"/>
        <v/>
      </c>
      <c r="O85" s="379" t="str">
        <f t="shared" ca="1" si="79"/>
        <v/>
      </c>
      <c r="P85" s="379" t="str">
        <f t="shared" ca="1" si="79"/>
        <v/>
      </c>
      <c r="Q85" s="379" t="str">
        <f t="shared" ca="1" si="79"/>
        <v/>
      </c>
      <c r="R85" s="379" t="str">
        <f t="shared" ca="1" si="79"/>
        <v/>
      </c>
      <c r="S85" s="379" t="str">
        <f t="shared" ca="1" si="79"/>
        <v/>
      </c>
      <c r="T85" s="379" t="str">
        <f t="shared" ca="1" si="79"/>
        <v/>
      </c>
      <c r="U85" s="379" t="str">
        <f t="shared" ca="1" si="79"/>
        <v/>
      </c>
      <c r="V85" s="32"/>
      <c r="W85" s="32"/>
      <c r="X85" s="32"/>
      <c r="Y85" s="284"/>
      <c r="Z85" s="32"/>
      <c r="AA85" s="32"/>
      <c r="AB85" s="32"/>
      <c r="AC85" s="32"/>
      <c r="AD85" s="32"/>
      <c r="AE85" s="32"/>
      <c r="AF85" s="321"/>
      <c r="AG85" s="8"/>
      <c r="AH85" s="8"/>
      <c r="AM85" s="27">
        <f t="shared" si="64"/>
        <v>43831</v>
      </c>
      <c r="AN85" s="41" t="str">
        <f t="shared" si="54"/>
        <v>cm</v>
      </c>
      <c r="AO85" s="41">
        <f t="shared" si="65"/>
        <v>91</v>
      </c>
      <c r="AP85" s="41">
        <f t="shared" si="55"/>
        <v>110</v>
      </c>
      <c r="AQ85" s="41">
        <f t="shared" si="66"/>
        <v>85</v>
      </c>
      <c r="AR85" s="41" t="str">
        <f t="shared" si="81"/>
        <v>cg</v>
      </c>
      <c r="AT85" s="139">
        <v>43070</v>
      </c>
      <c r="AU85" s="142">
        <v>320</v>
      </c>
      <c r="AV85" s="142">
        <v>424</v>
      </c>
      <c r="AW85" s="142">
        <v>480</v>
      </c>
      <c r="AX85" s="142">
        <v>176</v>
      </c>
      <c r="AY85" s="142">
        <v>88</v>
      </c>
      <c r="AZ85" s="142">
        <v>160</v>
      </c>
      <c r="BA85" s="142">
        <v>744</v>
      </c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</row>
    <row r="86" spans="1:142" s="41" customFormat="1">
      <c r="A86" s="239">
        <f t="shared" si="60"/>
        <v>85</v>
      </c>
      <c r="B86" s="440"/>
      <c r="C86" s="440"/>
      <c r="D86" s="440"/>
      <c r="E86" s="459"/>
      <c r="F86" s="440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32"/>
      <c r="W86" s="32"/>
      <c r="X86" s="32"/>
      <c r="Y86" s="284"/>
      <c r="Z86" s="32"/>
      <c r="AA86" s="32"/>
      <c r="AB86" s="32"/>
      <c r="AC86" s="32"/>
      <c r="AD86" s="32"/>
      <c r="AE86" s="32"/>
      <c r="AF86" s="321"/>
      <c r="AG86" s="8"/>
      <c r="AH86" s="8"/>
      <c r="AM86" s="27">
        <f t="shared" si="64"/>
        <v>43862</v>
      </c>
      <c r="AN86" s="41" t="str">
        <f t="shared" si="54"/>
        <v>cn</v>
      </c>
      <c r="AO86" s="41">
        <f t="shared" si="65"/>
        <v>92</v>
      </c>
      <c r="AP86" s="41">
        <f t="shared" si="55"/>
        <v>111</v>
      </c>
      <c r="AQ86" s="41">
        <f t="shared" si="66"/>
        <v>86</v>
      </c>
      <c r="AR86" s="41" t="str">
        <f t="shared" si="81"/>
        <v>ch</v>
      </c>
      <c r="AT86" s="140">
        <v>43101</v>
      </c>
      <c r="AU86" s="143">
        <v>352</v>
      </c>
      <c r="AV86" s="143">
        <v>392</v>
      </c>
      <c r="AW86" s="143">
        <v>528</v>
      </c>
      <c r="AX86" s="143">
        <v>144</v>
      </c>
      <c r="AY86" s="143">
        <v>72</v>
      </c>
      <c r="AZ86" s="143">
        <v>176</v>
      </c>
      <c r="BA86" s="143">
        <v>744</v>
      </c>
    </row>
    <row r="87" spans="1:142" s="41" customFormat="1">
      <c r="A87" s="239">
        <f t="shared" si="60"/>
        <v>86</v>
      </c>
      <c r="B87" s="440" t="s">
        <v>255</v>
      </c>
      <c r="C87" s="23" t="s">
        <v>76</v>
      </c>
      <c r="D87" s="23" t="s">
        <v>68</v>
      </c>
      <c r="E87" s="458"/>
      <c r="F87" s="23" t="s">
        <v>77</v>
      </c>
      <c r="G87" s="379" t="str">
        <f ca="1">+IF(ISERROR(AVERAGE(INDIRECT("'Prices'!"&amp;VLOOKUP(G$1,$AM$1:$AN$197,2,FALSE)&amp;$A87&amp;":"&amp;VLOOKUP(DATE(YEAR(G$1),12,1),$AM$1:$AN$197,2,FALSE)&amp;$A87))),"",AVERAGE(INDIRECT("'Prices'!"&amp;VLOOKUP(G$1,$AM$1:$AN$197,2,FALSE)&amp;$A87&amp;":"&amp;VLOOKUP(DATE(YEAR(G$1),12,1),$AM$1:$AN$197,2,FALSE)&amp;$A87)))</f>
        <v/>
      </c>
      <c r="H87" s="379" t="str">
        <f t="shared" ref="H87:U89" ca="1" si="82">+IF(ISERROR(AVERAGE(INDIRECT("'Prices'!"&amp;VLOOKUP(H$1,$AM$1:$AN$197,2,FALSE)&amp;$A87&amp;":"&amp;VLOOKUP(DATE(YEAR(H$1),12,1),$AM$1:$AN$197,2,FALSE)&amp;$A87))),"",AVERAGE(INDIRECT("'Prices'!"&amp;VLOOKUP(H$1,$AM$1:$AN$197,2,FALSE)&amp;$A87&amp;":"&amp;VLOOKUP(DATE(YEAR(H$1),12,1),$AM$1:$AN$197,2,FALSE)&amp;$A87)))</f>
        <v/>
      </c>
      <c r="I87" s="379" t="str">
        <f t="shared" ca="1" si="82"/>
        <v/>
      </c>
      <c r="J87" s="379" t="str">
        <f t="shared" ca="1" si="82"/>
        <v/>
      </c>
      <c r="K87" s="379" t="str">
        <f t="shared" ca="1" si="82"/>
        <v/>
      </c>
      <c r="L87" s="379" t="str">
        <f t="shared" ca="1" si="82"/>
        <v/>
      </c>
      <c r="M87" s="379" t="str">
        <f t="shared" ca="1" si="82"/>
        <v/>
      </c>
      <c r="N87" s="379" t="str">
        <f t="shared" ca="1" si="82"/>
        <v/>
      </c>
      <c r="O87" s="379" t="str">
        <f t="shared" ca="1" si="82"/>
        <v/>
      </c>
      <c r="P87" s="379" t="str">
        <f t="shared" ca="1" si="82"/>
        <v/>
      </c>
      <c r="Q87" s="379" t="str">
        <f t="shared" ca="1" si="82"/>
        <v/>
      </c>
      <c r="R87" s="379" t="str">
        <f t="shared" ca="1" si="82"/>
        <v/>
      </c>
      <c r="S87" s="379" t="str">
        <f t="shared" ca="1" si="82"/>
        <v/>
      </c>
      <c r="T87" s="379" t="str">
        <f t="shared" ca="1" si="82"/>
        <v/>
      </c>
      <c r="U87" s="379" t="str">
        <f t="shared" ca="1" si="82"/>
        <v/>
      </c>
      <c r="V87" s="32"/>
      <c r="W87" s="32"/>
      <c r="X87" s="32"/>
      <c r="Y87" s="284"/>
      <c r="Z87" s="32"/>
      <c r="AA87" s="32"/>
      <c r="AB87" s="32"/>
      <c r="AC87" s="32"/>
      <c r="AD87" s="32"/>
      <c r="AE87" s="32"/>
      <c r="AF87" s="321"/>
      <c r="AG87" s="8"/>
      <c r="AH87" s="8"/>
      <c r="AM87" s="27">
        <f t="shared" si="64"/>
        <v>43891</v>
      </c>
      <c r="AN87" s="41" t="str">
        <f t="shared" ref="AN87:AN118" si="83">+VLOOKUP(AO87,$AQ$1:$AR$197,2,FALSE)</f>
        <v>co</v>
      </c>
      <c r="AO87" s="41">
        <f t="shared" si="65"/>
        <v>93</v>
      </c>
      <c r="AP87" s="41">
        <f t="shared" ref="AP87:AP107" si="84">+MATCH(AM87,$AT$1:$AT$121)</f>
        <v>112</v>
      </c>
      <c r="AQ87" s="41">
        <f t="shared" si="66"/>
        <v>87</v>
      </c>
      <c r="AR87" s="41" t="str">
        <f t="shared" si="81"/>
        <v>ci</v>
      </c>
      <c r="AT87" s="140">
        <v>43132</v>
      </c>
      <c r="AU87" s="143">
        <v>320</v>
      </c>
      <c r="AV87" s="143">
        <v>352</v>
      </c>
      <c r="AW87" s="143">
        <v>480</v>
      </c>
      <c r="AX87" s="143">
        <v>128</v>
      </c>
      <c r="AY87" s="143">
        <v>64</v>
      </c>
      <c r="AZ87" s="143">
        <v>160</v>
      </c>
      <c r="BA87" s="143">
        <v>672</v>
      </c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</row>
    <row r="88" spans="1:142" s="41" customFormat="1">
      <c r="A88" s="239">
        <f t="shared" si="60"/>
        <v>87</v>
      </c>
      <c r="B88" s="440" t="s">
        <v>255</v>
      </c>
      <c r="C88" s="23" t="s">
        <v>76</v>
      </c>
      <c r="D88" s="23" t="s">
        <v>68</v>
      </c>
      <c r="E88" s="458"/>
      <c r="F88" s="23" t="s">
        <v>78</v>
      </c>
      <c r="G88" s="379" t="str">
        <f t="shared" ref="G88:G89" ca="1" si="85">+IF(ISERROR(AVERAGE(INDIRECT("'Prices'!"&amp;VLOOKUP(G$1,$AM$1:$AN$197,2,FALSE)&amp;$A88&amp;":"&amp;VLOOKUP(DATE(YEAR(G$1),12,1),$AM$1:$AN$197,2,FALSE)&amp;$A88))),"",AVERAGE(INDIRECT("'Prices'!"&amp;VLOOKUP(G$1,$AM$1:$AN$197,2,FALSE)&amp;$A88&amp;":"&amp;VLOOKUP(DATE(YEAR(G$1),12,1),$AM$1:$AN$197,2,FALSE)&amp;$A88)))</f>
        <v/>
      </c>
      <c r="H88" s="379" t="str">
        <f t="shared" ca="1" si="82"/>
        <v/>
      </c>
      <c r="I88" s="379" t="str">
        <f t="shared" ca="1" si="82"/>
        <v/>
      </c>
      <c r="J88" s="379" t="str">
        <f t="shared" ca="1" si="82"/>
        <v/>
      </c>
      <c r="K88" s="379" t="str">
        <f t="shared" ca="1" si="82"/>
        <v/>
      </c>
      <c r="L88" s="379" t="str">
        <f t="shared" ca="1" si="82"/>
        <v/>
      </c>
      <c r="M88" s="379" t="str">
        <f t="shared" ca="1" si="82"/>
        <v/>
      </c>
      <c r="N88" s="379" t="str">
        <f t="shared" ca="1" si="82"/>
        <v/>
      </c>
      <c r="O88" s="379" t="str">
        <f t="shared" ca="1" si="82"/>
        <v/>
      </c>
      <c r="P88" s="379" t="str">
        <f t="shared" ca="1" si="82"/>
        <v/>
      </c>
      <c r="Q88" s="379" t="str">
        <f t="shared" ca="1" si="82"/>
        <v/>
      </c>
      <c r="R88" s="379" t="str">
        <f t="shared" ca="1" si="82"/>
        <v/>
      </c>
      <c r="S88" s="379" t="str">
        <f t="shared" ca="1" si="82"/>
        <v/>
      </c>
      <c r="T88" s="379" t="str">
        <f t="shared" ca="1" si="82"/>
        <v/>
      </c>
      <c r="U88" s="379" t="str">
        <f t="shared" ca="1" si="82"/>
        <v/>
      </c>
      <c r="V88" s="32"/>
      <c r="W88" s="32"/>
      <c r="X88" s="32"/>
      <c r="Y88" s="284"/>
      <c r="Z88" s="32"/>
      <c r="AA88" s="32"/>
      <c r="AB88" s="32"/>
      <c r="AC88" s="32"/>
      <c r="AD88" s="32"/>
      <c r="AE88" s="32"/>
      <c r="AF88" s="321"/>
      <c r="AG88" s="8"/>
      <c r="AH88" s="8"/>
      <c r="AM88" s="27">
        <f t="shared" si="64"/>
        <v>43922</v>
      </c>
      <c r="AN88" s="41" t="str">
        <f t="shared" si="83"/>
        <v>cp</v>
      </c>
      <c r="AO88" s="41">
        <f t="shared" si="65"/>
        <v>94</v>
      </c>
      <c r="AP88" s="41">
        <f t="shared" si="84"/>
        <v>113</v>
      </c>
      <c r="AQ88" s="41">
        <f t="shared" si="66"/>
        <v>88</v>
      </c>
      <c r="AR88" s="41" t="str">
        <f t="shared" si="81"/>
        <v>cj</v>
      </c>
      <c r="AT88" s="140">
        <v>43160</v>
      </c>
      <c r="AU88" s="143">
        <v>352</v>
      </c>
      <c r="AV88" s="143">
        <v>392</v>
      </c>
      <c r="AW88" s="143">
        <v>528</v>
      </c>
      <c r="AX88" s="143">
        <v>144</v>
      </c>
      <c r="AY88" s="143">
        <v>72</v>
      </c>
      <c r="AZ88" s="143">
        <v>176</v>
      </c>
      <c r="BA88" s="143">
        <v>744</v>
      </c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</row>
    <row r="89" spans="1:142" s="41" customFormat="1">
      <c r="A89" s="239">
        <f t="shared" si="60"/>
        <v>88</v>
      </c>
      <c r="B89" s="440" t="s">
        <v>255</v>
      </c>
      <c r="C89" s="23" t="s">
        <v>76</v>
      </c>
      <c r="D89" s="23" t="s">
        <v>68</v>
      </c>
      <c r="E89" s="458" t="s">
        <v>263</v>
      </c>
      <c r="F89" s="23" t="s">
        <v>79</v>
      </c>
      <c r="G89" s="379" t="str">
        <f t="shared" ca="1" si="85"/>
        <v/>
      </c>
      <c r="H89" s="379" t="str">
        <f t="shared" ca="1" si="82"/>
        <v/>
      </c>
      <c r="I89" s="379" t="str">
        <f t="shared" ca="1" si="82"/>
        <v/>
      </c>
      <c r="J89" s="379" t="str">
        <f t="shared" ca="1" si="82"/>
        <v/>
      </c>
      <c r="K89" s="379" t="str">
        <f t="shared" ca="1" si="82"/>
        <v/>
      </c>
      <c r="L89" s="379" t="str">
        <f t="shared" ca="1" si="82"/>
        <v/>
      </c>
      <c r="M89" s="379" t="str">
        <f t="shared" ca="1" si="82"/>
        <v/>
      </c>
      <c r="N89" s="379" t="str">
        <f t="shared" ca="1" si="82"/>
        <v/>
      </c>
      <c r="O89" s="379" t="str">
        <f t="shared" ca="1" si="82"/>
        <v/>
      </c>
      <c r="P89" s="379" t="str">
        <f t="shared" ca="1" si="82"/>
        <v/>
      </c>
      <c r="Q89" s="379" t="str">
        <f t="shared" ca="1" si="82"/>
        <v/>
      </c>
      <c r="R89" s="379" t="str">
        <f t="shared" ca="1" si="82"/>
        <v/>
      </c>
      <c r="S89" s="379" t="str">
        <f t="shared" ca="1" si="82"/>
        <v/>
      </c>
      <c r="T89" s="379" t="str">
        <f t="shared" ca="1" si="82"/>
        <v/>
      </c>
      <c r="U89" s="379" t="str">
        <f t="shared" ca="1" si="82"/>
        <v/>
      </c>
      <c r="V89" s="32"/>
      <c r="W89" s="32"/>
      <c r="X89" s="32"/>
      <c r="Y89" s="284"/>
      <c r="Z89" s="32"/>
      <c r="AA89" s="32"/>
      <c r="AB89" s="32"/>
      <c r="AC89" s="32"/>
      <c r="AD89" s="32"/>
      <c r="AE89" s="32"/>
      <c r="AF89" s="321"/>
      <c r="AG89" s="8"/>
      <c r="AH89" s="8"/>
      <c r="AM89" s="27">
        <f t="shared" si="64"/>
        <v>43952</v>
      </c>
      <c r="AN89" s="41" t="str">
        <f t="shared" si="83"/>
        <v>cq</v>
      </c>
      <c r="AO89" s="41">
        <f t="shared" si="65"/>
        <v>95</v>
      </c>
      <c r="AP89" s="41">
        <f t="shared" si="84"/>
        <v>114</v>
      </c>
      <c r="AQ89" s="41">
        <f t="shared" si="66"/>
        <v>89</v>
      </c>
      <c r="AR89" s="41" t="str">
        <f t="shared" si="81"/>
        <v>ck</v>
      </c>
      <c r="AT89" s="140">
        <v>43191</v>
      </c>
      <c r="AU89" s="143">
        <v>336</v>
      </c>
      <c r="AV89" s="143">
        <v>384</v>
      </c>
      <c r="AW89" s="143">
        <v>504</v>
      </c>
      <c r="AX89" s="143">
        <v>144</v>
      </c>
      <c r="AY89" s="143">
        <v>72</v>
      </c>
      <c r="AZ89" s="143">
        <v>168</v>
      </c>
      <c r="BA89" s="143">
        <v>720</v>
      </c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</row>
    <row r="90" spans="1:142" s="41" customFormat="1">
      <c r="A90" s="239">
        <f t="shared" si="60"/>
        <v>89</v>
      </c>
      <c r="B90" s="440"/>
      <c r="C90" s="443"/>
      <c r="D90" s="443"/>
      <c r="E90" s="460"/>
      <c r="F90" s="443"/>
      <c r="G90" s="45"/>
      <c r="H90" s="45"/>
      <c r="I90" s="45"/>
      <c r="J90" s="45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32"/>
      <c r="W90" s="32"/>
      <c r="X90" s="32"/>
      <c r="Y90" s="284"/>
      <c r="Z90" s="32"/>
      <c r="AA90" s="32"/>
      <c r="AB90" s="32"/>
      <c r="AC90" s="32"/>
      <c r="AD90" s="32"/>
      <c r="AE90" s="32"/>
      <c r="AF90" s="321"/>
      <c r="AG90" s="8"/>
      <c r="AH90" s="8"/>
      <c r="AM90" s="27">
        <f t="shared" si="64"/>
        <v>43983</v>
      </c>
      <c r="AN90" s="41" t="str">
        <f t="shared" si="83"/>
        <v>cr</v>
      </c>
      <c r="AO90" s="41">
        <f t="shared" si="65"/>
        <v>96</v>
      </c>
      <c r="AP90" s="41">
        <f t="shared" si="84"/>
        <v>115</v>
      </c>
      <c r="AQ90" s="41">
        <f t="shared" si="66"/>
        <v>90</v>
      </c>
      <c r="AR90" s="41" t="str">
        <f t="shared" si="81"/>
        <v>cl</v>
      </c>
      <c r="AT90" s="140">
        <v>43221</v>
      </c>
      <c r="AU90" s="143">
        <v>352</v>
      </c>
      <c r="AV90" s="143">
        <v>392</v>
      </c>
      <c r="AW90" s="143">
        <v>528</v>
      </c>
      <c r="AX90" s="143">
        <v>144</v>
      </c>
      <c r="AY90" s="143">
        <v>72</v>
      </c>
      <c r="AZ90" s="143">
        <v>176</v>
      </c>
      <c r="BA90" s="143">
        <v>744</v>
      </c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</row>
    <row r="91" spans="1:142">
      <c r="A91" s="239">
        <f t="shared" si="60"/>
        <v>90</v>
      </c>
      <c r="B91" s="440" t="s">
        <v>256</v>
      </c>
      <c r="C91" s="23" t="s">
        <v>76</v>
      </c>
      <c r="D91" s="23" t="s">
        <v>68</v>
      </c>
      <c r="E91" s="458"/>
      <c r="F91" s="23" t="s">
        <v>77</v>
      </c>
      <c r="G91" s="379" t="str">
        <f ca="1">+IF(ISERROR(AVERAGE(INDIRECT("'Prices'!"&amp;VLOOKUP(G$1,$AM$1:$AN$197,2,FALSE)&amp;$A91&amp;":"&amp;VLOOKUP(DATE(YEAR(G$1),12,1),$AM$1:$AN$197,2,FALSE)&amp;$A91))),"",AVERAGE(INDIRECT("'Prices'!"&amp;VLOOKUP(G$1,$AM$1:$AN$197,2,FALSE)&amp;$A91&amp;":"&amp;VLOOKUP(DATE(YEAR(G$1),12,1),$AM$1:$AN$197,2,FALSE)&amp;$A91)))</f>
        <v/>
      </c>
      <c r="H91" s="379" t="str">
        <f t="shared" ref="H91:U93" ca="1" si="86">+IF(ISERROR(AVERAGE(INDIRECT("'Prices'!"&amp;VLOOKUP(H$1,$AM$1:$AN$197,2,FALSE)&amp;$A91&amp;":"&amp;VLOOKUP(DATE(YEAR(H$1),12,1),$AM$1:$AN$197,2,FALSE)&amp;$A91))),"",AVERAGE(INDIRECT("'Prices'!"&amp;VLOOKUP(H$1,$AM$1:$AN$197,2,FALSE)&amp;$A91&amp;":"&amp;VLOOKUP(DATE(YEAR(H$1),12,1),$AM$1:$AN$197,2,FALSE)&amp;$A91)))</f>
        <v/>
      </c>
      <c r="I91" s="379" t="str">
        <f t="shared" ca="1" si="86"/>
        <v/>
      </c>
      <c r="J91" s="379" t="str">
        <f t="shared" ca="1" si="86"/>
        <v/>
      </c>
      <c r="K91" s="379" t="str">
        <f t="shared" ca="1" si="86"/>
        <v/>
      </c>
      <c r="L91" s="379" t="str">
        <f t="shared" ca="1" si="86"/>
        <v/>
      </c>
      <c r="M91" s="379" t="str">
        <f t="shared" ca="1" si="86"/>
        <v/>
      </c>
      <c r="N91" s="379" t="str">
        <f t="shared" ca="1" si="86"/>
        <v/>
      </c>
      <c r="O91" s="379" t="str">
        <f t="shared" ca="1" si="86"/>
        <v/>
      </c>
      <c r="P91" s="379" t="str">
        <f t="shared" ca="1" si="86"/>
        <v/>
      </c>
      <c r="Q91" s="379" t="str">
        <f t="shared" ca="1" si="86"/>
        <v/>
      </c>
      <c r="R91" s="379" t="str">
        <f t="shared" ca="1" si="86"/>
        <v/>
      </c>
      <c r="S91" s="379" t="str">
        <f t="shared" ca="1" si="86"/>
        <v/>
      </c>
      <c r="T91" s="379" t="str">
        <f t="shared" ca="1" si="86"/>
        <v/>
      </c>
      <c r="U91" s="379" t="str">
        <f t="shared" ca="1" si="86"/>
        <v/>
      </c>
      <c r="Y91" s="284"/>
      <c r="AF91" s="321"/>
      <c r="AM91" s="27">
        <f t="shared" si="64"/>
        <v>44013</v>
      </c>
      <c r="AN91" s="41" t="str">
        <f t="shared" si="83"/>
        <v>cs</v>
      </c>
      <c r="AO91" s="41">
        <f t="shared" si="65"/>
        <v>97</v>
      </c>
      <c r="AP91" s="41">
        <f t="shared" si="84"/>
        <v>116</v>
      </c>
      <c r="AQ91" s="41">
        <f t="shared" si="66"/>
        <v>91</v>
      </c>
      <c r="AR91" s="41" t="str">
        <f t="shared" si="81"/>
        <v>cm</v>
      </c>
      <c r="AT91" s="140">
        <v>43252</v>
      </c>
      <c r="AU91" s="143">
        <v>336</v>
      </c>
      <c r="AV91" s="143">
        <v>384</v>
      </c>
      <c r="AW91" s="143">
        <v>504</v>
      </c>
      <c r="AX91" s="143">
        <v>144</v>
      </c>
      <c r="AY91" s="143">
        <v>72</v>
      </c>
      <c r="AZ91" s="143">
        <v>168</v>
      </c>
      <c r="BA91" s="143">
        <v>720</v>
      </c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</row>
    <row r="92" spans="1:142">
      <c r="A92" s="239">
        <f t="shared" si="60"/>
        <v>91</v>
      </c>
      <c r="B92" s="440" t="s">
        <v>256</v>
      </c>
      <c r="C92" s="23" t="s">
        <v>76</v>
      </c>
      <c r="D92" s="23" t="s">
        <v>68</v>
      </c>
      <c r="E92" s="458"/>
      <c r="F92" s="23" t="s">
        <v>78</v>
      </c>
      <c r="G92" s="379" t="str">
        <f t="shared" ref="G92:G93" ca="1" si="87">+IF(ISERROR(AVERAGE(INDIRECT("'Prices'!"&amp;VLOOKUP(G$1,$AM$1:$AN$197,2,FALSE)&amp;$A92&amp;":"&amp;VLOOKUP(DATE(YEAR(G$1),12,1),$AM$1:$AN$197,2,FALSE)&amp;$A92))),"",AVERAGE(INDIRECT("'Prices'!"&amp;VLOOKUP(G$1,$AM$1:$AN$197,2,FALSE)&amp;$A92&amp;":"&amp;VLOOKUP(DATE(YEAR(G$1),12,1),$AM$1:$AN$197,2,FALSE)&amp;$A92)))</f>
        <v/>
      </c>
      <c r="H92" s="379" t="str">
        <f t="shared" ca="1" si="86"/>
        <v/>
      </c>
      <c r="I92" s="379" t="str">
        <f t="shared" ca="1" si="86"/>
        <v/>
      </c>
      <c r="J92" s="379" t="str">
        <f t="shared" ca="1" si="86"/>
        <v/>
      </c>
      <c r="K92" s="379" t="str">
        <f t="shared" ca="1" si="86"/>
        <v/>
      </c>
      <c r="L92" s="379" t="str">
        <f t="shared" ca="1" si="86"/>
        <v/>
      </c>
      <c r="M92" s="379" t="str">
        <f t="shared" ca="1" si="86"/>
        <v/>
      </c>
      <c r="N92" s="379" t="str">
        <f t="shared" ca="1" si="86"/>
        <v/>
      </c>
      <c r="O92" s="379" t="str">
        <f t="shared" ca="1" si="86"/>
        <v/>
      </c>
      <c r="P92" s="379" t="str">
        <f t="shared" ca="1" si="86"/>
        <v/>
      </c>
      <c r="Q92" s="379" t="str">
        <f t="shared" ca="1" si="86"/>
        <v/>
      </c>
      <c r="R92" s="379" t="str">
        <f t="shared" ca="1" si="86"/>
        <v/>
      </c>
      <c r="S92" s="379" t="str">
        <f t="shared" ca="1" si="86"/>
        <v/>
      </c>
      <c r="T92" s="379" t="str">
        <f t="shared" ca="1" si="86"/>
        <v/>
      </c>
      <c r="U92" s="379" t="str">
        <f t="shared" ca="1" si="86"/>
        <v/>
      </c>
      <c r="Y92" s="284"/>
      <c r="AF92" s="321"/>
      <c r="AM92" s="27">
        <f t="shared" si="64"/>
        <v>44044</v>
      </c>
      <c r="AN92" s="41" t="str">
        <f t="shared" si="83"/>
        <v>ct</v>
      </c>
      <c r="AO92" s="41">
        <f t="shared" si="65"/>
        <v>98</v>
      </c>
      <c r="AP92" s="41">
        <f t="shared" si="84"/>
        <v>117</v>
      </c>
      <c r="AQ92" s="41">
        <f t="shared" si="66"/>
        <v>92</v>
      </c>
      <c r="AR92" s="41" t="str">
        <f t="shared" si="81"/>
        <v>cn</v>
      </c>
      <c r="AT92" s="140">
        <v>43282</v>
      </c>
      <c r="AU92" s="143">
        <v>336</v>
      </c>
      <c r="AV92" s="143">
        <v>408</v>
      </c>
      <c r="AW92" s="143">
        <v>504</v>
      </c>
      <c r="AX92" s="143">
        <v>160</v>
      </c>
      <c r="AY92" s="143">
        <v>80</v>
      </c>
      <c r="AZ92" s="143">
        <v>168</v>
      </c>
      <c r="BA92" s="143">
        <v>744</v>
      </c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</row>
    <row r="93" spans="1:142">
      <c r="A93" s="239">
        <f t="shared" si="60"/>
        <v>92</v>
      </c>
      <c r="B93" s="440" t="s">
        <v>256</v>
      </c>
      <c r="C93" s="23" t="s">
        <v>76</v>
      </c>
      <c r="D93" s="23" t="s">
        <v>68</v>
      </c>
      <c r="E93" s="458" t="s">
        <v>263</v>
      </c>
      <c r="F93" s="23" t="s">
        <v>79</v>
      </c>
      <c r="G93" s="379" t="str">
        <f t="shared" ca="1" si="87"/>
        <v/>
      </c>
      <c r="H93" s="379" t="str">
        <f t="shared" ca="1" si="86"/>
        <v/>
      </c>
      <c r="I93" s="379" t="str">
        <f t="shared" ca="1" si="86"/>
        <v/>
      </c>
      <c r="J93" s="379" t="str">
        <f t="shared" ca="1" si="86"/>
        <v/>
      </c>
      <c r="K93" s="379" t="str">
        <f t="shared" ca="1" si="86"/>
        <v/>
      </c>
      <c r="L93" s="379" t="str">
        <f t="shared" ca="1" si="86"/>
        <v/>
      </c>
      <c r="M93" s="379" t="str">
        <f t="shared" ca="1" si="86"/>
        <v/>
      </c>
      <c r="N93" s="379" t="str">
        <f t="shared" ca="1" si="86"/>
        <v/>
      </c>
      <c r="O93" s="379" t="str">
        <f t="shared" ca="1" si="86"/>
        <v/>
      </c>
      <c r="P93" s="379" t="str">
        <f t="shared" ca="1" si="86"/>
        <v/>
      </c>
      <c r="Q93" s="379" t="str">
        <f t="shared" ca="1" si="86"/>
        <v/>
      </c>
      <c r="R93" s="379" t="str">
        <f t="shared" ca="1" si="86"/>
        <v/>
      </c>
      <c r="S93" s="379" t="str">
        <f t="shared" ca="1" si="86"/>
        <v/>
      </c>
      <c r="T93" s="379" t="str">
        <f t="shared" ca="1" si="86"/>
        <v/>
      </c>
      <c r="U93" s="379" t="str">
        <f t="shared" ca="1" si="86"/>
        <v/>
      </c>
      <c r="Y93" s="284"/>
      <c r="AF93" s="321"/>
      <c r="AM93" s="27">
        <f t="shared" si="64"/>
        <v>44075</v>
      </c>
      <c r="AN93" s="41" t="str">
        <f t="shared" si="83"/>
        <v>cu</v>
      </c>
      <c r="AO93" s="41">
        <f t="shared" si="65"/>
        <v>99</v>
      </c>
      <c r="AP93" s="41">
        <f t="shared" si="84"/>
        <v>118</v>
      </c>
      <c r="AQ93" s="41">
        <f t="shared" si="66"/>
        <v>93</v>
      </c>
      <c r="AR93" s="41" t="str">
        <f t="shared" si="81"/>
        <v>co</v>
      </c>
      <c r="AT93" s="140">
        <v>43313</v>
      </c>
      <c r="AU93" s="143">
        <v>368</v>
      </c>
      <c r="AV93" s="143">
        <v>376</v>
      </c>
      <c r="AW93" s="143">
        <v>552</v>
      </c>
      <c r="AX93" s="143">
        <v>128</v>
      </c>
      <c r="AY93" s="143">
        <v>64</v>
      </c>
      <c r="AZ93" s="143">
        <v>184</v>
      </c>
      <c r="BA93" s="143">
        <v>744</v>
      </c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</row>
    <row r="94" spans="1:142">
      <c r="A94" s="239">
        <f t="shared" si="60"/>
        <v>93</v>
      </c>
      <c r="B94" s="443"/>
      <c r="C94" s="443"/>
      <c r="D94" s="443"/>
      <c r="E94" s="460"/>
      <c r="F94" s="443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Y94" s="284"/>
      <c r="AF94" s="321"/>
      <c r="AM94" s="27">
        <f t="shared" si="64"/>
        <v>44105</v>
      </c>
      <c r="AN94" s="41" t="str">
        <f t="shared" si="83"/>
        <v>cv</v>
      </c>
      <c r="AO94" s="41">
        <f t="shared" si="65"/>
        <v>100</v>
      </c>
      <c r="AP94" s="41">
        <f t="shared" si="84"/>
        <v>119</v>
      </c>
      <c r="AQ94" s="41">
        <f t="shared" si="66"/>
        <v>94</v>
      </c>
      <c r="AR94" s="41" t="str">
        <f t="shared" si="81"/>
        <v>cp</v>
      </c>
      <c r="AT94" s="140">
        <v>43344</v>
      </c>
      <c r="AU94" s="143">
        <v>304</v>
      </c>
      <c r="AV94" s="143">
        <v>416</v>
      </c>
      <c r="AW94" s="143">
        <v>456</v>
      </c>
      <c r="AX94" s="143">
        <v>176</v>
      </c>
      <c r="AY94" s="143">
        <v>88</v>
      </c>
      <c r="AZ94" s="143">
        <v>152</v>
      </c>
      <c r="BA94" s="143">
        <v>720</v>
      </c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</row>
    <row r="95" spans="1:142">
      <c r="A95" s="239">
        <f t="shared" si="60"/>
        <v>94</v>
      </c>
      <c r="B95" s="440" t="s">
        <v>257</v>
      </c>
      <c r="C95" s="23" t="s">
        <v>76</v>
      </c>
      <c r="D95" s="23" t="s">
        <v>68</v>
      </c>
      <c r="E95" s="458"/>
      <c r="F95" s="23" t="s">
        <v>77</v>
      </c>
      <c r="G95" s="379" t="str">
        <f ca="1">+IF(ISERROR(AVERAGE(INDIRECT("'Prices'!"&amp;VLOOKUP(G$1,$AM$1:$AN$197,2,FALSE)&amp;$A95&amp;":"&amp;VLOOKUP(DATE(YEAR(G$1),12,1),$AM$1:$AN$197,2,FALSE)&amp;$A95))),"",AVERAGE(INDIRECT("'Prices'!"&amp;VLOOKUP(G$1,$AM$1:$AN$197,2,FALSE)&amp;$A95&amp;":"&amp;VLOOKUP(DATE(YEAR(G$1),12,1),$AM$1:$AN$197,2,FALSE)&amp;$A95)))</f>
        <v/>
      </c>
      <c r="H95" s="379" t="str">
        <f t="shared" ref="H95:U97" ca="1" si="88">+IF(ISERROR(AVERAGE(INDIRECT("'Prices'!"&amp;VLOOKUP(H$1,$AM$1:$AN$197,2,FALSE)&amp;$A95&amp;":"&amp;VLOOKUP(DATE(YEAR(H$1),12,1),$AM$1:$AN$197,2,FALSE)&amp;$A95))),"",AVERAGE(INDIRECT("'Prices'!"&amp;VLOOKUP(H$1,$AM$1:$AN$197,2,FALSE)&amp;$A95&amp;":"&amp;VLOOKUP(DATE(YEAR(H$1),12,1),$AM$1:$AN$197,2,FALSE)&amp;$A95)))</f>
        <v/>
      </c>
      <c r="I95" s="379" t="str">
        <f t="shared" ca="1" si="88"/>
        <v/>
      </c>
      <c r="J95" s="379" t="str">
        <f t="shared" ca="1" si="88"/>
        <v/>
      </c>
      <c r="K95" s="379" t="str">
        <f t="shared" ca="1" si="88"/>
        <v/>
      </c>
      <c r="L95" s="379" t="str">
        <f t="shared" ca="1" si="88"/>
        <v/>
      </c>
      <c r="M95" s="379" t="str">
        <f t="shared" ca="1" si="88"/>
        <v/>
      </c>
      <c r="N95" s="379" t="str">
        <f t="shared" ca="1" si="88"/>
        <v/>
      </c>
      <c r="O95" s="379" t="str">
        <f t="shared" ca="1" si="88"/>
        <v/>
      </c>
      <c r="P95" s="379" t="str">
        <f t="shared" ca="1" si="88"/>
        <v/>
      </c>
      <c r="Q95" s="379" t="str">
        <f t="shared" ca="1" si="88"/>
        <v/>
      </c>
      <c r="R95" s="379" t="str">
        <f t="shared" ca="1" si="88"/>
        <v/>
      </c>
      <c r="S95" s="379" t="str">
        <f t="shared" ca="1" si="88"/>
        <v/>
      </c>
      <c r="T95" s="379" t="str">
        <f t="shared" ca="1" si="88"/>
        <v/>
      </c>
      <c r="U95" s="379" t="str">
        <f t="shared" ca="1" si="88"/>
        <v/>
      </c>
      <c r="Y95" s="284"/>
      <c r="AF95" s="321"/>
      <c r="AM95" s="27">
        <f t="shared" si="64"/>
        <v>44136</v>
      </c>
      <c r="AN95" s="41" t="str">
        <f t="shared" si="83"/>
        <v>cw</v>
      </c>
      <c r="AO95" s="41">
        <f t="shared" si="65"/>
        <v>101</v>
      </c>
      <c r="AP95" s="41">
        <f t="shared" si="84"/>
        <v>120</v>
      </c>
      <c r="AQ95" s="41">
        <f t="shared" si="66"/>
        <v>95</v>
      </c>
      <c r="AR95" s="41" t="str">
        <f t="shared" si="81"/>
        <v>cq</v>
      </c>
      <c r="AT95" s="140">
        <v>43374</v>
      </c>
      <c r="AU95" s="143">
        <v>368</v>
      </c>
      <c r="AV95" s="143">
        <v>376</v>
      </c>
      <c r="AW95" s="143">
        <v>552</v>
      </c>
      <c r="AX95" s="143">
        <v>128</v>
      </c>
      <c r="AY95" s="143">
        <v>64</v>
      </c>
      <c r="AZ95" s="143">
        <v>184</v>
      </c>
      <c r="BA95" s="143">
        <v>744</v>
      </c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</row>
    <row r="96" spans="1:142">
      <c r="A96" s="239">
        <f t="shared" si="60"/>
        <v>95</v>
      </c>
      <c r="B96" s="440" t="s">
        <v>257</v>
      </c>
      <c r="C96" s="23" t="s">
        <v>76</v>
      </c>
      <c r="D96" s="23" t="s">
        <v>68</v>
      </c>
      <c r="E96" s="458"/>
      <c r="F96" s="23" t="s">
        <v>78</v>
      </c>
      <c r="G96" s="379" t="str">
        <f t="shared" ref="G96:G97" ca="1" si="89">+IF(ISERROR(AVERAGE(INDIRECT("'Prices'!"&amp;VLOOKUP(G$1,$AM$1:$AN$197,2,FALSE)&amp;$A96&amp;":"&amp;VLOOKUP(DATE(YEAR(G$1),12,1),$AM$1:$AN$197,2,FALSE)&amp;$A96))),"",AVERAGE(INDIRECT("'Prices'!"&amp;VLOOKUP(G$1,$AM$1:$AN$197,2,FALSE)&amp;$A96&amp;":"&amp;VLOOKUP(DATE(YEAR(G$1),12,1),$AM$1:$AN$197,2,FALSE)&amp;$A96)))</f>
        <v/>
      </c>
      <c r="H96" s="379" t="str">
        <f t="shared" ca="1" si="88"/>
        <v/>
      </c>
      <c r="I96" s="379" t="str">
        <f t="shared" ca="1" si="88"/>
        <v/>
      </c>
      <c r="J96" s="379" t="str">
        <f t="shared" ca="1" si="88"/>
        <v/>
      </c>
      <c r="K96" s="379" t="str">
        <f t="shared" ca="1" si="88"/>
        <v/>
      </c>
      <c r="L96" s="379" t="str">
        <f t="shared" ca="1" si="88"/>
        <v/>
      </c>
      <c r="M96" s="379" t="str">
        <f t="shared" ca="1" si="88"/>
        <v/>
      </c>
      <c r="N96" s="379" t="str">
        <f t="shared" ca="1" si="88"/>
        <v/>
      </c>
      <c r="O96" s="379" t="str">
        <f t="shared" ca="1" si="88"/>
        <v/>
      </c>
      <c r="P96" s="379" t="str">
        <f t="shared" ca="1" si="88"/>
        <v/>
      </c>
      <c r="Q96" s="379" t="str">
        <f t="shared" ca="1" si="88"/>
        <v/>
      </c>
      <c r="R96" s="379" t="str">
        <f t="shared" ca="1" si="88"/>
        <v/>
      </c>
      <c r="S96" s="379" t="str">
        <f t="shared" ca="1" si="88"/>
        <v/>
      </c>
      <c r="T96" s="379" t="str">
        <f t="shared" ca="1" si="88"/>
        <v/>
      </c>
      <c r="U96" s="379" t="str">
        <f t="shared" ca="1" si="88"/>
        <v/>
      </c>
      <c r="Y96" s="284"/>
      <c r="AF96" s="321"/>
      <c r="AM96" s="27">
        <f t="shared" si="64"/>
        <v>44166</v>
      </c>
      <c r="AN96" s="41" t="str">
        <f t="shared" si="83"/>
        <v>cx</v>
      </c>
      <c r="AO96" s="41">
        <f t="shared" si="65"/>
        <v>102</v>
      </c>
      <c r="AP96" s="41">
        <f t="shared" si="84"/>
        <v>121</v>
      </c>
      <c r="AQ96" s="41">
        <f t="shared" si="66"/>
        <v>96</v>
      </c>
      <c r="AR96" s="41" t="str">
        <f t="shared" si="81"/>
        <v>cr</v>
      </c>
      <c r="AT96" s="140">
        <v>43405</v>
      </c>
      <c r="AU96" s="143">
        <v>336</v>
      </c>
      <c r="AV96" s="143">
        <v>384</v>
      </c>
      <c r="AW96" s="143">
        <v>504</v>
      </c>
      <c r="AX96" s="143">
        <v>144</v>
      </c>
      <c r="AY96" s="143">
        <v>72</v>
      </c>
      <c r="AZ96" s="143">
        <v>168</v>
      </c>
      <c r="BA96" s="143">
        <v>720</v>
      </c>
    </row>
    <row r="97" spans="1:142">
      <c r="A97" s="239">
        <f t="shared" si="60"/>
        <v>96</v>
      </c>
      <c r="B97" s="440" t="s">
        <v>257</v>
      </c>
      <c r="C97" s="23" t="s">
        <v>76</v>
      </c>
      <c r="D97" s="23" t="s">
        <v>68</v>
      </c>
      <c r="E97" s="458" t="s">
        <v>263</v>
      </c>
      <c r="F97" s="23" t="s">
        <v>79</v>
      </c>
      <c r="G97" s="379" t="str">
        <f t="shared" ca="1" si="89"/>
        <v/>
      </c>
      <c r="H97" s="379" t="str">
        <f t="shared" ca="1" si="88"/>
        <v/>
      </c>
      <c r="I97" s="379" t="str">
        <f t="shared" ca="1" si="88"/>
        <v/>
      </c>
      <c r="J97" s="379" t="str">
        <f t="shared" ca="1" si="88"/>
        <v/>
      </c>
      <c r="K97" s="379" t="str">
        <f t="shared" ca="1" si="88"/>
        <v/>
      </c>
      <c r="L97" s="379" t="str">
        <f t="shared" ca="1" si="88"/>
        <v/>
      </c>
      <c r="M97" s="379" t="str">
        <f t="shared" ca="1" si="88"/>
        <v/>
      </c>
      <c r="N97" s="379" t="str">
        <f t="shared" ca="1" si="88"/>
        <v/>
      </c>
      <c r="O97" s="379" t="str">
        <f t="shared" ca="1" si="88"/>
        <v/>
      </c>
      <c r="P97" s="379" t="str">
        <f t="shared" ca="1" si="88"/>
        <v/>
      </c>
      <c r="Q97" s="379" t="str">
        <f t="shared" ca="1" si="88"/>
        <v/>
      </c>
      <c r="R97" s="379" t="str">
        <f t="shared" ca="1" si="88"/>
        <v/>
      </c>
      <c r="S97" s="379" t="str">
        <f t="shared" ca="1" si="88"/>
        <v/>
      </c>
      <c r="T97" s="379" t="str">
        <f t="shared" ca="1" si="88"/>
        <v/>
      </c>
      <c r="U97" s="379" t="str">
        <f t="shared" ca="1" si="88"/>
        <v/>
      </c>
      <c r="Y97" s="284"/>
      <c r="AF97" s="321"/>
      <c r="AM97" s="27">
        <f t="shared" si="64"/>
        <v>44197</v>
      </c>
      <c r="AN97" s="41" t="str">
        <f t="shared" si="83"/>
        <v>cy</v>
      </c>
      <c r="AO97" s="41">
        <f t="shared" si="65"/>
        <v>103</v>
      </c>
      <c r="AP97" s="41">
        <f t="shared" si="84"/>
        <v>121</v>
      </c>
      <c r="AQ97" s="41">
        <f t="shared" si="66"/>
        <v>97</v>
      </c>
      <c r="AR97" s="41" t="str">
        <f t="shared" si="81"/>
        <v>cs</v>
      </c>
      <c r="AT97" s="140">
        <v>43435</v>
      </c>
      <c r="AU97" s="143">
        <v>320</v>
      </c>
      <c r="AV97" s="143">
        <v>424</v>
      </c>
      <c r="AW97" s="143">
        <v>480</v>
      </c>
      <c r="AX97" s="143">
        <v>176</v>
      </c>
      <c r="AY97" s="143">
        <v>88</v>
      </c>
      <c r="AZ97" s="143">
        <v>160</v>
      </c>
      <c r="BA97" s="143">
        <v>744</v>
      </c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</row>
    <row r="98" spans="1:142"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Y98" s="284"/>
      <c r="AF98" s="321"/>
      <c r="AM98" s="27">
        <f t="shared" si="64"/>
        <v>44228</v>
      </c>
      <c r="AN98" s="41" t="str">
        <f t="shared" si="83"/>
        <v>cz</v>
      </c>
      <c r="AO98" s="41">
        <f t="shared" si="65"/>
        <v>104</v>
      </c>
      <c r="AP98" s="41">
        <f t="shared" si="84"/>
        <v>121</v>
      </c>
      <c r="AQ98" s="41">
        <f t="shared" si="66"/>
        <v>98</v>
      </c>
      <c r="AR98" s="41" t="str">
        <f t="shared" si="81"/>
        <v>ct</v>
      </c>
      <c r="AT98" s="139">
        <v>43466</v>
      </c>
      <c r="AU98" s="142">
        <v>352</v>
      </c>
      <c r="AV98" s="142">
        <v>392</v>
      </c>
      <c r="AW98" s="142">
        <v>528</v>
      </c>
      <c r="AX98" s="142">
        <v>144</v>
      </c>
      <c r="AY98" s="142">
        <v>72</v>
      </c>
      <c r="AZ98" s="142">
        <v>176</v>
      </c>
      <c r="BA98" s="142">
        <v>744</v>
      </c>
    </row>
    <row r="99" spans="1:142"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Y99" s="284"/>
      <c r="AF99" s="321"/>
      <c r="AM99" s="27">
        <f t="shared" si="64"/>
        <v>44256</v>
      </c>
      <c r="AN99" s="41" t="str">
        <f t="shared" si="83"/>
        <v>da</v>
      </c>
      <c r="AO99" s="41">
        <f t="shared" si="65"/>
        <v>105</v>
      </c>
      <c r="AP99" s="41">
        <f t="shared" si="84"/>
        <v>121</v>
      </c>
      <c r="AQ99" s="41">
        <f t="shared" si="66"/>
        <v>99</v>
      </c>
      <c r="AR99" s="41" t="str">
        <f t="shared" si="81"/>
        <v>cu</v>
      </c>
      <c r="AT99" s="139">
        <v>43497</v>
      </c>
      <c r="AU99" s="142">
        <v>320</v>
      </c>
      <c r="AV99" s="142">
        <v>352</v>
      </c>
      <c r="AW99" s="142">
        <v>480</v>
      </c>
      <c r="AX99" s="142">
        <v>128</v>
      </c>
      <c r="AY99" s="142">
        <v>64</v>
      </c>
      <c r="AZ99" s="142">
        <v>160</v>
      </c>
      <c r="BA99" s="142">
        <v>672</v>
      </c>
    </row>
    <row r="100" spans="1:142">
      <c r="B100" s="460" t="s">
        <v>319</v>
      </c>
      <c r="C100" s="458" t="s">
        <v>76</v>
      </c>
      <c r="D100" s="458" t="s">
        <v>68</v>
      </c>
      <c r="F100" s="458" t="s">
        <v>79</v>
      </c>
      <c r="G100" s="398">
        <f ca="1">+G49-G21</f>
        <v>0.59916666666666174</v>
      </c>
      <c r="H100" s="398">
        <f t="shared" ref="H100:J100" ca="1" si="90">+H49-H21</f>
        <v>0.6216666666666697</v>
      </c>
      <c r="I100" s="398">
        <f t="shared" ca="1" si="90"/>
        <v>0.67166666666666686</v>
      </c>
      <c r="J100" s="398">
        <f t="shared" ca="1" si="90"/>
        <v>0.73250000000000881</v>
      </c>
      <c r="K100" s="398">
        <f t="shared" ref="K100:P100" ca="1" si="91">+K49-K21</f>
        <v>0.74583333333333712</v>
      </c>
      <c r="L100" s="398">
        <f t="shared" ca="1" si="91"/>
        <v>0.80000000000001137</v>
      </c>
      <c r="M100" s="398">
        <f t="shared" ca="1" si="91"/>
        <v>1.0733333333333377</v>
      </c>
      <c r="N100" s="398">
        <f t="shared" ca="1" si="91"/>
        <v>1.5150000000000006</v>
      </c>
      <c r="O100" s="398">
        <f t="shared" ca="1" si="91"/>
        <v>1.7508333333333042</v>
      </c>
      <c r="P100" s="398">
        <f t="shared" ca="1" si="91"/>
        <v>1.8433333333333337</v>
      </c>
      <c r="Q100" s="398">
        <f t="shared" ref="Q100:T100" ca="1" si="92">+Q49-Q21</f>
        <v>1.9174999999999756</v>
      </c>
      <c r="R100" s="398">
        <f t="shared" ca="1" si="92"/>
        <v>2.0025000000000119</v>
      </c>
      <c r="S100" s="398">
        <f t="shared" ca="1" si="92"/>
        <v>2.119166666666672</v>
      </c>
      <c r="T100" s="398">
        <f t="shared" ca="1" si="92"/>
        <v>2.2674999999999841</v>
      </c>
      <c r="U100" s="398">
        <f t="shared" ref="U100" ca="1" si="93">+U49-U21</f>
        <v>2.4466666666666725</v>
      </c>
      <c r="Y100" s="284"/>
      <c r="AF100" s="321"/>
      <c r="AM100" s="27">
        <f t="shared" si="64"/>
        <v>44287</v>
      </c>
      <c r="AN100" s="41" t="str">
        <f t="shared" si="83"/>
        <v>db</v>
      </c>
      <c r="AO100" s="41">
        <f t="shared" si="65"/>
        <v>106</v>
      </c>
      <c r="AP100" s="41">
        <f t="shared" si="84"/>
        <v>121</v>
      </c>
      <c r="AQ100" s="41">
        <f t="shared" si="66"/>
        <v>100</v>
      </c>
      <c r="AR100" s="41" t="str">
        <f t="shared" si="81"/>
        <v>cv</v>
      </c>
      <c r="AT100" s="139">
        <v>43525</v>
      </c>
      <c r="AU100" s="142">
        <v>336</v>
      </c>
      <c r="AV100" s="142">
        <v>408</v>
      </c>
      <c r="AW100" s="142">
        <v>504</v>
      </c>
      <c r="AX100" s="142">
        <v>160</v>
      </c>
      <c r="AY100" s="142">
        <v>80</v>
      </c>
      <c r="AZ100" s="142">
        <v>168</v>
      </c>
      <c r="BA100" s="142">
        <v>744</v>
      </c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</row>
    <row r="101" spans="1:142">
      <c r="B101" s="460" t="s">
        <v>320</v>
      </c>
      <c r="C101" s="458" t="s">
        <v>76</v>
      </c>
      <c r="D101" s="458" t="s">
        <v>68</v>
      </c>
      <c r="F101" s="458" t="s">
        <v>79</v>
      </c>
      <c r="G101" s="398">
        <f ca="1">+G45-G17</f>
        <v>0.34916666666666174</v>
      </c>
      <c r="H101" s="398">
        <f t="shared" ref="H101:J101" ca="1" si="94">+H45-H17</f>
        <v>0.32416666666665961</v>
      </c>
      <c r="I101" s="398">
        <f t="shared" ca="1" si="94"/>
        <v>0.27916666666666146</v>
      </c>
      <c r="J101" s="398">
        <f t="shared" ca="1" si="94"/>
        <v>0.32916666666666927</v>
      </c>
      <c r="K101" s="398">
        <f t="shared" ref="K101:P101" ca="1" si="95">+K45-K17</f>
        <v>0.30416666666667069</v>
      </c>
      <c r="L101" s="398">
        <f t="shared" ca="1" si="95"/>
        <v>0.35499999999998977</v>
      </c>
      <c r="M101" s="398">
        <f t="shared" ca="1" si="95"/>
        <v>0.42833333333332746</v>
      </c>
      <c r="N101" s="398">
        <f t="shared" ca="1" si="95"/>
        <v>0.48666666666667169</v>
      </c>
      <c r="O101" s="398">
        <f t="shared" ca="1" si="95"/>
        <v>0.51916666666667055</v>
      </c>
      <c r="P101" s="398">
        <f t="shared" ca="1" si="95"/>
        <v>0.55166666666666231</v>
      </c>
      <c r="Q101" s="398">
        <f t="shared" ref="Q101:T101" ca="1" si="96">+Q45-Q17</f>
        <v>0.58000000000001251</v>
      </c>
      <c r="R101" s="398">
        <f t="shared" ca="1" si="96"/>
        <v>0.61166666666666458</v>
      </c>
      <c r="S101" s="398">
        <f t="shared" ca="1" si="96"/>
        <v>0.65583333333333371</v>
      </c>
      <c r="T101" s="398">
        <f t="shared" ca="1" si="96"/>
        <v>0.73083333333332234</v>
      </c>
      <c r="U101" s="398">
        <f t="shared" ref="U101" ca="1" si="97">+U45-U17</f>
        <v>0.79250000000001108</v>
      </c>
      <c r="Y101" s="284"/>
      <c r="AF101" s="321"/>
      <c r="AM101" s="27">
        <f t="shared" si="64"/>
        <v>44317</v>
      </c>
      <c r="AN101" s="41" t="str">
        <f t="shared" si="83"/>
        <v>dc</v>
      </c>
      <c r="AO101" s="41">
        <f t="shared" si="65"/>
        <v>107</v>
      </c>
      <c r="AP101" s="41">
        <f t="shared" si="84"/>
        <v>121</v>
      </c>
      <c r="AQ101" s="41">
        <f t="shared" si="66"/>
        <v>101</v>
      </c>
      <c r="AR101" s="41" t="str">
        <f t="shared" si="81"/>
        <v>cw</v>
      </c>
      <c r="AT101" s="139">
        <v>43556</v>
      </c>
      <c r="AU101" s="142">
        <v>352</v>
      </c>
      <c r="AV101" s="142">
        <v>368</v>
      </c>
      <c r="AW101" s="142">
        <v>528</v>
      </c>
      <c r="AX101" s="142">
        <v>128</v>
      </c>
      <c r="AY101" s="142">
        <v>64</v>
      </c>
      <c r="AZ101" s="142">
        <v>176</v>
      </c>
      <c r="BA101" s="142">
        <v>720</v>
      </c>
    </row>
    <row r="102" spans="1:142">
      <c r="B102" s="636" t="s">
        <v>321</v>
      </c>
      <c r="C102" s="458" t="s">
        <v>76</v>
      </c>
      <c r="D102" s="458" t="s">
        <v>68</v>
      </c>
      <c r="E102" s="458" t="s">
        <v>264</v>
      </c>
      <c r="F102" s="458" t="s">
        <v>79</v>
      </c>
      <c r="G102" s="398">
        <f ca="1">+G41-G13</f>
        <v>0.46750000000000114</v>
      </c>
      <c r="H102" s="398">
        <f t="shared" ref="H102:J102" ca="1" si="98">+H41-H13</f>
        <v>0.461666666666666</v>
      </c>
      <c r="I102" s="398">
        <f t="shared" ca="1" si="98"/>
        <v>0.46250000000000568</v>
      </c>
      <c r="J102" s="398">
        <f t="shared" ca="1" si="98"/>
        <v>0.51666666666666572</v>
      </c>
      <c r="K102" s="398">
        <f t="shared" ref="K102:P102" ca="1" si="99">+K41-K13</f>
        <v>0.51000000000000512</v>
      </c>
      <c r="L102" s="398">
        <f t="shared" ca="1" si="99"/>
        <v>0.56083333333334906</v>
      </c>
      <c r="M102" s="398">
        <f t="shared" ca="1" si="99"/>
        <v>0.72666666666666657</v>
      </c>
      <c r="N102" s="398">
        <f t="shared" ca="1" si="99"/>
        <v>0.96416666666667084</v>
      </c>
      <c r="O102" s="398">
        <f t="shared" ca="1" si="99"/>
        <v>1.1333333333333258</v>
      </c>
      <c r="P102" s="398">
        <f t="shared" ca="1" si="99"/>
        <v>1.1949999999999932</v>
      </c>
      <c r="Q102" s="398">
        <f t="shared" ref="Q102:T102" ca="1" si="100">+Q41-Q13</f>
        <v>1.2424999999999784</v>
      </c>
      <c r="R102" s="398">
        <f t="shared" ca="1" si="100"/>
        <v>1.3008333333333297</v>
      </c>
      <c r="S102" s="398">
        <f t="shared" ca="1" si="100"/>
        <v>1.3766666666666652</v>
      </c>
      <c r="T102" s="398">
        <f t="shared" ca="1" si="100"/>
        <v>1.4950000000000045</v>
      </c>
      <c r="U102" s="398">
        <f t="shared" ref="U102" ca="1" si="101">+U41-U13</f>
        <v>1.6183333333333394</v>
      </c>
      <c r="Y102" s="284"/>
      <c r="AF102" s="321"/>
      <c r="AM102" s="27">
        <f t="shared" si="64"/>
        <v>44348</v>
      </c>
      <c r="AN102" s="41" t="str">
        <f t="shared" si="83"/>
        <v>dd</v>
      </c>
      <c r="AO102" s="41">
        <f t="shared" si="65"/>
        <v>108</v>
      </c>
      <c r="AP102" s="41">
        <f t="shared" si="84"/>
        <v>121</v>
      </c>
      <c r="AQ102" s="41">
        <f t="shared" si="66"/>
        <v>102</v>
      </c>
      <c r="AR102" s="41" t="str">
        <f t="shared" si="81"/>
        <v>cx</v>
      </c>
      <c r="AT102" s="139">
        <v>43586</v>
      </c>
      <c r="AU102" s="142">
        <v>352</v>
      </c>
      <c r="AV102" s="142">
        <v>392</v>
      </c>
      <c r="AW102" s="142">
        <v>528</v>
      </c>
      <c r="AX102" s="142">
        <v>144</v>
      </c>
      <c r="AY102" s="142">
        <v>72</v>
      </c>
      <c r="AZ102" s="142">
        <v>176</v>
      </c>
      <c r="BA102" s="142">
        <v>744</v>
      </c>
    </row>
    <row r="103" spans="1:142">
      <c r="B103" s="213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Y103" s="284"/>
      <c r="AF103" s="321"/>
      <c r="AM103" s="27">
        <f t="shared" si="64"/>
        <v>44378</v>
      </c>
      <c r="AN103" s="41" t="str">
        <f t="shared" si="83"/>
        <v>de</v>
      </c>
      <c r="AO103" s="41">
        <f t="shared" si="65"/>
        <v>109</v>
      </c>
      <c r="AP103" s="41">
        <f t="shared" si="84"/>
        <v>121</v>
      </c>
      <c r="AQ103" s="41">
        <f t="shared" si="66"/>
        <v>103</v>
      </c>
      <c r="AR103" s="41" t="str">
        <f t="shared" si="81"/>
        <v>cy</v>
      </c>
      <c r="AT103" s="139">
        <v>43617</v>
      </c>
      <c r="AU103" s="142">
        <v>320</v>
      </c>
      <c r="AV103" s="142">
        <v>400</v>
      </c>
      <c r="AW103" s="142">
        <v>480</v>
      </c>
      <c r="AX103" s="142">
        <v>160</v>
      </c>
      <c r="AY103" s="142">
        <v>80</v>
      </c>
      <c r="AZ103" s="142">
        <v>160</v>
      </c>
      <c r="BA103" s="142">
        <v>720</v>
      </c>
    </row>
    <row r="104" spans="1:142">
      <c r="B104" s="213"/>
      <c r="G104" s="398"/>
      <c r="H104" s="398"/>
      <c r="I104" s="398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Y104" s="284"/>
      <c r="AF104" s="321"/>
      <c r="AM104" s="27">
        <f t="shared" si="64"/>
        <v>44409</v>
      </c>
      <c r="AN104" s="41" t="str">
        <f t="shared" si="83"/>
        <v>df</v>
      </c>
      <c r="AO104" s="41">
        <f t="shared" si="65"/>
        <v>110</v>
      </c>
      <c r="AP104" s="41">
        <f t="shared" si="84"/>
        <v>121</v>
      </c>
      <c r="AQ104" s="41">
        <f t="shared" si="66"/>
        <v>104</v>
      </c>
      <c r="AR104" s="41" t="str">
        <f t="shared" si="81"/>
        <v>cz</v>
      </c>
      <c r="AT104" s="139">
        <v>43647</v>
      </c>
      <c r="AU104" s="142">
        <v>352</v>
      </c>
      <c r="AV104" s="142">
        <v>392</v>
      </c>
      <c r="AW104" s="142">
        <v>528</v>
      </c>
      <c r="AX104" s="142">
        <v>144</v>
      </c>
      <c r="AY104" s="142">
        <v>72</v>
      </c>
      <c r="AZ104" s="142">
        <v>176</v>
      </c>
      <c r="BA104" s="142">
        <v>744</v>
      </c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</row>
    <row r="105" spans="1:142">
      <c r="B105" s="213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Y105" s="284"/>
      <c r="AF105" s="321"/>
      <c r="AM105" s="27">
        <f t="shared" si="64"/>
        <v>44440</v>
      </c>
      <c r="AN105" s="41" t="str">
        <f t="shared" si="83"/>
        <v>dg</v>
      </c>
      <c r="AO105" s="41">
        <f t="shared" si="65"/>
        <v>111</v>
      </c>
      <c r="AP105" s="41">
        <f t="shared" si="84"/>
        <v>121</v>
      </c>
      <c r="AQ105" s="41">
        <f t="shared" si="66"/>
        <v>105</v>
      </c>
      <c r="AR105" s="41" t="str">
        <f>+"d"&amp;AR1</f>
        <v>da</v>
      </c>
      <c r="AT105" s="139">
        <v>43678</v>
      </c>
      <c r="AU105" s="142">
        <v>352</v>
      </c>
      <c r="AV105" s="142">
        <v>392</v>
      </c>
      <c r="AW105" s="142">
        <v>528</v>
      </c>
      <c r="AX105" s="142">
        <v>144</v>
      </c>
      <c r="AY105" s="142">
        <v>72</v>
      </c>
      <c r="AZ105" s="142">
        <v>176</v>
      </c>
      <c r="BA105" s="142">
        <v>744</v>
      </c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</row>
    <row r="106" spans="1:142">
      <c r="B106" s="213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Y106" s="284"/>
      <c r="AF106" s="321"/>
      <c r="AM106" s="27">
        <f t="shared" si="64"/>
        <v>44470</v>
      </c>
      <c r="AN106" s="41" t="str">
        <f t="shared" si="83"/>
        <v>dh</v>
      </c>
      <c r="AO106" s="41">
        <f t="shared" si="65"/>
        <v>112</v>
      </c>
      <c r="AP106" s="41">
        <f t="shared" si="84"/>
        <v>121</v>
      </c>
      <c r="AQ106" s="41">
        <f t="shared" si="66"/>
        <v>106</v>
      </c>
      <c r="AR106" s="41" t="str">
        <f t="shared" ref="AR106:AR130" si="102">+"d"&amp;AR2</f>
        <v>db</v>
      </c>
      <c r="AT106" s="139">
        <v>43709</v>
      </c>
      <c r="AU106" s="142">
        <v>320</v>
      </c>
      <c r="AV106" s="142">
        <v>400</v>
      </c>
      <c r="AW106" s="142">
        <v>480</v>
      </c>
      <c r="AX106" s="142">
        <v>160</v>
      </c>
      <c r="AY106" s="142">
        <v>80</v>
      </c>
      <c r="AZ106" s="142">
        <v>160</v>
      </c>
      <c r="BA106" s="142">
        <v>720</v>
      </c>
    </row>
    <row r="107" spans="1:142">
      <c r="B107" s="213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Y107" s="284"/>
      <c r="AF107" s="321"/>
      <c r="AM107" s="27">
        <f t="shared" si="64"/>
        <v>44501</v>
      </c>
      <c r="AN107" s="41" t="str">
        <f t="shared" si="83"/>
        <v>di</v>
      </c>
      <c r="AO107" s="41">
        <f t="shared" si="65"/>
        <v>113</v>
      </c>
      <c r="AP107" s="41">
        <f t="shared" si="84"/>
        <v>121</v>
      </c>
      <c r="AQ107" s="41">
        <f t="shared" si="66"/>
        <v>107</v>
      </c>
      <c r="AR107" s="41" t="str">
        <f t="shared" si="102"/>
        <v>dc</v>
      </c>
      <c r="AT107" s="139">
        <v>43739</v>
      </c>
      <c r="AU107" s="142">
        <v>368</v>
      </c>
      <c r="AV107" s="142">
        <v>376</v>
      </c>
      <c r="AW107" s="142">
        <v>552</v>
      </c>
      <c r="AX107" s="142">
        <v>128</v>
      </c>
      <c r="AY107" s="142">
        <v>64</v>
      </c>
      <c r="AZ107" s="142">
        <v>184</v>
      </c>
      <c r="BA107" s="142">
        <v>744</v>
      </c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</row>
    <row r="108" spans="1:142">
      <c r="B108" s="213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Y108" s="284"/>
      <c r="AF108" s="321"/>
      <c r="AM108" s="27">
        <f t="shared" si="64"/>
        <v>44531</v>
      </c>
      <c r="AN108" s="41" t="str">
        <f t="shared" si="83"/>
        <v>dj</v>
      </c>
      <c r="AO108" s="41">
        <f t="shared" si="65"/>
        <v>114</v>
      </c>
      <c r="AP108" s="41">
        <f t="shared" ref="AP108:AP139" si="103">+MATCH(AM108,$AT$1:$AT$193)</f>
        <v>133</v>
      </c>
      <c r="AQ108" s="41">
        <f t="shared" si="66"/>
        <v>108</v>
      </c>
      <c r="AR108" s="41" t="str">
        <f t="shared" si="102"/>
        <v>dd</v>
      </c>
      <c r="AT108" s="139">
        <v>43770</v>
      </c>
      <c r="AU108" s="142">
        <v>320</v>
      </c>
      <c r="AV108" s="142">
        <v>400</v>
      </c>
      <c r="AW108" s="142">
        <v>480</v>
      </c>
      <c r="AX108" s="142">
        <v>160</v>
      </c>
      <c r="AY108" s="142">
        <v>80</v>
      </c>
      <c r="AZ108" s="142">
        <v>160</v>
      </c>
      <c r="BA108" s="142">
        <v>720</v>
      </c>
    </row>
    <row r="109" spans="1:142">
      <c r="B109" s="213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Y109" s="284"/>
      <c r="AF109" s="321"/>
      <c r="AM109" s="27">
        <f t="shared" si="64"/>
        <v>44562</v>
      </c>
      <c r="AN109" s="41" t="str">
        <f t="shared" si="83"/>
        <v>dk</v>
      </c>
      <c r="AO109" s="41">
        <f t="shared" si="65"/>
        <v>115</v>
      </c>
      <c r="AP109" s="41">
        <f t="shared" si="103"/>
        <v>134</v>
      </c>
      <c r="AQ109" s="41">
        <f t="shared" si="66"/>
        <v>109</v>
      </c>
      <c r="AR109" s="41" t="str">
        <f t="shared" si="102"/>
        <v>de</v>
      </c>
      <c r="AT109" s="139">
        <v>43800</v>
      </c>
      <c r="AU109" s="142">
        <v>336</v>
      </c>
      <c r="AV109" s="142">
        <v>408</v>
      </c>
      <c r="AW109" s="142">
        <v>504</v>
      </c>
      <c r="AX109" s="142">
        <v>160</v>
      </c>
      <c r="AY109" s="142">
        <v>80</v>
      </c>
      <c r="AZ109" s="142">
        <v>168</v>
      </c>
      <c r="BA109" s="142">
        <v>744</v>
      </c>
    </row>
    <row r="110" spans="1:142">
      <c r="B110" s="213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Y110" s="284"/>
      <c r="AF110" s="321"/>
      <c r="AM110" s="27">
        <f t="shared" si="64"/>
        <v>44593</v>
      </c>
      <c r="AN110" s="41" t="str">
        <f t="shared" si="83"/>
        <v>dl</v>
      </c>
      <c r="AO110" s="41">
        <f t="shared" si="65"/>
        <v>116</v>
      </c>
      <c r="AP110" s="41">
        <f t="shared" si="103"/>
        <v>135</v>
      </c>
      <c r="AQ110" s="41">
        <f t="shared" si="66"/>
        <v>110</v>
      </c>
      <c r="AR110" s="41" t="str">
        <f t="shared" si="102"/>
        <v>df</v>
      </c>
      <c r="AT110" s="140">
        <v>43831</v>
      </c>
      <c r="AU110" s="143">
        <v>352</v>
      </c>
      <c r="AV110" s="143">
        <v>392</v>
      </c>
      <c r="AW110" s="143">
        <v>528</v>
      </c>
      <c r="AX110" s="143">
        <v>144</v>
      </c>
      <c r="AY110" s="143">
        <v>72</v>
      </c>
      <c r="AZ110" s="143">
        <v>176</v>
      </c>
      <c r="BA110" s="143">
        <v>744</v>
      </c>
    </row>
    <row r="111" spans="1:142">
      <c r="B111" s="213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Y111" s="284"/>
      <c r="AF111" s="321"/>
      <c r="AM111" s="27">
        <f t="shared" si="64"/>
        <v>44621</v>
      </c>
      <c r="AN111" s="41" t="str">
        <f t="shared" si="83"/>
        <v>dm</v>
      </c>
      <c r="AO111" s="41">
        <f t="shared" si="65"/>
        <v>117</v>
      </c>
      <c r="AP111" s="41">
        <f t="shared" si="103"/>
        <v>136</v>
      </c>
      <c r="AQ111" s="41">
        <f t="shared" si="66"/>
        <v>111</v>
      </c>
      <c r="AR111" s="41" t="str">
        <f t="shared" si="102"/>
        <v>dg</v>
      </c>
      <c r="AT111" s="140">
        <v>43862</v>
      </c>
      <c r="AU111" s="143">
        <v>320</v>
      </c>
      <c r="AV111" s="143">
        <v>376</v>
      </c>
      <c r="AW111" s="143">
        <v>480</v>
      </c>
      <c r="AX111" s="143">
        <v>144</v>
      </c>
      <c r="AY111" s="143">
        <v>72</v>
      </c>
      <c r="AZ111" s="143">
        <v>160</v>
      </c>
      <c r="BA111" s="143">
        <v>696</v>
      </c>
    </row>
    <row r="112" spans="1:142">
      <c r="B112" s="213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Y112" s="284"/>
      <c r="AF112" s="321"/>
      <c r="AM112" s="27">
        <f t="shared" si="64"/>
        <v>44652</v>
      </c>
      <c r="AN112" s="41" t="str">
        <f t="shared" si="83"/>
        <v>dn</v>
      </c>
      <c r="AO112" s="41">
        <f t="shared" si="65"/>
        <v>118</v>
      </c>
      <c r="AP112" s="41">
        <f t="shared" si="103"/>
        <v>137</v>
      </c>
      <c r="AQ112" s="41">
        <f t="shared" si="66"/>
        <v>112</v>
      </c>
      <c r="AR112" s="41" t="str">
        <f t="shared" si="102"/>
        <v>dh</v>
      </c>
      <c r="AT112" s="140">
        <v>43891</v>
      </c>
      <c r="AU112" s="143">
        <v>352</v>
      </c>
      <c r="AV112" s="143">
        <v>392</v>
      </c>
      <c r="AW112" s="143">
        <v>528</v>
      </c>
      <c r="AX112" s="143">
        <v>144</v>
      </c>
      <c r="AY112" s="143">
        <v>72</v>
      </c>
      <c r="AZ112" s="143">
        <v>176</v>
      </c>
      <c r="BA112" s="143">
        <v>744</v>
      </c>
    </row>
    <row r="113" spans="2:53">
      <c r="B113" s="213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Y113" s="284"/>
      <c r="AF113" s="321"/>
      <c r="AM113" s="27">
        <f t="shared" si="64"/>
        <v>44682</v>
      </c>
      <c r="AN113" s="41" t="str">
        <f t="shared" si="83"/>
        <v>do</v>
      </c>
      <c r="AO113" s="41">
        <f t="shared" si="65"/>
        <v>119</v>
      </c>
      <c r="AP113" s="41">
        <f t="shared" si="103"/>
        <v>138</v>
      </c>
      <c r="AQ113" s="41">
        <f t="shared" si="66"/>
        <v>113</v>
      </c>
      <c r="AR113" s="41" t="str">
        <f t="shared" si="102"/>
        <v>di</v>
      </c>
      <c r="AT113" s="140">
        <v>43922</v>
      </c>
      <c r="AU113" s="143">
        <v>352</v>
      </c>
      <c r="AV113" s="143">
        <v>368</v>
      </c>
      <c r="AW113" s="143">
        <v>528</v>
      </c>
      <c r="AX113" s="143">
        <v>128</v>
      </c>
      <c r="AY113" s="143">
        <v>64</v>
      </c>
      <c r="AZ113" s="143">
        <v>176</v>
      </c>
      <c r="BA113" s="143">
        <v>720</v>
      </c>
    </row>
    <row r="114" spans="2:53">
      <c r="B114" s="213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Y114" s="284"/>
      <c r="AF114" s="321"/>
      <c r="AM114" s="27">
        <f t="shared" si="64"/>
        <v>44713</v>
      </c>
      <c r="AN114" s="41" t="str">
        <f t="shared" si="83"/>
        <v>dp</v>
      </c>
      <c r="AO114" s="41">
        <f t="shared" si="65"/>
        <v>120</v>
      </c>
      <c r="AP114" s="41">
        <f t="shared" si="103"/>
        <v>139</v>
      </c>
      <c r="AQ114" s="41">
        <f t="shared" si="66"/>
        <v>114</v>
      </c>
      <c r="AR114" s="41" t="str">
        <f t="shared" si="102"/>
        <v>dj</v>
      </c>
      <c r="AT114" s="140">
        <v>43952</v>
      </c>
      <c r="AU114" s="143">
        <v>320</v>
      </c>
      <c r="AV114" s="143">
        <v>424</v>
      </c>
      <c r="AW114" s="143">
        <v>480</v>
      </c>
      <c r="AX114" s="143">
        <v>176</v>
      </c>
      <c r="AY114" s="143">
        <v>88</v>
      </c>
      <c r="AZ114" s="143">
        <v>160</v>
      </c>
      <c r="BA114" s="143">
        <v>744</v>
      </c>
    </row>
    <row r="115" spans="2:53">
      <c r="B115" s="213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Y115" s="284"/>
      <c r="AF115" s="321"/>
      <c r="AM115" s="27">
        <f t="shared" si="64"/>
        <v>44743</v>
      </c>
      <c r="AN115" s="41" t="str">
        <f t="shared" si="83"/>
        <v>dq</v>
      </c>
      <c r="AO115" s="41">
        <f t="shared" si="65"/>
        <v>121</v>
      </c>
      <c r="AP115" s="41">
        <f t="shared" si="103"/>
        <v>140</v>
      </c>
      <c r="AQ115" s="41">
        <f t="shared" si="66"/>
        <v>115</v>
      </c>
      <c r="AR115" s="41" t="str">
        <f t="shared" si="102"/>
        <v>dk</v>
      </c>
      <c r="AT115" s="140">
        <v>43983</v>
      </c>
      <c r="AU115" s="143">
        <v>352</v>
      </c>
      <c r="AV115" s="143">
        <v>368</v>
      </c>
      <c r="AW115" s="143">
        <v>528</v>
      </c>
      <c r="AX115" s="143">
        <v>128</v>
      </c>
      <c r="AY115" s="143">
        <v>64</v>
      </c>
      <c r="AZ115" s="143">
        <v>176</v>
      </c>
      <c r="BA115" s="143">
        <v>720</v>
      </c>
    </row>
    <row r="116" spans="2:53">
      <c r="B116" s="213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Y116" s="284"/>
      <c r="AF116" s="321"/>
      <c r="AM116" s="27">
        <f t="shared" si="64"/>
        <v>44774</v>
      </c>
      <c r="AN116" s="41" t="str">
        <f t="shared" si="83"/>
        <v>dr</v>
      </c>
      <c r="AO116" s="41">
        <f t="shared" si="65"/>
        <v>122</v>
      </c>
      <c r="AP116" s="41">
        <f t="shared" si="103"/>
        <v>141</v>
      </c>
      <c r="AQ116" s="41">
        <f t="shared" si="66"/>
        <v>116</v>
      </c>
      <c r="AR116" s="41" t="str">
        <f t="shared" si="102"/>
        <v>dl</v>
      </c>
      <c r="AT116" s="140">
        <v>44013</v>
      </c>
      <c r="AU116" s="143">
        <v>368</v>
      </c>
      <c r="AV116" s="143">
        <v>376</v>
      </c>
      <c r="AW116" s="143">
        <v>552</v>
      </c>
      <c r="AX116" s="143">
        <v>128</v>
      </c>
      <c r="AY116" s="143">
        <v>64</v>
      </c>
      <c r="AZ116" s="143">
        <v>184</v>
      </c>
      <c r="BA116" s="143">
        <v>744</v>
      </c>
    </row>
    <row r="117" spans="2:53">
      <c r="B117" s="213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Y117" s="284"/>
      <c r="AF117" s="321"/>
      <c r="AM117" s="27">
        <f t="shared" si="64"/>
        <v>44805</v>
      </c>
      <c r="AN117" s="41" t="str">
        <f t="shared" si="83"/>
        <v>ds</v>
      </c>
      <c r="AO117" s="41">
        <f t="shared" si="65"/>
        <v>123</v>
      </c>
      <c r="AP117" s="41">
        <f t="shared" si="103"/>
        <v>142</v>
      </c>
      <c r="AQ117" s="41">
        <f t="shared" si="66"/>
        <v>117</v>
      </c>
      <c r="AR117" s="41" t="str">
        <f t="shared" si="102"/>
        <v>dm</v>
      </c>
      <c r="AT117" s="140">
        <v>44044</v>
      </c>
      <c r="AU117" s="143">
        <v>336</v>
      </c>
      <c r="AV117" s="143">
        <v>408</v>
      </c>
      <c r="AW117" s="143">
        <v>504</v>
      </c>
      <c r="AX117" s="143">
        <v>160</v>
      </c>
      <c r="AY117" s="143">
        <v>80</v>
      </c>
      <c r="AZ117" s="143">
        <v>168</v>
      </c>
      <c r="BA117" s="143">
        <v>744</v>
      </c>
    </row>
    <row r="118" spans="2:53">
      <c r="B118" s="213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Y118" s="284"/>
      <c r="AF118" s="321"/>
      <c r="AM118" s="27">
        <f t="shared" si="64"/>
        <v>44835</v>
      </c>
      <c r="AN118" s="41" t="str">
        <f t="shared" si="83"/>
        <v>dt</v>
      </c>
      <c r="AO118" s="41">
        <f t="shared" si="65"/>
        <v>124</v>
      </c>
      <c r="AP118" s="41">
        <f t="shared" si="103"/>
        <v>143</v>
      </c>
      <c r="AQ118" s="41">
        <f t="shared" si="66"/>
        <v>118</v>
      </c>
      <c r="AR118" s="41" t="str">
        <f t="shared" si="102"/>
        <v>dn</v>
      </c>
      <c r="AT118" s="140">
        <v>44075</v>
      </c>
      <c r="AU118" s="143">
        <v>336</v>
      </c>
      <c r="AV118" s="143">
        <v>384</v>
      </c>
      <c r="AW118" s="143">
        <v>504</v>
      </c>
      <c r="AX118" s="143">
        <v>144</v>
      </c>
      <c r="AY118" s="143">
        <v>72</v>
      </c>
      <c r="AZ118" s="143">
        <v>168</v>
      </c>
      <c r="BA118" s="143">
        <v>720</v>
      </c>
    </row>
    <row r="119" spans="2:53">
      <c r="B119" s="213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Y119" s="284"/>
      <c r="AF119" s="321"/>
      <c r="AM119" s="27">
        <f t="shared" si="64"/>
        <v>44866</v>
      </c>
      <c r="AN119" s="41" t="str">
        <f t="shared" ref="AN119:AN150" si="104">+VLOOKUP(AO119,$AQ$1:$AR$197,2,FALSE)</f>
        <v>du</v>
      </c>
      <c r="AO119" s="41">
        <f t="shared" si="65"/>
        <v>125</v>
      </c>
      <c r="AP119" s="41">
        <f t="shared" si="103"/>
        <v>144</v>
      </c>
      <c r="AQ119" s="41">
        <f t="shared" si="66"/>
        <v>119</v>
      </c>
      <c r="AR119" s="41" t="str">
        <f t="shared" si="102"/>
        <v>do</v>
      </c>
      <c r="AT119" s="140">
        <v>44105</v>
      </c>
      <c r="AU119" s="143">
        <v>352</v>
      </c>
      <c r="AV119" s="143">
        <v>392</v>
      </c>
      <c r="AW119" s="143">
        <v>528</v>
      </c>
      <c r="AX119" s="143">
        <v>144</v>
      </c>
      <c r="AY119" s="143">
        <v>72</v>
      </c>
      <c r="AZ119" s="143">
        <v>176</v>
      </c>
      <c r="BA119" s="143">
        <v>744</v>
      </c>
    </row>
    <row r="120" spans="2:53">
      <c r="B120" s="213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Y120" s="284"/>
      <c r="AF120" s="321"/>
      <c r="AM120" s="27">
        <f t="shared" si="64"/>
        <v>44896</v>
      </c>
      <c r="AN120" s="41" t="str">
        <f t="shared" si="104"/>
        <v>dv</v>
      </c>
      <c r="AO120" s="41">
        <f t="shared" si="65"/>
        <v>126</v>
      </c>
      <c r="AP120" s="41">
        <f t="shared" si="103"/>
        <v>145</v>
      </c>
      <c r="AQ120" s="41">
        <f t="shared" si="66"/>
        <v>120</v>
      </c>
      <c r="AR120" s="41" t="str">
        <f t="shared" si="102"/>
        <v>dp</v>
      </c>
      <c r="AT120" s="140">
        <v>44136</v>
      </c>
      <c r="AU120" s="143">
        <v>320</v>
      </c>
      <c r="AV120" s="143">
        <v>400</v>
      </c>
      <c r="AW120" s="143">
        <v>480</v>
      </c>
      <c r="AX120" s="143">
        <v>160</v>
      </c>
      <c r="AY120" s="143">
        <v>80</v>
      </c>
      <c r="AZ120" s="143">
        <v>160</v>
      </c>
      <c r="BA120" s="143">
        <v>720</v>
      </c>
    </row>
    <row r="121" spans="2:53">
      <c r="B121" s="213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Y121" s="284"/>
      <c r="AF121" s="321"/>
      <c r="AM121" s="27">
        <f t="shared" si="64"/>
        <v>44927</v>
      </c>
      <c r="AN121" s="41" t="str">
        <f t="shared" si="104"/>
        <v>dw</v>
      </c>
      <c r="AO121" s="41">
        <f t="shared" si="65"/>
        <v>127</v>
      </c>
      <c r="AP121" s="41">
        <f t="shared" si="103"/>
        <v>146</v>
      </c>
      <c r="AQ121" s="41">
        <f t="shared" si="66"/>
        <v>121</v>
      </c>
      <c r="AR121" s="41" t="str">
        <f t="shared" si="102"/>
        <v>dq</v>
      </c>
      <c r="AT121" s="140">
        <v>44166</v>
      </c>
      <c r="AU121" s="143">
        <v>352</v>
      </c>
      <c r="AV121" s="143">
        <v>392</v>
      </c>
      <c r="AW121" s="143">
        <v>528</v>
      </c>
      <c r="AX121" s="143">
        <v>144</v>
      </c>
      <c r="AY121" s="143">
        <v>72</v>
      </c>
      <c r="AZ121" s="143">
        <v>176</v>
      </c>
      <c r="BA121" s="143">
        <v>744</v>
      </c>
    </row>
    <row r="122" spans="2:53">
      <c r="B122" s="213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Y122" s="284"/>
      <c r="AF122" s="321"/>
      <c r="AM122" s="27">
        <f t="shared" si="64"/>
        <v>44958</v>
      </c>
      <c r="AN122" s="41" t="str">
        <f t="shared" si="104"/>
        <v>dx</v>
      </c>
      <c r="AO122" s="41">
        <f t="shared" si="65"/>
        <v>128</v>
      </c>
      <c r="AP122" s="41">
        <f t="shared" si="103"/>
        <v>147</v>
      </c>
      <c r="AQ122" s="41">
        <f t="shared" si="66"/>
        <v>122</v>
      </c>
      <c r="AR122" s="41" t="str">
        <f t="shared" si="102"/>
        <v>dr</v>
      </c>
      <c r="AT122" s="139">
        <v>44197</v>
      </c>
      <c r="AU122" s="142">
        <v>320</v>
      </c>
      <c r="AV122" s="142">
        <v>392</v>
      </c>
      <c r="AW122" s="142">
        <v>528</v>
      </c>
      <c r="AX122" s="142">
        <v>176</v>
      </c>
      <c r="AY122" s="142">
        <v>88</v>
      </c>
      <c r="AZ122" s="142">
        <v>160</v>
      </c>
      <c r="BA122" s="142">
        <v>744</v>
      </c>
    </row>
    <row r="123" spans="2:53">
      <c r="B123" s="213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Y123" s="284"/>
      <c r="AF123" s="321"/>
      <c r="AM123" s="27">
        <f t="shared" si="64"/>
        <v>44986</v>
      </c>
      <c r="AN123" s="41" t="str">
        <f t="shared" si="104"/>
        <v>dy</v>
      </c>
      <c r="AO123" s="41">
        <f t="shared" si="65"/>
        <v>129</v>
      </c>
      <c r="AP123" s="41">
        <f t="shared" si="103"/>
        <v>148</v>
      </c>
      <c r="AQ123" s="41">
        <f t="shared" si="66"/>
        <v>123</v>
      </c>
      <c r="AR123" s="41" t="str">
        <f t="shared" si="102"/>
        <v>ds</v>
      </c>
      <c r="AT123" s="139">
        <v>44228</v>
      </c>
      <c r="AU123" s="142">
        <v>320</v>
      </c>
      <c r="AV123" s="142">
        <v>376</v>
      </c>
      <c r="AW123" s="142">
        <v>480</v>
      </c>
      <c r="AX123" s="142">
        <v>128</v>
      </c>
      <c r="AY123" s="142">
        <v>64</v>
      </c>
      <c r="AZ123" s="142">
        <v>160</v>
      </c>
      <c r="BA123" s="142">
        <v>672</v>
      </c>
    </row>
    <row r="124" spans="2:53">
      <c r="B124" s="213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Y124" s="284"/>
      <c r="AF124" s="321"/>
      <c r="AM124" s="27">
        <f t="shared" si="64"/>
        <v>45017</v>
      </c>
      <c r="AN124" s="41" t="str">
        <f t="shared" si="104"/>
        <v>dz</v>
      </c>
      <c r="AO124" s="41">
        <f t="shared" si="65"/>
        <v>130</v>
      </c>
      <c r="AP124" s="41">
        <f t="shared" si="103"/>
        <v>149</v>
      </c>
      <c r="AQ124" s="41">
        <f t="shared" si="66"/>
        <v>124</v>
      </c>
      <c r="AR124" s="41" t="str">
        <f t="shared" si="102"/>
        <v>dt</v>
      </c>
      <c r="AT124" s="139">
        <v>44256</v>
      </c>
      <c r="AU124" s="142">
        <v>368</v>
      </c>
      <c r="AV124" s="142">
        <v>392</v>
      </c>
      <c r="AW124" s="142">
        <v>528</v>
      </c>
      <c r="AX124" s="142">
        <v>128</v>
      </c>
      <c r="AY124" s="142">
        <v>64</v>
      </c>
      <c r="AZ124" s="142">
        <v>184</v>
      </c>
      <c r="BA124" s="142">
        <v>744</v>
      </c>
    </row>
    <row r="125" spans="2:53">
      <c r="B125" s="213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Y125" s="284"/>
      <c r="AF125" s="321"/>
      <c r="AM125" s="27">
        <f t="shared" si="64"/>
        <v>45047</v>
      </c>
      <c r="AN125" s="41" t="str">
        <f t="shared" si="104"/>
        <v>ea</v>
      </c>
      <c r="AO125" s="41">
        <f t="shared" si="65"/>
        <v>131</v>
      </c>
      <c r="AP125" s="41">
        <f t="shared" si="103"/>
        <v>150</v>
      </c>
      <c r="AQ125" s="41">
        <f t="shared" si="66"/>
        <v>125</v>
      </c>
      <c r="AR125" s="41" t="str">
        <f t="shared" si="102"/>
        <v>du</v>
      </c>
      <c r="AT125" s="139">
        <v>44287</v>
      </c>
      <c r="AU125" s="142">
        <v>352</v>
      </c>
      <c r="AV125" s="142">
        <v>368</v>
      </c>
      <c r="AW125" s="142">
        <v>528</v>
      </c>
      <c r="AX125" s="142">
        <v>128</v>
      </c>
      <c r="AY125" s="142">
        <v>64</v>
      </c>
      <c r="AZ125" s="142">
        <v>176</v>
      </c>
      <c r="BA125" s="142">
        <v>720</v>
      </c>
    </row>
    <row r="126" spans="2:53">
      <c r="B126" s="213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Y126" s="284"/>
      <c r="AF126" s="321"/>
      <c r="AM126" s="27">
        <f t="shared" si="64"/>
        <v>45078</v>
      </c>
      <c r="AN126" s="41" t="str">
        <f t="shared" si="104"/>
        <v>eb</v>
      </c>
      <c r="AO126" s="41">
        <f t="shared" si="65"/>
        <v>132</v>
      </c>
      <c r="AP126" s="41">
        <f t="shared" si="103"/>
        <v>151</v>
      </c>
      <c r="AQ126" s="41">
        <f t="shared" si="66"/>
        <v>126</v>
      </c>
      <c r="AR126" s="41" t="str">
        <f t="shared" si="102"/>
        <v>dv</v>
      </c>
      <c r="AT126" s="139">
        <v>44317</v>
      </c>
      <c r="AU126" s="142">
        <v>320</v>
      </c>
      <c r="AV126" s="142">
        <v>424</v>
      </c>
      <c r="AW126" s="142">
        <v>480</v>
      </c>
      <c r="AX126" s="142">
        <v>176</v>
      </c>
      <c r="AY126" s="142">
        <v>88</v>
      </c>
      <c r="AZ126" s="142">
        <v>160</v>
      </c>
      <c r="BA126" s="142">
        <v>744</v>
      </c>
    </row>
    <row r="127" spans="2:53">
      <c r="B127" s="213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Y127" s="284"/>
      <c r="AF127" s="321"/>
      <c r="AM127" s="27">
        <f t="shared" si="64"/>
        <v>45108</v>
      </c>
      <c r="AN127" s="41" t="str">
        <f t="shared" si="104"/>
        <v>ec</v>
      </c>
      <c r="AO127" s="41">
        <f t="shared" si="65"/>
        <v>133</v>
      </c>
      <c r="AP127" s="41">
        <f t="shared" si="103"/>
        <v>152</v>
      </c>
      <c r="AQ127" s="41">
        <f t="shared" si="66"/>
        <v>127</v>
      </c>
      <c r="AR127" s="41" t="str">
        <f t="shared" si="102"/>
        <v>dw</v>
      </c>
      <c r="AT127" s="139">
        <v>44348</v>
      </c>
      <c r="AU127" s="142">
        <v>352</v>
      </c>
      <c r="AV127" s="142">
        <v>368</v>
      </c>
      <c r="AW127" s="142">
        <v>528</v>
      </c>
      <c r="AX127" s="142">
        <v>128</v>
      </c>
      <c r="AY127" s="142">
        <v>64</v>
      </c>
      <c r="AZ127" s="142">
        <v>176</v>
      </c>
      <c r="BA127" s="142">
        <v>720</v>
      </c>
    </row>
    <row r="128" spans="2:53">
      <c r="B128" s="213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Y128" s="284"/>
      <c r="AF128" s="321"/>
      <c r="AM128" s="27">
        <f t="shared" si="64"/>
        <v>45139</v>
      </c>
      <c r="AN128" s="41" t="str">
        <f t="shared" si="104"/>
        <v>ed</v>
      </c>
      <c r="AO128" s="41">
        <f t="shared" si="65"/>
        <v>134</v>
      </c>
      <c r="AP128" s="41">
        <f t="shared" si="103"/>
        <v>153</v>
      </c>
      <c r="AQ128" s="41">
        <f t="shared" si="66"/>
        <v>128</v>
      </c>
      <c r="AR128" s="41" t="str">
        <f>+"d"&amp;AR24</f>
        <v>dx</v>
      </c>
      <c r="AT128" s="139">
        <v>44378</v>
      </c>
      <c r="AU128" s="142">
        <v>336</v>
      </c>
      <c r="AV128" s="142">
        <v>376</v>
      </c>
      <c r="AW128" s="142">
        <v>552</v>
      </c>
      <c r="AX128" s="142">
        <v>160</v>
      </c>
      <c r="AY128" s="142">
        <v>80</v>
      </c>
      <c r="AZ128" s="142">
        <v>168</v>
      </c>
      <c r="BA128" s="142">
        <v>744</v>
      </c>
    </row>
    <row r="129" spans="2:53">
      <c r="B129" s="213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Y129" s="284"/>
      <c r="AF129" s="321"/>
      <c r="AM129" s="27">
        <f t="shared" si="64"/>
        <v>45170</v>
      </c>
      <c r="AN129" s="41" t="str">
        <f t="shared" si="104"/>
        <v>ee</v>
      </c>
      <c r="AO129" s="41">
        <f t="shared" si="65"/>
        <v>135</v>
      </c>
      <c r="AP129" s="41">
        <f t="shared" si="103"/>
        <v>154</v>
      </c>
      <c r="AQ129" s="41">
        <f t="shared" si="66"/>
        <v>129</v>
      </c>
      <c r="AR129" s="41" t="str">
        <f t="shared" si="102"/>
        <v>dy</v>
      </c>
      <c r="AT129" s="139">
        <v>44409</v>
      </c>
      <c r="AU129" s="142">
        <v>352</v>
      </c>
      <c r="AV129" s="142">
        <v>408</v>
      </c>
      <c r="AW129" s="142">
        <v>504</v>
      </c>
      <c r="AX129" s="142">
        <v>144</v>
      </c>
      <c r="AY129" s="142">
        <v>72</v>
      </c>
      <c r="AZ129" s="142">
        <v>176</v>
      </c>
      <c r="BA129" s="142">
        <v>744</v>
      </c>
    </row>
    <row r="130" spans="2:53">
      <c r="B130" s="213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Y130" s="284"/>
      <c r="AF130" s="321"/>
      <c r="AM130" s="27">
        <f t="shared" si="64"/>
        <v>45200</v>
      </c>
      <c r="AN130" s="41" t="str">
        <f t="shared" si="104"/>
        <v>ef</v>
      </c>
      <c r="AO130" s="41">
        <f t="shared" si="65"/>
        <v>136</v>
      </c>
      <c r="AP130" s="41">
        <f t="shared" si="103"/>
        <v>155</v>
      </c>
      <c r="AQ130" s="41">
        <f t="shared" si="66"/>
        <v>130</v>
      </c>
      <c r="AR130" s="41" t="str">
        <f t="shared" si="102"/>
        <v>dz</v>
      </c>
      <c r="AT130" s="139">
        <v>44440</v>
      </c>
      <c r="AU130" s="142">
        <v>336</v>
      </c>
      <c r="AV130" s="142">
        <v>384</v>
      </c>
      <c r="AW130" s="142">
        <v>504</v>
      </c>
      <c r="AX130" s="142">
        <v>144</v>
      </c>
      <c r="AY130" s="142">
        <v>72</v>
      </c>
      <c r="AZ130" s="142">
        <v>168</v>
      </c>
      <c r="BA130" s="142">
        <v>720</v>
      </c>
    </row>
    <row r="131" spans="2:53">
      <c r="B131" s="213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Y131" s="284"/>
      <c r="AF131" s="321"/>
      <c r="AM131" s="27">
        <f t="shared" ref="AM131:AM194" si="105">+EDATE(AM130,1)</f>
        <v>45231</v>
      </c>
      <c r="AN131" s="41" t="str">
        <f t="shared" si="104"/>
        <v>eg</v>
      </c>
      <c r="AO131" s="41">
        <f t="shared" ref="AO131:AO194" si="106">+AO130+1</f>
        <v>137</v>
      </c>
      <c r="AP131" s="41">
        <f t="shared" si="103"/>
        <v>156</v>
      </c>
      <c r="AQ131" s="41">
        <f t="shared" ref="AQ131:AQ194" si="107">+AQ130+1</f>
        <v>131</v>
      </c>
      <c r="AR131" s="41" t="str">
        <f>+"e"&amp;AR1</f>
        <v>ea</v>
      </c>
      <c r="AT131" s="139">
        <v>44470</v>
      </c>
      <c r="AU131" s="142">
        <v>336</v>
      </c>
      <c r="AV131" s="142">
        <v>392</v>
      </c>
      <c r="AW131" s="142">
        <v>528</v>
      </c>
      <c r="AX131" s="142">
        <v>160</v>
      </c>
      <c r="AY131" s="142">
        <v>80</v>
      </c>
      <c r="AZ131" s="142">
        <v>168</v>
      </c>
      <c r="BA131" s="142">
        <v>744</v>
      </c>
    </row>
    <row r="132" spans="2:53">
      <c r="B132" s="213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Y132" s="284"/>
      <c r="AF132" s="321"/>
      <c r="AM132" s="27">
        <f t="shared" si="105"/>
        <v>45261</v>
      </c>
      <c r="AN132" s="41" t="str">
        <f t="shared" si="104"/>
        <v>eh</v>
      </c>
      <c r="AO132" s="41">
        <f t="shared" si="106"/>
        <v>138</v>
      </c>
      <c r="AP132" s="41">
        <f t="shared" si="103"/>
        <v>157</v>
      </c>
      <c r="AQ132" s="41">
        <f t="shared" si="107"/>
        <v>132</v>
      </c>
      <c r="AR132" s="41" t="str">
        <f t="shared" ref="AR132:AR153" si="108">+"e"&amp;AR2</f>
        <v>eb</v>
      </c>
      <c r="AT132" s="139">
        <v>44501</v>
      </c>
      <c r="AU132" s="142">
        <v>336</v>
      </c>
      <c r="AV132" s="142">
        <v>400</v>
      </c>
      <c r="AW132" s="142">
        <v>480</v>
      </c>
      <c r="AX132" s="142">
        <v>144</v>
      </c>
      <c r="AY132" s="142">
        <v>72</v>
      </c>
      <c r="AZ132" s="142">
        <v>168</v>
      </c>
      <c r="BA132" s="142">
        <v>720</v>
      </c>
    </row>
    <row r="133" spans="2:53">
      <c r="B133" s="213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Y133" s="284"/>
      <c r="AF133" s="321"/>
      <c r="AM133" s="27">
        <f t="shared" si="105"/>
        <v>45292</v>
      </c>
      <c r="AN133" s="41" t="str">
        <f t="shared" si="104"/>
        <v>ei</v>
      </c>
      <c r="AO133" s="41">
        <f t="shared" si="106"/>
        <v>139</v>
      </c>
      <c r="AP133" s="41">
        <f t="shared" si="103"/>
        <v>158</v>
      </c>
      <c r="AQ133" s="41">
        <f t="shared" si="107"/>
        <v>133</v>
      </c>
      <c r="AR133" s="41" t="str">
        <f t="shared" si="108"/>
        <v>ec</v>
      </c>
      <c r="AT133" s="139">
        <v>44531</v>
      </c>
      <c r="AU133" s="142">
        <v>368</v>
      </c>
      <c r="AV133" s="142">
        <v>392</v>
      </c>
      <c r="AW133" s="142">
        <v>528</v>
      </c>
      <c r="AX133" s="142">
        <v>128</v>
      </c>
      <c r="AY133" s="142">
        <v>64</v>
      </c>
      <c r="AZ133" s="142">
        <v>184</v>
      </c>
      <c r="BA133" s="142">
        <v>744</v>
      </c>
    </row>
    <row r="134" spans="2:53">
      <c r="B134" s="213"/>
      <c r="J134" s="321"/>
      <c r="K134" s="321"/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Y134" s="284"/>
      <c r="AF134" s="321"/>
      <c r="AM134" s="27">
        <f t="shared" si="105"/>
        <v>45323</v>
      </c>
      <c r="AN134" s="41" t="str">
        <f t="shared" si="104"/>
        <v>ej</v>
      </c>
      <c r="AO134" s="41">
        <f t="shared" si="106"/>
        <v>140</v>
      </c>
      <c r="AP134" s="41">
        <f t="shared" si="103"/>
        <v>159</v>
      </c>
      <c r="AQ134" s="41">
        <f t="shared" si="107"/>
        <v>134</v>
      </c>
      <c r="AR134" s="41" t="str">
        <f t="shared" si="108"/>
        <v>ed</v>
      </c>
      <c r="AT134" s="140">
        <v>44562</v>
      </c>
      <c r="AU134" s="143">
        <v>336</v>
      </c>
      <c r="AV134" s="143">
        <v>392</v>
      </c>
      <c r="AW134" s="143">
        <v>528</v>
      </c>
      <c r="AX134" s="143">
        <v>160</v>
      </c>
      <c r="AY134" s="143">
        <v>80</v>
      </c>
      <c r="AZ134" s="143">
        <v>168</v>
      </c>
      <c r="BA134" s="143">
        <v>744</v>
      </c>
    </row>
    <row r="135" spans="2:53">
      <c r="B135" s="213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Y135" s="284"/>
      <c r="AF135" s="321"/>
      <c r="AM135" s="27">
        <f t="shared" si="105"/>
        <v>45352</v>
      </c>
      <c r="AN135" s="41" t="str">
        <f t="shared" si="104"/>
        <v>ek</v>
      </c>
      <c r="AO135" s="41">
        <f t="shared" si="106"/>
        <v>141</v>
      </c>
      <c r="AP135" s="41">
        <f t="shared" si="103"/>
        <v>160</v>
      </c>
      <c r="AQ135" s="41">
        <f t="shared" si="107"/>
        <v>135</v>
      </c>
      <c r="AR135" s="41" t="str">
        <f t="shared" si="108"/>
        <v>ee</v>
      </c>
      <c r="AT135" s="140">
        <v>44593</v>
      </c>
      <c r="AU135" s="143">
        <v>320</v>
      </c>
      <c r="AV135" s="143">
        <v>376</v>
      </c>
      <c r="AW135" s="143">
        <v>480</v>
      </c>
      <c r="AX135" s="143">
        <v>128</v>
      </c>
      <c r="AY135" s="143">
        <v>64</v>
      </c>
      <c r="AZ135" s="143">
        <v>160</v>
      </c>
      <c r="BA135" s="143">
        <v>672</v>
      </c>
    </row>
    <row r="136" spans="2:53">
      <c r="B136" s="213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Y136" s="284"/>
      <c r="AF136" s="321"/>
      <c r="AM136" s="27">
        <f t="shared" si="105"/>
        <v>45383</v>
      </c>
      <c r="AN136" s="41" t="str">
        <f t="shared" si="104"/>
        <v>el</v>
      </c>
      <c r="AO136" s="41">
        <f t="shared" si="106"/>
        <v>142</v>
      </c>
      <c r="AP136" s="41">
        <f t="shared" si="103"/>
        <v>161</v>
      </c>
      <c r="AQ136" s="41">
        <f t="shared" si="107"/>
        <v>136</v>
      </c>
      <c r="AR136" s="41" t="str">
        <f t="shared" si="108"/>
        <v>ef</v>
      </c>
      <c r="AT136" s="140">
        <v>44621</v>
      </c>
      <c r="AU136" s="143">
        <v>368</v>
      </c>
      <c r="AV136" s="143">
        <v>392</v>
      </c>
      <c r="AW136" s="143">
        <v>528</v>
      </c>
      <c r="AX136" s="143">
        <v>128</v>
      </c>
      <c r="AY136" s="143">
        <v>64</v>
      </c>
      <c r="AZ136" s="143">
        <v>184</v>
      </c>
      <c r="BA136" s="143">
        <v>744</v>
      </c>
    </row>
    <row r="137" spans="2:53">
      <c r="B137" s="213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Y137" s="284"/>
      <c r="AF137" s="321"/>
      <c r="AM137" s="27">
        <f t="shared" si="105"/>
        <v>45413</v>
      </c>
      <c r="AN137" s="41" t="str">
        <f t="shared" si="104"/>
        <v>em</v>
      </c>
      <c r="AO137" s="41">
        <f t="shared" si="106"/>
        <v>143</v>
      </c>
      <c r="AP137" s="41">
        <f t="shared" si="103"/>
        <v>162</v>
      </c>
      <c r="AQ137" s="41">
        <f t="shared" si="107"/>
        <v>137</v>
      </c>
      <c r="AR137" s="41" t="str">
        <f t="shared" si="108"/>
        <v>eg</v>
      </c>
      <c r="AT137" s="140">
        <v>44652</v>
      </c>
      <c r="AU137" s="143">
        <v>336</v>
      </c>
      <c r="AV137" s="143">
        <v>368</v>
      </c>
      <c r="AW137" s="143">
        <v>528</v>
      </c>
      <c r="AX137" s="143">
        <v>144</v>
      </c>
      <c r="AY137" s="143">
        <v>72</v>
      </c>
      <c r="AZ137" s="143">
        <v>168</v>
      </c>
      <c r="BA137" s="143">
        <v>720</v>
      </c>
    </row>
    <row r="138" spans="2:53">
      <c r="B138" s="213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Y138" s="284"/>
      <c r="AF138" s="321"/>
      <c r="AM138" s="27">
        <f t="shared" si="105"/>
        <v>45444</v>
      </c>
      <c r="AN138" s="41" t="str">
        <f t="shared" si="104"/>
        <v>en</v>
      </c>
      <c r="AO138" s="41">
        <f t="shared" si="106"/>
        <v>144</v>
      </c>
      <c r="AP138" s="41">
        <f t="shared" si="103"/>
        <v>163</v>
      </c>
      <c r="AQ138" s="41">
        <f t="shared" si="107"/>
        <v>138</v>
      </c>
      <c r="AR138" s="41" t="str">
        <f t="shared" si="108"/>
        <v>eh</v>
      </c>
      <c r="AT138" s="140">
        <v>44682</v>
      </c>
      <c r="AU138" s="143">
        <v>336</v>
      </c>
      <c r="AV138" s="143">
        <v>424</v>
      </c>
      <c r="AW138" s="143">
        <v>480</v>
      </c>
      <c r="AX138" s="143">
        <v>160</v>
      </c>
      <c r="AY138" s="143">
        <v>80</v>
      </c>
      <c r="AZ138" s="143">
        <v>168</v>
      </c>
      <c r="BA138" s="143">
        <v>744</v>
      </c>
    </row>
    <row r="139" spans="2:53">
      <c r="B139" s="213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Y139" s="284"/>
      <c r="AF139" s="321"/>
      <c r="AM139" s="27">
        <f t="shared" si="105"/>
        <v>45474</v>
      </c>
      <c r="AN139" s="41" t="str">
        <f t="shared" si="104"/>
        <v>eo</v>
      </c>
      <c r="AO139" s="41">
        <f t="shared" si="106"/>
        <v>145</v>
      </c>
      <c r="AP139" s="41">
        <f t="shared" si="103"/>
        <v>164</v>
      </c>
      <c r="AQ139" s="41">
        <f t="shared" si="107"/>
        <v>139</v>
      </c>
      <c r="AR139" s="41" t="str">
        <f t="shared" si="108"/>
        <v>ei</v>
      </c>
      <c r="AT139" s="140">
        <v>44713</v>
      </c>
      <c r="AU139" s="143">
        <v>352</v>
      </c>
      <c r="AV139" s="143">
        <v>368</v>
      </c>
      <c r="AW139" s="143">
        <v>528</v>
      </c>
      <c r="AX139" s="143">
        <v>128</v>
      </c>
      <c r="AY139" s="143">
        <v>64</v>
      </c>
      <c r="AZ139" s="143">
        <v>176</v>
      </c>
      <c r="BA139" s="143">
        <v>720</v>
      </c>
    </row>
    <row r="140" spans="2:53">
      <c r="B140" s="213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Y140" s="284"/>
      <c r="AF140" s="321"/>
      <c r="AM140" s="27">
        <f t="shared" si="105"/>
        <v>45505</v>
      </c>
      <c r="AN140" s="41" t="str">
        <f t="shared" si="104"/>
        <v>ep</v>
      </c>
      <c r="AO140" s="41">
        <f t="shared" si="106"/>
        <v>146</v>
      </c>
      <c r="AP140" s="41">
        <f t="shared" ref="AP140:AP171" si="109">+MATCH(AM140,$AT$1:$AT$193)</f>
        <v>165</v>
      </c>
      <c r="AQ140" s="41">
        <f t="shared" si="107"/>
        <v>140</v>
      </c>
      <c r="AR140" s="41" t="str">
        <f t="shared" si="108"/>
        <v>ej</v>
      </c>
      <c r="AT140" s="140">
        <v>44743</v>
      </c>
      <c r="AU140" s="143">
        <v>320</v>
      </c>
      <c r="AV140" s="143">
        <v>376</v>
      </c>
      <c r="AW140" s="143">
        <v>552</v>
      </c>
      <c r="AX140" s="143">
        <v>176</v>
      </c>
      <c r="AY140" s="143">
        <v>88</v>
      </c>
      <c r="AZ140" s="143">
        <v>160</v>
      </c>
      <c r="BA140" s="143">
        <v>744</v>
      </c>
    </row>
    <row r="141" spans="2:53">
      <c r="B141" s="213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Y141" s="284"/>
      <c r="AF141" s="321"/>
      <c r="AM141" s="27">
        <f t="shared" si="105"/>
        <v>45536</v>
      </c>
      <c r="AN141" s="41" t="str">
        <f t="shared" si="104"/>
        <v>eq</v>
      </c>
      <c r="AO141" s="41">
        <f t="shared" si="106"/>
        <v>147</v>
      </c>
      <c r="AP141" s="41">
        <f t="shared" si="109"/>
        <v>166</v>
      </c>
      <c r="AQ141" s="41">
        <f t="shared" si="107"/>
        <v>141</v>
      </c>
      <c r="AR141" s="41" t="str">
        <f t="shared" si="108"/>
        <v>ek</v>
      </c>
      <c r="AT141" s="140">
        <v>44774</v>
      </c>
      <c r="AU141" s="143">
        <v>368</v>
      </c>
      <c r="AV141" s="143">
        <v>408</v>
      </c>
      <c r="AW141" s="143">
        <v>504</v>
      </c>
      <c r="AX141" s="143">
        <v>128</v>
      </c>
      <c r="AY141" s="143">
        <v>64</v>
      </c>
      <c r="AZ141" s="143">
        <v>184</v>
      </c>
      <c r="BA141" s="143">
        <v>744</v>
      </c>
    </row>
    <row r="142" spans="2:53">
      <c r="B142" s="213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Y142" s="284"/>
      <c r="AF142" s="321"/>
      <c r="AM142" s="27">
        <f t="shared" si="105"/>
        <v>45566</v>
      </c>
      <c r="AN142" s="41" t="str">
        <f t="shared" si="104"/>
        <v>er</v>
      </c>
      <c r="AO142" s="41">
        <f t="shared" si="106"/>
        <v>148</v>
      </c>
      <c r="AP142" s="41">
        <f t="shared" si="109"/>
        <v>167</v>
      </c>
      <c r="AQ142" s="41">
        <f t="shared" si="107"/>
        <v>142</v>
      </c>
      <c r="AR142" s="41" t="str">
        <f t="shared" si="108"/>
        <v>el</v>
      </c>
      <c r="AT142" s="140">
        <v>44805</v>
      </c>
      <c r="AU142" s="143">
        <v>336</v>
      </c>
      <c r="AV142" s="143">
        <v>384</v>
      </c>
      <c r="AW142" s="143">
        <v>504</v>
      </c>
      <c r="AX142" s="143">
        <v>144</v>
      </c>
      <c r="AY142" s="143">
        <v>72</v>
      </c>
      <c r="AZ142" s="143">
        <v>168</v>
      </c>
      <c r="BA142" s="143">
        <v>720</v>
      </c>
    </row>
    <row r="143" spans="2:53">
      <c r="B143" s="213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Y143" s="284"/>
      <c r="AF143" s="321"/>
      <c r="AM143" s="27">
        <f t="shared" si="105"/>
        <v>45597</v>
      </c>
      <c r="AN143" s="41" t="str">
        <f t="shared" si="104"/>
        <v>es</v>
      </c>
      <c r="AO143" s="41">
        <f t="shared" si="106"/>
        <v>149</v>
      </c>
      <c r="AP143" s="41">
        <f t="shared" si="109"/>
        <v>168</v>
      </c>
      <c r="AQ143" s="41">
        <f t="shared" si="107"/>
        <v>143</v>
      </c>
      <c r="AR143" s="41" t="str">
        <f t="shared" si="108"/>
        <v>em</v>
      </c>
      <c r="AT143" s="140">
        <v>44835</v>
      </c>
      <c r="AU143" s="143">
        <v>336</v>
      </c>
      <c r="AV143" s="143">
        <v>392</v>
      </c>
      <c r="AW143" s="143">
        <v>528</v>
      </c>
      <c r="AX143" s="143">
        <v>160</v>
      </c>
      <c r="AY143" s="143">
        <v>80</v>
      </c>
      <c r="AZ143" s="143">
        <v>168</v>
      </c>
      <c r="BA143" s="143">
        <v>744</v>
      </c>
    </row>
    <row r="144" spans="2:53">
      <c r="B144" s="213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Y144" s="284"/>
      <c r="AF144" s="321"/>
      <c r="AM144" s="27">
        <f t="shared" si="105"/>
        <v>45627</v>
      </c>
      <c r="AN144" s="41" t="str">
        <f t="shared" si="104"/>
        <v>et</v>
      </c>
      <c r="AO144" s="41">
        <f t="shared" si="106"/>
        <v>150</v>
      </c>
      <c r="AP144" s="41">
        <f t="shared" si="109"/>
        <v>169</v>
      </c>
      <c r="AQ144" s="41">
        <f t="shared" si="107"/>
        <v>144</v>
      </c>
      <c r="AR144" s="41" t="str">
        <f t="shared" si="108"/>
        <v>en</v>
      </c>
      <c r="AT144" s="140">
        <v>44866</v>
      </c>
      <c r="AU144" s="143">
        <v>336</v>
      </c>
      <c r="AV144" s="143">
        <v>400</v>
      </c>
      <c r="AW144" s="143">
        <v>480</v>
      </c>
      <c r="AX144" s="143">
        <v>144</v>
      </c>
      <c r="AY144" s="143">
        <v>72</v>
      </c>
      <c r="AZ144" s="143">
        <v>168</v>
      </c>
      <c r="BA144" s="143">
        <v>720</v>
      </c>
    </row>
    <row r="145" spans="2:53">
      <c r="B145" s="213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Y145" s="284"/>
      <c r="AF145" s="321"/>
      <c r="AM145" s="27">
        <f t="shared" si="105"/>
        <v>45658</v>
      </c>
      <c r="AN145" s="41" t="str">
        <f t="shared" si="104"/>
        <v>eu</v>
      </c>
      <c r="AO145" s="41">
        <f t="shared" si="106"/>
        <v>151</v>
      </c>
      <c r="AP145" s="41">
        <f t="shared" si="109"/>
        <v>170</v>
      </c>
      <c r="AQ145" s="41">
        <f t="shared" si="107"/>
        <v>145</v>
      </c>
      <c r="AR145" s="41" t="str">
        <f t="shared" si="108"/>
        <v>eo</v>
      </c>
      <c r="AT145" s="140">
        <v>44896</v>
      </c>
      <c r="AU145" s="143">
        <v>336</v>
      </c>
      <c r="AV145" s="143">
        <v>392</v>
      </c>
      <c r="AW145" s="143">
        <v>528</v>
      </c>
      <c r="AX145" s="143">
        <v>160</v>
      </c>
      <c r="AY145" s="143">
        <v>80</v>
      </c>
      <c r="AZ145" s="143">
        <v>168</v>
      </c>
      <c r="BA145" s="143">
        <v>744</v>
      </c>
    </row>
    <row r="146" spans="2:53">
      <c r="B146" s="213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Y146" s="284"/>
      <c r="AF146" s="321"/>
      <c r="AM146" s="27">
        <f t="shared" si="105"/>
        <v>45689</v>
      </c>
      <c r="AN146" s="41" t="str">
        <f t="shared" si="104"/>
        <v>ev</v>
      </c>
      <c r="AO146" s="41">
        <f t="shared" si="106"/>
        <v>152</v>
      </c>
      <c r="AP146" s="41">
        <f t="shared" si="109"/>
        <v>171</v>
      </c>
      <c r="AQ146" s="41">
        <f t="shared" si="107"/>
        <v>146</v>
      </c>
      <c r="AR146" s="41" t="str">
        <f t="shared" si="108"/>
        <v>ep</v>
      </c>
      <c r="AT146" s="139">
        <v>44927</v>
      </c>
      <c r="AU146" s="142">
        <v>336</v>
      </c>
      <c r="AV146" s="142">
        <v>392</v>
      </c>
      <c r="AW146" s="142">
        <v>528</v>
      </c>
      <c r="AX146" s="142">
        <v>160</v>
      </c>
      <c r="AY146" s="142">
        <v>80</v>
      </c>
      <c r="AZ146" s="142">
        <v>168</v>
      </c>
      <c r="BA146" s="142">
        <v>744</v>
      </c>
    </row>
    <row r="147" spans="2:53">
      <c r="B147" s="213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Y147" s="284"/>
      <c r="AF147" s="321"/>
      <c r="AM147" s="27">
        <f t="shared" si="105"/>
        <v>45717</v>
      </c>
      <c r="AN147" s="41" t="str">
        <f t="shared" si="104"/>
        <v>ew</v>
      </c>
      <c r="AO147" s="41">
        <f t="shared" si="106"/>
        <v>153</v>
      </c>
      <c r="AP147" s="41">
        <f t="shared" si="109"/>
        <v>172</v>
      </c>
      <c r="AQ147" s="41">
        <f t="shared" si="107"/>
        <v>147</v>
      </c>
      <c r="AR147" s="41" t="str">
        <f t="shared" si="108"/>
        <v>eq</v>
      </c>
      <c r="AT147" s="139">
        <v>44958</v>
      </c>
      <c r="AU147" s="142">
        <v>320</v>
      </c>
      <c r="AV147" s="142">
        <v>376</v>
      </c>
      <c r="AW147" s="142">
        <v>480</v>
      </c>
      <c r="AX147" s="142">
        <v>128</v>
      </c>
      <c r="AY147" s="142">
        <v>64</v>
      </c>
      <c r="AZ147" s="142">
        <v>160</v>
      </c>
      <c r="BA147" s="142">
        <v>672</v>
      </c>
    </row>
    <row r="148" spans="2:53">
      <c r="B148" s="213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Y148" s="284"/>
      <c r="AF148" s="321"/>
      <c r="AM148" s="27">
        <f t="shared" si="105"/>
        <v>45748</v>
      </c>
      <c r="AN148" s="41" t="str">
        <f t="shared" si="104"/>
        <v>ex</v>
      </c>
      <c r="AO148" s="41">
        <f t="shared" si="106"/>
        <v>154</v>
      </c>
      <c r="AP148" s="41">
        <f t="shared" si="109"/>
        <v>173</v>
      </c>
      <c r="AQ148" s="41">
        <f t="shared" si="107"/>
        <v>148</v>
      </c>
      <c r="AR148" s="41" t="str">
        <f t="shared" si="108"/>
        <v>er</v>
      </c>
      <c r="AT148" s="139">
        <v>44986</v>
      </c>
      <c r="AU148" s="142">
        <v>368</v>
      </c>
      <c r="AV148" s="142">
        <v>392</v>
      </c>
      <c r="AW148" s="142">
        <v>528</v>
      </c>
      <c r="AX148" s="142">
        <v>128</v>
      </c>
      <c r="AY148" s="142">
        <v>64</v>
      </c>
      <c r="AZ148" s="142">
        <v>184</v>
      </c>
      <c r="BA148" s="142">
        <v>744</v>
      </c>
    </row>
    <row r="149" spans="2:53">
      <c r="B149" s="213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Y149" s="284"/>
      <c r="AF149" s="321"/>
      <c r="AM149" s="27">
        <f t="shared" si="105"/>
        <v>45778</v>
      </c>
      <c r="AN149" s="41" t="str">
        <f t="shared" si="104"/>
        <v>ey</v>
      </c>
      <c r="AO149" s="41">
        <f t="shared" si="106"/>
        <v>155</v>
      </c>
      <c r="AP149" s="41">
        <f t="shared" si="109"/>
        <v>174</v>
      </c>
      <c r="AQ149" s="41">
        <f t="shared" si="107"/>
        <v>149</v>
      </c>
      <c r="AR149" s="41" t="str">
        <f t="shared" si="108"/>
        <v>es</v>
      </c>
      <c r="AT149" s="139">
        <v>45017</v>
      </c>
      <c r="AU149" s="142">
        <v>320</v>
      </c>
      <c r="AV149" s="142">
        <v>368</v>
      </c>
      <c r="AW149" s="142">
        <v>528</v>
      </c>
      <c r="AX149" s="142">
        <v>160</v>
      </c>
      <c r="AY149" s="142">
        <v>80</v>
      </c>
      <c r="AZ149" s="142">
        <v>160</v>
      </c>
      <c r="BA149" s="142">
        <v>720</v>
      </c>
    </row>
    <row r="150" spans="2:53">
      <c r="B150" s="213"/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Y150" s="284"/>
      <c r="AF150" s="321"/>
      <c r="AM150" s="27">
        <f t="shared" si="105"/>
        <v>45809</v>
      </c>
      <c r="AN150" s="41" t="str">
        <f t="shared" si="104"/>
        <v>ez</v>
      </c>
      <c r="AO150" s="41">
        <f t="shared" si="106"/>
        <v>156</v>
      </c>
      <c r="AP150" s="41">
        <f t="shared" si="109"/>
        <v>175</v>
      </c>
      <c r="AQ150" s="41">
        <f t="shared" si="107"/>
        <v>150</v>
      </c>
      <c r="AR150" s="41" t="str">
        <f t="shared" si="108"/>
        <v>et</v>
      </c>
      <c r="AT150" s="139">
        <v>45047</v>
      </c>
      <c r="AU150" s="142">
        <v>352</v>
      </c>
      <c r="AV150" s="142">
        <v>424</v>
      </c>
      <c r="AW150" s="142">
        <v>480</v>
      </c>
      <c r="AX150" s="142">
        <v>144</v>
      </c>
      <c r="AY150" s="142">
        <v>72</v>
      </c>
      <c r="AZ150" s="142">
        <v>176</v>
      </c>
      <c r="BA150" s="142">
        <v>744</v>
      </c>
    </row>
    <row r="151" spans="2:53">
      <c r="B151" s="213"/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Y151" s="284"/>
      <c r="AF151" s="321"/>
      <c r="AM151" s="27">
        <f t="shared" si="105"/>
        <v>45839</v>
      </c>
      <c r="AN151" s="41" t="str">
        <f t="shared" ref="AN151:AN182" si="110">+VLOOKUP(AO151,$AQ$1:$AR$197,2,FALSE)</f>
        <v>fa</v>
      </c>
      <c r="AO151" s="41">
        <f t="shared" si="106"/>
        <v>157</v>
      </c>
      <c r="AP151" s="41">
        <f t="shared" si="109"/>
        <v>176</v>
      </c>
      <c r="AQ151" s="41">
        <f t="shared" si="107"/>
        <v>151</v>
      </c>
      <c r="AR151" s="41" t="str">
        <f t="shared" si="108"/>
        <v>eu</v>
      </c>
      <c r="AT151" s="139">
        <v>45078</v>
      </c>
      <c r="AU151" s="142">
        <v>352</v>
      </c>
      <c r="AV151" s="142">
        <v>368</v>
      </c>
      <c r="AW151" s="142">
        <v>528</v>
      </c>
      <c r="AX151" s="142">
        <v>128</v>
      </c>
      <c r="AY151" s="142">
        <v>64</v>
      </c>
      <c r="AZ151" s="142">
        <v>176</v>
      </c>
      <c r="BA151" s="142">
        <v>720</v>
      </c>
    </row>
    <row r="152" spans="2:53">
      <c r="B152" s="213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Y152" s="284"/>
      <c r="AF152" s="321"/>
      <c r="AM152" s="27">
        <f t="shared" si="105"/>
        <v>45870</v>
      </c>
      <c r="AN152" s="41" t="str">
        <f t="shared" si="110"/>
        <v>fb</v>
      </c>
      <c r="AO152" s="41">
        <f t="shared" si="106"/>
        <v>158</v>
      </c>
      <c r="AP152" s="41">
        <f t="shared" si="109"/>
        <v>177</v>
      </c>
      <c r="AQ152" s="41">
        <f t="shared" si="107"/>
        <v>152</v>
      </c>
      <c r="AR152" s="41" t="str">
        <f t="shared" si="108"/>
        <v>ev</v>
      </c>
      <c r="AT152" s="139">
        <v>45108</v>
      </c>
      <c r="AU152" s="142">
        <v>320</v>
      </c>
      <c r="AV152" s="142">
        <v>376</v>
      </c>
      <c r="AW152" s="142">
        <v>552</v>
      </c>
      <c r="AX152" s="142">
        <v>176</v>
      </c>
      <c r="AY152" s="142">
        <v>88</v>
      </c>
      <c r="AZ152" s="142">
        <v>160</v>
      </c>
      <c r="BA152" s="142">
        <v>744</v>
      </c>
    </row>
    <row r="153" spans="2:53">
      <c r="B153" s="213"/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Y153" s="284"/>
      <c r="AF153" s="321"/>
      <c r="AM153" s="27">
        <f t="shared" si="105"/>
        <v>45901</v>
      </c>
      <c r="AN153" s="41" t="str">
        <f t="shared" si="110"/>
        <v>fc</v>
      </c>
      <c r="AO153" s="41">
        <f t="shared" si="106"/>
        <v>159</v>
      </c>
      <c r="AP153" s="41">
        <f t="shared" si="109"/>
        <v>178</v>
      </c>
      <c r="AQ153" s="41">
        <f t="shared" si="107"/>
        <v>153</v>
      </c>
      <c r="AR153" s="41" t="str">
        <f t="shared" si="108"/>
        <v>ew</v>
      </c>
      <c r="AT153" s="139">
        <v>45139</v>
      </c>
      <c r="AU153" s="142">
        <v>368</v>
      </c>
      <c r="AV153" s="142">
        <v>408</v>
      </c>
      <c r="AW153" s="142">
        <v>504</v>
      </c>
      <c r="AX153" s="142">
        <v>128</v>
      </c>
      <c r="AY153" s="142">
        <v>64</v>
      </c>
      <c r="AZ153" s="142">
        <v>184</v>
      </c>
      <c r="BA153" s="142">
        <v>744</v>
      </c>
    </row>
    <row r="154" spans="2:53">
      <c r="B154" s="213"/>
      <c r="J154" s="321"/>
      <c r="K154" s="321"/>
      <c r="L154" s="321"/>
      <c r="M154" s="321"/>
      <c r="N154" s="321"/>
      <c r="O154" s="321"/>
      <c r="P154" s="321"/>
      <c r="Q154" s="321"/>
      <c r="R154" s="321"/>
      <c r="S154" s="321"/>
      <c r="T154" s="321"/>
      <c r="U154" s="321"/>
      <c r="Y154" s="284"/>
      <c r="AF154" s="321"/>
      <c r="AM154" s="27">
        <f t="shared" si="105"/>
        <v>45931</v>
      </c>
      <c r="AN154" s="41" t="str">
        <f t="shared" si="110"/>
        <v>fd</v>
      </c>
      <c r="AO154" s="41">
        <f t="shared" si="106"/>
        <v>160</v>
      </c>
      <c r="AP154" s="41">
        <f t="shared" si="109"/>
        <v>179</v>
      </c>
      <c r="AQ154" s="41">
        <f t="shared" si="107"/>
        <v>154</v>
      </c>
      <c r="AR154" s="41" t="str">
        <f>+"e"&amp;AR24</f>
        <v>ex</v>
      </c>
      <c r="AT154" s="139">
        <v>45170</v>
      </c>
      <c r="AU154" s="142">
        <v>320</v>
      </c>
      <c r="AV154" s="142">
        <v>384</v>
      </c>
      <c r="AW154" s="142">
        <v>504</v>
      </c>
      <c r="AX154" s="142">
        <v>160</v>
      </c>
      <c r="AY154" s="142">
        <v>80</v>
      </c>
      <c r="AZ154" s="142">
        <v>160</v>
      </c>
      <c r="BA154" s="142">
        <v>720</v>
      </c>
    </row>
    <row r="155" spans="2:53">
      <c r="B155" s="213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Y155" s="284"/>
      <c r="AF155" s="321"/>
      <c r="AM155" s="27">
        <f t="shared" si="105"/>
        <v>45962</v>
      </c>
      <c r="AN155" s="41" t="str">
        <f t="shared" si="110"/>
        <v>fe</v>
      </c>
      <c r="AO155" s="41">
        <f t="shared" si="106"/>
        <v>161</v>
      </c>
      <c r="AP155" s="41">
        <f t="shared" si="109"/>
        <v>180</v>
      </c>
      <c r="AQ155" s="41">
        <f t="shared" si="107"/>
        <v>155</v>
      </c>
      <c r="AR155" s="41" t="str">
        <f>+"e"&amp;AR25</f>
        <v>ey</v>
      </c>
      <c r="AT155" s="139">
        <v>45200</v>
      </c>
      <c r="AU155" s="142">
        <v>352</v>
      </c>
      <c r="AV155" s="142">
        <v>392</v>
      </c>
      <c r="AW155" s="142">
        <v>528</v>
      </c>
      <c r="AX155" s="142">
        <v>144</v>
      </c>
      <c r="AY155" s="142">
        <v>72</v>
      </c>
      <c r="AZ155" s="142">
        <v>176</v>
      </c>
      <c r="BA155" s="142">
        <v>744</v>
      </c>
    </row>
    <row r="156" spans="2:53">
      <c r="B156" s="213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Y156" s="284"/>
      <c r="AF156" s="321"/>
      <c r="AM156" s="27">
        <f t="shared" si="105"/>
        <v>45992</v>
      </c>
      <c r="AN156" s="41" t="str">
        <f t="shared" si="110"/>
        <v>ff</v>
      </c>
      <c r="AO156" s="41">
        <f t="shared" si="106"/>
        <v>162</v>
      </c>
      <c r="AP156" s="41">
        <f t="shared" si="109"/>
        <v>181</v>
      </c>
      <c r="AQ156" s="41">
        <f t="shared" si="107"/>
        <v>156</v>
      </c>
      <c r="AR156" s="41" t="str">
        <f t="shared" ref="AR156" si="111">+"e"&amp;AR26</f>
        <v>ez</v>
      </c>
      <c r="AT156" s="139">
        <v>45231</v>
      </c>
      <c r="AU156" s="142">
        <v>336</v>
      </c>
      <c r="AV156" s="142">
        <v>400</v>
      </c>
      <c r="AW156" s="142">
        <v>480</v>
      </c>
      <c r="AX156" s="142">
        <v>144</v>
      </c>
      <c r="AY156" s="142">
        <v>72</v>
      </c>
      <c r="AZ156" s="142">
        <v>168</v>
      </c>
      <c r="BA156" s="142">
        <v>720</v>
      </c>
    </row>
    <row r="157" spans="2:53">
      <c r="B157" s="213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Y157" s="284"/>
      <c r="AF157" s="321"/>
      <c r="AM157" s="27">
        <f t="shared" si="105"/>
        <v>46023</v>
      </c>
      <c r="AN157" s="41" t="str">
        <f t="shared" si="110"/>
        <v>fg</v>
      </c>
      <c r="AO157" s="41">
        <f t="shared" si="106"/>
        <v>163</v>
      </c>
      <c r="AP157" s="41">
        <f t="shared" si="109"/>
        <v>182</v>
      </c>
      <c r="AQ157" s="41">
        <f t="shared" si="107"/>
        <v>157</v>
      </c>
      <c r="AR157" s="41" t="str">
        <f>+"f"&amp;AR1</f>
        <v>fa</v>
      </c>
      <c r="AT157" s="139">
        <v>45261</v>
      </c>
      <c r="AU157" s="142">
        <v>320</v>
      </c>
      <c r="AV157" s="142">
        <v>392</v>
      </c>
      <c r="AW157" s="142">
        <v>528</v>
      </c>
      <c r="AX157" s="142">
        <v>176</v>
      </c>
      <c r="AY157" s="142">
        <v>88</v>
      </c>
      <c r="AZ157" s="142">
        <v>160</v>
      </c>
      <c r="BA157" s="142">
        <v>744</v>
      </c>
    </row>
    <row r="158" spans="2:53">
      <c r="B158" s="213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Y158" s="284"/>
      <c r="AF158" s="321"/>
      <c r="AM158" s="27">
        <f t="shared" si="105"/>
        <v>46054</v>
      </c>
      <c r="AN158" s="41" t="str">
        <f t="shared" si="110"/>
        <v>fh</v>
      </c>
      <c r="AO158" s="41">
        <f t="shared" si="106"/>
        <v>164</v>
      </c>
      <c r="AP158" s="41">
        <f t="shared" si="109"/>
        <v>183</v>
      </c>
      <c r="AQ158" s="41">
        <f t="shared" si="107"/>
        <v>158</v>
      </c>
      <c r="AR158" s="41" t="str">
        <f t="shared" ref="AR158:AR182" si="112">+"f"&amp;AR2</f>
        <v>fb</v>
      </c>
      <c r="AT158" s="140">
        <v>45292</v>
      </c>
      <c r="AU158" s="143">
        <v>352</v>
      </c>
      <c r="AV158" s="143">
        <v>392</v>
      </c>
      <c r="AW158" s="143">
        <v>528</v>
      </c>
      <c r="AX158" s="143">
        <v>144</v>
      </c>
      <c r="AY158" s="143">
        <v>72</v>
      </c>
      <c r="AZ158" s="143">
        <v>176</v>
      </c>
      <c r="BA158" s="143">
        <v>744</v>
      </c>
    </row>
    <row r="159" spans="2:53">
      <c r="B159" s="213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1"/>
      <c r="Y159" s="284"/>
      <c r="AF159" s="321"/>
      <c r="AM159" s="27">
        <f t="shared" si="105"/>
        <v>46082</v>
      </c>
      <c r="AN159" s="41" t="str">
        <f t="shared" si="110"/>
        <v>fi</v>
      </c>
      <c r="AO159" s="41">
        <f t="shared" si="106"/>
        <v>165</v>
      </c>
      <c r="AP159" s="41">
        <f t="shared" si="109"/>
        <v>184</v>
      </c>
      <c r="AQ159" s="41">
        <f t="shared" si="107"/>
        <v>159</v>
      </c>
      <c r="AR159" s="41" t="str">
        <f t="shared" si="112"/>
        <v>fc</v>
      </c>
      <c r="AT159" s="140">
        <v>45323</v>
      </c>
      <c r="AU159" s="143">
        <v>336</v>
      </c>
      <c r="AV159" s="143">
        <v>376</v>
      </c>
      <c r="AW159" s="143">
        <v>480</v>
      </c>
      <c r="AX159" s="143">
        <v>128</v>
      </c>
      <c r="AY159" s="143">
        <v>64</v>
      </c>
      <c r="AZ159" s="143">
        <v>168</v>
      </c>
      <c r="BA159" s="143">
        <v>696</v>
      </c>
    </row>
    <row r="160" spans="2:53">
      <c r="B160" s="213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Y160" s="284"/>
      <c r="AF160" s="321"/>
      <c r="AM160" s="27">
        <f t="shared" si="105"/>
        <v>46113</v>
      </c>
      <c r="AN160" s="41" t="str">
        <f t="shared" si="110"/>
        <v>fj</v>
      </c>
      <c r="AO160" s="41">
        <f t="shared" si="106"/>
        <v>166</v>
      </c>
      <c r="AP160" s="41">
        <f t="shared" si="109"/>
        <v>185</v>
      </c>
      <c r="AQ160" s="41">
        <f t="shared" si="107"/>
        <v>160</v>
      </c>
      <c r="AR160" s="41" t="str">
        <f t="shared" si="112"/>
        <v>fd</v>
      </c>
      <c r="AT160" s="140">
        <v>45352</v>
      </c>
      <c r="AU160" s="143">
        <v>336</v>
      </c>
      <c r="AV160" s="143">
        <v>392</v>
      </c>
      <c r="AW160" s="143">
        <v>528</v>
      </c>
      <c r="AX160" s="143">
        <v>160</v>
      </c>
      <c r="AY160" s="143">
        <v>80</v>
      </c>
      <c r="AZ160" s="143">
        <v>168</v>
      </c>
      <c r="BA160" s="143">
        <v>744</v>
      </c>
    </row>
    <row r="161" spans="2:53">
      <c r="B161" s="213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Y161" s="284"/>
      <c r="AF161" s="321"/>
      <c r="AM161" s="27">
        <f t="shared" si="105"/>
        <v>46143</v>
      </c>
      <c r="AN161" s="41" t="str">
        <f t="shared" si="110"/>
        <v>fk</v>
      </c>
      <c r="AO161" s="41">
        <f t="shared" si="106"/>
        <v>167</v>
      </c>
      <c r="AP161" s="41">
        <f t="shared" si="109"/>
        <v>186</v>
      </c>
      <c r="AQ161" s="41">
        <f t="shared" si="107"/>
        <v>161</v>
      </c>
      <c r="AR161" s="41" t="str">
        <f t="shared" si="112"/>
        <v>fe</v>
      </c>
      <c r="AT161" s="140">
        <v>45383</v>
      </c>
      <c r="AU161" s="143">
        <v>352</v>
      </c>
      <c r="AV161" s="143">
        <v>368</v>
      </c>
      <c r="AW161" s="143">
        <v>528</v>
      </c>
      <c r="AX161" s="143">
        <v>128</v>
      </c>
      <c r="AY161" s="143">
        <v>64</v>
      </c>
      <c r="AZ161" s="143">
        <v>176</v>
      </c>
      <c r="BA161" s="143">
        <v>720</v>
      </c>
    </row>
    <row r="162" spans="2:53">
      <c r="B162" s="213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Y162" s="284"/>
      <c r="AF162" s="321"/>
      <c r="AM162" s="27">
        <f t="shared" si="105"/>
        <v>46174</v>
      </c>
      <c r="AN162" s="41" t="str">
        <f t="shared" si="110"/>
        <v>fl</v>
      </c>
      <c r="AO162" s="41">
        <f t="shared" si="106"/>
        <v>168</v>
      </c>
      <c r="AP162" s="41">
        <f t="shared" si="109"/>
        <v>187</v>
      </c>
      <c r="AQ162" s="41">
        <f t="shared" si="107"/>
        <v>162</v>
      </c>
      <c r="AR162" s="41" t="str">
        <f t="shared" si="112"/>
        <v>ff</v>
      </c>
      <c r="AT162" s="140">
        <v>45413</v>
      </c>
      <c r="AU162" s="143">
        <v>352</v>
      </c>
      <c r="AV162" s="143">
        <v>424</v>
      </c>
      <c r="AW162" s="143">
        <v>480</v>
      </c>
      <c r="AX162" s="143">
        <v>144</v>
      </c>
      <c r="AY162" s="143">
        <v>72</v>
      </c>
      <c r="AZ162" s="143">
        <v>176</v>
      </c>
      <c r="BA162" s="143">
        <v>744</v>
      </c>
    </row>
    <row r="163" spans="2:53">
      <c r="B163" s="213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Y163" s="284"/>
      <c r="AF163" s="321"/>
      <c r="AM163" s="27">
        <f t="shared" si="105"/>
        <v>46204</v>
      </c>
      <c r="AN163" s="41" t="str">
        <f t="shared" si="110"/>
        <v>fm</v>
      </c>
      <c r="AO163" s="41">
        <f t="shared" si="106"/>
        <v>169</v>
      </c>
      <c r="AP163" s="41">
        <f t="shared" si="109"/>
        <v>188</v>
      </c>
      <c r="AQ163" s="41">
        <f t="shared" si="107"/>
        <v>163</v>
      </c>
      <c r="AR163" s="41" t="str">
        <f t="shared" si="112"/>
        <v>fg</v>
      </c>
      <c r="AT163" s="140">
        <v>45444</v>
      </c>
      <c r="AU163" s="143">
        <v>320</v>
      </c>
      <c r="AV163" s="143">
        <v>368</v>
      </c>
      <c r="AW163" s="143">
        <v>528</v>
      </c>
      <c r="AX163" s="143">
        <v>160</v>
      </c>
      <c r="AY163" s="143">
        <v>80</v>
      </c>
      <c r="AZ163" s="143">
        <v>160</v>
      </c>
      <c r="BA163" s="143">
        <v>720</v>
      </c>
    </row>
    <row r="164" spans="2:53">
      <c r="B164" s="213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Y164" s="284"/>
      <c r="AF164" s="321"/>
      <c r="AM164" s="27">
        <f t="shared" si="105"/>
        <v>46235</v>
      </c>
      <c r="AN164" s="41" t="str">
        <f t="shared" si="110"/>
        <v>fn</v>
      </c>
      <c r="AO164" s="41">
        <f t="shared" si="106"/>
        <v>170</v>
      </c>
      <c r="AP164" s="41">
        <f t="shared" si="109"/>
        <v>189</v>
      </c>
      <c r="AQ164" s="41">
        <f t="shared" si="107"/>
        <v>164</v>
      </c>
      <c r="AR164" s="41" t="str">
        <f t="shared" si="112"/>
        <v>fh</v>
      </c>
      <c r="AT164" s="140">
        <v>45474</v>
      </c>
      <c r="AU164" s="143">
        <v>352</v>
      </c>
      <c r="AV164" s="143">
        <v>376</v>
      </c>
      <c r="AW164" s="143">
        <v>552</v>
      </c>
      <c r="AX164" s="143">
        <v>144</v>
      </c>
      <c r="AY164" s="143">
        <v>72</v>
      </c>
      <c r="AZ164" s="143">
        <v>176</v>
      </c>
      <c r="BA164" s="143">
        <v>744</v>
      </c>
    </row>
    <row r="165" spans="2:53">
      <c r="B165" s="213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Y165" s="284"/>
      <c r="AF165" s="321"/>
      <c r="AM165" s="27">
        <f t="shared" si="105"/>
        <v>46266</v>
      </c>
      <c r="AN165" s="41" t="str">
        <f t="shared" si="110"/>
        <v>fo</v>
      </c>
      <c r="AO165" s="41">
        <f t="shared" si="106"/>
        <v>171</v>
      </c>
      <c r="AP165" s="41">
        <f t="shared" si="109"/>
        <v>190</v>
      </c>
      <c r="AQ165" s="41">
        <f t="shared" si="107"/>
        <v>165</v>
      </c>
      <c r="AR165" s="41" t="str">
        <f t="shared" si="112"/>
        <v>fi</v>
      </c>
      <c r="AT165" s="140">
        <v>45505</v>
      </c>
      <c r="AU165" s="143">
        <v>352</v>
      </c>
      <c r="AV165" s="143">
        <v>408</v>
      </c>
      <c r="AW165" s="143">
        <v>504</v>
      </c>
      <c r="AX165" s="143">
        <v>144</v>
      </c>
      <c r="AY165" s="143">
        <v>72</v>
      </c>
      <c r="AZ165" s="143">
        <v>176</v>
      </c>
      <c r="BA165" s="143">
        <v>744</v>
      </c>
    </row>
    <row r="166" spans="2:53">
      <c r="B166" s="213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Y166" s="284"/>
      <c r="AF166" s="321"/>
      <c r="AM166" s="27">
        <f t="shared" si="105"/>
        <v>46296</v>
      </c>
      <c r="AN166" s="41" t="str">
        <f t="shared" si="110"/>
        <v>fp</v>
      </c>
      <c r="AO166" s="41">
        <f t="shared" si="106"/>
        <v>172</v>
      </c>
      <c r="AP166" s="41">
        <f t="shared" si="109"/>
        <v>191</v>
      </c>
      <c r="AQ166" s="41">
        <f t="shared" si="107"/>
        <v>166</v>
      </c>
      <c r="AR166" s="41" t="str">
        <f t="shared" si="112"/>
        <v>fj</v>
      </c>
      <c r="AT166" s="140">
        <v>45536</v>
      </c>
      <c r="AU166" s="143">
        <v>320</v>
      </c>
      <c r="AV166" s="143">
        <v>384</v>
      </c>
      <c r="AW166" s="143">
        <v>504</v>
      </c>
      <c r="AX166" s="143">
        <v>160</v>
      </c>
      <c r="AY166" s="143">
        <v>80</v>
      </c>
      <c r="AZ166" s="143">
        <v>160</v>
      </c>
      <c r="BA166" s="143">
        <v>720</v>
      </c>
    </row>
    <row r="167" spans="2:53">
      <c r="B167" s="213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Y167" s="284"/>
      <c r="AF167" s="321"/>
      <c r="AM167" s="27">
        <f t="shared" si="105"/>
        <v>46327</v>
      </c>
      <c r="AN167" s="41" t="str">
        <f t="shared" si="110"/>
        <v>fq</v>
      </c>
      <c r="AO167" s="41">
        <f t="shared" si="106"/>
        <v>173</v>
      </c>
      <c r="AP167" s="41">
        <f t="shared" si="109"/>
        <v>192</v>
      </c>
      <c r="AQ167" s="41">
        <f t="shared" si="107"/>
        <v>167</v>
      </c>
      <c r="AR167" s="41" t="str">
        <f t="shared" si="112"/>
        <v>fk</v>
      </c>
      <c r="AT167" s="140">
        <v>45566</v>
      </c>
      <c r="AU167" s="143">
        <v>368</v>
      </c>
      <c r="AV167" s="143">
        <v>392</v>
      </c>
      <c r="AW167" s="143">
        <v>528</v>
      </c>
      <c r="AX167" s="143">
        <v>128</v>
      </c>
      <c r="AY167" s="143">
        <v>64</v>
      </c>
      <c r="AZ167" s="143">
        <v>184</v>
      </c>
      <c r="BA167" s="143">
        <v>744</v>
      </c>
    </row>
    <row r="168" spans="2:53">
      <c r="B168" s="213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Y168" s="284"/>
      <c r="AF168" s="321"/>
      <c r="AM168" s="27">
        <f t="shared" si="105"/>
        <v>46357</v>
      </c>
      <c r="AN168" s="41" t="str">
        <f t="shared" si="110"/>
        <v>fr</v>
      </c>
      <c r="AO168" s="41">
        <f t="shared" si="106"/>
        <v>174</v>
      </c>
      <c r="AP168" s="41">
        <f t="shared" si="109"/>
        <v>193</v>
      </c>
      <c r="AQ168" s="41">
        <f t="shared" si="107"/>
        <v>168</v>
      </c>
      <c r="AR168" s="41" t="str">
        <f t="shared" si="112"/>
        <v>fl</v>
      </c>
      <c r="AT168" s="140">
        <v>45597</v>
      </c>
      <c r="AU168" s="143">
        <v>320</v>
      </c>
      <c r="AV168" s="143">
        <v>400</v>
      </c>
      <c r="AW168" s="143">
        <v>480</v>
      </c>
      <c r="AX168" s="143">
        <v>160</v>
      </c>
      <c r="AY168" s="143">
        <v>80</v>
      </c>
      <c r="AZ168" s="143">
        <v>160</v>
      </c>
      <c r="BA168" s="143">
        <v>720</v>
      </c>
    </row>
    <row r="169" spans="2:53">
      <c r="B169" s="213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Y169" s="284"/>
      <c r="AF169" s="321"/>
      <c r="AM169" s="27">
        <f t="shared" si="105"/>
        <v>46388</v>
      </c>
      <c r="AN169" s="41" t="str">
        <f t="shared" si="110"/>
        <v>fs</v>
      </c>
      <c r="AO169" s="41">
        <f t="shared" si="106"/>
        <v>175</v>
      </c>
      <c r="AP169" s="41">
        <f t="shared" si="109"/>
        <v>193</v>
      </c>
      <c r="AQ169" s="41">
        <f t="shared" si="107"/>
        <v>169</v>
      </c>
      <c r="AR169" s="41" t="str">
        <f t="shared" si="112"/>
        <v>fm</v>
      </c>
      <c r="AT169" s="140">
        <v>45627</v>
      </c>
      <c r="AU169" s="143">
        <v>336</v>
      </c>
      <c r="AV169" s="143">
        <v>392</v>
      </c>
      <c r="AW169" s="143">
        <v>528</v>
      </c>
      <c r="AX169" s="143">
        <v>160</v>
      </c>
      <c r="AY169" s="143">
        <v>80</v>
      </c>
      <c r="AZ169" s="143">
        <v>168</v>
      </c>
      <c r="BA169" s="143">
        <v>744</v>
      </c>
    </row>
    <row r="170" spans="2:53">
      <c r="B170" s="213"/>
      <c r="J170" s="321"/>
      <c r="K170" s="321"/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Y170" s="284"/>
      <c r="AF170" s="321"/>
      <c r="AM170" s="27">
        <f t="shared" si="105"/>
        <v>46419</v>
      </c>
      <c r="AN170" s="41" t="str">
        <f t="shared" si="110"/>
        <v>ft</v>
      </c>
      <c r="AO170" s="41">
        <f t="shared" si="106"/>
        <v>176</v>
      </c>
      <c r="AP170" s="41">
        <f t="shared" si="109"/>
        <v>193</v>
      </c>
      <c r="AQ170" s="41">
        <f t="shared" si="107"/>
        <v>170</v>
      </c>
      <c r="AR170" s="41" t="str">
        <f t="shared" si="112"/>
        <v>fn</v>
      </c>
      <c r="AT170" s="139">
        <v>45658</v>
      </c>
      <c r="AU170" s="142">
        <v>352</v>
      </c>
      <c r="AV170" s="142">
        <v>392</v>
      </c>
      <c r="AW170" s="142">
        <v>528</v>
      </c>
      <c r="AX170" s="142">
        <v>144</v>
      </c>
      <c r="AY170" s="142">
        <v>72</v>
      </c>
      <c r="AZ170" s="142">
        <v>176</v>
      </c>
      <c r="BA170" s="142">
        <v>744</v>
      </c>
    </row>
    <row r="171" spans="2:53">
      <c r="B171" s="213"/>
      <c r="J171" s="321"/>
      <c r="K171" s="321"/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Y171" s="284"/>
      <c r="AF171" s="321"/>
      <c r="AM171" s="27">
        <f t="shared" si="105"/>
        <v>46447</v>
      </c>
      <c r="AN171" s="41" t="str">
        <f t="shared" si="110"/>
        <v>fu</v>
      </c>
      <c r="AO171" s="41">
        <f t="shared" si="106"/>
        <v>177</v>
      </c>
      <c r="AP171" s="41">
        <f t="shared" si="109"/>
        <v>193</v>
      </c>
      <c r="AQ171" s="41">
        <f t="shared" si="107"/>
        <v>171</v>
      </c>
      <c r="AR171" s="41" t="str">
        <f t="shared" si="112"/>
        <v>fo</v>
      </c>
      <c r="AT171" s="139">
        <v>45689</v>
      </c>
      <c r="AU171" s="142">
        <v>320</v>
      </c>
      <c r="AV171" s="142">
        <v>376</v>
      </c>
      <c r="AW171" s="142">
        <v>480</v>
      </c>
      <c r="AX171" s="142">
        <v>128</v>
      </c>
      <c r="AY171" s="142">
        <v>64</v>
      </c>
      <c r="AZ171" s="142">
        <v>160</v>
      </c>
      <c r="BA171" s="142">
        <v>672</v>
      </c>
    </row>
    <row r="172" spans="2:53">
      <c r="B172" s="213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Y172" s="284"/>
      <c r="AF172" s="321"/>
      <c r="AM172" s="27">
        <f t="shared" si="105"/>
        <v>46478</v>
      </c>
      <c r="AN172" s="41" t="str">
        <f t="shared" si="110"/>
        <v>fv</v>
      </c>
      <c r="AO172" s="41">
        <f t="shared" si="106"/>
        <v>178</v>
      </c>
      <c r="AP172" s="41">
        <f t="shared" ref="AP172:AP197" si="113">+MATCH(AM172,$AT$1:$AT$193)</f>
        <v>193</v>
      </c>
      <c r="AQ172" s="41">
        <f t="shared" si="107"/>
        <v>172</v>
      </c>
      <c r="AR172" s="41" t="str">
        <f t="shared" si="112"/>
        <v>fp</v>
      </c>
      <c r="AT172" s="139">
        <v>45717</v>
      </c>
      <c r="AU172" s="142">
        <v>336</v>
      </c>
      <c r="AV172" s="142">
        <v>392</v>
      </c>
      <c r="AW172" s="142">
        <v>528</v>
      </c>
      <c r="AX172" s="142">
        <v>160</v>
      </c>
      <c r="AY172" s="142">
        <v>80</v>
      </c>
      <c r="AZ172" s="142">
        <v>168</v>
      </c>
      <c r="BA172" s="142">
        <v>744</v>
      </c>
    </row>
    <row r="173" spans="2:53">
      <c r="B173" s="213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Y173" s="284"/>
      <c r="AF173" s="321"/>
      <c r="AM173" s="27">
        <f t="shared" si="105"/>
        <v>46508</v>
      </c>
      <c r="AN173" s="41" t="str">
        <f t="shared" si="110"/>
        <v>fw</v>
      </c>
      <c r="AO173" s="41">
        <f t="shared" si="106"/>
        <v>179</v>
      </c>
      <c r="AP173" s="41">
        <f t="shared" si="113"/>
        <v>193</v>
      </c>
      <c r="AQ173" s="41">
        <f t="shared" si="107"/>
        <v>173</v>
      </c>
      <c r="AR173" s="41" t="str">
        <f t="shared" si="112"/>
        <v>fq</v>
      </c>
      <c r="AT173" s="139">
        <v>45748</v>
      </c>
      <c r="AU173" s="142">
        <v>352</v>
      </c>
      <c r="AV173" s="142">
        <v>368</v>
      </c>
      <c r="AW173" s="142">
        <v>528</v>
      </c>
      <c r="AX173" s="142">
        <v>128</v>
      </c>
      <c r="AY173" s="142">
        <v>64</v>
      </c>
      <c r="AZ173" s="142">
        <v>176</v>
      </c>
      <c r="BA173" s="142">
        <v>720</v>
      </c>
    </row>
    <row r="174" spans="2:53">
      <c r="B174" s="213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Y174" s="284"/>
      <c r="AF174" s="321"/>
      <c r="AM174" s="27">
        <f t="shared" si="105"/>
        <v>46539</v>
      </c>
      <c r="AN174" s="41" t="str">
        <f t="shared" si="110"/>
        <v>fx</v>
      </c>
      <c r="AO174" s="41">
        <f t="shared" si="106"/>
        <v>180</v>
      </c>
      <c r="AP174" s="41">
        <f t="shared" si="113"/>
        <v>193</v>
      </c>
      <c r="AQ174" s="41">
        <f t="shared" si="107"/>
        <v>174</v>
      </c>
      <c r="AR174" s="41" t="str">
        <f t="shared" si="112"/>
        <v>fr</v>
      </c>
      <c r="AT174" s="139">
        <v>45778</v>
      </c>
      <c r="AU174" s="142">
        <v>336</v>
      </c>
      <c r="AV174" s="142">
        <v>424</v>
      </c>
      <c r="AW174" s="142">
        <v>480</v>
      </c>
      <c r="AX174" s="142">
        <v>160</v>
      </c>
      <c r="AY174" s="142">
        <v>80</v>
      </c>
      <c r="AZ174" s="142">
        <v>168</v>
      </c>
      <c r="BA174" s="142">
        <v>744</v>
      </c>
    </row>
    <row r="175" spans="2:53">
      <c r="B175" s="213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Y175" s="284"/>
      <c r="AF175" s="321"/>
      <c r="AM175" s="27">
        <f t="shared" si="105"/>
        <v>46569</v>
      </c>
      <c r="AN175" s="41" t="str">
        <f t="shared" si="110"/>
        <v>fy</v>
      </c>
      <c r="AO175" s="41">
        <f t="shared" si="106"/>
        <v>181</v>
      </c>
      <c r="AP175" s="41">
        <f t="shared" si="113"/>
        <v>193</v>
      </c>
      <c r="AQ175" s="41">
        <f t="shared" si="107"/>
        <v>175</v>
      </c>
      <c r="AR175" s="41" t="str">
        <f t="shared" si="112"/>
        <v>fs</v>
      </c>
      <c r="AT175" s="139">
        <v>45809</v>
      </c>
      <c r="AU175" s="142">
        <v>336</v>
      </c>
      <c r="AV175" s="142">
        <v>368</v>
      </c>
      <c r="AW175" s="142">
        <v>528</v>
      </c>
      <c r="AX175" s="142">
        <v>144</v>
      </c>
      <c r="AY175" s="142">
        <v>72</v>
      </c>
      <c r="AZ175" s="142">
        <v>168</v>
      </c>
      <c r="BA175" s="142">
        <v>720</v>
      </c>
    </row>
    <row r="176" spans="2:53">
      <c r="B176" s="213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Y176" s="284"/>
      <c r="AF176" s="321"/>
      <c r="AM176" s="27">
        <f t="shared" si="105"/>
        <v>46600</v>
      </c>
      <c r="AN176" s="41" t="str">
        <f t="shared" si="110"/>
        <v>fz</v>
      </c>
      <c r="AO176" s="41">
        <f t="shared" si="106"/>
        <v>182</v>
      </c>
      <c r="AP176" s="41">
        <f t="shared" si="113"/>
        <v>193</v>
      </c>
      <c r="AQ176" s="41">
        <f t="shared" si="107"/>
        <v>176</v>
      </c>
      <c r="AR176" s="41" t="str">
        <f t="shared" si="112"/>
        <v>ft</v>
      </c>
      <c r="AT176" s="139">
        <v>45839</v>
      </c>
      <c r="AU176" s="142">
        <v>352</v>
      </c>
      <c r="AV176" s="142">
        <v>376</v>
      </c>
      <c r="AW176" s="142">
        <v>552</v>
      </c>
      <c r="AX176" s="142">
        <v>144</v>
      </c>
      <c r="AY176" s="142">
        <v>72</v>
      </c>
      <c r="AZ176" s="142">
        <v>176</v>
      </c>
      <c r="BA176" s="142">
        <v>744</v>
      </c>
    </row>
    <row r="177" spans="2:53">
      <c r="B177" s="213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Y177" s="284"/>
      <c r="AF177" s="321"/>
      <c r="AM177" s="27">
        <f t="shared" si="105"/>
        <v>46631</v>
      </c>
      <c r="AN177" s="41" t="str">
        <f t="shared" si="110"/>
        <v>ga</v>
      </c>
      <c r="AO177" s="41">
        <f t="shared" si="106"/>
        <v>183</v>
      </c>
      <c r="AP177" s="41">
        <f t="shared" si="113"/>
        <v>193</v>
      </c>
      <c r="AQ177" s="41">
        <f t="shared" si="107"/>
        <v>177</v>
      </c>
      <c r="AR177" s="41" t="str">
        <f t="shared" si="112"/>
        <v>fu</v>
      </c>
      <c r="AT177" s="139">
        <v>45870</v>
      </c>
      <c r="AU177" s="142">
        <v>336</v>
      </c>
      <c r="AV177" s="142">
        <v>408</v>
      </c>
      <c r="AW177" s="142">
        <v>504</v>
      </c>
      <c r="AX177" s="142">
        <v>160</v>
      </c>
      <c r="AY177" s="142">
        <v>80</v>
      </c>
      <c r="AZ177" s="142">
        <v>168</v>
      </c>
      <c r="BA177" s="142">
        <v>744</v>
      </c>
    </row>
    <row r="178" spans="2:53">
      <c r="B178" s="213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Y178" s="284"/>
      <c r="AF178" s="321"/>
      <c r="AM178" s="27">
        <f t="shared" si="105"/>
        <v>46661</v>
      </c>
      <c r="AN178" s="41" t="str">
        <f t="shared" si="110"/>
        <v>gb</v>
      </c>
      <c r="AO178" s="41">
        <f t="shared" si="106"/>
        <v>184</v>
      </c>
      <c r="AP178" s="41">
        <f t="shared" si="113"/>
        <v>193</v>
      </c>
      <c r="AQ178" s="41">
        <f t="shared" si="107"/>
        <v>178</v>
      </c>
      <c r="AR178" s="41" t="str">
        <f>+"f"&amp;AR22</f>
        <v>fv</v>
      </c>
      <c r="AT178" s="139">
        <v>45901</v>
      </c>
      <c r="AU178" s="142">
        <v>336</v>
      </c>
      <c r="AV178" s="142">
        <v>384</v>
      </c>
      <c r="AW178" s="142">
        <v>504</v>
      </c>
      <c r="AX178" s="142">
        <v>144</v>
      </c>
      <c r="AY178" s="142">
        <v>72</v>
      </c>
      <c r="AZ178" s="142">
        <v>168</v>
      </c>
      <c r="BA178" s="142">
        <v>720</v>
      </c>
    </row>
    <row r="179" spans="2:53">
      <c r="B179" s="213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Y179" s="284"/>
      <c r="AF179" s="321"/>
      <c r="AM179" s="27">
        <f t="shared" si="105"/>
        <v>46692</v>
      </c>
      <c r="AN179" s="41" t="str">
        <f t="shared" si="110"/>
        <v>gc</v>
      </c>
      <c r="AO179" s="41">
        <f t="shared" si="106"/>
        <v>185</v>
      </c>
      <c r="AP179" s="41">
        <f t="shared" si="113"/>
        <v>193</v>
      </c>
      <c r="AQ179" s="41">
        <f t="shared" si="107"/>
        <v>179</v>
      </c>
      <c r="AR179" s="41" t="str">
        <f t="shared" si="112"/>
        <v>fw</v>
      </c>
      <c r="AT179" s="139">
        <v>45931</v>
      </c>
      <c r="AU179" s="142">
        <v>368</v>
      </c>
      <c r="AV179" s="142">
        <v>392</v>
      </c>
      <c r="AW179" s="142">
        <v>528</v>
      </c>
      <c r="AX179" s="142">
        <v>128</v>
      </c>
      <c r="AY179" s="142">
        <v>64</v>
      </c>
      <c r="AZ179" s="142">
        <v>184</v>
      </c>
      <c r="BA179" s="142">
        <v>744</v>
      </c>
    </row>
    <row r="180" spans="2:53">
      <c r="B180" s="213"/>
      <c r="J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  <c r="Y180" s="284"/>
      <c r="AF180" s="321"/>
      <c r="AM180" s="27">
        <f t="shared" si="105"/>
        <v>46722</v>
      </c>
      <c r="AN180" s="41" t="str">
        <f t="shared" si="110"/>
        <v>gd</v>
      </c>
      <c r="AO180" s="41">
        <f t="shared" si="106"/>
        <v>186</v>
      </c>
      <c r="AP180" s="41">
        <f t="shared" si="113"/>
        <v>193</v>
      </c>
      <c r="AQ180" s="41">
        <f t="shared" si="107"/>
        <v>180</v>
      </c>
      <c r="AR180" s="41" t="str">
        <f t="shared" si="112"/>
        <v>fx</v>
      </c>
      <c r="AT180" s="139">
        <v>45962</v>
      </c>
      <c r="AU180" s="142">
        <v>304</v>
      </c>
      <c r="AV180" s="142">
        <v>400</v>
      </c>
      <c r="AW180" s="142">
        <v>480</v>
      </c>
      <c r="AX180" s="142">
        <v>176</v>
      </c>
      <c r="AY180" s="142">
        <v>88</v>
      </c>
      <c r="AZ180" s="142">
        <v>152</v>
      </c>
      <c r="BA180" s="142">
        <v>720</v>
      </c>
    </row>
    <row r="181" spans="2:53">
      <c r="B181" s="213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Y181" s="284"/>
      <c r="AF181" s="321"/>
      <c r="AM181" s="27">
        <f t="shared" si="105"/>
        <v>46753</v>
      </c>
      <c r="AN181" s="41" t="str">
        <f t="shared" si="110"/>
        <v>ge</v>
      </c>
      <c r="AO181" s="41">
        <f t="shared" si="106"/>
        <v>187</v>
      </c>
      <c r="AP181" s="41">
        <f t="shared" si="113"/>
        <v>193</v>
      </c>
      <c r="AQ181" s="41">
        <f t="shared" si="107"/>
        <v>181</v>
      </c>
      <c r="AR181" s="41" t="str">
        <f t="shared" si="112"/>
        <v>fy</v>
      </c>
      <c r="AT181" s="139">
        <v>45992</v>
      </c>
      <c r="AU181" s="142">
        <v>352</v>
      </c>
      <c r="AV181" s="142">
        <v>392</v>
      </c>
      <c r="AW181" s="142">
        <v>528</v>
      </c>
      <c r="AX181" s="142">
        <v>144</v>
      </c>
      <c r="AY181" s="142">
        <v>72</v>
      </c>
      <c r="AZ181" s="142">
        <v>176</v>
      </c>
      <c r="BA181" s="142">
        <v>744</v>
      </c>
    </row>
    <row r="182" spans="2:53">
      <c r="B182" s="213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Y182" s="284"/>
      <c r="AF182" s="321"/>
      <c r="AM182" s="27">
        <f t="shared" si="105"/>
        <v>46784</v>
      </c>
      <c r="AN182" s="41" t="str">
        <f t="shared" si="110"/>
        <v>gf</v>
      </c>
      <c r="AO182" s="41">
        <f t="shared" si="106"/>
        <v>188</v>
      </c>
      <c r="AP182" s="41">
        <f t="shared" si="113"/>
        <v>193</v>
      </c>
      <c r="AQ182" s="41">
        <f t="shared" si="107"/>
        <v>182</v>
      </c>
      <c r="AR182" s="41" t="str">
        <f t="shared" si="112"/>
        <v>fz</v>
      </c>
      <c r="AT182" s="140">
        <v>46023</v>
      </c>
      <c r="AU182" s="143">
        <v>336</v>
      </c>
      <c r="AV182" s="143">
        <v>392</v>
      </c>
      <c r="AW182" s="143">
        <v>528</v>
      </c>
      <c r="AX182" s="143">
        <v>160</v>
      </c>
      <c r="AY182" s="143">
        <v>80</v>
      </c>
      <c r="AZ182" s="143">
        <v>168</v>
      </c>
      <c r="BA182" s="143">
        <v>744</v>
      </c>
    </row>
    <row r="183" spans="2:53">
      <c r="B183" s="213"/>
      <c r="J183" s="321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Y183" s="284"/>
      <c r="AF183" s="321"/>
      <c r="AM183" s="27">
        <f t="shared" si="105"/>
        <v>46813</v>
      </c>
      <c r="AN183" s="41" t="str">
        <f t="shared" ref="AN183:AN197" si="114">+VLOOKUP(AO183,$AQ$1:$AR$197,2,FALSE)</f>
        <v>gg</v>
      </c>
      <c r="AO183" s="41">
        <f t="shared" si="106"/>
        <v>189</v>
      </c>
      <c r="AP183" s="41">
        <f t="shared" si="113"/>
        <v>193</v>
      </c>
      <c r="AQ183" s="41">
        <f t="shared" si="107"/>
        <v>183</v>
      </c>
      <c r="AR183" s="41" t="str">
        <f>+"g"&amp;AR1</f>
        <v>ga</v>
      </c>
      <c r="AT183" s="140">
        <v>46054</v>
      </c>
      <c r="AU183" s="143">
        <v>320</v>
      </c>
      <c r="AV183" s="143">
        <v>376</v>
      </c>
      <c r="AW183" s="143">
        <v>480</v>
      </c>
      <c r="AX183" s="143">
        <v>128</v>
      </c>
      <c r="AY183" s="143">
        <v>64</v>
      </c>
      <c r="AZ183" s="143">
        <v>160</v>
      </c>
      <c r="BA183" s="143">
        <v>672</v>
      </c>
    </row>
    <row r="184" spans="2:53">
      <c r="B184" s="213"/>
      <c r="J184" s="321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Y184" s="284"/>
      <c r="AF184" s="321"/>
      <c r="AM184" s="27">
        <f t="shared" si="105"/>
        <v>46844</v>
      </c>
      <c r="AN184" s="41" t="str">
        <f t="shared" si="114"/>
        <v>gh</v>
      </c>
      <c r="AO184" s="41">
        <f t="shared" si="106"/>
        <v>190</v>
      </c>
      <c r="AP184" s="41">
        <f t="shared" si="113"/>
        <v>193</v>
      </c>
      <c r="AQ184" s="41">
        <f t="shared" si="107"/>
        <v>184</v>
      </c>
      <c r="AR184" s="41" t="str">
        <f t="shared" ref="AR184:AR197" si="115">+"g"&amp;AR2</f>
        <v>gb</v>
      </c>
      <c r="AT184" s="140">
        <v>46082</v>
      </c>
      <c r="AU184" s="143">
        <v>352</v>
      </c>
      <c r="AV184" s="143">
        <v>392</v>
      </c>
      <c r="AW184" s="143">
        <v>528</v>
      </c>
      <c r="AX184" s="143">
        <v>144</v>
      </c>
      <c r="AY184" s="143">
        <v>72</v>
      </c>
      <c r="AZ184" s="143">
        <v>176</v>
      </c>
      <c r="BA184" s="143">
        <v>744</v>
      </c>
    </row>
    <row r="185" spans="2:53">
      <c r="B185" s="213"/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Y185" s="284"/>
      <c r="AF185" s="321"/>
      <c r="AM185" s="27">
        <f t="shared" si="105"/>
        <v>46874</v>
      </c>
      <c r="AN185" s="41" t="str">
        <f t="shared" si="114"/>
        <v>gi</v>
      </c>
      <c r="AO185" s="41">
        <f t="shared" si="106"/>
        <v>191</v>
      </c>
      <c r="AP185" s="41">
        <f t="shared" si="113"/>
        <v>193</v>
      </c>
      <c r="AQ185" s="41">
        <f t="shared" si="107"/>
        <v>185</v>
      </c>
      <c r="AR185" s="41" t="str">
        <f t="shared" si="115"/>
        <v>gc</v>
      </c>
      <c r="AT185" s="140">
        <v>46113</v>
      </c>
      <c r="AU185" s="143">
        <v>352</v>
      </c>
      <c r="AV185" s="143">
        <v>368</v>
      </c>
      <c r="AW185" s="143">
        <v>528</v>
      </c>
      <c r="AX185" s="143">
        <v>128</v>
      </c>
      <c r="AY185" s="143">
        <v>64</v>
      </c>
      <c r="AZ185" s="143">
        <v>176</v>
      </c>
      <c r="BA185" s="143">
        <v>720</v>
      </c>
    </row>
    <row r="186" spans="2:53">
      <c r="J186" s="321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Y186" s="284"/>
      <c r="AF186" s="321"/>
      <c r="AM186" s="27">
        <f t="shared" si="105"/>
        <v>46905</v>
      </c>
      <c r="AN186" s="41" t="str">
        <f t="shared" si="114"/>
        <v>gj</v>
      </c>
      <c r="AO186" s="41">
        <f t="shared" si="106"/>
        <v>192</v>
      </c>
      <c r="AP186" s="41">
        <f t="shared" si="113"/>
        <v>193</v>
      </c>
      <c r="AQ186" s="41">
        <f t="shared" si="107"/>
        <v>186</v>
      </c>
      <c r="AR186" s="41" t="str">
        <f t="shared" si="115"/>
        <v>gd</v>
      </c>
      <c r="AT186" s="140">
        <v>46143</v>
      </c>
      <c r="AU186" s="143">
        <v>320</v>
      </c>
      <c r="AV186" s="143">
        <v>424</v>
      </c>
      <c r="AW186" s="143">
        <v>480</v>
      </c>
      <c r="AX186" s="143">
        <v>176</v>
      </c>
      <c r="AY186" s="143">
        <v>88</v>
      </c>
      <c r="AZ186" s="143">
        <v>160</v>
      </c>
      <c r="BA186" s="143">
        <v>744</v>
      </c>
    </row>
    <row r="187" spans="2:53">
      <c r="J187" s="321"/>
      <c r="K187" s="321"/>
      <c r="L187" s="321"/>
      <c r="M187" s="321"/>
      <c r="N187" s="321"/>
      <c r="O187" s="321"/>
      <c r="P187" s="321"/>
      <c r="Q187" s="321"/>
      <c r="R187" s="321"/>
      <c r="S187" s="321"/>
      <c r="T187" s="321"/>
      <c r="U187" s="321"/>
      <c r="Y187" s="284"/>
      <c r="AF187" s="321"/>
      <c r="AM187" s="27">
        <f t="shared" si="105"/>
        <v>46935</v>
      </c>
      <c r="AN187" s="41" t="str">
        <f t="shared" si="114"/>
        <v>gk</v>
      </c>
      <c r="AO187" s="41">
        <f t="shared" si="106"/>
        <v>193</v>
      </c>
      <c r="AP187" s="41">
        <f t="shared" si="113"/>
        <v>193</v>
      </c>
      <c r="AQ187" s="41">
        <f t="shared" si="107"/>
        <v>187</v>
      </c>
      <c r="AR187" s="41" t="str">
        <f t="shared" si="115"/>
        <v>ge</v>
      </c>
      <c r="AT187" s="140">
        <v>46174</v>
      </c>
      <c r="AU187" s="143">
        <v>352</v>
      </c>
      <c r="AV187" s="143">
        <v>368</v>
      </c>
      <c r="AW187" s="143">
        <v>528</v>
      </c>
      <c r="AX187" s="143">
        <v>128</v>
      </c>
      <c r="AY187" s="143">
        <v>64</v>
      </c>
      <c r="AZ187" s="143">
        <v>176</v>
      </c>
      <c r="BA187" s="143">
        <v>720</v>
      </c>
    </row>
    <row r="188" spans="2:53">
      <c r="J188" s="321"/>
      <c r="K188" s="321"/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Y188" s="284"/>
      <c r="AF188" s="321"/>
      <c r="AM188" s="27">
        <f t="shared" si="105"/>
        <v>46966</v>
      </c>
      <c r="AN188" s="41" t="str">
        <f t="shared" si="114"/>
        <v>gl</v>
      </c>
      <c r="AO188" s="41">
        <f t="shared" si="106"/>
        <v>194</v>
      </c>
      <c r="AP188" s="41">
        <f t="shared" si="113"/>
        <v>193</v>
      </c>
      <c r="AQ188" s="41">
        <f t="shared" si="107"/>
        <v>188</v>
      </c>
      <c r="AR188" s="41" t="str">
        <f t="shared" si="115"/>
        <v>gf</v>
      </c>
      <c r="AT188" s="140">
        <v>46204</v>
      </c>
      <c r="AU188" s="143">
        <v>368</v>
      </c>
      <c r="AV188" s="143">
        <v>376</v>
      </c>
      <c r="AW188" s="143">
        <v>552</v>
      </c>
      <c r="AX188" s="143">
        <v>128</v>
      </c>
      <c r="AY188" s="143">
        <v>64</v>
      </c>
      <c r="AZ188" s="143">
        <v>184</v>
      </c>
      <c r="BA188" s="143">
        <v>744</v>
      </c>
    </row>
    <row r="189" spans="2:53">
      <c r="J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Y189" s="284"/>
      <c r="AF189" s="321"/>
      <c r="AM189" s="27">
        <f t="shared" si="105"/>
        <v>46997</v>
      </c>
      <c r="AN189" s="41" t="str">
        <f t="shared" si="114"/>
        <v>gm</v>
      </c>
      <c r="AO189" s="41">
        <f t="shared" si="106"/>
        <v>195</v>
      </c>
      <c r="AP189" s="41">
        <f t="shared" si="113"/>
        <v>193</v>
      </c>
      <c r="AQ189" s="41">
        <f t="shared" si="107"/>
        <v>189</v>
      </c>
      <c r="AR189" s="41" t="str">
        <f t="shared" si="115"/>
        <v>gg</v>
      </c>
      <c r="AT189" s="140">
        <v>46235</v>
      </c>
      <c r="AU189" s="143">
        <v>336</v>
      </c>
      <c r="AV189" s="143">
        <v>408</v>
      </c>
      <c r="AW189" s="143">
        <v>504</v>
      </c>
      <c r="AX189" s="143">
        <v>160</v>
      </c>
      <c r="AY189" s="143">
        <v>80</v>
      </c>
      <c r="AZ189" s="143">
        <v>168</v>
      </c>
      <c r="BA189" s="143">
        <v>744</v>
      </c>
    </row>
    <row r="190" spans="2:53">
      <c r="J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Y190" s="284"/>
      <c r="AF190" s="321"/>
      <c r="AM190" s="27">
        <f t="shared" si="105"/>
        <v>47027</v>
      </c>
      <c r="AN190" s="41" t="str">
        <f t="shared" si="114"/>
        <v>gn</v>
      </c>
      <c r="AO190" s="41">
        <f t="shared" si="106"/>
        <v>196</v>
      </c>
      <c r="AP190" s="41">
        <f t="shared" si="113"/>
        <v>193</v>
      </c>
      <c r="AQ190" s="41">
        <f t="shared" si="107"/>
        <v>190</v>
      </c>
      <c r="AR190" s="41" t="str">
        <f t="shared" si="115"/>
        <v>gh</v>
      </c>
      <c r="AT190" s="140">
        <v>46266</v>
      </c>
      <c r="AU190" s="143">
        <v>336</v>
      </c>
      <c r="AV190" s="143">
        <v>384</v>
      </c>
      <c r="AW190" s="143">
        <v>504</v>
      </c>
      <c r="AX190" s="143">
        <v>144</v>
      </c>
      <c r="AY190" s="143">
        <v>72</v>
      </c>
      <c r="AZ190" s="143">
        <v>168</v>
      </c>
      <c r="BA190" s="143">
        <v>720</v>
      </c>
    </row>
    <row r="191" spans="2:53"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Y191" s="284"/>
      <c r="AF191" s="321"/>
      <c r="AM191" s="27">
        <f t="shared" si="105"/>
        <v>47058</v>
      </c>
      <c r="AN191" s="41" t="str">
        <f t="shared" si="114"/>
        <v>go</v>
      </c>
      <c r="AO191" s="41">
        <f t="shared" si="106"/>
        <v>197</v>
      </c>
      <c r="AP191" s="41">
        <f t="shared" si="113"/>
        <v>193</v>
      </c>
      <c r="AQ191" s="41">
        <f t="shared" si="107"/>
        <v>191</v>
      </c>
      <c r="AR191" s="41" t="str">
        <f t="shared" si="115"/>
        <v>gi</v>
      </c>
      <c r="AT191" s="140">
        <v>46296</v>
      </c>
      <c r="AU191" s="143">
        <v>352</v>
      </c>
      <c r="AV191" s="143">
        <v>392</v>
      </c>
      <c r="AW191" s="143">
        <v>528</v>
      </c>
      <c r="AX191" s="143">
        <v>144</v>
      </c>
      <c r="AY191" s="143">
        <v>72</v>
      </c>
      <c r="AZ191" s="143">
        <v>176</v>
      </c>
      <c r="BA191" s="143">
        <v>744</v>
      </c>
    </row>
    <row r="192" spans="2:53">
      <c r="J192" s="321"/>
      <c r="K192" s="321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Y192" s="284"/>
      <c r="AF192" s="321"/>
      <c r="AM192" s="27">
        <f t="shared" si="105"/>
        <v>47088</v>
      </c>
      <c r="AN192" s="41" t="e">
        <f t="shared" si="114"/>
        <v>#N/A</v>
      </c>
      <c r="AO192" s="41">
        <f t="shared" si="106"/>
        <v>198</v>
      </c>
      <c r="AP192" s="41">
        <f t="shared" si="113"/>
        <v>193</v>
      </c>
      <c r="AQ192" s="41">
        <f t="shared" si="107"/>
        <v>192</v>
      </c>
      <c r="AR192" s="41" t="str">
        <f t="shared" si="115"/>
        <v>gj</v>
      </c>
      <c r="AT192" s="140">
        <v>46327</v>
      </c>
      <c r="AU192" s="143">
        <v>320</v>
      </c>
      <c r="AV192" s="143">
        <v>400</v>
      </c>
      <c r="AW192" s="143">
        <v>480</v>
      </c>
      <c r="AX192" s="143">
        <v>160</v>
      </c>
      <c r="AY192" s="143">
        <v>80</v>
      </c>
      <c r="AZ192" s="143">
        <v>160</v>
      </c>
      <c r="BA192" s="143">
        <v>720</v>
      </c>
    </row>
    <row r="193" spans="10:53">
      <c r="J193" s="321"/>
      <c r="K193" s="321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Y193" s="284"/>
      <c r="AF193" s="321"/>
      <c r="AM193" s="27">
        <f t="shared" si="105"/>
        <v>47119</v>
      </c>
      <c r="AN193" s="41" t="e">
        <f t="shared" si="114"/>
        <v>#N/A</v>
      </c>
      <c r="AO193" s="41">
        <f t="shared" si="106"/>
        <v>199</v>
      </c>
      <c r="AP193" s="41">
        <f t="shared" si="113"/>
        <v>193</v>
      </c>
      <c r="AQ193" s="41">
        <f t="shared" si="107"/>
        <v>193</v>
      </c>
      <c r="AR193" s="41" t="str">
        <f t="shared" si="115"/>
        <v>gk</v>
      </c>
      <c r="AT193" s="140">
        <v>46357</v>
      </c>
      <c r="AU193" s="143">
        <v>352</v>
      </c>
      <c r="AV193" s="143">
        <v>392</v>
      </c>
      <c r="AW193" s="143">
        <v>528</v>
      </c>
      <c r="AX193" s="143">
        <v>144</v>
      </c>
      <c r="AY193" s="143">
        <v>72</v>
      </c>
      <c r="AZ193" s="143">
        <v>176</v>
      </c>
      <c r="BA193" s="143">
        <v>744</v>
      </c>
    </row>
    <row r="194" spans="10:53">
      <c r="J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Y194" s="284"/>
      <c r="AG194" s="399"/>
      <c r="AH194" s="399"/>
      <c r="AM194" s="27">
        <f t="shared" si="105"/>
        <v>47150</v>
      </c>
      <c r="AN194" s="41" t="e">
        <f t="shared" si="114"/>
        <v>#N/A</v>
      </c>
      <c r="AO194" s="41">
        <f t="shared" si="106"/>
        <v>200</v>
      </c>
      <c r="AP194" s="41">
        <f t="shared" si="113"/>
        <v>193</v>
      </c>
      <c r="AQ194" s="41">
        <f t="shared" si="107"/>
        <v>194</v>
      </c>
      <c r="AR194" s="41" t="str">
        <f t="shared" si="115"/>
        <v>gl</v>
      </c>
      <c r="AT194" s="139">
        <v>46388</v>
      </c>
      <c r="AU194" s="142">
        <v>336</v>
      </c>
      <c r="AV194" s="142">
        <v>392</v>
      </c>
      <c r="AW194" s="142">
        <v>528</v>
      </c>
      <c r="AX194" s="142">
        <v>160</v>
      </c>
      <c r="AY194" s="142">
        <v>80</v>
      </c>
      <c r="AZ194" s="142">
        <v>168</v>
      </c>
      <c r="BA194" s="142">
        <v>744</v>
      </c>
    </row>
    <row r="195" spans="10:53"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Y195" s="284"/>
      <c r="AM195" s="27">
        <f t="shared" ref="AM195:AM197" si="116">+EDATE(AM194,1)</f>
        <v>47178</v>
      </c>
      <c r="AN195" s="41" t="e">
        <f t="shared" si="114"/>
        <v>#N/A</v>
      </c>
      <c r="AO195" s="41">
        <f t="shared" ref="AO195:AO197" si="117">+AO194+1</f>
        <v>201</v>
      </c>
      <c r="AP195" s="41">
        <f t="shared" si="113"/>
        <v>193</v>
      </c>
      <c r="AQ195" s="41">
        <f t="shared" ref="AQ195:AQ197" si="118">+AQ194+1</f>
        <v>195</v>
      </c>
      <c r="AR195" s="41" t="str">
        <f t="shared" si="115"/>
        <v>gm</v>
      </c>
      <c r="AT195" s="139">
        <v>46419</v>
      </c>
      <c r="AU195" s="142">
        <v>320</v>
      </c>
      <c r="AV195" s="142">
        <v>376</v>
      </c>
      <c r="AW195" s="142">
        <v>480</v>
      </c>
      <c r="AX195" s="142">
        <v>128</v>
      </c>
      <c r="AY195" s="142">
        <v>64</v>
      </c>
      <c r="AZ195" s="142">
        <v>160</v>
      </c>
      <c r="BA195" s="142">
        <v>672</v>
      </c>
    </row>
    <row r="196" spans="10:53"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Y196" s="284"/>
      <c r="AM196" s="27">
        <f t="shared" si="116"/>
        <v>47209</v>
      </c>
      <c r="AN196" s="41" t="e">
        <f t="shared" si="114"/>
        <v>#N/A</v>
      </c>
      <c r="AO196" s="41">
        <f t="shared" si="117"/>
        <v>202</v>
      </c>
      <c r="AP196" s="41">
        <f t="shared" si="113"/>
        <v>193</v>
      </c>
      <c r="AQ196" s="41">
        <f t="shared" si="118"/>
        <v>196</v>
      </c>
      <c r="AR196" s="41" t="str">
        <f t="shared" si="115"/>
        <v>gn</v>
      </c>
      <c r="AT196" s="139">
        <v>46447</v>
      </c>
      <c r="AU196" s="142">
        <v>352</v>
      </c>
      <c r="AV196" s="142">
        <v>392</v>
      </c>
      <c r="AW196" s="142">
        <v>528</v>
      </c>
      <c r="AX196" s="142">
        <v>144</v>
      </c>
      <c r="AY196" s="142">
        <v>72</v>
      </c>
      <c r="AZ196" s="142">
        <v>176</v>
      </c>
      <c r="BA196" s="142">
        <v>744</v>
      </c>
    </row>
    <row r="197" spans="10:53"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Y197" s="284"/>
      <c r="AM197" s="27">
        <f t="shared" si="116"/>
        <v>47239</v>
      </c>
      <c r="AN197" s="41" t="e">
        <f t="shared" si="114"/>
        <v>#N/A</v>
      </c>
      <c r="AO197" s="41">
        <f t="shared" si="117"/>
        <v>203</v>
      </c>
      <c r="AP197" s="41">
        <f t="shared" si="113"/>
        <v>193</v>
      </c>
      <c r="AQ197" s="41">
        <f t="shared" si="118"/>
        <v>197</v>
      </c>
      <c r="AR197" s="41" t="str">
        <f t="shared" si="115"/>
        <v>go</v>
      </c>
      <c r="AT197" s="139">
        <v>46478</v>
      </c>
      <c r="AU197" s="142">
        <v>352</v>
      </c>
      <c r="AV197" s="142">
        <v>368</v>
      </c>
      <c r="AW197" s="142">
        <v>528</v>
      </c>
      <c r="AX197" s="142">
        <v>128</v>
      </c>
      <c r="AY197" s="142">
        <v>64</v>
      </c>
      <c r="AZ197" s="142">
        <v>176</v>
      </c>
      <c r="BA197" s="142">
        <v>720</v>
      </c>
    </row>
    <row r="198" spans="10:53"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AT198" s="139">
        <v>46508</v>
      </c>
      <c r="AU198" s="142">
        <v>320</v>
      </c>
      <c r="AV198" s="142">
        <v>424</v>
      </c>
      <c r="AW198" s="142">
        <v>480</v>
      </c>
      <c r="AX198" s="142">
        <v>176</v>
      </c>
      <c r="AY198" s="142">
        <v>88</v>
      </c>
      <c r="AZ198" s="142">
        <v>160</v>
      </c>
      <c r="BA198" s="142">
        <v>744</v>
      </c>
    </row>
    <row r="199" spans="10:53"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AT199" s="139">
        <v>46539</v>
      </c>
      <c r="AU199" s="142">
        <v>352</v>
      </c>
      <c r="AV199" s="142">
        <v>368</v>
      </c>
      <c r="AW199" s="142">
        <v>528</v>
      </c>
      <c r="AX199" s="142">
        <v>128</v>
      </c>
      <c r="AY199" s="142">
        <v>64</v>
      </c>
      <c r="AZ199" s="142">
        <v>176</v>
      </c>
      <c r="BA199" s="142">
        <v>720</v>
      </c>
    </row>
    <row r="200" spans="10:53"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AT200" s="139">
        <v>46569</v>
      </c>
      <c r="AU200" s="142">
        <v>368</v>
      </c>
      <c r="AV200" s="142">
        <v>376</v>
      </c>
      <c r="AW200" s="142">
        <v>552</v>
      </c>
      <c r="AX200" s="142">
        <v>128</v>
      </c>
      <c r="AY200" s="142">
        <v>64</v>
      </c>
      <c r="AZ200" s="142">
        <v>184</v>
      </c>
      <c r="BA200" s="142">
        <v>744</v>
      </c>
    </row>
    <row r="201" spans="10:53"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AT201" s="139">
        <v>46600</v>
      </c>
      <c r="AU201" s="142">
        <v>336</v>
      </c>
      <c r="AV201" s="142">
        <v>408</v>
      </c>
      <c r="AW201" s="142">
        <v>504</v>
      </c>
      <c r="AX201" s="142">
        <v>160</v>
      </c>
      <c r="AY201" s="142">
        <v>80</v>
      </c>
      <c r="AZ201" s="142">
        <v>168</v>
      </c>
      <c r="BA201" s="142">
        <v>744</v>
      </c>
    </row>
    <row r="202" spans="10:53"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AT202" s="139">
        <v>46631</v>
      </c>
      <c r="AU202" s="142">
        <v>336</v>
      </c>
      <c r="AV202" s="142">
        <v>384</v>
      </c>
      <c r="AW202" s="142">
        <v>504</v>
      </c>
      <c r="AX202" s="142">
        <v>144</v>
      </c>
      <c r="AY202" s="142">
        <v>72</v>
      </c>
      <c r="AZ202" s="142">
        <v>168</v>
      </c>
      <c r="BA202" s="142">
        <v>720</v>
      </c>
    </row>
    <row r="203" spans="10:53"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AT203" s="139">
        <v>46661</v>
      </c>
      <c r="AU203" s="142">
        <v>352</v>
      </c>
      <c r="AV203" s="142">
        <v>392</v>
      </c>
      <c r="AW203" s="142">
        <v>528</v>
      </c>
      <c r="AX203" s="142">
        <v>144</v>
      </c>
      <c r="AY203" s="142">
        <v>72</v>
      </c>
      <c r="AZ203" s="142">
        <v>176</v>
      </c>
      <c r="BA203" s="142">
        <v>744</v>
      </c>
    </row>
    <row r="204" spans="10:53"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AT204" s="139">
        <v>46692</v>
      </c>
      <c r="AU204" s="142">
        <v>320</v>
      </c>
      <c r="AV204" s="142">
        <v>400</v>
      </c>
      <c r="AW204" s="142">
        <v>480</v>
      </c>
      <c r="AX204" s="142">
        <v>160</v>
      </c>
      <c r="AY204" s="142">
        <v>80</v>
      </c>
      <c r="AZ204" s="142">
        <v>160</v>
      </c>
      <c r="BA204" s="142">
        <v>720</v>
      </c>
    </row>
    <row r="205" spans="10:53"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AT205" s="139">
        <v>46722</v>
      </c>
      <c r="AU205" s="142">
        <v>352</v>
      </c>
      <c r="AV205" s="142">
        <v>392</v>
      </c>
      <c r="AW205" s="142">
        <v>528</v>
      </c>
      <c r="AX205" s="142">
        <v>144</v>
      </c>
      <c r="AY205" s="142">
        <v>72</v>
      </c>
      <c r="AZ205" s="142">
        <v>176</v>
      </c>
      <c r="BA205" s="142">
        <v>744</v>
      </c>
    </row>
    <row r="206" spans="10:53"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AU206" s="141" t="s">
        <v>140</v>
      </c>
      <c r="AV206" s="141" t="s">
        <v>141</v>
      </c>
      <c r="AW206" s="141" t="s">
        <v>142</v>
      </c>
      <c r="AX206" s="141" t="s">
        <v>143</v>
      </c>
      <c r="AY206" s="141" t="s">
        <v>144</v>
      </c>
      <c r="AZ206" s="141" t="s">
        <v>145</v>
      </c>
      <c r="BA206" s="141" t="s">
        <v>135</v>
      </c>
    </row>
    <row r="207" spans="10:53"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AU207" s="45">
        <v>2</v>
      </c>
      <c r="AV207" s="45">
        <v>3</v>
      </c>
      <c r="AW207" s="45">
        <v>4</v>
      </c>
      <c r="AX207" s="45">
        <v>5</v>
      </c>
      <c r="AY207" s="45">
        <v>6</v>
      </c>
      <c r="AZ207" s="45">
        <v>7</v>
      </c>
      <c r="BA207" s="45">
        <v>8</v>
      </c>
    </row>
    <row r="208" spans="10:53"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AU208" s="45" t="s">
        <v>188</v>
      </c>
      <c r="AV208" s="45" t="s">
        <v>189</v>
      </c>
      <c r="AW208" s="45" t="s">
        <v>190</v>
      </c>
      <c r="AX208" s="45" t="s">
        <v>146</v>
      </c>
      <c r="AY208" s="45" t="s">
        <v>147</v>
      </c>
      <c r="AZ208" s="45" t="s">
        <v>148</v>
      </c>
      <c r="BA208" s="45" t="s">
        <v>136</v>
      </c>
    </row>
    <row r="209" spans="10:21">
      <c r="J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</row>
    <row r="210" spans="10:21"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</row>
    <row r="211" spans="10:21">
      <c r="J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</row>
    <row r="212" spans="10:21">
      <c r="J212" s="321"/>
      <c r="K212" s="321"/>
      <c r="L212" s="321"/>
      <c r="M212" s="321"/>
      <c r="N212" s="321"/>
      <c r="O212" s="321"/>
      <c r="P212" s="321"/>
      <c r="Q212" s="321"/>
      <c r="R212" s="321"/>
      <c r="S212" s="321"/>
      <c r="T212" s="321"/>
      <c r="U212" s="321"/>
    </row>
    <row r="213" spans="10:21">
      <c r="J213" s="321"/>
      <c r="K213" s="321"/>
      <c r="L213" s="321"/>
      <c r="M213" s="321"/>
      <c r="N213" s="321"/>
      <c r="O213" s="321"/>
      <c r="P213" s="321"/>
      <c r="Q213" s="321"/>
      <c r="R213" s="321"/>
      <c r="S213" s="321"/>
      <c r="T213" s="321"/>
      <c r="U213" s="321"/>
    </row>
    <row r="214" spans="10:21">
      <c r="J214" s="321"/>
      <c r="K214" s="321"/>
      <c r="L214" s="321"/>
      <c r="M214" s="321"/>
      <c r="N214" s="321"/>
      <c r="O214" s="321"/>
      <c r="P214" s="321"/>
      <c r="Q214" s="321"/>
      <c r="R214" s="321"/>
      <c r="S214" s="321"/>
      <c r="T214" s="321"/>
      <c r="U214" s="321"/>
    </row>
    <row r="215" spans="10:21"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</row>
    <row r="216" spans="10:21">
      <c r="J216" s="321"/>
      <c r="K216" s="321"/>
      <c r="L216" s="321"/>
      <c r="M216" s="321"/>
      <c r="N216" s="321"/>
      <c r="O216" s="321"/>
      <c r="P216" s="321"/>
      <c r="Q216" s="321"/>
      <c r="R216" s="321"/>
      <c r="S216" s="321"/>
      <c r="T216" s="321"/>
      <c r="U216" s="321"/>
    </row>
    <row r="217" spans="10:21">
      <c r="J217" s="321"/>
      <c r="K217" s="321"/>
      <c r="L217" s="321"/>
      <c r="M217" s="321"/>
      <c r="N217" s="321"/>
      <c r="O217" s="321"/>
      <c r="P217" s="321"/>
      <c r="Q217" s="321"/>
      <c r="R217" s="321"/>
      <c r="S217" s="321"/>
      <c r="T217" s="321"/>
      <c r="U217" s="321"/>
    </row>
    <row r="218" spans="10:21">
      <c r="J218" s="321"/>
      <c r="K218" s="321"/>
      <c r="L218" s="321"/>
      <c r="M218" s="321"/>
      <c r="N218" s="321"/>
      <c r="O218" s="321"/>
      <c r="P218" s="321"/>
      <c r="Q218" s="321"/>
      <c r="R218" s="321"/>
      <c r="S218" s="321"/>
      <c r="T218" s="321"/>
      <c r="U218" s="321"/>
    </row>
    <row r="219" spans="10:21">
      <c r="J219" s="321"/>
      <c r="K219" s="321"/>
      <c r="L219" s="321"/>
      <c r="M219" s="321"/>
      <c r="N219" s="321"/>
      <c r="O219" s="321"/>
      <c r="P219" s="321"/>
      <c r="Q219" s="321"/>
      <c r="R219" s="321"/>
      <c r="S219" s="321"/>
      <c r="T219" s="321"/>
      <c r="U219" s="321"/>
    </row>
    <row r="220" spans="10:21">
      <c r="J220" s="321"/>
      <c r="K220" s="321"/>
      <c r="L220" s="321"/>
      <c r="M220" s="321"/>
      <c r="N220" s="321"/>
      <c r="O220" s="321"/>
      <c r="P220" s="321"/>
      <c r="Q220" s="321"/>
      <c r="R220" s="321"/>
      <c r="S220" s="321"/>
      <c r="T220" s="321"/>
      <c r="U220" s="321"/>
    </row>
    <row r="221" spans="10:21"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</row>
    <row r="222" spans="10:21"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321"/>
    </row>
    <row r="223" spans="10:21"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</row>
    <row r="224" spans="10:21"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</row>
    <row r="225" spans="10:21"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</row>
    <row r="226" spans="10:21">
      <c r="J226" s="321"/>
      <c r="K226" s="321"/>
      <c r="L226" s="321"/>
      <c r="M226" s="321"/>
      <c r="N226" s="321"/>
      <c r="O226" s="321"/>
      <c r="P226" s="321"/>
      <c r="Q226" s="321"/>
      <c r="R226" s="321"/>
      <c r="S226" s="321"/>
      <c r="T226" s="321"/>
      <c r="U226" s="321"/>
    </row>
    <row r="227" spans="10:21">
      <c r="J227" s="321"/>
      <c r="K227" s="321"/>
      <c r="L227" s="321"/>
      <c r="M227" s="321"/>
      <c r="N227" s="321"/>
      <c r="O227" s="321"/>
      <c r="P227" s="321"/>
      <c r="Q227" s="321"/>
      <c r="R227" s="321"/>
      <c r="S227" s="321"/>
      <c r="T227" s="321"/>
      <c r="U227" s="321"/>
    </row>
    <row r="228" spans="10:21">
      <c r="J228" s="321"/>
      <c r="K228" s="321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</row>
    <row r="229" spans="10:21"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</row>
    <row r="230" spans="10:21">
      <c r="J230" s="321"/>
      <c r="K230" s="321"/>
      <c r="L230" s="321"/>
      <c r="M230" s="321"/>
      <c r="N230" s="321"/>
      <c r="O230" s="321"/>
      <c r="P230" s="321"/>
      <c r="Q230" s="321"/>
      <c r="R230" s="321"/>
      <c r="S230" s="321"/>
      <c r="T230" s="321"/>
      <c r="U230" s="321"/>
    </row>
    <row r="231" spans="10:21"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</row>
    <row r="232" spans="10:21"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</row>
    <row r="233" spans="10:21">
      <c r="J233" s="321"/>
      <c r="K233" s="321"/>
      <c r="L233" s="321"/>
      <c r="M233" s="321"/>
      <c r="N233" s="321"/>
      <c r="O233" s="321"/>
      <c r="P233" s="321"/>
      <c r="Q233" s="321"/>
      <c r="R233" s="321"/>
      <c r="S233" s="321"/>
      <c r="T233" s="321"/>
      <c r="U233" s="321"/>
    </row>
    <row r="234" spans="10:21">
      <c r="J234" s="321"/>
      <c r="K234" s="321"/>
      <c r="L234" s="321"/>
      <c r="M234" s="321"/>
      <c r="N234" s="321"/>
      <c r="O234" s="321"/>
      <c r="P234" s="321"/>
      <c r="Q234" s="321"/>
      <c r="R234" s="321"/>
      <c r="S234" s="321"/>
      <c r="T234" s="321"/>
      <c r="U234" s="321"/>
    </row>
    <row r="235" spans="10:21"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1"/>
    </row>
    <row r="236" spans="10:21">
      <c r="J236" s="321"/>
      <c r="K236" s="321"/>
      <c r="L236" s="321"/>
      <c r="M236" s="321"/>
      <c r="N236" s="321"/>
      <c r="O236" s="321"/>
      <c r="P236" s="321"/>
      <c r="Q236" s="321"/>
      <c r="R236" s="321"/>
      <c r="S236" s="321"/>
      <c r="T236" s="321"/>
      <c r="U236" s="321"/>
    </row>
    <row r="237" spans="10:21"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1"/>
    </row>
    <row r="238" spans="10:21"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</row>
    <row r="239" spans="10:21"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</row>
    <row r="240" spans="10:21">
      <c r="J240" s="321"/>
      <c r="K240" s="321"/>
      <c r="L240" s="321"/>
      <c r="M240" s="321"/>
      <c r="N240" s="321"/>
      <c r="O240" s="321"/>
      <c r="P240" s="321"/>
      <c r="Q240" s="321"/>
      <c r="R240" s="321"/>
      <c r="S240" s="321"/>
      <c r="T240" s="321"/>
      <c r="U240" s="321"/>
    </row>
    <row r="241" spans="10:21"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1"/>
    </row>
    <row r="242" spans="10:21">
      <c r="J242" s="321"/>
      <c r="K242" s="321"/>
      <c r="L242" s="321"/>
      <c r="M242" s="321"/>
      <c r="N242" s="321"/>
      <c r="O242" s="321"/>
      <c r="P242" s="321"/>
      <c r="Q242" s="321"/>
      <c r="R242" s="321"/>
      <c r="S242" s="321"/>
      <c r="T242" s="321"/>
      <c r="U242" s="321"/>
    </row>
    <row r="243" spans="10:21"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1"/>
    </row>
    <row r="244" spans="10:21">
      <c r="J244" s="321"/>
      <c r="K244" s="321"/>
      <c r="L244" s="321"/>
      <c r="M244" s="321"/>
      <c r="N244" s="321"/>
      <c r="O244" s="321"/>
      <c r="P244" s="321"/>
      <c r="Q244" s="321"/>
      <c r="R244" s="321"/>
      <c r="S244" s="321"/>
      <c r="T244" s="321"/>
      <c r="U244" s="321"/>
    </row>
    <row r="245" spans="10:21">
      <c r="J245" s="321"/>
      <c r="K245" s="321"/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</row>
    <row r="246" spans="10:21">
      <c r="J246" s="321"/>
      <c r="K246" s="321"/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</row>
    <row r="247" spans="10:21">
      <c r="J247" s="321"/>
      <c r="K247" s="321"/>
      <c r="L247" s="321"/>
      <c r="M247" s="321"/>
      <c r="N247" s="321"/>
      <c r="O247" s="321"/>
      <c r="P247" s="321"/>
      <c r="Q247" s="321"/>
      <c r="R247" s="321"/>
      <c r="S247" s="321"/>
      <c r="T247" s="321"/>
      <c r="U247" s="321"/>
    </row>
    <row r="248" spans="10:21">
      <c r="J248" s="321"/>
      <c r="K248" s="321"/>
      <c r="L248" s="321"/>
      <c r="M248" s="321"/>
      <c r="N248" s="321"/>
      <c r="O248" s="321"/>
      <c r="P248" s="321"/>
      <c r="Q248" s="321"/>
      <c r="R248" s="321"/>
      <c r="S248" s="321"/>
      <c r="T248" s="321"/>
      <c r="U248" s="321"/>
    </row>
    <row r="249" spans="10:21">
      <c r="J249" s="321"/>
      <c r="K249" s="321"/>
      <c r="L249" s="321"/>
      <c r="M249" s="321"/>
      <c r="N249" s="321"/>
      <c r="O249" s="321"/>
      <c r="P249" s="321"/>
      <c r="Q249" s="321"/>
      <c r="R249" s="321"/>
      <c r="S249" s="321"/>
      <c r="T249" s="321"/>
      <c r="U249" s="321"/>
    </row>
    <row r="250" spans="10:21">
      <c r="J250" s="321"/>
      <c r="K250" s="321"/>
      <c r="L250" s="321"/>
      <c r="M250" s="321"/>
      <c r="N250" s="321"/>
      <c r="O250" s="321"/>
      <c r="P250" s="321"/>
      <c r="Q250" s="321"/>
      <c r="R250" s="321"/>
      <c r="S250" s="321"/>
      <c r="T250" s="321"/>
      <c r="U250" s="321"/>
    </row>
    <row r="251" spans="10:21">
      <c r="J251" s="321"/>
      <c r="K251" s="321"/>
      <c r="L251" s="321"/>
      <c r="M251" s="321"/>
      <c r="N251" s="321"/>
      <c r="O251" s="321"/>
      <c r="P251" s="321"/>
      <c r="Q251" s="321"/>
      <c r="R251" s="321"/>
      <c r="S251" s="321"/>
      <c r="T251" s="321"/>
      <c r="U251" s="321"/>
    </row>
    <row r="252" spans="10:21">
      <c r="J252" s="321"/>
      <c r="K252" s="321"/>
      <c r="L252" s="321"/>
      <c r="M252" s="321"/>
      <c r="N252" s="321"/>
      <c r="O252" s="321"/>
      <c r="P252" s="321"/>
      <c r="Q252" s="321"/>
      <c r="R252" s="321"/>
      <c r="S252" s="321"/>
      <c r="T252" s="321"/>
      <c r="U252" s="321"/>
    </row>
    <row r="253" spans="10:21"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</row>
    <row r="254" spans="10:21">
      <c r="J254" s="321"/>
      <c r="K254" s="321"/>
      <c r="L254" s="321"/>
      <c r="M254" s="321"/>
      <c r="N254" s="321"/>
      <c r="O254" s="321"/>
      <c r="P254" s="321"/>
      <c r="Q254" s="321"/>
      <c r="R254" s="321"/>
      <c r="S254" s="321"/>
      <c r="T254" s="321"/>
      <c r="U254" s="321"/>
    </row>
    <row r="255" spans="10:21">
      <c r="J255" s="321"/>
      <c r="K255" s="321"/>
      <c r="L255" s="321"/>
      <c r="M255" s="321"/>
      <c r="N255" s="321"/>
      <c r="O255" s="321"/>
      <c r="P255" s="321"/>
      <c r="Q255" s="321"/>
      <c r="R255" s="321"/>
      <c r="S255" s="321"/>
      <c r="T255" s="321"/>
      <c r="U255" s="321"/>
    </row>
    <row r="256" spans="10:21">
      <c r="J256" s="321"/>
      <c r="K256" s="321"/>
      <c r="L256" s="321"/>
      <c r="M256" s="321"/>
      <c r="N256" s="321"/>
      <c r="O256" s="321"/>
      <c r="P256" s="321"/>
      <c r="Q256" s="321"/>
      <c r="R256" s="321"/>
      <c r="S256" s="321"/>
      <c r="T256" s="321"/>
      <c r="U256" s="321"/>
    </row>
    <row r="257" spans="10:21">
      <c r="J257" s="321"/>
      <c r="K257" s="321"/>
      <c r="L257" s="321"/>
      <c r="M257" s="321"/>
      <c r="N257" s="321"/>
      <c r="O257" s="321"/>
      <c r="P257" s="321"/>
      <c r="Q257" s="321"/>
      <c r="R257" s="321"/>
      <c r="S257" s="321"/>
      <c r="T257" s="321"/>
      <c r="U257" s="321"/>
    </row>
    <row r="258" spans="10:21">
      <c r="J258" s="321"/>
      <c r="K258" s="321"/>
      <c r="L258" s="321"/>
      <c r="M258" s="321"/>
      <c r="N258" s="321"/>
      <c r="O258" s="321"/>
      <c r="P258" s="321"/>
      <c r="Q258" s="321"/>
      <c r="R258" s="321"/>
      <c r="S258" s="321"/>
      <c r="T258" s="321"/>
      <c r="U258" s="321"/>
    </row>
    <row r="259" spans="10:21">
      <c r="J259" s="321"/>
      <c r="K259" s="321"/>
      <c r="L259" s="321"/>
      <c r="M259" s="321"/>
      <c r="N259" s="321"/>
      <c r="O259" s="321"/>
      <c r="P259" s="321"/>
      <c r="Q259" s="321"/>
      <c r="R259" s="321"/>
      <c r="S259" s="321"/>
      <c r="T259" s="321"/>
      <c r="U259" s="321"/>
    </row>
    <row r="260" spans="10:21">
      <c r="J260" s="321"/>
      <c r="K260" s="321"/>
      <c r="L260" s="321"/>
      <c r="M260" s="321"/>
      <c r="N260" s="321"/>
      <c r="O260" s="321"/>
      <c r="P260" s="321"/>
      <c r="Q260" s="321"/>
      <c r="R260" s="321"/>
      <c r="S260" s="321"/>
      <c r="T260" s="321"/>
      <c r="U260" s="321"/>
    </row>
    <row r="261" spans="10:21">
      <c r="J261" s="321"/>
      <c r="K261" s="321"/>
      <c r="L261" s="321"/>
      <c r="M261" s="321"/>
      <c r="N261" s="321"/>
      <c r="O261" s="321"/>
      <c r="P261" s="321"/>
      <c r="Q261" s="321"/>
      <c r="R261" s="321"/>
      <c r="S261" s="321"/>
      <c r="T261" s="321"/>
      <c r="U261" s="321"/>
    </row>
    <row r="262" spans="10:21">
      <c r="J262" s="321"/>
      <c r="K262" s="321"/>
      <c r="L262" s="321"/>
      <c r="M262" s="321"/>
      <c r="N262" s="321"/>
      <c r="O262" s="321"/>
      <c r="P262" s="321"/>
      <c r="Q262" s="321"/>
      <c r="R262" s="321"/>
      <c r="S262" s="321"/>
      <c r="T262" s="321"/>
      <c r="U262" s="321"/>
    </row>
    <row r="263" spans="10:21">
      <c r="J263" s="321"/>
      <c r="K263" s="321"/>
      <c r="L263" s="321"/>
      <c r="M263" s="321"/>
      <c r="N263" s="321"/>
      <c r="O263" s="321"/>
      <c r="P263" s="321"/>
      <c r="Q263" s="321"/>
      <c r="R263" s="321"/>
      <c r="S263" s="321"/>
      <c r="T263" s="321"/>
      <c r="U263" s="321"/>
    </row>
    <row r="264" spans="10:21">
      <c r="J264" s="321"/>
      <c r="K264" s="321"/>
      <c r="L264" s="321"/>
      <c r="M264" s="321"/>
      <c r="N264" s="321"/>
      <c r="O264" s="321"/>
      <c r="P264" s="321"/>
      <c r="Q264" s="321"/>
      <c r="R264" s="321"/>
      <c r="S264" s="321"/>
      <c r="T264" s="321"/>
      <c r="U264" s="321"/>
    </row>
    <row r="265" spans="10:21">
      <c r="J265" s="321"/>
      <c r="K265" s="321"/>
      <c r="L265" s="321"/>
      <c r="M265" s="321"/>
      <c r="N265" s="321"/>
      <c r="O265" s="321"/>
      <c r="P265" s="321"/>
      <c r="Q265" s="321"/>
      <c r="R265" s="321"/>
      <c r="S265" s="321"/>
      <c r="T265" s="321"/>
      <c r="U265" s="321"/>
    </row>
    <row r="266" spans="10:21">
      <c r="J266" s="321"/>
      <c r="K266" s="321"/>
      <c r="L266" s="321"/>
      <c r="M266" s="321"/>
      <c r="N266" s="321"/>
      <c r="O266" s="321"/>
      <c r="P266" s="321"/>
      <c r="Q266" s="321"/>
      <c r="R266" s="321"/>
      <c r="S266" s="321"/>
      <c r="T266" s="321"/>
      <c r="U266" s="321"/>
    </row>
  </sheetData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K1047952"/>
  <sheetViews>
    <sheetView showGridLines="0" topLeftCell="A151" zoomScale="80" zoomScaleNormal="80" workbookViewId="0">
      <selection activeCell="I184" sqref="I184"/>
    </sheetView>
  </sheetViews>
  <sheetFormatPr defaultRowHeight="15"/>
  <cols>
    <col min="2" max="2" width="15" bestFit="1" customWidth="1"/>
    <col min="3" max="3" width="20.85546875" bestFit="1" customWidth="1"/>
    <col min="4" max="4" width="12.28515625" bestFit="1" customWidth="1"/>
    <col min="5" max="6" width="18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</cols>
  <sheetData>
    <row r="1" spans="2:10">
      <c r="C1" s="679" t="s">
        <v>200</v>
      </c>
      <c r="D1" s="680"/>
      <c r="E1" s="680"/>
      <c r="F1" s="681"/>
      <c r="G1" s="682" t="s">
        <v>201</v>
      </c>
      <c r="H1" s="683"/>
      <c r="I1" s="683"/>
      <c r="J1" s="684"/>
    </row>
    <row r="2" spans="2:10" ht="30">
      <c r="B2" s="645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644" t="s">
        <v>34</v>
      </c>
      <c r="H2" s="305" t="s">
        <v>39</v>
      </c>
      <c r="I2" s="306" t="s">
        <v>48</v>
      </c>
      <c r="J2" s="307" t="s">
        <v>45</v>
      </c>
    </row>
    <row r="3" spans="2:10">
      <c r="B3" s="300">
        <v>41275</v>
      </c>
      <c r="C3" s="294">
        <v>417</v>
      </c>
      <c r="D3" s="296">
        <v>2.6819999999999999</v>
      </c>
      <c r="E3" s="298">
        <v>0.06</v>
      </c>
      <c r="F3" s="295">
        <v>0.53</v>
      </c>
      <c r="G3" s="640">
        <f ca="1">+IF(ISERROR(HLOOKUP($B3,INDIRECT("'Monthly Resource Report'!"&amp;'Wilson Validation'!$G$1047950&amp;":"&amp;'Wilson Validation'!$G$1047951),'Wilson Validation'!G$1047952,FALSE)),0,HLOOKUP($B3,INDIRECT("'Monthly Resource Report'!"&amp;'Wilson Validation'!$G$1047950&amp;":"&amp;'Wilson Validation'!$G$1047951),'Wilson Validation'!G$1047952,FALSE))</f>
        <v>417</v>
      </c>
      <c r="H3" s="296">
        <f ca="1">+IF(ISERROR(HLOOKUP($B3,INDIRECT("'Monthly Resource Report'!"&amp;'Wilson Validation'!$G$1047950&amp;":"&amp;'Wilson Validation'!$G$1047951),'Wilson Validation'!H$1047952,FALSE)),0,HLOOKUP($B3,INDIRECT("'Monthly Resource Report'!"&amp;'Wilson Validation'!$G$1047950&amp;":"&amp;'Wilson Validation'!$G$1047951),'Wilson Validation'!H$1047952,FALSE))</f>
        <v>2.6819953960564344</v>
      </c>
      <c r="I3" s="315">
        <f ca="1">+IF(ISERROR(HLOOKUP($B3,INDIRECT("'Monthly Resource Report'!"&amp;'Wilson Validation'!$G$1047950&amp;":"&amp;'Wilson Validation'!$G$1047951),'Wilson Validation'!I$1047952,FALSE)),0,HLOOKUP($B3,INDIRECT("'Monthly Resource Report'!"&amp;'Wilson Validation'!$G$1047950&amp;":"&amp;'Wilson Validation'!$G$1047951),'Wilson Validation'!I$1047952,FALSE))</f>
        <v>5.9877133891023122E-2</v>
      </c>
      <c r="J3" s="316">
        <f ca="1">+IF(ISERROR(HLOOKUP($B3,INDIRECT("'Monthly Resource Report'!"&amp;'Wilson Validation'!$G$1047950&amp;":"&amp;'Wilson Validation'!$G$1047951),'Wilson Validation'!J$1047952,FALSE)),0,HLOOKUP($B3,INDIRECT("'Monthly Resource Report'!"&amp;'Wilson Validation'!$G$1047950&amp;":"&amp;'Wilson Validation'!$G$1047951),'Wilson Validation'!J$1047952,FALSE))</f>
        <v>0.53075327450003451</v>
      </c>
    </row>
    <row r="4" spans="2:10">
      <c r="B4" s="301">
        <v>41306</v>
      </c>
      <c r="C4" s="294">
        <v>417</v>
      </c>
      <c r="D4" s="297">
        <v>2.6819999999999999</v>
      </c>
      <c r="E4" s="299">
        <v>0.06</v>
      </c>
      <c r="F4" s="295">
        <v>0.53</v>
      </c>
      <c r="G4" s="640">
        <f ca="1">+IF(ISERROR(HLOOKUP($B4,INDIRECT("'Monthly Resource Report'!"&amp;'Wilson Validation'!$G$1047950&amp;":"&amp;'Wilson Validation'!$G$1047951),'Wilson Validation'!G$1047952,FALSE)),0,HLOOKUP($B4,INDIRECT("'Monthly Resource Report'!"&amp;'Wilson Validation'!$G$1047950&amp;":"&amp;'Wilson Validation'!$G$1047951),'Wilson Validation'!G$1047952,FALSE))</f>
        <v>417</v>
      </c>
      <c r="H4" s="297">
        <f ca="1">+IF(ISERROR(HLOOKUP($B4,INDIRECT("'Monthly Resource Report'!"&amp;'Wilson Validation'!$G$1047950&amp;":"&amp;'Wilson Validation'!$G$1047951),'Wilson Validation'!H$1047952,FALSE)),0,HLOOKUP($B4,INDIRECT("'Monthly Resource Report'!"&amp;'Wilson Validation'!$G$1047950&amp;":"&amp;'Wilson Validation'!$G$1047951),'Wilson Validation'!H$1047952,FALSE))</f>
        <v>2.6819963892056253</v>
      </c>
      <c r="I4" s="317">
        <f ca="1">+IF(ISERROR(HLOOKUP($B4,INDIRECT("'Monthly Resource Report'!"&amp;'Wilson Validation'!$G$1047950&amp;":"&amp;'Wilson Validation'!$G$1047951),'Wilson Validation'!I$1047952,FALSE)),0,HLOOKUP($B4,INDIRECT("'Monthly Resource Report'!"&amp;'Wilson Validation'!$G$1047950&amp;":"&amp;'Wilson Validation'!$G$1047951),'Wilson Validation'!I$1047952,FALSE))</f>
        <v>5.9851964997646369E-2</v>
      </c>
      <c r="J4" s="318">
        <f ca="1">+IF(ISERROR(HLOOKUP($B4,INDIRECT("'Monthly Resource Report'!"&amp;'Wilson Validation'!$G$1047950&amp;":"&amp;'Wilson Validation'!$G$1047951),'Wilson Validation'!J$1047952,FALSE)),0,HLOOKUP($B4,INDIRECT("'Monthly Resource Report'!"&amp;'Wilson Validation'!$G$1047950&amp;":"&amp;'Wilson Validation'!$G$1047951),'Wilson Validation'!J$1047952,FALSE))</f>
        <v>0.53083713187765125</v>
      </c>
    </row>
    <row r="5" spans="2:10">
      <c r="B5" s="301">
        <v>41334</v>
      </c>
      <c r="C5" s="294">
        <v>417</v>
      </c>
      <c r="D5" s="297">
        <v>2.6819999999999999</v>
      </c>
      <c r="E5" s="299">
        <v>0.06</v>
      </c>
      <c r="F5" s="295">
        <v>0.53</v>
      </c>
      <c r="G5" s="640">
        <f ca="1">+IF(ISERROR(HLOOKUP($B5,INDIRECT("'Monthly Resource Report'!"&amp;'Wilson Validation'!$G$1047950&amp;":"&amp;'Wilson Validation'!$G$1047951),'Wilson Validation'!G$1047952,FALSE)),0,HLOOKUP($B5,INDIRECT("'Monthly Resource Report'!"&amp;'Wilson Validation'!$G$1047950&amp;":"&amp;'Wilson Validation'!$G$1047951),'Wilson Validation'!G$1047952,FALSE))</f>
        <v>417</v>
      </c>
      <c r="H5" s="297">
        <f ca="1">+IF(ISERROR(HLOOKUP($B5,INDIRECT("'Monthly Resource Report'!"&amp;'Wilson Validation'!$G$1047950&amp;":"&amp;'Wilson Validation'!$G$1047951),'Wilson Validation'!H$1047952,FALSE)),0,HLOOKUP($B5,INDIRECT("'Monthly Resource Report'!"&amp;'Wilson Validation'!$G$1047950&amp;":"&amp;'Wilson Validation'!$G$1047951),'Wilson Validation'!H$1047952,FALSE))</f>
        <v>2.6819955125502903</v>
      </c>
      <c r="I5" s="317">
        <f ca="1">+IF(ISERROR(HLOOKUP($B5,INDIRECT("'Monthly Resource Report'!"&amp;'Wilson Validation'!$G$1047950&amp;":"&amp;'Wilson Validation'!$G$1047951),'Wilson Validation'!I$1047952,FALSE)),0,HLOOKUP($B5,INDIRECT("'Monthly Resource Report'!"&amp;'Wilson Validation'!$G$1047950&amp;":"&amp;'Wilson Validation'!$G$1047951),'Wilson Validation'!I$1047952,FALSE))</f>
        <v>5.9678673146190742E-2</v>
      </c>
      <c r="J5" s="318">
        <f ca="1">+IF(ISERROR(HLOOKUP($B5,INDIRECT("'Monthly Resource Report'!"&amp;'Wilson Validation'!$G$1047950&amp;":"&amp;'Wilson Validation'!$G$1047951),'Wilson Validation'!J$1047952,FALSE)),0,HLOOKUP($B5,INDIRECT("'Monthly Resource Report'!"&amp;'Wilson Validation'!$G$1047950&amp;":"&amp;'Wilson Validation'!$G$1047951),'Wilson Validation'!J$1047952,FALSE))</f>
        <v>0.53115840422789706</v>
      </c>
    </row>
    <row r="6" spans="2:10">
      <c r="B6" s="301">
        <v>41365</v>
      </c>
      <c r="C6" s="294">
        <v>417</v>
      </c>
      <c r="D6" s="297">
        <v>2.6819999999999999</v>
      </c>
      <c r="E6" s="299">
        <v>0.06</v>
      </c>
      <c r="F6" s="295">
        <v>0.53</v>
      </c>
      <c r="G6" s="640">
        <f ca="1">+IF(ISERROR(HLOOKUP($B6,INDIRECT("'Monthly Resource Report'!"&amp;'Wilson Validation'!$G$1047950&amp;":"&amp;'Wilson Validation'!$G$1047951),'Wilson Validation'!G$1047952,FALSE)),0,HLOOKUP($B6,INDIRECT("'Monthly Resource Report'!"&amp;'Wilson Validation'!$G$1047950&amp;":"&amp;'Wilson Validation'!$G$1047951),'Wilson Validation'!G$1047952,FALSE))</f>
        <v>417</v>
      </c>
      <c r="H6" s="297">
        <f ca="1">+IF(ISERROR(HLOOKUP($B6,INDIRECT("'Monthly Resource Report'!"&amp;'Wilson Validation'!$G$1047950&amp;":"&amp;'Wilson Validation'!$G$1047951),'Wilson Validation'!H$1047952,FALSE)),0,HLOOKUP($B6,INDIRECT("'Monthly Resource Report'!"&amp;'Wilson Validation'!$G$1047950&amp;":"&amp;'Wilson Validation'!$G$1047951),'Wilson Validation'!H$1047952,FALSE))</f>
        <v>2.6819960724056848</v>
      </c>
      <c r="I6" s="317">
        <f ca="1">+IF(ISERROR(HLOOKUP($B6,INDIRECT("'Monthly Resource Report'!"&amp;'Wilson Validation'!$G$1047950&amp;":"&amp;'Wilson Validation'!$G$1047951),'Wilson Validation'!I$1047952,FALSE)),0,HLOOKUP($B6,INDIRECT("'Monthly Resource Report'!"&amp;'Wilson Validation'!$G$1047950&amp;":"&amp;'Wilson Validation'!$G$1047951),'Wilson Validation'!I$1047952,FALSE))</f>
        <v>5.9543416602095146E-2</v>
      </c>
      <c r="J6" s="318">
        <f ca="1">+IF(ISERROR(HLOOKUP($B6,INDIRECT("'Monthly Resource Report'!"&amp;'Wilson Validation'!$G$1047950&amp;":"&amp;'Wilson Validation'!$G$1047951),'Wilson Validation'!J$1047952,FALSE)),0,HLOOKUP($B6,INDIRECT("'Monthly Resource Report'!"&amp;'Wilson Validation'!$G$1047950&amp;":"&amp;'Wilson Validation'!$G$1047951),'Wilson Validation'!J$1047952,FALSE))</f>
        <v>0.53121998266004422</v>
      </c>
    </row>
    <row r="7" spans="2:10">
      <c r="B7" s="301">
        <v>41395</v>
      </c>
      <c r="C7" s="294">
        <v>417</v>
      </c>
      <c r="D7" s="297">
        <v>2.6819999999999999</v>
      </c>
      <c r="E7" s="299">
        <v>0.06</v>
      </c>
      <c r="F7" s="295">
        <v>0.53</v>
      </c>
      <c r="G7" s="640">
        <f ca="1">+IF(ISERROR(HLOOKUP($B7,INDIRECT("'Monthly Resource Report'!"&amp;'Wilson Validation'!$G$1047950&amp;":"&amp;'Wilson Validation'!$G$1047951),'Wilson Validation'!G$1047952,FALSE)),0,HLOOKUP($B7,INDIRECT("'Monthly Resource Report'!"&amp;'Wilson Validation'!$G$1047950&amp;":"&amp;'Wilson Validation'!$G$1047951),'Wilson Validation'!G$1047952,FALSE))</f>
        <v>417</v>
      </c>
      <c r="H7" s="297">
        <f ca="1">+IF(ISERROR(HLOOKUP($B7,INDIRECT("'Monthly Resource Report'!"&amp;'Wilson Validation'!$G$1047950&amp;":"&amp;'Wilson Validation'!$G$1047951),'Wilson Validation'!H$1047952,FALSE)),0,HLOOKUP($B7,INDIRECT("'Monthly Resource Report'!"&amp;'Wilson Validation'!$G$1047950&amp;":"&amp;'Wilson Validation'!$G$1047951),'Wilson Validation'!H$1047952,FALSE))</f>
        <v>2.6819965165386397</v>
      </c>
      <c r="I7" s="317">
        <f ca="1">+IF(ISERROR(HLOOKUP($B7,INDIRECT("'Monthly Resource Report'!"&amp;'Wilson Validation'!$G$1047950&amp;":"&amp;'Wilson Validation'!$G$1047951),'Wilson Validation'!I$1047952,FALSE)),0,HLOOKUP($B7,INDIRECT("'Monthly Resource Report'!"&amp;'Wilson Validation'!$G$1047950&amp;":"&amp;'Wilson Validation'!$G$1047951),'Wilson Validation'!I$1047952,FALSE))</f>
        <v>5.9509805373725778E-2</v>
      </c>
      <c r="J7" s="318">
        <f ca="1">+IF(ISERROR(HLOOKUP($B7,INDIRECT("'Monthly Resource Report'!"&amp;'Wilson Validation'!$G$1047950&amp;":"&amp;'Wilson Validation'!$G$1047951),'Wilson Validation'!J$1047952,FALSE)),0,HLOOKUP($B7,INDIRECT("'Monthly Resource Report'!"&amp;'Wilson Validation'!$G$1047950&amp;":"&amp;'Wilson Validation'!$G$1047951),'Wilson Validation'!J$1047952,FALSE))</f>
        <v>0.5307932929872744</v>
      </c>
    </row>
    <row r="8" spans="2:10">
      <c r="B8" s="301">
        <v>41426</v>
      </c>
      <c r="C8" s="294">
        <v>417</v>
      </c>
      <c r="D8" s="297">
        <v>2.6819999999999999</v>
      </c>
      <c r="E8" s="299">
        <v>0.06</v>
      </c>
      <c r="F8" s="295">
        <v>0.53</v>
      </c>
      <c r="G8" s="640">
        <f ca="1">+IF(ISERROR(HLOOKUP($B8,INDIRECT("'Monthly Resource Report'!"&amp;'Wilson Validation'!$G$1047950&amp;":"&amp;'Wilson Validation'!$G$1047951),'Wilson Validation'!G$1047952,FALSE)),0,HLOOKUP($B8,INDIRECT("'Monthly Resource Report'!"&amp;'Wilson Validation'!$G$1047950&amp;":"&amp;'Wilson Validation'!$G$1047951),'Wilson Validation'!G$1047952,FALSE))</f>
        <v>417</v>
      </c>
      <c r="H8" s="297">
        <f ca="1">+IF(ISERROR(HLOOKUP($B8,INDIRECT("'Monthly Resource Report'!"&amp;'Wilson Validation'!$G$1047950&amp;":"&amp;'Wilson Validation'!$G$1047951),'Wilson Validation'!H$1047952,FALSE)),0,HLOOKUP($B8,INDIRECT("'Monthly Resource Report'!"&amp;'Wilson Validation'!$G$1047950&amp;":"&amp;'Wilson Validation'!$G$1047951),'Wilson Validation'!H$1047952,FALSE))</f>
        <v>2.6819961922565669</v>
      </c>
      <c r="I8" s="317">
        <f ca="1">+IF(ISERROR(HLOOKUP($B8,INDIRECT("'Monthly Resource Report'!"&amp;'Wilson Validation'!$G$1047950&amp;":"&amp;'Wilson Validation'!$G$1047951),'Wilson Validation'!I$1047952,FALSE)),0,HLOOKUP($B8,INDIRECT("'Monthly Resource Report'!"&amp;'Wilson Validation'!$G$1047950&amp;":"&amp;'Wilson Validation'!$G$1047951),'Wilson Validation'!I$1047952,FALSE))</f>
        <v>5.9333335882954891E-2</v>
      </c>
      <c r="J8" s="318">
        <f ca="1">+IF(ISERROR(HLOOKUP($B8,INDIRECT("'Monthly Resource Report'!"&amp;'Wilson Validation'!$G$1047950&amp;":"&amp;'Wilson Validation'!$G$1047951),'Wilson Validation'!J$1047952,FALSE)),0,HLOOKUP($B8,INDIRECT("'Monthly Resource Report'!"&amp;'Wilson Validation'!$G$1047950&amp;":"&amp;'Wilson Validation'!$G$1047951),'Wilson Validation'!J$1047952,FALSE))</f>
        <v>0.53125371630106</v>
      </c>
    </row>
    <row r="9" spans="2:10">
      <c r="B9" s="301">
        <v>41456</v>
      </c>
      <c r="C9" s="294">
        <v>417</v>
      </c>
      <c r="D9" s="297">
        <v>2.6819999999999999</v>
      </c>
      <c r="E9" s="299">
        <v>0.06</v>
      </c>
      <c r="F9" s="295">
        <v>0.53</v>
      </c>
      <c r="G9" s="640">
        <f ca="1">+IF(ISERROR(HLOOKUP($B9,INDIRECT("'Monthly Resource Report'!"&amp;'Wilson Validation'!$G$1047950&amp;":"&amp;'Wilson Validation'!$G$1047951),'Wilson Validation'!G$1047952,FALSE)),0,HLOOKUP($B9,INDIRECT("'Monthly Resource Report'!"&amp;'Wilson Validation'!$G$1047950&amp;":"&amp;'Wilson Validation'!$G$1047951),'Wilson Validation'!G$1047952,FALSE))</f>
        <v>417</v>
      </c>
      <c r="H9" s="297">
        <f ca="1">+IF(ISERROR(HLOOKUP($B9,INDIRECT("'Monthly Resource Report'!"&amp;'Wilson Validation'!$G$1047950&amp;":"&amp;'Wilson Validation'!$G$1047951),'Wilson Validation'!H$1047952,FALSE)),0,HLOOKUP($B9,INDIRECT("'Monthly Resource Report'!"&amp;'Wilson Validation'!$G$1047950&amp;":"&amp;'Wilson Validation'!$G$1047951),'Wilson Validation'!H$1047952,FALSE))</f>
        <v>2.681996577584969</v>
      </c>
      <c r="I9" s="317">
        <f ca="1">+IF(ISERROR(HLOOKUP($B9,INDIRECT("'Monthly Resource Report'!"&amp;'Wilson Validation'!$G$1047950&amp;":"&amp;'Wilson Validation'!$G$1047951),'Wilson Validation'!I$1047952,FALSE)),0,HLOOKUP($B9,INDIRECT("'Monthly Resource Report'!"&amp;'Wilson Validation'!$G$1047950&amp;":"&amp;'Wilson Validation'!$G$1047951),'Wilson Validation'!I$1047952,FALSE))</f>
        <v>5.9446757923569446E-2</v>
      </c>
      <c r="J9" s="318">
        <f ca="1">+IF(ISERROR(HLOOKUP($B9,INDIRECT("'Monthly Resource Report'!"&amp;'Wilson Validation'!$G$1047950&amp;":"&amp;'Wilson Validation'!$G$1047951),'Wilson Validation'!J$1047952,FALSE)),0,HLOOKUP($B9,INDIRECT("'Monthly Resource Report'!"&amp;'Wilson Validation'!$G$1047950&amp;":"&amp;'Wilson Validation'!$G$1047951),'Wilson Validation'!J$1047952,FALSE))</f>
        <v>0.53080094269446554</v>
      </c>
    </row>
    <row r="10" spans="2:10">
      <c r="B10" s="301">
        <v>41487</v>
      </c>
      <c r="C10" s="294">
        <v>417</v>
      </c>
      <c r="D10" s="297">
        <v>2.6819999999999999</v>
      </c>
      <c r="E10" s="299">
        <v>0.06</v>
      </c>
      <c r="F10" s="295">
        <v>0.53</v>
      </c>
      <c r="G10" s="640">
        <f ca="1">+IF(ISERROR(HLOOKUP($B10,INDIRECT("'Monthly Resource Report'!"&amp;'Wilson Validation'!$G$1047950&amp;":"&amp;'Wilson Validation'!$G$1047951),'Wilson Validation'!G$1047952,FALSE)),0,HLOOKUP($B10,INDIRECT("'Monthly Resource Report'!"&amp;'Wilson Validation'!$G$1047950&amp;":"&amp;'Wilson Validation'!$G$1047951),'Wilson Validation'!G$1047952,FALSE))</f>
        <v>417</v>
      </c>
      <c r="H10" s="297">
        <f ca="1">+IF(ISERROR(HLOOKUP($B10,INDIRECT("'Monthly Resource Report'!"&amp;'Wilson Validation'!$G$1047950&amp;":"&amp;'Wilson Validation'!$G$1047951),'Wilson Validation'!H$1047952,FALSE)),0,HLOOKUP($B10,INDIRECT("'Monthly Resource Report'!"&amp;'Wilson Validation'!$G$1047950&amp;":"&amp;'Wilson Validation'!$G$1047951),'Wilson Validation'!H$1047952,FALSE))</f>
        <v>2.6819966021067438</v>
      </c>
      <c r="I10" s="317">
        <f ca="1">+IF(ISERROR(HLOOKUP($B10,INDIRECT("'Monthly Resource Report'!"&amp;'Wilson Validation'!$G$1047950&amp;":"&amp;'Wilson Validation'!$G$1047951),'Wilson Validation'!I$1047952,FALSE)),0,HLOOKUP($B10,INDIRECT("'Monthly Resource Report'!"&amp;'Wilson Validation'!$G$1047950&amp;":"&amp;'Wilson Validation'!$G$1047951),'Wilson Validation'!I$1047952,FALSE))</f>
        <v>5.9389172426085823E-2</v>
      </c>
      <c r="J10" s="318">
        <f ca="1">+IF(ISERROR(HLOOKUP($B10,INDIRECT("'Monthly Resource Report'!"&amp;'Wilson Validation'!$G$1047950&amp;":"&amp;'Wilson Validation'!$G$1047951),'Wilson Validation'!J$1047952,FALSE)),0,HLOOKUP($B10,INDIRECT("'Monthly Resource Report'!"&amp;'Wilson Validation'!$G$1047950&amp;":"&amp;'Wilson Validation'!$G$1047951),'Wilson Validation'!J$1047952,FALSE))</f>
        <v>0.53160586034273671</v>
      </c>
    </row>
    <row r="11" spans="2:10">
      <c r="B11" s="301">
        <v>41518</v>
      </c>
      <c r="C11" s="294">
        <v>417</v>
      </c>
      <c r="D11" s="297">
        <v>2.6819999999999999</v>
      </c>
      <c r="E11" s="299">
        <v>0.06</v>
      </c>
      <c r="F11" s="295">
        <v>0.53</v>
      </c>
      <c r="G11" s="640">
        <f ca="1">+IF(ISERROR(HLOOKUP($B11,INDIRECT("'Monthly Resource Report'!"&amp;'Wilson Validation'!$G$1047950&amp;":"&amp;'Wilson Validation'!$G$1047951),'Wilson Validation'!G$1047952,FALSE)),0,HLOOKUP($B11,INDIRECT("'Monthly Resource Report'!"&amp;'Wilson Validation'!$G$1047950&amp;":"&amp;'Wilson Validation'!$G$1047951),'Wilson Validation'!G$1047952,FALSE))</f>
        <v>417</v>
      </c>
      <c r="H11" s="297">
        <f ca="1">+IF(ISERROR(HLOOKUP($B11,INDIRECT("'Monthly Resource Report'!"&amp;'Wilson Validation'!$G$1047950&amp;":"&amp;'Wilson Validation'!$G$1047951),'Wilson Validation'!H$1047952,FALSE)),0,HLOOKUP($B11,INDIRECT("'Monthly Resource Report'!"&amp;'Wilson Validation'!$G$1047950&amp;":"&amp;'Wilson Validation'!$G$1047951),'Wilson Validation'!H$1047952,FALSE))</f>
        <v>2.6819961017168494</v>
      </c>
      <c r="I11" s="317">
        <f ca="1">+IF(ISERROR(HLOOKUP($B11,INDIRECT("'Monthly Resource Report'!"&amp;'Wilson Validation'!$G$1047950&amp;":"&amp;'Wilson Validation'!$G$1047951),'Wilson Validation'!I$1047952,FALSE)),0,HLOOKUP($B11,INDIRECT("'Monthly Resource Report'!"&amp;'Wilson Validation'!$G$1047950&amp;":"&amp;'Wilson Validation'!$G$1047951),'Wilson Validation'!I$1047952,FALSE))</f>
        <v>5.9437766298276344E-2</v>
      </c>
      <c r="J11" s="318">
        <f ca="1">+IF(ISERROR(HLOOKUP($B11,INDIRECT("'Monthly Resource Report'!"&amp;'Wilson Validation'!$G$1047950&amp;":"&amp;'Wilson Validation'!$G$1047951),'Wilson Validation'!J$1047952,FALSE)),0,HLOOKUP($B11,INDIRECT("'Monthly Resource Report'!"&amp;'Wilson Validation'!$G$1047950&amp;":"&amp;'Wilson Validation'!$G$1047951),'Wilson Validation'!J$1047952,FALSE))</f>
        <v>0.53123940712408912</v>
      </c>
    </row>
    <row r="12" spans="2:10">
      <c r="B12" s="301">
        <v>41548</v>
      </c>
      <c r="C12" s="294">
        <v>417</v>
      </c>
      <c r="D12" s="297">
        <v>2.6819999999999999</v>
      </c>
      <c r="E12" s="299">
        <v>0.06</v>
      </c>
      <c r="F12" s="295">
        <v>0.53</v>
      </c>
      <c r="G12" s="640">
        <f ca="1">+IF(ISERROR(HLOOKUP($B12,INDIRECT("'Monthly Resource Report'!"&amp;'Wilson Validation'!$G$1047950&amp;":"&amp;'Wilson Validation'!$G$1047951),'Wilson Validation'!G$1047952,FALSE)),0,HLOOKUP($B12,INDIRECT("'Monthly Resource Report'!"&amp;'Wilson Validation'!$G$1047950&amp;":"&amp;'Wilson Validation'!$G$1047951),'Wilson Validation'!G$1047952,FALSE))</f>
        <v>417</v>
      </c>
      <c r="H12" s="297">
        <f ca="1">+IF(ISERROR(HLOOKUP($B12,INDIRECT("'Monthly Resource Report'!"&amp;'Wilson Validation'!$G$1047950&amp;":"&amp;'Wilson Validation'!$G$1047951),'Wilson Validation'!H$1047952,FALSE)),0,HLOOKUP($B12,INDIRECT("'Monthly Resource Report'!"&amp;'Wilson Validation'!$G$1047950&amp;":"&amp;'Wilson Validation'!$G$1047951),'Wilson Validation'!H$1047952,FALSE))</f>
        <v>2.6819984311631093</v>
      </c>
      <c r="I12" s="317">
        <f ca="1">+IF(ISERROR(HLOOKUP($B12,INDIRECT("'Monthly Resource Report'!"&amp;'Wilson Validation'!$G$1047950&amp;":"&amp;'Wilson Validation'!$G$1047951),'Wilson Validation'!I$1047952,FALSE)),0,HLOOKUP($B12,INDIRECT("'Monthly Resource Report'!"&amp;'Wilson Validation'!$G$1047950&amp;":"&amp;'Wilson Validation'!$G$1047951),'Wilson Validation'!I$1047952,FALSE))</f>
        <v>5.9513104830769423E-2</v>
      </c>
      <c r="J12" s="318">
        <f ca="1">+IF(ISERROR(HLOOKUP($B12,INDIRECT("'Monthly Resource Report'!"&amp;'Wilson Validation'!$G$1047950&amp;":"&amp;'Wilson Validation'!$G$1047951),'Wilson Validation'!J$1047952,FALSE)),0,HLOOKUP($B12,INDIRECT("'Monthly Resource Report'!"&amp;'Wilson Validation'!$G$1047950&amp;":"&amp;'Wilson Validation'!$G$1047951),'Wilson Validation'!J$1047952,FALSE))</f>
        <v>0.53307192829699879</v>
      </c>
    </row>
    <row r="13" spans="2:10">
      <c r="B13" s="301">
        <v>41579</v>
      </c>
      <c r="C13" s="294">
        <v>417</v>
      </c>
      <c r="D13" s="297">
        <v>2.6819999999999999</v>
      </c>
      <c r="E13" s="299">
        <v>0.06</v>
      </c>
      <c r="F13" s="295">
        <v>0.53</v>
      </c>
      <c r="G13" s="640">
        <f ca="1">+IF(ISERROR(HLOOKUP($B13,INDIRECT("'Monthly Resource Report'!"&amp;'Wilson Validation'!$G$1047950&amp;":"&amp;'Wilson Validation'!$G$1047951),'Wilson Validation'!G$1047952,FALSE)),0,HLOOKUP($B13,INDIRECT("'Monthly Resource Report'!"&amp;'Wilson Validation'!$G$1047950&amp;":"&amp;'Wilson Validation'!$G$1047951),'Wilson Validation'!G$1047952,FALSE))</f>
        <v>417</v>
      </c>
      <c r="H13" s="297">
        <f ca="1">+IF(ISERROR(HLOOKUP($B13,INDIRECT("'Monthly Resource Report'!"&amp;'Wilson Validation'!$G$1047950&amp;":"&amp;'Wilson Validation'!$G$1047951),'Wilson Validation'!H$1047952,FALSE)),0,HLOOKUP($B13,INDIRECT("'Monthly Resource Report'!"&amp;'Wilson Validation'!$G$1047950&amp;":"&amp;'Wilson Validation'!$G$1047951),'Wilson Validation'!H$1047952,FALSE))</f>
        <v>2.681996567336431</v>
      </c>
      <c r="I13" s="317">
        <f ca="1">+IF(ISERROR(HLOOKUP($B13,INDIRECT("'Monthly Resource Report'!"&amp;'Wilson Validation'!$G$1047950&amp;":"&amp;'Wilson Validation'!$G$1047951),'Wilson Validation'!I$1047952,FALSE)),0,HLOOKUP($B13,INDIRECT("'Monthly Resource Report'!"&amp;'Wilson Validation'!$G$1047950&amp;":"&amp;'Wilson Validation'!$G$1047951),'Wilson Validation'!I$1047952,FALSE))</f>
        <v>5.9565401956782067E-2</v>
      </c>
      <c r="J13" s="318">
        <f ca="1">+IF(ISERROR(HLOOKUP($B13,INDIRECT("'Monthly Resource Report'!"&amp;'Wilson Validation'!$G$1047950&amp;":"&amp;'Wilson Validation'!$G$1047951),'Wilson Validation'!J$1047952,FALSE)),0,HLOOKUP($B13,INDIRECT("'Monthly Resource Report'!"&amp;'Wilson Validation'!$G$1047950&amp;":"&amp;'Wilson Validation'!$G$1047951),'Wilson Validation'!J$1047952,FALSE))</f>
        <v>0.5323031000098013</v>
      </c>
    </row>
    <row r="14" spans="2:10">
      <c r="B14" s="301">
        <v>41609</v>
      </c>
      <c r="C14" s="294">
        <v>417</v>
      </c>
      <c r="D14" s="297">
        <v>2.6819999999999999</v>
      </c>
      <c r="E14" s="299">
        <v>0.06</v>
      </c>
      <c r="F14" s="295">
        <v>0.53</v>
      </c>
      <c r="G14" s="640">
        <f ca="1">+IF(ISERROR(HLOOKUP($B14,INDIRECT("'Monthly Resource Report'!"&amp;'Wilson Validation'!$G$1047950&amp;":"&amp;'Wilson Validation'!$G$1047951),'Wilson Validation'!G$1047952,FALSE)),0,HLOOKUP($B14,INDIRECT("'Monthly Resource Report'!"&amp;'Wilson Validation'!$G$1047950&amp;":"&amp;'Wilson Validation'!$G$1047951),'Wilson Validation'!G$1047952,FALSE))</f>
        <v>417</v>
      </c>
      <c r="H14" s="297">
        <f ca="1">+IF(ISERROR(HLOOKUP($B14,INDIRECT("'Monthly Resource Report'!"&amp;'Wilson Validation'!$G$1047950&amp;":"&amp;'Wilson Validation'!$G$1047951),'Wilson Validation'!H$1047952,FALSE)),0,HLOOKUP($B14,INDIRECT("'Monthly Resource Report'!"&amp;'Wilson Validation'!$G$1047950&amp;":"&amp;'Wilson Validation'!$G$1047951),'Wilson Validation'!H$1047952,FALSE))</f>
        <v>2.6819958595117628</v>
      </c>
      <c r="I14" s="317">
        <f ca="1">+IF(ISERROR(HLOOKUP($B14,INDIRECT("'Monthly Resource Report'!"&amp;'Wilson Validation'!$G$1047950&amp;":"&amp;'Wilson Validation'!$G$1047951),'Wilson Validation'!I$1047952,FALSE)),0,HLOOKUP($B14,INDIRECT("'Monthly Resource Report'!"&amp;'Wilson Validation'!$G$1047950&amp;":"&amp;'Wilson Validation'!$G$1047951),'Wilson Validation'!I$1047952,FALSE))</f>
        <v>5.967165077176504E-2</v>
      </c>
      <c r="J14" s="318">
        <f ca="1">+IF(ISERROR(HLOOKUP($B14,INDIRECT("'Monthly Resource Report'!"&amp;'Wilson Validation'!$G$1047950&amp;":"&amp;'Wilson Validation'!$G$1047951),'Wilson Validation'!J$1047952,FALSE)),0,HLOOKUP($B14,INDIRECT("'Monthly Resource Report'!"&amp;'Wilson Validation'!$G$1047950&amp;":"&amp;'Wilson Validation'!$G$1047951),'Wilson Validation'!J$1047952,FALSE))</f>
        <v>0.53110197605848708</v>
      </c>
    </row>
    <row r="15" spans="2:10">
      <c r="B15" s="301">
        <v>41640</v>
      </c>
      <c r="C15" s="294">
        <v>417</v>
      </c>
      <c r="D15" s="297">
        <v>2.6859999999999999</v>
      </c>
      <c r="E15" s="299">
        <v>0.06</v>
      </c>
      <c r="F15" s="295">
        <v>0.53</v>
      </c>
      <c r="G15" s="640">
        <f ca="1">+IF(ISERROR(HLOOKUP($B15,INDIRECT("'Monthly Resource Report'!"&amp;'Wilson Validation'!$G$1047950&amp;":"&amp;'Wilson Validation'!$G$1047951),'Wilson Validation'!G$1047952,FALSE)),0,HLOOKUP($B15,INDIRECT("'Monthly Resource Report'!"&amp;'Wilson Validation'!$G$1047950&amp;":"&amp;'Wilson Validation'!$G$1047951),'Wilson Validation'!G$1047952,FALSE))</f>
        <v>417</v>
      </c>
      <c r="H15" s="297">
        <f ca="1">+IF(ISERROR(HLOOKUP($B15,INDIRECT("'Monthly Resource Report'!"&amp;'Wilson Validation'!$G$1047950&amp;":"&amp;'Wilson Validation'!$G$1047951),'Wilson Validation'!H$1047952,FALSE)),0,HLOOKUP($B15,INDIRECT("'Monthly Resource Report'!"&amp;'Wilson Validation'!$G$1047950&amp;":"&amp;'Wilson Validation'!$G$1047951),'Wilson Validation'!H$1047952,FALSE))</f>
        <v>2.6860005569766381</v>
      </c>
      <c r="I15" s="317">
        <f ca="1">+IF(ISERROR(HLOOKUP($B15,INDIRECT("'Monthly Resource Report'!"&amp;'Wilson Validation'!$G$1047950&amp;":"&amp;'Wilson Validation'!$G$1047951),'Wilson Validation'!I$1047952,FALSE)),0,HLOOKUP($B15,INDIRECT("'Monthly Resource Report'!"&amp;'Wilson Validation'!$G$1047950&amp;":"&amp;'Wilson Validation'!$G$1047951),'Wilson Validation'!I$1047952,FALSE))</f>
        <v>5.9871046975744552E-2</v>
      </c>
      <c r="J15" s="318">
        <f ca="1">+IF(ISERROR(HLOOKUP($B15,INDIRECT("'Monthly Resource Report'!"&amp;'Wilson Validation'!$G$1047950&amp;":"&amp;'Wilson Validation'!$G$1047951),'Wilson Validation'!J$1047952,FALSE)),0,HLOOKUP($B15,INDIRECT("'Monthly Resource Report'!"&amp;'Wilson Validation'!$G$1047950&amp;":"&amp;'Wilson Validation'!$G$1047951),'Wilson Validation'!J$1047952,FALSE))</f>
        <v>0.53075033655322268</v>
      </c>
    </row>
    <row r="16" spans="2:10">
      <c r="B16" s="301">
        <v>41671</v>
      </c>
      <c r="C16" s="294">
        <v>417</v>
      </c>
      <c r="D16" s="297">
        <v>2.6859999999999999</v>
      </c>
      <c r="E16" s="299">
        <v>0.06</v>
      </c>
      <c r="F16" s="295">
        <v>0.53</v>
      </c>
      <c r="G16" s="640">
        <f ca="1">+IF(ISERROR(HLOOKUP($B16,INDIRECT("'Monthly Resource Report'!"&amp;'Wilson Validation'!$G$1047950&amp;":"&amp;'Wilson Validation'!$G$1047951),'Wilson Validation'!G$1047952,FALSE)),0,HLOOKUP($B16,INDIRECT("'Monthly Resource Report'!"&amp;'Wilson Validation'!$G$1047950&amp;":"&amp;'Wilson Validation'!$G$1047951),'Wilson Validation'!G$1047952,FALSE))</f>
        <v>417</v>
      </c>
      <c r="H16" s="297">
        <f ca="1">+IF(ISERROR(HLOOKUP($B16,INDIRECT("'Monthly Resource Report'!"&amp;'Wilson Validation'!$G$1047950&amp;":"&amp;'Wilson Validation'!$G$1047951),'Wilson Validation'!H$1047952,FALSE)),0,HLOOKUP($B16,INDIRECT("'Monthly Resource Report'!"&amp;'Wilson Validation'!$G$1047950&amp;":"&amp;'Wilson Validation'!$G$1047951),'Wilson Validation'!H$1047952,FALSE))</f>
        <v>2.6860006497104965</v>
      </c>
      <c r="I16" s="317">
        <f ca="1">+IF(ISERROR(HLOOKUP($B16,INDIRECT("'Monthly Resource Report'!"&amp;'Wilson Validation'!$G$1047950&amp;":"&amp;'Wilson Validation'!$G$1047951),'Wilson Validation'!I$1047952,FALSE)),0,HLOOKUP($B16,INDIRECT("'Monthly Resource Report'!"&amp;'Wilson Validation'!$G$1047950&amp;":"&amp;'Wilson Validation'!$G$1047951),'Wilson Validation'!I$1047952,FALSE))</f>
        <v>5.9809134940606155E-2</v>
      </c>
      <c r="J16" s="318">
        <f ca="1">+IF(ISERROR(HLOOKUP($B16,INDIRECT("'Monthly Resource Report'!"&amp;'Wilson Validation'!$G$1047950&amp;":"&amp;'Wilson Validation'!$G$1047951),'Wilson Validation'!J$1047952,FALSE)),0,HLOOKUP($B16,INDIRECT("'Monthly Resource Report'!"&amp;'Wilson Validation'!$G$1047950&amp;":"&amp;'Wilson Validation'!$G$1047951),'Wilson Validation'!J$1047952,FALSE))</f>
        <v>0.53126394507874541</v>
      </c>
    </row>
    <row r="17" spans="2:11">
      <c r="B17" s="301">
        <v>41699</v>
      </c>
      <c r="C17" s="294">
        <v>417</v>
      </c>
      <c r="D17" s="297">
        <v>2.6859999999999999</v>
      </c>
      <c r="E17" s="299">
        <v>0.06</v>
      </c>
      <c r="F17" s="295">
        <v>0.53</v>
      </c>
      <c r="G17" s="640">
        <f ca="1">+IF(ISERROR(HLOOKUP($B17,INDIRECT("'Monthly Resource Report'!"&amp;'Wilson Validation'!$G$1047950&amp;":"&amp;'Wilson Validation'!$G$1047951),'Wilson Validation'!G$1047952,FALSE)),0,HLOOKUP($B17,INDIRECT("'Monthly Resource Report'!"&amp;'Wilson Validation'!$G$1047950&amp;":"&amp;'Wilson Validation'!$G$1047951),'Wilson Validation'!G$1047952,FALSE))</f>
        <v>417</v>
      </c>
      <c r="H17" s="297">
        <f ca="1">+IF(ISERROR(HLOOKUP($B17,INDIRECT("'Monthly Resource Report'!"&amp;'Wilson Validation'!$G$1047950&amp;":"&amp;'Wilson Validation'!$G$1047951),'Wilson Validation'!H$1047952,FALSE)),0,HLOOKUP($B17,INDIRECT("'Monthly Resource Report'!"&amp;'Wilson Validation'!$G$1047950&amp;":"&amp;'Wilson Validation'!$G$1047951),'Wilson Validation'!H$1047952,FALSE))</f>
        <v>2.6859994621669872</v>
      </c>
      <c r="I17" s="317">
        <f ca="1">+IF(ISERROR(HLOOKUP($B17,INDIRECT("'Monthly Resource Report'!"&amp;'Wilson Validation'!$G$1047950&amp;":"&amp;'Wilson Validation'!$G$1047951),'Wilson Validation'!I$1047952,FALSE)),0,HLOOKUP($B17,INDIRECT("'Monthly Resource Report'!"&amp;'Wilson Validation'!$G$1047950&amp;":"&amp;'Wilson Validation'!$G$1047951),'Wilson Validation'!I$1047952,FALSE))</f>
        <v>5.9427529426883396E-2</v>
      </c>
      <c r="J17" s="318">
        <f ca="1">+IF(ISERROR(HLOOKUP($B17,INDIRECT("'Monthly Resource Report'!"&amp;'Wilson Validation'!$G$1047950&amp;":"&amp;'Wilson Validation'!$G$1047951),'Wilson Validation'!J$1047952,FALSE)),0,HLOOKUP($B17,INDIRECT("'Monthly Resource Report'!"&amp;'Wilson Validation'!$G$1047950&amp;":"&amp;'Wilson Validation'!$G$1047951),'Wilson Validation'!J$1047952,FALSE))</f>
        <v>0.53080095347333611</v>
      </c>
    </row>
    <row r="18" spans="2:11">
      <c r="B18" s="301">
        <v>41730</v>
      </c>
      <c r="C18" s="294">
        <v>417</v>
      </c>
      <c r="D18" s="297">
        <v>2.6859999999999999</v>
      </c>
      <c r="E18" s="299">
        <v>0.06</v>
      </c>
      <c r="F18" s="295">
        <v>0.53</v>
      </c>
      <c r="G18" s="640">
        <f ca="1">+IF(ISERROR(HLOOKUP($B18,INDIRECT("'Monthly Resource Report'!"&amp;'Wilson Validation'!$G$1047950&amp;":"&amp;'Wilson Validation'!$G$1047951),'Wilson Validation'!G$1047952,FALSE)),0,HLOOKUP($B18,INDIRECT("'Monthly Resource Report'!"&amp;'Wilson Validation'!$G$1047950&amp;":"&amp;'Wilson Validation'!$G$1047951),'Wilson Validation'!G$1047952,FALSE))</f>
        <v>417</v>
      </c>
      <c r="H18" s="297">
        <f ca="1">+IF(ISERROR(HLOOKUP($B18,INDIRECT("'Monthly Resource Report'!"&amp;'Wilson Validation'!$G$1047950&amp;":"&amp;'Wilson Validation'!$G$1047951),'Wilson Validation'!H$1047952,FALSE)),0,HLOOKUP($B18,INDIRECT("'Monthly Resource Report'!"&amp;'Wilson Validation'!$G$1047950&amp;":"&amp;'Wilson Validation'!$G$1047951),'Wilson Validation'!H$1047952,FALSE))</f>
        <v>2.6859999774784074</v>
      </c>
      <c r="I18" s="317">
        <f ca="1">+IF(ISERROR(HLOOKUP($B18,INDIRECT("'Monthly Resource Report'!"&amp;'Wilson Validation'!$G$1047950&amp;":"&amp;'Wilson Validation'!$G$1047951),'Wilson Validation'!I$1047952,FALSE)),0,HLOOKUP($B18,INDIRECT("'Monthly Resource Report'!"&amp;'Wilson Validation'!$G$1047950&amp;":"&amp;'Wilson Validation'!$G$1047951),'Wilson Validation'!I$1047952,FALSE))</f>
        <v>5.947095214786674E-2</v>
      </c>
      <c r="J18" s="318">
        <f ca="1">+IF(ISERROR(HLOOKUP($B18,INDIRECT("'Monthly Resource Report'!"&amp;'Wilson Validation'!$G$1047950&amp;":"&amp;'Wilson Validation'!$G$1047951),'Wilson Validation'!J$1047952,FALSE)),0,HLOOKUP($B18,INDIRECT("'Monthly Resource Report'!"&amp;'Wilson Validation'!$G$1047950&amp;":"&amp;'Wilson Validation'!$G$1047951),'Wilson Validation'!J$1047952,FALSE))</f>
        <v>0.53123186418128121</v>
      </c>
    </row>
    <row r="19" spans="2:11">
      <c r="B19" s="301">
        <v>41760</v>
      </c>
      <c r="C19" s="294">
        <v>417</v>
      </c>
      <c r="D19" s="297">
        <v>2.6859999999999999</v>
      </c>
      <c r="E19" s="299">
        <v>0.06</v>
      </c>
      <c r="F19" s="295">
        <v>0.53</v>
      </c>
      <c r="G19" s="640">
        <f ca="1">+IF(ISERROR(HLOOKUP($B19,INDIRECT("'Monthly Resource Report'!"&amp;'Wilson Validation'!$G$1047950&amp;":"&amp;'Wilson Validation'!$G$1047951),'Wilson Validation'!G$1047952,FALSE)),0,HLOOKUP($B19,INDIRECT("'Monthly Resource Report'!"&amp;'Wilson Validation'!$G$1047950&amp;":"&amp;'Wilson Validation'!$G$1047951),'Wilson Validation'!G$1047952,FALSE))</f>
        <v>417</v>
      </c>
      <c r="H19" s="297">
        <f ca="1">+IF(ISERROR(HLOOKUP($B19,INDIRECT("'Monthly Resource Report'!"&amp;'Wilson Validation'!$G$1047950&amp;":"&amp;'Wilson Validation'!$G$1047951),'Wilson Validation'!H$1047952,FALSE)),0,HLOOKUP($B19,INDIRECT("'Monthly Resource Report'!"&amp;'Wilson Validation'!$G$1047950&amp;":"&amp;'Wilson Validation'!$G$1047951),'Wilson Validation'!H$1047952,FALSE))</f>
        <v>2.685999681789252</v>
      </c>
      <c r="I19" s="317">
        <f ca="1">+IF(ISERROR(HLOOKUP($B19,INDIRECT("'Monthly Resource Report'!"&amp;'Wilson Validation'!$G$1047950&amp;":"&amp;'Wilson Validation'!$G$1047951),'Wilson Validation'!I$1047952,FALSE)),0,HLOOKUP($B19,INDIRECT("'Monthly Resource Report'!"&amp;'Wilson Validation'!$G$1047950&amp;":"&amp;'Wilson Validation'!$G$1047951),'Wilson Validation'!I$1047952,FALSE))</f>
        <v>5.9479589919541657E-2</v>
      </c>
      <c r="J19" s="318">
        <f ca="1">+IF(ISERROR(HLOOKUP($B19,INDIRECT("'Monthly Resource Report'!"&amp;'Wilson Validation'!$G$1047950&amp;":"&amp;'Wilson Validation'!$G$1047951),'Wilson Validation'!J$1047952,FALSE)),0,HLOOKUP($B19,INDIRECT("'Monthly Resource Report'!"&amp;'Wilson Validation'!$G$1047950&amp;":"&amp;'Wilson Validation'!$G$1047951),'Wilson Validation'!J$1047952,FALSE))</f>
        <v>0.53079738289804357</v>
      </c>
    </row>
    <row r="20" spans="2:11">
      <c r="B20" s="301">
        <v>41791</v>
      </c>
      <c r="C20" s="294">
        <v>417</v>
      </c>
      <c r="D20" s="297">
        <v>2.6859999999999999</v>
      </c>
      <c r="E20" s="299">
        <v>0.06</v>
      </c>
      <c r="F20" s="295">
        <v>0.53</v>
      </c>
      <c r="G20" s="640">
        <f ca="1">+IF(ISERROR(HLOOKUP($B20,INDIRECT("'Monthly Resource Report'!"&amp;'Wilson Validation'!$G$1047950&amp;":"&amp;'Wilson Validation'!$G$1047951),'Wilson Validation'!G$1047952,FALSE)),0,HLOOKUP($B20,INDIRECT("'Monthly Resource Report'!"&amp;'Wilson Validation'!$G$1047950&amp;":"&amp;'Wilson Validation'!$G$1047951),'Wilson Validation'!G$1047952,FALSE))</f>
        <v>417</v>
      </c>
      <c r="H20" s="297">
        <f ca="1">+IF(ISERROR(HLOOKUP($B20,INDIRECT("'Monthly Resource Report'!"&amp;'Wilson Validation'!$G$1047950&amp;":"&amp;'Wilson Validation'!$G$1047951),'Wilson Validation'!H$1047952,FALSE)),0,HLOOKUP($B20,INDIRECT("'Monthly Resource Report'!"&amp;'Wilson Validation'!$G$1047950&amp;":"&amp;'Wilson Validation'!$G$1047951),'Wilson Validation'!H$1047952,FALSE))</f>
        <v>2.685999797712026</v>
      </c>
      <c r="I20" s="317">
        <f ca="1">+IF(ISERROR(HLOOKUP($B20,INDIRECT("'Monthly Resource Report'!"&amp;'Wilson Validation'!$G$1047950&amp;":"&amp;'Wilson Validation'!$G$1047951),'Wilson Validation'!I$1047952,FALSE)),0,HLOOKUP($B20,INDIRECT("'Monthly Resource Report'!"&amp;'Wilson Validation'!$G$1047950&amp;":"&amp;'Wilson Validation'!$G$1047951),'Wilson Validation'!I$1047952,FALSE))</f>
        <v>5.9412343132421865E-2</v>
      </c>
      <c r="J20" s="318">
        <f ca="1">+IF(ISERROR(HLOOKUP($B20,INDIRECT("'Monthly Resource Report'!"&amp;'Wilson Validation'!$G$1047950&amp;":"&amp;'Wilson Validation'!$G$1047951),'Wilson Validation'!J$1047952,FALSE)),0,HLOOKUP($B20,INDIRECT("'Monthly Resource Report'!"&amp;'Wilson Validation'!$G$1047950&amp;":"&amp;'Wilson Validation'!$G$1047951),'Wilson Validation'!J$1047952,FALSE))</f>
        <v>0.53165357714820571</v>
      </c>
    </row>
    <row r="21" spans="2:11">
      <c r="B21" s="301">
        <v>41821</v>
      </c>
      <c r="C21" s="294">
        <v>417</v>
      </c>
      <c r="D21" s="297">
        <v>2.6859999999999999</v>
      </c>
      <c r="E21" s="299">
        <v>0.06</v>
      </c>
      <c r="F21" s="295">
        <v>0.53</v>
      </c>
      <c r="G21" s="640">
        <f ca="1">+IF(ISERROR(HLOOKUP($B21,INDIRECT("'Monthly Resource Report'!"&amp;'Wilson Validation'!$G$1047950&amp;":"&amp;'Wilson Validation'!$G$1047951),'Wilson Validation'!G$1047952,FALSE)),0,HLOOKUP($B21,INDIRECT("'Monthly Resource Report'!"&amp;'Wilson Validation'!$G$1047950&amp;":"&amp;'Wilson Validation'!$G$1047951),'Wilson Validation'!G$1047952,FALSE))</f>
        <v>417</v>
      </c>
      <c r="H21" s="297">
        <f ca="1">+IF(ISERROR(HLOOKUP($B21,INDIRECT("'Monthly Resource Report'!"&amp;'Wilson Validation'!$G$1047950&amp;":"&amp;'Wilson Validation'!$G$1047951),'Wilson Validation'!H$1047952,FALSE)),0,HLOOKUP($B21,INDIRECT("'Monthly Resource Report'!"&amp;'Wilson Validation'!$G$1047950&amp;":"&amp;'Wilson Validation'!$G$1047951),'Wilson Validation'!H$1047952,FALSE))</f>
        <v>2.6859995612105267</v>
      </c>
      <c r="I21" s="317">
        <f ca="1">+IF(ISERROR(HLOOKUP($B21,INDIRECT("'Monthly Resource Report'!"&amp;'Wilson Validation'!$G$1047950&amp;":"&amp;'Wilson Validation'!$G$1047951),'Wilson Validation'!I$1047952,FALSE)),0,HLOOKUP($B21,INDIRECT("'Monthly Resource Report'!"&amp;'Wilson Validation'!$G$1047950&amp;":"&amp;'Wilson Validation'!$G$1047951),'Wilson Validation'!I$1047952,FALSE))</f>
        <v>5.9405323594667936E-2</v>
      </c>
      <c r="J21" s="318">
        <f ca="1">+IF(ISERROR(HLOOKUP($B21,INDIRECT("'Monthly Resource Report'!"&amp;'Wilson Validation'!$G$1047950&amp;":"&amp;'Wilson Validation'!$G$1047951),'Wilson Validation'!J$1047952,FALSE)),0,HLOOKUP($B21,INDIRECT("'Monthly Resource Report'!"&amp;'Wilson Validation'!$G$1047950&amp;":"&amp;'Wilson Validation'!$G$1047951),'Wilson Validation'!J$1047952,FALSE))</f>
        <v>0.5308006705442232</v>
      </c>
    </row>
    <row r="22" spans="2:11">
      <c r="B22" s="301">
        <v>41852</v>
      </c>
      <c r="C22" s="294">
        <v>417</v>
      </c>
      <c r="D22" s="297">
        <v>2.6859999999999999</v>
      </c>
      <c r="E22" s="299">
        <v>0.06</v>
      </c>
      <c r="F22" s="295">
        <v>0.53</v>
      </c>
      <c r="G22" s="640">
        <f ca="1">+IF(ISERROR(HLOOKUP($B22,INDIRECT("'Monthly Resource Report'!"&amp;'Wilson Validation'!$G$1047950&amp;":"&amp;'Wilson Validation'!$G$1047951),'Wilson Validation'!G$1047952,FALSE)),0,HLOOKUP($B22,INDIRECT("'Monthly Resource Report'!"&amp;'Wilson Validation'!$G$1047950&amp;":"&amp;'Wilson Validation'!$G$1047951),'Wilson Validation'!G$1047952,FALSE))</f>
        <v>417</v>
      </c>
      <c r="H22" s="297">
        <f ca="1">+IF(ISERROR(HLOOKUP($B22,INDIRECT("'Monthly Resource Report'!"&amp;'Wilson Validation'!$G$1047950&amp;":"&amp;'Wilson Validation'!$G$1047951),'Wilson Validation'!H$1047952,FALSE)),0,HLOOKUP($B22,INDIRECT("'Monthly Resource Report'!"&amp;'Wilson Validation'!$G$1047950&amp;":"&amp;'Wilson Validation'!$G$1047951),'Wilson Validation'!H$1047952,FALSE))</f>
        <v>2.6859994367380722</v>
      </c>
      <c r="I22" s="317">
        <f ca="1">+IF(ISERROR(HLOOKUP($B22,INDIRECT("'Monthly Resource Report'!"&amp;'Wilson Validation'!$G$1047950&amp;":"&amp;'Wilson Validation'!$G$1047951),'Wilson Validation'!I$1047952,FALSE)),0,HLOOKUP($B22,INDIRECT("'Monthly Resource Report'!"&amp;'Wilson Validation'!$G$1047950&amp;":"&amp;'Wilson Validation'!$G$1047951),'Wilson Validation'!I$1047952,FALSE))</f>
        <v>5.9402473305834709E-2</v>
      </c>
      <c r="J22" s="318">
        <f ca="1">+IF(ISERROR(HLOOKUP($B22,INDIRECT("'Monthly Resource Report'!"&amp;'Wilson Validation'!$G$1047950&amp;":"&amp;'Wilson Validation'!$G$1047951),'Wilson Validation'!J$1047952,FALSE)),0,HLOOKUP($B22,INDIRECT("'Monthly Resource Report'!"&amp;'Wilson Validation'!$G$1047950&amp;":"&amp;'Wilson Validation'!$G$1047951),'Wilson Validation'!J$1047952,FALSE))</f>
        <v>0.53080447654274954</v>
      </c>
    </row>
    <row r="23" spans="2:11">
      <c r="B23" s="301">
        <v>41883</v>
      </c>
      <c r="C23" s="294">
        <v>417</v>
      </c>
      <c r="D23" s="297">
        <v>2.6859999999999999</v>
      </c>
      <c r="E23" s="299">
        <v>0.06</v>
      </c>
      <c r="F23" s="295">
        <v>0.53</v>
      </c>
      <c r="G23" s="640">
        <f ca="1">+IF(ISERROR(HLOOKUP($B23,INDIRECT("'Monthly Resource Report'!"&amp;'Wilson Validation'!$G$1047950&amp;":"&amp;'Wilson Validation'!$G$1047951),'Wilson Validation'!G$1047952,FALSE)),0,HLOOKUP($B23,INDIRECT("'Monthly Resource Report'!"&amp;'Wilson Validation'!$G$1047950&amp;":"&amp;'Wilson Validation'!$G$1047951),'Wilson Validation'!G$1047952,FALSE))</f>
        <v>417</v>
      </c>
      <c r="H23" s="297">
        <f ca="1">+IF(ISERROR(HLOOKUP($B23,INDIRECT("'Monthly Resource Report'!"&amp;'Wilson Validation'!$G$1047950&amp;":"&amp;'Wilson Validation'!$G$1047951),'Wilson Validation'!H$1047952,FALSE)),0,HLOOKUP($B23,INDIRECT("'Monthly Resource Report'!"&amp;'Wilson Validation'!$G$1047950&amp;":"&amp;'Wilson Validation'!$G$1047951),'Wilson Validation'!H$1047952,FALSE))</f>
        <v>2.6859991133525538</v>
      </c>
      <c r="I23" s="317">
        <f ca="1">+IF(ISERROR(HLOOKUP($B23,INDIRECT("'Monthly Resource Report'!"&amp;'Wilson Validation'!$G$1047950&amp;":"&amp;'Wilson Validation'!$G$1047951),'Wilson Validation'!I$1047952,FALSE)),0,HLOOKUP($B23,INDIRECT("'Monthly Resource Report'!"&amp;'Wilson Validation'!$G$1047950&amp;":"&amp;'Wilson Validation'!$G$1047951),'Wilson Validation'!I$1047952,FALSE))</f>
        <v>5.9266644104279342E-2</v>
      </c>
      <c r="J23" s="318">
        <f ca="1">+IF(ISERROR(HLOOKUP($B23,INDIRECT("'Monthly Resource Report'!"&amp;'Wilson Validation'!$G$1047950&amp;":"&amp;'Wilson Validation'!$G$1047951),'Wilson Validation'!J$1047952,FALSE)),0,HLOOKUP($B23,INDIRECT("'Monthly Resource Report'!"&amp;'Wilson Validation'!$G$1047950&amp;":"&amp;'Wilson Validation'!$G$1047951),'Wilson Validation'!J$1047952,FALSE))</f>
        <v>0.53084501034761977</v>
      </c>
    </row>
    <row r="24" spans="2:11">
      <c r="B24" s="301">
        <v>41913</v>
      </c>
      <c r="C24" s="294">
        <v>417</v>
      </c>
      <c r="D24" s="297">
        <v>2.6859999999999999</v>
      </c>
      <c r="E24" s="299">
        <v>0.06</v>
      </c>
      <c r="F24" s="295">
        <v>0.53</v>
      </c>
      <c r="G24" s="640">
        <f ca="1">+IF(ISERROR(HLOOKUP($B24,INDIRECT("'Monthly Resource Report'!"&amp;'Wilson Validation'!$G$1047950&amp;":"&amp;'Wilson Validation'!$G$1047951),'Wilson Validation'!G$1047952,FALSE)),0,HLOOKUP($B24,INDIRECT("'Monthly Resource Report'!"&amp;'Wilson Validation'!$G$1047950&amp;":"&amp;'Wilson Validation'!$G$1047951),'Wilson Validation'!G$1047952,FALSE))</f>
        <v>417</v>
      </c>
      <c r="H24" s="297">
        <f ca="1">+IF(ISERROR(HLOOKUP($B24,INDIRECT("'Monthly Resource Report'!"&amp;'Wilson Validation'!$G$1047950&amp;":"&amp;'Wilson Validation'!$G$1047951),'Wilson Validation'!H$1047952,FALSE)),0,HLOOKUP($B24,INDIRECT("'Monthly Resource Report'!"&amp;'Wilson Validation'!$G$1047950&amp;":"&amp;'Wilson Validation'!$G$1047951),'Wilson Validation'!H$1047952,FALSE))</f>
        <v>2.6859999619487924</v>
      </c>
      <c r="I24" s="317">
        <f ca="1">+IF(ISERROR(HLOOKUP($B24,INDIRECT("'Monthly Resource Report'!"&amp;'Wilson Validation'!$G$1047950&amp;":"&amp;'Wilson Validation'!$G$1047951),'Wilson Validation'!I$1047952,FALSE)),0,HLOOKUP($B24,INDIRECT("'Monthly Resource Report'!"&amp;'Wilson Validation'!$G$1047950&amp;":"&amp;'Wilson Validation'!$G$1047951),'Wilson Validation'!I$1047952,FALSE))</f>
        <v>5.9385386148154994E-2</v>
      </c>
      <c r="J24" s="318">
        <f ca="1">+IF(ISERROR(HLOOKUP($B24,INDIRECT("'Monthly Resource Report'!"&amp;'Wilson Validation'!$G$1047950&amp;":"&amp;'Wilson Validation'!$G$1047951),'Wilson Validation'!J$1047952,FALSE)),0,HLOOKUP($B24,INDIRECT("'Monthly Resource Report'!"&amp;'Wilson Validation'!$G$1047950&amp;":"&amp;'Wilson Validation'!$G$1047951),'Wilson Validation'!J$1047952,FALSE))</f>
        <v>0.53252215551299054</v>
      </c>
    </row>
    <row r="25" spans="2:11">
      <c r="B25" s="301">
        <v>41944</v>
      </c>
      <c r="C25" s="294">
        <v>417</v>
      </c>
      <c r="D25" s="297">
        <v>2.6859999999999999</v>
      </c>
      <c r="E25" s="299">
        <v>0.06</v>
      </c>
      <c r="F25" s="295">
        <v>0.53</v>
      </c>
      <c r="G25" s="640">
        <f ca="1">+IF(ISERROR(HLOOKUP($B25,INDIRECT("'Monthly Resource Report'!"&amp;'Wilson Validation'!$G$1047950&amp;":"&amp;'Wilson Validation'!$G$1047951),'Wilson Validation'!G$1047952,FALSE)),0,HLOOKUP($B25,INDIRECT("'Monthly Resource Report'!"&amp;'Wilson Validation'!$G$1047950&amp;":"&amp;'Wilson Validation'!$G$1047951),'Wilson Validation'!G$1047952,FALSE))</f>
        <v>417</v>
      </c>
      <c r="H25" s="297">
        <f ca="1">+IF(ISERROR(HLOOKUP($B25,INDIRECT("'Monthly Resource Report'!"&amp;'Wilson Validation'!$G$1047950&amp;":"&amp;'Wilson Validation'!$G$1047951),'Wilson Validation'!H$1047952,FALSE)),0,HLOOKUP($B25,INDIRECT("'Monthly Resource Report'!"&amp;'Wilson Validation'!$G$1047950&amp;":"&amp;'Wilson Validation'!$G$1047951),'Wilson Validation'!H$1047952,FALSE))</f>
        <v>2.6859997669190459</v>
      </c>
      <c r="I25" s="317">
        <f ca="1">+IF(ISERROR(HLOOKUP($B25,INDIRECT("'Monthly Resource Report'!"&amp;'Wilson Validation'!$G$1047950&amp;":"&amp;'Wilson Validation'!$G$1047951),'Wilson Validation'!I$1047952,FALSE)),0,HLOOKUP($B25,INDIRECT("'Monthly Resource Report'!"&amp;'Wilson Validation'!$G$1047950&amp;":"&amp;'Wilson Validation'!$G$1047951),'Wilson Validation'!I$1047952,FALSE))</f>
        <v>5.9464243218714435E-2</v>
      </c>
      <c r="J25" s="318">
        <f ca="1">+IF(ISERROR(HLOOKUP($B25,INDIRECT("'Monthly Resource Report'!"&amp;'Wilson Validation'!$G$1047950&amp;":"&amp;'Wilson Validation'!$G$1047951),'Wilson Validation'!J$1047952,FALSE)),0,HLOOKUP($B25,INDIRECT("'Monthly Resource Report'!"&amp;'Wilson Validation'!$G$1047950&amp;":"&amp;'Wilson Validation'!$G$1047951),'Wilson Validation'!J$1047952,FALSE))</f>
        <v>0.53082172916881809</v>
      </c>
    </row>
    <row r="26" spans="2:11">
      <c r="B26" s="301">
        <v>41974</v>
      </c>
      <c r="C26" s="294">
        <v>417</v>
      </c>
      <c r="D26" s="297">
        <v>2.6859999999999999</v>
      </c>
      <c r="E26" s="299">
        <v>0.06</v>
      </c>
      <c r="F26" s="295">
        <v>0.53</v>
      </c>
      <c r="G26" s="640">
        <f ca="1">+IF(ISERROR(HLOOKUP($B26,INDIRECT("'Monthly Resource Report'!"&amp;'Wilson Validation'!$G$1047950&amp;":"&amp;'Wilson Validation'!$G$1047951),'Wilson Validation'!G$1047952,FALSE)),0,HLOOKUP($B26,INDIRECT("'Monthly Resource Report'!"&amp;'Wilson Validation'!$G$1047950&amp;":"&amp;'Wilson Validation'!$G$1047951),'Wilson Validation'!G$1047952,FALSE))</f>
        <v>417</v>
      </c>
      <c r="H26" s="297">
        <f ca="1">+IF(ISERROR(HLOOKUP($B26,INDIRECT("'Monthly Resource Report'!"&amp;'Wilson Validation'!$G$1047950&amp;":"&amp;'Wilson Validation'!$G$1047951),'Wilson Validation'!H$1047952,FALSE)),0,HLOOKUP($B26,INDIRECT("'Monthly Resource Report'!"&amp;'Wilson Validation'!$G$1047950&amp;":"&amp;'Wilson Validation'!$G$1047951),'Wilson Validation'!H$1047952,FALSE))</f>
        <v>2.6860000033406584</v>
      </c>
      <c r="I26" s="317">
        <f ca="1">+IF(ISERROR(HLOOKUP($B26,INDIRECT("'Monthly Resource Report'!"&amp;'Wilson Validation'!$G$1047950&amp;":"&amp;'Wilson Validation'!$G$1047951),'Wilson Validation'!I$1047952,FALSE)),0,HLOOKUP($B26,INDIRECT("'Monthly Resource Report'!"&amp;'Wilson Validation'!$G$1047950&amp;":"&amp;'Wilson Validation'!$G$1047951),'Wilson Validation'!I$1047952,FALSE))</f>
        <v>5.947190649786991E-2</v>
      </c>
      <c r="J26" s="318">
        <f ca="1">+IF(ISERROR(HLOOKUP($B26,INDIRECT("'Monthly Resource Report'!"&amp;'Wilson Validation'!$G$1047950&amp;":"&amp;'Wilson Validation'!$G$1047951),'Wilson Validation'!J$1047952,FALSE)),0,HLOOKUP($B26,INDIRECT("'Monthly Resource Report'!"&amp;'Wilson Validation'!$G$1047950&amp;":"&amp;'Wilson Validation'!$G$1047951),'Wilson Validation'!J$1047952,FALSE))</f>
        <v>0.53079645598104674</v>
      </c>
    </row>
    <row r="27" spans="2:11">
      <c r="B27" s="301">
        <v>42005</v>
      </c>
      <c r="C27" s="294">
        <v>417</v>
      </c>
      <c r="D27" s="297">
        <v>2.6339999999999999</v>
      </c>
      <c r="E27" s="299">
        <v>0.06</v>
      </c>
      <c r="F27" s="295">
        <v>0.53</v>
      </c>
      <c r="G27" s="640">
        <f ca="1">+IF(ISERROR(HLOOKUP($B27,INDIRECT("'Monthly Resource Report'!"&amp;'Wilson Validation'!$G$1047950&amp;":"&amp;'Wilson Validation'!$G$1047951),'Wilson Validation'!G$1047952,FALSE)),0,HLOOKUP($B27,INDIRECT("'Monthly Resource Report'!"&amp;'Wilson Validation'!$G$1047950&amp;":"&amp;'Wilson Validation'!$G$1047951),'Wilson Validation'!G$1047952,FALSE))</f>
        <v>417</v>
      </c>
      <c r="H27" s="297">
        <f ca="1">+IF(ISERROR(HLOOKUP($B27,INDIRECT("'Monthly Resource Report'!"&amp;'Wilson Validation'!$G$1047950&amp;":"&amp;'Wilson Validation'!$G$1047951),'Wilson Validation'!H$1047952,FALSE)),0,HLOOKUP($B27,INDIRECT("'Monthly Resource Report'!"&amp;'Wilson Validation'!$G$1047950&amp;":"&amp;'Wilson Validation'!$G$1047951),'Wilson Validation'!H$1047952,FALSE))</f>
        <v>2.6339979164956318</v>
      </c>
      <c r="I27" s="317">
        <f ca="1">+IF(ISERROR(HLOOKUP($B27,INDIRECT("'Monthly Resource Report'!"&amp;'Wilson Validation'!$G$1047950&amp;":"&amp;'Wilson Validation'!$G$1047951),'Wilson Validation'!I$1047952,FALSE)),0,HLOOKUP($B27,INDIRECT("'Monthly Resource Report'!"&amp;'Wilson Validation'!$G$1047950&amp;":"&amp;'Wilson Validation'!$G$1047951),'Wilson Validation'!I$1047952,FALSE))</f>
        <v>5.9824989215667652E-2</v>
      </c>
      <c r="J27" s="318">
        <f ca="1">+IF(ISERROR(HLOOKUP($B27,INDIRECT("'Monthly Resource Report'!"&amp;'Wilson Validation'!$G$1047950&amp;":"&amp;'Wilson Validation'!$G$1047951),'Wilson Validation'!J$1047952,FALSE)),0,HLOOKUP($B27,INDIRECT("'Monthly Resource Report'!"&amp;'Wilson Validation'!$G$1047950&amp;":"&amp;'Wilson Validation'!$G$1047951),'Wilson Validation'!J$1047952,FALSE))</f>
        <v>0.53113093712744519</v>
      </c>
      <c r="K27" s="303"/>
    </row>
    <row r="28" spans="2:11">
      <c r="B28" s="301">
        <v>42036</v>
      </c>
      <c r="C28" s="294">
        <v>417</v>
      </c>
      <c r="D28" s="297">
        <v>2.6339999999999999</v>
      </c>
      <c r="E28" s="299">
        <v>0.06</v>
      </c>
      <c r="F28" s="295">
        <v>0.53</v>
      </c>
      <c r="G28" s="640">
        <f ca="1">+IF(ISERROR(HLOOKUP($B28,INDIRECT("'Monthly Resource Report'!"&amp;'Wilson Validation'!$G$1047950&amp;":"&amp;'Wilson Validation'!$G$1047951),'Wilson Validation'!G$1047952,FALSE)),0,HLOOKUP($B28,INDIRECT("'Monthly Resource Report'!"&amp;'Wilson Validation'!$G$1047950&amp;":"&amp;'Wilson Validation'!$G$1047951),'Wilson Validation'!G$1047952,FALSE))</f>
        <v>417</v>
      </c>
      <c r="H28" s="297">
        <f ca="1">+IF(ISERROR(HLOOKUP($B28,INDIRECT("'Monthly Resource Report'!"&amp;'Wilson Validation'!$G$1047950&amp;":"&amp;'Wilson Validation'!$G$1047951),'Wilson Validation'!H$1047952,FALSE)),0,HLOOKUP($B28,INDIRECT("'Monthly Resource Report'!"&amp;'Wilson Validation'!$G$1047950&amp;":"&amp;'Wilson Validation'!$G$1047951),'Wilson Validation'!H$1047952,FALSE))</f>
        <v>2.6339976019734079</v>
      </c>
      <c r="I28" s="317">
        <f ca="1">+IF(ISERROR(HLOOKUP($B28,INDIRECT("'Monthly Resource Report'!"&amp;'Wilson Validation'!$G$1047950&amp;":"&amp;'Wilson Validation'!$G$1047951),'Wilson Validation'!I$1047952,FALSE)),0,HLOOKUP($B28,INDIRECT("'Monthly Resource Report'!"&amp;'Wilson Validation'!$G$1047950&amp;":"&amp;'Wilson Validation'!$G$1047951),'Wilson Validation'!I$1047952,FALSE))</f>
        <v>5.9814320612044024E-2</v>
      </c>
      <c r="J28" s="318">
        <f ca="1">+IF(ISERROR(HLOOKUP($B28,INDIRECT("'Monthly Resource Report'!"&amp;'Wilson Validation'!$G$1047950&amp;":"&amp;'Wilson Validation'!$G$1047951),'Wilson Validation'!J$1047952,FALSE)),0,HLOOKUP($B28,INDIRECT("'Monthly Resource Report'!"&amp;'Wilson Validation'!$G$1047950&amp;":"&amp;'Wilson Validation'!$G$1047951),'Wilson Validation'!J$1047952,FALSE))</f>
        <v>0.53125462176731286</v>
      </c>
    </row>
    <row r="29" spans="2:11">
      <c r="B29" s="301">
        <v>42064</v>
      </c>
      <c r="C29" s="294">
        <v>417</v>
      </c>
      <c r="D29" s="297">
        <v>2.6339999999999999</v>
      </c>
      <c r="E29" s="299">
        <v>0.06</v>
      </c>
      <c r="F29" s="295">
        <v>0.53</v>
      </c>
      <c r="G29" s="640">
        <f ca="1">+IF(ISERROR(HLOOKUP($B29,INDIRECT("'Monthly Resource Report'!"&amp;'Wilson Validation'!$G$1047950&amp;":"&amp;'Wilson Validation'!$G$1047951),'Wilson Validation'!G$1047952,FALSE)),0,HLOOKUP($B29,INDIRECT("'Monthly Resource Report'!"&amp;'Wilson Validation'!$G$1047950&amp;":"&amp;'Wilson Validation'!$G$1047951),'Wilson Validation'!G$1047952,FALSE))</f>
        <v>417</v>
      </c>
      <c r="H29" s="297">
        <f ca="1">+IF(ISERROR(HLOOKUP($B29,INDIRECT("'Monthly Resource Report'!"&amp;'Wilson Validation'!$G$1047950&amp;":"&amp;'Wilson Validation'!$G$1047951),'Wilson Validation'!H$1047952,FALSE)),0,HLOOKUP($B29,INDIRECT("'Monthly Resource Report'!"&amp;'Wilson Validation'!$G$1047950&amp;":"&amp;'Wilson Validation'!$G$1047951),'Wilson Validation'!H$1047952,FALSE))</f>
        <v>2.6339993180973496</v>
      </c>
      <c r="I29" s="317">
        <f ca="1">+IF(ISERROR(HLOOKUP($B29,INDIRECT("'Monthly Resource Report'!"&amp;'Wilson Validation'!$G$1047950&amp;":"&amp;'Wilson Validation'!$G$1047951),'Wilson Validation'!I$1047952,FALSE)),0,HLOOKUP($B29,INDIRECT("'Monthly Resource Report'!"&amp;'Wilson Validation'!$G$1047950&amp;":"&amp;'Wilson Validation'!$G$1047951),'Wilson Validation'!I$1047952,FALSE))</f>
        <v>5.9431059364697572E-2</v>
      </c>
      <c r="J29" s="318">
        <f ca="1">+IF(ISERROR(HLOOKUP($B29,INDIRECT("'Monthly Resource Report'!"&amp;'Wilson Validation'!$G$1047950&amp;":"&amp;'Wilson Validation'!$G$1047951),'Wilson Validation'!J$1047952,FALSE)),0,HLOOKUP($B29,INDIRECT("'Monthly Resource Report'!"&amp;'Wilson Validation'!$G$1047950&amp;":"&amp;'Wilson Validation'!$G$1047951),'Wilson Validation'!J$1047952,FALSE))</f>
        <v>0.53079733090434145</v>
      </c>
    </row>
    <row r="30" spans="2:11">
      <c r="B30" s="301">
        <v>42095</v>
      </c>
      <c r="C30" s="294">
        <v>417</v>
      </c>
      <c r="D30" s="297">
        <v>3.0249999999999999</v>
      </c>
      <c r="E30" s="299">
        <v>0.06</v>
      </c>
      <c r="F30" s="295">
        <v>0.53</v>
      </c>
      <c r="G30" s="640">
        <f ca="1">+IF(ISERROR(HLOOKUP($B30,INDIRECT("'Monthly Resource Report'!"&amp;'Wilson Validation'!$G$1047950&amp;":"&amp;'Wilson Validation'!$G$1047951),'Wilson Validation'!G$1047952,FALSE)),0,HLOOKUP($B30,INDIRECT("'Monthly Resource Report'!"&amp;'Wilson Validation'!$G$1047950&amp;":"&amp;'Wilson Validation'!$G$1047951),'Wilson Validation'!G$1047952,FALSE))</f>
        <v>417</v>
      </c>
      <c r="H30" s="297">
        <f ca="1">+IF(ISERROR(HLOOKUP($B30,INDIRECT("'Monthly Resource Report'!"&amp;'Wilson Validation'!$G$1047950&amp;":"&amp;'Wilson Validation'!$G$1047951),'Wilson Validation'!H$1047952,FALSE)),0,HLOOKUP($B30,INDIRECT("'Monthly Resource Report'!"&amp;'Wilson Validation'!$G$1047950&amp;":"&amp;'Wilson Validation'!$G$1047951),'Wilson Validation'!H$1047952,FALSE))</f>
        <v>3.0249970247006694</v>
      </c>
      <c r="I30" s="317">
        <f ca="1">+IF(ISERROR(HLOOKUP($B30,INDIRECT("'Monthly Resource Report'!"&amp;'Wilson Validation'!$G$1047950&amp;":"&amp;'Wilson Validation'!$G$1047951),'Wilson Validation'!I$1047952,FALSE)),0,HLOOKUP($B30,INDIRECT("'Monthly Resource Report'!"&amp;'Wilson Validation'!$G$1047950&amp;":"&amp;'Wilson Validation'!$G$1047951),'Wilson Validation'!I$1047952,FALSE))</f>
        <v>5.9408756811967084E-2</v>
      </c>
      <c r="J30" s="318">
        <f ca="1">+IF(ISERROR(HLOOKUP($B30,INDIRECT("'Monthly Resource Report'!"&amp;'Wilson Validation'!$G$1047950&amp;":"&amp;'Wilson Validation'!$G$1047951),'Wilson Validation'!J$1047952,FALSE)),0,HLOOKUP($B30,INDIRECT("'Monthly Resource Report'!"&amp;'Wilson Validation'!$G$1047950&amp;":"&amp;'Wilson Validation'!$G$1047951),'Wilson Validation'!J$1047952,FALSE))</f>
        <v>0.530821659523394</v>
      </c>
    </row>
    <row r="31" spans="2:11">
      <c r="B31" s="301">
        <v>42125</v>
      </c>
      <c r="C31" s="294">
        <v>417</v>
      </c>
      <c r="D31" s="297">
        <v>3.0249999999999999</v>
      </c>
      <c r="E31" s="299">
        <v>0.06</v>
      </c>
      <c r="F31" s="295">
        <v>0.53</v>
      </c>
      <c r="G31" s="640">
        <f ca="1">+IF(ISERROR(HLOOKUP($B31,INDIRECT("'Monthly Resource Report'!"&amp;'Wilson Validation'!$G$1047950&amp;":"&amp;'Wilson Validation'!$G$1047951),'Wilson Validation'!G$1047952,FALSE)),0,HLOOKUP($B31,INDIRECT("'Monthly Resource Report'!"&amp;'Wilson Validation'!$G$1047950&amp;":"&amp;'Wilson Validation'!$G$1047951),'Wilson Validation'!G$1047952,FALSE))</f>
        <v>417</v>
      </c>
      <c r="H31" s="297">
        <f ca="1">+IF(ISERROR(HLOOKUP($B31,INDIRECT("'Monthly Resource Report'!"&amp;'Wilson Validation'!$G$1047950&amp;":"&amp;'Wilson Validation'!$G$1047951),'Wilson Validation'!H$1047952,FALSE)),0,HLOOKUP($B31,INDIRECT("'Monthly Resource Report'!"&amp;'Wilson Validation'!$G$1047950&amp;":"&amp;'Wilson Validation'!$G$1047951),'Wilson Validation'!H$1047952,FALSE))</f>
        <v>3.0249965737718303</v>
      </c>
      <c r="I31" s="317">
        <f ca="1">+IF(ISERROR(HLOOKUP($B31,INDIRECT("'Monthly Resource Report'!"&amp;'Wilson Validation'!$G$1047950&amp;":"&amp;'Wilson Validation'!$G$1047951),'Wilson Validation'!I$1047952,FALSE)),0,HLOOKUP($B31,INDIRECT("'Monthly Resource Report'!"&amp;'Wilson Validation'!$G$1047950&amp;":"&amp;'Wilson Validation'!$G$1047951),'Wilson Validation'!I$1047952,FALSE))</f>
        <v>5.9419120469611016E-2</v>
      </c>
      <c r="J31" s="318">
        <f ca="1">+IF(ISERROR(HLOOKUP($B31,INDIRECT("'Monthly Resource Report'!"&amp;'Wilson Validation'!$G$1047950&amp;":"&amp;'Wilson Validation'!$G$1047951),'Wilson Validation'!J$1047952,FALSE)),0,HLOOKUP($B31,INDIRECT("'Monthly Resource Report'!"&amp;'Wilson Validation'!$G$1047950&amp;":"&amp;'Wilson Validation'!$G$1047951),'Wilson Validation'!J$1047952,FALSE))</f>
        <v>0.53079368319482267</v>
      </c>
    </row>
    <row r="32" spans="2:11">
      <c r="B32" s="301">
        <v>42156</v>
      </c>
      <c r="C32" s="294">
        <v>417</v>
      </c>
      <c r="D32" s="297">
        <v>3.0249999999999999</v>
      </c>
      <c r="E32" s="299">
        <v>0.06</v>
      </c>
      <c r="F32" s="295">
        <v>0.53</v>
      </c>
      <c r="G32" s="640">
        <f ca="1">+IF(ISERROR(HLOOKUP($B32,INDIRECT("'Monthly Resource Report'!"&amp;'Wilson Validation'!$G$1047950&amp;":"&amp;'Wilson Validation'!$G$1047951),'Wilson Validation'!G$1047952,FALSE)),0,HLOOKUP($B32,INDIRECT("'Monthly Resource Report'!"&amp;'Wilson Validation'!$G$1047950&amp;":"&amp;'Wilson Validation'!$G$1047951),'Wilson Validation'!G$1047952,FALSE))</f>
        <v>417</v>
      </c>
      <c r="H32" s="297">
        <f ca="1">+IF(ISERROR(HLOOKUP($B32,INDIRECT("'Monthly Resource Report'!"&amp;'Wilson Validation'!$G$1047950&amp;":"&amp;'Wilson Validation'!$G$1047951),'Wilson Validation'!H$1047952,FALSE)),0,HLOOKUP($B32,INDIRECT("'Monthly Resource Report'!"&amp;'Wilson Validation'!$G$1047950&amp;":"&amp;'Wilson Validation'!$G$1047951),'Wilson Validation'!H$1047952,FALSE))</f>
        <v>3.0249972122343372</v>
      </c>
      <c r="I32" s="317">
        <f ca="1">+IF(ISERROR(HLOOKUP($B32,INDIRECT("'Monthly Resource Report'!"&amp;'Wilson Validation'!$G$1047950&amp;":"&amp;'Wilson Validation'!$G$1047951),'Wilson Validation'!I$1047952,FALSE)),0,HLOOKUP($B32,INDIRECT("'Monthly Resource Report'!"&amp;'Wilson Validation'!$G$1047950&amp;":"&amp;'Wilson Validation'!$G$1047951),'Wilson Validation'!I$1047952,FALSE))</f>
        <v>5.9398567028453961E-2</v>
      </c>
      <c r="J32" s="318">
        <f ca="1">+IF(ISERROR(HLOOKUP($B32,INDIRECT("'Monthly Resource Report'!"&amp;'Wilson Validation'!$G$1047950&amp;":"&amp;'Wilson Validation'!$G$1047951),'Wilson Validation'!J$1047952,FALSE)),0,HLOOKUP($B32,INDIRECT("'Monthly Resource Report'!"&amp;'Wilson Validation'!$G$1047950&amp;":"&amp;'Wilson Validation'!$G$1047951),'Wilson Validation'!J$1047952,FALSE))</f>
        <v>0.53082478636667285</v>
      </c>
    </row>
    <row r="33" spans="2:10">
      <c r="B33" s="301">
        <v>42186</v>
      </c>
      <c r="C33" s="294">
        <v>417</v>
      </c>
      <c r="D33" s="297">
        <v>3.0249999999999999</v>
      </c>
      <c r="E33" s="299">
        <v>0.06</v>
      </c>
      <c r="F33" s="295">
        <v>0.53</v>
      </c>
      <c r="G33" s="640">
        <f ca="1">+IF(ISERROR(HLOOKUP($B33,INDIRECT("'Monthly Resource Report'!"&amp;'Wilson Validation'!$G$1047950&amp;":"&amp;'Wilson Validation'!$G$1047951),'Wilson Validation'!G$1047952,FALSE)),0,HLOOKUP($B33,INDIRECT("'Monthly Resource Report'!"&amp;'Wilson Validation'!$G$1047950&amp;":"&amp;'Wilson Validation'!$G$1047951),'Wilson Validation'!G$1047952,FALSE))</f>
        <v>417</v>
      </c>
      <c r="H33" s="297">
        <f ca="1">+IF(ISERROR(HLOOKUP($B33,INDIRECT("'Monthly Resource Report'!"&amp;'Wilson Validation'!$G$1047950&amp;":"&amp;'Wilson Validation'!$G$1047951),'Wilson Validation'!H$1047952,FALSE)),0,HLOOKUP($B33,INDIRECT("'Monthly Resource Report'!"&amp;'Wilson Validation'!$G$1047950&amp;":"&amp;'Wilson Validation'!$G$1047951),'Wilson Validation'!H$1047952,FALSE))</f>
        <v>3.0249969337800375</v>
      </c>
      <c r="I33" s="317">
        <f ca="1">+IF(ISERROR(HLOOKUP($B33,INDIRECT("'Monthly Resource Report'!"&amp;'Wilson Validation'!$G$1047950&amp;":"&amp;'Wilson Validation'!$G$1047951),'Wilson Validation'!I$1047952,FALSE)),0,HLOOKUP($B33,INDIRECT("'Monthly Resource Report'!"&amp;'Wilson Validation'!$G$1047950&amp;":"&amp;'Wilson Validation'!$G$1047951),'Wilson Validation'!I$1047952,FALSE))</f>
        <v>5.9400927043976162E-2</v>
      </c>
      <c r="J33" s="318">
        <f ca="1">+IF(ISERROR(HLOOKUP($B33,INDIRECT("'Monthly Resource Report'!"&amp;'Wilson Validation'!$G$1047950&amp;":"&amp;'Wilson Validation'!$G$1047951),'Wilson Validation'!J$1047952,FALSE)),0,HLOOKUP($B33,INDIRECT("'Monthly Resource Report'!"&amp;'Wilson Validation'!$G$1047950&amp;":"&amp;'Wilson Validation'!$G$1047951),'Wilson Validation'!J$1047952,FALSE))</f>
        <v>0.53120009348342612</v>
      </c>
    </row>
    <row r="34" spans="2:10">
      <c r="B34" s="301">
        <v>42217</v>
      </c>
      <c r="C34" s="294">
        <v>417</v>
      </c>
      <c r="D34" s="297">
        <v>3.0249999999999999</v>
      </c>
      <c r="E34" s="299">
        <v>0.06</v>
      </c>
      <c r="F34" s="295">
        <v>0.53</v>
      </c>
      <c r="G34" s="640">
        <f ca="1">+IF(ISERROR(HLOOKUP($B34,INDIRECT("'Monthly Resource Report'!"&amp;'Wilson Validation'!$G$1047950&amp;":"&amp;'Wilson Validation'!$G$1047951),'Wilson Validation'!G$1047952,FALSE)),0,HLOOKUP($B34,INDIRECT("'Monthly Resource Report'!"&amp;'Wilson Validation'!$G$1047950&amp;":"&amp;'Wilson Validation'!$G$1047951),'Wilson Validation'!G$1047952,FALSE))</f>
        <v>417</v>
      </c>
      <c r="H34" s="297">
        <f ca="1">+IF(ISERROR(HLOOKUP($B34,INDIRECT("'Monthly Resource Report'!"&amp;'Wilson Validation'!$G$1047950&amp;":"&amp;'Wilson Validation'!$G$1047951),'Wilson Validation'!H$1047952,FALSE)),0,HLOOKUP($B34,INDIRECT("'Monthly Resource Report'!"&amp;'Wilson Validation'!$G$1047950&amp;":"&amp;'Wilson Validation'!$G$1047951),'Wilson Validation'!H$1047952,FALSE))</f>
        <v>3.0249969885061869</v>
      </c>
      <c r="I34" s="317">
        <f ca="1">+IF(ISERROR(HLOOKUP($B34,INDIRECT("'Monthly Resource Report'!"&amp;'Wilson Validation'!$G$1047950&amp;":"&amp;'Wilson Validation'!$G$1047951),'Wilson Validation'!I$1047952,FALSE)),0,HLOOKUP($B34,INDIRECT("'Monthly Resource Report'!"&amp;'Wilson Validation'!$G$1047950&amp;":"&amp;'Wilson Validation'!$G$1047951),'Wilson Validation'!I$1047952,FALSE))</f>
        <v>5.9349621522794813E-2</v>
      </c>
      <c r="J34" s="318">
        <f ca="1">+IF(ISERROR(HLOOKUP($B34,INDIRECT("'Monthly Resource Report'!"&amp;'Wilson Validation'!$G$1047950&amp;":"&amp;'Wilson Validation'!$G$1047951),'Wilson Validation'!J$1047952,FALSE)),0,HLOOKUP($B34,INDIRECT("'Monthly Resource Report'!"&amp;'Wilson Validation'!$G$1047950&amp;":"&amp;'Wilson Validation'!$G$1047951),'Wilson Validation'!J$1047952,FALSE))</f>
        <v>0.53120676105512699</v>
      </c>
    </row>
    <row r="35" spans="2:10">
      <c r="B35" s="301">
        <v>42248</v>
      </c>
      <c r="C35" s="294">
        <v>417</v>
      </c>
      <c r="D35" s="297">
        <v>3.0249999999999999</v>
      </c>
      <c r="E35" s="299">
        <v>0.06</v>
      </c>
      <c r="F35" s="295">
        <v>0.53</v>
      </c>
      <c r="G35" s="640">
        <f ca="1">+IF(ISERROR(HLOOKUP($B35,INDIRECT("'Monthly Resource Report'!"&amp;'Wilson Validation'!$G$1047950&amp;":"&amp;'Wilson Validation'!$G$1047951),'Wilson Validation'!G$1047952,FALSE)),0,HLOOKUP($B35,INDIRECT("'Monthly Resource Report'!"&amp;'Wilson Validation'!$G$1047950&amp;":"&amp;'Wilson Validation'!$G$1047951),'Wilson Validation'!G$1047952,FALSE))</f>
        <v>417</v>
      </c>
      <c r="H35" s="297">
        <f ca="1">+IF(ISERROR(HLOOKUP($B35,INDIRECT("'Monthly Resource Report'!"&amp;'Wilson Validation'!$G$1047950&amp;":"&amp;'Wilson Validation'!$G$1047951),'Wilson Validation'!H$1047952,FALSE)),0,HLOOKUP($B35,INDIRECT("'Monthly Resource Report'!"&amp;'Wilson Validation'!$G$1047950&amp;":"&amp;'Wilson Validation'!$G$1047951),'Wilson Validation'!H$1047952,FALSE))</f>
        <v>3.0249974809716473</v>
      </c>
      <c r="I35" s="317">
        <f ca="1">+IF(ISERROR(HLOOKUP($B35,INDIRECT("'Monthly Resource Report'!"&amp;'Wilson Validation'!$G$1047950&amp;":"&amp;'Wilson Validation'!$G$1047951),'Wilson Validation'!I$1047952,FALSE)),0,HLOOKUP($B35,INDIRECT("'Monthly Resource Report'!"&amp;'Wilson Validation'!$G$1047950&amp;":"&amp;'Wilson Validation'!$G$1047951),'Wilson Validation'!I$1047952,FALSE))</f>
        <v>5.9251228983219537E-2</v>
      </c>
      <c r="J35" s="318">
        <f ca="1">+IF(ISERROR(HLOOKUP($B35,INDIRECT("'Monthly Resource Report'!"&amp;'Wilson Validation'!$G$1047950&amp;":"&amp;'Wilson Validation'!$G$1047951),'Wilson Validation'!J$1047952,FALSE)),0,HLOOKUP($B35,INDIRECT("'Monthly Resource Report'!"&amp;'Wilson Validation'!$G$1047950&amp;":"&amp;'Wilson Validation'!$G$1047951),'Wilson Validation'!J$1047952,FALSE))</f>
        <v>0.53084383924377587</v>
      </c>
    </row>
    <row r="36" spans="2:10">
      <c r="B36" s="301">
        <v>42278</v>
      </c>
      <c r="C36" s="294">
        <v>417</v>
      </c>
      <c r="D36" s="297">
        <v>3.0249999999999999</v>
      </c>
      <c r="E36" s="299">
        <v>0.06</v>
      </c>
      <c r="F36" s="295">
        <v>0.53</v>
      </c>
      <c r="G36" s="640">
        <f ca="1">+IF(ISERROR(HLOOKUP($B36,INDIRECT("'Monthly Resource Report'!"&amp;'Wilson Validation'!$G$1047950&amp;":"&amp;'Wilson Validation'!$G$1047951),'Wilson Validation'!G$1047952,FALSE)),0,HLOOKUP($B36,INDIRECT("'Monthly Resource Report'!"&amp;'Wilson Validation'!$G$1047950&amp;":"&amp;'Wilson Validation'!$G$1047951),'Wilson Validation'!G$1047952,FALSE))</f>
        <v>417</v>
      </c>
      <c r="H36" s="297">
        <f ca="1">+IF(ISERROR(HLOOKUP($B36,INDIRECT("'Monthly Resource Report'!"&amp;'Wilson Validation'!$G$1047950&amp;":"&amp;'Wilson Validation'!$G$1047951),'Wilson Validation'!H$1047952,FALSE)),0,HLOOKUP($B36,INDIRECT("'Monthly Resource Report'!"&amp;'Wilson Validation'!$G$1047950&amp;":"&amp;'Wilson Validation'!$G$1047951),'Wilson Validation'!H$1047952,FALSE))</f>
        <v>3.0249985239684807</v>
      </c>
      <c r="I36" s="317">
        <f ca="1">+IF(ISERROR(HLOOKUP($B36,INDIRECT("'Monthly Resource Report'!"&amp;'Wilson Validation'!$G$1047950&amp;":"&amp;'Wilson Validation'!$G$1047951),'Wilson Validation'!I$1047952,FALSE)),0,HLOOKUP($B36,INDIRECT("'Monthly Resource Report'!"&amp;'Wilson Validation'!$G$1047950&amp;":"&amp;'Wilson Validation'!$G$1047951),'Wilson Validation'!I$1047952,FALSE))</f>
        <v>5.9404976646001688E-2</v>
      </c>
      <c r="J36" s="318">
        <f ca="1">+IF(ISERROR(HLOOKUP($B36,INDIRECT("'Monthly Resource Report'!"&amp;'Wilson Validation'!$G$1047950&amp;":"&amp;'Wilson Validation'!$G$1047951),'Wilson Validation'!J$1047952,FALSE)),0,HLOOKUP($B36,INDIRECT("'Monthly Resource Report'!"&amp;'Wilson Validation'!$G$1047950&amp;":"&amp;'Wilson Validation'!$G$1047951),'Wilson Validation'!J$1047952,FALSE))</f>
        <v>0.53352597098547772</v>
      </c>
    </row>
    <row r="37" spans="2:10">
      <c r="B37" s="301">
        <v>42309</v>
      </c>
      <c r="C37" s="294">
        <v>417</v>
      </c>
      <c r="D37" s="297">
        <v>3.0249999999999999</v>
      </c>
      <c r="E37" s="299">
        <v>0.06</v>
      </c>
      <c r="F37" s="295">
        <v>0.53</v>
      </c>
      <c r="G37" s="640">
        <f ca="1">+IF(ISERROR(HLOOKUP($B37,INDIRECT("'Monthly Resource Report'!"&amp;'Wilson Validation'!$G$1047950&amp;":"&amp;'Wilson Validation'!$G$1047951),'Wilson Validation'!G$1047952,FALSE)),0,HLOOKUP($B37,INDIRECT("'Monthly Resource Report'!"&amp;'Wilson Validation'!$G$1047950&amp;":"&amp;'Wilson Validation'!$G$1047951),'Wilson Validation'!G$1047952,FALSE))</f>
        <v>417</v>
      </c>
      <c r="H37" s="297">
        <f ca="1">+IF(ISERROR(HLOOKUP($B37,INDIRECT("'Monthly Resource Report'!"&amp;'Wilson Validation'!$G$1047950&amp;":"&amp;'Wilson Validation'!$G$1047951),'Wilson Validation'!H$1047952,FALSE)),0,HLOOKUP($B37,INDIRECT("'Monthly Resource Report'!"&amp;'Wilson Validation'!$G$1047950&amp;":"&amp;'Wilson Validation'!$G$1047951),'Wilson Validation'!H$1047952,FALSE))</f>
        <v>3.0249969443350166</v>
      </c>
      <c r="I37" s="317">
        <f ca="1">+IF(ISERROR(HLOOKUP($B37,INDIRECT("'Monthly Resource Report'!"&amp;'Wilson Validation'!$G$1047950&amp;":"&amp;'Wilson Validation'!$G$1047951),'Wilson Validation'!I$1047952,FALSE)),0,HLOOKUP($B37,INDIRECT("'Monthly Resource Report'!"&amp;'Wilson Validation'!$G$1047950&amp;":"&amp;'Wilson Validation'!$G$1047951),'Wilson Validation'!I$1047952,FALSE))</f>
        <v>5.9436911678685617E-2</v>
      </c>
      <c r="J37" s="318">
        <f ca="1">+IF(ISERROR(HLOOKUP($B37,INDIRECT("'Monthly Resource Report'!"&amp;'Wilson Validation'!$G$1047950&amp;":"&amp;'Wilson Validation'!$G$1047951),'Wilson Validation'!J$1047952,FALSE)),0,HLOOKUP($B37,INDIRECT("'Monthly Resource Report'!"&amp;'Wilson Validation'!$G$1047950&amp;":"&amp;'Wilson Validation'!$G$1047951),'Wilson Validation'!J$1047952,FALSE))</f>
        <v>0.53082323397682463</v>
      </c>
    </row>
    <row r="38" spans="2:10">
      <c r="B38" s="301">
        <v>42339</v>
      </c>
      <c r="C38" s="294">
        <v>417</v>
      </c>
      <c r="D38" s="297">
        <v>3.0249999999999999</v>
      </c>
      <c r="E38" s="299">
        <v>0.06</v>
      </c>
      <c r="F38" s="295">
        <v>0.53</v>
      </c>
      <c r="G38" s="640">
        <f ca="1">+IF(ISERROR(HLOOKUP($B38,INDIRECT("'Monthly Resource Report'!"&amp;'Wilson Validation'!$G$1047950&amp;":"&amp;'Wilson Validation'!$G$1047951),'Wilson Validation'!G$1047952,FALSE)),0,HLOOKUP($B38,INDIRECT("'Monthly Resource Report'!"&amp;'Wilson Validation'!$G$1047950&amp;":"&amp;'Wilson Validation'!$G$1047951),'Wilson Validation'!G$1047952,FALSE))</f>
        <v>417</v>
      </c>
      <c r="H38" s="297">
        <f ca="1">+IF(ISERROR(HLOOKUP($B38,INDIRECT("'Monthly Resource Report'!"&amp;'Wilson Validation'!$G$1047950&amp;":"&amp;'Wilson Validation'!$G$1047951),'Wilson Validation'!H$1047952,FALSE)),0,HLOOKUP($B38,INDIRECT("'Monthly Resource Report'!"&amp;'Wilson Validation'!$G$1047950&amp;":"&amp;'Wilson Validation'!$G$1047951),'Wilson Validation'!H$1047952,FALSE))</f>
        <v>3.0249967915798153</v>
      </c>
      <c r="I38" s="317">
        <f ca="1">+IF(ISERROR(HLOOKUP($B38,INDIRECT("'Monthly Resource Report'!"&amp;'Wilson Validation'!$G$1047950&amp;":"&amp;'Wilson Validation'!$G$1047951),'Wilson Validation'!I$1047952,FALSE)),0,HLOOKUP($B38,INDIRECT("'Monthly Resource Report'!"&amp;'Wilson Validation'!$G$1047950&amp;":"&amp;'Wilson Validation'!$G$1047951),'Wilson Validation'!I$1047952,FALSE))</f>
        <v>5.9414310167952934E-2</v>
      </c>
      <c r="J38" s="318">
        <f ca="1">+IF(ISERROR(HLOOKUP($B38,INDIRECT("'Monthly Resource Report'!"&amp;'Wilson Validation'!$G$1047950&amp;":"&amp;'Wilson Validation'!$G$1047951),'Wilson Validation'!J$1047952,FALSE)),0,HLOOKUP($B38,INDIRECT("'Monthly Resource Report'!"&amp;'Wilson Validation'!$G$1047950&amp;":"&amp;'Wilson Validation'!$G$1047951),'Wilson Validation'!J$1047952,FALSE))</f>
        <v>0.53079655349063848</v>
      </c>
    </row>
    <row r="39" spans="2:10">
      <c r="B39" s="301">
        <v>42370</v>
      </c>
      <c r="C39" s="294">
        <v>417</v>
      </c>
      <c r="D39" s="297">
        <v>3.137</v>
      </c>
      <c r="E39" s="299">
        <v>0.06</v>
      </c>
      <c r="F39" s="295">
        <v>0.53</v>
      </c>
      <c r="G39" s="640">
        <f ca="1">+IF(ISERROR(HLOOKUP($B39,INDIRECT("'Monthly Resource Report'!"&amp;'Wilson Validation'!$G$1047950&amp;":"&amp;'Wilson Validation'!$G$1047951),'Wilson Validation'!G$1047952,FALSE)),0,HLOOKUP($B39,INDIRECT("'Monthly Resource Report'!"&amp;'Wilson Validation'!$G$1047950&amp;":"&amp;'Wilson Validation'!$G$1047951),'Wilson Validation'!G$1047952,FALSE))</f>
        <v>417</v>
      </c>
      <c r="H39" s="297">
        <f ca="1">+IF(ISERROR(HLOOKUP($B39,INDIRECT("'Monthly Resource Report'!"&amp;'Wilson Validation'!$G$1047950&amp;":"&amp;'Wilson Validation'!$G$1047951),'Wilson Validation'!H$1047952,FALSE)),0,HLOOKUP($B39,INDIRECT("'Monthly Resource Report'!"&amp;'Wilson Validation'!$G$1047950&amp;":"&amp;'Wilson Validation'!$G$1047951),'Wilson Validation'!H$1047952,FALSE))</f>
        <v>3.1369992498289854</v>
      </c>
      <c r="I39" s="317">
        <f ca="1">+IF(ISERROR(HLOOKUP($B39,INDIRECT("'Monthly Resource Report'!"&amp;'Wilson Validation'!$G$1047950&amp;":"&amp;'Wilson Validation'!$G$1047951),'Wilson Validation'!I$1047952,FALSE)),0,HLOOKUP($B39,INDIRECT("'Monthly Resource Report'!"&amp;'Wilson Validation'!$G$1047950&amp;":"&amp;'Wilson Validation'!$G$1047951),'Wilson Validation'!I$1047952,FALSE))</f>
        <v>5.9827317949189329E-2</v>
      </c>
      <c r="J39" s="318">
        <f ca="1">+IF(ISERROR(HLOOKUP($B39,INDIRECT("'Monthly Resource Report'!"&amp;'Wilson Validation'!$G$1047950&amp;":"&amp;'Wilson Validation'!$G$1047951),'Wilson Validation'!J$1047952,FALSE)),0,HLOOKUP($B39,INDIRECT("'Monthly Resource Report'!"&amp;'Wilson Validation'!$G$1047950&amp;":"&amp;'Wilson Validation'!$G$1047951),'Wilson Validation'!J$1047952,FALSE))</f>
        <v>0.53075715745652741</v>
      </c>
    </row>
    <row r="40" spans="2:10">
      <c r="B40" s="301">
        <v>42401</v>
      </c>
      <c r="C40" s="294">
        <v>417</v>
      </c>
      <c r="D40" s="297">
        <v>3.137</v>
      </c>
      <c r="E40" s="299">
        <v>0.06</v>
      </c>
      <c r="F40" s="295">
        <v>0.53</v>
      </c>
      <c r="G40" s="640">
        <f ca="1">+IF(ISERROR(HLOOKUP($B40,INDIRECT("'Monthly Resource Report'!"&amp;'Wilson Validation'!$G$1047950&amp;":"&amp;'Wilson Validation'!$G$1047951),'Wilson Validation'!G$1047952,FALSE)),0,HLOOKUP($B40,INDIRECT("'Monthly Resource Report'!"&amp;'Wilson Validation'!$G$1047950&amp;":"&amp;'Wilson Validation'!$G$1047951),'Wilson Validation'!G$1047952,FALSE))</f>
        <v>417</v>
      </c>
      <c r="H40" s="297">
        <f ca="1">+IF(ISERROR(HLOOKUP($B40,INDIRECT("'Monthly Resource Report'!"&amp;'Wilson Validation'!$G$1047950&amp;":"&amp;'Wilson Validation'!$G$1047951),'Wilson Validation'!H$1047952,FALSE)),0,HLOOKUP($B40,INDIRECT("'Monthly Resource Report'!"&amp;'Wilson Validation'!$G$1047950&amp;":"&amp;'Wilson Validation'!$G$1047951),'Wilson Validation'!H$1047952,FALSE))</f>
        <v>3.1369986524648876</v>
      </c>
      <c r="I40" s="317">
        <f ca="1">+IF(ISERROR(HLOOKUP($B40,INDIRECT("'Monthly Resource Report'!"&amp;'Wilson Validation'!$G$1047950&amp;":"&amp;'Wilson Validation'!$G$1047951),'Wilson Validation'!I$1047952,FALSE)),0,HLOOKUP($B40,INDIRECT("'Monthly Resource Report'!"&amp;'Wilson Validation'!$G$1047950&amp;":"&amp;'Wilson Validation'!$G$1047951),'Wilson Validation'!I$1047952,FALSE))</f>
        <v>5.9806507426206496E-2</v>
      </c>
      <c r="J40" s="318">
        <f ca="1">+IF(ISERROR(HLOOKUP($B40,INDIRECT("'Monthly Resource Report'!"&amp;'Wilson Validation'!$G$1047950&amp;":"&amp;'Wilson Validation'!$G$1047951),'Wilson Validation'!J$1047952,FALSE)),0,HLOOKUP($B40,INDIRECT("'Monthly Resource Report'!"&amp;'Wilson Validation'!$G$1047950&amp;":"&amp;'Wilson Validation'!$G$1047951),'Wilson Validation'!J$1047952,FALSE))</f>
        <v>0.53080740281596606</v>
      </c>
    </row>
    <row r="41" spans="2:10">
      <c r="B41" s="301">
        <v>42430</v>
      </c>
      <c r="C41" s="294">
        <v>417</v>
      </c>
      <c r="D41" s="297">
        <v>3.137</v>
      </c>
      <c r="E41" s="299">
        <v>0.06</v>
      </c>
      <c r="F41" s="295">
        <v>0.53</v>
      </c>
      <c r="G41" s="640">
        <f ca="1">+IF(ISERROR(HLOOKUP($B41,INDIRECT("'Monthly Resource Report'!"&amp;'Wilson Validation'!$G$1047950&amp;":"&amp;'Wilson Validation'!$G$1047951),'Wilson Validation'!G$1047952,FALSE)),0,HLOOKUP($B41,INDIRECT("'Monthly Resource Report'!"&amp;'Wilson Validation'!$G$1047950&amp;":"&amp;'Wilson Validation'!$G$1047951),'Wilson Validation'!G$1047952,FALSE))</f>
        <v>417</v>
      </c>
      <c r="H41" s="297">
        <f ca="1">+IF(ISERROR(HLOOKUP($B41,INDIRECT("'Monthly Resource Report'!"&amp;'Wilson Validation'!$G$1047950&amp;":"&amp;'Wilson Validation'!$G$1047951),'Wilson Validation'!H$1047952,FALSE)),0,HLOOKUP($B41,INDIRECT("'Monthly Resource Report'!"&amp;'Wilson Validation'!$G$1047950&amp;":"&amp;'Wilson Validation'!$G$1047951),'Wilson Validation'!H$1047952,FALSE))</f>
        <v>3.1369992059250027</v>
      </c>
      <c r="I41" s="317">
        <f ca="1">+IF(ISERROR(HLOOKUP($B41,INDIRECT("'Monthly Resource Report'!"&amp;'Wilson Validation'!$G$1047950&amp;":"&amp;'Wilson Validation'!$G$1047951),'Wilson Validation'!I$1047952,FALSE)),0,HLOOKUP($B41,INDIRECT("'Monthly Resource Report'!"&amp;'Wilson Validation'!$G$1047950&amp;":"&amp;'Wilson Validation'!$G$1047951),'Wilson Validation'!I$1047952,FALSE))</f>
        <v>5.9489070087603589E-2</v>
      </c>
      <c r="J41" s="318">
        <f ca="1">+IF(ISERROR(HLOOKUP($B41,INDIRECT("'Monthly Resource Report'!"&amp;'Wilson Validation'!$G$1047950&amp;":"&amp;'Wilson Validation'!$G$1047951),'Wilson Validation'!J$1047952,FALSE)),0,HLOOKUP($B41,INDIRECT("'Monthly Resource Report'!"&amp;'Wilson Validation'!$G$1047950&amp;":"&amp;'Wilson Validation'!$G$1047951),'Wilson Validation'!J$1047952,FALSE))</f>
        <v>0.53079114184005816</v>
      </c>
    </row>
    <row r="42" spans="2:10">
      <c r="B42" s="301">
        <v>42461</v>
      </c>
      <c r="C42" s="294">
        <v>417</v>
      </c>
      <c r="D42" s="297">
        <v>3.137</v>
      </c>
      <c r="E42" s="299">
        <v>0.06</v>
      </c>
      <c r="F42" s="295">
        <v>0.53</v>
      </c>
      <c r="G42" s="640">
        <f ca="1">+IF(ISERROR(HLOOKUP($B42,INDIRECT("'Monthly Resource Report'!"&amp;'Wilson Validation'!$G$1047950&amp;":"&amp;'Wilson Validation'!$G$1047951),'Wilson Validation'!G$1047952,FALSE)),0,HLOOKUP($B42,INDIRECT("'Monthly Resource Report'!"&amp;'Wilson Validation'!$G$1047950&amp;":"&amp;'Wilson Validation'!$G$1047951),'Wilson Validation'!G$1047952,FALSE))</f>
        <v>417</v>
      </c>
      <c r="H42" s="297">
        <f ca="1">+IF(ISERROR(HLOOKUP($B42,INDIRECT("'Monthly Resource Report'!"&amp;'Wilson Validation'!$G$1047950&amp;":"&amp;'Wilson Validation'!$G$1047951),'Wilson Validation'!H$1047952,FALSE)),0,HLOOKUP($B42,INDIRECT("'Monthly Resource Report'!"&amp;'Wilson Validation'!$G$1047950&amp;":"&amp;'Wilson Validation'!$G$1047951),'Wilson Validation'!H$1047952,FALSE))</f>
        <v>3.1370001916162269</v>
      </c>
      <c r="I42" s="317">
        <f ca="1">+IF(ISERROR(HLOOKUP($B42,INDIRECT("'Monthly Resource Report'!"&amp;'Wilson Validation'!$G$1047950&amp;":"&amp;'Wilson Validation'!$G$1047951),'Wilson Validation'!I$1047952,FALSE)),0,HLOOKUP($B42,INDIRECT("'Monthly Resource Report'!"&amp;'Wilson Validation'!$G$1047950&amp;":"&amp;'Wilson Validation'!$G$1047951),'Wilson Validation'!I$1047952,FALSE))</f>
        <v>5.9467763869716493E-2</v>
      </c>
      <c r="J42" s="318">
        <f ca="1">+IF(ISERROR(HLOOKUP($B42,INDIRECT("'Monthly Resource Report'!"&amp;'Wilson Validation'!$G$1047950&amp;":"&amp;'Wilson Validation'!$G$1047951),'Wilson Validation'!J$1047952,FALSE)),0,HLOOKUP($B42,INDIRECT("'Monthly Resource Report'!"&amp;'Wilson Validation'!$G$1047950&amp;":"&amp;'Wilson Validation'!$G$1047951),'Wilson Validation'!J$1047952,FALSE))</f>
        <v>0.53081963722632841</v>
      </c>
    </row>
    <row r="43" spans="2:10">
      <c r="B43" s="301">
        <v>42491</v>
      </c>
      <c r="C43" s="294">
        <v>417</v>
      </c>
      <c r="D43" s="297">
        <v>3.137</v>
      </c>
      <c r="E43" s="299">
        <v>0.06</v>
      </c>
      <c r="F43" s="295">
        <v>0.53</v>
      </c>
      <c r="G43" s="640">
        <f ca="1">+IF(ISERROR(HLOOKUP($B43,INDIRECT("'Monthly Resource Report'!"&amp;'Wilson Validation'!$G$1047950&amp;":"&amp;'Wilson Validation'!$G$1047951),'Wilson Validation'!G$1047952,FALSE)),0,HLOOKUP($B43,INDIRECT("'Monthly Resource Report'!"&amp;'Wilson Validation'!$G$1047950&amp;":"&amp;'Wilson Validation'!$G$1047951),'Wilson Validation'!G$1047952,FALSE))</f>
        <v>417</v>
      </c>
      <c r="H43" s="297">
        <f ca="1">+IF(ISERROR(HLOOKUP($B43,INDIRECT("'Monthly Resource Report'!"&amp;'Wilson Validation'!$G$1047950&amp;":"&amp;'Wilson Validation'!$G$1047951),'Wilson Validation'!H$1047952,FALSE)),0,HLOOKUP($B43,INDIRECT("'Monthly Resource Report'!"&amp;'Wilson Validation'!$G$1047950&amp;":"&amp;'Wilson Validation'!$G$1047951),'Wilson Validation'!H$1047952,FALSE))</f>
        <v>3.1369982508175527</v>
      </c>
      <c r="I43" s="317">
        <f ca="1">+IF(ISERROR(HLOOKUP($B43,INDIRECT("'Monthly Resource Report'!"&amp;'Wilson Validation'!$G$1047950&amp;":"&amp;'Wilson Validation'!$G$1047951),'Wilson Validation'!I$1047952,FALSE)),0,HLOOKUP($B43,INDIRECT("'Monthly Resource Report'!"&amp;'Wilson Validation'!$G$1047950&amp;":"&amp;'Wilson Validation'!$G$1047951),'Wilson Validation'!I$1047952,FALSE))</f>
        <v>5.9499866405376772E-2</v>
      </c>
      <c r="J43" s="318">
        <f ca="1">+IF(ISERROR(HLOOKUP($B43,INDIRECT("'Monthly Resource Report'!"&amp;'Wilson Validation'!$G$1047950&amp;":"&amp;'Wilson Validation'!$G$1047951),'Wilson Validation'!J$1047952,FALSE)),0,HLOOKUP($B43,INDIRECT("'Monthly Resource Report'!"&amp;'Wilson Validation'!$G$1047950&amp;":"&amp;'Wilson Validation'!$G$1047951),'Wilson Validation'!J$1047952,FALSE))</f>
        <v>0.53079076848266582</v>
      </c>
    </row>
    <row r="44" spans="2:10">
      <c r="B44" s="301">
        <v>42522</v>
      </c>
      <c r="C44" s="294">
        <v>417</v>
      </c>
      <c r="D44" s="297">
        <v>3.137</v>
      </c>
      <c r="E44" s="299">
        <v>0.06</v>
      </c>
      <c r="F44" s="295">
        <v>0.53</v>
      </c>
      <c r="G44" s="640">
        <f ca="1">+IF(ISERROR(HLOOKUP($B44,INDIRECT("'Monthly Resource Report'!"&amp;'Wilson Validation'!$G$1047950&amp;":"&amp;'Wilson Validation'!$G$1047951),'Wilson Validation'!G$1047952,FALSE)),0,HLOOKUP($B44,INDIRECT("'Monthly Resource Report'!"&amp;'Wilson Validation'!$G$1047950&amp;":"&amp;'Wilson Validation'!$G$1047951),'Wilson Validation'!G$1047952,FALSE))</f>
        <v>417</v>
      </c>
      <c r="H44" s="297">
        <f ca="1">+IF(ISERROR(HLOOKUP($B44,INDIRECT("'Monthly Resource Report'!"&amp;'Wilson Validation'!$G$1047950&amp;":"&amp;'Wilson Validation'!$G$1047951),'Wilson Validation'!H$1047952,FALSE)),0,HLOOKUP($B44,INDIRECT("'Monthly Resource Report'!"&amp;'Wilson Validation'!$G$1047950&amp;":"&amp;'Wilson Validation'!$G$1047951),'Wilson Validation'!H$1047952,FALSE))</f>
        <v>3.1369996976568406</v>
      </c>
      <c r="I44" s="317">
        <f ca="1">+IF(ISERROR(HLOOKUP($B44,INDIRECT("'Monthly Resource Report'!"&amp;'Wilson Validation'!$G$1047950&amp;":"&amp;'Wilson Validation'!$G$1047951),'Wilson Validation'!I$1047952,FALSE)),0,HLOOKUP($B44,INDIRECT("'Monthly Resource Report'!"&amp;'Wilson Validation'!$G$1047950&amp;":"&amp;'Wilson Validation'!$G$1047951),'Wilson Validation'!I$1047952,FALSE))</f>
        <v>5.9428247600145687E-2</v>
      </c>
      <c r="J44" s="318">
        <f ca="1">+IF(ISERROR(HLOOKUP($B44,INDIRECT("'Monthly Resource Report'!"&amp;'Wilson Validation'!$G$1047950&amp;":"&amp;'Wilson Validation'!$G$1047951),'Wilson Validation'!J$1047952,FALSE)),0,HLOOKUP($B44,INDIRECT("'Monthly Resource Report'!"&amp;'Wilson Validation'!$G$1047950&amp;":"&amp;'Wilson Validation'!$G$1047951),'Wilson Validation'!J$1047952,FALSE))</f>
        <v>0.53123623382167606</v>
      </c>
    </row>
    <row r="45" spans="2:10">
      <c r="B45" s="301">
        <v>42552</v>
      </c>
      <c r="C45" s="294">
        <v>417</v>
      </c>
      <c r="D45" s="297">
        <v>3.137</v>
      </c>
      <c r="E45" s="299">
        <v>0.06</v>
      </c>
      <c r="F45" s="295">
        <v>0.53</v>
      </c>
      <c r="G45" s="640">
        <f ca="1">+IF(ISERROR(HLOOKUP($B45,INDIRECT("'Monthly Resource Report'!"&amp;'Wilson Validation'!$G$1047950&amp;":"&amp;'Wilson Validation'!$G$1047951),'Wilson Validation'!G$1047952,FALSE)),0,HLOOKUP($B45,INDIRECT("'Monthly Resource Report'!"&amp;'Wilson Validation'!$G$1047950&amp;":"&amp;'Wilson Validation'!$G$1047951),'Wilson Validation'!G$1047952,FALSE))</f>
        <v>417</v>
      </c>
      <c r="H45" s="297">
        <f ca="1">+IF(ISERROR(HLOOKUP($B45,INDIRECT("'Monthly Resource Report'!"&amp;'Wilson Validation'!$G$1047950&amp;":"&amp;'Wilson Validation'!$G$1047951),'Wilson Validation'!H$1047952,FALSE)),0,HLOOKUP($B45,INDIRECT("'Monthly Resource Report'!"&amp;'Wilson Validation'!$G$1047950&amp;":"&amp;'Wilson Validation'!$G$1047951),'Wilson Validation'!H$1047952,FALSE))</f>
        <v>3.136998507683753</v>
      </c>
      <c r="I45" s="317">
        <f ca="1">+IF(ISERROR(HLOOKUP($B45,INDIRECT("'Monthly Resource Report'!"&amp;'Wilson Validation'!$G$1047950&amp;":"&amp;'Wilson Validation'!$G$1047951),'Wilson Validation'!I$1047952,FALSE)),0,HLOOKUP($B45,INDIRECT("'Monthly Resource Report'!"&amp;'Wilson Validation'!$G$1047950&amp;":"&amp;'Wilson Validation'!$G$1047951),'Wilson Validation'!I$1047952,FALSE))</f>
        <v>5.9442819592530512E-2</v>
      </c>
      <c r="J45" s="318">
        <f ca="1">+IF(ISERROR(HLOOKUP($B45,INDIRECT("'Monthly Resource Report'!"&amp;'Wilson Validation'!$G$1047950&amp;":"&amp;'Wilson Validation'!$G$1047951),'Wilson Validation'!J$1047952,FALSE)),0,HLOOKUP($B45,INDIRECT("'Monthly Resource Report'!"&amp;'Wilson Validation'!$G$1047950&amp;":"&amp;'Wilson Validation'!$G$1047951),'Wilson Validation'!J$1047952,FALSE))</f>
        <v>0.53119277356915751</v>
      </c>
    </row>
    <row r="46" spans="2:10">
      <c r="B46" s="301">
        <v>42583</v>
      </c>
      <c r="C46" s="294">
        <v>417</v>
      </c>
      <c r="D46" s="297">
        <v>3.137</v>
      </c>
      <c r="E46" s="299">
        <v>0.06</v>
      </c>
      <c r="F46" s="295">
        <v>0.53</v>
      </c>
      <c r="G46" s="640">
        <f ca="1">+IF(ISERROR(HLOOKUP($B46,INDIRECT("'Monthly Resource Report'!"&amp;'Wilson Validation'!$G$1047950&amp;":"&amp;'Wilson Validation'!$G$1047951),'Wilson Validation'!G$1047952,FALSE)),0,HLOOKUP($B46,INDIRECT("'Monthly Resource Report'!"&amp;'Wilson Validation'!$G$1047950&amp;":"&amp;'Wilson Validation'!$G$1047951),'Wilson Validation'!G$1047952,FALSE))</f>
        <v>417</v>
      </c>
      <c r="H46" s="297">
        <f ca="1">+IF(ISERROR(HLOOKUP($B46,INDIRECT("'Monthly Resource Report'!"&amp;'Wilson Validation'!$G$1047950&amp;":"&amp;'Wilson Validation'!$G$1047951),'Wilson Validation'!H$1047952,FALSE)),0,HLOOKUP($B46,INDIRECT("'Monthly Resource Report'!"&amp;'Wilson Validation'!$G$1047950&amp;":"&amp;'Wilson Validation'!$G$1047951),'Wilson Validation'!H$1047952,FALSE))</f>
        <v>3.1369988670557611</v>
      </c>
      <c r="I46" s="317">
        <f ca="1">+IF(ISERROR(HLOOKUP($B46,INDIRECT("'Monthly Resource Report'!"&amp;'Wilson Validation'!$G$1047950&amp;":"&amp;'Wilson Validation'!$G$1047951),'Wilson Validation'!I$1047952,FALSE)),0,HLOOKUP($B46,INDIRECT("'Monthly Resource Report'!"&amp;'Wilson Validation'!$G$1047950&amp;":"&amp;'Wilson Validation'!$G$1047951),'Wilson Validation'!I$1047952,FALSE))</f>
        <v>5.9429354472550183E-2</v>
      </c>
      <c r="J46" s="318">
        <f ca="1">+IF(ISERROR(HLOOKUP($B46,INDIRECT("'Monthly Resource Report'!"&amp;'Wilson Validation'!$G$1047950&amp;":"&amp;'Wilson Validation'!$G$1047951),'Wilson Validation'!J$1047952,FALSE)),0,HLOOKUP($B46,INDIRECT("'Monthly Resource Report'!"&amp;'Wilson Validation'!$G$1047950&amp;":"&amp;'Wilson Validation'!$G$1047951),'Wilson Validation'!J$1047952,FALSE))</f>
        <v>0.53119057725196595</v>
      </c>
    </row>
    <row r="47" spans="2:10">
      <c r="B47" s="301">
        <v>42614</v>
      </c>
      <c r="C47" s="294">
        <v>417</v>
      </c>
      <c r="D47" s="297">
        <v>3.137</v>
      </c>
      <c r="E47" s="299">
        <v>0.06</v>
      </c>
      <c r="F47" s="295">
        <v>0.53</v>
      </c>
      <c r="G47" s="640">
        <f ca="1">+IF(ISERROR(HLOOKUP($B47,INDIRECT("'Monthly Resource Report'!"&amp;'Wilson Validation'!$G$1047950&amp;":"&amp;'Wilson Validation'!$G$1047951),'Wilson Validation'!G$1047952,FALSE)),0,HLOOKUP($B47,INDIRECT("'Monthly Resource Report'!"&amp;'Wilson Validation'!$G$1047950&amp;":"&amp;'Wilson Validation'!$G$1047951),'Wilson Validation'!G$1047952,FALSE))</f>
        <v>417</v>
      </c>
      <c r="H47" s="297">
        <f ca="1">+IF(ISERROR(HLOOKUP($B47,INDIRECT("'Monthly Resource Report'!"&amp;'Wilson Validation'!$G$1047950&amp;":"&amp;'Wilson Validation'!$G$1047951),'Wilson Validation'!H$1047952,FALSE)),0,HLOOKUP($B47,INDIRECT("'Monthly Resource Report'!"&amp;'Wilson Validation'!$G$1047950&amp;":"&amp;'Wilson Validation'!$G$1047951),'Wilson Validation'!H$1047952,FALSE))</f>
        <v>3.1369999120623668</v>
      </c>
      <c r="I47" s="317">
        <f ca="1">+IF(ISERROR(HLOOKUP($B47,INDIRECT("'Monthly Resource Report'!"&amp;'Wilson Validation'!$G$1047950&amp;":"&amp;'Wilson Validation'!$G$1047951),'Wilson Validation'!I$1047952,FALSE)),0,HLOOKUP($B47,INDIRECT("'Monthly Resource Report'!"&amp;'Wilson Validation'!$G$1047950&amp;":"&amp;'Wilson Validation'!$G$1047951),'Wilson Validation'!I$1047952,FALSE))</f>
        <v>5.9358522580850649E-2</v>
      </c>
      <c r="J47" s="318">
        <f ca="1">+IF(ISERROR(HLOOKUP($B47,INDIRECT("'Monthly Resource Report'!"&amp;'Wilson Validation'!$G$1047950&amp;":"&amp;'Wilson Validation'!$G$1047951),'Wilson Validation'!J$1047952,FALSE)),0,HLOOKUP($B47,INDIRECT("'Monthly Resource Report'!"&amp;'Wilson Validation'!$G$1047950&amp;":"&amp;'Wilson Validation'!$G$1047951),'Wilson Validation'!J$1047952,FALSE))</f>
        <v>0.53124429941017892</v>
      </c>
    </row>
    <row r="48" spans="2:10">
      <c r="B48" s="301">
        <v>42644</v>
      </c>
      <c r="C48" s="294">
        <v>417</v>
      </c>
      <c r="D48" s="297">
        <v>3.137</v>
      </c>
      <c r="E48" s="299">
        <v>0.06</v>
      </c>
      <c r="F48" s="295">
        <v>0.53</v>
      </c>
      <c r="G48" s="640">
        <f ca="1">+IF(ISERROR(HLOOKUP($B48,INDIRECT("'Monthly Resource Report'!"&amp;'Wilson Validation'!$G$1047950&amp;":"&amp;'Wilson Validation'!$G$1047951),'Wilson Validation'!G$1047952,FALSE)),0,HLOOKUP($B48,INDIRECT("'Monthly Resource Report'!"&amp;'Wilson Validation'!$G$1047950&amp;":"&amp;'Wilson Validation'!$G$1047951),'Wilson Validation'!G$1047952,FALSE))</f>
        <v>417</v>
      </c>
      <c r="H48" s="297">
        <f ca="1">+IF(ISERROR(HLOOKUP($B48,INDIRECT("'Monthly Resource Report'!"&amp;'Wilson Validation'!$G$1047950&amp;":"&amp;'Wilson Validation'!$G$1047951),'Wilson Validation'!H$1047952,FALSE)),0,HLOOKUP($B48,INDIRECT("'Monthly Resource Report'!"&amp;'Wilson Validation'!$G$1047950&amp;":"&amp;'Wilson Validation'!$G$1047951),'Wilson Validation'!H$1047952,FALSE))</f>
        <v>3.1369991762257809</v>
      </c>
      <c r="I48" s="317">
        <f ca="1">+IF(ISERROR(HLOOKUP($B48,INDIRECT("'Monthly Resource Report'!"&amp;'Wilson Validation'!$G$1047950&amp;":"&amp;'Wilson Validation'!$G$1047951),'Wilson Validation'!I$1047952,FALSE)),0,HLOOKUP($B48,INDIRECT("'Monthly Resource Report'!"&amp;'Wilson Validation'!$G$1047950&amp;":"&amp;'Wilson Validation'!$G$1047951),'Wilson Validation'!I$1047952,FALSE))</f>
        <v>5.9378960466860767E-2</v>
      </c>
      <c r="J48" s="318">
        <f ca="1">+IF(ISERROR(HLOOKUP($B48,INDIRECT("'Monthly Resource Report'!"&amp;'Wilson Validation'!$G$1047950&amp;":"&amp;'Wilson Validation'!$G$1047951),'Wilson Validation'!J$1047952,FALSE)),0,HLOOKUP($B48,INDIRECT("'Monthly Resource Report'!"&amp;'Wilson Validation'!$G$1047950&amp;":"&amp;'Wilson Validation'!$G$1047951),'Wilson Validation'!J$1047952,FALSE))</f>
        <v>0.53199363912806541</v>
      </c>
    </row>
    <row r="49" spans="2:10">
      <c r="B49" s="301">
        <v>42675</v>
      </c>
      <c r="C49" s="294">
        <v>417</v>
      </c>
      <c r="D49" s="297">
        <v>3.137</v>
      </c>
      <c r="E49" s="299">
        <v>0.06</v>
      </c>
      <c r="F49" s="295">
        <v>0.53</v>
      </c>
      <c r="G49" s="640">
        <f ca="1">+IF(ISERROR(HLOOKUP($B49,INDIRECT("'Monthly Resource Report'!"&amp;'Wilson Validation'!$G$1047950&amp;":"&amp;'Wilson Validation'!$G$1047951),'Wilson Validation'!G$1047952,FALSE)),0,HLOOKUP($B49,INDIRECT("'Monthly Resource Report'!"&amp;'Wilson Validation'!$G$1047950&amp;":"&amp;'Wilson Validation'!$G$1047951),'Wilson Validation'!G$1047952,FALSE))</f>
        <v>417</v>
      </c>
      <c r="H49" s="297">
        <f ca="1">+IF(ISERROR(HLOOKUP($B49,INDIRECT("'Monthly Resource Report'!"&amp;'Wilson Validation'!$G$1047950&amp;":"&amp;'Wilson Validation'!$G$1047951),'Wilson Validation'!H$1047952,FALSE)),0,HLOOKUP($B49,INDIRECT("'Monthly Resource Report'!"&amp;'Wilson Validation'!$G$1047950&amp;":"&amp;'Wilson Validation'!$G$1047951),'Wilson Validation'!H$1047952,FALSE))</f>
        <v>3.1369994494267015</v>
      </c>
      <c r="I49" s="317">
        <f ca="1">+IF(ISERROR(HLOOKUP($B49,INDIRECT("'Monthly Resource Report'!"&amp;'Wilson Validation'!$G$1047950&amp;":"&amp;'Wilson Validation'!$G$1047951),'Wilson Validation'!I$1047952,FALSE)),0,HLOOKUP($B49,INDIRECT("'Monthly Resource Report'!"&amp;'Wilson Validation'!$G$1047950&amp;":"&amp;'Wilson Validation'!$G$1047951),'Wilson Validation'!I$1047952,FALSE))</f>
        <v>5.9580168385606723E-2</v>
      </c>
      <c r="J49" s="318">
        <f ca="1">+IF(ISERROR(HLOOKUP($B49,INDIRECT("'Monthly Resource Report'!"&amp;'Wilson Validation'!$G$1047950&amp;":"&amp;'Wilson Validation'!$G$1047951),'Wilson Validation'!J$1047952,FALSE)),0,HLOOKUP($B49,INDIRECT("'Monthly Resource Report'!"&amp;'Wilson Validation'!$G$1047950&amp;":"&amp;'Wilson Validation'!$G$1047951),'Wilson Validation'!J$1047952,FALSE))</f>
        <v>0.53120734288355309</v>
      </c>
    </row>
    <row r="50" spans="2:10">
      <c r="B50" s="301">
        <v>42705</v>
      </c>
      <c r="C50" s="294">
        <v>417</v>
      </c>
      <c r="D50" s="297">
        <v>3.137</v>
      </c>
      <c r="E50" s="299">
        <v>0.06</v>
      </c>
      <c r="F50" s="295">
        <v>0.53</v>
      </c>
      <c r="G50" s="640">
        <f ca="1">+IF(ISERROR(HLOOKUP($B50,INDIRECT("'Monthly Resource Report'!"&amp;'Wilson Validation'!$G$1047950&amp;":"&amp;'Wilson Validation'!$G$1047951),'Wilson Validation'!G$1047952,FALSE)),0,HLOOKUP($B50,INDIRECT("'Monthly Resource Report'!"&amp;'Wilson Validation'!$G$1047950&amp;":"&amp;'Wilson Validation'!$G$1047951),'Wilson Validation'!G$1047952,FALSE))</f>
        <v>417</v>
      </c>
      <c r="H50" s="297">
        <f ca="1">+IF(ISERROR(HLOOKUP($B50,INDIRECT("'Monthly Resource Report'!"&amp;'Wilson Validation'!$G$1047950&amp;":"&amp;'Wilson Validation'!$G$1047951),'Wilson Validation'!H$1047952,FALSE)),0,HLOOKUP($B50,INDIRECT("'Monthly Resource Report'!"&amp;'Wilson Validation'!$G$1047950&amp;":"&amp;'Wilson Validation'!$G$1047951),'Wilson Validation'!H$1047952,FALSE))</f>
        <v>3.1369999343158086</v>
      </c>
      <c r="I50" s="317">
        <f ca="1">+IF(ISERROR(HLOOKUP($B50,INDIRECT("'Monthly Resource Report'!"&amp;'Wilson Validation'!$G$1047950&amp;":"&amp;'Wilson Validation'!$G$1047951),'Wilson Validation'!I$1047952,FALSE)),0,HLOOKUP($B50,INDIRECT("'Monthly Resource Report'!"&amp;'Wilson Validation'!$G$1047950&amp;":"&amp;'Wilson Validation'!$G$1047951),'Wilson Validation'!I$1047952,FALSE))</f>
        <v>5.943602818066037E-2</v>
      </c>
      <c r="J50" s="318">
        <f ca="1">+IF(ISERROR(HLOOKUP($B50,INDIRECT("'Monthly Resource Report'!"&amp;'Wilson Validation'!$G$1047950&amp;":"&amp;'Wilson Validation'!$G$1047951),'Wilson Validation'!J$1047952,FALSE)),0,HLOOKUP($B50,INDIRECT("'Monthly Resource Report'!"&amp;'Wilson Validation'!$G$1047950&amp;":"&amp;'Wilson Validation'!$G$1047951),'Wilson Validation'!J$1047952,FALSE))</f>
        <v>0.53119607557287174</v>
      </c>
    </row>
    <row r="51" spans="2:10">
      <c r="B51" s="301">
        <v>42736</v>
      </c>
      <c r="C51" s="294">
        <v>417</v>
      </c>
      <c r="D51" s="297">
        <v>3.2119743000000001</v>
      </c>
      <c r="E51" s="299">
        <v>0.06</v>
      </c>
      <c r="F51" s="295">
        <v>0.53</v>
      </c>
      <c r="G51" s="640">
        <f ca="1">+IF(ISERROR(HLOOKUP($B51,INDIRECT("'Monthly Resource Report'!"&amp;'Wilson Validation'!$G$1047950&amp;":"&amp;'Wilson Validation'!$G$1047951),'Wilson Validation'!G$1047952,FALSE)),0,HLOOKUP($B51,INDIRECT("'Monthly Resource Report'!"&amp;'Wilson Validation'!$G$1047950&amp;":"&amp;'Wilson Validation'!$G$1047951),'Wilson Validation'!G$1047952,FALSE))</f>
        <v>417</v>
      </c>
      <c r="H51" s="297">
        <f ca="1">+IF(ISERROR(HLOOKUP($B51,INDIRECT("'Monthly Resource Report'!"&amp;'Wilson Validation'!$G$1047950&amp;":"&amp;'Wilson Validation'!$G$1047951),'Wilson Validation'!H$1047952,FALSE)),0,HLOOKUP($B51,INDIRECT("'Monthly Resource Report'!"&amp;'Wilson Validation'!$G$1047950&amp;":"&amp;'Wilson Validation'!$G$1047951),'Wilson Validation'!H$1047952,FALSE))</f>
        <v>3.2120014106007049</v>
      </c>
      <c r="I51" s="317">
        <f ca="1">+IF(ISERROR(HLOOKUP($B51,INDIRECT("'Monthly Resource Report'!"&amp;'Wilson Validation'!$G$1047950&amp;":"&amp;'Wilson Validation'!$G$1047951),'Wilson Validation'!I$1047952,FALSE)),0,HLOOKUP($B51,INDIRECT("'Monthly Resource Report'!"&amp;'Wilson Validation'!$G$1047950&amp;":"&amp;'Wilson Validation'!$G$1047951),'Wilson Validation'!I$1047952,FALSE))</f>
        <v>5.9837833106554314E-2</v>
      </c>
      <c r="J51" s="318">
        <f ca="1">+IF(ISERROR(HLOOKUP($B51,INDIRECT("'Monthly Resource Report'!"&amp;'Wilson Validation'!$G$1047950&amp;":"&amp;'Wilson Validation'!$G$1047951),'Wilson Validation'!J$1047952,FALSE)),0,HLOOKUP($B51,INDIRECT("'Monthly Resource Report'!"&amp;'Wilson Validation'!$G$1047950&amp;":"&amp;'Wilson Validation'!$G$1047951),'Wilson Validation'!J$1047952,FALSE))</f>
        <v>0.53075068573070627</v>
      </c>
    </row>
    <row r="52" spans="2:10">
      <c r="B52" s="301">
        <v>42767</v>
      </c>
      <c r="C52" s="294">
        <v>417</v>
      </c>
      <c r="D52" s="297">
        <v>3.2119743000000001</v>
      </c>
      <c r="E52" s="299">
        <v>0.06</v>
      </c>
      <c r="F52" s="295">
        <v>0.53</v>
      </c>
      <c r="G52" s="640">
        <f ca="1">+IF(ISERROR(HLOOKUP($B52,INDIRECT("'Monthly Resource Report'!"&amp;'Wilson Validation'!$G$1047950&amp;":"&amp;'Wilson Validation'!$G$1047951),'Wilson Validation'!G$1047952,FALSE)),0,HLOOKUP($B52,INDIRECT("'Monthly Resource Report'!"&amp;'Wilson Validation'!$G$1047950&amp;":"&amp;'Wilson Validation'!$G$1047951),'Wilson Validation'!G$1047952,FALSE))</f>
        <v>417</v>
      </c>
      <c r="H52" s="297">
        <f ca="1">+IF(ISERROR(HLOOKUP($B52,INDIRECT("'Monthly Resource Report'!"&amp;'Wilson Validation'!$G$1047950&amp;":"&amp;'Wilson Validation'!$G$1047951),'Wilson Validation'!H$1047952,FALSE)),0,HLOOKUP($B52,INDIRECT("'Monthly Resource Report'!"&amp;'Wilson Validation'!$G$1047950&amp;":"&amp;'Wilson Validation'!$G$1047951),'Wilson Validation'!H$1047952,FALSE))</f>
        <v>3.2120012835597391</v>
      </c>
      <c r="I52" s="317">
        <f ca="1">+IF(ISERROR(HLOOKUP($B52,INDIRECT("'Monthly Resource Report'!"&amp;'Wilson Validation'!$G$1047950&amp;":"&amp;'Wilson Validation'!$G$1047951),'Wilson Validation'!I$1047952,FALSE)),0,HLOOKUP($B52,INDIRECT("'Monthly Resource Report'!"&amp;'Wilson Validation'!$G$1047950&amp;":"&amp;'Wilson Validation'!$G$1047951),'Wilson Validation'!I$1047952,FALSE))</f>
        <v>5.9813669886956571E-2</v>
      </c>
      <c r="J52" s="318">
        <f ca="1">+IF(ISERROR(HLOOKUP($B52,INDIRECT("'Monthly Resource Report'!"&amp;'Wilson Validation'!$G$1047950&amp;":"&amp;'Wilson Validation'!$G$1047951),'Wilson Validation'!J$1047952,FALSE)),0,HLOOKUP($B52,INDIRECT("'Monthly Resource Report'!"&amp;'Wilson Validation'!$G$1047950&amp;":"&amp;'Wilson Validation'!$G$1047951),'Wilson Validation'!J$1047952,FALSE))</f>
        <v>0.5308381211022748</v>
      </c>
    </row>
    <row r="53" spans="2:10">
      <c r="B53" s="301">
        <v>42795</v>
      </c>
      <c r="C53" s="294">
        <v>417</v>
      </c>
      <c r="D53" s="297">
        <v>3.2119743000000001</v>
      </c>
      <c r="E53" s="299">
        <v>0.06</v>
      </c>
      <c r="F53" s="295">
        <v>0.53</v>
      </c>
      <c r="G53" s="640">
        <f ca="1">+IF(ISERROR(HLOOKUP($B53,INDIRECT("'Monthly Resource Report'!"&amp;'Wilson Validation'!$G$1047950&amp;":"&amp;'Wilson Validation'!$G$1047951),'Wilson Validation'!G$1047952,FALSE)),0,HLOOKUP($B53,INDIRECT("'Monthly Resource Report'!"&amp;'Wilson Validation'!$G$1047950&amp;":"&amp;'Wilson Validation'!$G$1047951),'Wilson Validation'!G$1047952,FALSE))</f>
        <v>417</v>
      </c>
      <c r="H53" s="297">
        <f ca="1">+IF(ISERROR(HLOOKUP($B53,INDIRECT("'Monthly Resource Report'!"&amp;'Wilson Validation'!$G$1047950&amp;":"&amp;'Wilson Validation'!$G$1047951),'Wilson Validation'!H$1047952,FALSE)),0,HLOOKUP($B53,INDIRECT("'Monthly Resource Report'!"&amp;'Wilson Validation'!$G$1047950&amp;":"&amp;'Wilson Validation'!$G$1047951),'Wilson Validation'!H$1047952,FALSE))</f>
        <v>3.2120000880961976</v>
      </c>
      <c r="I53" s="317">
        <f ca="1">+IF(ISERROR(HLOOKUP($B53,INDIRECT("'Monthly Resource Report'!"&amp;'Wilson Validation'!$G$1047950&amp;":"&amp;'Wilson Validation'!$G$1047951),'Wilson Validation'!I$1047952,FALSE)),0,HLOOKUP($B53,INDIRECT("'Monthly Resource Report'!"&amp;'Wilson Validation'!$G$1047950&amp;":"&amp;'Wilson Validation'!$G$1047951),'Wilson Validation'!I$1047952,FALSE))</f>
        <v>5.9482937338357141E-2</v>
      </c>
      <c r="J53" s="318">
        <f ca="1">+IF(ISERROR(HLOOKUP($B53,INDIRECT("'Monthly Resource Report'!"&amp;'Wilson Validation'!$G$1047950&amp;":"&amp;'Wilson Validation'!$G$1047951),'Wilson Validation'!J$1047952,FALSE)),0,HLOOKUP($B53,INDIRECT("'Monthly Resource Report'!"&amp;'Wilson Validation'!$G$1047950&amp;":"&amp;'Wilson Validation'!$G$1047951),'Wilson Validation'!J$1047952,FALSE))</f>
        <v>0.53078883135563182</v>
      </c>
    </row>
    <row r="54" spans="2:10">
      <c r="B54" s="301">
        <v>42826</v>
      </c>
      <c r="C54" s="294">
        <v>417</v>
      </c>
      <c r="D54" s="297">
        <v>3.2119743000000001</v>
      </c>
      <c r="E54" s="299">
        <v>0.06</v>
      </c>
      <c r="F54" s="295">
        <v>0.53</v>
      </c>
      <c r="G54" s="640">
        <f ca="1">+IF(ISERROR(HLOOKUP($B54,INDIRECT("'Monthly Resource Report'!"&amp;'Wilson Validation'!$G$1047950&amp;":"&amp;'Wilson Validation'!$G$1047951),'Wilson Validation'!G$1047952,FALSE)),0,HLOOKUP($B54,INDIRECT("'Monthly Resource Report'!"&amp;'Wilson Validation'!$G$1047950&amp;":"&amp;'Wilson Validation'!$G$1047951),'Wilson Validation'!G$1047952,FALSE))</f>
        <v>417</v>
      </c>
      <c r="H54" s="297">
        <f ca="1">+IF(ISERROR(HLOOKUP($B54,INDIRECT("'Monthly Resource Report'!"&amp;'Wilson Validation'!$G$1047950&amp;":"&amp;'Wilson Validation'!$G$1047951),'Wilson Validation'!H$1047952,FALSE)),0,HLOOKUP($B54,INDIRECT("'Monthly Resource Report'!"&amp;'Wilson Validation'!$G$1047950&amp;":"&amp;'Wilson Validation'!$G$1047951),'Wilson Validation'!H$1047952,FALSE))</f>
        <v>3.2120006926589446</v>
      </c>
      <c r="I54" s="317">
        <f ca="1">+IF(ISERROR(HLOOKUP($B54,INDIRECT("'Monthly Resource Report'!"&amp;'Wilson Validation'!$G$1047950&amp;":"&amp;'Wilson Validation'!$G$1047951),'Wilson Validation'!I$1047952,FALSE)),0,HLOOKUP($B54,INDIRECT("'Monthly Resource Report'!"&amp;'Wilson Validation'!$G$1047950&amp;":"&amp;'Wilson Validation'!$G$1047951),'Wilson Validation'!I$1047952,FALSE))</f>
        <v>5.9457360556898715E-2</v>
      </c>
      <c r="J54" s="318">
        <f ca="1">+IF(ISERROR(HLOOKUP($B54,INDIRECT("'Monthly Resource Report'!"&amp;'Wilson Validation'!$G$1047950&amp;":"&amp;'Wilson Validation'!$G$1047951),'Wilson Validation'!J$1047952,FALSE)),0,HLOOKUP($B54,INDIRECT("'Monthly Resource Report'!"&amp;'Wilson Validation'!$G$1047950&amp;":"&amp;'Wilson Validation'!$G$1047951),'Wilson Validation'!J$1047952,FALSE))</f>
        <v>0.53163933163658295</v>
      </c>
    </row>
    <row r="55" spans="2:10">
      <c r="B55" s="301">
        <v>42856</v>
      </c>
      <c r="C55" s="294">
        <v>417</v>
      </c>
      <c r="D55" s="297">
        <v>3.2119743000000001</v>
      </c>
      <c r="E55" s="299">
        <v>0.06</v>
      </c>
      <c r="F55" s="295">
        <v>0.53</v>
      </c>
      <c r="G55" s="640">
        <f ca="1">+IF(ISERROR(HLOOKUP($B55,INDIRECT("'Monthly Resource Report'!"&amp;'Wilson Validation'!$G$1047950&amp;":"&amp;'Wilson Validation'!$G$1047951),'Wilson Validation'!G$1047952,FALSE)),0,HLOOKUP($B55,INDIRECT("'Monthly Resource Report'!"&amp;'Wilson Validation'!$G$1047950&amp;":"&amp;'Wilson Validation'!$G$1047951),'Wilson Validation'!G$1047952,FALSE))</f>
        <v>417</v>
      </c>
      <c r="H55" s="297">
        <f ca="1">+IF(ISERROR(HLOOKUP($B55,INDIRECT("'Monthly Resource Report'!"&amp;'Wilson Validation'!$G$1047950&amp;":"&amp;'Wilson Validation'!$G$1047951),'Wilson Validation'!H$1047952,FALSE)),0,HLOOKUP($B55,INDIRECT("'Monthly Resource Report'!"&amp;'Wilson Validation'!$G$1047950&amp;":"&amp;'Wilson Validation'!$G$1047951),'Wilson Validation'!H$1047952,FALSE))</f>
        <v>3.2120001341314937</v>
      </c>
      <c r="I55" s="317">
        <f ca="1">+IF(ISERROR(HLOOKUP($B55,INDIRECT("'Monthly Resource Report'!"&amp;'Wilson Validation'!$G$1047950&amp;":"&amp;'Wilson Validation'!$G$1047951),'Wilson Validation'!I$1047952,FALSE)),0,HLOOKUP($B55,INDIRECT("'Monthly Resource Report'!"&amp;'Wilson Validation'!$G$1047950&amp;":"&amp;'Wilson Validation'!$G$1047951),'Wilson Validation'!I$1047952,FALSE))</f>
        <v>5.9427043225297987E-2</v>
      </c>
      <c r="J55" s="318">
        <f ca="1">+IF(ISERROR(HLOOKUP($B55,INDIRECT("'Monthly Resource Report'!"&amp;'Wilson Validation'!$G$1047950&amp;":"&amp;'Wilson Validation'!$G$1047951),'Wilson Validation'!J$1047952,FALSE)),0,HLOOKUP($B55,INDIRECT("'Monthly Resource Report'!"&amp;'Wilson Validation'!$G$1047950&amp;":"&amp;'Wilson Validation'!$G$1047951),'Wilson Validation'!J$1047952,FALSE))</f>
        <v>0.53079785350685649</v>
      </c>
    </row>
    <row r="56" spans="2:10">
      <c r="B56" s="301">
        <v>42887</v>
      </c>
      <c r="C56" s="294">
        <v>417</v>
      </c>
      <c r="D56" s="297">
        <v>3.2119743000000001</v>
      </c>
      <c r="E56" s="299">
        <v>0.06</v>
      </c>
      <c r="F56" s="295">
        <v>0.53</v>
      </c>
      <c r="G56" s="640">
        <f ca="1">+IF(ISERROR(HLOOKUP($B56,INDIRECT("'Monthly Resource Report'!"&amp;'Wilson Validation'!$G$1047950&amp;":"&amp;'Wilson Validation'!$G$1047951),'Wilson Validation'!G$1047952,FALSE)),0,HLOOKUP($B56,INDIRECT("'Monthly Resource Report'!"&amp;'Wilson Validation'!$G$1047950&amp;":"&amp;'Wilson Validation'!$G$1047951),'Wilson Validation'!G$1047952,FALSE))</f>
        <v>417</v>
      </c>
      <c r="H56" s="297">
        <f ca="1">+IF(ISERROR(HLOOKUP($B56,INDIRECT("'Monthly Resource Report'!"&amp;'Wilson Validation'!$G$1047950&amp;":"&amp;'Wilson Validation'!$G$1047951),'Wilson Validation'!H$1047952,FALSE)),0,HLOOKUP($B56,INDIRECT("'Monthly Resource Report'!"&amp;'Wilson Validation'!$G$1047950&amp;":"&amp;'Wilson Validation'!$G$1047951),'Wilson Validation'!H$1047952,FALSE))</f>
        <v>3.2120009779728669</v>
      </c>
      <c r="I56" s="317">
        <f ca="1">+IF(ISERROR(HLOOKUP($B56,INDIRECT("'Monthly Resource Report'!"&amp;'Wilson Validation'!$G$1047950&amp;":"&amp;'Wilson Validation'!$G$1047951),'Wilson Validation'!I$1047952,FALSE)),0,HLOOKUP($B56,INDIRECT("'Monthly Resource Report'!"&amp;'Wilson Validation'!$G$1047950&amp;":"&amp;'Wilson Validation'!$G$1047951),'Wilson Validation'!I$1047952,FALSE))</f>
        <v>5.9406769175070206E-2</v>
      </c>
      <c r="J56" s="318">
        <f ca="1">+IF(ISERROR(HLOOKUP($B56,INDIRECT("'Monthly Resource Report'!"&amp;'Wilson Validation'!$G$1047950&amp;":"&amp;'Wilson Validation'!$G$1047951),'Wilson Validation'!J$1047952,FALSE)),0,HLOOKUP($B56,INDIRECT("'Monthly Resource Report'!"&amp;'Wilson Validation'!$G$1047950&amp;":"&amp;'Wilson Validation'!$G$1047951),'Wilson Validation'!J$1047952,FALSE))</f>
        <v>0.53082498367121977</v>
      </c>
    </row>
    <row r="57" spans="2:10">
      <c r="B57" s="301">
        <v>42917</v>
      </c>
      <c r="C57" s="294">
        <v>417</v>
      </c>
      <c r="D57" s="297">
        <v>3.2119743000000001</v>
      </c>
      <c r="E57" s="299">
        <v>0.06</v>
      </c>
      <c r="F57" s="295">
        <v>0.53</v>
      </c>
      <c r="G57" s="640">
        <f ca="1">+IF(ISERROR(HLOOKUP($B57,INDIRECT("'Monthly Resource Report'!"&amp;'Wilson Validation'!$G$1047950&amp;":"&amp;'Wilson Validation'!$G$1047951),'Wilson Validation'!G$1047952,FALSE)),0,HLOOKUP($B57,INDIRECT("'Monthly Resource Report'!"&amp;'Wilson Validation'!$G$1047950&amp;":"&amp;'Wilson Validation'!$G$1047951),'Wilson Validation'!G$1047952,FALSE))</f>
        <v>417</v>
      </c>
      <c r="H57" s="297">
        <f ca="1">+IF(ISERROR(HLOOKUP($B57,INDIRECT("'Monthly Resource Report'!"&amp;'Wilson Validation'!$G$1047950&amp;":"&amp;'Wilson Validation'!$G$1047951),'Wilson Validation'!H$1047952,FALSE)),0,HLOOKUP($B57,INDIRECT("'Monthly Resource Report'!"&amp;'Wilson Validation'!$G$1047950&amp;":"&amp;'Wilson Validation'!$G$1047951),'Wilson Validation'!H$1047952,FALSE))</f>
        <v>3.2120002306572499</v>
      </c>
      <c r="I57" s="317">
        <f ca="1">+IF(ISERROR(HLOOKUP($B57,INDIRECT("'Monthly Resource Report'!"&amp;'Wilson Validation'!$G$1047950&amp;":"&amp;'Wilson Validation'!$G$1047951),'Wilson Validation'!I$1047952,FALSE)),0,HLOOKUP($B57,INDIRECT("'Monthly Resource Report'!"&amp;'Wilson Validation'!$G$1047950&amp;":"&amp;'Wilson Validation'!$G$1047951),'Wilson Validation'!I$1047952,FALSE))</f>
        <v>5.9384150991562398E-2</v>
      </c>
      <c r="J57" s="318">
        <f ca="1">+IF(ISERROR(HLOOKUP($B57,INDIRECT("'Monthly Resource Report'!"&amp;'Wilson Validation'!$G$1047950&amp;":"&amp;'Wilson Validation'!$G$1047951),'Wilson Validation'!J$1047952,FALSE)),0,HLOOKUP($B57,INDIRECT("'Monthly Resource Report'!"&amp;'Wilson Validation'!$G$1047950&amp;":"&amp;'Wilson Validation'!$G$1047951),'Wilson Validation'!J$1047952,FALSE))</f>
        <v>0.53080252040872467</v>
      </c>
    </row>
    <row r="58" spans="2:10">
      <c r="B58" s="301">
        <v>42948</v>
      </c>
      <c r="C58" s="294">
        <v>417</v>
      </c>
      <c r="D58" s="297">
        <v>3.2119743000000001</v>
      </c>
      <c r="E58" s="299">
        <v>0.06</v>
      </c>
      <c r="F58" s="295">
        <v>0.53</v>
      </c>
      <c r="G58" s="640">
        <f ca="1">+IF(ISERROR(HLOOKUP($B58,INDIRECT("'Monthly Resource Report'!"&amp;'Wilson Validation'!$G$1047950&amp;":"&amp;'Wilson Validation'!$G$1047951),'Wilson Validation'!G$1047952,FALSE)),0,HLOOKUP($B58,INDIRECT("'Monthly Resource Report'!"&amp;'Wilson Validation'!$G$1047950&amp;":"&amp;'Wilson Validation'!$G$1047951),'Wilson Validation'!G$1047952,FALSE))</f>
        <v>417</v>
      </c>
      <c r="H58" s="297">
        <f ca="1">+IF(ISERROR(HLOOKUP($B58,INDIRECT("'Monthly Resource Report'!"&amp;'Wilson Validation'!$G$1047950&amp;":"&amp;'Wilson Validation'!$G$1047951),'Wilson Validation'!H$1047952,FALSE)),0,HLOOKUP($B58,INDIRECT("'Monthly Resource Report'!"&amp;'Wilson Validation'!$G$1047950&amp;":"&amp;'Wilson Validation'!$G$1047951),'Wilson Validation'!H$1047952,FALSE))</f>
        <v>3.2120008962995574</v>
      </c>
      <c r="I58" s="317">
        <f ca="1">+IF(ISERROR(HLOOKUP($B58,INDIRECT("'Monthly Resource Report'!"&amp;'Wilson Validation'!$G$1047950&amp;":"&amp;'Wilson Validation'!$G$1047951),'Wilson Validation'!I$1047952,FALSE)),0,HLOOKUP($B58,INDIRECT("'Monthly Resource Report'!"&amp;'Wilson Validation'!$G$1047950&amp;":"&amp;'Wilson Validation'!$G$1047951),'Wilson Validation'!I$1047952,FALSE))</f>
        <v>5.9400814101922904E-2</v>
      </c>
      <c r="J58" s="318">
        <f ca="1">+IF(ISERROR(HLOOKUP($B58,INDIRECT("'Monthly Resource Report'!"&amp;'Wilson Validation'!$G$1047950&amp;":"&amp;'Wilson Validation'!$G$1047951),'Wilson Validation'!J$1047952,FALSE)),0,HLOOKUP($B58,INDIRECT("'Monthly Resource Report'!"&amp;'Wilson Validation'!$G$1047950&amp;":"&amp;'Wilson Validation'!$G$1047951),'Wilson Validation'!J$1047952,FALSE))</f>
        <v>0.5307974432412933</v>
      </c>
    </row>
    <row r="59" spans="2:10">
      <c r="B59" s="301">
        <v>42979</v>
      </c>
      <c r="C59" s="294">
        <v>417</v>
      </c>
      <c r="D59" s="297">
        <v>3.2119743000000001</v>
      </c>
      <c r="E59" s="299">
        <v>0.06</v>
      </c>
      <c r="F59" s="295">
        <v>0.53</v>
      </c>
      <c r="G59" s="640">
        <f ca="1">+IF(ISERROR(HLOOKUP($B59,INDIRECT("'Monthly Resource Report'!"&amp;'Wilson Validation'!$G$1047950&amp;":"&amp;'Wilson Validation'!$G$1047951),'Wilson Validation'!G$1047952,FALSE)),0,HLOOKUP($B59,INDIRECT("'Monthly Resource Report'!"&amp;'Wilson Validation'!$G$1047950&amp;":"&amp;'Wilson Validation'!$G$1047951),'Wilson Validation'!G$1047952,FALSE))</f>
        <v>417</v>
      </c>
      <c r="H59" s="297">
        <f ca="1">+IF(ISERROR(HLOOKUP($B59,INDIRECT("'Monthly Resource Report'!"&amp;'Wilson Validation'!$G$1047950&amp;":"&amp;'Wilson Validation'!$G$1047951),'Wilson Validation'!H$1047952,FALSE)),0,HLOOKUP($B59,INDIRECT("'Monthly Resource Report'!"&amp;'Wilson Validation'!$G$1047950&amp;":"&amp;'Wilson Validation'!$G$1047951),'Wilson Validation'!H$1047952,FALSE))</f>
        <v>3.2120004429548481</v>
      </c>
      <c r="I59" s="317">
        <f ca="1">+IF(ISERROR(HLOOKUP($B59,INDIRECT("'Monthly Resource Report'!"&amp;'Wilson Validation'!$G$1047950&amp;":"&amp;'Wilson Validation'!$G$1047951),'Wilson Validation'!I$1047952,FALSE)),0,HLOOKUP($B59,INDIRECT("'Monthly Resource Report'!"&amp;'Wilson Validation'!$G$1047950&amp;":"&amp;'Wilson Validation'!$G$1047951),'Wilson Validation'!I$1047952,FALSE))</f>
        <v>5.9205858063200251E-2</v>
      </c>
      <c r="J59" s="318">
        <f ca="1">+IF(ISERROR(HLOOKUP($B59,INDIRECT("'Monthly Resource Report'!"&amp;'Wilson Validation'!$G$1047950&amp;":"&amp;'Wilson Validation'!$G$1047951),'Wilson Validation'!J$1047952,FALSE)),0,HLOOKUP($B59,INDIRECT("'Monthly Resource Report'!"&amp;'Wilson Validation'!$G$1047950&amp;":"&amp;'Wilson Validation'!$G$1047951),'Wilson Validation'!J$1047952,FALSE))</f>
        <v>0.53124390916875908</v>
      </c>
    </row>
    <row r="60" spans="2:10">
      <c r="B60" s="301">
        <v>43009</v>
      </c>
      <c r="C60" s="294">
        <v>417</v>
      </c>
      <c r="D60" s="297">
        <v>3.2119743000000001</v>
      </c>
      <c r="E60" s="299">
        <v>0.06</v>
      </c>
      <c r="F60" s="295">
        <v>0.53</v>
      </c>
      <c r="G60" s="640">
        <f ca="1">+IF(ISERROR(HLOOKUP($B60,INDIRECT("'Monthly Resource Report'!"&amp;'Wilson Validation'!$G$1047950&amp;":"&amp;'Wilson Validation'!$G$1047951),'Wilson Validation'!G$1047952,FALSE)),0,HLOOKUP($B60,INDIRECT("'Monthly Resource Report'!"&amp;'Wilson Validation'!$G$1047950&amp;":"&amp;'Wilson Validation'!$G$1047951),'Wilson Validation'!G$1047952,FALSE))</f>
        <v>417</v>
      </c>
      <c r="H60" s="297">
        <f ca="1">+IF(ISERROR(HLOOKUP($B60,INDIRECT("'Monthly Resource Report'!"&amp;'Wilson Validation'!$G$1047950&amp;":"&amp;'Wilson Validation'!$G$1047951),'Wilson Validation'!H$1047952,FALSE)),0,HLOOKUP($B60,INDIRECT("'Monthly Resource Report'!"&amp;'Wilson Validation'!$G$1047950&amp;":"&amp;'Wilson Validation'!$G$1047951),'Wilson Validation'!H$1047952,FALSE))</f>
        <v>0</v>
      </c>
      <c r="I60" s="317">
        <f ca="1">+IF(ISERROR(HLOOKUP($B60,INDIRECT("'Monthly Resource Report'!"&amp;'Wilson Validation'!$G$1047950&amp;":"&amp;'Wilson Validation'!$G$1047951),'Wilson Validation'!I$1047952,FALSE)),0,HLOOKUP($B60,INDIRECT("'Monthly Resource Report'!"&amp;'Wilson Validation'!$G$1047950&amp;":"&amp;'Wilson Validation'!$G$1047951),'Wilson Validation'!I$1047952,FALSE))</f>
        <v>0</v>
      </c>
      <c r="J60" s="318">
        <f ca="1">+IF(ISERROR(HLOOKUP($B60,INDIRECT("'Monthly Resource Report'!"&amp;'Wilson Validation'!$G$1047950&amp;":"&amp;'Wilson Validation'!$G$1047951),'Wilson Validation'!J$1047952,FALSE)),0,HLOOKUP($B60,INDIRECT("'Monthly Resource Report'!"&amp;'Wilson Validation'!$G$1047950&amp;":"&amp;'Wilson Validation'!$G$1047951),'Wilson Validation'!J$1047952,FALSE))</f>
        <v>0</v>
      </c>
    </row>
    <row r="61" spans="2:10">
      <c r="B61" s="301">
        <v>43040</v>
      </c>
      <c r="C61" s="294">
        <v>417</v>
      </c>
      <c r="D61" s="297">
        <v>3.2119743000000001</v>
      </c>
      <c r="E61" s="299">
        <v>0.06</v>
      </c>
      <c r="F61" s="295">
        <v>0.53</v>
      </c>
      <c r="G61" s="640">
        <f ca="1">+IF(ISERROR(HLOOKUP($B61,INDIRECT("'Monthly Resource Report'!"&amp;'Wilson Validation'!$G$1047950&amp;":"&amp;'Wilson Validation'!$G$1047951),'Wilson Validation'!G$1047952,FALSE)),0,HLOOKUP($B61,INDIRECT("'Monthly Resource Report'!"&amp;'Wilson Validation'!$G$1047950&amp;":"&amp;'Wilson Validation'!$G$1047951),'Wilson Validation'!G$1047952,FALSE))</f>
        <v>417</v>
      </c>
      <c r="H61" s="297">
        <f ca="1">+IF(ISERROR(HLOOKUP($B61,INDIRECT("'Monthly Resource Report'!"&amp;'Wilson Validation'!$G$1047950&amp;":"&amp;'Wilson Validation'!$G$1047951),'Wilson Validation'!H$1047952,FALSE)),0,HLOOKUP($B61,INDIRECT("'Monthly Resource Report'!"&amp;'Wilson Validation'!$G$1047950&amp;":"&amp;'Wilson Validation'!$G$1047951),'Wilson Validation'!H$1047952,FALSE))</f>
        <v>3.2120006438813866</v>
      </c>
      <c r="I61" s="317">
        <f ca="1">+IF(ISERROR(HLOOKUP($B61,INDIRECT("'Monthly Resource Report'!"&amp;'Wilson Validation'!$G$1047950&amp;":"&amp;'Wilson Validation'!$G$1047951),'Wilson Validation'!I$1047952,FALSE)),0,HLOOKUP($B61,INDIRECT("'Monthly Resource Report'!"&amp;'Wilson Validation'!$G$1047950&amp;":"&amp;'Wilson Validation'!$G$1047951),'Wilson Validation'!I$1047952,FALSE))</f>
        <v>5.944621225292359E-2</v>
      </c>
      <c r="J61" s="318">
        <f ca="1">+IF(ISERROR(HLOOKUP($B61,INDIRECT("'Monthly Resource Report'!"&amp;'Wilson Validation'!$G$1047950&amp;":"&amp;'Wilson Validation'!$G$1047951),'Wilson Validation'!J$1047952,FALSE)),0,HLOOKUP($B61,INDIRECT("'Monthly Resource Report'!"&amp;'Wilson Validation'!$G$1047950&amp;":"&amp;'Wilson Validation'!$G$1047951),'Wilson Validation'!J$1047952,FALSE))</f>
        <v>0.53268953893918702</v>
      </c>
    </row>
    <row r="62" spans="2:10">
      <c r="B62" s="301">
        <v>43070</v>
      </c>
      <c r="C62" s="294">
        <v>417</v>
      </c>
      <c r="D62" s="297">
        <v>3.2119743000000001</v>
      </c>
      <c r="E62" s="299">
        <v>0.06</v>
      </c>
      <c r="F62" s="295">
        <v>0.53</v>
      </c>
      <c r="G62" s="640">
        <f ca="1">+IF(ISERROR(HLOOKUP($B62,INDIRECT("'Monthly Resource Report'!"&amp;'Wilson Validation'!$G$1047950&amp;":"&amp;'Wilson Validation'!$G$1047951),'Wilson Validation'!G$1047952,FALSE)),0,HLOOKUP($B62,INDIRECT("'Monthly Resource Report'!"&amp;'Wilson Validation'!$G$1047950&amp;":"&amp;'Wilson Validation'!$G$1047951),'Wilson Validation'!G$1047952,FALSE))</f>
        <v>417</v>
      </c>
      <c r="H62" s="297">
        <f ca="1">+IF(ISERROR(HLOOKUP($B62,INDIRECT("'Monthly Resource Report'!"&amp;'Wilson Validation'!$G$1047950&amp;":"&amp;'Wilson Validation'!$G$1047951),'Wilson Validation'!H$1047952,FALSE)),0,HLOOKUP($B62,INDIRECT("'Monthly Resource Report'!"&amp;'Wilson Validation'!$G$1047950&amp;":"&amp;'Wilson Validation'!$G$1047951),'Wilson Validation'!H$1047952,FALSE))</f>
        <v>3.2119998048474341</v>
      </c>
      <c r="I62" s="317">
        <f ca="1">+IF(ISERROR(HLOOKUP($B62,INDIRECT("'Monthly Resource Report'!"&amp;'Wilson Validation'!$G$1047950&amp;":"&amp;'Wilson Validation'!$G$1047951),'Wilson Validation'!I$1047952,FALSE)),0,HLOOKUP($B62,INDIRECT("'Monthly Resource Report'!"&amp;'Wilson Validation'!$G$1047950&amp;":"&amp;'Wilson Validation'!$G$1047951),'Wilson Validation'!I$1047952,FALSE))</f>
        <v>5.94838073772328E-2</v>
      </c>
      <c r="J62" s="318">
        <f ca="1">+IF(ISERROR(HLOOKUP($B62,INDIRECT("'Monthly Resource Report'!"&amp;'Wilson Validation'!$G$1047950&amp;":"&amp;'Wilson Validation'!$G$1047951),'Wilson Validation'!J$1047952,FALSE)),0,HLOOKUP($B62,INDIRECT("'Monthly Resource Report'!"&amp;'Wilson Validation'!$G$1047950&amp;":"&amp;'Wilson Validation'!$G$1047951),'Wilson Validation'!J$1047952,FALSE))</f>
        <v>0.53118419646888126</v>
      </c>
    </row>
    <row r="63" spans="2:10">
      <c r="B63" s="301">
        <v>43101</v>
      </c>
      <c r="C63" s="294">
        <v>417</v>
      </c>
      <c r="D63" s="297">
        <v>3.2929160523599998</v>
      </c>
      <c r="E63" s="299">
        <v>0.06</v>
      </c>
      <c r="F63" s="295">
        <v>0.53</v>
      </c>
      <c r="G63" s="640">
        <f ca="1">+IF(ISERROR(HLOOKUP($B63,INDIRECT("'Monthly Resource Report'!"&amp;'Wilson Validation'!$G$1047950&amp;":"&amp;'Wilson Validation'!$G$1047951),'Wilson Validation'!G$1047952,FALSE)),0,HLOOKUP($B63,INDIRECT("'Monthly Resource Report'!"&amp;'Wilson Validation'!$G$1047950&amp;":"&amp;'Wilson Validation'!$G$1047951),'Wilson Validation'!G$1047952,FALSE))</f>
        <v>417</v>
      </c>
      <c r="H63" s="297">
        <f ca="1">+IF(ISERROR(HLOOKUP($B63,INDIRECT("'Monthly Resource Report'!"&amp;'Wilson Validation'!$G$1047950&amp;":"&amp;'Wilson Validation'!$G$1047951),'Wilson Validation'!H$1047952,FALSE)),0,HLOOKUP($B63,INDIRECT("'Monthly Resource Report'!"&amp;'Wilson Validation'!$G$1047950&amp;":"&amp;'Wilson Validation'!$G$1047951),'Wilson Validation'!H$1047952,FALSE))</f>
        <v>3.2930047430213993</v>
      </c>
      <c r="I63" s="317">
        <f ca="1">+IF(ISERROR(HLOOKUP($B63,INDIRECT("'Monthly Resource Report'!"&amp;'Wilson Validation'!$G$1047950&amp;":"&amp;'Wilson Validation'!$G$1047951),'Wilson Validation'!I$1047952,FALSE)),0,HLOOKUP($B63,INDIRECT("'Monthly Resource Report'!"&amp;'Wilson Validation'!$G$1047950&amp;":"&amp;'Wilson Validation'!$G$1047951),'Wilson Validation'!I$1047952,FALSE))</f>
        <v>5.9862664125999165E-2</v>
      </c>
      <c r="J63" s="318">
        <f ca="1">+IF(ISERROR(HLOOKUP($B63,INDIRECT("'Monthly Resource Report'!"&amp;'Wilson Validation'!$G$1047950&amp;":"&amp;'Wilson Validation'!$G$1047951),'Wilson Validation'!J$1047952,FALSE)),0,HLOOKUP($B63,INDIRECT("'Monthly Resource Report'!"&amp;'Wilson Validation'!$G$1047950&amp;":"&amp;'Wilson Validation'!$G$1047951),'Wilson Validation'!J$1047952,FALSE))</f>
        <v>0.53113933635284938</v>
      </c>
    </row>
    <row r="64" spans="2:10">
      <c r="B64" s="301">
        <v>43132</v>
      </c>
      <c r="C64" s="294">
        <v>417</v>
      </c>
      <c r="D64" s="297">
        <v>3.2929160523599998</v>
      </c>
      <c r="E64" s="299">
        <v>0.06</v>
      </c>
      <c r="F64" s="295">
        <v>0.53</v>
      </c>
      <c r="G64" s="640">
        <f ca="1">+IF(ISERROR(HLOOKUP($B64,INDIRECT("'Monthly Resource Report'!"&amp;'Wilson Validation'!$G$1047950&amp;":"&amp;'Wilson Validation'!$G$1047951),'Wilson Validation'!G$1047952,FALSE)),0,HLOOKUP($B64,INDIRECT("'Monthly Resource Report'!"&amp;'Wilson Validation'!$G$1047950&amp;":"&amp;'Wilson Validation'!$G$1047951),'Wilson Validation'!G$1047952,FALSE))</f>
        <v>417</v>
      </c>
      <c r="H64" s="297">
        <f ca="1">+IF(ISERROR(HLOOKUP($B64,INDIRECT("'Monthly Resource Report'!"&amp;'Wilson Validation'!$G$1047950&amp;":"&amp;'Wilson Validation'!$G$1047951),'Wilson Validation'!H$1047952,FALSE)),0,HLOOKUP($B64,INDIRECT("'Monthly Resource Report'!"&amp;'Wilson Validation'!$G$1047950&amp;":"&amp;'Wilson Validation'!$G$1047951),'Wilson Validation'!H$1047952,FALSE))</f>
        <v>3.2930026505111698</v>
      </c>
      <c r="I64" s="317">
        <f ca="1">+IF(ISERROR(HLOOKUP($B64,INDIRECT("'Monthly Resource Report'!"&amp;'Wilson Validation'!$G$1047950&amp;":"&amp;'Wilson Validation'!$G$1047951),'Wilson Validation'!I$1047952,FALSE)),0,HLOOKUP($B64,INDIRECT("'Monthly Resource Report'!"&amp;'Wilson Validation'!$G$1047950&amp;":"&amp;'Wilson Validation'!$G$1047951),'Wilson Validation'!I$1047952,FALSE))</f>
        <v>5.9868364433701401E-2</v>
      </c>
      <c r="J64" s="318">
        <f ca="1">+IF(ISERROR(HLOOKUP($B64,INDIRECT("'Monthly Resource Report'!"&amp;'Wilson Validation'!$G$1047950&amp;":"&amp;'Wilson Validation'!$G$1047951),'Wilson Validation'!J$1047952,FALSE)),0,HLOOKUP($B64,INDIRECT("'Monthly Resource Report'!"&amp;'Wilson Validation'!$G$1047950&amp;":"&amp;'Wilson Validation'!$G$1047951),'Wilson Validation'!J$1047952,FALSE))</f>
        <v>0.53084256600555624</v>
      </c>
    </row>
    <row r="65" spans="2:10">
      <c r="B65" s="301">
        <v>43160</v>
      </c>
      <c r="C65" s="294">
        <v>417</v>
      </c>
      <c r="D65" s="297">
        <v>3.2929160523599998</v>
      </c>
      <c r="E65" s="299">
        <v>0.06</v>
      </c>
      <c r="F65" s="295">
        <v>0.53</v>
      </c>
      <c r="G65" s="640">
        <f ca="1">+IF(ISERROR(HLOOKUP($B65,INDIRECT("'Monthly Resource Report'!"&amp;'Wilson Validation'!$G$1047950&amp;":"&amp;'Wilson Validation'!$G$1047951),'Wilson Validation'!G$1047952,FALSE)),0,HLOOKUP($B65,INDIRECT("'Monthly Resource Report'!"&amp;'Wilson Validation'!$G$1047950&amp;":"&amp;'Wilson Validation'!$G$1047951),'Wilson Validation'!G$1047952,FALSE))</f>
        <v>417</v>
      </c>
      <c r="H65" s="297">
        <f ca="1">+IF(ISERROR(HLOOKUP($B65,INDIRECT("'Monthly Resource Report'!"&amp;'Wilson Validation'!$G$1047950&amp;":"&amp;'Wilson Validation'!$G$1047951),'Wilson Validation'!H$1047952,FALSE)),0,HLOOKUP($B65,INDIRECT("'Monthly Resource Report'!"&amp;'Wilson Validation'!$G$1047950&amp;":"&amp;'Wilson Validation'!$G$1047951),'Wilson Validation'!H$1047952,FALSE))</f>
        <v>3.2930030322458888</v>
      </c>
      <c r="I65" s="317">
        <f ca="1">+IF(ISERROR(HLOOKUP($B65,INDIRECT("'Monthly Resource Report'!"&amp;'Wilson Validation'!$G$1047950&amp;":"&amp;'Wilson Validation'!$G$1047951),'Wilson Validation'!I$1047952,FALSE)),0,HLOOKUP($B65,INDIRECT("'Monthly Resource Report'!"&amp;'Wilson Validation'!$G$1047950&amp;":"&amp;'Wilson Validation'!$G$1047951),'Wilson Validation'!I$1047952,FALSE))</f>
        <v>5.9614141647427003E-2</v>
      </c>
      <c r="J65" s="318">
        <f ca="1">+IF(ISERROR(HLOOKUP($B65,INDIRECT("'Monthly Resource Report'!"&amp;'Wilson Validation'!$G$1047950&amp;":"&amp;'Wilson Validation'!$G$1047951),'Wilson Validation'!J$1047952,FALSE)),0,HLOOKUP($B65,INDIRECT("'Monthly Resource Report'!"&amp;'Wilson Validation'!$G$1047950&amp;":"&amp;'Wilson Validation'!$G$1047951),'Wilson Validation'!J$1047952,FALSE))</f>
        <v>0.53078503532100341</v>
      </c>
    </row>
    <row r="66" spans="2:10">
      <c r="B66" s="301">
        <v>43191</v>
      </c>
      <c r="C66" s="294">
        <v>417</v>
      </c>
      <c r="D66" s="297">
        <v>3.2929160523599998</v>
      </c>
      <c r="E66" s="299">
        <v>0.06</v>
      </c>
      <c r="F66" s="295">
        <v>0.53</v>
      </c>
      <c r="G66" s="640">
        <f ca="1">+IF(ISERROR(HLOOKUP($B66,INDIRECT("'Monthly Resource Report'!"&amp;'Wilson Validation'!$G$1047950&amp;":"&amp;'Wilson Validation'!$G$1047951),'Wilson Validation'!G$1047952,FALSE)),0,HLOOKUP($B66,INDIRECT("'Monthly Resource Report'!"&amp;'Wilson Validation'!$G$1047950&amp;":"&amp;'Wilson Validation'!$G$1047951),'Wilson Validation'!G$1047952,FALSE))</f>
        <v>417</v>
      </c>
      <c r="H66" s="297">
        <f ca="1">+IF(ISERROR(HLOOKUP($B66,INDIRECT("'Monthly Resource Report'!"&amp;'Wilson Validation'!$G$1047950&amp;":"&amp;'Wilson Validation'!$G$1047951),'Wilson Validation'!H$1047952,FALSE)),0,HLOOKUP($B66,INDIRECT("'Monthly Resource Report'!"&amp;'Wilson Validation'!$G$1047950&amp;":"&amp;'Wilson Validation'!$G$1047951),'Wilson Validation'!H$1047952,FALSE))</f>
        <v>3.2930044864665722</v>
      </c>
      <c r="I66" s="317">
        <f ca="1">+IF(ISERROR(HLOOKUP($B66,INDIRECT("'Monthly Resource Report'!"&amp;'Wilson Validation'!$G$1047950&amp;":"&amp;'Wilson Validation'!$G$1047951),'Wilson Validation'!I$1047952,FALSE)),0,HLOOKUP($B66,INDIRECT("'Monthly Resource Report'!"&amp;'Wilson Validation'!$G$1047950&amp;":"&amp;'Wilson Validation'!$G$1047951),'Wilson Validation'!I$1047952,FALSE))</f>
        <v>5.9560881418666764E-2</v>
      </c>
      <c r="J66" s="318">
        <f ca="1">+IF(ISERROR(HLOOKUP($B66,INDIRECT("'Monthly Resource Report'!"&amp;'Wilson Validation'!$G$1047950&amp;":"&amp;'Wilson Validation'!$G$1047951),'Wilson Validation'!J$1047952,FALSE)),0,HLOOKUP($B66,INDIRECT("'Monthly Resource Report'!"&amp;'Wilson Validation'!$G$1047950&amp;":"&amp;'Wilson Validation'!$G$1047951),'Wilson Validation'!J$1047952,FALSE))</f>
        <v>0.53081407446281936</v>
      </c>
    </row>
    <row r="67" spans="2:10">
      <c r="B67" s="301">
        <v>43221</v>
      </c>
      <c r="C67" s="294">
        <v>417</v>
      </c>
      <c r="D67" s="297">
        <v>3.2929160523599998</v>
      </c>
      <c r="E67" s="299">
        <v>0.06</v>
      </c>
      <c r="F67" s="295">
        <v>0.53</v>
      </c>
      <c r="G67" s="640">
        <f ca="1">+IF(ISERROR(HLOOKUP($B67,INDIRECT("'Monthly Resource Report'!"&amp;'Wilson Validation'!$G$1047950&amp;":"&amp;'Wilson Validation'!$G$1047951),'Wilson Validation'!G$1047952,FALSE)),0,HLOOKUP($B67,INDIRECT("'Monthly Resource Report'!"&amp;'Wilson Validation'!$G$1047950&amp;":"&amp;'Wilson Validation'!$G$1047951),'Wilson Validation'!G$1047952,FALSE))</f>
        <v>417</v>
      </c>
      <c r="H67" s="297">
        <f ca="1">+IF(ISERROR(HLOOKUP($B67,INDIRECT("'Monthly Resource Report'!"&amp;'Wilson Validation'!$G$1047950&amp;":"&amp;'Wilson Validation'!$G$1047951),'Wilson Validation'!H$1047952,FALSE)),0,HLOOKUP($B67,INDIRECT("'Monthly Resource Report'!"&amp;'Wilson Validation'!$G$1047950&amp;":"&amp;'Wilson Validation'!$G$1047951),'Wilson Validation'!H$1047952,FALSE))</f>
        <v>3.2930031648291838</v>
      </c>
      <c r="I67" s="317">
        <f ca="1">+IF(ISERROR(HLOOKUP($B67,INDIRECT("'Monthly Resource Report'!"&amp;'Wilson Validation'!$G$1047950&amp;":"&amp;'Wilson Validation'!$G$1047951),'Wilson Validation'!I$1047952,FALSE)),0,HLOOKUP($B67,INDIRECT("'Monthly Resource Report'!"&amp;'Wilson Validation'!$G$1047950&amp;":"&amp;'Wilson Validation'!$G$1047951),'Wilson Validation'!I$1047952,FALSE))</f>
        <v>5.9527802432535012E-2</v>
      </c>
      <c r="J67" s="318">
        <f ca="1">+IF(ISERROR(HLOOKUP($B67,INDIRECT("'Monthly Resource Report'!"&amp;'Wilson Validation'!$G$1047950&amp;":"&amp;'Wilson Validation'!$G$1047951),'Wilson Validation'!J$1047952,FALSE)),0,HLOOKUP($B67,INDIRECT("'Monthly Resource Report'!"&amp;'Wilson Validation'!$G$1047950&amp;":"&amp;'Wilson Validation'!$G$1047951),'Wilson Validation'!J$1047952,FALSE))</f>
        <v>0.53119079229746102</v>
      </c>
    </row>
    <row r="68" spans="2:10">
      <c r="B68" s="301">
        <v>43252</v>
      </c>
      <c r="C68" s="294">
        <v>417</v>
      </c>
      <c r="D68" s="297">
        <v>3.2929160523599998</v>
      </c>
      <c r="E68" s="299">
        <v>0.06</v>
      </c>
      <c r="F68" s="295">
        <v>0.53</v>
      </c>
      <c r="G68" s="640">
        <f ca="1">+IF(ISERROR(HLOOKUP($B68,INDIRECT("'Monthly Resource Report'!"&amp;'Wilson Validation'!$G$1047950&amp;":"&amp;'Wilson Validation'!$G$1047951),'Wilson Validation'!G$1047952,FALSE)),0,HLOOKUP($B68,INDIRECT("'Monthly Resource Report'!"&amp;'Wilson Validation'!$G$1047950&amp;":"&amp;'Wilson Validation'!$G$1047951),'Wilson Validation'!G$1047952,FALSE))</f>
        <v>417</v>
      </c>
      <c r="H68" s="297">
        <f ca="1">+IF(ISERROR(HLOOKUP($B68,INDIRECT("'Monthly Resource Report'!"&amp;'Wilson Validation'!$G$1047950&amp;":"&amp;'Wilson Validation'!$G$1047951),'Wilson Validation'!H$1047952,FALSE)),0,HLOOKUP($B68,INDIRECT("'Monthly Resource Report'!"&amp;'Wilson Validation'!$G$1047950&amp;":"&amp;'Wilson Validation'!$G$1047951),'Wilson Validation'!H$1047952,FALSE))</f>
        <v>3.2930035082154174</v>
      </c>
      <c r="I68" s="317">
        <f ca="1">+IF(ISERROR(HLOOKUP($B68,INDIRECT("'Monthly Resource Report'!"&amp;'Wilson Validation'!$G$1047950&amp;":"&amp;'Wilson Validation'!$G$1047951),'Wilson Validation'!I$1047952,FALSE)),0,HLOOKUP($B68,INDIRECT("'Monthly Resource Report'!"&amp;'Wilson Validation'!$G$1047950&amp;":"&amp;'Wilson Validation'!$G$1047951),'Wilson Validation'!I$1047952,FALSE))</f>
        <v>5.9421537976764208E-2</v>
      </c>
      <c r="J68" s="318">
        <f ca="1">+IF(ISERROR(HLOOKUP($B68,INDIRECT("'Monthly Resource Report'!"&amp;'Wilson Validation'!$G$1047950&amp;":"&amp;'Wilson Validation'!$G$1047951),'Wilson Validation'!J$1047952,FALSE)),0,HLOOKUP($B68,INDIRECT("'Monthly Resource Report'!"&amp;'Wilson Validation'!$G$1047950&amp;":"&amp;'Wilson Validation'!$G$1047951),'Wilson Validation'!J$1047952,FALSE))</f>
        <v>0.53083336954431171</v>
      </c>
    </row>
    <row r="69" spans="2:10">
      <c r="B69" s="301">
        <v>43282</v>
      </c>
      <c r="C69" s="294">
        <v>417</v>
      </c>
      <c r="D69" s="297">
        <v>3.2929160523599998</v>
      </c>
      <c r="E69" s="299">
        <v>0.06</v>
      </c>
      <c r="F69" s="295">
        <v>0.53</v>
      </c>
      <c r="G69" s="640">
        <f ca="1">+IF(ISERROR(HLOOKUP($B69,INDIRECT("'Monthly Resource Report'!"&amp;'Wilson Validation'!$G$1047950&amp;":"&amp;'Wilson Validation'!$G$1047951),'Wilson Validation'!G$1047952,FALSE)),0,HLOOKUP($B69,INDIRECT("'Monthly Resource Report'!"&amp;'Wilson Validation'!$G$1047950&amp;":"&amp;'Wilson Validation'!$G$1047951),'Wilson Validation'!G$1047952,FALSE))</f>
        <v>417</v>
      </c>
      <c r="H69" s="297">
        <f ca="1">+IF(ISERROR(HLOOKUP($B69,INDIRECT("'Monthly Resource Report'!"&amp;'Wilson Validation'!$G$1047950&amp;":"&amp;'Wilson Validation'!$G$1047951),'Wilson Validation'!H$1047952,FALSE)),0,HLOOKUP($B69,INDIRECT("'Monthly Resource Report'!"&amp;'Wilson Validation'!$G$1047950&amp;":"&amp;'Wilson Validation'!$G$1047951),'Wilson Validation'!H$1047952,FALSE))</f>
        <v>3.293004157267756</v>
      </c>
      <c r="I69" s="317">
        <f ca="1">+IF(ISERROR(HLOOKUP($B69,INDIRECT("'Monthly Resource Report'!"&amp;'Wilson Validation'!$G$1047950&amp;":"&amp;'Wilson Validation'!$G$1047951),'Wilson Validation'!I$1047952,FALSE)),0,HLOOKUP($B69,INDIRECT("'Monthly Resource Report'!"&amp;'Wilson Validation'!$G$1047950&amp;":"&amp;'Wilson Validation'!$G$1047951),'Wilson Validation'!I$1047952,FALSE))</f>
        <v>5.9598514487342803E-2</v>
      </c>
      <c r="J69" s="318">
        <f ca="1">+IF(ISERROR(HLOOKUP($B69,INDIRECT("'Monthly Resource Report'!"&amp;'Wilson Validation'!$G$1047950&amp;":"&amp;'Wilson Validation'!$G$1047951),'Wilson Validation'!J$1047952,FALSE)),0,HLOOKUP($B69,INDIRECT("'Monthly Resource Report'!"&amp;'Wilson Validation'!$G$1047950&amp;":"&amp;'Wilson Validation'!$G$1047951),'Wilson Validation'!J$1047952,FALSE))</f>
        <v>0.5307862185709622</v>
      </c>
    </row>
    <row r="70" spans="2:10">
      <c r="B70" s="301">
        <v>43313</v>
      </c>
      <c r="C70" s="294">
        <v>417</v>
      </c>
      <c r="D70" s="297">
        <v>3.2929160523599998</v>
      </c>
      <c r="E70" s="299">
        <v>0.06</v>
      </c>
      <c r="F70" s="295">
        <v>0.53</v>
      </c>
      <c r="G70" s="640">
        <f ca="1">+IF(ISERROR(HLOOKUP($B70,INDIRECT("'Monthly Resource Report'!"&amp;'Wilson Validation'!$G$1047950&amp;":"&amp;'Wilson Validation'!$G$1047951),'Wilson Validation'!G$1047952,FALSE)),0,HLOOKUP($B70,INDIRECT("'Monthly Resource Report'!"&amp;'Wilson Validation'!$G$1047950&amp;":"&amp;'Wilson Validation'!$G$1047951),'Wilson Validation'!G$1047952,FALSE))</f>
        <v>417</v>
      </c>
      <c r="H70" s="297">
        <f ca="1">+IF(ISERROR(HLOOKUP($B70,INDIRECT("'Monthly Resource Report'!"&amp;'Wilson Validation'!$G$1047950&amp;":"&amp;'Wilson Validation'!$G$1047951),'Wilson Validation'!H$1047952,FALSE)),0,HLOOKUP($B70,INDIRECT("'Monthly Resource Report'!"&amp;'Wilson Validation'!$G$1047950&amp;":"&amp;'Wilson Validation'!$G$1047951),'Wilson Validation'!H$1047952,FALSE))</f>
        <v>3.2930033614576266</v>
      </c>
      <c r="I70" s="317">
        <f ca="1">+IF(ISERROR(HLOOKUP($B70,INDIRECT("'Monthly Resource Report'!"&amp;'Wilson Validation'!$G$1047950&amp;":"&amp;'Wilson Validation'!$G$1047951),'Wilson Validation'!I$1047952,FALSE)),0,HLOOKUP($B70,INDIRECT("'Monthly Resource Report'!"&amp;'Wilson Validation'!$G$1047950&amp;":"&amp;'Wilson Validation'!$G$1047951),'Wilson Validation'!I$1047952,FALSE))</f>
        <v>5.9654905441522986E-2</v>
      </c>
      <c r="J70" s="318">
        <f ca="1">+IF(ISERROR(HLOOKUP($B70,INDIRECT("'Monthly Resource Report'!"&amp;'Wilson Validation'!$G$1047950&amp;":"&amp;'Wilson Validation'!$G$1047951),'Wilson Validation'!J$1047952,FALSE)),0,HLOOKUP($B70,INDIRECT("'Monthly Resource Report'!"&amp;'Wilson Validation'!$G$1047950&amp;":"&amp;'Wilson Validation'!$G$1047951),'Wilson Validation'!J$1047952,FALSE))</f>
        <v>0.53077987783176739</v>
      </c>
    </row>
    <row r="71" spans="2:10">
      <c r="B71" s="301">
        <v>43344</v>
      </c>
      <c r="C71" s="294">
        <v>417</v>
      </c>
      <c r="D71" s="297">
        <v>3.2929160523599998</v>
      </c>
      <c r="E71" s="299">
        <v>0.06</v>
      </c>
      <c r="F71" s="295">
        <v>0.53</v>
      </c>
      <c r="G71" s="640">
        <f ca="1">+IF(ISERROR(HLOOKUP($B71,INDIRECT("'Monthly Resource Report'!"&amp;'Wilson Validation'!$G$1047950&amp;":"&amp;'Wilson Validation'!$G$1047951),'Wilson Validation'!G$1047952,FALSE)),0,HLOOKUP($B71,INDIRECT("'Monthly Resource Report'!"&amp;'Wilson Validation'!$G$1047950&amp;":"&amp;'Wilson Validation'!$G$1047951),'Wilson Validation'!G$1047952,FALSE))</f>
        <v>417</v>
      </c>
      <c r="H71" s="297">
        <f ca="1">+IF(ISERROR(HLOOKUP($B71,INDIRECT("'Monthly Resource Report'!"&amp;'Wilson Validation'!$G$1047950&amp;":"&amp;'Wilson Validation'!$G$1047951),'Wilson Validation'!H$1047952,FALSE)),0,HLOOKUP($B71,INDIRECT("'Monthly Resource Report'!"&amp;'Wilson Validation'!$G$1047950&amp;":"&amp;'Wilson Validation'!$G$1047951),'Wilson Validation'!H$1047952,FALSE))</f>
        <v>3.2930041136817452</v>
      </c>
      <c r="I71" s="317">
        <f ca="1">+IF(ISERROR(HLOOKUP($B71,INDIRECT("'Monthly Resource Report'!"&amp;'Wilson Validation'!$G$1047950&amp;":"&amp;'Wilson Validation'!$G$1047951),'Wilson Validation'!I$1047952,FALSE)),0,HLOOKUP($B71,INDIRECT("'Monthly Resource Report'!"&amp;'Wilson Validation'!$G$1047950&amp;":"&amp;'Wilson Validation'!$G$1047951),'Wilson Validation'!I$1047952,FALSE))</f>
        <v>5.9472851493367576E-2</v>
      </c>
      <c r="J71" s="318">
        <f ca="1">+IF(ISERROR(HLOOKUP($B71,INDIRECT("'Monthly Resource Report'!"&amp;'Wilson Validation'!$G$1047950&amp;":"&amp;'Wilson Validation'!$G$1047951),'Wilson Validation'!J$1047952,FALSE)),0,HLOOKUP($B71,INDIRECT("'Monthly Resource Report'!"&amp;'Wilson Validation'!$G$1047950&amp;":"&amp;'Wilson Validation'!$G$1047951),'Wilson Validation'!J$1047952,FALSE))</f>
        <v>0.53123713038279674</v>
      </c>
    </row>
    <row r="72" spans="2:10">
      <c r="B72" s="301">
        <v>43374</v>
      </c>
      <c r="C72" s="294">
        <v>417</v>
      </c>
      <c r="D72" s="297">
        <v>3.2929160523599998</v>
      </c>
      <c r="E72" s="299">
        <v>0.06</v>
      </c>
      <c r="F72" s="295">
        <v>0.53</v>
      </c>
      <c r="G72" s="640">
        <f ca="1">+IF(ISERROR(HLOOKUP($B72,INDIRECT("'Monthly Resource Report'!"&amp;'Wilson Validation'!$G$1047950&amp;":"&amp;'Wilson Validation'!$G$1047951),'Wilson Validation'!G$1047952,FALSE)),0,HLOOKUP($B72,INDIRECT("'Monthly Resource Report'!"&amp;'Wilson Validation'!$G$1047950&amp;":"&amp;'Wilson Validation'!$G$1047951),'Wilson Validation'!G$1047952,FALSE))</f>
        <v>417</v>
      </c>
      <c r="H72" s="297">
        <f ca="1">+IF(ISERROR(HLOOKUP($B72,INDIRECT("'Monthly Resource Report'!"&amp;'Wilson Validation'!$G$1047950&amp;":"&amp;'Wilson Validation'!$G$1047951),'Wilson Validation'!H$1047952,FALSE)),0,HLOOKUP($B72,INDIRECT("'Monthly Resource Report'!"&amp;'Wilson Validation'!$G$1047950&amp;":"&amp;'Wilson Validation'!$G$1047951),'Wilson Validation'!H$1047952,FALSE))</f>
        <v>3.2930037628501294</v>
      </c>
      <c r="I72" s="317">
        <f ca="1">+IF(ISERROR(HLOOKUP($B72,INDIRECT("'Monthly Resource Report'!"&amp;'Wilson Validation'!$G$1047950&amp;":"&amp;'Wilson Validation'!$G$1047951),'Wilson Validation'!I$1047952,FALSE)),0,HLOOKUP($B72,INDIRECT("'Monthly Resource Report'!"&amp;'Wilson Validation'!$G$1047950&amp;":"&amp;'Wilson Validation'!$G$1047951),'Wilson Validation'!I$1047952,FALSE))</f>
        <v>5.9542882819685838E-2</v>
      </c>
      <c r="J72" s="318">
        <f ca="1">+IF(ISERROR(HLOOKUP($B72,INDIRECT("'Monthly Resource Report'!"&amp;'Wilson Validation'!$G$1047950&amp;":"&amp;'Wilson Validation'!$G$1047951),'Wilson Validation'!J$1047952,FALSE)),0,HLOOKUP($B72,INDIRECT("'Monthly Resource Report'!"&amp;'Wilson Validation'!$G$1047950&amp;":"&amp;'Wilson Validation'!$G$1047951),'Wilson Validation'!J$1047952,FALSE))</f>
        <v>0.53118754828322068</v>
      </c>
    </row>
    <row r="73" spans="2:10">
      <c r="B73" s="301">
        <v>43405</v>
      </c>
      <c r="C73" s="294">
        <v>417</v>
      </c>
      <c r="D73" s="297">
        <v>3.2929160523599998</v>
      </c>
      <c r="E73" s="299">
        <v>0.06</v>
      </c>
      <c r="F73" s="295">
        <v>0.53</v>
      </c>
      <c r="G73" s="640">
        <f ca="1">+IF(ISERROR(HLOOKUP($B73,INDIRECT("'Monthly Resource Report'!"&amp;'Wilson Validation'!$G$1047950&amp;":"&amp;'Wilson Validation'!$G$1047951),'Wilson Validation'!G$1047952,FALSE)),0,HLOOKUP($B73,INDIRECT("'Monthly Resource Report'!"&amp;'Wilson Validation'!$G$1047950&amp;":"&amp;'Wilson Validation'!$G$1047951),'Wilson Validation'!G$1047952,FALSE))</f>
        <v>417</v>
      </c>
      <c r="H73" s="297">
        <f ca="1">+IF(ISERROR(HLOOKUP($B73,INDIRECT("'Monthly Resource Report'!"&amp;'Wilson Validation'!$G$1047950&amp;":"&amp;'Wilson Validation'!$G$1047951),'Wilson Validation'!H$1047952,FALSE)),0,HLOOKUP($B73,INDIRECT("'Monthly Resource Report'!"&amp;'Wilson Validation'!$G$1047950&amp;":"&amp;'Wilson Validation'!$G$1047951),'Wilson Validation'!H$1047952,FALSE))</f>
        <v>3.2930031604387433</v>
      </c>
      <c r="I73" s="317">
        <f ca="1">+IF(ISERROR(HLOOKUP($B73,INDIRECT("'Monthly Resource Report'!"&amp;'Wilson Validation'!$G$1047950&amp;":"&amp;'Wilson Validation'!$G$1047951),'Wilson Validation'!I$1047952,FALSE)),0,HLOOKUP($B73,INDIRECT("'Monthly Resource Report'!"&amp;'Wilson Validation'!$G$1047950&amp;":"&amp;'Wilson Validation'!$G$1047951),'Wilson Validation'!I$1047952,FALSE))</f>
        <v>5.9821864080982022E-2</v>
      </c>
      <c r="J73" s="318">
        <f ca="1">+IF(ISERROR(HLOOKUP($B73,INDIRECT("'Monthly Resource Report'!"&amp;'Wilson Validation'!$G$1047950&amp;":"&amp;'Wilson Validation'!$G$1047951),'Wilson Validation'!J$1047952,FALSE)),0,HLOOKUP($B73,INDIRECT("'Monthly Resource Report'!"&amp;'Wilson Validation'!$G$1047950&amp;":"&amp;'Wilson Validation'!$G$1047951),'Wilson Validation'!J$1047952,FALSE))</f>
        <v>0.53146635870778147</v>
      </c>
    </row>
    <row r="74" spans="2:10">
      <c r="B74" s="301">
        <v>43435</v>
      </c>
      <c r="C74" s="294">
        <v>417</v>
      </c>
      <c r="D74" s="297">
        <v>3.2929160523599998</v>
      </c>
      <c r="E74" s="299">
        <v>0.06</v>
      </c>
      <c r="F74" s="295">
        <v>0.53</v>
      </c>
      <c r="G74" s="640">
        <f ca="1">+IF(ISERROR(HLOOKUP($B74,INDIRECT("'Monthly Resource Report'!"&amp;'Wilson Validation'!$G$1047950&amp;":"&amp;'Wilson Validation'!$G$1047951),'Wilson Validation'!G$1047952,FALSE)),0,HLOOKUP($B74,INDIRECT("'Monthly Resource Report'!"&amp;'Wilson Validation'!$G$1047950&amp;":"&amp;'Wilson Validation'!$G$1047951),'Wilson Validation'!G$1047952,FALSE))</f>
        <v>417</v>
      </c>
      <c r="H74" s="297">
        <f ca="1">+IF(ISERROR(HLOOKUP($B74,INDIRECT("'Monthly Resource Report'!"&amp;'Wilson Validation'!$G$1047950&amp;":"&amp;'Wilson Validation'!$G$1047951),'Wilson Validation'!H$1047952,FALSE)),0,HLOOKUP($B74,INDIRECT("'Monthly Resource Report'!"&amp;'Wilson Validation'!$G$1047950&amp;":"&amp;'Wilson Validation'!$G$1047951),'Wilson Validation'!H$1047952,FALSE))</f>
        <v>3.2930048004424739</v>
      </c>
      <c r="I74" s="317">
        <f ca="1">+IF(ISERROR(HLOOKUP($B74,INDIRECT("'Monthly Resource Report'!"&amp;'Wilson Validation'!$G$1047950&amp;":"&amp;'Wilson Validation'!$G$1047951),'Wilson Validation'!I$1047952,FALSE)),0,HLOOKUP($B74,INDIRECT("'Monthly Resource Report'!"&amp;'Wilson Validation'!$G$1047950&amp;":"&amp;'Wilson Validation'!$G$1047951),'Wilson Validation'!I$1047952,FALSE))</f>
        <v>5.9810574924997952E-2</v>
      </c>
      <c r="J74" s="318">
        <f ca="1">+IF(ISERROR(HLOOKUP($B74,INDIRECT("'Monthly Resource Report'!"&amp;'Wilson Validation'!$G$1047950&amp;":"&amp;'Wilson Validation'!$G$1047951),'Wilson Validation'!J$1047952,FALSE)),0,HLOOKUP($B74,INDIRECT("'Monthly Resource Report'!"&amp;'Wilson Validation'!$G$1047950&amp;":"&amp;'Wilson Validation'!$G$1047951),'Wilson Validation'!J$1047952,FALSE))</f>
        <v>0.5311444878117263</v>
      </c>
    </row>
    <row r="75" spans="2:10" s="461" customFormat="1">
      <c r="B75" s="301">
        <v>43466</v>
      </c>
      <c r="C75" s="294">
        <v>417</v>
      </c>
      <c r="D75" s="297">
        <v>3.3788611613265958</v>
      </c>
      <c r="E75" s="299">
        <v>0.06</v>
      </c>
      <c r="F75" s="295">
        <v>0.53</v>
      </c>
      <c r="G75" s="640">
        <f ca="1">+IF(ISERROR(HLOOKUP($B75,INDIRECT("'Monthly Resource Report'!"&amp;'Wilson Validation'!$G$1047950&amp;":"&amp;'Wilson Validation'!$G$1047951),'Wilson Validation'!G$1047952,FALSE)),0,HLOOKUP($B75,INDIRECT("'Monthly Resource Report'!"&amp;'Wilson Validation'!$G$1047950&amp;":"&amp;'Wilson Validation'!$G$1047951),'Wilson Validation'!G$1047952,FALSE))</f>
        <v>417</v>
      </c>
      <c r="H75" s="297">
        <f ca="1">+IF(ISERROR(HLOOKUP($B75,INDIRECT("'Monthly Resource Report'!"&amp;'Wilson Validation'!$G$1047950&amp;":"&amp;'Wilson Validation'!$G$1047951),'Wilson Validation'!H$1047952,FALSE)),0,HLOOKUP($B75,INDIRECT("'Monthly Resource Report'!"&amp;'Wilson Validation'!$G$1047950&amp;":"&amp;'Wilson Validation'!$G$1047951),'Wilson Validation'!H$1047952,FALSE))</f>
        <v>3.3790058798510589</v>
      </c>
      <c r="I75" s="317">
        <f ca="1">+IF(ISERROR(HLOOKUP($B75,INDIRECT("'Monthly Resource Report'!"&amp;'Wilson Validation'!$G$1047950&amp;":"&amp;'Wilson Validation'!$G$1047951),'Wilson Validation'!I$1047952,FALSE)),0,HLOOKUP($B75,INDIRECT("'Monthly Resource Report'!"&amp;'Wilson Validation'!$G$1047950&amp;":"&amp;'Wilson Validation'!$G$1047951),'Wilson Validation'!I$1047952,FALSE))</f>
        <v>5.9963366697511587E-2</v>
      </c>
      <c r="J75" s="318">
        <f ca="1">+IF(ISERROR(HLOOKUP($B75,INDIRECT("'Monthly Resource Report'!"&amp;'Wilson Validation'!$G$1047950&amp;":"&amp;'Wilson Validation'!$G$1047951),'Wilson Validation'!J$1047952,FALSE)),0,HLOOKUP($B75,INDIRECT("'Monthly Resource Report'!"&amp;'Wilson Validation'!$G$1047950&amp;":"&amp;'Wilson Validation'!$G$1047951),'Wilson Validation'!J$1047952,FALSE))</f>
        <v>0.53111243430878263</v>
      </c>
    </row>
    <row r="76" spans="2:10" s="461" customFormat="1">
      <c r="B76" s="301">
        <v>43497</v>
      </c>
      <c r="C76" s="294">
        <v>417</v>
      </c>
      <c r="D76" s="297">
        <v>3.3788611613265958</v>
      </c>
      <c r="E76" s="299">
        <v>0.06</v>
      </c>
      <c r="F76" s="295">
        <v>0.53</v>
      </c>
      <c r="G76" s="640">
        <f ca="1">+IF(ISERROR(HLOOKUP($B76,INDIRECT("'Monthly Resource Report'!"&amp;'Wilson Validation'!$G$1047950&amp;":"&amp;'Wilson Validation'!$G$1047951),'Wilson Validation'!G$1047952,FALSE)),0,HLOOKUP($B76,INDIRECT("'Monthly Resource Report'!"&amp;'Wilson Validation'!$G$1047950&amp;":"&amp;'Wilson Validation'!$G$1047951),'Wilson Validation'!G$1047952,FALSE))</f>
        <v>417</v>
      </c>
      <c r="H76" s="297">
        <f ca="1">+IF(ISERROR(HLOOKUP($B76,INDIRECT("'Monthly Resource Report'!"&amp;'Wilson Validation'!$G$1047950&amp;":"&amp;'Wilson Validation'!$G$1047951),'Wilson Validation'!H$1047952,FALSE)),0,HLOOKUP($B76,INDIRECT("'Monthly Resource Report'!"&amp;'Wilson Validation'!$G$1047950&amp;":"&amp;'Wilson Validation'!$G$1047951),'Wilson Validation'!H$1047952,FALSE))</f>
        <v>3.3790058910162002</v>
      </c>
      <c r="I76" s="317">
        <f ca="1">+IF(ISERROR(HLOOKUP($B76,INDIRECT("'Monthly Resource Report'!"&amp;'Wilson Validation'!$G$1047950&amp;":"&amp;'Wilson Validation'!$G$1047951),'Wilson Validation'!I$1047952,FALSE)),0,HLOOKUP($B76,INDIRECT("'Monthly Resource Report'!"&amp;'Wilson Validation'!$G$1047950&amp;":"&amp;'Wilson Validation'!$G$1047951),'Wilson Validation'!I$1047952,FALSE))</f>
        <v>5.9979823213600097E-2</v>
      </c>
      <c r="J76" s="318">
        <f ca="1">+IF(ISERROR(HLOOKUP($B76,INDIRECT("'Monthly Resource Report'!"&amp;'Wilson Validation'!$G$1047950&amp;":"&amp;'Wilson Validation'!$G$1047951),'Wilson Validation'!J$1047952,FALSE)),0,HLOOKUP($B76,INDIRECT("'Monthly Resource Report'!"&amp;'Wilson Validation'!$G$1047950&amp;":"&amp;'Wilson Validation'!$G$1047951),'Wilson Validation'!J$1047952,FALSE))</f>
        <v>0.53081678805865995</v>
      </c>
    </row>
    <row r="77" spans="2:10" s="461" customFormat="1">
      <c r="B77" s="301">
        <v>43525</v>
      </c>
      <c r="C77" s="294">
        <v>417</v>
      </c>
      <c r="D77" s="297">
        <v>3.3788611613265958</v>
      </c>
      <c r="E77" s="299">
        <v>0.06</v>
      </c>
      <c r="F77" s="295">
        <v>0.53</v>
      </c>
      <c r="G77" s="640">
        <f ca="1">+IF(ISERROR(HLOOKUP($B77,INDIRECT("'Monthly Resource Report'!"&amp;'Wilson Validation'!$G$1047950&amp;":"&amp;'Wilson Validation'!$G$1047951),'Wilson Validation'!G$1047952,FALSE)),0,HLOOKUP($B77,INDIRECT("'Monthly Resource Report'!"&amp;'Wilson Validation'!$G$1047950&amp;":"&amp;'Wilson Validation'!$G$1047951),'Wilson Validation'!G$1047952,FALSE))</f>
        <v>417</v>
      </c>
      <c r="H77" s="297">
        <f ca="1">+IF(ISERROR(HLOOKUP($B77,INDIRECT("'Monthly Resource Report'!"&amp;'Wilson Validation'!$G$1047950&amp;":"&amp;'Wilson Validation'!$G$1047951),'Wilson Validation'!H$1047952,FALSE)),0,HLOOKUP($B77,INDIRECT("'Monthly Resource Report'!"&amp;'Wilson Validation'!$G$1047950&amp;":"&amp;'Wilson Validation'!$G$1047951),'Wilson Validation'!H$1047952,FALSE))</f>
        <v>3.3790061409587882</v>
      </c>
      <c r="I77" s="317">
        <f ca="1">+IF(ISERROR(HLOOKUP($B77,INDIRECT("'Monthly Resource Report'!"&amp;'Wilson Validation'!$G$1047950&amp;":"&amp;'Wilson Validation'!$G$1047951),'Wilson Validation'!I$1047952,FALSE)),0,HLOOKUP($B77,INDIRECT("'Monthly Resource Report'!"&amp;'Wilson Validation'!$G$1047950&amp;":"&amp;'Wilson Validation'!$G$1047951),'Wilson Validation'!I$1047952,FALSE))</f>
        <v>5.996770957033528E-2</v>
      </c>
      <c r="J77" s="318">
        <f ca="1">+IF(ISERROR(HLOOKUP($B77,INDIRECT("'Monthly Resource Report'!"&amp;'Wilson Validation'!$G$1047950&amp;":"&amp;'Wilson Validation'!$G$1047951),'Wilson Validation'!J$1047952,FALSE)),0,HLOOKUP($B77,INDIRECT("'Monthly Resource Report'!"&amp;'Wilson Validation'!$G$1047950&amp;":"&amp;'Wilson Validation'!$G$1047951),'Wilson Validation'!J$1047952,FALSE))</f>
        <v>0.53111112244165437</v>
      </c>
    </row>
    <row r="78" spans="2:10" s="461" customFormat="1">
      <c r="B78" s="301">
        <v>43556</v>
      </c>
      <c r="C78" s="294">
        <v>417</v>
      </c>
      <c r="D78" s="297">
        <v>3.3788611613265958</v>
      </c>
      <c r="E78" s="299">
        <v>0.06</v>
      </c>
      <c r="F78" s="295">
        <v>0.53</v>
      </c>
      <c r="G78" s="640">
        <f ca="1">+IF(ISERROR(HLOOKUP($B78,INDIRECT("'Monthly Resource Report'!"&amp;'Wilson Validation'!$G$1047950&amp;":"&amp;'Wilson Validation'!$G$1047951),'Wilson Validation'!G$1047952,FALSE)),0,HLOOKUP($B78,INDIRECT("'Monthly Resource Report'!"&amp;'Wilson Validation'!$G$1047950&amp;":"&amp;'Wilson Validation'!$G$1047951),'Wilson Validation'!G$1047952,FALSE))</f>
        <v>417</v>
      </c>
      <c r="H78" s="297">
        <f ca="1">+IF(ISERROR(HLOOKUP($B78,INDIRECT("'Monthly Resource Report'!"&amp;'Wilson Validation'!$G$1047950&amp;":"&amp;'Wilson Validation'!$G$1047951),'Wilson Validation'!H$1047952,FALSE)),0,HLOOKUP($B78,INDIRECT("'Monthly Resource Report'!"&amp;'Wilson Validation'!$G$1047950&amp;":"&amp;'Wilson Validation'!$G$1047951),'Wilson Validation'!H$1047952,FALSE))</f>
        <v>3.379006155795711</v>
      </c>
      <c r="I78" s="317">
        <f ca="1">+IF(ISERROR(HLOOKUP($B78,INDIRECT("'Monthly Resource Report'!"&amp;'Wilson Validation'!$G$1047950&amp;":"&amp;'Wilson Validation'!$G$1047951),'Wilson Validation'!I$1047952,FALSE)),0,HLOOKUP($B78,INDIRECT("'Monthly Resource Report'!"&amp;'Wilson Validation'!$G$1047950&amp;":"&amp;'Wilson Validation'!$G$1047951),'Wilson Validation'!I$1047952,FALSE))</f>
        <v>5.9829193784578107E-2</v>
      </c>
      <c r="J78" s="318">
        <f ca="1">+IF(ISERROR(HLOOKUP($B78,INDIRECT("'Monthly Resource Report'!"&amp;'Wilson Validation'!$G$1047950&amp;":"&amp;'Wilson Validation'!$G$1047951),'Wilson Validation'!J$1047952,FALSE)),0,HLOOKUP($B78,INDIRECT("'Monthly Resource Report'!"&amp;'Wilson Validation'!$G$1047950&amp;":"&amp;'Wilson Validation'!$G$1047951),'Wilson Validation'!J$1047952,FALSE))</f>
        <v>0.53117148695989336</v>
      </c>
    </row>
    <row r="79" spans="2:10" s="461" customFormat="1">
      <c r="B79" s="301">
        <v>43586</v>
      </c>
      <c r="C79" s="294">
        <v>417</v>
      </c>
      <c r="D79" s="297">
        <v>3.3788611613265958</v>
      </c>
      <c r="E79" s="299">
        <v>0.06</v>
      </c>
      <c r="F79" s="295">
        <v>0.53</v>
      </c>
      <c r="G79" s="640">
        <f ca="1">+IF(ISERROR(HLOOKUP($B79,INDIRECT("'Monthly Resource Report'!"&amp;'Wilson Validation'!$G$1047950&amp;":"&amp;'Wilson Validation'!$G$1047951),'Wilson Validation'!G$1047952,FALSE)),0,HLOOKUP($B79,INDIRECT("'Monthly Resource Report'!"&amp;'Wilson Validation'!$G$1047950&amp;":"&amp;'Wilson Validation'!$G$1047951),'Wilson Validation'!G$1047952,FALSE))</f>
        <v>417</v>
      </c>
      <c r="H79" s="297">
        <f ca="1">+IF(ISERROR(HLOOKUP($B79,INDIRECT("'Monthly Resource Report'!"&amp;'Wilson Validation'!$G$1047950&amp;":"&amp;'Wilson Validation'!$G$1047951),'Wilson Validation'!H$1047952,FALSE)),0,HLOOKUP($B79,INDIRECT("'Monthly Resource Report'!"&amp;'Wilson Validation'!$G$1047950&amp;":"&amp;'Wilson Validation'!$G$1047951),'Wilson Validation'!H$1047952,FALSE))</f>
        <v>3.379006487941743</v>
      </c>
      <c r="I79" s="317">
        <f ca="1">+IF(ISERROR(HLOOKUP($B79,INDIRECT("'Monthly Resource Report'!"&amp;'Wilson Validation'!$G$1047950&amp;":"&amp;'Wilson Validation'!$G$1047951),'Wilson Validation'!I$1047952,FALSE)),0,HLOOKUP($B79,INDIRECT("'Monthly Resource Report'!"&amp;'Wilson Validation'!$G$1047950&amp;":"&amp;'Wilson Validation'!$G$1047951),'Wilson Validation'!I$1047952,FALSE))</f>
        <v>5.9760977751183275E-2</v>
      </c>
      <c r="J79" s="318">
        <f ca="1">+IF(ISERROR(HLOOKUP($B79,INDIRECT("'Monthly Resource Report'!"&amp;'Wilson Validation'!$G$1047950&amp;":"&amp;'Wilson Validation'!$G$1047951),'Wilson Validation'!J$1047952,FALSE)),0,HLOOKUP($B79,INDIRECT("'Monthly Resource Report'!"&amp;'Wilson Validation'!$G$1047950&amp;":"&amp;'Wilson Validation'!$G$1047951),'Wilson Validation'!J$1047952,FALSE))</f>
        <v>0.53076359795945527</v>
      </c>
    </row>
    <row r="80" spans="2:10" s="461" customFormat="1">
      <c r="B80" s="301">
        <v>43617</v>
      </c>
      <c r="C80" s="294">
        <v>417</v>
      </c>
      <c r="D80" s="297">
        <v>3.3788611613265958</v>
      </c>
      <c r="E80" s="299">
        <v>0.06</v>
      </c>
      <c r="F80" s="295">
        <v>0.53</v>
      </c>
      <c r="G80" s="640">
        <f ca="1">+IF(ISERROR(HLOOKUP($B80,INDIRECT("'Monthly Resource Report'!"&amp;'Wilson Validation'!$G$1047950&amp;":"&amp;'Wilson Validation'!$G$1047951),'Wilson Validation'!G$1047952,FALSE)),0,HLOOKUP($B80,INDIRECT("'Monthly Resource Report'!"&amp;'Wilson Validation'!$G$1047950&amp;":"&amp;'Wilson Validation'!$G$1047951),'Wilson Validation'!G$1047952,FALSE))</f>
        <v>417</v>
      </c>
      <c r="H80" s="297">
        <f ca="1">+IF(ISERROR(HLOOKUP($B80,INDIRECT("'Monthly Resource Report'!"&amp;'Wilson Validation'!$G$1047950&amp;":"&amp;'Wilson Validation'!$G$1047951),'Wilson Validation'!H$1047952,FALSE)),0,HLOOKUP($B80,INDIRECT("'Monthly Resource Report'!"&amp;'Wilson Validation'!$G$1047950&amp;":"&amp;'Wilson Validation'!$G$1047951),'Wilson Validation'!H$1047952,FALSE))</f>
        <v>3.3790060844563197</v>
      </c>
      <c r="I80" s="317">
        <f ca="1">+IF(ISERROR(HLOOKUP($B80,INDIRECT("'Monthly Resource Report'!"&amp;'Wilson Validation'!$G$1047950&amp;":"&amp;'Wilson Validation'!$G$1047951),'Wilson Validation'!I$1047952,FALSE)),0,HLOOKUP($B80,INDIRECT("'Monthly Resource Report'!"&amp;'Wilson Validation'!$G$1047950&amp;":"&amp;'Wilson Validation'!$G$1047951),'Wilson Validation'!I$1047952,FALSE))</f>
        <v>5.969091337984777E-2</v>
      </c>
      <c r="J80" s="318">
        <f ca="1">+IF(ISERROR(HLOOKUP($B80,INDIRECT("'Monthly Resource Report'!"&amp;'Wilson Validation'!$G$1047950&amp;":"&amp;'Wilson Validation'!$G$1047951),'Wilson Validation'!J$1047952,FALSE)),0,HLOOKUP($B80,INDIRECT("'Monthly Resource Report'!"&amp;'Wilson Validation'!$G$1047950&amp;":"&amp;'Wilson Validation'!$G$1047951),'Wilson Validation'!J$1047952,FALSE))</f>
        <v>0.53119634214305067</v>
      </c>
    </row>
    <row r="81" spans="2:10" s="461" customFormat="1">
      <c r="B81" s="301">
        <v>43647</v>
      </c>
      <c r="C81" s="294">
        <v>417</v>
      </c>
      <c r="D81" s="297">
        <v>3.3788611613265958</v>
      </c>
      <c r="E81" s="299">
        <v>0.06</v>
      </c>
      <c r="F81" s="295">
        <v>0.53</v>
      </c>
      <c r="G81" s="640">
        <f ca="1">+IF(ISERROR(HLOOKUP($B81,INDIRECT("'Monthly Resource Report'!"&amp;'Wilson Validation'!$G$1047950&amp;":"&amp;'Wilson Validation'!$G$1047951),'Wilson Validation'!G$1047952,FALSE)),0,HLOOKUP($B81,INDIRECT("'Monthly Resource Report'!"&amp;'Wilson Validation'!$G$1047950&amp;":"&amp;'Wilson Validation'!$G$1047951),'Wilson Validation'!G$1047952,FALSE))</f>
        <v>417</v>
      </c>
      <c r="H81" s="297">
        <f ca="1">+IF(ISERROR(HLOOKUP($B81,INDIRECT("'Monthly Resource Report'!"&amp;'Wilson Validation'!$G$1047950&amp;":"&amp;'Wilson Validation'!$G$1047951),'Wilson Validation'!H$1047952,FALSE)),0,HLOOKUP($B81,INDIRECT("'Monthly Resource Report'!"&amp;'Wilson Validation'!$G$1047950&amp;":"&amp;'Wilson Validation'!$G$1047951),'Wilson Validation'!H$1047952,FALSE))</f>
        <v>3.3790059434464546</v>
      </c>
      <c r="I81" s="317">
        <f ca="1">+IF(ISERROR(HLOOKUP($B81,INDIRECT("'Monthly Resource Report'!"&amp;'Wilson Validation'!$G$1047950&amp;":"&amp;'Wilson Validation'!$G$1047951),'Wilson Validation'!I$1047952,FALSE)),0,HLOOKUP($B81,INDIRECT("'Monthly Resource Report'!"&amp;'Wilson Validation'!$G$1047950&amp;":"&amp;'Wilson Validation'!$G$1047951),'Wilson Validation'!I$1047952,FALSE))</f>
        <v>5.9752106798719846E-2</v>
      </c>
      <c r="J81" s="318">
        <f ca="1">+IF(ISERROR(HLOOKUP($B81,INDIRECT("'Monthly Resource Report'!"&amp;'Wilson Validation'!$G$1047950&amp;":"&amp;'Wilson Validation'!$G$1047951),'Wilson Validation'!J$1047952,FALSE)),0,HLOOKUP($B81,INDIRECT("'Monthly Resource Report'!"&amp;'Wilson Validation'!$G$1047950&amp;":"&amp;'Wilson Validation'!$G$1047951),'Wilson Validation'!J$1047952,FALSE))</f>
        <v>0.53114540212941086</v>
      </c>
    </row>
    <row r="82" spans="2:10" s="461" customFormat="1">
      <c r="B82" s="301">
        <v>43678</v>
      </c>
      <c r="C82" s="294">
        <v>417</v>
      </c>
      <c r="D82" s="297">
        <v>3.3788611613265958</v>
      </c>
      <c r="E82" s="299">
        <v>0.06</v>
      </c>
      <c r="F82" s="295">
        <v>0.53</v>
      </c>
      <c r="G82" s="640">
        <f ca="1">+IF(ISERROR(HLOOKUP($B82,INDIRECT("'Monthly Resource Report'!"&amp;'Wilson Validation'!$G$1047950&amp;":"&amp;'Wilson Validation'!$G$1047951),'Wilson Validation'!G$1047952,FALSE)),0,HLOOKUP($B82,INDIRECT("'Monthly Resource Report'!"&amp;'Wilson Validation'!$G$1047950&amp;":"&amp;'Wilson Validation'!$G$1047951),'Wilson Validation'!G$1047952,FALSE))</f>
        <v>417</v>
      </c>
      <c r="H82" s="297">
        <f ca="1">+IF(ISERROR(HLOOKUP($B82,INDIRECT("'Monthly Resource Report'!"&amp;'Wilson Validation'!$G$1047950&amp;":"&amp;'Wilson Validation'!$G$1047951),'Wilson Validation'!H$1047952,FALSE)),0,HLOOKUP($B82,INDIRECT("'Monthly Resource Report'!"&amp;'Wilson Validation'!$G$1047950&amp;":"&amp;'Wilson Validation'!$G$1047951),'Wilson Validation'!H$1047952,FALSE))</f>
        <v>3.379005655430023</v>
      </c>
      <c r="I82" s="317">
        <f ca="1">+IF(ISERROR(HLOOKUP($B82,INDIRECT("'Monthly Resource Report'!"&amp;'Wilson Validation'!$G$1047950&amp;":"&amp;'Wilson Validation'!$G$1047951),'Wilson Validation'!I$1047952,FALSE)),0,HLOOKUP($B82,INDIRECT("'Monthly Resource Report'!"&amp;'Wilson Validation'!$G$1047950&amp;":"&amp;'Wilson Validation'!$G$1047951),'Wilson Validation'!I$1047952,FALSE))</f>
        <v>5.9790459625470076E-2</v>
      </c>
      <c r="J82" s="318">
        <f ca="1">+IF(ISERROR(HLOOKUP($B82,INDIRECT("'Monthly Resource Report'!"&amp;'Wilson Validation'!$G$1047950&amp;":"&amp;'Wilson Validation'!$G$1047951),'Wilson Validation'!J$1047952,FALSE)),0,HLOOKUP($B82,INDIRECT("'Monthly Resource Report'!"&amp;'Wilson Validation'!$G$1047950&amp;":"&amp;'Wilson Validation'!$G$1047951),'Wilson Validation'!J$1047952,FALSE))</f>
        <v>0.53076062022729698</v>
      </c>
    </row>
    <row r="83" spans="2:10" s="461" customFormat="1">
      <c r="B83" s="301">
        <v>43709</v>
      </c>
      <c r="C83" s="294">
        <v>417</v>
      </c>
      <c r="D83" s="297">
        <v>3.3788611613265958</v>
      </c>
      <c r="E83" s="299">
        <v>0.06</v>
      </c>
      <c r="F83" s="295">
        <v>0.53</v>
      </c>
      <c r="G83" s="640">
        <f ca="1">+IF(ISERROR(HLOOKUP($B83,INDIRECT("'Monthly Resource Report'!"&amp;'Wilson Validation'!$G$1047950&amp;":"&amp;'Wilson Validation'!$G$1047951),'Wilson Validation'!G$1047952,FALSE)),0,HLOOKUP($B83,INDIRECT("'Monthly Resource Report'!"&amp;'Wilson Validation'!$G$1047950&amp;":"&amp;'Wilson Validation'!$G$1047951),'Wilson Validation'!G$1047952,FALSE))</f>
        <v>417</v>
      </c>
      <c r="H83" s="297">
        <f ca="1">+IF(ISERROR(HLOOKUP($B83,INDIRECT("'Monthly Resource Report'!"&amp;'Wilson Validation'!$G$1047950&amp;":"&amp;'Wilson Validation'!$G$1047951),'Wilson Validation'!H$1047952,FALSE)),0,HLOOKUP($B83,INDIRECT("'Monthly Resource Report'!"&amp;'Wilson Validation'!$G$1047950&amp;":"&amp;'Wilson Validation'!$G$1047951),'Wilson Validation'!H$1047952,FALSE))</f>
        <v>3.3790058591752894</v>
      </c>
      <c r="I83" s="317">
        <f ca="1">+IF(ISERROR(HLOOKUP($B83,INDIRECT("'Monthly Resource Report'!"&amp;'Wilson Validation'!$G$1047950&amp;":"&amp;'Wilson Validation'!$G$1047951),'Wilson Validation'!I$1047952,FALSE)),0,HLOOKUP($B83,INDIRECT("'Monthly Resource Report'!"&amp;'Wilson Validation'!$G$1047950&amp;":"&amp;'Wilson Validation'!$G$1047951),'Wilson Validation'!I$1047952,FALSE))</f>
        <v>5.9763147165717956E-2</v>
      </c>
      <c r="J83" s="318">
        <f ca="1">+IF(ISERROR(HLOOKUP($B83,INDIRECT("'Monthly Resource Report'!"&amp;'Wilson Validation'!$G$1047950&amp;":"&amp;'Wilson Validation'!$G$1047951),'Wilson Validation'!J$1047952,FALSE)),0,HLOOKUP($B83,INDIRECT("'Monthly Resource Report'!"&amp;'Wilson Validation'!$G$1047950&amp;":"&amp;'Wilson Validation'!$G$1047951),'Wilson Validation'!J$1047952,FALSE))</f>
        <v>0.53078920875144509</v>
      </c>
    </row>
    <row r="84" spans="2:10" s="461" customFormat="1">
      <c r="B84" s="301">
        <v>43739</v>
      </c>
      <c r="C84" s="294">
        <v>417</v>
      </c>
      <c r="D84" s="297">
        <v>3.3788611613265958</v>
      </c>
      <c r="E84" s="299">
        <v>0.06</v>
      </c>
      <c r="F84" s="295">
        <v>0.53</v>
      </c>
      <c r="G84" s="640">
        <f ca="1">+IF(ISERROR(HLOOKUP($B84,INDIRECT("'Monthly Resource Report'!"&amp;'Wilson Validation'!$G$1047950&amp;":"&amp;'Wilson Validation'!$G$1047951),'Wilson Validation'!G$1047952,FALSE)),0,HLOOKUP($B84,INDIRECT("'Monthly Resource Report'!"&amp;'Wilson Validation'!$G$1047950&amp;":"&amp;'Wilson Validation'!$G$1047951),'Wilson Validation'!G$1047952,FALSE))</f>
        <v>417</v>
      </c>
      <c r="H84" s="297">
        <f ca="1">+IF(ISERROR(HLOOKUP($B84,INDIRECT("'Monthly Resource Report'!"&amp;'Wilson Validation'!$G$1047950&amp;":"&amp;'Wilson Validation'!$G$1047951),'Wilson Validation'!H$1047952,FALSE)),0,HLOOKUP($B84,INDIRECT("'Monthly Resource Report'!"&amp;'Wilson Validation'!$G$1047950&amp;":"&amp;'Wilson Validation'!$G$1047951),'Wilson Validation'!H$1047952,FALSE))</f>
        <v>3.3790041971297051</v>
      </c>
      <c r="I84" s="317">
        <f ca="1">+IF(ISERROR(HLOOKUP($B84,INDIRECT("'Monthly Resource Report'!"&amp;'Wilson Validation'!$G$1047950&amp;":"&amp;'Wilson Validation'!$G$1047951),'Wilson Validation'!I$1047952,FALSE)),0,HLOOKUP($B84,INDIRECT("'Monthly Resource Report'!"&amp;'Wilson Validation'!$G$1047950&amp;":"&amp;'Wilson Validation'!$G$1047951),'Wilson Validation'!I$1047952,FALSE))</f>
        <v>5.9915273901199259E-2</v>
      </c>
      <c r="J84" s="318">
        <f ca="1">+IF(ISERROR(HLOOKUP($B84,INDIRECT("'Monthly Resource Report'!"&amp;'Wilson Validation'!$G$1047950&amp;":"&amp;'Wilson Validation'!$G$1047951),'Wilson Validation'!J$1047952,FALSE)),0,HLOOKUP($B84,INDIRECT("'Monthly Resource Report'!"&amp;'Wilson Validation'!$G$1047950&amp;":"&amp;'Wilson Validation'!$G$1047951),'Wilson Validation'!J$1047952,FALSE))</f>
        <v>0.53288584592427224</v>
      </c>
    </row>
    <row r="85" spans="2:10" s="461" customFormat="1">
      <c r="B85" s="301">
        <v>43770</v>
      </c>
      <c r="C85" s="294">
        <v>417</v>
      </c>
      <c r="D85" s="297">
        <v>3.3788611613265958</v>
      </c>
      <c r="E85" s="299">
        <v>0.06</v>
      </c>
      <c r="F85" s="295">
        <v>0.53</v>
      </c>
      <c r="G85" s="640">
        <f ca="1">+IF(ISERROR(HLOOKUP($B85,INDIRECT("'Monthly Resource Report'!"&amp;'Wilson Validation'!$G$1047950&amp;":"&amp;'Wilson Validation'!$G$1047951),'Wilson Validation'!G$1047952,FALSE)),0,HLOOKUP($B85,INDIRECT("'Monthly Resource Report'!"&amp;'Wilson Validation'!$G$1047950&amp;":"&amp;'Wilson Validation'!$G$1047951),'Wilson Validation'!G$1047952,FALSE))</f>
        <v>417</v>
      </c>
      <c r="H85" s="297">
        <f ca="1">+IF(ISERROR(HLOOKUP($B85,INDIRECT("'Monthly Resource Report'!"&amp;'Wilson Validation'!$G$1047950&amp;":"&amp;'Wilson Validation'!$G$1047951),'Wilson Validation'!H$1047952,FALSE)),0,HLOOKUP($B85,INDIRECT("'Monthly Resource Report'!"&amp;'Wilson Validation'!$G$1047950&amp;":"&amp;'Wilson Validation'!$G$1047951),'Wilson Validation'!H$1047952,FALSE))</f>
        <v>3.3790058398551768</v>
      </c>
      <c r="I85" s="317">
        <f ca="1">+IF(ISERROR(HLOOKUP($B85,INDIRECT("'Monthly Resource Report'!"&amp;'Wilson Validation'!$G$1047950&amp;":"&amp;'Wilson Validation'!$G$1047951),'Wilson Validation'!I$1047952,FALSE)),0,HLOOKUP($B85,INDIRECT("'Monthly Resource Report'!"&amp;'Wilson Validation'!$G$1047950&amp;":"&amp;'Wilson Validation'!$G$1047951),'Wilson Validation'!I$1047952,FALSE))</f>
        <v>5.9958417278005695E-2</v>
      </c>
      <c r="J85" s="318">
        <f ca="1">+IF(ISERROR(HLOOKUP($B85,INDIRECT("'Monthly Resource Report'!"&amp;'Wilson Validation'!$G$1047950&amp;":"&amp;'Wilson Validation'!$G$1047951),'Wilson Validation'!J$1047952,FALSE)),0,HLOOKUP($B85,INDIRECT("'Monthly Resource Report'!"&amp;'Wilson Validation'!$G$1047950&amp;":"&amp;'Wilson Validation'!$G$1047951),'Wilson Validation'!J$1047952,FALSE))</f>
        <v>0.53232677129468242</v>
      </c>
    </row>
    <row r="86" spans="2:10" s="461" customFormat="1">
      <c r="B86" s="301">
        <v>43800</v>
      </c>
      <c r="C86" s="294">
        <v>417</v>
      </c>
      <c r="D86" s="297">
        <v>3.3788611613265958</v>
      </c>
      <c r="E86" s="299">
        <v>0.06</v>
      </c>
      <c r="F86" s="295">
        <v>0.53</v>
      </c>
      <c r="G86" s="640">
        <f ca="1">+IF(ISERROR(HLOOKUP($B86,INDIRECT("'Monthly Resource Report'!"&amp;'Wilson Validation'!$G$1047950&amp;":"&amp;'Wilson Validation'!$G$1047951),'Wilson Validation'!G$1047952,FALSE)),0,HLOOKUP($B86,INDIRECT("'Monthly Resource Report'!"&amp;'Wilson Validation'!$G$1047950&amp;":"&amp;'Wilson Validation'!$G$1047951),'Wilson Validation'!G$1047952,FALSE))</f>
        <v>417</v>
      </c>
      <c r="H86" s="297">
        <f ca="1">+IF(ISERROR(HLOOKUP($B86,INDIRECT("'Monthly Resource Report'!"&amp;'Wilson Validation'!$G$1047950&amp;":"&amp;'Wilson Validation'!$G$1047951),'Wilson Validation'!H$1047952,FALSE)),0,HLOOKUP($B86,INDIRECT("'Monthly Resource Report'!"&amp;'Wilson Validation'!$G$1047950&amp;":"&amp;'Wilson Validation'!$G$1047951),'Wilson Validation'!H$1047952,FALSE))</f>
        <v>3.3790058037521384</v>
      </c>
      <c r="I86" s="317">
        <f ca="1">+IF(ISERROR(HLOOKUP($B86,INDIRECT("'Monthly Resource Report'!"&amp;'Wilson Validation'!$G$1047950&amp;":"&amp;'Wilson Validation'!$G$1047951),'Wilson Validation'!I$1047952,FALSE)),0,HLOOKUP($B86,INDIRECT("'Monthly Resource Report'!"&amp;'Wilson Validation'!$G$1047950&amp;":"&amp;'Wilson Validation'!$G$1047951),'Wilson Validation'!I$1047952,FALSE))</f>
        <v>5.996355467762219E-2</v>
      </c>
      <c r="J86" s="318">
        <f ca="1">+IF(ISERROR(HLOOKUP($B86,INDIRECT("'Monthly Resource Report'!"&amp;'Wilson Validation'!$G$1047950&amp;":"&amp;'Wilson Validation'!$G$1047951),'Wilson Validation'!J$1047952,FALSE)),0,HLOOKUP($B86,INDIRECT("'Monthly Resource Report'!"&amp;'Wilson Validation'!$G$1047950&amp;":"&amp;'Wilson Validation'!$G$1047951),'Wilson Validation'!J$1047952,FALSE))</f>
        <v>0.53074290431539639</v>
      </c>
    </row>
    <row r="87" spans="2:10" s="461" customFormat="1">
      <c r="B87" s="301">
        <v>43831</v>
      </c>
      <c r="C87" s="294">
        <v>417</v>
      </c>
      <c r="D87" s="297">
        <v>3.4684009821017505</v>
      </c>
      <c r="E87" s="299">
        <v>0.06</v>
      </c>
      <c r="F87" s="295">
        <v>0.53</v>
      </c>
      <c r="G87" s="640">
        <f ca="1">+IF(ISERROR(HLOOKUP($B87,INDIRECT("'Monthly Resource Report'!"&amp;'Wilson Validation'!$G$1047950&amp;":"&amp;'Wilson Validation'!$G$1047951),'Wilson Validation'!G$1047952,FALSE)),0,HLOOKUP($B87,INDIRECT("'Monthly Resource Report'!"&amp;'Wilson Validation'!$G$1047950&amp;":"&amp;'Wilson Validation'!$G$1047951),'Wilson Validation'!G$1047952,FALSE))</f>
        <v>417</v>
      </c>
      <c r="H87" s="297">
        <f ca="1">+IF(ISERROR(HLOOKUP($B87,INDIRECT("'Monthly Resource Report'!"&amp;'Wilson Validation'!$G$1047950&amp;":"&amp;'Wilson Validation'!$G$1047951),'Wilson Validation'!H$1047952,FALSE)),0,HLOOKUP($B87,INDIRECT("'Monthly Resource Report'!"&amp;'Wilson Validation'!$G$1047950&amp;":"&amp;'Wilson Validation'!$G$1047951),'Wilson Validation'!H$1047952,FALSE))</f>
        <v>3.4680003324176618</v>
      </c>
      <c r="I87" s="317">
        <f ca="1">+IF(ISERROR(HLOOKUP($B87,INDIRECT("'Monthly Resource Report'!"&amp;'Wilson Validation'!$G$1047950&amp;":"&amp;'Wilson Validation'!$G$1047951),'Wilson Validation'!I$1047952,FALSE)),0,HLOOKUP($B87,INDIRECT("'Monthly Resource Report'!"&amp;'Wilson Validation'!$G$1047950&amp;":"&amp;'Wilson Validation'!$G$1047951),'Wilson Validation'!I$1047952,FALSE))</f>
        <v>5.9984507376510114E-2</v>
      </c>
      <c r="J87" s="318">
        <f ca="1">+IF(ISERROR(HLOOKUP($B87,INDIRECT("'Monthly Resource Report'!"&amp;'Wilson Validation'!$G$1047950&amp;":"&amp;'Wilson Validation'!$G$1047951),'Wilson Validation'!J$1047952,FALSE)),0,HLOOKUP($B87,INDIRECT("'Monthly Resource Report'!"&amp;'Wilson Validation'!$G$1047950&amp;":"&amp;'Wilson Validation'!$G$1047951),'Wilson Validation'!J$1047952,FALSE))</f>
        <v>0.53074045324520014</v>
      </c>
    </row>
    <row r="88" spans="2:10" s="461" customFormat="1">
      <c r="B88" s="301">
        <v>43862</v>
      </c>
      <c r="C88" s="294">
        <v>417</v>
      </c>
      <c r="D88" s="297">
        <v>3.4684009821017505</v>
      </c>
      <c r="E88" s="299">
        <v>0.06</v>
      </c>
      <c r="F88" s="295">
        <v>0.53</v>
      </c>
      <c r="G88" s="640">
        <f ca="1">+IF(ISERROR(HLOOKUP($B88,INDIRECT("'Monthly Resource Report'!"&amp;'Wilson Validation'!$G$1047950&amp;":"&amp;'Wilson Validation'!$G$1047951),'Wilson Validation'!G$1047952,FALSE)),0,HLOOKUP($B88,INDIRECT("'Monthly Resource Report'!"&amp;'Wilson Validation'!$G$1047950&amp;":"&amp;'Wilson Validation'!$G$1047951),'Wilson Validation'!G$1047952,FALSE))</f>
        <v>417</v>
      </c>
      <c r="H88" s="297">
        <f ca="1">+IF(ISERROR(HLOOKUP($B88,INDIRECT("'Monthly Resource Report'!"&amp;'Wilson Validation'!$G$1047950&amp;":"&amp;'Wilson Validation'!$G$1047951),'Wilson Validation'!H$1047952,FALSE)),0,HLOOKUP($B88,INDIRECT("'Monthly Resource Report'!"&amp;'Wilson Validation'!$G$1047950&amp;":"&amp;'Wilson Validation'!$G$1047951),'Wilson Validation'!H$1047952,FALSE))</f>
        <v>3.4680005209668883</v>
      </c>
      <c r="I88" s="317">
        <f ca="1">+IF(ISERROR(HLOOKUP($B88,INDIRECT("'Monthly Resource Report'!"&amp;'Wilson Validation'!$G$1047950&amp;":"&amp;'Wilson Validation'!$G$1047951),'Wilson Validation'!I$1047952,FALSE)),0,HLOOKUP($B88,INDIRECT("'Monthly Resource Report'!"&amp;'Wilson Validation'!$G$1047950&amp;":"&amp;'Wilson Validation'!$G$1047951),'Wilson Validation'!I$1047952,FALSE))</f>
        <v>5.9979069159885955E-2</v>
      </c>
      <c r="J88" s="318">
        <f ca="1">+IF(ISERROR(HLOOKUP($B88,INDIRECT("'Monthly Resource Report'!"&amp;'Wilson Validation'!$G$1047950&amp;":"&amp;'Wilson Validation'!$G$1047951),'Wilson Validation'!J$1047952,FALSE)),0,HLOOKUP($B88,INDIRECT("'Monthly Resource Report'!"&amp;'Wilson Validation'!$G$1047950&amp;":"&amp;'Wilson Validation'!$G$1047951),'Wilson Validation'!J$1047952,FALSE))</f>
        <v>0.5307907154736895</v>
      </c>
    </row>
    <row r="89" spans="2:10" s="461" customFormat="1">
      <c r="B89" s="301">
        <v>43891</v>
      </c>
      <c r="C89" s="294">
        <v>417</v>
      </c>
      <c r="D89" s="297">
        <v>3.4684009821017505</v>
      </c>
      <c r="E89" s="299">
        <v>0.06</v>
      </c>
      <c r="F89" s="295">
        <v>0.53</v>
      </c>
      <c r="G89" s="640">
        <f ca="1">+IF(ISERROR(HLOOKUP($B89,INDIRECT("'Monthly Resource Report'!"&amp;'Wilson Validation'!$G$1047950&amp;":"&amp;'Wilson Validation'!$G$1047951),'Wilson Validation'!G$1047952,FALSE)),0,HLOOKUP($B89,INDIRECT("'Monthly Resource Report'!"&amp;'Wilson Validation'!$G$1047950&amp;":"&amp;'Wilson Validation'!$G$1047951),'Wilson Validation'!G$1047952,FALSE))</f>
        <v>417</v>
      </c>
      <c r="H89" s="297">
        <f ca="1">+IF(ISERROR(HLOOKUP($B89,INDIRECT("'Monthly Resource Report'!"&amp;'Wilson Validation'!$G$1047950&amp;":"&amp;'Wilson Validation'!$G$1047951),'Wilson Validation'!H$1047952,FALSE)),0,HLOOKUP($B89,INDIRECT("'Monthly Resource Report'!"&amp;'Wilson Validation'!$G$1047950&amp;":"&amp;'Wilson Validation'!$G$1047951),'Wilson Validation'!H$1047952,FALSE))</f>
        <v>3.4680003324176618</v>
      </c>
      <c r="I89" s="317">
        <f ca="1">+IF(ISERROR(HLOOKUP($B89,INDIRECT("'Monthly Resource Report'!"&amp;'Wilson Validation'!$G$1047950&amp;":"&amp;'Wilson Validation'!$G$1047951),'Wilson Validation'!I$1047952,FALSE)),0,HLOOKUP($B89,INDIRECT("'Monthly Resource Report'!"&amp;'Wilson Validation'!$G$1047950&amp;":"&amp;'Wilson Validation'!$G$1047951),'Wilson Validation'!I$1047952,FALSE))</f>
        <v>5.9984541110306912E-2</v>
      </c>
      <c r="J89" s="318">
        <f ca="1">+IF(ISERROR(HLOOKUP($B89,INDIRECT("'Monthly Resource Report'!"&amp;'Wilson Validation'!$G$1047950&amp;":"&amp;'Wilson Validation'!$G$1047951),'Wilson Validation'!J$1047952,FALSE)),0,HLOOKUP($B89,INDIRECT("'Monthly Resource Report'!"&amp;'Wilson Validation'!$G$1047950&amp;":"&amp;'Wilson Validation'!$G$1047951),'Wilson Validation'!J$1047952,FALSE))</f>
        <v>0.53074075172044621</v>
      </c>
    </row>
    <row r="90" spans="2:10" s="461" customFormat="1">
      <c r="B90" s="301">
        <v>43922</v>
      </c>
      <c r="C90" s="294">
        <v>417</v>
      </c>
      <c r="D90" s="297">
        <v>3.4684009821017505</v>
      </c>
      <c r="E90" s="299">
        <v>0.06</v>
      </c>
      <c r="F90" s="295">
        <v>0.53</v>
      </c>
      <c r="G90" s="640">
        <f ca="1">+IF(ISERROR(HLOOKUP($B90,INDIRECT("'Monthly Resource Report'!"&amp;'Wilson Validation'!$G$1047950&amp;":"&amp;'Wilson Validation'!$G$1047951),'Wilson Validation'!G$1047952,FALSE)),0,HLOOKUP($B90,INDIRECT("'Monthly Resource Report'!"&amp;'Wilson Validation'!$G$1047950&amp;":"&amp;'Wilson Validation'!$G$1047951),'Wilson Validation'!G$1047952,FALSE))</f>
        <v>417</v>
      </c>
      <c r="H90" s="297">
        <f ca="1">+IF(ISERROR(HLOOKUP($B90,INDIRECT("'Monthly Resource Report'!"&amp;'Wilson Validation'!$G$1047950&amp;":"&amp;'Wilson Validation'!$G$1047951),'Wilson Validation'!H$1047952,FALSE)),0,HLOOKUP($B90,INDIRECT("'Monthly Resource Report'!"&amp;'Wilson Validation'!$G$1047950&amp;":"&amp;'Wilson Validation'!$G$1047951),'Wilson Validation'!H$1047952,FALSE))</f>
        <v>3.4680005055079302</v>
      </c>
      <c r="I90" s="317">
        <f ca="1">+IF(ISERROR(HLOOKUP($B90,INDIRECT("'Monthly Resource Report'!"&amp;'Wilson Validation'!$G$1047950&amp;":"&amp;'Wilson Validation'!$G$1047951),'Wilson Validation'!I$1047952,FALSE)),0,HLOOKUP($B90,INDIRECT("'Monthly Resource Report'!"&amp;'Wilson Validation'!$G$1047950&amp;":"&amp;'Wilson Validation'!$G$1047951),'Wilson Validation'!I$1047952,FALSE))</f>
        <v>5.9910032641072232E-2</v>
      </c>
      <c r="J90" s="318">
        <f ca="1">+IF(ISERROR(HLOOKUP($B90,INDIRECT("'Monthly Resource Report'!"&amp;'Wilson Validation'!$G$1047950&amp;":"&amp;'Wilson Validation'!$G$1047951),'Wilson Validation'!J$1047952,FALSE)),0,HLOOKUP($B90,INDIRECT("'Monthly Resource Report'!"&amp;'Wilson Validation'!$G$1047950&amp;":"&amp;'Wilson Validation'!$G$1047951),'Wilson Validation'!J$1047952,FALSE))</f>
        <v>0.53148182484416384</v>
      </c>
    </row>
    <row r="91" spans="2:10" s="461" customFormat="1">
      <c r="B91" s="301">
        <v>43952</v>
      </c>
      <c r="C91" s="294">
        <v>417</v>
      </c>
      <c r="D91" s="297">
        <v>3.4684009821017505</v>
      </c>
      <c r="E91" s="299">
        <v>0.06</v>
      </c>
      <c r="F91" s="295">
        <v>0.53</v>
      </c>
      <c r="G91" s="640">
        <f ca="1">+IF(ISERROR(HLOOKUP($B91,INDIRECT("'Monthly Resource Report'!"&amp;'Wilson Validation'!$G$1047950&amp;":"&amp;'Wilson Validation'!$G$1047951),'Wilson Validation'!G$1047952,FALSE)),0,HLOOKUP($B91,INDIRECT("'Monthly Resource Report'!"&amp;'Wilson Validation'!$G$1047950&amp;":"&amp;'Wilson Validation'!$G$1047951),'Wilson Validation'!G$1047952,FALSE))</f>
        <v>417</v>
      </c>
      <c r="H91" s="297">
        <f ca="1">+IF(ISERROR(HLOOKUP($B91,INDIRECT("'Monthly Resource Report'!"&amp;'Wilson Validation'!$G$1047950&amp;":"&amp;'Wilson Validation'!$G$1047951),'Wilson Validation'!H$1047952,FALSE)),0,HLOOKUP($B91,INDIRECT("'Monthly Resource Report'!"&amp;'Wilson Validation'!$G$1047950&amp;":"&amp;'Wilson Validation'!$G$1047951),'Wilson Validation'!H$1047952,FALSE))</f>
        <v>3.4680010794491145</v>
      </c>
      <c r="I91" s="317">
        <f ca="1">+IF(ISERROR(HLOOKUP($B91,INDIRECT("'Monthly Resource Report'!"&amp;'Wilson Validation'!$G$1047950&amp;":"&amp;'Wilson Validation'!$G$1047951),'Wilson Validation'!I$1047952,FALSE)),0,HLOOKUP($B91,INDIRECT("'Monthly Resource Report'!"&amp;'Wilson Validation'!$G$1047950&amp;":"&amp;'Wilson Validation'!$G$1047951),'Wilson Validation'!I$1047952,FALSE))</f>
        <v>5.9773095570345297E-2</v>
      </c>
      <c r="J91" s="318">
        <f ca="1">+IF(ISERROR(HLOOKUP($B91,INDIRECT("'Monthly Resource Report'!"&amp;'Wilson Validation'!$G$1047950&amp;":"&amp;'Wilson Validation'!$G$1047951),'Wilson Validation'!J$1047952,FALSE)),0,HLOOKUP($B91,INDIRECT("'Monthly Resource Report'!"&amp;'Wilson Validation'!$G$1047950&amp;":"&amp;'Wilson Validation'!$G$1047951),'Wilson Validation'!J$1047952,FALSE))</f>
        <v>0.530762582737209</v>
      </c>
    </row>
    <row r="92" spans="2:10" s="461" customFormat="1">
      <c r="B92" s="301">
        <v>43983</v>
      </c>
      <c r="C92" s="294">
        <v>417</v>
      </c>
      <c r="D92" s="297">
        <v>3.4684009821017505</v>
      </c>
      <c r="E92" s="299">
        <v>0.06</v>
      </c>
      <c r="F92" s="295">
        <v>0.53</v>
      </c>
      <c r="G92" s="640">
        <f ca="1">+IF(ISERROR(HLOOKUP($B92,INDIRECT("'Monthly Resource Report'!"&amp;'Wilson Validation'!$G$1047950&amp;":"&amp;'Wilson Validation'!$G$1047951),'Wilson Validation'!G$1047952,FALSE)),0,HLOOKUP($B92,INDIRECT("'Monthly Resource Report'!"&amp;'Wilson Validation'!$G$1047950&amp;":"&amp;'Wilson Validation'!$G$1047951),'Wilson Validation'!G$1047952,FALSE))</f>
        <v>417</v>
      </c>
      <c r="H92" s="297">
        <f ca="1">+IF(ISERROR(HLOOKUP($B92,INDIRECT("'Monthly Resource Report'!"&amp;'Wilson Validation'!$G$1047950&amp;":"&amp;'Wilson Validation'!$G$1047951),'Wilson Validation'!H$1047952,FALSE)),0,HLOOKUP($B92,INDIRECT("'Monthly Resource Report'!"&amp;'Wilson Validation'!$G$1047950&amp;":"&amp;'Wilson Validation'!$G$1047951),'Wilson Validation'!H$1047952,FALSE))</f>
        <v>3.4680021670137418</v>
      </c>
      <c r="I92" s="317">
        <f ca="1">+IF(ISERROR(HLOOKUP($B92,INDIRECT("'Monthly Resource Report'!"&amp;'Wilson Validation'!$G$1047950&amp;":"&amp;'Wilson Validation'!$G$1047951),'Wilson Validation'!I$1047952,FALSE)),0,HLOOKUP($B92,INDIRECT("'Monthly Resource Report'!"&amp;'Wilson Validation'!$G$1047950&amp;":"&amp;'Wilson Validation'!$G$1047951),'Wilson Validation'!I$1047952,FALSE))</f>
        <v>5.9795013854193731E-2</v>
      </c>
      <c r="J92" s="318">
        <f ca="1">+IF(ISERROR(HLOOKUP($B92,INDIRECT("'Monthly Resource Report'!"&amp;'Wilson Validation'!$G$1047950&amp;":"&amp;'Wilson Validation'!$G$1047951),'Wilson Validation'!J$1047952,FALSE)),0,HLOOKUP($B92,INDIRECT("'Monthly Resource Report'!"&amp;'Wilson Validation'!$G$1047950&amp;":"&amp;'Wilson Validation'!$G$1047951),'Wilson Validation'!J$1047952,FALSE))</f>
        <v>0.5315059300586561</v>
      </c>
    </row>
    <row r="93" spans="2:10" s="461" customFormat="1">
      <c r="B93" s="301">
        <v>44013</v>
      </c>
      <c r="C93" s="294">
        <v>417</v>
      </c>
      <c r="D93" s="297">
        <v>3.4684009821017505</v>
      </c>
      <c r="E93" s="299">
        <v>0.06</v>
      </c>
      <c r="F93" s="295">
        <v>0.53</v>
      </c>
      <c r="G93" s="640">
        <f ca="1">+IF(ISERROR(HLOOKUP($B93,INDIRECT("'Monthly Resource Report'!"&amp;'Wilson Validation'!$G$1047950&amp;":"&amp;'Wilson Validation'!$G$1047951),'Wilson Validation'!G$1047952,FALSE)),0,HLOOKUP($B93,INDIRECT("'Monthly Resource Report'!"&amp;'Wilson Validation'!$G$1047950&amp;":"&amp;'Wilson Validation'!$G$1047951),'Wilson Validation'!G$1047952,FALSE))</f>
        <v>417</v>
      </c>
      <c r="H93" s="297">
        <f ca="1">+IF(ISERROR(HLOOKUP($B93,INDIRECT("'Monthly Resource Report'!"&amp;'Wilson Validation'!$G$1047950&amp;":"&amp;'Wilson Validation'!$G$1047951),'Wilson Validation'!H$1047952,FALSE)),0,HLOOKUP($B93,INDIRECT("'Monthly Resource Report'!"&amp;'Wilson Validation'!$G$1047950&amp;":"&amp;'Wilson Validation'!$G$1047951),'Wilson Validation'!H$1047952,FALSE))</f>
        <v>3.4680017925597713</v>
      </c>
      <c r="I93" s="317">
        <f ca="1">+IF(ISERROR(HLOOKUP($B93,INDIRECT("'Monthly Resource Report'!"&amp;'Wilson Validation'!$G$1047950&amp;":"&amp;'Wilson Validation'!$G$1047951),'Wilson Validation'!I$1047952,FALSE)),0,HLOOKUP($B93,INDIRECT("'Monthly Resource Report'!"&amp;'Wilson Validation'!$G$1047950&amp;":"&amp;'Wilson Validation'!$G$1047951),'Wilson Validation'!I$1047952,FALSE))</f>
        <v>5.9803639993091219E-2</v>
      </c>
      <c r="J93" s="318">
        <f ca="1">+IF(ISERROR(HLOOKUP($B93,INDIRECT("'Monthly Resource Report'!"&amp;'Wilson Validation'!$G$1047950&amp;":"&amp;'Wilson Validation'!$G$1047951),'Wilson Validation'!J$1047952,FALSE)),0,HLOOKUP($B93,INDIRECT("'Monthly Resource Report'!"&amp;'Wilson Validation'!$G$1047950&amp;":"&amp;'Wilson Validation'!$G$1047951),'Wilson Validation'!J$1047952,FALSE))</f>
        <v>0.53075401033533542</v>
      </c>
    </row>
    <row r="94" spans="2:10" s="461" customFormat="1">
      <c r="B94" s="301">
        <v>44044</v>
      </c>
      <c r="C94" s="294">
        <v>417</v>
      </c>
      <c r="D94" s="297">
        <v>3.4684009821017505</v>
      </c>
      <c r="E94" s="299">
        <v>0.06</v>
      </c>
      <c r="F94" s="295">
        <v>0.53</v>
      </c>
      <c r="G94" s="640">
        <f ca="1">+IF(ISERROR(HLOOKUP($B94,INDIRECT("'Monthly Resource Report'!"&amp;'Wilson Validation'!$G$1047950&amp;":"&amp;'Wilson Validation'!$G$1047951),'Wilson Validation'!G$1047952,FALSE)),0,HLOOKUP($B94,INDIRECT("'Monthly Resource Report'!"&amp;'Wilson Validation'!$G$1047950&amp;":"&amp;'Wilson Validation'!$G$1047951),'Wilson Validation'!G$1047952,FALSE))</f>
        <v>417</v>
      </c>
      <c r="H94" s="297">
        <f ca="1">+IF(ISERROR(HLOOKUP($B94,INDIRECT("'Monthly Resource Report'!"&amp;'Wilson Validation'!$G$1047950&amp;":"&amp;'Wilson Validation'!$G$1047951),'Wilson Validation'!H$1047952,FALSE)),0,HLOOKUP($B94,INDIRECT("'Monthly Resource Report'!"&amp;'Wilson Validation'!$G$1047950&amp;":"&amp;'Wilson Validation'!$G$1047951),'Wilson Validation'!H$1047952,FALSE))</f>
        <v>3.4680014361747817</v>
      </c>
      <c r="I94" s="317">
        <f ca="1">+IF(ISERROR(HLOOKUP($B94,INDIRECT("'Monthly Resource Report'!"&amp;'Wilson Validation'!$G$1047950&amp;":"&amp;'Wilson Validation'!$G$1047951),'Wilson Validation'!I$1047952,FALSE)),0,HLOOKUP($B94,INDIRECT("'Monthly Resource Report'!"&amp;'Wilson Validation'!$G$1047950&amp;":"&amp;'Wilson Validation'!$G$1047951),'Wilson Validation'!I$1047952,FALSE))</f>
        <v>5.9824126139386861E-2</v>
      </c>
      <c r="J94" s="318">
        <f ca="1">+IF(ISERROR(HLOOKUP($B94,INDIRECT("'Monthly Resource Report'!"&amp;'Wilson Validation'!$G$1047950&amp;":"&amp;'Wilson Validation'!$G$1047951),'Wilson Validation'!J$1047952,FALSE)),0,HLOOKUP($B94,INDIRECT("'Monthly Resource Report'!"&amp;'Wilson Validation'!$G$1047950&amp;":"&amp;'Wilson Validation'!$G$1047951),'Wilson Validation'!J$1047952,FALSE))</f>
        <v>0.53075344254095447</v>
      </c>
    </row>
    <row r="95" spans="2:10" s="461" customFormat="1">
      <c r="B95" s="301">
        <v>44075</v>
      </c>
      <c r="C95" s="294">
        <v>417</v>
      </c>
      <c r="D95" s="297">
        <v>3.4684009821017505</v>
      </c>
      <c r="E95" s="299">
        <v>0.06</v>
      </c>
      <c r="F95" s="295">
        <v>0.53</v>
      </c>
      <c r="G95" s="640">
        <f ca="1">+IF(ISERROR(HLOOKUP($B95,INDIRECT("'Monthly Resource Report'!"&amp;'Wilson Validation'!$G$1047950&amp;":"&amp;'Wilson Validation'!$G$1047951),'Wilson Validation'!G$1047952,FALSE)),0,HLOOKUP($B95,INDIRECT("'Monthly Resource Report'!"&amp;'Wilson Validation'!$G$1047950&amp;":"&amp;'Wilson Validation'!$G$1047951),'Wilson Validation'!G$1047952,FALSE))</f>
        <v>417</v>
      </c>
      <c r="H95" s="297">
        <f ca="1">+IF(ISERROR(HLOOKUP($B95,INDIRECT("'Monthly Resource Report'!"&amp;'Wilson Validation'!$G$1047950&amp;":"&amp;'Wilson Validation'!$G$1047951),'Wilson Validation'!H$1047952,FALSE)),0,HLOOKUP($B95,INDIRECT("'Monthly Resource Report'!"&amp;'Wilson Validation'!$G$1047950&amp;":"&amp;'Wilson Validation'!$G$1047951),'Wilson Validation'!H$1047952,FALSE))</f>
        <v>3.4680017728024932</v>
      </c>
      <c r="I95" s="317">
        <f ca="1">+IF(ISERROR(HLOOKUP($B95,INDIRECT("'Monthly Resource Report'!"&amp;'Wilson Validation'!$G$1047950&amp;":"&amp;'Wilson Validation'!$G$1047951),'Wilson Validation'!I$1047952,FALSE)),0,HLOOKUP($B95,INDIRECT("'Monthly Resource Report'!"&amp;'Wilson Validation'!$G$1047950&amp;":"&amp;'Wilson Validation'!$G$1047951),'Wilson Validation'!I$1047952,FALSE))</f>
        <v>5.979316276329831E-2</v>
      </c>
      <c r="J95" s="318">
        <f ca="1">+IF(ISERROR(HLOOKUP($B95,INDIRECT("'Monthly Resource Report'!"&amp;'Wilson Validation'!$G$1047950&amp;":"&amp;'Wilson Validation'!$G$1047951),'Wilson Validation'!J$1047952,FALSE)),0,HLOOKUP($B95,INDIRECT("'Monthly Resource Report'!"&amp;'Wilson Validation'!$G$1047950&amp;":"&amp;'Wilson Validation'!$G$1047951),'Wilson Validation'!J$1047952,FALSE))</f>
        <v>0.53078276738688934</v>
      </c>
    </row>
    <row r="96" spans="2:10" s="461" customFormat="1">
      <c r="B96" s="301">
        <v>44105</v>
      </c>
      <c r="C96" s="294">
        <v>417</v>
      </c>
      <c r="D96" s="297">
        <v>3.4684009821017505</v>
      </c>
      <c r="E96" s="299">
        <v>0.06</v>
      </c>
      <c r="F96" s="295">
        <v>0.53</v>
      </c>
      <c r="G96" s="640">
        <f ca="1">+IF(ISERROR(HLOOKUP($B96,INDIRECT("'Monthly Resource Report'!"&amp;'Wilson Validation'!$G$1047950&amp;":"&amp;'Wilson Validation'!$G$1047951),'Wilson Validation'!G$1047952,FALSE)),0,HLOOKUP($B96,INDIRECT("'Monthly Resource Report'!"&amp;'Wilson Validation'!$G$1047950&amp;":"&amp;'Wilson Validation'!$G$1047951),'Wilson Validation'!G$1047952,FALSE))</f>
        <v>417</v>
      </c>
      <c r="H96" s="297">
        <f ca="1">+IF(ISERROR(HLOOKUP($B96,INDIRECT("'Monthly Resource Report'!"&amp;'Wilson Validation'!$G$1047950&amp;":"&amp;'Wilson Validation'!$G$1047951),'Wilson Validation'!H$1047952,FALSE)),0,HLOOKUP($B96,INDIRECT("'Monthly Resource Report'!"&amp;'Wilson Validation'!$G$1047950&amp;":"&amp;'Wilson Validation'!$G$1047951),'Wilson Validation'!H$1047952,FALSE))</f>
        <v>3.4680007268150432</v>
      </c>
      <c r="I96" s="317">
        <f ca="1">+IF(ISERROR(HLOOKUP($B96,INDIRECT("'Monthly Resource Report'!"&amp;'Wilson Validation'!$G$1047950&amp;":"&amp;'Wilson Validation'!$G$1047951),'Wilson Validation'!I$1047952,FALSE)),0,HLOOKUP($B96,INDIRECT("'Monthly Resource Report'!"&amp;'Wilson Validation'!$G$1047950&amp;":"&amp;'Wilson Validation'!$G$1047951),'Wilson Validation'!I$1047952,FALSE))</f>
        <v>5.9857527407728636E-2</v>
      </c>
      <c r="J96" s="318">
        <f ca="1">+IF(ISERROR(HLOOKUP($B96,INDIRECT("'Monthly Resource Report'!"&amp;'Wilson Validation'!$G$1047950&amp;":"&amp;'Wilson Validation'!$G$1047951),'Wilson Validation'!J$1047952,FALSE)),0,HLOOKUP($B96,INDIRECT("'Monthly Resource Report'!"&amp;'Wilson Validation'!$G$1047950&amp;":"&amp;'Wilson Validation'!$G$1047951),'Wilson Validation'!J$1047952,FALSE))</f>
        <v>0.53187229294141913</v>
      </c>
    </row>
    <row r="97" spans="2:10" s="461" customFormat="1">
      <c r="B97" s="301">
        <v>44136</v>
      </c>
      <c r="C97" s="294">
        <v>417</v>
      </c>
      <c r="D97" s="297">
        <v>3.4684009821017505</v>
      </c>
      <c r="E97" s="299">
        <v>0.06</v>
      </c>
      <c r="F97" s="295">
        <v>0.53</v>
      </c>
      <c r="G97" s="640">
        <f ca="1">+IF(ISERROR(HLOOKUP($B97,INDIRECT("'Monthly Resource Report'!"&amp;'Wilson Validation'!$G$1047950&amp;":"&amp;'Wilson Validation'!$G$1047951),'Wilson Validation'!G$1047952,FALSE)),0,HLOOKUP($B97,INDIRECT("'Monthly Resource Report'!"&amp;'Wilson Validation'!$G$1047950&amp;":"&amp;'Wilson Validation'!$G$1047951),'Wilson Validation'!G$1047952,FALSE))</f>
        <v>417</v>
      </c>
      <c r="H97" s="297">
        <f ca="1">+IF(ISERROR(HLOOKUP($B97,INDIRECT("'Monthly Resource Report'!"&amp;'Wilson Validation'!$G$1047950&amp;":"&amp;'Wilson Validation'!$G$1047951),'Wilson Validation'!H$1047952,FALSE)),0,HLOOKUP($B97,INDIRECT("'Monthly Resource Report'!"&amp;'Wilson Validation'!$G$1047950&amp;":"&amp;'Wilson Validation'!$G$1047951),'Wilson Validation'!H$1047952,FALSE))</f>
        <v>3.468000007114485</v>
      </c>
      <c r="I97" s="317">
        <f ca="1">+IF(ISERROR(HLOOKUP($B97,INDIRECT("'Monthly Resource Report'!"&amp;'Wilson Validation'!$G$1047950&amp;":"&amp;'Wilson Validation'!$G$1047951),'Wilson Validation'!I$1047952,FALSE)),0,HLOOKUP($B97,INDIRECT("'Monthly Resource Report'!"&amp;'Wilson Validation'!$G$1047950&amp;":"&amp;'Wilson Validation'!$G$1047951),'Wilson Validation'!I$1047952,FALSE))</f>
        <v>5.9954025687055192E-2</v>
      </c>
      <c r="J97" s="318">
        <f ca="1">+IF(ISERROR(HLOOKUP($B97,INDIRECT("'Monthly Resource Report'!"&amp;'Wilson Validation'!$G$1047950&amp;":"&amp;'Wilson Validation'!$G$1047951),'Wilson Validation'!J$1047952,FALSE)),0,HLOOKUP($B97,INDIRECT("'Monthly Resource Report'!"&amp;'Wilson Validation'!$G$1047950&amp;":"&amp;'Wilson Validation'!$G$1047951),'Wilson Validation'!J$1047952,FALSE))</f>
        <v>0.53191606436403815</v>
      </c>
    </row>
    <row r="98" spans="2:10" s="461" customFormat="1">
      <c r="B98" s="301">
        <v>44166</v>
      </c>
      <c r="C98" s="294">
        <v>417</v>
      </c>
      <c r="D98" s="297">
        <v>3.4684009821017505</v>
      </c>
      <c r="E98" s="299">
        <v>0.06</v>
      </c>
      <c r="F98" s="295">
        <v>0.53</v>
      </c>
      <c r="G98" s="640">
        <f ca="1">+IF(ISERROR(HLOOKUP($B98,INDIRECT("'Monthly Resource Report'!"&amp;'Wilson Validation'!$G$1047950&amp;":"&amp;'Wilson Validation'!$G$1047951),'Wilson Validation'!G$1047952,FALSE)),0,HLOOKUP($B98,INDIRECT("'Monthly Resource Report'!"&amp;'Wilson Validation'!$G$1047950&amp;":"&amp;'Wilson Validation'!$G$1047951),'Wilson Validation'!G$1047952,FALSE))</f>
        <v>417</v>
      </c>
      <c r="H98" s="297">
        <f ca="1">+IF(ISERROR(HLOOKUP($B98,INDIRECT("'Monthly Resource Report'!"&amp;'Wilson Validation'!$G$1047950&amp;":"&amp;'Wilson Validation'!$G$1047951),'Wilson Validation'!H$1047952,FALSE)),0,HLOOKUP($B98,INDIRECT("'Monthly Resource Report'!"&amp;'Wilson Validation'!$G$1047950&amp;":"&amp;'Wilson Validation'!$G$1047951),'Wilson Validation'!H$1047952,FALSE))</f>
        <v>3.468000030150943</v>
      </c>
      <c r="I98" s="317">
        <f ca="1">+IF(ISERROR(HLOOKUP($B98,INDIRECT("'Monthly Resource Report'!"&amp;'Wilson Validation'!$G$1047950&amp;":"&amp;'Wilson Validation'!$G$1047951),'Wilson Validation'!I$1047952,FALSE)),0,HLOOKUP($B98,INDIRECT("'Monthly Resource Report'!"&amp;'Wilson Validation'!$G$1047950&amp;":"&amp;'Wilson Validation'!$G$1047951),'Wilson Validation'!I$1047952,FALSE))</f>
        <v>5.9947693617517721E-2</v>
      </c>
      <c r="J98" s="318">
        <f ca="1">+IF(ISERROR(HLOOKUP($B98,INDIRECT("'Monthly Resource Report'!"&amp;'Wilson Validation'!$G$1047950&amp;":"&amp;'Wilson Validation'!$G$1047951),'Wilson Validation'!J$1047952,FALSE)),0,HLOOKUP($B98,INDIRECT("'Monthly Resource Report'!"&amp;'Wilson Validation'!$G$1047950&amp;":"&amp;'Wilson Validation'!$G$1047951),'Wilson Validation'!J$1047952,FALSE))</f>
        <v>0.53111394368003051</v>
      </c>
    </row>
    <row r="99" spans="2:10" s="461" customFormat="1">
      <c r="B99" s="301">
        <v>44197</v>
      </c>
      <c r="C99" s="294">
        <v>417</v>
      </c>
      <c r="D99" s="297">
        <v>3.5613541284220771</v>
      </c>
      <c r="E99" s="299">
        <v>0.06</v>
      </c>
      <c r="F99" s="295">
        <v>0.53</v>
      </c>
      <c r="G99" s="640">
        <f ca="1">+IF(ISERROR(HLOOKUP($B99,INDIRECT("'Monthly Resource Report'!"&amp;'Wilson Validation'!$G$1047950&amp;":"&amp;'Wilson Validation'!$G$1047951),'Wilson Validation'!G$1047952,FALSE)),0,HLOOKUP($B99,INDIRECT("'Monthly Resource Report'!"&amp;'Wilson Validation'!$G$1047950&amp;":"&amp;'Wilson Validation'!$G$1047951),'Wilson Validation'!G$1047952,FALSE))</f>
        <v>417</v>
      </c>
      <c r="H99" s="297">
        <f ca="1">+IF(ISERROR(HLOOKUP($B99,INDIRECT("'Monthly Resource Report'!"&amp;'Wilson Validation'!$G$1047950&amp;":"&amp;'Wilson Validation'!$G$1047951),'Wilson Validation'!H$1047952,FALSE)),0,HLOOKUP($B99,INDIRECT("'Monthly Resource Report'!"&amp;'Wilson Validation'!$G$1047950&amp;":"&amp;'Wilson Validation'!$G$1047951),'Wilson Validation'!H$1047952,FALSE))</f>
        <v>3.5610009610172835</v>
      </c>
      <c r="I99" s="317">
        <f ca="1">+IF(ISERROR(HLOOKUP($B99,INDIRECT("'Monthly Resource Report'!"&amp;'Wilson Validation'!$G$1047950&amp;":"&amp;'Wilson Validation'!$G$1047951),'Wilson Validation'!I$1047952,FALSE)),0,HLOOKUP($B99,INDIRECT("'Monthly Resource Report'!"&amp;'Wilson Validation'!$G$1047950&amp;":"&amp;'Wilson Validation'!$G$1047951),'Wilson Validation'!I$1047952,FALSE))</f>
        <v>5.9970666801709621E-2</v>
      </c>
      <c r="J99" s="318">
        <f ca="1">+IF(ISERROR(HLOOKUP($B99,INDIRECT("'Monthly Resource Report'!"&amp;'Wilson Validation'!$G$1047950&amp;":"&amp;'Wilson Validation'!$G$1047951),'Wilson Validation'!J$1047952,FALSE)),0,HLOOKUP($B99,INDIRECT("'Monthly Resource Report'!"&amp;'Wilson Validation'!$G$1047950&amp;":"&amp;'Wilson Validation'!$G$1047951),'Wilson Validation'!J$1047952,FALSE))</f>
        <v>0.53073814690092114</v>
      </c>
    </row>
    <row r="100" spans="2:10" s="461" customFormat="1">
      <c r="B100" s="301">
        <v>44228</v>
      </c>
      <c r="C100" s="294">
        <v>417</v>
      </c>
      <c r="D100" s="297">
        <v>3.5613541284220771</v>
      </c>
      <c r="E100" s="299">
        <v>0.06</v>
      </c>
      <c r="F100" s="295">
        <v>0.53</v>
      </c>
      <c r="G100" s="640">
        <f ca="1">+IF(ISERROR(HLOOKUP($B100,INDIRECT("'Monthly Resource Report'!"&amp;'Wilson Validation'!$G$1047950&amp;":"&amp;'Wilson Validation'!$G$1047951),'Wilson Validation'!G$1047952,FALSE)),0,HLOOKUP($B100,INDIRECT("'Monthly Resource Report'!"&amp;'Wilson Validation'!$G$1047950&amp;":"&amp;'Wilson Validation'!$G$1047951),'Wilson Validation'!G$1047952,FALSE))</f>
        <v>417</v>
      </c>
      <c r="H100" s="297">
        <f ca="1">+IF(ISERROR(HLOOKUP($B100,INDIRECT("'Monthly Resource Report'!"&amp;'Wilson Validation'!$G$1047950&amp;":"&amp;'Wilson Validation'!$G$1047951),'Wilson Validation'!H$1047952,FALSE)),0,HLOOKUP($B100,INDIRECT("'Monthly Resource Report'!"&amp;'Wilson Validation'!$G$1047950&amp;":"&amp;'Wilson Validation'!$G$1047951),'Wilson Validation'!H$1047952,FALSE))</f>
        <v>3.5610008792715457</v>
      </c>
      <c r="I100" s="317">
        <f ca="1">+IF(ISERROR(HLOOKUP($B100,INDIRECT("'Monthly Resource Report'!"&amp;'Wilson Validation'!$G$1047950&amp;":"&amp;'Wilson Validation'!$G$1047951),'Wilson Validation'!I$1047952,FALSE)),0,HLOOKUP($B100,INDIRECT("'Monthly Resource Report'!"&amp;'Wilson Validation'!$G$1047950&amp;":"&amp;'Wilson Validation'!$G$1047951),'Wilson Validation'!I$1047952,FALSE))</f>
        <v>5.99680328477145E-2</v>
      </c>
      <c r="J100" s="318">
        <f ca="1">+IF(ISERROR(HLOOKUP($B100,INDIRECT("'Monthly Resource Report'!"&amp;'Wilson Validation'!$G$1047950&amp;":"&amp;'Wilson Validation'!$G$1047951),'Wilson Validation'!J$1047952,FALSE)),0,HLOOKUP($B100,INDIRECT("'Monthly Resource Report'!"&amp;'Wilson Validation'!$G$1047950&amp;":"&amp;'Wilson Validation'!$G$1047951),'Wilson Validation'!J$1047952,FALSE))</f>
        <v>0.53081758384027578</v>
      </c>
    </row>
    <row r="101" spans="2:10" s="461" customFormat="1">
      <c r="B101" s="301">
        <v>44256</v>
      </c>
      <c r="C101" s="294">
        <v>417</v>
      </c>
      <c r="D101" s="297">
        <v>3.5613541284220771</v>
      </c>
      <c r="E101" s="299">
        <v>0.06</v>
      </c>
      <c r="F101" s="295">
        <v>0.53</v>
      </c>
      <c r="G101" s="640">
        <f ca="1">+IF(ISERROR(HLOOKUP($B101,INDIRECT("'Monthly Resource Report'!"&amp;'Wilson Validation'!$G$1047950&amp;":"&amp;'Wilson Validation'!$G$1047951),'Wilson Validation'!G$1047952,FALSE)),0,HLOOKUP($B101,INDIRECT("'Monthly Resource Report'!"&amp;'Wilson Validation'!$G$1047950&amp;":"&amp;'Wilson Validation'!$G$1047951),'Wilson Validation'!G$1047952,FALSE))</f>
        <v>417</v>
      </c>
      <c r="H101" s="297">
        <f ca="1">+IF(ISERROR(HLOOKUP($B101,INDIRECT("'Monthly Resource Report'!"&amp;'Wilson Validation'!$G$1047950&amp;":"&amp;'Wilson Validation'!$G$1047951),'Wilson Validation'!H$1047952,FALSE)),0,HLOOKUP($B101,INDIRECT("'Monthly Resource Report'!"&amp;'Wilson Validation'!$G$1047950&amp;":"&amp;'Wilson Validation'!$G$1047951),'Wilson Validation'!H$1047952,FALSE))</f>
        <v>3.5610010931220248</v>
      </c>
      <c r="I101" s="317">
        <f ca="1">+IF(ISERROR(HLOOKUP($B101,INDIRECT("'Monthly Resource Report'!"&amp;'Wilson Validation'!$G$1047950&amp;":"&amp;'Wilson Validation'!$G$1047951),'Wilson Validation'!I$1047952,FALSE)),0,HLOOKUP($B101,INDIRECT("'Monthly Resource Report'!"&amp;'Wilson Validation'!$G$1047950&amp;":"&amp;'Wilson Validation'!$G$1047951),'Wilson Validation'!I$1047952,FALSE))</f>
        <v>5.9984536291190764E-2</v>
      </c>
      <c r="J101" s="318">
        <f ca="1">+IF(ISERROR(HLOOKUP($B101,INDIRECT("'Monthly Resource Report'!"&amp;'Wilson Validation'!$G$1047950&amp;":"&amp;'Wilson Validation'!$G$1047951),'Wilson Validation'!J$1047952,FALSE)),0,HLOOKUP($B101,INDIRECT("'Monthly Resource Report'!"&amp;'Wilson Validation'!$G$1047950&amp;":"&amp;'Wilson Validation'!$G$1047951),'Wilson Validation'!J$1047952,FALSE))</f>
        <v>0.53074070908110482</v>
      </c>
    </row>
    <row r="102" spans="2:10" s="461" customFormat="1">
      <c r="B102" s="301">
        <v>44287</v>
      </c>
      <c r="C102" s="294">
        <v>417</v>
      </c>
      <c r="D102" s="297">
        <v>3.5613541284220771</v>
      </c>
      <c r="E102" s="299">
        <v>0.06</v>
      </c>
      <c r="F102" s="295">
        <v>0.53</v>
      </c>
      <c r="G102" s="640">
        <f ca="1">+IF(ISERROR(HLOOKUP($B102,INDIRECT("'Monthly Resource Report'!"&amp;'Wilson Validation'!$G$1047950&amp;":"&amp;'Wilson Validation'!$G$1047951),'Wilson Validation'!G$1047952,FALSE)),0,HLOOKUP($B102,INDIRECT("'Monthly Resource Report'!"&amp;'Wilson Validation'!$G$1047950&amp;":"&amp;'Wilson Validation'!$G$1047951),'Wilson Validation'!G$1047952,FALSE))</f>
        <v>417</v>
      </c>
      <c r="H102" s="297">
        <f ca="1">+IF(ISERROR(HLOOKUP($B102,INDIRECT("'Monthly Resource Report'!"&amp;'Wilson Validation'!$G$1047950&amp;":"&amp;'Wilson Validation'!$G$1047951),'Wilson Validation'!H$1047952,FALSE)),0,HLOOKUP($B102,INDIRECT("'Monthly Resource Report'!"&amp;'Wilson Validation'!$G$1047950&amp;":"&amp;'Wilson Validation'!$G$1047951),'Wilson Validation'!H$1047952,FALSE))</f>
        <v>3.5610007705239561</v>
      </c>
      <c r="I102" s="317">
        <f ca="1">+IF(ISERROR(HLOOKUP($B102,INDIRECT("'Monthly Resource Report'!"&amp;'Wilson Validation'!$G$1047950&amp;":"&amp;'Wilson Validation'!$G$1047951),'Wilson Validation'!I$1047952,FALSE)),0,HLOOKUP($B102,INDIRECT("'Monthly Resource Report'!"&amp;'Wilson Validation'!$G$1047950&amp;":"&amp;'Wilson Validation'!$G$1047951),'Wilson Validation'!I$1047952,FALSE))</f>
        <v>5.9928197971272155E-2</v>
      </c>
      <c r="J102" s="318">
        <f ca="1">+IF(ISERROR(HLOOKUP($B102,INDIRECT("'Monthly Resource Report'!"&amp;'Wilson Validation'!$G$1047950&amp;":"&amp;'Wilson Validation'!$G$1047951),'Wilson Validation'!J$1047952,FALSE)),0,HLOOKUP($B102,INDIRECT("'Monthly Resource Report'!"&amp;'Wilson Validation'!$G$1047950&amp;":"&amp;'Wilson Validation'!$G$1047951),'Wilson Validation'!J$1047952,FALSE))</f>
        <v>0.5307706122856154</v>
      </c>
    </row>
    <row r="103" spans="2:10" s="461" customFormat="1">
      <c r="B103" s="301">
        <v>44317</v>
      </c>
      <c r="C103" s="294">
        <v>417</v>
      </c>
      <c r="D103" s="297">
        <v>3.5613541284220771</v>
      </c>
      <c r="E103" s="299">
        <v>0.06</v>
      </c>
      <c r="F103" s="295">
        <v>0.53</v>
      </c>
      <c r="G103" s="640">
        <f ca="1">+IF(ISERROR(HLOOKUP($B103,INDIRECT("'Monthly Resource Report'!"&amp;'Wilson Validation'!$G$1047950&amp;":"&amp;'Wilson Validation'!$G$1047951),'Wilson Validation'!G$1047952,FALSE)),0,HLOOKUP($B103,INDIRECT("'Monthly Resource Report'!"&amp;'Wilson Validation'!$G$1047950&amp;":"&amp;'Wilson Validation'!$G$1047951),'Wilson Validation'!G$1047952,FALSE))</f>
        <v>417</v>
      </c>
      <c r="H103" s="297">
        <f ca="1">+IF(ISERROR(HLOOKUP($B103,INDIRECT("'Monthly Resource Report'!"&amp;'Wilson Validation'!$G$1047950&amp;":"&amp;'Wilson Validation'!$G$1047951),'Wilson Validation'!H$1047952,FALSE)),0,HLOOKUP($B103,INDIRECT("'Monthly Resource Report'!"&amp;'Wilson Validation'!$G$1047950&amp;":"&amp;'Wilson Validation'!$G$1047951),'Wilson Validation'!H$1047952,FALSE))</f>
        <v>3.5610002020161642</v>
      </c>
      <c r="I103" s="317">
        <f ca="1">+IF(ISERROR(HLOOKUP($B103,INDIRECT("'Monthly Resource Report'!"&amp;'Wilson Validation'!$G$1047950&amp;":"&amp;'Wilson Validation'!$G$1047951),'Wilson Validation'!I$1047952,FALSE)),0,HLOOKUP($B103,INDIRECT("'Monthly Resource Report'!"&amp;'Wilson Validation'!$G$1047950&amp;":"&amp;'Wilson Validation'!$G$1047951),'Wilson Validation'!I$1047952,FALSE))</f>
        <v>5.9799029156231642E-2</v>
      </c>
      <c r="J103" s="318">
        <f ca="1">+IF(ISERROR(HLOOKUP($B103,INDIRECT("'Monthly Resource Report'!"&amp;'Wilson Validation'!$G$1047950&amp;":"&amp;'Wilson Validation'!$G$1047951),'Wilson Validation'!J$1047952,FALSE)),0,HLOOKUP($B103,INDIRECT("'Monthly Resource Report'!"&amp;'Wilson Validation'!$G$1047950&amp;":"&amp;'Wilson Validation'!$G$1047951),'Wilson Validation'!J$1047952,FALSE))</f>
        <v>0.53113357862082466</v>
      </c>
    </row>
    <row r="104" spans="2:10" s="461" customFormat="1">
      <c r="B104" s="301">
        <v>44348</v>
      </c>
      <c r="C104" s="294">
        <v>417</v>
      </c>
      <c r="D104" s="297">
        <v>3.5613541284220771</v>
      </c>
      <c r="E104" s="299">
        <v>0.06</v>
      </c>
      <c r="F104" s="295">
        <v>0.53</v>
      </c>
      <c r="G104" s="640">
        <f ca="1">+IF(ISERROR(HLOOKUP($B104,INDIRECT("'Monthly Resource Report'!"&amp;'Wilson Validation'!$G$1047950&amp;":"&amp;'Wilson Validation'!$G$1047951),'Wilson Validation'!G$1047952,FALSE)),0,HLOOKUP($B104,INDIRECT("'Monthly Resource Report'!"&amp;'Wilson Validation'!$G$1047950&amp;":"&amp;'Wilson Validation'!$G$1047951),'Wilson Validation'!G$1047952,FALSE))</f>
        <v>417</v>
      </c>
      <c r="H104" s="297">
        <f ca="1">+IF(ISERROR(HLOOKUP($B104,INDIRECT("'Monthly Resource Report'!"&amp;'Wilson Validation'!$G$1047950&amp;":"&amp;'Wilson Validation'!$G$1047951),'Wilson Validation'!H$1047952,FALSE)),0,HLOOKUP($B104,INDIRECT("'Monthly Resource Report'!"&amp;'Wilson Validation'!$G$1047950&amp;":"&amp;'Wilson Validation'!$G$1047951),'Wilson Validation'!H$1047952,FALSE))</f>
        <v>3.5610000393490946</v>
      </c>
      <c r="I104" s="317">
        <f ca="1">+IF(ISERROR(HLOOKUP($B104,INDIRECT("'Monthly Resource Report'!"&amp;'Wilson Validation'!$G$1047950&amp;":"&amp;'Wilson Validation'!$G$1047951),'Wilson Validation'!I$1047952,FALSE)),0,HLOOKUP($B104,INDIRECT("'Monthly Resource Report'!"&amp;'Wilson Validation'!$G$1047950&amp;":"&amp;'Wilson Validation'!$G$1047951),'Wilson Validation'!I$1047952,FALSE))</f>
        <v>5.9790008403279651E-2</v>
      </c>
      <c r="J104" s="318">
        <f ca="1">+IF(ISERROR(HLOOKUP($B104,INDIRECT("'Monthly Resource Report'!"&amp;'Wilson Validation'!$G$1047950&amp;":"&amp;'Wilson Validation'!$G$1047951),'Wilson Validation'!J$1047952,FALSE)),0,HLOOKUP($B104,INDIRECT("'Monthly Resource Report'!"&amp;'Wilson Validation'!$G$1047950&amp;":"&amp;'Wilson Validation'!$G$1047951),'Wilson Validation'!J$1047952,FALSE))</f>
        <v>0.53117186949691353</v>
      </c>
    </row>
    <row r="105" spans="2:10" s="461" customFormat="1">
      <c r="B105" s="301">
        <v>44378</v>
      </c>
      <c r="C105" s="294">
        <v>417</v>
      </c>
      <c r="D105" s="297">
        <v>3.5613541284220771</v>
      </c>
      <c r="E105" s="299">
        <v>0.06</v>
      </c>
      <c r="F105" s="295">
        <v>0.53</v>
      </c>
      <c r="G105" s="640">
        <f ca="1">+IF(ISERROR(HLOOKUP($B105,INDIRECT("'Monthly Resource Report'!"&amp;'Wilson Validation'!$G$1047950&amp;":"&amp;'Wilson Validation'!$G$1047951),'Wilson Validation'!G$1047952,FALSE)),0,HLOOKUP($B105,INDIRECT("'Monthly Resource Report'!"&amp;'Wilson Validation'!$G$1047950&amp;":"&amp;'Wilson Validation'!$G$1047951),'Wilson Validation'!G$1047952,FALSE))</f>
        <v>417</v>
      </c>
      <c r="H105" s="297">
        <f ca="1">+IF(ISERROR(HLOOKUP($B105,INDIRECT("'Monthly Resource Report'!"&amp;'Wilson Validation'!$G$1047950&amp;":"&amp;'Wilson Validation'!$G$1047951),'Wilson Validation'!H$1047952,FALSE)),0,HLOOKUP($B105,INDIRECT("'Monthly Resource Report'!"&amp;'Wilson Validation'!$G$1047950&amp;":"&amp;'Wilson Validation'!$G$1047951),'Wilson Validation'!H$1047952,FALSE))</f>
        <v>3.5609998736434325</v>
      </c>
      <c r="I105" s="317">
        <f ca="1">+IF(ISERROR(HLOOKUP($B105,INDIRECT("'Monthly Resource Report'!"&amp;'Wilson Validation'!$G$1047950&amp;":"&amp;'Wilson Validation'!$G$1047951),'Wilson Validation'!I$1047952,FALSE)),0,HLOOKUP($B105,INDIRECT("'Monthly Resource Report'!"&amp;'Wilson Validation'!$G$1047950&amp;":"&amp;'Wilson Validation'!$G$1047951),'Wilson Validation'!I$1047952,FALSE))</f>
        <v>5.9777918811640914E-2</v>
      </c>
      <c r="J105" s="318">
        <f ca="1">+IF(ISERROR(HLOOKUP($B105,INDIRECT("'Monthly Resource Report'!"&amp;'Wilson Validation'!$G$1047950&amp;":"&amp;'Wilson Validation'!$G$1047951),'Wilson Validation'!J$1047952,FALSE)),0,HLOOKUP($B105,INDIRECT("'Monthly Resource Report'!"&amp;'Wilson Validation'!$G$1047950&amp;":"&amp;'Wilson Validation'!$G$1047951),'Wilson Validation'!J$1047952,FALSE))</f>
        <v>0.53076227847236446</v>
      </c>
    </row>
    <row r="106" spans="2:10" s="461" customFormat="1">
      <c r="B106" s="301">
        <v>44409</v>
      </c>
      <c r="C106" s="294">
        <v>417</v>
      </c>
      <c r="D106" s="297">
        <v>3.5613541284220771</v>
      </c>
      <c r="E106" s="299">
        <v>0.06</v>
      </c>
      <c r="F106" s="295">
        <v>0.53</v>
      </c>
      <c r="G106" s="640">
        <f ca="1">+IF(ISERROR(HLOOKUP($B106,INDIRECT("'Monthly Resource Report'!"&amp;'Wilson Validation'!$G$1047950&amp;":"&amp;'Wilson Validation'!$G$1047951),'Wilson Validation'!G$1047952,FALSE)),0,HLOOKUP($B106,INDIRECT("'Monthly Resource Report'!"&amp;'Wilson Validation'!$G$1047950&amp;":"&amp;'Wilson Validation'!$G$1047951),'Wilson Validation'!G$1047952,FALSE))</f>
        <v>417</v>
      </c>
      <c r="H106" s="297">
        <f ca="1">+IF(ISERROR(HLOOKUP($B106,INDIRECT("'Monthly Resource Report'!"&amp;'Wilson Validation'!$G$1047950&amp;":"&amp;'Wilson Validation'!$G$1047951),'Wilson Validation'!H$1047952,FALSE)),0,HLOOKUP($B106,INDIRECT("'Monthly Resource Report'!"&amp;'Wilson Validation'!$G$1047950&amp;":"&amp;'Wilson Validation'!$G$1047951),'Wilson Validation'!H$1047952,FALSE))</f>
        <v>3.5610004439432008</v>
      </c>
      <c r="I106" s="317">
        <f ca="1">+IF(ISERROR(HLOOKUP($B106,INDIRECT("'Monthly Resource Report'!"&amp;'Wilson Validation'!$G$1047950&amp;":"&amp;'Wilson Validation'!$G$1047951),'Wilson Validation'!I$1047952,FALSE)),0,HLOOKUP($B106,INDIRECT("'Monthly Resource Report'!"&amp;'Wilson Validation'!$G$1047950&amp;":"&amp;'Wilson Validation'!$G$1047951),'Wilson Validation'!I$1047952,FALSE))</f>
        <v>5.9847173278652965E-2</v>
      </c>
      <c r="J106" s="318">
        <f ca="1">+IF(ISERROR(HLOOKUP($B106,INDIRECT("'Monthly Resource Report'!"&amp;'Wilson Validation'!$G$1047950&amp;":"&amp;'Wilson Validation'!$G$1047951),'Wilson Validation'!J$1047952,FALSE)),0,HLOOKUP($B106,INDIRECT("'Monthly Resource Report'!"&amp;'Wilson Validation'!$G$1047950&amp;":"&amp;'Wilson Validation'!$G$1047951),'Wilson Validation'!J$1047952,FALSE))</f>
        <v>0.53112647291152504</v>
      </c>
    </row>
    <row r="107" spans="2:10" s="461" customFormat="1">
      <c r="B107" s="301">
        <v>44440</v>
      </c>
      <c r="C107" s="294">
        <v>417</v>
      </c>
      <c r="D107" s="297">
        <v>3.5613541284220771</v>
      </c>
      <c r="E107" s="299">
        <v>0.06</v>
      </c>
      <c r="F107" s="295">
        <v>0.53</v>
      </c>
      <c r="G107" s="640">
        <f ca="1">+IF(ISERROR(HLOOKUP($B107,INDIRECT("'Monthly Resource Report'!"&amp;'Wilson Validation'!$G$1047950&amp;":"&amp;'Wilson Validation'!$G$1047951),'Wilson Validation'!G$1047952,FALSE)),0,HLOOKUP($B107,INDIRECT("'Monthly Resource Report'!"&amp;'Wilson Validation'!$G$1047950&amp;":"&amp;'Wilson Validation'!$G$1047951),'Wilson Validation'!G$1047952,FALSE))</f>
        <v>417</v>
      </c>
      <c r="H107" s="297">
        <f ca="1">+IF(ISERROR(HLOOKUP($B107,INDIRECT("'Monthly Resource Report'!"&amp;'Wilson Validation'!$G$1047950&amp;":"&amp;'Wilson Validation'!$G$1047951),'Wilson Validation'!H$1047952,FALSE)),0,HLOOKUP($B107,INDIRECT("'Monthly Resource Report'!"&amp;'Wilson Validation'!$G$1047950&amp;":"&amp;'Wilson Validation'!$G$1047951),'Wilson Validation'!H$1047952,FALSE))</f>
        <v>3.5610001729031886</v>
      </c>
      <c r="I107" s="317">
        <f ca="1">+IF(ISERROR(HLOOKUP($B107,INDIRECT("'Monthly Resource Report'!"&amp;'Wilson Validation'!$G$1047950&amp;":"&amp;'Wilson Validation'!$G$1047951),'Wilson Validation'!I$1047952,FALSE)),0,HLOOKUP($B107,INDIRECT("'Monthly Resource Report'!"&amp;'Wilson Validation'!$G$1047950&amp;":"&amp;'Wilson Validation'!$G$1047951),'Wilson Validation'!I$1047952,FALSE))</f>
        <v>5.9743838766461006E-2</v>
      </c>
      <c r="J107" s="318">
        <f ca="1">+IF(ISERROR(HLOOKUP($B107,INDIRECT("'Monthly Resource Report'!"&amp;'Wilson Validation'!$G$1047950&amp;":"&amp;'Wilson Validation'!$G$1047951),'Wilson Validation'!J$1047952,FALSE)),0,HLOOKUP($B107,INDIRECT("'Monthly Resource Report'!"&amp;'Wilson Validation'!$G$1047950&amp;":"&amp;'Wilson Validation'!$G$1047951),'Wilson Validation'!J$1047952,FALSE))</f>
        <v>0.53117990992430419</v>
      </c>
    </row>
    <row r="108" spans="2:10" s="461" customFormat="1">
      <c r="B108" s="301">
        <v>44470</v>
      </c>
      <c r="C108" s="294">
        <v>417</v>
      </c>
      <c r="D108" s="297">
        <v>3.5613541284220771</v>
      </c>
      <c r="E108" s="299">
        <v>0.06</v>
      </c>
      <c r="F108" s="295">
        <v>0.53</v>
      </c>
      <c r="G108" s="640">
        <f ca="1">+IF(ISERROR(HLOOKUP($B108,INDIRECT("'Monthly Resource Report'!"&amp;'Wilson Validation'!$G$1047950&amp;":"&amp;'Wilson Validation'!$G$1047951),'Wilson Validation'!G$1047952,FALSE)),0,HLOOKUP($B108,INDIRECT("'Monthly Resource Report'!"&amp;'Wilson Validation'!$G$1047950&amp;":"&amp;'Wilson Validation'!$G$1047951),'Wilson Validation'!G$1047952,FALSE))</f>
        <v>417</v>
      </c>
      <c r="H108" s="297">
        <f ca="1">+IF(ISERROR(HLOOKUP($B108,INDIRECT("'Monthly Resource Report'!"&amp;'Wilson Validation'!$G$1047950&amp;":"&amp;'Wilson Validation'!$G$1047951),'Wilson Validation'!H$1047952,FALSE)),0,HLOOKUP($B108,INDIRECT("'Monthly Resource Report'!"&amp;'Wilson Validation'!$G$1047950&amp;":"&amp;'Wilson Validation'!$G$1047951),'Wilson Validation'!H$1047952,FALSE))</f>
        <v>3.5610006112249666</v>
      </c>
      <c r="I108" s="317">
        <f ca="1">+IF(ISERROR(HLOOKUP($B108,INDIRECT("'Monthly Resource Report'!"&amp;'Wilson Validation'!$G$1047950&amp;":"&amp;'Wilson Validation'!$G$1047951),'Wilson Validation'!I$1047952,FALSE)),0,HLOOKUP($B108,INDIRECT("'Monthly Resource Report'!"&amp;'Wilson Validation'!$G$1047950&amp;":"&amp;'Wilson Validation'!$G$1047951),'Wilson Validation'!I$1047952,FALSE))</f>
        <v>5.9685574068616715E-2</v>
      </c>
      <c r="J108" s="318">
        <f ca="1">+IF(ISERROR(HLOOKUP($B108,INDIRECT("'Monthly Resource Report'!"&amp;'Wilson Validation'!$G$1047950&amp;":"&amp;'Wilson Validation'!$G$1047951),'Wilson Validation'!J$1047952,FALSE)),0,HLOOKUP($B108,INDIRECT("'Monthly Resource Report'!"&amp;'Wilson Validation'!$G$1047950&amp;":"&amp;'Wilson Validation'!$G$1047951),'Wilson Validation'!J$1047952,FALSE))</f>
        <v>0.54120852541347753</v>
      </c>
    </row>
    <row r="109" spans="2:10" s="461" customFormat="1">
      <c r="B109" s="301">
        <v>44501</v>
      </c>
      <c r="C109" s="294">
        <v>417</v>
      </c>
      <c r="D109" s="297">
        <v>3.5613541284220771</v>
      </c>
      <c r="E109" s="299">
        <v>0.06</v>
      </c>
      <c r="F109" s="295">
        <v>0.53</v>
      </c>
      <c r="G109" s="640">
        <f ca="1">+IF(ISERROR(HLOOKUP($B109,INDIRECT("'Monthly Resource Report'!"&amp;'Wilson Validation'!$G$1047950&amp;":"&amp;'Wilson Validation'!$G$1047951),'Wilson Validation'!G$1047952,FALSE)),0,HLOOKUP($B109,INDIRECT("'Monthly Resource Report'!"&amp;'Wilson Validation'!$G$1047950&amp;":"&amp;'Wilson Validation'!$G$1047951),'Wilson Validation'!G$1047952,FALSE))</f>
        <v>417</v>
      </c>
      <c r="H109" s="297">
        <f ca="1">+IF(ISERROR(HLOOKUP($B109,INDIRECT("'Monthly Resource Report'!"&amp;'Wilson Validation'!$G$1047950&amp;":"&amp;'Wilson Validation'!$G$1047951),'Wilson Validation'!H$1047952,FALSE)),0,HLOOKUP($B109,INDIRECT("'Monthly Resource Report'!"&amp;'Wilson Validation'!$G$1047950&amp;":"&amp;'Wilson Validation'!$G$1047951),'Wilson Validation'!H$1047952,FALSE))</f>
        <v>3.5610012413206618</v>
      </c>
      <c r="I109" s="317">
        <f ca="1">+IF(ISERROR(HLOOKUP($B109,INDIRECT("'Monthly Resource Report'!"&amp;'Wilson Validation'!$G$1047950&amp;":"&amp;'Wilson Validation'!$G$1047951),'Wilson Validation'!I$1047952,FALSE)),0,HLOOKUP($B109,INDIRECT("'Monthly Resource Report'!"&amp;'Wilson Validation'!$G$1047950&amp;":"&amp;'Wilson Validation'!$G$1047951),'Wilson Validation'!I$1047952,FALSE))</f>
        <v>5.9972499295013686E-2</v>
      </c>
      <c r="J109" s="318">
        <f ca="1">+IF(ISERROR(HLOOKUP($B109,INDIRECT("'Monthly Resource Report'!"&amp;'Wilson Validation'!$G$1047950&amp;":"&amp;'Wilson Validation'!$G$1047951),'Wilson Validation'!J$1047952,FALSE)),0,HLOOKUP($B109,INDIRECT("'Monthly Resource Report'!"&amp;'Wilson Validation'!$G$1047950&amp;":"&amp;'Wilson Validation'!$G$1047951),'Wilson Validation'!J$1047952,FALSE))</f>
        <v>0.53076194255131015</v>
      </c>
    </row>
    <row r="110" spans="2:10" s="461" customFormat="1">
      <c r="B110" s="301">
        <v>44531</v>
      </c>
      <c r="C110" s="294">
        <v>417</v>
      </c>
      <c r="D110" s="297">
        <v>3.5613541284220771</v>
      </c>
      <c r="E110" s="299">
        <v>0.06</v>
      </c>
      <c r="F110" s="295">
        <v>0.53</v>
      </c>
      <c r="G110" s="640">
        <f ca="1">+IF(ISERROR(HLOOKUP($B110,INDIRECT("'Monthly Resource Report'!"&amp;'Wilson Validation'!$G$1047950&amp;":"&amp;'Wilson Validation'!$G$1047951),'Wilson Validation'!G$1047952,FALSE)),0,HLOOKUP($B110,INDIRECT("'Monthly Resource Report'!"&amp;'Wilson Validation'!$G$1047950&amp;":"&amp;'Wilson Validation'!$G$1047951),'Wilson Validation'!G$1047952,FALSE))</f>
        <v>417</v>
      </c>
      <c r="H110" s="297">
        <f ca="1">+IF(ISERROR(HLOOKUP($B110,INDIRECT("'Monthly Resource Report'!"&amp;'Wilson Validation'!$G$1047950&amp;":"&amp;'Wilson Validation'!$G$1047951),'Wilson Validation'!H$1047952,FALSE)),0,HLOOKUP($B110,INDIRECT("'Monthly Resource Report'!"&amp;'Wilson Validation'!$G$1047950&amp;":"&amp;'Wilson Validation'!$G$1047951),'Wilson Validation'!H$1047952,FALSE))</f>
        <v>3.5610007636484262</v>
      </c>
      <c r="I110" s="317">
        <f ca="1">+IF(ISERROR(HLOOKUP($B110,INDIRECT("'Monthly Resource Report'!"&amp;'Wilson Validation'!$G$1047950&amp;":"&amp;'Wilson Validation'!$G$1047951),'Wilson Validation'!I$1047952,FALSE)),0,HLOOKUP($B110,INDIRECT("'Monthly Resource Report'!"&amp;'Wilson Validation'!$G$1047950&amp;":"&amp;'Wilson Validation'!$G$1047951),'Wilson Validation'!I$1047952,FALSE))</f>
        <v>5.9936350391748702E-2</v>
      </c>
      <c r="J110" s="318">
        <f ca="1">+IF(ISERROR(HLOOKUP($B110,INDIRECT("'Monthly Resource Report'!"&amp;'Wilson Validation'!$G$1047950&amp;":"&amp;'Wilson Validation'!$G$1047951),'Wilson Validation'!J$1047952,FALSE)),0,HLOOKUP($B110,INDIRECT("'Monthly Resource Report'!"&amp;'Wilson Validation'!$G$1047950&amp;":"&amp;'Wilson Validation'!$G$1047951),'Wilson Validation'!J$1047952,FALSE))</f>
        <v>0.53111722221130087</v>
      </c>
    </row>
    <row r="111" spans="2:10" s="461" customFormat="1">
      <c r="B111" s="301">
        <v>44562</v>
      </c>
      <c r="C111" s="294">
        <v>417</v>
      </c>
      <c r="D111" s="297">
        <v>3.6578668253023152</v>
      </c>
      <c r="E111" s="299">
        <v>0.06</v>
      </c>
      <c r="F111" s="295">
        <v>0.53</v>
      </c>
      <c r="G111" s="640">
        <f ca="1">+IF(ISERROR(HLOOKUP($B111,INDIRECT("'Monthly Resource Report'!"&amp;'Wilson Validation'!$G$1047950&amp;":"&amp;'Wilson Validation'!$G$1047951),'Wilson Validation'!G$1047952,FALSE)),0,HLOOKUP($B111,INDIRECT("'Monthly Resource Report'!"&amp;'Wilson Validation'!$G$1047950&amp;":"&amp;'Wilson Validation'!$G$1047951),'Wilson Validation'!G$1047952,FALSE))</f>
        <v>417</v>
      </c>
      <c r="H111" s="297">
        <f ca="1">+IF(ISERROR(HLOOKUP($B111,INDIRECT("'Monthly Resource Report'!"&amp;'Wilson Validation'!$G$1047950&amp;":"&amp;'Wilson Validation'!$G$1047951),'Wilson Validation'!H$1047952,FALSE)),0,HLOOKUP($B111,INDIRECT("'Monthly Resource Report'!"&amp;'Wilson Validation'!$G$1047950&amp;":"&amp;'Wilson Validation'!$G$1047951),'Wilson Validation'!H$1047952,FALSE))</f>
        <v>3.6580026001608417</v>
      </c>
      <c r="I111" s="317">
        <f ca="1">+IF(ISERROR(HLOOKUP($B111,INDIRECT("'Monthly Resource Report'!"&amp;'Wilson Validation'!$G$1047950&amp;":"&amp;'Wilson Validation'!$G$1047951),'Wilson Validation'!I$1047952,FALSE)),0,HLOOKUP($B111,INDIRECT("'Monthly Resource Report'!"&amp;'Wilson Validation'!$G$1047950&amp;":"&amp;'Wilson Validation'!$G$1047951),'Wilson Validation'!I$1047952,FALSE))</f>
        <v>5.9957395807013425E-2</v>
      </c>
      <c r="J111" s="318">
        <f ca="1">+IF(ISERROR(HLOOKUP($B111,INDIRECT("'Monthly Resource Report'!"&amp;'Wilson Validation'!$G$1047950&amp;":"&amp;'Wilson Validation'!$G$1047951),'Wilson Validation'!J$1047952,FALSE)),0,HLOOKUP($B111,INDIRECT("'Monthly Resource Report'!"&amp;'Wilson Validation'!$G$1047950&amp;":"&amp;'Wilson Validation'!$G$1047951),'Wilson Validation'!J$1047952,FALSE))</f>
        <v>0.53110926825823157</v>
      </c>
    </row>
    <row r="112" spans="2:10" s="461" customFormat="1">
      <c r="B112" s="301">
        <v>44593</v>
      </c>
      <c r="C112" s="294">
        <v>417</v>
      </c>
      <c r="D112" s="297">
        <v>3.6578668253023152</v>
      </c>
      <c r="E112" s="299">
        <v>0.06</v>
      </c>
      <c r="F112" s="295">
        <v>0.53</v>
      </c>
      <c r="G112" s="640">
        <f ca="1">+IF(ISERROR(HLOOKUP($B112,INDIRECT("'Monthly Resource Report'!"&amp;'Wilson Validation'!$G$1047950&amp;":"&amp;'Wilson Validation'!$G$1047951),'Wilson Validation'!G$1047952,FALSE)),0,HLOOKUP($B112,INDIRECT("'Monthly Resource Report'!"&amp;'Wilson Validation'!$G$1047950&amp;":"&amp;'Wilson Validation'!$G$1047951),'Wilson Validation'!G$1047952,FALSE))</f>
        <v>417</v>
      </c>
      <c r="H112" s="297">
        <f ca="1">+IF(ISERROR(HLOOKUP($B112,INDIRECT("'Monthly Resource Report'!"&amp;'Wilson Validation'!$G$1047950&amp;":"&amp;'Wilson Validation'!$G$1047951),'Wilson Validation'!H$1047952,FALSE)),0,HLOOKUP($B112,INDIRECT("'Monthly Resource Report'!"&amp;'Wilson Validation'!$G$1047950&amp;":"&amp;'Wilson Validation'!$G$1047951),'Wilson Validation'!H$1047952,FALSE))</f>
        <v>3.6580026880215044</v>
      </c>
      <c r="I112" s="317">
        <f ca="1">+IF(ISERROR(HLOOKUP($B112,INDIRECT("'Monthly Resource Report'!"&amp;'Wilson Validation'!$G$1047950&amp;":"&amp;'Wilson Validation'!$G$1047951),'Wilson Validation'!I$1047952,FALSE)),0,HLOOKUP($B112,INDIRECT("'Monthly Resource Report'!"&amp;'Wilson Validation'!$G$1047950&amp;":"&amp;'Wilson Validation'!$G$1047951),'Wilson Validation'!I$1047952,FALSE))</f>
        <v>5.9956264486239808E-2</v>
      </c>
      <c r="J112" s="318">
        <f ca="1">+IF(ISERROR(HLOOKUP($B112,INDIRECT("'Monthly Resource Report'!"&amp;'Wilson Validation'!$G$1047950&amp;":"&amp;'Wilson Validation'!$G$1047951),'Wilson Validation'!J$1047952,FALSE)),0,HLOOKUP($B112,INDIRECT("'Monthly Resource Report'!"&amp;'Wilson Validation'!$G$1047950&amp;":"&amp;'Wilson Validation'!$G$1047951),'Wilson Validation'!J$1047952,FALSE))</f>
        <v>0.53116666326019601</v>
      </c>
    </row>
    <row r="113" spans="2:10" s="461" customFormat="1">
      <c r="B113" s="301">
        <v>44621</v>
      </c>
      <c r="C113" s="294">
        <v>417</v>
      </c>
      <c r="D113" s="297">
        <v>3.6578668253023152</v>
      </c>
      <c r="E113" s="299">
        <v>0.06</v>
      </c>
      <c r="F113" s="295">
        <v>0.53</v>
      </c>
      <c r="G113" s="640">
        <f ca="1">+IF(ISERROR(HLOOKUP($B113,INDIRECT("'Monthly Resource Report'!"&amp;'Wilson Validation'!$G$1047950&amp;":"&amp;'Wilson Validation'!$G$1047951),'Wilson Validation'!G$1047952,FALSE)),0,HLOOKUP($B113,INDIRECT("'Monthly Resource Report'!"&amp;'Wilson Validation'!$G$1047950&amp;":"&amp;'Wilson Validation'!$G$1047951),'Wilson Validation'!G$1047952,FALSE))</f>
        <v>417</v>
      </c>
      <c r="H113" s="297">
        <f ca="1">+IF(ISERROR(HLOOKUP($B113,INDIRECT("'Monthly Resource Report'!"&amp;'Wilson Validation'!$G$1047950&amp;":"&amp;'Wilson Validation'!$G$1047951),'Wilson Validation'!H$1047952,FALSE)),0,HLOOKUP($B113,INDIRECT("'Monthly Resource Report'!"&amp;'Wilson Validation'!$G$1047950&amp;":"&amp;'Wilson Validation'!$G$1047951),'Wilson Validation'!H$1047952,FALSE))</f>
        <v>3.6580019532854089</v>
      </c>
      <c r="I113" s="317">
        <f ca="1">+IF(ISERROR(HLOOKUP($B113,INDIRECT("'Monthly Resource Report'!"&amp;'Wilson Validation'!$G$1047950&amp;":"&amp;'Wilson Validation'!$G$1047951),'Wilson Validation'!I$1047952,FALSE)),0,HLOOKUP($B113,INDIRECT("'Monthly Resource Report'!"&amp;'Wilson Validation'!$G$1047950&amp;":"&amp;'Wilson Validation'!$G$1047951),'Wilson Validation'!I$1047952,FALSE))</f>
        <v>5.9977512452770727E-2</v>
      </c>
      <c r="J113" s="318">
        <f ca="1">+IF(ISERROR(HLOOKUP($B113,INDIRECT("'Monthly Resource Report'!"&amp;'Wilson Validation'!$G$1047950&amp;":"&amp;'Wilson Validation'!$G$1047951),'Wilson Validation'!J$1047952,FALSE)),0,HLOOKUP($B113,INDIRECT("'Monthly Resource Report'!"&amp;'Wilson Validation'!$G$1047950&amp;":"&amp;'Wilson Validation'!$G$1047951),'Wilson Validation'!J$1047952,FALSE))</f>
        <v>0.53073505818260902</v>
      </c>
    </row>
    <row r="114" spans="2:10" s="461" customFormat="1">
      <c r="B114" s="301">
        <v>44652</v>
      </c>
      <c r="C114" s="294">
        <v>417</v>
      </c>
      <c r="D114" s="297">
        <v>3.6578668253023152</v>
      </c>
      <c r="E114" s="299">
        <v>0.06</v>
      </c>
      <c r="F114" s="295">
        <v>0.53</v>
      </c>
      <c r="G114" s="640">
        <f ca="1">+IF(ISERROR(HLOOKUP($B114,INDIRECT("'Monthly Resource Report'!"&amp;'Wilson Validation'!$G$1047950&amp;":"&amp;'Wilson Validation'!$G$1047951),'Wilson Validation'!G$1047952,FALSE)),0,HLOOKUP($B114,INDIRECT("'Monthly Resource Report'!"&amp;'Wilson Validation'!$G$1047950&amp;":"&amp;'Wilson Validation'!$G$1047951),'Wilson Validation'!G$1047952,FALSE))</f>
        <v>417</v>
      </c>
      <c r="H114" s="297">
        <f ca="1">+IF(ISERROR(HLOOKUP($B114,INDIRECT("'Monthly Resource Report'!"&amp;'Wilson Validation'!$G$1047950&amp;":"&amp;'Wilson Validation'!$G$1047951),'Wilson Validation'!H$1047952,FALSE)),0,HLOOKUP($B114,INDIRECT("'Monthly Resource Report'!"&amp;'Wilson Validation'!$G$1047950&amp;":"&amp;'Wilson Validation'!$G$1047951),'Wilson Validation'!H$1047952,FALSE))</f>
        <v>3.6580021165807026</v>
      </c>
      <c r="I114" s="317">
        <f ca="1">+IF(ISERROR(HLOOKUP($B114,INDIRECT("'Monthly Resource Report'!"&amp;'Wilson Validation'!$G$1047950&amp;":"&amp;'Wilson Validation'!$G$1047951),'Wilson Validation'!I$1047952,FALSE)),0,HLOOKUP($B114,INDIRECT("'Monthly Resource Report'!"&amp;'Wilson Validation'!$G$1047950&amp;":"&amp;'Wilson Validation'!$G$1047951),'Wilson Validation'!I$1047952,FALSE))</f>
        <v>5.9906106566628328E-2</v>
      </c>
      <c r="J114" s="318">
        <f ca="1">+IF(ISERROR(HLOOKUP($B114,INDIRECT("'Monthly Resource Report'!"&amp;'Wilson Validation'!$G$1047950&amp;":"&amp;'Wilson Validation'!$G$1047951),'Wilson Validation'!J$1047952,FALSE)),0,HLOOKUP($B114,INDIRECT("'Monthly Resource Report'!"&amp;'Wilson Validation'!$G$1047950&amp;":"&amp;'Wilson Validation'!$G$1047951),'Wilson Validation'!J$1047952,FALSE))</f>
        <v>0.53077065709279703</v>
      </c>
    </row>
    <row r="115" spans="2:10" s="461" customFormat="1">
      <c r="B115" s="301">
        <v>44682</v>
      </c>
      <c r="C115" s="294">
        <v>417</v>
      </c>
      <c r="D115" s="297">
        <v>3.6578668253023152</v>
      </c>
      <c r="E115" s="299">
        <v>0.06</v>
      </c>
      <c r="F115" s="295">
        <v>0.53</v>
      </c>
      <c r="G115" s="640">
        <f ca="1">+IF(ISERROR(HLOOKUP($B115,INDIRECT("'Monthly Resource Report'!"&amp;'Wilson Validation'!$G$1047950&amp;":"&amp;'Wilson Validation'!$G$1047951),'Wilson Validation'!G$1047952,FALSE)),0,HLOOKUP($B115,INDIRECT("'Monthly Resource Report'!"&amp;'Wilson Validation'!$G$1047950&amp;":"&amp;'Wilson Validation'!$G$1047951),'Wilson Validation'!G$1047952,FALSE))</f>
        <v>417</v>
      </c>
      <c r="H115" s="297">
        <f ca="1">+IF(ISERROR(HLOOKUP($B115,INDIRECT("'Monthly Resource Report'!"&amp;'Wilson Validation'!$G$1047950&amp;":"&amp;'Wilson Validation'!$G$1047951),'Wilson Validation'!H$1047952,FALSE)),0,HLOOKUP($B115,INDIRECT("'Monthly Resource Report'!"&amp;'Wilson Validation'!$G$1047950&amp;":"&amp;'Wilson Validation'!$G$1047951),'Wilson Validation'!H$1047952,FALSE))</f>
        <v>3.6580030766692113</v>
      </c>
      <c r="I115" s="317">
        <f ca="1">+IF(ISERROR(HLOOKUP($B115,INDIRECT("'Monthly Resource Report'!"&amp;'Wilson Validation'!$G$1047950&amp;":"&amp;'Wilson Validation'!$G$1047951),'Wilson Validation'!I$1047952,FALSE)),0,HLOOKUP($B115,INDIRECT("'Monthly Resource Report'!"&amp;'Wilson Validation'!$G$1047950&amp;":"&amp;'Wilson Validation'!$G$1047951),'Wilson Validation'!I$1047952,FALSE))</f>
        <v>5.977694783640989E-2</v>
      </c>
      <c r="J115" s="318">
        <f ca="1">+IF(ISERROR(HLOOKUP($B115,INDIRECT("'Monthly Resource Report'!"&amp;'Wilson Validation'!$G$1047950&amp;":"&amp;'Wilson Validation'!$G$1047951),'Wilson Validation'!J$1047952,FALSE)),0,HLOOKUP($B115,INDIRECT("'Monthly Resource Report'!"&amp;'Wilson Validation'!$G$1047950&amp;":"&amp;'Wilson Validation'!$G$1047951),'Wilson Validation'!J$1047952,FALSE))</f>
        <v>0.53076187492950444</v>
      </c>
    </row>
    <row r="116" spans="2:10" s="461" customFormat="1">
      <c r="B116" s="301">
        <v>44713</v>
      </c>
      <c r="C116" s="294">
        <v>417</v>
      </c>
      <c r="D116" s="297">
        <v>3.6578668253023152</v>
      </c>
      <c r="E116" s="299">
        <v>0.06</v>
      </c>
      <c r="F116" s="295">
        <v>0.53</v>
      </c>
      <c r="G116" s="640">
        <f ca="1">+IF(ISERROR(HLOOKUP($B116,INDIRECT("'Monthly Resource Report'!"&amp;'Wilson Validation'!$G$1047950&amp;":"&amp;'Wilson Validation'!$G$1047951),'Wilson Validation'!G$1047952,FALSE)),0,HLOOKUP($B116,INDIRECT("'Monthly Resource Report'!"&amp;'Wilson Validation'!$G$1047950&amp;":"&amp;'Wilson Validation'!$G$1047951),'Wilson Validation'!G$1047952,FALSE))</f>
        <v>417</v>
      </c>
      <c r="H116" s="297">
        <f ca="1">+IF(ISERROR(HLOOKUP($B116,INDIRECT("'Monthly Resource Report'!"&amp;'Wilson Validation'!$G$1047950&amp;":"&amp;'Wilson Validation'!$G$1047951),'Wilson Validation'!H$1047952,FALSE)),0,HLOOKUP($B116,INDIRECT("'Monthly Resource Report'!"&amp;'Wilson Validation'!$G$1047950&amp;":"&amp;'Wilson Validation'!$G$1047951),'Wilson Validation'!H$1047952,FALSE))</f>
        <v>3.6580019825932606</v>
      </c>
      <c r="I116" s="317">
        <f ca="1">+IF(ISERROR(HLOOKUP($B116,INDIRECT("'Monthly Resource Report'!"&amp;'Wilson Validation'!$G$1047950&amp;":"&amp;'Wilson Validation'!$G$1047951),'Wilson Validation'!I$1047952,FALSE)),0,HLOOKUP($B116,INDIRECT("'Monthly Resource Report'!"&amp;'Wilson Validation'!$G$1047950&amp;":"&amp;'Wilson Validation'!$G$1047951),'Wilson Validation'!I$1047952,FALSE))</f>
        <v>5.9785004320507339E-2</v>
      </c>
      <c r="J116" s="318">
        <f ca="1">+IF(ISERROR(HLOOKUP($B116,INDIRECT("'Monthly Resource Report'!"&amp;'Wilson Validation'!$G$1047950&amp;":"&amp;'Wilson Validation'!$G$1047951),'Wilson Validation'!J$1047952,FALSE)),0,HLOOKUP($B116,INDIRECT("'Monthly Resource Report'!"&amp;'Wilson Validation'!$G$1047950&amp;":"&amp;'Wilson Validation'!$G$1047951),'Wilson Validation'!J$1047952,FALSE))</f>
        <v>0.53078300696561842</v>
      </c>
    </row>
    <row r="117" spans="2:10" s="461" customFormat="1">
      <c r="B117" s="301">
        <v>44743</v>
      </c>
      <c r="C117" s="294">
        <v>417</v>
      </c>
      <c r="D117" s="297">
        <v>3.6578668253023152</v>
      </c>
      <c r="E117" s="299">
        <v>0.06</v>
      </c>
      <c r="F117" s="295">
        <v>0.53</v>
      </c>
      <c r="G117" s="640">
        <f ca="1">+IF(ISERROR(HLOOKUP($B117,INDIRECT("'Monthly Resource Report'!"&amp;'Wilson Validation'!$G$1047950&amp;":"&amp;'Wilson Validation'!$G$1047951),'Wilson Validation'!G$1047952,FALSE)),0,HLOOKUP($B117,INDIRECT("'Monthly Resource Report'!"&amp;'Wilson Validation'!$G$1047950&amp;":"&amp;'Wilson Validation'!$G$1047951),'Wilson Validation'!G$1047952,FALSE))</f>
        <v>417</v>
      </c>
      <c r="H117" s="297">
        <f ca="1">+IF(ISERROR(HLOOKUP($B117,INDIRECT("'Monthly Resource Report'!"&amp;'Wilson Validation'!$G$1047950&amp;":"&amp;'Wilson Validation'!$G$1047951),'Wilson Validation'!H$1047952,FALSE)),0,HLOOKUP($B117,INDIRECT("'Monthly Resource Report'!"&amp;'Wilson Validation'!$G$1047950&amp;":"&amp;'Wilson Validation'!$G$1047951),'Wilson Validation'!H$1047952,FALSE))</f>
        <v>3.6580032656620736</v>
      </c>
      <c r="I117" s="317">
        <f ca="1">+IF(ISERROR(HLOOKUP($B117,INDIRECT("'Monthly Resource Report'!"&amp;'Wilson Validation'!$G$1047950&amp;":"&amp;'Wilson Validation'!$G$1047951),'Wilson Validation'!I$1047952,FALSE)),0,HLOOKUP($B117,INDIRECT("'Monthly Resource Report'!"&amp;'Wilson Validation'!$G$1047950&amp;":"&amp;'Wilson Validation'!$G$1047951),'Wilson Validation'!I$1047952,FALSE))</f>
        <v>5.9783079902068048E-2</v>
      </c>
      <c r="J117" s="318">
        <f ca="1">+IF(ISERROR(HLOOKUP($B117,INDIRECT("'Monthly Resource Report'!"&amp;'Wilson Validation'!$G$1047950&amp;":"&amp;'Wilson Validation'!$G$1047951),'Wilson Validation'!J$1047952,FALSE)),0,HLOOKUP($B117,INDIRECT("'Monthly Resource Report'!"&amp;'Wilson Validation'!$G$1047950&amp;":"&amp;'Wilson Validation'!$G$1047951),'Wilson Validation'!J$1047952,FALSE))</f>
        <v>0.53113798413766622</v>
      </c>
    </row>
    <row r="118" spans="2:10" s="461" customFormat="1">
      <c r="B118" s="301">
        <v>44774</v>
      </c>
      <c r="C118" s="294">
        <v>417</v>
      </c>
      <c r="D118" s="297">
        <v>3.6578668253023152</v>
      </c>
      <c r="E118" s="299">
        <v>0.06</v>
      </c>
      <c r="F118" s="295">
        <v>0.53</v>
      </c>
      <c r="G118" s="640">
        <f ca="1">+IF(ISERROR(HLOOKUP($B118,INDIRECT("'Monthly Resource Report'!"&amp;'Wilson Validation'!$G$1047950&amp;":"&amp;'Wilson Validation'!$G$1047951),'Wilson Validation'!G$1047952,FALSE)),0,HLOOKUP($B118,INDIRECT("'Monthly Resource Report'!"&amp;'Wilson Validation'!$G$1047950&amp;":"&amp;'Wilson Validation'!$G$1047951),'Wilson Validation'!G$1047952,FALSE))</f>
        <v>417</v>
      </c>
      <c r="H118" s="297">
        <f ca="1">+IF(ISERROR(HLOOKUP($B118,INDIRECT("'Monthly Resource Report'!"&amp;'Wilson Validation'!$G$1047950&amp;":"&amp;'Wilson Validation'!$G$1047951),'Wilson Validation'!H$1047952,FALSE)),0,HLOOKUP($B118,INDIRECT("'Monthly Resource Report'!"&amp;'Wilson Validation'!$G$1047950&amp;":"&amp;'Wilson Validation'!$G$1047951),'Wilson Validation'!H$1047952,FALSE))</f>
        <v>3.6580026349070267</v>
      </c>
      <c r="I118" s="317">
        <f ca="1">+IF(ISERROR(HLOOKUP($B118,INDIRECT("'Monthly Resource Report'!"&amp;'Wilson Validation'!$G$1047950&amp;":"&amp;'Wilson Validation'!$G$1047951),'Wilson Validation'!I$1047952,FALSE)),0,HLOOKUP($B118,INDIRECT("'Monthly Resource Report'!"&amp;'Wilson Validation'!$G$1047950&amp;":"&amp;'Wilson Validation'!$G$1047951),'Wilson Validation'!I$1047952,FALSE))</f>
        <v>5.9840540014466551E-2</v>
      </c>
      <c r="J118" s="318">
        <f ca="1">+IF(ISERROR(HLOOKUP($B118,INDIRECT("'Monthly Resource Report'!"&amp;'Wilson Validation'!$G$1047950&amp;":"&amp;'Wilson Validation'!$G$1047951),'Wilson Validation'!J$1047952,FALSE)),0,HLOOKUP($B118,INDIRECT("'Monthly Resource Report'!"&amp;'Wilson Validation'!$G$1047950&amp;":"&amp;'Wilson Validation'!$G$1047951),'Wilson Validation'!J$1047952,FALSE))</f>
        <v>0.53075272780999394</v>
      </c>
    </row>
    <row r="119" spans="2:10" s="461" customFormat="1">
      <c r="B119" s="301">
        <v>44805</v>
      </c>
      <c r="C119" s="294">
        <v>417</v>
      </c>
      <c r="D119" s="297">
        <v>3.6578668253023152</v>
      </c>
      <c r="E119" s="299">
        <v>0.06</v>
      </c>
      <c r="F119" s="295">
        <v>0.53</v>
      </c>
      <c r="G119" s="640">
        <f ca="1">+IF(ISERROR(HLOOKUP($B119,INDIRECT("'Monthly Resource Report'!"&amp;'Wilson Validation'!$G$1047950&amp;":"&amp;'Wilson Validation'!$G$1047951),'Wilson Validation'!G$1047952,FALSE)),0,HLOOKUP($B119,INDIRECT("'Monthly Resource Report'!"&amp;'Wilson Validation'!$G$1047950&amp;":"&amp;'Wilson Validation'!$G$1047951),'Wilson Validation'!G$1047952,FALSE))</f>
        <v>417</v>
      </c>
      <c r="H119" s="297">
        <f ca="1">+IF(ISERROR(HLOOKUP($B119,INDIRECT("'Monthly Resource Report'!"&amp;'Wilson Validation'!$G$1047950&amp;":"&amp;'Wilson Validation'!$G$1047951),'Wilson Validation'!H$1047952,FALSE)),0,HLOOKUP($B119,INDIRECT("'Monthly Resource Report'!"&amp;'Wilson Validation'!$G$1047950&amp;":"&amp;'Wilson Validation'!$G$1047951),'Wilson Validation'!H$1047952,FALSE))</f>
        <v>3.6580021507945992</v>
      </c>
      <c r="I119" s="317">
        <f ca="1">+IF(ISERROR(HLOOKUP($B119,INDIRECT("'Monthly Resource Report'!"&amp;'Wilson Validation'!$G$1047950&amp;":"&amp;'Wilson Validation'!$G$1047951),'Wilson Validation'!I$1047952,FALSE)),0,HLOOKUP($B119,INDIRECT("'Monthly Resource Report'!"&amp;'Wilson Validation'!$G$1047950&amp;":"&amp;'Wilson Validation'!$G$1047951),'Wilson Validation'!I$1047952,FALSE))</f>
        <v>5.971039115461383E-2</v>
      </c>
      <c r="J119" s="318">
        <f ca="1">+IF(ISERROR(HLOOKUP($B119,INDIRECT("'Monthly Resource Report'!"&amp;'Wilson Validation'!$G$1047950&amp;":"&amp;'Wilson Validation'!$G$1047951),'Wilson Validation'!J$1047952,FALSE)),0,HLOOKUP($B119,INDIRECT("'Monthly Resource Report'!"&amp;'Wilson Validation'!$G$1047950&amp;":"&amp;'Wilson Validation'!$G$1047951),'Wilson Validation'!J$1047952,FALSE))</f>
        <v>0.53079351527083085</v>
      </c>
    </row>
    <row r="120" spans="2:10" s="461" customFormat="1">
      <c r="B120" s="301">
        <v>44835</v>
      </c>
      <c r="C120" s="294">
        <v>417</v>
      </c>
      <c r="D120" s="297">
        <v>3.6578668253023152</v>
      </c>
      <c r="E120" s="299">
        <v>0.06</v>
      </c>
      <c r="F120" s="295">
        <v>0.53</v>
      </c>
      <c r="G120" s="640">
        <f ca="1">+IF(ISERROR(HLOOKUP($B120,INDIRECT("'Monthly Resource Report'!"&amp;'Wilson Validation'!$G$1047950&amp;":"&amp;'Wilson Validation'!$G$1047951),'Wilson Validation'!G$1047952,FALSE)),0,HLOOKUP($B120,INDIRECT("'Monthly Resource Report'!"&amp;'Wilson Validation'!$G$1047950&amp;":"&amp;'Wilson Validation'!$G$1047951),'Wilson Validation'!G$1047952,FALSE))</f>
        <v>417</v>
      </c>
      <c r="H120" s="297">
        <f ca="1">+IF(ISERROR(HLOOKUP($B120,INDIRECT("'Monthly Resource Report'!"&amp;'Wilson Validation'!$G$1047950&amp;":"&amp;'Wilson Validation'!$G$1047951),'Wilson Validation'!H$1047952,FALSE)),0,HLOOKUP($B120,INDIRECT("'Monthly Resource Report'!"&amp;'Wilson Validation'!$G$1047950&amp;":"&amp;'Wilson Validation'!$G$1047951),'Wilson Validation'!H$1047952,FALSE))</f>
        <v>3.6580036186573719</v>
      </c>
      <c r="I120" s="317">
        <f ca="1">+IF(ISERROR(HLOOKUP($B120,INDIRECT("'Monthly Resource Report'!"&amp;'Wilson Validation'!$G$1047950&amp;":"&amp;'Wilson Validation'!$G$1047951),'Wilson Validation'!I$1047952,FALSE)),0,HLOOKUP($B120,INDIRECT("'Monthly Resource Report'!"&amp;'Wilson Validation'!$G$1047950&amp;":"&amp;'Wilson Validation'!$G$1047951),'Wilson Validation'!I$1047952,FALSE))</f>
        <v>5.984916216252828E-2</v>
      </c>
      <c r="J120" s="318">
        <f ca="1">+IF(ISERROR(HLOOKUP($B120,INDIRECT("'Monthly Resource Report'!"&amp;'Wilson Validation'!$G$1047950&amp;":"&amp;'Wilson Validation'!$G$1047951),'Wilson Validation'!J$1047952,FALSE)),0,HLOOKUP($B120,INDIRECT("'Monthly Resource Report'!"&amp;'Wilson Validation'!$G$1047950&amp;":"&amp;'Wilson Validation'!$G$1047951),'Wilson Validation'!J$1047952,FALSE))</f>
        <v>0.53138673277251736</v>
      </c>
    </row>
    <row r="121" spans="2:10" s="461" customFormat="1">
      <c r="B121" s="301">
        <v>44866</v>
      </c>
      <c r="C121" s="294">
        <v>417</v>
      </c>
      <c r="D121" s="297">
        <v>3.6578668253023152</v>
      </c>
      <c r="E121" s="299">
        <v>0.06</v>
      </c>
      <c r="F121" s="295">
        <v>0.53</v>
      </c>
      <c r="G121" s="640">
        <f ca="1">+IF(ISERROR(HLOOKUP($B121,INDIRECT("'Monthly Resource Report'!"&amp;'Wilson Validation'!$G$1047950&amp;":"&amp;'Wilson Validation'!$G$1047951),'Wilson Validation'!G$1047952,FALSE)),0,HLOOKUP($B121,INDIRECT("'Monthly Resource Report'!"&amp;'Wilson Validation'!$G$1047950&amp;":"&amp;'Wilson Validation'!$G$1047951),'Wilson Validation'!G$1047952,FALSE))</f>
        <v>417</v>
      </c>
      <c r="H121" s="297">
        <f ca="1">+IF(ISERROR(HLOOKUP($B121,INDIRECT("'Monthly Resource Report'!"&amp;'Wilson Validation'!$G$1047950&amp;":"&amp;'Wilson Validation'!$G$1047951),'Wilson Validation'!H$1047952,FALSE)),0,HLOOKUP($B121,INDIRECT("'Monthly Resource Report'!"&amp;'Wilson Validation'!$G$1047950&amp;":"&amp;'Wilson Validation'!$G$1047951),'Wilson Validation'!H$1047952,FALSE))</f>
        <v>3.6580028525707924</v>
      </c>
      <c r="I121" s="317">
        <f ca="1">+IF(ISERROR(HLOOKUP($B121,INDIRECT("'Monthly Resource Report'!"&amp;'Wilson Validation'!$G$1047950&amp;":"&amp;'Wilson Validation'!$G$1047951),'Wilson Validation'!I$1047952,FALSE)),0,HLOOKUP($B121,INDIRECT("'Monthly Resource Report'!"&amp;'Wilson Validation'!$G$1047950&amp;":"&amp;'Wilson Validation'!$G$1047951),'Wilson Validation'!I$1047952,FALSE))</f>
        <v>5.9972489317483522E-2</v>
      </c>
      <c r="J121" s="318">
        <f ca="1">+IF(ISERROR(HLOOKUP($B121,INDIRECT("'Monthly Resource Report'!"&amp;'Wilson Validation'!$G$1047950&amp;":"&amp;'Wilson Validation'!$G$1047951),'Wilson Validation'!J$1047952,FALSE)),0,HLOOKUP($B121,INDIRECT("'Monthly Resource Report'!"&amp;'Wilson Validation'!$G$1047950&amp;":"&amp;'Wilson Validation'!$G$1047951),'Wilson Validation'!J$1047952,FALSE))</f>
        <v>0.53076185424928246</v>
      </c>
    </row>
    <row r="122" spans="2:10" s="461" customFormat="1">
      <c r="B122" s="301">
        <v>44896</v>
      </c>
      <c r="C122" s="294">
        <v>417</v>
      </c>
      <c r="D122" s="297">
        <v>3.6578668253023152</v>
      </c>
      <c r="E122" s="299">
        <v>0.06</v>
      </c>
      <c r="F122" s="295">
        <v>0.53</v>
      </c>
      <c r="G122" s="640">
        <f ca="1">+IF(ISERROR(HLOOKUP($B122,INDIRECT("'Monthly Resource Report'!"&amp;'Wilson Validation'!$G$1047950&amp;":"&amp;'Wilson Validation'!$G$1047951),'Wilson Validation'!G$1047952,FALSE)),0,HLOOKUP($B122,INDIRECT("'Monthly Resource Report'!"&amp;'Wilson Validation'!$G$1047950&amp;":"&amp;'Wilson Validation'!$G$1047951),'Wilson Validation'!G$1047952,FALSE))</f>
        <v>417</v>
      </c>
      <c r="H122" s="297">
        <f ca="1">+IF(ISERROR(HLOOKUP($B122,INDIRECT("'Monthly Resource Report'!"&amp;'Wilson Validation'!$G$1047950&amp;":"&amp;'Wilson Validation'!$G$1047951),'Wilson Validation'!H$1047952,FALSE)),0,HLOOKUP($B122,INDIRECT("'Monthly Resource Report'!"&amp;'Wilson Validation'!$G$1047950&amp;":"&amp;'Wilson Validation'!$G$1047951),'Wilson Validation'!H$1047952,FALSE))</f>
        <v>3.658002317232488</v>
      </c>
      <c r="I122" s="317">
        <f ca="1">+IF(ISERROR(HLOOKUP($B122,INDIRECT("'Monthly Resource Report'!"&amp;'Wilson Validation'!$G$1047950&amp;":"&amp;'Wilson Validation'!$G$1047951),'Wilson Validation'!I$1047952,FALSE)),0,HLOOKUP($B122,INDIRECT("'Monthly Resource Report'!"&amp;'Wilson Validation'!$G$1047950&amp;":"&amp;'Wilson Validation'!$G$1047951),'Wilson Validation'!I$1047952,FALSE))</f>
        <v>5.9956890859954017E-2</v>
      </c>
      <c r="J122" s="318">
        <f ca="1">+IF(ISERROR(HLOOKUP($B122,INDIRECT("'Monthly Resource Report'!"&amp;'Wilson Validation'!$G$1047950&amp;":"&amp;'Wilson Validation'!$G$1047951),'Wilson Validation'!J$1047952,FALSE)),0,HLOOKUP($B122,INDIRECT("'Monthly Resource Report'!"&amp;'Wilson Validation'!$G$1047950&amp;":"&amp;'Wilson Validation'!$G$1047951),'Wilson Validation'!J$1047952,FALSE))</f>
        <v>0.53111312362027074</v>
      </c>
    </row>
    <row r="123" spans="2:10" s="461" customFormat="1">
      <c r="B123" s="301">
        <v>44927</v>
      </c>
      <c r="C123" s="294">
        <v>417</v>
      </c>
      <c r="D123" s="297">
        <v>3.7573608029505379</v>
      </c>
      <c r="E123" s="299">
        <v>0.06</v>
      </c>
      <c r="F123" s="295">
        <v>0.53</v>
      </c>
      <c r="G123" s="640">
        <f ca="1">+IF(ISERROR(HLOOKUP($B123,INDIRECT("'Monthly Resource Report'!"&amp;'Wilson Validation'!$G$1047950&amp;":"&amp;'Wilson Validation'!$G$1047951),'Wilson Validation'!G$1047952,FALSE)),0,HLOOKUP($B123,INDIRECT("'Monthly Resource Report'!"&amp;'Wilson Validation'!$G$1047950&amp;":"&amp;'Wilson Validation'!$G$1047951),'Wilson Validation'!G$1047952,FALSE))</f>
        <v>417</v>
      </c>
      <c r="H123" s="297">
        <f ca="1">+IF(ISERROR(HLOOKUP($B123,INDIRECT("'Monthly Resource Report'!"&amp;'Wilson Validation'!$G$1047950&amp;":"&amp;'Wilson Validation'!$G$1047951),'Wilson Validation'!H$1047952,FALSE)),0,HLOOKUP($B123,INDIRECT("'Monthly Resource Report'!"&amp;'Wilson Validation'!$G$1047950&amp;":"&amp;'Wilson Validation'!$G$1047951),'Wilson Validation'!H$1047952,FALSE))</f>
        <v>3.7570036030632057</v>
      </c>
      <c r="I123" s="317">
        <f ca="1">+IF(ISERROR(HLOOKUP($B123,INDIRECT("'Monthly Resource Report'!"&amp;'Wilson Validation'!$G$1047950&amp;":"&amp;'Wilson Validation'!$G$1047951),'Wilson Validation'!I$1047952,FALSE)),0,HLOOKUP($B123,INDIRECT("'Monthly Resource Report'!"&amp;'Wilson Validation'!$G$1047950&amp;":"&amp;'Wilson Validation'!$G$1047951),'Wilson Validation'!I$1047952,FALSE))</f>
        <v>5.9962054657830645E-2</v>
      </c>
      <c r="J123" s="318">
        <f ca="1">+IF(ISERROR(HLOOKUP($B123,INDIRECT("'Monthly Resource Report'!"&amp;'Wilson Validation'!$G$1047950&amp;":"&amp;'Wilson Validation'!$G$1047951),'Wilson Validation'!J$1047952,FALSE)),0,HLOOKUP($B123,INDIRECT("'Monthly Resource Report'!"&amp;'Wilson Validation'!$G$1047950&amp;":"&amp;'Wilson Validation'!$G$1047951),'Wilson Validation'!J$1047952,FALSE))</f>
        <v>0.53074155411490809</v>
      </c>
    </row>
    <row r="124" spans="2:10" s="461" customFormat="1">
      <c r="B124" s="301">
        <v>44958</v>
      </c>
      <c r="C124" s="294">
        <v>417</v>
      </c>
      <c r="D124" s="297">
        <v>3.7573608029505379</v>
      </c>
      <c r="E124" s="299">
        <v>0.06</v>
      </c>
      <c r="F124" s="295">
        <v>0.53</v>
      </c>
      <c r="G124" s="640">
        <f ca="1">+IF(ISERROR(HLOOKUP($B124,INDIRECT("'Monthly Resource Report'!"&amp;'Wilson Validation'!$G$1047950&amp;":"&amp;'Wilson Validation'!$G$1047951),'Wilson Validation'!G$1047952,FALSE)),0,HLOOKUP($B124,INDIRECT("'Monthly Resource Report'!"&amp;'Wilson Validation'!$G$1047950&amp;":"&amp;'Wilson Validation'!$G$1047951),'Wilson Validation'!G$1047952,FALSE))</f>
        <v>417</v>
      </c>
      <c r="H124" s="297">
        <f ca="1">+IF(ISERROR(HLOOKUP($B124,INDIRECT("'Monthly Resource Report'!"&amp;'Wilson Validation'!$G$1047950&amp;":"&amp;'Wilson Validation'!$G$1047951),'Wilson Validation'!H$1047952,FALSE)),0,HLOOKUP($B124,INDIRECT("'Monthly Resource Report'!"&amp;'Wilson Validation'!$G$1047950&amp;":"&amp;'Wilson Validation'!$G$1047951),'Wilson Validation'!H$1047952,FALSE))</f>
        <v>3.7570033808547878</v>
      </c>
      <c r="I124" s="317">
        <f ca="1">+IF(ISERROR(HLOOKUP($B124,INDIRECT("'Monthly Resource Report'!"&amp;'Wilson Validation'!$G$1047950&amp;":"&amp;'Wilson Validation'!$G$1047951),'Wilson Validation'!I$1047952,FALSE)),0,HLOOKUP($B124,INDIRECT("'Monthly Resource Report'!"&amp;'Wilson Validation'!$G$1047950&amp;":"&amp;'Wilson Validation'!$G$1047951),'Wilson Validation'!I$1047952,FALSE))</f>
        <v>5.9949852874171906E-2</v>
      </c>
      <c r="J124" s="318">
        <f ca="1">+IF(ISERROR(HLOOKUP($B124,INDIRECT("'Monthly Resource Report'!"&amp;'Wilson Validation'!$G$1047950&amp;":"&amp;'Wilson Validation'!$G$1047951),'Wilson Validation'!J$1047952,FALSE)),0,HLOOKUP($B124,INDIRECT("'Monthly Resource Report'!"&amp;'Wilson Validation'!$G$1047950&amp;":"&amp;'Wilson Validation'!$G$1047951),'Wilson Validation'!J$1047952,FALSE))</f>
        <v>0.53082401637733012</v>
      </c>
    </row>
    <row r="125" spans="2:10" s="461" customFormat="1">
      <c r="B125" s="301">
        <v>44986</v>
      </c>
      <c r="C125" s="294">
        <v>417</v>
      </c>
      <c r="D125" s="297">
        <v>3.7573608029505379</v>
      </c>
      <c r="E125" s="299">
        <v>0.06</v>
      </c>
      <c r="F125" s="295">
        <v>0.53</v>
      </c>
      <c r="G125" s="640">
        <f ca="1">+IF(ISERROR(HLOOKUP($B125,INDIRECT("'Monthly Resource Report'!"&amp;'Wilson Validation'!$G$1047950&amp;":"&amp;'Wilson Validation'!$G$1047951),'Wilson Validation'!G$1047952,FALSE)),0,HLOOKUP($B125,INDIRECT("'Monthly Resource Report'!"&amp;'Wilson Validation'!$G$1047950&amp;":"&amp;'Wilson Validation'!$G$1047951),'Wilson Validation'!G$1047952,FALSE))</f>
        <v>417</v>
      </c>
      <c r="H125" s="297">
        <f ca="1">+IF(ISERROR(HLOOKUP($B125,INDIRECT("'Monthly Resource Report'!"&amp;'Wilson Validation'!$G$1047950&amp;":"&amp;'Wilson Validation'!$G$1047951),'Wilson Validation'!H$1047952,FALSE)),0,HLOOKUP($B125,INDIRECT("'Monthly Resource Report'!"&amp;'Wilson Validation'!$G$1047950&amp;":"&amp;'Wilson Validation'!$G$1047951),'Wilson Validation'!H$1047952,FALSE))</f>
        <v>3.7570037956462015</v>
      </c>
      <c r="I125" s="317">
        <f ca="1">+IF(ISERROR(HLOOKUP($B125,INDIRECT("'Monthly Resource Report'!"&amp;'Wilson Validation'!$G$1047950&amp;":"&amp;'Wilson Validation'!$G$1047951),'Wilson Validation'!I$1047952,FALSE)),0,HLOOKUP($B125,INDIRECT("'Monthly Resource Report'!"&amp;'Wilson Validation'!$G$1047950&amp;":"&amp;'Wilson Validation'!$G$1047951),'Wilson Validation'!I$1047952,FALSE))</f>
        <v>5.9972143373983537E-2</v>
      </c>
      <c r="J125" s="318">
        <f ca="1">+IF(ISERROR(HLOOKUP($B125,INDIRECT("'Monthly Resource Report'!"&amp;'Wilson Validation'!$G$1047950&amp;":"&amp;'Wilson Validation'!$G$1047951),'Wilson Validation'!J$1047952,FALSE)),0,HLOOKUP($B125,INDIRECT("'Monthly Resource Report'!"&amp;'Wilson Validation'!$G$1047950&amp;":"&amp;'Wilson Validation'!$G$1047951),'Wilson Validation'!J$1047952,FALSE))</f>
        <v>0.53073576371812481</v>
      </c>
    </row>
    <row r="126" spans="2:10" s="461" customFormat="1">
      <c r="B126" s="301">
        <v>45017</v>
      </c>
      <c r="C126" s="294">
        <v>417</v>
      </c>
      <c r="D126" s="297">
        <v>3.7573608029505379</v>
      </c>
      <c r="E126" s="299">
        <v>0.06</v>
      </c>
      <c r="F126" s="295">
        <v>0.53</v>
      </c>
      <c r="G126" s="640">
        <f ca="1">+IF(ISERROR(HLOOKUP($B126,INDIRECT("'Monthly Resource Report'!"&amp;'Wilson Validation'!$G$1047950&amp;":"&amp;'Wilson Validation'!$G$1047951),'Wilson Validation'!G$1047952,FALSE)),0,HLOOKUP($B126,INDIRECT("'Monthly Resource Report'!"&amp;'Wilson Validation'!$G$1047950&amp;":"&amp;'Wilson Validation'!$G$1047951),'Wilson Validation'!G$1047952,FALSE))</f>
        <v>417</v>
      </c>
      <c r="H126" s="297">
        <f ca="1">+IF(ISERROR(HLOOKUP($B126,INDIRECT("'Monthly Resource Report'!"&amp;'Wilson Validation'!$G$1047950&amp;":"&amp;'Wilson Validation'!$G$1047951),'Wilson Validation'!H$1047952,FALSE)),0,HLOOKUP($B126,INDIRECT("'Monthly Resource Report'!"&amp;'Wilson Validation'!$G$1047950&amp;":"&amp;'Wilson Validation'!$G$1047951),'Wilson Validation'!H$1047952,FALSE))</f>
        <v>3.7570034657049862</v>
      </c>
      <c r="I126" s="317">
        <f ca="1">+IF(ISERROR(HLOOKUP($B126,INDIRECT("'Monthly Resource Report'!"&amp;'Wilson Validation'!$G$1047950&amp;":"&amp;'Wilson Validation'!$G$1047951),'Wilson Validation'!I$1047952,FALSE)),0,HLOOKUP($B126,INDIRECT("'Monthly Resource Report'!"&amp;'Wilson Validation'!$G$1047950&amp;":"&amp;'Wilson Validation'!$G$1047951),'Wilson Validation'!I$1047952,FALSE))</f>
        <v>5.9905703425628627E-2</v>
      </c>
      <c r="J126" s="318">
        <f ca="1">+IF(ISERROR(HLOOKUP($B126,INDIRECT("'Monthly Resource Report'!"&amp;'Wilson Validation'!$G$1047950&amp;":"&amp;'Wilson Validation'!$G$1047951),'Wilson Validation'!J$1047952,FALSE)),0,HLOOKUP($B126,INDIRECT("'Monthly Resource Report'!"&amp;'Wilson Validation'!$G$1047950&amp;":"&amp;'Wilson Validation'!$G$1047951),'Wilson Validation'!J$1047952,FALSE))</f>
        <v>0.53076896533282336</v>
      </c>
    </row>
    <row r="127" spans="2:10" s="461" customFormat="1">
      <c r="B127" s="301">
        <v>45047</v>
      </c>
      <c r="C127" s="294">
        <v>417</v>
      </c>
      <c r="D127" s="297">
        <v>3.7573608029505379</v>
      </c>
      <c r="E127" s="299">
        <v>0.06</v>
      </c>
      <c r="F127" s="295">
        <v>0.53</v>
      </c>
      <c r="G127" s="640">
        <f ca="1">+IF(ISERROR(HLOOKUP($B127,INDIRECT("'Monthly Resource Report'!"&amp;'Wilson Validation'!$G$1047950&amp;":"&amp;'Wilson Validation'!$G$1047951),'Wilson Validation'!G$1047952,FALSE)),0,HLOOKUP($B127,INDIRECT("'Monthly Resource Report'!"&amp;'Wilson Validation'!$G$1047950&amp;":"&amp;'Wilson Validation'!$G$1047951),'Wilson Validation'!G$1047952,FALSE))</f>
        <v>417</v>
      </c>
      <c r="H127" s="297">
        <f ca="1">+IF(ISERROR(HLOOKUP($B127,INDIRECT("'Monthly Resource Report'!"&amp;'Wilson Validation'!$G$1047950&amp;":"&amp;'Wilson Validation'!$G$1047951),'Wilson Validation'!H$1047952,FALSE)),0,HLOOKUP($B127,INDIRECT("'Monthly Resource Report'!"&amp;'Wilson Validation'!$G$1047950&amp;":"&amp;'Wilson Validation'!$G$1047951),'Wilson Validation'!H$1047952,FALSE))</f>
        <v>3.7570027857475705</v>
      </c>
      <c r="I127" s="317">
        <f ca="1">+IF(ISERROR(HLOOKUP($B127,INDIRECT("'Monthly Resource Report'!"&amp;'Wilson Validation'!$G$1047950&amp;":"&amp;'Wilson Validation'!$G$1047951),'Wilson Validation'!I$1047952,FALSE)),0,HLOOKUP($B127,INDIRECT("'Monthly Resource Report'!"&amp;'Wilson Validation'!$G$1047950&amp;":"&amp;'Wilson Validation'!$G$1047951),'Wilson Validation'!I$1047952,FALSE))</f>
        <v>5.9787914359128481E-2</v>
      </c>
      <c r="J127" s="318">
        <f ca="1">+IF(ISERROR(HLOOKUP($B127,INDIRECT("'Monthly Resource Report'!"&amp;'Wilson Validation'!$G$1047950&amp;":"&amp;'Wilson Validation'!$G$1047951),'Wilson Validation'!J$1047952,FALSE)),0,HLOOKUP($B127,INDIRECT("'Monthly Resource Report'!"&amp;'Wilson Validation'!$G$1047950&amp;":"&amp;'Wilson Validation'!$G$1047951),'Wilson Validation'!J$1047952,FALSE))</f>
        <v>0.53075476216202255</v>
      </c>
    </row>
    <row r="128" spans="2:10" s="461" customFormat="1">
      <c r="B128" s="301">
        <v>45078</v>
      </c>
      <c r="C128" s="294">
        <v>417</v>
      </c>
      <c r="D128" s="297">
        <v>3.7573608029505379</v>
      </c>
      <c r="E128" s="299">
        <v>0.06</v>
      </c>
      <c r="F128" s="295">
        <v>0.53</v>
      </c>
      <c r="G128" s="640">
        <f ca="1">+IF(ISERROR(HLOOKUP($B128,INDIRECT("'Monthly Resource Report'!"&amp;'Wilson Validation'!$G$1047950&amp;":"&amp;'Wilson Validation'!$G$1047951),'Wilson Validation'!G$1047952,FALSE)),0,HLOOKUP($B128,INDIRECT("'Monthly Resource Report'!"&amp;'Wilson Validation'!$G$1047950&amp;":"&amp;'Wilson Validation'!$G$1047951),'Wilson Validation'!G$1047952,FALSE))</f>
        <v>417</v>
      </c>
      <c r="H128" s="297">
        <f ca="1">+IF(ISERROR(HLOOKUP($B128,INDIRECT("'Monthly Resource Report'!"&amp;'Wilson Validation'!$G$1047950&amp;":"&amp;'Wilson Validation'!$G$1047951),'Wilson Validation'!H$1047952,FALSE)),0,HLOOKUP($B128,INDIRECT("'Monthly Resource Report'!"&amp;'Wilson Validation'!$G$1047950&amp;":"&amp;'Wilson Validation'!$G$1047951),'Wilson Validation'!H$1047952,FALSE))</f>
        <v>3.7570027624309392</v>
      </c>
      <c r="I128" s="317">
        <f ca="1">+IF(ISERROR(HLOOKUP($B128,INDIRECT("'Monthly Resource Report'!"&amp;'Wilson Validation'!$G$1047950&amp;":"&amp;'Wilson Validation'!$G$1047951),'Wilson Validation'!I$1047952,FALSE)),0,HLOOKUP($B128,INDIRECT("'Monthly Resource Report'!"&amp;'Wilson Validation'!$G$1047950&amp;":"&amp;'Wilson Validation'!$G$1047951),'Wilson Validation'!I$1047952,FALSE))</f>
        <v>5.9757056985511516E-2</v>
      </c>
      <c r="J128" s="318">
        <f ca="1">+IF(ISERROR(HLOOKUP($B128,INDIRECT("'Monthly Resource Report'!"&amp;'Wilson Validation'!$G$1047950&amp;":"&amp;'Wilson Validation'!$G$1047951),'Wilson Validation'!J$1047952,FALSE)),0,HLOOKUP($B128,INDIRECT("'Monthly Resource Report'!"&amp;'Wilson Validation'!$G$1047950&amp;":"&amp;'Wilson Validation'!$G$1047951),'Wilson Validation'!J$1047952,FALSE))</f>
        <v>0.53118374300900362</v>
      </c>
    </row>
    <row r="129" spans="2:10" s="461" customFormat="1">
      <c r="B129" s="301">
        <v>45108</v>
      </c>
      <c r="C129" s="294">
        <v>417</v>
      </c>
      <c r="D129" s="297">
        <v>3.7573608029505379</v>
      </c>
      <c r="E129" s="299">
        <v>0.06</v>
      </c>
      <c r="F129" s="295">
        <v>0.53</v>
      </c>
      <c r="G129" s="640">
        <f ca="1">+IF(ISERROR(HLOOKUP($B129,INDIRECT("'Monthly Resource Report'!"&amp;'Wilson Validation'!$G$1047950&amp;":"&amp;'Wilson Validation'!$G$1047951),'Wilson Validation'!G$1047952,FALSE)),0,HLOOKUP($B129,INDIRECT("'Monthly Resource Report'!"&amp;'Wilson Validation'!$G$1047950&amp;":"&amp;'Wilson Validation'!$G$1047951),'Wilson Validation'!G$1047952,FALSE))</f>
        <v>417</v>
      </c>
      <c r="H129" s="297">
        <f ca="1">+IF(ISERROR(HLOOKUP($B129,INDIRECT("'Monthly Resource Report'!"&amp;'Wilson Validation'!$G$1047950&amp;":"&amp;'Wilson Validation'!$G$1047951),'Wilson Validation'!H$1047952,FALSE)),0,HLOOKUP($B129,INDIRECT("'Monthly Resource Report'!"&amp;'Wilson Validation'!$G$1047950&amp;":"&amp;'Wilson Validation'!$G$1047951),'Wilson Validation'!H$1047952,FALSE))</f>
        <v>3.7570027267781061</v>
      </c>
      <c r="I129" s="317">
        <f ca="1">+IF(ISERROR(HLOOKUP($B129,INDIRECT("'Monthly Resource Report'!"&amp;'Wilson Validation'!$G$1047950&amp;":"&amp;'Wilson Validation'!$G$1047951),'Wilson Validation'!I$1047952,FALSE)),0,HLOOKUP($B129,INDIRECT("'Monthly Resource Report'!"&amp;'Wilson Validation'!$G$1047950&amp;":"&amp;'Wilson Validation'!$G$1047951),'Wilson Validation'!I$1047952,FALSE))</f>
        <v>5.9797273983692445E-2</v>
      </c>
      <c r="J129" s="318">
        <f ca="1">+IF(ISERROR(HLOOKUP($B129,INDIRECT("'Monthly Resource Report'!"&amp;'Wilson Validation'!$G$1047950&amp;":"&amp;'Wilson Validation'!$G$1047951),'Wilson Validation'!J$1047952,FALSE)),0,HLOOKUP($B129,INDIRECT("'Monthly Resource Report'!"&amp;'Wilson Validation'!$G$1047950&amp;":"&amp;'Wilson Validation'!$G$1047951),'Wilson Validation'!J$1047952,FALSE))</f>
        <v>0.53075522172884926</v>
      </c>
    </row>
    <row r="130" spans="2:10" s="461" customFormat="1">
      <c r="B130" s="301">
        <v>45139</v>
      </c>
      <c r="C130" s="294">
        <v>417</v>
      </c>
      <c r="D130" s="297">
        <v>3.7573608029505379</v>
      </c>
      <c r="E130" s="299">
        <v>0.06</v>
      </c>
      <c r="F130" s="295">
        <v>0.53</v>
      </c>
      <c r="G130" s="640">
        <f ca="1">+IF(ISERROR(HLOOKUP($B130,INDIRECT("'Monthly Resource Report'!"&amp;'Wilson Validation'!$G$1047950&amp;":"&amp;'Wilson Validation'!$G$1047951),'Wilson Validation'!G$1047952,FALSE)),0,HLOOKUP($B130,INDIRECT("'Monthly Resource Report'!"&amp;'Wilson Validation'!$G$1047950&amp;":"&amp;'Wilson Validation'!$G$1047951),'Wilson Validation'!G$1047952,FALSE))</f>
        <v>417</v>
      </c>
      <c r="H130" s="297">
        <f ca="1">+IF(ISERROR(HLOOKUP($B130,INDIRECT("'Monthly Resource Report'!"&amp;'Wilson Validation'!$G$1047950&amp;":"&amp;'Wilson Validation'!$G$1047951),'Wilson Validation'!H$1047952,FALSE)),0,HLOOKUP($B130,INDIRECT("'Monthly Resource Report'!"&amp;'Wilson Validation'!$G$1047950&amp;":"&amp;'Wilson Validation'!$G$1047951),'Wilson Validation'!H$1047952,FALSE))</f>
        <v>3.7570028456144979</v>
      </c>
      <c r="I130" s="317">
        <f ca="1">+IF(ISERROR(HLOOKUP($B130,INDIRECT("'Monthly Resource Report'!"&amp;'Wilson Validation'!$G$1047950&amp;":"&amp;'Wilson Validation'!$G$1047951),'Wilson Validation'!I$1047952,FALSE)),0,HLOOKUP($B130,INDIRECT("'Monthly Resource Report'!"&amp;'Wilson Validation'!$G$1047950&amp;":"&amp;'Wilson Validation'!$G$1047951),'Wilson Validation'!I$1047952,FALSE))</f>
        <v>5.9787889683617465E-2</v>
      </c>
      <c r="J130" s="318">
        <f ca="1">+IF(ISERROR(HLOOKUP($B130,INDIRECT("'Monthly Resource Report'!"&amp;'Wilson Validation'!$G$1047950&amp;":"&amp;'Wilson Validation'!$G$1047951),'Wilson Validation'!J$1047952,FALSE)),0,HLOOKUP($B130,INDIRECT("'Monthly Resource Report'!"&amp;'Wilson Validation'!$G$1047950&amp;":"&amp;'Wilson Validation'!$G$1047951),'Wilson Validation'!J$1047952,FALSE))</f>
        <v>0.53076114658829654</v>
      </c>
    </row>
    <row r="131" spans="2:10" s="461" customFormat="1">
      <c r="B131" s="301">
        <v>45170</v>
      </c>
      <c r="C131" s="294">
        <v>417</v>
      </c>
      <c r="D131" s="297">
        <v>3.7573608029505379</v>
      </c>
      <c r="E131" s="299">
        <v>0.06</v>
      </c>
      <c r="F131" s="295">
        <v>0.53</v>
      </c>
      <c r="G131" s="640">
        <f ca="1">+IF(ISERROR(HLOOKUP($B131,INDIRECT("'Monthly Resource Report'!"&amp;'Wilson Validation'!$G$1047950&amp;":"&amp;'Wilson Validation'!$G$1047951),'Wilson Validation'!G$1047952,FALSE)),0,HLOOKUP($B131,INDIRECT("'Monthly Resource Report'!"&amp;'Wilson Validation'!$G$1047950&amp;":"&amp;'Wilson Validation'!$G$1047951),'Wilson Validation'!G$1047952,FALSE))</f>
        <v>417</v>
      </c>
      <c r="H131" s="297">
        <f ca="1">+IF(ISERROR(HLOOKUP($B131,INDIRECT("'Monthly Resource Report'!"&amp;'Wilson Validation'!$G$1047950&amp;":"&amp;'Wilson Validation'!$G$1047951),'Wilson Validation'!H$1047952,FALSE)),0,HLOOKUP($B131,INDIRECT("'Monthly Resource Report'!"&amp;'Wilson Validation'!$G$1047950&amp;":"&amp;'Wilson Validation'!$G$1047951),'Wilson Validation'!H$1047952,FALSE))</f>
        <v>3.7570024379833464</v>
      </c>
      <c r="I131" s="317">
        <f ca="1">+IF(ISERROR(HLOOKUP($B131,INDIRECT("'Monthly Resource Report'!"&amp;'Wilson Validation'!$G$1047950&amp;":"&amp;'Wilson Validation'!$G$1047951),'Wilson Validation'!I$1047952,FALSE)),0,HLOOKUP($B131,INDIRECT("'Monthly Resource Report'!"&amp;'Wilson Validation'!$G$1047950&amp;":"&amp;'Wilson Validation'!$G$1047951),'Wilson Validation'!I$1047952,FALSE))</f>
        <v>5.9718368669457587E-2</v>
      </c>
      <c r="J131" s="318">
        <f ca="1">+IF(ISERROR(HLOOKUP($B131,INDIRECT("'Monthly Resource Report'!"&amp;'Wilson Validation'!$G$1047950&amp;":"&amp;'Wilson Validation'!$G$1047951),'Wilson Validation'!J$1047952,FALSE)),0,HLOOKUP($B131,INDIRECT("'Monthly Resource Report'!"&amp;'Wilson Validation'!$G$1047950&amp;":"&amp;'Wilson Validation'!$G$1047951),'Wilson Validation'!J$1047952,FALSE))</f>
        <v>0.53158098817122224</v>
      </c>
    </row>
    <row r="132" spans="2:10" s="461" customFormat="1">
      <c r="B132" s="301">
        <v>45200</v>
      </c>
      <c r="C132" s="294">
        <v>417</v>
      </c>
      <c r="D132" s="297">
        <v>3.7573608029505379</v>
      </c>
      <c r="E132" s="299">
        <v>0.06</v>
      </c>
      <c r="F132" s="295">
        <v>0.53</v>
      </c>
      <c r="G132" s="640">
        <f ca="1">+IF(ISERROR(HLOOKUP($B132,INDIRECT("'Monthly Resource Report'!"&amp;'Wilson Validation'!$G$1047950&amp;":"&amp;'Wilson Validation'!$G$1047951),'Wilson Validation'!G$1047952,FALSE)),0,HLOOKUP($B132,INDIRECT("'Monthly Resource Report'!"&amp;'Wilson Validation'!$G$1047950&amp;":"&amp;'Wilson Validation'!$G$1047951),'Wilson Validation'!G$1047952,FALSE))</f>
        <v>417</v>
      </c>
      <c r="H132" s="297">
        <f ca="1">+IF(ISERROR(HLOOKUP($B132,INDIRECT("'Monthly Resource Report'!"&amp;'Wilson Validation'!$G$1047950&amp;":"&amp;'Wilson Validation'!$G$1047951),'Wilson Validation'!H$1047952,FALSE)),0,HLOOKUP($B132,INDIRECT("'Monthly Resource Report'!"&amp;'Wilson Validation'!$G$1047950&amp;":"&amp;'Wilson Validation'!$G$1047951),'Wilson Validation'!H$1047952,FALSE))</f>
        <v>3.7570015286086083</v>
      </c>
      <c r="I132" s="317">
        <f ca="1">+IF(ISERROR(HLOOKUP($B132,INDIRECT("'Monthly Resource Report'!"&amp;'Wilson Validation'!$G$1047950&amp;":"&amp;'Wilson Validation'!$G$1047951),'Wilson Validation'!I$1047952,FALSE)),0,HLOOKUP($B132,INDIRECT("'Monthly Resource Report'!"&amp;'Wilson Validation'!$G$1047950&amp;":"&amp;'Wilson Validation'!$G$1047951),'Wilson Validation'!I$1047952,FALSE))</f>
        <v>5.9740238117560865E-2</v>
      </c>
      <c r="J132" s="318">
        <f ca="1">+IF(ISERROR(HLOOKUP($B132,INDIRECT("'Monthly Resource Report'!"&amp;'Wilson Validation'!$G$1047950&amp;":"&amp;'Wilson Validation'!$G$1047951),'Wilson Validation'!J$1047952,FALSE)),0,HLOOKUP($B132,INDIRECT("'Monthly Resource Report'!"&amp;'Wilson Validation'!$G$1047950&amp;":"&amp;'Wilson Validation'!$G$1047951),'Wilson Validation'!J$1047952,FALSE))</f>
        <v>0.53196447328898289</v>
      </c>
    </row>
    <row r="133" spans="2:10" s="461" customFormat="1">
      <c r="B133" s="301">
        <v>45231</v>
      </c>
      <c r="C133" s="294">
        <v>417</v>
      </c>
      <c r="D133" s="297">
        <v>3.7573608029505379</v>
      </c>
      <c r="E133" s="299">
        <v>0.06</v>
      </c>
      <c r="F133" s="295">
        <v>0.53</v>
      </c>
      <c r="G133" s="640">
        <f ca="1">+IF(ISERROR(HLOOKUP($B133,INDIRECT("'Monthly Resource Report'!"&amp;'Wilson Validation'!$G$1047950&amp;":"&amp;'Wilson Validation'!$G$1047951),'Wilson Validation'!G$1047952,FALSE)),0,HLOOKUP($B133,INDIRECT("'Monthly Resource Report'!"&amp;'Wilson Validation'!$G$1047950&amp;":"&amp;'Wilson Validation'!$G$1047951),'Wilson Validation'!G$1047952,FALSE))</f>
        <v>417</v>
      </c>
      <c r="H133" s="297">
        <f ca="1">+IF(ISERROR(HLOOKUP($B133,INDIRECT("'Monthly Resource Report'!"&amp;'Wilson Validation'!$G$1047950&amp;":"&amp;'Wilson Validation'!$G$1047951),'Wilson Validation'!H$1047952,FALSE)),0,HLOOKUP($B133,INDIRECT("'Monthly Resource Report'!"&amp;'Wilson Validation'!$G$1047950&amp;":"&amp;'Wilson Validation'!$G$1047951),'Wilson Validation'!H$1047952,FALSE))</f>
        <v>3.7570032443119379</v>
      </c>
      <c r="I133" s="317">
        <f ca="1">+IF(ISERROR(HLOOKUP($B133,INDIRECT("'Monthly Resource Report'!"&amp;'Wilson Validation'!$G$1047950&amp;":"&amp;'Wilson Validation'!$G$1047951),'Wilson Validation'!I$1047952,FALSE)),0,HLOOKUP($B133,INDIRECT("'Monthly Resource Report'!"&amp;'Wilson Validation'!$G$1047950&amp;":"&amp;'Wilson Validation'!$G$1047951),'Wilson Validation'!I$1047952,FALSE))</f>
        <v>5.9924796089598491E-2</v>
      </c>
      <c r="J133" s="318">
        <f ca="1">+IF(ISERROR(HLOOKUP($B133,INDIRECT("'Monthly Resource Report'!"&amp;'Wilson Validation'!$G$1047950&amp;":"&amp;'Wilson Validation'!$G$1047951),'Wilson Validation'!J$1047952,FALSE)),0,HLOOKUP($B133,INDIRECT("'Monthly Resource Report'!"&amp;'Wilson Validation'!$G$1047950&amp;":"&amp;'Wilson Validation'!$G$1047951),'Wilson Validation'!J$1047952,FALSE))</f>
        <v>0.53164410673653517</v>
      </c>
    </row>
    <row r="134" spans="2:10" s="461" customFormat="1">
      <c r="B134" s="301">
        <v>45261</v>
      </c>
      <c r="C134" s="294">
        <v>417</v>
      </c>
      <c r="D134" s="297">
        <v>3.7573608029505379</v>
      </c>
      <c r="E134" s="299">
        <v>0.06</v>
      </c>
      <c r="F134" s="295">
        <v>0.53</v>
      </c>
      <c r="G134" s="640">
        <f ca="1">+IF(ISERROR(HLOOKUP($B134,INDIRECT("'Monthly Resource Report'!"&amp;'Wilson Validation'!$G$1047950&amp;":"&amp;'Wilson Validation'!$G$1047951),'Wilson Validation'!G$1047952,FALSE)),0,HLOOKUP($B134,INDIRECT("'Monthly Resource Report'!"&amp;'Wilson Validation'!$G$1047950&amp;":"&amp;'Wilson Validation'!$G$1047951),'Wilson Validation'!G$1047952,FALSE))</f>
        <v>417</v>
      </c>
      <c r="H134" s="297">
        <f ca="1">+IF(ISERROR(HLOOKUP($B134,INDIRECT("'Monthly Resource Report'!"&amp;'Wilson Validation'!$G$1047950&amp;":"&amp;'Wilson Validation'!$G$1047951),'Wilson Validation'!H$1047952,FALSE)),0,HLOOKUP($B134,INDIRECT("'Monthly Resource Report'!"&amp;'Wilson Validation'!$G$1047950&amp;":"&amp;'Wilson Validation'!$G$1047951),'Wilson Validation'!H$1047952,FALSE))</f>
        <v>3.7570035880596646</v>
      </c>
      <c r="I134" s="317">
        <f ca="1">+IF(ISERROR(HLOOKUP($B134,INDIRECT("'Monthly Resource Report'!"&amp;'Wilson Validation'!$G$1047950&amp;":"&amp;'Wilson Validation'!$G$1047951),'Wilson Validation'!I$1047952,FALSE)),0,HLOOKUP($B134,INDIRECT("'Monthly Resource Report'!"&amp;'Wilson Validation'!$G$1047950&amp;":"&amp;'Wilson Validation'!$G$1047951),'Wilson Validation'!I$1047952,FALSE))</f>
        <v>5.9917778519486133E-2</v>
      </c>
      <c r="J134" s="318">
        <f ca="1">+IF(ISERROR(HLOOKUP($B134,INDIRECT("'Monthly Resource Report'!"&amp;'Wilson Validation'!$G$1047950&amp;":"&amp;'Wilson Validation'!$G$1047951),'Wilson Validation'!J$1047952,FALSE)),0,HLOOKUP($B134,INDIRECT("'Monthly Resource Report'!"&amp;'Wilson Validation'!$G$1047950&amp;":"&amp;'Wilson Validation'!$G$1047951),'Wilson Validation'!J$1047952,FALSE))</f>
        <v>0.53149288723766408</v>
      </c>
    </row>
    <row r="135" spans="2:10" s="461" customFormat="1">
      <c r="B135" s="301">
        <v>45292</v>
      </c>
      <c r="C135" s="294">
        <v>417</v>
      </c>
      <c r="D135" s="297">
        <v>3.8595610167907921</v>
      </c>
      <c r="E135" s="299">
        <v>0.06</v>
      </c>
      <c r="F135" s="295">
        <v>0.53</v>
      </c>
      <c r="G135" s="640">
        <f ca="1">+IF(ISERROR(HLOOKUP($B135,INDIRECT("'Monthly Resource Report'!"&amp;'Wilson Validation'!$G$1047950&amp;":"&amp;'Wilson Validation'!$G$1047951),'Wilson Validation'!G$1047952,FALSE)),0,HLOOKUP($B135,INDIRECT("'Monthly Resource Report'!"&amp;'Wilson Validation'!$G$1047950&amp;":"&amp;'Wilson Validation'!$G$1047951),'Wilson Validation'!G$1047952,FALSE))</f>
        <v>417</v>
      </c>
      <c r="H135" s="297">
        <f ca="1">+IF(ISERROR(HLOOKUP($B135,INDIRECT("'Monthly Resource Report'!"&amp;'Wilson Validation'!$G$1047950&amp;":"&amp;'Wilson Validation'!$G$1047951),'Wilson Validation'!H$1047952,FALSE)),0,HLOOKUP($B135,INDIRECT("'Monthly Resource Report'!"&amp;'Wilson Validation'!$G$1047950&amp;":"&amp;'Wilson Validation'!$G$1047951),'Wilson Validation'!H$1047952,FALSE))</f>
        <v>3.8600031336652569</v>
      </c>
      <c r="I135" s="317">
        <f ca="1">+IF(ISERROR(HLOOKUP($B135,INDIRECT("'Monthly Resource Report'!"&amp;'Wilson Validation'!$G$1047950&amp;":"&amp;'Wilson Validation'!$G$1047951),'Wilson Validation'!I$1047952,FALSE)),0,HLOOKUP($B135,INDIRECT("'Monthly Resource Report'!"&amp;'Wilson Validation'!$G$1047950&amp;":"&amp;'Wilson Validation'!$G$1047951),'Wilson Validation'!I$1047952,FALSE))</f>
        <v>5.9959667835308282E-2</v>
      </c>
      <c r="J135" s="318">
        <f ca="1">+IF(ISERROR(HLOOKUP($B135,INDIRECT("'Monthly Resource Report'!"&amp;'Wilson Validation'!$G$1047950&amp;":"&amp;'Wilson Validation'!$G$1047951),'Wilson Validation'!J$1047952,FALSE)),0,HLOOKUP($B135,INDIRECT("'Monthly Resource Report'!"&amp;'Wilson Validation'!$G$1047950&amp;":"&amp;'Wilson Validation'!$G$1047951),'Wilson Validation'!J$1047952,FALSE))</f>
        <v>0.53074239111750665</v>
      </c>
    </row>
    <row r="136" spans="2:10" s="461" customFormat="1">
      <c r="B136" s="301">
        <v>45323</v>
      </c>
      <c r="C136" s="294">
        <v>417</v>
      </c>
      <c r="D136" s="297">
        <v>3.8595610167907921</v>
      </c>
      <c r="E136" s="299">
        <v>0.06</v>
      </c>
      <c r="F136" s="295">
        <v>0.53</v>
      </c>
      <c r="G136" s="640">
        <f ca="1">+IF(ISERROR(HLOOKUP($B136,INDIRECT("'Monthly Resource Report'!"&amp;'Wilson Validation'!$G$1047950&amp;":"&amp;'Wilson Validation'!$G$1047951),'Wilson Validation'!G$1047952,FALSE)),0,HLOOKUP($B136,INDIRECT("'Monthly Resource Report'!"&amp;'Wilson Validation'!$G$1047950&amp;":"&amp;'Wilson Validation'!$G$1047951),'Wilson Validation'!G$1047952,FALSE))</f>
        <v>417</v>
      </c>
      <c r="H136" s="297">
        <f ca="1">+IF(ISERROR(HLOOKUP($B136,INDIRECT("'Monthly Resource Report'!"&amp;'Wilson Validation'!$G$1047950&amp;":"&amp;'Wilson Validation'!$G$1047951),'Wilson Validation'!H$1047952,FALSE)),0,HLOOKUP($B136,INDIRECT("'Monthly Resource Report'!"&amp;'Wilson Validation'!$G$1047950&amp;":"&amp;'Wilson Validation'!$G$1047951),'Wilson Validation'!H$1047952,FALSE))</f>
        <v>3.8600024788239438</v>
      </c>
      <c r="I136" s="317">
        <f ca="1">+IF(ISERROR(HLOOKUP($B136,INDIRECT("'Monthly Resource Report'!"&amp;'Wilson Validation'!$G$1047950&amp;":"&amp;'Wilson Validation'!$G$1047951),'Wilson Validation'!I$1047952,FALSE)),0,HLOOKUP($B136,INDIRECT("'Monthly Resource Report'!"&amp;'Wilson Validation'!$G$1047950&amp;":"&amp;'Wilson Validation'!$G$1047951),'Wilson Validation'!I$1047952,FALSE))</f>
        <v>5.9952181162733341E-2</v>
      </c>
      <c r="J136" s="318">
        <f ca="1">+IF(ISERROR(HLOOKUP($B136,INDIRECT("'Monthly Resource Report'!"&amp;'Wilson Validation'!$G$1047950&amp;":"&amp;'Wilson Validation'!$G$1047951),'Wilson Validation'!J$1047952,FALSE)),0,HLOOKUP($B136,INDIRECT("'Monthly Resource Report'!"&amp;'Wilson Validation'!$G$1047950&amp;":"&amp;'Wilson Validation'!$G$1047951),'Wilson Validation'!J$1047952,FALSE))</f>
        <v>0.53079496184900421</v>
      </c>
    </row>
    <row r="137" spans="2:10" s="461" customFormat="1">
      <c r="B137" s="301">
        <v>45352</v>
      </c>
      <c r="C137" s="294">
        <v>417</v>
      </c>
      <c r="D137" s="297">
        <v>3.8595610167907921</v>
      </c>
      <c r="E137" s="299">
        <v>0.06</v>
      </c>
      <c r="F137" s="295">
        <v>0.53</v>
      </c>
      <c r="G137" s="640">
        <f ca="1">+IF(ISERROR(HLOOKUP($B137,INDIRECT("'Monthly Resource Report'!"&amp;'Wilson Validation'!$G$1047950&amp;":"&amp;'Wilson Validation'!$G$1047951),'Wilson Validation'!G$1047952,FALSE)),0,HLOOKUP($B137,INDIRECT("'Monthly Resource Report'!"&amp;'Wilson Validation'!$G$1047950&amp;":"&amp;'Wilson Validation'!$G$1047951),'Wilson Validation'!G$1047952,FALSE))</f>
        <v>417</v>
      </c>
      <c r="H137" s="297">
        <f ca="1">+IF(ISERROR(HLOOKUP($B137,INDIRECT("'Monthly Resource Report'!"&amp;'Wilson Validation'!$G$1047950&amp;":"&amp;'Wilson Validation'!$G$1047951),'Wilson Validation'!H$1047952,FALSE)),0,HLOOKUP($B137,INDIRECT("'Monthly Resource Report'!"&amp;'Wilson Validation'!$G$1047950&amp;":"&amp;'Wilson Validation'!$G$1047951),'Wilson Validation'!H$1047952,FALSE))</f>
        <v>3.8600028051367996</v>
      </c>
      <c r="I137" s="317">
        <f ca="1">+IF(ISERROR(HLOOKUP($B137,INDIRECT("'Monthly Resource Report'!"&amp;'Wilson Validation'!$G$1047950&amp;":"&amp;'Wilson Validation'!$G$1047951),'Wilson Validation'!I$1047952,FALSE)),0,HLOOKUP($B137,INDIRECT("'Monthly Resource Report'!"&amp;'Wilson Validation'!$G$1047950&amp;":"&amp;'Wilson Validation'!$G$1047951),'Wilson Validation'!I$1047952,FALSE))</f>
        <v>5.9973437253378836E-2</v>
      </c>
      <c r="J137" s="318">
        <f ca="1">+IF(ISERROR(HLOOKUP($B137,INDIRECT("'Monthly Resource Report'!"&amp;'Wilson Validation'!$G$1047950&amp;":"&amp;'Wilson Validation'!$G$1047951),'Wilson Validation'!J$1047952,FALSE)),0,HLOOKUP($B137,INDIRECT("'Monthly Resource Report'!"&amp;'Wilson Validation'!$G$1047950&amp;":"&amp;'Wilson Validation'!$G$1047951),'Wilson Validation'!J$1047952,FALSE))</f>
        <v>0.53073980734483039</v>
      </c>
    </row>
    <row r="138" spans="2:10" s="461" customFormat="1">
      <c r="B138" s="301">
        <v>45383</v>
      </c>
      <c r="C138" s="294">
        <v>417</v>
      </c>
      <c r="D138" s="297">
        <v>3.8595610167907921</v>
      </c>
      <c r="E138" s="299">
        <v>0.06</v>
      </c>
      <c r="F138" s="295">
        <v>0.53</v>
      </c>
      <c r="G138" s="640">
        <f ca="1">+IF(ISERROR(HLOOKUP($B138,INDIRECT("'Monthly Resource Report'!"&amp;'Wilson Validation'!$G$1047950&amp;":"&amp;'Wilson Validation'!$G$1047951),'Wilson Validation'!G$1047952,FALSE)),0,HLOOKUP($B138,INDIRECT("'Monthly Resource Report'!"&amp;'Wilson Validation'!$G$1047950&amp;":"&amp;'Wilson Validation'!$G$1047951),'Wilson Validation'!G$1047952,FALSE))</f>
        <v>417</v>
      </c>
      <c r="H138" s="297">
        <f ca="1">+IF(ISERROR(HLOOKUP($B138,INDIRECT("'Monthly Resource Report'!"&amp;'Wilson Validation'!$G$1047950&amp;":"&amp;'Wilson Validation'!$G$1047951),'Wilson Validation'!H$1047952,FALSE)),0,HLOOKUP($B138,INDIRECT("'Monthly Resource Report'!"&amp;'Wilson Validation'!$G$1047950&amp;":"&amp;'Wilson Validation'!$G$1047951),'Wilson Validation'!H$1047952,FALSE))</f>
        <v>3.8600032182796604</v>
      </c>
      <c r="I138" s="317">
        <f ca="1">+IF(ISERROR(HLOOKUP($B138,INDIRECT("'Monthly Resource Report'!"&amp;'Wilson Validation'!$G$1047950&amp;":"&amp;'Wilson Validation'!$G$1047951),'Wilson Validation'!I$1047952,FALSE)),0,HLOOKUP($B138,INDIRECT("'Monthly Resource Report'!"&amp;'Wilson Validation'!$G$1047950&amp;":"&amp;'Wilson Validation'!$G$1047951),'Wilson Validation'!I$1047952,FALSE))</f>
        <v>5.9907558292728605E-2</v>
      </c>
      <c r="J138" s="318">
        <f ca="1">+IF(ISERROR(HLOOKUP($B138,INDIRECT("'Monthly Resource Report'!"&amp;'Wilson Validation'!$G$1047950&amp;":"&amp;'Wilson Validation'!$G$1047951),'Wilson Validation'!J$1047952,FALSE)),0,HLOOKUP($B138,INDIRECT("'Monthly Resource Report'!"&amp;'Wilson Validation'!$G$1047950&amp;":"&amp;'Wilson Validation'!$G$1047951),'Wilson Validation'!J$1047952,FALSE))</f>
        <v>0.53077384821196905</v>
      </c>
    </row>
    <row r="139" spans="2:10" s="461" customFormat="1">
      <c r="B139" s="301">
        <v>45413</v>
      </c>
      <c r="C139" s="294">
        <v>417</v>
      </c>
      <c r="D139" s="297">
        <v>3.8595610167907921</v>
      </c>
      <c r="E139" s="299">
        <v>0.06</v>
      </c>
      <c r="F139" s="295">
        <v>0.53</v>
      </c>
      <c r="G139" s="640">
        <f ca="1">+IF(ISERROR(HLOOKUP($B139,INDIRECT("'Monthly Resource Report'!"&amp;'Wilson Validation'!$G$1047950&amp;":"&amp;'Wilson Validation'!$G$1047951),'Wilson Validation'!G$1047952,FALSE)),0,HLOOKUP($B139,INDIRECT("'Monthly Resource Report'!"&amp;'Wilson Validation'!$G$1047950&amp;":"&amp;'Wilson Validation'!$G$1047951),'Wilson Validation'!G$1047952,FALSE))</f>
        <v>417</v>
      </c>
      <c r="H139" s="297">
        <f ca="1">+IF(ISERROR(HLOOKUP($B139,INDIRECT("'Monthly Resource Report'!"&amp;'Wilson Validation'!$G$1047950&amp;":"&amp;'Wilson Validation'!$G$1047951),'Wilson Validation'!H$1047952,FALSE)),0,HLOOKUP($B139,INDIRECT("'Monthly Resource Report'!"&amp;'Wilson Validation'!$G$1047950&amp;":"&amp;'Wilson Validation'!$G$1047951),'Wilson Validation'!H$1047952,FALSE))</f>
        <v>3.8600026405231684</v>
      </c>
      <c r="I139" s="317">
        <f ca="1">+IF(ISERROR(HLOOKUP($B139,INDIRECT("'Monthly Resource Report'!"&amp;'Wilson Validation'!$G$1047950&amp;":"&amp;'Wilson Validation'!$G$1047951),'Wilson Validation'!I$1047952,FALSE)),0,HLOOKUP($B139,INDIRECT("'Monthly Resource Report'!"&amp;'Wilson Validation'!$G$1047950&amp;":"&amp;'Wilson Validation'!$G$1047951),'Wilson Validation'!I$1047952,FALSE))</f>
        <v>5.9761076687221554E-2</v>
      </c>
      <c r="J139" s="318">
        <f ca="1">+IF(ISERROR(HLOOKUP($B139,INDIRECT("'Monthly Resource Report'!"&amp;'Wilson Validation'!$G$1047950&amp;":"&amp;'Wilson Validation'!$G$1047951),'Wilson Validation'!J$1047952,FALSE)),0,HLOOKUP($B139,INDIRECT("'Monthly Resource Report'!"&amp;'Wilson Validation'!$G$1047950&amp;":"&amp;'Wilson Validation'!$G$1047951),'Wilson Validation'!J$1047952,FALSE))</f>
        <v>0.53076242693020814</v>
      </c>
    </row>
    <row r="140" spans="2:10" s="461" customFormat="1">
      <c r="B140" s="301">
        <v>45444</v>
      </c>
      <c r="C140" s="294">
        <v>417</v>
      </c>
      <c r="D140" s="297">
        <v>3.8595610167907921</v>
      </c>
      <c r="E140" s="299">
        <v>0.06</v>
      </c>
      <c r="F140" s="295">
        <v>0.53</v>
      </c>
      <c r="G140" s="640">
        <f ca="1">+IF(ISERROR(HLOOKUP($B140,INDIRECT("'Monthly Resource Report'!"&amp;'Wilson Validation'!$G$1047950&amp;":"&amp;'Wilson Validation'!$G$1047951),'Wilson Validation'!G$1047952,FALSE)),0,HLOOKUP($B140,INDIRECT("'Monthly Resource Report'!"&amp;'Wilson Validation'!$G$1047950&amp;":"&amp;'Wilson Validation'!$G$1047951),'Wilson Validation'!G$1047952,FALSE))</f>
        <v>417</v>
      </c>
      <c r="H140" s="297">
        <f ca="1">+IF(ISERROR(HLOOKUP($B140,INDIRECT("'Monthly Resource Report'!"&amp;'Wilson Validation'!$G$1047950&amp;":"&amp;'Wilson Validation'!$G$1047951),'Wilson Validation'!H$1047952,FALSE)),0,HLOOKUP($B140,INDIRECT("'Monthly Resource Report'!"&amp;'Wilson Validation'!$G$1047950&amp;":"&amp;'Wilson Validation'!$G$1047951),'Wilson Validation'!H$1047952,FALSE))</f>
        <v>3.8600033050606943</v>
      </c>
      <c r="I140" s="317">
        <f ca="1">+IF(ISERROR(HLOOKUP($B140,INDIRECT("'Monthly Resource Report'!"&amp;'Wilson Validation'!$G$1047950&amp;":"&amp;'Wilson Validation'!$G$1047951),'Wilson Validation'!I$1047952,FALSE)),0,HLOOKUP($B140,INDIRECT("'Monthly Resource Report'!"&amp;'Wilson Validation'!$G$1047950&amp;":"&amp;'Wilson Validation'!$G$1047951),'Wilson Validation'!I$1047952,FALSE))</f>
        <v>5.9766972498426552E-2</v>
      </c>
      <c r="J140" s="318">
        <f ca="1">+IF(ISERROR(HLOOKUP($B140,INDIRECT("'Monthly Resource Report'!"&amp;'Wilson Validation'!$G$1047950&amp;":"&amp;'Wilson Validation'!$G$1047951),'Wilson Validation'!J$1047952,FALSE)),0,HLOOKUP($B140,INDIRECT("'Monthly Resource Report'!"&amp;'Wilson Validation'!$G$1047950&amp;":"&amp;'Wilson Validation'!$G$1047951),'Wilson Validation'!J$1047952,FALSE))</f>
        <v>0.53117751277076453</v>
      </c>
    </row>
    <row r="141" spans="2:10" s="461" customFormat="1">
      <c r="B141" s="301">
        <v>45474</v>
      </c>
      <c r="C141" s="294">
        <v>417</v>
      </c>
      <c r="D141" s="297">
        <v>3.8595610167907921</v>
      </c>
      <c r="E141" s="299">
        <v>0.06</v>
      </c>
      <c r="F141" s="295">
        <v>0.53</v>
      </c>
      <c r="G141" s="640">
        <f ca="1">+IF(ISERROR(HLOOKUP($B141,INDIRECT("'Monthly Resource Report'!"&amp;'Wilson Validation'!$G$1047950&amp;":"&amp;'Wilson Validation'!$G$1047951),'Wilson Validation'!G$1047952,FALSE)),0,HLOOKUP($B141,INDIRECT("'Monthly Resource Report'!"&amp;'Wilson Validation'!$G$1047950&amp;":"&amp;'Wilson Validation'!$G$1047951),'Wilson Validation'!G$1047952,FALSE))</f>
        <v>417</v>
      </c>
      <c r="H141" s="297">
        <f ca="1">+IF(ISERROR(HLOOKUP($B141,INDIRECT("'Monthly Resource Report'!"&amp;'Wilson Validation'!$G$1047950&amp;":"&amp;'Wilson Validation'!$G$1047951),'Wilson Validation'!H$1047952,FALSE)),0,HLOOKUP($B141,INDIRECT("'Monthly Resource Report'!"&amp;'Wilson Validation'!$G$1047950&amp;":"&amp;'Wilson Validation'!$G$1047951),'Wilson Validation'!H$1047952,FALSE))</f>
        <v>3.8600030048282594</v>
      </c>
      <c r="I141" s="317">
        <f ca="1">+IF(ISERROR(HLOOKUP($B141,INDIRECT("'Monthly Resource Report'!"&amp;'Wilson Validation'!$G$1047950&amp;":"&amp;'Wilson Validation'!$G$1047951),'Wilson Validation'!I$1047952,FALSE)),0,HLOOKUP($B141,INDIRECT("'Monthly Resource Report'!"&amp;'Wilson Validation'!$G$1047950&amp;":"&amp;'Wilson Validation'!$G$1047951),'Wilson Validation'!I$1047952,FALSE))</f>
        <v>5.9802930254560578E-2</v>
      </c>
      <c r="J141" s="318">
        <f ca="1">+IF(ISERROR(HLOOKUP($B141,INDIRECT("'Monthly Resource Report'!"&amp;'Wilson Validation'!$G$1047950&amp;":"&amp;'Wilson Validation'!$G$1047951),'Wilson Validation'!J$1047952,FALSE)),0,HLOOKUP($B141,INDIRECT("'Monthly Resource Report'!"&amp;'Wilson Validation'!$G$1047950&amp;":"&amp;'Wilson Validation'!$G$1047951),'Wilson Validation'!J$1047952,FALSE))</f>
        <v>0.53075512739321551</v>
      </c>
    </row>
    <row r="142" spans="2:10" s="461" customFormat="1">
      <c r="B142" s="301">
        <v>45505</v>
      </c>
      <c r="C142" s="294">
        <v>417</v>
      </c>
      <c r="D142" s="297">
        <v>3.8595610167907921</v>
      </c>
      <c r="E142" s="299">
        <v>0.06</v>
      </c>
      <c r="F142" s="295">
        <v>0.53</v>
      </c>
      <c r="G142" s="640">
        <f ca="1">+IF(ISERROR(HLOOKUP($B142,INDIRECT("'Monthly Resource Report'!"&amp;'Wilson Validation'!$G$1047950&amp;":"&amp;'Wilson Validation'!$G$1047951),'Wilson Validation'!G$1047952,FALSE)),0,HLOOKUP($B142,INDIRECT("'Monthly Resource Report'!"&amp;'Wilson Validation'!$G$1047950&amp;":"&amp;'Wilson Validation'!$G$1047951),'Wilson Validation'!G$1047952,FALSE))</f>
        <v>417</v>
      </c>
      <c r="H142" s="297">
        <f ca="1">+IF(ISERROR(HLOOKUP($B142,INDIRECT("'Monthly Resource Report'!"&amp;'Wilson Validation'!$G$1047950&amp;":"&amp;'Wilson Validation'!$G$1047951),'Wilson Validation'!H$1047952,FALSE)),0,HLOOKUP($B142,INDIRECT("'Monthly Resource Report'!"&amp;'Wilson Validation'!$G$1047950&amp;":"&amp;'Wilson Validation'!$G$1047951),'Wilson Validation'!H$1047952,FALSE))</f>
        <v>3.8600019848466953</v>
      </c>
      <c r="I142" s="317">
        <f ca="1">+IF(ISERROR(HLOOKUP($B142,INDIRECT("'Monthly Resource Report'!"&amp;'Wilson Validation'!$G$1047950&amp;":"&amp;'Wilson Validation'!$G$1047951),'Wilson Validation'!I$1047952,FALSE)),0,HLOOKUP($B142,INDIRECT("'Monthly Resource Report'!"&amp;'Wilson Validation'!$G$1047950&amp;":"&amp;'Wilson Validation'!$G$1047951),'Wilson Validation'!I$1047952,FALSE))</f>
        <v>5.9795262131614936E-2</v>
      </c>
      <c r="J142" s="318">
        <f ca="1">+IF(ISERROR(HLOOKUP($B142,INDIRECT("'Monthly Resource Report'!"&amp;'Wilson Validation'!$G$1047950&amp;":"&amp;'Wilson Validation'!$G$1047951),'Wilson Validation'!J$1047952,FALSE)),0,HLOOKUP($B142,INDIRECT("'Monthly Resource Report'!"&amp;'Wilson Validation'!$G$1047950&amp;":"&amp;'Wilson Validation'!$G$1047951),'Wilson Validation'!J$1047952,FALSE))</f>
        <v>0.53113932190442992</v>
      </c>
    </row>
    <row r="143" spans="2:10" s="461" customFormat="1">
      <c r="B143" s="301">
        <v>45536</v>
      </c>
      <c r="C143" s="294">
        <v>417</v>
      </c>
      <c r="D143" s="297">
        <v>3.8595610167907921</v>
      </c>
      <c r="E143" s="299">
        <v>0.06</v>
      </c>
      <c r="F143" s="295">
        <v>0.53</v>
      </c>
      <c r="G143" s="640">
        <f ca="1">+IF(ISERROR(HLOOKUP($B143,INDIRECT("'Monthly Resource Report'!"&amp;'Wilson Validation'!$G$1047950&amp;":"&amp;'Wilson Validation'!$G$1047951),'Wilson Validation'!G$1047952,FALSE)),0,HLOOKUP($B143,INDIRECT("'Monthly Resource Report'!"&amp;'Wilson Validation'!$G$1047950&amp;":"&amp;'Wilson Validation'!$G$1047951),'Wilson Validation'!G$1047952,FALSE))</f>
        <v>417</v>
      </c>
      <c r="H143" s="297">
        <f ca="1">+IF(ISERROR(HLOOKUP($B143,INDIRECT("'Monthly Resource Report'!"&amp;'Wilson Validation'!$G$1047950&amp;":"&amp;'Wilson Validation'!$G$1047951),'Wilson Validation'!H$1047952,FALSE)),0,HLOOKUP($B143,INDIRECT("'Monthly Resource Report'!"&amp;'Wilson Validation'!$G$1047950&amp;":"&amp;'Wilson Validation'!$G$1047951),'Wilson Validation'!H$1047952,FALSE))</f>
        <v>3.8600026501852374</v>
      </c>
      <c r="I143" s="317">
        <f ca="1">+IF(ISERROR(HLOOKUP($B143,INDIRECT("'Monthly Resource Report'!"&amp;'Wilson Validation'!$G$1047950&amp;":"&amp;'Wilson Validation'!$G$1047951),'Wilson Validation'!I$1047952,FALSE)),0,HLOOKUP($B143,INDIRECT("'Monthly Resource Report'!"&amp;'Wilson Validation'!$G$1047950&amp;":"&amp;'Wilson Validation'!$G$1047951),'Wilson Validation'!I$1047952,FALSE))</f>
        <v>5.9745474258016504E-2</v>
      </c>
      <c r="J143" s="318">
        <f ca="1">+IF(ISERROR(HLOOKUP($B143,INDIRECT("'Monthly Resource Report'!"&amp;'Wilson Validation'!$G$1047950&amp;":"&amp;'Wilson Validation'!$G$1047951),'Wilson Validation'!J$1047952,FALSE)),0,HLOOKUP($B143,INDIRECT("'Monthly Resource Report'!"&amp;'Wilson Validation'!$G$1047950&amp;":"&amp;'Wilson Validation'!$G$1047951),'Wilson Validation'!J$1047952,FALSE))</f>
        <v>0.53079021523712089</v>
      </c>
    </row>
    <row r="144" spans="2:10" s="461" customFormat="1">
      <c r="B144" s="301">
        <v>45566</v>
      </c>
      <c r="C144" s="294">
        <v>417</v>
      </c>
      <c r="D144" s="297">
        <v>3.8595610167907921</v>
      </c>
      <c r="E144" s="299">
        <v>0.06</v>
      </c>
      <c r="F144" s="295">
        <v>0.53</v>
      </c>
      <c r="G144" s="640">
        <f ca="1">+IF(ISERROR(HLOOKUP($B144,INDIRECT("'Monthly Resource Report'!"&amp;'Wilson Validation'!$G$1047950&amp;":"&amp;'Wilson Validation'!$G$1047951),'Wilson Validation'!G$1047952,FALSE)),0,HLOOKUP($B144,INDIRECT("'Monthly Resource Report'!"&amp;'Wilson Validation'!$G$1047950&amp;":"&amp;'Wilson Validation'!$G$1047951),'Wilson Validation'!G$1047952,FALSE))</f>
        <v>417</v>
      </c>
      <c r="H144" s="297">
        <f ca="1">+IF(ISERROR(HLOOKUP($B144,INDIRECT("'Monthly Resource Report'!"&amp;'Wilson Validation'!$G$1047950&amp;":"&amp;'Wilson Validation'!$G$1047951),'Wilson Validation'!H$1047952,FALSE)),0,HLOOKUP($B144,INDIRECT("'Monthly Resource Report'!"&amp;'Wilson Validation'!$G$1047950&amp;":"&amp;'Wilson Validation'!$G$1047951),'Wilson Validation'!H$1047952,FALSE))</f>
        <v>3.8600016925221698</v>
      </c>
      <c r="I144" s="317">
        <f ca="1">+IF(ISERROR(HLOOKUP($B144,INDIRECT("'Monthly Resource Report'!"&amp;'Wilson Validation'!$G$1047950&amp;":"&amp;'Wilson Validation'!$G$1047951),'Wilson Validation'!I$1047952,FALSE)),0,HLOOKUP($B144,INDIRECT("'Monthly Resource Report'!"&amp;'Wilson Validation'!$G$1047950&amp;":"&amp;'Wilson Validation'!$G$1047951),'Wilson Validation'!I$1047952,FALSE))</f>
        <v>5.9824938325983235E-2</v>
      </c>
      <c r="J144" s="318">
        <f ca="1">+IF(ISERROR(HLOOKUP($B144,INDIRECT("'Monthly Resource Report'!"&amp;'Wilson Validation'!$G$1047950&amp;":"&amp;'Wilson Validation'!$G$1047951),'Wilson Validation'!J$1047952,FALSE)),0,HLOOKUP($B144,INDIRECT("'Monthly Resource Report'!"&amp;'Wilson Validation'!$G$1047950&amp;":"&amp;'Wilson Validation'!$G$1047951),'Wilson Validation'!J$1047952,FALSE))</f>
        <v>0.53188016271890282</v>
      </c>
    </row>
    <row r="145" spans="2:10" s="461" customFormat="1">
      <c r="B145" s="301">
        <v>45597</v>
      </c>
      <c r="C145" s="294">
        <v>417</v>
      </c>
      <c r="D145" s="297">
        <v>3.8595610167907921</v>
      </c>
      <c r="E145" s="299">
        <v>0.06</v>
      </c>
      <c r="F145" s="295">
        <v>0.53</v>
      </c>
      <c r="G145" s="640">
        <f ca="1">+IF(ISERROR(HLOOKUP($B145,INDIRECT("'Monthly Resource Report'!"&amp;'Wilson Validation'!$G$1047950&amp;":"&amp;'Wilson Validation'!$G$1047951),'Wilson Validation'!G$1047952,FALSE)),0,HLOOKUP($B145,INDIRECT("'Monthly Resource Report'!"&amp;'Wilson Validation'!$G$1047950&amp;":"&amp;'Wilson Validation'!$G$1047951),'Wilson Validation'!G$1047952,FALSE))</f>
        <v>417</v>
      </c>
      <c r="H145" s="297">
        <f ca="1">+IF(ISERROR(HLOOKUP($B145,INDIRECT("'Monthly Resource Report'!"&amp;'Wilson Validation'!$G$1047950&amp;":"&amp;'Wilson Validation'!$G$1047951),'Wilson Validation'!H$1047952,FALSE)),0,HLOOKUP($B145,INDIRECT("'Monthly Resource Report'!"&amp;'Wilson Validation'!$G$1047950&amp;":"&amp;'Wilson Validation'!$G$1047951),'Wilson Validation'!H$1047952,FALSE))</f>
        <v>3.8600034759283188</v>
      </c>
      <c r="I145" s="317">
        <f ca="1">+IF(ISERROR(HLOOKUP($B145,INDIRECT("'Monthly Resource Report'!"&amp;'Wilson Validation'!$G$1047950&amp;":"&amp;'Wilson Validation'!$G$1047951),'Wilson Validation'!I$1047952,FALSE)),0,HLOOKUP($B145,INDIRECT("'Monthly Resource Report'!"&amp;'Wilson Validation'!$G$1047950&amp;":"&amp;'Wilson Validation'!$G$1047951),'Wilson Validation'!I$1047952,FALSE))</f>
        <v>5.9911352468252611E-2</v>
      </c>
      <c r="J145" s="318">
        <f ca="1">+IF(ISERROR(HLOOKUP($B145,INDIRECT("'Monthly Resource Report'!"&amp;'Wilson Validation'!$G$1047950&amp;":"&amp;'Wilson Validation'!$G$1047951),'Wilson Validation'!J$1047952,FALSE)),0,HLOOKUP($B145,INDIRECT("'Monthly Resource Report'!"&amp;'Wilson Validation'!$G$1047950&amp;":"&amp;'Wilson Validation'!$G$1047951),'Wilson Validation'!J$1047952,FALSE))</f>
        <v>0.53153963838979768</v>
      </c>
    </row>
    <row r="146" spans="2:10" s="461" customFormat="1">
      <c r="B146" s="301">
        <v>45627</v>
      </c>
      <c r="C146" s="294">
        <v>417</v>
      </c>
      <c r="D146" s="297">
        <v>3.8595610167907921</v>
      </c>
      <c r="E146" s="299">
        <v>0.06</v>
      </c>
      <c r="F146" s="295">
        <v>0.53</v>
      </c>
      <c r="G146" s="640">
        <f ca="1">+IF(ISERROR(HLOOKUP($B146,INDIRECT("'Monthly Resource Report'!"&amp;'Wilson Validation'!$G$1047950&amp;":"&amp;'Wilson Validation'!$G$1047951),'Wilson Validation'!G$1047952,FALSE)),0,HLOOKUP($B146,INDIRECT("'Monthly Resource Report'!"&amp;'Wilson Validation'!$G$1047950&amp;":"&amp;'Wilson Validation'!$G$1047951),'Wilson Validation'!G$1047952,FALSE))</f>
        <v>417</v>
      </c>
      <c r="H146" s="297">
        <f ca="1">+IF(ISERROR(HLOOKUP($B146,INDIRECT("'Monthly Resource Report'!"&amp;'Wilson Validation'!$G$1047950&amp;":"&amp;'Wilson Validation'!$G$1047951),'Wilson Validation'!H$1047952,FALSE)),0,HLOOKUP($B146,INDIRECT("'Monthly Resource Report'!"&amp;'Wilson Validation'!$G$1047950&amp;":"&amp;'Wilson Validation'!$G$1047951),'Wilson Validation'!H$1047952,FALSE))</f>
        <v>3.8600036884676592</v>
      </c>
      <c r="I146" s="317">
        <f ca="1">+IF(ISERROR(HLOOKUP($B146,INDIRECT("'Monthly Resource Report'!"&amp;'Wilson Validation'!$G$1047950&amp;":"&amp;'Wilson Validation'!$G$1047951),'Wilson Validation'!I$1047952,FALSE)),0,HLOOKUP($B146,INDIRECT("'Monthly Resource Report'!"&amp;'Wilson Validation'!$G$1047950&amp;":"&amp;'Wilson Validation'!$G$1047951),'Wilson Validation'!I$1047952,FALSE))</f>
        <v>5.9935456737976511E-2</v>
      </c>
      <c r="J146" s="318">
        <f ca="1">+IF(ISERROR(HLOOKUP($B146,INDIRECT("'Monthly Resource Report'!"&amp;'Wilson Validation'!$G$1047950&amp;":"&amp;'Wilson Validation'!$G$1047951),'Wilson Validation'!J$1047952,FALSE)),0,HLOOKUP($B146,INDIRECT("'Monthly Resource Report'!"&amp;'Wilson Validation'!$G$1047950&amp;":"&amp;'Wilson Validation'!$G$1047951),'Wilson Validation'!J$1047952,FALSE))</f>
        <v>0.53148857116198511</v>
      </c>
    </row>
    <row r="147" spans="2:10" s="461" customFormat="1">
      <c r="B147" s="301">
        <v>45658</v>
      </c>
      <c r="C147" s="294">
        <v>417</v>
      </c>
      <c r="D147" s="297">
        <v>3.965698944752539</v>
      </c>
      <c r="E147" s="299">
        <v>0.06</v>
      </c>
      <c r="F147" s="295">
        <v>0.53</v>
      </c>
      <c r="G147" s="640">
        <f ca="1">+IF(ISERROR(HLOOKUP($B147,INDIRECT("'Monthly Resource Report'!"&amp;'Wilson Validation'!$G$1047950&amp;":"&amp;'Wilson Validation'!$G$1047951),'Wilson Validation'!G$1047952,FALSE)),0,HLOOKUP($B147,INDIRECT("'Monthly Resource Report'!"&amp;'Wilson Validation'!$G$1047950&amp;":"&amp;'Wilson Validation'!$G$1047951),'Wilson Validation'!G$1047952,FALSE))</f>
        <v>417</v>
      </c>
      <c r="H147" s="297">
        <f ca="1">+IF(ISERROR(HLOOKUP($B147,INDIRECT("'Monthly Resource Report'!"&amp;'Wilson Validation'!$G$1047950&amp;":"&amp;'Wilson Validation'!$G$1047951),'Wilson Validation'!H$1047952,FALSE)),0,HLOOKUP($B147,INDIRECT("'Monthly Resource Report'!"&amp;'Wilson Validation'!$G$1047950&amp;":"&amp;'Wilson Validation'!$G$1047951),'Wilson Validation'!H$1047952,FALSE))</f>
        <v>3.9660039274689516</v>
      </c>
      <c r="I147" s="317">
        <f ca="1">+IF(ISERROR(HLOOKUP($B147,INDIRECT("'Monthly Resource Report'!"&amp;'Wilson Validation'!$G$1047950&amp;":"&amp;'Wilson Validation'!$G$1047951),'Wilson Validation'!I$1047952,FALSE)),0,HLOOKUP($B147,INDIRECT("'Monthly Resource Report'!"&amp;'Wilson Validation'!$G$1047950&amp;":"&amp;'Wilson Validation'!$G$1047951),'Wilson Validation'!I$1047952,FALSE))</f>
        <v>5.9929763328305165E-2</v>
      </c>
      <c r="J147" s="318">
        <f ca="1">+IF(ISERROR(HLOOKUP($B147,INDIRECT("'Monthly Resource Report'!"&amp;'Wilson Validation'!$G$1047950&amp;":"&amp;'Wilson Validation'!$G$1047951),'Wilson Validation'!J$1047952,FALSE)),0,HLOOKUP($B147,INDIRECT("'Monthly Resource Report'!"&amp;'Wilson Validation'!$G$1047950&amp;":"&amp;'Wilson Validation'!$G$1047951),'Wilson Validation'!J$1047952,FALSE))</f>
        <v>0.53111845508483602</v>
      </c>
    </row>
    <row r="148" spans="2:10" s="461" customFormat="1">
      <c r="B148" s="301">
        <v>45689</v>
      </c>
      <c r="C148" s="294">
        <v>417</v>
      </c>
      <c r="D148" s="297">
        <v>3.965698944752539</v>
      </c>
      <c r="E148" s="299">
        <v>0.06</v>
      </c>
      <c r="F148" s="295">
        <v>0.53</v>
      </c>
      <c r="G148" s="640">
        <f ca="1">+IF(ISERROR(HLOOKUP($B148,INDIRECT("'Monthly Resource Report'!"&amp;'Wilson Validation'!$G$1047950&amp;":"&amp;'Wilson Validation'!$G$1047951),'Wilson Validation'!G$1047952,FALSE)),0,HLOOKUP($B148,INDIRECT("'Monthly Resource Report'!"&amp;'Wilson Validation'!$G$1047950&amp;":"&amp;'Wilson Validation'!$G$1047951),'Wilson Validation'!G$1047952,FALSE))</f>
        <v>417</v>
      </c>
      <c r="H148" s="297">
        <f ca="1">+IF(ISERROR(HLOOKUP($B148,INDIRECT("'Monthly Resource Report'!"&amp;'Wilson Validation'!$G$1047950&amp;":"&amp;'Wilson Validation'!$G$1047951),'Wilson Validation'!H$1047952,FALSE)),0,HLOOKUP($B148,INDIRECT("'Monthly Resource Report'!"&amp;'Wilson Validation'!$G$1047950&amp;":"&amp;'Wilson Validation'!$G$1047951),'Wilson Validation'!H$1047952,FALSE))</f>
        <v>3.96600413427403</v>
      </c>
      <c r="I148" s="317">
        <f ca="1">+IF(ISERROR(HLOOKUP($B148,INDIRECT("'Monthly Resource Report'!"&amp;'Wilson Validation'!$G$1047950&amp;":"&amp;'Wilson Validation'!$G$1047951),'Wilson Validation'!I$1047952,FALSE)),0,HLOOKUP($B148,INDIRECT("'Monthly Resource Report'!"&amp;'Wilson Validation'!$G$1047950&amp;":"&amp;'Wilson Validation'!$G$1047951),'Wilson Validation'!I$1047952,FALSE))</f>
        <v>5.9941531589543344E-2</v>
      </c>
      <c r="J148" s="318">
        <f ca="1">+IF(ISERROR(HLOOKUP($B148,INDIRECT("'Monthly Resource Report'!"&amp;'Wilson Validation'!$G$1047950&amp;":"&amp;'Wilson Validation'!$G$1047951),'Wilson Validation'!J$1047952,FALSE)),0,HLOOKUP($B148,INDIRECT("'Monthly Resource Report'!"&amp;'Wilson Validation'!$G$1047950&amp;":"&amp;'Wilson Validation'!$G$1047951),'Wilson Validation'!J$1047952,FALSE))</f>
        <v>0.53082479121461346</v>
      </c>
    </row>
    <row r="149" spans="2:10" s="461" customFormat="1">
      <c r="B149" s="301">
        <v>45717</v>
      </c>
      <c r="C149" s="294">
        <v>417</v>
      </c>
      <c r="D149" s="297">
        <v>3.965698944752539</v>
      </c>
      <c r="E149" s="299">
        <v>0.06</v>
      </c>
      <c r="F149" s="295">
        <v>0.53</v>
      </c>
      <c r="G149" s="640">
        <f ca="1">+IF(ISERROR(HLOOKUP($B149,INDIRECT("'Monthly Resource Report'!"&amp;'Wilson Validation'!$G$1047950&amp;":"&amp;'Wilson Validation'!$G$1047951),'Wilson Validation'!G$1047952,FALSE)),0,HLOOKUP($B149,INDIRECT("'Monthly Resource Report'!"&amp;'Wilson Validation'!$G$1047950&amp;":"&amp;'Wilson Validation'!$G$1047951),'Wilson Validation'!G$1047952,FALSE))</f>
        <v>417</v>
      </c>
      <c r="H149" s="297">
        <f ca="1">+IF(ISERROR(HLOOKUP($B149,INDIRECT("'Monthly Resource Report'!"&amp;'Wilson Validation'!$G$1047950&amp;":"&amp;'Wilson Validation'!$G$1047951),'Wilson Validation'!H$1047952,FALSE)),0,HLOOKUP($B149,INDIRECT("'Monthly Resource Report'!"&amp;'Wilson Validation'!$G$1047950&amp;":"&amp;'Wilson Validation'!$G$1047951),'Wilson Validation'!H$1047952,FALSE))</f>
        <v>3.9660042263399444</v>
      </c>
      <c r="I149" s="317">
        <f ca="1">+IF(ISERROR(HLOOKUP($B149,INDIRECT("'Monthly Resource Report'!"&amp;'Wilson Validation'!$G$1047950&amp;":"&amp;'Wilson Validation'!$G$1047951),'Wilson Validation'!I$1047952,FALSE)),0,HLOOKUP($B149,INDIRECT("'Monthly Resource Report'!"&amp;'Wilson Validation'!$G$1047950&amp;":"&amp;'Wilson Validation'!$G$1047951),'Wilson Validation'!I$1047952,FALSE))</f>
        <v>5.992299156753695E-2</v>
      </c>
      <c r="J149" s="318">
        <f ca="1">+IF(ISERROR(HLOOKUP($B149,INDIRECT("'Monthly Resource Report'!"&amp;'Wilson Validation'!$G$1047950&amp;":"&amp;'Wilson Validation'!$G$1047951),'Wilson Validation'!J$1047952,FALSE)),0,HLOOKUP($B149,INDIRECT("'Monthly Resource Report'!"&amp;'Wilson Validation'!$G$1047950&amp;":"&amp;'Wilson Validation'!$G$1047951),'Wilson Validation'!J$1047952,FALSE))</f>
        <v>0.53111498582734729</v>
      </c>
    </row>
    <row r="150" spans="2:10" s="461" customFormat="1">
      <c r="B150" s="301">
        <v>45748</v>
      </c>
      <c r="C150" s="294">
        <v>417</v>
      </c>
      <c r="D150" s="297">
        <v>3.965698944752539</v>
      </c>
      <c r="E150" s="299">
        <v>0.06</v>
      </c>
      <c r="F150" s="295">
        <v>0.53</v>
      </c>
      <c r="G150" s="640">
        <f ca="1">+IF(ISERROR(HLOOKUP($B150,INDIRECT("'Monthly Resource Report'!"&amp;'Wilson Validation'!$G$1047950&amp;":"&amp;'Wilson Validation'!$G$1047951),'Wilson Validation'!G$1047952,FALSE)),0,HLOOKUP($B150,INDIRECT("'Monthly Resource Report'!"&amp;'Wilson Validation'!$G$1047950&amp;":"&amp;'Wilson Validation'!$G$1047951),'Wilson Validation'!G$1047952,FALSE))</f>
        <v>417</v>
      </c>
      <c r="H150" s="297">
        <f ca="1">+IF(ISERROR(HLOOKUP($B150,INDIRECT("'Monthly Resource Report'!"&amp;'Wilson Validation'!$G$1047950&amp;":"&amp;'Wilson Validation'!$G$1047951),'Wilson Validation'!H$1047952,FALSE)),0,HLOOKUP($B150,INDIRECT("'Monthly Resource Report'!"&amp;'Wilson Validation'!$G$1047950&amp;":"&amp;'Wilson Validation'!$G$1047951),'Wilson Validation'!H$1047952,FALSE))</f>
        <v>3.9660047652627304</v>
      </c>
      <c r="I150" s="317">
        <f ca="1">+IF(ISERROR(HLOOKUP($B150,INDIRECT("'Monthly Resource Report'!"&amp;'Wilson Validation'!$G$1047950&amp;":"&amp;'Wilson Validation'!$G$1047951),'Wilson Validation'!I$1047952,FALSE)),0,HLOOKUP($B150,INDIRECT("'Monthly Resource Report'!"&amp;'Wilson Validation'!$G$1047950&amp;":"&amp;'Wilson Validation'!$G$1047951),'Wilson Validation'!I$1047952,FALSE))</f>
        <v>5.9826104685489045E-2</v>
      </c>
      <c r="J150" s="318">
        <f ca="1">+IF(ISERROR(HLOOKUP($B150,INDIRECT("'Monthly Resource Report'!"&amp;'Wilson Validation'!$G$1047950&amp;":"&amp;'Wilson Validation'!$G$1047951),'Wilson Validation'!J$1047952,FALSE)),0,HLOOKUP($B150,INDIRECT("'Monthly Resource Report'!"&amp;'Wilson Validation'!$G$1047950&amp;":"&amp;'Wilson Validation'!$G$1047951),'Wilson Validation'!J$1047952,FALSE))</f>
        <v>0.53078252891529931</v>
      </c>
    </row>
    <row r="151" spans="2:10" s="461" customFormat="1">
      <c r="B151" s="301">
        <v>45778</v>
      </c>
      <c r="C151" s="294">
        <v>417</v>
      </c>
      <c r="D151" s="297">
        <v>3.965698944752539</v>
      </c>
      <c r="E151" s="299">
        <v>0.06</v>
      </c>
      <c r="F151" s="295">
        <v>0.53</v>
      </c>
      <c r="G151" s="640">
        <f ca="1">+IF(ISERROR(HLOOKUP($B151,INDIRECT("'Monthly Resource Report'!"&amp;'Wilson Validation'!$G$1047950&amp;":"&amp;'Wilson Validation'!$G$1047951),'Wilson Validation'!G$1047952,FALSE)),0,HLOOKUP($B151,INDIRECT("'Monthly Resource Report'!"&amp;'Wilson Validation'!$G$1047950&amp;":"&amp;'Wilson Validation'!$G$1047951),'Wilson Validation'!G$1047952,FALSE))</f>
        <v>417</v>
      </c>
      <c r="H151" s="297">
        <f ca="1">+IF(ISERROR(HLOOKUP($B151,INDIRECT("'Monthly Resource Report'!"&amp;'Wilson Validation'!$G$1047950&amp;":"&amp;'Wilson Validation'!$G$1047951),'Wilson Validation'!H$1047952,FALSE)),0,HLOOKUP($B151,INDIRECT("'Monthly Resource Report'!"&amp;'Wilson Validation'!$G$1047950&amp;":"&amp;'Wilson Validation'!$G$1047951),'Wilson Validation'!H$1047952,FALSE))</f>
        <v>3.9660032346620322</v>
      </c>
      <c r="I151" s="317">
        <f ca="1">+IF(ISERROR(HLOOKUP($B151,INDIRECT("'Monthly Resource Report'!"&amp;'Wilson Validation'!$G$1047950&amp;":"&amp;'Wilson Validation'!$G$1047951),'Wilson Validation'!I$1047952,FALSE)),0,HLOOKUP($B151,INDIRECT("'Monthly Resource Report'!"&amp;'Wilson Validation'!$G$1047950&amp;":"&amp;'Wilson Validation'!$G$1047951),'Wilson Validation'!I$1047952,FALSE))</f>
        <v>5.9767240098071765E-2</v>
      </c>
      <c r="J151" s="318">
        <f ca="1">+IF(ISERROR(HLOOKUP($B151,INDIRECT("'Monthly Resource Report'!"&amp;'Wilson Validation'!$G$1047950&amp;":"&amp;'Wilson Validation'!$G$1047951),'Wilson Validation'!J$1047952,FALSE)),0,HLOOKUP($B151,INDIRECT("'Monthly Resource Report'!"&amp;'Wilson Validation'!$G$1047950&amp;":"&amp;'Wilson Validation'!$G$1047951),'Wilson Validation'!J$1047952,FALSE))</f>
        <v>0.53076195617885547</v>
      </c>
    </row>
    <row r="152" spans="2:10" s="461" customFormat="1">
      <c r="B152" s="301">
        <v>45809</v>
      </c>
      <c r="C152" s="294">
        <v>417</v>
      </c>
      <c r="D152" s="297">
        <v>3.965698944752539</v>
      </c>
      <c r="E152" s="299">
        <v>0.06</v>
      </c>
      <c r="F152" s="295">
        <v>0.53</v>
      </c>
      <c r="G152" s="640">
        <f ca="1">+IF(ISERROR(HLOOKUP($B152,INDIRECT("'Monthly Resource Report'!"&amp;'Wilson Validation'!$G$1047950&amp;":"&amp;'Wilson Validation'!$G$1047951),'Wilson Validation'!G$1047952,FALSE)),0,HLOOKUP($B152,INDIRECT("'Monthly Resource Report'!"&amp;'Wilson Validation'!$G$1047950&amp;":"&amp;'Wilson Validation'!$G$1047951),'Wilson Validation'!G$1047952,FALSE))</f>
        <v>417</v>
      </c>
      <c r="H152" s="297">
        <f ca="1">+IF(ISERROR(HLOOKUP($B152,INDIRECT("'Monthly Resource Report'!"&amp;'Wilson Validation'!$G$1047950&amp;":"&amp;'Wilson Validation'!$G$1047951),'Wilson Validation'!H$1047952,FALSE)),0,HLOOKUP($B152,INDIRECT("'Monthly Resource Report'!"&amp;'Wilson Validation'!$G$1047950&amp;":"&amp;'Wilson Validation'!$G$1047951),'Wilson Validation'!H$1047952,FALSE))</f>
        <v>3.966004261573842</v>
      </c>
      <c r="I152" s="317">
        <f ca="1">+IF(ISERROR(HLOOKUP($B152,INDIRECT("'Monthly Resource Report'!"&amp;'Wilson Validation'!$G$1047950&amp;":"&amp;'Wilson Validation'!$G$1047951),'Wilson Validation'!I$1047952,FALSE)),0,HLOOKUP($B152,INDIRECT("'Monthly Resource Report'!"&amp;'Wilson Validation'!$G$1047950&amp;":"&amp;'Wilson Validation'!$G$1047951),'Wilson Validation'!I$1047952,FALSE))</f>
        <v>5.9734838988636511E-2</v>
      </c>
      <c r="J152" s="318">
        <f ca="1">+IF(ISERROR(HLOOKUP($B152,INDIRECT("'Monthly Resource Report'!"&amp;'Wilson Validation'!$G$1047950&amp;":"&amp;'Wilson Validation'!$G$1047951),'Wilson Validation'!J$1047952,FALSE)),0,HLOOKUP($B152,INDIRECT("'Monthly Resource Report'!"&amp;'Wilson Validation'!$G$1047950&amp;":"&amp;'Wilson Validation'!$G$1047951),'Wilson Validation'!J$1047952,FALSE))</f>
        <v>0.5307861228227152</v>
      </c>
    </row>
    <row r="153" spans="2:10" s="461" customFormat="1">
      <c r="B153" s="301">
        <v>45839</v>
      </c>
      <c r="C153" s="294">
        <v>417</v>
      </c>
      <c r="D153" s="297">
        <v>3.965698944752539</v>
      </c>
      <c r="E153" s="299">
        <v>0.06</v>
      </c>
      <c r="F153" s="295">
        <v>0.53</v>
      </c>
      <c r="G153" s="640">
        <f ca="1">+IF(ISERROR(HLOOKUP($B153,INDIRECT("'Monthly Resource Report'!"&amp;'Wilson Validation'!$G$1047950&amp;":"&amp;'Wilson Validation'!$G$1047951),'Wilson Validation'!G$1047952,FALSE)),0,HLOOKUP($B153,INDIRECT("'Monthly Resource Report'!"&amp;'Wilson Validation'!$G$1047950&amp;":"&amp;'Wilson Validation'!$G$1047951),'Wilson Validation'!G$1047952,FALSE))</f>
        <v>417</v>
      </c>
      <c r="H153" s="297">
        <f ca="1">+IF(ISERROR(HLOOKUP($B153,INDIRECT("'Monthly Resource Report'!"&amp;'Wilson Validation'!$G$1047950&amp;":"&amp;'Wilson Validation'!$G$1047951),'Wilson Validation'!H$1047952,FALSE)),0,HLOOKUP($B153,INDIRECT("'Monthly Resource Report'!"&amp;'Wilson Validation'!$G$1047950&amp;":"&amp;'Wilson Validation'!$G$1047951),'Wilson Validation'!H$1047952,FALSE))</f>
        <v>3.9660035488878536</v>
      </c>
      <c r="I153" s="317">
        <f ca="1">+IF(ISERROR(HLOOKUP($B153,INDIRECT("'Monthly Resource Report'!"&amp;'Wilson Validation'!$G$1047950&amp;":"&amp;'Wilson Validation'!$G$1047951),'Wilson Validation'!I$1047952,FALSE)),0,HLOOKUP($B153,INDIRECT("'Monthly Resource Report'!"&amp;'Wilson Validation'!$G$1047950&amp;":"&amp;'Wilson Validation'!$G$1047951),'Wilson Validation'!I$1047952,FALSE))</f>
        <v>5.9744093695009194E-2</v>
      </c>
      <c r="J153" s="318">
        <f ca="1">+IF(ISERROR(HLOOKUP($B153,INDIRECT("'Monthly Resource Report'!"&amp;'Wilson Validation'!$G$1047950&amp;":"&amp;'Wilson Validation'!$G$1047951),'Wilson Validation'!J$1047952,FALSE)),0,HLOOKUP($B153,INDIRECT("'Monthly Resource Report'!"&amp;'Wilson Validation'!$G$1047950&amp;":"&amp;'Wilson Validation'!$G$1047951),'Wilson Validation'!J$1047952,FALSE))</f>
        <v>0.5307646939922176</v>
      </c>
    </row>
    <row r="154" spans="2:10" s="461" customFormat="1">
      <c r="B154" s="301">
        <v>45870</v>
      </c>
      <c r="C154" s="294">
        <v>417</v>
      </c>
      <c r="D154" s="297">
        <v>3.965698944752539</v>
      </c>
      <c r="E154" s="299">
        <v>0.06</v>
      </c>
      <c r="F154" s="295">
        <v>0.53</v>
      </c>
      <c r="G154" s="640">
        <f ca="1">+IF(ISERROR(HLOOKUP($B154,INDIRECT("'Monthly Resource Report'!"&amp;'Wilson Validation'!$G$1047950&amp;":"&amp;'Wilson Validation'!$G$1047951),'Wilson Validation'!G$1047952,FALSE)),0,HLOOKUP($B154,INDIRECT("'Monthly Resource Report'!"&amp;'Wilson Validation'!$G$1047950&amp;":"&amp;'Wilson Validation'!$G$1047951),'Wilson Validation'!G$1047952,FALSE))</f>
        <v>417</v>
      </c>
      <c r="H154" s="297">
        <f ca="1">+IF(ISERROR(HLOOKUP($B154,INDIRECT("'Monthly Resource Report'!"&amp;'Wilson Validation'!$G$1047950&amp;":"&amp;'Wilson Validation'!$G$1047951),'Wilson Validation'!H$1047952,FALSE)),0,HLOOKUP($B154,INDIRECT("'Monthly Resource Report'!"&amp;'Wilson Validation'!$G$1047950&amp;":"&amp;'Wilson Validation'!$G$1047951),'Wilson Validation'!H$1047952,FALSE))</f>
        <v>3.9660035925177541</v>
      </c>
      <c r="I154" s="317">
        <f ca="1">+IF(ISERROR(HLOOKUP($B154,INDIRECT("'Monthly Resource Report'!"&amp;'Wilson Validation'!$G$1047950&amp;":"&amp;'Wilson Validation'!$G$1047951),'Wilson Validation'!I$1047952,FALSE)),0,HLOOKUP($B154,INDIRECT("'Monthly Resource Report'!"&amp;'Wilson Validation'!$G$1047950&amp;":"&amp;'Wilson Validation'!$G$1047951),'Wilson Validation'!I$1047952,FALSE))</f>
        <v>5.9787909424024649E-2</v>
      </c>
      <c r="J154" s="318">
        <f ca="1">+IF(ISERROR(HLOOKUP($B154,INDIRECT("'Monthly Resource Report'!"&amp;'Wilson Validation'!$G$1047950&amp;":"&amp;'Wilson Validation'!$G$1047951),'Wilson Validation'!J$1047952,FALSE)),0,HLOOKUP($B154,INDIRECT("'Monthly Resource Report'!"&amp;'Wilson Validation'!$G$1047950&amp;":"&amp;'Wilson Validation'!$G$1047951),'Wilson Validation'!J$1047952,FALSE))</f>
        <v>0.53151411857076913</v>
      </c>
    </row>
    <row r="155" spans="2:10" s="461" customFormat="1">
      <c r="B155" s="301">
        <v>45901</v>
      </c>
      <c r="C155" s="294">
        <v>417</v>
      </c>
      <c r="D155" s="297">
        <v>3.965698944752539</v>
      </c>
      <c r="E155" s="299">
        <v>0.06</v>
      </c>
      <c r="F155" s="295">
        <v>0.53</v>
      </c>
      <c r="G155" s="640">
        <f ca="1">+IF(ISERROR(HLOOKUP($B155,INDIRECT("'Monthly Resource Report'!"&amp;'Wilson Validation'!$G$1047950&amp;":"&amp;'Wilson Validation'!$G$1047951),'Wilson Validation'!G$1047952,FALSE)),0,HLOOKUP($B155,INDIRECT("'Monthly Resource Report'!"&amp;'Wilson Validation'!$G$1047950&amp;":"&amp;'Wilson Validation'!$G$1047951),'Wilson Validation'!G$1047952,FALSE))</f>
        <v>417</v>
      </c>
      <c r="H155" s="297">
        <f ca="1">+IF(ISERROR(HLOOKUP($B155,INDIRECT("'Monthly Resource Report'!"&amp;'Wilson Validation'!$G$1047950&amp;":"&amp;'Wilson Validation'!$G$1047951),'Wilson Validation'!H$1047952,FALSE)),0,HLOOKUP($B155,INDIRECT("'Monthly Resource Report'!"&amp;'Wilson Validation'!$G$1047950&amp;":"&amp;'Wilson Validation'!$G$1047951),'Wilson Validation'!H$1047952,FALSE))</f>
        <v>3.9660042295332874</v>
      </c>
      <c r="I155" s="317">
        <f ca="1">+IF(ISERROR(HLOOKUP($B155,INDIRECT("'Monthly Resource Report'!"&amp;'Wilson Validation'!$G$1047950&amp;":"&amp;'Wilson Validation'!$G$1047951),'Wilson Validation'!I$1047952,FALSE)),0,HLOOKUP($B155,INDIRECT("'Monthly Resource Report'!"&amp;'Wilson Validation'!$G$1047950&amp;":"&amp;'Wilson Validation'!$G$1047951),'Wilson Validation'!I$1047952,FALSE))</f>
        <v>5.9729320550593545E-2</v>
      </c>
      <c r="J155" s="318">
        <f ca="1">+IF(ISERROR(HLOOKUP($B155,INDIRECT("'Monthly Resource Report'!"&amp;'Wilson Validation'!$G$1047950&amp;":"&amp;'Wilson Validation'!$G$1047951),'Wilson Validation'!J$1047952,FALSE)),0,HLOOKUP($B155,INDIRECT("'Monthly Resource Report'!"&amp;'Wilson Validation'!$G$1047950&amp;":"&amp;'Wilson Validation'!$G$1047951),'Wilson Validation'!J$1047952,FALSE))</f>
        <v>0.53079272695744051</v>
      </c>
    </row>
    <row r="156" spans="2:10" s="461" customFormat="1">
      <c r="B156" s="301">
        <v>45931</v>
      </c>
      <c r="C156" s="294">
        <v>417</v>
      </c>
      <c r="D156" s="297">
        <v>3.965698944752539</v>
      </c>
      <c r="E156" s="299">
        <v>0.06</v>
      </c>
      <c r="F156" s="295">
        <v>0.53</v>
      </c>
      <c r="G156" s="640">
        <f ca="1">+IF(ISERROR(HLOOKUP($B156,INDIRECT("'Monthly Resource Report'!"&amp;'Wilson Validation'!$G$1047950&amp;":"&amp;'Wilson Validation'!$G$1047951),'Wilson Validation'!G$1047952,FALSE)),0,HLOOKUP($B156,INDIRECT("'Monthly Resource Report'!"&amp;'Wilson Validation'!$G$1047950&amp;":"&amp;'Wilson Validation'!$G$1047951),'Wilson Validation'!G$1047952,FALSE))</f>
        <v>417</v>
      </c>
      <c r="H156" s="297">
        <f ca="1">+IF(ISERROR(HLOOKUP($B156,INDIRECT("'Monthly Resource Report'!"&amp;'Wilson Validation'!$G$1047950&amp;":"&amp;'Wilson Validation'!$G$1047951),'Wilson Validation'!H$1047952,FALSE)),0,HLOOKUP($B156,INDIRECT("'Monthly Resource Report'!"&amp;'Wilson Validation'!$G$1047950&amp;":"&amp;'Wilson Validation'!$G$1047951),'Wilson Validation'!H$1047952,FALSE))</f>
        <v>3.9659978563772778</v>
      </c>
      <c r="I156" s="317">
        <f ca="1">+IF(ISERROR(HLOOKUP($B156,INDIRECT("'Monthly Resource Report'!"&amp;'Wilson Validation'!$G$1047950&amp;":"&amp;'Wilson Validation'!$G$1047951),'Wilson Validation'!I$1047952,FALSE)),0,HLOOKUP($B156,INDIRECT("'Monthly Resource Report'!"&amp;'Wilson Validation'!$G$1047950&amp;":"&amp;'Wilson Validation'!$G$1047951),'Wilson Validation'!I$1047952,FALSE))</f>
        <v>5.968831131354168E-2</v>
      </c>
      <c r="J156" s="318">
        <f ca="1">+IF(ISERROR(HLOOKUP($B156,INDIRECT("'Monthly Resource Report'!"&amp;'Wilson Validation'!$G$1047950&amp;":"&amp;'Wilson Validation'!$G$1047951),'Wilson Validation'!J$1047952,FALSE)),0,HLOOKUP($B156,INDIRECT("'Monthly Resource Report'!"&amp;'Wilson Validation'!$G$1047950&amp;":"&amp;'Wilson Validation'!$G$1047951),'Wilson Validation'!J$1047952,FALSE))</f>
        <v>0.53392793871691502</v>
      </c>
    </row>
    <row r="157" spans="2:10" s="461" customFormat="1">
      <c r="B157" s="301">
        <v>45962</v>
      </c>
      <c r="C157" s="294">
        <v>417</v>
      </c>
      <c r="D157" s="297">
        <v>3.965698944752539</v>
      </c>
      <c r="E157" s="299">
        <v>0.06</v>
      </c>
      <c r="F157" s="295">
        <v>0.53</v>
      </c>
      <c r="G157" s="640">
        <f ca="1">+IF(ISERROR(HLOOKUP($B157,INDIRECT("'Monthly Resource Report'!"&amp;'Wilson Validation'!$G$1047950&amp;":"&amp;'Wilson Validation'!$G$1047951),'Wilson Validation'!G$1047952,FALSE)),0,HLOOKUP($B157,INDIRECT("'Monthly Resource Report'!"&amp;'Wilson Validation'!$G$1047950&amp;":"&amp;'Wilson Validation'!$G$1047951),'Wilson Validation'!G$1047952,FALSE))</f>
        <v>417</v>
      </c>
      <c r="H157" s="297">
        <f ca="1">+IF(ISERROR(HLOOKUP($B157,INDIRECT("'Monthly Resource Report'!"&amp;'Wilson Validation'!$G$1047950&amp;":"&amp;'Wilson Validation'!$G$1047951),'Wilson Validation'!H$1047952,FALSE)),0,HLOOKUP($B157,INDIRECT("'Monthly Resource Report'!"&amp;'Wilson Validation'!$G$1047950&amp;":"&amp;'Wilson Validation'!$G$1047951),'Wilson Validation'!H$1047952,FALSE))</f>
        <v>3.966004039022013</v>
      </c>
      <c r="I157" s="317">
        <f ca="1">+IF(ISERROR(HLOOKUP($B157,INDIRECT("'Monthly Resource Report'!"&amp;'Wilson Validation'!$G$1047950&amp;":"&amp;'Wilson Validation'!$G$1047951),'Wilson Validation'!I$1047952,FALSE)),0,HLOOKUP($B157,INDIRECT("'Monthly Resource Report'!"&amp;'Wilson Validation'!$G$1047950&amp;":"&amp;'Wilson Validation'!$G$1047951),'Wilson Validation'!I$1047952,FALSE))</f>
        <v>5.9888343152507607E-2</v>
      </c>
      <c r="J157" s="318">
        <f ca="1">+IF(ISERROR(HLOOKUP($B157,INDIRECT("'Monthly Resource Report'!"&amp;'Wilson Validation'!$G$1047950&amp;":"&amp;'Wilson Validation'!$G$1047951),'Wilson Validation'!J$1047952,FALSE)),0,HLOOKUP($B157,INDIRECT("'Monthly Resource Report'!"&amp;'Wilson Validation'!$G$1047950&amp;":"&amp;'Wilson Validation'!$G$1047951),'Wilson Validation'!J$1047952,FALSE))</f>
        <v>0.53364631631971005</v>
      </c>
    </row>
    <row r="158" spans="2:10" s="461" customFormat="1">
      <c r="B158" s="301">
        <v>45992</v>
      </c>
      <c r="C158" s="294">
        <v>417</v>
      </c>
      <c r="D158" s="297">
        <v>3.965698944752539</v>
      </c>
      <c r="E158" s="299">
        <v>0.06</v>
      </c>
      <c r="F158" s="295">
        <v>0.53</v>
      </c>
      <c r="G158" s="640">
        <f ca="1">+IF(ISERROR(HLOOKUP($B158,INDIRECT("'Monthly Resource Report'!"&amp;'Wilson Validation'!$G$1047950&amp;":"&amp;'Wilson Validation'!$G$1047951),'Wilson Validation'!G$1047952,FALSE)),0,HLOOKUP($B158,INDIRECT("'Monthly Resource Report'!"&amp;'Wilson Validation'!$G$1047950&amp;":"&amp;'Wilson Validation'!$G$1047951),'Wilson Validation'!G$1047952,FALSE))</f>
        <v>417</v>
      </c>
      <c r="H158" s="297">
        <f ca="1">+IF(ISERROR(HLOOKUP($B158,INDIRECT("'Monthly Resource Report'!"&amp;'Wilson Validation'!$G$1047950&amp;":"&amp;'Wilson Validation'!$G$1047951),'Wilson Validation'!H$1047952,FALSE)),0,HLOOKUP($B158,INDIRECT("'Monthly Resource Report'!"&amp;'Wilson Validation'!$G$1047950&amp;":"&amp;'Wilson Validation'!$G$1047951),'Wilson Validation'!H$1047952,FALSE))</f>
        <v>3.9660043463383974</v>
      </c>
      <c r="I158" s="317">
        <f ca="1">+IF(ISERROR(HLOOKUP($B158,INDIRECT("'Monthly Resource Report'!"&amp;'Wilson Validation'!$G$1047950&amp;":"&amp;'Wilson Validation'!$G$1047951),'Wilson Validation'!I$1047952,FALSE)),0,HLOOKUP($B158,INDIRECT("'Monthly Resource Report'!"&amp;'Wilson Validation'!$G$1047950&amp;":"&amp;'Wilson Validation'!$G$1047951),'Wilson Validation'!I$1047952,FALSE))</f>
        <v>5.9883560106680028E-2</v>
      </c>
      <c r="J158" s="318">
        <f ca="1">+IF(ISERROR(HLOOKUP($B158,INDIRECT("'Monthly Resource Report'!"&amp;'Wilson Validation'!$G$1047950&amp;":"&amp;'Wilson Validation'!$G$1047951),'Wilson Validation'!J$1047952,FALSE)),0,HLOOKUP($B158,INDIRECT("'Monthly Resource Report'!"&amp;'Wilson Validation'!$G$1047950&amp;":"&amp;'Wilson Validation'!$G$1047951),'Wilson Validation'!J$1047952,FALSE))</f>
        <v>0.53112327179920771</v>
      </c>
    </row>
    <row r="159" spans="2:10" s="461" customFormat="1">
      <c r="B159" s="301">
        <v>46023</v>
      </c>
      <c r="C159" s="294">
        <v>417</v>
      </c>
      <c r="D159" s="297">
        <v>4.0759453754166595</v>
      </c>
      <c r="E159" s="299">
        <v>0.06</v>
      </c>
      <c r="F159" s="295">
        <v>0.53</v>
      </c>
      <c r="G159" s="640">
        <f ca="1">+IF(ISERROR(HLOOKUP($B159,INDIRECT("'Monthly Resource Report'!"&amp;'Wilson Validation'!$G$1047950&amp;":"&amp;'Wilson Validation'!$G$1047951),'Wilson Validation'!G$1047952,FALSE)),0,HLOOKUP($B159,INDIRECT("'Monthly Resource Report'!"&amp;'Wilson Validation'!$G$1047950&amp;":"&amp;'Wilson Validation'!$G$1047951),'Wilson Validation'!G$1047952,FALSE))</f>
        <v>417</v>
      </c>
      <c r="H159" s="297">
        <f ca="1">+IF(ISERROR(HLOOKUP($B159,INDIRECT("'Monthly Resource Report'!"&amp;'Wilson Validation'!$G$1047950&amp;":"&amp;'Wilson Validation'!$G$1047951),'Wilson Validation'!H$1047952,FALSE)),0,HLOOKUP($B159,INDIRECT("'Monthly Resource Report'!"&amp;'Wilson Validation'!$G$1047950&amp;":"&amp;'Wilson Validation'!$G$1047951),'Wilson Validation'!H$1047952,FALSE))</f>
        <v>4.0759970720296179</v>
      </c>
      <c r="I159" s="317">
        <f ca="1">+IF(ISERROR(HLOOKUP($B159,INDIRECT("'Monthly Resource Report'!"&amp;'Wilson Validation'!$G$1047950&amp;":"&amp;'Wilson Validation'!$G$1047951),'Wilson Validation'!I$1047952,FALSE)),0,HLOOKUP($B159,INDIRECT("'Monthly Resource Report'!"&amp;'Wilson Validation'!$G$1047950&amp;":"&amp;'Wilson Validation'!$G$1047951),'Wilson Validation'!I$1047952,FALSE))</f>
        <v>5.9862440138591121E-2</v>
      </c>
      <c r="J159" s="318">
        <f ca="1">+IF(ISERROR(HLOOKUP($B159,INDIRECT("'Monthly Resource Report'!"&amp;'Wilson Validation'!$G$1047950&amp;":"&amp;'Wilson Validation'!$G$1047951),'Wilson Validation'!J$1047952,FALSE)),0,HLOOKUP($B159,INDIRECT("'Monthly Resource Report'!"&amp;'Wilson Validation'!$G$1047950&amp;":"&amp;'Wilson Validation'!$G$1047951),'Wilson Validation'!J$1047952,FALSE))</f>
        <v>0.53151510796483126</v>
      </c>
    </row>
    <row r="160" spans="2:10" s="461" customFormat="1">
      <c r="B160" s="301">
        <v>46054</v>
      </c>
      <c r="C160" s="294">
        <v>417</v>
      </c>
      <c r="D160" s="297">
        <v>4.0759453754166595</v>
      </c>
      <c r="E160" s="299">
        <v>0.06</v>
      </c>
      <c r="F160" s="295">
        <v>0.53</v>
      </c>
      <c r="G160" s="640">
        <f ca="1">+IF(ISERROR(HLOOKUP($B160,INDIRECT("'Monthly Resource Report'!"&amp;'Wilson Validation'!$G$1047950&amp;":"&amp;'Wilson Validation'!$G$1047951),'Wilson Validation'!G$1047952,FALSE)),0,HLOOKUP($B160,INDIRECT("'Monthly Resource Report'!"&amp;'Wilson Validation'!$G$1047950&amp;":"&amp;'Wilson Validation'!$G$1047951),'Wilson Validation'!G$1047952,FALSE))</f>
        <v>417</v>
      </c>
      <c r="H160" s="297">
        <f ca="1">+IF(ISERROR(HLOOKUP($B160,INDIRECT("'Monthly Resource Report'!"&amp;'Wilson Validation'!$G$1047950&amp;":"&amp;'Wilson Validation'!$G$1047951),'Wilson Validation'!H$1047952,FALSE)),0,HLOOKUP($B160,INDIRECT("'Monthly Resource Report'!"&amp;'Wilson Validation'!$G$1047950&amp;":"&amp;'Wilson Validation'!$G$1047951),'Wilson Validation'!H$1047952,FALSE))</f>
        <v>4.0759968551200689</v>
      </c>
      <c r="I160" s="317">
        <f ca="1">+IF(ISERROR(HLOOKUP($B160,INDIRECT("'Monthly Resource Report'!"&amp;'Wilson Validation'!$G$1047950&amp;":"&amp;'Wilson Validation'!$G$1047951),'Wilson Validation'!I$1047952,FALSE)),0,HLOOKUP($B160,INDIRECT("'Monthly Resource Report'!"&amp;'Wilson Validation'!$G$1047950&amp;":"&amp;'Wilson Validation'!$G$1047951),'Wilson Validation'!I$1047952,FALSE))</f>
        <v>5.9875105297614681E-2</v>
      </c>
      <c r="J160" s="318">
        <f ca="1">+IF(ISERROR(HLOOKUP($B160,INDIRECT("'Monthly Resource Report'!"&amp;'Wilson Validation'!$G$1047950&amp;":"&amp;'Wilson Validation'!$G$1047951),'Wilson Validation'!J$1047952,FALSE)),0,HLOOKUP($B160,INDIRECT("'Monthly Resource Report'!"&amp;'Wilson Validation'!$G$1047950&amp;":"&amp;'Wilson Validation'!$G$1047951),'Wilson Validation'!J$1047952,FALSE))</f>
        <v>0.53083574301049352</v>
      </c>
    </row>
    <row r="161" spans="2:10" s="461" customFormat="1">
      <c r="B161" s="301">
        <v>46082</v>
      </c>
      <c r="C161" s="294">
        <v>417</v>
      </c>
      <c r="D161" s="297">
        <v>4.0759453754166595</v>
      </c>
      <c r="E161" s="299">
        <v>0.06</v>
      </c>
      <c r="F161" s="295">
        <v>0.53</v>
      </c>
      <c r="G161" s="640">
        <f ca="1">+IF(ISERROR(HLOOKUP($B161,INDIRECT("'Monthly Resource Report'!"&amp;'Wilson Validation'!$G$1047950&amp;":"&amp;'Wilson Validation'!$G$1047951),'Wilson Validation'!G$1047952,FALSE)),0,HLOOKUP($B161,INDIRECT("'Monthly Resource Report'!"&amp;'Wilson Validation'!$G$1047950&amp;":"&amp;'Wilson Validation'!$G$1047951),'Wilson Validation'!G$1047952,FALSE))</f>
        <v>417</v>
      </c>
      <c r="H161" s="297">
        <f ca="1">+IF(ISERROR(HLOOKUP($B161,INDIRECT("'Monthly Resource Report'!"&amp;'Wilson Validation'!$G$1047950&amp;":"&amp;'Wilson Validation'!$G$1047951),'Wilson Validation'!H$1047952,FALSE)),0,HLOOKUP($B161,INDIRECT("'Monthly Resource Report'!"&amp;'Wilson Validation'!$G$1047950&amp;":"&amp;'Wilson Validation'!$G$1047951),'Wilson Validation'!H$1047952,FALSE))</f>
        <v>4.0759972850089872</v>
      </c>
      <c r="I161" s="317">
        <f ca="1">+IF(ISERROR(HLOOKUP($B161,INDIRECT("'Monthly Resource Report'!"&amp;'Wilson Validation'!$G$1047950&amp;":"&amp;'Wilson Validation'!$G$1047951),'Wilson Validation'!I$1047952,FALSE)),0,HLOOKUP($B161,INDIRECT("'Monthly Resource Report'!"&amp;'Wilson Validation'!$G$1047950&amp;":"&amp;'Wilson Validation'!$G$1047951),'Wilson Validation'!I$1047952,FALSE))</f>
        <v>5.9881254714743509E-2</v>
      </c>
      <c r="J161" s="318">
        <f ca="1">+IF(ISERROR(HLOOKUP($B161,INDIRECT("'Monthly Resource Report'!"&amp;'Wilson Validation'!$G$1047950&amp;":"&amp;'Wilson Validation'!$G$1047951),'Wilson Validation'!J$1047952,FALSE)),0,HLOOKUP($B161,INDIRECT("'Monthly Resource Report'!"&amp;'Wilson Validation'!$G$1047950&amp;":"&amp;'Wilson Validation'!$G$1047951),'Wilson Validation'!J$1047952,FALSE))</f>
        <v>0.53113586576064586</v>
      </c>
    </row>
    <row r="162" spans="2:10" s="461" customFormat="1">
      <c r="B162" s="301">
        <v>46113</v>
      </c>
      <c r="C162" s="294">
        <v>417</v>
      </c>
      <c r="D162" s="297">
        <v>4.0759453754166595</v>
      </c>
      <c r="E162" s="299">
        <v>0.06</v>
      </c>
      <c r="F162" s="295">
        <v>0.53</v>
      </c>
      <c r="G162" s="640">
        <f ca="1">+IF(ISERROR(HLOOKUP($B162,INDIRECT("'Monthly Resource Report'!"&amp;'Wilson Validation'!$G$1047950&amp;":"&amp;'Wilson Validation'!$G$1047951),'Wilson Validation'!G$1047952,FALSE)),0,HLOOKUP($B162,INDIRECT("'Monthly Resource Report'!"&amp;'Wilson Validation'!$G$1047950&amp;":"&amp;'Wilson Validation'!$G$1047951),'Wilson Validation'!G$1047952,FALSE))</f>
        <v>417</v>
      </c>
      <c r="H162" s="297">
        <f ca="1">+IF(ISERROR(HLOOKUP($B162,INDIRECT("'Monthly Resource Report'!"&amp;'Wilson Validation'!$G$1047950&amp;":"&amp;'Wilson Validation'!$G$1047951),'Wilson Validation'!H$1047952,FALSE)),0,HLOOKUP($B162,INDIRECT("'Monthly Resource Report'!"&amp;'Wilson Validation'!$G$1047950&amp;":"&amp;'Wilson Validation'!$G$1047951),'Wilson Validation'!H$1047952,FALSE))</f>
        <v>4.0759971956687862</v>
      </c>
      <c r="I162" s="317">
        <f ca="1">+IF(ISERROR(HLOOKUP($B162,INDIRECT("'Monthly Resource Report'!"&amp;'Wilson Validation'!$G$1047950&amp;":"&amp;'Wilson Validation'!$G$1047951),'Wilson Validation'!I$1047952,FALSE)),0,HLOOKUP($B162,INDIRECT("'Monthly Resource Report'!"&amp;'Wilson Validation'!$G$1047950&amp;":"&amp;'Wilson Validation'!$G$1047951),'Wilson Validation'!I$1047952,FALSE))</f>
        <v>5.9739076717797532E-2</v>
      </c>
      <c r="J162" s="318">
        <f ca="1">+IF(ISERROR(HLOOKUP($B162,INDIRECT("'Monthly Resource Report'!"&amp;'Wilson Validation'!$G$1047950&amp;":"&amp;'Wilson Validation'!$G$1047951),'Wilson Validation'!J$1047952,FALSE)),0,HLOOKUP($B162,INDIRECT("'Monthly Resource Report'!"&amp;'Wilson Validation'!$G$1047950&amp;":"&amp;'Wilson Validation'!$G$1047951),'Wilson Validation'!J$1047952,FALSE))</f>
        <v>0.53079979728660176</v>
      </c>
    </row>
    <row r="163" spans="2:10" s="461" customFormat="1">
      <c r="B163" s="301">
        <v>46143</v>
      </c>
      <c r="C163" s="294">
        <v>417</v>
      </c>
      <c r="D163" s="297">
        <v>4.0759453754166595</v>
      </c>
      <c r="E163" s="299">
        <v>0.06</v>
      </c>
      <c r="F163" s="295">
        <v>0.53</v>
      </c>
      <c r="G163" s="640">
        <f ca="1">+IF(ISERROR(HLOOKUP($B163,INDIRECT("'Monthly Resource Report'!"&amp;'Wilson Validation'!$G$1047950&amp;":"&amp;'Wilson Validation'!$G$1047951),'Wilson Validation'!G$1047952,FALSE)),0,HLOOKUP($B163,INDIRECT("'Monthly Resource Report'!"&amp;'Wilson Validation'!$G$1047950&amp;":"&amp;'Wilson Validation'!$G$1047951),'Wilson Validation'!G$1047952,FALSE))</f>
        <v>417</v>
      </c>
      <c r="H163" s="297">
        <f ca="1">+IF(ISERROR(HLOOKUP($B163,INDIRECT("'Monthly Resource Report'!"&amp;'Wilson Validation'!$G$1047950&amp;":"&amp;'Wilson Validation'!$G$1047951),'Wilson Validation'!H$1047952,FALSE)),0,HLOOKUP($B163,INDIRECT("'Monthly Resource Report'!"&amp;'Wilson Validation'!$G$1047950&amp;":"&amp;'Wilson Validation'!$G$1047951),'Wilson Validation'!H$1047952,FALSE))</f>
        <v>4.0759964438611753</v>
      </c>
      <c r="I163" s="317">
        <f ca="1">+IF(ISERROR(HLOOKUP($B163,INDIRECT("'Monthly Resource Report'!"&amp;'Wilson Validation'!$G$1047950&amp;":"&amp;'Wilson Validation'!$G$1047951),'Wilson Validation'!I$1047952,FALSE)),0,HLOOKUP($B163,INDIRECT("'Monthly Resource Report'!"&amp;'Wilson Validation'!$G$1047950&amp;":"&amp;'Wilson Validation'!$G$1047951),'Wilson Validation'!I$1047952,FALSE))</f>
        <v>5.9733436597890016E-2</v>
      </c>
      <c r="J163" s="318">
        <f ca="1">+IF(ISERROR(HLOOKUP($B163,INDIRECT("'Monthly Resource Report'!"&amp;'Wilson Validation'!$G$1047950&amp;":"&amp;'Wilson Validation'!$G$1047951),'Wilson Validation'!J$1047952,FALSE)),0,HLOOKUP($B163,INDIRECT("'Monthly Resource Report'!"&amp;'Wilson Validation'!$G$1047950&amp;":"&amp;'Wilson Validation'!$G$1047951),'Wilson Validation'!J$1047952,FALSE))</f>
        <v>0.53077040922530316</v>
      </c>
    </row>
    <row r="164" spans="2:10" s="461" customFormat="1">
      <c r="B164" s="301">
        <v>46174</v>
      </c>
      <c r="C164" s="294">
        <v>417</v>
      </c>
      <c r="D164" s="297">
        <v>4.0759453754166595</v>
      </c>
      <c r="E164" s="299">
        <v>0.06</v>
      </c>
      <c r="F164" s="295">
        <v>0.53</v>
      </c>
      <c r="G164" s="640">
        <f ca="1">+IF(ISERROR(HLOOKUP($B164,INDIRECT("'Monthly Resource Report'!"&amp;'Wilson Validation'!$G$1047950&amp;":"&amp;'Wilson Validation'!$G$1047951),'Wilson Validation'!G$1047952,FALSE)),0,HLOOKUP($B164,INDIRECT("'Monthly Resource Report'!"&amp;'Wilson Validation'!$G$1047950&amp;":"&amp;'Wilson Validation'!$G$1047951),'Wilson Validation'!G$1047952,FALSE))</f>
        <v>417</v>
      </c>
      <c r="H164" s="297">
        <f ca="1">+IF(ISERROR(HLOOKUP($B164,INDIRECT("'Monthly Resource Report'!"&amp;'Wilson Validation'!$G$1047950&amp;":"&amp;'Wilson Validation'!$G$1047951),'Wilson Validation'!H$1047952,FALSE)),0,HLOOKUP($B164,INDIRECT("'Monthly Resource Report'!"&amp;'Wilson Validation'!$G$1047950&amp;":"&amp;'Wilson Validation'!$G$1047951),'Wilson Validation'!H$1047952,FALSE))</f>
        <v>4.0759962792144622</v>
      </c>
      <c r="I164" s="317">
        <f ca="1">+IF(ISERROR(HLOOKUP($B164,INDIRECT("'Monthly Resource Report'!"&amp;'Wilson Validation'!$G$1047950&amp;":"&amp;'Wilson Validation'!$G$1047951),'Wilson Validation'!I$1047952,FALSE)),0,HLOOKUP($B164,INDIRECT("'Monthly Resource Report'!"&amp;'Wilson Validation'!$G$1047950&amp;":"&amp;'Wilson Validation'!$G$1047951),'Wilson Validation'!I$1047952,FALSE))</f>
        <v>5.9700477612538841E-2</v>
      </c>
      <c r="J164" s="318">
        <f ca="1">+IF(ISERROR(HLOOKUP($B164,INDIRECT("'Monthly Resource Report'!"&amp;'Wilson Validation'!$G$1047950&amp;":"&amp;'Wilson Validation'!$G$1047951),'Wilson Validation'!J$1047952,FALSE)),0,HLOOKUP($B164,INDIRECT("'Monthly Resource Report'!"&amp;'Wilson Validation'!$G$1047950&amp;":"&amp;'Wilson Validation'!$G$1047951),'Wilson Validation'!J$1047952,FALSE))</f>
        <v>0.53080419978213855</v>
      </c>
    </row>
    <row r="165" spans="2:10" s="461" customFormat="1">
      <c r="B165" s="301">
        <v>46204</v>
      </c>
      <c r="C165" s="294">
        <v>417</v>
      </c>
      <c r="D165" s="297">
        <v>4.0759453754166595</v>
      </c>
      <c r="E165" s="299">
        <v>0.06</v>
      </c>
      <c r="F165" s="295">
        <v>0.53</v>
      </c>
      <c r="G165" s="640">
        <f ca="1">+IF(ISERROR(HLOOKUP($B165,INDIRECT("'Monthly Resource Report'!"&amp;'Wilson Validation'!$G$1047950&amp;":"&amp;'Wilson Validation'!$G$1047951),'Wilson Validation'!G$1047952,FALSE)),0,HLOOKUP($B165,INDIRECT("'Monthly Resource Report'!"&amp;'Wilson Validation'!$G$1047950&amp;":"&amp;'Wilson Validation'!$G$1047951),'Wilson Validation'!G$1047952,FALSE))</f>
        <v>417</v>
      </c>
      <c r="H165" s="297">
        <f ca="1">+IF(ISERROR(HLOOKUP($B165,INDIRECT("'Monthly Resource Report'!"&amp;'Wilson Validation'!$G$1047950&amp;":"&amp;'Wilson Validation'!$G$1047951),'Wilson Validation'!H$1047952,FALSE)),0,HLOOKUP($B165,INDIRECT("'Monthly Resource Report'!"&amp;'Wilson Validation'!$G$1047950&amp;":"&amp;'Wilson Validation'!$G$1047951),'Wilson Validation'!H$1047952,FALSE))</f>
        <v>4.0759965846665445</v>
      </c>
      <c r="I165" s="317">
        <f ca="1">+IF(ISERROR(HLOOKUP($B165,INDIRECT("'Monthly Resource Report'!"&amp;'Wilson Validation'!$G$1047950&amp;":"&amp;'Wilson Validation'!$G$1047951),'Wilson Validation'!I$1047952,FALSE)),0,HLOOKUP($B165,INDIRECT("'Monthly Resource Report'!"&amp;'Wilson Validation'!$G$1047950&amp;":"&amp;'Wilson Validation'!$G$1047951),'Wilson Validation'!I$1047952,FALSE))</f>
        <v>5.972716674587332E-2</v>
      </c>
      <c r="J165" s="318">
        <f ca="1">+IF(ISERROR(HLOOKUP($B165,INDIRECT("'Monthly Resource Report'!"&amp;'Wilson Validation'!$G$1047950&amp;":"&amp;'Wilson Validation'!$G$1047951),'Wilson Validation'!J$1047952,FALSE)),0,HLOOKUP($B165,INDIRECT("'Monthly Resource Report'!"&amp;'Wilson Validation'!$G$1047950&amp;":"&amp;'Wilson Validation'!$G$1047951),'Wilson Validation'!J$1047952,FALSE))</f>
        <v>0.53077000042256617</v>
      </c>
    </row>
    <row r="166" spans="2:10" s="461" customFormat="1">
      <c r="B166" s="301">
        <v>46235</v>
      </c>
      <c r="C166" s="294">
        <v>417</v>
      </c>
      <c r="D166" s="297">
        <v>4.0759453754166595</v>
      </c>
      <c r="E166" s="299">
        <v>0.06</v>
      </c>
      <c r="F166" s="295">
        <v>0.53</v>
      </c>
      <c r="G166" s="640">
        <f ca="1">+IF(ISERROR(HLOOKUP($B166,INDIRECT("'Monthly Resource Report'!"&amp;'Wilson Validation'!$G$1047950&amp;":"&amp;'Wilson Validation'!$G$1047951),'Wilson Validation'!G$1047952,FALSE)),0,HLOOKUP($B166,INDIRECT("'Monthly Resource Report'!"&amp;'Wilson Validation'!$G$1047950&amp;":"&amp;'Wilson Validation'!$G$1047951),'Wilson Validation'!G$1047952,FALSE))</f>
        <v>417</v>
      </c>
      <c r="H166" s="297">
        <f ca="1">+IF(ISERROR(HLOOKUP($B166,INDIRECT("'Monthly Resource Report'!"&amp;'Wilson Validation'!$G$1047950&amp;":"&amp;'Wilson Validation'!$G$1047951),'Wilson Validation'!H$1047952,FALSE)),0,HLOOKUP($B166,INDIRECT("'Monthly Resource Report'!"&amp;'Wilson Validation'!$G$1047950&amp;":"&amp;'Wilson Validation'!$G$1047951),'Wilson Validation'!H$1047952,FALSE))</f>
        <v>4.075996254668957</v>
      </c>
      <c r="I166" s="317">
        <f ca="1">+IF(ISERROR(HLOOKUP($B166,INDIRECT("'Monthly Resource Report'!"&amp;'Wilson Validation'!$G$1047950&amp;":"&amp;'Wilson Validation'!$G$1047951),'Wilson Validation'!I$1047952,FALSE)),0,HLOOKUP($B166,INDIRECT("'Monthly Resource Report'!"&amp;'Wilson Validation'!$G$1047950&amp;":"&amp;'Wilson Validation'!$G$1047951),'Wilson Validation'!I$1047952,FALSE))</f>
        <v>5.9799187324316792E-2</v>
      </c>
      <c r="J166" s="318">
        <f ca="1">+IF(ISERROR(HLOOKUP($B166,INDIRECT("'Monthly Resource Report'!"&amp;'Wilson Validation'!$G$1047950&amp;":"&amp;'Wilson Validation'!$G$1047951),'Wilson Validation'!J$1047952,FALSE)),0,HLOOKUP($B166,INDIRECT("'Monthly Resource Report'!"&amp;'Wilson Validation'!$G$1047950&amp;":"&amp;'Wilson Validation'!$G$1047951),'Wilson Validation'!J$1047952,FALSE))</f>
        <v>0.53114808730075436</v>
      </c>
    </row>
    <row r="167" spans="2:10" s="461" customFormat="1">
      <c r="B167" s="301">
        <v>46266</v>
      </c>
      <c r="C167" s="294">
        <v>417</v>
      </c>
      <c r="D167" s="297">
        <v>4.0759453754166595</v>
      </c>
      <c r="E167" s="299">
        <v>0.06</v>
      </c>
      <c r="F167" s="295">
        <v>0.53</v>
      </c>
      <c r="G167" s="640">
        <f ca="1">+IF(ISERROR(HLOOKUP($B167,INDIRECT("'Monthly Resource Report'!"&amp;'Wilson Validation'!$G$1047950&amp;":"&amp;'Wilson Validation'!$G$1047951),'Wilson Validation'!G$1047952,FALSE)),0,HLOOKUP($B167,INDIRECT("'Monthly Resource Report'!"&amp;'Wilson Validation'!$G$1047950&amp;":"&amp;'Wilson Validation'!$G$1047951),'Wilson Validation'!G$1047952,FALSE))</f>
        <v>417</v>
      </c>
      <c r="H167" s="297">
        <f ca="1">+IF(ISERROR(HLOOKUP($B167,INDIRECT("'Monthly Resource Report'!"&amp;'Wilson Validation'!$G$1047950&amp;":"&amp;'Wilson Validation'!$G$1047951),'Wilson Validation'!H$1047952,FALSE)),0,HLOOKUP($B167,INDIRECT("'Monthly Resource Report'!"&amp;'Wilson Validation'!$G$1047950&amp;":"&amp;'Wilson Validation'!$G$1047951),'Wilson Validation'!H$1047952,FALSE))</f>
        <v>4.075996651875462</v>
      </c>
      <c r="I167" s="317">
        <f ca="1">+IF(ISERROR(HLOOKUP($B167,INDIRECT("'Monthly Resource Report'!"&amp;'Wilson Validation'!$G$1047950&amp;":"&amp;'Wilson Validation'!$G$1047951),'Wilson Validation'!I$1047952,FALSE)),0,HLOOKUP($B167,INDIRECT("'Monthly Resource Report'!"&amp;'Wilson Validation'!$G$1047950&amp;":"&amp;'Wilson Validation'!$G$1047951),'Wilson Validation'!I$1047952,FALSE))</f>
        <v>5.9649626031251277E-2</v>
      </c>
      <c r="J167" s="318">
        <f ca="1">+IF(ISERROR(HLOOKUP($B167,INDIRECT("'Monthly Resource Report'!"&amp;'Wilson Validation'!$G$1047950&amp;":"&amp;'Wilson Validation'!$G$1047951),'Wilson Validation'!J$1047952,FALSE)),0,HLOOKUP($B167,INDIRECT("'Monthly Resource Report'!"&amp;'Wilson Validation'!$G$1047950&amp;":"&amp;'Wilson Validation'!$G$1047951),'Wilson Validation'!J$1047952,FALSE))</f>
        <v>0.53080794347644977</v>
      </c>
    </row>
    <row r="168" spans="2:10" s="461" customFormat="1">
      <c r="B168" s="301">
        <v>46296</v>
      </c>
      <c r="C168" s="294">
        <v>417</v>
      </c>
      <c r="D168" s="297">
        <v>4.0759453754166595</v>
      </c>
      <c r="E168" s="299">
        <v>0.06</v>
      </c>
      <c r="F168" s="295">
        <v>0.53</v>
      </c>
      <c r="G168" s="640">
        <f ca="1">+IF(ISERROR(HLOOKUP($B168,INDIRECT("'Monthly Resource Report'!"&amp;'Wilson Validation'!$G$1047950&amp;":"&amp;'Wilson Validation'!$G$1047951),'Wilson Validation'!G$1047952,FALSE)),0,HLOOKUP($B168,INDIRECT("'Monthly Resource Report'!"&amp;'Wilson Validation'!$G$1047950&amp;":"&amp;'Wilson Validation'!$G$1047951),'Wilson Validation'!G$1047952,FALSE))</f>
        <v>417</v>
      </c>
      <c r="H168" s="297">
        <f ca="1">+IF(ISERROR(HLOOKUP($B168,INDIRECT("'Monthly Resource Report'!"&amp;'Wilson Validation'!$G$1047950&amp;":"&amp;'Wilson Validation'!$G$1047951),'Wilson Validation'!H$1047952,FALSE)),0,HLOOKUP($B168,INDIRECT("'Monthly Resource Report'!"&amp;'Wilson Validation'!$G$1047950&amp;":"&amp;'Wilson Validation'!$G$1047951),'Wilson Validation'!H$1047952,FALSE))</f>
        <v>4.075997313155308</v>
      </c>
      <c r="I168" s="317">
        <f ca="1">+IF(ISERROR(HLOOKUP($B168,INDIRECT("'Monthly Resource Report'!"&amp;'Wilson Validation'!$G$1047950&amp;":"&amp;'Wilson Validation'!$G$1047951),'Wilson Validation'!I$1047952,FALSE)),0,HLOOKUP($B168,INDIRECT("'Monthly Resource Report'!"&amp;'Wilson Validation'!$G$1047950&amp;":"&amp;'Wilson Validation'!$G$1047951),'Wilson Validation'!I$1047952,FALSE))</f>
        <v>5.9829227413314853E-2</v>
      </c>
      <c r="J168" s="318">
        <f ca="1">+IF(ISERROR(HLOOKUP($B168,INDIRECT("'Monthly Resource Report'!"&amp;'Wilson Validation'!$G$1047950&amp;":"&amp;'Wilson Validation'!$G$1047951),'Wilson Validation'!J$1047952,FALSE)),0,HLOOKUP($B168,INDIRECT("'Monthly Resource Report'!"&amp;'Wilson Validation'!$G$1047950&amp;":"&amp;'Wilson Validation'!$G$1047951),'Wilson Validation'!J$1047952,FALSE))</f>
        <v>0.53238583723042965</v>
      </c>
    </row>
    <row r="169" spans="2:10" s="461" customFormat="1">
      <c r="B169" s="301">
        <v>46327</v>
      </c>
      <c r="C169" s="294">
        <v>417</v>
      </c>
      <c r="D169" s="297">
        <v>4.0759453754166595</v>
      </c>
      <c r="E169" s="299">
        <v>0.06</v>
      </c>
      <c r="F169" s="295">
        <v>0.53</v>
      </c>
      <c r="G169" s="640">
        <f ca="1">+IF(ISERROR(HLOOKUP($B169,INDIRECT("'Monthly Resource Report'!"&amp;'Wilson Validation'!$G$1047950&amp;":"&amp;'Wilson Validation'!$G$1047951),'Wilson Validation'!G$1047952,FALSE)),0,HLOOKUP($B169,INDIRECT("'Monthly Resource Report'!"&amp;'Wilson Validation'!$G$1047950&amp;":"&amp;'Wilson Validation'!$G$1047951),'Wilson Validation'!G$1047952,FALSE))</f>
        <v>417</v>
      </c>
      <c r="H169" s="297">
        <f ca="1">+IF(ISERROR(HLOOKUP($B169,INDIRECT("'Monthly Resource Report'!"&amp;'Wilson Validation'!$G$1047950&amp;":"&amp;'Wilson Validation'!$G$1047951),'Wilson Validation'!H$1047952,FALSE)),0,HLOOKUP($B169,INDIRECT("'Monthly Resource Report'!"&amp;'Wilson Validation'!$G$1047950&amp;":"&amp;'Wilson Validation'!$G$1047951),'Wilson Validation'!H$1047952,FALSE))</f>
        <v>4.0759961313817854</v>
      </c>
      <c r="I169" s="317">
        <f ca="1">+IF(ISERROR(HLOOKUP($B169,INDIRECT("'Monthly Resource Report'!"&amp;'Wilson Validation'!$G$1047950&amp;":"&amp;'Wilson Validation'!$G$1047951),'Wilson Validation'!I$1047952,FALSE)),0,HLOOKUP($B169,INDIRECT("'Monthly Resource Report'!"&amp;'Wilson Validation'!$G$1047950&amp;":"&amp;'Wilson Validation'!$G$1047951),'Wilson Validation'!I$1047952,FALSE))</f>
        <v>5.9838133947861256E-2</v>
      </c>
      <c r="J169" s="318">
        <f ca="1">+IF(ISERROR(HLOOKUP($B169,INDIRECT("'Monthly Resource Report'!"&amp;'Wilson Validation'!$G$1047950&amp;":"&amp;'Wilson Validation'!$G$1047951),'Wilson Validation'!J$1047952,FALSE)),0,HLOOKUP($B169,INDIRECT("'Monthly Resource Report'!"&amp;'Wilson Validation'!$G$1047950&amp;":"&amp;'Wilson Validation'!$G$1047951),'Wilson Validation'!J$1047952,FALSE))</f>
        <v>0.53078463659673858</v>
      </c>
    </row>
    <row r="170" spans="2:10" s="461" customFormat="1">
      <c r="B170" s="301">
        <v>46357</v>
      </c>
      <c r="C170" s="294">
        <v>417</v>
      </c>
      <c r="D170" s="297">
        <v>4.0759453754166595</v>
      </c>
      <c r="E170" s="299">
        <v>0.06</v>
      </c>
      <c r="F170" s="295">
        <v>0.53</v>
      </c>
      <c r="G170" s="640">
        <f ca="1">+IF(ISERROR(HLOOKUP($B170,INDIRECT("'Monthly Resource Report'!"&amp;'Wilson Validation'!$G$1047950&amp;":"&amp;'Wilson Validation'!$G$1047951),'Wilson Validation'!G$1047952,FALSE)),0,HLOOKUP($B170,INDIRECT("'Monthly Resource Report'!"&amp;'Wilson Validation'!$G$1047950&amp;":"&amp;'Wilson Validation'!$G$1047951),'Wilson Validation'!G$1047952,FALSE))</f>
        <v>417</v>
      </c>
      <c r="H170" s="297">
        <f ca="1">+IF(ISERROR(HLOOKUP($B170,INDIRECT("'Monthly Resource Report'!"&amp;'Wilson Validation'!$G$1047950&amp;":"&amp;'Wilson Validation'!$G$1047951),'Wilson Validation'!H$1047952,FALSE)),0,HLOOKUP($B170,INDIRECT("'Monthly Resource Report'!"&amp;'Wilson Validation'!$G$1047950&amp;":"&amp;'Wilson Validation'!$G$1047951),'Wilson Validation'!H$1047952,FALSE))</f>
        <v>4.075996872632289</v>
      </c>
      <c r="I170" s="317">
        <f ca="1">+IF(ISERROR(HLOOKUP($B170,INDIRECT("'Monthly Resource Report'!"&amp;'Wilson Validation'!$G$1047950&amp;":"&amp;'Wilson Validation'!$G$1047951),'Wilson Validation'!I$1047952,FALSE)),0,HLOOKUP($B170,INDIRECT("'Monthly Resource Report'!"&amp;'Wilson Validation'!$G$1047950&amp;":"&amp;'Wilson Validation'!$G$1047951),'Wilson Validation'!I$1047952,FALSE))</f>
        <v>5.9807546220969295E-2</v>
      </c>
      <c r="J170" s="318">
        <f ca="1">+IF(ISERROR(HLOOKUP($B170,INDIRECT("'Monthly Resource Report'!"&amp;'Wilson Validation'!$G$1047950&amp;":"&amp;'Wilson Validation'!$G$1047951),'Wilson Validation'!J$1047952,FALSE)),0,HLOOKUP($B170,INDIRECT("'Monthly Resource Report'!"&amp;'Wilson Validation'!$G$1047950&amp;":"&amp;'Wilson Validation'!$G$1047951),'Wilson Validation'!J$1047952,FALSE))</f>
        <v>0.53114369376620574</v>
      </c>
    </row>
    <row r="171" spans="2:10" s="461" customFormat="1">
      <c r="B171" s="301">
        <v>46388</v>
      </c>
      <c r="C171" s="294">
        <v>417</v>
      </c>
      <c r="D171" s="297">
        <v>4.1904794404658681</v>
      </c>
      <c r="E171" s="299">
        <v>0.06</v>
      </c>
      <c r="F171" s="295">
        <v>0.53</v>
      </c>
      <c r="G171" s="640">
        <f ca="1">+IF(ISERROR(HLOOKUP($B171,INDIRECT("'Monthly Resource Report'!"&amp;'Wilson Validation'!$G$1047950&amp;":"&amp;'Wilson Validation'!$G$1047951),'Wilson Validation'!G$1047952,FALSE)),0,HLOOKUP($B171,INDIRECT("'Monthly Resource Report'!"&amp;'Wilson Validation'!$G$1047950&amp;":"&amp;'Wilson Validation'!$G$1047951),'Wilson Validation'!G$1047952,FALSE))</f>
        <v>417</v>
      </c>
      <c r="H171" s="297">
        <f ca="1">+IF(ISERROR(HLOOKUP($B171,INDIRECT("'Monthly Resource Report'!"&amp;'Wilson Validation'!$G$1047950&amp;":"&amp;'Wilson Validation'!$G$1047951),'Wilson Validation'!H$1047952,FALSE)),0,HLOOKUP($B171,INDIRECT("'Monthly Resource Report'!"&amp;'Wilson Validation'!$G$1047950&amp;":"&amp;'Wilson Validation'!$G$1047951),'Wilson Validation'!H$1047952,FALSE))</f>
        <v>4.1900013481903589</v>
      </c>
      <c r="I171" s="317">
        <f ca="1">+IF(ISERROR(HLOOKUP($B171,INDIRECT("'Monthly Resource Report'!"&amp;'Wilson Validation'!$G$1047950&amp;":"&amp;'Wilson Validation'!$G$1047951),'Wilson Validation'!I$1047952,FALSE)),0,HLOOKUP($B171,INDIRECT("'Monthly Resource Report'!"&amp;'Wilson Validation'!$G$1047950&amp;":"&amp;'Wilson Validation'!$G$1047951),'Wilson Validation'!I$1047952,FALSE))</f>
        <v>5.9828784890707878E-2</v>
      </c>
      <c r="J171" s="318">
        <f ca="1">+IF(ISERROR(HLOOKUP($B171,INDIRECT("'Monthly Resource Report'!"&amp;'Wilson Validation'!$G$1047950&amp;":"&amp;'Wilson Validation'!$G$1047951),'Wilson Validation'!J$1047952,FALSE)),0,HLOOKUP($B171,INDIRECT("'Monthly Resource Report'!"&amp;'Wilson Validation'!$G$1047950&amp;":"&amp;'Wilson Validation'!$G$1047951),'Wilson Validation'!J$1047952,FALSE))</f>
        <v>0.53113470632047532</v>
      </c>
    </row>
    <row r="172" spans="2:10" s="461" customFormat="1">
      <c r="B172" s="301">
        <v>46419</v>
      </c>
      <c r="C172" s="294">
        <v>417</v>
      </c>
      <c r="D172" s="297">
        <v>4.1904794404658681</v>
      </c>
      <c r="E172" s="299">
        <v>0.06</v>
      </c>
      <c r="F172" s="295">
        <v>0.53</v>
      </c>
      <c r="G172" s="640">
        <f ca="1">+IF(ISERROR(HLOOKUP($B172,INDIRECT("'Monthly Resource Report'!"&amp;'Wilson Validation'!$G$1047950&amp;":"&amp;'Wilson Validation'!$G$1047951),'Wilson Validation'!G$1047952,FALSE)),0,HLOOKUP($B172,INDIRECT("'Monthly Resource Report'!"&amp;'Wilson Validation'!$G$1047950&amp;":"&amp;'Wilson Validation'!$G$1047951),'Wilson Validation'!G$1047952,FALSE))</f>
        <v>417</v>
      </c>
      <c r="H172" s="297">
        <f ca="1">+IF(ISERROR(HLOOKUP($B172,INDIRECT("'Monthly Resource Report'!"&amp;'Wilson Validation'!$G$1047950&amp;":"&amp;'Wilson Validation'!$G$1047951),'Wilson Validation'!H$1047952,FALSE)),0,HLOOKUP($B172,INDIRECT("'Monthly Resource Report'!"&amp;'Wilson Validation'!$G$1047950&amp;":"&amp;'Wilson Validation'!$G$1047951),'Wilson Validation'!H$1047952,FALSE))</f>
        <v>4.1900015916084339</v>
      </c>
      <c r="I172" s="317">
        <f ca="1">+IF(ISERROR(HLOOKUP($B172,INDIRECT("'Monthly Resource Report'!"&amp;'Wilson Validation'!$G$1047950&amp;":"&amp;'Wilson Validation'!$G$1047951),'Wilson Validation'!I$1047952,FALSE)),0,HLOOKUP($B172,INDIRECT("'Monthly Resource Report'!"&amp;'Wilson Validation'!$G$1047950&amp;":"&amp;'Wilson Validation'!$G$1047951),'Wilson Validation'!I$1047952,FALSE))</f>
        <v>5.9860429878301487E-2</v>
      </c>
      <c r="J172" s="318">
        <f ca="1">+IF(ISERROR(HLOOKUP($B172,INDIRECT("'Monthly Resource Report'!"&amp;'Wilson Validation'!$G$1047950&amp;":"&amp;'Wilson Validation'!$G$1047951),'Wilson Validation'!J$1047952,FALSE)),0,HLOOKUP($B172,INDIRECT("'Monthly Resource Report'!"&amp;'Wilson Validation'!$G$1047950&amp;":"&amp;'Wilson Validation'!$G$1047951),'Wilson Validation'!J$1047952,FALSE))</f>
        <v>0.53083324729562897</v>
      </c>
    </row>
    <row r="173" spans="2:10" s="461" customFormat="1">
      <c r="B173" s="301">
        <v>46447</v>
      </c>
      <c r="C173" s="294">
        <v>417</v>
      </c>
      <c r="D173" s="297">
        <v>4.1904794404658681</v>
      </c>
      <c r="E173" s="299">
        <v>0.06</v>
      </c>
      <c r="F173" s="295">
        <v>0.53</v>
      </c>
      <c r="G173" s="640">
        <f ca="1">+IF(ISERROR(HLOOKUP($B173,INDIRECT("'Monthly Resource Report'!"&amp;'Wilson Validation'!$G$1047950&amp;":"&amp;'Wilson Validation'!$G$1047951),'Wilson Validation'!G$1047952,FALSE)),0,HLOOKUP($B173,INDIRECT("'Monthly Resource Report'!"&amp;'Wilson Validation'!$G$1047950&amp;":"&amp;'Wilson Validation'!$G$1047951),'Wilson Validation'!G$1047952,FALSE))</f>
        <v>417</v>
      </c>
      <c r="H173" s="297">
        <f ca="1">+IF(ISERROR(HLOOKUP($B173,INDIRECT("'Monthly Resource Report'!"&amp;'Wilson Validation'!$G$1047950&amp;":"&amp;'Wilson Validation'!$G$1047951),'Wilson Validation'!H$1047952,FALSE)),0,HLOOKUP($B173,INDIRECT("'Monthly Resource Report'!"&amp;'Wilson Validation'!$G$1047950&amp;":"&amp;'Wilson Validation'!$G$1047951),'Wilson Validation'!H$1047952,FALSE))</f>
        <v>4.1900008429215658</v>
      </c>
      <c r="I173" s="317">
        <f ca="1">+IF(ISERROR(HLOOKUP($B173,INDIRECT("'Monthly Resource Report'!"&amp;'Wilson Validation'!$G$1047950&amp;":"&amp;'Wilson Validation'!$G$1047951),'Wilson Validation'!I$1047952,FALSE)),0,HLOOKUP($B173,INDIRECT("'Monthly Resource Report'!"&amp;'Wilson Validation'!$G$1047950&amp;":"&amp;'Wilson Validation'!$G$1047951),'Wilson Validation'!I$1047952,FALSE))</f>
        <v>5.9889996916736792E-2</v>
      </c>
      <c r="J173" s="318">
        <f ca="1">+IF(ISERROR(HLOOKUP($B173,INDIRECT("'Monthly Resource Report'!"&amp;'Wilson Validation'!$G$1047950&amp;":"&amp;'Wilson Validation'!$G$1047951),'Wilson Validation'!J$1047952,FALSE)),0,HLOOKUP($B173,INDIRECT("'Monthly Resource Report'!"&amp;'Wilson Validation'!$G$1047950&amp;":"&amp;'Wilson Validation'!$G$1047951),'Wilson Validation'!J$1047952,FALSE))</f>
        <v>0.53233755530852334</v>
      </c>
    </row>
    <row r="174" spans="2:10" s="461" customFormat="1">
      <c r="B174" s="301">
        <v>46478</v>
      </c>
      <c r="C174" s="294">
        <v>417</v>
      </c>
      <c r="D174" s="297">
        <v>4.1904794404658681</v>
      </c>
      <c r="E174" s="299">
        <v>0.06</v>
      </c>
      <c r="F174" s="295">
        <v>0.53</v>
      </c>
      <c r="G174" s="640">
        <f ca="1">+IF(ISERROR(HLOOKUP($B174,INDIRECT("'Monthly Resource Report'!"&amp;'Wilson Validation'!$G$1047950&amp;":"&amp;'Wilson Validation'!$G$1047951),'Wilson Validation'!G$1047952,FALSE)),0,HLOOKUP($B174,INDIRECT("'Monthly Resource Report'!"&amp;'Wilson Validation'!$G$1047950&amp;":"&amp;'Wilson Validation'!$G$1047951),'Wilson Validation'!G$1047952,FALSE))</f>
        <v>417</v>
      </c>
      <c r="H174" s="297">
        <f ca="1">+IF(ISERROR(HLOOKUP($B174,INDIRECT("'Monthly Resource Report'!"&amp;'Wilson Validation'!$G$1047950&amp;":"&amp;'Wilson Validation'!$G$1047951),'Wilson Validation'!H$1047952,FALSE)),0,HLOOKUP($B174,INDIRECT("'Monthly Resource Report'!"&amp;'Wilson Validation'!$G$1047950&amp;":"&amp;'Wilson Validation'!$G$1047951),'Wilson Validation'!H$1047952,FALSE))</f>
        <v>4.190002135673514</v>
      </c>
      <c r="I174" s="317">
        <f ca="1">+IF(ISERROR(HLOOKUP($B174,INDIRECT("'Monthly Resource Report'!"&amp;'Wilson Validation'!$G$1047950&amp;":"&amp;'Wilson Validation'!$G$1047951),'Wilson Validation'!I$1047952,FALSE)),0,HLOOKUP($B174,INDIRECT("'Monthly Resource Report'!"&amp;'Wilson Validation'!$G$1047950&amp;":"&amp;'Wilson Validation'!$G$1047951),'Wilson Validation'!I$1047952,FALSE))</f>
        <v>5.9712634340654262E-2</v>
      </c>
      <c r="J174" s="318">
        <f ca="1">+IF(ISERROR(HLOOKUP($B174,INDIRECT("'Monthly Resource Report'!"&amp;'Wilson Validation'!$G$1047950&amp;":"&amp;'Wilson Validation'!$G$1047951),'Wilson Validation'!J$1047952,FALSE)),0,HLOOKUP($B174,INDIRECT("'Monthly Resource Report'!"&amp;'Wilson Validation'!$G$1047950&amp;":"&amp;'Wilson Validation'!$G$1047951),'Wilson Validation'!J$1047952,FALSE))</f>
        <v>0.53163938213587114</v>
      </c>
    </row>
    <row r="175" spans="2:10" s="461" customFormat="1">
      <c r="B175" s="301">
        <v>46508</v>
      </c>
      <c r="C175" s="294">
        <v>417</v>
      </c>
      <c r="D175" s="297">
        <v>4.1904794404658681</v>
      </c>
      <c r="E175" s="299">
        <v>0.06</v>
      </c>
      <c r="F175" s="295">
        <v>0.53</v>
      </c>
      <c r="G175" s="640">
        <f ca="1">+IF(ISERROR(HLOOKUP($B175,INDIRECT("'Monthly Resource Report'!"&amp;'Wilson Validation'!$G$1047950&amp;":"&amp;'Wilson Validation'!$G$1047951),'Wilson Validation'!G$1047952,FALSE)),0,HLOOKUP($B175,INDIRECT("'Monthly Resource Report'!"&amp;'Wilson Validation'!$G$1047950&amp;":"&amp;'Wilson Validation'!$G$1047951),'Wilson Validation'!G$1047952,FALSE))</f>
        <v>417</v>
      </c>
      <c r="H175" s="297">
        <f ca="1">+IF(ISERROR(HLOOKUP($B175,INDIRECT("'Monthly Resource Report'!"&amp;'Wilson Validation'!$G$1047950&amp;":"&amp;'Wilson Validation'!$G$1047951),'Wilson Validation'!H$1047952,FALSE)),0,HLOOKUP($B175,INDIRECT("'Monthly Resource Report'!"&amp;'Wilson Validation'!$G$1047950&amp;":"&amp;'Wilson Validation'!$G$1047951),'Wilson Validation'!H$1047952,FALSE))</f>
        <v>4.1900021671920271</v>
      </c>
      <c r="I175" s="317">
        <f ca="1">+IF(ISERROR(HLOOKUP($B175,INDIRECT("'Monthly Resource Report'!"&amp;'Wilson Validation'!$G$1047950&amp;":"&amp;'Wilson Validation'!$G$1047951),'Wilson Validation'!I$1047952,FALSE)),0,HLOOKUP($B175,INDIRECT("'Monthly Resource Report'!"&amp;'Wilson Validation'!$G$1047950&amp;":"&amp;'Wilson Validation'!$G$1047951),'Wilson Validation'!I$1047952,FALSE))</f>
        <v>5.9644757167100888E-2</v>
      </c>
      <c r="J175" s="318">
        <f ca="1">+IF(ISERROR(HLOOKUP($B175,INDIRECT("'Monthly Resource Report'!"&amp;'Wilson Validation'!$G$1047950&amp;":"&amp;'Wilson Validation'!$G$1047951),'Wilson Validation'!J$1047952,FALSE)),0,HLOOKUP($B175,INDIRECT("'Monthly Resource Report'!"&amp;'Wilson Validation'!$G$1047950&amp;":"&amp;'Wilson Validation'!$G$1047951),'Wilson Validation'!J$1047952,FALSE))</f>
        <v>0.53077603954038388</v>
      </c>
    </row>
    <row r="176" spans="2:10" s="461" customFormat="1">
      <c r="B176" s="301">
        <v>46539</v>
      </c>
      <c r="C176" s="294">
        <v>417</v>
      </c>
      <c r="D176" s="297">
        <v>4.1904794404658681</v>
      </c>
      <c r="E176" s="299">
        <v>0.06</v>
      </c>
      <c r="F176" s="295">
        <v>0.53</v>
      </c>
      <c r="G176" s="640">
        <f ca="1">+IF(ISERROR(HLOOKUP($B176,INDIRECT("'Monthly Resource Report'!"&amp;'Wilson Validation'!$G$1047950&amp;":"&amp;'Wilson Validation'!$G$1047951),'Wilson Validation'!G$1047952,FALSE)),0,HLOOKUP($B176,INDIRECT("'Monthly Resource Report'!"&amp;'Wilson Validation'!$G$1047950&amp;":"&amp;'Wilson Validation'!$G$1047951),'Wilson Validation'!G$1047952,FALSE))</f>
        <v>417</v>
      </c>
      <c r="H176" s="297">
        <f ca="1">+IF(ISERROR(HLOOKUP($B176,INDIRECT("'Monthly Resource Report'!"&amp;'Wilson Validation'!$G$1047950&amp;":"&amp;'Wilson Validation'!$G$1047951),'Wilson Validation'!H$1047952,FALSE)),0,HLOOKUP($B176,INDIRECT("'Monthly Resource Report'!"&amp;'Wilson Validation'!$G$1047950&amp;":"&amp;'Wilson Validation'!$G$1047951),'Wilson Validation'!H$1047952,FALSE))</f>
        <v>4.1900019358043448</v>
      </c>
      <c r="I176" s="317">
        <f ca="1">+IF(ISERROR(HLOOKUP($B176,INDIRECT("'Monthly Resource Report'!"&amp;'Wilson Validation'!$G$1047950&amp;":"&amp;'Wilson Validation'!$G$1047951),'Wilson Validation'!I$1047952,FALSE)),0,HLOOKUP($B176,INDIRECT("'Monthly Resource Report'!"&amp;'Wilson Validation'!$G$1047950&amp;":"&amp;'Wilson Validation'!$G$1047951),'Wilson Validation'!I$1047952,FALSE))</f>
        <v>5.9655378796291056E-2</v>
      </c>
      <c r="J176" s="318">
        <f ca="1">+IF(ISERROR(HLOOKUP($B176,INDIRECT("'Monthly Resource Report'!"&amp;'Wilson Validation'!$G$1047950&amp;":"&amp;'Wilson Validation'!$G$1047951),'Wilson Validation'!J$1047952,FALSE)),0,HLOOKUP($B176,INDIRECT("'Monthly Resource Report'!"&amp;'Wilson Validation'!$G$1047950&amp;":"&amp;'Wilson Validation'!$G$1047951),'Wilson Validation'!J$1047952,FALSE))</f>
        <v>0.53080157637697278</v>
      </c>
    </row>
    <row r="177" spans="2:10" s="461" customFormat="1">
      <c r="B177" s="301">
        <v>46569</v>
      </c>
      <c r="C177" s="294">
        <v>417</v>
      </c>
      <c r="D177" s="297">
        <v>4.1904794404658681</v>
      </c>
      <c r="E177" s="299">
        <v>0.06</v>
      </c>
      <c r="F177" s="295">
        <v>0.53</v>
      </c>
      <c r="G177" s="640">
        <f ca="1">+IF(ISERROR(HLOOKUP($B177,INDIRECT("'Monthly Resource Report'!"&amp;'Wilson Validation'!$G$1047950&amp;":"&amp;'Wilson Validation'!$G$1047951),'Wilson Validation'!G$1047952,FALSE)),0,HLOOKUP($B177,INDIRECT("'Monthly Resource Report'!"&amp;'Wilson Validation'!$G$1047950&amp;":"&amp;'Wilson Validation'!$G$1047951),'Wilson Validation'!G$1047952,FALSE))</f>
        <v>417</v>
      </c>
      <c r="H177" s="297">
        <f ca="1">+IF(ISERROR(HLOOKUP($B177,INDIRECT("'Monthly Resource Report'!"&amp;'Wilson Validation'!$G$1047950&amp;":"&amp;'Wilson Validation'!$G$1047951),'Wilson Validation'!H$1047952,FALSE)),0,HLOOKUP($B177,INDIRECT("'Monthly Resource Report'!"&amp;'Wilson Validation'!$G$1047950&amp;":"&amp;'Wilson Validation'!$G$1047951),'Wilson Validation'!H$1047952,FALSE))</f>
        <v>4.1900014898715483</v>
      </c>
      <c r="I177" s="317">
        <f ca="1">+IF(ISERROR(HLOOKUP($B177,INDIRECT("'Monthly Resource Report'!"&amp;'Wilson Validation'!$G$1047950&amp;":"&amp;'Wilson Validation'!$G$1047951),'Wilson Validation'!I$1047952,FALSE)),0,HLOOKUP($B177,INDIRECT("'Monthly Resource Report'!"&amp;'Wilson Validation'!$G$1047950&amp;":"&amp;'Wilson Validation'!$G$1047951),'Wilson Validation'!I$1047952,FALSE))</f>
        <v>5.9722141115394478E-2</v>
      </c>
      <c r="J177" s="318">
        <f ca="1">+IF(ISERROR(HLOOKUP($B177,INDIRECT("'Monthly Resource Report'!"&amp;'Wilson Validation'!$G$1047950&amp;":"&amp;'Wilson Validation'!$G$1047951),'Wilson Validation'!J$1047952,FALSE)),0,HLOOKUP($B177,INDIRECT("'Monthly Resource Report'!"&amp;'Wilson Validation'!$G$1047950&amp;":"&amp;'Wilson Validation'!$G$1047951),'Wilson Validation'!J$1047952,FALSE))</f>
        <v>0.53076605542888022</v>
      </c>
    </row>
    <row r="178" spans="2:10" s="461" customFormat="1">
      <c r="B178" s="301">
        <v>46600</v>
      </c>
      <c r="C178" s="294">
        <v>417</v>
      </c>
      <c r="D178" s="297">
        <v>4.1904794404658681</v>
      </c>
      <c r="E178" s="299">
        <v>0.06</v>
      </c>
      <c r="F178" s="295">
        <v>0.53</v>
      </c>
      <c r="G178" s="640">
        <f ca="1">+IF(ISERROR(HLOOKUP($B178,INDIRECT("'Monthly Resource Report'!"&amp;'Wilson Validation'!$G$1047950&amp;":"&amp;'Wilson Validation'!$G$1047951),'Wilson Validation'!G$1047952,FALSE)),0,HLOOKUP($B178,INDIRECT("'Monthly Resource Report'!"&amp;'Wilson Validation'!$G$1047950&amp;":"&amp;'Wilson Validation'!$G$1047951),'Wilson Validation'!G$1047952,FALSE))</f>
        <v>417</v>
      </c>
      <c r="H178" s="297">
        <f ca="1">+IF(ISERROR(HLOOKUP($B178,INDIRECT("'Monthly Resource Report'!"&amp;'Wilson Validation'!$G$1047950&amp;":"&amp;'Wilson Validation'!$G$1047951),'Wilson Validation'!H$1047952,FALSE)),0,HLOOKUP($B178,INDIRECT("'Monthly Resource Report'!"&amp;'Wilson Validation'!$G$1047950&amp;":"&amp;'Wilson Validation'!$G$1047951),'Wilson Validation'!H$1047952,FALSE))</f>
        <v>4.1900017474105207</v>
      </c>
      <c r="I178" s="317">
        <f ca="1">+IF(ISERROR(HLOOKUP($B178,INDIRECT("'Monthly Resource Report'!"&amp;'Wilson Validation'!$G$1047950&amp;":"&amp;'Wilson Validation'!$G$1047951),'Wilson Validation'!I$1047952,FALSE)),0,HLOOKUP($B178,INDIRECT("'Monthly Resource Report'!"&amp;'Wilson Validation'!$G$1047950&amp;":"&amp;'Wilson Validation'!$G$1047951),'Wilson Validation'!I$1047952,FALSE))</f>
        <v>5.9752319632896685E-2</v>
      </c>
      <c r="J178" s="318">
        <f ca="1">+IF(ISERROR(HLOOKUP($B178,INDIRECT("'Monthly Resource Report'!"&amp;'Wilson Validation'!$G$1047950&amp;":"&amp;'Wilson Validation'!$G$1047951),'Wilson Validation'!J$1047952,FALSE)),0,HLOOKUP($B178,INDIRECT("'Monthly Resource Report'!"&amp;'Wilson Validation'!$G$1047950&amp;":"&amp;'Wilson Validation'!$G$1047951),'Wilson Validation'!J$1047952,FALSE))</f>
        <v>0.53114877252246906</v>
      </c>
    </row>
    <row r="179" spans="2:10" s="461" customFormat="1">
      <c r="B179" s="301">
        <v>46631</v>
      </c>
      <c r="C179" s="294">
        <v>417</v>
      </c>
      <c r="D179" s="297">
        <v>4.1904794404658681</v>
      </c>
      <c r="E179" s="299">
        <v>0.06</v>
      </c>
      <c r="F179" s="295">
        <v>0.53</v>
      </c>
      <c r="G179" s="640">
        <f ca="1">+IF(ISERROR(HLOOKUP($B179,INDIRECT("'Monthly Resource Report'!"&amp;'Wilson Validation'!$G$1047950&amp;":"&amp;'Wilson Validation'!$G$1047951),'Wilson Validation'!G$1047952,FALSE)),0,HLOOKUP($B179,INDIRECT("'Monthly Resource Report'!"&amp;'Wilson Validation'!$G$1047950&amp;":"&amp;'Wilson Validation'!$G$1047951),'Wilson Validation'!G$1047952,FALSE))</f>
        <v>417</v>
      </c>
      <c r="H179" s="297">
        <f ca="1">+IF(ISERROR(HLOOKUP($B179,INDIRECT("'Monthly Resource Report'!"&amp;'Wilson Validation'!$G$1047950&amp;":"&amp;'Wilson Validation'!$G$1047951),'Wilson Validation'!H$1047952,FALSE)),0,HLOOKUP($B179,INDIRECT("'Monthly Resource Report'!"&amp;'Wilson Validation'!$G$1047950&amp;":"&amp;'Wilson Validation'!$G$1047951),'Wilson Validation'!H$1047952,FALSE))</f>
        <v>4.1900012531513067</v>
      </c>
      <c r="I179" s="317">
        <f ca="1">+IF(ISERROR(HLOOKUP($B179,INDIRECT("'Monthly Resource Report'!"&amp;'Wilson Validation'!$G$1047950&amp;":"&amp;'Wilson Validation'!$G$1047951),'Wilson Validation'!I$1047952,FALSE)),0,HLOOKUP($B179,INDIRECT("'Monthly Resource Report'!"&amp;'Wilson Validation'!$G$1047950&amp;":"&amp;'Wilson Validation'!$G$1047951),'Wilson Validation'!I$1047952,FALSE))</f>
        <v>5.9596077289740777E-2</v>
      </c>
      <c r="J179" s="318">
        <f ca="1">+IF(ISERROR(HLOOKUP($B179,INDIRECT("'Monthly Resource Report'!"&amp;'Wilson Validation'!$G$1047950&amp;":"&amp;'Wilson Validation'!$G$1047951),'Wilson Validation'!J$1047952,FALSE)),0,HLOOKUP($B179,INDIRECT("'Monthly Resource Report'!"&amp;'Wilson Validation'!$G$1047950&amp;":"&amp;'Wilson Validation'!$G$1047951),'Wilson Validation'!J$1047952,FALSE))</f>
        <v>0.53080990470611877</v>
      </c>
    </row>
    <row r="180" spans="2:10" s="461" customFormat="1">
      <c r="B180" s="301">
        <v>46661</v>
      </c>
      <c r="C180" s="294">
        <v>417</v>
      </c>
      <c r="D180" s="297">
        <v>4.1904794404658681</v>
      </c>
      <c r="E180" s="299">
        <v>0.06</v>
      </c>
      <c r="F180" s="295">
        <v>0.53</v>
      </c>
      <c r="G180" s="640">
        <f ca="1">+IF(ISERROR(HLOOKUP($B180,INDIRECT("'Monthly Resource Report'!"&amp;'Wilson Validation'!$G$1047950&amp;":"&amp;'Wilson Validation'!$G$1047951),'Wilson Validation'!G$1047952,FALSE)),0,HLOOKUP($B180,INDIRECT("'Monthly Resource Report'!"&amp;'Wilson Validation'!$G$1047950&amp;":"&amp;'Wilson Validation'!$G$1047951),'Wilson Validation'!G$1047952,FALSE))</f>
        <v>417</v>
      </c>
      <c r="H180" s="297">
        <f ca="1">+IF(ISERROR(HLOOKUP($B180,INDIRECT("'Monthly Resource Report'!"&amp;'Wilson Validation'!$G$1047950&amp;":"&amp;'Wilson Validation'!$G$1047951),'Wilson Validation'!H$1047952,FALSE)),0,HLOOKUP($B180,INDIRECT("'Monthly Resource Report'!"&amp;'Wilson Validation'!$G$1047950&amp;":"&amp;'Wilson Validation'!$G$1047951),'Wilson Validation'!H$1047952,FALSE))</f>
        <v>4.1900016123463457</v>
      </c>
      <c r="I180" s="317">
        <f ca="1">+IF(ISERROR(HLOOKUP($B180,INDIRECT("'Monthly Resource Report'!"&amp;'Wilson Validation'!$G$1047950&amp;":"&amp;'Wilson Validation'!$G$1047951),'Wilson Validation'!I$1047952,FALSE)),0,HLOOKUP($B180,INDIRECT("'Monthly Resource Report'!"&amp;'Wilson Validation'!$G$1047950&amp;":"&amp;'Wilson Validation'!$G$1047951),'Wilson Validation'!I$1047952,FALSE))</f>
        <v>5.9794428888287045E-2</v>
      </c>
      <c r="J180" s="318">
        <f ca="1">+IF(ISERROR(HLOOKUP($B180,INDIRECT("'Monthly Resource Report'!"&amp;'Wilson Validation'!$G$1047950&amp;":"&amp;'Wilson Validation'!$G$1047951),'Wilson Validation'!J$1047952,FALSE)),0,HLOOKUP($B180,INDIRECT("'Monthly Resource Report'!"&amp;'Wilson Validation'!$G$1047950&amp;":"&amp;'Wilson Validation'!$G$1047951),'Wilson Validation'!J$1047952,FALSE))</f>
        <v>0.53114213060829674</v>
      </c>
    </row>
    <row r="181" spans="2:10" s="461" customFormat="1">
      <c r="B181" s="301">
        <v>46692</v>
      </c>
      <c r="C181" s="294">
        <v>417</v>
      </c>
      <c r="D181" s="297">
        <v>4.1904794404658681</v>
      </c>
      <c r="E181" s="299">
        <v>0.06</v>
      </c>
      <c r="F181" s="295">
        <v>0.53</v>
      </c>
      <c r="G181" s="640">
        <f ca="1">+IF(ISERROR(HLOOKUP($B181,INDIRECT("'Monthly Resource Report'!"&amp;'Wilson Validation'!$G$1047950&amp;":"&amp;'Wilson Validation'!$G$1047951),'Wilson Validation'!G$1047952,FALSE)),0,HLOOKUP($B181,INDIRECT("'Monthly Resource Report'!"&amp;'Wilson Validation'!$G$1047950&amp;":"&amp;'Wilson Validation'!$G$1047951),'Wilson Validation'!G$1047952,FALSE))</f>
        <v>417</v>
      </c>
      <c r="H181" s="297">
        <f ca="1">+IF(ISERROR(HLOOKUP($B181,INDIRECT("'Monthly Resource Report'!"&amp;'Wilson Validation'!$G$1047950&amp;":"&amp;'Wilson Validation'!$G$1047951),'Wilson Validation'!H$1047952,FALSE)),0,HLOOKUP($B181,INDIRECT("'Monthly Resource Report'!"&amp;'Wilson Validation'!$G$1047950&amp;":"&amp;'Wilson Validation'!$G$1047951),'Wilson Validation'!H$1047952,FALSE))</f>
        <v>4.1900018067168778</v>
      </c>
      <c r="I181" s="317">
        <f ca="1">+IF(ISERROR(HLOOKUP($B181,INDIRECT("'Monthly Resource Report'!"&amp;'Wilson Validation'!$G$1047950&amp;":"&amp;'Wilson Validation'!$G$1047951),'Wilson Validation'!I$1047952,FALSE)),0,HLOOKUP($B181,INDIRECT("'Monthly Resource Report'!"&amp;'Wilson Validation'!$G$1047950&amp;":"&amp;'Wilson Validation'!$G$1047951),'Wilson Validation'!I$1047952,FALSE))</f>
        <v>5.9796950222017489E-2</v>
      </c>
      <c r="J181" s="318">
        <f ca="1">+IF(ISERROR(HLOOKUP($B181,INDIRECT("'Monthly Resource Report'!"&amp;'Wilson Validation'!$G$1047950&amp;":"&amp;'Wilson Validation'!$G$1047951),'Wilson Validation'!J$1047952,FALSE)),0,HLOOKUP($B181,INDIRECT("'Monthly Resource Report'!"&amp;'Wilson Validation'!$G$1047950&amp;":"&amp;'Wilson Validation'!$G$1047951),'Wilson Validation'!J$1047952,FALSE))</f>
        <v>0.53078437963017888</v>
      </c>
    </row>
    <row r="182" spans="2:10" s="461" customFormat="1">
      <c r="B182" s="301">
        <v>46722</v>
      </c>
      <c r="C182" s="294">
        <v>417</v>
      </c>
      <c r="D182" s="297">
        <v>4.1904794404658681</v>
      </c>
      <c r="E182" s="299">
        <v>0.06</v>
      </c>
      <c r="F182" s="295">
        <v>0.53</v>
      </c>
      <c r="G182" s="640">
        <f ca="1">+IF(ISERROR(HLOOKUP($B182,INDIRECT("'Monthly Resource Report'!"&amp;'Wilson Validation'!$G$1047950&amp;":"&amp;'Wilson Validation'!$G$1047951),'Wilson Validation'!G$1047952,FALSE)),0,HLOOKUP($B182,INDIRECT("'Monthly Resource Report'!"&amp;'Wilson Validation'!$G$1047950&amp;":"&amp;'Wilson Validation'!$G$1047951),'Wilson Validation'!G$1047952,FALSE))</f>
        <v>417</v>
      </c>
      <c r="H182" s="297">
        <f ca="1">+IF(ISERROR(HLOOKUP($B182,INDIRECT("'Monthly Resource Report'!"&amp;'Wilson Validation'!$G$1047950&amp;":"&amp;'Wilson Validation'!$G$1047951),'Wilson Validation'!H$1047952,FALSE)),0,HLOOKUP($B182,INDIRECT("'Monthly Resource Report'!"&amp;'Wilson Validation'!$G$1047950&amp;":"&amp;'Wilson Validation'!$G$1047951),'Wilson Validation'!H$1047952,FALSE))</f>
        <v>4.1900014057603494</v>
      </c>
      <c r="I182" s="317">
        <f ca="1">+IF(ISERROR(HLOOKUP($B182,INDIRECT("'Monthly Resource Report'!"&amp;'Wilson Validation'!$G$1047950&amp;":"&amp;'Wilson Validation'!$G$1047951),'Wilson Validation'!I$1047952,FALSE)),0,HLOOKUP($B182,INDIRECT("'Monthly Resource Report'!"&amp;'Wilson Validation'!$G$1047950&amp;":"&amp;'Wilson Validation'!$G$1047951),'Wilson Validation'!I$1047952,FALSE))</f>
        <v>5.979205625747204E-2</v>
      </c>
      <c r="J182" s="318">
        <f ca="1">+IF(ISERROR(HLOOKUP($B182,INDIRECT("'Monthly Resource Report'!"&amp;'Wilson Validation'!$G$1047950&amp;":"&amp;'Wilson Validation'!$G$1047951),'Wilson Validation'!J$1047952,FALSE)),0,HLOOKUP($B182,INDIRECT("'Monthly Resource Report'!"&amp;'Wilson Validation'!$G$1047950&amp;":"&amp;'Wilson Validation'!$G$1047951),'Wilson Validation'!J$1047952,FALSE))</f>
        <v>0.5311429260177789</v>
      </c>
    </row>
    <row r="183" spans="2:1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</row>
    <row r="184" spans="2:1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</row>
    <row r="185" spans="2:1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</row>
    <row r="186" spans="2:1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</row>
    <row r="187" spans="2:1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</row>
    <row r="188" spans="2:1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</row>
    <row r="189" spans="2:1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</row>
    <row r="190" spans="2:1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</row>
    <row r="191" spans="2:1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</row>
    <row r="192" spans="2:1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</row>
    <row r="193" spans="2:1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</row>
    <row r="194" spans="2:1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</row>
    <row r="195" spans="2:1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</row>
    <row r="196" spans="2:1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</row>
    <row r="197" spans="2:1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</row>
    <row r="198" spans="2:10" s="461" customFormat="1">
      <c r="B198" s="639"/>
      <c r="C198" s="640"/>
      <c r="D198" s="641"/>
      <c r="E198" s="642"/>
      <c r="F198" s="642"/>
      <c r="G198" s="640"/>
      <c r="H198" s="641"/>
      <c r="I198" s="643"/>
      <c r="J198" s="643"/>
    </row>
    <row r="199" spans="2:10" s="461" customFormat="1">
      <c r="B199" s="639"/>
      <c r="C199" s="640"/>
      <c r="D199" s="641"/>
      <c r="E199" s="642"/>
      <c r="F199" s="642"/>
      <c r="G199" s="640"/>
      <c r="H199" s="641"/>
      <c r="I199" s="643"/>
      <c r="J199" s="643"/>
    </row>
    <row r="200" spans="2:10" s="461" customFormat="1">
      <c r="B200" s="639"/>
      <c r="C200" s="640"/>
      <c r="D200" s="641"/>
      <c r="E200" s="642"/>
      <c r="F200" s="642"/>
      <c r="G200" s="640"/>
      <c r="H200" s="641"/>
      <c r="I200" s="643"/>
      <c r="J200" s="643"/>
    </row>
    <row r="201" spans="2:10" s="461" customFormat="1">
      <c r="B201" s="639"/>
      <c r="C201" s="640"/>
      <c r="D201" s="641"/>
      <c r="E201" s="642"/>
      <c r="F201" s="642"/>
      <c r="G201" s="640"/>
      <c r="H201" s="641"/>
      <c r="I201" s="643"/>
      <c r="J201" s="643"/>
    </row>
    <row r="202" spans="2:10" s="461" customFormat="1">
      <c r="B202" s="639"/>
      <c r="C202" s="640"/>
      <c r="D202" s="641"/>
      <c r="E202" s="642"/>
      <c r="F202" s="642"/>
      <c r="G202" s="640"/>
      <c r="H202" s="641"/>
      <c r="I202" s="643"/>
      <c r="J202" s="643"/>
    </row>
    <row r="203" spans="2:10" s="461" customFormat="1">
      <c r="B203" s="639"/>
      <c r="C203" s="640"/>
      <c r="D203" s="641"/>
      <c r="E203" s="642"/>
      <c r="F203" s="642"/>
      <c r="G203" s="640"/>
      <c r="H203" s="641"/>
      <c r="I203" s="643"/>
      <c r="J203" s="643"/>
    </row>
    <row r="204" spans="2:10" s="461" customFormat="1">
      <c r="B204" s="639"/>
      <c r="C204" s="640"/>
      <c r="D204" s="641"/>
      <c r="E204" s="642"/>
      <c r="F204" s="642"/>
      <c r="G204" s="640"/>
      <c r="H204" s="641"/>
      <c r="I204" s="643"/>
      <c r="J204" s="643"/>
    </row>
    <row r="205" spans="2:10" s="461" customFormat="1">
      <c r="B205" s="639"/>
      <c r="C205" s="640"/>
      <c r="D205" s="641"/>
      <c r="E205" s="642"/>
      <c r="F205" s="642"/>
      <c r="G205" s="640"/>
      <c r="H205" s="641"/>
      <c r="I205" s="643"/>
      <c r="J205" s="643"/>
    </row>
    <row r="206" spans="2:10" s="461" customFormat="1">
      <c r="B206" s="639"/>
      <c r="C206" s="640"/>
      <c r="D206" s="641"/>
      <c r="E206" s="642"/>
      <c r="F206" s="642"/>
      <c r="G206" s="640"/>
      <c r="H206" s="641"/>
      <c r="I206" s="643"/>
      <c r="J206" s="643"/>
    </row>
    <row r="207" spans="2:10" s="461" customFormat="1">
      <c r="B207" s="639"/>
      <c r="C207" s="640"/>
      <c r="D207" s="641"/>
      <c r="E207" s="642"/>
      <c r="F207" s="642"/>
      <c r="G207" s="640"/>
      <c r="H207" s="641"/>
      <c r="I207" s="643"/>
      <c r="J207" s="643"/>
    </row>
    <row r="208" spans="2:10" s="461" customFormat="1">
      <c r="B208" s="639"/>
      <c r="C208" s="640"/>
      <c r="D208" s="641"/>
      <c r="E208" s="642"/>
      <c r="F208" s="642"/>
      <c r="G208" s="640"/>
      <c r="H208" s="641"/>
      <c r="I208" s="643"/>
      <c r="J208" s="643"/>
    </row>
    <row r="209" spans="2:10" s="461" customFormat="1">
      <c r="B209" s="639"/>
      <c r="C209" s="640"/>
      <c r="D209" s="641"/>
      <c r="E209" s="642"/>
      <c r="F209" s="642"/>
      <c r="G209" s="640"/>
      <c r="H209" s="641"/>
      <c r="I209" s="643"/>
      <c r="J209" s="643"/>
    </row>
    <row r="211" spans="2:10" s="461" customFormat="1"/>
    <row r="212" spans="2:10" s="461" customFormat="1"/>
    <row r="213" spans="2:10" s="461" customFormat="1"/>
    <row r="214" spans="2:10" s="461" customFormat="1"/>
    <row r="215" spans="2:10" s="461" customFormat="1"/>
    <row r="216" spans="2:10" s="461" customFormat="1"/>
    <row r="258" spans="6:10">
      <c r="G258" s="685" t="s">
        <v>221</v>
      </c>
      <c r="H258" s="686"/>
      <c r="I258" s="686"/>
      <c r="J258" s="687"/>
    </row>
    <row r="259" spans="6:10" ht="30">
      <c r="F259" s="293" t="s">
        <v>199</v>
      </c>
      <c r="G259" s="304" t="s">
        <v>34</v>
      </c>
      <c r="H259" s="305" t="s">
        <v>39</v>
      </c>
      <c r="I259" s="306" t="s">
        <v>48</v>
      </c>
      <c r="J259" s="307" t="s">
        <v>45</v>
      </c>
    </row>
    <row r="260" spans="6:10">
      <c r="F260" s="300">
        <f>+B3</f>
        <v>41275</v>
      </c>
      <c r="G260" s="308">
        <f t="shared" ref="G260:G291" ca="1" si="0">+IF(ISERROR(G3/C3-1),0,G3/C3-1)</f>
        <v>0</v>
      </c>
      <c r="H260" s="309">
        <f t="shared" ref="H260:H291" ca="1" si="1">+IF(ISERROR(H3/D3-1),0,H3/D3-1)</f>
        <v>-1.7166083391417786E-6</v>
      </c>
      <c r="I260" s="309">
        <f t="shared" ref="I260:I291" ca="1" si="2">+IF(ISERROR(I3/E3-1),0,I3/E3-1)</f>
        <v>-2.0477684829479648E-3</v>
      </c>
      <c r="J260" s="310">
        <f t="shared" ref="J260:J291" ca="1" si="3">+IF(ISERROR(J3/F3-1),0,J3/F3-1)</f>
        <v>1.4212726415745447E-3</v>
      </c>
    </row>
    <row r="261" spans="6:10">
      <c r="F261" s="301">
        <f t="shared" ref="F261:F324" si="4">+B4</f>
        <v>41306</v>
      </c>
      <c r="G261" s="308">
        <f t="shared" ca="1" si="0"/>
        <v>0</v>
      </c>
      <c r="H261" s="311">
        <f t="shared" ca="1" si="1"/>
        <v>-1.3463066274033153E-6</v>
      </c>
      <c r="I261" s="311">
        <f t="shared" ca="1" si="2"/>
        <v>-2.467250039227098E-3</v>
      </c>
      <c r="J261" s="310">
        <f t="shared" ca="1" si="3"/>
        <v>1.5794941087758918E-3</v>
      </c>
    </row>
    <row r="262" spans="6:10">
      <c r="F262" s="301">
        <f t="shared" si="4"/>
        <v>41334</v>
      </c>
      <c r="G262" s="308">
        <f t="shared" ca="1" si="0"/>
        <v>0</v>
      </c>
      <c r="H262" s="311">
        <f t="shared" ca="1" si="1"/>
        <v>-1.6731728968988335E-6</v>
      </c>
      <c r="I262" s="311">
        <f t="shared" ca="1" si="2"/>
        <v>-5.3554475634876031E-3</v>
      </c>
      <c r="J262" s="310">
        <f t="shared" ca="1" si="3"/>
        <v>2.1856683545227185E-3</v>
      </c>
    </row>
    <row r="263" spans="6:10">
      <c r="F263" s="301">
        <f t="shared" si="4"/>
        <v>41365</v>
      </c>
      <c r="G263" s="308">
        <f t="shared" ca="1" si="0"/>
        <v>0</v>
      </c>
      <c r="H263" s="311">
        <f t="shared" ca="1" si="1"/>
        <v>-1.4644274105579669E-6</v>
      </c>
      <c r="I263" s="311">
        <f t="shared" ca="1" si="2"/>
        <v>-7.6097232984141394E-3</v>
      </c>
      <c r="J263" s="310">
        <f t="shared" ca="1" si="3"/>
        <v>2.3018540755550543E-3</v>
      </c>
    </row>
    <row r="264" spans="6:10">
      <c r="F264" s="301">
        <f t="shared" si="4"/>
        <v>41395</v>
      </c>
      <c r="G264" s="308">
        <f t="shared" ca="1" si="0"/>
        <v>0</v>
      </c>
      <c r="H264" s="311">
        <f t="shared" ca="1" si="1"/>
        <v>-1.2988297390936765E-6</v>
      </c>
      <c r="I264" s="311">
        <f t="shared" ca="1" si="2"/>
        <v>-8.1699104379036047E-3</v>
      </c>
      <c r="J264" s="310">
        <f t="shared" ca="1" si="3"/>
        <v>1.4967792212723374E-3</v>
      </c>
    </row>
    <row r="265" spans="6:10">
      <c r="F265" s="301">
        <f t="shared" si="4"/>
        <v>41426</v>
      </c>
      <c r="G265" s="308">
        <f t="shared" ca="1" si="0"/>
        <v>0</v>
      </c>
      <c r="H265" s="311">
        <f t="shared" ca="1" si="1"/>
        <v>-1.4197402807836212E-6</v>
      </c>
      <c r="I265" s="311">
        <f t="shared" ca="1" si="2"/>
        <v>-1.1111068617418507E-2</v>
      </c>
      <c r="J265" s="310">
        <f t="shared" ca="1" si="3"/>
        <v>2.3655024548301373E-3</v>
      </c>
    </row>
    <row r="266" spans="6:10">
      <c r="F266" s="301">
        <f t="shared" si="4"/>
        <v>41456</v>
      </c>
      <c r="G266" s="308">
        <f t="shared" ca="1" si="0"/>
        <v>0</v>
      </c>
      <c r="H266" s="311">
        <f t="shared" ca="1" si="1"/>
        <v>-1.2760682441825821E-6</v>
      </c>
      <c r="I266" s="311">
        <f t="shared" ca="1" si="2"/>
        <v>-9.2207012738425576E-3</v>
      </c>
      <c r="J266" s="310">
        <f t="shared" ca="1" si="3"/>
        <v>1.511212631067016E-3</v>
      </c>
    </row>
    <row r="267" spans="6:10">
      <c r="F267" s="301">
        <f t="shared" si="4"/>
        <v>41487</v>
      </c>
      <c r="G267" s="308">
        <f t="shared" ca="1" si="0"/>
        <v>0</v>
      </c>
      <c r="H267" s="311">
        <f t="shared" ca="1" si="1"/>
        <v>-1.2669251514552116E-6</v>
      </c>
      <c r="I267" s="311">
        <f t="shared" ca="1" si="2"/>
        <v>-1.0180459565236277E-2</v>
      </c>
      <c r="J267" s="310">
        <f t="shared" ca="1" si="3"/>
        <v>3.0299251749748013E-3</v>
      </c>
    </row>
    <row r="268" spans="6:10">
      <c r="F268" s="301">
        <f t="shared" si="4"/>
        <v>41518</v>
      </c>
      <c r="G268" s="308">
        <f t="shared" ca="1" si="0"/>
        <v>0</v>
      </c>
      <c r="H268" s="311">
        <f t="shared" ca="1" si="1"/>
        <v>-1.4534985647296494E-6</v>
      </c>
      <c r="I268" s="311">
        <f t="shared" ca="1" si="2"/>
        <v>-9.3705616953941862E-3</v>
      </c>
      <c r="J268" s="310">
        <f t="shared" ca="1" si="3"/>
        <v>2.3385040077152919E-3</v>
      </c>
    </row>
    <row r="269" spans="6:10">
      <c r="F269" s="301">
        <f t="shared" si="4"/>
        <v>41548</v>
      </c>
      <c r="G269" s="308">
        <f t="shared" ca="1" si="0"/>
        <v>0</v>
      </c>
      <c r="H269" s="311">
        <f t="shared" ca="1" si="1"/>
        <v>-5.8495036936445644E-7</v>
      </c>
      <c r="I269" s="311">
        <f t="shared" ca="1" si="2"/>
        <v>-8.114919487176242E-3</v>
      </c>
      <c r="J269" s="310">
        <f t="shared" ca="1" si="3"/>
        <v>5.7960911264127724E-3</v>
      </c>
    </row>
    <row r="270" spans="6:10">
      <c r="F270" s="301">
        <f t="shared" si="4"/>
        <v>41579</v>
      </c>
      <c r="G270" s="308">
        <f t="shared" ca="1" si="0"/>
        <v>0</v>
      </c>
      <c r="H270" s="311">
        <f t="shared" ca="1" si="1"/>
        <v>-1.2798894738486055E-6</v>
      </c>
      <c r="I270" s="311">
        <f t="shared" ca="1" si="2"/>
        <v>-7.2433007202988842E-3</v>
      </c>
      <c r="J270" s="310">
        <f t="shared" ca="1" si="3"/>
        <v>4.345471716606264E-3</v>
      </c>
    </row>
    <row r="271" spans="6:10">
      <c r="F271" s="301">
        <f t="shared" si="4"/>
        <v>41609</v>
      </c>
      <c r="G271" s="308">
        <f t="shared" ca="1" si="0"/>
        <v>0</v>
      </c>
      <c r="H271" s="311">
        <f t="shared" ca="1" si="1"/>
        <v>-1.5438062033190647E-6</v>
      </c>
      <c r="I271" s="311">
        <f t="shared" ca="1" si="2"/>
        <v>-5.4724871372492379E-3</v>
      </c>
      <c r="J271" s="310">
        <f t="shared" ca="1" si="3"/>
        <v>2.0792001103528968E-3</v>
      </c>
    </row>
    <row r="272" spans="6:10">
      <c r="F272" s="301">
        <f t="shared" si="4"/>
        <v>41640</v>
      </c>
      <c r="G272" s="308">
        <f t="shared" ca="1" si="0"/>
        <v>0</v>
      </c>
      <c r="H272" s="311">
        <f t="shared" ca="1" si="1"/>
        <v>2.0736285866185256E-7</v>
      </c>
      <c r="I272" s="311">
        <f t="shared" ca="1" si="2"/>
        <v>-2.149217070924081E-3</v>
      </c>
      <c r="J272" s="310">
        <f t="shared" ca="1" si="3"/>
        <v>1.4157293457031095E-3</v>
      </c>
    </row>
    <row r="273" spans="6:10">
      <c r="F273" s="301">
        <f t="shared" si="4"/>
        <v>41671</v>
      </c>
      <c r="G273" s="308">
        <f t="shared" ca="1" si="0"/>
        <v>0</v>
      </c>
      <c r="H273" s="311">
        <f t="shared" ca="1" si="1"/>
        <v>2.4188775005207219E-7</v>
      </c>
      <c r="I273" s="311">
        <f t="shared" ca="1" si="2"/>
        <v>-3.1810843232307207E-3</v>
      </c>
      <c r="J273" s="310">
        <f t="shared" ca="1" si="3"/>
        <v>2.3848020353687271E-3</v>
      </c>
    </row>
    <row r="274" spans="6:10">
      <c r="F274" s="301">
        <f t="shared" si="4"/>
        <v>41699</v>
      </c>
      <c r="G274" s="308">
        <f t="shared" ca="1" si="0"/>
        <v>0</v>
      </c>
      <c r="H274" s="311">
        <f t="shared" ca="1" si="1"/>
        <v>-2.0023567115501351E-7</v>
      </c>
      <c r="I274" s="311">
        <f t="shared" ca="1" si="2"/>
        <v>-9.541176218610059E-3</v>
      </c>
      <c r="J274" s="310">
        <f t="shared" ca="1" si="3"/>
        <v>1.5112329685587067E-3</v>
      </c>
    </row>
    <row r="275" spans="6:10">
      <c r="F275" s="301">
        <f t="shared" si="4"/>
        <v>41730</v>
      </c>
      <c r="G275" s="308">
        <f t="shared" ca="1" si="0"/>
        <v>0</v>
      </c>
      <c r="H275" s="311">
        <f t="shared" ca="1" si="1"/>
        <v>-8.3848074039494236E-9</v>
      </c>
      <c r="I275" s="311">
        <f t="shared" ca="1" si="2"/>
        <v>-8.8174642022209593E-3</v>
      </c>
      <c r="J275" s="310">
        <f t="shared" ca="1" si="3"/>
        <v>2.3242720401532857E-3</v>
      </c>
    </row>
    <row r="276" spans="6:10">
      <c r="F276" s="301">
        <f t="shared" si="4"/>
        <v>41760</v>
      </c>
      <c r="G276" s="308">
        <f t="shared" ca="1" si="0"/>
        <v>0</v>
      </c>
      <c r="H276" s="311">
        <f t="shared" ca="1" si="1"/>
        <v>-1.1847012215682184E-7</v>
      </c>
      <c r="I276" s="311">
        <f t="shared" ca="1" si="2"/>
        <v>-8.6735013409723338E-3</v>
      </c>
      <c r="J276" s="310">
        <f t="shared" ca="1" si="3"/>
        <v>1.5044960340444558E-3</v>
      </c>
    </row>
    <row r="277" spans="6:10">
      <c r="F277" s="301">
        <f t="shared" si="4"/>
        <v>41791</v>
      </c>
      <c r="G277" s="308">
        <f t="shared" ca="1" si="0"/>
        <v>0</v>
      </c>
      <c r="H277" s="311">
        <f t="shared" ca="1" si="1"/>
        <v>-7.5311978431358284E-8</v>
      </c>
      <c r="I277" s="311">
        <f t="shared" ca="1" si="2"/>
        <v>-9.7942811263022067E-3</v>
      </c>
      <c r="J277" s="310">
        <f t="shared" ca="1" si="3"/>
        <v>3.119956883407049E-3</v>
      </c>
    </row>
    <row r="278" spans="6:10">
      <c r="F278" s="301">
        <f t="shared" si="4"/>
        <v>41821</v>
      </c>
      <c r="G278" s="308">
        <f t="shared" ca="1" si="0"/>
        <v>0</v>
      </c>
      <c r="H278" s="311">
        <f t="shared" ca="1" si="1"/>
        <v>-1.6336168029429388E-7</v>
      </c>
      <c r="I278" s="311">
        <f t="shared" ca="1" si="2"/>
        <v>-9.9112734222009946E-3</v>
      </c>
      <c r="J278" s="310">
        <f t="shared" ca="1" si="3"/>
        <v>1.5106991400437586E-3</v>
      </c>
    </row>
    <row r="279" spans="6:10">
      <c r="F279" s="301">
        <f t="shared" si="4"/>
        <v>41852</v>
      </c>
      <c r="G279" s="308">
        <f t="shared" ca="1" si="0"/>
        <v>0</v>
      </c>
      <c r="H279" s="311">
        <f t="shared" ca="1" si="1"/>
        <v>-2.0970287706312263E-7</v>
      </c>
      <c r="I279" s="311">
        <f t="shared" ca="1" si="2"/>
        <v>-9.9587782360881505E-3</v>
      </c>
      <c r="J279" s="310">
        <f t="shared" ca="1" si="3"/>
        <v>1.517880269338745E-3</v>
      </c>
    </row>
    <row r="280" spans="6:10">
      <c r="F280" s="301">
        <f t="shared" si="4"/>
        <v>41883</v>
      </c>
      <c r="G280" s="308">
        <f t="shared" ca="1" si="0"/>
        <v>0</v>
      </c>
      <c r="H280" s="311">
        <f t="shared" ca="1" si="1"/>
        <v>-3.3009957045582183E-7</v>
      </c>
      <c r="I280" s="311">
        <f t="shared" ca="1" si="2"/>
        <v>-1.2222598262010886E-2</v>
      </c>
      <c r="J280" s="310">
        <f t="shared" ca="1" si="3"/>
        <v>1.5943591464524509E-3</v>
      </c>
    </row>
    <row r="281" spans="6:10">
      <c r="F281" s="301">
        <f t="shared" si="4"/>
        <v>41913</v>
      </c>
      <c r="G281" s="308">
        <f t="shared" ca="1" si="0"/>
        <v>0</v>
      </c>
      <c r="H281" s="311">
        <f t="shared" ca="1" si="1"/>
        <v>-1.4166495754253106E-8</v>
      </c>
      <c r="I281" s="311">
        <f t="shared" ca="1" si="2"/>
        <v>-1.0243564197416788E-2</v>
      </c>
      <c r="J281" s="310">
        <f t="shared" ca="1" si="3"/>
        <v>4.7587839867746506E-3</v>
      </c>
    </row>
    <row r="282" spans="6:10">
      <c r="F282" s="301">
        <f t="shared" si="4"/>
        <v>41944</v>
      </c>
      <c r="G282" s="308">
        <f t="shared" ca="1" si="0"/>
        <v>0</v>
      </c>
      <c r="H282" s="311">
        <f t="shared" ca="1" si="1"/>
        <v>-8.6776230090457318E-8</v>
      </c>
      <c r="I282" s="311">
        <f t="shared" ca="1" si="2"/>
        <v>-8.9292796880927616E-3</v>
      </c>
      <c r="J282" s="310">
        <f t="shared" ca="1" si="3"/>
        <v>1.550432393996326E-3</v>
      </c>
    </row>
    <row r="283" spans="6:10">
      <c r="F283" s="301">
        <f t="shared" si="4"/>
        <v>41974</v>
      </c>
      <c r="G283" s="308">
        <f t="shared" ca="1" si="0"/>
        <v>0</v>
      </c>
      <c r="H283" s="311">
        <f t="shared" ca="1" si="1"/>
        <v>1.2437297858269858E-9</v>
      </c>
      <c r="I283" s="311">
        <f t="shared" ca="1" si="2"/>
        <v>-8.8015583688347832E-3</v>
      </c>
      <c r="J283" s="310">
        <f t="shared" ca="1" si="3"/>
        <v>1.5027471340505194E-3</v>
      </c>
    </row>
    <row r="284" spans="6:10">
      <c r="F284" s="301">
        <f t="shared" si="4"/>
        <v>42005</v>
      </c>
      <c r="G284" s="308">
        <f t="shared" ca="1" si="0"/>
        <v>0</v>
      </c>
      <c r="H284" s="311">
        <f t="shared" ca="1" si="1"/>
        <v>-7.9100393624020882E-7</v>
      </c>
      <c r="I284" s="311">
        <f t="shared" ca="1" si="2"/>
        <v>-2.9168464055391308E-3</v>
      </c>
      <c r="J284" s="310">
        <f t="shared" ca="1" si="3"/>
        <v>2.1338436366888924E-3</v>
      </c>
    </row>
    <row r="285" spans="6:10">
      <c r="F285" s="301">
        <f t="shared" si="4"/>
        <v>42036</v>
      </c>
      <c r="G285" s="308">
        <f t="shared" ca="1" si="0"/>
        <v>0</v>
      </c>
      <c r="H285" s="311">
        <f t="shared" ca="1" si="1"/>
        <v>-9.1041252547885421E-7</v>
      </c>
      <c r="I285" s="311">
        <f t="shared" ca="1" si="2"/>
        <v>-3.0946564659328768E-3</v>
      </c>
      <c r="J285" s="310">
        <f t="shared" ca="1" si="3"/>
        <v>2.3672108817223148E-3</v>
      </c>
    </row>
    <row r="286" spans="6:10">
      <c r="F286" s="301">
        <f t="shared" si="4"/>
        <v>42064</v>
      </c>
      <c r="G286" s="308">
        <f t="shared" ca="1" si="0"/>
        <v>0</v>
      </c>
      <c r="H286" s="311">
        <f t="shared" ca="1" si="1"/>
        <v>-2.5888483312641597E-7</v>
      </c>
      <c r="I286" s="311">
        <f t="shared" ca="1" si="2"/>
        <v>-9.4823439217071037E-3</v>
      </c>
      <c r="J286" s="310">
        <f t="shared" ca="1" si="3"/>
        <v>1.5043979327196144E-3</v>
      </c>
    </row>
    <row r="287" spans="6:10">
      <c r="F287" s="301">
        <f t="shared" si="4"/>
        <v>42095</v>
      </c>
      <c r="G287" s="308">
        <f t="shared" ca="1" si="0"/>
        <v>0</v>
      </c>
      <c r="H287" s="311">
        <f t="shared" ca="1" si="1"/>
        <v>-9.8357002664695159E-7</v>
      </c>
      <c r="I287" s="311">
        <f t="shared" ca="1" si="2"/>
        <v>-9.8540531338818793E-3</v>
      </c>
      <c r="J287" s="310">
        <f t="shared" ca="1" si="3"/>
        <v>1.5503009875357243E-3</v>
      </c>
    </row>
    <row r="288" spans="6:10">
      <c r="F288" s="301">
        <f t="shared" si="4"/>
        <v>42125</v>
      </c>
      <c r="G288" s="308">
        <f t="shared" ca="1" si="0"/>
        <v>0</v>
      </c>
      <c r="H288" s="311">
        <f t="shared" ca="1" si="1"/>
        <v>-1.1326374114162263E-6</v>
      </c>
      <c r="I288" s="311">
        <f t="shared" ca="1" si="2"/>
        <v>-9.6813255064830406E-3</v>
      </c>
      <c r="J288" s="310">
        <f t="shared" ca="1" si="3"/>
        <v>1.497515461929444E-3</v>
      </c>
    </row>
    <row r="289" spans="6:10">
      <c r="F289" s="301">
        <f t="shared" si="4"/>
        <v>42156</v>
      </c>
      <c r="G289" s="308">
        <f t="shared" ca="1" si="0"/>
        <v>0</v>
      </c>
      <c r="H289" s="311">
        <f t="shared" ca="1" si="1"/>
        <v>-9.2157542574966556E-7</v>
      </c>
      <c r="I289" s="311">
        <f t="shared" ca="1" si="2"/>
        <v>-1.0023882859100608E-2</v>
      </c>
      <c r="J289" s="310">
        <f t="shared" ca="1" si="3"/>
        <v>1.5562006918354854E-3</v>
      </c>
    </row>
    <row r="290" spans="6:10">
      <c r="F290" s="301">
        <f t="shared" si="4"/>
        <v>42186</v>
      </c>
      <c r="G290" s="308">
        <f t="shared" ca="1" si="0"/>
        <v>0</v>
      </c>
      <c r="H290" s="311">
        <f t="shared" ca="1" si="1"/>
        <v>-1.0136264338989065E-6</v>
      </c>
      <c r="I290" s="311">
        <f t="shared" ca="1" si="2"/>
        <v>-9.9845492670639358E-3</v>
      </c>
      <c r="J290" s="310">
        <f t="shared" ca="1" si="3"/>
        <v>2.264327327218929E-3</v>
      </c>
    </row>
    <row r="291" spans="6:10">
      <c r="F291" s="301">
        <f t="shared" si="4"/>
        <v>42217</v>
      </c>
      <c r="G291" s="308">
        <f t="shared" ca="1" si="0"/>
        <v>0</v>
      </c>
      <c r="H291" s="311">
        <f t="shared" ca="1" si="1"/>
        <v>-9.9553514476546923E-7</v>
      </c>
      <c r="I291" s="311">
        <f t="shared" ca="1" si="2"/>
        <v>-1.0839641286753077E-2</v>
      </c>
      <c r="J291" s="310">
        <f t="shared" ca="1" si="3"/>
        <v>2.2769076511830466E-3</v>
      </c>
    </row>
    <row r="292" spans="6:10">
      <c r="F292" s="301">
        <f t="shared" si="4"/>
        <v>42248</v>
      </c>
      <c r="G292" s="308">
        <f t="shared" ref="G292:G323" ca="1" si="5">+IF(ISERROR(G35/C35-1),0,G35/C35-1)</f>
        <v>0</v>
      </c>
      <c r="H292" s="311">
        <f t="shared" ref="H292:H323" ca="1" si="6">+IF(ISERROR(H35/D35-1),0,H35/D35-1)</f>
        <v>-8.3273664552852011E-7</v>
      </c>
      <c r="I292" s="311">
        <f t="shared" ref="I292:I323" ca="1" si="7">+IF(ISERROR(I35/E35-1),0,I35/E35-1)</f>
        <v>-1.2479516946340974E-2</v>
      </c>
      <c r="J292" s="310">
        <f t="shared" ref="J292:J323" ca="1" si="8">+IF(ISERROR(J35/F35-1),0,J35/F35-1)</f>
        <v>1.5921495165582833E-3</v>
      </c>
    </row>
    <row r="293" spans="6:10">
      <c r="F293" s="301">
        <f t="shared" si="4"/>
        <v>42278</v>
      </c>
      <c r="G293" s="308">
        <f t="shared" ca="1" si="5"/>
        <v>0</v>
      </c>
      <c r="H293" s="311">
        <f t="shared" ca="1" si="6"/>
        <v>-4.8794430385079579E-7</v>
      </c>
      <c r="I293" s="311">
        <f t="shared" ca="1" si="7"/>
        <v>-9.9170558999718272E-3</v>
      </c>
      <c r="J293" s="310">
        <f t="shared" ca="1" si="8"/>
        <v>6.6527754442975429E-3</v>
      </c>
    </row>
    <row r="294" spans="6:10">
      <c r="F294" s="301">
        <f t="shared" si="4"/>
        <v>42309</v>
      </c>
      <c r="G294" s="308">
        <f t="shared" ca="1" si="5"/>
        <v>0</v>
      </c>
      <c r="H294" s="311">
        <f t="shared" ca="1" si="6"/>
        <v>-1.0101371845649965E-6</v>
      </c>
      <c r="I294" s="311">
        <f t="shared" ca="1" si="7"/>
        <v>-9.3848053552396671E-3</v>
      </c>
      <c r="J294" s="310">
        <f t="shared" ca="1" si="8"/>
        <v>1.5532716543860126E-3</v>
      </c>
    </row>
    <row r="295" spans="6:10">
      <c r="F295" s="301">
        <f t="shared" si="4"/>
        <v>42339</v>
      </c>
      <c r="G295" s="308">
        <f t="shared" ca="1" si="5"/>
        <v>0</v>
      </c>
      <c r="H295" s="311">
        <f t="shared" ca="1" si="6"/>
        <v>-1.0606347717878606E-6</v>
      </c>
      <c r="I295" s="311">
        <f t="shared" ca="1" si="7"/>
        <v>-9.7614972007843415E-3</v>
      </c>
      <c r="J295" s="310">
        <f t="shared" ca="1" si="8"/>
        <v>1.5029311144121316E-3</v>
      </c>
    </row>
    <row r="296" spans="6:10">
      <c r="F296" s="301">
        <f t="shared" si="4"/>
        <v>42370</v>
      </c>
      <c r="G296" s="308">
        <f t="shared" ca="1" si="5"/>
        <v>0</v>
      </c>
      <c r="H296" s="311">
        <f t="shared" ca="1" si="6"/>
        <v>-2.3913644076056784E-7</v>
      </c>
      <c r="I296" s="311">
        <f t="shared" ca="1" si="7"/>
        <v>-2.8780341801778464E-3</v>
      </c>
      <c r="J296" s="310">
        <f t="shared" ca="1" si="8"/>
        <v>1.4285989745799199E-3</v>
      </c>
    </row>
    <row r="297" spans="6:10">
      <c r="F297" s="301">
        <f t="shared" si="4"/>
        <v>42401</v>
      </c>
      <c r="G297" s="308">
        <f t="shared" ca="1" si="5"/>
        <v>0</v>
      </c>
      <c r="H297" s="311">
        <f t="shared" ca="1" si="6"/>
        <v>-4.2956171897312601E-7</v>
      </c>
      <c r="I297" s="311">
        <f t="shared" ca="1" si="7"/>
        <v>-3.2248762298917599E-3</v>
      </c>
      <c r="J297" s="310">
        <f t="shared" ca="1" si="8"/>
        <v>1.5234015395586553E-3</v>
      </c>
    </row>
    <row r="298" spans="6:10">
      <c r="F298" s="301">
        <f t="shared" si="4"/>
        <v>42430</v>
      </c>
      <c r="G298" s="308">
        <f t="shared" ca="1" si="5"/>
        <v>0</v>
      </c>
      <c r="H298" s="311">
        <f t="shared" ca="1" si="6"/>
        <v>-2.5313197238308049E-7</v>
      </c>
      <c r="I298" s="311">
        <f t="shared" ca="1" si="7"/>
        <v>-8.5154985399401584E-3</v>
      </c>
      <c r="J298" s="310">
        <f t="shared" ca="1" si="8"/>
        <v>1.4927204529397997E-3</v>
      </c>
    </row>
    <row r="299" spans="6:10">
      <c r="F299" s="301">
        <f t="shared" si="4"/>
        <v>42461</v>
      </c>
      <c r="G299" s="308">
        <f t="shared" ca="1" si="5"/>
        <v>0</v>
      </c>
      <c r="H299" s="311">
        <f t="shared" ca="1" si="6"/>
        <v>6.1082635394171803E-8</v>
      </c>
      <c r="I299" s="311">
        <f t="shared" ca="1" si="7"/>
        <v>-8.8706021713917949E-3</v>
      </c>
      <c r="J299" s="310">
        <f t="shared" ca="1" si="8"/>
        <v>1.546485332694969E-3</v>
      </c>
    </row>
    <row r="300" spans="6:10">
      <c r="F300" s="301">
        <f t="shared" si="4"/>
        <v>42491</v>
      </c>
      <c r="G300" s="308">
        <f t="shared" ca="1" si="5"/>
        <v>0</v>
      </c>
      <c r="H300" s="311">
        <f t="shared" ca="1" si="6"/>
        <v>-5.5759720984926986E-7</v>
      </c>
      <c r="I300" s="311">
        <f t="shared" ca="1" si="7"/>
        <v>-8.3355599103871469E-3</v>
      </c>
      <c r="J300" s="310">
        <f t="shared" ca="1" si="8"/>
        <v>1.4920160050297948E-3</v>
      </c>
    </row>
    <row r="301" spans="6:10">
      <c r="F301" s="301">
        <f t="shared" si="4"/>
        <v>42522</v>
      </c>
      <c r="G301" s="308">
        <f t="shared" ca="1" si="5"/>
        <v>0</v>
      </c>
      <c r="H301" s="311">
        <f t="shared" ca="1" si="6"/>
        <v>-9.6379712877237012E-8</v>
      </c>
      <c r="I301" s="311">
        <f t="shared" ca="1" si="7"/>
        <v>-9.5292066642385098E-3</v>
      </c>
      <c r="J301" s="310">
        <f t="shared" ca="1" si="8"/>
        <v>2.3325166446717116E-3</v>
      </c>
    </row>
    <row r="302" spans="6:10">
      <c r="F302" s="301">
        <f t="shared" si="4"/>
        <v>42552</v>
      </c>
      <c r="G302" s="308">
        <f t="shared" ca="1" si="5"/>
        <v>0</v>
      </c>
      <c r="H302" s="311">
        <f t="shared" ca="1" si="6"/>
        <v>-4.7571445549454694E-7</v>
      </c>
      <c r="I302" s="311">
        <f t="shared" ca="1" si="7"/>
        <v>-9.2863401244914767E-3</v>
      </c>
      <c r="J302" s="310">
        <f t="shared" ca="1" si="8"/>
        <v>2.2505161682215835E-3</v>
      </c>
    </row>
    <row r="303" spans="6:10">
      <c r="F303" s="301">
        <f t="shared" si="4"/>
        <v>42583</v>
      </c>
      <c r="G303" s="308">
        <f t="shared" ca="1" si="5"/>
        <v>0</v>
      </c>
      <c r="H303" s="311">
        <f t="shared" ca="1" si="6"/>
        <v>-3.6115531998337502E-7</v>
      </c>
      <c r="I303" s="311">
        <f t="shared" ca="1" si="7"/>
        <v>-9.5107587908302982E-3</v>
      </c>
      <c r="J303" s="310">
        <f t="shared" ca="1" si="8"/>
        <v>2.2463721735206388E-3</v>
      </c>
    </row>
    <row r="304" spans="6:10">
      <c r="F304" s="301">
        <f t="shared" si="4"/>
        <v>42614</v>
      </c>
      <c r="G304" s="308">
        <f t="shared" ca="1" si="5"/>
        <v>0</v>
      </c>
      <c r="H304" s="311">
        <f t="shared" ca="1" si="6"/>
        <v>-2.803239818049974E-8</v>
      </c>
      <c r="I304" s="311">
        <f t="shared" ca="1" si="7"/>
        <v>-1.0691290319155833E-2</v>
      </c>
      <c r="J304" s="310">
        <f t="shared" ca="1" si="8"/>
        <v>2.3477347361866574E-3</v>
      </c>
    </row>
    <row r="305" spans="6:10">
      <c r="F305" s="301">
        <f t="shared" si="4"/>
        <v>42644</v>
      </c>
      <c r="G305" s="308">
        <f t="shared" ca="1" si="5"/>
        <v>0</v>
      </c>
      <c r="H305" s="311">
        <f t="shared" ca="1" si="6"/>
        <v>-2.6259936847239373E-7</v>
      </c>
      <c r="I305" s="311">
        <f t="shared" ca="1" si="7"/>
        <v>-1.0350658885653896E-2</v>
      </c>
      <c r="J305" s="310">
        <f t="shared" ca="1" si="8"/>
        <v>3.7615832605006894E-3</v>
      </c>
    </row>
    <row r="306" spans="6:10">
      <c r="F306" s="301">
        <f t="shared" si="4"/>
        <v>42675</v>
      </c>
      <c r="G306" s="308">
        <f t="shared" ca="1" si="5"/>
        <v>0</v>
      </c>
      <c r="H306" s="311">
        <f t="shared" ca="1" si="6"/>
        <v>-1.7550949904521218E-7</v>
      </c>
      <c r="I306" s="311">
        <f t="shared" ca="1" si="7"/>
        <v>-6.9971935732212609E-3</v>
      </c>
      <c r="J306" s="310">
        <f t="shared" ca="1" si="8"/>
        <v>2.2780054406661421E-3</v>
      </c>
    </row>
    <row r="307" spans="6:10">
      <c r="F307" s="301">
        <f t="shared" si="4"/>
        <v>42705</v>
      </c>
      <c r="G307" s="308">
        <f t="shared" ca="1" si="5"/>
        <v>0</v>
      </c>
      <c r="H307" s="311">
        <f t="shared" ca="1" si="6"/>
        <v>-2.0938537237391586E-8</v>
      </c>
      <c r="I307" s="311">
        <f t="shared" ca="1" si="7"/>
        <v>-9.3995303223270987E-3</v>
      </c>
      <c r="J307" s="310">
        <f t="shared" ca="1" si="8"/>
        <v>2.2567463639089347E-3</v>
      </c>
    </row>
    <row r="308" spans="6:10">
      <c r="F308" s="301">
        <f t="shared" si="4"/>
        <v>42736</v>
      </c>
      <c r="G308" s="308">
        <f t="shared" ca="1" si="5"/>
        <v>0</v>
      </c>
      <c r="H308" s="311">
        <f t="shared" ca="1" si="6"/>
        <v>8.4404787126235448E-6</v>
      </c>
      <c r="I308" s="311">
        <f t="shared" ca="1" si="7"/>
        <v>-2.7027815574280911E-3</v>
      </c>
      <c r="J308" s="310">
        <f t="shared" ca="1" si="8"/>
        <v>1.4163881711437565E-3</v>
      </c>
    </row>
    <row r="309" spans="6:10">
      <c r="F309" s="301">
        <f t="shared" si="4"/>
        <v>42767</v>
      </c>
      <c r="G309" s="308">
        <f t="shared" ca="1" si="5"/>
        <v>0</v>
      </c>
      <c r="H309" s="311">
        <f t="shared" ca="1" si="6"/>
        <v>8.4009264142981266E-6</v>
      </c>
      <c r="I309" s="311">
        <f t="shared" ca="1" si="7"/>
        <v>-3.1055018840571158E-3</v>
      </c>
      <c r="J309" s="310">
        <f t="shared" ca="1" si="8"/>
        <v>1.5813605703296485E-3</v>
      </c>
    </row>
    <row r="310" spans="6:10">
      <c r="F310" s="301">
        <f t="shared" si="4"/>
        <v>42795</v>
      </c>
      <c r="G310" s="308">
        <f t="shared" ca="1" si="5"/>
        <v>0</v>
      </c>
      <c r="H310" s="311">
        <f t="shared" ca="1" si="6"/>
        <v>8.0287367796305631E-6</v>
      </c>
      <c r="I310" s="311">
        <f t="shared" ca="1" si="7"/>
        <v>-8.6177110273809587E-3</v>
      </c>
      <c r="J310" s="310">
        <f t="shared" ca="1" si="8"/>
        <v>1.4883610483618082E-3</v>
      </c>
    </row>
    <row r="311" spans="6:10">
      <c r="F311" s="301">
        <f t="shared" si="4"/>
        <v>42826</v>
      </c>
      <c r="G311" s="308">
        <f t="shared" ca="1" si="5"/>
        <v>0</v>
      </c>
      <c r="H311" s="311">
        <f t="shared" ca="1" si="6"/>
        <v>8.2169583188740347E-6</v>
      </c>
      <c r="I311" s="311">
        <f t="shared" ca="1" si="7"/>
        <v>-9.0439907183547108E-3</v>
      </c>
      <c r="J311" s="310">
        <f t="shared" ca="1" si="8"/>
        <v>3.0930785595904009E-3</v>
      </c>
    </row>
    <row r="312" spans="6:10">
      <c r="F312" s="301">
        <f t="shared" si="4"/>
        <v>42856</v>
      </c>
      <c r="G312" s="308">
        <f t="shared" ca="1" si="5"/>
        <v>0</v>
      </c>
      <c r="H312" s="311">
        <f t="shared" ca="1" si="6"/>
        <v>8.043069178231832E-6</v>
      </c>
      <c r="I312" s="311">
        <f t="shared" ca="1" si="7"/>
        <v>-9.5492795783668205E-3</v>
      </c>
      <c r="J312" s="310">
        <f t="shared" ca="1" si="8"/>
        <v>1.5053839752008358E-3</v>
      </c>
    </row>
    <row r="313" spans="6:10">
      <c r="F313" s="301">
        <f t="shared" si="4"/>
        <v>42887</v>
      </c>
      <c r="G313" s="308">
        <f t="shared" ca="1" si="5"/>
        <v>0</v>
      </c>
      <c r="H313" s="311">
        <f t="shared" ca="1" si="6"/>
        <v>8.3057865272184728E-6</v>
      </c>
      <c r="I313" s="311">
        <f t="shared" ca="1" si="7"/>
        <v>-9.8871804154965215E-3</v>
      </c>
      <c r="J313" s="310">
        <f t="shared" ca="1" si="8"/>
        <v>1.5565729645654613E-3</v>
      </c>
    </row>
    <row r="314" spans="6:10">
      <c r="F314" s="301">
        <f t="shared" si="4"/>
        <v>42917</v>
      </c>
      <c r="G314" s="308">
        <f t="shared" ca="1" si="5"/>
        <v>0</v>
      </c>
      <c r="H314" s="311">
        <f t="shared" ca="1" si="6"/>
        <v>8.0731210239104456E-6</v>
      </c>
      <c r="I314" s="311">
        <f t="shared" ca="1" si="7"/>
        <v>-1.0264150140626649E-2</v>
      </c>
      <c r="J314" s="310">
        <f t="shared" ca="1" si="8"/>
        <v>1.5141894504238085E-3</v>
      </c>
    </row>
    <row r="315" spans="6:10">
      <c r="F315" s="301">
        <f t="shared" si="4"/>
        <v>42948</v>
      </c>
      <c r="G315" s="308">
        <f t="shared" ca="1" si="5"/>
        <v>0</v>
      </c>
      <c r="H315" s="311">
        <f t="shared" ca="1" si="6"/>
        <v>8.2803587679869395E-6</v>
      </c>
      <c r="I315" s="311">
        <f t="shared" ca="1" si="7"/>
        <v>-9.9864316346182092E-3</v>
      </c>
      <c r="J315" s="310">
        <f t="shared" ca="1" si="8"/>
        <v>1.5046098892326221E-3</v>
      </c>
    </row>
    <row r="316" spans="6:10">
      <c r="F316" s="301">
        <f t="shared" si="4"/>
        <v>42979</v>
      </c>
      <c r="G316" s="308">
        <f t="shared" ca="1" si="5"/>
        <v>0</v>
      </c>
      <c r="H316" s="311">
        <f t="shared" ca="1" si="6"/>
        <v>8.1392166955129852E-6</v>
      </c>
      <c r="I316" s="311">
        <f t="shared" ca="1" si="7"/>
        <v>-1.3235698946662433E-2</v>
      </c>
      <c r="J316" s="310">
        <f t="shared" ca="1" si="8"/>
        <v>2.3469984316208947E-3</v>
      </c>
    </row>
    <row r="317" spans="6:10">
      <c r="F317" s="301">
        <f t="shared" si="4"/>
        <v>43009</v>
      </c>
      <c r="G317" s="308">
        <f t="shared" ca="1" si="5"/>
        <v>0</v>
      </c>
      <c r="H317" s="311">
        <f t="shared" ca="1" si="6"/>
        <v>-1</v>
      </c>
      <c r="I317" s="311">
        <f t="shared" ca="1" si="7"/>
        <v>-1</v>
      </c>
      <c r="J317" s="310">
        <f t="shared" ca="1" si="8"/>
        <v>-1</v>
      </c>
    </row>
    <row r="318" spans="6:10">
      <c r="F318" s="301">
        <f t="shared" si="4"/>
        <v>43040</v>
      </c>
      <c r="G318" s="308">
        <f t="shared" ca="1" si="5"/>
        <v>0</v>
      </c>
      <c r="H318" s="311">
        <f t="shared" ca="1" si="6"/>
        <v>8.2017721581006953E-6</v>
      </c>
      <c r="I318" s="311">
        <f t="shared" ca="1" si="7"/>
        <v>-9.2297957846068091E-3</v>
      </c>
      <c r="J318" s="310">
        <f t="shared" ca="1" si="8"/>
        <v>5.0746017720508796E-3</v>
      </c>
    </row>
    <row r="319" spans="6:10">
      <c r="F319" s="301">
        <f t="shared" si="4"/>
        <v>43070</v>
      </c>
      <c r="G319" s="308">
        <f t="shared" ca="1" si="5"/>
        <v>0</v>
      </c>
      <c r="H319" s="311">
        <f t="shared" ca="1" si="6"/>
        <v>7.9405515274189042E-6</v>
      </c>
      <c r="I319" s="311">
        <f t="shared" ca="1" si="7"/>
        <v>-8.6032103794533299E-3</v>
      </c>
      <c r="J319" s="310">
        <f t="shared" ca="1" si="8"/>
        <v>2.2343329601532957E-3</v>
      </c>
    </row>
    <row r="320" spans="6:10">
      <c r="F320" s="301">
        <f t="shared" si="4"/>
        <v>43101</v>
      </c>
      <c r="G320" s="308">
        <f t="shared" ca="1" si="5"/>
        <v>0</v>
      </c>
      <c r="H320" s="311">
        <f t="shared" ca="1" si="6"/>
        <v>2.6933775410409311E-5</v>
      </c>
      <c r="I320" s="311">
        <f t="shared" ca="1" si="7"/>
        <v>-2.288931233347169E-3</v>
      </c>
      <c r="J320" s="310">
        <f t="shared" ca="1" si="8"/>
        <v>2.1496912317913175E-3</v>
      </c>
    </row>
    <row r="321" spans="6:10">
      <c r="F321" s="301">
        <f t="shared" si="4"/>
        <v>43132</v>
      </c>
      <c r="G321" s="308">
        <f t="shared" ca="1" si="5"/>
        <v>0</v>
      </c>
      <c r="H321" s="311">
        <f t="shared" ca="1" si="6"/>
        <v>2.6298317294726203E-5</v>
      </c>
      <c r="I321" s="311">
        <f t="shared" ca="1" si="7"/>
        <v>-2.1939261049765957E-3</v>
      </c>
      <c r="J321" s="310">
        <f t="shared" ca="1" si="8"/>
        <v>1.5897471802948093E-3</v>
      </c>
    </row>
    <row r="322" spans="6:10">
      <c r="F322" s="301">
        <f t="shared" si="4"/>
        <v>43160</v>
      </c>
      <c r="G322" s="308">
        <f t="shared" ca="1" si="5"/>
        <v>0</v>
      </c>
      <c r="H322" s="311">
        <f t="shared" ca="1" si="6"/>
        <v>2.6414243335048937E-5</v>
      </c>
      <c r="I322" s="311">
        <f t="shared" ca="1" si="7"/>
        <v>-6.4309725428832731E-3</v>
      </c>
      <c r="J322" s="310">
        <f t="shared" ca="1" si="8"/>
        <v>1.4811987188743103E-3</v>
      </c>
    </row>
    <row r="323" spans="6:10">
      <c r="F323" s="301">
        <f t="shared" si="4"/>
        <v>43191</v>
      </c>
      <c r="G323" s="308">
        <f t="shared" ca="1" si="5"/>
        <v>0</v>
      </c>
      <c r="H323" s="311">
        <f t="shared" ca="1" si="6"/>
        <v>2.6855864275310282E-5</v>
      </c>
      <c r="I323" s="311">
        <f t="shared" ca="1" si="7"/>
        <v>-7.3186430222205168E-3</v>
      </c>
      <c r="J323" s="310">
        <f t="shared" ca="1" si="8"/>
        <v>1.5359895524893474E-3</v>
      </c>
    </row>
    <row r="324" spans="6:10">
      <c r="F324" s="301">
        <f t="shared" si="4"/>
        <v>43221</v>
      </c>
      <c r="G324" s="308">
        <f t="shared" ref="G324:G331" ca="1" si="9">+IF(ISERROR(G67/C67-1),0,G67/C67-1)</f>
        <v>0</v>
      </c>
      <c r="H324" s="311">
        <f t="shared" ref="H324:H331" ca="1" si="10">+IF(ISERROR(H67/D67-1),0,H67/D67-1)</f>
        <v>2.645450652205561E-5</v>
      </c>
      <c r="I324" s="311">
        <f t="shared" ref="I324:I331" ca="1" si="11">+IF(ISERROR(I67/E67-1),0,I67/E67-1)</f>
        <v>-7.869959457749709E-3</v>
      </c>
      <c r="J324" s="310">
        <f t="shared" ref="J324:J331" ca="1" si="12">+IF(ISERROR(J67/F67-1),0,J67/F67-1)</f>
        <v>2.246777919737708E-3</v>
      </c>
    </row>
    <row r="325" spans="6:10">
      <c r="F325" s="301">
        <f t="shared" ref="F325:F331" si="13">+B68</f>
        <v>43252</v>
      </c>
      <c r="G325" s="308">
        <f t="shared" ca="1" si="9"/>
        <v>0</v>
      </c>
      <c r="H325" s="311">
        <f t="shared" ca="1" si="10"/>
        <v>2.6558786810015889E-5</v>
      </c>
      <c r="I325" s="311">
        <f t="shared" ca="1" si="11"/>
        <v>-9.641033720596548E-3</v>
      </c>
      <c r="J325" s="310">
        <f t="shared" ca="1" si="12"/>
        <v>1.5723953666257895E-3</v>
      </c>
    </row>
    <row r="326" spans="6:10">
      <c r="F326" s="301">
        <f t="shared" si="13"/>
        <v>43282</v>
      </c>
      <c r="G326" s="308">
        <f t="shared" ca="1" si="9"/>
        <v>0</v>
      </c>
      <c r="H326" s="311">
        <f t="shared" ca="1" si="10"/>
        <v>2.6755892453822483E-5</v>
      </c>
      <c r="I326" s="311">
        <f t="shared" ca="1" si="11"/>
        <v>-6.691425210953228E-3</v>
      </c>
      <c r="J326" s="310">
        <f t="shared" ca="1" si="12"/>
        <v>1.4834312659663951E-3</v>
      </c>
    </row>
    <row r="327" spans="6:10">
      <c r="F327" s="301">
        <f t="shared" si="13"/>
        <v>43313</v>
      </c>
      <c r="G327" s="308">
        <f t="shared" ca="1" si="9"/>
        <v>0</v>
      </c>
      <c r="H327" s="311">
        <f t="shared" ca="1" si="10"/>
        <v>2.6514219080731039E-5</v>
      </c>
      <c r="I327" s="311">
        <f t="shared" ca="1" si="11"/>
        <v>-5.7515759746168404E-3</v>
      </c>
      <c r="J327" s="310">
        <f t="shared" ca="1" si="12"/>
        <v>1.4714676071081456E-3</v>
      </c>
    </row>
    <row r="328" spans="6:10">
      <c r="F328" s="301">
        <f t="shared" si="13"/>
        <v>43344</v>
      </c>
      <c r="G328" s="308">
        <f t="shared" ca="1" si="9"/>
        <v>0</v>
      </c>
      <c r="H328" s="311">
        <f t="shared" ca="1" si="10"/>
        <v>2.6742656157985323E-5</v>
      </c>
      <c r="I328" s="311">
        <f t="shared" ca="1" si="11"/>
        <v>-8.7858084438736661E-3</v>
      </c>
      <c r="J328" s="310">
        <f t="shared" ca="1" si="12"/>
        <v>2.3342082694277622E-3</v>
      </c>
    </row>
    <row r="329" spans="6:10">
      <c r="F329" s="301">
        <f t="shared" si="13"/>
        <v>43374</v>
      </c>
      <c r="G329" s="308">
        <f t="shared" ca="1" si="9"/>
        <v>0</v>
      </c>
      <c r="H329" s="311">
        <f t="shared" ca="1" si="10"/>
        <v>2.6636114840217218E-5</v>
      </c>
      <c r="I329" s="311">
        <f t="shared" ca="1" si="11"/>
        <v>-7.6186196719026933E-3</v>
      </c>
      <c r="J329" s="310">
        <f t="shared" ca="1" si="12"/>
        <v>2.2406571381521356E-3</v>
      </c>
    </row>
    <row r="330" spans="6:10">
      <c r="F330" s="301">
        <f t="shared" si="13"/>
        <v>43405</v>
      </c>
      <c r="G330" s="308">
        <f t="shared" ca="1" si="9"/>
        <v>0</v>
      </c>
      <c r="H330" s="311">
        <f t="shared" ca="1" si="10"/>
        <v>2.6453173223472959E-5</v>
      </c>
      <c r="I330" s="311">
        <f t="shared" ca="1" si="11"/>
        <v>-2.9689319836329053E-3</v>
      </c>
      <c r="J330" s="310">
        <f t="shared" ca="1" si="12"/>
        <v>2.766714542983939E-3</v>
      </c>
    </row>
    <row r="331" spans="6:10">
      <c r="F331" s="301">
        <f t="shared" si="13"/>
        <v>43435</v>
      </c>
      <c r="G331" s="308">
        <f t="shared" ca="1" si="9"/>
        <v>0</v>
      </c>
      <c r="H331" s="311">
        <f t="shared" ca="1" si="10"/>
        <v>2.6951213168757704E-5</v>
      </c>
      <c r="I331" s="311">
        <f t="shared" ca="1" si="11"/>
        <v>-3.1570845833673866E-3</v>
      </c>
      <c r="J331" s="310">
        <f t="shared" ca="1" si="12"/>
        <v>2.1594109655211913E-3</v>
      </c>
    </row>
    <row r="332" spans="6:10">
      <c r="F332" s="301">
        <f t="shared" ref="F332:F395" si="14">+B75</f>
        <v>43466</v>
      </c>
      <c r="G332" s="308">
        <f t="shared" ref="G332:G395" ca="1" si="15">+IF(ISERROR(G75/C75-1),0,G75/C75-1)</f>
        <v>0</v>
      </c>
      <c r="H332" s="311">
        <f t="shared" ref="H332:H395" ca="1" si="16">+IF(ISERROR(H75/D75-1),0,H75/D75-1)</f>
        <v>4.2830562593021426E-5</v>
      </c>
      <c r="I332" s="311">
        <f t="shared" ref="I332:I395" ca="1" si="17">+IF(ISERROR(I75/E75-1),0,I75/E75-1)</f>
        <v>-6.1055504147355943E-4</v>
      </c>
      <c r="J332" s="310">
        <f t="shared" ref="J332:J395" ca="1" si="18">+IF(ISERROR(J75/F75-1),0,J75/F75-1)</f>
        <v>2.0989326580804768E-3</v>
      </c>
    </row>
    <row r="333" spans="6:10">
      <c r="F333" s="301">
        <f t="shared" si="14"/>
        <v>43497</v>
      </c>
      <c r="G333" s="308">
        <f t="shared" ca="1" si="15"/>
        <v>0</v>
      </c>
      <c r="H333" s="311">
        <f t="shared" ca="1" si="16"/>
        <v>4.2833867002656234E-5</v>
      </c>
      <c r="I333" s="311">
        <f t="shared" ca="1" si="17"/>
        <v>-3.3627977333172687E-4</v>
      </c>
      <c r="J333" s="310">
        <f t="shared" ca="1" si="18"/>
        <v>1.5411095446413725E-3</v>
      </c>
    </row>
    <row r="334" spans="6:10">
      <c r="F334" s="301">
        <f t="shared" si="14"/>
        <v>43525</v>
      </c>
      <c r="G334" s="308">
        <f t="shared" ca="1" si="15"/>
        <v>0</v>
      </c>
      <c r="H334" s="311">
        <f t="shared" ca="1" si="16"/>
        <v>4.2907839437722473E-5</v>
      </c>
      <c r="I334" s="311">
        <f t="shared" ca="1" si="17"/>
        <v>-5.3817382774534739E-4</v>
      </c>
      <c r="J334" s="310">
        <f t="shared" ca="1" si="18"/>
        <v>2.0964574370836431E-3</v>
      </c>
    </row>
    <row r="335" spans="6:10">
      <c r="F335" s="301">
        <f t="shared" si="14"/>
        <v>43556</v>
      </c>
      <c r="G335" s="308">
        <f t="shared" ca="1" si="15"/>
        <v>0</v>
      </c>
      <c r="H335" s="311">
        <f t="shared" ca="1" si="16"/>
        <v>4.2912230539426943E-5</v>
      </c>
      <c r="I335" s="311">
        <f t="shared" ca="1" si="17"/>
        <v>-2.8467702570315057E-3</v>
      </c>
      <c r="J335" s="310">
        <f t="shared" ca="1" si="18"/>
        <v>2.2103527545156432E-3</v>
      </c>
    </row>
    <row r="336" spans="6:10">
      <c r="F336" s="301">
        <f t="shared" si="14"/>
        <v>43586</v>
      </c>
      <c r="G336" s="308">
        <f t="shared" ca="1" si="15"/>
        <v>0</v>
      </c>
      <c r="H336" s="311">
        <f t="shared" ca="1" si="16"/>
        <v>4.30105317172913E-5</v>
      </c>
      <c r="I336" s="311">
        <f t="shared" ca="1" si="17"/>
        <v>-3.9837041469453771E-3</v>
      </c>
      <c r="J336" s="310">
        <f t="shared" ca="1" si="18"/>
        <v>1.4407508668967672E-3</v>
      </c>
    </row>
    <row r="337" spans="6:10">
      <c r="F337" s="301">
        <f t="shared" si="14"/>
        <v>43617</v>
      </c>
      <c r="G337" s="308">
        <f t="shared" ca="1" si="15"/>
        <v>0</v>
      </c>
      <c r="H337" s="311">
        <f t="shared" ca="1" si="16"/>
        <v>4.2891117096655051E-5</v>
      </c>
      <c r="I337" s="311">
        <f t="shared" ca="1" si="17"/>
        <v>-5.1514436692038368E-3</v>
      </c>
      <c r="J337" s="310">
        <f t="shared" ca="1" si="18"/>
        <v>2.2572493265107241E-3</v>
      </c>
    </row>
    <row r="338" spans="6:10">
      <c r="F338" s="301">
        <f t="shared" si="14"/>
        <v>43647</v>
      </c>
      <c r="G338" s="308">
        <f t="shared" ca="1" si="15"/>
        <v>0</v>
      </c>
      <c r="H338" s="311">
        <f t="shared" ca="1" si="16"/>
        <v>4.2849384140453139E-5</v>
      </c>
      <c r="I338" s="311">
        <f t="shared" ca="1" si="17"/>
        <v>-4.1315533546691929E-3</v>
      </c>
      <c r="J338" s="310">
        <f t="shared" ca="1" si="18"/>
        <v>2.1611360932278778E-3</v>
      </c>
    </row>
    <row r="339" spans="6:10">
      <c r="F339" s="301">
        <f t="shared" si="14"/>
        <v>43678</v>
      </c>
      <c r="G339" s="308">
        <f t="shared" ca="1" si="15"/>
        <v>0</v>
      </c>
      <c r="H339" s="311">
        <f t="shared" ca="1" si="16"/>
        <v>4.2764143457940662E-5</v>
      </c>
      <c r="I339" s="311">
        <f t="shared" ca="1" si="17"/>
        <v>-3.4923395754986597E-3</v>
      </c>
      <c r="J339" s="310">
        <f t="shared" ca="1" si="18"/>
        <v>1.4351325043338026E-3</v>
      </c>
    </row>
    <row r="340" spans="6:10">
      <c r="F340" s="301">
        <f t="shared" si="14"/>
        <v>43709</v>
      </c>
      <c r="G340" s="308">
        <f t="shared" ca="1" si="15"/>
        <v>0</v>
      </c>
      <c r="H340" s="311">
        <f t="shared" ca="1" si="16"/>
        <v>4.2824443439615223E-5</v>
      </c>
      <c r="I340" s="311">
        <f t="shared" ca="1" si="17"/>
        <v>-3.9475472380340326E-3</v>
      </c>
      <c r="J340" s="310">
        <f t="shared" ca="1" si="18"/>
        <v>1.4890731159340476E-3</v>
      </c>
    </row>
    <row r="341" spans="6:10">
      <c r="F341" s="301">
        <f t="shared" si="14"/>
        <v>43739</v>
      </c>
      <c r="G341" s="308">
        <f t="shared" ca="1" si="15"/>
        <v>0</v>
      </c>
      <c r="H341" s="311">
        <f t="shared" ca="1" si="16"/>
        <v>4.23325482403758E-5</v>
      </c>
      <c r="I341" s="311">
        <f t="shared" ca="1" si="17"/>
        <v>-1.4121016466789316E-3</v>
      </c>
      <c r="J341" s="310">
        <f t="shared" ca="1" si="18"/>
        <v>5.4449923099475495E-3</v>
      </c>
    </row>
    <row r="342" spans="6:10">
      <c r="F342" s="301">
        <f t="shared" si="14"/>
        <v>43770</v>
      </c>
      <c r="G342" s="308">
        <f t="shared" ca="1" si="15"/>
        <v>0</v>
      </c>
      <c r="H342" s="311">
        <f t="shared" ca="1" si="16"/>
        <v>4.281872550349064E-5</v>
      </c>
      <c r="I342" s="311">
        <f t="shared" ca="1" si="17"/>
        <v>-6.9304536657166516E-4</v>
      </c>
      <c r="J342" s="310">
        <f t="shared" ca="1" si="18"/>
        <v>4.3901345182686402E-3</v>
      </c>
    </row>
    <row r="343" spans="6:10">
      <c r="F343" s="301">
        <f t="shared" si="14"/>
        <v>43800</v>
      </c>
      <c r="G343" s="308">
        <f t="shared" ca="1" si="15"/>
        <v>0</v>
      </c>
      <c r="H343" s="311">
        <f t="shared" ca="1" si="16"/>
        <v>4.2808040531028269E-5</v>
      </c>
      <c r="I343" s="311">
        <f t="shared" ca="1" si="17"/>
        <v>-6.0742203963015662E-4</v>
      </c>
      <c r="J343" s="310">
        <f t="shared" ca="1" si="18"/>
        <v>1.401706255464763E-3</v>
      </c>
    </row>
    <row r="344" spans="6:10">
      <c r="F344" s="301">
        <f t="shared" si="14"/>
        <v>43831</v>
      </c>
      <c r="G344" s="308">
        <f t="shared" ca="1" si="15"/>
        <v>0</v>
      </c>
      <c r="H344" s="311">
        <f t="shared" ca="1" si="16"/>
        <v>-1.15514234414138E-4</v>
      </c>
      <c r="I344" s="311">
        <f t="shared" ca="1" si="17"/>
        <v>-2.5821039149809266E-4</v>
      </c>
      <c r="J344" s="310">
        <f t="shared" ca="1" si="18"/>
        <v>1.3970815947172976E-3</v>
      </c>
    </row>
    <row r="345" spans="6:10">
      <c r="F345" s="301">
        <f t="shared" si="14"/>
        <v>43862</v>
      </c>
      <c r="G345" s="308">
        <f t="shared" ca="1" si="15"/>
        <v>0</v>
      </c>
      <c r="H345" s="311">
        <f t="shared" ca="1" si="16"/>
        <v>-1.1545987241057265E-4</v>
      </c>
      <c r="I345" s="311">
        <f t="shared" ca="1" si="17"/>
        <v>-3.4884733523410372E-4</v>
      </c>
      <c r="J345" s="310">
        <f t="shared" ca="1" si="18"/>
        <v>1.4919159880932842E-3</v>
      </c>
    </row>
    <row r="346" spans="6:10">
      <c r="F346" s="301">
        <f t="shared" si="14"/>
        <v>43891</v>
      </c>
      <c r="G346" s="308">
        <f t="shared" ca="1" si="15"/>
        <v>0</v>
      </c>
      <c r="H346" s="311">
        <f t="shared" ca="1" si="16"/>
        <v>-1.15514234414138E-4</v>
      </c>
      <c r="I346" s="311">
        <f t="shared" ca="1" si="17"/>
        <v>-2.5764816155138259E-4</v>
      </c>
      <c r="J346" s="310">
        <f t="shared" ca="1" si="18"/>
        <v>1.3976447555588134E-3</v>
      </c>
    </row>
    <row r="347" spans="6:10">
      <c r="F347" s="301">
        <f t="shared" si="14"/>
        <v>43922</v>
      </c>
      <c r="G347" s="308">
        <f t="shared" ca="1" si="15"/>
        <v>0</v>
      </c>
      <c r="H347" s="311">
        <f t="shared" ca="1" si="16"/>
        <v>-1.1546432949560703E-4</v>
      </c>
      <c r="I347" s="311">
        <f t="shared" ca="1" si="17"/>
        <v>-1.4994559821294162E-3</v>
      </c>
      <c r="J347" s="310">
        <f t="shared" ca="1" si="18"/>
        <v>2.7958959323846067E-3</v>
      </c>
    </row>
    <row r="348" spans="6:10">
      <c r="F348" s="301">
        <f t="shared" si="14"/>
        <v>43952</v>
      </c>
      <c r="G348" s="308">
        <f t="shared" ca="1" si="15"/>
        <v>0</v>
      </c>
      <c r="H348" s="311">
        <f t="shared" ca="1" si="16"/>
        <v>-1.152988523240861E-4</v>
      </c>
      <c r="I348" s="311">
        <f t="shared" ca="1" si="17"/>
        <v>-3.7817404942450672E-3</v>
      </c>
      <c r="J348" s="310">
        <f t="shared" ca="1" si="18"/>
        <v>1.4388353532244214E-3</v>
      </c>
    </row>
    <row r="349" spans="6:10">
      <c r="F349" s="301">
        <f t="shared" si="14"/>
        <v>43983</v>
      </c>
      <c r="G349" s="308">
        <f t="shared" ca="1" si="15"/>
        <v>0</v>
      </c>
      <c r="H349" s="311">
        <f t="shared" ca="1" si="16"/>
        <v>-1.14985288629188E-4</v>
      </c>
      <c r="I349" s="311">
        <f t="shared" ca="1" si="17"/>
        <v>-3.4164357634377529E-3</v>
      </c>
      <c r="J349" s="310">
        <f t="shared" ca="1" si="18"/>
        <v>2.8413774691624649E-3</v>
      </c>
    </row>
    <row r="350" spans="6:10">
      <c r="F350" s="301">
        <f t="shared" si="14"/>
        <v>44013</v>
      </c>
      <c r="G350" s="308">
        <f t="shared" ca="1" si="15"/>
        <v>0</v>
      </c>
      <c r="H350" s="311">
        <f t="shared" ca="1" si="16"/>
        <v>-1.1509325018621563E-4</v>
      </c>
      <c r="I350" s="311">
        <f t="shared" ca="1" si="17"/>
        <v>-3.2726667818129274E-3</v>
      </c>
      <c r="J350" s="310">
        <f t="shared" ca="1" si="18"/>
        <v>1.422661010066717E-3</v>
      </c>
    </row>
    <row r="351" spans="6:10">
      <c r="F351" s="301">
        <f t="shared" si="14"/>
        <v>44044</v>
      </c>
      <c r="G351" s="308">
        <f t="shared" ca="1" si="15"/>
        <v>0</v>
      </c>
      <c r="H351" s="311">
        <f t="shared" ca="1" si="16"/>
        <v>-1.1519600214349168E-4</v>
      </c>
      <c r="I351" s="311">
        <f t="shared" ca="1" si="17"/>
        <v>-2.9312310102189709E-3</v>
      </c>
      <c r="J351" s="310">
        <f t="shared" ca="1" si="18"/>
        <v>1.4215896999141275E-3</v>
      </c>
    </row>
    <row r="352" spans="6:10">
      <c r="F352" s="301">
        <f t="shared" si="14"/>
        <v>44075</v>
      </c>
      <c r="G352" s="308">
        <f t="shared" ca="1" si="15"/>
        <v>0</v>
      </c>
      <c r="H352" s="311">
        <f t="shared" ca="1" si="16"/>
        <v>-1.1509894655126196E-4</v>
      </c>
      <c r="I352" s="311">
        <f t="shared" ca="1" si="17"/>
        <v>-3.4472872783614106E-3</v>
      </c>
      <c r="J352" s="310">
        <f t="shared" ca="1" si="18"/>
        <v>1.4769195979043026E-3</v>
      </c>
    </row>
    <row r="353" spans="6:10">
      <c r="F353" s="301">
        <f t="shared" si="14"/>
        <v>44105</v>
      </c>
      <c r="G353" s="308">
        <f t="shared" ca="1" si="15"/>
        <v>0</v>
      </c>
      <c r="H353" s="311">
        <f t="shared" ca="1" si="16"/>
        <v>-1.154005228267696E-4</v>
      </c>
      <c r="I353" s="311">
        <f t="shared" ca="1" si="17"/>
        <v>-2.3745432045226833E-3</v>
      </c>
      <c r="J353" s="310">
        <f t="shared" ca="1" si="18"/>
        <v>3.5326281913568014E-3</v>
      </c>
    </row>
    <row r="354" spans="6:10">
      <c r="F354" s="301">
        <f t="shared" si="14"/>
        <v>44136</v>
      </c>
      <c r="G354" s="308">
        <f t="shared" ca="1" si="15"/>
        <v>0</v>
      </c>
      <c r="H354" s="311">
        <f t="shared" ca="1" si="16"/>
        <v>-1.1560802494714473E-4</v>
      </c>
      <c r="I354" s="311">
        <f t="shared" ca="1" si="17"/>
        <v>-7.6623854908008937E-4</v>
      </c>
      <c r="J354" s="310">
        <f t="shared" ca="1" si="18"/>
        <v>3.6152157812039398E-3</v>
      </c>
    </row>
    <row r="355" spans="6:10">
      <c r="F355" s="301">
        <f t="shared" si="14"/>
        <v>44166</v>
      </c>
      <c r="G355" s="308">
        <f t="shared" ca="1" si="15"/>
        <v>0</v>
      </c>
      <c r="H355" s="311">
        <f t="shared" ca="1" si="16"/>
        <v>-1.1560138313781998E-4</v>
      </c>
      <c r="I355" s="311">
        <f t="shared" ca="1" si="17"/>
        <v>-8.7177304137131539E-4</v>
      </c>
      <c r="J355" s="310">
        <f t="shared" ca="1" si="18"/>
        <v>2.1017805283594093E-3</v>
      </c>
    </row>
    <row r="356" spans="6:10">
      <c r="F356" s="301">
        <f t="shared" si="14"/>
        <v>44197</v>
      </c>
      <c r="G356" s="308">
        <f t="shared" ca="1" si="15"/>
        <v>0</v>
      </c>
      <c r="H356" s="311">
        <f t="shared" ca="1" si="16"/>
        <v>-9.9166606874367957E-5</v>
      </c>
      <c r="I356" s="311">
        <f t="shared" ca="1" si="17"/>
        <v>-4.888866381729251E-4</v>
      </c>
      <c r="J356" s="310">
        <f t="shared" ca="1" si="18"/>
        <v>1.3927300017380073E-3</v>
      </c>
    </row>
    <row r="357" spans="6:10">
      <c r="F357" s="301">
        <f t="shared" si="14"/>
        <v>44228</v>
      </c>
      <c r="G357" s="308">
        <f t="shared" ca="1" si="15"/>
        <v>0</v>
      </c>
      <c r="H357" s="311">
        <f t="shared" ca="1" si="16"/>
        <v>-9.9189560429313595E-5</v>
      </c>
      <c r="I357" s="311">
        <f t="shared" ca="1" si="17"/>
        <v>-5.3278587142491229E-4</v>
      </c>
      <c r="J357" s="310">
        <f t="shared" ca="1" si="18"/>
        <v>1.5426110193881293E-3</v>
      </c>
    </row>
    <row r="358" spans="6:10">
      <c r="F358" s="301">
        <f t="shared" si="14"/>
        <v>44256</v>
      </c>
      <c r="G358" s="308">
        <f t="shared" ca="1" si="15"/>
        <v>0</v>
      </c>
      <c r="H358" s="311">
        <f t="shared" ca="1" si="16"/>
        <v>-9.9129512910467454E-5</v>
      </c>
      <c r="I358" s="311">
        <f t="shared" ca="1" si="17"/>
        <v>-2.5772848015392924E-4</v>
      </c>
      <c r="J358" s="310">
        <f t="shared" ca="1" si="18"/>
        <v>1.3975643039714214E-3</v>
      </c>
    </row>
    <row r="359" spans="6:10">
      <c r="F359" s="301">
        <f t="shared" si="14"/>
        <v>44287</v>
      </c>
      <c r="G359" s="308">
        <f t="shared" ca="1" si="15"/>
        <v>0</v>
      </c>
      <c r="H359" s="311">
        <f t="shared" ca="1" si="16"/>
        <v>-9.9220095890140136E-5</v>
      </c>
      <c r="I359" s="311">
        <f t="shared" ca="1" si="17"/>
        <v>-1.1967004787973856E-3</v>
      </c>
      <c r="J359" s="310">
        <f t="shared" ca="1" si="18"/>
        <v>1.4539854445572153E-3</v>
      </c>
    </row>
    <row r="360" spans="6:10">
      <c r="F360" s="301">
        <f t="shared" si="14"/>
        <v>44317</v>
      </c>
      <c r="G360" s="308">
        <f t="shared" ca="1" si="15"/>
        <v>0</v>
      </c>
      <c r="H360" s="311">
        <f t="shared" ca="1" si="16"/>
        <v>-9.9379728370263543E-5</v>
      </c>
      <c r="I360" s="311">
        <f t="shared" ca="1" si="17"/>
        <v>-3.349514062805925E-3</v>
      </c>
      <c r="J360" s="310">
        <f t="shared" ca="1" si="18"/>
        <v>2.1388275864615558E-3</v>
      </c>
    </row>
    <row r="361" spans="6:10">
      <c r="F361" s="301">
        <f t="shared" si="14"/>
        <v>44348</v>
      </c>
      <c r="G361" s="308">
        <f t="shared" ca="1" si="15"/>
        <v>0</v>
      </c>
      <c r="H361" s="311">
        <f t="shared" ca="1" si="16"/>
        <v>-9.9425403993547157E-5</v>
      </c>
      <c r="I361" s="311">
        <f t="shared" ca="1" si="17"/>
        <v>-3.4998599453390788E-3</v>
      </c>
      <c r="J361" s="310">
        <f t="shared" ca="1" si="18"/>
        <v>2.2110745224783734E-3</v>
      </c>
    </row>
    <row r="362" spans="6:10">
      <c r="F362" s="301">
        <f t="shared" si="14"/>
        <v>44378</v>
      </c>
      <c r="G362" s="308">
        <f t="shared" ca="1" si="15"/>
        <v>0</v>
      </c>
      <c r="H362" s="311">
        <f t="shared" ca="1" si="16"/>
        <v>-9.9471932829553467E-5</v>
      </c>
      <c r="I362" s="311">
        <f t="shared" ca="1" si="17"/>
        <v>-3.7013531393180754E-3</v>
      </c>
      <c r="J362" s="310">
        <f t="shared" ca="1" si="18"/>
        <v>1.4382612686121288E-3</v>
      </c>
    </row>
    <row r="363" spans="6:10">
      <c r="F363" s="301">
        <f t="shared" si="14"/>
        <v>44409</v>
      </c>
      <c r="G363" s="308">
        <f t="shared" ca="1" si="15"/>
        <v>0</v>
      </c>
      <c r="H363" s="311">
        <f t="shared" ca="1" si="16"/>
        <v>-9.9311797176704353E-5</v>
      </c>
      <c r="I363" s="311">
        <f t="shared" ca="1" si="17"/>
        <v>-2.5471120224505039E-3</v>
      </c>
      <c r="J363" s="310">
        <f t="shared" ca="1" si="18"/>
        <v>2.1254205877829779E-3</v>
      </c>
    </row>
    <row r="364" spans="6:10">
      <c r="F364" s="301">
        <f t="shared" si="14"/>
        <v>44440</v>
      </c>
      <c r="G364" s="308">
        <f t="shared" ca="1" si="15"/>
        <v>0</v>
      </c>
      <c r="H364" s="311">
        <f t="shared" ca="1" si="16"/>
        <v>-9.9387903062964078E-5</v>
      </c>
      <c r="I364" s="311">
        <f t="shared" ca="1" si="17"/>
        <v>-4.2693538923165297E-3</v>
      </c>
      <c r="J364" s="310">
        <f t="shared" ca="1" si="18"/>
        <v>2.2262451401966477E-3</v>
      </c>
    </row>
    <row r="365" spans="6:10">
      <c r="F365" s="301">
        <f t="shared" si="14"/>
        <v>44470</v>
      </c>
      <c r="G365" s="308">
        <f t="shared" ca="1" si="15"/>
        <v>0</v>
      </c>
      <c r="H365" s="311">
        <f t="shared" ca="1" si="16"/>
        <v>-9.9264825783373922E-5</v>
      </c>
      <c r="I365" s="311">
        <f t="shared" ca="1" si="17"/>
        <v>-5.2404321897213668E-3</v>
      </c>
      <c r="J365" s="310">
        <f t="shared" ca="1" si="18"/>
        <v>2.1148161157504619E-2</v>
      </c>
    </row>
    <row r="366" spans="6:10">
      <c r="F366" s="301">
        <f t="shared" si="14"/>
        <v>44501</v>
      </c>
      <c r="G366" s="308">
        <f t="shared" ca="1" si="15"/>
        <v>0</v>
      </c>
      <c r="H366" s="311">
        <f t="shared" ca="1" si="16"/>
        <v>-9.908789990842326E-5</v>
      </c>
      <c r="I366" s="311">
        <f t="shared" ca="1" si="17"/>
        <v>-4.5834508310516053E-4</v>
      </c>
      <c r="J366" s="310">
        <f t="shared" ca="1" si="18"/>
        <v>1.4376274553020707E-3</v>
      </c>
    </row>
    <row r="367" spans="6:10">
      <c r="F367" s="301">
        <f t="shared" si="14"/>
        <v>44531</v>
      </c>
      <c r="G367" s="308">
        <f t="shared" ca="1" si="15"/>
        <v>0</v>
      </c>
      <c r="H367" s="311">
        <f t="shared" ca="1" si="16"/>
        <v>-9.9222026484491188E-5</v>
      </c>
      <c r="I367" s="311">
        <f t="shared" ca="1" si="17"/>
        <v>-1.0608268041882862E-3</v>
      </c>
      <c r="J367" s="310">
        <f t="shared" ca="1" si="18"/>
        <v>2.1079664364167527E-3</v>
      </c>
    </row>
    <row r="368" spans="6:10">
      <c r="F368" s="301">
        <f t="shared" si="14"/>
        <v>44562</v>
      </c>
      <c r="G368" s="308">
        <f t="shared" ca="1" si="15"/>
        <v>0</v>
      </c>
      <c r="H368" s="311">
        <f t="shared" ca="1" si="16"/>
        <v>3.7118589880646979E-5</v>
      </c>
      <c r="I368" s="311">
        <f t="shared" ca="1" si="17"/>
        <v>-7.100698831095098E-4</v>
      </c>
      <c r="J368" s="310">
        <f t="shared" ca="1" si="18"/>
        <v>2.0929589777953783E-3</v>
      </c>
    </row>
    <row r="369" spans="6:10">
      <c r="F369" s="301">
        <f t="shared" si="14"/>
        <v>44593</v>
      </c>
      <c r="G369" s="308">
        <f t="shared" ca="1" si="15"/>
        <v>0</v>
      </c>
      <c r="H369" s="311">
        <f t="shared" ca="1" si="16"/>
        <v>3.7142609525586678E-5</v>
      </c>
      <c r="I369" s="311">
        <f t="shared" ca="1" si="17"/>
        <v>-7.2892522933654114E-4</v>
      </c>
      <c r="J369" s="310">
        <f t="shared" ca="1" si="18"/>
        <v>2.201251434332141E-3</v>
      </c>
    </row>
    <row r="370" spans="6:10">
      <c r="F370" s="301">
        <f t="shared" si="14"/>
        <v>44621</v>
      </c>
      <c r="G370" s="308">
        <f t="shared" ca="1" si="15"/>
        <v>0</v>
      </c>
      <c r="H370" s="311">
        <f t="shared" ca="1" si="16"/>
        <v>3.694174488777513E-5</v>
      </c>
      <c r="I370" s="311">
        <f t="shared" ca="1" si="17"/>
        <v>-3.7479245382121551E-4</v>
      </c>
      <c r="J370" s="310">
        <f t="shared" ca="1" si="18"/>
        <v>1.3869022313377499E-3</v>
      </c>
    </row>
    <row r="371" spans="6:10">
      <c r="F371" s="301">
        <f t="shared" si="14"/>
        <v>44652</v>
      </c>
      <c r="G371" s="308">
        <f t="shared" ca="1" si="15"/>
        <v>0</v>
      </c>
      <c r="H371" s="311">
        <f t="shared" ca="1" si="16"/>
        <v>3.6986387107251772E-5</v>
      </c>
      <c r="I371" s="311">
        <f t="shared" ca="1" si="17"/>
        <v>-1.5648905561944648E-3</v>
      </c>
      <c r="J371" s="310">
        <f t="shared" ca="1" si="18"/>
        <v>1.4540699864094009E-3</v>
      </c>
    </row>
    <row r="372" spans="6:10">
      <c r="F372" s="301">
        <f t="shared" si="14"/>
        <v>44682</v>
      </c>
      <c r="G372" s="308">
        <f t="shared" ca="1" si="15"/>
        <v>0</v>
      </c>
      <c r="H372" s="311">
        <f t="shared" ca="1" si="16"/>
        <v>3.7248859349858776E-5</v>
      </c>
      <c r="I372" s="311">
        <f t="shared" ca="1" si="17"/>
        <v>-3.7175360598351581E-3</v>
      </c>
      <c r="J372" s="310">
        <f t="shared" ca="1" si="18"/>
        <v>1.437499866989489E-3</v>
      </c>
    </row>
    <row r="373" spans="6:10">
      <c r="F373" s="301">
        <f t="shared" si="14"/>
        <v>44713</v>
      </c>
      <c r="G373" s="308">
        <f t="shared" ca="1" si="15"/>
        <v>0</v>
      </c>
      <c r="H373" s="311">
        <f t="shared" ca="1" si="16"/>
        <v>3.694975716728166E-5</v>
      </c>
      <c r="I373" s="311">
        <f t="shared" ca="1" si="17"/>
        <v>-3.5832613248776291E-3</v>
      </c>
      <c r="J373" s="310">
        <f t="shared" ca="1" si="18"/>
        <v>1.4773716332423525E-3</v>
      </c>
    </row>
    <row r="374" spans="6:10">
      <c r="F374" s="301">
        <f t="shared" si="14"/>
        <v>44743</v>
      </c>
      <c r="G374" s="308">
        <f t="shared" ca="1" si="15"/>
        <v>0</v>
      </c>
      <c r="H374" s="311">
        <f t="shared" ca="1" si="16"/>
        <v>3.7300526857464433E-5</v>
      </c>
      <c r="I374" s="311">
        <f t="shared" ca="1" si="17"/>
        <v>-3.6153349655324574E-3</v>
      </c>
      <c r="J374" s="310">
        <f t="shared" ca="1" si="18"/>
        <v>2.1471398823891263E-3</v>
      </c>
    </row>
    <row r="375" spans="6:10">
      <c r="F375" s="301">
        <f t="shared" si="14"/>
        <v>44774</v>
      </c>
      <c r="G375" s="308">
        <f t="shared" ca="1" si="15"/>
        <v>0</v>
      </c>
      <c r="H375" s="311">
        <f t="shared" ca="1" si="16"/>
        <v>3.7128088910209911E-5</v>
      </c>
      <c r="I375" s="311">
        <f t="shared" ca="1" si="17"/>
        <v>-2.6576664255574256E-3</v>
      </c>
      <c r="J375" s="310">
        <f t="shared" ca="1" si="18"/>
        <v>1.4202411509318669E-3</v>
      </c>
    </row>
    <row r="376" spans="6:10">
      <c r="F376" s="301">
        <f t="shared" si="14"/>
        <v>44805</v>
      </c>
      <c r="G376" s="308">
        <f t="shared" ca="1" si="15"/>
        <v>0</v>
      </c>
      <c r="H376" s="311">
        <f t="shared" ca="1" si="16"/>
        <v>3.6995740617884465E-5</v>
      </c>
      <c r="I376" s="311">
        <f t="shared" ca="1" si="17"/>
        <v>-4.8268140897694822E-3</v>
      </c>
      <c r="J376" s="310">
        <f t="shared" ca="1" si="18"/>
        <v>1.4971986242091617E-3</v>
      </c>
    </row>
    <row r="377" spans="6:10">
      <c r="F377" s="301">
        <f t="shared" si="14"/>
        <v>44835</v>
      </c>
      <c r="G377" s="308">
        <f t="shared" ca="1" si="15"/>
        <v>0</v>
      </c>
      <c r="H377" s="311">
        <f t="shared" ca="1" si="16"/>
        <v>3.739702990568361E-5</v>
      </c>
      <c r="I377" s="311">
        <f t="shared" ca="1" si="17"/>
        <v>-2.5139639578619644E-3</v>
      </c>
      <c r="J377" s="310">
        <f t="shared" ca="1" si="18"/>
        <v>2.6164769292780221E-3</v>
      </c>
    </row>
    <row r="378" spans="6:10">
      <c r="F378" s="301">
        <f t="shared" si="14"/>
        <v>44866</v>
      </c>
      <c r="G378" s="308">
        <f t="shared" ca="1" si="15"/>
        <v>0</v>
      </c>
      <c r="H378" s="311">
        <f t="shared" ca="1" si="16"/>
        <v>3.7187594566390203E-5</v>
      </c>
      <c r="I378" s="311">
        <f t="shared" ca="1" si="17"/>
        <v>-4.5851137527463948E-4</v>
      </c>
      <c r="J378" s="310">
        <f t="shared" ca="1" si="18"/>
        <v>1.4374608477027984E-3</v>
      </c>
    </row>
    <row r="379" spans="6:10">
      <c r="F379" s="301">
        <f t="shared" si="14"/>
        <v>44896</v>
      </c>
      <c r="G379" s="308">
        <f t="shared" ca="1" si="15"/>
        <v>0</v>
      </c>
      <c r="H379" s="311">
        <f t="shared" ca="1" si="16"/>
        <v>3.7041241970792171E-5</v>
      </c>
      <c r="I379" s="311">
        <f t="shared" ca="1" si="17"/>
        <v>-7.1848566743304421E-4</v>
      </c>
      <c r="J379" s="310">
        <f t="shared" ca="1" si="18"/>
        <v>2.1002332457937811E-3</v>
      </c>
    </row>
    <row r="380" spans="6:10">
      <c r="F380" s="301">
        <f t="shared" si="14"/>
        <v>44927</v>
      </c>
      <c r="G380" s="308">
        <f t="shared" ca="1" si="15"/>
        <v>0</v>
      </c>
      <c r="H380" s="311">
        <f t="shared" ca="1" si="16"/>
        <v>-9.506669869230322E-5</v>
      </c>
      <c r="I380" s="311">
        <f t="shared" ca="1" si="17"/>
        <v>-6.3242236948923836E-4</v>
      </c>
      <c r="J380" s="310">
        <f t="shared" ca="1" si="18"/>
        <v>1.3991587073736156E-3</v>
      </c>
    </row>
    <row r="381" spans="6:10">
      <c r="F381" s="301">
        <f t="shared" si="14"/>
        <v>44958</v>
      </c>
      <c r="G381" s="308">
        <f t="shared" ca="1" si="15"/>
        <v>0</v>
      </c>
      <c r="H381" s="311">
        <f t="shared" ca="1" si="16"/>
        <v>-9.5125838186604916E-5</v>
      </c>
      <c r="I381" s="311">
        <f t="shared" ca="1" si="17"/>
        <v>-8.3578543046813891E-4</v>
      </c>
      <c r="J381" s="310">
        <f t="shared" ca="1" si="18"/>
        <v>1.5547478817548033E-3</v>
      </c>
    </row>
    <row r="382" spans="6:10">
      <c r="F382" s="301">
        <f t="shared" si="14"/>
        <v>44986</v>
      </c>
      <c r="G382" s="308">
        <f t="shared" ca="1" si="15"/>
        <v>0</v>
      </c>
      <c r="H382" s="311">
        <f t="shared" ca="1" si="16"/>
        <v>-9.5015443833945668E-5</v>
      </c>
      <c r="I382" s="311">
        <f t="shared" ca="1" si="17"/>
        <v>-4.642771002743018E-4</v>
      </c>
      <c r="J382" s="310">
        <f t="shared" ca="1" si="18"/>
        <v>1.3882334304240462E-3</v>
      </c>
    </row>
    <row r="383" spans="6:10">
      <c r="F383" s="301">
        <f t="shared" si="14"/>
        <v>45017</v>
      </c>
      <c r="G383" s="308">
        <f t="shared" ca="1" si="15"/>
        <v>0</v>
      </c>
      <c r="H383" s="311">
        <f t="shared" ca="1" si="16"/>
        <v>-9.5103255793538288E-5</v>
      </c>
      <c r="I383" s="311">
        <f t="shared" ca="1" si="17"/>
        <v>-1.5716095728561807E-3</v>
      </c>
      <c r="J383" s="310">
        <f t="shared" ca="1" si="18"/>
        <v>1.4508779864590426E-3</v>
      </c>
    </row>
    <row r="384" spans="6:10">
      <c r="F384" s="301">
        <f t="shared" si="14"/>
        <v>45047</v>
      </c>
      <c r="G384" s="308">
        <f t="shared" ca="1" si="15"/>
        <v>0</v>
      </c>
      <c r="H384" s="311">
        <f t="shared" ca="1" si="16"/>
        <v>-9.5284222554892217E-5</v>
      </c>
      <c r="I384" s="311">
        <f t="shared" ca="1" si="17"/>
        <v>-3.5347606811919619E-3</v>
      </c>
      <c r="J384" s="310">
        <f t="shared" ca="1" si="18"/>
        <v>1.4240795509858906E-3</v>
      </c>
    </row>
    <row r="385" spans="6:10">
      <c r="F385" s="301">
        <f t="shared" si="14"/>
        <v>45078</v>
      </c>
      <c r="G385" s="308">
        <f t="shared" ca="1" si="15"/>
        <v>0</v>
      </c>
      <c r="H385" s="311">
        <f t="shared" ca="1" si="16"/>
        <v>-9.5290428142380534E-5</v>
      </c>
      <c r="I385" s="311">
        <f t="shared" ca="1" si="17"/>
        <v>-4.0490502414747276E-3</v>
      </c>
      <c r="J385" s="310">
        <f t="shared" ca="1" si="18"/>
        <v>2.2334773754784099E-3</v>
      </c>
    </row>
    <row r="386" spans="6:10">
      <c r="F386" s="301">
        <f t="shared" si="14"/>
        <v>45108</v>
      </c>
      <c r="G386" s="308">
        <f t="shared" ca="1" si="15"/>
        <v>0</v>
      </c>
      <c r="H386" s="311">
        <f t="shared" ca="1" si="16"/>
        <v>-9.5299916939239893E-5</v>
      </c>
      <c r="I386" s="311">
        <f t="shared" ca="1" si="17"/>
        <v>-3.3787669384591767E-3</v>
      </c>
      <c r="J386" s="310">
        <f t="shared" ca="1" si="18"/>
        <v>1.4249466582061387E-3</v>
      </c>
    </row>
    <row r="387" spans="6:10">
      <c r="F387" s="301">
        <f t="shared" si="14"/>
        <v>45139</v>
      </c>
      <c r="G387" s="308">
        <f t="shared" ca="1" si="15"/>
        <v>0</v>
      </c>
      <c r="H387" s="311">
        <f t="shared" ca="1" si="16"/>
        <v>-9.5268289315941779E-5</v>
      </c>
      <c r="I387" s="311">
        <f t="shared" ca="1" si="17"/>
        <v>-3.5351719397088699E-3</v>
      </c>
      <c r="J387" s="310">
        <f t="shared" ca="1" si="18"/>
        <v>1.4361256382953158E-3</v>
      </c>
    </row>
    <row r="388" spans="6:10">
      <c r="F388" s="301">
        <f t="shared" si="14"/>
        <v>45170</v>
      </c>
      <c r="G388" s="308">
        <f t="shared" ca="1" si="15"/>
        <v>0</v>
      </c>
      <c r="H388" s="311">
        <f t="shared" ca="1" si="16"/>
        <v>-9.5376778005973328E-5</v>
      </c>
      <c r="I388" s="311">
        <f t="shared" ca="1" si="17"/>
        <v>-4.6938555090402234E-3</v>
      </c>
      <c r="J388" s="310">
        <f t="shared" ca="1" si="18"/>
        <v>2.9829965494758692E-3</v>
      </c>
    </row>
    <row r="389" spans="6:10">
      <c r="F389" s="301">
        <f t="shared" si="14"/>
        <v>45200</v>
      </c>
      <c r="G389" s="308">
        <f t="shared" ca="1" si="15"/>
        <v>0</v>
      </c>
      <c r="H389" s="311">
        <f t="shared" ca="1" si="16"/>
        <v>-9.5618802870234276E-5</v>
      </c>
      <c r="I389" s="311">
        <f t="shared" ca="1" si="17"/>
        <v>-4.3293647073189279E-3</v>
      </c>
      <c r="J389" s="310">
        <f t="shared" ca="1" si="18"/>
        <v>3.7065533754394586E-3</v>
      </c>
    </row>
    <row r="390" spans="6:10">
      <c r="F390" s="301">
        <f t="shared" si="14"/>
        <v>45231</v>
      </c>
      <c r="G390" s="308">
        <f t="shared" ca="1" si="15"/>
        <v>0</v>
      </c>
      <c r="H390" s="311">
        <f t="shared" ca="1" si="16"/>
        <v>-9.5162178281982257E-5</v>
      </c>
      <c r="I390" s="311">
        <f t="shared" ca="1" si="17"/>
        <v>-1.2533985066918163E-3</v>
      </c>
      <c r="J390" s="310">
        <f t="shared" ca="1" si="18"/>
        <v>3.102088182141749E-3</v>
      </c>
    </row>
    <row r="391" spans="6:10">
      <c r="F391" s="301">
        <f t="shared" si="14"/>
        <v>45261</v>
      </c>
      <c r="G391" s="308">
        <f t="shared" ca="1" si="15"/>
        <v>0</v>
      </c>
      <c r="H391" s="311">
        <f t="shared" ca="1" si="16"/>
        <v>-9.5070691798593288E-5</v>
      </c>
      <c r="I391" s="311">
        <f t="shared" ca="1" si="17"/>
        <v>-1.3703580085644429E-3</v>
      </c>
      <c r="J391" s="310">
        <f t="shared" ca="1" si="18"/>
        <v>2.8167683729509729E-3</v>
      </c>
    </row>
    <row r="392" spans="6:10">
      <c r="F392" s="301">
        <f t="shared" si="14"/>
        <v>45292</v>
      </c>
      <c r="G392" s="308">
        <f t="shared" ca="1" si="15"/>
        <v>0</v>
      </c>
      <c r="H392" s="311">
        <f t="shared" ca="1" si="16"/>
        <v>1.1455107784064111E-4</v>
      </c>
      <c r="I392" s="311">
        <f t="shared" ca="1" si="17"/>
        <v>-6.7220274486190501E-4</v>
      </c>
      <c r="J392" s="310">
        <f t="shared" ca="1" si="18"/>
        <v>1.4007379575595724E-3</v>
      </c>
    </row>
    <row r="393" spans="6:10">
      <c r="F393" s="301">
        <f t="shared" si="14"/>
        <v>45323</v>
      </c>
      <c r="G393" s="308">
        <f t="shared" ca="1" si="15"/>
        <v>0</v>
      </c>
      <c r="H393" s="311">
        <f t="shared" ca="1" si="16"/>
        <v>1.1438141053643491E-4</v>
      </c>
      <c r="I393" s="311">
        <f t="shared" ca="1" si="17"/>
        <v>-7.9698062111099865E-4</v>
      </c>
      <c r="J393" s="310">
        <f t="shared" ca="1" si="18"/>
        <v>1.4999280169889495E-3</v>
      </c>
    </row>
    <row r="394" spans="6:10">
      <c r="F394" s="301">
        <f t="shared" si="14"/>
        <v>45352</v>
      </c>
      <c r="G394" s="308">
        <f t="shared" ca="1" si="15"/>
        <v>0</v>
      </c>
      <c r="H394" s="311">
        <f t="shared" ca="1" si="16"/>
        <v>1.144659571608031E-4</v>
      </c>
      <c r="I394" s="311">
        <f t="shared" ca="1" si="17"/>
        <v>-4.4271244368598861E-4</v>
      </c>
      <c r="J394" s="310">
        <f t="shared" ca="1" si="18"/>
        <v>1.3958629147743373E-3</v>
      </c>
    </row>
    <row r="395" spans="6:10">
      <c r="F395" s="301">
        <f t="shared" si="14"/>
        <v>45383</v>
      </c>
      <c r="G395" s="308">
        <f t="shared" ca="1" si="15"/>
        <v>0</v>
      </c>
      <c r="H395" s="311">
        <f t="shared" ca="1" si="16"/>
        <v>1.1457300116379798E-4</v>
      </c>
      <c r="I395" s="311">
        <f t="shared" ca="1" si="17"/>
        <v>-1.5406951211899278E-3</v>
      </c>
      <c r="J395" s="310">
        <f t="shared" ca="1" si="18"/>
        <v>1.4600909659792105E-3</v>
      </c>
    </row>
    <row r="396" spans="6:10">
      <c r="F396" s="301">
        <f t="shared" ref="F396:F439" si="19">+B139</f>
        <v>45413</v>
      </c>
      <c r="G396" s="308">
        <f t="shared" ref="G396:G439" ca="1" si="20">+IF(ISERROR(G139/C139-1),0,G139/C139-1)</f>
        <v>0</v>
      </c>
      <c r="H396" s="311">
        <f t="shared" ref="H396:H439" ca="1" si="21">+IF(ISERROR(H139/D139-1),0,H139/D139-1)</f>
        <v>1.1442330629174435E-4</v>
      </c>
      <c r="I396" s="311">
        <f t="shared" ref="I396:I439" ca="1" si="22">+IF(ISERROR(I139/E139-1),0,I139/E139-1)</f>
        <v>-3.9820552129741227E-3</v>
      </c>
      <c r="J396" s="310">
        <f t="shared" ref="J396:J439" ca="1" si="23">+IF(ISERROR(J139/F139-1),0,J139/F139-1)</f>
        <v>1.4385413777511236E-3</v>
      </c>
    </row>
    <row r="397" spans="6:10">
      <c r="F397" s="301">
        <f t="shared" si="19"/>
        <v>45444</v>
      </c>
      <c r="G397" s="308">
        <f t="shared" ca="1" si="20"/>
        <v>0</v>
      </c>
      <c r="H397" s="311">
        <f t="shared" ca="1" si="21"/>
        <v>1.1459548585390777E-4</v>
      </c>
      <c r="I397" s="311">
        <f t="shared" ca="1" si="22"/>
        <v>-3.8837916928907701E-3</v>
      </c>
      <c r="J397" s="310">
        <f t="shared" ca="1" si="23"/>
        <v>2.2217222089895294E-3</v>
      </c>
    </row>
    <row r="398" spans="6:10">
      <c r="F398" s="301">
        <f t="shared" si="19"/>
        <v>45474</v>
      </c>
      <c r="G398" s="308">
        <f t="shared" ca="1" si="20"/>
        <v>0</v>
      </c>
      <c r="H398" s="311">
        <f t="shared" ca="1" si="21"/>
        <v>1.1451769658377131E-4</v>
      </c>
      <c r="I398" s="311">
        <f t="shared" ca="1" si="22"/>
        <v>-3.2844957573237021E-3</v>
      </c>
      <c r="J398" s="310">
        <f t="shared" ca="1" si="23"/>
        <v>1.4247686664443648E-3</v>
      </c>
    </row>
    <row r="399" spans="6:10">
      <c r="F399" s="301">
        <f t="shared" si="19"/>
        <v>45505</v>
      </c>
      <c r="G399" s="308">
        <f t="shared" ca="1" si="20"/>
        <v>0</v>
      </c>
      <c r="H399" s="311">
        <f t="shared" ca="1" si="21"/>
        <v>1.1425342260040772E-4</v>
      </c>
      <c r="I399" s="311">
        <f t="shared" ca="1" si="22"/>
        <v>-3.412297806417719E-3</v>
      </c>
      <c r="J399" s="310">
        <f t="shared" ca="1" si="23"/>
        <v>2.1496639706224396E-3</v>
      </c>
    </row>
    <row r="400" spans="6:10">
      <c r="F400" s="301">
        <f t="shared" si="19"/>
        <v>45536</v>
      </c>
      <c r="G400" s="308">
        <f t="shared" ca="1" si="20"/>
        <v>0</v>
      </c>
      <c r="H400" s="311">
        <f t="shared" ca="1" si="21"/>
        <v>1.1442580970322247E-4</v>
      </c>
      <c r="I400" s="311">
        <f t="shared" ca="1" si="22"/>
        <v>-4.2420956997248904E-3</v>
      </c>
      <c r="J400" s="310">
        <f t="shared" ca="1" si="23"/>
        <v>1.4909721455109715E-3</v>
      </c>
    </row>
    <row r="401" spans="6:10">
      <c r="F401" s="301">
        <f t="shared" si="19"/>
        <v>45566</v>
      </c>
      <c r="G401" s="308">
        <f t="shared" ca="1" si="20"/>
        <v>0</v>
      </c>
      <c r="H401" s="311">
        <f t="shared" ca="1" si="21"/>
        <v>1.1417768224442071E-4</v>
      </c>
      <c r="I401" s="311">
        <f t="shared" ca="1" si="22"/>
        <v>-2.9176945669460164E-3</v>
      </c>
      <c r="J401" s="310">
        <f t="shared" ca="1" si="23"/>
        <v>3.5474768281185121E-3</v>
      </c>
    </row>
    <row r="402" spans="6:10">
      <c r="F402" s="301">
        <f t="shared" si="19"/>
        <v>45597</v>
      </c>
      <c r="G402" s="308">
        <f t="shared" ca="1" si="20"/>
        <v>0</v>
      </c>
      <c r="H402" s="311">
        <f t="shared" ca="1" si="21"/>
        <v>1.1463975711278884E-4</v>
      </c>
      <c r="I402" s="311">
        <f t="shared" ca="1" si="22"/>
        <v>-1.4774588624564267E-3</v>
      </c>
      <c r="J402" s="310">
        <f t="shared" ca="1" si="23"/>
        <v>2.904978093957844E-3</v>
      </c>
    </row>
    <row r="403" spans="6:10">
      <c r="F403" s="301">
        <f t="shared" si="19"/>
        <v>45627</v>
      </c>
      <c r="G403" s="308">
        <f t="shared" ca="1" si="20"/>
        <v>0</v>
      </c>
      <c r="H403" s="311">
        <f t="shared" ca="1" si="21"/>
        <v>1.146948253807345E-4</v>
      </c>
      <c r="I403" s="311">
        <f t="shared" ca="1" si="22"/>
        <v>-1.0757210337247747E-3</v>
      </c>
      <c r="J403" s="310">
        <f t="shared" ca="1" si="23"/>
        <v>2.8086248339340703E-3</v>
      </c>
    </row>
    <row r="404" spans="6:10">
      <c r="F404" s="301">
        <f t="shared" si="19"/>
        <v>45658</v>
      </c>
      <c r="G404" s="308">
        <f t="shared" ca="1" si="20"/>
        <v>0</v>
      </c>
      <c r="H404" s="311">
        <f t="shared" ca="1" si="21"/>
        <v>7.6905161148443923E-5</v>
      </c>
      <c r="I404" s="311">
        <f t="shared" ca="1" si="22"/>
        <v>-1.1706111949139064E-3</v>
      </c>
      <c r="J404" s="310">
        <f t="shared" ca="1" si="23"/>
        <v>2.1102926128981903E-3</v>
      </c>
    </row>
    <row r="405" spans="6:10">
      <c r="F405" s="301">
        <f t="shared" si="19"/>
        <v>45689</v>
      </c>
      <c r="G405" s="308">
        <f t="shared" ca="1" si="20"/>
        <v>0</v>
      </c>
      <c r="H405" s="311">
        <f t="shared" ca="1" si="21"/>
        <v>7.6957309604885893E-5</v>
      </c>
      <c r="I405" s="311">
        <f t="shared" ca="1" si="22"/>
        <v>-9.7447350761092899E-4</v>
      </c>
      <c r="J405" s="310">
        <f t="shared" ca="1" si="23"/>
        <v>1.5562098388932633E-3</v>
      </c>
    </row>
    <row r="406" spans="6:10">
      <c r="F406" s="301">
        <f t="shared" si="19"/>
        <v>45717</v>
      </c>
      <c r="G406" s="308">
        <f t="shared" ca="1" si="20"/>
        <v>0</v>
      </c>
      <c r="H406" s="311">
        <f t="shared" ca="1" si="21"/>
        <v>7.6980525163028446E-5</v>
      </c>
      <c r="I406" s="311">
        <f t="shared" ca="1" si="22"/>
        <v>-1.2834738743841001E-3</v>
      </c>
      <c r="J406" s="310">
        <f t="shared" ca="1" si="23"/>
        <v>2.1037468440514573E-3</v>
      </c>
    </row>
    <row r="407" spans="6:10">
      <c r="F407" s="301">
        <f t="shared" si="19"/>
        <v>45748</v>
      </c>
      <c r="G407" s="308">
        <f t="shared" ca="1" si="20"/>
        <v>0</v>
      </c>
      <c r="H407" s="311">
        <f t="shared" ca="1" si="21"/>
        <v>7.7116421203893282E-5</v>
      </c>
      <c r="I407" s="311">
        <f t="shared" ca="1" si="22"/>
        <v>-2.8982552418491681E-3</v>
      </c>
      <c r="J407" s="310">
        <f t="shared" ca="1" si="23"/>
        <v>1.476469651508161E-3</v>
      </c>
    </row>
    <row r="408" spans="6:10">
      <c r="F408" s="301">
        <f t="shared" si="19"/>
        <v>45778</v>
      </c>
      <c r="G408" s="308">
        <f t="shared" ca="1" si="20"/>
        <v>0</v>
      </c>
      <c r="H408" s="311">
        <f t="shared" ca="1" si="21"/>
        <v>7.6730461321616872E-5</v>
      </c>
      <c r="I408" s="311">
        <f t="shared" ca="1" si="22"/>
        <v>-3.879331698803834E-3</v>
      </c>
      <c r="J408" s="310">
        <f t="shared" ca="1" si="23"/>
        <v>1.4376531676518756E-3</v>
      </c>
    </row>
    <row r="409" spans="6:10">
      <c r="F409" s="301">
        <f t="shared" si="19"/>
        <v>45809</v>
      </c>
      <c r="G409" s="308">
        <f t="shared" ca="1" si="20"/>
        <v>0</v>
      </c>
      <c r="H409" s="311">
        <f t="shared" ca="1" si="21"/>
        <v>7.6989409825811705E-5</v>
      </c>
      <c r="I409" s="311">
        <f t="shared" ca="1" si="22"/>
        <v>-4.4193501893914355E-3</v>
      </c>
      <c r="J409" s="310">
        <f t="shared" ca="1" si="23"/>
        <v>1.4832506088966468E-3</v>
      </c>
    </row>
    <row r="410" spans="6:10">
      <c r="F410" s="301">
        <f t="shared" si="19"/>
        <v>45839</v>
      </c>
      <c r="G410" s="308">
        <f t="shared" ca="1" si="20"/>
        <v>0</v>
      </c>
      <c r="H410" s="311">
        <f t="shared" ca="1" si="21"/>
        <v>7.6809697245883157E-5</v>
      </c>
      <c r="I410" s="311">
        <f t="shared" ca="1" si="22"/>
        <v>-4.2651050831800097E-3</v>
      </c>
      <c r="J410" s="310">
        <f t="shared" ca="1" si="23"/>
        <v>1.4428188532407127E-3</v>
      </c>
    </row>
    <row r="411" spans="6:10">
      <c r="F411" s="301">
        <f t="shared" si="19"/>
        <v>45870</v>
      </c>
      <c r="G411" s="308">
        <f t="shared" ca="1" si="20"/>
        <v>0</v>
      </c>
      <c r="H411" s="311">
        <f t="shared" ca="1" si="21"/>
        <v>7.6820699064450437E-5</v>
      </c>
      <c r="I411" s="311">
        <f t="shared" ca="1" si="22"/>
        <v>-3.5348429329224995E-3</v>
      </c>
      <c r="J411" s="310">
        <f t="shared" ca="1" si="23"/>
        <v>2.8568274920171E-3</v>
      </c>
    </row>
    <row r="412" spans="6:10">
      <c r="F412" s="301">
        <f t="shared" si="19"/>
        <v>45901</v>
      </c>
      <c r="G412" s="308">
        <f t="shared" ca="1" si="20"/>
        <v>0</v>
      </c>
      <c r="H412" s="311">
        <f t="shared" ca="1" si="21"/>
        <v>7.6981330403791404E-5</v>
      </c>
      <c r="I412" s="311">
        <f t="shared" ca="1" si="22"/>
        <v>-4.5113241567742435E-3</v>
      </c>
      <c r="J412" s="310">
        <f t="shared" ca="1" si="23"/>
        <v>1.4957112404536677E-3</v>
      </c>
    </row>
    <row r="413" spans="6:10">
      <c r="F413" s="301">
        <f t="shared" si="19"/>
        <v>45931</v>
      </c>
      <c r="G413" s="308">
        <f t="shared" ca="1" si="20"/>
        <v>0</v>
      </c>
      <c r="H413" s="311">
        <f t="shared" ca="1" si="21"/>
        <v>7.5374260351868116E-5</v>
      </c>
      <c r="I413" s="311">
        <f t="shared" ca="1" si="22"/>
        <v>-5.1948114409720025E-3</v>
      </c>
      <c r="J413" s="310">
        <f t="shared" ca="1" si="23"/>
        <v>7.4112051262547052E-3</v>
      </c>
    </row>
    <row r="414" spans="6:10">
      <c r="F414" s="301">
        <f t="shared" si="19"/>
        <v>45962</v>
      </c>
      <c r="G414" s="308">
        <f t="shared" ca="1" si="20"/>
        <v>0</v>
      </c>
      <c r="H414" s="311">
        <f t="shared" ca="1" si="21"/>
        <v>7.6933290631631124E-5</v>
      </c>
      <c r="I414" s="311">
        <f t="shared" ca="1" si="22"/>
        <v>-1.86094745820653E-3</v>
      </c>
      <c r="J414" s="310">
        <f t="shared" ca="1" si="23"/>
        <v>6.8798421126603504E-3</v>
      </c>
    </row>
    <row r="415" spans="6:10">
      <c r="F415" s="301">
        <f t="shared" si="19"/>
        <v>45992</v>
      </c>
      <c r="G415" s="308">
        <f t="shared" ca="1" si="20"/>
        <v>0</v>
      </c>
      <c r="H415" s="311">
        <f t="shared" ca="1" si="21"/>
        <v>7.7010784256037468E-5</v>
      </c>
      <c r="I415" s="311">
        <f t="shared" ca="1" si="22"/>
        <v>-1.940664888666177E-3</v>
      </c>
      <c r="J415" s="310">
        <f t="shared" ca="1" si="23"/>
        <v>2.1193807532220443E-3</v>
      </c>
    </row>
    <row r="416" spans="6:10">
      <c r="F416" s="301">
        <f t="shared" si="19"/>
        <v>46023</v>
      </c>
      <c r="G416" s="308">
        <f t="shared" ca="1" si="20"/>
        <v>0</v>
      </c>
      <c r="H416" s="311">
        <f t="shared" ca="1" si="21"/>
        <v>1.2683342929475927E-5</v>
      </c>
      <c r="I416" s="311">
        <f t="shared" ca="1" si="22"/>
        <v>-2.2926643568146332E-3</v>
      </c>
      <c r="J416" s="310">
        <f t="shared" ca="1" si="23"/>
        <v>2.85869427326646E-3</v>
      </c>
    </row>
    <row r="417" spans="6:10">
      <c r="F417" s="301">
        <f t="shared" si="19"/>
        <v>46054</v>
      </c>
      <c r="G417" s="308">
        <f t="shared" ca="1" si="20"/>
        <v>0</v>
      </c>
      <c r="H417" s="311">
        <f t="shared" ca="1" si="21"/>
        <v>1.2630125938439818E-5</v>
      </c>
      <c r="I417" s="311">
        <f t="shared" ca="1" si="22"/>
        <v>-2.0815783730886439E-3</v>
      </c>
      <c r="J417" s="310">
        <f t="shared" ca="1" si="23"/>
        <v>1.5768736047045984E-3</v>
      </c>
    </row>
    <row r="418" spans="6:10">
      <c r="F418" s="301">
        <f t="shared" si="19"/>
        <v>46082</v>
      </c>
      <c r="G418" s="308">
        <f t="shared" ca="1" si="20"/>
        <v>0</v>
      </c>
      <c r="H418" s="311">
        <f t="shared" ca="1" si="21"/>
        <v>1.273559568315541E-5</v>
      </c>
      <c r="I418" s="311">
        <f t="shared" ca="1" si="22"/>
        <v>-1.9790880876081607E-3</v>
      </c>
      <c r="J418" s="310">
        <f t="shared" ca="1" si="23"/>
        <v>2.1431429446148176E-3</v>
      </c>
    </row>
    <row r="419" spans="6:10">
      <c r="F419" s="301">
        <f t="shared" si="19"/>
        <v>46113</v>
      </c>
      <c r="G419" s="308">
        <f t="shared" ca="1" si="20"/>
        <v>0</v>
      </c>
      <c r="H419" s="311">
        <f t="shared" ca="1" si="21"/>
        <v>1.2713676792452944E-5</v>
      </c>
      <c r="I419" s="311">
        <f t="shared" ca="1" si="22"/>
        <v>-4.3487213700410532E-3</v>
      </c>
      <c r="J419" s="310">
        <f t="shared" ca="1" si="23"/>
        <v>1.5090514841542557E-3</v>
      </c>
    </row>
    <row r="420" spans="6:10">
      <c r="F420" s="301">
        <f t="shared" si="19"/>
        <v>46143</v>
      </c>
      <c r="G420" s="308">
        <f t="shared" ca="1" si="20"/>
        <v>0</v>
      </c>
      <c r="H420" s="311">
        <f t="shared" ca="1" si="21"/>
        <v>1.2529226918411851E-5</v>
      </c>
      <c r="I420" s="311">
        <f t="shared" ca="1" si="22"/>
        <v>-4.4427233684997125E-3</v>
      </c>
      <c r="J420" s="310">
        <f t="shared" ca="1" si="23"/>
        <v>1.4536023118927321E-3</v>
      </c>
    </row>
    <row r="421" spans="6:10">
      <c r="F421" s="301">
        <f t="shared" si="19"/>
        <v>46174</v>
      </c>
      <c r="G421" s="308">
        <f t="shared" ca="1" si="20"/>
        <v>0</v>
      </c>
      <c r="H421" s="311">
        <f t="shared" ca="1" si="21"/>
        <v>1.2488832188406462E-5</v>
      </c>
      <c r="I421" s="311">
        <f t="shared" ca="1" si="22"/>
        <v>-4.9920397910192538E-3</v>
      </c>
      <c r="J421" s="310">
        <f t="shared" ca="1" si="23"/>
        <v>1.5173580795067032E-3</v>
      </c>
    </row>
    <row r="422" spans="6:10">
      <c r="F422" s="301">
        <f t="shared" si="19"/>
        <v>46204</v>
      </c>
      <c r="G422" s="308">
        <f t="shared" ca="1" si="20"/>
        <v>0</v>
      </c>
      <c r="H422" s="311">
        <f t="shared" ca="1" si="21"/>
        <v>1.2563772368912041E-5</v>
      </c>
      <c r="I422" s="311">
        <f t="shared" ca="1" si="22"/>
        <v>-4.5472209021113486E-3</v>
      </c>
      <c r="J422" s="310">
        <f t="shared" ca="1" si="23"/>
        <v>1.4528309859738187E-3</v>
      </c>
    </row>
    <row r="423" spans="6:10">
      <c r="F423" s="301">
        <f t="shared" si="19"/>
        <v>46235</v>
      </c>
      <c r="G423" s="308">
        <f t="shared" ca="1" si="20"/>
        <v>0</v>
      </c>
      <c r="H423" s="311">
        <f t="shared" ca="1" si="21"/>
        <v>1.2482810148650714E-5</v>
      </c>
      <c r="I423" s="311">
        <f t="shared" ca="1" si="22"/>
        <v>-3.3468779280534378E-3</v>
      </c>
      <c r="J423" s="310">
        <f t="shared" ca="1" si="23"/>
        <v>2.1662024542534741E-3</v>
      </c>
    </row>
    <row r="424" spans="6:10">
      <c r="F424" s="301">
        <f t="shared" si="19"/>
        <v>46266</v>
      </c>
      <c r="G424" s="308">
        <f t="shared" ca="1" si="20"/>
        <v>0</v>
      </c>
      <c r="H424" s="311">
        <f t="shared" ca="1" si="21"/>
        <v>1.2580261529393511E-5</v>
      </c>
      <c r="I424" s="311">
        <f t="shared" ca="1" si="22"/>
        <v>-5.8395661458120474E-3</v>
      </c>
      <c r="J424" s="310">
        <f t="shared" ca="1" si="23"/>
        <v>1.5244216536787203E-3</v>
      </c>
    </row>
    <row r="425" spans="6:10">
      <c r="F425" s="301">
        <f t="shared" si="19"/>
        <v>46296</v>
      </c>
      <c r="G425" s="308">
        <f t="shared" ca="1" si="20"/>
        <v>0</v>
      </c>
      <c r="H425" s="311">
        <f t="shared" ca="1" si="21"/>
        <v>1.2742501153573116E-5</v>
      </c>
      <c r="I425" s="311">
        <f t="shared" ca="1" si="22"/>
        <v>-2.8462097780856954E-3</v>
      </c>
      <c r="J425" s="310">
        <f t="shared" ca="1" si="23"/>
        <v>4.5015796800558228E-3</v>
      </c>
    </row>
    <row r="426" spans="6:10">
      <c r="F426" s="301">
        <f t="shared" si="19"/>
        <v>46327</v>
      </c>
      <c r="G426" s="308">
        <f t="shared" ca="1" si="20"/>
        <v>0</v>
      </c>
      <c r="H426" s="311">
        <f t="shared" ca="1" si="21"/>
        <v>1.2452562645259846E-5</v>
      </c>
      <c r="I426" s="311">
        <f t="shared" ca="1" si="22"/>
        <v>-2.6977675356456565E-3</v>
      </c>
      <c r="J426" s="310">
        <f t="shared" ca="1" si="23"/>
        <v>1.4804464089406277E-3</v>
      </c>
    </row>
    <row r="427" spans="6:10">
      <c r="F427" s="301">
        <f t="shared" si="19"/>
        <v>46357</v>
      </c>
      <c r="G427" s="308">
        <f t="shared" ca="1" si="20"/>
        <v>0</v>
      </c>
      <c r="H427" s="311">
        <f t="shared" ca="1" si="21"/>
        <v>1.2634422418944524E-5</v>
      </c>
      <c r="I427" s="311">
        <f t="shared" ca="1" si="22"/>
        <v>-3.2075629838450581E-3</v>
      </c>
      <c r="J427" s="310">
        <f t="shared" ca="1" si="23"/>
        <v>2.1579127664259623E-3</v>
      </c>
    </row>
    <row r="428" spans="6:10">
      <c r="F428" s="301">
        <f t="shared" si="19"/>
        <v>46388</v>
      </c>
      <c r="G428" s="308">
        <f t="shared" ca="1" si="20"/>
        <v>0</v>
      </c>
      <c r="H428" s="311">
        <f t="shared" ca="1" si="21"/>
        <v>-1.1409011362573107E-4</v>
      </c>
      <c r="I428" s="311">
        <f t="shared" ca="1" si="22"/>
        <v>-2.8535851548686653E-3</v>
      </c>
      <c r="J428" s="310">
        <f t="shared" ca="1" si="23"/>
        <v>2.1409553216515942E-3</v>
      </c>
    </row>
    <row r="429" spans="6:10">
      <c r="F429" s="301">
        <f t="shared" si="19"/>
        <v>46419</v>
      </c>
      <c r="G429" s="308">
        <f t="shared" ca="1" si="20"/>
        <v>0</v>
      </c>
      <c r="H429" s="311">
        <f t="shared" ca="1" si="21"/>
        <v>-1.1403202526660827E-4</v>
      </c>
      <c r="I429" s="311">
        <f t="shared" ca="1" si="22"/>
        <v>-2.3261686949751503E-3</v>
      </c>
      <c r="J429" s="310">
        <f t="shared" ca="1" si="23"/>
        <v>1.5721647087338919E-3</v>
      </c>
    </row>
    <row r="430" spans="6:10">
      <c r="F430" s="301">
        <f t="shared" si="19"/>
        <v>46447</v>
      </c>
      <c r="G430" s="308">
        <f t="shared" ca="1" si="20"/>
        <v>0</v>
      </c>
      <c r="H430" s="311">
        <f t="shared" ca="1" si="21"/>
        <v>-1.1421068903971765E-4</v>
      </c>
      <c r="I430" s="311">
        <f t="shared" ca="1" si="22"/>
        <v>-1.8333847210534326E-3</v>
      </c>
      <c r="J430" s="310">
        <f t="shared" ca="1" si="23"/>
        <v>4.4104817141950026E-3</v>
      </c>
    </row>
    <row r="431" spans="6:10">
      <c r="F431" s="301">
        <f t="shared" si="19"/>
        <v>46478</v>
      </c>
      <c r="G431" s="308">
        <f t="shared" ca="1" si="20"/>
        <v>0</v>
      </c>
      <c r="H431" s="311">
        <f t="shared" ca="1" si="21"/>
        <v>-1.1390219165496873E-4</v>
      </c>
      <c r="I431" s="311">
        <f t="shared" ca="1" si="22"/>
        <v>-4.7894276557622906E-3</v>
      </c>
      <c r="J431" s="310">
        <f t="shared" ca="1" si="23"/>
        <v>3.0931738412662835E-3</v>
      </c>
    </row>
    <row r="432" spans="6:10">
      <c r="F432" s="301">
        <f t="shared" si="19"/>
        <v>46508</v>
      </c>
      <c r="G432" s="308">
        <f t="shared" ca="1" si="20"/>
        <v>0</v>
      </c>
      <c r="H432" s="311">
        <f t="shared" ca="1" si="21"/>
        <v>-1.1389467019740085E-4</v>
      </c>
      <c r="I432" s="311">
        <f t="shared" ca="1" si="22"/>
        <v>-5.920713881651829E-3</v>
      </c>
      <c r="J432" s="310">
        <f t="shared" ca="1" si="23"/>
        <v>1.4642255478940491E-3</v>
      </c>
    </row>
    <row r="433" spans="6:10">
      <c r="F433" s="301">
        <f t="shared" si="19"/>
        <v>46539</v>
      </c>
      <c r="G433" s="308">
        <f t="shared" ca="1" si="20"/>
        <v>0</v>
      </c>
      <c r="H433" s="311">
        <f t="shared" ca="1" si="21"/>
        <v>-1.1394988766966208E-4</v>
      </c>
      <c r="I433" s="311">
        <f t="shared" ca="1" si="22"/>
        <v>-5.7436867284823556E-3</v>
      </c>
      <c r="J433" s="310">
        <f t="shared" ca="1" si="23"/>
        <v>1.5124082584392351E-3</v>
      </c>
    </row>
    <row r="434" spans="6:10">
      <c r="F434" s="301">
        <f t="shared" si="19"/>
        <v>46569</v>
      </c>
      <c r="G434" s="308">
        <f t="shared" ca="1" si="20"/>
        <v>0</v>
      </c>
      <c r="H434" s="311">
        <f t="shared" ca="1" si="21"/>
        <v>-1.1405630336813743E-4</v>
      </c>
      <c r="I434" s="311">
        <f t="shared" ca="1" si="22"/>
        <v>-4.6309814100919944E-3</v>
      </c>
      <c r="J434" s="310">
        <f t="shared" ca="1" si="23"/>
        <v>1.4453876016606859E-3</v>
      </c>
    </row>
    <row r="435" spans="6:10">
      <c r="F435" s="301">
        <f t="shared" si="19"/>
        <v>46600</v>
      </c>
      <c r="G435" s="308">
        <f t="shared" ca="1" si="20"/>
        <v>0</v>
      </c>
      <c r="H435" s="311">
        <f t="shared" ca="1" si="21"/>
        <v>-1.1399484525198567E-4</v>
      </c>
      <c r="I435" s="311">
        <f t="shared" ca="1" si="22"/>
        <v>-4.1280061183885941E-3</v>
      </c>
      <c r="J435" s="310">
        <f t="shared" ca="1" si="23"/>
        <v>2.1674953254131601E-3</v>
      </c>
    </row>
    <row r="436" spans="6:10">
      <c r="F436" s="301">
        <f t="shared" si="19"/>
        <v>46631</v>
      </c>
      <c r="G436" s="308">
        <f t="shared" ca="1" si="20"/>
        <v>0</v>
      </c>
      <c r="H436" s="311">
        <f t="shared" ca="1" si="21"/>
        <v>-1.1411279338202629E-4</v>
      </c>
      <c r="I436" s="311">
        <f t="shared" ca="1" si="22"/>
        <v>-6.7320451709870222E-3</v>
      </c>
      <c r="J436" s="310">
        <f t="shared" ca="1" si="23"/>
        <v>1.5281220870164702E-3</v>
      </c>
    </row>
    <row r="437" spans="6:10">
      <c r="F437" s="301">
        <f t="shared" si="19"/>
        <v>46661</v>
      </c>
      <c r="G437" s="308">
        <f t="shared" ca="1" si="20"/>
        <v>0</v>
      </c>
      <c r="H437" s="311">
        <f t="shared" ca="1" si="21"/>
        <v>-1.1402707645047361E-4</v>
      </c>
      <c r="I437" s="311">
        <f t="shared" ca="1" si="22"/>
        <v>-3.4261851952158695E-3</v>
      </c>
      <c r="J437" s="310">
        <f t="shared" ca="1" si="23"/>
        <v>2.1549634118804839E-3</v>
      </c>
    </row>
    <row r="438" spans="6:10">
      <c r="F438" s="301">
        <f t="shared" si="19"/>
        <v>46692</v>
      </c>
      <c r="G438" s="308">
        <f t="shared" ca="1" si="20"/>
        <v>0</v>
      </c>
      <c r="H438" s="311">
        <f t="shared" ca="1" si="21"/>
        <v>-1.1398069260948329E-4</v>
      </c>
      <c r="I438" s="311">
        <f t="shared" ca="1" si="22"/>
        <v>-3.3841629663751149E-3</v>
      </c>
      <c r="J438" s="310">
        <f t="shared" ca="1" si="23"/>
        <v>1.4799615663751986E-3</v>
      </c>
    </row>
    <row r="439" spans="6:10">
      <c r="F439" s="301">
        <f t="shared" si="19"/>
        <v>46722</v>
      </c>
      <c r="G439" s="308">
        <f t="shared" ca="1" si="20"/>
        <v>0</v>
      </c>
      <c r="H439" s="311">
        <f t="shared" ca="1" si="21"/>
        <v>-1.1407637534321946E-4</v>
      </c>
      <c r="I439" s="311">
        <f t="shared" ca="1" si="22"/>
        <v>-3.4657290421326037E-3</v>
      </c>
      <c r="J439" s="310">
        <f t="shared" ca="1" si="23"/>
        <v>2.1564641844884491E-3</v>
      </c>
    </row>
    <row r="440" spans="6:10">
      <c r="F440" s="301"/>
      <c r="G440" s="308"/>
      <c r="H440" s="311"/>
      <c r="I440" s="311"/>
      <c r="J440" s="310"/>
    </row>
    <row r="441" spans="6:10">
      <c r="F441" s="301"/>
      <c r="G441" s="308"/>
      <c r="H441" s="311"/>
      <c r="I441" s="311"/>
      <c r="J441" s="310"/>
    </row>
    <row r="442" spans="6:10">
      <c r="F442" s="301"/>
      <c r="G442" s="308"/>
      <c r="H442" s="311"/>
      <c r="I442" s="311"/>
      <c r="J442" s="310"/>
    </row>
    <row r="443" spans="6:10">
      <c r="F443" s="301"/>
      <c r="G443" s="308"/>
      <c r="H443" s="311"/>
      <c r="I443" s="311"/>
      <c r="J443" s="310"/>
    </row>
    <row r="1047950" spans="7:10">
      <c r="G1047950" s="45" t="s">
        <v>202</v>
      </c>
      <c r="H1047950" s="45" t="s">
        <v>202</v>
      </c>
      <c r="I1047950" s="45" t="s">
        <v>202</v>
      </c>
      <c r="J1047950" s="45" t="s">
        <v>202</v>
      </c>
    </row>
    <row r="1047951" spans="7:10">
      <c r="G1047951" s="462" t="s">
        <v>299</v>
      </c>
      <c r="H1047951" s="45" t="str">
        <f>+G1047951</f>
        <v>aaa32</v>
      </c>
      <c r="I1047951" s="462" t="str">
        <f t="shared" ref="I1047951:J1047951" si="24">+H1047951</f>
        <v>aaa32</v>
      </c>
      <c r="J1047951" s="462" t="str">
        <f t="shared" si="24"/>
        <v>aaa32</v>
      </c>
    </row>
    <row r="1047952" spans="7:10">
      <c r="G1047952" s="45">
        <v>2</v>
      </c>
      <c r="H1047952" s="45">
        <v>11</v>
      </c>
      <c r="I1047952" s="45">
        <v>23</v>
      </c>
      <c r="J1047952" s="45">
        <v>20</v>
      </c>
    </row>
  </sheetData>
  <mergeCells count="3">
    <mergeCell ref="C1:F1"/>
    <mergeCell ref="G1:J1"/>
    <mergeCell ref="G258:J258"/>
  </mergeCells>
  <conditionalFormatting sqref="I3:J182">
    <cfRule type="expression" dxfId="11" priority="15">
      <formula>AND(I260&lt;0.05,I260&gt;-0.05)</formula>
    </cfRule>
    <cfRule type="expression" dxfId="10" priority="16">
      <formula>OR(I260&lt;-0.05,I260&gt;0.05)</formula>
    </cfRule>
  </conditionalFormatting>
  <conditionalFormatting sqref="G3:J182">
    <cfRule type="expression" dxfId="9" priority="5">
      <formula>AND(G260&gt;-0.02,G260&lt;0.02)</formula>
    </cfRule>
    <cfRule type="expression" dxfId="8" priority="6">
      <formula>OR(G260&gt;0.02,G260&lt;-0.02)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665668"/>
  <sheetViews>
    <sheetView showGridLines="0" topLeftCell="A76" zoomScale="80" zoomScaleNormal="80" workbookViewId="0">
      <selection activeCell="H74" sqref="H74"/>
    </sheetView>
  </sheetViews>
  <sheetFormatPr defaultRowHeight="15"/>
  <cols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19" width="18" style="41" bestFit="1" customWidth="1"/>
    <col min="20" max="20" width="18" style="41" customWidth="1"/>
    <col min="21" max="21" width="9.140625" style="41"/>
    <col min="22" max="22" width="15" style="41" bestFit="1" customWidth="1"/>
    <col min="23" max="23" width="20.85546875" style="41" bestFit="1" customWidth="1"/>
    <col min="24" max="24" width="12.28515625" style="41" bestFit="1" customWidth="1"/>
    <col min="25" max="26" width="18" style="41" bestFit="1" customWidth="1"/>
    <col min="27" max="27" width="20.85546875" style="41" bestFit="1" customWidth="1"/>
    <col min="28" max="28" width="12.28515625" style="41" bestFit="1" customWidth="1"/>
    <col min="29" max="30" width="18" style="41" bestFit="1" customWidth="1"/>
  </cols>
  <sheetData>
    <row r="1" spans="2:30">
      <c r="C1" s="688" t="s">
        <v>203</v>
      </c>
      <c r="D1" s="689"/>
      <c r="E1" s="689"/>
      <c r="F1" s="690"/>
      <c r="G1" s="682" t="s">
        <v>204</v>
      </c>
      <c r="H1" s="683"/>
      <c r="I1" s="683"/>
      <c r="J1" s="684"/>
      <c r="M1" s="688" t="s">
        <v>205</v>
      </c>
      <c r="N1" s="689"/>
      <c r="O1" s="689"/>
      <c r="P1" s="690"/>
      <c r="Q1" s="682" t="s">
        <v>206</v>
      </c>
      <c r="R1" s="683"/>
      <c r="S1" s="683"/>
      <c r="T1" s="684"/>
      <c r="W1" s="688" t="s">
        <v>207</v>
      </c>
      <c r="X1" s="689"/>
      <c r="Y1" s="689"/>
      <c r="Z1" s="690"/>
      <c r="AA1" s="682" t="s">
        <v>208</v>
      </c>
      <c r="AB1" s="683"/>
      <c r="AC1" s="683"/>
      <c r="AD1" s="684"/>
    </row>
    <row r="2" spans="2:3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  <c r="V2" s="293" t="s">
        <v>199</v>
      </c>
      <c r="W2" s="304" t="s">
        <v>34</v>
      </c>
      <c r="X2" s="305" t="s">
        <v>39</v>
      </c>
      <c r="Y2" s="306" t="s">
        <v>48</v>
      </c>
      <c r="Z2" s="307" t="s">
        <v>45</v>
      </c>
      <c r="AA2" s="304" t="s">
        <v>34</v>
      </c>
      <c r="AB2" s="305" t="s">
        <v>39</v>
      </c>
      <c r="AC2" s="306" t="s">
        <v>48</v>
      </c>
      <c r="AD2" s="307" t="s">
        <v>45</v>
      </c>
    </row>
    <row r="3" spans="2:30">
      <c r="B3" s="300">
        <v>41275</v>
      </c>
      <c r="C3" s="294">
        <v>146</v>
      </c>
      <c r="D3" s="296">
        <v>1.3959999999999999</v>
      </c>
      <c r="E3" s="298">
        <v>0.33</v>
      </c>
      <c r="F3" s="295">
        <v>0.2</v>
      </c>
      <c r="G3" s="294">
        <f ca="1">+IF(ISERROR(HLOOKUP($B3,INDIRECT("'Monthly Resource Report'!"&amp;'Coleman Validation'!G$665666&amp;":"&amp;'Coleman Validation'!G$665667),'Coleman Validation'!G$665668,FALSE)),0,HLOOKUP($B3,INDIRECT("'Monthly Resource Report'!"&amp;'Coleman Validation'!G$665666&amp;":"&amp;'Coleman Validation'!G$665667),'Coleman Validation'!G$665668,FALSE))</f>
        <v>146</v>
      </c>
      <c r="H3" s="296">
        <f ca="1">+IF(ISERROR(HLOOKUP($B3,INDIRECT("'Monthly Resource Report'!"&amp;'Coleman Validation'!H$665666&amp;":"&amp;'Coleman Validation'!H$665667),'Coleman Validation'!H$665668,FALSE)),0,HLOOKUP($B3,INDIRECT("'Monthly Resource Report'!"&amp;'Coleman Validation'!H$665666&amp;":"&amp;'Coleman Validation'!H$665667),'Coleman Validation'!H$665668,FALSE))</f>
        <v>1.3960014835223058</v>
      </c>
      <c r="I3" s="315">
        <f ca="1">+IF(ISERROR(HLOOKUP($B3,INDIRECT("'Monthly Resource Report'!"&amp;'Coleman Validation'!I$665666&amp;":"&amp;'Coleman Validation'!I$665667),'Coleman Validation'!I$665668,FALSE)),0,HLOOKUP($B3,INDIRECT("'Monthly Resource Report'!"&amp;'Coleman Validation'!I$665666&amp;":"&amp;'Coleman Validation'!I$665667),'Coleman Validation'!I$665668,FALSE))</f>
        <v>0.32782102764782423</v>
      </c>
      <c r="J3" s="316">
        <f ca="1">+IF(ISERROR(HLOOKUP($B3,INDIRECT("'Monthly Resource Report'!"&amp;'Coleman Validation'!J$665666&amp;":"&amp;'Coleman Validation'!J$665667),'Coleman Validation'!J$665668,FALSE)),0,HLOOKUP($B3,INDIRECT("'Monthly Resource Report'!"&amp;'Coleman Validation'!J$665666&amp;":"&amp;'Coleman Validation'!J$665667),'Coleman Validation'!J$665668,FALSE))</f>
        <v>0.20067639168894097</v>
      </c>
      <c r="L3" s="300">
        <v>41275</v>
      </c>
      <c r="M3" s="294">
        <v>146</v>
      </c>
      <c r="N3" s="296">
        <v>1.3959999999999999</v>
      </c>
      <c r="O3" s="298">
        <v>0.33</v>
      </c>
      <c r="P3" s="295">
        <v>0.2</v>
      </c>
      <c r="Q3" s="294">
        <f ca="1">+IF(ISERROR(HLOOKUP($B3,INDIRECT("'Monthly Resource Report'!"&amp;'Coleman Validation'!Q$665666&amp;":"&amp;'Coleman Validation'!Q$665667),'Coleman Validation'!Q$665668,FALSE)),0,HLOOKUP($B3,INDIRECT("'Monthly Resource Report'!"&amp;'Coleman Validation'!Q$665666&amp;":"&amp;'Coleman Validation'!Q$665667),'Coleman Validation'!Q$665668,FALSE))</f>
        <v>146</v>
      </c>
      <c r="R3" s="296">
        <f ca="1">+IF(ISERROR(HLOOKUP($B3,INDIRECT("'Monthly Resource Report'!"&amp;'Coleman Validation'!R$665666&amp;":"&amp;'Coleman Validation'!R$665667),'Coleman Validation'!R$665668,FALSE)),0,HLOOKUP($B3,INDIRECT("'Monthly Resource Report'!"&amp;'Coleman Validation'!R$665666&amp;":"&amp;'Coleman Validation'!R$665667),'Coleman Validation'!R$665668,FALSE))</f>
        <v>1.3960015479383794</v>
      </c>
      <c r="S3" s="315">
        <f ca="1">+IF(ISERROR(HLOOKUP($B3,INDIRECT("'Monthly Resource Report'!"&amp;'Coleman Validation'!S$665666&amp;":"&amp;'Coleman Validation'!S$665667),'Coleman Validation'!S$665668,FALSE)),0,HLOOKUP($B3,INDIRECT("'Monthly Resource Report'!"&amp;'Coleman Validation'!S$665666&amp;":"&amp;'Coleman Validation'!S$665667),'Coleman Validation'!S$665668,FALSE))</f>
        <v>0.32781036938481944</v>
      </c>
      <c r="T3" s="316">
        <f ca="1">+IF(ISERROR(HLOOKUP($B3,INDIRECT("'Monthly Resource Report'!"&amp;'Coleman Validation'!T$665666&amp;":"&amp;'Coleman Validation'!T$665667),'Coleman Validation'!T$665668,FALSE)),0,HLOOKUP($B3,INDIRECT("'Monthly Resource Report'!"&amp;'Coleman Validation'!T$665666&amp;":"&amp;'Coleman Validation'!T$665667),'Coleman Validation'!T$665668,FALSE))</f>
        <v>0.20038976940930617</v>
      </c>
      <c r="V3" s="300">
        <v>41275</v>
      </c>
      <c r="W3" s="294">
        <v>151</v>
      </c>
      <c r="X3" s="296">
        <v>1.3959999999999999</v>
      </c>
      <c r="Y3" s="298">
        <v>0.33</v>
      </c>
      <c r="Z3" s="295">
        <v>0.2</v>
      </c>
      <c r="AA3" s="294">
        <f ca="1">+IF(ISERROR(HLOOKUP($B3,INDIRECT("'Monthly Resource Report'!"&amp;'Coleman Validation'!AA$665666&amp;":"&amp;'Coleman Validation'!AA$665667),'Coleman Validation'!AA$665668,FALSE)),0,HLOOKUP($B3,INDIRECT("'Monthly Resource Report'!"&amp;'Coleman Validation'!AA$665666&amp;":"&amp;'Coleman Validation'!AA$665667),'Coleman Validation'!AA$665668,FALSE))</f>
        <v>151</v>
      </c>
      <c r="AB3" s="296">
        <f ca="1">+IF(ISERROR(HLOOKUP($B3,INDIRECT("'Monthly Resource Report'!"&amp;'Coleman Validation'!AB$665666&amp;":"&amp;'Coleman Validation'!AB$665667),'Coleman Validation'!AB$665668,FALSE)),0,HLOOKUP($B3,INDIRECT("'Monthly Resource Report'!"&amp;'Coleman Validation'!AB$665666&amp;":"&amp;'Coleman Validation'!AB$665667),'Coleman Validation'!AB$665668,FALSE))</f>
        <v>1.3960015137458639</v>
      </c>
      <c r="AC3" s="315">
        <f ca="1">+IF(ISERROR(HLOOKUP($B3,INDIRECT("'Monthly Resource Report'!"&amp;'Coleman Validation'!AC$665666&amp;":"&amp;'Coleman Validation'!AC$665667),'Coleman Validation'!AC$665668,FALSE)),0,HLOOKUP($B3,INDIRECT("'Monthly Resource Report'!"&amp;'Coleman Validation'!AC$665666&amp;":"&amp;'Coleman Validation'!AC$665667),'Coleman Validation'!AC$665668,FALSE))</f>
        <v>0.32858216495301762</v>
      </c>
      <c r="AD3" s="316">
        <f ca="1">+IF(ISERROR(HLOOKUP($B3,INDIRECT("'Monthly Resource Report'!"&amp;'Coleman Validation'!AD$665666&amp;":"&amp;'Coleman Validation'!AD$665667),'Coleman Validation'!AD$665668,FALSE)),0,HLOOKUP($B3,INDIRECT("'Monthly Resource Report'!"&amp;'Coleman Validation'!AD$665666&amp;":"&amp;'Coleman Validation'!AD$665667),'Coleman Validation'!AD$665668,FALSE))</f>
        <v>0.20061656018424495</v>
      </c>
    </row>
    <row r="4" spans="2:30">
      <c r="B4" s="301">
        <v>41306</v>
      </c>
      <c r="C4" s="294">
        <v>146</v>
      </c>
      <c r="D4" s="297">
        <v>1.3959999999999999</v>
      </c>
      <c r="E4" s="299">
        <v>0.33</v>
      </c>
      <c r="F4" s="295">
        <v>0.2</v>
      </c>
      <c r="G4" s="294">
        <f ca="1">+IF(ISERROR(HLOOKUP($B4,INDIRECT("'Monthly Resource Report'!"&amp;'Coleman Validation'!G$665666&amp;":"&amp;'Coleman Validation'!G$665667),'Coleman Validation'!G$665668,FALSE)),0,HLOOKUP($B4,INDIRECT("'Monthly Resource Report'!"&amp;'Coleman Validation'!G$665666&amp;":"&amp;'Coleman Validation'!G$665667),'Coleman Validation'!G$665668,FALSE))</f>
        <v>146</v>
      </c>
      <c r="H4" s="297">
        <f ca="1">+IF(ISERROR(HLOOKUP($B4,INDIRECT("'Monthly Resource Report'!"&amp;'Coleman Validation'!H$665666&amp;":"&amp;'Coleman Validation'!H$665667),'Coleman Validation'!H$665668,FALSE)),0,HLOOKUP($B4,INDIRECT("'Monthly Resource Report'!"&amp;'Coleman Validation'!H$665666&amp;":"&amp;'Coleman Validation'!H$665667),'Coleman Validation'!H$665668,FALSE))</f>
        <v>1.3960012885982915</v>
      </c>
      <c r="I4" s="317">
        <f ca="1">+IF(ISERROR(HLOOKUP($B4,INDIRECT("'Monthly Resource Report'!"&amp;'Coleman Validation'!I$665666&amp;":"&amp;'Coleman Validation'!I$665667),'Coleman Validation'!I$665668,FALSE)),0,HLOOKUP($B4,INDIRECT("'Monthly Resource Report'!"&amp;'Coleman Validation'!I$665666&amp;":"&amp;'Coleman Validation'!I$665667),'Coleman Validation'!I$665668,FALSE))</f>
        <v>0.32728002122270522</v>
      </c>
      <c r="J4" s="318">
        <f ca="1">+IF(ISERROR(HLOOKUP($B4,INDIRECT("'Monthly Resource Report'!"&amp;'Coleman Validation'!J$665666&amp;":"&amp;'Coleman Validation'!J$665667),'Coleman Validation'!J$665668,FALSE)),0,HLOOKUP($B4,INDIRECT("'Monthly Resource Report'!"&amp;'Coleman Validation'!J$665666&amp;":"&amp;'Coleman Validation'!J$665667),'Coleman Validation'!J$665668,FALSE))</f>
        <v>0.20037729615771974</v>
      </c>
      <c r="L4" s="301">
        <v>41306</v>
      </c>
      <c r="M4" s="294">
        <v>146</v>
      </c>
      <c r="N4" s="297">
        <v>1.3959999999999999</v>
      </c>
      <c r="O4" s="299">
        <v>0.33</v>
      </c>
      <c r="P4" s="295">
        <v>0.2</v>
      </c>
      <c r="Q4" s="294">
        <f ca="1">+IF(ISERROR(HLOOKUP($B4,INDIRECT("'Monthly Resource Report'!"&amp;'Coleman Validation'!Q$665666&amp;":"&amp;'Coleman Validation'!Q$665667),'Coleman Validation'!Q$665668,FALSE)),0,HLOOKUP($B4,INDIRECT("'Monthly Resource Report'!"&amp;'Coleman Validation'!Q$665666&amp;":"&amp;'Coleman Validation'!Q$665667),'Coleman Validation'!Q$665668,FALSE))</f>
        <v>146</v>
      </c>
      <c r="R4" s="297">
        <f ca="1">+IF(ISERROR(HLOOKUP($B4,INDIRECT("'Monthly Resource Report'!"&amp;'Coleman Validation'!R$665666&amp;":"&amp;'Coleman Validation'!R$665667),'Coleman Validation'!R$665668,FALSE)),0,HLOOKUP($B4,INDIRECT("'Monthly Resource Report'!"&amp;'Coleman Validation'!R$665666&amp;":"&amp;'Coleman Validation'!R$665667),'Coleman Validation'!R$665668,FALSE))</f>
        <v>1.3960012197601137</v>
      </c>
      <c r="S4" s="317">
        <f ca="1">+IF(ISERROR(HLOOKUP($B4,INDIRECT("'Monthly Resource Report'!"&amp;'Coleman Validation'!S$665666&amp;":"&amp;'Coleman Validation'!S$665667),'Coleman Validation'!S$665668,FALSE)),0,HLOOKUP($B4,INDIRECT("'Monthly Resource Report'!"&amp;'Coleman Validation'!S$665666&amp;":"&amp;'Coleman Validation'!S$665667),'Coleman Validation'!S$665668,FALSE))</f>
        <v>0.32720788991695016</v>
      </c>
      <c r="T4" s="318">
        <f ca="1">+IF(ISERROR(HLOOKUP($B4,INDIRECT("'Monthly Resource Report'!"&amp;'Coleman Validation'!T$665666&amp;":"&amp;'Coleman Validation'!T$665667),'Coleman Validation'!T$665668,FALSE)),0,HLOOKUP($B4,INDIRECT("'Monthly Resource Report'!"&amp;'Coleman Validation'!T$665666&amp;":"&amp;'Coleman Validation'!T$665667),'Coleman Validation'!T$665668,FALSE))</f>
        <v>0.20087321742157963</v>
      </c>
      <c r="V4" s="301">
        <v>41306</v>
      </c>
      <c r="W4" s="294">
        <v>151</v>
      </c>
      <c r="X4" s="297">
        <v>1.3959999999999999</v>
      </c>
      <c r="Y4" s="299">
        <v>0.33</v>
      </c>
      <c r="Z4" s="295">
        <v>0.2</v>
      </c>
      <c r="AA4" s="294">
        <f ca="1">+IF(ISERROR(HLOOKUP($B4,INDIRECT("'Monthly Resource Report'!"&amp;'Coleman Validation'!AA$665666&amp;":"&amp;'Coleman Validation'!AA$665667),'Coleman Validation'!AA$665668,FALSE)),0,HLOOKUP($B4,INDIRECT("'Monthly Resource Report'!"&amp;'Coleman Validation'!AA$665666&amp;":"&amp;'Coleman Validation'!AA$665667),'Coleman Validation'!AA$665668,FALSE))</f>
        <v>151</v>
      </c>
      <c r="AB4" s="297">
        <f ca="1">+IF(ISERROR(HLOOKUP($B4,INDIRECT("'Monthly Resource Report'!"&amp;'Coleman Validation'!AB$665666&amp;":"&amp;'Coleman Validation'!AB$665667),'Coleman Validation'!AB$665668,FALSE)),0,HLOOKUP($B4,INDIRECT("'Monthly Resource Report'!"&amp;'Coleman Validation'!AB$665666&amp;":"&amp;'Coleman Validation'!AB$665667),'Coleman Validation'!AB$665668,FALSE))</f>
        <v>1.3960012576987813</v>
      </c>
      <c r="AC4" s="317">
        <f ca="1">+IF(ISERROR(HLOOKUP($B4,INDIRECT("'Monthly Resource Report'!"&amp;'Coleman Validation'!AC$665666&amp;":"&amp;'Coleman Validation'!AC$665667),'Coleman Validation'!AC$665668,FALSE)),0,HLOOKUP($B4,INDIRECT("'Monthly Resource Report'!"&amp;'Coleman Validation'!AC$665666&amp;":"&amp;'Coleman Validation'!AC$665667),'Coleman Validation'!AC$665668,FALSE))</f>
        <v>0.32819825105561795</v>
      </c>
      <c r="AD4" s="318">
        <f ca="1">+IF(ISERROR(HLOOKUP($B4,INDIRECT("'Monthly Resource Report'!"&amp;'Coleman Validation'!AD$665666&amp;":"&amp;'Coleman Validation'!AD$665667),'Coleman Validation'!AD$665668,FALSE)),0,HLOOKUP($B4,INDIRECT("'Monthly Resource Report'!"&amp;'Coleman Validation'!AD$665666&amp;":"&amp;'Coleman Validation'!AD$665667),'Coleman Validation'!AD$665668,FALSE))</f>
        <v>0.2006885817304829</v>
      </c>
    </row>
    <row r="5" spans="2:30">
      <c r="B5" s="301">
        <v>41334</v>
      </c>
      <c r="C5" s="294">
        <v>146</v>
      </c>
      <c r="D5" s="297">
        <v>1.3959999999999999</v>
      </c>
      <c r="E5" s="299">
        <v>0.33</v>
      </c>
      <c r="F5" s="295">
        <v>0.2</v>
      </c>
      <c r="G5" s="294">
        <f ca="1">+IF(ISERROR(HLOOKUP($B5,INDIRECT("'Monthly Resource Report'!"&amp;'Coleman Validation'!G$665666&amp;":"&amp;'Coleman Validation'!G$665667),'Coleman Validation'!G$665668,FALSE)),0,HLOOKUP($B5,INDIRECT("'Monthly Resource Report'!"&amp;'Coleman Validation'!G$665666&amp;":"&amp;'Coleman Validation'!G$665667),'Coleman Validation'!G$665668,FALSE))</f>
        <v>146</v>
      </c>
      <c r="H5" s="297">
        <f ca="1">+IF(ISERROR(HLOOKUP($B5,INDIRECT("'Monthly Resource Report'!"&amp;'Coleman Validation'!H$665666&amp;":"&amp;'Coleman Validation'!H$665667),'Coleman Validation'!H$665668,FALSE)),0,HLOOKUP($B5,INDIRECT("'Monthly Resource Report'!"&amp;'Coleman Validation'!H$665666&amp;":"&amp;'Coleman Validation'!H$665667),'Coleman Validation'!H$665668,FALSE))</f>
        <v>1.3960012733019849</v>
      </c>
      <c r="I5" s="317">
        <f ca="1">+IF(ISERROR(HLOOKUP($B5,INDIRECT("'Monthly Resource Report'!"&amp;'Coleman Validation'!I$665666&amp;":"&amp;'Coleman Validation'!I$665667),'Coleman Validation'!I$665668,FALSE)),0,HLOOKUP($B5,INDIRECT("'Monthly Resource Report'!"&amp;'Coleman Validation'!I$665666&amp;":"&amp;'Coleman Validation'!I$665667),'Coleman Validation'!I$665668,FALSE))</f>
        <v>0.3262845757672187</v>
      </c>
      <c r="J5" s="318">
        <f ca="1">+IF(ISERROR(HLOOKUP($B5,INDIRECT("'Monthly Resource Report'!"&amp;'Coleman Validation'!J$665666&amp;":"&amp;'Coleman Validation'!J$665667),'Coleman Validation'!J$665668,FALSE)),0,HLOOKUP($B5,INDIRECT("'Monthly Resource Report'!"&amp;'Coleman Validation'!J$665666&amp;":"&amp;'Coleman Validation'!J$665667),'Coleman Validation'!J$665668,FALSE))</f>
        <v>0.20035551195545764</v>
      </c>
      <c r="L5" s="301">
        <v>41334</v>
      </c>
      <c r="M5" s="294">
        <v>146</v>
      </c>
      <c r="N5" s="297">
        <v>1.3959999999999999</v>
      </c>
      <c r="O5" s="299">
        <v>0.33</v>
      </c>
      <c r="P5" s="295">
        <v>0.2</v>
      </c>
      <c r="Q5" s="294">
        <f ca="1">+IF(ISERROR(HLOOKUP($B5,INDIRECT("'Monthly Resource Report'!"&amp;'Coleman Validation'!Q$665666&amp;":"&amp;'Coleman Validation'!Q$665667),'Coleman Validation'!Q$665668,FALSE)),0,HLOOKUP($B5,INDIRECT("'Monthly Resource Report'!"&amp;'Coleman Validation'!Q$665666&amp;":"&amp;'Coleman Validation'!Q$665667),'Coleman Validation'!Q$665668,FALSE))</f>
        <v>146</v>
      </c>
      <c r="R5" s="297">
        <f ca="1">+IF(ISERROR(HLOOKUP($B5,INDIRECT("'Monthly Resource Report'!"&amp;'Coleman Validation'!R$665666&amp;":"&amp;'Coleman Validation'!R$665667),'Coleman Validation'!R$665668,FALSE)),0,HLOOKUP($B5,INDIRECT("'Monthly Resource Report'!"&amp;'Coleman Validation'!R$665666&amp;":"&amp;'Coleman Validation'!R$665667),'Coleman Validation'!R$665668,FALSE))</f>
        <v>1.3960011183180496</v>
      </c>
      <c r="S5" s="317">
        <f ca="1">+IF(ISERROR(HLOOKUP($B5,INDIRECT("'Monthly Resource Report'!"&amp;'Coleman Validation'!S$665666&amp;":"&amp;'Coleman Validation'!S$665667),'Coleman Validation'!S$665668,FALSE)),0,HLOOKUP($B5,INDIRECT("'Monthly Resource Report'!"&amp;'Coleman Validation'!S$665666&amp;":"&amp;'Coleman Validation'!S$665667),'Coleman Validation'!S$665668,FALSE))</f>
        <v>0.32623703527112785</v>
      </c>
      <c r="T5" s="318">
        <f ca="1">+IF(ISERROR(HLOOKUP($B5,INDIRECT("'Monthly Resource Report'!"&amp;'Coleman Validation'!T$665666&amp;":"&amp;'Coleman Validation'!T$665667),'Coleman Validation'!T$665668,FALSE)),0,HLOOKUP($B5,INDIRECT("'Monthly Resource Report'!"&amp;'Coleman Validation'!T$665666&amp;":"&amp;'Coleman Validation'!T$665667),'Coleman Validation'!T$665668,FALSE))</f>
        <v>0.20041318555622153</v>
      </c>
      <c r="V5" s="301">
        <v>41334</v>
      </c>
      <c r="W5" s="294">
        <v>151</v>
      </c>
      <c r="X5" s="297">
        <v>1.3959999999999999</v>
      </c>
      <c r="Y5" s="299">
        <v>0.33</v>
      </c>
      <c r="Z5" s="295">
        <v>0.2</v>
      </c>
      <c r="AA5" s="294">
        <f ca="1">+IF(ISERROR(HLOOKUP($B5,INDIRECT("'Monthly Resource Report'!"&amp;'Coleman Validation'!AA$665666&amp;":"&amp;'Coleman Validation'!AA$665667),'Coleman Validation'!AA$665668,FALSE)),0,HLOOKUP($B5,INDIRECT("'Monthly Resource Report'!"&amp;'Coleman Validation'!AA$665666&amp;":"&amp;'Coleman Validation'!AA$665667),'Coleman Validation'!AA$665668,FALSE))</f>
        <v>151</v>
      </c>
      <c r="AB5" s="297">
        <f ca="1">+IF(ISERROR(HLOOKUP($B5,INDIRECT("'Monthly Resource Report'!"&amp;'Coleman Validation'!AB$665666&amp;":"&amp;'Coleman Validation'!AB$665667),'Coleman Validation'!AB$665668,FALSE)),0,HLOOKUP($B5,INDIRECT("'Monthly Resource Report'!"&amp;'Coleman Validation'!AB$665666&amp;":"&amp;'Coleman Validation'!AB$665667),'Coleman Validation'!AB$665668,FALSE))</f>
        <v>1.3960011189207011</v>
      </c>
      <c r="AC5" s="317">
        <f ca="1">+IF(ISERROR(HLOOKUP($B5,INDIRECT("'Monthly Resource Report'!"&amp;'Coleman Validation'!AC$665666&amp;":"&amp;'Coleman Validation'!AC$665667),'Coleman Validation'!AC$665668,FALSE)),0,HLOOKUP($B5,INDIRECT("'Monthly Resource Report'!"&amp;'Coleman Validation'!AC$665666&amp;":"&amp;'Coleman Validation'!AC$665667),'Coleman Validation'!AC$665668,FALSE))</f>
        <v>0.3279041110336201</v>
      </c>
      <c r="AD5" s="318">
        <f ca="1">+IF(ISERROR(HLOOKUP($B5,INDIRECT("'Monthly Resource Report'!"&amp;'Coleman Validation'!AD$665666&amp;":"&amp;'Coleman Validation'!AD$665667),'Coleman Validation'!AD$665668,FALSE)),0,HLOOKUP($B5,INDIRECT("'Monthly Resource Report'!"&amp;'Coleman Validation'!AD$665666&amp;":"&amp;'Coleman Validation'!AD$665667),'Coleman Validation'!AD$665668,FALSE))</f>
        <v>0.20062173244228848</v>
      </c>
    </row>
    <row r="6" spans="2:30">
      <c r="B6" s="301">
        <v>41365</v>
      </c>
      <c r="C6" s="294">
        <v>146</v>
      </c>
      <c r="D6" s="297">
        <v>1.3959999999999999</v>
      </c>
      <c r="E6" s="299">
        <v>0.33</v>
      </c>
      <c r="F6" s="295">
        <v>0.2</v>
      </c>
      <c r="G6" s="294">
        <f ca="1">+IF(ISERROR(HLOOKUP($B6,INDIRECT("'Monthly Resource Report'!"&amp;'Coleman Validation'!G$665666&amp;":"&amp;'Coleman Validation'!G$665667),'Coleman Validation'!G$665668,FALSE)),0,HLOOKUP($B6,INDIRECT("'Monthly Resource Report'!"&amp;'Coleman Validation'!G$665666&amp;":"&amp;'Coleman Validation'!G$665667),'Coleman Validation'!G$665668,FALSE))</f>
        <v>146</v>
      </c>
      <c r="H6" s="297">
        <f ca="1">+IF(ISERROR(HLOOKUP($B6,INDIRECT("'Monthly Resource Report'!"&amp;'Coleman Validation'!H$665666&amp;":"&amp;'Coleman Validation'!H$665667),'Coleman Validation'!H$665668,FALSE)),0,HLOOKUP($B6,INDIRECT("'Monthly Resource Report'!"&amp;'Coleman Validation'!H$665666&amp;":"&amp;'Coleman Validation'!H$665667),'Coleman Validation'!H$665668,FALSE))</f>
        <v>1.3960013130227413</v>
      </c>
      <c r="I6" s="317">
        <f ca="1">+IF(ISERROR(HLOOKUP($B6,INDIRECT("'Monthly Resource Report'!"&amp;'Coleman Validation'!I$665666&amp;":"&amp;'Coleman Validation'!I$665667),'Coleman Validation'!I$665668,FALSE)),0,HLOOKUP($B6,INDIRECT("'Monthly Resource Report'!"&amp;'Coleman Validation'!I$665666&amp;":"&amp;'Coleman Validation'!I$665667),'Coleman Validation'!I$665668,FALSE))</f>
        <v>0.32678105285010745</v>
      </c>
      <c r="J6" s="318">
        <f ca="1">+IF(ISERROR(HLOOKUP($B6,INDIRECT("'Monthly Resource Report'!"&amp;'Coleman Validation'!J$665666&amp;":"&amp;'Coleman Validation'!J$665667),'Coleman Validation'!J$665668,FALSE)),0,HLOOKUP($B6,INDIRECT("'Monthly Resource Report'!"&amp;'Coleman Validation'!J$665666&amp;":"&amp;'Coleman Validation'!J$665667),'Coleman Validation'!J$665668,FALSE))</f>
        <v>0.20076744423470655</v>
      </c>
      <c r="L6" s="301">
        <v>41365</v>
      </c>
      <c r="M6" s="294">
        <v>146</v>
      </c>
      <c r="N6" s="297">
        <v>1.3959999999999999</v>
      </c>
      <c r="O6" s="299">
        <v>0.33</v>
      </c>
      <c r="P6" s="295">
        <v>0.2</v>
      </c>
      <c r="Q6" s="294">
        <f ca="1">+IF(ISERROR(HLOOKUP($B6,INDIRECT("'Monthly Resource Report'!"&amp;'Coleman Validation'!Q$665666&amp;":"&amp;'Coleman Validation'!Q$665667),'Coleman Validation'!Q$665668,FALSE)),0,HLOOKUP($B6,INDIRECT("'Monthly Resource Report'!"&amp;'Coleman Validation'!Q$665666&amp;":"&amp;'Coleman Validation'!Q$665667),'Coleman Validation'!Q$665668,FALSE))</f>
        <v>146</v>
      </c>
      <c r="R6" s="297">
        <f ca="1">+IF(ISERROR(HLOOKUP($B6,INDIRECT("'Monthly Resource Report'!"&amp;'Coleman Validation'!R$665666&amp;":"&amp;'Coleman Validation'!R$665667),'Coleman Validation'!R$665668,FALSE)),0,HLOOKUP($B6,INDIRECT("'Monthly Resource Report'!"&amp;'Coleman Validation'!R$665666&amp;":"&amp;'Coleman Validation'!R$665667),'Coleman Validation'!R$665668,FALSE))</f>
        <v>1.3960013433997545</v>
      </c>
      <c r="S6" s="317">
        <f ca="1">+IF(ISERROR(HLOOKUP($B6,INDIRECT("'Monthly Resource Report'!"&amp;'Coleman Validation'!S$665666&amp;":"&amp;'Coleman Validation'!S$665667),'Coleman Validation'!S$665668,FALSE)),0,HLOOKUP($B6,INDIRECT("'Monthly Resource Report'!"&amp;'Coleman Validation'!S$665666&amp;":"&amp;'Coleman Validation'!S$665667),'Coleman Validation'!S$665668,FALSE))</f>
        <v>0.32672990956661652</v>
      </c>
      <c r="T6" s="318">
        <f ca="1">+IF(ISERROR(HLOOKUP($B6,INDIRECT("'Monthly Resource Report'!"&amp;'Coleman Validation'!T$665666&amp;":"&amp;'Coleman Validation'!T$665667),'Coleman Validation'!T$665668,FALSE)),0,HLOOKUP($B6,INDIRECT("'Monthly Resource Report'!"&amp;'Coleman Validation'!T$665666&amp;":"&amp;'Coleman Validation'!T$665667),'Coleman Validation'!T$665668,FALSE))</f>
        <v>0.20040479087445653</v>
      </c>
      <c r="V6" s="301">
        <v>41365</v>
      </c>
      <c r="W6" s="294">
        <v>151</v>
      </c>
      <c r="X6" s="297">
        <v>1.3959999999999999</v>
      </c>
      <c r="Y6" s="299">
        <v>0.33</v>
      </c>
      <c r="Z6" s="295">
        <v>0.2</v>
      </c>
      <c r="AA6" s="294">
        <f ca="1">+IF(ISERROR(HLOOKUP($B6,INDIRECT("'Monthly Resource Report'!"&amp;'Coleman Validation'!AA$665666&amp;":"&amp;'Coleman Validation'!AA$665667),'Coleman Validation'!AA$665668,FALSE)),0,HLOOKUP($B6,INDIRECT("'Monthly Resource Report'!"&amp;'Coleman Validation'!AA$665666&amp;":"&amp;'Coleman Validation'!AA$665667),'Coleman Validation'!AA$665668,FALSE))</f>
        <v>151</v>
      </c>
      <c r="AB6" s="297">
        <f ca="1">+IF(ISERROR(HLOOKUP($B6,INDIRECT("'Monthly Resource Report'!"&amp;'Coleman Validation'!AB$665666&amp;":"&amp;'Coleman Validation'!AB$665667),'Coleman Validation'!AB$665668,FALSE)),0,HLOOKUP($B6,INDIRECT("'Monthly Resource Report'!"&amp;'Coleman Validation'!AB$665666&amp;":"&amp;'Coleman Validation'!AB$665667),'Coleman Validation'!AB$665668,FALSE))</f>
        <v>1.3960013780478782</v>
      </c>
      <c r="AC6" s="317">
        <f ca="1">+IF(ISERROR(HLOOKUP($B6,INDIRECT("'Monthly Resource Report'!"&amp;'Coleman Validation'!AC$665666&amp;":"&amp;'Coleman Validation'!AC$665667),'Coleman Validation'!AC$665668,FALSE)),0,HLOOKUP($B6,INDIRECT("'Monthly Resource Report'!"&amp;'Coleman Validation'!AC$665666&amp;":"&amp;'Coleman Validation'!AC$665667),'Coleman Validation'!AC$665668,FALSE))</f>
        <v>0.32841340866210661</v>
      </c>
      <c r="AD6" s="318">
        <f ca="1">+IF(ISERROR(HLOOKUP($B6,INDIRECT("'Monthly Resource Report'!"&amp;'Coleman Validation'!AD$665666&amp;":"&amp;'Coleman Validation'!AD$665667),'Coleman Validation'!AD$665668,FALSE)),0,HLOOKUP($B6,INDIRECT("'Monthly Resource Report'!"&amp;'Coleman Validation'!AD$665666&amp;":"&amp;'Coleman Validation'!AD$665667),'Coleman Validation'!AD$665668,FALSE))</f>
        <v>0.20085323018242068</v>
      </c>
    </row>
    <row r="7" spans="2:30">
      <c r="B7" s="301">
        <v>41395</v>
      </c>
      <c r="C7" s="294">
        <v>146</v>
      </c>
      <c r="D7" s="297">
        <v>1.3959999999999999</v>
      </c>
      <c r="E7" s="299">
        <v>0.33</v>
      </c>
      <c r="F7" s="295">
        <v>0.2</v>
      </c>
      <c r="G7" s="294">
        <f ca="1">+IF(ISERROR(HLOOKUP($B7,INDIRECT("'Monthly Resource Report'!"&amp;'Coleman Validation'!G$665666&amp;":"&amp;'Coleman Validation'!G$665667),'Coleman Validation'!G$665668,FALSE)),0,HLOOKUP($B7,INDIRECT("'Monthly Resource Report'!"&amp;'Coleman Validation'!G$665666&amp;":"&amp;'Coleman Validation'!G$665667),'Coleman Validation'!G$665668,FALSE))</f>
        <v>146</v>
      </c>
      <c r="H7" s="297">
        <f ca="1">+IF(ISERROR(HLOOKUP($B7,INDIRECT("'Monthly Resource Report'!"&amp;'Coleman Validation'!H$665666&amp;":"&amp;'Coleman Validation'!H$665667),'Coleman Validation'!H$665668,FALSE)),0,HLOOKUP($B7,INDIRECT("'Monthly Resource Report'!"&amp;'Coleman Validation'!H$665666&amp;":"&amp;'Coleman Validation'!H$665667),'Coleman Validation'!H$665668,FALSE))</f>
        <v>1.3960010295079777</v>
      </c>
      <c r="I7" s="317">
        <f ca="1">+IF(ISERROR(HLOOKUP($B7,INDIRECT("'Monthly Resource Report'!"&amp;'Coleman Validation'!I$665666&amp;":"&amp;'Coleman Validation'!I$665667),'Coleman Validation'!I$665668,FALSE)),0,HLOOKUP($B7,INDIRECT("'Monthly Resource Report'!"&amp;'Coleman Validation'!I$665666&amp;":"&amp;'Coleman Validation'!I$665667),'Coleman Validation'!I$665668,FALSE))</f>
        <v>0.32625674347112221</v>
      </c>
      <c r="J7" s="318">
        <f ca="1">+IF(ISERROR(HLOOKUP($B7,INDIRECT("'Monthly Resource Report'!"&amp;'Coleman Validation'!J$665666&amp;":"&amp;'Coleman Validation'!J$665667),'Coleman Validation'!J$665668,FALSE)),0,HLOOKUP($B7,INDIRECT("'Monthly Resource Report'!"&amp;'Coleman Validation'!J$665666&amp;":"&amp;'Coleman Validation'!J$665667),'Coleman Validation'!J$665668,FALSE))</f>
        <v>0.20202787146928</v>
      </c>
      <c r="L7" s="301">
        <v>41395</v>
      </c>
      <c r="M7" s="294">
        <v>146</v>
      </c>
      <c r="N7" s="297">
        <v>1.3959999999999999</v>
      </c>
      <c r="O7" s="299">
        <v>0.33</v>
      </c>
      <c r="P7" s="295">
        <v>2.6</v>
      </c>
      <c r="Q7" s="294">
        <f ca="1">+IF(ISERROR(HLOOKUP($B7,INDIRECT("'Monthly Resource Report'!"&amp;'Coleman Validation'!Q$665666&amp;":"&amp;'Coleman Validation'!Q$665667),'Coleman Validation'!Q$665668,FALSE)),0,HLOOKUP($B7,INDIRECT("'Monthly Resource Report'!"&amp;'Coleman Validation'!Q$665666&amp;":"&amp;'Coleman Validation'!Q$665667),'Coleman Validation'!Q$665668,FALSE))</f>
        <v>146</v>
      </c>
      <c r="R7" s="297">
        <f ca="1">+IF(ISERROR(HLOOKUP($B7,INDIRECT("'Monthly Resource Report'!"&amp;'Coleman Validation'!R$665666&amp;":"&amp;'Coleman Validation'!R$665667),'Coleman Validation'!R$665668,FALSE)),0,HLOOKUP($B7,INDIRECT("'Monthly Resource Report'!"&amp;'Coleman Validation'!R$665666&amp;":"&amp;'Coleman Validation'!R$665667),'Coleman Validation'!R$665668,FALSE))</f>
        <v>1.3960012923434129</v>
      </c>
      <c r="S7" s="317">
        <f ca="1">+IF(ISERROR(HLOOKUP($B7,INDIRECT("'Monthly Resource Report'!"&amp;'Coleman Validation'!S$665666&amp;":"&amp;'Coleman Validation'!S$665667),'Coleman Validation'!S$665668,FALSE)),0,HLOOKUP($B7,INDIRECT("'Monthly Resource Report'!"&amp;'Coleman Validation'!S$665666&amp;":"&amp;'Coleman Validation'!S$665667),'Coleman Validation'!S$665668,FALSE))</f>
        <v>0.32673979186932001</v>
      </c>
      <c r="T7" s="318">
        <f ca="1">+IF(ISERROR(HLOOKUP($B7,INDIRECT("'Monthly Resource Report'!"&amp;'Coleman Validation'!T$665666&amp;":"&amp;'Coleman Validation'!T$665667),'Coleman Validation'!T$665668,FALSE)),0,HLOOKUP($B7,INDIRECT("'Monthly Resource Report'!"&amp;'Coleman Validation'!T$665666&amp;":"&amp;'Coleman Validation'!T$665667),'Coleman Validation'!T$665668,FALSE))</f>
        <v>2.1928803683957816</v>
      </c>
      <c r="V7" s="301">
        <v>41395</v>
      </c>
      <c r="W7" s="294">
        <v>151</v>
      </c>
      <c r="X7" s="297">
        <v>1.3959999999999999</v>
      </c>
      <c r="Y7" s="299">
        <v>0.33</v>
      </c>
      <c r="Z7" s="295">
        <v>2.6</v>
      </c>
      <c r="AA7" s="294">
        <f ca="1">+IF(ISERROR(HLOOKUP($B7,INDIRECT("'Monthly Resource Report'!"&amp;'Coleman Validation'!AA$665666&amp;":"&amp;'Coleman Validation'!AA$665667),'Coleman Validation'!AA$665668,FALSE)),0,HLOOKUP($B7,INDIRECT("'Monthly Resource Report'!"&amp;'Coleman Validation'!AA$665666&amp;":"&amp;'Coleman Validation'!AA$665667),'Coleman Validation'!AA$665668,FALSE))</f>
        <v>151</v>
      </c>
      <c r="AB7" s="297">
        <f ca="1">+IF(ISERROR(HLOOKUP($B7,INDIRECT("'Monthly Resource Report'!"&amp;'Coleman Validation'!AB$665666&amp;":"&amp;'Coleman Validation'!AB$665667),'Coleman Validation'!AB$665668,FALSE)),0,HLOOKUP($B7,INDIRECT("'Monthly Resource Report'!"&amp;'Coleman Validation'!AB$665666&amp;":"&amp;'Coleman Validation'!AB$665667),'Coleman Validation'!AB$665668,FALSE))</f>
        <v>1.3960013892297263</v>
      </c>
      <c r="AC7" s="317">
        <f ca="1">+IF(ISERROR(HLOOKUP($B7,INDIRECT("'Monthly Resource Report'!"&amp;'Coleman Validation'!AC$665666&amp;":"&amp;'Coleman Validation'!AC$665667),'Coleman Validation'!AC$665668,FALSE)),0,HLOOKUP($B7,INDIRECT("'Monthly Resource Report'!"&amp;'Coleman Validation'!AC$665666&amp;":"&amp;'Coleman Validation'!AC$665667),'Coleman Validation'!AC$665668,FALSE))</f>
        <v>0.32842102322676364</v>
      </c>
      <c r="AD7" s="318">
        <f ca="1">+IF(ISERROR(HLOOKUP($B7,INDIRECT("'Monthly Resource Report'!"&amp;'Coleman Validation'!AD$665666&amp;":"&amp;'Coleman Validation'!AD$665667),'Coleman Validation'!AD$665668,FALSE)),0,HLOOKUP($B7,INDIRECT("'Monthly Resource Report'!"&amp;'Coleman Validation'!AD$665666&amp;":"&amp;'Coleman Validation'!AD$665667),'Coleman Validation'!AD$665668,FALSE))</f>
        <v>2.2544454117802983</v>
      </c>
    </row>
    <row r="8" spans="2:30">
      <c r="B8" s="301">
        <v>41426</v>
      </c>
      <c r="C8" s="294">
        <v>146</v>
      </c>
      <c r="D8" s="297">
        <v>1.3959999999999999</v>
      </c>
      <c r="E8" s="299">
        <v>0.33</v>
      </c>
      <c r="F8" s="295">
        <v>0.2</v>
      </c>
      <c r="G8" s="294">
        <f ca="1">+IF(ISERROR(HLOOKUP($B8,INDIRECT("'Monthly Resource Report'!"&amp;'Coleman Validation'!G$665666&amp;":"&amp;'Coleman Validation'!G$665667),'Coleman Validation'!G$665668,FALSE)),0,HLOOKUP($B8,INDIRECT("'Monthly Resource Report'!"&amp;'Coleman Validation'!G$665666&amp;":"&amp;'Coleman Validation'!G$665667),'Coleman Validation'!G$665668,FALSE))</f>
        <v>146</v>
      </c>
      <c r="H8" s="297">
        <f ca="1">+IF(ISERROR(HLOOKUP($B8,INDIRECT("'Monthly Resource Report'!"&amp;'Coleman Validation'!H$665666&amp;":"&amp;'Coleman Validation'!H$665667),'Coleman Validation'!H$665668,FALSE)),0,HLOOKUP($B8,INDIRECT("'Monthly Resource Report'!"&amp;'Coleman Validation'!H$665666&amp;":"&amp;'Coleman Validation'!H$665667),'Coleman Validation'!H$665668,FALSE))</f>
        <v>1.3960012489494269</v>
      </c>
      <c r="I8" s="317">
        <f ca="1">+IF(ISERROR(HLOOKUP($B8,INDIRECT("'Monthly Resource Report'!"&amp;'Coleman Validation'!I$665666&amp;":"&amp;'Coleman Validation'!I$665667),'Coleman Validation'!I$665668,FALSE)),0,HLOOKUP($B8,INDIRECT("'Monthly Resource Report'!"&amp;'Coleman Validation'!I$665666&amp;":"&amp;'Coleman Validation'!I$665667),'Coleman Validation'!I$665668,FALSE))</f>
        <v>0.32557308685372566</v>
      </c>
      <c r="J8" s="318">
        <f ca="1">+IF(ISERROR(HLOOKUP($B8,INDIRECT("'Monthly Resource Report'!"&amp;'Coleman Validation'!J$665666&amp;":"&amp;'Coleman Validation'!J$665667),'Coleman Validation'!J$665668,FALSE)),0,HLOOKUP($B8,INDIRECT("'Monthly Resource Report'!"&amp;'Coleman Validation'!J$665666&amp;":"&amp;'Coleman Validation'!J$665667),'Coleman Validation'!J$665668,FALSE))</f>
        <v>0.20018589358153607</v>
      </c>
      <c r="L8" s="301">
        <v>41426</v>
      </c>
      <c r="M8" s="294">
        <v>146</v>
      </c>
      <c r="N8" s="297">
        <v>1.3959999999999999</v>
      </c>
      <c r="O8" s="299">
        <v>0.33</v>
      </c>
      <c r="P8" s="295">
        <v>0.2</v>
      </c>
      <c r="Q8" s="294">
        <f ca="1">+IF(ISERROR(HLOOKUP($B8,INDIRECT("'Monthly Resource Report'!"&amp;'Coleman Validation'!Q$665666&amp;":"&amp;'Coleman Validation'!Q$665667),'Coleman Validation'!Q$665668,FALSE)),0,HLOOKUP($B8,INDIRECT("'Monthly Resource Report'!"&amp;'Coleman Validation'!Q$665666&amp;":"&amp;'Coleman Validation'!Q$665667),'Coleman Validation'!Q$665668,FALSE))</f>
        <v>146</v>
      </c>
      <c r="R8" s="297">
        <f ca="1">+IF(ISERROR(HLOOKUP($B8,INDIRECT("'Monthly Resource Report'!"&amp;'Coleman Validation'!R$665666&amp;":"&amp;'Coleman Validation'!R$665667),'Coleman Validation'!R$665668,FALSE)),0,HLOOKUP($B8,INDIRECT("'Monthly Resource Report'!"&amp;'Coleman Validation'!R$665666&amp;":"&amp;'Coleman Validation'!R$665667),'Coleman Validation'!R$665668,FALSE))</f>
        <v>1.3960013607414403</v>
      </c>
      <c r="S8" s="317">
        <f ca="1">+IF(ISERROR(HLOOKUP($B8,INDIRECT("'Monthly Resource Report'!"&amp;'Coleman Validation'!S$665666&amp;":"&amp;'Coleman Validation'!S$665667),'Coleman Validation'!S$665668,FALSE)),0,HLOOKUP($B8,INDIRECT("'Monthly Resource Report'!"&amp;'Coleman Validation'!S$665666&amp;":"&amp;'Coleman Validation'!S$665667),'Coleman Validation'!S$665668,FALSE))</f>
        <v>0.3257033028633799</v>
      </c>
      <c r="T8" s="318">
        <f ca="1">+IF(ISERROR(HLOOKUP($B8,INDIRECT("'Monthly Resource Report'!"&amp;'Coleman Validation'!T$665666&amp;":"&amp;'Coleman Validation'!T$665667),'Coleman Validation'!T$665668,FALSE)),0,HLOOKUP($B8,INDIRECT("'Monthly Resource Report'!"&amp;'Coleman Validation'!T$665666&amp;":"&amp;'Coleman Validation'!T$665667),'Coleman Validation'!T$665668,FALSE))</f>
        <v>0.2084247013511954</v>
      </c>
      <c r="V8" s="301">
        <v>41426</v>
      </c>
      <c r="W8" s="294">
        <v>151</v>
      </c>
      <c r="X8" s="297">
        <v>1.3959999999999999</v>
      </c>
      <c r="Y8" s="299">
        <v>0.33</v>
      </c>
      <c r="Z8" s="295">
        <v>0.2</v>
      </c>
      <c r="AA8" s="294">
        <f ca="1">+IF(ISERROR(HLOOKUP($B8,INDIRECT("'Monthly Resource Report'!"&amp;'Coleman Validation'!AA$665666&amp;":"&amp;'Coleman Validation'!AA$665667),'Coleman Validation'!AA$665668,FALSE)),0,HLOOKUP($B8,INDIRECT("'Monthly Resource Report'!"&amp;'Coleman Validation'!AA$665666&amp;":"&amp;'Coleman Validation'!AA$665667),'Coleman Validation'!AA$665668,FALSE))</f>
        <v>151</v>
      </c>
      <c r="AB8" s="297">
        <f ca="1">+IF(ISERROR(HLOOKUP($B8,INDIRECT("'Monthly Resource Report'!"&amp;'Coleman Validation'!AB$665666&amp;":"&amp;'Coleman Validation'!AB$665667),'Coleman Validation'!AB$665668,FALSE)),0,HLOOKUP($B8,INDIRECT("'Monthly Resource Report'!"&amp;'Coleman Validation'!AB$665666&amp;":"&amp;'Coleman Validation'!AB$665667),'Coleman Validation'!AB$665668,FALSE))</f>
        <v>1.3960014355916295</v>
      </c>
      <c r="AC8" s="317">
        <f ca="1">+IF(ISERROR(HLOOKUP($B8,INDIRECT("'Monthly Resource Report'!"&amp;'Coleman Validation'!AC$665666&amp;":"&amp;'Coleman Validation'!AC$665667),'Coleman Validation'!AC$665668,FALSE)),0,HLOOKUP($B8,INDIRECT("'Monthly Resource Report'!"&amp;'Coleman Validation'!AC$665666&amp;":"&amp;'Coleman Validation'!AC$665667),'Coleman Validation'!AC$665668,FALSE))</f>
        <v>0.32759547035683179</v>
      </c>
      <c r="AD8" s="318">
        <f ca="1">+IF(ISERROR(HLOOKUP($B8,INDIRECT("'Monthly Resource Report'!"&amp;'Coleman Validation'!AD$665666&amp;":"&amp;'Coleman Validation'!AD$665667),'Coleman Validation'!AD$665668,FALSE)),0,HLOOKUP($B8,INDIRECT("'Monthly Resource Report'!"&amp;'Coleman Validation'!AD$665666&amp;":"&amp;'Coleman Validation'!AD$665667),'Coleman Validation'!AD$665668,FALSE))</f>
        <v>0.32520308858497154</v>
      </c>
    </row>
    <row r="9" spans="2:30">
      <c r="B9" s="301">
        <v>41456</v>
      </c>
      <c r="C9" s="294">
        <v>146</v>
      </c>
      <c r="D9" s="297">
        <v>1.3959999999999999</v>
      </c>
      <c r="E9" s="299">
        <v>0.33</v>
      </c>
      <c r="F9" s="295">
        <v>0.2</v>
      </c>
      <c r="G9" s="294">
        <f ca="1">+IF(ISERROR(HLOOKUP($B9,INDIRECT("'Monthly Resource Report'!"&amp;'Coleman Validation'!G$665666&amp;":"&amp;'Coleman Validation'!G$665667),'Coleman Validation'!G$665668,FALSE)),0,HLOOKUP($B9,INDIRECT("'Monthly Resource Report'!"&amp;'Coleman Validation'!G$665666&amp;":"&amp;'Coleman Validation'!G$665667),'Coleman Validation'!G$665668,FALSE))</f>
        <v>146</v>
      </c>
      <c r="H9" s="297">
        <f ca="1">+IF(ISERROR(HLOOKUP($B9,INDIRECT("'Monthly Resource Report'!"&amp;'Coleman Validation'!H$665666&amp;":"&amp;'Coleman Validation'!H$665667),'Coleman Validation'!H$665668,FALSE)),0,HLOOKUP($B9,INDIRECT("'Monthly Resource Report'!"&amp;'Coleman Validation'!H$665666&amp;":"&amp;'Coleman Validation'!H$665667),'Coleman Validation'!H$665668,FALSE))</f>
        <v>1.3960012398557258</v>
      </c>
      <c r="I9" s="317">
        <f ca="1">+IF(ISERROR(HLOOKUP($B9,INDIRECT("'Monthly Resource Report'!"&amp;'Coleman Validation'!I$665666&amp;":"&amp;'Coleman Validation'!I$665667),'Coleman Validation'!I$665668,FALSE)),0,HLOOKUP($B9,INDIRECT("'Monthly Resource Report'!"&amp;'Coleman Validation'!I$665666&amp;":"&amp;'Coleman Validation'!I$665667),'Coleman Validation'!I$665668,FALSE))</f>
        <v>0.32586414592609914</v>
      </c>
      <c r="J9" s="318">
        <f ca="1">+IF(ISERROR(HLOOKUP($B9,INDIRECT("'Monthly Resource Report'!"&amp;'Coleman Validation'!J$665666&amp;":"&amp;'Coleman Validation'!J$665667),'Coleman Validation'!J$665668,FALSE)),0,HLOOKUP($B9,INDIRECT("'Monthly Resource Report'!"&amp;'Coleman Validation'!J$665666&amp;":"&amp;'Coleman Validation'!J$665667),'Coleman Validation'!J$665668,FALSE))</f>
        <v>0.20053963895163709</v>
      </c>
      <c r="L9" s="301">
        <v>41456</v>
      </c>
      <c r="M9" s="294">
        <v>146</v>
      </c>
      <c r="N9" s="297">
        <v>1.3959999999999999</v>
      </c>
      <c r="O9" s="299">
        <v>0.33</v>
      </c>
      <c r="P9" s="295">
        <v>0.2</v>
      </c>
      <c r="Q9" s="294">
        <f ca="1">+IF(ISERROR(HLOOKUP($B9,INDIRECT("'Monthly Resource Report'!"&amp;'Coleman Validation'!Q$665666&amp;":"&amp;'Coleman Validation'!Q$665667),'Coleman Validation'!Q$665668,FALSE)),0,HLOOKUP($B9,INDIRECT("'Monthly Resource Report'!"&amp;'Coleman Validation'!Q$665666&amp;":"&amp;'Coleman Validation'!Q$665667),'Coleman Validation'!Q$665668,FALSE))</f>
        <v>146</v>
      </c>
      <c r="R9" s="297">
        <f ca="1">+IF(ISERROR(HLOOKUP($B9,INDIRECT("'Monthly Resource Report'!"&amp;'Coleman Validation'!R$665666&amp;":"&amp;'Coleman Validation'!R$665667),'Coleman Validation'!R$665668,FALSE)),0,HLOOKUP($B9,INDIRECT("'Monthly Resource Report'!"&amp;'Coleman Validation'!R$665666&amp;":"&amp;'Coleman Validation'!R$665667),'Coleman Validation'!R$665668,FALSE))</f>
        <v>1.3960012553520591</v>
      </c>
      <c r="S9" s="317">
        <f ca="1">+IF(ISERROR(HLOOKUP($B9,INDIRECT("'Monthly Resource Report'!"&amp;'Coleman Validation'!S$665666&amp;":"&amp;'Coleman Validation'!S$665667),'Coleman Validation'!S$665668,FALSE)),0,HLOOKUP($B9,INDIRECT("'Monthly Resource Report'!"&amp;'Coleman Validation'!S$665666&amp;":"&amp;'Coleman Validation'!S$665667),'Coleman Validation'!S$665668,FALSE))</f>
        <v>0.32602935904438946</v>
      </c>
      <c r="T9" s="318">
        <f ca="1">+IF(ISERROR(HLOOKUP($B9,INDIRECT("'Monthly Resource Report'!"&amp;'Coleman Validation'!T$665666&amp;":"&amp;'Coleman Validation'!T$665667),'Coleman Validation'!T$665668,FALSE)),0,HLOOKUP($B9,INDIRECT("'Monthly Resource Report'!"&amp;'Coleman Validation'!T$665666&amp;":"&amp;'Coleman Validation'!T$665667),'Coleman Validation'!T$665668,FALSE))</f>
        <v>0.20068660876530775</v>
      </c>
      <c r="V9" s="301">
        <v>41456</v>
      </c>
      <c r="W9" s="294">
        <v>151</v>
      </c>
      <c r="X9" s="297">
        <v>1.3959999999999999</v>
      </c>
      <c r="Y9" s="299">
        <v>0.33</v>
      </c>
      <c r="Z9" s="295">
        <v>0.2</v>
      </c>
      <c r="AA9" s="294">
        <f ca="1">+IF(ISERROR(HLOOKUP($B9,INDIRECT("'Monthly Resource Report'!"&amp;'Coleman Validation'!AA$665666&amp;":"&amp;'Coleman Validation'!AA$665667),'Coleman Validation'!AA$665668,FALSE)),0,HLOOKUP($B9,INDIRECT("'Monthly Resource Report'!"&amp;'Coleman Validation'!AA$665666&amp;":"&amp;'Coleman Validation'!AA$665667),'Coleman Validation'!AA$665668,FALSE))</f>
        <v>151</v>
      </c>
      <c r="AB9" s="297">
        <f ca="1">+IF(ISERROR(HLOOKUP($B9,INDIRECT("'Monthly Resource Report'!"&amp;'Coleman Validation'!AB$665666&amp;":"&amp;'Coleman Validation'!AB$665667),'Coleman Validation'!AB$665668,FALSE)),0,HLOOKUP($B9,INDIRECT("'Monthly Resource Report'!"&amp;'Coleman Validation'!AB$665666&amp;":"&amp;'Coleman Validation'!AB$665667),'Coleman Validation'!AB$665668,FALSE))</f>
        <v>1.3960012225339895</v>
      </c>
      <c r="AC9" s="317">
        <f ca="1">+IF(ISERROR(HLOOKUP($B9,INDIRECT("'Monthly Resource Report'!"&amp;'Coleman Validation'!AC$665666&amp;":"&amp;'Coleman Validation'!AC$665667),'Coleman Validation'!AC$665668,FALSE)),0,HLOOKUP($B9,INDIRECT("'Monthly Resource Report'!"&amp;'Coleman Validation'!AC$665666&amp;":"&amp;'Coleman Validation'!AC$665667),'Coleman Validation'!AC$665668,FALSE))</f>
        <v>0.32773763201778766</v>
      </c>
      <c r="AD9" s="318">
        <f ca="1">+IF(ISERROR(HLOOKUP($B9,INDIRECT("'Monthly Resource Report'!"&amp;'Coleman Validation'!AD$665666&amp;":"&amp;'Coleman Validation'!AD$665667),'Coleman Validation'!AD$665668,FALSE)),0,HLOOKUP($B9,INDIRECT("'Monthly Resource Report'!"&amp;'Coleman Validation'!AD$665666&amp;":"&amp;'Coleman Validation'!AD$665667),'Coleman Validation'!AD$665668,FALSE))</f>
        <v>0.20042052347922759</v>
      </c>
    </row>
    <row r="10" spans="2:30">
      <c r="B10" s="301">
        <v>41487</v>
      </c>
      <c r="C10" s="294">
        <v>146</v>
      </c>
      <c r="D10" s="297">
        <v>1.3959999999999999</v>
      </c>
      <c r="E10" s="299">
        <v>0.33</v>
      </c>
      <c r="F10" s="295">
        <v>0.2</v>
      </c>
      <c r="G10" s="294">
        <f ca="1">+IF(ISERROR(HLOOKUP($B10,INDIRECT("'Monthly Resource Report'!"&amp;'Coleman Validation'!G$665666&amp;":"&amp;'Coleman Validation'!G$665667),'Coleman Validation'!G$665668,FALSE)),0,HLOOKUP($B10,INDIRECT("'Monthly Resource Report'!"&amp;'Coleman Validation'!G$665666&amp;":"&amp;'Coleman Validation'!G$665667),'Coleman Validation'!G$665668,FALSE))</f>
        <v>146</v>
      </c>
      <c r="H10" s="297">
        <f ca="1">+IF(ISERROR(HLOOKUP($B10,INDIRECT("'Monthly Resource Report'!"&amp;'Coleman Validation'!H$665666&amp;":"&amp;'Coleman Validation'!H$665667),'Coleman Validation'!H$665668,FALSE)),0,HLOOKUP($B10,INDIRECT("'Monthly Resource Report'!"&amp;'Coleman Validation'!H$665666&amp;":"&amp;'Coleman Validation'!H$665667),'Coleman Validation'!H$665668,FALSE))</f>
        <v>1.396001071261187</v>
      </c>
      <c r="I10" s="317">
        <f ca="1">+IF(ISERROR(HLOOKUP($B10,INDIRECT("'Monthly Resource Report'!"&amp;'Coleman Validation'!I$665666&amp;":"&amp;'Coleman Validation'!I$665667),'Coleman Validation'!I$665668,FALSE)),0,HLOOKUP($B10,INDIRECT("'Monthly Resource Report'!"&amp;'Coleman Validation'!I$665666&amp;":"&amp;'Coleman Validation'!I$665667),'Coleman Validation'!I$665668,FALSE))</f>
        <v>0.32619722001744378</v>
      </c>
      <c r="J10" s="318">
        <f ca="1">+IF(ISERROR(HLOOKUP($B10,INDIRECT("'Monthly Resource Report'!"&amp;'Coleman Validation'!J$665666&amp;":"&amp;'Coleman Validation'!J$665667),'Coleman Validation'!J$665668,FALSE)),0,HLOOKUP($B10,INDIRECT("'Monthly Resource Report'!"&amp;'Coleman Validation'!J$665666&amp;":"&amp;'Coleman Validation'!J$665667),'Coleman Validation'!J$665668,FALSE))</f>
        <v>0.20054053630564128</v>
      </c>
      <c r="L10" s="301">
        <v>41487</v>
      </c>
      <c r="M10" s="294">
        <v>146</v>
      </c>
      <c r="N10" s="297">
        <v>1.3959999999999999</v>
      </c>
      <c r="O10" s="299">
        <v>0.33</v>
      </c>
      <c r="P10" s="295">
        <v>0.2</v>
      </c>
      <c r="Q10" s="294">
        <f ca="1">+IF(ISERROR(HLOOKUP($B10,INDIRECT("'Monthly Resource Report'!"&amp;'Coleman Validation'!Q$665666&amp;":"&amp;'Coleman Validation'!Q$665667),'Coleman Validation'!Q$665668,FALSE)),0,HLOOKUP($B10,INDIRECT("'Monthly Resource Report'!"&amp;'Coleman Validation'!Q$665666&amp;":"&amp;'Coleman Validation'!Q$665667),'Coleman Validation'!Q$665668,FALSE))</f>
        <v>146</v>
      </c>
      <c r="R10" s="297">
        <f ca="1">+IF(ISERROR(HLOOKUP($B10,INDIRECT("'Monthly Resource Report'!"&amp;'Coleman Validation'!R$665666&amp;":"&amp;'Coleman Validation'!R$665667),'Coleman Validation'!R$665668,FALSE)),0,HLOOKUP($B10,INDIRECT("'Monthly Resource Report'!"&amp;'Coleman Validation'!R$665666&amp;":"&amp;'Coleman Validation'!R$665667),'Coleman Validation'!R$665668,FALSE))</f>
        <v>1.396001138481801</v>
      </c>
      <c r="S10" s="317">
        <f ca="1">+IF(ISERROR(HLOOKUP($B10,INDIRECT("'Monthly Resource Report'!"&amp;'Coleman Validation'!S$665666&amp;":"&amp;'Coleman Validation'!S$665667),'Coleman Validation'!S$665668,FALSE)),0,HLOOKUP($B10,INDIRECT("'Monthly Resource Report'!"&amp;'Coleman Validation'!S$665666&amp;":"&amp;'Coleman Validation'!S$665667),'Coleman Validation'!S$665668,FALSE))</f>
        <v>0.32619909910001121</v>
      </c>
      <c r="T10" s="318">
        <f ca="1">+IF(ISERROR(HLOOKUP($B10,INDIRECT("'Monthly Resource Report'!"&amp;'Coleman Validation'!T$665666&amp;":"&amp;'Coleman Validation'!T$665667),'Coleman Validation'!T$665668,FALSE)),0,HLOOKUP($B10,INDIRECT("'Monthly Resource Report'!"&amp;'Coleman Validation'!T$665666&amp;":"&amp;'Coleman Validation'!T$665667),'Coleman Validation'!T$665668,FALSE))</f>
        <v>0.20040924227405868</v>
      </c>
      <c r="V10" s="301">
        <v>41487</v>
      </c>
      <c r="W10" s="294">
        <v>151</v>
      </c>
      <c r="X10" s="297">
        <v>1.3959999999999999</v>
      </c>
      <c r="Y10" s="299">
        <v>0.33</v>
      </c>
      <c r="Z10" s="295">
        <v>0.2</v>
      </c>
      <c r="AA10" s="294">
        <f ca="1">+IF(ISERROR(HLOOKUP($B10,INDIRECT("'Monthly Resource Report'!"&amp;'Coleman Validation'!AA$665666&amp;":"&amp;'Coleman Validation'!AA$665667),'Coleman Validation'!AA$665668,FALSE)),0,HLOOKUP($B10,INDIRECT("'Monthly Resource Report'!"&amp;'Coleman Validation'!AA$665666&amp;":"&amp;'Coleman Validation'!AA$665667),'Coleman Validation'!AA$665668,FALSE))</f>
        <v>151</v>
      </c>
      <c r="AB10" s="297">
        <f ca="1">+IF(ISERROR(HLOOKUP($B10,INDIRECT("'Monthly Resource Report'!"&amp;'Coleman Validation'!AB$665666&amp;":"&amp;'Coleman Validation'!AB$665667),'Coleman Validation'!AB$665668,FALSE)),0,HLOOKUP($B10,INDIRECT("'Monthly Resource Report'!"&amp;'Coleman Validation'!AB$665666&amp;":"&amp;'Coleman Validation'!AB$665667),'Coleman Validation'!AB$665668,FALSE))</f>
        <v>1.3960014095864577</v>
      </c>
      <c r="AC10" s="317">
        <f ca="1">+IF(ISERROR(HLOOKUP($B10,INDIRECT("'Monthly Resource Report'!"&amp;'Coleman Validation'!AC$665666&amp;":"&amp;'Coleman Validation'!AC$665667),'Coleman Validation'!AC$665668,FALSE)),0,HLOOKUP($B10,INDIRECT("'Monthly Resource Report'!"&amp;'Coleman Validation'!AC$665666&amp;":"&amp;'Coleman Validation'!AC$665667),'Coleman Validation'!AC$665668,FALSE))</f>
        <v>0.32787071100571263</v>
      </c>
      <c r="AD10" s="318">
        <f ca="1">+IF(ISERROR(HLOOKUP($B10,INDIRECT("'Monthly Resource Report'!"&amp;'Coleman Validation'!AD$665666&amp;":"&amp;'Coleman Validation'!AD$665667),'Coleman Validation'!AD$665668,FALSE)),0,HLOOKUP($B10,INDIRECT("'Monthly Resource Report'!"&amp;'Coleman Validation'!AD$665666&amp;":"&amp;'Coleman Validation'!AD$665667),'Coleman Validation'!AD$665668,FALSE))</f>
        <v>0.20104133511652839</v>
      </c>
    </row>
    <row r="11" spans="2:30">
      <c r="B11" s="301">
        <v>41518</v>
      </c>
      <c r="C11" s="294">
        <v>146</v>
      </c>
      <c r="D11" s="297">
        <v>1.3959999999999999</v>
      </c>
      <c r="E11" s="299">
        <v>0.33</v>
      </c>
      <c r="F11" s="295">
        <v>0.2</v>
      </c>
      <c r="G11" s="294">
        <f ca="1">+IF(ISERROR(HLOOKUP($B11,INDIRECT("'Monthly Resource Report'!"&amp;'Coleman Validation'!G$665666&amp;":"&amp;'Coleman Validation'!G$665667),'Coleman Validation'!G$665668,FALSE)),0,HLOOKUP($B11,INDIRECT("'Monthly Resource Report'!"&amp;'Coleman Validation'!G$665666&amp;":"&amp;'Coleman Validation'!G$665667),'Coleman Validation'!G$665668,FALSE))</f>
        <v>146</v>
      </c>
      <c r="H11" s="297">
        <f ca="1">+IF(ISERROR(HLOOKUP($B11,INDIRECT("'Monthly Resource Report'!"&amp;'Coleman Validation'!H$665666&amp;":"&amp;'Coleman Validation'!H$665667),'Coleman Validation'!H$665668,FALSE)),0,HLOOKUP($B11,INDIRECT("'Monthly Resource Report'!"&amp;'Coleman Validation'!H$665666&amp;":"&amp;'Coleman Validation'!H$665667),'Coleman Validation'!H$665668,FALSE))</f>
        <v>1.3960012006403415</v>
      </c>
      <c r="I11" s="317">
        <f ca="1">+IF(ISERROR(HLOOKUP($B11,INDIRECT("'Monthly Resource Report'!"&amp;'Coleman Validation'!I$665666&amp;":"&amp;'Coleman Validation'!I$665667),'Coleman Validation'!I$665668,FALSE)),0,HLOOKUP($B11,INDIRECT("'Monthly Resource Report'!"&amp;'Coleman Validation'!I$665666&amp;":"&amp;'Coleman Validation'!I$665667),'Coleman Validation'!I$665668,FALSE))</f>
        <v>0.32626646990646241</v>
      </c>
      <c r="J11" s="318">
        <f ca="1">+IF(ISERROR(HLOOKUP($B11,INDIRECT("'Monthly Resource Report'!"&amp;'Coleman Validation'!J$665666&amp;":"&amp;'Coleman Validation'!J$665667),'Coleman Validation'!J$665668,FALSE)),0,HLOOKUP($B11,INDIRECT("'Monthly Resource Report'!"&amp;'Coleman Validation'!J$665666&amp;":"&amp;'Coleman Validation'!J$665667),'Coleman Validation'!J$665668,FALSE))</f>
        <v>0.20048880493740465</v>
      </c>
      <c r="L11" s="301">
        <v>41518</v>
      </c>
      <c r="M11" s="294">
        <v>146</v>
      </c>
      <c r="N11" s="297">
        <v>1.3959999999999999</v>
      </c>
      <c r="O11" s="299">
        <v>0.33</v>
      </c>
      <c r="P11" s="295">
        <v>0.2</v>
      </c>
      <c r="Q11" s="294">
        <f ca="1">+IF(ISERROR(HLOOKUP($B11,INDIRECT("'Monthly Resource Report'!"&amp;'Coleman Validation'!Q$665666&amp;":"&amp;'Coleman Validation'!Q$665667),'Coleman Validation'!Q$665668,FALSE)),0,HLOOKUP($B11,INDIRECT("'Monthly Resource Report'!"&amp;'Coleman Validation'!Q$665666&amp;":"&amp;'Coleman Validation'!Q$665667),'Coleman Validation'!Q$665668,FALSE))</f>
        <v>146</v>
      </c>
      <c r="R11" s="297">
        <f ca="1">+IF(ISERROR(HLOOKUP($B11,INDIRECT("'Monthly Resource Report'!"&amp;'Coleman Validation'!R$665666&amp;":"&amp;'Coleman Validation'!R$665667),'Coleman Validation'!R$665668,FALSE)),0,HLOOKUP($B11,INDIRECT("'Monthly Resource Report'!"&amp;'Coleman Validation'!R$665666&amp;":"&amp;'Coleman Validation'!R$665667),'Coleman Validation'!R$665668,FALSE))</f>
        <v>1.3960012494294578</v>
      </c>
      <c r="S11" s="317">
        <f ca="1">+IF(ISERROR(HLOOKUP($B11,INDIRECT("'Monthly Resource Report'!"&amp;'Coleman Validation'!S$665666&amp;":"&amp;'Coleman Validation'!S$665667),'Coleman Validation'!S$665668,FALSE)),0,HLOOKUP($B11,INDIRECT("'Monthly Resource Report'!"&amp;'Coleman Validation'!S$665666&amp;":"&amp;'Coleman Validation'!S$665667),'Coleman Validation'!S$665668,FALSE))</f>
        <v>0.32618283569418416</v>
      </c>
      <c r="T11" s="318">
        <f ca="1">+IF(ISERROR(HLOOKUP($B11,INDIRECT("'Monthly Resource Report'!"&amp;'Coleman Validation'!T$665666&amp;":"&amp;'Coleman Validation'!T$665667),'Coleman Validation'!T$665668,FALSE)),0,HLOOKUP($B11,INDIRECT("'Monthly Resource Report'!"&amp;'Coleman Validation'!T$665666&amp;":"&amp;'Coleman Validation'!T$665667),'Coleman Validation'!T$665668,FALSE))</f>
        <v>0.20071985639005538</v>
      </c>
      <c r="V11" s="301">
        <v>41518</v>
      </c>
      <c r="W11" s="294">
        <v>151</v>
      </c>
      <c r="X11" s="297">
        <v>1.3959999999999999</v>
      </c>
      <c r="Y11" s="299">
        <v>0.33</v>
      </c>
      <c r="Z11" s="295">
        <v>0.2</v>
      </c>
      <c r="AA11" s="294">
        <f ca="1">+IF(ISERROR(HLOOKUP($B11,INDIRECT("'Monthly Resource Report'!"&amp;'Coleman Validation'!AA$665666&amp;":"&amp;'Coleman Validation'!AA$665667),'Coleman Validation'!AA$665668,FALSE)),0,HLOOKUP($B11,INDIRECT("'Monthly Resource Report'!"&amp;'Coleman Validation'!AA$665666&amp;":"&amp;'Coleman Validation'!AA$665667),'Coleman Validation'!AA$665668,FALSE))</f>
        <v>151</v>
      </c>
      <c r="AB11" s="297">
        <f ca="1">+IF(ISERROR(HLOOKUP($B11,INDIRECT("'Monthly Resource Report'!"&amp;'Coleman Validation'!AB$665666&amp;":"&amp;'Coleman Validation'!AB$665667),'Coleman Validation'!AB$665668,FALSE)),0,HLOOKUP($B11,INDIRECT("'Monthly Resource Report'!"&amp;'Coleman Validation'!AB$665666&amp;":"&amp;'Coleman Validation'!AB$665667),'Coleman Validation'!AB$665668,FALSE))</f>
        <v>1.3960012473193575</v>
      </c>
      <c r="AC11" s="317">
        <f ca="1">+IF(ISERROR(HLOOKUP($B11,INDIRECT("'Monthly Resource Report'!"&amp;'Coleman Validation'!AC$665666&amp;":"&amp;'Coleman Validation'!AC$665667),'Coleman Validation'!AC$665668,FALSE)),0,HLOOKUP($B11,INDIRECT("'Monthly Resource Report'!"&amp;'Coleman Validation'!AC$665666&amp;":"&amp;'Coleman Validation'!AC$665667),'Coleman Validation'!AC$665668,FALSE))</f>
        <v>0.32783976973277679</v>
      </c>
      <c r="AD11" s="318">
        <f ca="1">+IF(ISERROR(HLOOKUP($B11,INDIRECT("'Monthly Resource Report'!"&amp;'Coleman Validation'!AD$665666&amp;":"&amp;'Coleman Validation'!AD$665667),'Coleman Validation'!AD$665668,FALSE)),0,HLOOKUP($B11,INDIRECT("'Monthly Resource Report'!"&amp;'Coleman Validation'!AD$665666&amp;":"&amp;'Coleman Validation'!AD$665667),'Coleman Validation'!AD$665668,FALSE))</f>
        <v>0.20064662991002197</v>
      </c>
    </row>
    <row r="12" spans="2:30">
      <c r="B12" s="301">
        <v>41548</v>
      </c>
      <c r="C12" s="294">
        <v>146</v>
      </c>
      <c r="D12" s="297">
        <v>1.3959999999999999</v>
      </c>
      <c r="E12" s="299">
        <v>0.33</v>
      </c>
      <c r="F12" s="295">
        <v>0.2</v>
      </c>
      <c r="G12" s="294">
        <f ca="1">+IF(ISERROR(HLOOKUP($B12,INDIRECT("'Monthly Resource Report'!"&amp;'Coleman Validation'!G$665666&amp;":"&amp;'Coleman Validation'!G$665667),'Coleman Validation'!G$665668,FALSE)),0,HLOOKUP($B12,INDIRECT("'Monthly Resource Report'!"&amp;'Coleman Validation'!G$665666&amp;":"&amp;'Coleman Validation'!G$665667),'Coleman Validation'!G$665668,FALSE))</f>
        <v>146</v>
      </c>
      <c r="H12" s="297">
        <f ca="1">+IF(ISERROR(HLOOKUP($B12,INDIRECT("'Monthly Resource Report'!"&amp;'Coleman Validation'!H$665666&amp;":"&amp;'Coleman Validation'!H$665667),'Coleman Validation'!H$665668,FALSE)),0,HLOOKUP($B12,INDIRECT("'Monthly Resource Report'!"&amp;'Coleman Validation'!H$665666&amp;":"&amp;'Coleman Validation'!H$665667),'Coleman Validation'!H$665668,FALSE))</f>
        <v>1.3960012918482188</v>
      </c>
      <c r="I12" s="317">
        <f ca="1">+IF(ISERROR(HLOOKUP($B12,INDIRECT("'Monthly Resource Report'!"&amp;'Coleman Validation'!I$665666&amp;":"&amp;'Coleman Validation'!I$665667),'Coleman Validation'!I$665668,FALSE)),0,HLOOKUP($B12,INDIRECT("'Monthly Resource Report'!"&amp;'Coleman Validation'!I$665666&amp;":"&amp;'Coleman Validation'!I$665667),'Coleman Validation'!I$665668,FALSE))</f>
        <v>0.32668568835512124</v>
      </c>
      <c r="J12" s="318">
        <f ca="1">+IF(ISERROR(HLOOKUP($B12,INDIRECT("'Monthly Resource Report'!"&amp;'Coleman Validation'!J$665666&amp;":"&amp;'Coleman Validation'!J$665667),'Coleman Validation'!J$665668,FALSE)),0,HLOOKUP($B12,INDIRECT("'Monthly Resource Report'!"&amp;'Coleman Validation'!J$665666&amp;":"&amp;'Coleman Validation'!J$665667),'Coleman Validation'!J$665668,FALSE))</f>
        <v>0.20053086673007228</v>
      </c>
      <c r="L12" s="301">
        <v>41548</v>
      </c>
      <c r="M12" s="294">
        <v>146</v>
      </c>
      <c r="N12" s="297">
        <v>1.3959999999999999</v>
      </c>
      <c r="O12" s="299">
        <v>0.33</v>
      </c>
      <c r="P12" s="295">
        <v>0.2</v>
      </c>
      <c r="Q12" s="294">
        <f ca="1">+IF(ISERROR(HLOOKUP($B12,INDIRECT("'Monthly Resource Report'!"&amp;'Coleman Validation'!Q$665666&amp;":"&amp;'Coleman Validation'!Q$665667),'Coleman Validation'!Q$665668,FALSE)),0,HLOOKUP($B12,INDIRECT("'Monthly Resource Report'!"&amp;'Coleman Validation'!Q$665666&amp;":"&amp;'Coleman Validation'!Q$665667),'Coleman Validation'!Q$665668,FALSE))</f>
        <v>146</v>
      </c>
      <c r="R12" s="297">
        <f ca="1">+IF(ISERROR(HLOOKUP($B12,INDIRECT("'Monthly Resource Report'!"&amp;'Coleman Validation'!R$665666&amp;":"&amp;'Coleman Validation'!R$665667),'Coleman Validation'!R$665668,FALSE)),0,HLOOKUP($B12,INDIRECT("'Monthly Resource Report'!"&amp;'Coleman Validation'!R$665666&amp;":"&amp;'Coleman Validation'!R$665667),'Coleman Validation'!R$665668,FALSE))</f>
        <v>1.3960013988000917</v>
      </c>
      <c r="S12" s="317">
        <f ca="1">+IF(ISERROR(HLOOKUP($B12,INDIRECT("'Monthly Resource Report'!"&amp;'Coleman Validation'!S$665666&amp;":"&amp;'Coleman Validation'!S$665667),'Coleman Validation'!S$665668,FALSE)),0,HLOOKUP($B12,INDIRECT("'Monthly Resource Report'!"&amp;'Coleman Validation'!S$665666&amp;":"&amp;'Coleman Validation'!S$665667),'Coleman Validation'!S$665668,FALSE))</f>
        <v>0.32675192569002265</v>
      </c>
      <c r="T12" s="318">
        <f ca="1">+IF(ISERROR(HLOOKUP($B12,INDIRECT("'Monthly Resource Report'!"&amp;'Coleman Validation'!T$665666&amp;":"&amp;'Coleman Validation'!T$665667),'Coleman Validation'!T$665668,FALSE)),0,HLOOKUP($B12,INDIRECT("'Monthly Resource Report'!"&amp;'Coleman Validation'!T$665666&amp;":"&amp;'Coleman Validation'!T$665667),'Coleman Validation'!T$665668,FALSE))</f>
        <v>0.20060300257672881</v>
      </c>
      <c r="V12" s="301">
        <v>41548</v>
      </c>
      <c r="W12" s="294">
        <v>151</v>
      </c>
      <c r="X12" s="297">
        <v>1.3959999999999999</v>
      </c>
      <c r="Y12" s="299">
        <v>0.33</v>
      </c>
      <c r="Z12" s="295">
        <v>0.2</v>
      </c>
      <c r="AA12" s="294">
        <f ca="1">+IF(ISERROR(HLOOKUP($B12,INDIRECT("'Monthly Resource Report'!"&amp;'Coleman Validation'!AA$665666&amp;":"&amp;'Coleman Validation'!AA$665667),'Coleman Validation'!AA$665668,FALSE)),0,HLOOKUP($B12,INDIRECT("'Monthly Resource Report'!"&amp;'Coleman Validation'!AA$665666&amp;":"&amp;'Coleman Validation'!AA$665667),'Coleman Validation'!AA$665668,FALSE))</f>
        <v>151</v>
      </c>
      <c r="AB12" s="297">
        <f ca="1">+IF(ISERROR(HLOOKUP($B12,INDIRECT("'Monthly Resource Report'!"&amp;'Coleman Validation'!AB$665666&amp;":"&amp;'Coleman Validation'!AB$665667),'Coleman Validation'!AB$665668,FALSE)),0,HLOOKUP($B12,INDIRECT("'Monthly Resource Report'!"&amp;'Coleman Validation'!AB$665666&amp;":"&amp;'Coleman Validation'!AB$665667),'Coleman Validation'!AB$665668,FALSE))</f>
        <v>1.3960013795131934</v>
      </c>
      <c r="AC12" s="317">
        <f ca="1">+IF(ISERROR(HLOOKUP($B12,INDIRECT("'Monthly Resource Report'!"&amp;'Coleman Validation'!AC$665666&amp;":"&amp;'Coleman Validation'!AC$665667),'Coleman Validation'!AC$665668,FALSE)),0,HLOOKUP($B12,INDIRECT("'Monthly Resource Report'!"&amp;'Coleman Validation'!AC$665666&amp;":"&amp;'Coleman Validation'!AC$665667),'Coleman Validation'!AC$665668,FALSE))</f>
        <v>0.32843508244311281</v>
      </c>
      <c r="AD12" s="318">
        <f ca="1">+IF(ISERROR(HLOOKUP($B12,INDIRECT("'Monthly Resource Report'!"&amp;'Coleman Validation'!AD$665666&amp;":"&amp;'Coleman Validation'!AD$665667),'Coleman Validation'!AD$665668,FALSE)),0,HLOOKUP($B12,INDIRECT("'Monthly Resource Report'!"&amp;'Coleman Validation'!AD$665666&amp;":"&amp;'Coleman Validation'!AD$665667),'Coleman Validation'!AD$665668,FALSE))</f>
        <v>0.20061476431474856</v>
      </c>
    </row>
    <row r="13" spans="2:30">
      <c r="B13" s="301">
        <v>41579</v>
      </c>
      <c r="C13" s="294">
        <v>146</v>
      </c>
      <c r="D13" s="297">
        <v>1.3959999999999999</v>
      </c>
      <c r="E13" s="299">
        <v>0.33</v>
      </c>
      <c r="F13" s="295">
        <v>0.2</v>
      </c>
      <c r="G13" s="294">
        <f ca="1">+IF(ISERROR(HLOOKUP($B13,INDIRECT("'Monthly Resource Report'!"&amp;'Coleman Validation'!G$665666&amp;":"&amp;'Coleman Validation'!G$665667),'Coleman Validation'!G$665668,FALSE)),0,HLOOKUP($B13,INDIRECT("'Monthly Resource Report'!"&amp;'Coleman Validation'!G$665666&amp;":"&amp;'Coleman Validation'!G$665667),'Coleman Validation'!G$665668,FALSE))</f>
        <v>146</v>
      </c>
      <c r="H13" s="297">
        <f ca="1">+IF(ISERROR(HLOOKUP($B13,INDIRECT("'Monthly Resource Report'!"&amp;'Coleman Validation'!H$665666&amp;":"&amp;'Coleman Validation'!H$665667),'Coleman Validation'!H$665668,FALSE)),0,HLOOKUP($B13,INDIRECT("'Monthly Resource Report'!"&amp;'Coleman Validation'!H$665666&amp;":"&amp;'Coleman Validation'!H$665667),'Coleman Validation'!H$665668,FALSE))</f>
        <v>1.3960011691112737</v>
      </c>
      <c r="I13" s="317">
        <f ca="1">+IF(ISERROR(HLOOKUP($B13,INDIRECT("'Monthly Resource Report'!"&amp;'Coleman Validation'!I$665666&amp;":"&amp;'Coleman Validation'!I$665667),'Coleman Validation'!I$665668,FALSE)),0,HLOOKUP($B13,INDIRECT("'Monthly Resource Report'!"&amp;'Coleman Validation'!I$665666&amp;":"&amp;'Coleman Validation'!I$665667),'Coleman Validation'!I$665668,FALSE))</f>
        <v>0.3271303029004321</v>
      </c>
      <c r="J13" s="318">
        <f ca="1">+IF(ISERROR(HLOOKUP($B13,INDIRECT("'Monthly Resource Report'!"&amp;'Coleman Validation'!J$665666&amp;":"&amp;'Coleman Validation'!J$665667),'Coleman Validation'!J$665668,FALSE)),0,HLOOKUP($B13,INDIRECT("'Monthly Resource Report'!"&amp;'Coleman Validation'!J$665666&amp;":"&amp;'Coleman Validation'!J$665667),'Coleman Validation'!J$665668,FALSE))</f>
        <v>0.20054456723025368</v>
      </c>
      <c r="L13" s="301">
        <v>41579</v>
      </c>
      <c r="M13" s="294">
        <v>146</v>
      </c>
      <c r="N13" s="297">
        <v>1.3959999999999999</v>
      </c>
      <c r="O13" s="299">
        <v>0.33</v>
      </c>
      <c r="P13" s="295">
        <v>0.2</v>
      </c>
      <c r="Q13" s="294">
        <f ca="1">+IF(ISERROR(HLOOKUP($B13,INDIRECT("'Monthly Resource Report'!"&amp;'Coleman Validation'!Q$665666&amp;":"&amp;'Coleman Validation'!Q$665667),'Coleman Validation'!Q$665668,FALSE)),0,HLOOKUP($B13,INDIRECT("'Monthly Resource Report'!"&amp;'Coleman Validation'!Q$665666&amp;":"&amp;'Coleman Validation'!Q$665667),'Coleman Validation'!Q$665668,FALSE))</f>
        <v>146</v>
      </c>
      <c r="R13" s="297">
        <f ca="1">+IF(ISERROR(HLOOKUP($B13,INDIRECT("'Monthly Resource Report'!"&amp;'Coleman Validation'!R$665666&amp;":"&amp;'Coleman Validation'!R$665667),'Coleman Validation'!R$665668,FALSE)),0,HLOOKUP($B13,INDIRECT("'Monthly Resource Report'!"&amp;'Coleman Validation'!R$665666&amp;":"&amp;'Coleman Validation'!R$665667),'Coleman Validation'!R$665668,FALSE))</f>
        <v>1.396001231351274</v>
      </c>
      <c r="S13" s="317">
        <f ca="1">+IF(ISERROR(HLOOKUP($B13,INDIRECT("'Monthly Resource Report'!"&amp;'Coleman Validation'!S$665666&amp;":"&amp;'Coleman Validation'!S$665667),'Coleman Validation'!S$665668,FALSE)),0,HLOOKUP($B13,INDIRECT("'Monthly Resource Report'!"&amp;'Coleman Validation'!S$665666&amp;":"&amp;'Coleman Validation'!S$665667),'Coleman Validation'!S$665668,FALSE))</f>
        <v>0.32723497861782297</v>
      </c>
      <c r="T13" s="318">
        <f ca="1">+IF(ISERROR(HLOOKUP($B13,INDIRECT("'Monthly Resource Report'!"&amp;'Coleman Validation'!T$665666&amp;":"&amp;'Coleman Validation'!T$665667),'Coleman Validation'!T$665668,FALSE)),0,HLOOKUP($B13,INDIRECT("'Monthly Resource Report'!"&amp;'Coleman Validation'!T$665666&amp;":"&amp;'Coleman Validation'!T$665667),'Coleman Validation'!T$665668,FALSE))</f>
        <v>0.20040097449845834</v>
      </c>
      <c r="V13" s="301">
        <v>41579</v>
      </c>
      <c r="W13" s="294">
        <v>151</v>
      </c>
      <c r="X13" s="297">
        <v>1.3959999999999999</v>
      </c>
      <c r="Y13" s="299">
        <v>0.33</v>
      </c>
      <c r="Z13" s="295">
        <v>0.2</v>
      </c>
      <c r="AA13" s="294">
        <f ca="1">+IF(ISERROR(HLOOKUP($B13,INDIRECT("'Monthly Resource Report'!"&amp;'Coleman Validation'!AA$665666&amp;":"&amp;'Coleman Validation'!AA$665667),'Coleman Validation'!AA$665668,FALSE)),0,HLOOKUP($B13,INDIRECT("'Monthly Resource Report'!"&amp;'Coleman Validation'!AA$665666&amp;":"&amp;'Coleman Validation'!AA$665667),'Coleman Validation'!AA$665668,FALSE))</f>
        <v>151</v>
      </c>
      <c r="AB13" s="297">
        <f ca="1">+IF(ISERROR(HLOOKUP($B13,INDIRECT("'Monthly Resource Report'!"&amp;'Coleman Validation'!AB$665666&amp;":"&amp;'Coleman Validation'!AB$665667),'Coleman Validation'!AB$665668,FALSE)),0,HLOOKUP($B13,INDIRECT("'Monthly Resource Report'!"&amp;'Coleman Validation'!AB$665666&amp;":"&amp;'Coleman Validation'!AB$665667),'Coleman Validation'!AB$665668,FALSE))</f>
        <v>1.3960014933333333</v>
      </c>
      <c r="AC13" s="317">
        <f ca="1">+IF(ISERROR(HLOOKUP($B13,INDIRECT("'Monthly Resource Report'!"&amp;'Coleman Validation'!AC$665666&amp;":"&amp;'Coleman Validation'!AC$665667),'Coleman Validation'!AC$665668,FALSE)),0,HLOOKUP($B13,INDIRECT("'Monthly Resource Report'!"&amp;'Coleman Validation'!AC$665666&amp;":"&amp;'Coleman Validation'!AC$665667),'Coleman Validation'!AC$665668,FALSE))</f>
        <v>0.32857888900115279</v>
      </c>
      <c r="AD13" s="318">
        <f ca="1">+IF(ISERROR(HLOOKUP($B13,INDIRECT("'Monthly Resource Report'!"&amp;'Coleman Validation'!AD$665666&amp;":"&amp;'Coleman Validation'!AD$665667),'Coleman Validation'!AD$665668,FALSE)),0,HLOOKUP($B13,INDIRECT("'Monthly Resource Report'!"&amp;'Coleman Validation'!AD$665666&amp;":"&amp;'Coleman Validation'!AD$665667),'Coleman Validation'!AD$665668,FALSE))</f>
        <v>0.20063373655014077</v>
      </c>
    </row>
    <row r="14" spans="2:30">
      <c r="B14" s="301">
        <v>41609</v>
      </c>
      <c r="C14" s="294">
        <v>146</v>
      </c>
      <c r="D14" s="297">
        <v>1.3959999999999999</v>
      </c>
      <c r="E14" s="299">
        <v>0.33</v>
      </c>
      <c r="F14" s="295">
        <v>0.2</v>
      </c>
      <c r="G14" s="294">
        <f ca="1">+IF(ISERROR(HLOOKUP($B14,INDIRECT("'Monthly Resource Report'!"&amp;'Coleman Validation'!G$665666&amp;":"&amp;'Coleman Validation'!G$665667),'Coleman Validation'!G$665668,FALSE)),0,HLOOKUP($B14,INDIRECT("'Monthly Resource Report'!"&amp;'Coleman Validation'!G$665666&amp;":"&amp;'Coleman Validation'!G$665667),'Coleman Validation'!G$665668,FALSE))</f>
        <v>146</v>
      </c>
      <c r="H14" s="297">
        <f ca="1">+IF(ISERROR(HLOOKUP($B14,INDIRECT("'Monthly Resource Report'!"&amp;'Coleman Validation'!H$665666&amp;":"&amp;'Coleman Validation'!H$665667),'Coleman Validation'!H$665668,FALSE)),0,HLOOKUP($B14,INDIRECT("'Monthly Resource Report'!"&amp;'Coleman Validation'!H$665666&amp;":"&amp;'Coleman Validation'!H$665667),'Coleman Validation'!H$665668,FALSE))</f>
        <v>1.3960012574315306</v>
      </c>
      <c r="I14" s="317">
        <f ca="1">+IF(ISERROR(HLOOKUP($B14,INDIRECT("'Monthly Resource Report'!"&amp;'Coleman Validation'!I$665666&amp;":"&amp;'Coleman Validation'!I$665667),'Coleman Validation'!I$665668,FALSE)),0,HLOOKUP($B14,INDIRECT("'Monthly Resource Report'!"&amp;'Coleman Validation'!I$665666&amp;":"&amp;'Coleman Validation'!I$665667),'Coleman Validation'!I$665668,FALSE))</f>
        <v>0.32652715871764865</v>
      </c>
      <c r="J14" s="318">
        <f ca="1">+IF(ISERROR(HLOOKUP($B14,INDIRECT("'Monthly Resource Report'!"&amp;'Coleman Validation'!J$665666&amp;":"&amp;'Coleman Validation'!J$665667),'Coleman Validation'!J$665668,FALSE)),0,HLOOKUP($B14,INDIRECT("'Monthly Resource Report'!"&amp;'Coleman Validation'!J$665666&amp;":"&amp;'Coleman Validation'!J$665667),'Coleman Validation'!J$665668,FALSE))</f>
        <v>0.20053146346373724</v>
      </c>
      <c r="L14" s="301">
        <v>41609</v>
      </c>
      <c r="M14" s="294">
        <v>146</v>
      </c>
      <c r="N14" s="297">
        <v>1.3959999999999999</v>
      </c>
      <c r="O14" s="299">
        <v>0.33</v>
      </c>
      <c r="P14" s="295">
        <v>0.2</v>
      </c>
      <c r="Q14" s="294">
        <f ca="1">+IF(ISERROR(HLOOKUP($B14,INDIRECT("'Monthly Resource Report'!"&amp;'Coleman Validation'!Q$665666&amp;":"&amp;'Coleman Validation'!Q$665667),'Coleman Validation'!Q$665668,FALSE)),0,HLOOKUP($B14,INDIRECT("'Monthly Resource Report'!"&amp;'Coleman Validation'!Q$665666&amp;":"&amp;'Coleman Validation'!Q$665667),'Coleman Validation'!Q$665668,FALSE))</f>
        <v>146</v>
      </c>
      <c r="R14" s="297">
        <f ca="1">+IF(ISERROR(HLOOKUP($B14,INDIRECT("'Monthly Resource Report'!"&amp;'Coleman Validation'!R$665666&amp;":"&amp;'Coleman Validation'!R$665667),'Coleman Validation'!R$665668,FALSE)),0,HLOOKUP($B14,INDIRECT("'Monthly Resource Report'!"&amp;'Coleman Validation'!R$665666&amp;":"&amp;'Coleman Validation'!R$665667),'Coleman Validation'!R$665668,FALSE))</f>
        <v>1.396001324284059</v>
      </c>
      <c r="S14" s="317">
        <f ca="1">+IF(ISERROR(HLOOKUP($B14,INDIRECT("'Monthly Resource Report'!"&amp;'Coleman Validation'!S$665666&amp;":"&amp;'Coleman Validation'!S$665667),'Coleman Validation'!S$665668,FALSE)),0,HLOOKUP($B14,INDIRECT("'Monthly Resource Report'!"&amp;'Coleman Validation'!S$665666&amp;":"&amp;'Coleman Validation'!S$665667),'Coleman Validation'!S$665668,FALSE))</f>
        <v>0.32651995887567992</v>
      </c>
      <c r="T14" s="318">
        <f ca="1">+IF(ISERROR(HLOOKUP($B14,INDIRECT("'Monthly Resource Report'!"&amp;'Coleman Validation'!T$665666&amp;":"&amp;'Coleman Validation'!T$665667),'Coleman Validation'!T$665668,FALSE)),0,HLOOKUP($B14,INDIRECT("'Monthly Resource Report'!"&amp;'Coleman Validation'!T$665666&amp;":"&amp;'Coleman Validation'!T$665667),'Coleman Validation'!T$665668,FALSE))</f>
        <v>0.20080586680993756</v>
      </c>
      <c r="V14" s="301">
        <v>41609</v>
      </c>
      <c r="W14" s="294">
        <v>151</v>
      </c>
      <c r="X14" s="297">
        <v>1.3959999999999999</v>
      </c>
      <c r="Y14" s="299">
        <v>0.33</v>
      </c>
      <c r="Z14" s="295">
        <v>0.2</v>
      </c>
      <c r="AA14" s="294">
        <f ca="1">+IF(ISERROR(HLOOKUP($B14,INDIRECT("'Monthly Resource Report'!"&amp;'Coleman Validation'!AA$665666&amp;":"&amp;'Coleman Validation'!AA$665667),'Coleman Validation'!AA$665668,FALSE)),0,HLOOKUP($B14,INDIRECT("'Monthly Resource Report'!"&amp;'Coleman Validation'!AA$665666&amp;":"&amp;'Coleman Validation'!AA$665667),'Coleman Validation'!AA$665668,FALSE))</f>
        <v>151</v>
      </c>
      <c r="AB14" s="297">
        <f ca="1">+IF(ISERROR(HLOOKUP($B14,INDIRECT("'Monthly Resource Report'!"&amp;'Coleman Validation'!AB$665666&amp;":"&amp;'Coleman Validation'!AB$665667),'Coleman Validation'!AB$665668,FALSE)),0,HLOOKUP($B14,INDIRECT("'Monthly Resource Report'!"&amp;'Coleman Validation'!AB$665666&amp;":"&amp;'Coleman Validation'!AB$665667),'Coleman Validation'!AB$665668,FALSE))</f>
        <v>1.3960011945521693</v>
      </c>
      <c r="AC14" s="317">
        <f ca="1">+IF(ISERROR(HLOOKUP($B14,INDIRECT("'Monthly Resource Report'!"&amp;'Coleman Validation'!AC$665666&amp;":"&amp;'Coleman Validation'!AC$665667),'Coleman Validation'!AC$665668,FALSE)),0,HLOOKUP($B14,INDIRECT("'Monthly Resource Report'!"&amp;'Coleman Validation'!AC$665666&amp;":"&amp;'Coleman Validation'!AC$665667),'Coleman Validation'!AC$665668,FALSE))</f>
        <v>0.32799384537651777</v>
      </c>
      <c r="AD14" s="318">
        <f ca="1">+IF(ISERROR(HLOOKUP($B14,INDIRECT("'Monthly Resource Report'!"&amp;'Coleman Validation'!AD$665666&amp;":"&amp;'Coleman Validation'!AD$665667),'Coleman Validation'!AD$665668,FALSE)),0,HLOOKUP($B14,INDIRECT("'Monthly Resource Report'!"&amp;'Coleman Validation'!AD$665666&amp;":"&amp;'Coleman Validation'!AD$665667),'Coleman Validation'!AD$665668,FALSE))</f>
        <v>0.20061424528463809</v>
      </c>
    </row>
    <row r="15" spans="2:30">
      <c r="B15" s="301">
        <v>41640</v>
      </c>
      <c r="C15" s="294">
        <v>146</v>
      </c>
      <c r="D15" s="297">
        <v>1.4339999999999999</v>
      </c>
      <c r="E15" s="299">
        <v>0.33</v>
      </c>
      <c r="F15" s="295">
        <v>0.2</v>
      </c>
      <c r="G15" s="294">
        <f ca="1">+IF(ISERROR(HLOOKUP($B15,INDIRECT("'Monthly Resource Report'!"&amp;'Coleman Validation'!G$665666&amp;":"&amp;'Coleman Validation'!G$665667),'Coleman Validation'!G$665668,FALSE)),0,HLOOKUP($B15,INDIRECT("'Monthly Resource Report'!"&amp;'Coleman Validation'!G$665666&amp;":"&amp;'Coleman Validation'!G$665667),'Coleman Validation'!G$665668,FALSE))</f>
        <v>146</v>
      </c>
      <c r="H15" s="297">
        <f ca="1">+IF(ISERROR(HLOOKUP($B15,INDIRECT("'Monthly Resource Report'!"&amp;'Coleman Validation'!H$665666&amp;":"&amp;'Coleman Validation'!H$665667),'Coleman Validation'!H$665668,FALSE)),0,HLOOKUP($B15,INDIRECT("'Monthly Resource Report'!"&amp;'Coleman Validation'!H$665666&amp;":"&amp;'Coleman Validation'!H$665667),'Coleman Validation'!H$665668,FALSE))</f>
        <v>1.4339985182557158</v>
      </c>
      <c r="I15" s="317">
        <f ca="1">+IF(ISERROR(HLOOKUP($B15,INDIRECT("'Monthly Resource Report'!"&amp;'Coleman Validation'!I$665666&amp;":"&amp;'Coleman Validation'!I$665667),'Coleman Validation'!I$665668,FALSE)),0,HLOOKUP($B15,INDIRECT("'Monthly Resource Report'!"&amp;'Coleman Validation'!I$665666&amp;":"&amp;'Coleman Validation'!I$665667),'Coleman Validation'!I$665668,FALSE))</f>
        <v>0.32823715199951781</v>
      </c>
      <c r="J15" s="318">
        <f ca="1">+IF(ISERROR(HLOOKUP($B15,INDIRECT("'Monthly Resource Report'!"&amp;'Coleman Validation'!J$665666&amp;":"&amp;'Coleman Validation'!J$665667),'Coleman Validation'!J$665668,FALSE)),0,HLOOKUP($B15,INDIRECT("'Monthly Resource Report'!"&amp;'Coleman Validation'!J$665666&amp;":"&amp;'Coleman Validation'!J$665667),'Coleman Validation'!J$665668,FALSE))</f>
        <v>0.20043591859665291</v>
      </c>
      <c r="L15" s="301">
        <v>41640</v>
      </c>
      <c r="M15" s="294">
        <v>146</v>
      </c>
      <c r="N15" s="297">
        <v>1.4339999999999999</v>
      </c>
      <c r="O15" s="299">
        <v>0.33</v>
      </c>
      <c r="P15" s="295">
        <v>0.2</v>
      </c>
      <c r="Q15" s="294">
        <f ca="1">+IF(ISERROR(HLOOKUP($B15,INDIRECT("'Monthly Resource Report'!"&amp;'Coleman Validation'!Q$665666&amp;":"&amp;'Coleman Validation'!Q$665667),'Coleman Validation'!Q$665668,FALSE)),0,HLOOKUP($B15,INDIRECT("'Monthly Resource Report'!"&amp;'Coleman Validation'!Q$665666&amp;":"&amp;'Coleman Validation'!Q$665667),'Coleman Validation'!Q$665668,FALSE))</f>
        <v>146</v>
      </c>
      <c r="R15" s="297">
        <f ca="1">+IF(ISERROR(HLOOKUP($B15,INDIRECT("'Monthly Resource Report'!"&amp;'Coleman Validation'!R$665666&amp;":"&amp;'Coleman Validation'!R$665667),'Coleman Validation'!R$665668,FALSE)),0,HLOOKUP($B15,INDIRECT("'Monthly Resource Report'!"&amp;'Coleman Validation'!R$665666&amp;":"&amp;'Coleman Validation'!R$665667),'Coleman Validation'!R$665668,FALSE))</f>
        <v>1.4339986670415612</v>
      </c>
      <c r="S15" s="317">
        <f ca="1">+IF(ISERROR(HLOOKUP($B15,INDIRECT("'Monthly Resource Report'!"&amp;'Coleman Validation'!S$665666&amp;":"&amp;'Coleman Validation'!S$665667),'Coleman Validation'!S$665668,FALSE)),0,HLOOKUP($B15,INDIRECT("'Monthly Resource Report'!"&amp;'Coleman Validation'!S$665666&amp;":"&amp;'Coleman Validation'!S$665667),'Coleman Validation'!S$665668,FALSE))</f>
        <v>0.3282940157549184</v>
      </c>
      <c r="T15" s="318">
        <f ca="1">+IF(ISERROR(HLOOKUP($B15,INDIRECT("'Monthly Resource Report'!"&amp;'Coleman Validation'!T$665666&amp;":"&amp;'Coleman Validation'!T$665667),'Coleman Validation'!T$665668,FALSE)),0,HLOOKUP($B15,INDIRECT("'Monthly Resource Report'!"&amp;'Coleman Validation'!T$665666&amp;":"&amp;'Coleman Validation'!T$665667),'Coleman Validation'!T$665668,FALSE))</f>
        <v>0.20038750330366531</v>
      </c>
      <c r="V15" s="301">
        <v>41640</v>
      </c>
      <c r="W15" s="294">
        <v>151</v>
      </c>
      <c r="X15" s="297">
        <v>1.4339999999999999</v>
      </c>
      <c r="Y15" s="299">
        <v>0.33</v>
      </c>
      <c r="Z15" s="295">
        <v>0.2</v>
      </c>
      <c r="AA15" s="294">
        <f ca="1">+IF(ISERROR(HLOOKUP($B15,INDIRECT("'Monthly Resource Report'!"&amp;'Coleman Validation'!AA$665666&amp;":"&amp;'Coleman Validation'!AA$665667),'Coleman Validation'!AA$665668,FALSE)),0,HLOOKUP($B15,INDIRECT("'Monthly Resource Report'!"&amp;'Coleman Validation'!AA$665666&amp;":"&amp;'Coleman Validation'!AA$665667),'Coleman Validation'!AA$665668,FALSE))</f>
        <v>151</v>
      </c>
      <c r="AB15" s="297">
        <f ca="1">+IF(ISERROR(HLOOKUP($B15,INDIRECT("'Monthly Resource Report'!"&amp;'Coleman Validation'!AB$665666&amp;":"&amp;'Coleman Validation'!AB$665667),'Coleman Validation'!AB$665668,FALSE)),0,HLOOKUP($B15,INDIRECT("'Monthly Resource Report'!"&amp;'Coleman Validation'!AB$665666&amp;":"&amp;'Coleman Validation'!AB$665667),'Coleman Validation'!AB$665668,FALSE))</f>
        <v>1.4339986500721917</v>
      </c>
      <c r="AC15" s="317">
        <f ca="1">+IF(ISERROR(HLOOKUP($B15,INDIRECT("'Monthly Resource Report'!"&amp;'Coleman Validation'!AC$665666&amp;":"&amp;'Coleman Validation'!AC$665667),'Coleman Validation'!AC$665668,FALSE)),0,HLOOKUP($B15,INDIRECT("'Monthly Resource Report'!"&amp;'Coleman Validation'!AC$665666&amp;":"&amp;'Coleman Validation'!AC$665667),'Coleman Validation'!AC$665668,FALSE))</f>
        <v>0.32900302212723126</v>
      </c>
      <c r="AD15" s="318">
        <f ca="1">+IF(ISERROR(HLOOKUP($B15,INDIRECT("'Monthly Resource Report'!"&amp;'Coleman Validation'!AD$665666&amp;":"&amp;'Coleman Validation'!AD$665667),'Coleman Validation'!AD$665668,FALSE)),0,HLOOKUP($B15,INDIRECT("'Monthly Resource Report'!"&amp;'Coleman Validation'!AD$665666&amp;":"&amp;'Coleman Validation'!AD$665667),'Coleman Validation'!AD$665668,FALSE))</f>
        <v>0.20059849879869632</v>
      </c>
    </row>
    <row r="16" spans="2:30">
      <c r="B16" s="301">
        <v>41671</v>
      </c>
      <c r="C16" s="294">
        <v>146</v>
      </c>
      <c r="D16" s="297">
        <v>1.4339999999999999</v>
      </c>
      <c r="E16" s="299">
        <v>0.33</v>
      </c>
      <c r="F16" s="295">
        <v>0.2</v>
      </c>
      <c r="G16" s="294">
        <f ca="1">+IF(ISERROR(HLOOKUP($B16,INDIRECT("'Monthly Resource Report'!"&amp;'Coleman Validation'!G$665666&amp;":"&amp;'Coleman Validation'!G$665667),'Coleman Validation'!G$665668,FALSE)),0,HLOOKUP($B16,INDIRECT("'Monthly Resource Report'!"&amp;'Coleman Validation'!G$665666&amp;":"&amp;'Coleman Validation'!G$665667),'Coleman Validation'!G$665668,FALSE))</f>
        <v>146</v>
      </c>
      <c r="H16" s="297">
        <f ca="1">+IF(ISERROR(HLOOKUP($B16,INDIRECT("'Monthly Resource Report'!"&amp;'Coleman Validation'!H$665666&amp;":"&amp;'Coleman Validation'!H$665667),'Coleman Validation'!H$665668,FALSE)),0,HLOOKUP($B16,INDIRECT("'Monthly Resource Report'!"&amp;'Coleman Validation'!H$665666&amp;":"&amp;'Coleman Validation'!H$665667),'Coleman Validation'!H$665668,FALSE))</f>
        <v>1.4339985225833685</v>
      </c>
      <c r="I16" s="317">
        <f ca="1">+IF(ISERROR(HLOOKUP($B16,INDIRECT("'Monthly Resource Report'!"&amp;'Coleman Validation'!I$665666&amp;":"&amp;'Coleman Validation'!I$665667),'Coleman Validation'!I$665668,FALSE)),0,HLOOKUP($B16,INDIRECT("'Monthly Resource Report'!"&amp;'Coleman Validation'!I$665666&amp;":"&amp;'Coleman Validation'!I$665667),'Coleman Validation'!I$665668,FALSE))</f>
        <v>0.32780060257463711</v>
      </c>
      <c r="J16" s="318">
        <f ca="1">+IF(ISERROR(HLOOKUP($B16,INDIRECT("'Monthly Resource Report'!"&amp;'Coleman Validation'!J$665666&amp;":"&amp;'Coleman Validation'!J$665667),'Coleman Validation'!J$665668,FALSE)),0,HLOOKUP($B16,INDIRECT("'Monthly Resource Report'!"&amp;'Coleman Validation'!J$665666&amp;":"&amp;'Coleman Validation'!J$665667),'Coleman Validation'!J$665668,FALSE))</f>
        <v>0.20037009573053824</v>
      </c>
      <c r="L16" s="301">
        <v>41671</v>
      </c>
      <c r="M16" s="294">
        <v>146</v>
      </c>
      <c r="N16" s="297">
        <v>1.4339999999999999</v>
      </c>
      <c r="O16" s="299">
        <v>0.33</v>
      </c>
      <c r="P16" s="295">
        <v>0.2</v>
      </c>
      <c r="Q16" s="294">
        <f ca="1">+IF(ISERROR(HLOOKUP($B16,INDIRECT("'Monthly Resource Report'!"&amp;'Coleman Validation'!Q$665666&amp;":"&amp;'Coleman Validation'!Q$665667),'Coleman Validation'!Q$665668,FALSE)),0,HLOOKUP($B16,INDIRECT("'Monthly Resource Report'!"&amp;'Coleman Validation'!Q$665666&amp;":"&amp;'Coleman Validation'!Q$665667),'Coleman Validation'!Q$665668,FALSE))</f>
        <v>146</v>
      </c>
      <c r="R16" s="297">
        <f ca="1">+IF(ISERROR(HLOOKUP($B16,INDIRECT("'Monthly Resource Report'!"&amp;'Coleman Validation'!R$665666&amp;":"&amp;'Coleman Validation'!R$665667),'Coleman Validation'!R$665668,FALSE)),0,HLOOKUP($B16,INDIRECT("'Monthly Resource Report'!"&amp;'Coleman Validation'!R$665666&amp;":"&amp;'Coleman Validation'!R$665667),'Coleman Validation'!R$665668,FALSE))</f>
        <v>1.4339984792653682</v>
      </c>
      <c r="S16" s="317">
        <f ca="1">+IF(ISERROR(HLOOKUP($B16,INDIRECT("'Monthly Resource Report'!"&amp;'Coleman Validation'!S$665666&amp;":"&amp;'Coleman Validation'!S$665667),'Coleman Validation'!S$665668,FALSE)),0,HLOOKUP($B16,INDIRECT("'Monthly Resource Report'!"&amp;'Coleman Validation'!S$665666&amp;":"&amp;'Coleman Validation'!S$665667),'Coleman Validation'!S$665668,FALSE))</f>
        <v>0.32785469019384916</v>
      </c>
      <c r="T16" s="318">
        <f ca="1">+IF(ISERROR(HLOOKUP($B16,INDIRECT("'Monthly Resource Report'!"&amp;'Coleman Validation'!T$665666&amp;":"&amp;'Coleman Validation'!T$665667),'Coleman Validation'!T$665668,FALSE)),0,HLOOKUP($B16,INDIRECT("'Monthly Resource Report'!"&amp;'Coleman Validation'!T$665666&amp;":"&amp;'Coleman Validation'!T$665667),'Coleman Validation'!T$665668,FALSE))</f>
        <v>0.20063768483821373</v>
      </c>
      <c r="V16" s="301">
        <v>41671</v>
      </c>
      <c r="W16" s="294">
        <v>151</v>
      </c>
      <c r="X16" s="297">
        <v>1.4339999999999999</v>
      </c>
      <c r="Y16" s="299">
        <v>0.33</v>
      </c>
      <c r="Z16" s="295">
        <v>0.2</v>
      </c>
      <c r="AA16" s="294">
        <f ca="1">+IF(ISERROR(HLOOKUP($B16,INDIRECT("'Monthly Resource Report'!"&amp;'Coleman Validation'!AA$665666&amp;":"&amp;'Coleman Validation'!AA$665667),'Coleman Validation'!AA$665668,FALSE)),0,HLOOKUP($B16,INDIRECT("'Monthly Resource Report'!"&amp;'Coleman Validation'!AA$665666&amp;":"&amp;'Coleman Validation'!AA$665667),'Coleman Validation'!AA$665668,FALSE))</f>
        <v>151</v>
      </c>
      <c r="AB16" s="297">
        <f ca="1">+IF(ISERROR(HLOOKUP($B16,INDIRECT("'Monthly Resource Report'!"&amp;'Coleman Validation'!AB$665666&amp;":"&amp;'Coleman Validation'!AB$665667),'Coleman Validation'!AB$665668,FALSE)),0,HLOOKUP($B16,INDIRECT("'Monthly Resource Report'!"&amp;'Coleman Validation'!AB$665666&amp;":"&amp;'Coleman Validation'!AB$665667),'Coleman Validation'!AB$665668,FALSE))</f>
        <v>1.4339988660845902</v>
      </c>
      <c r="AC16" s="317">
        <f ca="1">+IF(ISERROR(HLOOKUP($B16,INDIRECT("'Monthly Resource Report'!"&amp;'Coleman Validation'!AC$665666&amp;":"&amp;'Coleman Validation'!AC$665667),'Coleman Validation'!AC$665668,FALSE)),0,HLOOKUP($B16,INDIRECT("'Monthly Resource Report'!"&amp;'Coleman Validation'!AC$665666&amp;":"&amp;'Coleman Validation'!AC$665667),'Coleman Validation'!AC$665668,FALSE))</f>
        <v>0.328580143088267</v>
      </c>
      <c r="AD16" s="318">
        <f ca="1">+IF(ISERROR(HLOOKUP($B16,INDIRECT("'Monthly Resource Report'!"&amp;'Coleman Validation'!AD$665666&amp;":"&amp;'Coleman Validation'!AD$665667),'Coleman Validation'!AD$665668,FALSE)),0,HLOOKUP($B16,INDIRECT("'Monthly Resource Report'!"&amp;'Coleman Validation'!AD$665666&amp;":"&amp;'Coleman Validation'!AD$665667),'Coleman Validation'!AD$665668,FALSE))</f>
        <v>0.20066784794023212</v>
      </c>
    </row>
    <row r="17" spans="2:30">
      <c r="B17" s="301">
        <v>41699</v>
      </c>
      <c r="C17" s="294">
        <v>146</v>
      </c>
      <c r="D17" s="297">
        <v>1.4339999999999999</v>
      </c>
      <c r="E17" s="299">
        <v>0.33</v>
      </c>
      <c r="F17" s="295">
        <v>0.2</v>
      </c>
      <c r="G17" s="294">
        <f ca="1">+IF(ISERROR(HLOOKUP($B17,INDIRECT("'Monthly Resource Report'!"&amp;'Coleman Validation'!G$665666&amp;":"&amp;'Coleman Validation'!G$665667),'Coleman Validation'!G$665668,FALSE)),0,HLOOKUP($B17,INDIRECT("'Monthly Resource Report'!"&amp;'Coleman Validation'!G$665666&amp;":"&amp;'Coleman Validation'!G$665667),'Coleman Validation'!G$665668,FALSE))</f>
        <v>146</v>
      </c>
      <c r="H17" s="297">
        <f ca="1">+IF(ISERROR(HLOOKUP($B17,INDIRECT("'Monthly Resource Report'!"&amp;'Coleman Validation'!H$665666&amp;":"&amp;'Coleman Validation'!H$665667),'Coleman Validation'!H$665668,FALSE)),0,HLOOKUP($B17,INDIRECT("'Monthly Resource Report'!"&amp;'Coleman Validation'!H$665666&amp;":"&amp;'Coleman Validation'!H$665667),'Coleman Validation'!H$665668,FALSE))</f>
        <v>1.4339990055036334</v>
      </c>
      <c r="I17" s="317">
        <f ca="1">+IF(ISERROR(HLOOKUP($B17,INDIRECT("'Monthly Resource Report'!"&amp;'Coleman Validation'!I$665666&amp;":"&amp;'Coleman Validation'!I$665667),'Coleman Validation'!I$665668,FALSE)),0,HLOOKUP($B17,INDIRECT("'Monthly Resource Report'!"&amp;'Coleman Validation'!I$665666&amp;":"&amp;'Coleman Validation'!I$665667),'Coleman Validation'!I$665668,FALSE))</f>
        <v>0.3257400048721778</v>
      </c>
      <c r="J17" s="318">
        <f ca="1">+IF(ISERROR(HLOOKUP($B17,INDIRECT("'Monthly Resource Report'!"&amp;'Coleman Validation'!J$665666&amp;":"&amp;'Coleman Validation'!J$665667),'Coleman Validation'!J$665668,FALSE)),0,HLOOKUP($B17,INDIRECT("'Monthly Resource Report'!"&amp;'Coleman Validation'!J$665666&amp;":"&amp;'Coleman Validation'!J$665667),'Coleman Validation'!J$665668,FALSE))</f>
        <v>0.2003577427831007</v>
      </c>
      <c r="L17" s="301">
        <v>41699</v>
      </c>
      <c r="M17" s="294">
        <v>146</v>
      </c>
      <c r="N17" s="297">
        <v>1.4339999999999999</v>
      </c>
      <c r="O17" s="299">
        <v>0.33</v>
      </c>
      <c r="P17" s="295">
        <v>0.2</v>
      </c>
      <c r="Q17" s="294">
        <f ca="1">+IF(ISERROR(HLOOKUP($B17,INDIRECT("'Monthly Resource Report'!"&amp;'Coleman Validation'!Q$665666&amp;":"&amp;'Coleman Validation'!Q$665667),'Coleman Validation'!Q$665668,FALSE)),0,HLOOKUP($B17,INDIRECT("'Monthly Resource Report'!"&amp;'Coleman Validation'!Q$665666&amp;":"&amp;'Coleman Validation'!Q$665667),'Coleman Validation'!Q$665668,FALSE))</f>
        <v>146</v>
      </c>
      <c r="R17" s="297">
        <f ca="1">+IF(ISERROR(HLOOKUP($B17,INDIRECT("'Monthly Resource Report'!"&amp;'Coleman Validation'!R$665666&amp;":"&amp;'Coleman Validation'!R$665667),'Coleman Validation'!R$665668,FALSE)),0,HLOOKUP($B17,INDIRECT("'Monthly Resource Report'!"&amp;'Coleman Validation'!R$665666&amp;":"&amp;'Coleman Validation'!R$665667),'Coleman Validation'!R$665668,FALSE))</f>
        <v>1.4339988095104392</v>
      </c>
      <c r="S17" s="317">
        <f ca="1">+IF(ISERROR(HLOOKUP($B17,INDIRECT("'Monthly Resource Report'!"&amp;'Coleman Validation'!S$665666&amp;":"&amp;'Coleman Validation'!S$665667),'Coleman Validation'!S$665668,FALSE)),0,HLOOKUP($B17,INDIRECT("'Monthly Resource Report'!"&amp;'Coleman Validation'!S$665666&amp;":"&amp;'Coleman Validation'!S$665667),'Coleman Validation'!S$665668,FALSE))</f>
        <v>0.3259303699614069</v>
      </c>
      <c r="T17" s="318">
        <f ca="1">+IF(ISERROR(HLOOKUP($B17,INDIRECT("'Monthly Resource Report'!"&amp;'Coleman Validation'!T$665666&amp;":"&amp;'Coleman Validation'!T$665667),'Coleman Validation'!T$665668,FALSE)),0,HLOOKUP($B17,INDIRECT("'Monthly Resource Report'!"&amp;'Coleman Validation'!T$665666&amp;":"&amp;'Coleman Validation'!T$665667),'Coleman Validation'!T$665668,FALSE))</f>
        <v>0.20041592616029041</v>
      </c>
      <c r="V17" s="301">
        <v>41699</v>
      </c>
      <c r="W17" s="294">
        <v>151</v>
      </c>
      <c r="X17" s="297">
        <v>1.4339999999999999</v>
      </c>
      <c r="Y17" s="299">
        <v>0.33</v>
      </c>
      <c r="Z17" s="295">
        <v>0.2</v>
      </c>
      <c r="AA17" s="294">
        <f ca="1">+IF(ISERROR(HLOOKUP($B17,INDIRECT("'Monthly Resource Report'!"&amp;'Coleman Validation'!AA$665666&amp;":"&amp;'Coleman Validation'!AA$665667),'Coleman Validation'!AA$665668,FALSE)),0,HLOOKUP($B17,INDIRECT("'Monthly Resource Report'!"&amp;'Coleman Validation'!AA$665666&amp;":"&amp;'Coleman Validation'!AA$665667),'Coleman Validation'!AA$665668,FALSE))</f>
        <v>151</v>
      </c>
      <c r="AB17" s="297">
        <f ca="1">+IF(ISERROR(HLOOKUP($B17,INDIRECT("'Monthly Resource Report'!"&amp;'Coleman Validation'!AB$665666&amp;":"&amp;'Coleman Validation'!AB$665667),'Coleman Validation'!AB$665668,FALSE)),0,HLOOKUP($B17,INDIRECT("'Monthly Resource Report'!"&amp;'Coleman Validation'!AB$665666&amp;":"&amp;'Coleman Validation'!AB$665667),'Coleman Validation'!AB$665668,FALSE))</f>
        <v>1.4339993061898755</v>
      </c>
      <c r="AC17" s="317">
        <f ca="1">+IF(ISERROR(HLOOKUP($B17,INDIRECT("'Monthly Resource Report'!"&amp;'Coleman Validation'!AC$665666&amp;":"&amp;'Coleman Validation'!AC$665667),'Coleman Validation'!AC$665668,FALSE)),0,HLOOKUP($B17,INDIRECT("'Monthly Resource Report'!"&amp;'Coleman Validation'!AC$665666&amp;":"&amp;'Coleman Validation'!AC$665667),'Coleman Validation'!AC$665668,FALSE))</f>
        <v>0.32739631202904301</v>
      </c>
      <c r="AD17" s="318">
        <f ca="1">+IF(ISERROR(HLOOKUP($B17,INDIRECT("'Monthly Resource Report'!"&amp;'Coleman Validation'!AD$665666&amp;":"&amp;'Coleman Validation'!AD$665667),'Coleman Validation'!AD$665668,FALSE)),0,HLOOKUP($B17,INDIRECT("'Monthly Resource Report'!"&amp;'Coleman Validation'!AD$665666&amp;":"&amp;'Coleman Validation'!AD$665667),'Coleman Validation'!AD$665668,FALSE))</f>
        <v>0.20085185710020947</v>
      </c>
    </row>
    <row r="18" spans="2:30">
      <c r="B18" s="301">
        <v>41730</v>
      </c>
      <c r="C18" s="294">
        <v>146</v>
      </c>
      <c r="D18" s="297">
        <v>1.4339999999999999</v>
      </c>
      <c r="E18" s="299">
        <v>0.33</v>
      </c>
      <c r="F18" s="295">
        <v>0.2</v>
      </c>
      <c r="G18" s="294">
        <f ca="1">+IF(ISERROR(HLOOKUP($B18,INDIRECT("'Monthly Resource Report'!"&amp;'Coleman Validation'!G$665666&amp;":"&amp;'Coleman Validation'!G$665667),'Coleman Validation'!G$665668,FALSE)),0,HLOOKUP($B18,INDIRECT("'Monthly Resource Report'!"&amp;'Coleman Validation'!G$665666&amp;":"&amp;'Coleman Validation'!G$665667),'Coleman Validation'!G$665668,FALSE))</f>
        <v>146</v>
      </c>
      <c r="H18" s="297">
        <f ca="1">+IF(ISERROR(HLOOKUP($B18,INDIRECT("'Monthly Resource Report'!"&amp;'Coleman Validation'!H$665666&amp;":"&amp;'Coleman Validation'!H$665667),'Coleman Validation'!H$665668,FALSE)),0,HLOOKUP($B18,INDIRECT("'Monthly Resource Report'!"&amp;'Coleman Validation'!H$665666&amp;":"&amp;'Coleman Validation'!H$665667),'Coleman Validation'!H$665668,FALSE))</f>
        <v>1.4339993376251592</v>
      </c>
      <c r="I18" s="317">
        <f ca="1">+IF(ISERROR(HLOOKUP($B18,INDIRECT("'Monthly Resource Report'!"&amp;'Coleman Validation'!I$665666&amp;":"&amp;'Coleman Validation'!I$665667),'Coleman Validation'!I$665668,FALSE)),0,HLOOKUP($B18,INDIRECT("'Monthly Resource Report'!"&amp;'Coleman Validation'!I$665666&amp;":"&amp;'Coleman Validation'!I$665667),'Coleman Validation'!I$665668,FALSE))</f>
        <v>0.32671605376304019</v>
      </c>
      <c r="J18" s="318">
        <f ca="1">+IF(ISERROR(HLOOKUP($B18,INDIRECT("'Monthly Resource Report'!"&amp;'Coleman Validation'!J$665666&amp;":"&amp;'Coleman Validation'!J$665667),'Coleman Validation'!J$665668,FALSE)),0,HLOOKUP($B18,INDIRECT("'Monthly Resource Report'!"&amp;'Coleman Validation'!J$665666&amp;":"&amp;'Coleman Validation'!J$665667),'Coleman Validation'!J$665668,FALSE))</f>
        <v>0.20036166496462984</v>
      </c>
      <c r="L18" s="301">
        <v>41730</v>
      </c>
      <c r="M18" s="294">
        <v>146</v>
      </c>
      <c r="N18" s="297">
        <v>1.4339999999999999</v>
      </c>
      <c r="O18" s="299">
        <v>0.33</v>
      </c>
      <c r="P18" s="295">
        <v>0.2</v>
      </c>
      <c r="Q18" s="294">
        <f ca="1">+IF(ISERROR(HLOOKUP($B18,INDIRECT("'Monthly Resource Report'!"&amp;'Coleman Validation'!Q$665666&amp;":"&amp;'Coleman Validation'!Q$665667),'Coleman Validation'!Q$665668,FALSE)),0,HLOOKUP($B18,INDIRECT("'Monthly Resource Report'!"&amp;'Coleman Validation'!Q$665666&amp;":"&amp;'Coleman Validation'!Q$665667),'Coleman Validation'!Q$665668,FALSE))</f>
        <v>146</v>
      </c>
      <c r="R18" s="297">
        <f ca="1">+IF(ISERROR(HLOOKUP($B18,INDIRECT("'Monthly Resource Report'!"&amp;'Coleman Validation'!R$665666&amp;":"&amp;'Coleman Validation'!R$665667),'Coleman Validation'!R$665668,FALSE)),0,HLOOKUP($B18,INDIRECT("'Monthly Resource Report'!"&amp;'Coleman Validation'!R$665666&amp;":"&amp;'Coleman Validation'!R$665667),'Coleman Validation'!R$665668,FALSE))</f>
        <v>1.4339994059536145</v>
      </c>
      <c r="S18" s="317">
        <f ca="1">+IF(ISERROR(HLOOKUP($B18,INDIRECT("'Monthly Resource Report'!"&amp;'Coleman Validation'!S$665666&amp;":"&amp;'Coleman Validation'!S$665667),'Coleman Validation'!S$665668,FALSE)),0,HLOOKUP($B18,INDIRECT("'Monthly Resource Report'!"&amp;'Coleman Validation'!S$665666&amp;":"&amp;'Coleman Validation'!S$665667),'Coleman Validation'!S$665668,FALSE))</f>
        <v>0.32672179709019011</v>
      </c>
      <c r="T18" s="318">
        <f ca="1">+IF(ISERROR(HLOOKUP($B18,INDIRECT("'Monthly Resource Report'!"&amp;'Coleman Validation'!T$665666&amp;":"&amp;'Coleman Validation'!T$665667),'Coleman Validation'!T$665668,FALSE)),0,HLOOKUP($B18,INDIRECT("'Monthly Resource Report'!"&amp;'Coleman Validation'!T$665666&amp;":"&amp;'Coleman Validation'!T$665667),'Coleman Validation'!T$665668,FALSE))</f>
        <v>0.20021495245394436</v>
      </c>
      <c r="V18" s="301">
        <v>41730</v>
      </c>
      <c r="W18" s="294">
        <v>151</v>
      </c>
      <c r="X18" s="297">
        <v>1.4339999999999999</v>
      </c>
      <c r="Y18" s="299">
        <v>0.33</v>
      </c>
      <c r="Z18" s="295">
        <v>0.2</v>
      </c>
      <c r="AA18" s="294">
        <f ca="1">+IF(ISERROR(HLOOKUP($B18,INDIRECT("'Monthly Resource Report'!"&amp;'Coleman Validation'!AA$665666&amp;":"&amp;'Coleman Validation'!AA$665667),'Coleman Validation'!AA$665668,FALSE)),0,HLOOKUP($B18,INDIRECT("'Monthly Resource Report'!"&amp;'Coleman Validation'!AA$665666&amp;":"&amp;'Coleman Validation'!AA$665667),'Coleman Validation'!AA$665668,FALSE))</f>
        <v>151</v>
      </c>
      <c r="AB18" s="297">
        <f ca="1">+IF(ISERROR(HLOOKUP($B18,INDIRECT("'Monthly Resource Report'!"&amp;'Coleman Validation'!AB$665666&amp;":"&amp;'Coleman Validation'!AB$665667),'Coleman Validation'!AB$665668,FALSE)),0,HLOOKUP($B18,INDIRECT("'Monthly Resource Report'!"&amp;'Coleman Validation'!AB$665666&amp;":"&amp;'Coleman Validation'!AB$665667),'Coleman Validation'!AB$665668,FALSE))</f>
        <v>1.4340004395052426</v>
      </c>
      <c r="AC18" s="317">
        <f ca="1">+IF(ISERROR(HLOOKUP($B18,INDIRECT("'Monthly Resource Report'!"&amp;'Coleman Validation'!AC$665666&amp;":"&amp;'Coleman Validation'!AC$665667),'Coleman Validation'!AC$665668,FALSE)),0,HLOOKUP($B18,INDIRECT("'Monthly Resource Report'!"&amp;'Coleman Validation'!AC$665666&amp;":"&amp;'Coleman Validation'!AC$665667),'Coleman Validation'!AC$665668,FALSE))</f>
        <v>0.3288653021218696</v>
      </c>
      <c r="AD18" s="318">
        <f ca="1">+IF(ISERROR(HLOOKUP($B18,INDIRECT("'Monthly Resource Report'!"&amp;'Coleman Validation'!AD$665666&amp;":"&amp;'Coleman Validation'!AD$665667),'Coleman Validation'!AD$665668,FALSE)),0,HLOOKUP($B18,INDIRECT("'Monthly Resource Report'!"&amp;'Coleman Validation'!AD$665666&amp;":"&amp;'Coleman Validation'!AD$665667),'Coleman Validation'!AD$665668,FALSE))</f>
        <v>0.20150708655962793</v>
      </c>
    </row>
    <row r="19" spans="2:30">
      <c r="B19" s="301">
        <v>41760</v>
      </c>
      <c r="C19" s="294">
        <v>146</v>
      </c>
      <c r="D19" s="297">
        <v>1.4339999999999999</v>
      </c>
      <c r="E19" s="299">
        <v>0.33</v>
      </c>
      <c r="F19" s="295">
        <v>0.2</v>
      </c>
      <c r="G19" s="294">
        <f ca="1">+IF(ISERROR(HLOOKUP($B19,INDIRECT("'Monthly Resource Report'!"&amp;'Coleman Validation'!G$665666&amp;":"&amp;'Coleman Validation'!G$665667),'Coleman Validation'!G$665668,FALSE)),0,HLOOKUP($B19,INDIRECT("'Monthly Resource Report'!"&amp;'Coleman Validation'!G$665666&amp;":"&amp;'Coleman Validation'!G$665667),'Coleman Validation'!G$665668,FALSE))</f>
        <v>146</v>
      </c>
      <c r="H19" s="297">
        <f ca="1">+IF(ISERROR(HLOOKUP($B19,INDIRECT("'Monthly Resource Report'!"&amp;'Coleman Validation'!H$665666&amp;":"&amp;'Coleman Validation'!H$665667),'Coleman Validation'!H$665668,FALSE)),0,HLOOKUP($B19,INDIRECT("'Monthly Resource Report'!"&amp;'Coleman Validation'!H$665666&amp;":"&amp;'Coleman Validation'!H$665667),'Coleman Validation'!H$665668,FALSE))</f>
        <v>1.4339990144546648</v>
      </c>
      <c r="I19" s="317">
        <f ca="1">+IF(ISERROR(HLOOKUP($B19,INDIRECT("'Monthly Resource Report'!"&amp;'Coleman Validation'!I$665666&amp;":"&amp;'Coleman Validation'!I$665667),'Coleman Validation'!I$665668,FALSE)),0,HLOOKUP($B19,INDIRECT("'Monthly Resource Report'!"&amp;'Coleman Validation'!I$665666&amp;":"&amp;'Coleman Validation'!I$665667),'Coleman Validation'!I$665668,FALSE))</f>
        <v>0.32670039407003865</v>
      </c>
      <c r="J19" s="318">
        <f ca="1">+IF(ISERROR(HLOOKUP($B19,INDIRECT("'Monthly Resource Report'!"&amp;'Coleman Validation'!J$665666&amp;":"&amp;'Coleman Validation'!J$665667),'Coleman Validation'!J$665668,FALSE)),0,HLOOKUP($B19,INDIRECT("'Monthly Resource Report'!"&amp;'Coleman Validation'!J$665666&amp;":"&amp;'Coleman Validation'!J$665667),'Coleman Validation'!J$665668,FALSE))</f>
        <v>0.20052905605931234</v>
      </c>
      <c r="L19" s="301">
        <v>41760</v>
      </c>
      <c r="M19" s="294">
        <v>146</v>
      </c>
      <c r="N19" s="297">
        <v>1.4339999999999999</v>
      </c>
      <c r="O19" s="299">
        <v>0.33</v>
      </c>
      <c r="P19" s="295">
        <v>0.2</v>
      </c>
      <c r="Q19" s="294">
        <f ca="1">+IF(ISERROR(HLOOKUP($B19,INDIRECT("'Monthly Resource Report'!"&amp;'Coleman Validation'!Q$665666&amp;":"&amp;'Coleman Validation'!Q$665667),'Coleman Validation'!Q$665668,FALSE)),0,HLOOKUP($B19,INDIRECT("'Monthly Resource Report'!"&amp;'Coleman Validation'!Q$665666&amp;":"&amp;'Coleman Validation'!Q$665667),'Coleman Validation'!Q$665668,FALSE))</f>
        <v>146</v>
      </c>
      <c r="R19" s="297">
        <f ca="1">+IF(ISERROR(HLOOKUP($B19,INDIRECT("'Monthly Resource Report'!"&amp;'Coleman Validation'!R$665666&amp;":"&amp;'Coleman Validation'!R$665667),'Coleman Validation'!R$665668,FALSE)),0,HLOOKUP($B19,INDIRECT("'Monthly Resource Report'!"&amp;'Coleman Validation'!R$665666&amp;":"&amp;'Coleman Validation'!R$665667),'Coleman Validation'!R$665668,FALSE))</f>
        <v>1.4339990801677598</v>
      </c>
      <c r="S19" s="317">
        <f ca="1">+IF(ISERROR(HLOOKUP($B19,INDIRECT("'Monthly Resource Report'!"&amp;'Coleman Validation'!S$665666&amp;":"&amp;'Coleman Validation'!S$665667),'Coleman Validation'!S$665668,FALSE)),0,HLOOKUP($B19,INDIRECT("'Monthly Resource Report'!"&amp;'Coleman Validation'!S$665666&amp;":"&amp;'Coleman Validation'!S$665667),'Coleman Validation'!S$665668,FALSE))</f>
        <v>0.32671088512126989</v>
      </c>
      <c r="T19" s="318">
        <f ca="1">+IF(ISERROR(HLOOKUP($B19,INDIRECT("'Monthly Resource Report'!"&amp;'Coleman Validation'!T$665666&amp;":"&amp;'Coleman Validation'!T$665667),'Coleman Validation'!T$665668,FALSE)),0,HLOOKUP($B19,INDIRECT("'Monthly Resource Report'!"&amp;'Coleman Validation'!T$665666&amp;":"&amp;'Coleman Validation'!T$665667),'Coleman Validation'!T$665668,FALSE))</f>
        <v>0.2008018424265442</v>
      </c>
      <c r="V19" s="301">
        <v>41760</v>
      </c>
      <c r="W19" s="294">
        <v>151</v>
      </c>
      <c r="X19" s="297">
        <v>1.4339999999999999</v>
      </c>
      <c r="Y19" s="299">
        <v>0.33</v>
      </c>
      <c r="Z19" s="295">
        <v>0.2</v>
      </c>
      <c r="AA19" s="294">
        <f ca="1">+IF(ISERROR(HLOOKUP($B19,INDIRECT("'Monthly Resource Report'!"&amp;'Coleman Validation'!AA$665666&amp;":"&amp;'Coleman Validation'!AA$665667),'Coleman Validation'!AA$665668,FALSE)),0,HLOOKUP($B19,INDIRECT("'Monthly Resource Report'!"&amp;'Coleman Validation'!AA$665666&amp;":"&amp;'Coleman Validation'!AA$665667),'Coleman Validation'!AA$665668,FALSE))</f>
        <v>151</v>
      </c>
      <c r="AB19" s="297">
        <f ca="1">+IF(ISERROR(HLOOKUP($B19,INDIRECT("'Monthly Resource Report'!"&amp;'Coleman Validation'!AB$665666&amp;":"&amp;'Coleman Validation'!AB$665667),'Coleman Validation'!AB$665668,FALSE)),0,HLOOKUP($B19,INDIRECT("'Monthly Resource Report'!"&amp;'Coleman Validation'!AB$665666&amp;":"&amp;'Coleman Validation'!AB$665667),'Coleman Validation'!AB$665668,FALSE))</f>
        <v>1.4339989618142297</v>
      </c>
      <c r="AC19" s="317">
        <f ca="1">+IF(ISERROR(HLOOKUP($B19,INDIRECT("'Monthly Resource Report'!"&amp;'Coleman Validation'!AC$665666&amp;":"&amp;'Coleman Validation'!AC$665667),'Coleman Validation'!AC$665668,FALSE)),0,HLOOKUP($B19,INDIRECT("'Monthly Resource Report'!"&amp;'Coleman Validation'!AC$665666&amp;":"&amp;'Coleman Validation'!AC$665667),'Coleman Validation'!AC$665668,FALSE))</f>
        <v>0.328114071696474</v>
      </c>
      <c r="AD19" s="318">
        <f ca="1">+IF(ISERROR(HLOOKUP($B19,INDIRECT("'Monthly Resource Report'!"&amp;'Coleman Validation'!AD$665666&amp;":"&amp;'Coleman Validation'!AD$665667),'Coleman Validation'!AD$665668,FALSE)),0,HLOOKUP($B19,INDIRECT("'Monthly Resource Report'!"&amp;'Coleman Validation'!AD$665666&amp;":"&amp;'Coleman Validation'!AD$665667),'Coleman Validation'!AD$665668,FALSE))</f>
        <v>0.20231071968784994</v>
      </c>
    </row>
    <row r="20" spans="2:30">
      <c r="B20" s="301">
        <v>41791</v>
      </c>
      <c r="C20" s="294">
        <v>146</v>
      </c>
      <c r="D20" s="297">
        <v>1.4339999999999999</v>
      </c>
      <c r="E20" s="299">
        <v>0.33</v>
      </c>
      <c r="F20" s="295">
        <v>0.2</v>
      </c>
      <c r="G20" s="294">
        <f ca="1">+IF(ISERROR(HLOOKUP($B20,INDIRECT("'Monthly Resource Report'!"&amp;'Coleman Validation'!G$665666&amp;":"&amp;'Coleman Validation'!G$665667),'Coleman Validation'!G$665668,FALSE)),0,HLOOKUP($B20,INDIRECT("'Monthly Resource Report'!"&amp;'Coleman Validation'!G$665666&amp;":"&amp;'Coleman Validation'!G$665667),'Coleman Validation'!G$665668,FALSE))</f>
        <v>146</v>
      </c>
      <c r="H20" s="297">
        <f ca="1">+IF(ISERROR(HLOOKUP($B20,INDIRECT("'Monthly Resource Report'!"&amp;'Coleman Validation'!H$665666&amp;":"&amp;'Coleman Validation'!H$665667),'Coleman Validation'!H$665668,FALSE)),0,HLOOKUP($B20,INDIRECT("'Monthly Resource Report'!"&amp;'Coleman Validation'!H$665666&amp;":"&amp;'Coleman Validation'!H$665667),'Coleman Validation'!H$665668,FALSE))</f>
        <v>1.4339989013239975</v>
      </c>
      <c r="I20" s="317">
        <f ca="1">+IF(ISERROR(HLOOKUP($B20,INDIRECT("'Monthly Resource Report'!"&amp;'Coleman Validation'!I$665666&amp;":"&amp;'Coleman Validation'!I$665667),'Coleman Validation'!I$665668,FALSE)),0,HLOOKUP($B20,INDIRECT("'Monthly Resource Report'!"&amp;'Coleman Validation'!I$665666&amp;":"&amp;'Coleman Validation'!I$665667),'Coleman Validation'!I$665668,FALSE))</f>
        <v>0.3258509320045348</v>
      </c>
      <c r="J20" s="318">
        <f ca="1">+IF(ISERROR(HLOOKUP($B20,INDIRECT("'Monthly Resource Report'!"&amp;'Coleman Validation'!J$665666&amp;":"&amp;'Coleman Validation'!J$665667),'Coleman Validation'!J$665668,FALSE)),0,HLOOKUP($B20,INDIRECT("'Monthly Resource Report'!"&amp;'Coleman Validation'!J$665666&amp;":"&amp;'Coleman Validation'!J$665667),'Coleman Validation'!J$665668,FALSE))</f>
        <v>0.20037438371694483</v>
      </c>
      <c r="L20" s="301">
        <v>41791</v>
      </c>
      <c r="M20" s="294">
        <v>146</v>
      </c>
      <c r="N20" s="297">
        <v>1.4339999999999999</v>
      </c>
      <c r="O20" s="299">
        <v>0.33</v>
      </c>
      <c r="P20" s="295">
        <v>0.2</v>
      </c>
      <c r="Q20" s="294">
        <f ca="1">+IF(ISERROR(HLOOKUP($B20,INDIRECT("'Monthly Resource Report'!"&amp;'Coleman Validation'!Q$665666&amp;":"&amp;'Coleman Validation'!Q$665667),'Coleman Validation'!Q$665668,FALSE)),0,HLOOKUP($B20,INDIRECT("'Monthly Resource Report'!"&amp;'Coleman Validation'!Q$665666&amp;":"&amp;'Coleman Validation'!Q$665667),'Coleman Validation'!Q$665668,FALSE))</f>
        <v>146</v>
      </c>
      <c r="R20" s="297">
        <f ca="1">+IF(ISERROR(HLOOKUP($B20,INDIRECT("'Monthly Resource Report'!"&amp;'Coleman Validation'!R$665666&amp;":"&amp;'Coleman Validation'!R$665667),'Coleman Validation'!R$665668,FALSE)),0,HLOOKUP($B20,INDIRECT("'Monthly Resource Report'!"&amp;'Coleman Validation'!R$665666&amp;":"&amp;'Coleman Validation'!R$665667),'Coleman Validation'!R$665668,FALSE))</f>
        <v>1.4339989760530782</v>
      </c>
      <c r="S20" s="317">
        <f ca="1">+IF(ISERROR(HLOOKUP($B20,INDIRECT("'Monthly Resource Report'!"&amp;'Coleman Validation'!S$665666&amp;":"&amp;'Coleman Validation'!S$665667),'Coleman Validation'!S$665668,FALSE)),0,HLOOKUP($B20,INDIRECT("'Monthly Resource Report'!"&amp;'Coleman Validation'!S$665666&amp;":"&amp;'Coleman Validation'!S$665667),'Coleman Validation'!S$665668,FALSE))</f>
        <v>0.32600255999059813</v>
      </c>
      <c r="T20" s="318">
        <f ca="1">+IF(ISERROR(HLOOKUP($B20,INDIRECT("'Monthly Resource Report'!"&amp;'Coleman Validation'!T$665666&amp;":"&amp;'Coleman Validation'!T$665667),'Coleman Validation'!T$665668,FALSE)),0,HLOOKUP($B20,INDIRECT("'Monthly Resource Report'!"&amp;'Coleman Validation'!T$665666&amp;":"&amp;'Coleman Validation'!T$665667),'Coleman Validation'!T$665668,FALSE))</f>
        <v>0.20062503740193158</v>
      </c>
      <c r="V20" s="301">
        <v>41791</v>
      </c>
      <c r="W20" s="294">
        <v>151</v>
      </c>
      <c r="X20" s="297">
        <v>1.4339999999999999</v>
      </c>
      <c r="Y20" s="299">
        <v>0.33</v>
      </c>
      <c r="Z20" s="295">
        <v>0.2</v>
      </c>
      <c r="AA20" s="294">
        <f ca="1">+IF(ISERROR(HLOOKUP($B20,INDIRECT("'Monthly Resource Report'!"&amp;'Coleman Validation'!AA$665666&amp;":"&amp;'Coleman Validation'!AA$665667),'Coleman Validation'!AA$665668,FALSE)),0,HLOOKUP($B20,INDIRECT("'Monthly Resource Report'!"&amp;'Coleman Validation'!AA$665666&amp;":"&amp;'Coleman Validation'!AA$665667),'Coleman Validation'!AA$665668,FALSE))</f>
        <v>151</v>
      </c>
      <c r="AB20" s="297">
        <f ca="1">+IF(ISERROR(HLOOKUP($B20,INDIRECT("'Monthly Resource Report'!"&amp;'Coleman Validation'!AB$665666&amp;":"&amp;'Coleman Validation'!AB$665667),'Coleman Validation'!AB$665668,FALSE)),0,HLOOKUP($B20,INDIRECT("'Monthly Resource Report'!"&amp;'Coleman Validation'!AB$665666&amp;":"&amp;'Coleman Validation'!AB$665667),'Coleman Validation'!AB$665668,FALSE))</f>
        <v>1.4339986135482332</v>
      </c>
      <c r="AC20" s="317">
        <f ca="1">+IF(ISERROR(HLOOKUP($B20,INDIRECT("'Monthly Resource Report'!"&amp;'Coleman Validation'!AC$665666&amp;":"&amp;'Coleman Validation'!AC$665667),'Coleman Validation'!AC$665668,FALSE)),0,HLOOKUP($B20,INDIRECT("'Monthly Resource Report'!"&amp;'Coleman Validation'!AC$665666&amp;":"&amp;'Coleman Validation'!AC$665667),'Coleman Validation'!AC$665668,FALSE))</f>
        <v>0.32813971368511285</v>
      </c>
      <c r="AD20" s="318">
        <f ca="1">+IF(ISERROR(HLOOKUP($B20,INDIRECT("'Monthly Resource Report'!"&amp;'Coleman Validation'!AD$665666&amp;":"&amp;'Coleman Validation'!AD$665667),'Coleman Validation'!AD$665668,FALSE)),0,HLOOKUP($B20,INDIRECT("'Monthly Resource Report'!"&amp;'Coleman Validation'!AD$665666&amp;":"&amp;'Coleman Validation'!AD$665667),'Coleman Validation'!AD$665668,FALSE))</f>
        <v>0.2006406556078599</v>
      </c>
    </row>
    <row r="21" spans="2:30">
      <c r="B21" s="301">
        <v>41821</v>
      </c>
      <c r="C21" s="294">
        <v>146</v>
      </c>
      <c r="D21" s="297">
        <v>1.4339999999999999</v>
      </c>
      <c r="E21" s="299">
        <v>0.33</v>
      </c>
      <c r="F21" s="295">
        <v>0.2</v>
      </c>
      <c r="G21" s="294">
        <f ca="1">+IF(ISERROR(HLOOKUP($B21,INDIRECT("'Monthly Resource Report'!"&amp;'Coleman Validation'!G$665666&amp;":"&amp;'Coleman Validation'!G$665667),'Coleman Validation'!G$665668,FALSE)),0,HLOOKUP($B21,INDIRECT("'Monthly Resource Report'!"&amp;'Coleman Validation'!G$665666&amp;":"&amp;'Coleman Validation'!G$665667),'Coleman Validation'!G$665668,FALSE))</f>
        <v>146</v>
      </c>
      <c r="H21" s="297">
        <f ca="1">+IF(ISERROR(HLOOKUP($B21,INDIRECT("'Monthly Resource Report'!"&amp;'Coleman Validation'!H$665666&amp;":"&amp;'Coleman Validation'!H$665667),'Coleman Validation'!H$665668,FALSE)),0,HLOOKUP($B21,INDIRECT("'Monthly Resource Report'!"&amp;'Coleman Validation'!H$665666&amp;":"&amp;'Coleman Validation'!H$665667),'Coleman Validation'!H$665668,FALSE))</f>
        <v>1.4339990007771732</v>
      </c>
      <c r="I21" s="317">
        <f ca="1">+IF(ISERROR(HLOOKUP($B21,INDIRECT("'Monthly Resource Report'!"&amp;'Coleman Validation'!I$665666&amp;":"&amp;'Coleman Validation'!I$665667),'Coleman Validation'!I$665668,FALSE)),0,HLOOKUP($B21,INDIRECT("'Monthly Resource Report'!"&amp;'Coleman Validation'!I$665666&amp;":"&amp;'Coleman Validation'!I$665667),'Coleman Validation'!I$665668,FALSE))</f>
        <v>0.3263547786375034</v>
      </c>
      <c r="J21" s="318">
        <f ca="1">+IF(ISERROR(HLOOKUP($B21,INDIRECT("'Monthly Resource Report'!"&amp;'Coleman Validation'!J$665666&amp;":"&amp;'Coleman Validation'!J$665667),'Coleman Validation'!J$665668,FALSE)),0,HLOOKUP($B21,INDIRECT("'Monthly Resource Report'!"&amp;'Coleman Validation'!J$665666&amp;":"&amp;'Coleman Validation'!J$665667),'Coleman Validation'!J$665668,FALSE))</f>
        <v>0.20034697185637904</v>
      </c>
      <c r="L21" s="301">
        <v>41821</v>
      </c>
      <c r="M21" s="294">
        <v>146</v>
      </c>
      <c r="N21" s="297">
        <v>1.4339999999999999</v>
      </c>
      <c r="O21" s="299">
        <v>0.33</v>
      </c>
      <c r="P21" s="295">
        <v>0.2</v>
      </c>
      <c r="Q21" s="294">
        <f ca="1">+IF(ISERROR(HLOOKUP($B21,INDIRECT("'Monthly Resource Report'!"&amp;'Coleman Validation'!Q$665666&amp;":"&amp;'Coleman Validation'!Q$665667),'Coleman Validation'!Q$665668,FALSE)),0,HLOOKUP($B21,INDIRECT("'Monthly Resource Report'!"&amp;'Coleman Validation'!Q$665666&amp;":"&amp;'Coleman Validation'!Q$665667),'Coleman Validation'!Q$665668,FALSE))</f>
        <v>146</v>
      </c>
      <c r="R21" s="297">
        <f ca="1">+IF(ISERROR(HLOOKUP($B21,INDIRECT("'Monthly Resource Report'!"&amp;'Coleman Validation'!R$665666&amp;":"&amp;'Coleman Validation'!R$665667),'Coleman Validation'!R$665668,FALSE)),0,HLOOKUP($B21,INDIRECT("'Monthly Resource Report'!"&amp;'Coleman Validation'!R$665666&amp;":"&amp;'Coleman Validation'!R$665667),'Coleman Validation'!R$665668,FALSE))</f>
        <v>1.4339990394173954</v>
      </c>
      <c r="S21" s="317">
        <f ca="1">+IF(ISERROR(HLOOKUP($B21,INDIRECT("'Monthly Resource Report'!"&amp;'Coleman Validation'!S$665666&amp;":"&amp;'Coleman Validation'!S$665667),'Coleman Validation'!S$665668,FALSE)),0,HLOOKUP($B21,INDIRECT("'Monthly Resource Report'!"&amp;'Coleman Validation'!S$665666&amp;":"&amp;'Coleman Validation'!S$665667),'Coleman Validation'!S$665668,FALSE))</f>
        <v>0.32615469490636412</v>
      </c>
      <c r="T21" s="318">
        <f ca="1">+IF(ISERROR(HLOOKUP($B21,INDIRECT("'Monthly Resource Report'!"&amp;'Coleman Validation'!T$665666&amp;":"&amp;'Coleman Validation'!T$665667),'Coleman Validation'!T$665668,FALSE)),0,HLOOKUP($B21,INDIRECT("'Monthly Resource Report'!"&amp;'Coleman Validation'!T$665666&amp;":"&amp;'Coleman Validation'!T$665667),'Coleman Validation'!T$665668,FALSE))</f>
        <v>0.20040977121941028</v>
      </c>
      <c r="V21" s="301">
        <v>41821</v>
      </c>
      <c r="W21" s="294">
        <v>151</v>
      </c>
      <c r="X21" s="297">
        <v>1.4339999999999999</v>
      </c>
      <c r="Y21" s="299">
        <v>0.33</v>
      </c>
      <c r="Z21" s="295">
        <v>0.2</v>
      </c>
      <c r="AA21" s="294">
        <f ca="1">+IF(ISERROR(HLOOKUP($B21,INDIRECT("'Monthly Resource Report'!"&amp;'Coleman Validation'!AA$665666&amp;":"&amp;'Coleman Validation'!AA$665667),'Coleman Validation'!AA$665668,FALSE)),0,HLOOKUP($B21,INDIRECT("'Monthly Resource Report'!"&amp;'Coleman Validation'!AA$665666&amp;":"&amp;'Coleman Validation'!AA$665667),'Coleman Validation'!AA$665668,FALSE))</f>
        <v>151</v>
      </c>
      <c r="AB21" s="297">
        <f ca="1">+IF(ISERROR(HLOOKUP($B21,INDIRECT("'Monthly Resource Report'!"&amp;'Coleman Validation'!AB$665666&amp;":"&amp;'Coleman Validation'!AB$665667),'Coleman Validation'!AB$665668,FALSE)),0,HLOOKUP($B21,INDIRECT("'Monthly Resource Report'!"&amp;'Coleman Validation'!AB$665666&amp;":"&amp;'Coleman Validation'!AB$665667),'Coleman Validation'!AB$665668,FALSE))</f>
        <v>1.4339990880963251</v>
      </c>
      <c r="AC21" s="317">
        <f ca="1">+IF(ISERROR(HLOOKUP($B21,INDIRECT("'Monthly Resource Report'!"&amp;'Coleman Validation'!AC$665666&amp;":"&amp;'Coleman Validation'!AC$665667),'Coleman Validation'!AC$665668,FALSE)),0,HLOOKUP($B21,INDIRECT("'Monthly Resource Report'!"&amp;'Coleman Validation'!AC$665666&amp;":"&amp;'Coleman Validation'!AC$665667),'Coleman Validation'!AC$665668,FALSE))</f>
        <v>0.32776597914954964</v>
      </c>
      <c r="AD21" s="318">
        <f ca="1">+IF(ISERROR(HLOOKUP($B21,INDIRECT("'Monthly Resource Report'!"&amp;'Coleman Validation'!AD$665666&amp;":"&amp;'Coleman Validation'!AD$665667),'Coleman Validation'!AD$665668,FALSE)),0,HLOOKUP($B21,INDIRECT("'Monthly Resource Report'!"&amp;'Coleman Validation'!AD$665666&amp;":"&amp;'Coleman Validation'!AD$665667),'Coleman Validation'!AD$665668,FALSE))</f>
        <v>0.20063321124780203</v>
      </c>
    </row>
    <row r="22" spans="2:30">
      <c r="B22" s="301">
        <v>41852</v>
      </c>
      <c r="C22" s="294">
        <v>146</v>
      </c>
      <c r="D22" s="297">
        <v>1.4339999999999999</v>
      </c>
      <c r="E22" s="299">
        <v>0.33</v>
      </c>
      <c r="F22" s="295">
        <v>0.2</v>
      </c>
      <c r="G22" s="294">
        <f ca="1">+IF(ISERROR(HLOOKUP($B22,INDIRECT("'Monthly Resource Report'!"&amp;'Coleman Validation'!G$665666&amp;":"&amp;'Coleman Validation'!G$665667),'Coleman Validation'!G$665668,FALSE)),0,HLOOKUP($B22,INDIRECT("'Monthly Resource Report'!"&amp;'Coleman Validation'!G$665666&amp;":"&amp;'Coleman Validation'!G$665667),'Coleman Validation'!G$665668,FALSE))</f>
        <v>146</v>
      </c>
      <c r="H22" s="297">
        <f ca="1">+IF(ISERROR(HLOOKUP($B22,INDIRECT("'Monthly Resource Report'!"&amp;'Coleman Validation'!H$665666&amp;":"&amp;'Coleman Validation'!H$665667),'Coleman Validation'!H$665668,FALSE)),0,HLOOKUP($B22,INDIRECT("'Monthly Resource Report'!"&amp;'Coleman Validation'!H$665666&amp;":"&amp;'Coleman Validation'!H$665667),'Coleman Validation'!H$665668,FALSE))</f>
        <v>1.4339990608858977</v>
      </c>
      <c r="I22" s="317">
        <f ca="1">+IF(ISERROR(HLOOKUP($B22,INDIRECT("'Monthly Resource Report'!"&amp;'Coleman Validation'!I$665666&amp;":"&amp;'Coleman Validation'!I$665667),'Coleman Validation'!I$665668,FALSE)),0,HLOOKUP($B22,INDIRECT("'Monthly Resource Report'!"&amp;'Coleman Validation'!I$665666&amp;":"&amp;'Coleman Validation'!I$665667),'Coleman Validation'!I$665668,FALSE))</f>
        <v>0.32607197021921963</v>
      </c>
      <c r="J22" s="318">
        <f ca="1">+IF(ISERROR(HLOOKUP($B22,INDIRECT("'Monthly Resource Report'!"&amp;'Coleman Validation'!J$665666&amp;":"&amp;'Coleman Validation'!J$665667),'Coleman Validation'!J$665668,FALSE)),0,HLOOKUP($B22,INDIRECT("'Monthly Resource Report'!"&amp;'Coleman Validation'!J$665666&amp;":"&amp;'Coleman Validation'!J$665667),'Coleman Validation'!J$665668,FALSE))</f>
        <v>0.20036333849684917</v>
      </c>
      <c r="L22" s="301">
        <v>41852</v>
      </c>
      <c r="M22" s="294">
        <v>146</v>
      </c>
      <c r="N22" s="297">
        <v>1.4339999999999999</v>
      </c>
      <c r="O22" s="299">
        <v>0.33</v>
      </c>
      <c r="P22" s="295">
        <v>0.2</v>
      </c>
      <c r="Q22" s="294">
        <f ca="1">+IF(ISERROR(HLOOKUP($B22,INDIRECT("'Monthly Resource Report'!"&amp;'Coleman Validation'!Q$665666&amp;":"&amp;'Coleman Validation'!Q$665667),'Coleman Validation'!Q$665668,FALSE)),0,HLOOKUP($B22,INDIRECT("'Monthly Resource Report'!"&amp;'Coleman Validation'!Q$665666&amp;":"&amp;'Coleman Validation'!Q$665667),'Coleman Validation'!Q$665668,FALSE))</f>
        <v>146</v>
      </c>
      <c r="R22" s="297">
        <f ca="1">+IF(ISERROR(HLOOKUP($B22,INDIRECT("'Monthly Resource Report'!"&amp;'Coleman Validation'!R$665666&amp;":"&amp;'Coleman Validation'!R$665667),'Coleman Validation'!R$665668,FALSE)),0,HLOOKUP($B22,INDIRECT("'Monthly Resource Report'!"&amp;'Coleman Validation'!R$665666&amp;":"&amp;'Coleman Validation'!R$665667),'Coleman Validation'!R$665668,FALSE))</f>
        <v>1.4339990876521507</v>
      </c>
      <c r="S22" s="317">
        <f ca="1">+IF(ISERROR(HLOOKUP($B22,INDIRECT("'Monthly Resource Report'!"&amp;'Coleman Validation'!S$665666&amp;":"&amp;'Coleman Validation'!S$665667),'Coleman Validation'!S$665668,FALSE)),0,HLOOKUP($B22,INDIRECT("'Monthly Resource Report'!"&amp;'Coleman Validation'!S$665666&amp;":"&amp;'Coleman Validation'!S$665667),'Coleman Validation'!S$665668,FALSE))</f>
        <v>0.3262310749008076</v>
      </c>
      <c r="T22" s="318">
        <f ca="1">+IF(ISERROR(HLOOKUP($B22,INDIRECT("'Monthly Resource Report'!"&amp;'Coleman Validation'!T$665666&amp;":"&amp;'Coleman Validation'!T$665667),'Coleman Validation'!T$665668,FALSE)),0,HLOOKUP($B22,INDIRECT("'Monthly Resource Report'!"&amp;'Coleman Validation'!T$665666&amp;":"&amp;'Coleman Validation'!T$665667),'Coleman Validation'!T$665668,FALSE))</f>
        <v>0.2004019728057127</v>
      </c>
      <c r="V22" s="301">
        <v>41852</v>
      </c>
      <c r="W22" s="294">
        <v>151</v>
      </c>
      <c r="X22" s="297">
        <v>1.4339999999999999</v>
      </c>
      <c r="Y22" s="299">
        <v>0.33</v>
      </c>
      <c r="Z22" s="295">
        <v>0.2</v>
      </c>
      <c r="AA22" s="294">
        <f ca="1">+IF(ISERROR(HLOOKUP($B22,INDIRECT("'Monthly Resource Report'!"&amp;'Coleman Validation'!AA$665666&amp;":"&amp;'Coleman Validation'!AA$665667),'Coleman Validation'!AA$665668,FALSE)),0,HLOOKUP($B22,INDIRECT("'Monthly Resource Report'!"&amp;'Coleman Validation'!AA$665666&amp;":"&amp;'Coleman Validation'!AA$665667),'Coleman Validation'!AA$665668,FALSE))</f>
        <v>151</v>
      </c>
      <c r="AB22" s="297">
        <f ca="1">+IF(ISERROR(HLOOKUP($B22,INDIRECT("'Monthly Resource Report'!"&amp;'Coleman Validation'!AB$665666&amp;":"&amp;'Coleman Validation'!AB$665667),'Coleman Validation'!AB$665668,FALSE)),0,HLOOKUP($B22,INDIRECT("'Monthly Resource Report'!"&amp;'Coleman Validation'!AB$665666&amp;":"&amp;'Coleman Validation'!AB$665667),'Coleman Validation'!AB$665668,FALSE))</f>
        <v>1.4339992866681244</v>
      </c>
      <c r="AC22" s="317">
        <f ca="1">+IF(ISERROR(HLOOKUP($B22,INDIRECT("'Monthly Resource Report'!"&amp;'Coleman Validation'!AC$665666&amp;":"&amp;'Coleman Validation'!AC$665667),'Coleman Validation'!AC$665668,FALSE)),0,HLOOKUP($B22,INDIRECT("'Monthly Resource Report'!"&amp;'Coleman Validation'!AC$665666&amp;":"&amp;'Coleman Validation'!AC$665667),'Coleman Validation'!AC$665668,FALSE))</f>
        <v>0.32770879338847897</v>
      </c>
      <c r="AD22" s="318">
        <f ca="1">+IF(ISERROR(HLOOKUP($B22,INDIRECT("'Monthly Resource Report'!"&amp;'Coleman Validation'!AD$665666&amp;":"&amp;'Coleman Validation'!AD$665667),'Coleman Validation'!AD$665668,FALSE)),0,HLOOKUP($B22,INDIRECT("'Monthly Resource Report'!"&amp;'Coleman Validation'!AD$665666&amp;":"&amp;'Coleman Validation'!AD$665667),'Coleman Validation'!AD$665668,FALSE))</f>
        <v>0.20041039765563717</v>
      </c>
    </row>
    <row r="23" spans="2:30">
      <c r="B23" s="301">
        <v>41883</v>
      </c>
      <c r="C23" s="294">
        <v>146</v>
      </c>
      <c r="D23" s="297">
        <v>1.4339999999999999</v>
      </c>
      <c r="E23" s="299">
        <v>0.33</v>
      </c>
      <c r="F23" s="295">
        <v>0.2</v>
      </c>
      <c r="G23" s="294">
        <f ca="1">+IF(ISERROR(HLOOKUP($B23,INDIRECT("'Monthly Resource Report'!"&amp;'Coleman Validation'!G$665666&amp;":"&amp;'Coleman Validation'!G$665667),'Coleman Validation'!G$665668,FALSE)),0,HLOOKUP($B23,INDIRECT("'Monthly Resource Report'!"&amp;'Coleman Validation'!G$665666&amp;":"&amp;'Coleman Validation'!G$665667),'Coleman Validation'!G$665668,FALSE))</f>
        <v>146</v>
      </c>
      <c r="H23" s="297">
        <f ca="1">+IF(ISERROR(HLOOKUP($B23,INDIRECT("'Monthly Resource Report'!"&amp;'Coleman Validation'!H$665666&amp;":"&amp;'Coleman Validation'!H$665667),'Coleman Validation'!H$665668,FALSE)),0,HLOOKUP($B23,INDIRECT("'Monthly Resource Report'!"&amp;'Coleman Validation'!H$665666&amp;":"&amp;'Coleman Validation'!H$665667),'Coleman Validation'!H$665668,FALSE))</f>
        <v>1.4339990019014701</v>
      </c>
      <c r="I23" s="317">
        <f ca="1">+IF(ISERROR(HLOOKUP($B23,INDIRECT("'Monthly Resource Report'!"&amp;'Coleman Validation'!I$665666&amp;":"&amp;'Coleman Validation'!I$665667),'Coleman Validation'!I$665668,FALSE)),0,HLOOKUP($B23,INDIRECT("'Monthly Resource Report'!"&amp;'Coleman Validation'!I$665666&amp;":"&amp;'Coleman Validation'!I$665667),'Coleman Validation'!I$665668,FALSE))</f>
        <v>0.32604627041528539</v>
      </c>
      <c r="J23" s="318">
        <f ca="1">+IF(ISERROR(HLOOKUP($B23,INDIRECT("'Monthly Resource Report'!"&amp;'Coleman Validation'!J$665666&amp;":"&amp;'Coleman Validation'!J$665667),'Coleman Validation'!J$665668,FALSE)),0,HLOOKUP($B23,INDIRECT("'Monthly Resource Report'!"&amp;'Coleman Validation'!J$665666&amp;":"&amp;'Coleman Validation'!J$665667),'Coleman Validation'!J$665668,FALSE))</f>
        <v>0.20037474791327453</v>
      </c>
      <c r="L23" s="301">
        <v>41883</v>
      </c>
      <c r="M23" s="294">
        <v>146</v>
      </c>
      <c r="N23" s="297">
        <v>1.4339999999999999</v>
      </c>
      <c r="O23" s="299">
        <v>0.33</v>
      </c>
      <c r="P23" s="295">
        <v>0.2</v>
      </c>
      <c r="Q23" s="294">
        <f ca="1">+IF(ISERROR(HLOOKUP($B23,INDIRECT("'Monthly Resource Report'!"&amp;'Coleman Validation'!Q$665666&amp;":"&amp;'Coleman Validation'!Q$665667),'Coleman Validation'!Q$665668,FALSE)),0,HLOOKUP($B23,INDIRECT("'Monthly Resource Report'!"&amp;'Coleman Validation'!Q$665666&amp;":"&amp;'Coleman Validation'!Q$665667),'Coleman Validation'!Q$665668,FALSE))</f>
        <v>146</v>
      </c>
      <c r="R23" s="297">
        <f ca="1">+IF(ISERROR(HLOOKUP($B23,INDIRECT("'Monthly Resource Report'!"&amp;'Coleman Validation'!R$665666&amp;":"&amp;'Coleman Validation'!R$665667),'Coleman Validation'!R$665668,FALSE)),0,HLOOKUP($B23,INDIRECT("'Monthly Resource Report'!"&amp;'Coleman Validation'!R$665666&amp;":"&amp;'Coleman Validation'!R$665667),'Coleman Validation'!R$665668,FALSE))</f>
        <v>1.4339990242955043</v>
      </c>
      <c r="S23" s="317">
        <f ca="1">+IF(ISERROR(HLOOKUP($B23,INDIRECT("'Monthly Resource Report'!"&amp;'Coleman Validation'!S$665666&amp;":"&amp;'Coleman Validation'!S$665667),'Coleman Validation'!S$665668,FALSE)),0,HLOOKUP($B23,INDIRECT("'Monthly Resource Report'!"&amp;'Coleman Validation'!S$665666&amp;":"&amp;'Coleman Validation'!S$665667),'Coleman Validation'!S$665668,FALSE))</f>
        <v>0.32603650648770305</v>
      </c>
      <c r="T23" s="318">
        <f ca="1">+IF(ISERROR(HLOOKUP($B23,INDIRECT("'Monthly Resource Report'!"&amp;'Coleman Validation'!T$665666&amp;":"&amp;'Coleman Validation'!T$665667),'Coleman Validation'!T$665668,FALSE)),0,HLOOKUP($B23,INDIRECT("'Monthly Resource Report'!"&amp;'Coleman Validation'!T$665666&amp;":"&amp;'Coleman Validation'!T$665667),'Coleman Validation'!T$665668,FALSE))</f>
        <v>0.20063623761292393</v>
      </c>
      <c r="V23" s="301">
        <v>41883</v>
      </c>
      <c r="W23" s="294">
        <v>151</v>
      </c>
      <c r="X23" s="297">
        <v>1.4339999999999999</v>
      </c>
      <c r="Y23" s="299">
        <v>0.33</v>
      </c>
      <c r="Z23" s="295">
        <v>0.2</v>
      </c>
      <c r="AA23" s="294">
        <f ca="1">+IF(ISERROR(HLOOKUP($B23,INDIRECT("'Monthly Resource Report'!"&amp;'Coleman Validation'!AA$665666&amp;":"&amp;'Coleman Validation'!AA$665667),'Coleman Validation'!AA$665668,FALSE)),0,HLOOKUP($B23,INDIRECT("'Monthly Resource Report'!"&amp;'Coleman Validation'!AA$665666&amp;":"&amp;'Coleman Validation'!AA$665667),'Coleman Validation'!AA$665668,FALSE))</f>
        <v>151</v>
      </c>
      <c r="AB23" s="297">
        <f ca="1">+IF(ISERROR(HLOOKUP($B23,INDIRECT("'Monthly Resource Report'!"&amp;'Coleman Validation'!AB$665666&amp;":"&amp;'Coleman Validation'!AB$665667),'Coleman Validation'!AB$665668,FALSE)),0,HLOOKUP($B23,INDIRECT("'Monthly Resource Report'!"&amp;'Coleman Validation'!AB$665666&amp;":"&amp;'Coleman Validation'!AB$665667),'Coleman Validation'!AB$665668,FALSE))</f>
        <v>1.4339991050770506</v>
      </c>
      <c r="AC23" s="317">
        <f ca="1">+IF(ISERROR(HLOOKUP($B23,INDIRECT("'Monthly Resource Report'!"&amp;'Coleman Validation'!AC$665666&amp;":"&amp;'Coleman Validation'!AC$665667),'Coleman Validation'!AC$665668,FALSE)),0,HLOOKUP($B23,INDIRECT("'Monthly Resource Report'!"&amp;'Coleman Validation'!AC$665666&amp;":"&amp;'Coleman Validation'!AC$665667),'Coleman Validation'!AC$665668,FALSE))</f>
        <v>0.32786785493708676</v>
      </c>
      <c r="AD23" s="318">
        <f ca="1">+IF(ISERROR(HLOOKUP($B23,INDIRECT("'Monthly Resource Report'!"&amp;'Coleman Validation'!AD$665666&amp;":"&amp;'Coleman Validation'!AD$665667),'Coleman Validation'!AD$665668,FALSE)),0,HLOOKUP($B23,INDIRECT("'Monthly Resource Report'!"&amp;'Coleman Validation'!AD$665666&amp;":"&amp;'Coleman Validation'!AD$665667),'Coleman Validation'!AD$665668,FALSE))</f>
        <v>0.20086082015523493</v>
      </c>
    </row>
    <row r="24" spans="2:30">
      <c r="B24" s="301">
        <v>41913</v>
      </c>
      <c r="C24" s="294">
        <v>146</v>
      </c>
      <c r="D24" s="297">
        <v>1.4339999999999999</v>
      </c>
      <c r="E24" s="299">
        <v>0.33</v>
      </c>
      <c r="F24" s="295">
        <v>0.2</v>
      </c>
      <c r="G24" s="294">
        <f ca="1">+IF(ISERROR(HLOOKUP($B24,INDIRECT("'Monthly Resource Report'!"&amp;'Coleman Validation'!G$665666&amp;":"&amp;'Coleman Validation'!G$665667),'Coleman Validation'!G$665668,FALSE)),0,HLOOKUP($B24,INDIRECT("'Monthly Resource Report'!"&amp;'Coleman Validation'!G$665666&amp;":"&amp;'Coleman Validation'!G$665667),'Coleman Validation'!G$665668,FALSE))</f>
        <v>146</v>
      </c>
      <c r="H24" s="297">
        <f ca="1">+IF(ISERROR(HLOOKUP($B24,INDIRECT("'Monthly Resource Report'!"&amp;'Coleman Validation'!H$665666&amp;":"&amp;'Coleman Validation'!H$665667),'Coleman Validation'!H$665668,FALSE)),0,HLOOKUP($B24,INDIRECT("'Monthly Resource Report'!"&amp;'Coleman Validation'!H$665666&amp;":"&amp;'Coleman Validation'!H$665667),'Coleman Validation'!H$665668,FALSE))</f>
        <v>1.4339992976757456</v>
      </c>
      <c r="I24" s="317">
        <f ca="1">+IF(ISERROR(HLOOKUP($B24,INDIRECT("'Monthly Resource Report'!"&amp;'Coleman Validation'!I$665666&amp;":"&amp;'Coleman Validation'!I$665667),'Coleman Validation'!I$665668,FALSE)),0,HLOOKUP($B24,INDIRECT("'Monthly Resource Report'!"&amp;'Coleman Validation'!I$665666&amp;":"&amp;'Coleman Validation'!I$665667),'Coleman Validation'!I$665668,FALSE))</f>
        <v>0.32664771156951244</v>
      </c>
      <c r="J24" s="318">
        <f ca="1">+IF(ISERROR(HLOOKUP($B24,INDIRECT("'Monthly Resource Report'!"&amp;'Coleman Validation'!J$665666&amp;":"&amp;'Coleman Validation'!J$665667),'Coleman Validation'!J$665668,FALSE)),0,HLOOKUP($B24,INDIRECT("'Monthly Resource Report'!"&amp;'Coleman Validation'!J$665666&amp;":"&amp;'Coleman Validation'!J$665667),'Coleman Validation'!J$665668,FALSE))</f>
        <v>0.20016742090807527</v>
      </c>
      <c r="L24" s="301">
        <v>41913</v>
      </c>
      <c r="M24" s="294">
        <v>146</v>
      </c>
      <c r="N24" s="297">
        <v>1.4339999999999999</v>
      </c>
      <c r="O24" s="299">
        <v>0.33</v>
      </c>
      <c r="P24" s="295">
        <v>0.2</v>
      </c>
      <c r="Q24" s="294">
        <f ca="1">+IF(ISERROR(HLOOKUP($B24,INDIRECT("'Monthly Resource Report'!"&amp;'Coleman Validation'!Q$665666&amp;":"&amp;'Coleman Validation'!Q$665667),'Coleman Validation'!Q$665668,FALSE)),0,HLOOKUP($B24,INDIRECT("'Monthly Resource Report'!"&amp;'Coleman Validation'!Q$665666&amp;":"&amp;'Coleman Validation'!Q$665667),'Coleman Validation'!Q$665668,FALSE))</f>
        <v>146</v>
      </c>
      <c r="R24" s="297">
        <f ca="1">+IF(ISERROR(HLOOKUP($B24,INDIRECT("'Monthly Resource Report'!"&amp;'Coleman Validation'!R$665666&amp;":"&amp;'Coleman Validation'!R$665667),'Coleman Validation'!R$665668,FALSE)),0,HLOOKUP($B24,INDIRECT("'Monthly Resource Report'!"&amp;'Coleman Validation'!R$665666&amp;":"&amp;'Coleman Validation'!R$665667),'Coleman Validation'!R$665668,FALSE))</f>
        <v>1.4339992755134523</v>
      </c>
      <c r="S24" s="317">
        <f ca="1">+IF(ISERROR(HLOOKUP($B24,INDIRECT("'Monthly Resource Report'!"&amp;'Coleman Validation'!S$665666&amp;":"&amp;'Coleman Validation'!S$665667),'Coleman Validation'!S$665668,FALSE)),0,HLOOKUP($B24,INDIRECT("'Monthly Resource Report'!"&amp;'Coleman Validation'!S$665666&amp;":"&amp;'Coleman Validation'!S$665667),'Coleman Validation'!S$665668,FALSE))</f>
        <v>0.32665590237750758</v>
      </c>
      <c r="T24" s="318">
        <f ca="1">+IF(ISERROR(HLOOKUP($B24,INDIRECT("'Monthly Resource Report'!"&amp;'Coleman Validation'!T$665666&amp;":"&amp;'Coleman Validation'!T$665667),'Coleman Validation'!T$665668,FALSE)),0,HLOOKUP($B24,INDIRECT("'Monthly Resource Report'!"&amp;'Coleman Validation'!T$665666&amp;":"&amp;'Coleman Validation'!T$665667),'Coleman Validation'!T$665668,FALSE))</f>
        <v>0.20060022722926427</v>
      </c>
      <c r="V24" s="301">
        <v>41913</v>
      </c>
      <c r="W24" s="294">
        <v>151</v>
      </c>
      <c r="X24" s="297">
        <v>1.4339999999999999</v>
      </c>
      <c r="Y24" s="299">
        <v>0.33</v>
      </c>
      <c r="Z24" s="295">
        <v>0.2</v>
      </c>
      <c r="AA24" s="294">
        <f ca="1">+IF(ISERROR(HLOOKUP($B24,INDIRECT("'Monthly Resource Report'!"&amp;'Coleman Validation'!AA$665666&amp;":"&amp;'Coleman Validation'!AA$665667),'Coleman Validation'!AA$665668,FALSE)),0,HLOOKUP($B24,INDIRECT("'Monthly Resource Report'!"&amp;'Coleman Validation'!AA$665666&amp;":"&amp;'Coleman Validation'!AA$665667),'Coleman Validation'!AA$665668,FALSE))</f>
        <v>151</v>
      </c>
      <c r="AB24" s="297">
        <f ca="1">+IF(ISERROR(HLOOKUP($B24,INDIRECT("'Monthly Resource Report'!"&amp;'Coleman Validation'!AB$665666&amp;":"&amp;'Coleman Validation'!AB$665667),'Coleman Validation'!AB$665668,FALSE)),0,HLOOKUP($B24,INDIRECT("'Monthly Resource Report'!"&amp;'Coleman Validation'!AB$665666&amp;":"&amp;'Coleman Validation'!AB$665667),'Coleman Validation'!AB$665668,FALSE))</f>
        <v>1.4339989988424116</v>
      </c>
      <c r="AC24" s="317">
        <f ca="1">+IF(ISERROR(HLOOKUP($B24,INDIRECT("'Monthly Resource Report'!"&amp;'Coleman Validation'!AC$665666&amp;":"&amp;'Coleman Validation'!AC$665667),'Coleman Validation'!AC$665668,FALSE)),0,HLOOKUP($B24,INDIRECT("'Monthly Resource Report'!"&amp;'Coleman Validation'!AC$665666&amp;":"&amp;'Coleman Validation'!AC$665667),'Coleman Validation'!AC$665668,FALSE))</f>
        <v>0.32833653210117542</v>
      </c>
      <c r="AD24" s="318">
        <f ca="1">+IF(ISERROR(HLOOKUP($B24,INDIRECT("'Monthly Resource Report'!"&amp;'Coleman Validation'!AD$665666&amp;":"&amp;'Coleman Validation'!AD$665667),'Coleman Validation'!AD$665668,FALSE)),0,HLOOKUP($B24,INDIRECT("'Monthly Resource Report'!"&amp;'Coleman Validation'!AD$665666&amp;":"&amp;'Coleman Validation'!AD$665667),'Coleman Validation'!AD$665668,FALSE))</f>
        <v>0.20082664501859201</v>
      </c>
    </row>
    <row r="25" spans="2:30">
      <c r="B25" s="301">
        <v>41944</v>
      </c>
      <c r="C25" s="294">
        <v>146</v>
      </c>
      <c r="D25" s="297">
        <v>1.4339999999999999</v>
      </c>
      <c r="E25" s="299">
        <v>0.33</v>
      </c>
      <c r="F25" s="295">
        <v>0.2</v>
      </c>
      <c r="G25" s="294">
        <f ca="1">+IF(ISERROR(HLOOKUP($B25,INDIRECT("'Monthly Resource Report'!"&amp;'Coleman Validation'!G$665666&amp;":"&amp;'Coleman Validation'!G$665667),'Coleman Validation'!G$665668,FALSE)),0,HLOOKUP($B25,INDIRECT("'Monthly Resource Report'!"&amp;'Coleman Validation'!G$665666&amp;":"&amp;'Coleman Validation'!G$665667),'Coleman Validation'!G$665668,FALSE))</f>
        <v>146</v>
      </c>
      <c r="H25" s="297">
        <f ca="1">+IF(ISERROR(HLOOKUP($B25,INDIRECT("'Monthly Resource Report'!"&amp;'Coleman Validation'!H$665666&amp;":"&amp;'Coleman Validation'!H$665667),'Coleman Validation'!H$665668,FALSE)),0,HLOOKUP($B25,INDIRECT("'Monthly Resource Report'!"&amp;'Coleman Validation'!H$665666&amp;":"&amp;'Coleman Validation'!H$665667),'Coleman Validation'!H$665668,FALSE))</f>
        <v>1.4339989653851923</v>
      </c>
      <c r="I25" s="317">
        <f ca="1">+IF(ISERROR(HLOOKUP($B25,INDIRECT("'Monthly Resource Report'!"&amp;'Coleman Validation'!I$665666&amp;":"&amp;'Coleman Validation'!I$665667),'Coleman Validation'!I$665668,FALSE)),0,HLOOKUP($B25,INDIRECT("'Monthly Resource Report'!"&amp;'Coleman Validation'!I$665666&amp;":"&amp;'Coleman Validation'!I$665667),'Coleman Validation'!I$665668,FALSE))</f>
        <v>0.32713162423459036</v>
      </c>
      <c r="J25" s="318">
        <f ca="1">+IF(ISERROR(HLOOKUP($B25,INDIRECT("'Monthly Resource Report'!"&amp;'Coleman Validation'!J$665666&amp;":"&amp;'Coleman Validation'!J$665667),'Coleman Validation'!J$665668,FALSE)),0,HLOOKUP($B25,INDIRECT("'Monthly Resource Report'!"&amp;'Coleman Validation'!J$665666&amp;":"&amp;'Coleman Validation'!J$665667),'Coleman Validation'!J$665668,FALSE))</f>
        <v>0.20035742460749756</v>
      </c>
      <c r="L25" s="301">
        <v>41944</v>
      </c>
      <c r="M25" s="294">
        <v>146</v>
      </c>
      <c r="N25" s="297">
        <v>1.4339999999999999</v>
      </c>
      <c r="O25" s="299">
        <v>0.33</v>
      </c>
      <c r="P25" s="295">
        <v>0.2</v>
      </c>
      <c r="Q25" s="294">
        <f ca="1">+IF(ISERROR(HLOOKUP($B25,INDIRECT("'Monthly Resource Report'!"&amp;'Coleman Validation'!Q$665666&amp;":"&amp;'Coleman Validation'!Q$665667),'Coleman Validation'!Q$665668,FALSE)),0,HLOOKUP($B25,INDIRECT("'Monthly Resource Report'!"&amp;'Coleman Validation'!Q$665666&amp;":"&amp;'Coleman Validation'!Q$665667),'Coleman Validation'!Q$665668,FALSE))</f>
        <v>146</v>
      </c>
      <c r="R25" s="297">
        <f ca="1">+IF(ISERROR(HLOOKUP($B25,INDIRECT("'Monthly Resource Report'!"&amp;'Coleman Validation'!R$665666&amp;":"&amp;'Coleman Validation'!R$665667),'Coleman Validation'!R$665668,FALSE)),0,HLOOKUP($B25,INDIRECT("'Monthly Resource Report'!"&amp;'Coleman Validation'!R$665666&amp;":"&amp;'Coleman Validation'!R$665667),'Coleman Validation'!R$665668,FALSE))</f>
        <v>1.4339988790339147</v>
      </c>
      <c r="S25" s="317">
        <f ca="1">+IF(ISERROR(HLOOKUP($B25,INDIRECT("'Monthly Resource Report'!"&amp;'Coleman Validation'!S$665666&amp;":"&amp;'Coleman Validation'!S$665667),'Coleman Validation'!S$665668,FALSE)),0,HLOOKUP($B25,INDIRECT("'Monthly Resource Report'!"&amp;'Coleman Validation'!S$665666&amp;":"&amp;'Coleman Validation'!S$665667),'Coleman Validation'!S$665668,FALSE))</f>
        <v>0.32721475537796524</v>
      </c>
      <c r="T25" s="318">
        <f ca="1">+IF(ISERROR(HLOOKUP($B25,INDIRECT("'Monthly Resource Report'!"&amp;'Coleman Validation'!T$665666&amp;":"&amp;'Coleman Validation'!T$665667),'Coleman Validation'!T$665668,FALSE)),0,HLOOKUP($B25,INDIRECT("'Monthly Resource Report'!"&amp;'Coleman Validation'!T$665666&amp;":"&amp;'Coleman Validation'!T$665667),'Coleman Validation'!T$665668,FALSE))</f>
        <v>0.20040481447422198</v>
      </c>
      <c r="V25" s="301">
        <v>41944</v>
      </c>
      <c r="W25" s="294">
        <v>151</v>
      </c>
      <c r="X25" s="297">
        <v>1.4339999999999999</v>
      </c>
      <c r="Y25" s="299">
        <v>0.33</v>
      </c>
      <c r="Z25" s="295">
        <v>0.2</v>
      </c>
      <c r="AA25" s="294">
        <f ca="1">+IF(ISERROR(HLOOKUP($B25,INDIRECT("'Monthly Resource Report'!"&amp;'Coleman Validation'!AA$665666&amp;":"&amp;'Coleman Validation'!AA$665667),'Coleman Validation'!AA$665668,FALSE)),0,HLOOKUP($B25,INDIRECT("'Monthly Resource Report'!"&amp;'Coleman Validation'!AA$665666&amp;":"&amp;'Coleman Validation'!AA$665667),'Coleman Validation'!AA$665668,FALSE))</f>
        <v>151</v>
      </c>
      <c r="AB25" s="297">
        <f ca="1">+IF(ISERROR(HLOOKUP($B25,INDIRECT("'Monthly Resource Report'!"&amp;'Coleman Validation'!AB$665666&amp;":"&amp;'Coleman Validation'!AB$665667),'Coleman Validation'!AB$665668,FALSE)),0,HLOOKUP($B25,INDIRECT("'Monthly Resource Report'!"&amp;'Coleman Validation'!AB$665666&amp;":"&amp;'Coleman Validation'!AB$665667),'Coleman Validation'!AB$665668,FALSE))</f>
        <v>1.4339988488840572</v>
      </c>
      <c r="AC25" s="317">
        <f ca="1">+IF(ISERROR(HLOOKUP($B25,INDIRECT("'Monthly Resource Report'!"&amp;'Coleman Validation'!AC$665666&amp;":"&amp;'Coleman Validation'!AC$665667),'Coleman Validation'!AC$665668,FALSE)),0,HLOOKUP($B25,INDIRECT("'Monthly Resource Report'!"&amp;'Coleman Validation'!AC$665666&amp;":"&amp;'Coleman Validation'!AC$665667),'Coleman Validation'!AC$665668,FALSE))</f>
        <v>0.3285966089016808</v>
      </c>
      <c r="AD25" s="318">
        <f ca="1">+IF(ISERROR(HLOOKUP($B25,INDIRECT("'Monthly Resource Report'!"&amp;'Coleman Validation'!AD$665666&amp;":"&amp;'Coleman Validation'!AD$665667),'Coleman Validation'!AD$665668,FALSE)),0,HLOOKUP($B25,INDIRECT("'Monthly Resource Report'!"&amp;'Coleman Validation'!AD$665666&amp;":"&amp;'Coleman Validation'!AD$665667),'Coleman Validation'!AD$665668,FALSE))</f>
        <v>0.20062630128285999</v>
      </c>
    </row>
    <row r="26" spans="2:30">
      <c r="B26" s="301">
        <v>41974</v>
      </c>
      <c r="C26" s="294">
        <v>146</v>
      </c>
      <c r="D26" s="297">
        <v>1.4339999999999999</v>
      </c>
      <c r="E26" s="299">
        <v>0.33</v>
      </c>
      <c r="F26" s="295">
        <v>0.2</v>
      </c>
      <c r="G26" s="294">
        <f ca="1">+IF(ISERROR(HLOOKUP($B26,INDIRECT("'Monthly Resource Report'!"&amp;'Coleman Validation'!G$665666&amp;":"&amp;'Coleman Validation'!G$665667),'Coleman Validation'!G$665668,FALSE)),0,HLOOKUP($B26,INDIRECT("'Monthly Resource Report'!"&amp;'Coleman Validation'!G$665666&amp;":"&amp;'Coleman Validation'!G$665667),'Coleman Validation'!G$665668,FALSE))</f>
        <v>146</v>
      </c>
      <c r="H26" s="297">
        <f ca="1">+IF(ISERROR(HLOOKUP($B26,INDIRECT("'Monthly Resource Report'!"&amp;'Coleman Validation'!H$665666&amp;":"&amp;'Coleman Validation'!H$665667),'Coleman Validation'!H$665668,FALSE)),0,HLOOKUP($B26,INDIRECT("'Monthly Resource Report'!"&amp;'Coleman Validation'!H$665666&amp;":"&amp;'Coleman Validation'!H$665667),'Coleman Validation'!H$665668,FALSE))</f>
        <v>1.433999032555628</v>
      </c>
      <c r="I26" s="317">
        <f ca="1">+IF(ISERROR(HLOOKUP($B26,INDIRECT("'Monthly Resource Report'!"&amp;'Coleman Validation'!I$665666&amp;":"&amp;'Coleman Validation'!I$665667),'Coleman Validation'!I$665668,FALSE)),0,HLOOKUP($B26,INDIRECT("'Monthly Resource Report'!"&amp;'Coleman Validation'!I$665666&amp;":"&amp;'Coleman Validation'!I$665667),'Coleman Validation'!I$665668,FALSE))</f>
        <v>0.32587893011559682</v>
      </c>
      <c r="J26" s="318">
        <f ca="1">+IF(ISERROR(HLOOKUP($B26,INDIRECT("'Monthly Resource Report'!"&amp;'Coleman Validation'!J$665666&amp;":"&amp;'Coleman Validation'!J$665667),'Coleman Validation'!J$665668,FALSE)),0,HLOOKUP($B26,INDIRECT("'Monthly Resource Report'!"&amp;'Coleman Validation'!J$665666&amp;":"&amp;'Coleman Validation'!J$665667),'Coleman Validation'!J$665668,FALSE))</f>
        <v>0.20054715363930489</v>
      </c>
      <c r="L26" s="301">
        <v>41974</v>
      </c>
      <c r="M26" s="294">
        <v>146</v>
      </c>
      <c r="N26" s="297">
        <v>1.4339999999999999</v>
      </c>
      <c r="O26" s="299">
        <v>0.33</v>
      </c>
      <c r="P26" s="295">
        <v>0.2</v>
      </c>
      <c r="Q26" s="294">
        <f ca="1">+IF(ISERROR(HLOOKUP($B26,INDIRECT("'Monthly Resource Report'!"&amp;'Coleman Validation'!Q$665666&amp;":"&amp;'Coleman Validation'!Q$665667),'Coleman Validation'!Q$665668,FALSE)),0,HLOOKUP($B26,INDIRECT("'Monthly Resource Report'!"&amp;'Coleman Validation'!Q$665666&amp;":"&amp;'Coleman Validation'!Q$665667),'Coleman Validation'!Q$665668,FALSE))</f>
        <v>146</v>
      </c>
      <c r="R26" s="297">
        <f ca="1">+IF(ISERROR(HLOOKUP($B26,INDIRECT("'Monthly Resource Report'!"&amp;'Coleman Validation'!R$665666&amp;":"&amp;'Coleman Validation'!R$665667),'Coleman Validation'!R$665668,FALSE)),0,HLOOKUP($B26,INDIRECT("'Monthly Resource Report'!"&amp;'Coleman Validation'!R$665666&amp;":"&amp;'Coleman Validation'!R$665667),'Coleman Validation'!R$665668,FALSE))</f>
        <v>1.4339991687354667</v>
      </c>
      <c r="S26" s="317">
        <f ca="1">+IF(ISERROR(HLOOKUP($B26,INDIRECT("'Monthly Resource Report'!"&amp;'Coleman Validation'!S$665666&amp;":"&amp;'Coleman Validation'!S$665667),'Coleman Validation'!S$665668,FALSE)),0,HLOOKUP($B26,INDIRECT("'Monthly Resource Report'!"&amp;'Coleman Validation'!S$665666&amp;":"&amp;'Coleman Validation'!S$665667),'Coleman Validation'!S$665668,FALSE))</f>
        <v>0.32593314143203406</v>
      </c>
      <c r="T26" s="318">
        <f ca="1">+IF(ISERROR(HLOOKUP($B26,INDIRECT("'Monthly Resource Report'!"&amp;'Coleman Validation'!T$665666&amp;":"&amp;'Coleman Validation'!T$665667),'Coleman Validation'!T$665668,FALSE)),0,HLOOKUP($B26,INDIRECT("'Monthly Resource Report'!"&amp;'Coleman Validation'!T$665666&amp;":"&amp;'Coleman Validation'!T$665667),'Coleman Validation'!T$665668,FALSE))</f>
        <v>0.20041446819780578</v>
      </c>
      <c r="V26" s="301">
        <v>41974</v>
      </c>
      <c r="W26" s="294">
        <v>151</v>
      </c>
      <c r="X26" s="297">
        <v>1.4339999999999999</v>
      </c>
      <c r="Y26" s="299">
        <v>0.33</v>
      </c>
      <c r="Z26" s="295">
        <v>0.2</v>
      </c>
      <c r="AA26" s="294">
        <f ca="1">+IF(ISERROR(HLOOKUP($B26,INDIRECT("'Monthly Resource Report'!"&amp;'Coleman Validation'!AA$665666&amp;":"&amp;'Coleman Validation'!AA$665667),'Coleman Validation'!AA$665668,FALSE)),0,HLOOKUP($B26,INDIRECT("'Monthly Resource Report'!"&amp;'Coleman Validation'!AA$665666&amp;":"&amp;'Coleman Validation'!AA$665667),'Coleman Validation'!AA$665668,FALSE))</f>
        <v>151</v>
      </c>
      <c r="AB26" s="297">
        <f ca="1">+IF(ISERROR(HLOOKUP($B26,INDIRECT("'Monthly Resource Report'!"&amp;'Coleman Validation'!AB$665666&amp;":"&amp;'Coleman Validation'!AB$665667),'Coleman Validation'!AB$665668,FALSE)),0,HLOOKUP($B26,INDIRECT("'Monthly Resource Report'!"&amp;'Coleman Validation'!AB$665666&amp;":"&amp;'Coleman Validation'!AB$665667),'Coleman Validation'!AB$665668,FALSE))</f>
        <v>1.4339996914352102</v>
      </c>
      <c r="AC26" s="317">
        <f ca="1">+IF(ISERROR(HLOOKUP($B26,INDIRECT("'Monthly Resource Report'!"&amp;'Coleman Validation'!AC$665666&amp;":"&amp;'Coleman Validation'!AC$665667),'Coleman Validation'!AC$665668,FALSE)),0,HLOOKUP($B26,INDIRECT("'Monthly Resource Report'!"&amp;'Coleman Validation'!AC$665666&amp;":"&amp;'Coleman Validation'!AC$665667),'Coleman Validation'!AC$665668,FALSE))</f>
        <v>0.32744604564737173</v>
      </c>
      <c r="AD26" s="318">
        <f ca="1">+IF(ISERROR(HLOOKUP($B26,INDIRECT("'Monthly Resource Report'!"&amp;'Coleman Validation'!AD$665666&amp;":"&amp;'Coleman Validation'!AD$665667),'Coleman Validation'!AD$665668,FALSE)),0,HLOOKUP($B26,INDIRECT("'Monthly Resource Report'!"&amp;'Coleman Validation'!AD$665666&amp;":"&amp;'Coleman Validation'!AD$665667),'Coleman Validation'!AD$665668,FALSE))</f>
        <v>0.20063876589396618</v>
      </c>
    </row>
    <row r="27" spans="2:30">
      <c r="B27" s="301">
        <v>42005</v>
      </c>
      <c r="C27" s="294">
        <v>146</v>
      </c>
      <c r="D27" s="297">
        <v>1.474</v>
      </c>
      <c r="E27" s="299">
        <v>0.33</v>
      </c>
      <c r="F27" s="295">
        <v>0.2</v>
      </c>
      <c r="G27" s="294">
        <f ca="1">+IF(ISERROR(HLOOKUP($B27,INDIRECT("'Monthly Resource Report'!"&amp;'Coleman Validation'!G$665666&amp;":"&amp;'Coleman Validation'!G$665667),'Coleman Validation'!G$665668,FALSE)),0,HLOOKUP($B27,INDIRECT("'Monthly Resource Report'!"&amp;'Coleman Validation'!G$665666&amp;":"&amp;'Coleman Validation'!G$665667),'Coleman Validation'!G$665668,FALSE))</f>
        <v>146</v>
      </c>
      <c r="H27" s="297">
        <f ca="1">+IF(ISERROR(HLOOKUP($B27,INDIRECT("'Monthly Resource Report'!"&amp;'Coleman Validation'!H$665666&amp;":"&amp;'Coleman Validation'!H$665667),'Coleman Validation'!H$665668,FALSE)),0,HLOOKUP($B27,INDIRECT("'Monthly Resource Report'!"&amp;'Coleman Validation'!H$665666&amp;":"&amp;'Coleman Validation'!H$665667),'Coleman Validation'!H$665668,FALSE))</f>
        <v>1.4739985090268699</v>
      </c>
      <c r="I27" s="317">
        <f ca="1">+IF(ISERROR(HLOOKUP($B27,INDIRECT("'Monthly Resource Report'!"&amp;'Coleman Validation'!I$665666&amp;":"&amp;'Coleman Validation'!I$665667),'Coleman Validation'!I$665668,FALSE)),0,HLOOKUP($B27,INDIRECT("'Monthly Resource Report'!"&amp;'Coleman Validation'!I$665666&amp;":"&amp;'Coleman Validation'!I$665667),'Coleman Validation'!I$665668,FALSE))</f>
        <v>0.32723029111934115</v>
      </c>
      <c r="J27" s="318">
        <f ca="1">+IF(ISERROR(HLOOKUP($B27,INDIRECT("'Monthly Resource Report'!"&amp;'Coleman Validation'!J$665666&amp;":"&amp;'Coleman Validation'!J$665667),'Coleman Validation'!J$665668,FALSE)),0,HLOOKUP($B27,INDIRECT("'Monthly Resource Report'!"&amp;'Coleman Validation'!J$665666&amp;":"&amp;'Coleman Validation'!J$665667),'Coleman Validation'!J$665668,FALSE))</f>
        <v>0.20034547747956777</v>
      </c>
      <c r="L27" s="301">
        <v>42005</v>
      </c>
      <c r="M27" s="294">
        <v>146</v>
      </c>
      <c r="N27" s="297">
        <v>1.474</v>
      </c>
      <c r="O27" s="299">
        <v>0.33</v>
      </c>
      <c r="P27" s="295">
        <v>0.2</v>
      </c>
      <c r="Q27" s="294">
        <f ca="1">+IF(ISERROR(HLOOKUP($B27,INDIRECT("'Monthly Resource Report'!"&amp;'Coleman Validation'!Q$665666&amp;":"&amp;'Coleman Validation'!Q$665667),'Coleman Validation'!Q$665668,FALSE)),0,HLOOKUP($B27,INDIRECT("'Monthly Resource Report'!"&amp;'Coleman Validation'!Q$665666&amp;":"&amp;'Coleman Validation'!Q$665667),'Coleman Validation'!Q$665668,FALSE))</f>
        <v>146</v>
      </c>
      <c r="R27" s="297">
        <f ca="1">+IF(ISERROR(HLOOKUP($B27,INDIRECT("'Monthly Resource Report'!"&amp;'Coleman Validation'!R$665666&amp;":"&amp;'Coleman Validation'!R$665667),'Coleman Validation'!R$665668,FALSE)),0,HLOOKUP($B27,INDIRECT("'Monthly Resource Report'!"&amp;'Coleman Validation'!R$665666&amp;":"&amp;'Coleman Validation'!R$665667),'Coleman Validation'!R$665668,FALSE))</f>
        <v>1.4739985254095784</v>
      </c>
      <c r="S27" s="317">
        <f ca="1">+IF(ISERROR(HLOOKUP($B27,INDIRECT("'Monthly Resource Report'!"&amp;'Coleman Validation'!S$665666&amp;":"&amp;'Coleman Validation'!S$665667),'Coleman Validation'!S$665668,FALSE)),0,HLOOKUP($B27,INDIRECT("'Monthly Resource Report'!"&amp;'Coleman Validation'!S$665666&amp;":"&amp;'Coleman Validation'!S$665667),'Coleman Validation'!S$665668,FALSE))</f>
        <v>0.32712877576252536</v>
      </c>
      <c r="T27" s="318">
        <f ca="1">+IF(ISERROR(HLOOKUP($B27,INDIRECT("'Monthly Resource Report'!"&amp;'Coleman Validation'!T$665666&amp;":"&amp;'Coleman Validation'!T$665667),'Coleman Validation'!T$665668,FALSE)),0,HLOOKUP($B27,INDIRECT("'Monthly Resource Report'!"&amp;'Coleman Validation'!T$665666&amp;":"&amp;'Coleman Validation'!T$665667),'Coleman Validation'!T$665668,FALSE))</f>
        <v>0.20060137012175847</v>
      </c>
      <c r="V27" s="301">
        <v>42005</v>
      </c>
      <c r="W27" s="294">
        <v>151</v>
      </c>
      <c r="X27" s="297">
        <v>1.474</v>
      </c>
      <c r="Y27" s="299">
        <v>0.33</v>
      </c>
      <c r="Z27" s="295">
        <v>0.2</v>
      </c>
      <c r="AA27" s="294">
        <f ca="1">+IF(ISERROR(HLOOKUP($B27,INDIRECT("'Monthly Resource Report'!"&amp;'Coleman Validation'!AA$665666&amp;":"&amp;'Coleman Validation'!AA$665667),'Coleman Validation'!AA$665668,FALSE)),0,HLOOKUP($B27,INDIRECT("'Monthly Resource Report'!"&amp;'Coleman Validation'!AA$665666&amp;":"&amp;'Coleman Validation'!AA$665667),'Coleman Validation'!AA$665668,FALSE))</f>
        <v>151</v>
      </c>
      <c r="AB27" s="297">
        <f ca="1">+IF(ISERROR(HLOOKUP($B27,INDIRECT("'Monthly Resource Report'!"&amp;'Coleman Validation'!AB$665666&amp;":"&amp;'Coleman Validation'!AB$665667),'Coleman Validation'!AB$665668,FALSE)),0,HLOOKUP($B27,INDIRECT("'Monthly Resource Report'!"&amp;'Coleman Validation'!AB$665666&amp;":"&amp;'Coleman Validation'!AB$665667),'Coleman Validation'!AB$665668,FALSE))</f>
        <v>1.4740006397226493</v>
      </c>
      <c r="AC27" s="317">
        <f ca="1">+IF(ISERROR(HLOOKUP($B27,INDIRECT("'Monthly Resource Report'!"&amp;'Coleman Validation'!AC$665666&amp;":"&amp;'Coleman Validation'!AC$665667),'Coleman Validation'!AC$665668,FALSE)),0,HLOOKUP($B27,INDIRECT("'Monthly Resource Report'!"&amp;'Coleman Validation'!AC$665666&amp;":"&amp;'Coleman Validation'!AC$665667),'Coleman Validation'!AC$665668,FALSE))</f>
        <v>0.32853569189512144</v>
      </c>
      <c r="AD27" s="318">
        <f ca="1">+IF(ISERROR(HLOOKUP($B27,INDIRECT("'Monthly Resource Report'!"&amp;'Coleman Validation'!AD$665666&amp;":"&amp;'Coleman Validation'!AD$665667),'Coleman Validation'!AD$665668,FALSE)),0,HLOOKUP($B27,INDIRECT("'Monthly Resource Report'!"&amp;'Coleman Validation'!AD$665666&amp;":"&amp;'Coleman Validation'!AD$665667),'Coleman Validation'!AD$665668,FALSE))</f>
        <v>0.20103798646406332</v>
      </c>
    </row>
    <row r="28" spans="2:30">
      <c r="B28" s="301">
        <v>42036</v>
      </c>
      <c r="C28" s="294">
        <v>146</v>
      </c>
      <c r="D28" s="297">
        <v>1.474</v>
      </c>
      <c r="E28" s="299">
        <v>0.33</v>
      </c>
      <c r="F28" s="295">
        <v>0.2</v>
      </c>
      <c r="G28" s="294">
        <f ca="1">+IF(ISERROR(HLOOKUP($B28,INDIRECT("'Monthly Resource Report'!"&amp;'Coleman Validation'!G$665666&amp;":"&amp;'Coleman Validation'!G$665667),'Coleman Validation'!G$665668,FALSE)),0,HLOOKUP($B28,INDIRECT("'Monthly Resource Report'!"&amp;'Coleman Validation'!G$665666&amp;":"&amp;'Coleman Validation'!G$665667),'Coleman Validation'!G$665668,FALSE))</f>
        <v>146</v>
      </c>
      <c r="H28" s="297">
        <f ca="1">+IF(ISERROR(HLOOKUP($B28,INDIRECT("'Monthly Resource Report'!"&amp;'Coleman Validation'!H$665666&amp;":"&amp;'Coleman Validation'!H$665667),'Coleman Validation'!H$665668,FALSE)),0,HLOOKUP($B28,INDIRECT("'Monthly Resource Report'!"&amp;'Coleman Validation'!H$665666&amp;":"&amp;'Coleman Validation'!H$665667),'Coleman Validation'!H$665668,FALSE))</f>
        <v>1.4739981733209973</v>
      </c>
      <c r="I28" s="317">
        <f ca="1">+IF(ISERROR(HLOOKUP($B28,INDIRECT("'Monthly Resource Report'!"&amp;'Coleman Validation'!I$665666&amp;":"&amp;'Coleman Validation'!I$665667),'Coleman Validation'!I$665668,FALSE)),0,HLOOKUP($B28,INDIRECT("'Monthly Resource Report'!"&amp;'Coleman Validation'!I$665666&amp;":"&amp;'Coleman Validation'!I$665667),'Coleman Validation'!I$665668,FALSE))</f>
        <v>0.32749343700602812</v>
      </c>
      <c r="J28" s="318">
        <f ca="1">+IF(ISERROR(HLOOKUP($B28,INDIRECT("'Monthly Resource Report'!"&amp;'Coleman Validation'!J$665666&amp;":"&amp;'Coleman Validation'!J$665667),'Coleman Validation'!J$665668,FALSE)),0,HLOOKUP($B28,INDIRECT("'Monthly Resource Report'!"&amp;'Coleman Validation'!J$665666&amp;":"&amp;'Coleman Validation'!J$665667),'Coleman Validation'!J$665668,FALSE))</f>
        <v>0.20038934082536686</v>
      </c>
      <c r="L28" s="301">
        <v>42036</v>
      </c>
      <c r="M28" s="294">
        <v>146</v>
      </c>
      <c r="N28" s="297">
        <v>1.474</v>
      </c>
      <c r="O28" s="299">
        <v>0.33</v>
      </c>
      <c r="P28" s="295">
        <v>0.2</v>
      </c>
      <c r="Q28" s="294">
        <f ca="1">+IF(ISERROR(HLOOKUP($B28,INDIRECT("'Monthly Resource Report'!"&amp;'Coleman Validation'!Q$665666&amp;":"&amp;'Coleman Validation'!Q$665667),'Coleman Validation'!Q$665668,FALSE)),0,HLOOKUP($B28,INDIRECT("'Monthly Resource Report'!"&amp;'Coleman Validation'!Q$665666&amp;":"&amp;'Coleman Validation'!Q$665667),'Coleman Validation'!Q$665668,FALSE))</f>
        <v>146</v>
      </c>
      <c r="R28" s="297">
        <f ca="1">+IF(ISERROR(HLOOKUP($B28,INDIRECT("'Monthly Resource Report'!"&amp;'Coleman Validation'!R$665666&amp;":"&amp;'Coleman Validation'!R$665667),'Coleman Validation'!R$665668,FALSE)),0,HLOOKUP($B28,INDIRECT("'Monthly Resource Report'!"&amp;'Coleman Validation'!R$665666&amp;":"&amp;'Coleman Validation'!R$665667),'Coleman Validation'!R$665668,FALSE))</f>
        <v>1.4739981370560769</v>
      </c>
      <c r="S28" s="317">
        <f ca="1">+IF(ISERROR(HLOOKUP($B28,INDIRECT("'Monthly Resource Report'!"&amp;'Coleman Validation'!S$665666&amp;":"&amp;'Coleman Validation'!S$665667),'Coleman Validation'!S$665668,FALSE)),0,HLOOKUP($B28,INDIRECT("'Monthly Resource Report'!"&amp;'Coleman Validation'!S$665666&amp;":"&amp;'Coleman Validation'!S$665667),'Coleman Validation'!S$665668,FALSE))</f>
        <v>0.3276806047356412</v>
      </c>
      <c r="T28" s="318">
        <f ca="1">+IF(ISERROR(HLOOKUP($B28,INDIRECT("'Monthly Resource Report'!"&amp;'Coleman Validation'!T$665666&amp;":"&amp;'Coleman Validation'!T$665667),'Coleman Validation'!T$665668,FALSE)),0,HLOOKUP($B28,INDIRECT("'Monthly Resource Report'!"&amp;'Coleman Validation'!T$665666&amp;":"&amp;'Coleman Validation'!T$665667),'Coleman Validation'!T$665668,FALSE))</f>
        <v>0.20063963580672056</v>
      </c>
      <c r="V28" s="301">
        <v>42036</v>
      </c>
      <c r="W28" s="294">
        <v>151</v>
      </c>
      <c r="X28" s="297">
        <v>1.474</v>
      </c>
      <c r="Y28" s="299">
        <v>0.33</v>
      </c>
      <c r="Z28" s="295">
        <v>0.2</v>
      </c>
      <c r="AA28" s="294">
        <f ca="1">+IF(ISERROR(HLOOKUP($B28,INDIRECT("'Monthly Resource Report'!"&amp;'Coleman Validation'!AA$665666&amp;":"&amp;'Coleman Validation'!AA$665667),'Coleman Validation'!AA$665668,FALSE)),0,HLOOKUP($B28,INDIRECT("'Monthly Resource Report'!"&amp;'Coleman Validation'!AA$665666&amp;":"&amp;'Coleman Validation'!AA$665667),'Coleman Validation'!AA$665668,FALSE))</f>
        <v>151</v>
      </c>
      <c r="AB28" s="297">
        <f ca="1">+IF(ISERROR(HLOOKUP($B28,INDIRECT("'Monthly Resource Report'!"&amp;'Coleman Validation'!AB$665666&amp;":"&amp;'Coleman Validation'!AB$665667),'Coleman Validation'!AB$665668,FALSE)),0,HLOOKUP($B28,INDIRECT("'Monthly Resource Report'!"&amp;'Coleman Validation'!AB$665666&amp;":"&amp;'Coleman Validation'!AB$665667),'Coleman Validation'!AB$665668,FALSE))</f>
        <v>1.4740007965082551</v>
      </c>
      <c r="AC28" s="317">
        <f ca="1">+IF(ISERROR(HLOOKUP($B28,INDIRECT("'Monthly Resource Report'!"&amp;'Coleman Validation'!AC$665666&amp;":"&amp;'Coleman Validation'!AC$665667),'Coleman Validation'!AC$665668,FALSE)),0,HLOOKUP($B28,INDIRECT("'Monthly Resource Report'!"&amp;'Coleman Validation'!AC$665666&amp;":"&amp;'Coleman Validation'!AC$665667),'Coleman Validation'!AC$665668,FALSE))</f>
        <v>0.32822525062215224</v>
      </c>
      <c r="AD28" s="318">
        <f ca="1">+IF(ISERROR(HLOOKUP($B28,INDIRECT("'Monthly Resource Report'!"&amp;'Coleman Validation'!AD$665666&amp;":"&amp;'Coleman Validation'!AD$665667),'Coleman Validation'!AD$665668,FALSE)),0,HLOOKUP($B28,INDIRECT("'Monthly Resource Report'!"&amp;'Coleman Validation'!AD$665666&amp;":"&amp;'Coleman Validation'!AD$665667),'Coleman Validation'!AD$665668,FALSE))</f>
        <v>0.20069392381983256</v>
      </c>
    </row>
    <row r="29" spans="2:30">
      <c r="B29" s="301">
        <v>42064</v>
      </c>
      <c r="C29" s="294">
        <v>146</v>
      </c>
      <c r="D29" s="297">
        <v>1.474</v>
      </c>
      <c r="E29" s="299">
        <v>0.33</v>
      </c>
      <c r="F29" s="295">
        <v>0.2</v>
      </c>
      <c r="G29" s="294">
        <f ca="1">+IF(ISERROR(HLOOKUP($B29,INDIRECT("'Monthly Resource Report'!"&amp;'Coleman Validation'!G$665666&amp;":"&amp;'Coleman Validation'!G$665667),'Coleman Validation'!G$665668,FALSE)),0,HLOOKUP($B29,INDIRECT("'Monthly Resource Report'!"&amp;'Coleman Validation'!G$665666&amp;":"&amp;'Coleman Validation'!G$665667),'Coleman Validation'!G$665668,FALSE))</f>
        <v>146</v>
      </c>
      <c r="H29" s="297">
        <f ca="1">+IF(ISERROR(HLOOKUP($B29,INDIRECT("'Monthly Resource Report'!"&amp;'Coleman Validation'!H$665666&amp;":"&amp;'Coleman Validation'!H$665667),'Coleman Validation'!H$665668,FALSE)),0,HLOOKUP($B29,INDIRECT("'Monthly Resource Report'!"&amp;'Coleman Validation'!H$665666&amp;":"&amp;'Coleman Validation'!H$665667),'Coleman Validation'!H$665668,FALSE))</f>
        <v>1.4739984879430383</v>
      </c>
      <c r="I29" s="317">
        <f ca="1">+IF(ISERROR(HLOOKUP($B29,INDIRECT("'Monthly Resource Report'!"&amp;'Coleman Validation'!I$665666&amp;":"&amp;'Coleman Validation'!I$665667),'Coleman Validation'!I$665668,FALSE)),0,HLOOKUP($B29,INDIRECT("'Monthly Resource Report'!"&amp;'Coleman Validation'!I$665666&amp;":"&amp;'Coleman Validation'!I$665667),'Coleman Validation'!I$665668,FALSE))</f>
        <v>0.32582224850457164</v>
      </c>
      <c r="J29" s="318">
        <f ca="1">+IF(ISERROR(HLOOKUP($B29,INDIRECT("'Monthly Resource Report'!"&amp;'Coleman Validation'!J$665666&amp;":"&amp;'Coleman Validation'!J$665667),'Coleman Validation'!J$665668,FALSE)),0,HLOOKUP($B29,INDIRECT("'Monthly Resource Report'!"&amp;'Coleman Validation'!J$665666&amp;":"&amp;'Coleman Validation'!J$665667),'Coleman Validation'!J$665668,FALSE))</f>
        <v>0.20035185081258899</v>
      </c>
      <c r="L29" s="301">
        <v>42064</v>
      </c>
      <c r="M29" s="294">
        <v>146</v>
      </c>
      <c r="N29" s="297">
        <v>1.474</v>
      </c>
      <c r="O29" s="299">
        <v>0.33</v>
      </c>
      <c r="P29" s="295">
        <v>0.2</v>
      </c>
      <c r="Q29" s="294">
        <f ca="1">+IF(ISERROR(HLOOKUP($B29,INDIRECT("'Monthly Resource Report'!"&amp;'Coleman Validation'!Q$665666&amp;":"&amp;'Coleman Validation'!Q$665667),'Coleman Validation'!Q$665668,FALSE)),0,HLOOKUP($B29,INDIRECT("'Monthly Resource Report'!"&amp;'Coleman Validation'!Q$665666&amp;":"&amp;'Coleman Validation'!Q$665667),'Coleman Validation'!Q$665668,FALSE))</f>
        <v>146</v>
      </c>
      <c r="R29" s="297">
        <f ca="1">+IF(ISERROR(HLOOKUP($B29,INDIRECT("'Monthly Resource Report'!"&amp;'Coleman Validation'!R$665666&amp;":"&amp;'Coleman Validation'!R$665667),'Coleman Validation'!R$665668,FALSE)),0,HLOOKUP($B29,INDIRECT("'Monthly Resource Report'!"&amp;'Coleman Validation'!R$665666&amp;":"&amp;'Coleman Validation'!R$665667),'Coleman Validation'!R$665668,FALSE))</f>
        <v>1.4739983751029666</v>
      </c>
      <c r="S29" s="317">
        <f ca="1">+IF(ISERROR(HLOOKUP($B29,INDIRECT("'Monthly Resource Report'!"&amp;'Coleman Validation'!S$665666&amp;":"&amp;'Coleman Validation'!S$665667),'Coleman Validation'!S$665668,FALSE)),0,HLOOKUP($B29,INDIRECT("'Monthly Resource Report'!"&amp;'Coleman Validation'!S$665666&amp;":"&amp;'Coleman Validation'!S$665667),'Coleman Validation'!S$665668,FALSE))</f>
        <v>0.32582226849204704</v>
      </c>
      <c r="T29" s="318">
        <f ca="1">+IF(ISERROR(HLOOKUP($B29,INDIRECT("'Monthly Resource Report'!"&amp;'Coleman Validation'!T$665666&amp;":"&amp;'Coleman Validation'!T$665667),'Coleman Validation'!T$665668,FALSE)),0,HLOOKUP($B29,INDIRECT("'Monthly Resource Report'!"&amp;'Coleman Validation'!T$665666&amp;":"&amp;'Coleman Validation'!T$665667),'Coleman Validation'!T$665668,FALSE))</f>
        <v>0.20082217264091842</v>
      </c>
      <c r="V29" s="301">
        <v>42064</v>
      </c>
      <c r="W29" s="294">
        <v>151</v>
      </c>
      <c r="X29" s="297">
        <v>1.474</v>
      </c>
      <c r="Y29" s="299">
        <v>0.33</v>
      </c>
      <c r="Z29" s="295">
        <v>0.2</v>
      </c>
      <c r="AA29" s="294">
        <f ca="1">+IF(ISERROR(HLOOKUP($B29,INDIRECT("'Monthly Resource Report'!"&amp;'Coleman Validation'!AA$665666&amp;":"&amp;'Coleman Validation'!AA$665667),'Coleman Validation'!AA$665668,FALSE)),0,HLOOKUP($B29,INDIRECT("'Monthly Resource Report'!"&amp;'Coleman Validation'!AA$665666&amp;":"&amp;'Coleman Validation'!AA$665667),'Coleman Validation'!AA$665668,FALSE))</f>
        <v>151</v>
      </c>
      <c r="AB29" s="297">
        <f ca="1">+IF(ISERROR(HLOOKUP($B29,INDIRECT("'Monthly Resource Report'!"&amp;'Coleman Validation'!AB$665666&amp;":"&amp;'Coleman Validation'!AB$665667),'Coleman Validation'!AB$665668,FALSE)),0,HLOOKUP($B29,INDIRECT("'Monthly Resource Report'!"&amp;'Coleman Validation'!AB$665666&amp;":"&amp;'Coleman Validation'!AB$665667),'Coleman Validation'!AB$665668,FALSE))</f>
        <v>1.4740010013510854</v>
      </c>
      <c r="AC29" s="317">
        <f ca="1">+IF(ISERROR(HLOOKUP($B29,INDIRECT("'Monthly Resource Report'!"&amp;'Coleman Validation'!AC$665666&amp;":"&amp;'Coleman Validation'!AC$665667),'Coleman Validation'!AC$665668,FALSE)),0,HLOOKUP($B29,INDIRECT("'Monthly Resource Report'!"&amp;'Coleman Validation'!AC$665666&amp;":"&amp;'Coleman Validation'!AC$665667),'Coleman Validation'!AC$665668,FALSE))</f>
        <v>0.3273865191760521</v>
      </c>
      <c r="AD29" s="318">
        <f ca="1">+IF(ISERROR(HLOOKUP($B29,INDIRECT("'Monthly Resource Report'!"&amp;'Coleman Validation'!AD$665666&amp;":"&amp;'Coleman Validation'!AD$665667),'Coleman Validation'!AD$665668,FALSE)),0,HLOOKUP($B29,INDIRECT("'Monthly Resource Report'!"&amp;'Coleman Validation'!AD$665666&amp;":"&amp;'Coleman Validation'!AD$665667),'Coleman Validation'!AD$665668,FALSE))</f>
        <v>0.2006461087745641</v>
      </c>
    </row>
    <row r="30" spans="2:30">
      <c r="B30" s="301">
        <v>42095</v>
      </c>
      <c r="C30" s="294">
        <v>146</v>
      </c>
      <c r="D30" s="297">
        <v>1.927</v>
      </c>
      <c r="E30" s="299">
        <v>0.33</v>
      </c>
      <c r="F30" s="295">
        <v>0.2</v>
      </c>
      <c r="G30" s="294">
        <f ca="1">+IF(ISERROR(HLOOKUP($B30,INDIRECT("'Monthly Resource Report'!"&amp;'Coleman Validation'!G$665666&amp;":"&amp;'Coleman Validation'!G$665667),'Coleman Validation'!G$665668,FALSE)),0,HLOOKUP($B30,INDIRECT("'Monthly Resource Report'!"&amp;'Coleman Validation'!G$665666&amp;":"&amp;'Coleman Validation'!G$665667),'Coleman Validation'!G$665668,FALSE))</f>
        <v>146</v>
      </c>
      <c r="H30" s="297">
        <f ca="1">+IF(ISERROR(HLOOKUP($B30,INDIRECT("'Monthly Resource Report'!"&amp;'Coleman Validation'!H$665666&amp;":"&amp;'Coleman Validation'!H$665667),'Coleman Validation'!H$665668,FALSE)),0,HLOOKUP($B30,INDIRECT("'Monthly Resource Report'!"&amp;'Coleman Validation'!H$665666&amp;":"&amp;'Coleman Validation'!H$665667),'Coleman Validation'!H$665668,FALSE))</f>
        <v>1.9270006033602525</v>
      </c>
      <c r="I30" s="317">
        <f ca="1">+IF(ISERROR(HLOOKUP($B30,INDIRECT("'Monthly Resource Report'!"&amp;'Coleman Validation'!I$665666&amp;":"&amp;'Coleman Validation'!I$665667),'Coleman Validation'!I$665668,FALSE)),0,HLOOKUP($B30,INDIRECT("'Monthly Resource Report'!"&amp;'Coleman Validation'!I$665666&amp;":"&amp;'Coleman Validation'!I$665667),'Coleman Validation'!I$665668,FALSE))</f>
        <v>0.32599726926796962</v>
      </c>
      <c r="J30" s="318">
        <f ca="1">+IF(ISERROR(HLOOKUP($B30,INDIRECT("'Monthly Resource Report'!"&amp;'Coleman Validation'!J$665666&amp;":"&amp;'Coleman Validation'!J$665667),'Coleman Validation'!J$665668,FALSE)),0,HLOOKUP($B30,INDIRECT("'Monthly Resource Report'!"&amp;'Coleman Validation'!J$665666&amp;":"&amp;'Coleman Validation'!J$665667),'Coleman Validation'!J$665668,FALSE))</f>
        <v>0.20019295394643771</v>
      </c>
      <c r="L30" s="301">
        <v>42095</v>
      </c>
      <c r="M30" s="294">
        <v>146</v>
      </c>
      <c r="N30" s="297">
        <v>1.927</v>
      </c>
      <c r="O30" s="299">
        <v>0.33</v>
      </c>
      <c r="P30" s="295">
        <v>0.2</v>
      </c>
      <c r="Q30" s="294">
        <f ca="1">+IF(ISERROR(HLOOKUP($B30,INDIRECT("'Monthly Resource Report'!"&amp;'Coleman Validation'!Q$665666&amp;":"&amp;'Coleman Validation'!Q$665667),'Coleman Validation'!Q$665668,FALSE)),0,HLOOKUP($B30,INDIRECT("'Monthly Resource Report'!"&amp;'Coleman Validation'!Q$665666&amp;":"&amp;'Coleman Validation'!Q$665667),'Coleman Validation'!Q$665668,FALSE))</f>
        <v>146</v>
      </c>
      <c r="R30" s="297">
        <f ca="1">+IF(ISERROR(HLOOKUP($B30,INDIRECT("'Monthly Resource Report'!"&amp;'Coleman Validation'!R$665666&amp;":"&amp;'Coleman Validation'!R$665667),'Coleman Validation'!R$665668,FALSE)),0,HLOOKUP($B30,INDIRECT("'Monthly Resource Report'!"&amp;'Coleman Validation'!R$665666&amp;":"&amp;'Coleman Validation'!R$665667),'Coleman Validation'!R$665668,FALSE))</f>
        <v>1.9270004855828151</v>
      </c>
      <c r="S30" s="317">
        <f ca="1">+IF(ISERROR(HLOOKUP($B30,INDIRECT("'Monthly Resource Report'!"&amp;'Coleman Validation'!S$665666&amp;":"&amp;'Coleman Validation'!S$665667),'Coleman Validation'!S$665668,FALSE)),0,HLOOKUP($B30,INDIRECT("'Monthly Resource Report'!"&amp;'Coleman Validation'!S$665666&amp;":"&amp;'Coleman Validation'!S$665667),'Coleman Validation'!S$665668,FALSE))</f>
        <v>0.32610633782068893</v>
      </c>
      <c r="T30" s="318">
        <f ca="1">+IF(ISERROR(HLOOKUP($B30,INDIRECT("'Monthly Resource Report'!"&amp;'Coleman Validation'!T$665666&amp;":"&amp;'Coleman Validation'!T$665667),'Coleman Validation'!T$665668,FALSE)),0,HLOOKUP($B30,INDIRECT("'Monthly Resource Report'!"&amp;'Coleman Validation'!T$665666&amp;":"&amp;'Coleman Validation'!T$665667),'Coleman Validation'!T$665668,FALSE))</f>
        <v>0.20041952011896505</v>
      </c>
      <c r="V30" s="301">
        <v>42095</v>
      </c>
      <c r="W30" s="294">
        <v>151</v>
      </c>
      <c r="X30" s="297">
        <v>1.927</v>
      </c>
      <c r="Y30" s="299">
        <v>0.33</v>
      </c>
      <c r="Z30" s="295">
        <v>0.2</v>
      </c>
      <c r="AA30" s="294">
        <f ca="1">+IF(ISERROR(HLOOKUP($B30,INDIRECT("'Monthly Resource Report'!"&amp;'Coleman Validation'!AA$665666&amp;":"&amp;'Coleman Validation'!AA$665667),'Coleman Validation'!AA$665668,FALSE)),0,HLOOKUP($B30,INDIRECT("'Monthly Resource Report'!"&amp;'Coleman Validation'!AA$665666&amp;":"&amp;'Coleman Validation'!AA$665667),'Coleman Validation'!AA$665668,FALSE))</f>
        <v>151</v>
      </c>
      <c r="AB30" s="297">
        <f ca="1">+IF(ISERROR(HLOOKUP($B30,INDIRECT("'Monthly Resource Report'!"&amp;'Coleman Validation'!AB$665666&amp;":"&amp;'Coleman Validation'!AB$665667),'Coleman Validation'!AB$665668,FALSE)),0,HLOOKUP($B30,INDIRECT("'Monthly Resource Report'!"&amp;'Coleman Validation'!AB$665666&amp;":"&amp;'Coleman Validation'!AB$665667),'Coleman Validation'!AB$665668,FALSE))</f>
        <v>1.9269988884772138</v>
      </c>
      <c r="AC30" s="317">
        <f ca="1">+IF(ISERROR(HLOOKUP($B30,INDIRECT("'Monthly Resource Report'!"&amp;'Coleman Validation'!AC$665666&amp;":"&amp;'Coleman Validation'!AC$665667),'Coleman Validation'!AC$665668,FALSE)),0,HLOOKUP($B30,INDIRECT("'Monthly Resource Report'!"&amp;'Coleman Validation'!AC$665666&amp;":"&amp;'Coleman Validation'!AC$665667),'Coleman Validation'!AC$665668,FALSE))</f>
        <v>0.32802266207170311</v>
      </c>
      <c r="AD30" s="318">
        <f ca="1">+IF(ISERROR(HLOOKUP($B30,INDIRECT("'Monthly Resource Report'!"&amp;'Coleman Validation'!AD$665666&amp;":"&amp;'Coleman Validation'!AD$665667),'Coleman Validation'!AD$665668,FALSE)),0,HLOOKUP($B30,INDIRECT("'Monthly Resource Report'!"&amp;'Coleman Validation'!AD$665666&amp;":"&amp;'Coleman Validation'!AD$665667),'Coleman Validation'!AD$665668,FALSE))</f>
        <v>0.20065877182958539</v>
      </c>
    </row>
    <row r="31" spans="2:30">
      <c r="B31" s="301">
        <v>42125</v>
      </c>
      <c r="C31" s="294">
        <v>146</v>
      </c>
      <c r="D31" s="297">
        <v>1.927</v>
      </c>
      <c r="E31" s="299">
        <v>0.33</v>
      </c>
      <c r="F31" s="295">
        <v>2.6</v>
      </c>
      <c r="G31" s="294">
        <f ca="1">+IF(ISERROR(HLOOKUP($B31,INDIRECT("'Monthly Resource Report'!"&amp;'Coleman Validation'!G$665666&amp;":"&amp;'Coleman Validation'!G$665667),'Coleman Validation'!G$665668,FALSE)),0,HLOOKUP($B31,INDIRECT("'Monthly Resource Report'!"&amp;'Coleman Validation'!G$665666&amp;":"&amp;'Coleman Validation'!G$665667),'Coleman Validation'!G$665668,FALSE))</f>
        <v>146</v>
      </c>
      <c r="H31" s="297">
        <f ca="1">+IF(ISERROR(HLOOKUP($B31,INDIRECT("'Monthly Resource Report'!"&amp;'Coleman Validation'!H$665666&amp;":"&amp;'Coleman Validation'!H$665667),'Coleman Validation'!H$665668,FALSE)),0,HLOOKUP($B31,INDIRECT("'Monthly Resource Report'!"&amp;'Coleman Validation'!H$665666&amp;":"&amp;'Coleman Validation'!H$665667),'Coleman Validation'!H$665668,FALSE))</f>
        <v>1.9270016616816219</v>
      </c>
      <c r="I31" s="317">
        <f ca="1">+IF(ISERROR(HLOOKUP($B31,INDIRECT("'Monthly Resource Report'!"&amp;'Coleman Validation'!I$665666&amp;":"&amp;'Coleman Validation'!I$665667),'Coleman Validation'!I$665668,FALSE)),0,HLOOKUP($B31,INDIRECT("'Monthly Resource Report'!"&amp;'Coleman Validation'!I$665666&amp;":"&amp;'Coleman Validation'!I$665667),'Coleman Validation'!I$665668,FALSE))</f>
        <v>0.32644359553556052</v>
      </c>
      <c r="J31" s="318">
        <f ca="1">+IF(ISERROR(HLOOKUP($B31,INDIRECT("'Monthly Resource Report'!"&amp;'Coleman Validation'!J$665666&amp;":"&amp;'Coleman Validation'!J$665667),'Coleman Validation'!J$665668,FALSE)),0,HLOOKUP($B31,INDIRECT("'Monthly Resource Report'!"&amp;'Coleman Validation'!J$665666&amp;":"&amp;'Coleman Validation'!J$665667),'Coleman Validation'!J$665668,FALSE))</f>
        <v>2.3604058169951894</v>
      </c>
      <c r="L31" s="301">
        <v>42125</v>
      </c>
      <c r="M31" s="294">
        <v>146</v>
      </c>
      <c r="N31" s="297">
        <v>1.927</v>
      </c>
      <c r="O31" s="299">
        <v>0.33</v>
      </c>
      <c r="P31" s="295">
        <v>0.2</v>
      </c>
      <c r="Q31" s="294">
        <f ca="1">+IF(ISERROR(HLOOKUP($B31,INDIRECT("'Monthly Resource Report'!"&amp;'Coleman Validation'!Q$665666&amp;":"&amp;'Coleman Validation'!Q$665667),'Coleman Validation'!Q$665668,FALSE)),0,HLOOKUP($B31,INDIRECT("'Monthly Resource Report'!"&amp;'Coleman Validation'!Q$665666&amp;":"&amp;'Coleman Validation'!Q$665667),'Coleman Validation'!Q$665668,FALSE))</f>
        <v>146</v>
      </c>
      <c r="R31" s="297">
        <f ca="1">+IF(ISERROR(HLOOKUP($B31,INDIRECT("'Monthly Resource Report'!"&amp;'Coleman Validation'!R$665666&amp;":"&amp;'Coleman Validation'!R$665667),'Coleman Validation'!R$665668,FALSE)),0,HLOOKUP($B31,INDIRECT("'Monthly Resource Report'!"&amp;'Coleman Validation'!R$665666&amp;":"&amp;'Coleman Validation'!R$665667),'Coleman Validation'!R$665668,FALSE))</f>
        <v>1.9270000000000003</v>
      </c>
      <c r="S31" s="317">
        <f ca="1">+IF(ISERROR(HLOOKUP($B31,INDIRECT("'Monthly Resource Report'!"&amp;'Coleman Validation'!S$665666&amp;":"&amp;'Coleman Validation'!S$665667),'Coleman Validation'!S$665668,FALSE)),0,HLOOKUP($B31,INDIRECT("'Monthly Resource Report'!"&amp;'Coleman Validation'!S$665666&amp;":"&amp;'Coleman Validation'!S$665667),'Coleman Validation'!S$665668,FALSE))</f>
        <v>0.32648451183947547</v>
      </c>
      <c r="T31" s="318">
        <f ca="1">+IF(ISERROR(HLOOKUP($B31,INDIRECT("'Monthly Resource Report'!"&amp;'Coleman Validation'!T$665666&amp;":"&amp;'Coleman Validation'!T$665667),'Coleman Validation'!T$665668,FALSE)),0,HLOOKUP($B31,INDIRECT("'Monthly Resource Report'!"&amp;'Coleman Validation'!T$665666&amp;":"&amp;'Coleman Validation'!T$665667),'Coleman Validation'!T$665668,FALSE))</f>
        <v>0.20253458906162691</v>
      </c>
      <c r="V31" s="301">
        <v>42125</v>
      </c>
      <c r="W31" s="294">
        <v>151</v>
      </c>
      <c r="X31" s="297">
        <v>1.927</v>
      </c>
      <c r="Y31" s="299">
        <v>0.33</v>
      </c>
      <c r="Z31" s="295">
        <v>2.6</v>
      </c>
      <c r="AA31" s="294">
        <f ca="1">+IF(ISERROR(HLOOKUP($B31,INDIRECT("'Monthly Resource Report'!"&amp;'Coleman Validation'!AA$665666&amp;":"&amp;'Coleman Validation'!AA$665667),'Coleman Validation'!AA$665668,FALSE)),0,HLOOKUP($B31,INDIRECT("'Monthly Resource Report'!"&amp;'Coleman Validation'!AA$665666&amp;":"&amp;'Coleman Validation'!AA$665667),'Coleman Validation'!AA$665668,FALSE))</f>
        <v>151</v>
      </c>
      <c r="AB31" s="297">
        <f ca="1">+IF(ISERROR(HLOOKUP($B31,INDIRECT("'Monthly Resource Report'!"&amp;'Coleman Validation'!AB$665666&amp;":"&amp;'Coleman Validation'!AB$665667),'Coleman Validation'!AB$665668,FALSE)),0,HLOOKUP($B31,INDIRECT("'Monthly Resource Report'!"&amp;'Coleman Validation'!AB$665666&amp;":"&amp;'Coleman Validation'!AB$665667),'Coleman Validation'!AB$665668,FALSE))</f>
        <v>1.9269984217072738</v>
      </c>
      <c r="AC31" s="317">
        <f ca="1">+IF(ISERROR(HLOOKUP($B31,INDIRECT("'Monthly Resource Report'!"&amp;'Coleman Validation'!AC$665666&amp;":"&amp;'Coleman Validation'!AC$665667),'Coleman Validation'!AC$665668,FALSE)),0,HLOOKUP($B31,INDIRECT("'Monthly Resource Report'!"&amp;'Coleman Validation'!AC$665666&amp;":"&amp;'Coleman Validation'!AC$665667),'Coleman Validation'!AC$665668,FALSE))</f>
        <v>0.32826325138698631</v>
      </c>
      <c r="AD31" s="318">
        <f ca="1">+IF(ISERROR(HLOOKUP($B31,INDIRECT("'Monthly Resource Report'!"&amp;'Coleman Validation'!AD$665666&amp;":"&amp;'Coleman Validation'!AD$665667),'Coleman Validation'!AD$665668,FALSE)),0,HLOOKUP($B31,INDIRECT("'Monthly Resource Report'!"&amp;'Coleman Validation'!AD$665666&amp;":"&amp;'Coleman Validation'!AD$665667),'Coleman Validation'!AD$665668,FALSE))</f>
        <v>2.3604588931289907</v>
      </c>
    </row>
    <row r="32" spans="2:30">
      <c r="B32" s="301">
        <v>42156</v>
      </c>
      <c r="C32" s="294">
        <v>146</v>
      </c>
      <c r="D32" s="297">
        <v>1.927</v>
      </c>
      <c r="E32" s="299">
        <v>0.33</v>
      </c>
      <c r="F32" s="295">
        <v>0.2</v>
      </c>
      <c r="G32" s="294">
        <f ca="1">+IF(ISERROR(HLOOKUP($B32,INDIRECT("'Monthly Resource Report'!"&amp;'Coleman Validation'!G$665666&amp;":"&amp;'Coleman Validation'!G$665667),'Coleman Validation'!G$665668,FALSE)),0,HLOOKUP($B32,INDIRECT("'Monthly Resource Report'!"&amp;'Coleman Validation'!G$665666&amp;":"&amp;'Coleman Validation'!G$665667),'Coleman Validation'!G$665668,FALSE))</f>
        <v>146</v>
      </c>
      <c r="H32" s="297">
        <f ca="1">+IF(ISERROR(HLOOKUP($B32,INDIRECT("'Monthly Resource Report'!"&amp;'Coleman Validation'!H$665666&amp;":"&amp;'Coleman Validation'!H$665667),'Coleman Validation'!H$665668,FALSE)),0,HLOOKUP($B32,INDIRECT("'Monthly Resource Report'!"&amp;'Coleman Validation'!H$665666&amp;":"&amp;'Coleman Validation'!H$665667),'Coleman Validation'!H$665668,FALSE))</f>
        <v>1.9270012894276245</v>
      </c>
      <c r="I32" s="317">
        <f ca="1">+IF(ISERROR(HLOOKUP($B32,INDIRECT("'Monthly Resource Report'!"&amp;'Coleman Validation'!I$665666&amp;":"&amp;'Coleman Validation'!I$665667),'Coleman Validation'!I$665668,FALSE)),0,HLOOKUP($B32,INDIRECT("'Monthly Resource Report'!"&amp;'Coleman Validation'!I$665666&amp;":"&amp;'Coleman Validation'!I$665667),'Coleman Validation'!I$665668,FALSE))</f>
        <v>0.32587651237549276</v>
      </c>
      <c r="J32" s="318">
        <f ca="1">+IF(ISERROR(HLOOKUP($B32,INDIRECT("'Monthly Resource Report'!"&amp;'Coleman Validation'!J$665666&amp;":"&amp;'Coleman Validation'!J$665667),'Coleman Validation'!J$665668,FALSE)),0,HLOOKUP($B32,INDIRECT("'Monthly Resource Report'!"&amp;'Coleman Validation'!J$665666&amp;":"&amp;'Coleman Validation'!J$665667),'Coleman Validation'!J$665668,FALSE))</f>
        <v>0.20056697450993921</v>
      </c>
      <c r="L32" s="301">
        <v>42156</v>
      </c>
      <c r="M32" s="294">
        <v>146</v>
      </c>
      <c r="N32" s="297">
        <v>1.927</v>
      </c>
      <c r="O32" s="299">
        <v>0.33</v>
      </c>
      <c r="P32" s="295">
        <v>0.2</v>
      </c>
      <c r="Q32" s="294">
        <f ca="1">+IF(ISERROR(HLOOKUP($B32,INDIRECT("'Monthly Resource Report'!"&amp;'Coleman Validation'!Q$665666&amp;":"&amp;'Coleman Validation'!Q$665667),'Coleman Validation'!Q$665668,FALSE)),0,HLOOKUP($B32,INDIRECT("'Monthly Resource Report'!"&amp;'Coleman Validation'!Q$665666&amp;":"&amp;'Coleman Validation'!Q$665667),'Coleman Validation'!Q$665668,FALSE))</f>
        <v>146</v>
      </c>
      <c r="R32" s="297">
        <f ca="1">+IF(ISERROR(HLOOKUP($B32,INDIRECT("'Monthly Resource Report'!"&amp;'Coleman Validation'!R$665666&amp;":"&amp;'Coleman Validation'!R$665667),'Coleman Validation'!R$665668,FALSE)),0,HLOOKUP($B32,INDIRECT("'Monthly Resource Report'!"&amp;'Coleman Validation'!R$665666&amp;":"&amp;'Coleman Validation'!R$665667),'Coleman Validation'!R$665668,FALSE))</f>
        <v>1.927001392010002</v>
      </c>
      <c r="S32" s="317">
        <f ca="1">+IF(ISERROR(HLOOKUP($B32,INDIRECT("'Monthly Resource Report'!"&amp;'Coleman Validation'!S$665666&amp;":"&amp;'Coleman Validation'!S$665667),'Coleman Validation'!S$665668,FALSE)),0,HLOOKUP($B32,INDIRECT("'Monthly Resource Report'!"&amp;'Coleman Validation'!S$665666&amp;":"&amp;'Coleman Validation'!S$665667),'Coleman Validation'!S$665668,FALSE))</f>
        <v>0.32592340620921578</v>
      </c>
      <c r="T32" s="318">
        <f ca="1">+IF(ISERROR(HLOOKUP($B32,INDIRECT("'Monthly Resource Report'!"&amp;'Coleman Validation'!T$665666&amp;":"&amp;'Coleman Validation'!T$665667),'Coleman Validation'!T$665668,FALSE)),0,HLOOKUP($B32,INDIRECT("'Monthly Resource Report'!"&amp;'Coleman Validation'!T$665666&amp;":"&amp;'Coleman Validation'!T$665667),'Coleman Validation'!T$665668,FALSE))</f>
        <v>0.20043215286848245</v>
      </c>
      <c r="V32" s="301">
        <v>42156</v>
      </c>
      <c r="W32" s="294">
        <v>151</v>
      </c>
      <c r="X32" s="297">
        <v>1.927</v>
      </c>
      <c r="Y32" s="299">
        <v>0.33</v>
      </c>
      <c r="Z32" s="295">
        <v>0.2</v>
      </c>
      <c r="AA32" s="294">
        <f ca="1">+IF(ISERROR(HLOOKUP($B32,INDIRECT("'Monthly Resource Report'!"&amp;'Coleman Validation'!AA$665666&amp;":"&amp;'Coleman Validation'!AA$665667),'Coleman Validation'!AA$665668,FALSE)),0,HLOOKUP($B32,INDIRECT("'Monthly Resource Report'!"&amp;'Coleman Validation'!AA$665666&amp;":"&amp;'Coleman Validation'!AA$665667),'Coleman Validation'!AA$665668,FALSE))</f>
        <v>151</v>
      </c>
      <c r="AB32" s="297">
        <f ca="1">+IF(ISERROR(HLOOKUP($B32,INDIRECT("'Monthly Resource Report'!"&amp;'Coleman Validation'!AB$665666&amp;":"&amp;'Coleman Validation'!AB$665667),'Coleman Validation'!AB$665668,FALSE)),0,HLOOKUP($B32,INDIRECT("'Monthly Resource Report'!"&amp;'Coleman Validation'!AB$665666&amp;":"&amp;'Coleman Validation'!AB$665667),'Coleman Validation'!AB$665668,FALSE))</f>
        <v>1.9269987152127519</v>
      </c>
      <c r="AC32" s="317">
        <f ca="1">+IF(ISERROR(HLOOKUP($B32,INDIRECT("'Monthly Resource Report'!"&amp;'Coleman Validation'!AC$665666&amp;":"&amp;'Coleman Validation'!AC$665667),'Coleman Validation'!AC$665668,FALSE)),0,HLOOKUP($B32,INDIRECT("'Monthly Resource Report'!"&amp;'Coleman Validation'!AC$665666&amp;":"&amp;'Coleman Validation'!AC$665667),'Coleman Validation'!AC$665668,FALSE))</f>
        <v>0.32801975778216663</v>
      </c>
      <c r="AD32" s="318">
        <f ca="1">+IF(ISERROR(HLOOKUP($B32,INDIRECT("'Monthly Resource Report'!"&amp;'Coleman Validation'!AD$665666&amp;":"&amp;'Coleman Validation'!AD$665667),'Coleman Validation'!AD$665668,FALSE)),0,HLOOKUP($B32,INDIRECT("'Monthly Resource Report'!"&amp;'Coleman Validation'!AD$665666&amp;":"&amp;'Coleman Validation'!AD$665667),'Coleman Validation'!AD$665668,FALSE))</f>
        <v>0.20064569575622637</v>
      </c>
    </row>
    <row r="33" spans="2:30">
      <c r="B33" s="301">
        <v>42186</v>
      </c>
      <c r="C33" s="294">
        <v>146</v>
      </c>
      <c r="D33" s="297">
        <v>1.927</v>
      </c>
      <c r="E33" s="299">
        <v>0.33</v>
      </c>
      <c r="F33" s="295">
        <v>0.2</v>
      </c>
      <c r="G33" s="294">
        <f ca="1">+IF(ISERROR(HLOOKUP($B33,INDIRECT("'Monthly Resource Report'!"&amp;'Coleman Validation'!G$665666&amp;":"&amp;'Coleman Validation'!G$665667),'Coleman Validation'!G$665668,FALSE)),0,HLOOKUP($B33,INDIRECT("'Monthly Resource Report'!"&amp;'Coleman Validation'!G$665666&amp;":"&amp;'Coleman Validation'!G$665667),'Coleman Validation'!G$665668,FALSE))</f>
        <v>146</v>
      </c>
      <c r="H33" s="297">
        <f ca="1">+IF(ISERROR(HLOOKUP($B33,INDIRECT("'Monthly Resource Report'!"&amp;'Coleman Validation'!H$665666&amp;":"&amp;'Coleman Validation'!H$665667),'Coleman Validation'!H$665668,FALSE)),0,HLOOKUP($B33,INDIRECT("'Monthly Resource Report'!"&amp;'Coleman Validation'!H$665666&amp;":"&amp;'Coleman Validation'!H$665667),'Coleman Validation'!H$665668,FALSE))</f>
        <v>1.9270009123884548</v>
      </c>
      <c r="I33" s="317">
        <f ca="1">+IF(ISERROR(HLOOKUP($B33,INDIRECT("'Monthly Resource Report'!"&amp;'Coleman Validation'!I$665666&amp;":"&amp;'Coleman Validation'!I$665667),'Coleman Validation'!I$665668,FALSE)),0,HLOOKUP($B33,INDIRECT("'Monthly Resource Report'!"&amp;'Coleman Validation'!I$665666&amp;":"&amp;'Coleman Validation'!I$665667),'Coleman Validation'!I$665668,FALSE))</f>
        <v>0.32628826113011683</v>
      </c>
      <c r="J33" s="318">
        <f ca="1">+IF(ISERROR(HLOOKUP($B33,INDIRECT("'Monthly Resource Report'!"&amp;'Coleman Validation'!J$665666&amp;":"&amp;'Coleman Validation'!J$665667),'Coleman Validation'!J$665668,FALSE)),0,HLOOKUP($B33,INDIRECT("'Monthly Resource Report'!"&amp;'Coleman Validation'!J$665666&amp;":"&amp;'Coleman Validation'!J$665667),'Coleman Validation'!J$665668,FALSE))</f>
        <v>0.20034854427458501</v>
      </c>
      <c r="L33" s="301">
        <v>42186</v>
      </c>
      <c r="M33" s="294">
        <v>146</v>
      </c>
      <c r="N33" s="297">
        <v>1.927</v>
      </c>
      <c r="O33" s="299">
        <v>0.33</v>
      </c>
      <c r="P33" s="295">
        <v>0.2</v>
      </c>
      <c r="Q33" s="294">
        <f ca="1">+IF(ISERROR(HLOOKUP($B33,INDIRECT("'Monthly Resource Report'!"&amp;'Coleman Validation'!Q$665666&amp;":"&amp;'Coleman Validation'!Q$665667),'Coleman Validation'!Q$665668,FALSE)),0,HLOOKUP($B33,INDIRECT("'Monthly Resource Report'!"&amp;'Coleman Validation'!Q$665666&amp;":"&amp;'Coleman Validation'!Q$665667),'Coleman Validation'!Q$665668,FALSE))</f>
        <v>146</v>
      </c>
      <c r="R33" s="297">
        <f ca="1">+IF(ISERROR(HLOOKUP($B33,INDIRECT("'Monthly Resource Report'!"&amp;'Coleman Validation'!R$665666&amp;":"&amp;'Coleman Validation'!R$665667),'Coleman Validation'!R$665668,FALSE)),0,HLOOKUP($B33,INDIRECT("'Monthly Resource Report'!"&amp;'Coleman Validation'!R$665666&amp;":"&amp;'Coleman Validation'!R$665667),'Coleman Validation'!R$665668,FALSE))</f>
        <v>1.927000904653942</v>
      </c>
      <c r="S33" s="317">
        <f ca="1">+IF(ISERROR(HLOOKUP($B33,INDIRECT("'Monthly Resource Report'!"&amp;'Coleman Validation'!S$665666&amp;":"&amp;'Coleman Validation'!S$665667),'Coleman Validation'!S$665668,FALSE)),0,HLOOKUP($B33,INDIRECT("'Monthly Resource Report'!"&amp;'Coleman Validation'!S$665666&amp;":"&amp;'Coleman Validation'!S$665667),'Coleman Validation'!S$665668,FALSE))</f>
        <v>0.32619147774059754</v>
      </c>
      <c r="T33" s="318">
        <f ca="1">+IF(ISERROR(HLOOKUP($B33,INDIRECT("'Monthly Resource Report'!"&amp;'Coleman Validation'!T$665666&amp;":"&amp;'Coleman Validation'!T$665667),'Coleman Validation'!T$665668,FALSE)),0,HLOOKUP($B33,INDIRECT("'Monthly Resource Report'!"&amp;'Coleman Validation'!T$665666&amp;":"&amp;'Coleman Validation'!T$665667),'Coleman Validation'!T$665668,FALSE))</f>
        <v>0.20040747290715263</v>
      </c>
      <c r="V33" s="301">
        <v>42186</v>
      </c>
      <c r="W33" s="294">
        <v>151</v>
      </c>
      <c r="X33" s="297">
        <v>1.927</v>
      </c>
      <c r="Y33" s="299">
        <v>0.33</v>
      </c>
      <c r="Z33" s="295">
        <v>0.2</v>
      </c>
      <c r="AA33" s="294">
        <f ca="1">+IF(ISERROR(HLOOKUP($B33,INDIRECT("'Monthly Resource Report'!"&amp;'Coleman Validation'!AA$665666&amp;":"&amp;'Coleman Validation'!AA$665667),'Coleman Validation'!AA$665668,FALSE)),0,HLOOKUP($B33,INDIRECT("'Monthly Resource Report'!"&amp;'Coleman Validation'!AA$665666&amp;":"&amp;'Coleman Validation'!AA$665667),'Coleman Validation'!AA$665668,FALSE))</f>
        <v>151</v>
      </c>
      <c r="AB33" s="297">
        <f ca="1">+IF(ISERROR(HLOOKUP($B33,INDIRECT("'Monthly Resource Report'!"&amp;'Coleman Validation'!AB$665666&amp;":"&amp;'Coleman Validation'!AB$665667),'Coleman Validation'!AB$665668,FALSE)),0,HLOOKUP($B33,INDIRECT("'Monthly Resource Report'!"&amp;'Coleman Validation'!AB$665666&amp;":"&amp;'Coleman Validation'!AB$665667),'Coleman Validation'!AB$665668,FALSE))</f>
        <v>1.9269985355626496</v>
      </c>
      <c r="AC33" s="317">
        <f ca="1">+IF(ISERROR(HLOOKUP($B33,INDIRECT("'Monthly Resource Report'!"&amp;'Coleman Validation'!AC$665666&amp;":"&amp;'Coleman Validation'!AC$665667),'Coleman Validation'!AC$665668,FALSE)),0,HLOOKUP($B33,INDIRECT("'Monthly Resource Report'!"&amp;'Coleman Validation'!AC$665666&amp;":"&amp;'Coleman Validation'!AC$665667),'Coleman Validation'!AC$665668,FALSE))</f>
        <v>0.32796292429912655</v>
      </c>
      <c r="AD33" s="318">
        <f ca="1">+IF(ISERROR(HLOOKUP($B33,INDIRECT("'Monthly Resource Report'!"&amp;'Coleman Validation'!AD$665666&amp;":"&amp;'Coleman Validation'!AD$665667),'Coleman Validation'!AD$665668,FALSE)),0,HLOOKUP($B33,INDIRECT("'Monthly Resource Report'!"&amp;'Coleman Validation'!AD$665666&amp;":"&amp;'Coleman Validation'!AD$665667),'Coleman Validation'!AD$665668,FALSE))</f>
        <v>0.20083950292106756</v>
      </c>
    </row>
    <row r="34" spans="2:30">
      <c r="B34" s="301">
        <v>42217</v>
      </c>
      <c r="C34" s="294">
        <v>146</v>
      </c>
      <c r="D34" s="297">
        <v>1.927</v>
      </c>
      <c r="E34" s="299">
        <v>0.33</v>
      </c>
      <c r="F34" s="295">
        <v>0.2</v>
      </c>
      <c r="G34" s="294">
        <f ca="1">+IF(ISERROR(HLOOKUP($B34,INDIRECT("'Monthly Resource Report'!"&amp;'Coleman Validation'!G$665666&amp;":"&amp;'Coleman Validation'!G$665667),'Coleman Validation'!G$665668,FALSE)),0,HLOOKUP($B34,INDIRECT("'Monthly Resource Report'!"&amp;'Coleman Validation'!G$665666&amp;":"&amp;'Coleman Validation'!G$665667),'Coleman Validation'!G$665668,FALSE))</f>
        <v>146</v>
      </c>
      <c r="H34" s="297">
        <f ca="1">+IF(ISERROR(HLOOKUP($B34,INDIRECT("'Monthly Resource Report'!"&amp;'Coleman Validation'!H$665666&amp;":"&amp;'Coleman Validation'!H$665667),'Coleman Validation'!H$665668,FALSE)),0,HLOOKUP($B34,INDIRECT("'Monthly Resource Report'!"&amp;'Coleman Validation'!H$665666&amp;":"&amp;'Coleman Validation'!H$665667),'Coleman Validation'!H$665668,FALSE))</f>
        <v>1.9270014284757719</v>
      </c>
      <c r="I34" s="317">
        <f ca="1">+IF(ISERROR(HLOOKUP($B34,INDIRECT("'Monthly Resource Report'!"&amp;'Coleman Validation'!I$665666&amp;":"&amp;'Coleman Validation'!I$665667),'Coleman Validation'!I$665668,FALSE)),0,HLOOKUP($B34,INDIRECT("'Monthly Resource Report'!"&amp;'Coleman Validation'!I$665666&amp;":"&amp;'Coleman Validation'!I$665667),'Coleman Validation'!I$665668,FALSE))</f>
        <v>0.32616779143368513</v>
      </c>
      <c r="J34" s="318">
        <f ca="1">+IF(ISERROR(HLOOKUP($B34,INDIRECT("'Monthly Resource Report'!"&amp;'Coleman Validation'!J$665666&amp;":"&amp;'Coleman Validation'!J$665667),'Coleman Validation'!J$665668,FALSE)),0,HLOOKUP($B34,INDIRECT("'Monthly Resource Report'!"&amp;'Coleman Validation'!J$665666&amp;":"&amp;'Coleman Validation'!J$665667),'Coleman Validation'!J$665668,FALSE))</f>
        <v>0.20036513138968293</v>
      </c>
      <c r="L34" s="301">
        <v>42217</v>
      </c>
      <c r="M34" s="294">
        <v>146</v>
      </c>
      <c r="N34" s="297">
        <v>1.927</v>
      </c>
      <c r="O34" s="299">
        <v>0.33</v>
      </c>
      <c r="P34" s="295">
        <v>0.2</v>
      </c>
      <c r="Q34" s="294">
        <f ca="1">+IF(ISERROR(HLOOKUP($B34,INDIRECT("'Monthly Resource Report'!"&amp;'Coleman Validation'!Q$665666&amp;":"&amp;'Coleman Validation'!Q$665667),'Coleman Validation'!Q$665668,FALSE)),0,HLOOKUP($B34,INDIRECT("'Monthly Resource Report'!"&amp;'Coleman Validation'!Q$665666&amp;":"&amp;'Coleman Validation'!Q$665667),'Coleman Validation'!Q$665668,FALSE))</f>
        <v>146</v>
      </c>
      <c r="R34" s="297">
        <f ca="1">+IF(ISERROR(HLOOKUP($B34,INDIRECT("'Monthly Resource Report'!"&amp;'Coleman Validation'!R$665666&amp;":"&amp;'Coleman Validation'!R$665667),'Coleman Validation'!R$665668,FALSE)),0,HLOOKUP($B34,INDIRECT("'Monthly Resource Report'!"&amp;'Coleman Validation'!R$665666&amp;":"&amp;'Coleman Validation'!R$665667),'Coleman Validation'!R$665668,FALSE))</f>
        <v>1.9270014595262153</v>
      </c>
      <c r="S34" s="317">
        <f ca="1">+IF(ISERROR(HLOOKUP($B34,INDIRECT("'Monthly Resource Report'!"&amp;'Coleman Validation'!S$665666&amp;":"&amp;'Coleman Validation'!S$665667),'Coleman Validation'!S$665668,FALSE)),0,HLOOKUP($B34,INDIRECT("'Monthly Resource Report'!"&amp;'Coleman Validation'!S$665666&amp;":"&amp;'Coleman Validation'!S$665667),'Coleman Validation'!S$665668,FALSE))</f>
        <v>0.32598173781709155</v>
      </c>
      <c r="T34" s="318">
        <f ca="1">+IF(ISERROR(HLOOKUP($B34,INDIRECT("'Monthly Resource Report'!"&amp;'Coleman Validation'!T$665666&amp;":"&amp;'Coleman Validation'!T$665667),'Coleman Validation'!T$665668,FALSE)),0,HLOOKUP($B34,INDIRECT("'Monthly Resource Report'!"&amp;'Coleman Validation'!T$665666&amp;":"&amp;'Coleman Validation'!T$665667),'Coleman Validation'!T$665668,FALSE))</f>
        <v>0.2006166723649862</v>
      </c>
      <c r="V34" s="301">
        <v>42217</v>
      </c>
      <c r="W34" s="294">
        <v>151</v>
      </c>
      <c r="X34" s="297">
        <v>1.927</v>
      </c>
      <c r="Y34" s="299">
        <v>0.33</v>
      </c>
      <c r="Z34" s="295">
        <v>0.2</v>
      </c>
      <c r="AA34" s="294">
        <f ca="1">+IF(ISERROR(HLOOKUP($B34,INDIRECT("'Monthly Resource Report'!"&amp;'Coleman Validation'!AA$665666&amp;":"&amp;'Coleman Validation'!AA$665667),'Coleman Validation'!AA$665668,FALSE)),0,HLOOKUP($B34,INDIRECT("'Monthly Resource Report'!"&amp;'Coleman Validation'!AA$665666&amp;":"&amp;'Coleman Validation'!AA$665667),'Coleman Validation'!AA$665668,FALSE))</f>
        <v>151</v>
      </c>
      <c r="AB34" s="297">
        <f ca="1">+IF(ISERROR(HLOOKUP($B34,INDIRECT("'Monthly Resource Report'!"&amp;'Coleman Validation'!AB$665666&amp;":"&amp;'Coleman Validation'!AB$665667),'Coleman Validation'!AB$665668,FALSE)),0,HLOOKUP($B34,INDIRECT("'Monthly Resource Report'!"&amp;'Coleman Validation'!AB$665666&amp;":"&amp;'Coleman Validation'!AB$665667),'Coleman Validation'!AB$665668,FALSE))</f>
        <v>1.926998582580226</v>
      </c>
      <c r="AC34" s="317">
        <f ca="1">+IF(ISERROR(HLOOKUP($B34,INDIRECT("'Monthly Resource Report'!"&amp;'Coleman Validation'!AC$665666&amp;":"&amp;'Coleman Validation'!AC$665667),'Coleman Validation'!AC$665668,FALSE)),0,HLOOKUP($B34,INDIRECT("'Monthly Resource Report'!"&amp;'Coleman Validation'!AC$665666&amp;":"&amp;'Coleman Validation'!AC$665667),'Coleman Validation'!AC$665668,FALSE))</f>
        <v>0.32769221310380425</v>
      </c>
      <c r="AD34" s="318">
        <f ca="1">+IF(ISERROR(HLOOKUP($B34,INDIRECT("'Monthly Resource Report'!"&amp;'Coleman Validation'!AD$665666&amp;":"&amp;'Coleman Validation'!AD$665667),'Coleman Validation'!AD$665668,FALSE)),0,HLOOKUP($B34,INDIRECT("'Monthly Resource Report'!"&amp;'Coleman Validation'!AD$665666&amp;":"&amp;'Coleman Validation'!AD$665667),'Coleman Validation'!AD$665668,FALSE))</f>
        <v>0.20063027442754797</v>
      </c>
    </row>
    <row r="35" spans="2:30">
      <c r="B35" s="301">
        <v>42248</v>
      </c>
      <c r="C35" s="294">
        <v>146</v>
      </c>
      <c r="D35" s="297">
        <v>1.927</v>
      </c>
      <c r="E35" s="299">
        <v>0.33</v>
      </c>
      <c r="F35" s="295">
        <v>0.2</v>
      </c>
      <c r="G35" s="294">
        <f ca="1">+IF(ISERROR(HLOOKUP($B35,INDIRECT("'Monthly Resource Report'!"&amp;'Coleman Validation'!G$665666&amp;":"&amp;'Coleman Validation'!G$665667),'Coleman Validation'!G$665668,FALSE)),0,HLOOKUP($B35,INDIRECT("'Monthly Resource Report'!"&amp;'Coleman Validation'!G$665666&amp;":"&amp;'Coleman Validation'!G$665667),'Coleman Validation'!G$665668,FALSE))</f>
        <v>146</v>
      </c>
      <c r="H35" s="297">
        <f ca="1">+IF(ISERROR(HLOOKUP($B35,INDIRECT("'Monthly Resource Report'!"&amp;'Coleman Validation'!H$665666&amp;":"&amp;'Coleman Validation'!H$665667),'Coleman Validation'!H$665668,FALSE)),0,HLOOKUP($B35,INDIRECT("'Monthly Resource Report'!"&amp;'Coleman Validation'!H$665666&amp;":"&amp;'Coleman Validation'!H$665667),'Coleman Validation'!H$665668,FALSE))</f>
        <v>1.9270012850732536</v>
      </c>
      <c r="I35" s="317">
        <f ca="1">+IF(ISERROR(HLOOKUP($B35,INDIRECT("'Monthly Resource Report'!"&amp;'Coleman Validation'!I$665666&amp;":"&amp;'Coleman Validation'!I$665667),'Coleman Validation'!I$665668,FALSE)),0,HLOOKUP($B35,INDIRECT("'Monthly Resource Report'!"&amp;'Coleman Validation'!I$665666&amp;":"&amp;'Coleman Validation'!I$665667),'Coleman Validation'!I$665668,FALSE))</f>
        <v>0.32571790607421808</v>
      </c>
      <c r="J35" s="318">
        <f ca="1">+IF(ISERROR(HLOOKUP($B35,INDIRECT("'Monthly Resource Report'!"&amp;'Coleman Validation'!J$665666&amp;":"&amp;'Coleman Validation'!J$665667),'Coleman Validation'!J$665668,FALSE)),0,HLOOKUP($B35,INDIRECT("'Monthly Resource Report'!"&amp;'Coleman Validation'!J$665666&amp;":"&amp;'Coleman Validation'!J$665667),'Coleman Validation'!J$665668,FALSE))</f>
        <v>0.20037492223572448</v>
      </c>
      <c r="L35" s="301">
        <v>42248</v>
      </c>
      <c r="M35" s="294">
        <v>146</v>
      </c>
      <c r="N35" s="297">
        <v>1.927</v>
      </c>
      <c r="O35" s="299">
        <v>0.33</v>
      </c>
      <c r="P35" s="295">
        <v>0.2</v>
      </c>
      <c r="Q35" s="294">
        <f ca="1">+IF(ISERROR(HLOOKUP($B35,INDIRECT("'Monthly Resource Report'!"&amp;'Coleman Validation'!Q$665666&amp;":"&amp;'Coleman Validation'!Q$665667),'Coleman Validation'!Q$665668,FALSE)),0,HLOOKUP($B35,INDIRECT("'Monthly Resource Report'!"&amp;'Coleman Validation'!Q$665666&amp;":"&amp;'Coleman Validation'!Q$665667),'Coleman Validation'!Q$665668,FALSE))</f>
        <v>146</v>
      </c>
      <c r="R35" s="297">
        <f ca="1">+IF(ISERROR(HLOOKUP($B35,INDIRECT("'Monthly Resource Report'!"&amp;'Coleman Validation'!R$665666&amp;":"&amp;'Coleman Validation'!R$665667),'Coleman Validation'!R$665668,FALSE)),0,HLOOKUP($B35,INDIRECT("'Monthly Resource Report'!"&amp;'Coleman Validation'!R$665666&amp;":"&amp;'Coleman Validation'!R$665667),'Coleman Validation'!R$665668,FALSE))</f>
        <v>1.9270013322313351</v>
      </c>
      <c r="S35" s="317">
        <f ca="1">+IF(ISERROR(HLOOKUP($B35,INDIRECT("'Monthly Resource Report'!"&amp;'Coleman Validation'!S$665666&amp;":"&amp;'Coleman Validation'!S$665667),'Coleman Validation'!S$665668,FALSE)),0,HLOOKUP($B35,INDIRECT("'Monthly Resource Report'!"&amp;'Coleman Validation'!S$665666&amp;":"&amp;'Coleman Validation'!S$665667),'Coleman Validation'!S$665668,FALSE))</f>
        <v>0.32571065637303087</v>
      </c>
      <c r="T35" s="318">
        <f ca="1">+IF(ISERROR(HLOOKUP($B35,INDIRECT("'Monthly Resource Report'!"&amp;'Coleman Validation'!T$665666&amp;":"&amp;'Coleman Validation'!T$665667),'Coleman Validation'!T$665668,FALSE)),0,HLOOKUP($B35,INDIRECT("'Monthly Resource Report'!"&amp;'Coleman Validation'!T$665666&amp;":"&amp;'Coleman Validation'!T$665667),'Coleman Validation'!T$665668,FALSE))</f>
        <v>0.20042264557468029</v>
      </c>
      <c r="V35" s="301">
        <v>42248</v>
      </c>
      <c r="W35" s="294">
        <v>151</v>
      </c>
      <c r="X35" s="297">
        <v>1.927</v>
      </c>
      <c r="Y35" s="299">
        <v>0.33</v>
      </c>
      <c r="Z35" s="295">
        <v>0.2</v>
      </c>
      <c r="AA35" s="294">
        <f ca="1">+IF(ISERROR(HLOOKUP($B35,INDIRECT("'Monthly Resource Report'!"&amp;'Coleman Validation'!AA$665666&amp;":"&amp;'Coleman Validation'!AA$665667),'Coleman Validation'!AA$665668,FALSE)),0,HLOOKUP($B35,INDIRECT("'Monthly Resource Report'!"&amp;'Coleman Validation'!AA$665666&amp;":"&amp;'Coleman Validation'!AA$665667),'Coleman Validation'!AA$665668,FALSE))</f>
        <v>151</v>
      </c>
      <c r="AB35" s="297">
        <f ca="1">+IF(ISERROR(HLOOKUP($B35,INDIRECT("'Monthly Resource Report'!"&amp;'Coleman Validation'!AB$665666&amp;":"&amp;'Coleman Validation'!AB$665667),'Coleman Validation'!AB$665668,FALSE)),0,HLOOKUP($B35,INDIRECT("'Monthly Resource Report'!"&amp;'Coleman Validation'!AB$665666&amp;":"&amp;'Coleman Validation'!AB$665667),'Coleman Validation'!AB$665668,FALSE))</f>
        <v>1.9269985709574584</v>
      </c>
      <c r="AC35" s="317">
        <f ca="1">+IF(ISERROR(HLOOKUP($B35,INDIRECT("'Monthly Resource Report'!"&amp;'Coleman Validation'!AC$665666&amp;":"&amp;'Coleman Validation'!AC$665667),'Coleman Validation'!AC$665668,FALSE)),0,HLOOKUP($B35,INDIRECT("'Monthly Resource Report'!"&amp;'Coleman Validation'!AC$665666&amp;":"&amp;'Coleman Validation'!AC$665667),'Coleman Validation'!AC$665668,FALSE))</f>
        <v>0.32772745618999172</v>
      </c>
      <c r="AD35" s="318">
        <f ca="1">+IF(ISERROR(HLOOKUP($B35,INDIRECT("'Monthly Resource Report'!"&amp;'Coleman Validation'!AD$665666&amp;":"&amp;'Coleman Validation'!AD$665667),'Coleman Validation'!AD$665668,FALSE)),0,HLOOKUP($B35,INDIRECT("'Monthly Resource Report'!"&amp;'Coleman Validation'!AD$665666&amp;":"&amp;'Coleman Validation'!AD$665667),'Coleman Validation'!AD$665668,FALSE))</f>
        <v>0.20065729762162809</v>
      </c>
    </row>
    <row r="36" spans="2:30">
      <c r="B36" s="301">
        <v>42278</v>
      </c>
      <c r="C36" s="294">
        <v>146</v>
      </c>
      <c r="D36" s="297">
        <v>1.927</v>
      </c>
      <c r="E36" s="299">
        <v>0.33</v>
      </c>
      <c r="F36" s="295">
        <v>0.2</v>
      </c>
      <c r="G36" s="294">
        <f ca="1">+IF(ISERROR(HLOOKUP($B36,INDIRECT("'Monthly Resource Report'!"&amp;'Coleman Validation'!G$665666&amp;":"&amp;'Coleman Validation'!G$665667),'Coleman Validation'!G$665668,FALSE)),0,HLOOKUP($B36,INDIRECT("'Monthly Resource Report'!"&amp;'Coleman Validation'!G$665666&amp;":"&amp;'Coleman Validation'!G$665667),'Coleman Validation'!G$665668,FALSE))</f>
        <v>146</v>
      </c>
      <c r="H36" s="297">
        <f ca="1">+IF(ISERROR(HLOOKUP($B36,INDIRECT("'Monthly Resource Report'!"&amp;'Coleman Validation'!H$665666&amp;":"&amp;'Coleman Validation'!H$665667),'Coleman Validation'!H$665668,FALSE)),0,HLOOKUP($B36,INDIRECT("'Monthly Resource Report'!"&amp;'Coleman Validation'!H$665666&amp;":"&amp;'Coleman Validation'!H$665667),'Coleman Validation'!H$665668,FALSE))</f>
        <v>1.9270010636883395</v>
      </c>
      <c r="I36" s="317">
        <f ca="1">+IF(ISERROR(HLOOKUP($B36,INDIRECT("'Monthly Resource Report'!"&amp;'Coleman Validation'!I$665666&amp;":"&amp;'Coleman Validation'!I$665667),'Coleman Validation'!I$665668,FALSE)),0,HLOOKUP($B36,INDIRECT("'Monthly Resource Report'!"&amp;'Coleman Validation'!I$665666&amp;":"&amp;'Coleman Validation'!I$665667),'Coleman Validation'!I$665668,FALSE))</f>
        <v>0.32642136872923522</v>
      </c>
      <c r="J36" s="318">
        <f ca="1">+IF(ISERROR(HLOOKUP($B36,INDIRECT("'Monthly Resource Report'!"&amp;'Coleman Validation'!J$665666&amp;":"&amp;'Coleman Validation'!J$665667),'Coleman Validation'!J$665668,FALSE)),0,HLOOKUP($B36,INDIRECT("'Monthly Resource Report'!"&amp;'Coleman Validation'!J$665666&amp;":"&amp;'Coleman Validation'!J$665667),'Coleman Validation'!J$665668,FALSE))</f>
        <v>0.20035476875227598</v>
      </c>
      <c r="L36" s="301">
        <v>42278</v>
      </c>
      <c r="M36" s="294">
        <v>146</v>
      </c>
      <c r="N36" s="297">
        <v>1.927</v>
      </c>
      <c r="O36" s="299">
        <v>0.33</v>
      </c>
      <c r="P36" s="295">
        <v>0.2</v>
      </c>
      <c r="Q36" s="294">
        <f ca="1">+IF(ISERROR(HLOOKUP($B36,INDIRECT("'Monthly Resource Report'!"&amp;'Coleman Validation'!Q$665666&amp;":"&amp;'Coleman Validation'!Q$665667),'Coleman Validation'!Q$665668,FALSE)),0,HLOOKUP($B36,INDIRECT("'Monthly Resource Report'!"&amp;'Coleman Validation'!Q$665666&amp;":"&amp;'Coleman Validation'!Q$665667),'Coleman Validation'!Q$665668,FALSE))</f>
        <v>146</v>
      </c>
      <c r="R36" s="297">
        <f ca="1">+IF(ISERROR(HLOOKUP($B36,INDIRECT("'Monthly Resource Report'!"&amp;'Coleman Validation'!R$665666&amp;":"&amp;'Coleman Validation'!R$665667),'Coleman Validation'!R$665668,FALSE)),0,HLOOKUP($B36,INDIRECT("'Monthly Resource Report'!"&amp;'Coleman Validation'!R$665666&amp;":"&amp;'Coleman Validation'!R$665667),'Coleman Validation'!R$665668,FALSE))</f>
        <v>1.927001206646519</v>
      </c>
      <c r="S36" s="317">
        <f ca="1">+IF(ISERROR(HLOOKUP($B36,INDIRECT("'Monthly Resource Report'!"&amp;'Coleman Validation'!S$665666&amp;":"&amp;'Coleman Validation'!S$665667),'Coleman Validation'!S$665668,FALSE)),0,HLOOKUP($B36,INDIRECT("'Monthly Resource Report'!"&amp;'Coleman Validation'!S$665666&amp;":"&amp;'Coleman Validation'!S$665667),'Coleman Validation'!S$665668,FALSE))</f>
        <v>0.32646077655274364</v>
      </c>
      <c r="T36" s="318">
        <f ca="1">+IF(ISERROR(HLOOKUP($B36,INDIRECT("'Monthly Resource Report'!"&amp;'Coleman Validation'!T$665666&amp;":"&amp;'Coleman Validation'!T$665667),'Coleman Validation'!T$665668,FALSE)),0,HLOOKUP($B36,INDIRECT("'Monthly Resource Report'!"&amp;'Coleman Validation'!T$665666&amp;":"&amp;'Coleman Validation'!T$665667),'Coleman Validation'!T$665668,FALSE))</f>
        <v>0.20059589644110215</v>
      </c>
      <c r="V36" s="301">
        <v>42278</v>
      </c>
      <c r="W36" s="294">
        <v>151</v>
      </c>
      <c r="X36" s="297">
        <v>1.927</v>
      </c>
      <c r="Y36" s="299">
        <v>0.33</v>
      </c>
      <c r="Z36" s="295">
        <v>0.2</v>
      </c>
      <c r="AA36" s="294">
        <f ca="1">+IF(ISERROR(HLOOKUP($B36,INDIRECT("'Monthly Resource Report'!"&amp;'Coleman Validation'!AA$665666&amp;":"&amp;'Coleman Validation'!AA$665667),'Coleman Validation'!AA$665668,FALSE)),0,HLOOKUP($B36,INDIRECT("'Monthly Resource Report'!"&amp;'Coleman Validation'!AA$665666&amp;":"&amp;'Coleman Validation'!AA$665667),'Coleman Validation'!AA$665668,FALSE))</f>
        <v>151</v>
      </c>
      <c r="AB36" s="297">
        <f ca="1">+IF(ISERROR(HLOOKUP($B36,INDIRECT("'Monthly Resource Report'!"&amp;'Coleman Validation'!AB$665666&amp;":"&amp;'Coleman Validation'!AB$665667),'Coleman Validation'!AB$665668,FALSE)),0,HLOOKUP($B36,INDIRECT("'Monthly Resource Report'!"&amp;'Coleman Validation'!AB$665666&amp;":"&amp;'Coleman Validation'!AB$665667),'Coleman Validation'!AB$665668,FALSE))</f>
        <v>1.9269985736035202</v>
      </c>
      <c r="AC36" s="317">
        <f ca="1">+IF(ISERROR(HLOOKUP($B36,INDIRECT("'Monthly Resource Report'!"&amp;'Coleman Validation'!AC$665666&amp;":"&amp;'Coleman Validation'!AC$665667),'Coleman Validation'!AC$665668,FALSE)),0,HLOOKUP($B36,INDIRECT("'Monthly Resource Report'!"&amp;'Coleman Validation'!AC$665666&amp;":"&amp;'Coleman Validation'!AC$665667),'Coleman Validation'!AC$665668,FALSE))</f>
        <v>0.328255368566089</v>
      </c>
      <c r="AD36" s="318">
        <f ca="1">+IF(ISERROR(HLOOKUP($B36,INDIRECT("'Monthly Resource Report'!"&amp;'Coleman Validation'!AD$665666&amp;":"&amp;'Coleman Validation'!AD$665667),'Coleman Validation'!AD$665668,FALSE)),0,HLOOKUP($B36,INDIRECT("'Monthly Resource Report'!"&amp;'Coleman Validation'!AD$665666&amp;":"&amp;'Coleman Validation'!AD$665667),'Coleman Validation'!AD$665668,FALSE))</f>
        <v>0.20041359984196064</v>
      </c>
    </row>
    <row r="37" spans="2:30">
      <c r="B37" s="301">
        <v>42309</v>
      </c>
      <c r="C37" s="294">
        <v>146</v>
      </c>
      <c r="D37" s="297">
        <v>1.927</v>
      </c>
      <c r="E37" s="299">
        <v>0.33</v>
      </c>
      <c r="F37" s="295">
        <v>0.2</v>
      </c>
      <c r="G37" s="294">
        <f ca="1">+IF(ISERROR(HLOOKUP($B37,INDIRECT("'Monthly Resource Report'!"&amp;'Coleman Validation'!G$665666&amp;":"&amp;'Coleman Validation'!G$665667),'Coleman Validation'!G$665668,FALSE)),0,HLOOKUP($B37,INDIRECT("'Monthly Resource Report'!"&amp;'Coleman Validation'!G$665666&amp;":"&amp;'Coleman Validation'!G$665667),'Coleman Validation'!G$665668,FALSE))</f>
        <v>146</v>
      </c>
      <c r="H37" s="297">
        <f ca="1">+IF(ISERROR(HLOOKUP($B37,INDIRECT("'Monthly Resource Report'!"&amp;'Coleman Validation'!H$665666&amp;":"&amp;'Coleman Validation'!H$665667),'Coleman Validation'!H$665668,FALSE)),0,HLOOKUP($B37,INDIRECT("'Monthly Resource Report'!"&amp;'Coleman Validation'!H$665666&amp;":"&amp;'Coleman Validation'!H$665667),'Coleman Validation'!H$665668,FALSE))</f>
        <v>1.9270008575267461</v>
      </c>
      <c r="I37" s="317">
        <f ca="1">+IF(ISERROR(HLOOKUP($B37,INDIRECT("'Monthly Resource Report'!"&amp;'Coleman Validation'!I$665666&amp;":"&amp;'Coleman Validation'!I$665667),'Coleman Validation'!I$665668,FALSE)),0,HLOOKUP($B37,INDIRECT("'Monthly Resource Report'!"&amp;'Coleman Validation'!I$665666&amp;":"&amp;'Coleman Validation'!I$665667),'Coleman Validation'!I$665668,FALSE))</f>
        <v>0.32634334559669786</v>
      </c>
      <c r="J37" s="318">
        <f ca="1">+IF(ISERROR(HLOOKUP($B37,INDIRECT("'Monthly Resource Report'!"&amp;'Coleman Validation'!J$665666&amp;":"&amp;'Coleman Validation'!J$665667),'Coleman Validation'!J$665668,FALSE)),0,HLOOKUP($B37,INDIRECT("'Monthly Resource Report'!"&amp;'Coleman Validation'!J$665666&amp;":"&amp;'Coleman Validation'!J$665667),'Coleman Validation'!J$665668,FALSE))</f>
        <v>0.20056258022230111</v>
      </c>
      <c r="L37" s="301">
        <v>42309</v>
      </c>
      <c r="M37" s="294">
        <v>146</v>
      </c>
      <c r="N37" s="297">
        <v>1.927</v>
      </c>
      <c r="O37" s="299">
        <v>0.33</v>
      </c>
      <c r="P37" s="295">
        <v>0.2</v>
      </c>
      <c r="Q37" s="294">
        <f ca="1">+IF(ISERROR(HLOOKUP($B37,INDIRECT("'Monthly Resource Report'!"&amp;'Coleman Validation'!Q$665666&amp;":"&amp;'Coleman Validation'!Q$665667),'Coleman Validation'!Q$665668,FALSE)),0,HLOOKUP($B37,INDIRECT("'Monthly Resource Report'!"&amp;'Coleman Validation'!Q$665666&amp;":"&amp;'Coleman Validation'!Q$665667),'Coleman Validation'!Q$665668,FALSE))</f>
        <v>146</v>
      </c>
      <c r="R37" s="297">
        <f ca="1">+IF(ISERROR(HLOOKUP($B37,INDIRECT("'Monthly Resource Report'!"&amp;'Coleman Validation'!R$665666&amp;":"&amp;'Coleman Validation'!R$665667),'Coleman Validation'!R$665668,FALSE)),0,HLOOKUP($B37,INDIRECT("'Monthly Resource Report'!"&amp;'Coleman Validation'!R$665666&amp;":"&amp;'Coleman Validation'!R$665667),'Coleman Validation'!R$665668,FALSE))</f>
        <v>1.9270007954180273</v>
      </c>
      <c r="S37" s="317">
        <f ca="1">+IF(ISERROR(HLOOKUP($B37,INDIRECT("'Monthly Resource Report'!"&amp;'Coleman Validation'!S$665666&amp;":"&amp;'Coleman Validation'!S$665667),'Coleman Validation'!S$665668,FALSE)),0,HLOOKUP($B37,INDIRECT("'Monthly Resource Report'!"&amp;'Coleman Validation'!S$665666&amp;":"&amp;'Coleman Validation'!S$665667),'Coleman Validation'!S$665668,FALSE))</f>
        <v>0.32650909391874333</v>
      </c>
      <c r="T37" s="318">
        <f ca="1">+IF(ISERROR(HLOOKUP($B37,INDIRECT("'Monthly Resource Report'!"&amp;'Coleman Validation'!T$665666&amp;":"&amp;'Coleman Validation'!T$665667),'Coleman Validation'!T$665668,FALSE)),0,HLOOKUP($B37,INDIRECT("'Monthly Resource Report'!"&amp;'Coleman Validation'!T$665666&amp;":"&amp;'Coleman Validation'!T$665667),'Coleman Validation'!T$665668,FALSE))</f>
        <v>0.2006278150299288</v>
      </c>
      <c r="V37" s="301">
        <v>42309</v>
      </c>
      <c r="W37" s="294">
        <v>151</v>
      </c>
      <c r="X37" s="297">
        <v>1.927</v>
      </c>
      <c r="Y37" s="299">
        <v>0.33</v>
      </c>
      <c r="Z37" s="295">
        <v>0.2</v>
      </c>
      <c r="AA37" s="294">
        <f ca="1">+IF(ISERROR(HLOOKUP($B37,INDIRECT("'Monthly Resource Report'!"&amp;'Coleman Validation'!AA$665666&amp;":"&amp;'Coleman Validation'!AA$665667),'Coleman Validation'!AA$665668,FALSE)),0,HLOOKUP($B37,INDIRECT("'Monthly Resource Report'!"&amp;'Coleman Validation'!AA$665666&amp;":"&amp;'Coleman Validation'!AA$665667),'Coleman Validation'!AA$665668,FALSE))</f>
        <v>151</v>
      </c>
      <c r="AB37" s="297">
        <f ca="1">+IF(ISERROR(HLOOKUP($B37,INDIRECT("'Monthly Resource Report'!"&amp;'Coleman Validation'!AB$665666&amp;":"&amp;'Coleman Validation'!AB$665667),'Coleman Validation'!AB$665668,FALSE)),0,HLOOKUP($B37,INDIRECT("'Monthly Resource Report'!"&amp;'Coleman Validation'!AB$665666&amp;":"&amp;'Coleman Validation'!AB$665667),'Coleman Validation'!AB$665668,FALSE))</f>
        <v>1.9269989056498507</v>
      </c>
      <c r="AC37" s="317">
        <f ca="1">+IF(ISERROR(HLOOKUP($B37,INDIRECT("'Monthly Resource Report'!"&amp;'Coleman Validation'!AC$665666&amp;":"&amp;'Coleman Validation'!AC$665667),'Coleman Validation'!AC$665668,FALSE)),0,HLOOKUP($B37,INDIRECT("'Monthly Resource Report'!"&amp;'Coleman Validation'!AC$665666&amp;":"&amp;'Coleman Validation'!AC$665667),'Coleman Validation'!AC$665668,FALSE))</f>
        <v>0.32846593748045477</v>
      </c>
      <c r="AD37" s="318">
        <f ca="1">+IF(ISERROR(HLOOKUP($B37,INDIRECT("'Monthly Resource Report'!"&amp;'Coleman Validation'!AD$665666&amp;":"&amp;'Coleman Validation'!AD$665667),'Coleman Validation'!AD$665668,FALSE)),0,HLOOKUP($B37,INDIRECT("'Monthly Resource Report'!"&amp;'Coleman Validation'!AD$665666&amp;":"&amp;'Coleman Validation'!AD$665667),'Coleman Validation'!AD$665668,FALSE))</f>
        <v>0.20084667288503411</v>
      </c>
    </row>
    <row r="38" spans="2:30">
      <c r="B38" s="301">
        <v>42339</v>
      </c>
      <c r="C38" s="294">
        <v>146</v>
      </c>
      <c r="D38" s="297">
        <v>1.927</v>
      </c>
      <c r="E38" s="299">
        <v>0.33</v>
      </c>
      <c r="F38" s="295">
        <v>0.2</v>
      </c>
      <c r="G38" s="294">
        <f ca="1">+IF(ISERROR(HLOOKUP($B38,INDIRECT("'Monthly Resource Report'!"&amp;'Coleman Validation'!G$665666&amp;":"&amp;'Coleman Validation'!G$665667),'Coleman Validation'!G$665668,FALSE)),0,HLOOKUP($B38,INDIRECT("'Monthly Resource Report'!"&amp;'Coleman Validation'!G$665666&amp;":"&amp;'Coleman Validation'!G$665667),'Coleman Validation'!G$665668,FALSE))</f>
        <v>146</v>
      </c>
      <c r="H38" s="297">
        <f ca="1">+IF(ISERROR(HLOOKUP($B38,INDIRECT("'Monthly Resource Report'!"&amp;'Coleman Validation'!H$665666&amp;":"&amp;'Coleman Validation'!H$665667),'Coleman Validation'!H$665668,FALSE)),0,HLOOKUP($B38,INDIRECT("'Monthly Resource Report'!"&amp;'Coleman Validation'!H$665666&amp;":"&amp;'Coleman Validation'!H$665667),'Coleman Validation'!H$665668,FALSE))</f>
        <v>1.9270008578781812</v>
      </c>
      <c r="I38" s="317">
        <f ca="1">+IF(ISERROR(HLOOKUP($B38,INDIRECT("'Monthly Resource Report'!"&amp;'Coleman Validation'!I$665666&amp;":"&amp;'Coleman Validation'!I$665667),'Coleman Validation'!I$665668,FALSE)),0,HLOOKUP($B38,INDIRECT("'Monthly Resource Report'!"&amp;'Coleman Validation'!I$665666&amp;":"&amp;'Coleman Validation'!I$665667),'Coleman Validation'!I$665668,FALSE))</f>
        <v>0.32545941301234316</v>
      </c>
      <c r="J38" s="318">
        <f ca="1">+IF(ISERROR(HLOOKUP($B38,INDIRECT("'Monthly Resource Report'!"&amp;'Coleman Validation'!J$665666&amp;":"&amp;'Coleman Validation'!J$665667),'Coleman Validation'!J$665668,FALSE)),0,HLOOKUP($B38,INDIRECT("'Monthly Resource Report'!"&amp;'Coleman Validation'!J$665666&amp;":"&amp;'Coleman Validation'!J$665667),'Coleman Validation'!J$665668,FALSE))</f>
        <v>0.20036075702782902</v>
      </c>
      <c r="L38" s="301">
        <v>42339</v>
      </c>
      <c r="M38" s="294">
        <v>146</v>
      </c>
      <c r="N38" s="297">
        <v>1.927</v>
      </c>
      <c r="O38" s="299">
        <v>0.33</v>
      </c>
      <c r="P38" s="295">
        <v>0.2</v>
      </c>
      <c r="Q38" s="294">
        <f ca="1">+IF(ISERROR(HLOOKUP($B38,INDIRECT("'Monthly Resource Report'!"&amp;'Coleman Validation'!Q$665666&amp;":"&amp;'Coleman Validation'!Q$665667),'Coleman Validation'!Q$665668,FALSE)),0,HLOOKUP($B38,INDIRECT("'Monthly Resource Report'!"&amp;'Coleman Validation'!Q$665666&amp;":"&amp;'Coleman Validation'!Q$665667),'Coleman Validation'!Q$665668,FALSE))</f>
        <v>146</v>
      </c>
      <c r="R38" s="297">
        <f ca="1">+IF(ISERROR(HLOOKUP($B38,INDIRECT("'Monthly Resource Report'!"&amp;'Coleman Validation'!R$665666&amp;":"&amp;'Coleman Validation'!R$665667),'Coleman Validation'!R$665668,FALSE)),0,HLOOKUP($B38,INDIRECT("'Monthly Resource Report'!"&amp;'Coleman Validation'!R$665666&amp;":"&amp;'Coleman Validation'!R$665667),'Coleman Validation'!R$665668,FALSE))</f>
        <v>1.9270010004714864</v>
      </c>
      <c r="S38" s="317">
        <f ca="1">+IF(ISERROR(HLOOKUP($B38,INDIRECT("'Monthly Resource Report'!"&amp;'Coleman Validation'!S$665666&amp;":"&amp;'Coleman Validation'!S$665667),'Coleman Validation'!S$665668,FALSE)),0,HLOOKUP($B38,INDIRECT("'Monthly Resource Report'!"&amp;'Coleman Validation'!S$665666&amp;":"&amp;'Coleman Validation'!S$665667),'Coleman Validation'!S$665668,FALSE))</f>
        <v>0.32527589809096752</v>
      </c>
      <c r="T38" s="318">
        <f ca="1">+IF(ISERROR(HLOOKUP($B38,INDIRECT("'Monthly Resource Report'!"&amp;'Coleman Validation'!T$665666&amp;":"&amp;'Coleman Validation'!T$665667),'Coleman Validation'!T$665668,FALSE)),0,HLOOKUP($B38,INDIRECT("'Monthly Resource Report'!"&amp;'Coleman Validation'!T$665666&amp;":"&amp;'Coleman Validation'!T$665667),'Coleman Validation'!T$665668,FALSE))</f>
        <v>0.20040823321460122</v>
      </c>
      <c r="V38" s="301">
        <v>42339</v>
      </c>
      <c r="W38" s="294">
        <v>151</v>
      </c>
      <c r="X38" s="297">
        <v>1.927</v>
      </c>
      <c r="Y38" s="299">
        <v>0.33</v>
      </c>
      <c r="Z38" s="295">
        <v>0.2</v>
      </c>
      <c r="AA38" s="294">
        <f ca="1">+IF(ISERROR(HLOOKUP($B38,INDIRECT("'Monthly Resource Report'!"&amp;'Coleman Validation'!AA$665666&amp;":"&amp;'Coleman Validation'!AA$665667),'Coleman Validation'!AA$665668,FALSE)),0,HLOOKUP($B38,INDIRECT("'Monthly Resource Report'!"&amp;'Coleman Validation'!AA$665666&amp;":"&amp;'Coleman Validation'!AA$665667),'Coleman Validation'!AA$665668,FALSE))</f>
        <v>151</v>
      </c>
      <c r="AB38" s="297">
        <f ca="1">+IF(ISERROR(HLOOKUP($B38,INDIRECT("'Monthly Resource Report'!"&amp;'Coleman Validation'!AB$665666&amp;":"&amp;'Coleman Validation'!AB$665667),'Coleman Validation'!AB$665668,FALSE)),0,HLOOKUP($B38,INDIRECT("'Monthly Resource Report'!"&amp;'Coleman Validation'!AB$665666&amp;":"&amp;'Coleman Validation'!AB$665667),'Coleman Validation'!AB$665668,FALSE))</f>
        <v>1.9269989353408528</v>
      </c>
      <c r="AC38" s="317">
        <f ca="1">+IF(ISERROR(HLOOKUP($B38,INDIRECT("'Monthly Resource Report'!"&amp;'Coleman Validation'!AC$665666&amp;":"&amp;'Coleman Validation'!AC$665667),'Coleman Validation'!AC$665668,FALSE)),0,HLOOKUP($B38,INDIRECT("'Monthly Resource Report'!"&amp;'Coleman Validation'!AC$665666&amp;":"&amp;'Coleman Validation'!AC$665667),'Coleman Validation'!AC$665668,FALSE))</f>
        <v>0.32728656230705294</v>
      </c>
      <c r="AD38" s="318">
        <f ca="1">+IF(ISERROR(HLOOKUP($B38,INDIRECT("'Monthly Resource Report'!"&amp;'Coleman Validation'!AD$665666&amp;":"&amp;'Coleman Validation'!AD$665667),'Coleman Validation'!AD$665668,FALSE)),0,HLOOKUP($B38,INDIRECT("'Monthly Resource Report'!"&amp;'Coleman Validation'!AD$665666&amp;":"&amp;'Coleman Validation'!AD$665667),'Coleman Validation'!AD$665668,FALSE))</f>
        <v>0.2006371870789255</v>
      </c>
    </row>
    <row r="39" spans="2:30">
      <c r="B39" s="301">
        <v>42370</v>
      </c>
      <c r="C39" s="294">
        <v>146</v>
      </c>
      <c r="D39" s="297">
        <v>1.97</v>
      </c>
      <c r="E39" s="299">
        <v>0.33</v>
      </c>
      <c r="F39" s="295">
        <v>0.2</v>
      </c>
      <c r="G39" s="294">
        <f ca="1">+IF(ISERROR(HLOOKUP($B39,INDIRECT("'Monthly Resource Report'!"&amp;'Coleman Validation'!G$665666&amp;":"&amp;'Coleman Validation'!G$665667),'Coleman Validation'!G$665668,FALSE)),0,HLOOKUP($B39,INDIRECT("'Monthly Resource Report'!"&amp;'Coleman Validation'!G$665666&amp;":"&amp;'Coleman Validation'!G$665667),'Coleman Validation'!G$665668,FALSE))</f>
        <v>146</v>
      </c>
      <c r="H39" s="297">
        <f ca="1">+IF(ISERROR(HLOOKUP($B39,INDIRECT("'Monthly Resource Report'!"&amp;'Coleman Validation'!H$665666&amp;":"&amp;'Coleman Validation'!H$665667),'Coleman Validation'!H$665668,FALSE)),0,HLOOKUP($B39,INDIRECT("'Monthly Resource Report'!"&amp;'Coleman Validation'!H$665666&amp;":"&amp;'Coleman Validation'!H$665667),'Coleman Validation'!H$665668,FALSE))</f>
        <v>1.97</v>
      </c>
      <c r="I39" s="317">
        <f ca="1">+IF(ISERROR(HLOOKUP($B39,INDIRECT("'Monthly Resource Report'!"&amp;'Coleman Validation'!I$665666&amp;":"&amp;'Coleman Validation'!I$665667),'Coleman Validation'!I$665668,FALSE)),0,HLOOKUP($B39,INDIRECT("'Monthly Resource Report'!"&amp;'Coleman Validation'!I$665666&amp;":"&amp;'Coleman Validation'!I$665667),'Coleman Validation'!I$665668,FALSE))</f>
        <v>0.32724185556844559</v>
      </c>
      <c r="J39" s="318">
        <f ca="1">+IF(ISERROR(HLOOKUP($B39,INDIRECT("'Monthly Resource Report'!"&amp;'Coleman Validation'!J$665666&amp;":"&amp;'Coleman Validation'!J$665667),'Coleman Validation'!J$665668,FALSE)),0,HLOOKUP($B39,INDIRECT("'Monthly Resource Report'!"&amp;'Coleman Validation'!J$665666&amp;":"&amp;'Coleman Validation'!J$665667),'Coleman Validation'!J$665668,FALSE))</f>
        <v>0.20052375828941399</v>
      </c>
      <c r="L39" s="301">
        <v>42370</v>
      </c>
      <c r="M39" s="294">
        <v>146</v>
      </c>
      <c r="N39" s="297">
        <v>1.97</v>
      </c>
      <c r="O39" s="299">
        <v>0.33</v>
      </c>
      <c r="P39" s="295">
        <v>0.2</v>
      </c>
      <c r="Q39" s="294">
        <f ca="1">+IF(ISERROR(HLOOKUP($B39,INDIRECT("'Monthly Resource Report'!"&amp;'Coleman Validation'!Q$665666&amp;":"&amp;'Coleman Validation'!Q$665667),'Coleman Validation'!Q$665668,FALSE)),0,HLOOKUP($B39,INDIRECT("'Monthly Resource Report'!"&amp;'Coleman Validation'!Q$665666&amp;":"&amp;'Coleman Validation'!Q$665667),'Coleman Validation'!Q$665668,FALSE))</f>
        <v>146</v>
      </c>
      <c r="R39" s="297">
        <f ca="1">+IF(ISERROR(HLOOKUP($B39,INDIRECT("'Monthly Resource Report'!"&amp;'Coleman Validation'!R$665666&amp;":"&amp;'Coleman Validation'!R$665667),'Coleman Validation'!R$665668,FALSE)),0,HLOOKUP($B39,INDIRECT("'Monthly Resource Report'!"&amp;'Coleman Validation'!R$665666&amp;":"&amp;'Coleman Validation'!R$665667),'Coleman Validation'!R$665668,FALSE))</f>
        <v>1.9700001070778457</v>
      </c>
      <c r="S39" s="317">
        <f ca="1">+IF(ISERROR(HLOOKUP($B39,INDIRECT("'Monthly Resource Report'!"&amp;'Coleman Validation'!S$665666&amp;":"&amp;'Coleman Validation'!S$665667),'Coleman Validation'!S$665668,FALSE)),0,HLOOKUP($B39,INDIRECT("'Monthly Resource Report'!"&amp;'Coleman Validation'!S$665666&amp;":"&amp;'Coleman Validation'!S$665667),'Coleman Validation'!S$665668,FALSE))</f>
        <v>0.32756003888078361</v>
      </c>
      <c r="T39" s="318">
        <f ca="1">+IF(ISERROR(HLOOKUP($B39,INDIRECT("'Monthly Resource Report'!"&amp;'Coleman Validation'!T$665666&amp;":"&amp;'Coleman Validation'!T$665667),'Coleman Validation'!T$665668,FALSE)),0,HLOOKUP($B39,INDIRECT("'Monthly Resource Report'!"&amp;'Coleman Validation'!T$665666&amp;":"&amp;'Coleman Validation'!T$665667),'Coleman Validation'!T$665668,FALSE))</f>
        <v>0.20039449019904063</v>
      </c>
      <c r="V39" s="301">
        <v>42370</v>
      </c>
      <c r="W39" s="294">
        <v>151</v>
      </c>
      <c r="X39" s="297">
        <v>1.97</v>
      </c>
      <c r="Y39" s="299">
        <v>0.33</v>
      </c>
      <c r="Z39" s="295">
        <v>0.2</v>
      </c>
      <c r="AA39" s="294">
        <f ca="1">+IF(ISERROR(HLOOKUP($B39,INDIRECT("'Monthly Resource Report'!"&amp;'Coleman Validation'!AA$665666&amp;":"&amp;'Coleman Validation'!AA$665667),'Coleman Validation'!AA$665668,FALSE)),0,HLOOKUP($B39,INDIRECT("'Monthly Resource Report'!"&amp;'Coleman Validation'!AA$665666&amp;":"&amp;'Coleman Validation'!AA$665667),'Coleman Validation'!AA$665668,FALSE))</f>
        <v>151</v>
      </c>
      <c r="AB39" s="297">
        <f ca="1">+IF(ISERROR(HLOOKUP($B39,INDIRECT("'Monthly Resource Report'!"&amp;'Coleman Validation'!AB$665666&amp;":"&amp;'Coleman Validation'!AB$665667),'Coleman Validation'!AB$665668,FALSE)),0,HLOOKUP($B39,INDIRECT("'Monthly Resource Report'!"&amp;'Coleman Validation'!AB$665666&amp;":"&amp;'Coleman Validation'!AB$665667),'Coleman Validation'!AB$665668,FALSE))</f>
        <v>1.9700004537346882</v>
      </c>
      <c r="AC39" s="317">
        <f ca="1">+IF(ISERROR(HLOOKUP($B39,INDIRECT("'Monthly Resource Report'!"&amp;'Coleman Validation'!AC$665666&amp;":"&amp;'Coleman Validation'!AC$665667),'Coleman Validation'!AC$665668,FALSE)),0,HLOOKUP($B39,INDIRECT("'Monthly Resource Report'!"&amp;'Coleman Validation'!AC$665666&amp;":"&amp;'Coleman Validation'!AC$665667),'Coleman Validation'!AC$665668,FALSE))</f>
        <v>0.32848236113593327</v>
      </c>
      <c r="AD39" s="318">
        <f ca="1">+IF(ISERROR(HLOOKUP($B39,INDIRECT("'Monthly Resource Report'!"&amp;'Coleman Validation'!AD$665666&amp;":"&amp;'Coleman Validation'!AD$665667),'Coleman Validation'!AD$665668,FALSE)),0,HLOOKUP($B39,INDIRECT("'Monthly Resource Report'!"&amp;'Coleman Validation'!AD$665666&amp;":"&amp;'Coleman Validation'!AD$665667),'Coleman Validation'!AD$665668,FALSE))</f>
        <v>0.20083229556178048</v>
      </c>
    </row>
    <row r="40" spans="2:30">
      <c r="B40" s="301">
        <v>42401</v>
      </c>
      <c r="C40" s="294">
        <v>146</v>
      </c>
      <c r="D40" s="297">
        <v>1.97</v>
      </c>
      <c r="E40" s="299">
        <v>0.33</v>
      </c>
      <c r="F40" s="295">
        <v>0.2</v>
      </c>
      <c r="G40" s="294">
        <f ca="1">+IF(ISERROR(HLOOKUP($B40,INDIRECT("'Monthly Resource Report'!"&amp;'Coleman Validation'!G$665666&amp;":"&amp;'Coleman Validation'!G$665667),'Coleman Validation'!G$665668,FALSE)),0,HLOOKUP($B40,INDIRECT("'Monthly Resource Report'!"&amp;'Coleman Validation'!G$665666&amp;":"&amp;'Coleman Validation'!G$665667),'Coleman Validation'!G$665668,FALSE))</f>
        <v>146</v>
      </c>
      <c r="H40" s="297">
        <f ca="1">+IF(ISERROR(HLOOKUP($B40,INDIRECT("'Monthly Resource Report'!"&amp;'Coleman Validation'!H$665666&amp;":"&amp;'Coleman Validation'!H$665667),'Coleman Validation'!H$665668,FALSE)),0,HLOOKUP($B40,INDIRECT("'Monthly Resource Report'!"&amp;'Coleman Validation'!H$665666&amp;":"&amp;'Coleman Validation'!H$665667),'Coleman Validation'!H$665668,FALSE))</f>
        <v>1.9699993133047211</v>
      </c>
      <c r="I40" s="317">
        <f ca="1">+IF(ISERROR(HLOOKUP($B40,INDIRECT("'Monthly Resource Report'!"&amp;'Coleman Validation'!I$665666&amp;":"&amp;'Coleman Validation'!I$665667),'Coleman Validation'!I$665668,FALSE)),0,HLOOKUP($B40,INDIRECT("'Monthly Resource Report'!"&amp;'Coleman Validation'!I$665666&amp;":"&amp;'Coleman Validation'!I$665667),'Coleman Validation'!I$665668,FALSE))</f>
        <v>0.32745671849681901</v>
      </c>
      <c r="J40" s="318">
        <f ca="1">+IF(ISERROR(HLOOKUP($B40,INDIRECT("'Monthly Resource Report'!"&amp;'Coleman Validation'!J$665666&amp;":"&amp;'Coleman Validation'!J$665667),'Coleman Validation'!J$665668,FALSE)),0,HLOOKUP($B40,INDIRECT("'Monthly Resource Report'!"&amp;'Coleman Validation'!J$665666&amp;":"&amp;'Coleman Validation'!J$665667),'Coleman Validation'!J$665668,FALSE))</f>
        <v>0.20055942363949028</v>
      </c>
      <c r="L40" s="301">
        <v>42401</v>
      </c>
      <c r="M40" s="294">
        <v>146</v>
      </c>
      <c r="N40" s="297">
        <v>1.97</v>
      </c>
      <c r="O40" s="299">
        <v>0.33</v>
      </c>
      <c r="P40" s="295">
        <v>0.2</v>
      </c>
      <c r="Q40" s="294">
        <f ca="1">+IF(ISERROR(HLOOKUP($B40,INDIRECT("'Monthly Resource Report'!"&amp;'Coleman Validation'!Q$665666&amp;":"&amp;'Coleman Validation'!Q$665667),'Coleman Validation'!Q$665668,FALSE)),0,HLOOKUP($B40,INDIRECT("'Monthly Resource Report'!"&amp;'Coleman Validation'!Q$665666&amp;":"&amp;'Coleman Validation'!Q$665667),'Coleman Validation'!Q$665668,FALSE))</f>
        <v>146</v>
      </c>
      <c r="R40" s="297">
        <f ca="1">+IF(ISERROR(HLOOKUP($B40,INDIRECT("'Monthly Resource Report'!"&amp;'Coleman Validation'!R$665666&amp;":"&amp;'Coleman Validation'!R$665667),'Coleman Validation'!R$665668,FALSE)),0,HLOOKUP($B40,INDIRECT("'Monthly Resource Report'!"&amp;'Coleman Validation'!R$665666&amp;":"&amp;'Coleman Validation'!R$665667),'Coleman Validation'!R$665668,FALSE))</f>
        <v>1.9699991959106311</v>
      </c>
      <c r="S40" s="317">
        <f ca="1">+IF(ISERROR(HLOOKUP($B40,INDIRECT("'Monthly Resource Report'!"&amp;'Coleman Validation'!S$665666&amp;":"&amp;'Coleman Validation'!S$665667),'Coleman Validation'!S$665668,FALSE)),0,HLOOKUP($B40,INDIRECT("'Monthly Resource Report'!"&amp;'Coleman Validation'!S$665666&amp;":"&amp;'Coleman Validation'!S$665667),'Coleman Validation'!S$665668,FALSE))</f>
        <v>0.32733092104191364</v>
      </c>
      <c r="T40" s="318">
        <f ca="1">+IF(ISERROR(HLOOKUP($B40,INDIRECT("'Monthly Resource Report'!"&amp;'Coleman Validation'!T$665666&amp;":"&amp;'Coleman Validation'!T$665667),'Coleman Validation'!T$665668,FALSE)),0,HLOOKUP($B40,INDIRECT("'Monthly Resource Report'!"&amp;'Coleman Validation'!T$665666&amp;":"&amp;'Coleman Validation'!T$665667),'Coleman Validation'!T$665668,FALSE))</f>
        <v>0.20093249995979467</v>
      </c>
      <c r="V40" s="301">
        <v>42401</v>
      </c>
      <c r="W40" s="294">
        <v>151</v>
      </c>
      <c r="X40" s="297">
        <v>1.97</v>
      </c>
      <c r="Y40" s="299">
        <v>0.33</v>
      </c>
      <c r="Z40" s="295">
        <v>0.2</v>
      </c>
      <c r="AA40" s="294">
        <f ca="1">+IF(ISERROR(HLOOKUP($B40,INDIRECT("'Monthly Resource Report'!"&amp;'Coleman Validation'!AA$665666&amp;":"&amp;'Coleman Validation'!AA$665667),'Coleman Validation'!AA$665668,FALSE)),0,HLOOKUP($B40,INDIRECT("'Monthly Resource Report'!"&amp;'Coleman Validation'!AA$665666&amp;":"&amp;'Coleman Validation'!AA$665667),'Coleman Validation'!AA$665668,FALSE))</f>
        <v>151</v>
      </c>
      <c r="AB40" s="297">
        <f ca="1">+IF(ISERROR(HLOOKUP($B40,INDIRECT("'Monthly Resource Report'!"&amp;'Coleman Validation'!AB$665666&amp;":"&amp;'Coleman Validation'!AB$665667),'Coleman Validation'!AB$665668,FALSE)),0,HLOOKUP($B40,INDIRECT("'Monthly Resource Report'!"&amp;'Coleman Validation'!AB$665666&amp;":"&amp;'Coleman Validation'!AB$665667),'Coleman Validation'!AB$665668,FALSE))</f>
        <v>1.9700004180732282</v>
      </c>
      <c r="AC40" s="317">
        <f ca="1">+IF(ISERROR(HLOOKUP($B40,INDIRECT("'Monthly Resource Report'!"&amp;'Coleman Validation'!AC$665666&amp;":"&amp;'Coleman Validation'!AC$665667),'Coleman Validation'!AC$665668,FALSE)),0,HLOOKUP($B40,INDIRECT("'Monthly Resource Report'!"&amp;'Coleman Validation'!AC$665666&amp;":"&amp;'Coleman Validation'!AC$665667),'Coleman Validation'!AC$665668,FALSE))</f>
        <v>0.32836585879654229</v>
      </c>
      <c r="AD40" s="318">
        <f ca="1">+IF(ISERROR(HLOOKUP($B40,INDIRECT("'Monthly Resource Report'!"&amp;'Coleman Validation'!AD$665666&amp;":"&amp;'Coleman Validation'!AD$665667),'Coleman Validation'!AD$665668,FALSE)),0,HLOOKUP($B40,INDIRECT("'Monthly Resource Report'!"&amp;'Coleman Validation'!AD$665666&amp;":"&amp;'Coleman Validation'!AD$665667),'Coleman Validation'!AD$665668,FALSE))</f>
        <v>0.20065786184088305</v>
      </c>
    </row>
    <row r="41" spans="2:30">
      <c r="B41" s="301">
        <v>42430</v>
      </c>
      <c r="C41" s="294">
        <v>146</v>
      </c>
      <c r="D41" s="297">
        <v>1.97</v>
      </c>
      <c r="E41" s="299">
        <v>0.33</v>
      </c>
      <c r="F41" s="295">
        <v>0.2</v>
      </c>
      <c r="G41" s="294">
        <f ca="1">+IF(ISERROR(HLOOKUP($B41,INDIRECT("'Monthly Resource Report'!"&amp;'Coleman Validation'!G$665666&amp;":"&amp;'Coleman Validation'!G$665667),'Coleman Validation'!G$665668,FALSE)),0,HLOOKUP($B41,INDIRECT("'Monthly Resource Report'!"&amp;'Coleman Validation'!G$665666&amp;":"&amp;'Coleman Validation'!G$665667),'Coleman Validation'!G$665668,FALSE))</f>
        <v>146</v>
      </c>
      <c r="H41" s="297">
        <f ca="1">+IF(ISERROR(HLOOKUP($B41,INDIRECT("'Monthly Resource Report'!"&amp;'Coleman Validation'!H$665666&amp;":"&amp;'Coleman Validation'!H$665667),'Coleman Validation'!H$665668,FALSE)),0,HLOOKUP($B41,INDIRECT("'Monthly Resource Report'!"&amp;'Coleman Validation'!H$665666&amp;":"&amp;'Coleman Validation'!H$665667),'Coleman Validation'!H$665668,FALSE))</f>
        <v>1.9699991100431629</v>
      </c>
      <c r="I41" s="317">
        <f ca="1">+IF(ISERROR(HLOOKUP($B41,INDIRECT("'Monthly Resource Report'!"&amp;'Coleman Validation'!I$665666&amp;":"&amp;'Coleman Validation'!I$665667),'Coleman Validation'!I$665668,FALSE)),0,HLOOKUP($B41,INDIRECT("'Monthly Resource Report'!"&amp;'Coleman Validation'!I$665666&amp;":"&amp;'Coleman Validation'!I$665667),'Coleman Validation'!I$665668,FALSE))</f>
        <v>0.32630227930106348</v>
      </c>
      <c r="J41" s="318">
        <f ca="1">+IF(ISERROR(HLOOKUP($B41,INDIRECT("'Monthly Resource Report'!"&amp;'Coleman Validation'!J$665666&amp;":"&amp;'Coleman Validation'!J$665667),'Coleman Validation'!J$665668,FALSE)),0,HLOOKUP($B41,INDIRECT("'Monthly Resource Report'!"&amp;'Coleman Validation'!J$665666&amp;":"&amp;'Coleman Validation'!J$665667),'Coleman Validation'!J$665668,FALSE))</f>
        <v>0.20034794405640993</v>
      </c>
      <c r="L41" s="301">
        <v>42430</v>
      </c>
      <c r="M41" s="294">
        <v>146</v>
      </c>
      <c r="N41" s="297">
        <v>1.97</v>
      </c>
      <c r="O41" s="299">
        <v>0.33</v>
      </c>
      <c r="P41" s="295">
        <v>0.2</v>
      </c>
      <c r="Q41" s="294">
        <f ca="1">+IF(ISERROR(HLOOKUP($B41,INDIRECT("'Monthly Resource Report'!"&amp;'Coleman Validation'!Q$665666&amp;":"&amp;'Coleman Validation'!Q$665667),'Coleman Validation'!Q$665668,FALSE)),0,HLOOKUP($B41,INDIRECT("'Monthly Resource Report'!"&amp;'Coleman Validation'!Q$665666&amp;":"&amp;'Coleman Validation'!Q$665667),'Coleman Validation'!Q$665668,FALSE))</f>
        <v>146</v>
      </c>
      <c r="R41" s="297">
        <f ca="1">+IF(ISERROR(HLOOKUP($B41,INDIRECT("'Monthly Resource Report'!"&amp;'Coleman Validation'!R$665666&amp;":"&amp;'Coleman Validation'!R$665667),'Coleman Validation'!R$665668,FALSE)),0,HLOOKUP($B41,INDIRECT("'Monthly Resource Report'!"&amp;'Coleman Validation'!R$665666&amp;":"&amp;'Coleman Validation'!R$665667),'Coleman Validation'!R$665668,FALSE))</f>
        <v>1.9699987586611596</v>
      </c>
      <c r="S41" s="317">
        <f ca="1">+IF(ISERROR(HLOOKUP($B41,INDIRECT("'Monthly Resource Report'!"&amp;'Coleman Validation'!S$665666&amp;":"&amp;'Coleman Validation'!S$665667),'Coleman Validation'!S$665668,FALSE)),0,HLOOKUP($B41,INDIRECT("'Monthly Resource Report'!"&amp;'Coleman Validation'!S$665666&amp;":"&amp;'Coleman Validation'!S$665667),'Coleman Validation'!S$665668,FALSE))</f>
        <v>0.32585048064479744</v>
      </c>
      <c r="T41" s="318">
        <f ca="1">+IF(ISERROR(HLOOKUP($B41,INDIRECT("'Monthly Resource Report'!"&amp;'Coleman Validation'!T$665666&amp;":"&amp;'Coleman Validation'!T$665667),'Coleman Validation'!T$665668,FALSE)),0,HLOOKUP($B41,INDIRECT("'Monthly Resource Report'!"&amp;'Coleman Validation'!T$665666&amp;":"&amp;'Coleman Validation'!T$665667),'Coleman Validation'!T$665668,FALSE))</f>
        <v>0.20040223811199209</v>
      </c>
      <c r="V41" s="301">
        <v>42430</v>
      </c>
      <c r="W41" s="294">
        <v>151</v>
      </c>
      <c r="X41" s="297">
        <v>1.97</v>
      </c>
      <c r="Y41" s="299">
        <v>0.33</v>
      </c>
      <c r="Z41" s="295">
        <v>0.2</v>
      </c>
      <c r="AA41" s="294">
        <f ca="1">+IF(ISERROR(HLOOKUP($B41,INDIRECT("'Monthly Resource Report'!"&amp;'Coleman Validation'!AA$665666&amp;":"&amp;'Coleman Validation'!AA$665667),'Coleman Validation'!AA$665668,FALSE)),0,HLOOKUP($B41,INDIRECT("'Monthly Resource Report'!"&amp;'Coleman Validation'!AA$665666&amp;":"&amp;'Coleman Validation'!AA$665667),'Coleman Validation'!AA$665668,FALSE))</f>
        <v>151</v>
      </c>
      <c r="AB41" s="297">
        <f ca="1">+IF(ISERROR(HLOOKUP($B41,INDIRECT("'Monthly Resource Report'!"&amp;'Coleman Validation'!AB$665666&amp;":"&amp;'Coleman Validation'!AB$665667),'Coleman Validation'!AB$665668,FALSE)),0,HLOOKUP($B41,INDIRECT("'Monthly Resource Report'!"&amp;'Coleman Validation'!AB$665666&amp;":"&amp;'Coleman Validation'!AB$665667),'Coleman Validation'!AB$665668,FALSE))</f>
        <v>1.9700006646580408</v>
      </c>
      <c r="AC41" s="317">
        <f ca="1">+IF(ISERROR(HLOOKUP($B41,INDIRECT("'Monthly Resource Report'!"&amp;'Coleman Validation'!AC$665666&amp;":"&amp;'Coleman Validation'!AC$665667),'Coleman Validation'!AC$665668,FALSE)),0,HLOOKUP($B41,INDIRECT("'Monthly Resource Report'!"&amp;'Coleman Validation'!AC$665666&amp;":"&amp;'Coleman Validation'!AC$665667),'Coleman Validation'!AC$665668,FALSE))</f>
        <v>0.32766506464233452</v>
      </c>
      <c r="AD41" s="318">
        <f ca="1">+IF(ISERROR(HLOOKUP($B41,INDIRECT("'Monthly Resource Report'!"&amp;'Coleman Validation'!AD$665666&amp;":"&amp;'Coleman Validation'!AD$665667),'Coleman Validation'!AD$665668,FALSE)),0,HLOOKUP($B41,INDIRECT("'Monthly Resource Report'!"&amp;'Coleman Validation'!AD$665666&amp;":"&amp;'Coleman Validation'!AD$665667),'Coleman Validation'!AD$665668,FALSE))</f>
        <v>0.20063436128230605</v>
      </c>
    </row>
    <row r="42" spans="2:30">
      <c r="B42" s="301">
        <v>42461</v>
      </c>
      <c r="C42" s="294">
        <v>146</v>
      </c>
      <c r="D42" s="297">
        <v>1.97</v>
      </c>
      <c r="E42" s="299">
        <v>0.33</v>
      </c>
      <c r="F42" s="295">
        <v>0.2</v>
      </c>
      <c r="G42" s="294">
        <f ca="1">+IF(ISERROR(HLOOKUP($B42,INDIRECT("'Monthly Resource Report'!"&amp;'Coleman Validation'!G$665666&amp;":"&amp;'Coleman Validation'!G$665667),'Coleman Validation'!G$665668,FALSE)),0,HLOOKUP($B42,INDIRECT("'Monthly Resource Report'!"&amp;'Coleman Validation'!G$665666&amp;":"&amp;'Coleman Validation'!G$665667),'Coleman Validation'!G$665668,FALSE))</f>
        <v>146</v>
      </c>
      <c r="H42" s="297">
        <f ca="1">+IF(ISERROR(HLOOKUP($B42,INDIRECT("'Monthly Resource Report'!"&amp;'Coleman Validation'!H$665666&amp;":"&amp;'Coleman Validation'!H$665667),'Coleman Validation'!H$665668,FALSE)),0,HLOOKUP($B42,INDIRECT("'Monthly Resource Report'!"&amp;'Coleman Validation'!H$665666&amp;":"&amp;'Coleman Validation'!H$665667),'Coleman Validation'!H$665668,FALSE))</f>
        <v>1.9699990380915737</v>
      </c>
      <c r="I42" s="317">
        <f ca="1">+IF(ISERROR(HLOOKUP($B42,INDIRECT("'Monthly Resource Report'!"&amp;'Coleman Validation'!I$665666&amp;":"&amp;'Coleman Validation'!I$665667),'Coleman Validation'!I$665668,FALSE)),0,HLOOKUP($B42,INDIRECT("'Monthly Resource Report'!"&amp;'Coleman Validation'!I$665666&amp;":"&amp;'Coleman Validation'!I$665667),'Coleman Validation'!I$665668,FALSE))</f>
        <v>0.32604013485599059</v>
      </c>
      <c r="J42" s="318">
        <f ca="1">+IF(ISERROR(HLOOKUP($B42,INDIRECT("'Monthly Resource Report'!"&amp;'Coleman Validation'!J$665666&amp;":"&amp;'Coleman Validation'!J$665667),'Coleman Validation'!J$665668,FALSE)),0,HLOOKUP($B42,INDIRECT("'Monthly Resource Report'!"&amp;'Coleman Validation'!J$665666&amp;":"&amp;'Coleman Validation'!J$665667),'Coleman Validation'!J$665668,FALSE))</f>
        <v>0.20039018854229035</v>
      </c>
      <c r="L42" s="301">
        <v>42461</v>
      </c>
      <c r="M42" s="294">
        <v>146</v>
      </c>
      <c r="N42" s="297">
        <v>1.97</v>
      </c>
      <c r="O42" s="299">
        <v>0.33</v>
      </c>
      <c r="P42" s="295">
        <v>0.2</v>
      </c>
      <c r="Q42" s="294">
        <f ca="1">+IF(ISERROR(HLOOKUP($B42,INDIRECT("'Monthly Resource Report'!"&amp;'Coleman Validation'!Q$665666&amp;":"&amp;'Coleman Validation'!Q$665667),'Coleman Validation'!Q$665668,FALSE)),0,HLOOKUP($B42,INDIRECT("'Monthly Resource Report'!"&amp;'Coleman Validation'!Q$665666&amp;":"&amp;'Coleman Validation'!Q$665667),'Coleman Validation'!Q$665668,FALSE))</f>
        <v>146</v>
      </c>
      <c r="R42" s="297">
        <f ca="1">+IF(ISERROR(HLOOKUP($B42,INDIRECT("'Monthly Resource Report'!"&amp;'Coleman Validation'!R$665666&amp;":"&amp;'Coleman Validation'!R$665667),'Coleman Validation'!R$665668,FALSE)),0,HLOOKUP($B42,INDIRECT("'Monthly Resource Report'!"&amp;'Coleman Validation'!R$665666&amp;":"&amp;'Coleman Validation'!R$665667),'Coleman Validation'!R$665668,FALSE))</f>
        <v>1.9699989308740335</v>
      </c>
      <c r="S42" s="317">
        <f ca="1">+IF(ISERROR(HLOOKUP($B42,INDIRECT("'Monthly Resource Report'!"&amp;'Coleman Validation'!S$665666&amp;":"&amp;'Coleman Validation'!S$665667),'Coleman Validation'!S$665668,FALSE)),0,HLOOKUP($B42,INDIRECT("'Monthly Resource Report'!"&amp;'Coleman Validation'!S$665666&amp;":"&amp;'Coleman Validation'!S$665667),'Coleman Validation'!S$665668,FALSE))</f>
        <v>0.32604680607155545</v>
      </c>
      <c r="T42" s="318">
        <f ca="1">+IF(ISERROR(HLOOKUP($B42,INDIRECT("'Monthly Resource Report'!"&amp;'Coleman Validation'!T$665666&amp;":"&amp;'Coleman Validation'!T$665667),'Coleman Validation'!T$665668,FALSE)),0,HLOOKUP($B42,INDIRECT("'Monthly Resource Report'!"&amp;'Coleman Validation'!T$665666&amp;":"&amp;'Coleman Validation'!T$665667),'Coleman Validation'!T$665668,FALSE))</f>
        <v>0.20063932527192863</v>
      </c>
      <c r="V42" s="301">
        <v>42461</v>
      </c>
      <c r="W42" s="294">
        <v>151</v>
      </c>
      <c r="X42" s="297">
        <v>1.97</v>
      </c>
      <c r="Y42" s="299">
        <v>0.33</v>
      </c>
      <c r="Z42" s="295">
        <v>0.2</v>
      </c>
      <c r="AA42" s="294">
        <f ca="1">+IF(ISERROR(HLOOKUP($B42,INDIRECT("'Monthly Resource Report'!"&amp;'Coleman Validation'!AA$665666&amp;":"&amp;'Coleman Validation'!AA$665667),'Coleman Validation'!AA$665668,FALSE)),0,HLOOKUP($B42,INDIRECT("'Monthly Resource Report'!"&amp;'Coleman Validation'!AA$665666&amp;":"&amp;'Coleman Validation'!AA$665667),'Coleman Validation'!AA$665668,FALSE))</f>
        <v>151</v>
      </c>
      <c r="AB42" s="297">
        <f ca="1">+IF(ISERROR(HLOOKUP($B42,INDIRECT("'Monthly Resource Report'!"&amp;'Coleman Validation'!AB$665666&amp;":"&amp;'Coleman Validation'!AB$665667),'Coleman Validation'!AB$665668,FALSE)),0,HLOOKUP($B42,INDIRECT("'Monthly Resource Report'!"&amp;'Coleman Validation'!AB$665666&amp;":"&amp;'Coleman Validation'!AB$665667),'Coleman Validation'!AB$665668,FALSE))</f>
        <v>1.970000436195503</v>
      </c>
      <c r="AC42" s="317">
        <f ca="1">+IF(ISERROR(HLOOKUP($B42,INDIRECT("'Monthly Resource Report'!"&amp;'Coleman Validation'!AC$665666&amp;":"&amp;'Coleman Validation'!AC$665667),'Coleman Validation'!AC$665668,FALSE)),0,HLOOKUP($B42,INDIRECT("'Monthly Resource Report'!"&amp;'Coleman Validation'!AC$665666&amp;":"&amp;'Coleman Validation'!AC$665667),'Coleman Validation'!AC$665668,FALSE))</f>
        <v>0.32809580677162142</v>
      </c>
      <c r="AD42" s="318">
        <f ca="1">+IF(ISERROR(HLOOKUP($B42,INDIRECT("'Monthly Resource Report'!"&amp;'Coleman Validation'!AD$665666&amp;":"&amp;'Coleman Validation'!AD$665667),'Coleman Validation'!AD$665668,FALSE)),0,HLOOKUP($B42,INDIRECT("'Monthly Resource Report'!"&amp;'Coleman Validation'!AD$665666&amp;":"&amp;'Coleman Validation'!AD$665667),'Coleman Validation'!AD$665668,FALSE))</f>
        <v>0.20043642054784469</v>
      </c>
    </row>
    <row r="43" spans="2:30">
      <c r="B43" s="301">
        <v>42491</v>
      </c>
      <c r="C43" s="294">
        <v>146</v>
      </c>
      <c r="D43" s="297">
        <v>1.97</v>
      </c>
      <c r="E43" s="299">
        <v>0.33</v>
      </c>
      <c r="F43" s="295">
        <v>0.2</v>
      </c>
      <c r="G43" s="294">
        <f ca="1">+IF(ISERROR(HLOOKUP($B43,INDIRECT("'Monthly Resource Report'!"&amp;'Coleman Validation'!G$665666&amp;":"&amp;'Coleman Validation'!G$665667),'Coleman Validation'!G$665668,FALSE)),0,HLOOKUP($B43,INDIRECT("'Monthly Resource Report'!"&amp;'Coleman Validation'!G$665666&amp;":"&amp;'Coleman Validation'!G$665667),'Coleman Validation'!G$665668,FALSE))</f>
        <v>146</v>
      </c>
      <c r="H43" s="297">
        <f ca="1">+IF(ISERROR(HLOOKUP($B43,INDIRECT("'Monthly Resource Report'!"&amp;'Coleman Validation'!H$665666&amp;":"&amp;'Coleman Validation'!H$665667),'Coleman Validation'!H$665668,FALSE)),0,HLOOKUP($B43,INDIRECT("'Monthly Resource Report'!"&amp;'Coleman Validation'!H$665666&amp;":"&amp;'Coleman Validation'!H$665667),'Coleman Validation'!H$665668,FALSE))</f>
        <v>1.9699988625728599</v>
      </c>
      <c r="I43" s="317">
        <f ca="1">+IF(ISERROR(HLOOKUP($B43,INDIRECT("'Monthly Resource Report'!"&amp;'Coleman Validation'!I$665666&amp;":"&amp;'Coleman Validation'!I$665667),'Coleman Validation'!I$665668,FALSE)),0,HLOOKUP($B43,INDIRECT("'Monthly Resource Report'!"&amp;'Coleman Validation'!I$665666&amp;":"&amp;'Coleman Validation'!I$665667),'Coleman Validation'!I$665668,FALSE))</f>
        <v>0.32579402802551827</v>
      </c>
      <c r="J43" s="318">
        <f ca="1">+IF(ISERROR(HLOOKUP($B43,INDIRECT("'Monthly Resource Report'!"&amp;'Coleman Validation'!J$665666&amp;":"&amp;'Coleman Validation'!J$665667),'Coleman Validation'!J$665668,FALSE)),0,HLOOKUP($B43,INDIRECT("'Monthly Resource Report'!"&amp;'Coleman Validation'!J$665666&amp;":"&amp;'Coleman Validation'!J$665667),'Coleman Validation'!J$665668,FALSE))</f>
        <v>0.20203930428330558</v>
      </c>
      <c r="L43" s="301">
        <v>42491</v>
      </c>
      <c r="M43" s="294">
        <v>146</v>
      </c>
      <c r="N43" s="297">
        <v>1.97</v>
      </c>
      <c r="O43" s="299">
        <v>0.33</v>
      </c>
      <c r="P43" s="295">
        <v>0.2</v>
      </c>
      <c r="Q43" s="294">
        <f ca="1">+IF(ISERROR(HLOOKUP($B43,INDIRECT("'Monthly Resource Report'!"&amp;'Coleman Validation'!Q$665666&amp;":"&amp;'Coleman Validation'!Q$665667),'Coleman Validation'!Q$665668,FALSE)),0,HLOOKUP($B43,INDIRECT("'Monthly Resource Report'!"&amp;'Coleman Validation'!Q$665666&amp;":"&amp;'Coleman Validation'!Q$665667),'Coleman Validation'!Q$665668,FALSE))</f>
        <v>146</v>
      </c>
      <c r="R43" s="297">
        <f ca="1">+IF(ISERROR(HLOOKUP($B43,INDIRECT("'Monthly Resource Report'!"&amp;'Coleman Validation'!R$665666&amp;":"&amp;'Coleman Validation'!R$665667),'Coleman Validation'!R$665668,FALSE)),0,HLOOKUP($B43,INDIRECT("'Monthly Resource Report'!"&amp;'Coleman Validation'!R$665666&amp;":"&amp;'Coleman Validation'!R$665667),'Coleman Validation'!R$665668,FALSE))</f>
        <v>1.97</v>
      </c>
      <c r="S43" s="317">
        <f ca="1">+IF(ISERROR(HLOOKUP($B43,INDIRECT("'Monthly Resource Report'!"&amp;'Coleman Validation'!S$665666&amp;":"&amp;'Coleman Validation'!S$665667),'Coleman Validation'!S$665668,FALSE)),0,HLOOKUP($B43,INDIRECT("'Monthly Resource Report'!"&amp;'Coleman Validation'!S$665666&amp;":"&amp;'Coleman Validation'!S$665667),'Coleman Validation'!S$665668,FALSE))</f>
        <v>0.32647336936144411</v>
      </c>
      <c r="T43" s="318">
        <f ca="1">+IF(ISERROR(HLOOKUP($B43,INDIRECT("'Monthly Resource Report'!"&amp;'Coleman Validation'!T$665666&amp;":"&amp;'Coleman Validation'!T$665667),'Coleman Validation'!T$665668,FALSE)),0,HLOOKUP($B43,INDIRECT("'Monthly Resource Report'!"&amp;'Coleman Validation'!T$665666&amp;":"&amp;'Coleman Validation'!T$665667),'Coleman Validation'!T$665668,FALSE))</f>
        <v>0.20020939679919625</v>
      </c>
      <c r="V43" s="301">
        <v>42491</v>
      </c>
      <c r="W43" s="294">
        <v>151</v>
      </c>
      <c r="X43" s="297">
        <v>1.97</v>
      </c>
      <c r="Y43" s="299">
        <v>0.33</v>
      </c>
      <c r="Z43" s="295">
        <v>0.2</v>
      </c>
      <c r="AA43" s="294">
        <f ca="1">+IF(ISERROR(HLOOKUP($B43,INDIRECT("'Monthly Resource Report'!"&amp;'Coleman Validation'!AA$665666&amp;":"&amp;'Coleman Validation'!AA$665667),'Coleman Validation'!AA$665668,FALSE)),0,HLOOKUP($B43,INDIRECT("'Monthly Resource Report'!"&amp;'Coleman Validation'!AA$665666&amp;":"&amp;'Coleman Validation'!AA$665667),'Coleman Validation'!AA$665668,FALSE))</f>
        <v>151</v>
      </c>
      <c r="AB43" s="297">
        <f ca="1">+IF(ISERROR(HLOOKUP($B43,INDIRECT("'Monthly Resource Report'!"&amp;'Coleman Validation'!AB$665666&amp;":"&amp;'Coleman Validation'!AB$665667),'Coleman Validation'!AB$665668,FALSE)),0,HLOOKUP($B43,INDIRECT("'Monthly Resource Report'!"&amp;'Coleman Validation'!AB$665666&amp;":"&amp;'Coleman Validation'!AB$665667),'Coleman Validation'!AB$665668,FALSE))</f>
        <v>1.9700001431859333</v>
      </c>
      <c r="AC43" s="317">
        <f ca="1">+IF(ISERROR(HLOOKUP($B43,INDIRECT("'Monthly Resource Report'!"&amp;'Coleman Validation'!AC$665666&amp;":"&amp;'Coleman Validation'!AC$665667),'Coleman Validation'!AC$665668,FALSE)),0,HLOOKUP($B43,INDIRECT("'Monthly Resource Report'!"&amp;'Coleman Validation'!AC$665666&amp;":"&amp;'Coleman Validation'!AC$665667),'Coleman Validation'!AC$665668,FALSE))</f>
        <v>0.32829425308278859</v>
      </c>
      <c r="AD43" s="318">
        <f ca="1">+IF(ISERROR(HLOOKUP($B43,INDIRECT("'Monthly Resource Report'!"&amp;'Coleman Validation'!AD$665666&amp;":"&amp;'Coleman Validation'!AD$665667),'Coleman Validation'!AD$665668,FALSE)),0,HLOOKUP($B43,INDIRECT("'Monthly Resource Report'!"&amp;'Coleman Validation'!AD$665666&amp;":"&amp;'Coleman Validation'!AD$665667),'Coleman Validation'!AD$665668,FALSE))</f>
        <v>0.20062320174098419</v>
      </c>
    </row>
    <row r="44" spans="2:30">
      <c r="B44" s="301">
        <v>42522</v>
      </c>
      <c r="C44" s="294">
        <v>146</v>
      </c>
      <c r="D44" s="297">
        <v>1.97</v>
      </c>
      <c r="E44" s="299">
        <v>0.33</v>
      </c>
      <c r="F44" s="295">
        <v>0.2</v>
      </c>
      <c r="G44" s="294">
        <f ca="1">+IF(ISERROR(HLOOKUP($B44,INDIRECT("'Monthly Resource Report'!"&amp;'Coleman Validation'!G$665666&amp;":"&amp;'Coleman Validation'!G$665667),'Coleman Validation'!G$665668,FALSE)),0,HLOOKUP($B44,INDIRECT("'Monthly Resource Report'!"&amp;'Coleman Validation'!G$665666&amp;":"&amp;'Coleman Validation'!G$665667),'Coleman Validation'!G$665668,FALSE))</f>
        <v>146</v>
      </c>
      <c r="H44" s="297">
        <f ca="1">+IF(ISERROR(HLOOKUP($B44,INDIRECT("'Monthly Resource Report'!"&amp;'Coleman Validation'!H$665666&amp;":"&amp;'Coleman Validation'!H$665667),'Coleman Validation'!H$665668,FALSE)),0,HLOOKUP($B44,INDIRECT("'Monthly Resource Report'!"&amp;'Coleman Validation'!H$665666&amp;":"&amp;'Coleman Validation'!H$665667),'Coleman Validation'!H$665668,FALSE))</f>
        <v>1.9699988321181254</v>
      </c>
      <c r="I44" s="317">
        <f ca="1">+IF(ISERROR(HLOOKUP($B44,INDIRECT("'Monthly Resource Report'!"&amp;'Coleman Validation'!I$665666&amp;":"&amp;'Coleman Validation'!I$665667),'Coleman Validation'!I$665668,FALSE)),0,HLOOKUP($B44,INDIRECT("'Monthly Resource Report'!"&amp;'Coleman Validation'!I$665666&amp;":"&amp;'Coleman Validation'!I$665667),'Coleman Validation'!I$665668,FALSE))</f>
        <v>0.32635082233320328</v>
      </c>
      <c r="J44" s="318">
        <f ca="1">+IF(ISERROR(HLOOKUP($B44,INDIRECT("'Monthly Resource Report'!"&amp;'Coleman Validation'!J$665666&amp;":"&amp;'Coleman Validation'!J$665667),'Coleman Validation'!J$665668,FALSE)),0,HLOOKUP($B44,INDIRECT("'Monthly Resource Report'!"&amp;'Coleman Validation'!J$665666&amp;":"&amp;'Coleman Validation'!J$665667),'Coleman Validation'!J$665668,FALSE))</f>
        <v>0.20046997594256374</v>
      </c>
      <c r="L44" s="301">
        <v>42522</v>
      </c>
      <c r="M44" s="294">
        <v>146</v>
      </c>
      <c r="N44" s="297">
        <v>1.97</v>
      </c>
      <c r="O44" s="299">
        <v>0.33</v>
      </c>
      <c r="P44" s="295">
        <v>0.2</v>
      </c>
      <c r="Q44" s="294">
        <f ca="1">+IF(ISERROR(HLOOKUP($B44,INDIRECT("'Monthly Resource Report'!"&amp;'Coleman Validation'!Q$665666&amp;":"&amp;'Coleman Validation'!Q$665667),'Coleman Validation'!Q$665668,FALSE)),0,HLOOKUP($B44,INDIRECT("'Monthly Resource Report'!"&amp;'Coleman Validation'!Q$665666&amp;":"&amp;'Coleman Validation'!Q$665667),'Coleman Validation'!Q$665668,FALSE))</f>
        <v>146</v>
      </c>
      <c r="R44" s="297">
        <f ca="1">+IF(ISERROR(HLOOKUP($B44,INDIRECT("'Monthly Resource Report'!"&amp;'Coleman Validation'!R$665666&amp;":"&amp;'Coleman Validation'!R$665667),'Coleman Validation'!R$665668,FALSE)),0,HLOOKUP($B44,INDIRECT("'Monthly Resource Report'!"&amp;'Coleman Validation'!R$665666&amp;":"&amp;'Coleman Validation'!R$665667),'Coleman Validation'!R$665668,FALSE))</f>
        <v>1.9699995186996639</v>
      </c>
      <c r="S44" s="317">
        <f ca="1">+IF(ISERROR(HLOOKUP($B44,INDIRECT("'Monthly Resource Report'!"&amp;'Coleman Validation'!S$665666&amp;":"&amp;'Coleman Validation'!S$665667),'Coleman Validation'!S$665668,FALSE)),0,HLOOKUP($B44,INDIRECT("'Monthly Resource Report'!"&amp;'Coleman Validation'!S$665666&amp;":"&amp;'Coleman Validation'!S$665667),'Coleman Validation'!S$665668,FALSE))</f>
        <v>0.32633989775015992</v>
      </c>
      <c r="T44" s="318">
        <f ca="1">+IF(ISERROR(HLOOKUP($B44,INDIRECT("'Monthly Resource Report'!"&amp;'Coleman Validation'!T$665666&amp;":"&amp;'Coleman Validation'!T$665667),'Coleman Validation'!T$665668,FALSE)),0,HLOOKUP($B44,INDIRECT("'Monthly Resource Report'!"&amp;'Coleman Validation'!T$665666&amp;":"&amp;'Coleman Validation'!T$665667),'Coleman Validation'!T$665668,FALSE))</f>
        <v>0.20079575352963949</v>
      </c>
      <c r="V44" s="301">
        <v>42522</v>
      </c>
      <c r="W44" s="294">
        <v>151</v>
      </c>
      <c r="X44" s="297">
        <v>1.97</v>
      </c>
      <c r="Y44" s="299">
        <v>0.33</v>
      </c>
      <c r="Z44" s="295">
        <v>0.2</v>
      </c>
      <c r="AA44" s="294">
        <f ca="1">+IF(ISERROR(HLOOKUP($B44,INDIRECT("'Monthly Resource Report'!"&amp;'Coleman Validation'!AA$665666&amp;":"&amp;'Coleman Validation'!AA$665667),'Coleman Validation'!AA$665668,FALSE)),0,HLOOKUP($B44,INDIRECT("'Monthly Resource Report'!"&amp;'Coleman Validation'!AA$665666&amp;":"&amp;'Coleman Validation'!AA$665667),'Coleman Validation'!AA$665668,FALSE))</f>
        <v>151</v>
      </c>
      <c r="AB44" s="297">
        <f ca="1">+IF(ISERROR(HLOOKUP($B44,INDIRECT("'Monthly Resource Report'!"&amp;'Coleman Validation'!AB$665666&amp;":"&amp;'Coleman Validation'!AB$665667),'Coleman Validation'!AB$665668,FALSE)),0,HLOOKUP($B44,INDIRECT("'Monthly Resource Report'!"&amp;'Coleman Validation'!AB$665666&amp;":"&amp;'Coleman Validation'!AB$665667),'Coleman Validation'!AB$665668,FALSE))</f>
        <v>1.9700003268757218</v>
      </c>
      <c r="AC44" s="317">
        <f ca="1">+IF(ISERROR(HLOOKUP($B44,INDIRECT("'Monthly Resource Report'!"&amp;'Coleman Validation'!AC$665666&amp;":"&amp;'Coleman Validation'!AC$665667),'Coleman Validation'!AC$665668,FALSE)),0,HLOOKUP($B44,INDIRECT("'Monthly Resource Report'!"&amp;'Coleman Validation'!AC$665666&amp;":"&amp;'Coleman Validation'!AC$665667),'Coleman Validation'!AC$665668,FALSE))</f>
        <v>0.32806975454957094</v>
      </c>
      <c r="AD44" s="318">
        <f ca="1">+IF(ISERROR(HLOOKUP($B44,INDIRECT("'Monthly Resource Report'!"&amp;'Coleman Validation'!AD$665666&amp;":"&amp;'Coleman Validation'!AD$665667),'Coleman Validation'!AD$665668,FALSE)),0,HLOOKUP($B44,INDIRECT("'Monthly Resource Report'!"&amp;'Coleman Validation'!AD$665666&amp;":"&amp;'Coleman Validation'!AD$665667),'Coleman Validation'!AD$665668,FALSE))</f>
        <v>0.2004294297804671</v>
      </c>
    </row>
    <row r="45" spans="2:30">
      <c r="B45" s="301">
        <v>42552</v>
      </c>
      <c r="C45" s="294">
        <v>146</v>
      </c>
      <c r="D45" s="297">
        <v>1.97</v>
      </c>
      <c r="E45" s="299">
        <v>0.33</v>
      </c>
      <c r="F45" s="295">
        <v>0.2</v>
      </c>
      <c r="G45" s="294">
        <f ca="1">+IF(ISERROR(HLOOKUP($B45,INDIRECT("'Monthly Resource Report'!"&amp;'Coleman Validation'!G$665666&amp;":"&amp;'Coleman Validation'!G$665667),'Coleman Validation'!G$665668,FALSE)),0,HLOOKUP($B45,INDIRECT("'Monthly Resource Report'!"&amp;'Coleman Validation'!G$665666&amp;":"&amp;'Coleman Validation'!G$665667),'Coleman Validation'!G$665668,FALSE))</f>
        <v>146</v>
      </c>
      <c r="H45" s="297">
        <f ca="1">+IF(ISERROR(HLOOKUP($B45,INDIRECT("'Monthly Resource Report'!"&amp;'Coleman Validation'!H$665666&amp;":"&amp;'Coleman Validation'!H$665667),'Coleman Validation'!H$665668,FALSE)),0,HLOOKUP($B45,INDIRECT("'Monthly Resource Report'!"&amp;'Coleman Validation'!H$665666&amp;":"&amp;'Coleman Validation'!H$665667),'Coleman Validation'!H$665668,FALSE))</f>
        <v>1.9699994363339157</v>
      </c>
      <c r="I45" s="317">
        <f ca="1">+IF(ISERROR(HLOOKUP($B45,INDIRECT("'Monthly Resource Report'!"&amp;'Coleman Validation'!I$665666&amp;":"&amp;'Coleman Validation'!I$665667),'Coleman Validation'!I$665668,FALSE)),0,HLOOKUP($B45,INDIRECT("'Monthly Resource Report'!"&amp;'Coleman Validation'!I$665666&amp;":"&amp;'Coleman Validation'!I$665667),'Coleman Validation'!I$665668,FALSE))</f>
        <v>0.32581405071612651</v>
      </c>
      <c r="J45" s="318">
        <f ca="1">+IF(ISERROR(HLOOKUP($B45,INDIRECT("'Monthly Resource Report'!"&amp;'Coleman Validation'!J$665666&amp;":"&amp;'Coleman Validation'!J$665667),'Coleman Validation'!J$665668,FALSE)),0,HLOOKUP($B45,INDIRECT("'Monthly Resource Report'!"&amp;'Coleman Validation'!J$665666&amp;":"&amp;'Coleman Validation'!J$665667),'Coleman Validation'!J$665668,FALSE))</f>
        <v>0.20017881265078208</v>
      </c>
      <c r="L45" s="301">
        <v>42552</v>
      </c>
      <c r="M45" s="294">
        <v>146</v>
      </c>
      <c r="N45" s="297">
        <v>1.97</v>
      </c>
      <c r="O45" s="299">
        <v>0.33</v>
      </c>
      <c r="P45" s="295">
        <v>0.2</v>
      </c>
      <c r="Q45" s="294">
        <f ca="1">+IF(ISERROR(HLOOKUP($B45,INDIRECT("'Monthly Resource Report'!"&amp;'Coleman Validation'!Q$665666&amp;":"&amp;'Coleman Validation'!Q$665667),'Coleman Validation'!Q$665668,FALSE)),0,HLOOKUP($B45,INDIRECT("'Monthly Resource Report'!"&amp;'Coleman Validation'!Q$665666&amp;":"&amp;'Coleman Validation'!Q$665667),'Coleman Validation'!Q$665668,FALSE))</f>
        <v>146</v>
      </c>
      <c r="R45" s="297">
        <f ca="1">+IF(ISERROR(HLOOKUP($B45,INDIRECT("'Monthly Resource Report'!"&amp;'Coleman Validation'!R$665666&amp;":"&amp;'Coleman Validation'!R$665667),'Coleman Validation'!R$665668,FALSE)),0,HLOOKUP($B45,INDIRECT("'Monthly Resource Report'!"&amp;'Coleman Validation'!R$665666&amp;":"&amp;'Coleman Validation'!R$665667),'Coleman Validation'!R$665668,FALSE))</f>
        <v>1.9699995511518567</v>
      </c>
      <c r="S45" s="317">
        <f ca="1">+IF(ISERROR(HLOOKUP($B45,INDIRECT("'Monthly Resource Report'!"&amp;'Coleman Validation'!S$665666&amp;":"&amp;'Coleman Validation'!S$665667),'Coleman Validation'!S$665668,FALSE)),0,HLOOKUP($B45,INDIRECT("'Monthly Resource Report'!"&amp;'Coleman Validation'!S$665666&amp;":"&amp;'Coleman Validation'!S$665667),'Coleman Validation'!S$665668,FALSE))</f>
        <v>0.32595813800782353</v>
      </c>
      <c r="T45" s="318">
        <f ca="1">+IF(ISERROR(HLOOKUP($B45,INDIRECT("'Monthly Resource Report'!"&amp;'Coleman Validation'!T$665666&amp;":"&amp;'Coleman Validation'!T$665667),'Coleman Validation'!T$665668,FALSE)),0,HLOOKUP($B45,INDIRECT("'Monthly Resource Report'!"&amp;'Coleman Validation'!T$665666&amp;":"&amp;'Coleman Validation'!T$665667),'Coleman Validation'!T$665668,FALSE))</f>
        <v>0.20040027569837543</v>
      </c>
      <c r="V45" s="301">
        <v>42552</v>
      </c>
      <c r="W45" s="294">
        <v>151</v>
      </c>
      <c r="X45" s="297">
        <v>1.97</v>
      </c>
      <c r="Y45" s="299">
        <v>0.33</v>
      </c>
      <c r="Z45" s="295">
        <v>0.2</v>
      </c>
      <c r="AA45" s="294">
        <f ca="1">+IF(ISERROR(HLOOKUP($B45,INDIRECT("'Monthly Resource Report'!"&amp;'Coleman Validation'!AA$665666&amp;":"&amp;'Coleman Validation'!AA$665667),'Coleman Validation'!AA$665668,FALSE)),0,HLOOKUP($B45,INDIRECT("'Monthly Resource Report'!"&amp;'Coleman Validation'!AA$665666&amp;":"&amp;'Coleman Validation'!AA$665667),'Coleman Validation'!AA$665668,FALSE))</f>
        <v>151</v>
      </c>
      <c r="AB45" s="297">
        <f ca="1">+IF(ISERROR(HLOOKUP($B45,INDIRECT("'Monthly Resource Report'!"&amp;'Coleman Validation'!AB$665666&amp;":"&amp;'Coleman Validation'!AB$665667),'Coleman Validation'!AB$665668,FALSE)),0,HLOOKUP($B45,INDIRECT("'Monthly Resource Report'!"&amp;'Coleman Validation'!AB$665666&amp;":"&amp;'Coleman Validation'!AB$665667),'Coleman Validation'!AB$665668,FALSE))</f>
        <v>1.9699999187081223</v>
      </c>
      <c r="AC45" s="317">
        <f ca="1">+IF(ISERROR(HLOOKUP($B45,INDIRECT("'Monthly Resource Report'!"&amp;'Coleman Validation'!AC$665666&amp;":"&amp;'Coleman Validation'!AC$665667),'Coleman Validation'!AC$665668,FALSE)),0,HLOOKUP($B45,INDIRECT("'Monthly Resource Report'!"&amp;'Coleman Validation'!AC$665666&amp;":"&amp;'Coleman Validation'!AC$665667),'Coleman Validation'!AC$665668,FALSE))</f>
        <v>0.32790880560265884</v>
      </c>
      <c r="AD45" s="318">
        <f ca="1">+IF(ISERROR(HLOOKUP($B45,INDIRECT("'Monthly Resource Report'!"&amp;'Coleman Validation'!AD$665666&amp;":"&amp;'Coleman Validation'!AD$665667),'Coleman Validation'!AD$665668,FALSE)),0,HLOOKUP($B45,INDIRECT("'Monthly Resource Report'!"&amp;'Coleman Validation'!AD$665666&amp;":"&amp;'Coleman Validation'!AD$665667),'Coleman Validation'!AD$665668,FALSE))</f>
        <v>0.20083423988617086</v>
      </c>
    </row>
    <row r="46" spans="2:30">
      <c r="B46" s="301">
        <v>42583</v>
      </c>
      <c r="C46" s="294">
        <v>146</v>
      </c>
      <c r="D46" s="297">
        <v>1.97</v>
      </c>
      <c r="E46" s="299">
        <v>0.33</v>
      </c>
      <c r="F46" s="295">
        <v>0.2</v>
      </c>
      <c r="G46" s="294">
        <f ca="1">+IF(ISERROR(HLOOKUP($B46,INDIRECT("'Monthly Resource Report'!"&amp;'Coleman Validation'!G$665666&amp;":"&amp;'Coleman Validation'!G$665667),'Coleman Validation'!G$665668,FALSE)),0,HLOOKUP($B46,INDIRECT("'Monthly Resource Report'!"&amp;'Coleman Validation'!G$665666&amp;":"&amp;'Coleman Validation'!G$665667),'Coleman Validation'!G$665668,FALSE))</f>
        <v>146</v>
      </c>
      <c r="H46" s="297">
        <f ca="1">+IF(ISERROR(HLOOKUP($B46,INDIRECT("'Monthly Resource Report'!"&amp;'Coleman Validation'!H$665666&amp;":"&amp;'Coleman Validation'!H$665667),'Coleman Validation'!H$665668,FALSE)),0,HLOOKUP($B46,INDIRECT("'Monthly Resource Report'!"&amp;'Coleman Validation'!H$665666&amp;":"&amp;'Coleman Validation'!H$665667),'Coleman Validation'!H$665668,FALSE))</f>
        <v>1.9699992295585371</v>
      </c>
      <c r="I46" s="317">
        <f ca="1">+IF(ISERROR(HLOOKUP($B46,INDIRECT("'Monthly Resource Report'!"&amp;'Coleman Validation'!I$665666&amp;":"&amp;'Coleman Validation'!I$665667),'Coleman Validation'!I$665668,FALSE)),0,HLOOKUP($B46,INDIRECT("'Monthly Resource Report'!"&amp;'Coleman Validation'!I$665666&amp;":"&amp;'Coleman Validation'!I$665667),'Coleman Validation'!I$665668,FALSE))</f>
        <v>0.32652541044689831</v>
      </c>
      <c r="J46" s="318">
        <f ca="1">+IF(ISERROR(HLOOKUP($B46,INDIRECT("'Monthly Resource Report'!"&amp;'Coleman Validation'!J$665666&amp;":"&amp;'Coleman Validation'!J$665667),'Coleman Validation'!J$665668,FALSE)),0,HLOOKUP($B46,INDIRECT("'Monthly Resource Report'!"&amp;'Coleman Validation'!J$665666&amp;":"&amp;'Coleman Validation'!J$665667),'Coleman Validation'!J$665668,FALSE))</f>
        <v>0.20036059710576079</v>
      </c>
      <c r="L46" s="301">
        <v>42583</v>
      </c>
      <c r="M46" s="294">
        <v>146</v>
      </c>
      <c r="N46" s="297">
        <v>1.97</v>
      </c>
      <c r="O46" s="299">
        <v>0.33</v>
      </c>
      <c r="P46" s="295">
        <v>0.2</v>
      </c>
      <c r="Q46" s="294">
        <f ca="1">+IF(ISERROR(HLOOKUP($B46,INDIRECT("'Monthly Resource Report'!"&amp;'Coleman Validation'!Q$665666&amp;":"&amp;'Coleman Validation'!Q$665667),'Coleman Validation'!Q$665668,FALSE)),0,HLOOKUP($B46,INDIRECT("'Monthly Resource Report'!"&amp;'Coleman Validation'!Q$665666&amp;":"&amp;'Coleman Validation'!Q$665667),'Coleman Validation'!Q$665668,FALSE))</f>
        <v>146</v>
      </c>
      <c r="R46" s="297">
        <f ca="1">+IF(ISERROR(HLOOKUP($B46,INDIRECT("'Monthly Resource Report'!"&amp;'Coleman Validation'!R$665666&amp;":"&amp;'Coleman Validation'!R$665667),'Coleman Validation'!R$665668,FALSE)),0,HLOOKUP($B46,INDIRECT("'Monthly Resource Report'!"&amp;'Coleman Validation'!R$665666&amp;":"&amp;'Coleman Validation'!R$665667),'Coleman Validation'!R$665668,FALSE))</f>
        <v>1.9699994485071086</v>
      </c>
      <c r="S46" s="317">
        <f ca="1">+IF(ISERROR(HLOOKUP($B46,INDIRECT("'Monthly Resource Report'!"&amp;'Coleman Validation'!S$665666&amp;":"&amp;'Coleman Validation'!S$665667),'Coleman Validation'!S$665668,FALSE)),0,HLOOKUP($B46,INDIRECT("'Monthly Resource Report'!"&amp;'Coleman Validation'!S$665666&amp;":"&amp;'Coleman Validation'!S$665667),'Coleman Validation'!S$665668,FALSE))</f>
        <v>0.32646002894381276</v>
      </c>
      <c r="T46" s="318">
        <f ca="1">+IF(ISERROR(HLOOKUP($B46,INDIRECT("'Monthly Resource Report'!"&amp;'Coleman Validation'!T$665666&amp;":"&amp;'Coleman Validation'!T$665667),'Coleman Validation'!T$665668,FALSE)),0,HLOOKUP($B46,INDIRECT("'Monthly Resource Report'!"&amp;'Coleman Validation'!T$665666&amp;":"&amp;'Coleman Validation'!T$665667),'Coleman Validation'!T$665668,FALSE))</f>
        <v>0.20041012880441289</v>
      </c>
      <c r="V46" s="301">
        <v>42583</v>
      </c>
      <c r="W46" s="294">
        <v>151</v>
      </c>
      <c r="X46" s="297">
        <v>1.97</v>
      </c>
      <c r="Y46" s="299">
        <v>0.33</v>
      </c>
      <c r="Z46" s="295">
        <v>0.2</v>
      </c>
      <c r="AA46" s="294">
        <f ca="1">+IF(ISERROR(HLOOKUP($B46,INDIRECT("'Monthly Resource Report'!"&amp;'Coleman Validation'!AA$665666&amp;":"&amp;'Coleman Validation'!AA$665667),'Coleman Validation'!AA$665668,FALSE)),0,HLOOKUP($B46,INDIRECT("'Monthly Resource Report'!"&amp;'Coleman Validation'!AA$665666&amp;":"&amp;'Coleman Validation'!AA$665667),'Coleman Validation'!AA$665668,FALSE))</f>
        <v>151</v>
      </c>
      <c r="AB46" s="297">
        <f ca="1">+IF(ISERROR(HLOOKUP($B46,INDIRECT("'Monthly Resource Report'!"&amp;'Coleman Validation'!AB$665666&amp;":"&amp;'Coleman Validation'!AB$665667),'Coleman Validation'!AB$665668,FALSE)),0,HLOOKUP($B46,INDIRECT("'Monthly Resource Report'!"&amp;'Coleman Validation'!AB$665666&amp;":"&amp;'Coleman Validation'!AB$665667),'Coleman Validation'!AB$665668,FALSE))</f>
        <v>1.9700005608250248</v>
      </c>
      <c r="AC46" s="317">
        <f ca="1">+IF(ISERROR(HLOOKUP($B46,INDIRECT("'Monthly Resource Report'!"&amp;'Coleman Validation'!AC$665666&amp;":"&amp;'Coleman Validation'!AC$665667),'Coleman Validation'!AC$665668,FALSE)),0,HLOOKUP($B46,INDIRECT("'Monthly Resource Report'!"&amp;'Coleman Validation'!AC$665666&amp;":"&amp;'Coleman Validation'!AC$665667),'Coleman Validation'!AC$665668,FALSE))</f>
        <v>0.32814569875622279</v>
      </c>
      <c r="AD46" s="318">
        <f ca="1">+IF(ISERROR(HLOOKUP($B46,INDIRECT("'Monthly Resource Report'!"&amp;'Coleman Validation'!AD$665666&amp;":"&amp;'Coleman Validation'!AD$665667),'Coleman Validation'!AD$665668,FALSE)),0,HLOOKUP($B46,INDIRECT("'Monthly Resource Report'!"&amp;'Coleman Validation'!AD$665666&amp;":"&amp;'Coleman Validation'!AD$665667),'Coleman Validation'!AD$665668,FALSE))</f>
        <v>0.2010308469295293</v>
      </c>
    </row>
    <row r="47" spans="2:30">
      <c r="B47" s="301">
        <v>42614</v>
      </c>
      <c r="C47" s="294">
        <v>146</v>
      </c>
      <c r="D47" s="297">
        <v>1.97</v>
      </c>
      <c r="E47" s="299">
        <v>0.33</v>
      </c>
      <c r="F47" s="295">
        <v>0.2</v>
      </c>
      <c r="G47" s="294">
        <f ca="1">+IF(ISERROR(HLOOKUP($B47,INDIRECT("'Monthly Resource Report'!"&amp;'Coleman Validation'!G$665666&amp;":"&amp;'Coleman Validation'!G$665667),'Coleman Validation'!G$665668,FALSE)),0,HLOOKUP($B47,INDIRECT("'Monthly Resource Report'!"&amp;'Coleman Validation'!G$665666&amp;":"&amp;'Coleman Validation'!G$665667),'Coleman Validation'!G$665668,FALSE))</f>
        <v>146</v>
      </c>
      <c r="H47" s="297">
        <f ca="1">+IF(ISERROR(HLOOKUP($B47,INDIRECT("'Monthly Resource Report'!"&amp;'Coleman Validation'!H$665666&amp;":"&amp;'Coleman Validation'!H$665667),'Coleman Validation'!H$665668,FALSE)),0,HLOOKUP($B47,INDIRECT("'Monthly Resource Report'!"&amp;'Coleman Validation'!H$665666&amp;":"&amp;'Coleman Validation'!H$665667),'Coleman Validation'!H$665668,FALSE))</f>
        <v>1.969999393766992</v>
      </c>
      <c r="I47" s="317">
        <f ca="1">+IF(ISERROR(HLOOKUP($B47,INDIRECT("'Monthly Resource Report'!"&amp;'Coleman Validation'!I$665666&amp;":"&amp;'Coleman Validation'!I$665667),'Coleman Validation'!I$665668,FALSE)),0,HLOOKUP($B47,INDIRECT("'Monthly Resource Report'!"&amp;'Coleman Validation'!I$665666&amp;":"&amp;'Coleman Validation'!I$665667),'Coleman Validation'!I$665668,FALSE))</f>
        <v>0.32584767909856277</v>
      </c>
      <c r="J47" s="318">
        <f ca="1">+IF(ISERROR(HLOOKUP($B47,INDIRECT("'Monthly Resource Report'!"&amp;'Coleman Validation'!J$665666&amp;":"&amp;'Coleman Validation'!J$665667),'Coleman Validation'!J$665668,FALSE)),0,HLOOKUP($B47,INDIRECT("'Monthly Resource Report'!"&amp;'Coleman Validation'!J$665666&amp;":"&amp;'Coleman Validation'!J$665667),'Coleman Validation'!J$665668,FALSE))</f>
        <v>0.20036399564853266</v>
      </c>
      <c r="L47" s="301">
        <v>42614</v>
      </c>
      <c r="M47" s="294">
        <v>146</v>
      </c>
      <c r="N47" s="297">
        <v>1.97</v>
      </c>
      <c r="O47" s="299">
        <v>0.33</v>
      </c>
      <c r="P47" s="295">
        <v>0.2</v>
      </c>
      <c r="Q47" s="294">
        <f ca="1">+IF(ISERROR(HLOOKUP($B47,INDIRECT("'Monthly Resource Report'!"&amp;'Coleman Validation'!Q$665666&amp;":"&amp;'Coleman Validation'!Q$665667),'Coleman Validation'!Q$665668,FALSE)),0,HLOOKUP($B47,INDIRECT("'Monthly Resource Report'!"&amp;'Coleman Validation'!Q$665666&amp;":"&amp;'Coleman Validation'!Q$665667),'Coleman Validation'!Q$665668,FALSE))</f>
        <v>146</v>
      </c>
      <c r="R47" s="297">
        <f ca="1">+IF(ISERROR(HLOOKUP($B47,INDIRECT("'Monthly Resource Report'!"&amp;'Coleman Validation'!R$665666&amp;":"&amp;'Coleman Validation'!R$665667),'Coleman Validation'!R$665668,FALSE)),0,HLOOKUP($B47,INDIRECT("'Monthly Resource Report'!"&amp;'Coleman Validation'!R$665666&amp;":"&amp;'Coleman Validation'!R$665667),'Coleman Validation'!R$665668,FALSE))</f>
        <v>1.969998808433487</v>
      </c>
      <c r="S47" s="317">
        <f ca="1">+IF(ISERROR(HLOOKUP($B47,INDIRECT("'Monthly Resource Report'!"&amp;'Coleman Validation'!S$665666&amp;":"&amp;'Coleman Validation'!S$665667),'Coleman Validation'!S$665668,FALSE)),0,HLOOKUP($B47,INDIRECT("'Monthly Resource Report'!"&amp;'Coleman Validation'!S$665666&amp;":"&amp;'Coleman Validation'!S$665667),'Coleman Validation'!S$665668,FALSE))</f>
        <v>0.32579283064416126</v>
      </c>
      <c r="T47" s="318">
        <f ca="1">+IF(ISERROR(HLOOKUP($B47,INDIRECT("'Monthly Resource Report'!"&amp;'Coleman Validation'!T$665666&amp;":"&amp;'Coleman Validation'!T$665667),'Coleman Validation'!T$665668,FALSE)),0,HLOOKUP($B47,INDIRECT("'Monthly Resource Report'!"&amp;'Coleman Validation'!T$665666&amp;":"&amp;'Coleman Validation'!T$665667),'Coleman Validation'!T$665668,FALSE))</f>
        <v>0.20041625109082703</v>
      </c>
      <c r="V47" s="301">
        <v>42614</v>
      </c>
      <c r="W47" s="294">
        <v>151</v>
      </c>
      <c r="X47" s="297">
        <v>1.97</v>
      </c>
      <c r="Y47" s="299">
        <v>0.33</v>
      </c>
      <c r="Z47" s="295">
        <v>0.2</v>
      </c>
      <c r="AA47" s="294">
        <f ca="1">+IF(ISERROR(HLOOKUP($B47,INDIRECT("'Monthly Resource Report'!"&amp;'Coleman Validation'!AA$665666&amp;":"&amp;'Coleman Validation'!AA$665667),'Coleman Validation'!AA$665668,FALSE)),0,HLOOKUP($B47,INDIRECT("'Monthly Resource Report'!"&amp;'Coleman Validation'!AA$665666&amp;":"&amp;'Coleman Validation'!AA$665667),'Coleman Validation'!AA$665668,FALSE))</f>
        <v>151</v>
      </c>
      <c r="AB47" s="297">
        <f ca="1">+IF(ISERROR(HLOOKUP($B47,INDIRECT("'Monthly Resource Report'!"&amp;'Coleman Validation'!AB$665666&amp;":"&amp;'Coleman Validation'!AB$665667),'Coleman Validation'!AB$665668,FALSE)),0,HLOOKUP($B47,INDIRECT("'Monthly Resource Report'!"&amp;'Coleman Validation'!AB$665666&amp;":"&amp;'Coleman Validation'!AB$665667),'Coleman Validation'!AB$665668,FALSE))</f>
        <v>1.9700008809796494</v>
      </c>
      <c r="AC47" s="317">
        <f ca="1">+IF(ISERROR(HLOOKUP($B47,INDIRECT("'Monthly Resource Report'!"&amp;'Coleman Validation'!AC$665666&amp;":"&amp;'Coleman Validation'!AC$665667),'Coleman Validation'!AC$665668,FALSE)),0,HLOOKUP($B47,INDIRECT("'Monthly Resource Report'!"&amp;'Coleman Validation'!AC$665666&amp;":"&amp;'Coleman Validation'!AC$665667),'Coleman Validation'!AC$665668,FALSE))</f>
        <v>0.32773086736337143</v>
      </c>
      <c r="AD47" s="318">
        <f ca="1">+IF(ISERROR(HLOOKUP($B47,INDIRECT("'Monthly Resource Report'!"&amp;'Coleman Validation'!AD$665666&amp;":"&amp;'Coleman Validation'!AD$665667),'Coleman Validation'!AD$665668,FALSE)),0,HLOOKUP($B47,INDIRECT("'Monthly Resource Report'!"&amp;'Coleman Validation'!AD$665666&amp;":"&amp;'Coleman Validation'!AD$665667),'Coleman Validation'!AD$665668,FALSE))</f>
        <v>0.20087315456603003</v>
      </c>
    </row>
    <row r="48" spans="2:30">
      <c r="B48" s="301">
        <v>42644</v>
      </c>
      <c r="C48" s="294">
        <v>146</v>
      </c>
      <c r="D48" s="297">
        <v>1.97</v>
      </c>
      <c r="E48" s="299">
        <v>0.33</v>
      </c>
      <c r="F48" s="295">
        <v>0.2</v>
      </c>
      <c r="G48" s="294">
        <f ca="1">+IF(ISERROR(HLOOKUP($B48,INDIRECT("'Monthly Resource Report'!"&amp;'Coleman Validation'!G$665666&amp;":"&amp;'Coleman Validation'!G$665667),'Coleman Validation'!G$665668,FALSE)),0,HLOOKUP($B48,INDIRECT("'Monthly Resource Report'!"&amp;'Coleman Validation'!G$665666&amp;":"&amp;'Coleman Validation'!G$665667),'Coleman Validation'!G$665668,FALSE))</f>
        <v>146</v>
      </c>
      <c r="H48" s="297">
        <f ca="1">+IF(ISERROR(HLOOKUP($B48,INDIRECT("'Monthly Resource Report'!"&amp;'Coleman Validation'!H$665666&amp;":"&amp;'Coleman Validation'!H$665667),'Coleman Validation'!H$665668,FALSE)),0,HLOOKUP($B48,INDIRECT("'Monthly Resource Report'!"&amp;'Coleman Validation'!H$665666&amp;":"&amp;'Coleman Validation'!H$665667),'Coleman Validation'!H$665668,FALSE))</f>
        <v>1.9699995570566413</v>
      </c>
      <c r="I48" s="317">
        <f ca="1">+IF(ISERROR(HLOOKUP($B48,INDIRECT("'Monthly Resource Report'!"&amp;'Coleman Validation'!I$665666&amp;":"&amp;'Coleman Validation'!I$665667),'Coleman Validation'!I$665668,FALSE)),0,HLOOKUP($B48,INDIRECT("'Monthly Resource Report'!"&amp;'Coleman Validation'!I$665666&amp;":"&amp;'Coleman Validation'!I$665667),'Coleman Validation'!I$665668,FALSE))</f>
        <v>0.32641622893966238</v>
      </c>
      <c r="J48" s="318">
        <f ca="1">+IF(ISERROR(HLOOKUP($B48,INDIRECT("'Monthly Resource Report'!"&amp;'Coleman Validation'!J$665666&amp;":"&amp;'Coleman Validation'!J$665667),'Coleman Validation'!J$665668,FALSE)),0,HLOOKUP($B48,INDIRECT("'Monthly Resource Report'!"&amp;'Coleman Validation'!J$665666&amp;":"&amp;'Coleman Validation'!J$665667),'Coleman Validation'!J$665668,FALSE))</f>
        <v>0.20034884138773637</v>
      </c>
      <c r="L48" s="301">
        <v>42644</v>
      </c>
      <c r="M48" s="294">
        <v>146</v>
      </c>
      <c r="N48" s="297">
        <v>1.97</v>
      </c>
      <c r="O48" s="299">
        <v>0.33</v>
      </c>
      <c r="P48" s="295">
        <v>0.2</v>
      </c>
      <c r="Q48" s="294">
        <f ca="1">+IF(ISERROR(HLOOKUP($B48,INDIRECT("'Monthly Resource Report'!"&amp;'Coleman Validation'!Q$665666&amp;":"&amp;'Coleman Validation'!Q$665667),'Coleman Validation'!Q$665668,FALSE)),0,HLOOKUP($B48,INDIRECT("'Monthly Resource Report'!"&amp;'Coleman Validation'!Q$665666&amp;":"&amp;'Coleman Validation'!Q$665667),'Coleman Validation'!Q$665668,FALSE))</f>
        <v>146</v>
      </c>
      <c r="R48" s="297">
        <f ca="1">+IF(ISERROR(HLOOKUP($B48,INDIRECT("'Monthly Resource Report'!"&amp;'Coleman Validation'!R$665666&amp;":"&amp;'Coleman Validation'!R$665667),'Coleman Validation'!R$665668,FALSE)),0,HLOOKUP($B48,INDIRECT("'Monthly Resource Report'!"&amp;'Coleman Validation'!R$665666&amp;":"&amp;'Coleman Validation'!R$665667),'Coleman Validation'!R$665668,FALSE))</f>
        <v>1.9699994443086086</v>
      </c>
      <c r="S48" s="317">
        <f ca="1">+IF(ISERROR(HLOOKUP($B48,INDIRECT("'Monthly Resource Report'!"&amp;'Coleman Validation'!S$665666&amp;":"&amp;'Coleman Validation'!S$665667),'Coleman Validation'!S$665668,FALSE)),0,HLOOKUP($B48,INDIRECT("'Monthly Resource Report'!"&amp;'Coleman Validation'!S$665666&amp;":"&amp;'Coleman Validation'!S$665667),'Coleman Validation'!S$665668,FALSE))</f>
        <v>0.32630555451401422</v>
      </c>
      <c r="T48" s="318">
        <f ca="1">+IF(ISERROR(HLOOKUP($B48,INDIRECT("'Monthly Resource Report'!"&amp;'Coleman Validation'!T$665666&amp;":"&amp;'Coleman Validation'!T$665667),'Coleman Validation'!T$665668,FALSE)),0,HLOOKUP($B48,INDIRECT("'Monthly Resource Report'!"&amp;'Coleman Validation'!T$665666&amp;":"&amp;'Coleman Validation'!T$665667),'Coleman Validation'!T$665668,FALSE))</f>
        <v>0.20060792713539283</v>
      </c>
      <c r="V48" s="301">
        <v>42644</v>
      </c>
      <c r="W48" s="294">
        <v>151</v>
      </c>
      <c r="X48" s="297">
        <v>1.97</v>
      </c>
      <c r="Y48" s="299">
        <v>0.33</v>
      </c>
      <c r="Z48" s="295">
        <v>0.2</v>
      </c>
      <c r="AA48" s="294">
        <f ca="1">+IF(ISERROR(HLOOKUP($B48,INDIRECT("'Monthly Resource Report'!"&amp;'Coleman Validation'!AA$665666&amp;":"&amp;'Coleman Validation'!AA$665667),'Coleman Validation'!AA$665668,FALSE)),0,HLOOKUP($B48,INDIRECT("'Monthly Resource Report'!"&amp;'Coleman Validation'!AA$665666&amp;":"&amp;'Coleman Validation'!AA$665667),'Coleman Validation'!AA$665668,FALSE))</f>
        <v>151</v>
      </c>
      <c r="AB48" s="297">
        <f ca="1">+IF(ISERROR(HLOOKUP($B48,INDIRECT("'Monthly Resource Report'!"&amp;'Coleman Validation'!AB$665666&amp;":"&amp;'Coleman Validation'!AB$665667),'Coleman Validation'!AB$665668,FALSE)),0,HLOOKUP($B48,INDIRECT("'Monthly Resource Report'!"&amp;'Coleman Validation'!AB$665666&amp;":"&amp;'Coleman Validation'!AB$665667),'Coleman Validation'!AB$665668,FALSE))</f>
        <v>1.969999933796958</v>
      </c>
      <c r="AC48" s="317">
        <f ca="1">+IF(ISERROR(HLOOKUP($B48,INDIRECT("'Monthly Resource Report'!"&amp;'Coleman Validation'!AC$665666&amp;":"&amp;'Coleman Validation'!AC$665667),'Coleman Validation'!AC$665668,FALSE)),0,HLOOKUP($B48,INDIRECT("'Monthly Resource Report'!"&amp;'Coleman Validation'!AC$665666&amp;":"&amp;'Coleman Validation'!AC$665667),'Coleman Validation'!AC$665668,FALSE))</f>
        <v>0.32814742157653415</v>
      </c>
      <c r="AD48" s="318">
        <f ca="1">+IF(ISERROR(HLOOKUP($B48,INDIRECT("'Monthly Resource Report'!"&amp;'Coleman Validation'!AD$665666&amp;":"&amp;'Coleman Validation'!AD$665667),'Coleman Validation'!AD$665668,FALSE)),0,HLOOKUP($B48,INDIRECT("'Monthly Resource Report'!"&amp;'Coleman Validation'!AD$665666&amp;":"&amp;'Coleman Validation'!AD$665667),'Coleman Validation'!AD$665668,FALSE))</f>
        <v>0.20062650018138289</v>
      </c>
    </row>
    <row r="49" spans="2:30">
      <c r="B49" s="301">
        <v>42675</v>
      </c>
      <c r="C49" s="294">
        <v>146</v>
      </c>
      <c r="D49" s="297">
        <v>1.97</v>
      </c>
      <c r="E49" s="299">
        <v>0.33</v>
      </c>
      <c r="F49" s="295">
        <v>0.2</v>
      </c>
      <c r="G49" s="294">
        <f ca="1">+IF(ISERROR(HLOOKUP($B49,INDIRECT("'Monthly Resource Report'!"&amp;'Coleman Validation'!G$665666&amp;":"&amp;'Coleman Validation'!G$665667),'Coleman Validation'!G$665668,FALSE)),0,HLOOKUP($B49,INDIRECT("'Monthly Resource Report'!"&amp;'Coleman Validation'!G$665666&amp;":"&amp;'Coleman Validation'!G$665667),'Coleman Validation'!G$665668,FALSE))</f>
        <v>146</v>
      </c>
      <c r="H49" s="297">
        <f ca="1">+IF(ISERROR(HLOOKUP($B49,INDIRECT("'Monthly Resource Report'!"&amp;'Coleman Validation'!H$665666&amp;":"&amp;'Coleman Validation'!H$665667),'Coleman Validation'!H$665668,FALSE)),0,HLOOKUP($B49,INDIRECT("'Monthly Resource Report'!"&amp;'Coleman Validation'!H$665666&amp;":"&amp;'Coleman Validation'!H$665667),'Coleman Validation'!H$665668,FALSE))</f>
        <v>1.9699995265076782</v>
      </c>
      <c r="I49" s="317">
        <f ca="1">+IF(ISERROR(HLOOKUP($B49,INDIRECT("'Monthly Resource Report'!"&amp;'Coleman Validation'!I$665666&amp;":"&amp;'Coleman Validation'!I$665667),'Coleman Validation'!I$665668,FALSE)),0,HLOOKUP($B49,INDIRECT("'Monthly Resource Report'!"&amp;'Coleman Validation'!I$665666&amp;":"&amp;'Coleman Validation'!I$665667),'Coleman Validation'!I$665668,FALSE))</f>
        <v>0.32689685002428975</v>
      </c>
      <c r="J49" s="318">
        <f ca="1">+IF(ISERROR(HLOOKUP($B49,INDIRECT("'Monthly Resource Report'!"&amp;'Coleman Validation'!J$665666&amp;":"&amp;'Coleman Validation'!J$665667),'Coleman Validation'!J$665668,FALSE)),0,HLOOKUP($B49,INDIRECT("'Monthly Resource Report'!"&amp;'Coleman Validation'!J$665666&amp;":"&amp;'Coleman Validation'!J$665667),'Coleman Validation'!J$665668,FALSE))</f>
        <v>0.20037266322888309</v>
      </c>
      <c r="L49" s="301">
        <v>42675</v>
      </c>
      <c r="M49" s="294">
        <v>146</v>
      </c>
      <c r="N49" s="297">
        <v>1.97</v>
      </c>
      <c r="O49" s="299">
        <v>0.33</v>
      </c>
      <c r="P49" s="295">
        <v>0.2</v>
      </c>
      <c r="Q49" s="294">
        <f ca="1">+IF(ISERROR(HLOOKUP($B49,INDIRECT("'Monthly Resource Report'!"&amp;'Coleman Validation'!Q$665666&amp;":"&amp;'Coleman Validation'!Q$665667),'Coleman Validation'!Q$665668,FALSE)),0,HLOOKUP($B49,INDIRECT("'Monthly Resource Report'!"&amp;'Coleman Validation'!Q$665666&amp;":"&amp;'Coleman Validation'!Q$665667),'Coleman Validation'!Q$665668,FALSE))</f>
        <v>146</v>
      </c>
      <c r="R49" s="297">
        <f ca="1">+IF(ISERROR(HLOOKUP($B49,INDIRECT("'Monthly Resource Report'!"&amp;'Coleman Validation'!R$665666&amp;":"&amp;'Coleman Validation'!R$665667),'Coleman Validation'!R$665668,FALSE)),0,HLOOKUP($B49,INDIRECT("'Monthly Resource Report'!"&amp;'Coleman Validation'!R$665666&amp;":"&amp;'Coleman Validation'!R$665667),'Coleman Validation'!R$665668,FALSE))</f>
        <v>1.9699996392439454</v>
      </c>
      <c r="S49" s="317">
        <f ca="1">+IF(ISERROR(HLOOKUP($B49,INDIRECT("'Monthly Resource Report'!"&amp;'Coleman Validation'!S$665666&amp;":"&amp;'Coleman Validation'!S$665667),'Coleman Validation'!S$665668,FALSE)),0,HLOOKUP($B49,INDIRECT("'Monthly Resource Report'!"&amp;'Coleman Validation'!S$665666&amp;":"&amp;'Coleman Validation'!S$665667),'Coleman Validation'!S$665668,FALSE))</f>
        <v>0.3268968265735781</v>
      </c>
      <c r="T49" s="318">
        <f ca="1">+IF(ISERROR(HLOOKUP($B49,INDIRECT("'Monthly Resource Report'!"&amp;'Coleman Validation'!T$665666&amp;":"&amp;'Coleman Validation'!T$665667),'Coleman Validation'!T$665668,FALSE)),0,HLOOKUP($B49,INDIRECT("'Monthly Resource Report'!"&amp;'Coleman Validation'!T$665666&amp;":"&amp;'Coleman Validation'!T$665667),'Coleman Validation'!T$665668,FALSE))</f>
        <v>0.20041364162244948</v>
      </c>
      <c r="V49" s="301">
        <v>42675</v>
      </c>
      <c r="W49" s="294">
        <v>151</v>
      </c>
      <c r="X49" s="297">
        <v>1.97</v>
      </c>
      <c r="Y49" s="299">
        <v>0.33</v>
      </c>
      <c r="Z49" s="295">
        <v>0.2</v>
      </c>
      <c r="AA49" s="294">
        <f ca="1">+IF(ISERROR(HLOOKUP($B49,INDIRECT("'Monthly Resource Report'!"&amp;'Coleman Validation'!AA$665666&amp;":"&amp;'Coleman Validation'!AA$665667),'Coleman Validation'!AA$665668,FALSE)),0,HLOOKUP($B49,INDIRECT("'Monthly Resource Report'!"&amp;'Coleman Validation'!AA$665666&amp;":"&amp;'Coleman Validation'!AA$665667),'Coleman Validation'!AA$665668,FALSE))</f>
        <v>151</v>
      </c>
      <c r="AB49" s="297">
        <f ca="1">+IF(ISERROR(HLOOKUP($B49,INDIRECT("'Monthly Resource Report'!"&amp;'Coleman Validation'!AB$665666&amp;":"&amp;'Coleman Validation'!AB$665667),'Coleman Validation'!AB$665668,FALSE)),0,HLOOKUP($B49,INDIRECT("'Monthly Resource Report'!"&amp;'Coleman Validation'!AB$665666&amp;":"&amp;'Coleman Validation'!AB$665667),'Coleman Validation'!AB$665668,FALSE))</f>
        <v>1.9700006379449666</v>
      </c>
      <c r="AC49" s="317">
        <f ca="1">+IF(ISERROR(HLOOKUP($B49,INDIRECT("'Monthly Resource Report'!"&amp;'Coleman Validation'!AC$665666&amp;":"&amp;'Coleman Validation'!AC$665667),'Coleman Validation'!AC$665668,FALSE)),0,HLOOKUP($B49,INDIRECT("'Monthly Resource Report'!"&amp;'Coleman Validation'!AC$665666&amp;":"&amp;'Coleman Validation'!AC$665667),'Coleman Validation'!AC$665668,FALSE))</f>
        <v>0.32868674050690017</v>
      </c>
      <c r="AD49" s="318">
        <f ca="1">+IF(ISERROR(HLOOKUP($B49,INDIRECT("'Monthly Resource Report'!"&amp;'Coleman Validation'!AD$665666&amp;":"&amp;'Coleman Validation'!AD$665667),'Coleman Validation'!AD$665668,FALSE)),0,HLOOKUP($B49,INDIRECT("'Monthly Resource Report'!"&amp;'Coleman Validation'!AD$665666&amp;":"&amp;'Coleman Validation'!AD$665667),'Coleman Validation'!AD$665668,FALSE))</f>
        <v>0.2006376120905376</v>
      </c>
    </row>
    <row r="50" spans="2:30">
      <c r="B50" s="301">
        <v>42705</v>
      </c>
      <c r="C50" s="294">
        <v>146</v>
      </c>
      <c r="D50" s="297">
        <v>1.97</v>
      </c>
      <c r="E50" s="299">
        <v>0.33</v>
      </c>
      <c r="F50" s="295">
        <v>0.2</v>
      </c>
      <c r="G50" s="294">
        <f ca="1">+IF(ISERROR(HLOOKUP($B50,INDIRECT("'Monthly Resource Report'!"&amp;'Coleman Validation'!G$665666&amp;":"&amp;'Coleman Validation'!G$665667),'Coleman Validation'!G$665668,FALSE)),0,HLOOKUP($B50,INDIRECT("'Monthly Resource Report'!"&amp;'Coleman Validation'!G$665666&amp;":"&amp;'Coleman Validation'!G$665667),'Coleman Validation'!G$665668,FALSE))</f>
        <v>146</v>
      </c>
      <c r="H50" s="297">
        <f ca="1">+IF(ISERROR(HLOOKUP($B50,INDIRECT("'Monthly Resource Report'!"&amp;'Coleman Validation'!H$665666&amp;":"&amp;'Coleman Validation'!H$665667),'Coleman Validation'!H$665668,FALSE)),0,HLOOKUP($B50,INDIRECT("'Monthly Resource Report'!"&amp;'Coleman Validation'!H$665666&amp;":"&amp;'Coleman Validation'!H$665667),'Coleman Validation'!H$665668,FALSE))</f>
        <v>1.9699986261691873</v>
      </c>
      <c r="I50" s="317">
        <f ca="1">+IF(ISERROR(HLOOKUP($B50,INDIRECT("'Monthly Resource Report'!"&amp;'Coleman Validation'!I$665666&amp;":"&amp;'Coleman Validation'!I$665667),'Coleman Validation'!I$665668,FALSE)),0,HLOOKUP($B50,INDIRECT("'Monthly Resource Report'!"&amp;'Coleman Validation'!I$665666&amp;":"&amp;'Coleman Validation'!I$665667),'Coleman Validation'!I$665668,FALSE))</f>
        <v>0.32540042459523727</v>
      </c>
      <c r="J50" s="318">
        <f ca="1">+IF(ISERROR(HLOOKUP($B50,INDIRECT("'Monthly Resource Report'!"&amp;'Coleman Validation'!J$665666&amp;":"&amp;'Coleman Validation'!J$665667),'Coleman Validation'!J$665668,FALSE)),0,HLOOKUP($B50,INDIRECT("'Monthly Resource Report'!"&amp;'Coleman Validation'!J$665666&amp;":"&amp;'Coleman Validation'!J$665667),'Coleman Validation'!J$665668,FALSE))</f>
        <v>0.20066877505284131</v>
      </c>
      <c r="L50" s="301">
        <v>42705</v>
      </c>
      <c r="M50" s="294">
        <v>146</v>
      </c>
      <c r="N50" s="297">
        <v>1.97</v>
      </c>
      <c r="O50" s="299">
        <v>0.33</v>
      </c>
      <c r="P50" s="295">
        <v>0.2</v>
      </c>
      <c r="Q50" s="294">
        <f ca="1">+IF(ISERROR(HLOOKUP($B50,INDIRECT("'Monthly Resource Report'!"&amp;'Coleman Validation'!Q$665666&amp;":"&amp;'Coleman Validation'!Q$665667),'Coleman Validation'!Q$665668,FALSE)),0,HLOOKUP($B50,INDIRECT("'Monthly Resource Report'!"&amp;'Coleman Validation'!Q$665666&amp;":"&amp;'Coleman Validation'!Q$665667),'Coleman Validation'!Q$665668,FALSE))</f>
        <v>146</v>
      </c>
      <c r="R50" s="297">
        <f ca="1">+IF(ISERROR(HLOOKUP($B50,INDIRECT("'Monthly Resource Report'!"&amp;'Coleman Validation'!R$665666&amp;":"&amp;'Coleman Validation'!R$665667),'Coleman Validation'!R$665668,FALSE)),0,HLOOKUP($B50,INDIRECT("'Monthly Resource Report'!"&amp;'Coleman Validation'!R$665666&amp;":"&amp;'Coleman Validation'!R$665667),'Coleman Validation'!R$665668,FALSE))</f>
        <v>1.9699986146706379</v>
      </c>
      <c r="S50" s="317">
        <f ca="1">+IF(ISERROR(HLOOKUP($B50,INDIRECT("'Monthly Resource Report'!"&amp;'Coleman Validation'!S$665666&amp;":"&amp;'Coleman Validation'!S$665667),'Coleman Validation'!S$665668,FALSE)),0,HLOOKUP($B50,INDIRECT("'Monthly Resource Report'!"&amp;'Coleman Validation'!S$665666&amp;":"&amp;'Coleman Validation'!S$665667),'Coleman Validation'!S$665668,FALSE))</f>
        <v>0.32514230116368792</v>
      </c>
      <c r="T50" s="318">
        <f ca="1">+IF(ISERROR(HLOOKUP($B50,INDIRECT("'Monthly Resource Report'!"&amp;'Coleman Validation'!T$665666&amp;":"&amp;'Coleman Validation'!T$665667),'Coleman Validation'!T$665668,FALSE)),0,HLOOKUP($B50,INDIRECT("'Monthly Resource Report'!"&amp;'Coleman Validation'!T$665666&amp;":"&amp;'Coleman Validation'!T$665667),'Coleman Validation'!T$665668,FALSE))</f>
        <v>0.20105589101171611</v>
      </c>
      <c r="V50" s="301">
        <v>42705</v>
      </c>
      <c r="W50" s="294">
        <v>151</v>
      </c>
      <c r="X50" s="297">
        <v>1.97</v>
      </c>
      <c r="Y50" s="299">
        <v>0.33</v>
      </c>
      <c r="Z50" s="295">
        <v>0.2</v>
      </c>
      <c r="AA50" s="294">
        <f ca="1">+IF(ISERROR(HLOOKUP($B50,INDIRECT("'Monthly Resource Report'!"&amp;'Coleman Validation'!AA$665666&amp;":"&amp;'Coleman Validation'!AA$665667),'Coleman Validation'!AA$665668,FALSE)),0,HLOOKUP($B50,INDIRECT("'Monthly Resource Report'!"&amp;'Coleman Validation'!AA$665666&amp;":"&amp;'Coleman Validation'!AA$665667),'Coleman Validation'!AA$665668,FALSE))</f>
        <v>151</v>
      </c>
      <c r="AB50" s="297">
        <f ca="1">+IF(ISERROR(HLOOKUP($B50,INDIRECT("'Monthly Resource Report'!"&amp;'Coleman Validation'!AB$665666&amp;":"&amp;'Coleman Validation'!AB$665667),'Coleman Validation'!AB$665668,FALSE)),0,HLOOKUP($B50,INDIRECT("'Monthly Resource Report'!"&amp;'Coleman Validation'!AB$665666&amp;":"&amp;'Coleman Validation'!AB$665667),'Coleman Validation'!AB$665668,FALSE))</f>
        <v>1.9700008026918381</v>
      </c>
      <c r="AC50" s="317">
        <f ca="1">+IF(ISERROR(HLOOKUP($B50,INDIRECT("'Monthly Resource Report'!"&amp;'Coleman Validation'!AC$665666&amp;":"&amp;'Coleman Validation'!AC$665667),'Coleman Validation'!AC$665668,FALSE)),0,HLOOKUP($B50,INDIRECT("'Monthly Resource Report'!"&amp;'Coleman Validation'!AC$665666&amp;":"&amp;'Coleman Validation'!AC$665667),'Coleman Validation'!AC$665668,FALSE))</f>
        <v>0.32717170844258414</v>
      </c>
      <c r="AD50" s="318">
        <f ca="1">+IF(ISERROR(HLOOKUP($B50,INDIRECT("'Monthly Resource Report'!"&amp;'Coleman Validation'!AD$665666&amp;":"&amp;'Coleman Validation'!AD$665667),'Coleman Validation'!AD$665668,FALSE)),0,HLOOKUP($B50,INDIRECT("'Monthly Resource Report'!"&amp;'Coleman Validation'!AD$665666&amp;":"&amp;'Coleman Validation'!AD$665667),'Coleman Validation'!AD$665668,FALSE))</f>
        <v>0.20064920288295801</v>
      </c>
    </row>
    <row r="51" spans="2:30">
      <c r="B51" s="301">
        <v>42736</v>
      </c>
      <c r="C51" s="294">
        <v>146</v>
      </c>
      <c r="D51" s="297">
        <v>2.017083</v>
      </c>
      <c r="E51" s="299">
        <v>0.33</v>
      </c>
      <c r="F51" s="295">
        <v>0.2</v>
      </c>
      <c r="G51" s="294">
        <f ca="1">+IF(ISERROR(HLOOKUP($B51,INDIRECT("'Monthly Resource Report'!"&amp;'Coleman Validation'!G$665666&amp;":"&amp;'Coleman Validation'!G$665667),'Coleman Validation'!G$665668,FALSE)),0,HLOOKUP($B51,INDIRECT("'Monthly Resource Report'!"&amp;'Coleman Validation'!G$665666&amp;":"&amp;'Coleman Validation'!G$665667),'Coleman Validation'!G$665668,FALSE))</f>
        <v>146</v>
      </c>
      <c r="H51" s="297">
        <f ca="1">+IF(ISERROR(HLOOKUP($B51,INDIRECT("'Monthly Resource Report'!"&amp;'Coleman Validation'!H$665666&amp;":"&amp;'Coleman Validation'!H$665667),'Coleman Validation'!H$665668,FALSE)),0,HLOOKUP($B51,INDIRECT("'Monthly Resource Report'!"&amp;'Coleman Validation'!H$665666&amp;":"&amp;'Coleman Validation'!H$665667),'Coleman Validation'!H$665668,FALSE))</f>
        <v>2.0169994232171424</v>
      </c>
      <c r="I51" s="317">
        <f ca="1">+IF(ISERROR(HLOOKUP($B51,INDIRECT("'Monthly Resource Report'!"&amp;'Coleman Validation'!I$665666&amp;":"&amp;'Coleman Validation'!I$665667),'Coleman Validation'!I$665668,FALSE)),0,HLOOKUP($B51,INDIRECT("'Monthly Resource Report'!"&amp;'Coleman Validation'!I$665666&amp;":"&amp;'Coleman Validation'!I$665667),'Coleman Validation'!I$665668,FALSE))</f>
        <v>0.32705109653767661</v>
      </c>
      <c r="J51" s="318">
        <f ca="1">+IF(ISERROR(HLOOKUP($B51,INDIRECT("'Monthly Resource Report'!"&amp;'Coleman Validation'!J$665666&amp;":"&amp;'Coleman Validation'!J$665667),'Coleman Validation'!J$665668,FALSE)),0,HLOOKUP($B51,INDIRECT("'Monthly Resource Report'!"&amp;'Coleman Validation'!J$665666&amp;":"&amp;'Coleman Validation'!J$665667),'Coleman Validation'!J$665668,FALSE))</f>
        <v>0.20052218907678634</v>
      </c>
      <c r="L51" s="301">
        <v>42736</v>
      </c>
      <c r="M51" s="294">
        <v>146</v>
      </c>
      <c r="N51" s="297">
        <v>2.017083</v>
      </c>
      <c r="O51" s="299">
        <v>0.33</v>
      </c>
      <c r="P51" s="295">
        <v>0.2</v>
      </c>
      <c r="Q51" s="294">
        <f ca="1">+IF(ISERROR(HLOOKUP($B51,INDIRECT("'Monthly Resource Report'!"&amp;'Coleman Validation'!Q$665666&amp;":"&amp;'Coleman Validation'!Q$665667),'Coleman Validation'!Q$665668,FALSE)),0,HLOOKUP($B51,INDIRECT("'Monthly Resource Report'!"&amp;'Coleman Validation'!Q$665666&amp;":"&amp;'Coleman Validation'!Q$665667),'Coleman Validation'!Q$665668,FALSE))</f>
        <v>146</v>
      </c>
      <c r="R51" s="297">
        <f ca="1">+IF(ISERROR(HLOOKUP($B51,INDIRECT("'Monthly Resource Report'!"&amp;'Coleman Validation'!R$665666&amp;":"&amp;'Coleman Validation'!R$665667),'Coleman Validation'!R$665668,FALSE)),0,HLOOKUP($B51,INDIRECT("'Monthly Resource Report'!"&amp;'Coleman Validation'!R$665666&amp;":"&amp;'Coleman Validation'!R$665667),'Coleman Validation'!R$665668,FALSE))</f>
        <v>2.0169993175835961</v>
      </c>
      <c r="S51" s="317">
        <f ca="1">+IF(ISERROR(HLOOKUP($B51,INDIRECT("'Monthly Resource Report'!"&amp;'Coleman Validation'!S$665666&amp;":"&amp;'Coleman Validation'!S$665667),'Coleman Validation'!S$665668,FALSE)),0,HLOOKUP($B51,INDIRECT("'Monthly Resource Report'!"&amp;'Coleman Validation'!S$665666&amp;":"&amp;'Coleman Validation'!S$665667),'Coleman Validation'!S$665668,FALSE))</f>
        <v>0.32719384765969567</v>
      </c>
      <c r="T51" s="318">
        <f ca="1">+IF(ISERROR(HLOOKUP($B51,INDIRECT("'Monthly Resource Report'!"&amp;'Coleman Validation'!T$665666&amp;":"&amp;'Coleman Validation'!T$665667),'Coleman Validation'!T$665668,FALSE)),0,HLOOKUP($B51,INDIRECT("'Monthly Resource Report'!"&amp;'Coleman Validation'!T$665666&amp;":"&amp;'Coleman Validation'!T$665667),'Coleman Validation'!T$665668,FALSE))</f>
        <v>0.20058585419513605</v>
      </c>
      <c r="V51" s="301">
        <v>42736</v>
      </c>
      <c r="W51" s="294">
        <v>151</v>
      </c>
      <c r="X51" s="297">
        <v>2.017083</v>
      </c>
      <c r="Y51" s="299">
        <v>0.33</v>
      </c>
      <c r="Z51" s="295">
        <v>0.2</v>
      </c>
      <c r="AA51" s="294">
        <f ca="1">+IF(ISERROR(HLOOKUP($B51,INDIRECT("'Monthly Resource Report'!"&amp;'Coleman Validation'!AA$665666&amp;":"&amp;'Coleman Validation'!AA$665667),'Coleman Validation'!AA$665668,FALSE)),0,HLOOKUP($B51,INDIRECT("'Monthly Resource Report'!"&amp;'Coleman Validation'!AA$665666&amp;":"&amp;'Coleman Validation'!AA$665667),'Coleman Validation'!AA$665668,FALSE))</f>
        <v>151</v>
      </c>
      <c r="AB51" s="297">
        <f ca="1">+IF(ISERROR(HLOOKUP($B51,INDIRECT("'Monthly Resource Report'!"&amp;'Coleman Validation'!AB$665666&amp;":"&amp;'Coleman Validation'!AB$665667),'Coleman Validation'!AB$665668,FALSE)),0,HLOOKUP($B51,INDIRECT("'Monthly Resource Report'!"&amp;'Coleman Validation'!AB$665666&amp;":"&amp;'Coleman Validation'!AB$665667),'Coleman Validation'!AB$665668,FALSE))</f>
        <v>2.0169987678300072</v>
      </c>
      <c r="AC51" s="317">
        <f ca="1">+IF(ISERROR(HLOOKUP($B51,INDIRECT("'Monthly Resource Report'!"&amp;'Coleman Validation'!AC$665666&amp;":"&amp;'Coleman Validation'!AC$665667),'Coleman Validation'!AC$665668,FALSE)),0,HLOOKUP($B51,INDIRECT("'Monthly Resource Report'!"&amp;'Coleman Validation'!AC$665666&amp;":"&amp;'Coleman Validation'!AC$665667),'Coleman Validation'!AC$665668,FALSE))</f>
        <v>0.32774962476911829</v>
      </c>
      <c r="AD51" s="318">
        <f ca="1">+IF(ISERROR(HLOOKUP($B51,INDIRECT("'Monthly Resource Report'!"&amp;'Coleman Validation'!AD$665666&amp;":"&amp;'Coleman Validation'!AD$665667),'Coleman Validation'!AD$665668,FALSE)),0,HLOOKUP($B51,INDIRECT("'Monthly Resource Report'!"&amp;'Coleman Validation'!AD$665666&amp;":"&amp;'Coleman Validation'!AD$665667),'Coleman Validation'!AD$665668,FALSE))</f>
        <v>0.20062611360580709</v>
      </c>
    </row>
    <row r="52" spans="2:30">
      <c r="B52" s="301">
        <v>42767</v>
      </c>
      <c r="C52" s="294">
        <v>146</v>
      </c>
      <c r="D52" s="297">
        <v>2.017083</v>
      </c>
      <c r="E52" s="299">
        <v>0.33</v>
      </c>
      <c r="F52" s="295">
        <v>0.2</v>
      </c>
      <c r="G52" s="294">
        <f ca="1">+IF(ISERROR(HLOOKUP($B52,INDIRECT("'Monthly Resource Report'!"&amp;'Coleman Validation'!G$665666&amp;":"&amp;'Coleman Validation'!G$665667),'Coleman Validation'!G$665668,FALSE)),0,HLOOKUP($B52,INDIRECT("'Monthly Resource Report'!"&amp;'Coleman Validation'!G$665666&amp;":"&amp;'Coleman Validation'!G$665667),'Coleman Validation'!G$665668,FALSE))</f>
        <v>146</v>
      </c>
      <c r="H52" s="297">
        <f ca="1">+IF(ISERROR(HLOOKUP($B52,INDIRECT("'Monthly Resource Report'!"&amp;'Coleman Validation'!H$665666&amp;":"&amp;'Coleman Validation'!H$665667),'Coleman Validation'!H$665668,FALSE)),0,HLOOKUP($B52,INDIRECT("'Monthly Resource Report'!"&amp;'Coleman Validation'!H$665666&amp;":"&amp;'Coleman Validation'!H$665667),'Coleman Validation'!H$665668,FALSE))</f>
        <v>2.016999737864309</v>
      </c>
      <c r="I52" s="317">
        <f ca="1">+IF(ISERROR(HLOOKUP($B52,INDIRECT("'Monthly Resource Report'!"&amp;'Coleman Validation'!I$665666&amp;":"&amp;'Coleman Validation'!I$665667),'Coleman Validation'!I$665668,FALSE)),0,HLOOKUP($B52,INDIRECT("'Monthly Resource Report'!"&amp;'Coleman Validation'!I$665666&amp;":"&amp;'Coleman Validation'!I$665667),'Coleman Validation'!I$665668,FALSE))</f>
        <v>0.32729545872020188</v>
      </c>
      <c r="J52" s="318">
        <f ca="1">+IF(ISERROR(HLOOKUP($B52,INDIRECT("'Monthly Resource Report'!"&amp;'Coleman Validation'!J$665666&amp;":"&amp;'Coleman Validation'!J$665667),'Coleman Validation'!J$665668,FALSE)),0,HLOOKUP($B52,INDIRECT("'Monthly Resource Report'!"&amp;'Coleman Validation'!J$665666&amp;":"&amp;'Coleman Validation'!J$665667),'Coleman Validation'!J$665668,FALSE))</f>
        <v>0.20038984381152719</v>
      </c>
      <c r="L52" s="301">
        <v>42767</v>
      </c>
      <c r="M52" s="294">
        <v>146</v>
      </c>
      <c r="N52" s="297">
        <v>2.017083</v>
      </c>
      <c r="O52" s="299">
        <v>0.33</v>
      </c>
      <c r="P52" s="295">
        <v>0.2</v>
      </c>
      <c r="Q52" s="294">
        <f ca="1">+IF(ISERROR(HLOOKUP($B52,INDIRECT("'Monthly Resource Report'!"&amp;'Coleman Validation'!Q$665666&amp;":"&amp;'Coleman Validation'!Q$665667),'Coleman Validation'!Q$665668,FALSE)),0,HLOOKUP($B52,INDIRECT("'Monthly Resource Report'!"&amp;'Coleman Validation'!Q$665666&amp;":"&amp;'Coleman Validation'!Q$665667),'Coleman Validation'!Q$665668,FALSE))</f>
        <v>146</v>
      </c>
      <c r="R52" s="297">
        <f ca="1">+IF(ISERROR(HLOOKUP($B52,INDIRECT("'Monthly Resource Report'!"&amp;'Coleman Validation'!R$665666&amp;":"&amp;'Coleman Validation'!R$665667),'Coleman Validation'!R$665668,FALSE)),0,HLOOKUP($B52,INDIRECT("'Monthly Resource Report'!"&amp;'Coleman Validation'!R$665666&amp;":"&amp;'Coleman Validation'!R$665667),'Coleman Validation'!R$665668,FALSE))</f>
        <v>2.0169998686457373</v>
      </c>
      <c r="S52" s="317">
        <f ca="1">+IF(ISERROR(HLOOKUP($B52,INDIRECT("'Monthly Resource Report'!"&amp;'Coleman Validation'!S$665666&amp;":"&amp;'Coleman Validation'!S$665667),'Coleman Validation'!S$665668,FALSE)),0,HLOOKUP($B52,INDIRECT("'Monthly Resource Report'!"&amp;'Coleman Validation'!S$665666&amp;":"&amp;'Coleman Validation'!S$665667),'Coleman Validation'!S$665668,FALSE))</f>
        <v>0.32722925199580882</v>
      </c>
      <c r="T52" s="318">
        <f ca="1">+IF(ISERROR(HLOOKUP($B52,INDIRECT("'Monthly Resource Report'!"&amp;'Coleman Validation'!T$665666&amp;":"&amp;'Coleman Validation'!T$665667),'Coleman Validation'!T$665668,FALSE)),0,HLOOKUP($B52,INDIRECT("'Monthly Resource Report'!"&amp;'Coleman Validation'!T$665666&amp;":"&amp;'Coleman Validation'!T$665667),'Coleman Validation'!T$665668,FALSE))</f>
        <v>0.20065801180031234</v>
      </c>
      <c r="V52" s="301">
        <v>42767</v>
      </c>
      <c r="W52" s="294">
        <v>151</v>
      </c>
      <c r="X52" s="297">
        <v>2.017083</v>
      </c>
      <c r="Y52" s="299">
        <v>0.33</v>
      </c>
      <c r="Z52" s="295">
        <v>0.2</v>
      </c>
      <c r="AA52" s="294">
        <f ca="1">+IF(ISERROR(HLOOKUP($B52,INDIRECT("'Monthly Resource Report'!"&amp;'Coleman Validation'!AA$665666&amp;":"&amp;'Coleman Validation'!AA$665667),'Coleman Validation'!AA$665668,FALSE)),0,HLOOKUP($B52,INDIRECT("'Monthly Resource Report'!"&amp;'Coleman Validation'!AA$665666&amp;":"&amp;'Coleman Validation'!AA$665667),'Coleman Validation'!AA$665668,FALSE))</f>
        <v>151</v>
      </c>
      <c r="AB52" s="297">
        <f ca="1">+IF(ISERROR(HLOOKUP($B52,INDIRECT("'Monthly Resource Report'!"&amp;'Coleman Validation'!AB$665666&amp;":"&amp;'Coleman Validation'!AB$665667),'Coleman Validation'!AB$665668,FALSE)),0,HLOOKUP($B52,INDIRECT("'Monthly Resource Report'!"&amp;'Coleman Validation'!AB$665666&amp;":"&amp;'Coleman Validation'!AB$665667),'Coleman Validation'!AB$665668,FALSE))</f>
        <v>2.0169988749275172</v>
      </c>
      <c r="AC52" s="317">
        <f ca="1">+IF(ISERROR(HLOOKUP($B52,INDIRECT("'Monthly Resource Report'!"&amp;'Coleman Validation'!AC$665666&amp;":"&amp;'Coleman Validation'!AC$665667),'Coleman Validation'!AC$665668,FALSE)),0,HLOOKUP($B52,INDIRECT("'Monthly Resource Report'!"&amp;'Coleman Validation'!AC$665666&amp;":"&amp;'Coleman Validation'!AC$665667),'Coleman Validation'!AC$665668,FALSE))</f>
        <v>0.32814675471042726</v>
      </c>
      <c r="AD52" s="318">
        <f ca="1">+IF(ISERROR(HLOOKUP($B52,INDIRECT("'Monthly Resource Report'!"&amp;'Coleman Validation'!AD$665666&amp;":"&amp;'Coleman Validation'!AD$665667),'Coleman Validation'!AD$665668,FALSE)),0,HLOOKUP($B52,INDIRECT("'Monthly Resource Report'!"&amp;'Coleman Validation'!AD$665666&amp;":"&amp;'Coleman Validation'!AD$665667),'Coleman Validation'!AD$665668,FALSE))</f>
        <v>0.20046040596823519</v>
      </c>
    </row>
    <row r="53" spans="2:30">
      <c r="B53" s="301">
        <v>42795</v>
      </c>
      <c r="C53" s="294">
        <v>146</v>
      </c>
      <c r="D53" s="297">
        <v>2.017083</v>
      </c>
      <c r="E53" s="299">
        <v>0.33</v>
      </c>
      <c r="F53" s="295">
        <v>0.2</v>
      </c>
      <c r="G53" s="294">
        <f ca="1">+IF(ISERROR(HLOOKUP($B53,INDIRECT("'Monthly Resource Report'!"&amp;'Coleman Validation'!G$665666&amp;":"&amp;'Coleman Validation'!G$665667),'Coleman Validation'!G$665668,FALSE)),0,HLOOKUP($B53,INDIRECT("'Monthly Resource Report'!"&amp;'Coleman Validation'!G$665666&amp;":"&amp;'Coleman Validation'!G$665667),'Coleman Validation'!G$665668,FALSE))</f>
        <v>146</v>
      </c>
      <c r="H53" s="297">
        <f ca="1">+IF(ISERROR(HLOOKUP($B53,INDIRECT("'Monthly Resource Report'!"&amp;'Coleman Validation'!H$665666&amp;":"&amp;'Coleman Validation'!H$665667),'Coleman Validation'!H$665668,FALSE)),0,HLOOKUP($B53,INDIRECT("'Monthly Resource Report'!"&amp;'Coleman Validation'!H$665666&amp;":"&amp;'Coleman Validation'!H$665667),'Coleman Validation'!H$665668,FALSE))</f>
        <v>2.0170004545825417</v>
      </c>
      <c r="I53" s="317">
        <f ca="1">+IF(ISERROR(HLOOKUP($B53,INDIRECT("'Monthly Resource Report'!"&amp;'Coleman Validation'!I$665666&amp;":"&amp;'Coleman Validation'!I$665667),'Coleman Validation'!I$665668,FALSE)),0,HLOOKUP($B53,INDIRECT("'Monthly Resource Report'!"&amp;'Coleman Validation'!I$665666&amp;":"&amp;'Coleman Validation'!I$665667),'Coleman Validation'!I$665668,FALSE))</f>
        <v>0.3246757654387446</v>
      </c>
      <c r="J53" s="318">
        <f ca="1">+IF(ISERROR(HLOOKUP($B53,INDIRECT("'Monthly Resource Report'!"&amp;'Coleman Validation'!J$665666&amp;":"&amp;'Coleman Validation'!J$665667),'Coleman Validation'!J$665668,FALSE)),0,HLOOKUP($B53,INDIRECT("'Monthly Resource Report'!"&amp;'Coleman Validation'!J$665666&amp;":"&amp;'Coleman Validation'!J$665667),'Coleman Validation'!J$665668,FALSE))</f>
        <v>0.20037036736528258</v>
      </c>
      <c r="L53" s="301">
        <v>42795</v>
      </c>
      <c r="M53" s="294">
        <v>146</v>
      </c>
      <c r="N53" s="297">
        <v>2.017083</v>
      </c>
      <c r="O53" s="299">
        <v>0.33</v>
      </c>
      <c r="P53" s="295">
        <v>0.2</v>
      </c>
      <c r="Q53" s="294">
        <f ca="1">+IF(ISERROR(HLOOKUP($B53,INDIRECT("'Monthly Resource Report'!"&amp;'Coleman Validation'!Q$665666&amp;":"&amp;'Coleman Validation'!Q$665667),'Coleman Validation'!Q$665668,FALSE)),0,HLOOKUP($B53,INDIRECT("'Monthly Resource Report'!"&amp;'Coleman Validation'!Q$665666&amp;":"&amp;'Coleman Validation'!Q$665667),'Coleman Validation'!Q$665668,FALSE))</f>
        <v>146</v>
      </c>
      <c r="R53" s="297">
        <f ca="1">+IF(ISERROR(HLOOKUP($B53,INDIRECT("'Monthly Resource Report'!"&amp;'Coleman Validation'!R$665666&amp;":"&amp;'Coleman Validation'!R$665667),'Coleman Validation'!R$665668,FALSE)),0,HLOOKUP($B53,INDIRECT("'Monthly Resource Report'!"&amp;'Coleman Validation'!R$665666&amp;":"&amp;'Coleman Validation'!R$665667),'Coleman Validation'!R$665668,FALSE))</f>
        <v>2.017000539576784</v>
      </c>
      <c r="S53" s="317">
        <f ca="1">+IF(ISERROR(HLOOKUP($B53,INDIRECT("'Monthly Resource Report'!"&amp;'Coleman Validation'!S$665666&amp;":"&amp;'Coleman Validation'!S$665667),'Coleman Validation'!S$665668,FALSE)),0,HLOOKUP($B53,INDIRECT("'Monthly Resource Report'!"&amp;'Coleman Validation'!S$665666&amp;":"&amp;'Coleman Validation'!S$665667),'Coleman Validation'!S$665668,FALSE))</f>
        <v>0.32446565673485223</v>
      </c>
      <c r="T53" s="318">
        <f ca="1">+IF(ISERROR(HLOOKUP($B53,INDIRECT("'Monthly Resource Report'!"&amp;'Coleman Validation'!T$665666&amp;":"&amp;'Coleman Validation'!T$665667),'Coleman Validation'!T$665668,FALSE)),0,HLOOKUP($B53,INDIRECT("'Monthly Resource Report'!"&amp;'Coleman Validation'!T$665666&amp;":"&amp;'Coleman Validation'!T$665667),'Coleman Validation'!T$665668,FALSE))</f>
        <v>0.2006318824721379</v>
      </c>
      <c r="V53" s="301">
        <v>42795</v>
      </c>
      <c r="W53" s="294">
        <v>151</v>
      </c>
      <c r="X53" s="297">
        <v>2.017083</v>
      </c>
      <c r="Y53" s="299">
        <v>0.33</v>
      </c>
      <c r="Z53" s="295">
        <v>0.2</v>
      </c>
      <c r="AA53" s="294">
        <f ca="1">+IF(ISERROR(HLOOKUP($B53,INDIRECT("'Monthly Resource Report'!"&amp;'Coleman Validation'!AA$665666&amp;":"&amp;'Coleman Validation'!AA$665667),'Coleman Validation'!AA$665668,FALSE)),0,HLOOKUP($B53,INDIRECT("'Monthly Resource Report'!"&amp;'Coleman Validation'!AA$665666&amp;":"&amp;'Coleman Validation'!AA$665667),'Coleman Validation'!AA$665668,FALSE))</f>
        <v>151</v>
      </c>
      <c r="AB53" s="297">
        <f ca="1">+IF(ISERROR(HLOOKUP($B53,INDIRECT("'Monthly Resource Report'!"&amp;'Coleman Validation'!AB$665666&amp;":"&amp;'Coleman Validation'!AB$665667),'Coleman Validation'!AB$665668,FALSE)),0,HLOOKUP($B53,INDIRECT("'Monthly Resource Report'!"&amp;'Coleman Validation'!AB$665666&amp;":"&amp;'Coleman Validation'!AB$665667),'Coleman Validation'!AB$665668,FALSE))</f>
        <v>2.0169994270950093</v>
      </c>
      <c r="AC53" s="317">
        <f ca="1">+IF(ISERROR(HLOOKUP($B53,INDIRECT("'Monthly Resource Report'!"&amp;'Coleman Validation'!AC$665666&amp;":"&amp;'Coleman Validation'!AC$665667),'Coleman Validation'!AC$665668,FALSE)),0,HLOOKUP($B53,INDIRECT("'Monthly Resource Report'!"&amp;'Coleman Validation'!AC$665666&amp;":"&amp;'Coleman Validation'!AC$665667),'Coleman Validation'!AC$665668,FALSE))</f>
        <v>0.32520200443024816</v>
      </c>
      <c r="AD53" s="318">
        <f ca="1">+IF(ISERROR(HLOOKUP($B53,INDIRECT("'Monthly Resource Report'!"&amp;'Coleman Validation'!AD$665666&amp;":"&amp;'Coleman Validation'!AD$665667),'Coleman Validation'!AD$665668,FALSE)),0,HLOOKUP($B53,INDIRECT("'Monthly Resource Report'!"&amp;'Coleman Validation'!AD$665666&amp;":"&amp;'Coleman Validation'!AD$665667),'Coleman Validation'!AD$665668,FALSE))</f>
        <v>0.20065786192572313</v>
      </c>
    </row>
    <row r="54" spans="2:30">
      <c r="B54" s="301">
        <v>42826</v>
      </c>
      <c r="C54" s="294">
        <v>146</v>
      </c>
      <c r="D54" s="297">
        <v>2.017083</v>
      </c>
      <c r="E54" s="299">
        <v>0.33</v>
      </c>
      <c r="F54" s="295">
        <v>0.2</v>
      </c>
      <c r="G54" s="294">
        <f ca="1">+IF(ISERROR(HLOOKUP($B54,INDIRECT("'Monthly Resource Report'!"&amp;'Coleman Validation'!G$665666&amp;":"&amp;'Coleman Validation'!G$665667),'Coleman Validation'!G$665668,FALSE)),0,HLOOKUP($B54,INDIRECT("'Monthly Resource Report'!"&amp;'Coleman Validation'!G$665666&amp;":"&amp;'Coleman Validation'!G$665667),'Coleman Validation'!G$665668,FALSE))</f>
        <v>146</v>
      </c>
      <c r="H54" s="297">
        <f ca="1">+IF(ISERROR(HLOOKUP($B54,INDIRECT("'Monthly Resource Report'!"&amp;'Coleman Validation'!H$665666&amp;":"&amp;'Coleman Validation'!H$665667),'Coleman Validation'!H$665668,FALSE)),0,HLOOKUP($B54,INDIRECT("'Monthly Resource Report'!"&amp;'Coleman Validation'!H$665666&amp;":"&amp;'Coleman Validation'!H$665667),'Coleman Validation'!H$665668,FALSE))</f>
        <v>2.017000084820181</v>
      </c>
      <c r="I54" s="317">
        <f ca="1">+IF(ISERROR(HLOOKUP($B54,INDIRECT("'Monthly Resource Report'!"&amp;'Coleman Validation'!I$665666&amp;":"&amp;'Coleman Validation'!I$665667),'Coleman Validation'!I$665668,FALSE)),0,HLOOKUP($B54,INDIRECT("'Monthly Resource Report'!"&amp;'Coleman Validation'!I$665666&amp;":"&amp;'Coleman Validation'!I$665667),'Coleman Validation'!I$665668,FALSE))</f>
        <v>0.32352440552306322</v>
      </c>
      <c r="J54" s="318">
        <f ca="1">+IF(ISERROR(HLOOKUP($B54,INDIRECT("'Monthly Resource Report'!"&amp;'Coleman Validation'!J$665666&amp;":"&amp;'Coleman Validation'!J$665667),'Coleman Validation'!J$665668,FALSE)),0,HLOOKUP($B54,INDIRECT("'Monthly Resource Report'!"&amp;'Coleman Validation'!J$665666&amp;":"&amp;'Coleman Validation'!J$665667),'Coleman Validation'!J$665668,FALSE))</f>
        <v>0.20039884959524326</v>
      </c>
      <c r="L54" s="301">
        <v>42826</v>
      </c>
      <c r="M54" s="294">
        <v>146</v>
      </c>
      <c r="N54" s="297">
        <v>2.017083</v>
      </c>
      <c r="O54" s="299">
        <v>0.33</v>
      </c>
      <c r="P54" s="295">
        <v>0.2</v>
      </c>
      <c r="Q54" s="294">
        <f ca="1">+IF(ISERROR(HLOOKUP($B54,INDIRECT("'Monthly Resource Report'!"&amp;'Coleman Validation'!Q$665666&amp;":"&amp;'Coleman Validation'!Q$665667),'Coleman Validation'!Q$665668,FALSE)),0,HLOOKUP($B54,INDIRECT("'Monthly Resource Report'!"&amp;'Coleman Validation'!Q$665666&amp;":"&amp;'Coleman Validation'!Q$665667),'Coleman Validation'!Q$665668,FALSE))</f>
        <v>146</v>
      </c>
      <c r="R54" s="297">
        <f ca="1">+IF(ISERROR(HLOOKUP($B54,INDIRECT("'Monthly Resource Report'!"&amp;'Coleman Validation'!R$665666&amp;":"&amp;'Coleman Validation'!R$665667),'Coleman Validation'!R$665668,FALSE)),0,HLOOKUP($B54,INDIRECT("'Monthly Resource Report'!"&amp;'Coleman Validation'!R$665666&amp;":"&amp;'Coleman Validation'!R$665667),'Coleman Validation'!R$665668,FALSE))</f>
        <v>2.016999579374505</v>
      </c>
      <c r="S54" s="317">
        <f ca="1">+IF(ISERROR(HLOOKUP($B54,INDIRECT("'Monthly Resource Report'!"&amp;'Coleman Validation'!S$665666&amp;":"&amp;'Coleman Validation'!S$665667),'Coleman Validation'!S$665668,FALSE)),0,HLOOKUP($B54,INDIRECT("'Monthly Resource Report'!"&amp;'Coleman Validation'!S$665666&amp;":"&amp;'Coleman Validation'!S$665667),'Coleman Validation'!S$665668,FALSE))</f>
        <v>0.32378947842592198</v>
      </c>
      <c r="T54" s="318">
        <f ca="1">+IF(ISERROR(HLOOKUP($B54,INDIRECT("'Monthly Resource Report'!"&amp;'Coleman Validation'!T$665666&amp;":"&amp;'Coleman Validation'!T$665667),'Coleman Validation'!T$665668,FALSE)),0,HLOOKUP($B54,INDIRECT("'Monthly Resource Report'!"&amp;'Coleman Validation'!T$665666&amp;":"&amp;'Coleman Validation'!T$665667),'Coleman Validation'!T$665668,FALSE))</f>
        <v>0.20045807946033065</v>
      </c>
      <c r="V54" s="301">
        <v>42826</v>
      </c>
      <c r="W54" s="294">
        <v>151</v>
      </c>
      <c r="X54" s="297">
        <v>2.017083</v>
      </c>
      <c r="Y54" s="299">
        <v>0.33</v>
      </c>
      <c r="Z54" s="295">
        <v>0.2</v>
      </c>
      <c r="AA54" s="294">
        <f ca="1">+IF(ISERROR(HLOOKUP($B54,INDIRECT("'Monthly Resource Report'!"&amp;'Coleman Validation'!AA$665666&amp;":"&amp;'Coleman Validation'!AA$665667),'Coleman Validation'!AA$665668,FALSE)),0,HLOOKUP($B54,INDIRECT("'Monthly Resource Report'!"&amp;'Coleman Validation'!AA$665666&amp;":"&amp;'Coleman Validation'!AA$665667),'Coleman Validation'!AA$665668,FALSE))</f>
        <v>151</v>
      </c>
      <c r="AB54" s="297">
        <f ca="1">+IF(ISERROR(HLOOKUP($B54,INDIRECT("'Monthly Resource Report'!"&amp;'Coleman Validation'!AB$665666&amp;":"&amp;'Coleman Validation'!AB$665667),'Coleman Validation'!AB$665668,FALSE)),0,HLOOKUP($B54,INDIRECT("'Monthly Resource Report'!"&amp;'Coleman Validation'!AB$665666&amp;":"&amp;'Coleman Validation'!AB$665667),'Coleman Validation'!AB$665668,FALSE))</f>
        <v>2.0169992805570542</v>
      </c>
      <c r="AC54" s="317">
        <f ca="1">+IF(ISERROR(HLOOKUP($B54,INDIRECT("'Monthly Resource Report'!"&amp;'Coleman Validation'!AC$665666&amp;":"&amp;'Coleman Validation'!AC$665667),'Coleman Validation'!AC$665668,FALSE)),0,HLOOKUP($B54,INDIRECT("'Monthly Resource Report'!"&amp;'Coleman Validation'!AC$665666&amp;":"&amp;'Coleman Validation'!AC$665667),'Coleman Validation'!AC$665668,FALSE))</f>
        <v>0.32431970226214901</v>
      </c>
      <c r="AD54" s="318">
        <f ca="1">+IF(ISERROR(HLOOKUP($B54,INDIRECT("'Monthly Resource Report'!"&amp;'Coleman Validation'!AD$665666&amp;":"&amp;'Coleman Validation'!AD$665667),'Coleman Validation'!AD$665668,FALSE)),0,HLOOKUP($B54,INDIRECT("'Monthly Resource Report'!"&amp;'Coleman Validation'!AD$665666&amp;":"&amp;'Coleman Validation'!AD$665667),'Coleman Validation'!AD$665668,FALSE))</f>
        <v>0.2007461853796553</v>
      </c>
    </row>
    <row r="55" spans="2:30">
      <c r="B55" s="301">
        <v>42856</v>
      </c>
      <c r="C55" s="294">
        <v>146</v>
      </c>
      <c r="D55" s="297">
        <v>2.017083</v>
      </c>
      <c r="E55" s="299">
        <v>0.33</v>
      </c>
      <c r="F55" s="295">
        <v>2.6</v>
      </c>
      <c r="G55" s="294">
        <f ca="1">+IF(ISERROR(HLOOKUP($B55,INDIRECT("'Monthly Resource Report'!"&amp;'Coleman Validation'!G$665666&amp;":"&amp;'Coleman Validation'!G$665667),'Coleman Validation'!G$665668,FALSE)),0,HLOOKUP($B55,INDIRECT("'Monthly Resource Report'!"&amp;'Coleman Validation'!G$665666&amp;":"&amp;'Coleman Validation'!G$665667),'Coleman Validation'!G$665668,FALSE))</f>
        <v>146</v>
      </c>
      <c r="H55" s="297">
        <f ca="1">+IF(ISERROR(HLOOKUP($B55,INDIRECT("'Monthly Resource Report'!"&amp;'Coleman Validation'!H$665666&amp;":"&amp;'Coleman Validation'!H$665667),'Coleman Validation'!H$665668,FALSE)),0,HLOOKUP($B55,INDIRECT("'Monthly Resource Report'!"&amp;'Coleman Validation'!H$665666&amp;":"&amp;'Coleman Validation'!H$665667),'Coleman Validation'!H$665668,FALSE))</f>
        <v>2.0169999636579483</v>
      </c>
      <c r="I55" s="317">
        <f ca="1">+IF(ISERROR(HLOOKUP($B55,INDIRECT("'Monthly Resource Report'!"&amp;'Coleman Validation'!I$665666&amp;":"&amp;'Coleman Validation'!I$665667),'Coleman Validation'!I$665668,FALSE)),0,HLOOKUP($B55,INDIRECT("'Monthly Resource Report'!"&amp;'Coleman Validation'!I$665666&amp;":"&amp;'Coleman Validation'!I$665667),'Coleman Validation'!I$665668,FALSE))</f>
        <v>0.3233035673462003</v>
      </c>
      <c r="J55" s="318">
        <f ca="1">+IF(ISERROR(HLOOKUP($B55,INDIRECT("'Monthly Resource Report'!"&amp;'Coleman Validation'!J$665666&amp;":"&amp;'Coleman Validation'!J$665667),'Coleman Validation'!J$665668,FALSE)),0,HLOOKUP($B55,INDIRECT("'Monthly Resource Report'!"&amp;'Coleman Validation'!J$665666&amp;":"&amp;'Coleman Validation'!J$665667),'Coleman Validation'!J$665668,FALSE))</f>
        <v>2.6050094539391422</v>
      </c>
      <c r="L55" s="301">
        <v>42856</v>
      </c>
      <c r="M55" s="294">
        <v>146</v>
      </c>
      <c r="N55" s="297">
        <v>2.017083</v>
      </c>
      <c r="O55" s="299">
        <v>0.33</v>
      </c>
      <c r="P55" s="295">
        <v>2.6</v>
      </c>
      <c r="Q55" s="294">
        <f ca="1">+IF(ISERROR(HLOOKUP($B55,INDIRECT("'Monthly Resource Report'!"&amp;'Coleman Validation'!Q$665666&amp;":"&amp;'Coleman Validation'!Q$665667),'Coleman Validation'!Q$665668,FALSE)),0,HLOOKUP($B55,INDIRECT("'Monthly Resource Report'!"&amp;'Coleman Validation'!Q$665666&amp;":"&amp;'Coleman Validation'!Q$665667),'Coleman Validation'!Q$665668,FALSE))</f>
        <v>146</v>
      </c>
      <c r="R55" s="297">
        <f ca="1">+IF(ISERROR(HLOOKUP($B55,INDIRECT("'Monthly Resource Report'!"&amp;'Coleman Validation'!R$665666&amp;":"&amp;'Coleman Validation'!R$665667),'Coleman Validation'!R$665668,FALSE)),0,HLOOKUP($B55,INDIRECT("'Monthly Resource Report'!"&amp;'Coleman Validation'!R$665666&amp;":"&amp;'Coleman Validation'!R$665667),'Coleman Validation'!R$665668,FALSE))</f>
        <v>2.0169999635829519</v>
      </c>
      <c r="S55" s="317">
        <f ca="1">+IF(ISERROR(HLOOKUP($B55,INDIRECT("'Monthly Resource Report'!"&amp;'Coleman Validation'!S$665666&amp;":"&amp;'Coleman Validation'!S$665667),'Coleman Validation'!S$665668,FALSE)),0,HLOOKUP($B55,INDIRECT("'Monthly Resource Report'!"&amp;'Coleman Validation'!S$665666&amp;":"&amp;'Coleman Validation'!S$665667),'Coleman Validation'!S$665668,FALSE))</f>
        <v>0.32324845933492591</v>
      </c>
      <c r="T55" s="318">
        <f ca="1">+IF(ISERROR(HLOOKUP($B55,INDIRECT("'Monthly Resource Report'!"&amp;'Coleman Validation'!T$665666&amp;":"&amp;'Coleman Validation'!T$665667),'Coleman Validation'!T$665668,FALSE)),0,HLOOKUP($B55,INDIRECT("'Monthly Resource Report'!"&amp;'Coleman Validation'!T$665666&amp;":"&amp;'Coleman Validation'!T$665667),'Coleman Validation'!T$665668,FALSE))</f>
        <v>2.6113901325963567</v>
      </c>
      <c r="V55" s="301">
        <v>42856</v>
      </c>
      <c r="W55" s="294">
        <v>151</v>
      </c>
      <c r="X55" s="297">
        <v>2.017083</v>
      </c>
      <c r="Y55" s="299">
        <v>0.33</v>
      </c>
      <c r="Z55" s="295">
        <v>0.2</v>
      </c>
      <c r="AA55" s="294">
        <f ca="1">+IF(ISERROR(HLOOKUP($B55,INDIRECT("'Monthly Resource Report'!"&amp;'Coleman Validation'!AA$665666&amp;":"&amp;'Coleman Validation'!AA$665667),'Coleman Validation'!AA$665668,FALSE)),0,HLOOKUP($B55,INDIRECT("'Monthly Resource Report'!"&amp;'Coleman Validation'!AA$665666&amp;":"&amp;'Coleman Validation'!AA$665667),'Coleman Validation'!AA$665668,FALSE))</f>
        <v>151</v>
      </c>
      <c r="AB55" s="297">
        <f ca="1">+IF(ISERROR(HLOOKUP($B55,INDIRECT("'Monthly Resource Report'!"&amp;'Coleman Validation'!AB$665666&amp;":"&amp;'Coleman Validation'!AB$665667),'Coleman Validation'!AB$665668,FALSE)),0,HLOOKUP($B55,INDIRECT("'Monthly Resource Report'!"&amp;'Coleman Validation'!AB$665666&amp;":"&amp;'Coleman Validation'!AB$665667),'Coleman Validation'!AB$665668,FALSE))</f>
        <v>2.017000442086649</v>
      </c>
      <c r="AC55" s="317">
        <f ca="1">+IF(ISERROR(HLOOKUP($B55,INDIRECT("'Monthly Resource Report'!"&amp;'Coleman Validation'!AC$665666&amp;":"&amp;'Coleman Validation'!AC$665667),'Coleman Validation'!AC$665668,FALSE)),0,HLOOKUP($B55,INDIRECT("'Monthly Resource Report'!"&amp;'Coleman Validation'!AC$665666&amp;":"&amp;'Coleman Validation'!AC$665667),'Coleman Validation'!AC$665668,FALSE))</f>
        <v>0.32310673610065471</v>
      </c>
      <c r="AD55" s="318">
        <f ca="1">+IF(ISERROR(HLOOKUP($B55,INDIRECT("'Monthly Resource Report'!"&amp;'Coleman Validation'!AD$665666&amp;":"&amp;'Coleman Validation'!AD$665667),'Coleman Validation'!AD$665668,FALSE)),0,HLOOKUP($B55,INDIRECT("'Monthly Resource Report'!"&amp;'Coleman Validation'!AD$665666&amp;":"&amp;'Coleman Validation'!AD$665667),'Coleman Validation'!AD$665668,FALSE))</f>
        <v>0.2029671307036873</v>
      </c>
    </row>
    <row r="56" spans="2:30">
      <c r="B56" s="301">
        <v>42887</v>
      </c>
      <c r="C56" s="294">
        <v>146</v>
      </c>
      <c r="D56" s="297">
        <v>2.017083</v>
      </c>
      <c r="E56" s="299">
        <v>0.33</v>
      </c>
      <c r="F56" s="295">
        <v>0.2</v>
      </c>
      <c r="G56" s="294">
        <f ca="1">+IF(ISERROR(HLOOKUP($B56,INDIRECT("'Monthly Resource Report'!"&amp;'Coleman Validation'!G$665666&amp;":"&amp;'Coleman Validation'!G$665667),'Coleman Validation'!G$665668,FALSE)),0,HLOOKUP($B56,INDIRECT("'Monthly Resource Report'!"&amp;'Coleman Validation'!G$665666&amp;":"&amp;'Coleman Validation'!G$665667),'Coleman Validation'!G$665668,FALSE))</f>
        <v>146</v>
      </c>
      <c r="H56" s="297">
        <f ca="1">+IF(ISERROR(HLOOKUP($B56,INDIRECT("'Monthly Resource Report'!"&amp;'Coleman Validation'!H$665666&amp;":"&amp;'Coleman Validation'!H$665667),'Coleman Validation'!H$665668,FALSE)),0,HLOOKUP($B56,INDIRECT("'Monthly Resource Report'!"&amp;'Coleman Validation'!H$665666&amp;":"&amp;'Coleman Validation'!H$665667),'Coleman Validation'!H$665668,FALSE))</f>
        <v>2.01700060266556</v>
      </c>
      <c r="I56" s="317">
        <f ca="1">+IF(ISERROR(HLOOKUP($B56,INDIRECT("'Monthly Resource Report'!"&amp;'Coleman Validation'!I$665666&amp;":"&amp;'Coleman Validation'!I$665667),'Coleman Validation'!I$665668,FALSE)),0,HLOOKUP($B56,INDIRECT("'Monthly Resource Report'!"&amp;'Coleman Validation'!I$665666&amp;":"&amp;'Coleman Validation'!I$665667),'Coleman Validation'!I$665668,FALSE))</f>
        <v>0.32369918240776874</v>
      </c>
      <c r="J56" s="318">
        <f ca="1">+IF(ISERROR(HLOOKUP($B56,INDIRECT("'Monthly Resource Report'!"&amp;'Coleman Validation'!J$665666&amp;":"&amp;'Coleman Validation'!J$665667),'Coleman Validation'!J$665668,FALSE)),0,HLOOKUP($B56,INDIRECT("'Monthly Resource Report'!"&amp;'Coleman Validation'!J$665666&amp;":"&amp;'Coleman Validation'!J$665667),'Coleman Validation'!J$665668,FALSE))</f>
        <v>0.53625252974057103</v>
      </c>
      <c r="L56" s="301">
        <v>42887</v>
      </c>
      <c r="M56" s="294">
        <v>146</v>
      </c>
      <c r="N56" s="297">
        <v>2.017083</v>
      </c>
      <c r="O56" s="299">
        <v>0.33</v>
      </c>
      <c r="P56" s="295">
        <v>0.2</v>
      </c>
      <c r="Q56" s="294">
        <f ca="1">+IF(ISERROR(HLOOKUP($B56,INDIRECT("'Monthly Resource Report'!"&amp;'Coleman Validation'!Q$665666&amp;":"&amp;'Coleman Validation'!Q$665667),'Coleman Validation'!Q$665668,FALSE)),0,HLOOKUP($B56,INDIRECT("'Monthly Resource Report'!"&amp;'Coleman Validation'!Q$665666&amp;":"&amp;'Coleman Validation'!Q$665667),'Coleman Validation'!Q$665668,FALSE))</f>
        <v>146</v>
      </c>
      <c r="R56" s="297">
        <f ca="1">+IF(ISERROR(HLOOKUP($B56,INDIRECT("'Monthly Resource Report'!"&amp;'Coleman Validation'!R$665666&amp;":"&amp;'Coleman Validation'!R$665667),'Coleman Validation'!R$665668,FALSE)),0,HLOOKUP($B56,INDIRECT("'Monthly Resource Report'!"&amp;'Coleman Validation'!R$665666&amp;":"&amp;'Coleman Validation'!R$665667),'Coleman Validation'!R$665668,FALSE))</f>
        <v>2.0170002064145787</v>
      </c>
      <c r="S56" s="317">
        <f ca="1">+IF(ISERROR(HLOOKUP($B56,INDIRECT("'Monthly Resource Report'!"&amp;'Coleman Validation'!S$665666&amp;":"&amp;'Coleman Validation'!S$665667),'Coleman Validation'!S$665668,FALSE)),0,HLOOKUP($B56,INDIRECT("'Monthly Resource Report'!"&amp;'Coleman Validation'!S$665666&amp;":"&amp;'Coleman Validation'!S$665667),'Coleman Validation'!S$665668,FALSE))</f>
        <v>0.32387035386078405</v>
      </c>
      <c r="T56" s="318">
        <f ca="1">+IF(ISERROR(HLOOKUP($B56,INDIRECT("'Monthly Resource Report'!"&amp;'Coleman Validation'!T$665666&amp;":"&amp;'Coleman Validation'!T$665667),'Coleman Validation'!T$665668,FALSE)),0,HLOOKUP($B56,INDIRECT("'Monthly Resource Report'!"&amp;'Coleman Validation'!T$665666&amp;":"&amp;'Coleman Validation'!T$665667),'Coleman Validation'!T$665668,FALSE))</f>
        <v>0.48084810566716246</v>
      </c>
      <c r="V56" s="301">
        <v>42887</v>
      </c>
      <c r="W56" s="294">
        <v>151</v>
      </c>
      <c r="X56" s="297">
        <v>2.017083</v>
      </c>
      <c r="Y56" s="299">
        <v>0.33</v>
      </c>
      <c r="Z56" s="295">
        <v>0.2</v>
      </c>
      <c r="AA56" s="294">
        <f ca="1">+IF(ISERROR(HLOOKUP($B56,INDIRECT("'Monthly Resource Report'!"&amp;'Coleman Validation'!AA$665666&amp;":"&amp;'Coleman Validation'!AA$665667),'Coleman Validation'!AA$665668,FALSE)),0,HLOOKUP($B56,INDIRECT("'Monthly Resource Report'!"&amp;'Coleman Validation'!AA$665666&amp;":"&amp;'Coleman Validation'!AA$665667),'Coleman Validation'!AA$665668,FALSE))</f>
        <v>151</v>
      </c>
      <c r="AB56" s="297">
        <f ca="1">+IF(ISERROR(HLOOKUP($B56,INDIRECT("'Monthly Resource Report'!"&amp;'Coleman Validation'!AB$665666&amp;":"&amp;'Coleman Validation'!AB$665667),'Coleman Validation'!AB$665668,FALSE)),0,HLOOKUP($B56,INDIRECT("'Monthly Resource Report'!"&amp;'Coleman Validation'!AB$665666&amp;":"&amp;'Coleman Validation'!AB$665667),'Coleman Validation'!AB$665668,FALSE))</f>
        <v>2.0169995945236847</v>
      </c>
      <c r="AC56" s="317">
        <f ca="1">+IF(ISERROR(HLOOKUP($B56,INDIRECT("'Monthly Resource Report'!"&amp;'Coleman Validation'!AC$665666&amp;":"&amp;'Coleman Validation'!AC$665667),'Coleman Validation'!AC$665668,FALSE)),0,HLOOKUP($B56,INDIRECT("'Monthly Resource Report'!"&amp;'Coleman Validation'!AC$665666&amp;":"&amp;'Coleman Validation'!AC$665667),'Coleman Validation'!AC$665668,FALSE))</f>
        <v>0.3244158952436586</v>
      </c>
      <c r="AD56" s="318">
        <f ca="1">+IF(ISERROR(HLOOKUP($B56,INDIRECT("'Monthly Resource Report'!"&amp;'Coleman Validation'!AD$665666&amp;":"&amp;'Coleman Validation'!AD$665667),'Coleman Validation'!AD$665668,FALSE)),0,HLOOKUP($B56,INDIRECT("'Monthly Resource Report'!"&amp;'Coleman Validation'!AD$665666&amp;":"&amp;'Coleman Validation'!AD$665667),'Coleman Validation'!AD$665668,FALSE))</f>
        <v>0.20070398184767399</v>
      </c>
    </row>
    <row r="57" spans="2:30">
      <c r="B57" s="301">
        <v>42917</v>
      </c>
      <c r="C57" s="294">
        <v>146</v>
      </c>
      <c r="D57" s="297">
        <v>2.017083</v>
      </c>
      <c r="E57" s="299">
        <v>0.33</v>
      </c>
      <c r="F57" s="295">
        <v>0.2</v>
      </c>
      <c r="G57" s="294">
        <f ca="1">+IF(ISERROR(HLOOKUP($B57,INDIRECT("'Monthly Resource Report'!"&amp;'Coleman Validation'!G$665666&amp;":"&amp;'Coleman Validation'!G$665667),'Coleman Validation'!G$665668,FALSE)),0,HLOOKUP($B57,INDIRECT("'Monthly Resource Report'!"&amp;'Coleman Validation'!G$665666&amp;":"&amp;'Coleman Validation'!G$665667),'Coleman Validation'!G$665668,FALSE))</f>
        <v>146</v>
      </c>
      <c r="H57" s="297">
        <f ca="1">+IF(ISERROR(HLOOKUP($B57,INDIRECT("'Monthly Resource Report'!"&amp;'Coleman Validation'!H$665666&amp;":"&amp;'Coleman Validation'!H$665667),'Coleman Validation'!H$665668,FALSE)),0,HLOOKUP($B57,INDIRECT("'Monthly Resource Report'!"&amp;'Coleman Validation'!H$665666&amp;":"&amp;'Coleman Validation'!H$665667),'Coleman Validation'!H$665668,FALSE))</f>
        <v>2.0169995353104482</v>
      </c>
      <c r="I57" s="317">
        <f ca="1">+IF(ISERROR(HLOOKUP($B57,INDIRECT("'Monthly Resource Report'!"&amp;'Coleman Validation'!I$665666&amp;":"&amp;'Coleman Validation'!I$665667),'Coleman Validation'!I$665668,FALSE)),0,HLOOKUP($B57,INDIRECT("'Monthly Resource Report'!"&amp;'Coleman Validation'!I$665666&amp;":"&amp;'Coleman Validation'!I$665667),'Coleman Validation'!I$665668,FALSE))</f>
        <v>0.32383635473832623</v>
      </c>
      <c r="J57" s="318">
        <f ca="1">+IF(ISERROR(HLOOKUP($B57,INDIRECT("'Monthly Resource Report'!"&amp;'Coleman Validation'!J$665666&amp;":"&amp;'Coleman Validation'!J$665667),'Coleman Validation'!J$665668,FALSE)),0,HLOOKUP($B57,INDIRECT("'Monthly Resource Report'!"&amp;'Coleman Validation'!J$665666&amp;":"&amp;'Coleman Validation'!J$665667),'Coleman Validation'!J$665668,FALSE))</f>
        <v>0.20037508576486099</v>
      </c>
      <c r="L57" s="301">
        <v>42917</v>
      </c>
      <c r="M57" s="294">
        <v>146</v>
      </c>
      <c r="N57" s="297">
        <v>2.017083</v>
      </c>
      <c r="O57" s="299">
        <v>0.33</v>
      </c>
      <c r="P57" s="295">
        <v>0.2</v>
      </c>
      <c r="Q57" s="294">
        <f ca="1">+IF(ISERROR(HLOOKUP($B57,INDIRECT("'Monthly Resource Report'!"&amp;'Coleman Validation'!Q$665666&amp;":"&amp;'Coleman Validation'!Q$665667),'Coleman Validation'!Q$665668,FALSE)),0,HLOOKUP($B57,INDIRECT("'Monthly Resource Report'!"&amp;'Coleman Validation'!Q$665666&amp;":"&amp;'Coleman Validation'!Q$665667),'Coleman Validation'!Q$665668,FALSE))</f>
        <v>146</v>
      </c>
      <c r="R57" s="297">
        <f ca="1">+IF(ISERROR(HLOOKUP($B57,INDIRECT("'Monthly Resource Report'!"&amp;'Coleman Validation'!R$665666&amp;":"&amp;'Coleman Validation'!R$665667),'Coleman Validation'!R$665668,FALSE)),0,HLOOKUP($B57,INDIRECT("'Monthly Resource Report'!"&amp;'Coleman Validation'!R$665666&amp;":"&amp;'Coleman Validation'!R$665667),'Coleman Validation'!R$665668,FALSE))</f>
        <v>2.0169997852899777</v>
      </c>
      <c r="S57" s="317">
        <f ca="1">+IF(ISERROR(HLOOKUP($B57,INDIRECT("'Monthly Resource Report'!"&amp;'Coleman Validation'!S$665666&amp;":"&amp;'Coleman Validation'!S$665667),'Coleman Validation'!S$665668,FALSE)),0,HLOOKUP($B57,INDIRECT("'Monthly Resource Report'!"&amp;'Coleman Validation'!S$665666&amp;":"&amp;'Coleman Validation'!S$665667),'Coleman Validation'!S$665668,FALSE))</f>
        <v>0.32379892681697425</v>
      </c>
      <c r="T57" s="318">
        <f ca="1">+IF(ISERROR(HLOOKUP($B57,INDIRECT("'Monthly Resource Report'!"&amp;'Coleman Validation'!T$665666&amp;":"&amp;'Coleman Validation'!T$665667),'Coleman Validation'!T$665668,FALSE)),0,HLOOKUP($B57,INDIRECT("'Monthly Resource Report'!"&amp;'Coleman Validation'!T$665666&amp;":"&amp;'Coleman Validation'!T$665667),'Coleman Validation'!T$665668,FALSE))</f>
        <v>0.20064233904800235</v>
      </c>
      <c r="V57" s="301">
        <v>42917</v>
      </c>
      <c r="W57" s="294">
        <v>151</v>
      </c>
      <c r="X57" s="297">
        <v>2.017083</v>
      </c>
      <c r="Y57" s="299">
        <v>0.33</v>
      </c>
      <c r="Z57" s="295">
        <v>0.2</v>
      </c>
      <c r="AA57" s="294">
        <f ca="1">+IF(ISERROR(HLOOKUP($B57,INDIRECT("'Monthly Resource Report'!"&amp;'Coleman Validation'!AA$665666&amp;":"&amp;'Coleman Validation'!AA$665667),'Coleman Validation'!AA$665668,FALSE)),0,HLOOKUP($B57,INDIRECT("'Monthly Resource Report'!"&amp;'Coleman Validation'!AA$665666&amp;":"&amp;'Coleman Validation'!AA$665667),'Coleman Validation'!AA$665668,FALSE))</f>
        <v>151</v>
      </c>
      <c r="AB57" s="297">
        <f ca="1">+IF(ISERROR(HLOOKUP($B57,INDIRECT("'Monthly Resource Report'!"&amp;'Coleman Validation'!AB$665666&amp;":"&amp;'Coleman Validation'!AB$665667),'Coleman Validation'!AB$665668,FALSE)),0,HLOOKUP($B57,INDIRECT("'Monthly Resource Report'!"&amp;'Coleman Validation'!AB$665666&amp;":"&amp;'Coleman Validation'!AB$665667),'Coleman Validation'!AB$665668,FALSE))</f>
        <v>2.0169991207847162</v>
      </c>
      <c r="AC57" s="317">
        <f ca="1">+IF(ISERROR(HLOOKUP($B57,INDIRECT("'Monthly Resource Report'!"&amp;'Coleman Validation'!AC$665666&amp;":"&amp;'Coleman Validation'!AC$665667),'Coleman Validation'!AC$665668,FALSE)),0,HLOOKUP($B57,INDIRECT("'Monthly Resource Report'!"&amp;'Coleman Validation'!AC$665666&amp;":"&amp;'Coleman Validation'!AC$665667),'Coleman Validation'!AC$665668,FALSE))</f>
        <v>0.32452198303988328</v>
      </c>
      <c r="AD57" s="318">
        <f ca="1">+IF(ISERROR(HLOOKUP($B57,INDIRECT("'Monthly Resource Report'!"&amp;'Coleman Validation'!AD$665666&amp;":"&amp;'Coleman Validation'!AD$665667),'Coleman Validation'!AD$665668,FALSE)),0,HLOOKUP($B57,INDIRECT("'Monthly Resource Report'!"&amp;'Coleman Validation'!AD$665666&amp;":"&amp;'Coleman Validation'!AD$665667),'Coleman Validation'!AD$665668,FALSE))</f>
        <v>0.20089950033613946</v>
      </c>
    </row>
    <row r="58" spans="2:30">
      <c r="B58" s="301">
        <v>42948</v>
      </c>
      <c r="C58" s="294">
        <v>146</v>
      </c>
      <c r="D58" s="297">
        <v>2.017083</v>
      </c>
      <c r="E58" s="299">
        <v>0.33</v>
      </c>
      <c r="F58" s="295">
        <v>0.2</v>
      </c>
      <c r="G58" s="294">
        <f ca="1">+IF(ISERROR(HLOOKUP($B58,INDIRECT("'Monthly Resource Report'!"&amp;'Coleman Validation'!G$665666&amp;":"&amp;'Coleman Validation'!G$665667),'Coleman Validation'!G$665668,FALSE)),0,HLOOKUP($B58,INDIRECT("'Monthly Resource Report'!"&amp;'Coleman Validation'!G$665666&amp;":"&amp;'Coleman Validation'!G$665667),'Coleman Validation'!G$665668,FALSE))</f>
        <v>146</v>
      </c>
      <c r="H58" s="297">
        <f ca="1">+IF(ISERROR(HLOOKUP($B58,INDIRECT("'Monthly Resource Report'!"&amp;'Coleman Validation'!H$665666&amp;":"&amp;'Coleman Validation'!H$665667),'Coleman Validation'!H$665668,FALSE)),0,HLOOKUP($B58,INDIRECT("'Monthly Resource Report'!"&amp;'Coleman Validation'!H$665666&amp;":"&amp;'Coleman Validation'!H$665667),'Coleman Validation'!H$665668,FALSE))</f>
        <v>2.0170001524551138</v>
      </c>
      <c r="I58" s="317">
        <f ca="1">+IF(ISERROR(HLOOKUP($B58,INDIRECT("'Monthly Resource Report'!"&amp;'Coleman Validation'!I$665666&amp;":"&amp;'Coleman Validation'!I$665667),'Coleman Validation'!I$665668,FALSE)),0,HLOOKUP($B58,INDIRECT("'Monthly Resource Report'!"&amp;'Coleman Validation'!I$665666&amp;":"&amp;'Coleman Validation'!I$665667),'Coleman Validation'!I$665668,FALSE))</f>
        <v>0.32437731488024441</v>
      </c>
      <c r="J58" s="318">
        <f ca="1">+IF(ISERROR(HLOOKUP($B58,INDIRECT("'Monthly Resource Report'!"&amp;'Coleman Validation'!J$665666&amp;":"&amp;'Coleman Validation'!J$665667),'Coleman Validation'!J$665668,FALSE)),0,HLOOKUP($B58,INDIRECT("'Monthly Resource Report'!"&amp;'Coleman Validation'!J$665666&amp;":"&amp;'Coleman Validation'!J$665667),'Coleman Validation'!J$665668,FALSE))</f>
        <v>0.20037682945674373</v>
      </c>
      <c r="L58" s="301">
        <v>42948</v>
      </c>
      <c r="M58" s="294">
        <v>146</v>
      </c>
      <c r="N58" s="297">
        <v>2.017083</v>
      </c>
      <c r="O58" s="299">
        <v>0.33</v>
      </c>
      <c r="P58" s="295">
        <v>0.2</v>
      </c>
      <c r="Q58" s="294">
        <f ca="1">+IF(ISERROR(HLOOKUP($B58,INDIRECT("'Monthly Resource Report'!"&amp;'Coleman Validation'!Q$665666&amp;":"&amp;'Coleman Validation'!Q$665667),'Coleman Validation'!Q$665668,FALSE)),0,HLOOKUP($B58,INDIRECT("'Monthly Resource Report'!"&amp;'Coleman Validation'!Q$665666&amp;":"&amp;'Coleman Validation'!Q$665667),'Coleman Validation'!Q$665668,FALSE))</f>
        <v>146</v>
      </c>
      <c r="R58" s="297">
        <f ca="1">+IF(ISERROR(HLOOKUP($B58,INDIRECT("'Monthly Resource Report'!"&amp;'Coleman Validation'!R$665666&amp;":"&amp;'Coleman Validation'!R$665667),'Coleman Validation'!R$665668,FALSE)),0,HLOOKUP($B58,INDIRECT("'Monthly Resource Report'!"&amp;'Coleman Validation'!R$665666&amp;":"&amp;'Coleman Validation'!R$665667),'Coleman Validation'!R$665668,FALSE))</f>
        <v>2.0170001403278994</v>
      </c>
      <c r="S58" s="317">
        <f ca="1">+IF(ISERROR(HLOOKUP($B58,INDIRECT("'Monthly Resource Report'!"&amp;'Coleman Validation'!S$665666&amp;":"&amp;'Coleman Validation'!S$665667),'Coleman Validation'!S$665668,FALSE)),0,HLOOKUP($B58,INDIRECT("'Monthly Resource Report'!"&amp;'Coleman Validation'!S$665666&amp;":"&amp;'Coleman Validation'!S$665667),'Coleman Validation'!S$665668,FALSE))</f>
        <v>0.32446508185399331</v>
      </c>
      <c r="T58" s="318">
        <f ca="1">+IF(ISERROR(HLOOKUP($B58,INDIRECT("'Monthly Resource Report'!"&amp;'Coleman Validation'!T$665666&amp;":"&amp;'Coleman Validation'!T$665667),'Coleman Validation'!T$665668,FALSE)),0,HLOOKUP($B58,INDIRECT("'Monthly Resource Report'!"&amp;'Coleman Validation'!T$665666&amp;":"&amp;'Coleman Validation'!T$665667),'Coleman Validation'!T$665668,FALSE))</f>
        <v>0.20063021354054728</v>
      </c>
      <c r="V58" s="301">
        <v>42948</v>
      </c>
      <c r="W58" s="294">
        <v>151</v>
      </c>
      <c r="X58" s="297">
        <v>2.017083</v>
      </c>
      <c r="Y58" s="299">
        <v>0.33</v>
      </c>
      <c r="Z58" s="295">
        <v>0.2</v>
      </c>
      <c r="AA58" s="294">
        <f ca="1">+IF(ISERROR(HLOOKUP($B58,INDIRECT("'Monthly Resource Report'!"&amp;'Coleman Validation'!AA$665666&amp;":"&amp;'Coleman Validation'!AA$665667),'Coleman Validation'!AA$665668,FALSE)),0,HLOOKUP($B58,INDIRECT("'Monthly Resource Report'!"&amp;'Coleman Validation'!AA$665666&amp;":"&amp;'Coleman Validation'!AA$665667),'Coleman Validation'!AA$665668,FALSE))</f>
        <v>151</v>
      </c>
      <c r="AB58" s="297">
        <f ca="1">+IF(ISERROR(HLOOKUP($B58,INDIRECT("'Monthly Resource Report'!"&amp;'Coleman Validation'!AB$665666&amp;":"&amp;'Coleman Validation'!AB$665667),'Coleman Validation'!AB$665668,FALSE)),0,HLOOKUP($B58,INDIRECT("'Monthly Resource Report'!"&amp;'Coleman Validation'!AB$665666&amp;":"&amp;'Coleman Validation'!AB$665667),'Coleman Validation'!AB$665668,FALSE))</f>
        <v>2.016999609585687</v>
      </c>
      <c r="AC58" s="317">
        <f ca="1">+IF(ISERROR(HLOOKUP($B58,INDIRECT("'Monthly Resource Report'!"&amp;'Coleman Validation'!AC$665666&amp;":"&amp;'Coleman Validation'!AC$665667),'Coleman Validation'!AC$665668,FALSE)),0,HLOOKUP($B58,INDIRECT("'Monthly Resource Report'!"&amp;'Coleman Validation'!AC$665666&amp;":"&amp;'Coleman Validation'!AC$665667),'Coleman Validation'!AC$665668,FALSE))</f>
        <v>0.32519365671723205</v>
      </c>
      <c r="AD58" s="318">
        <f ca="1">+IF(ISERROR(HLOOKUP($B58,INDIRECT("'Monthly Resource Report'!"&amp;'Coleman Validation'!AD$665666&amp;":"&amp;'Coleman Validation'!AD$665667),'Coleman Validation'!AD$665668,FALSE)),0,HLOOKUP($B58,INDIRECT("'Monthly Resource Report'!"&amp;'Coleman Validation'!AD$665666&amp;":"&amp;'Coleman Validation'!AD$665667),'Coleman Validation'!AD$665668,FALSE))</f>
        <v>0.20066658990182346</v>
      </c>
    </row>
    <row r="59" spans="2:30">
      <c r="B59" s="301">
        <v>42979</v>
      </c>
      <c r="C59" s="294">
        <v>146</v>
      </c>
      <c r="D59" s="297">
        <v>2.017083</v>
      </c>
      <c r="E59" s="299">
        <v>0.33</v>
      </c>
      <c r="F59" s="295">
        <v>0.2</v>
      </c>
      <c r="G59" s="294">
        <f ca="1">+IF(ISERROR(HLOOKUP($B59,INDIRECT("'Monthly Resource Report'!"&amp;'Coleman Validation'!G$665666&amp;":"&amp;'Coleman Validation'!G$665667),'Coleman Validation'!G$665668,FALSE)),0,HLOOKUP($B59,INDIRECT("'Monthly Resource Report'!"&amp;'Coleman Validation'!G$665666&amp;":"&amp;'Coleman Validation'!G$665667),'Coleman Validation'!G$665668,FALSE))</f>
        <v>146</v>
      </c>
      <c r="H59" s="297">
        <f ca="1">+IF(ISERROR(HLOOKUP($B59,INDIRECT("'Monthly Resource Report'!"&amp;'Coleman Validation'!H$665666&amp;":"&amp;'Coleman Validation'!H$665667),'Coleman Validation'!H$665668,FALSE)),0,HLOOKUP($B59,INDIRECT("'Monthly Resource Report'!"&amp;'Coleman Validation'!H$665666&amp;":"&amp;'Coleman Validation'!H$665667),'Coleman Validation'!H$665668,FALSE))</f>
        <v>2.0170003208213023</v>
      </c>
      <c r="I59" s="317">
        <f ca="1">+IF(ISERROR(HLOOKUP($B59,INDIRECT("'Monthly Resource Report'!"&amp;'Coleman Validation'!I$665666&amp;":"&amp;'Coleman Validation'!I$665667),'Coleman Validation'!I$665668,FALSE)),0,HLOOKUP($B59,INDIRECT("'Monthly Resource Report'!"&amp;'Coleman Validation'!I$665666&amp;":"&amp;'Coleman Validation'!I$665667),'Coleman Validation'!I$665668,FALSE))</f>
        <v>0.32246348384705587</v>
      </c>
      <c r="J59" s="318">
        <f ca="1">+IF(ISERROR(HLOOKUP($B59,INDIRECT("'Monthly Resource Report'!"&amp;'Coleman Validation'!J$665666&amp;":"&amp;'Coleman Validation'!J$665667),'Coleman Validation'!J$665668,FALSE)),0,HLOOKUP($B59,INDIRECT("'Monthly Resource Report'!"&amp;'Coleman Validation'!J$665666&amp;":"&amp;'Coleman Validation'!J$665667),'Coleman Validation'!J$665668,FALSE))</f>
        <v>0.20041481816716597</v>
      </c>
      <c r="L59" s="301">
        <v>42979</v>
      </c>
      <c r="M59" s="294">
        <v>146</v>
      </c>
      <c r="N59" s="297">
        <v>2.017083</v>
      </c>
      <c r="O59" s="299">
        <v>0.33</v>
      </c>
      <c r="P59" s="295">
        <v>0.2</v>
      </c>
      <c r="Q59" s="294">
        <f ca="1">+IF(ISERROR(HLOOKUP($B59,INDIRECT("'Monthly Resource Report'!"&amp;'Coleman Validation'!Q$665666&amp;":"&amp;'Coleman Validation'!Q$665667),'Coleman Validation'!Q$665668,FALSE)),0,HLOOKUP($B59,INDIRECT("'Monthly Resource Report'!"&amp;'Coleman Validation'!Q$665666&amp;":"&amp;'Coleman Validation'!Q$665667),'Coleman Validation'!Q$665668,FALSE))</f>
        <v>146</v>
      </c>
      <c r="R59" s="297">
        <f ca="1">+IF(ISERROR(HLOOKUP($B59,INDIRECT("'Monthly Resource Report'!"&amp;'Coleman Validation'!R$665666&amp;":"&amp;'Coleman Validation'!R$665667),'Coleman Validation'!R$665668,FALSE)),0,HLOOKUP($B59,INDIRECT("'Monthly Resource Report'!"&amp;'Coleman Validation'!R$665666&amp;":"&amp;'Coleman Validation'!R$665667),'Coleman Validation'!R$665668,FALSE))</f>
        <v>2.0170001645633415</v>
      </c>
      <c r="S59" s="317">
        <f ca="1">+IF(ISERROR(HLOOKUP($B59,INDIRECT("'Monthly Resource Report'!"&amp;'Coleman Validation'!S$665666&amp;":"&amp;'Coleman Validation'!S$665667),'Coleman Validation'!S$665668,FALSE)),0,HLOOKUP($B59,INDIRECT("'Monthly Resource Report'!"&amp;'Coleman Validation'!S$665666&amp;":"&amp;'Coleman Validation'!S$665667),'Coleman Validation'!S$665668,FALSE))</f>
        <v>0.3223941550135645</v>
      </c>
      <c r="T59" s="318">
        <f ca="1">+IF(ISERROR(HLOOKUP($B59,INDIRECT("'Monthly Resource Report'!"&amp;'Coleman Validation'!T$665666&amp;":"&amp;'Coleman Validation'!T$665667),'Coleman Validation'!T$665668,FALSE)),0,HLOOKUP($B59,INDIRECT("'Monthly Resource Report'!"&amp;'Coleman Validation'!T$665666&amp;":"&amp;'Coleman Validation'!T$665667),'Coleman Validation'!T$665668,FALSE))</f>
        <v>0.20069814183397158</v>
      </c>
      <c r="V59" s="301">
        <v>42979</v>
      </c>
      <c r="W59" s="294">
        <v>151</v>
      </c>
      <c r="X59" s="297">
        <v>2.017083</v>
      </c>
      <c r="Y59" s="299">
        <v>0.33</v>
      </c>
      <c r="Z59" s="295">
        <v>0.2</v>
      </c>
      <c r="AA59" s="294">
        <f ca="1">+IF(ISERROR(HLOOKUP($B59,INDIRECT("'Monthly Resource Report'!"&amp;'Coleman Validation'!AA$665666&amp;":"&amp;'Coleman Validation'!AA$665667),'Coleman Validation'!AA$665668,FALSE)),0,HLOOKUP($B59,INDIRECT("'Monthly Resource Report'!"&amp;'Coleman Validation'!AA$665666&amp;":"&amp;'Coleman Validation'!AA$665667),'Coleman Validation'!AA$665668,FALSE))</f>
        <v>151</v>
      </c>
      <c r="AB59" s="297">
        <f ca="1">+IF(ISERROR(HLOOKUP($B59,INDIRECT("'Monthly Resource Report'!"&amp;'Coleman Validation'!AB$665666&amp;":"&amp;'Coleman Validation'!AB$665667),'Coleman Validation'!AB$665668,FALSE)),0,HLOOKUP($B59,INDIRECT("'Monthly Resource Report'!"&amp;'Coleman Validation'!AB$665666&amp;":"&amp;'Coleman Validation'!AB$665667),'Coleman Validation'!AB$665668,FALSE))</f>
        <v>2.0169995440036481</v>
      </c>
      <c r="AC59" s="317">
        <f ca="1">+IF(ISERROR(HLOOKUP($B59,INDIRECT("'Monthly Resource Report'!"&amp;'Coleman Validation'!AC$665666&amp;":"&amp;'Coleman Validation'!AC$665667),'Coleman Validation'!AC$665668,FALSE)),0,HLOOKUP($B59,INDIRECT("'Monthly Resource Report'!"&amp;'Coleman Validation'!AC$665666&amp;":"&amp;'Coleman Validation'!AC$665667),'Coleman Validation'!AC$665668,FALSE))</f>
        <v>0.32422344582196166</v>
      </c>
      <c r="AD59" s="318">
        <f ca="1">+IF(ISERROR(HLOOKUP($B59,INDIRECT("'Monthly Resource Report'!"&amp;'Coleman Validation'!AD$665666&amp;":"&amp;'Coleman Validation'!AD$665667),'Coleman Validation'!AD$665668,FALSE)),0,HLOOKUP($B59,INDIRECT("'Monthly Resource Report'!"&amp;'Coleman Validation'!AD$665666&amp;":"&amp;'Coleman Validation'!AD$665667),'Coleman Validation'!AD$665668,FALSE))</f>
        <v>0.20094243167973538</v>
      </c>
    </row>
    <row r="60" spans="2:30">
      <c r="B60" s="301">
        <v>43009</v>
      </c>
      <c r="C60" s="294">
        <v>146</v>
      </c>
      <c r="D60" s="297">
        <v>2.017083</v>
      </c>
      <c r="E60" s="299">
        <v>0.33</v>
      </c>
      <c r="F60" s="295">
        <v>0.2</v>
      </c>
      <c r="G60" s="294">
        <f ca="1">+IF(ISERROR(HLOOKUP($B60,INDIRECT("'Monthly Resource Report'!"&amp;'Coleman Validation'!G$665666&amp;":"&amp;'Coleman Validation'!G$665667),'Coleman Validation'!G$665668,FALSE)),0,HLOOKUP($B60,INDIRECT("'Monthly Resource Report'!"&amp;'Coleman Validation'!G$665666&amp;":"&amp;'Coleman Validation'!G$665667),'Coleman Validation'!G$665668,FALSE))</f>
        <v>146</v>
      </c>
      <c r="H60" s="297">
        <f ca="1">+IF(ISERROR(HLOOKUP($B60,INDIRECT("'Monthly Resource Report'!"&amp;'Coleman Validation'!H$665666&amp;":"&amp;'Coleman Validation'!H$665667),'Coleman Validation'!H$665668,FALSE)),0,HLOOKUP($B60,INDIRECT("'Monthly Resource Report'!"&amp;'Coleman Validation'!H$665666&amp;":"&amp;'Coleman Validation'!H$665667),'Coleman Validation'!H$665668,FALSE))</f>
        <v>2.0169999044022751</v>
      </c>
      <c r="I60" s="317">
        <f ca="1">+IF(ISERROR(HLOOKUP($B60,INDIRECT("'Monthly Resource Report'!"&amp;'Coleman Validation'!I$665666&amp;":"&amp;'Coleman Validation'!I$665667),'Coleman Validation'!I$665668,FALSE)),0,HLOOKUP($B60,INDIRECT("'Monthly Resource Report'!"&amp;'Coleman Validation'!I$665666&amp;":"&amp;'Coleman Validation'!I$665667),'Coleman Validation'!I$665668,FALSE))</f>
        <v>0.32374292436342378</v>
      </c>
      <c r="J60" s="318">
        <f ca="1">+IF(ISERROR(HLOOKUP($B60,INDIRECT("'Monthly Resource Report'!"&amp;'Coleman Validation'!J$665666&amp;":"&amp;'Coleman Validation'!J$665667),'Coleman Validation'!J$665668,FALSE)),0,HLOOKUP($B60,INDIRECT("'Monthly Resource Report'!"&amp;'Coleman Validation'!J$665666&amp;":"&amp;'Coleman Validation'!J$665667),'Coleman Validation'!J$665668,FALSE))</f>
        <v>0.20038667118148115</v>
      </c>
      <c r="L60" s="301">
        <v>43009</v>
      </c>
      <c r="M60" s="294">
        <v>146</v>
      </c>
      <c r="N60" s="297">
        <v>2.017083</v>
      </c>
      <c r="O60" s="299">
        <v>0.33</v>
      </c>
      <c r="P60" s="295">
        <v>0.2</v>
      </c>
      <c r="Q60" s="294">
        <f ca="1">+IF(ISERROR(HLOOKUP($B60,INDIRECT("'Monthly Resource Report'!"&amp;'Coleman Validation'!Q$665666&amp;":"&amp;'Coleman Validation'!Q$665667),'Coleman Validation'!Q$665668,FALSE)),0,HLOOKUP($B60,INDIRECT("'Monthly Resource Report'!"&amp;'Coleman Validation'!Q$665666&amp;":"&amp;'Coleman Validation'!Q$665667),'Coleman Validation'!Q$665668,FALSE))</f>
        <v>146</v>
      </c>
      <c r="R60" s="297">
        <f ca="1">+IF(ISERROR(HLOOKUP($B60,INDIRECT("'Monthly Resource Report'!"&amp;'Coleman Validation'!R$665666&amp;":"&amp;'Coleman Validation'!R$665667),'Coleman Validation'!R$665668,FALSE)),0,HLOOKUP($B60,INDIRECT("'Monthly Resource Report'!"&amp;'Coleman Validation'!R$665666&amp;":"&amp;'Coleman Validation'!R$665667),'Coleman Validation'!R$665668,FALSE))</f>
        <v>2.0170001904036559</v>
      </c>
      <c r="S60" s="317">
        <f ca="1">+IF(ISERROR(HLOOKUP($B60,INDIRECT("'Monthly Resource Report'!"&amp;'Coleman Validation'!S$665666&amp;":"&amp;'Coleman Validation'!S$665667),'Coleman Validation'!S$665668,FALSE)),0,HLOOKUP($B60,INDIRECT("'Monthly Resource Report'!"&amp;'Coleman Validation'!S$665666&amp;":"&amp;'Coleman Validation'!S$665667),'Coleman Validation'!S$665668,FALSE))</f>
        <v>0.32390111311236125</v>
      </c>
      <c r="T60" s="318">
        <f ca="1">+IF(ISERROR(HLOOKUP($B60,INDIRECT("'Monthly Resource Report'!"&amp;'Coleman Validation'!T$665666&amp;":"&amp;'Coleman Validation'!T$665667),'Coleman Validation'!T$665668,FALSE)),0,HLOOKUP($B60,INDIRECT("'Monthly Resource Report'!"&amp;'Coleman Validation'!T$665666&amp;":"&amp;'Coleman Validation'!T$665667),'Coleman Validation'!T$665668,FALSE))</f>
        <v>0.20042037901167947</v>
      </c>
      <c r="V60" s="301">
        <v>43009</v>
      </c>
      <c r="W60" s="294">
        <v>151</v>
      </c>
      <c r="X60" s="297">
        <v>2.017083</v>
      </c>
      <c r="Y60" s="299">
        <v>0.33</v>
      </c>
      <c r="Z60" s="295">
        <v>0.2</v>
      </c>
      <c r="AA60" s="294">
        <f ca="1">+IF(ISERROR(HLOOKUP($B60,INDIRECT("'Monthly Resource Report'!"&amp;'Coleman Validation'!AA$665666&amp;":"&amp;'Coleman Validation'!AA$665667),'Coleman Validation'!AA$665668,FALSE)),0,HLOOKUP($B60,INDIRECT("'Monthly Resource Report'!"&amp;'Coleman Validation'!AA$665666&amp;":"&amp;'Coleman Validation'!AA$665667),'Coleman Validation'!AA$665668,FALSE))</f>
        <v>151</v>
      </c>
      <c r="AB60" s="297">
        <f ca="1">+IF(ISERROR(HLOOKUP($B60,INDIRECT("'Monthly Resource Report'!"&amp;'Coleman Validation'!AB$665666&amp;":"&amp;'Coleman Validation'!AB$665667),'Coleman Validation'!AB$665668,FALSE)),0,HLOOKUP($B60,INDIRECT("'Monthly Resource Report'!"&amp;'Coleman Validation'!AB$665666&amp;":"&amp;'Coleman Validation'!AB$665667),'Coleman Validation'!AB$665668,FALSE))</f>
        <v>2.0169995961460798</v>
      </c>
      <c r="AC60" s="317">
        <f ca="1">+IF(ISERROR(HLOOKUP($B60,INDIRECT("'Monthly Resource Report'!"&amp;'Coleman Validation'!AC$665666&amp;":"&amp;'Coleman Validation'!AC$665667),'Coleman Validation'!AC$665668,FALSE)),0,HLOOKUP($B60,INDIRECT("'Monthly Resource Report'!"&amp;'Coleman Validation'!AC$665666&amp;":"&amp;'Coleman Validation'!AC$665667),'Coleman Validation'!AC$665668,FALSE))</f>
        <v>0.32433095691670338</v>
      </c>
      <c r="AD60" s="318">
        <f ca="1">+IF(ISERROR(HLOOKUP($B60,INDIRECT("'Monthly Resource Report'!"&amp;'Coleman Validation'!AD$665666&amp;":"&amp;'Coleman Validation'!AD$665667),'Coleman Validation'!AD$665668,FALSE)),0,HLOOKUP($B60,INDIRECT("'Monthly Resource Report'!"&amp;'Coleman Validation'!AD$665666&amp;":"&amp;'Coleman Validation'!AD$665667),'Coleman Validation'!AD$665668,FALSE))</f>
        <v>0.20067133076558327</v>
      </c>
    </row>
    <row r="61" spans="2:30">
      <c r="B61" s="301">
        <v>43040</v>
      </c>
      <c r="C61" s="294">
        <v>146</v>
      </c>
      <c r="D61" s="297">
        <v>2.017083</v>
      </c>
      <c r="E61" s="299">
        <v>0.33</v>
      </c>
      <c r="F61" s="295">
        <v>0.2</v>
      </c>
      <c r="G61" s="294">
        <f ca="1">+IF(ISERROR(HLOOKUP($B61,INDIRECT("'Monthly Resource Report'!"&amp;'Coleman Validation'!G$665666&amp;":"&amp;'Coleman Validation'!G$665667),'Coleman Validation'!G$665668,FALSE)),0,HLOOKUP($B61,INDIRECT("'Monthly Resource Report'!"&amp;'Coleman Validation'!G$665666&amp;":"&amp;'Coleman Validation'!G$665667),'Coleman Validation'!G$665668,FALSE))</f>
        <v>146</v>
      </c>
      <c r="H61" s="297">
        <f ca="1">+IF(ISERROR(HLOOKUP($B61,INDIRECT("'Monthly Resource Report'!"&amp;'Coleman Validation'!H$665666&amp;":"&amp;'Coleman Validation'!H$665667),'Coleman Validation'!H$665668,FALSE)),0,HLOOKUP($B61,INDIRECT("'Monthly Resource Report'!"&amp;'Coleman Validation'!H$665666&amp;":"&amp;'Coleman Validation'!H$665667),'Coleman Validation'!H$665668,FALSE))</f>
        <v>2.0169997441613976</v>
      </c>
      <c r="I61" s="317">
        <f ca="1">+IF(ISERROR(HLOOKUP($B61,INDIRECT("'Monthly Resource Report'!"&amp;'Coleman Validation'!I$665666&amp;":"&amp;'Coleman Validation'!I$665667),'Coleman Validation'!I$665668,FALSE)),0,HLOOKUP($B61,INDIRECT("'Monthly Resource Report'!"&amp;'Coleman Validation'!I$665666&amp;":"&amp;'Coleman Validation'!I$665667),'Coleman Validation'!I$665668,FALSE))</f>
        <v>0.32422527371486881</v>
      </c>
      <c r="J61" s="318">
        <f ca="1">+IF(ISERROR(HLOOKUP($B61,INDIRECT("'Monthly Resource Report'!"&amp;'Coleman Validation'!J$665666&amp;":"&amp;'Coleman Validation'!J$665667),'Coleman Validation'!J$665668,FALSE)),0,HLOOKUP($B61,INDIRECT("'Monthly Resource Report'!"&amp;'Coleman Validation'!J$665666&amp;":"&amp;'Coleman Validation'!J$665667),'Coleman Validation'!J$665668,FALSE))</f>
        <v>0.20058953684466882</v>
      </c>
      <c r="L61" s="301">
        <v>43040</v>
      </c>
      <c r="M61" s="294">
        <v>146</v>
      </c>
      <c r="N61" s="297">
        <v>2.017083</v>
      </c>
      <c r="O61" s="299">
        <v>0.33</v>
      </c>
      <c r="P61" s="295">
        <v>0.2</v>
      </c>
      <c r="Q61" s="294">
        <f ca="1">+IF(ISERROR(HLOOKUP($B61,INDIRECT("'Monthly Resource Report'!"&amp;'Coleman Validation'!Q$665666&amp;":"&amp;'Coleman Validation'!Q$665667),'Coleman Validation'!Q$665668,FALSE)),0,HLOOKUP($B61,INDIRECT("'Monthly Resource Report'!"&amp;'Coleman Validation'!Q$665666&amp;":"&amp;'Coleman Validation'!Q$665667),'Coleman Validation'!Q$665668,FALSE))</f>
        <v>146</v>
      </c>
      <c r="R61" s="297">
        <f ca="1">+IF(ISERROR(HLOOKUP($B61,INDIRECT("'Monthly Resource Report'!"&amp;'Coleman Validation'!R$665666&amp;":"&amp;'Coleman Validation'!R$665667),'Coleman Validation'!R$665668,FALSE)),0,HLOOKUP($B61,INDIRECT("'Monthly Resource Report'!"&amp;'Coleman Validation'!R$665666&amp;":"&amp;'Coleman Validation'!R$665667),'Coleman Validation'!R$665668,FALSE))</f>
        <v>2.0170000577578406</v>
      </c>
      <c r="S61" s="317">
        <f ca="1">+IF(ISERROR(HLOOKUP($B61,INDIRECT("'Monthly Resource Report'!"&amp;'Coleman Validation'!S$665666&amp;":"&amp;'Coleman Validation'!S$665667),'Coleman Validation'!S$665668,FALSE)),0,HLOOKUP($B61,INDIRECT("'Monthly Resource Report'!"&amp;'Coleman Validation'!S$665666&amp;":"&amp;'Coleman Validation'!S$665667),'Coleman Validation'!S$665668,FALSE))</f>
        <v>0.32460567617407698</v>
      </c>
      <c r="T61" s="318">
        <f ca="1">+IF(ISERROR(HLOOKUP($B61,INDIRECT("'Monthly Resource Report'!"&amp;'Coleman Validation'!T$665666&amp;":"&amp;'Coleman Validation'!T$665667),'Coleman Validation'!T$665668,FALSE)),0,HLOOKUP($B61,INDIRECT("'Monthly Resource Report'!"&amp;'Coleman Validation'!T$665666&amp;":"&amp;'Coleman Validation'!T$665667),'Coleman Validation'!T$665668,FALSE))</f>
        <v>0.20064636763109189</v>
      </c>
      <c r="V61" s="301">
        <v>43040</v>
      </c>
      <c r="W61" s="294">
        <v>151</v>
      </c>
      <c r="X61" s="297">
        <v>2.017083</v>
      </c>
      <c r="Y61" s="299">
        <v>0.33</v>
      </c>
      <c r="Z61" s="295">
        <v>0.2</v>
      </c>
      <c r="AA61" s="294">
        <f ca="1">+IF(ISERROR(HLOOKUP($B61,INDIRECT("'Monthly Resource Report'!"&amp;'Coleman Validation'!AA$665666&amp;":"&amp;'Coleman Validation'!AA$665667),'Coleman Validation'!AA$665668,FALSE)),0,HLOOKUP($B61,INDIRECT("'Monthly Resource Report'!"&amp;'Coleman Validation'!AA$665666&amp;":"&amp;'Coleman Validation'!AA$665667),'Coleman Validation'!AA$665668,FALSE))</f>
        <v>151</v>
      </c>
      <c r="AB61" s="297">
        <f ca="1">+IF(ISERROR(HLOOKUP($B61,INDIRECT("'Monthly Resource Report'!"&amp;'Coleman Validation'!AB$665666&amp;":"&amp;'Coleman Validation'!AB$665667),'Coleman Validation'!AB$665668,FALSE)),0,HLOOKUP($B61,INDIRECT("'Monthly Resource Report'!"&amp;'Coleman Validation'!AB$665666&amp;":"&amp;'Coleman Validation'!AB$665667),'Coleman Validation'!AB$665668,FALSE))</f>
        <v>2.0169994458170737</v>
      </c>
      <c r="AC61" s="317">
        <f ca="1">+IF(ISERROR(HLOOKUP($B61,INDIRECT("'Monthly Resource Report'!"&amp;'Coleman Validation'!AC$665666&amp;":"&amp;'Coleman Validation'!AC$665667),'Coleman Validation'!AC$665668,FALSE)),0,HLOOKUP($B61,INDIRECT("'Monthly Resource Report'!"&amp;'Coleman Validation'!AC$665666&amp;":"&amp;'Coleman Validation'!AC$665667),'Coleman Validation'!AC$665668,FALSE))</f>
        <v>0.32551712471011962</v>
      </c>
      <c r="AD61" s="318">
        <f ca="1">+IF(ISERROR(HLOOKUP($B61,INDIRECT("'Monthly Resource Report'!"&amp;'Coleman Validation'!AD$665666&amp;":"&amp;'Coleman Validation'!AD$665667),'Coleman Validation'!AD$665668,FALSE)),0,HLOOKUP($B61,INDIRECT("'Monthly Resource Report'!"&amp;'Coleman Validation'!AD$665666&amp;":"&amp;'Coleman Validation'!AD$665667),'Coleman Validation'!AD$665668,FALSE))</f>
        <v>0.20068613187088022</v>
      </c>
    </row>
    <row r="62" spans="2:30">
      <c r="B62" s="301">
        <v>43070</v>
      </c>
      <c r="C62" s="294">
        <v>146</v>
      </c>
      <c r="D62" s="297">
        <v>2.017083</v>
      </c>
      <c r="E62" s="299">
        <v>0.33</v>
      </c>
      <c r="F62" s="295">
        <v>0.2</v>
      </c>
      <c r="G62" s="294">
        <f ca="1">+IF(ISERROR(HLOOKUP($B62,INDIRECT("'Monthly Resource Report'!"&amp;'Coleman Validation'!G$665666&amp;":"&amp;'Coleman Validation'!G$665667),'Coleman Validation'!G$665668,FALSE)),0,HLOOKUP($B62,INDIRECT("'Monthly Resource Report'!"&amp;'Coleman Validation'!G$665666&amp;":"&amp;'Coleman Validation'!G$665667),'Coleman Validation'!G$665668,FALSE))</f>
        <v>146</v>
      </c>
      <c r="H62" s="297">
        <f ca="1">+IF(ISERROR(HLOOKUP($B62,INDIRECT("'Monthly Resource Report'!"&amp;'Coleman Validation'!H$665666&amp;":"&amp;'Coleman Validation'!H$665667),'Coleman Validation'!H$665668,FALSE)),0,HLOOKUP($B62,INDIRECT("'Monthly Resource Report'!"&amp;'Coleman Validation'!H$665666&amp;":"&amp;'Coleman Validation'!H$665667),'Coleman Validation'!H$665668,FALSE))</f>
        <v>2.0169995009311892</v>
      </c>
      <c r="I62" s="317">
        <f ca="1">+IF(ISERROR(HLOOKUP($B62,INDIRECT("'Monthly Resource Report'!"&amp;'Coleman Validation'!I$665666&amp;":"&amp;'Coleman Validation'!I$665667),'Coleman Validation'!I$665668,FALSE)),0,HLOOKUP($B62,INDIRECT("'Monthly Resource Report'!"&amp;'Coleman Validation'!I$665666&amp;":"&amp;'Coleman Validation'!I$665667),'Coleman Validation'!I$665668,FALSE))</f>
        <v>0.32324315452580898</v>
      </c>
      <c r="J62" s="318">
        <f ca="1">+IF(ISERROR(HLOOKUP($B62,INDIRECT("'Monthly Resource Report'!"&amp;'Coleman Validation'!J$665666&amp;":"&amp;'Coleman Validation'!J$665667),'Coleman Validation'!J$665668,FALSE)),0,HLOOKUP($B62,INDIRECT("'Monthly Resource Report'!"&amp;'Coleman Validation'!J$665666&amp;":"&amp;'Coleman Validation'!J$665667),'Coleman Validation'!J$665668,FALSE))</f>
        <v>0.20058538720354516</v>
      </c>
      <c r="L62" s="301">
        <v>43070</v>
      </c>
      <c r="M62" s="294">
        <v>146</v>
      </c>
      <c r="N62" s="297">
        <v>2.017083</v>
      </c>
      <c r="O62" s="299">
        <v>0.33</v>
      </c>
      <c r="P62" s="295">
        <v>0.2</v>
      </c>
      <c r="Q62" s="294">
        <f ca="1">+IF(ISERROR(HLOOKUP($B62,INDIRECT("'Monthly Resource Report'!"&amp;'Coleman Validation'!Q$665666&amp;":"&amp;'Coleman Validation'!Q$665667),'Coleman Validation'!Q$665668,FALSE)),0,HLOOKUP($B62,INDIRECT("'Monthly Resource Report'!"&amp;'Coleman Validation'!Q$665666&amp;":"&amp;'Coleman Validation'!Q$665667),'Coleman Validation'!Q$665668,FALSE))</f>
        <v>146</v>
      </c>
      <c r="R62" s="297">
        <f ca="1">+IF(ISERROR(HLOOKUP($B62,INDIRECT("'Monthly Resource Report'!"&amp;'Coleman Validation'!R$665666&amp;":"&amp;'Coleman Validation'!R$665667),'Coleman Validation'!R$665668,FALSE)),0,HLOOKUP($B62,INDIRECT("'Monthly Resource Report'!"&amp;'Coleman Validation'!R$665666&amp;":"&amp;'Coleman Validation'!R$665667),'Coleman Validation'!R$665668,FALSE))</f>
        <v>2.0169997558593749</v>
      </c>
      <c r="S62" s="317">
        <f ca="1">+IF(ISERROR(HLOOKUP($B62,INDIRECT("'Monthly Resource Report'!"&amp;'Coleman Validation'!S$665666&amp;":"&amp;'Coleman Validation'!S$665667),'Coleman Validation'!S$665668,FALSE)),0,HLOOKUP($B62,INDIRECT("'Monthly Resource Report'!"&amp;'Coleman Validation'!S$665666&amp;":"&amp;'Coleman Validation'!S$665667),'Coleman Validation'!S$665668,FALSE))</f>
        <v>0.32316033917596287</v>
      </c>
      <c r="T62" s="318">
        <f ca="1">+IF(ISERROR(HLOOKUP($B62,INDIRECT("'Monthly Resource Report'!"&amp;'Coleman Validation'!T$665666&amp;":"&amp;'Coleman Validation'!T$665667),'Coleman Validation'!T$665668,FALSE)),0,HLOOKUP($B62,INDIRECT("'Monthly Resource Report'!"&amp;'Coleman Validation'!T$665666&amp;":"&amp;'Coleman Validation'!T$665667),'Coleman Validation'!T$665668,FALSE))</f>
        <v>0.20088641900299517</v>
      </c>
      <c r="V62" s="301">
        <v>43070</v>
      </c>
      <c r="W62" s="294">
        <v>151</v>
      </c>
      <c r="X62" s="297">
        <v>2.017083</v>
      </c>
      <c r="Y62" s="299">
        <v>0.33</v>
      </c>
      <c r="Z62" s="295">
        <v>0.2</v>
      </c>
      <c r="AA62" s="294">
        <f ca="1">+IF(ISERROR(HLOOKUP($B62,INDIRECT("'Monthly Resource Report'!"&amp;'Coleman Validation'!AA$665666&amp;":"&amp;'Coleman Validation'!AA$665667),'Coleman Validation'!AA$665668,FALSE)),0,HLOOKUP($B62,INDIRECT("'Monthly Resource Report'!"&amp;'Coleman Validation'!AA$665666&amp;":"&amp;'Coleman Validation'!AA$665667),'Coleman Validation'!AA$665668,FALSE))</f>
        <v>151</v>
      </c>
      <c r="AB62" s="297">
        <f ca="1">+IF(ISERROR(HLOOKUP($B62,INDIRECT("'Monthly Resource Report'!"&amp;'Coleman Validation'!AB$665666&amp;":"&amp;'Coleman Validation'!AB$665667),'Coleman Validation'!AB$665668,FALSE)),0,HLOOKUP($B62,INDIRECT("'Monthly Resource Report'!"&amp;'Coleman Validation'!AB$665666&amp;":"&amp;'Coleman Validation'!AB$665667),'Coleman Validation'!AB$665668,FALSE))</f>
        <v>2.0169994084071656</v>
      </c>
      <c r="AC62" s="317">
        <f ca="1">+IF(ISERROR(HLOOKUP($B62,INDIRECT("'Monthly Resource Report'!"&amp;'Coleman Validation'!AC$665666&amp;":"&amp;'Coleman Validation'!AC$665667),'Coleman Validation'!AC$665668,FALSE)),0,HLOOKUP($B62,INDIRECT("'Monthly Resource Report'!"&amp;'Coleman Validation'!AC$665666&amp;":"&amp;'Coleman Validation'!AC$665667),'Coleman Validation'!AC$665668,FALSE))</f>
        <v>0.32421724843345201</v>
      </c>
      <c r="AD62" s="318">
        <f ca="1">+IF(ISERROR(HLOOKUP($B62,INDIRECT("'Monthly Resource Report'!"&amp;'Coleman Validation'!AD$665666&amp;":"&amp;'Coleman Validation'!AD$665667),'Coleman Validation'!AD$665668,FALSE)),0,HLOOKUP($B62,INDIRECT("'Monthly Resource Report'!"&amp;'Coleman Validation'!AD$665666&amp;":"&amp;'Coleman Validation'!AD$665667),'Coleman Validation'!AD$665668,FALSE))</f>
        <v>0.20092158505349006</v>
      </c>
    </row>
    <row r="63" spans="2:30">
      <c r="B63" s="301">
        <v>43101</v>
      </c>
      <c r="C63" s="294">
        <v>146</v>
      </c>
      <c r="D63" s="297">
        <v>2.0679134915999997</v>
      </c>
      <c r="E63" s="299">
        <v>0.33</v>
      </c>
      <c r="F63" s="295">
        <v>0.2</v>
      </c>
      <c r="G63" s="294">
        <f ca="1">+IF(ISERROR(HLOOKUP($B63,INDIRECT("'Monthly Resource Report'!"&amp;'Coleman Validation'!G$665666&amp;":"&amp;'Coleman Validation'!G$665667),'Coleman Validation'!G$665668,FALSE)),0,HLOOKUP($B63,INDIRECT("'Monthly Resource Report'!"&amp;'Coleman Validation'!G$665666&amp;":"&amp;'Coleman Validation'!G$665667),'Coleman Validation'!G$665668,FALSE))</f>
        <v>146</v>
      </c>
      <c r="H63" s="297">
        <f ca="1">+IF(ISERROR(HLOOKUP($B63,INDIRECT("'Monthly Resource Report'!"&amp;'Coleman Validation'!H$665666&amp;":"&amp;'Coleman Validation'!H$665667),'Coleman Validation'!H$665668,FALSE)),0,HLOOKUP($B63,INDIRECT("'Monthly Resource Report'!"&amp;'Coleman Validation'!H$665666&amp;":"&amp;'Coleman Validation'!H$665667),'Coleman Validation'!H$665668,FALSE))</f>
        <v>2.0680000000000001</v>
      </c>
      <c r="I63" s="317">
        <f ca="1">+IF(ISERROR(HLOOKUP($B63,INDIRECT("'Monthly Resource Report'!"&amp;'Coleman Validation'!I$665666&amp;":"&amp;'Coleman Validation'!I$665667),'Coleman Validation'!I$665668,FALSE)),0,HLOOKUP($B63,INDIRECT("'Monthly Resource Report'!"&amp;'Coleman Validation'!I$665666&amp;":"&amp;'Coleman Validation'!I$665667),'Coleman Validation'!I$665668,FALSE))</f>
        <v>0.32760313159492549</v>
      </c>
      <c r="J63" s="318">
        <f ca="1">+IF(ISERROR(HLOOKUP($B63,INDIRECT("'Monthly Resource Report'!"&amp;'Coleman Validation'!J$665666&amp;":"&amp;'Coleman Validation'!J$665667),'Coleman Validation'!J$665668,FALSE)),0,HLOOKUP($B63,INDIRECT("'Monthly Resource Report'!"&amp;'Coleman Validation'!J$665666&amp;":"&amp;'Coleman Validation'!J$665667),'Coleman Validation'!J$665668,FALSE))</f>
        <v>0.20069363509677846</v>
      </c>
      <c r="L63" s="301">
        <v>43101</v>
      </c>
      <c r="M63" s="294">
        <v>146</v>
      </c>
      <c r="N63" s="297">
        <v>2.0679134915999997</v>
      </c>
      <c r="O63" s="299">
        <v>0.33</v>
      </c>
      <c r="P63" s="295">
        <v>0.2</v>
      </c>
      <c r="Q63" s="294">
        <f ca="1">+IF(ISERROR(HLOOKUP($B63,INDIRECT("'Monthly Resource Report'!"&amp;'Coleman Validation'!Q$665666&amp;":"&amp;'Coleman Validation'!Q$665667),'Coleman Validation'!Q$665668,FALSE)),0,HLOOKUP($B63,INDIRECT("'Monthly Resource Report'!"&amp;'Coleman Validation'!Q$665666&amp;":"&amp;'Coleman Validation'!Q$665667),'Coleman Validation'!Q$665668,FALSE))</f>
        <v>146</v>
      </c>
      <c r="R63" s="297">
        <f ca="1">+IF(ISERROR(HLOOKUP($B63,INDIRECT("'Monthly Resource Report'!"&amp;'Coleman Validation'!R$665666&amp;":"&amp;'Coleman Validation'!R$665667),'Coleman Validation'!R$665668,FALSE)),0,HLOOKUP($B63,INDIRECT("'Monthly Resource Report'!"&amp;'Coleman Validation'!R$665666&amp;":"&amp;'Coleman Validation'!R$665667),'Coleman Validation'!R$665668,FALSE))</f>
        <v>2.0680001931351195</v>
      </c>
      <c r="S63" s="317">
        <f ca="1">+IF(ISERROR(HLOOKUP($B63,INDIRECT("'Monthly Resource Report'!"&amp;'Coleman Validation'!S$665666&amp;":"&amp;'Coleman Validation'!S$665667),'Coleman Validation'!S$665668,FALSE)),0,HLOOKUP($B63,INDIRECT("'Monthly Resource Report'!"&amp;'Coleman Validation'!S$665666&amp;":"&amp;'Coleman Validation'!S$665667),'Coleman Validation'!S$665668,FALSE))</f>
        <v>0.32744720104407138</v>
      </c>
      <c r="T63" s="318">
        <f ca="1">+IF(ISERROR(HLOOKUP($B63,INDIRECT("'Monthly Resource Report'!"&amp;'Coleman Validation'!T$665666&amp;":"&amp;'Coleman Validation'!T$665667),'Coleman Validation'!T$665668,FALSE)),0,HLOOKUP($B63,INDIRECT("'Monthly Resource Report'!"&amp;'Coleman Validation'!T$665666&amp;":"&amp;'Coleman Validation'!T$665667),'Coleman Validation'!T$665668,FALSE))</f>
        <v>0.20097836502585631</v>
      </c>
      <c r="V63" s="301">
        <v>43101</v>
      </c>
      <c r="W63" s="294">
        <v>151</v>
      </c>
      <c r="X63" s="297">
        <v>2.0679134915999997</v>
      </c>
      <c r="Y63" s="299">
        <v>0.33</v>
      </c>
      <c r="Z63" s="295">
        <v>0.2</v>
      </c>
      <c r="AA63" s="294">
        <f ca="1">+IF(ISERROR(HLOOKUP($B63,INDIRECT("'Monthly Resource Report'!"&amp;'Coleman Validation'!AA$665666&amp;":"&amp;'Coleman Validation'!AA$665667),'Coleman Validation'!AA$665668,FALSE)),0,HLOOKUP($B63,INDIRECT("'Monthly Resource Report'!"&amp;'Coleman Validation'!AA$665666&amp;":"&amp;'Coleman Validation'!AA$665667),'Coleman Validation'!AA$665668,FALSE))</f>
        <v>151</v>
      </c>
      <c r="AB63" s="297">
        <f ca="1">+IF(ISERROR(HLOOKUP($B63,INDIRECT("'Monthly Resource Report'!"&amp;'Coleman Validation'!AB$665666&amp;":"&amp;'Coleman Validation'!AB$665667),'Coleman Validation'!AB$665668,FALSE)),0,HLOOKUP($B63,INDIRECT("'Monthly Resource Report'!"&amp;'Coleman Validation'!AB$665666&amp;":"&amp;'Coleman Validation'!AB$665667),'Coleman Validation'!AB$665668,FALSE))</f>
        <v>2.0680004164280881</v>
      </c>
      <c r="AC63" s="317">
        <f ca="1">+IF(ISERROR(HLOOKUP($B63,INDIRECT("'Monthly Resource Report'!"&amp;'Coleman Validation'!AC$665666&amp;":"&amp;'Coleman Validation'!AC$665667),'Coleman Validation'!AC$665668,FALSE)),0,HLOOKUP($B63,INDIRECT("'Monthly Resource Report'!"&amp;'Coleman Validation'!AC$665666&amp;":"&amp;'Coleman Validation'!AC$665667),'Coleman Validation'!AC$665668,FALSE))</f>
        <v>0.32823896084995069</v>
      </c>
      <c r="AD63" s="318">
        <f ca="1">+IF(ISERROR(HLOOKUP($B63,INDIRECT("'Monthly Resource Report'!"&amp;'Coleman Validation'!AD$665666&amp;":"&amp;'Coleman Validation'!AD$665667),'Coleman Validation'!AD$665668,FALSE)),0,HLOOKUP($B63,INDIRECT("'Monthly Resource Report'!"&amp;'Coleman Validation'!AD$665666&amp;":"&amp;'Coleman Validation'!AD$665667),'Coleman Validation'!AD$665668,FALSE))</f>
        <v>0.20081729887117319</v>
      </c>
    </row>
    <row r="64" spans="2:30">
      <c r="B64" s="301">
        <v>43132</v>
      </c>
      <c r="C64" s="294">
        <v>146</v>
      </c>
      <c r="D64" s="297">
        <v>2.0679134915999997</v>
      </c>
      <c r="E64" s="299">
        <v>0.33</v>
      </c>
      <c r="F64" s="295">
        <v>0.2</v>
      </c>
      <c r="G64" s="294">
        <f ca="1">+IF(ISERROR(HLOOKUP($B64,INDIRECT("'Monthly Resource Report'!"&amp;'Coleman Validation'!G$665666&amp;":"&amp;'Coleman Validation'!G$665667),'Coleman Validation'!G$665668,FALSE)),0,HLOOKUP($B64,INDIRECT("'Monthly Resource Report'!"&amp;'Coleman Validation'!G$665666&amp;":"&amp;'Coleman Validation'!G$665667),'Coleman Validation'!G$665668,FALSE))</f>
        <v>146</v>
      </c>
      <c r="H64" s="297">
        <f ca="1">+IF(ISERROR(HLOOKUP($B64,INDIRECT("'Monthly Resource Report'!"&amp;'Coleman Validation'!H$665666&amp;":"&amp;'Coleman Validation'!H$665667),'Coleman Validation'!H$665668,FALSE)),0,HLOOKUP($B64,INDIRECT("'Monthly Resource Report'!"&amp;'Coleman Validation'!H$665666&amp;":"&amp;'Coleman Validation'!H$665667),'Coleman Validation'!H$665668,FALSE))</f>
        <v>2.0680004938794228</v>
      </c>
      <c r="I64" s="317">
        <f ca="1">+IF(ISERROR(HLOOKUP($B64,INDIRECT("'Monthly Resource Report'!"&amp;'Coleman Validation'!I$665666&amp;":"&amp;'Coleman Validation'!I$665667),'Coleman Validation'!I$665668,FALSE)),0,HLOOKUP($B64,INDIRECT("'Monthly Resource Report'!"&amp;'Coleman Validation'!I$665666&amp;":"&amp;'Coleman Validation'!I$665667),'Coleman Validation'!I$665668,FALSE))</f>
        <v>0.32768642188233776</v>
      </c>
      <c r="J64" s="318">
        <f ca="1">+IF(ISERROR(HLOOKUP($B64,INDIRECT("'Monthly Resource Report'!"&amp;'Coleman Validation'!J$665666&amp;":"&amp;'Coleman Validation'!J$665667),'Coleman Validation'!J$665668,FALSE)),0,HLOOKUP($B64,INDIRECT("'Monthly Resource Report'!"&amp;'Coleman Validation'!J$665666&amp;":"&amp;'Coleman Validation'!J$665667),'Coleman Validation'!J$665668,FALSE))</f>
        <v>0.20038378316545832</v>
      </c>
      <c r="L64" s="301">
        <v>43132</v>
      </c>
      <c r="M64" s="294">
        <v>146</v>
      </c>
      <c r="N64" s="297">
        <v>2.0679134915999997</v>
      </c>
      <c r="O64" s="299">
        <v>0.33</v>
      </c>
      <c r="P64" s="295">
        <v>0.2</v>
      </c>
      <c r="Q64" s="294">
        <f ca="1">+IF(ISERROR(HLOOKUP($B64,INDIRECT("'Monthly Resource Report'!"&amp;'Coleman Validation'!Q$665666&amp;":"&amp;'Coleman Validation'!Q$665667),'Coleman Validation'!Q$665668,FALSE)),0,HLOOKUP($B64,INDIRECT("'Monthly Resource Report'!"&amp;'Coleman Validation'!Q$665666&amp;":"&amp;'Coleman Validation'!Q$665667),'Coleman Validation'!Q$665668,FALSE))</f>
        <v>146</v>
      </c>
      <c r="R64" s="297">
        <f ca="1">+IF(ISERROR(HLOOKUP($B64,INDIRECT("'Monthly Resource Report'!"&amp;'Coleman Validation'!R$665666&amp;":"&amp;'Coleman Validation'!R$665667),'Coleman Validation'!R$665668,FALSE)),0,HLOOKUP($B64,INDIRECT("'Monthly Resource Report'!"&amp;'Coleman Validation'!R$665666&amp;":"&amp;'Coleman Validation'!R$665667),'Coleman Validation'!R$665668,FALSE))</f>
        <v>2.0680003285652262</v>
      </c>
      <c r="S64" s="317">
        <f ca="1">+IF(ISERROR(HLOOKUP($B64,INDIRECT("'Monthly Resource Report'!"&amp;'Coleman Validation'!S$665666&amp;":"&amp;'Coleman Validation'!S$665667),'Coleman Validation'!S$665668,FALSE)),0,HLOOKUP($B64,INDIRECT("'Monthly Resource Report'!"&amp;'Coleman Validation'!S$665666&amp;":"&amp;'Coleman Validation'!S$665667),'Coleman Validation'!S$665668,FALSE))</f>
        <v>0.32775722853946598</v>
      </c>
      <c r="T64" s="318">
        <f ca="1">+IF(ISERROR(HLOOKUP($B64,INDIRECT("'Monthly Resource Report'!"&amp;'Coleman Validation'!T$665666&amp;":"&amp;'Coleman Validation'!T$665667),'Coleman Validation'!T$665668,FALSE)),0,HLOOKUP($B64,INDIRECT("'Monthly Resource Report'!"&amp;'Coleman Validation'!T$665666&amp;":"&amp;'Coleman Validation'!T$665667),'Coleman Validation'!T$665668,FALSE))</f>
        <v>0.20043631584746094</v>
      </c>
      <c r="V64" s="301">
        <v>43132</v>
      </c>
      <c r="W64" s="294">
        <v>151</v>
      </c>
      <c r="X64" s="297">
        <v>2.0679134915999997</v>
      </c>
      <c r="Y64" s="299">
        <v>0.33</v>
      </c>
      <c r="Z64" s="295">
        <v>0.2</v>
      </c>
      <c r="AA64" s="294">
        <f ca="1">+IF(ISERROR(HLOOKUP($B64,INDIRECT("'Monthly Resource Report'!"&amp;'Coleman Validation'!AA$665666&amp;":"&amp;'Coleman Validation'!AA$665667),'Coleman Validation'!AA$665668,FALSE)),0,HLOOKUP($B64,INDIRECT("'Monthly Resource Report'!"&amp;'Coleman Validation'!AA$665666&amp;":"&amp;'Coleman Validation'!AA$665667),'Coleman Validation'!AA$665668,FALSE))</f>
        <v>151</v>
      </c>
      <c r="AB64" s="297">
        <f ca="1">+IF(ISERROR(HLOOKUP($B64,INDIRECT("'Monthly Resource Report'!"&amp;'Coleman Validation'!AB$665666&amp;":"&amp;'Coleman Validation'!AB$665667),'Coleman Validation'!AB$665668,FALSE)),0,HLOOKUP($B64,INDIRECT("'Monthly Resource Report'!"&amp;'Coleman Validation'!AB$665666&amp;":"&amp;'Coleman Validation'!AB$665667),'Coleman Validation'!AB$665668,FALSE))</f>
        <v>2.0680003469242427</v>
      </c>
      <c r="AC64" s="317">
        <f ca="1">+IF(ISERROR(HLOOKUP($B64,INDIRECT("'Monthly Resource Report'!"&amp;'Coleman Validation'!AC$665666&amp;":"&amp;'Coleman Validation'!AC$665667),'Coleman Validation'!AC$665668,FALSE)),0,HLOOKUP($B64,INDIRECT("'Monthly Resource Report'!"&amp;'Coleman Validation'!AC$665666&amp;":"&amp;'Coleman Validation'!AC$665667),'Coleman Validation'!AC$665668,FALSE))</f>
        <v>0.3284300668947418</v>
      </c>
      <c r="AD64" s="318">
        <f ca="1">+IF(ISERROR(HLOOKUP($B64,INDIRECT("'Monthly Resource Report'!"&amp;'Coleman Validation'!AD$665666&amp;":"&amp;'Coleman Validation'!AD$665667),'Coleman Validation'!AD$665668,FALSE)),0,HLOOKUP($B64,INDIRECT("'Monthly Resource Report'!"&amp;'Coleman Validation'!AD$665666&amp;":"&amp;'Coleman Validation'!AD$665667),'Coleman Validation'!AD$665668,FALSE))</f>
        <v>0.20044460421047594</v>
      </c>
    </row>
    <row r="65" spans="2:30">
      <c r="B65" s="301">
        <v>43160</v>
      </c>
      <c r="C65" s="294">
        <v>146</v>
      </c>
      <c r="D65" s="297">
        <v>2.0679134915999997</v>
      </c>
      <c r="E65" s="299">
        <v>0.33</v>
      </c>
      <c r="F65" s="295">
        <v>0.2</v>
      </c>
      <c r="G65" s="294">
        <f ca="1">+IF(ISERROR(HLOOKUP($B65,INDIRECT("'Monthly Resource Report'!"&amp;'Coleman Validation'!G$665666&amp;":"&amp;'Coleman Validation'!G$665667),'Coleman Validation'!G$665668,FALSE)),0,HLOOKUP($B65,INDIRECT("'Monthly Resource Report'!"&amp;'Coleman Validation'!G$665666&amp;":"&amp;'Coleman Validation'!G$665667),'Coleman Validation'!G$665668,FALSE))</f>
        <v>146</v>
      </c>
      <c r="H65" s="297">
        <f ca="1">+IF(ISERROR(HLOOKUP($B65,INDIRECT("'Monthly Resource Report'!"&amp;'Coleman Validation'!H$665666&amp;":"&amp;'Coleman Validation'!H$665667),'Coleman Validation'!H$665668,FALSE)),0,HLOOKUP($B65,INDIRECT("'Monthly Resource Report'!"&amp;'Coleman Validation'!H$665666&amp;":"&amp;'Coleman Validation'!H$665667),'Coleman Validation'!H$665668,FALSE))</f>
        <v>2.0680000231077629</v>
      </c>
      <c r="I65" s="317">
        <f ca="1">+IF(ISERROR(HLOOKUP($B65,INDIRECT("'Monthly Resource Report'!"&amp;'Coleman Validation'!I$665666&amp;":"&amp;'Coleman Validation'!I$665667),'Coleman Validation'!I$665668,FALSE)),0,HLOOKUP($B65,INDIRECT("'Monthly Resource Report'!"&amp;'Coleman Validation'!I$665666&amp;":"&amp;'Coleman Validation'!I$665667),'Coleman Validation'!I$665668,FALSE))</f>
        <v>0.32498777589033429</v>
      </c>
      <c r="J65" s="318">
        <f ca="1">+IF(ISERROR(HLOOKUP($B65,INDIRECT("'Monthly Resource Report'!"&amp;'Coleman Validation'!J$665666&amp;":"&amp;'Coleman Validation'!J$665667),'Coleman Validation'!J$665668,FALSE)),0,HLOOKUP($B65,INDIRECT("'Monthly Resource Report'!"&amp;'Coleman Validation'!J$665666&amp;":"&amp;'Coleman Validation'!J$665667),'Coleman Validation'!J$665668,FALSE))</f>
        <v>0.2005643618847687</v>
      </c>
      <c r="L65" s="301">
        <v>43160</v>
      </c>
      <c r="M65" s="294">
        <v>146</v>
      </c>
      <c r="N65" s="297">
        <v>2.0679134915999997</v>
      </c>
      <c r="O65" s="299">
        <v>0.33</v>
      </c>
      <c r="P65" s="295">
        <v>0.2</v>
      </c>
      <c r="Q65" s="294">
        <f ca="1">+IF(ISERROR(HLOOKUP($B65,INDIRECT("'Monthly Resource Report'!"&amp;'Coleman Validation'!Q$665666&amp;":"&amp;'Coleman Validation'!Q$665667),'Coleman Validation'!Q$665668,FALSE)),0,HLOOKUP($B65,INDIRECT("'Monthly Resource Report'!"&amp;'Coleman Validation'!Q$665666&amp;":"&amp;'Coleman Validation'!Q$665667),'Coleman Validation'!Q$665668,FALSE))</f>
        <v>146</v>
      </c>
      <c r="R65" s="297">
        <f ca="1">+IF(ISERROR(HLOOKUP($B65,INDIRECT("'Monthly Resource Report'!"&amp;'Coleman Validation'!R$665666&amp;":"&amp;'Coleman Validation'!R$665667),'Coleman Validation'!R$665668,FALSE)),0,HLOOKUP($B65,INDIRECT("'Monthly Resource Report'!"&amp;'Coleman Validation'!R$665666&amp;":"&amp;'Coleman Validation'!R$665667),'Coleman Validation'!R$665668,FALSE))</f>
        <v>2.0679997448062268</v>
      </c>
      <c r="S65" s="317">
        <f ca="1">+IF(ISERROR(HLOOKUP($B65,INDIRECT("'Monthly Resource Report'!"&amp;'Coleman Validation'!S$665666&amp;":"&amp;'Coleman Validation'!S$665667),'Coleman Validation'!S$665668,FALSE)),0,HLOOKUP($B65,INDIRECT("'Monthly Resource Report'!"&amp;'Coleman Validation'!S$665666&amp;":"&amp;'Coleman Validation'!S$665667),'Coleman Validation'!S$665668,FALSE))</f>
        <v>0.32484162739409983</v>
      </c>
      <c r="T65" s="318">
        <f ca="1">+IF(ISERROR(HLOOKUP($B65,INDIRECT("'Monthly Resource Report'!"&amp;'Coleman Validation'!T$665666&amp;":"&amp;'Coleman Validation'!T$665667),'Coleman Validation'!T$665668,FALSE)),0,HLOOKUP($B65,INDIRECT("'Monthly Resource Report'!"&amp;'Coleman Validation'!T$665666&amp;":"&amp;'Coleman Validation'!T$665667),'Coleman Validation'!T$665668,FALSE))</f>
        <v>0.2010455310704258</v>
      </c>
      <c r="V65" s="301">
        <v>43160</v>
      </c>
      <c r="W65" s="294">
        <v>151</v>
      </c>
      <c r="X65" s="297">
        <v>2.0679134915999997</v>
      </c>
      <c r="Y65" s="299">
        <v>0.33</v>
      </c>
      <c r="Z65" s="295">
        <v>0.2</v>
      </c>
      <c r="AA65" s="294">
        <f ca="1">+IF(ISERROR(HLOOKUP($B65,INDIRECT("'Monthly Resource Report'!"&amp;'Coleman Validation'!AA$665666&amp;":"&amp;'Coleman Validation'!AA$665667),'Coleman Validation'!AA$665668,FALSE)),0,HLOOKUP($B65,INDIRECT("'Monthly Resource Report'!"&amp;'Coleman Validation'!AA$665666&amp;":"&amp;'Coleman Validation'!AA$665667),'Coleman Validation'!AA$665668,FALSE))</f>
        <v>151</v>
      </c>
      <c r="AB65" s="297">
        <f ca="1">+IF(ISERROR(HLOOKUP($B65,INDIRECT("'Monthly Resource Report'!"&amp;'Coleman Validation'!AB$665666&amp;":"&amp;'Coleman Validation'!AB$665667),'Coleman Validation'!AB$665668,FALSE)),0,HLOOKUP($B65,INDIRECT("'Monthly Resource Report'!"&amp;'Coleman Validation'!AB$665666&amp;":"&amp;'Coleman Validation'!AB$665667),'Coleman Validation'!AB$665668,FALSE))</f>
        <v>2.0679998874697576</v>
      </c>
      <c r="AC65" s="317">
        <f ca="1">+IF(ISERROR(HLOOKUP($B65,INDIRECT("'Monthly Resource Report'!"&amp;'Coleman Validation'!AC$665666&amp;":"&amp;'Coleman Validation'!AC$665667),'Coleman Validation'!AC$665668,FALSE)),0,HLOOKUP($B65,INDIRECT("'Monthly Resource Report'!"&amp;'Coleman Validation'!AC$665666&amp;":"&amp;'Coleman Validation'!AC$665667),'Coleman Validation'!AC$665668,FALSE))</f>
        <v>0.32546434589074957</v>
      </c>
      <c r="AD65" s="318">
        <f ca="1">+IF(ISERROR(HLOOKUP($B65,INDIRECT("'Monthly Resource Report'!"&amp;'Coleman Validation'!AD$665666&amp;":"&amp;'Coleman Validation'!AD$665667),'Coleman Validation'!AD$665668,FALSE)),0,HLOOKUP($B65,INDIRECT("'Monthly Resource Report'!"&amp;'Coleman Validation'!AD$665666&amp;":"&amp;'Coleman Validation'!AD$665667),'Coleman Validation'!AD$665668,FALSE))</f>
        <v>0.20088381551758477</v>
      </c>
    </row>
    <row r="66" spans="2:30">
      <c r="B66" s="301">
        <v>43191</v>
      </c>
      <c r="C66" s="294">
        <v>146</v>
      </c>
      <c r="D66" s="297">
        <v>2.0679134915999997</v>
      </c>
      <c r="E66" s="299">
        <v>0.33</v>
      </c>
      <c r="F66" s="295">
        <v>0.2</v>
      </c>
      <c r="G66" s="294">
        <f ca="1">+IF(ISERROR(HLOOKUP($B66,INDIRECT("'Monthly Resource Report'!"&amp;'Coleman Validation'!G$665666&amp;":"&amp;'Coleman Validation'!G$665667),'Coleman Validation'!G$665668,FALSE)),0,HLOOKUP($B66,INDIRECT("'Monthly Resource Report'!"&amp;'Coleman Validation'!G$665666&amp;":"&amp;'Coleman Validation'!G$665667),'Coleman Validation'!G$665668,FALSE))</f>
        <v>146</v>
      </c>
      <c r="H66" s="297">
        <f ca="1">+IF(ISERROR(HLOOKUP($B66,INDIRECT("'Monthly Resource Report'!"&amp;'Coleman Validation'!H$665666&amp;":"&amp;'Coleman Validation'!H$665667),'Coleman Validation'!H$665668,FALSE)),0,HLOOKUP($B66,INDIRECT("'Monthly Resource Report'!"&amp;'Coleman Validation'!H$665666&amp;":"&amp;'Coleman Validation'!H$665667),'Coleman Validation'!H$665668,FALSE))</f>
        <v>2.067999820679093</v>
      </c>
      <c r="I66" s="317">
        <f ca="1">+IF(ISERROR(HLOOKUP($B66,INDIRECT("'Monthly Resource Report'!"&amp;'Coleman Validation'!I$665666&amp;":"&amp;'Coleman Validation'!I$665667),'Coleman Validation'!I$665668,FALSE)),0,HLOOKUP($B66,INDIRECT("'Monthly Resource Report'!"&amp;'Coleman Validation'!I$665666&amp;":"&amp;'Coleman Validation'!I$665667),'Coleman Validation'!I$665668,FALSE))</f>
        <v>0.32450142782814911</v>
      </c>
      <c r="J66" s="318">
        <f ca="1">+IF(ISERROR(HLOOKUP($B66,INDIRECT("'Monthly Resource Report'!"&amp;'Coleman Validation'!J$665666&amp;":"&amp;'Coleman Validation'!J$665667),'Coleman Validation'!J$665668,FALSE)),0,HLOOKUP($B66,INDIRECT("'Monthly Resource Report'!"&amp;'Coleman Validation'!J$665666&amp;":"&amp;'Coleman Validation'!J$665667),'Coleman Validation'!J$665668,FALSE))</f>
        <v>0.20038619168579236</v>
      </c>
      <c r="L66" s="301">
        <v>43191</v>
      </c>
      <c r="M66" s="294">
        <v>146</v>
      </c>
      <c r="N66" s="297">
        <v>2.0679134915999997</v>
      </c>
      <c r="O66" s="299">
        <v>0.33</v>
      </c>
      <c r="P66" s="295">
        <v>0.2</v>
      </c>
      <c r="Q66" s="294">
        <f ca="1">+IF(ISERROR(HLOOKUP($B66,INDIRECT("'Monthly Resource Report'!"&amp;'Coleman Validation'!Q$665666&amp;":"&amp;'Coleman Validation'!Q$665667),'Coleman Validation'!Q$665668,FALSE)),0,HLOOKUP($B66,INDIRECT("'Monthly Resource Report'!"&amp;'Coleman Validation'!Q$665666&amp;":"&amp;'Coleman Validation'!Q$665667),'Coleman Validation'!Q$665668,FALSE))</f>
        <v>146</v>
      </c>
      <c r="R66" s="297">
        <f ca="1">+IF(ISERROR(HLOOKUP($B66,INDIRECT("'Monthly Resource Report'!"&amp;'Coleman Validation'!R$665666&amp;":"&amp;'Coleman Validation'!R$665667),'Coleman Validation'!R$665668,FALSE)),0,HLOOKUP($B66,INDIRECT("'Monthly Resource Report'!"&amp;'Coleman Validation'!R$665666&amp;":"&amp;'Coleman Validation'!R$665667),'Coleman Validation'!R$665668,FALSE))</f>
        <v>2.0679999174633075</v>
      </c>
      <c r="S66" s="317">
        <f ca="1">+IF(ISERROR(HLOOKUP($B66,INDIRECT("'Monthly Resource Report'!"&amp;'Coleman Validation'!S$665666&amp;":"&amp;'Coleman Validation'!S$665667),'Coleman Validation'!S$665668,FALSE)),0,HLOOKUP($B66,INDIRECT("'Monthly Resource Report'!"&amp;'Coleman Validation'!S$665666&amp;":"&amp;'Coleman Validation'!S$665667),'Coleman Validation'!S$665668,FALSE))</f>
        <v>0.32443032396118893</v>
      </c>
      <c r="T66" s="318">
        <f ca="1">+IF(ISERROR(HLOOKUP($B66,INDIRECT("'Monthly Resource Report'!"&amp;'Coleman Validation'!T$665666&amp;":"&amp;'Coleman Validation'!T$665667),'Coleman Validation'!T$665668,FALSE)),0,HLOOKUP($B66,INDIRECT("'Monthly Resource Report'!"&amp;'Coleman Validation'!T$665666&amp;":"&amp;'Coleman Validation'!T$665667),'Coleman Validation'!T$665668,FALSE))</f>
        <v>0.20066364869590311</v>
      </c>
      <c r="V66" s="301">
        <v>43191</v>
      </c>
      <c r="W66" s="294">
        <v>151</v>
      </c>
      <c r="X66" s="297">
        <v>2.0679134915999997</v>
      </c>
      <c r="Y66" s="299">
        <v>0.33</v>
      </c>
      <c r="Z66" s="295">
        <v>0.2</v>
      </c>
      <c r="AA66" s="294">
        <f ca="1">+IF(ISERROR(HLOOKUP($B66,INDIRECT("'Monthly Resource Report'!"&amp;'Coleman Validation'!AA$665666&amp;":"&amp;'Coleman Validation'!AA$665667),'Coleman Validation'!AA$665668,FALSE)),0,HLOOKUP($B66,INDIRECT("'Monthly Resource Report'!"&amp;'Coleman Validation'!AA$665666&amp;":"&amp;'Coleman Validation'!AA$665667),'Coleman Validation'!AA$665668,FALSE))</f>
        <v>151</v>
      </c>
      <c r="AB66" s="297">
        <f ca="1">+IF(ISERROR(HLOOKUP($B66,INDIRECT("'Monthly Resource Report'!"&amp;'Coleman Validation'!AB$665666&amp;":"&amp;'Coleman Validation'!AB$665667),'Coleman Validation'!AB$665668,FALSE)),0,HLOOKUP($B66,INDIRECT("'Monthly Resource Report'!"&amp;'Coleman Validation'!AB$665666&amp;":"&amp;'Coleman Validation'!AB$665667),'Coleman Validation'!AB$665668,FALSE))</f>
        <v>2.0680005229876861</v>
      </c>
      <c r="AC66" s="317">
        <f ca="1">+IF(ISERROR(HLOOKUP($B66,INDIRECT("'Monthly Resource Report'!"&amp;'Coleman Validation'!AC$665666&amp;":"&amp;'Coleman Validation'!AC$665667),'Coleman Validation'!AC$665668,FALSE)),0,HLOOKUP($B66,INDIRECT("'Monthly Resource Report'!"&amp;'Coleman Validation'!AC$665666&amp;":"&amp;'Coleman Validation'!AC$665667),'Coleman Validation'!AC$665668,FALSE))</f>
        <v>0.32464791167389612</v>
      </c>
      <c r="AD66" s="318">
        <f ca="1">+IF(ISERROR(HLOOKUP($B66,INDIRECT("'Monthly Resource Report'!"&amp;'Coleman Validation'!AD$665666&amp;":"&amp;'Coleman Validation'!AD$665667),'Coleman Validation'!AD$665668,FALSE)),0,HLOOKUP($B66,INDIRECT("'Monthly Resource Report'!"&amp;'Coleman Validation'!AD$665666&amp;":"&amp;'Coleman Validation'!AD$665667),'Coleman Validation'!AD$665668,FALSE))</f>
        <v>0.20092146184837559</v>
      </c>
    </row>
    <row r="67" spans="2:30">
      <c r="B67" s="301">
        <v>43221</v>
      </c>
      <c r="C67" s="294">
        <v>146</v>
      </c>
      <c r="D67" s="297">
        <v>2.0679134915999997</v>
      </c>
      <c r="E67" s="299">
        <v>0.33</v>
      </c>
      <c r="F67" s="295">
        <v>0.2</v>
      </c>
      <c r="G67" s="294">
        <f ca="1">+IF(ISERROR(HLOOKUP($B67,INDIRECT("'Monthly Resource Report'!"&amp;'Coleman Validation'!G$665666&amp;":"&amp;'Coleman Validation'!G$665667),'Coleman Validation'!G$665668,FALSE)),0,HLOOKUP($B67,INDIRECT("'Monthly Resource Report'!"&amp;'Coleman Validation'!G$665666&amp;":"&amp;'Coleman Validation'!G$665667),'Coleman Validation'!G$665668,FALSE))</f>
        <v>146</v>
      </c>
      <c r="H67" s="297">
        <f ca="1">+IF(ISERROR(HLOOKUP($B67,INDIRECT("'Monthly Resource Report'!"&amp;'Coleman Validation'!H$665666&amp;":"&amp;'Coleman Validation'!H$665667),'Coleman Validation'!H$665668,FALSE)),0,HLOOKUP($B67,INDIRECT("'Monthly Resource Report'!"&amp;'Coleman Validation'!H$665666&amp;":"&amp;'Coleman Validation'!H$665667),'Coleman Validation'!H$665668,FALSE))</f>
        <v>2.0680005370506582</v>
      </c>
      <c r="I67" s="317">
        <f ca="1">+IF(ISERROR(HLOOKUP($B67,INDIRECT("'Monthly Resource Report'!"&amp;'Coleman Validation'!I$665666&amp;":"&amp;'Coleman Validation'!I$665667),'Coleman Validation'!I$665668,FALSE)),0,HLOOKUP($B67,INDIRECT("'Monthly Resource Report'!"&amp;'Coleman Validation'!I$665666&amp;":"&amp;'Coleman Validation'!I$665667),'Coleman Validation'!I$665668,FALSE))</f>
        <v>0.32454653788716242</v>
      </c>
      <c r="J67" s="318">
        <f ca="1">+IF(ISERROR(HLOOKUP($B67,INDIRECT("'Monthly Resource Report'!"&amp;'Coleman Validation'!J$665666&amp;":"&amp;'Coleman Validation'!J$665667),'Coleman Validation'!J$665668,FALSE)),0,HLOOKUP($B67,INDIRECT("'Monthly Resource Report'!"&amp;'Coleman Validation'!J$665666&amp;":"&amp;'Coleman Validation'!J$665667),'Coleman Validation'!J$665668,FALSE))</f>
        <v>0.20037587546955457</v>
      </c>
      <c r="L67" s="301">
        <v>43221</v>
      </c>
      <c r="M67" s="294">
        <v>146</v>
      </c>
      <c r="N67" s="297">
        <v>2.0679134915999997</v>
      </c>
      <c r="O67" s="299">
        <v>0.33</v>
      </c>
      <c r="P67" s="295">
        <v>0.2</v>
      </c>
      <c r="Q67" s="294">
        <f ca="1">+IF(ISERROR(HLOOKUP($B67,INDIRECT("'Monthly Resource Report'!"&amp;'Coleman Validation'!Q$665666&amp;":"&amp;'Coleman Validation'!Q$665667),'Coleman Validation'!Q$665668,FALSE)),0,HLOOKUP($B67,INDIRECT("'Monthly Resource Report'!"&amp;'Coleman Validation'!Q$665666&amp;":"&amp;'Coleman Validation'!Q$665667),'Coleman Validation'!Q$665668,FALSE))</f>
        <v>146</v>
      </c>
      <c r="R67" s="297">
        <f ca="1">+IF(ISERROR(HLOOKUP($B67,INDIRECT("'Monthly Resource Report'!"&amp;'Coleman Validation'!R$665666&amp;":"&amp;'Coleman Validation'!R$665667),'Coleman Validation'!R$665668,FALSE)),0,HLOOKUP($B67,INDIRECT("'Monthly Resource Report'!"&amp;'Coleman Validation'!R$665666&amp;":"&amp;'Coleman Validation'!R$665667),'Coleman Validation'!R$665668,FALSE))</f>
        <v>2.0680003957077351</v>
      </c>
      <c r="S67" s="317">
        <f ca="1">+IF(ISERROR(HLOOKUP($B67,INDIRECT("'Monthly Resource Report'!"&amp;'Coleman Validation'!S$665666&amp;":"&amp;'Coleman Validation'!S$665667),'Coleman Validation'!S$665668,FALSE)),0,HLOOKUP($B67,INDIRECT("'Monthly Resource Report'!"&amp;'Coleman Validation'!S$665666&amp;":"&amp;'Coleman Validation'!S$665667),'Coleman Validation'!S$665668,FALSE))</f>
        <v>0.32466689122320463</v>
      </c>
      <c r="T67" s="318">
        <f ca="1">+IF(ISERROR(HLOOKUP($B67,INDIRECT("'Monthly Resource Report'!"&amp;'Coleman Validation'!T$665666&amp;":"&amp;'Coleman Validation'!T$665667),'Coleman Validation'!T$665668,FALSE)),0,HLOOKUP($B67,INDIRECT("'Monthly Resource Report'!"&amp;'Coleman Validation'!T$665666&amp;":"&amp;'Coleman Validation'!T$665667),'Coleman Validation'!T$665668,FALSE))</f>
        <v>0.2004238553690014</v>
      </c>
      <c r="V67" s="301">
        <v>43221</v>
      </c>
      <c r="W67" s="294">
        <v>151</v>
      </c>
      <c r="X67" s="297">
        <v>2.0679134915999997</v>
      </c>
      <c r="Y67" s="299">
        <v>0.33</v>
      </c>
      <c r="Z67" s="295">
        <v>0.2</v>
      </c>
      <c r="AA67" s="294">
        <f ca="1">+IF(ISERROR(HLOOKUP($B67,INDIRECT("'Monthly Resource Report'!"&amp;'Coleman Validation'!AA$665666&amp;":"&amp;'Coleman Validation'!AA$665667),'Coleman Validation'!AA$665668,FALSE)),0,HLOOKUP($B67,INDIRECT("'Monthly Resource Report'!"&amp;'Coleman Validation'!AA$665666&amp;":"&amp;'Coleman Validation'!AA$665667),'Coleman Validation'!AA$665668,FALSE))</f>
        <v>151</v>
      </c>
      <c r="AB67" s="297">
        <f ca="1">+IF(ISERROR(HLOOKUP($B67,INDIRECT("'Monthly Resource Report'!"&amp;'Coleman Validation'!AB$665666&amp;":"&amp;'Coleman Validation'!AB$665667),'Coleman Validation'!AB$665668,FALSE)),0,HLOOKUP($B67,INDIRECT("'Monthly Resource Report'!"&amp;'Coleman Validation'!AB$665666&amp;":"&amp;'Coleman Validation'!AB$665667),'Coleman Validation'!AB$665668,FALSE))</f>
        <v>2.0680005571919322</v>
      </c>
      <c r="AC67" s="317">
        <f ca="1">+IF(ISERROR(HLOOKUP($B67,INDIRECT("'Monthly Resource Report'!"&amp;'Coleman Validation'!AC$665666&amp;":"&amp;'Coleman Validation'!AC$665667),'Coleman Validation'!AC$665668,FALSE)),0,HLOOKUP($B67,INDIRECT("'Monthly Resource Report'!"&amp;'Coleman Validation'!AC$665666&amp;":"&amp;'Coleman Validation'!AC$665667),'Coleman Validation'!AC$665668,FALSE))</f>
        <v>0.32525708690502259</v>
      </c>
      <c r="AD67" s="318">
        <f ca="1">+IF(ISERROR(HLOOKUP($B67,INDIRECT("'Monthly Resource Report'!"&amp;'Coleman Validation'!AD$665666&amp;":"&amp;'Coleman Validation'!AD$665667),'Coleman Validation'!AD$665668,FALSE)),0,HLOOKUP($B67,INDIRECT("'Monthly Resource Report'!"&amp;'Coleman Validation'!AD$665666&amp;":"&amp;'Coleman Validation'!AD$665667),'Coleman Validation'!AD$665668,FALSE))</f>
        <v>0.20044559347814364</v>
      </c>
    </row>
    <row r="68" spans="2:30">
      <c r="B68" s="301">
        <v>43252</v>
      </c>
      <c r="C68" s="294">
        <v>146</v>
      </c>
      <c r="D68" s="297">
        <v>2.0679134915999997</v>
      </c>
      <c r="E68" s="299">
        <v>0.33</v>
      </c>
      <c r="F68" s="295">
        <v>0.2</v>
      </c>
      <c r="G68" s="294">
        <f ca="1">+IF(ISERROR(HLOOKUP($B68,INDIRECT("'Monthly Resource Report'!"&amp;'Coleman Validation'!G$665666&amp;":"&amp;'Coleman Validation'!G$665667),'Coleman Validation'!G$665668,FALSE)),0,HLOOKUP($B68,INDIRECT("'Monthly Resource Report'!"&amp;'Coleman Validation'!G$665666&amp;":"&amp;'Coleman Validation'!G$665667),'Coleman Validation'!G$665668,FALSE))</f>
        <v>146</v>
      </c>
      <c r="H68" s="297">
        <f ca="1">+IF(ISERROR(HLOOKUP($B68,INDIRECT("'Monthly Resource Report'!"&amp;'Coleman Validation'!H$665666&amp;":"&amp;'Coleman Validation'!H$665667),'Coleman Validation'!H$665668,FALSE)),0,HLOOKUP($B68,INDIRECT("'Monthly Resource Report'!"&amp;'Coleman Validation'!H$665666&amp;":"&amp;'Coleman Validation'!H$665667),'Coleman Validation'!H$665668,FALSE))</f>
        <v>2.0680000714047697</v>
      </c>
      <c r="I68" s="317">
        <f ca="1">+IF(ISERROR(HLOOKUP($B68,INDIRECT("'Monthly Resource Report'!"&amp;'Coleman Validation'!I$665666&amp;":"&amp;'Coleman Validation'!I$665667),'Coleman Validation'!I$665668,FALSE)),0,HLOOKUP($B68,INDIRECT("'Monthly Resource Report'!"&amp;'Coleman Validation'!I$665666&amp;":"&amp;'Coleman Validation'!I$665667),'Coleman Validation'!I$665668,FALSE))</f>
        <v>0.32496546542871202</v>
      </c>
      <c r="J68" s="318">
        <f ca="1">+IF(ISERROR(HLOOKUP($B68,INDIRECT("'Monthly Resource Report'!"&amp;'Coleman Validation'!J$665666&amp;":"&amp;'Coleman Validation'!J$665667),'Coleman Validation'!J$665668,FALSE)),0,HLOOKUP($B68,INDIRECT("'Monthly Resource Report'!"&amp;'Coleman Validation'!J$665666&amp;":"&amp;'Coleman Validation'!J$665667),'Coleman Validation'!J$665668,FALSE))</f>
        <v>0.20018887918619424</v>
      </c>
      <c r="L68" s="301">
        <v>43252</v>
      </c>
      <c r="M68" s="294">
        <v>146</v>
      </c>
      <c r="N68" s="297">
        <v>2.0679134915999997</v>
      </c>
      <c r="O68" s="299">
        <v>0.33</v>
      </c>
      <c r="P68" s="295">
        <v>0.2</v>
      </c>
      <c r="Q68" s="294">
        <f ca="1">+IF(ISERROR(HLOOKUP($B68,INDIRECT("'Monthly Resource Report'!"&amp;'Coleman Validation'!Q$665666&amp;":"&amp;'Coleman Validation'!Q$665667),'Coleman Validation'!Q$665668,FALSE)),0,HLOOKUP($B68,INDIRECT("'Monthly Resource Report'!"&amp;'Coleman Validation'!Q$665666&amp;":"&amp;'Coleman Validation'!Q$665667),'Coleman Validation'!Q$665668,FALSE))</f>
        <v>146</v>
      </c>
      <c r="R68" s="297">
        <f ca="1">+IF(ISERROR(HLOOKUP($B68,INDIRECT("'Monthly Resource Report'!"&amp;'Coleman Validation'!R$665666&amp;":"&amp;'Coleman Validation'!R$665667),'Coleman Validation'!R$665668,FALSE)),0,HLOOKUP($B68,INDIRECT("'Monthly Resource Report'!"&amp;'Coleman Validation'!R$665666&amp;":"&amp;'Coleman Validation'!R$665667),'Coleman Validation'!R$665668,FALSE))</f>
        <v>2.068000228992338</v>
      </c>
      <c r="S68" s="317">
        <f ca="1">+IF(ISERROR(HLOOKUP($B68,INDIRECT("'Monthly Resource Report'!"&amp;'Coleman Validation'!S$665666&amp;":"&amp;'Coleman Validation'!S$665667),'Coleman Validation'!S$665668,FALSE)),0,HLOOKUP($B68,INDIRECT("'Monthly Resource Report'!"&amp;'Coleman Validation'!S$665666&amp;":"&amp;'Coleman Validation'!S$665667),'Coleman Validation'!S$665668,FALSE))</f>
        <v>0.32489178274974634</v>
      </c>
      <c r="T68" s="318">
        <f ca="1">+IF(ISERROR(HLOOKUP($B68,INDIRECT("'Monthly Resource Report'!"&amp;'Coleman Validation'!T$665666&amp;":"&amp;'Coleman Validation'!T$665667),'Coleman Validation'!T$665668,FALSE)),0,HLOOKUP($B68,INDIRECT("'Monthly Resource Report'!"&amp;'Coleman Validation'!T$665666&amp;":"&amp;'Coleman Validation'!T$665667),'Coleman Validation'!T$665668,FALSE))</f>
        <v>0.20043075154710718</v>
      </c>
      <c r="V68" s="301">
        <v>43252</v>
      </c>
      <c r="W68" s="294">
        <v>151</v>
      </c>
      <c r="X68" s="297">
        <v>2.0679134915999997</v>
      </c>
      <c r="Y68" s="299">
        <v>0.33</v>
      </c>
      <c r="Z68" s="295">
        <v>0.2</v>
      </c>
      <c r="AA68" s="294">
        <f ca="1">+IF(ISERROR(HLOOKUP($B68,INDIRECT("'Monthly Resource Report'!"&amp;'Coleman Validation'!AA$665666&amp;":"&amp;'Coleman Validation'!AA$665667),'Coleman Validation'!AA$665668,FALSE)),0,HLOOKUP($B68,INDIRECT("'Monthly Resource Report'!"&amp;'Coleman Validation'!AA$665666&amp;":"&amp;'Coleman Validation'!AA$665667),'Coleman Validation'!AA$665668,FALSE))</f>
        <v>151</v>
      </c>
      <c r="AB68" s="297">
        <f ca="1">+IF(ISERROR(HLOOKUP($B68,INDIRECT("'Monthly Resource Report'!"&amp;'Coleman Validation'!AB$665666&amp;":"&amp;'Coleman Validation'!AB$665667),'Coleman Validation'!AB$665668,FALSE)),0,HLOOKUP($B68,INDIRECT("'Monthly Resource Report'!"&amp;'Coleman Validation'!AB$665666&amp;":"&amp;'Coleman Validation'!AB$665667),'Coleman Validation'!AB$665668,FALSE))</f>
        <v>2.0680008973356037</v>
      </c>
      <c r="AC68" s="317">
        <f ca="1">+IF(ISERROR(HLOOKUP($B68,INDIRECT("'Monthly Resource Report'!"&amp;'Coleman Validation'!AC$665666&amp;":"&amp;'Coleman Validation'!AC$665667),'Coleman Validation'!AC$665668,FALSE)),0,HLOOKUP($B68,INDIRECT("'Monthly Resource Report'!"&amp;'Coleman Validation'!AC$665666&amp;":"&amp;'Coleman Validation'!AC$665667),'Coleman Validation'!AC$665668,FALSE))</f>
        <v>0.32562209339033987</v>
      </c>
      <c r="AD68" s="318">
        <f ca="1">+IF(ISERROR(HLOOKUP($B68,INDIRECT("'Monthly Resource Report'!"&amp;'Coleman Validation'!AD$665666&amp;":"&amp;'Coleman Validation'!AD$665667),'Coleman Validation'!AD$665668,FALSE)),0,HLOOKUP($B68,INDIRECT("'Monthly Resource Report'!"&amp;'Coleman Validation'!AD$665666&amp;":"&amp;'Coleman Validation'!AD$665667),'Coleman Validation'!AD$665668,FALSE))</f>
        <v>0.20113544727895818</v>
      </c>
    </row>
    <row r="69" spans="2:30">
      <c r="B69" s="301">
        <v>43282</v>
      </c>
      <c r="C69" s="294">
        <v>146</v>
      </c>
      <c r="D69" s="297">
        <v>2.0679134915999997</v>
      </c>
      <c r="E69" s="299">
        <v>0.33</v>
      </c>
      <c r="F69" s="295">
        <v>0.2</v>
      </c>
      <c r="G69" s="294">
        <f ca="1">+IF(ISERROR(HLOOKUP($B69,INDIRECT("'Monthly Resource Report'!"&amp;'Coleman Validation'!G$665666&amp;":"&amp;'Coleman Validation'!G$665667),'Coleman Validation'!G$665668,FALSE)),0,HLOOKUP($B69,INDIRECT("'Monthly Resource Report'!"&amp;'Coleman Validation'!G$665666&amp;":"&amp;'Coleman Validation'!G$665667),'Coleman Validation'!G$665668,FALSE))</f>
        <v>146</v>
      </c>
      <c r="H69" s="297">
        <f ca="1">+IF(ISERROR(HLOOKUP($B69,INDIRECT("'Monthly Resource Report'!"&amp;'Coleman Validation'!H$665666&amp;":"&amp;'Coleman Validation'!H$665667),'Coleman Validation'!H$665668,FALSE)),0,HLOOKUP($B69,INDIRECT("'Monthly Resource Report'!"&amp;'Coleman Validation'!H$665666&amp;":"&amp;'Coleman Validation'!H$665667),'Coleman Validation'!H$665668,FALSE))</f>
        <v>2.0680003855224962</v>
      </c>
      <c r="I69" s="317">
        <f ca="1">+IF(ISERROR(HLOOKUP($B69,INDIRECT("'Monthly Resource Report'!"&amp;'Coleman Validation'!I$665666&amp;":"&amp;'Coleman Validation'!I$665667),'Coleman Validation'!I$665668,FALSE)),0,HLOOKUP($B69,INDIRECT("'Monthly Resource Report'!"&amp;'Coleman Validation'!I$665666&amp;":"&amp;'Coleman Validation'!I$665667),'Coleman Validation'!I$665668,FALSE))</f>
        <v>0.32549075166584884</v>
      </c>
      <c r="J69" s="318">
        <f ca="1">+IF(ISERROR(HLOOKUP($B69,INDIRECT("'Monthly Resource Report'!"&amp;'Coleman Validation'!J$665666&amp;":"&amp;'Coleman Validation'!J$665667),'Coleman Validation'!J$665668,FALSE)),0,HLOOKUP($B69,INDIRECT("'Monthly Resource Report'!"&amp;'Coleman Validation'!J$665666&amp;":"&amp;'Coleman Validation'!J$665667),'Coleman Validation'!J$665668,FALSE))</f>
        <v>0.20017568330991725</v>
      </c>
      <c r="L69" s="301">
        <v>43282</v>
      </c>
      <c r="M69" s="294">
        <v>146</v>
      </c>
      <c r="N69" s="297">
        <v>2.0679134915999997</v>
      </c>
      <c r="O69" s="299">
        <v>0.33</v>
      </c>
      <c r="P69" s="295">
        <v>0.2</v>
      </c>
      <c r="Q69" s="294">
        <f ca="1">+IF(ISERROR(HLOOKUP($B69,INDIRECT("'Monthly Resource Report'!"&amp;'Coleman Validation'!Q$665666&amp;":"&amp;'Coleman Validation'!Q$665667),'Coleman Validation'!Q$665668,FALSE)),0,HLOOKUP($B69,INDIRECT("'Monthly Resource Report'!"&amp;'Coleman Validation'!Q$665666&amp;":"&amp;'Coleman Validation'!Q$665667),'Coleman Validation'!Q$665668,FALSE))</f>
        <v>146</v>
      </c>
      <c r="R69" s="297">
        <f ca="1">+IF(ISERROR(HLOOKUP($B69,INDIRECT("'Monthly Resource Report'!"&amp;'Coleman Validation'!R$665666&amp;":"&amp;'Coleman Validation'!R$665667),'Coleman Validation'!R$665668,FALSE)),0,HLOOKUP($B69,INDIRECT("'Monthly Resource Report'!"&amp;'Coleman Validation'!R$665666&amp;":"&amp;'Coleman Validation'!R$665667),'Coleman Validation'!R$665668,FALSE))</f>
        <v>2.0680002281151983</v>
      </c>
      <c r="S69" s="317">
        <f ca="1">+IF(ISERROR(HLOOKUP($B69,INDIRECT("'Monthly Resource Report'!"&amp;'Coleman Validation'!S$665666&amp;":"&amp;'Coleman Validation'!S$665667),'Coleman Validation'!S$665668,FALSE)),0,HLOOKUP($B69,INDIRECT("'Monthly Resource Report'!"&amp;'Coleman Validation'!S$665666&amp;":"&amp;'Coleman Validation'!S$665667),'Coleman Validation'!S$665668,FALSE))</f>
        <v>0.32529638309794334</v>
      </c>
      <c r="T69" s="318">
        <f ca="1">+IF(ISERROR(HLOOKUP($B69,INDIRECT("'Monthly Resource Report'!"&amp;'Coleman Validation'!T$665666&amp;":"&amp;'Coleman Validation'!T$665667),'Coleman Validation'!T$665668,FALSE)),0,HLOOKUP($B69,INDIRECT("'Monthly Resource Report'!"&amp;'Coleman Validation'!T$665666&amp;":"&amp;'Coleman Validation'!T$665667),'Coleman Validation'!T$665668,FALSE))</f>
        <v>0.20041096629327745</v>
      </c>
      <c r="V69" s="301">
        <v>43282</v>
      </c>
      <c r="W69" s="294">
        <v>151</v>
      </c>
      <c r="X69" s="297">
        <v>2.0679134915999997</v>
      </c>
      <c r="Y69" s="299">
        <v>0.33</v>
      </c>
      <c r="Z69" s="295">
        <v>0.2</v>
      </c>
      <c r="AA69" s="294">
        <f ca="1">+IF(ISERROR(HLOOKUP($B69,INDIRECT("'Monthly Resource Report'!"&amp;'Coleman Validation'!AA$665666&amp;":"&amp;'Coleman Validation'!AA$665667),'Coleman Validation'!AA$665668,FALSE)),0,HLOOKUP($B69,INDIRECT("'Monthly Resource Report'!"&amp;'Coleman Validation'!AA$665666&amp;":"&amp;'Coleman Validation'!AA$665667),'Coleman Validation'!AA$665668,FALSE))</f>
        <v>151</v>
      </c>
      <c r="AB69" s="297">
        <f ca="1">+IF(ISERROR(HLOOKUP($B69,INDIRECT("'Monthly Resource Report'!"&amp;'Coleman Validation'!AB$665666&amp;":"&amp;'Coleman Validation'!AB$665667),'Coleman Validation'!AB$665668,FALSE)),0,HLOOKUP($B69,INDIRECT("'Monthly Resource Report'!"&amp;'Coleman Validation'!AB$665666&amp;":"&amp;'Coleman Validation'!AB$665667),'Coleman Validation'!AB$665668,FALSE))</f>
        <v>2.0680010312865522</v>
      </c>
      <c r="AC69" s="317">
        <f ca="1">+IF(ISERROR(HLOOKUP($B69,INDIRECT("'Monthly Resource Report'!"&amp;'Coleman Validation'!AC$665666&amp;":"&amp;'Coleman Validation'!AC$665667),'Coleman Validation'!AC$665668,FALSE)),0,HLOOKUP($B69,INDIRECT("'Monthly Resource Report'!"&amp;'Coleman Validation'!AC$665666&amp;":"&amp;'Coleman Validation'!AC$665667),'Coleman Validation'!AC$665668,FALSE))</f>
        <v>0.32624497977671801</v>
      </c>
      <c r="AD69" s="318">
        <f ca="1">+IF(ISERROR(HLOOKUP($B69,INDIRECT("'Monthly Resource Report'!"&amp;'Coleman Validation'!AD$665666&amp;":"&amp;'Coleman Validation'!AD$665667),'Coleman Validation'!AD$665668,FALSE)),0,HLOOKUP($B69,INDIRECT("'Monthly Resource Report'!"&amp;'Coleman Validation'!AD$665666&amp;":"&amp;'Coleman Validation'!AD$665667),'Coleman Validation'!AD$665668,FALSE))</f>
        <v>0.20043511097217734</v>
      </c>
    </row>
    <row r="70" spans="2:30">
      <c r="B70" s="301">
        <v>43313</v>
      </c>
      <c r="C70" s="294">
        <v>146</v>
      </c>
      <c r="D70" s="297">
        <v>2.0679134915999997</v>
      </c>
      <c r="E70" s="299">
        <v>0.33</v>
      </c>
      <c r="F70" s="295">
        <v>0.2</v>
      </c>
      <c r="G70" s="294">
        <f ca="1">+IF(ISERROR(HLOOKUP($B70,INDIRECT("'Monthly Resource Report'!"&amp;'Coleman Validation'!G$665666&amp;":"&amp;'Coleman Validation'!G$665667),'Coleman Validation'!G$665668,FALSE)),0,HLOOKUP($B70,INDIRECT("'Monthly Resource Report'!"&amp;'Coleman Validation'!G$665666&amp;":"&amp;'Coleman Validation'!G$665667),'Coleman Validation'!G$665668,FALSE))</f>
        <v>146</v>
      </c>
      <c r="H70" s="297">
        <f ca="1">+IF(ISERROR(HLOOKUP($B70,INDIRECT("'Monthly Resource Report'!"&amp;'Coleman Validation'!H$665666&amp;":"&amp;'Coleman Validation'!H$665667),'Coleman Validation'!H$665668,FALSE)),0,HLOOKUP($B70,INDIRECT("'Monthly Resource Report'!"&amp;'Coleman Validation'!H$665666&amp;":"&amp;'Coleman Validation'!H$665667),'Coleman Validation'!H$665668,FALSE))</f>
        <v>2.0680000000000001</v>
      </c>
      <c r="I70" s="317">
        <f ca="1">+IF(ISERROR(HLOOKUP($B70,INDIRECT("'Monthly Resource Report'!"&amp;'Coleman Validation'!I$665666&amp;":"&amp;'Coleman Validation'!I$665667),'Coleman Validation'!I$665668,FALSE)),0,HLOOKUP($B70,INDIRECT("'Monthly Resource Report'!"&amp;'Coleman Validation'!I$665666&amp;":"&amp;'Coleman Validation'!I$665667),'Coleman Validation'!I$665668,FALSE))</f>
        <v>0.32567467514022641</v>
      </c>
      <c r="J70" s="318">
        <f ca="1">+IF(ISERROR(HLOOKUP($B70,INDIRECT("'Monthly Resource Report'!"&amp;'Coleman Validation'!J$665666&amp;":"&amp;'Coleman Validation'!J$665667),'Coleman Validation'!J$665668,FALSE)),0,HLOOKUP($B70,INDIRECT("'Monthly Resource Report'!"&amp;'Coleman Validation'!J$665666&amp;":"&amp;'Coleman Validation'!J$665667),'Coleman Validation'!J$665668,FALSE))</f>
        <v>0.20017167258556121</v>
      </c>
      <c r="L70" s="301">
        <v>43313</v>
      </c>
      <c r="M70" s="294">
        <v>146</v>
      </c>
      <c r="N70" s="297">
        <v>2.0679134915999997</v>
      </c>
      <c r="O70" s="299">
        <v>0.33</v>
      </c>
      <c r="P70" s="295">
        <v>0.2</v>
      </c>
      <c r="Q70" s="294">
        <f ca="1">+IF(ISERROR(HLOOKUP($B70,INDIRECT("'Monthly Resource Report'!"&amp;'Coleman Validation'!Q$665666&amp;":"&amp;'Coleman Validation'!Q$665667),'Coleman Validation'!Q$665668,FALSE)),0,HLOOKUP($B70,INDIRECT("'Monthly Resource Report'!"&amp;'Coleman Validation'!Q$665666&amp;":"&amp;'Coleman Validation'!Q$665667),'Coleman Validation'!Q$665668,FALSE))</f>
        <v>146</v>
      </c>
      <c r="R70" s="297">
        <f ca="1">+IF(ISERROR(HLOOKUP($B70,INDIRECT("'Monthly Resource Report'!"&amp;'Coleman Validation'!R$665666&amp;":"&amp;'Coleman Validation'!R$665667),'Coleman Validation'!R$665668,FALSE)),0,HLOOKUP($B70,INDIRECT("'Monthly Resource Report'!"&amp;'Coleman Validation'!R$665666&amp;":"&amp;'Coleman Validation'!R$665667),'Coleman Validation'!R$665668,FALSE))</f>
        <v>2.0680001126887535</v>
      </c>
      <c r="S70" s="317">
        <f ca="1">+IF(ISERROR(HLOOKUP($B70,INDIRECT("'Monthly Resource Report'!"&amp;'Coleman Validation'!S$665666&amp;":"&amp;'Coleman Validation'!S$665667),'Coleman Validation'!S$665668,FALSE)),0,HLOOKUP($B70,INDIRECT("'Monthly Resource Report'!"&amp;'Coleman Validation'!S$665666&amp;":"&amp;'Coleman Validation'!S$665667),'Coleman Validation'!S$665668,FALSE))</f>
        <v>0.32569460242798742</v>
      </c>
      <c r="T70" s="318">
        <f ca="1">+IF(ISERROR(HLOOKUP($B70,INDIRECT("'Monthly Resource Report'!"&amp;'Coleman Validation'!T$665666&amp;":"&amp;'Coleman Validation'!T$665667),'Coleman Validation'!T$665668,FALSE)),0,HLOOKUP($B70,INDIRECT("'Monthly Resource Report'!"&amp;'Coleman Validation'!T$665666&amp;":"&amp;'Coleman Validation'!T$665667),'Coleman Validation'!T$665668,FALSE))</f>
        <v>0.20041802611331749</v>
      </c>
      <c r="V70" s="301">
        <v>43313</v>
      </c>
      <c r="W70" s="294">
        <v>151</v>
      </c>
      <c r="X70" s="297">
        <v>2.0679134915999997</v>
      </c>
      <c r="Y70" s="299">
        <v>0.33</v>
      </c>
      <c r="Z70" s="295">
        <v>0.2</v>
      </c>
      <c r="AA70" s="294">
        <f ca="1">+IF(ISERROR(HLOOKUP($B70,INDIRECT("'Monthly Resource Report'!"&amp;'Coleman Validation'!AA$665666&amp;":"&amp;'Coleman Validation'!AA$665667),'Coleman Validation'!AA$665668,FALSE)),0,HLOOKUP($B70,INDIRECT("'Monthly Resource Report'!"&amp;'Coleman Validation'!AA$665666&amp;":"&amp;'Coleman Validation'!AA$665667),'Coleman Validation'!AA$665668,FALSE))</f>
        <v>151</v>
      </c>
      <c r="AB70" s="297">
        <f ca="1">+IF(ISERROR(HLOOKUP($B70,INDIRECT("'Monthly Resource Report'!"&amp;'Coleman Validation'!AB$665666&amp;":"&amp;'Coleman Validation'!AB$665667),'Coleman Validation'!AB$665668,FALSE)),0,HLOOKUP($B70,INDIRECT("'Monthly Resource Report'!"&amp;'Coleman Validation'!AB$665666&amp;":"&amp;'Coleman Validation'!AB$665667),'Coleman Validation'!AB$665668,FALSE))</f>
        <v>2.0680002781526317</v>
      </c>
      <c r="AC70" s="317">
        <f ca="1">+IF(ISERROR(HLOOKUP($B70,INDIRECT("'Monthly Resource Report'!"&amp;'Coleman Validation'!AC$665666&amp;":"&amp;'Coleman Validation'!AC$665667),'Coleman Validation'!AC$665668,FALSE)),0,HLOOKUP($B70,INDIRECT("'Monthly Resource Report'!"&amp;'Coleman Validation'!AC$665666&amp;":"&amp;'Coleman Validation'!AC$665667),'Coleman Validation'!AC$665668,FALSE))</f>
        <v>0.3264677338428138</v>
      </c>
      <c r="AD70" s="318">
        <f ca="1">+IF(ISERROR(HLOOKUP($B70,INDIRECT("'Monthly Resource Report'!"&amp;'Coleman Validation'!AD$665666&amp;":"&amp;'Coleman Validation'!AD$665667),'Coleman Validation'!AD$665668,FALSE)),0,HLOOKUP($B70,INDIRECT("'Monthly Resource Report'!"&amp;'Coleman Validation'!AD$665666&amp;":"&amp;'Coleman Validation'!AD$665667),'Coleman Validation'!AD$665668,FALSE))</f>
        <v>0.20043013631890658</v>
      </c>
    </row>
    <row r="71" spans="2:30">
      <c r="B71" s="301">
        <v>43344</v>
      </c>
      <c r="C71" s="294">
        <v>146</v>
      </c>
      <c r="D71" s="297">
        <v>2.0679134915999997</v>
      </c>
      <c r="E71" s="299">
        <v>0.33</v>
      </c>
      <c r="F71" s="295">
        <v>0.2</v>
      </c>
      <c r="G71" s="294">
        <f ca="1">+IF(ISERROR(HLOOKUP($B71,INDIRECT("'Monthly Resource Report'!"&amp;'Coleman Validation'!G$665666&amp;":"&amp;'Coleman Validation'!G$665667),'Coleman Validation'!G$665668,FALSE)),0,HLOOKUP($B71,INDIRECT("'Monthly Resource Report'!"&amp;'Coleman Validation'!G$665666&amp;":"&amp;'Coleman Validation'!G$665667),'Coleman Validation'!G$665668,FALSE))</f>
        <v>146</v>
      </c>
      <c r="H71" s="297">
        <f ca="1">+IF(ISERROR(HLOOKUP($B71,INDIRECT("'Monthly Resource Report'!"&amp;'Coleman Validation'!H$665666&amp;":"&amp;'Coleman Validation'!H$665667),'Coleman Validation'!H$665668,FALSE)),0,HLOOKUP($B71,INDIRECT("'Monthly Resource Report'!"&amp;'Coleman Validation'!H$665666&amp;":"&amp;'Coleman Validation'!H$665667),'Coleman Validation'!H$665668,FALSE))</f>
        <v>2.0680002789715566</v>
      </c>
      <c r="I71" s="317">
        <f ca="1">+IF(ISERROR(HLOOKUP($B71,INDIRECT("'Monthly Resource Report'!"&amp;'Coleman Validation'!I$665666&amp;":"&amp;'Coleman Validation'!I$665667),'Coleman Validation'!I$665668,FALSE)),0,HLOOKUP($B71,INDIRECT("'Monthly Resource Report'!"&amp;'Coleman Validation'!I$665666&amp;":"&amp;'Coleman Validation'!I$665667),'Coleman Validation'!I$665668,FALSE))</f>
        <v>0.32472328729937905</v>
      </c>
      <c r="J71" s="318">
        <f ca="1">+IF(ISERROR(HLOOKUP($B71,INDIRECT("'Monthly Resource Report'!"&amp;'Coleman Validation'!J$665666&amp;":"&amp;'Coleman Validation'!J$665667),'Coleman Validation'!J$665668,FALSE)),0,HLOOKUP($B71,INDIRECT("'Monthly Resource Report'!"&amp;'Coleman Validation'!J$665666&amp;":"&amp;'Coleman Validation'!J$665667),'Coleman Validation'!J$665668,FALSE))</f>
        <v>0.20057140918190763</v>
      </c>
      <c r="L71" s="301">
        <v>43344</v>
      </c>
      <c r="M71" s="294">
        <v>146</v>
      </c>
      <c r="N71" s="297">
        <v>2.0679134915999997</v>
      </c>
      <c r="O71" s="299">
        <v>0.33</v>
      </c>
      <c r="P71" s="295">
        <v>0.2</v>
      </c>
      <c r="Q71" s="294">
        <f ca="1">+IF(ISERROR(HLOOKUP($B71,INDIRECT("'Monthly Resource Report'!"&amp;'Coleman Validation'!Q$665666&amp;":"&amp;'Coleman Validation'!Q$665667),'Coleman Validation'!Q$665668,FALSE)),0,HLOOKUP($B71,INDIRECT("'Monthly Resource Report'!"&amp;'Coleman Validation'!Q$665666&amp;":"&amp;'Coleman Validation'!Q$665667),'Coleman Validation'!Q$665668,FALSE))</f>
        <v>146</v>
      </c>
      <c r="R71" s="297">
        <f ca="1">+IF(ISERROR(HLOOKUP($B71,INDIRECT("'Monthly Resource Report'!"&amp;'Coleman Validation'!R$665666&amp;":"&amp;'Coleman Validation'!R$665667),'Coleman Validation'!R$665668,FALSE)),0,HLOOKUP($B71,INDIRECT("'Monthly Resource Report'!"&amp;'Coleman Validation'!R$665666&amp;":"&amp;'Coleman Validation'!R$665667),'Coleman Validation'!R$665668,FALSE))</f>
        <v>2.0679999668247331</v>
      </c>
      <c r="S71" s="317">
        <f ca="1">+IF(ISERROR(HLOOKUP($B71,INDIRECT("'Monthly Resource Report'!"&amp;'Coleman Validation'!S$665666&amp;":"&amp;'Coleman Validation'!S$665667),'Coleman Validation'!S$665668,FALSE)),0,HLOOKUP($B71,INDIRECT("'Monthly Resource Report'!"&amp;'Coleman Validation'!S$665666&amp;":"&amp;'Coleman Validation'!S$665667),'Coleman Validation'!S$665668,FALSE))</f>
        <v>0.32447351926331741</v>
      </c>
      <c r="T71" s="318">
        <f ca="1">+IF(ISERROR(HLOOKUP($B71,INDIRECT("'Monthly Resource Report'!"&amp;'Coleman Validation'!T$665666&amp;":"&amp;'Coleman Validation'!T$665667),'Coleman Validation'!T$665668,FALSE)),0,HLOOKUP($B71,INDIRECT("'Monthly Resource Report'!"&amp;'Coleman Validation'!T$665666&amp;":"&amp;'Coleman Validation'!T$665667),'Coleman Validation'!T$665668,FALSE))</f>
        <v>0.20094251675871583</v>
      </c>
      <c r="V71" s="301">
        <v>43344</v>
      </c>
      <c r="W71" s="294">
        <v>151</v>
      </c>
      <c r="X71" s="297">
        <v>2.0679134915999997</v>
      </c>
      <c r="Y71" s="299">
        <v>0.33</v>
      </c>
      <c r="Z71" s="295">
        <v>0.2</v>
      </c>
      <c r="AA71" s="294">
        <f ca="1">+IF(ISERROR(HLOOKUP($B71,INDIRECT("'Monthly Resource Report'!"&amp;'Coleman Validation'!AA$665666&amp;":"&amp;'Coleman Validation'!AA$665667),'Coleman Validation'!AA$665668,FALSE)),0,HLOOKUP($B71,INDIRECT("'Monthly Resource Report'!"&amp;'Coleman Validation'!AA$665666&amp;":"&amp;'Coleman Validation'!AA$665667),'Coleman Validation'!AA$665668,FALSE))</f>
        <v>151</v>
      </c>
      <c r="AB71" s="297">
        <f ca="1">+IF(ISERROR(HLOOKUP($B71,INDIRECT("'Monthly Resource Report'!"&amp;'Coleman Validation'!AB$665666&amp;":"&amp;'Coleman Validation'!AB$665667),'Coleman Validation'!AB$665668,FALSE)),0,HLOOKUP($B71,INDIRECT("'Monthly Resource Report'!"&amp;'Coleman Validation'!AB$665666&amp;":"&amp;'Coleman Validation'!AB$665667),'Coleman Validation'!AB$665668,FALSE))</f>
        <v>2.0680008366644977</v>
      </c>
      <c r="AC71" s="317">
        <f ca="1">+IF(ISERROR(HLOOKUP($B71,INDIRECT("'Monthly Resource Report'!"&amp;'Coleman Validation'!AC$665666&amp;":"&amp;'Coleman Validation'!AC$665667),'Coleman Validation'!AC$665668,FALSE)),0,HLOOKUP($B71,INDIRECT("'Monthly Resource Report'!"&amp;'Coleman Validation'!AC$665666&amp;":"&amp;'Coleman Validation'!AC$665667),'Coleman Validation'!AC$665668,FALSE))</f>
        <v>0.32534329063918693</v>
      </c>
      <c r="AD71" s="318">
        <f ca="1">+IF(ISERROR(HLOOKUP($B71,INDIRECT("'Monthly Resource Report'!"&amp;'Coleman Validation'!AD$665666&amp;":"&amp;'Coleman Validation'!AD$665667),'Coleman Validation'!AD$665668,FALSE)),0,HLOOKUP($B71,INDIRECT("'Monthly Resource Report'!"&amp;'Coleman Validation'!AD$665666&amp;":"&amp;'Coleman Validation'!AD$665667),'Coleman Validation'!AD$665668,FALSE))</f>
        <v>0.20044558543125937</v>
      </c>
    </row>
    <row r="72" spans="2:30">
      <c r="B72" s="301">
        <v>43374</v>
      </c>
      <c r="C72" s="294">
        <v>146</v>
      </c>
      <c r="D72" s="297">
        <v>2.0679134915999997</v>
      </c>
      <c r="E72" s="299">
        <v>0.33</v>
      </c>
      <c r="F72" s="295">
        <v>0.2</v>
      </c>
      <c r="G72" s="294">
        <f ca="1">+IF(ISERROR(HLOOKUP($B72,INDIRECT("'Monthly Resource Report'!"&amp;'Coleman Validation'!G$665666&amp;":"&amp;'Coleman Validation'!G$665667),'Coleman Validation'!G$665668,FALSE)),0,HLOOKUP($B72,INDIRECT("'Monthly Resource Report'!"&amp;'Coleman Validation'!G$665666&amp;":"&amp;'Coleman Validation'!G$665667),'Coleman Validation'!G$665668,FALSE))</f>
        <v>146</v>
      </c>
      <c r="H72" s="297">
        <f ca="1">+IF(ISERROR(HLOOKUP($B72,INDIRECT("'Monthly Resource Report'!"&amp;'Coleman Validation'!H$665666&amp;":"&amp;'Coleman Validation'!H$665667),'Coleman Validation'!H$665668,FALSE)),0,HLOOKUP($B72,INDIRECT("'Monthly Resource Report'!"&amp;'Coleman Validation'!H$665666&amp;":"&amp;'Coleman Validation'!H$665667),'Coleman Validation'!H$665668,FALSE))</f>
        <v>2.0680002296870512</v>
      </c>
      <c r="I72" s="317">
        <f ca="1">+IF(ISERROR(HLOOKUP($B72,INDIRECT("'Monthly Resource Report'!"&amp;'Coleman Validation'!I$665666&amp;":"&amp;'Coleman Validation'!I$665667),'Coleman Validation'!I$665668,FALSE)),0,HLOOKUP($B72,INDIRECT("'Monthly Resource Report'!"&amp;'Coleman Validation'!I$665666&amp;":"&amp;'Coleman Validation'!I$665667),'Coleman Validation'!I$665668,FALSE))</f>
        <v>0.3251176947444297</v>
      </c>
      <c r="J72" s="318">
        <f ca="1">+IF(ISERROR(HLOOKUP($B72,INDIRECT("'Monthly Resource Report'!"&amp;'Coleman Validation'!J$665666&amp;":"&amp;'Coleman Validation'!J$665667),'Coleman Validation'!J$665668,FALSE)),0,HLOOKUP($B72,INDIRECT("'Monthly Resource Report'!"&amp;'Coleman Validation'!J$665666&amp;":"&amp;'Coleman Validation'!J$665667),'Coleman Validation'!J$665668,FALSE))</f>
        <v>0.20037433805499502</v>
      </c>
      <c r="L72" s="301">
        <v>43374</v>
      </c>
      <c r="M72" s="294">
        <v>146</v>
      </c>
      <c r="N72" s="297">
        <v>2.0679134915999997</v>
      </c>
      <c r="O72" s="299">
        <v>0.33</v>
      </c>
      <c r="P72" s="295">
        <v>0.2</v>
      </c>
      <c r="Q72" s="294">
        <f ca="1">+IF(ISERROR(HLOOKUP($B72,INDIRECT("'Monthly Resource Report'!"&amp;'Coleman Validation'!Q$665666&amp;":"&amp;'Coleman Validation'!Q$665667),'Coleman Validation'!Q$665668,FALSE)),0,HLOOKUP($B72,INDIRECT("'Monthly Resource Report'!"&amp;'Coleman Validation'!Q$665666&amp;":"&amp;'Coleman Validation'!Q$665667),'Coleman Validation'!Q$665668,FALSE))</f>
        <v>146</v>
      </c>
      <c r="R72" s="297">
        <f ca="1">+IF(ISERROR(HLOOKUP($B72,INDIRECT("'Monthly Resource Report'!"&amp;'Coleman Validation'!R$665666&amp;":"&amp;'Coleman Validation'!R$665667),'Coleman Validation'!R$665668,FALSE)),0,HLOOKUP($B72,INDIRECT("'Monthly Resource Report'!"&amp;'Coleman Validation'!R$665666&amp;":"&amp;'Coleman Validation'!R$665667),'Coleman Validation'!R$665668,FALSE))</f>
        <v>0</v>
      </c>
      <c r="S72" s="317">
        <f ca="1">+IF(ISERROR(HLOOKUP($B72,INDIRECT("'Monthly Resource Report'!"&amp;'Coleman Validation'!S$665666&amp;":"&amp;'Coleman Validation'!S$665667),'Coleman Validation'!S$665668,FALSE)),0,HLOOKUP($B72,INDIRECT("'Monthly Resource Report'!"&amp;'Coleman Validation'!S$665666&amp;":"&amp;'Coleman Validation'!S$665667),'Coleman Validation'!S$665668,FALSE))</f>
        <v>0</v>
      </c>
      <c r="T72" s="318">
        <f ca="1">+IF(ISERROR(HLOOKUP($B72,INDIRECT("'Monthly Resource Report'!"&amp;'Coleman Validation'!T$665666&amp;":"&amp;'Coleman Validation'!T$665667),'Coleman Validation'!T$665668,FALSE)),0,HLOOKUP($B72,INDIRECT("'Monthly Resource Report'!"&amp;'Coleman Validation'!T$665666&amp;":"&amp;'Coleman Validation'!T$665667),'Coleman Validation'!T$665668,FALSE))</f>
        <v>0</v>
      </c>
      <c r="V72" s="301">
        <v>43374</v>
      </c>
      <c r="W72" s="294">
        <v>151</v>
      </c>
      <c r="X72" s="297">
        <v>2.0679134915999997</v>
      </c>
      <c r="Y72" s="299">
        <v>0.33</v>
      </c>
      <c r="Z72" s="295">
        <v>0.2</v>
      </c>
      <c r="AA72" s="294">
        <f ca="1">+IF(ISERROR(HLOOKUP($B72,INDIRECT("'Monthly Resource Report'!"&amp;'Coleman Validation'!AA$665666&amp;":"&amp;'Coleman Validation'!AA$665667),'Coleman Validation'!AA$665668,FALSE)),0,HLOOKUP($B72,INDIRECT("'Monthly Resource Report'!"&amp;'Coleman Validation'!AA$665666&amp;":"&amp;'Coleman Validation'!AA$665667),'Coleman Validation'!AA$665668,FALSE))</f>
        <v>151</v>
      </c>
      <c r="AB72" s="297">
        <f ca="1">+IF(ISERROR(HLOOKUP($B72,INDIRECT("'Monthly Resource Report'!"&amp;'Coleman Validation'!AB$665666&amp;":"&amp;'Coleman Validation'!AB$665667),'Coleman Validation'!AB$665668,FALSE)),0,HLOOKUP($B72,INDIRECT("'Monthly Resource Report'!"&amp;'Coleman Validation'!AB$665666&amp;":"&amp;'Coleman Validation'!AB$665667),'Coleman Validation'!AB$665668,FALSE))</f>
        <v>2.0680007827344902</v>
      </c>
      <c r="AC72" s="317">
        <f ca="1">+IF(ISERROR(HLOOKUP($B72,INDIRECT("'Monthly Resource Report'!"&amp;'Coleman Validation'!AC$665666&amp;":"&amp;'Coleman Validation'!AC$665667),'Coleman Validation'!AC$665668,FALSE)),0,HLOOKUP($B72,INDIRECT("'Monthly Resource Report'!"&amp;'Coleman Validation'!AC$665666&amp;":"&amp;'Coleman Validation'!AC$665667),'Coleman Validation'!AC$665668,FALSE))</f>
        <v>0.32558248070031609</v>
      </c>
      <c r="AD72" s="318">
        <f ca="1">+IF(ISERROR(HLOOKUP($B72,INDIRECT("'Monthly Resource Report'!"&amp;'Coleman Validation'!AD$665666&amp;":"&amp;'Coleman Validation'!AD$665667),'Coleman Validation'!AD$665668,FALSE)),0,HLOOKUP($B72,INDIRECT("'Monthly Resource Report'!"&amp;'Coleman Validation'!AD$665666&amp;":"&amp;'Coleman Validation'!AD$665667),'Coleman Validation'!AD$665668,FALSE))</f>
        <v>0.20086687922391228</v>
      </c>
    </row>
    <row r="73" spans="2:30">
      <c r="B73" s="301">
        <v>43405</v>
      </c>
      <c r="C73" s="294">
        <v>146</v>
      </c>
      <c r="D73" s="297">
        <v>2.0679134915999997</v>
      </c>
      <c r="E73" s="299">
        <v>0.33</v>
      </c>
      <c r="F73" s="295">
        <v>0.2</v>
      </c>
      <c r="G73" s="294">
        <f ca="1">+IF(ISERROR(HLOOKUP($B73,INDIRECT("'Monthly Resource Report'!"&amp;'Coleman Validation'!G$665666&amp;":"&amp;'Coleman Validation'!G$665667),'Coleman Validation'!G$665668,FALSE)),0,HLOOKUP($B73,INDIRECT("'Monthly Resource Report'!"&amp;'Coleman Validation'!G$665666&amp;":"&amp;'Coleman Validation'!G$665667),'Coleman Validation'!G$665668,FALSE))</f>
        <v>146</v>
      </c>
      <c r="H73" s="297">
        <f ca="1">+IF(ISERROR(HLOOKUP($B73,INDIRECT("'Monthly Resource Report'!"&amp;'Coleman Validation'!H$665666&amp;":"&amp;'Coleman Validation'!H$665667),'Coleman Validation'!H$665668,FALSE)),0,HLOOKUP($B73,INDIRECT("'Monthly Resource Report'!"&amp;'Coleman Validation'!H$665666&amp;":"&amp;'Coleman Validation'!H$665667),'Coleman Validation'!H$665668,FALSE))</f>
        <v>2.0680006061065233</v>
      </c>
      <c r="I73" s="317">
        <f ca="1">+IF(ISERROR(HLOOKUP($B73,INDIRECT("'Monthly Resource Report'!"&amp;'Coleman Validation'!I$665666&amp;":"&amp;'Coleman Validation'!I$665667),'Coleman Validation'!I$665668,FALSE)),0,HLOOKUP($B73,INDIRECT("'Monthly Resource Report'!"&amp;'Coleman Validation'!I$665666&amp;":"&amp;'Coleman Validation'!I$665667),'Coleman Validation'!I$665668,FALSE))</f>
        <v>0.32792404732655439</v>
      </c>
      <c r="J73" s="318">
        <f ca="1">+IF(ISERROR(HLOOKUP($B73,INDIRECT("'Monthly Resource Report'!"&amp;'Coleman Validation'!J$665666&amp;":"&amp;'Coleman Validation'!J$665667),'Coleman Validation'!J$665668,FALSE)),0,HLOOKUP($B73,INDIRECT("'Monthly Resource Report'!"&amp;'Coleman Validation'!J$665666&amp;":"&amp;'Coleman Validation'!J$665667),'Coleman Validation'!J$665668,FALSE))</f>
        <v>0.20052085677480977</v>
      </c>
      <c r="L73" s="301">
        <v>43405</v>
      </c>
      <c r="M73" s="294">
        <v>146</v>
      </c>
      <c r="N73" s="297">
        <v>2.0679134915999997</v>
      </c>
      <c r="O73" s="299">
        <v>0.33</v>
      </c>
      <c r="P73" s="295">
        <v>0.2</v>
      </c>
      <c r="Q73" s="294">
        <f ca="1">+IF(ISERROR(HLOOKUP($B73,INDIRECT("'Monthly Resource Report'!"&amp;'Coleman Validation'!Q$665666&amp;":"&amp;'Coleman Validation'!Q$665667),'Coleman Validation'!Q$665668,FALSE)),0,HLOOKUP($B73,INDIRECT("'Monthly Resource Report'!"&amp;'Coleman Validation'!Q$665666&amp;":"&amp;'Coleman Validation'!Q$665667),'Coleman Validation'!Q$665668,FALSE))</f>
        <v>146</v>
      </c>
      <c r="R73" s="297">
        <f ca="1">+IF(ISERROR(HLOOKUP($B73,INDIRECT("'Monthly Resource Report'!"&amp;'Coleman Validation'!R$665666&amp;":"&amp;'Coleman Validation'!R$665667),'Coleman Validation'!R$665668,FALSE)),0,HLOOKUP($B73,INDIRECT("'Monthly Resource Report'!"&amp;'Coleman Validation'!R$665666&amp;":"&amp;'Coleman Validation'!R$665667),'Coleman Validation'!R$665668,FALSE))</f>
        <v>2.068000564347356</v>
      </c>
      <c r="S73" s="317">
        <f ca="1">+IF(ISERROR(HLOOKUP($B73,INDIRECT("'Monthly Resource Report'!"&amp;'Coleman Validation'!S$665666&amp;":"&amp;'Coleman Validation'!S$665667),'Coleman Validation'!S$665668,FALSE)),0,HLOOKUP($B73,INDIRECT("'Monthly Resource Report'!"&amp;'Coleman Validation'!S$665666&amp;":"&amp;'Coleman Validation'!S$665667),'Coleman Validation'!S$665668,FALSE))</f>
        <v>0.32753087743643788</v>
      </c>
      <c r="T73" s="318">
        <f ca="1">+IF(ISERROR(HLOOKUP($B73,INDIRECT("'Monthly Resource Report'!"&amp;'Coleman Validation'!T$665666&amp;":"&amp;'Coleman Validation'!T$665667),'Coleman Validation'!T$665668,FALSE)),0,HLOOKUP($B73,INDIRECT("'Monthly Resource Report'!"&amp;'Coleman Validation'!T$665666&amp;":"&amp;'Coleman Validation'!T$665667),'Coleman Validation'!T$665668,FALSE))</f>
        <v>0.20074196784226328</v>
      </c>
      <c r="V73" s="301">
        <v>43405</v>
      </c>
      <c r="W73" s="294">
        <v>151</v>
      </c>
      <c r="X73" s="297">
        <v>2.0679134915999997</v>
      </c>
      <c r="Y73" s="299">
        <v>0.33</v>
      </c>
      <c r="Z73" s="295">
        <v>0.2</v>
      </c>
      <c r="AA73" s="294">
        <f ca="1">+IF(ISERROR(HLOOKUP($B73,INDIRECT("'Monthly Resource Report'!"&amp;'Coleman Validation'!AA$665666&amp;":"&amp;'Coleman Validation'!AA$665667),'Coleman Validation'!AA$665668,FALSE)),0,HLOOKUP($B73,INDIRECT("'Monthly Resource Report'!"&amp;'Coleman Validation'!AA$665666&amp;":"&amp;'Coleman Validation'!AA$665667),'Coleman Validation'!AA$665668,FALSE))</f>
        <v>151</v>
      </c>
      <c r="AB73" s="297">
        <f ca="1">+IF(ISERROR(HLOOKUP($B73,INDIRECT("'Monthly Resource Report'!"&amp;'Coleman Validation'!AB$665666&amp;":"&amp;'Coleman Validation'!AB$665667),'Coleman Validation'!AB$665668,FALSE)),0,HLOOKUP($B73,INDIRECT("'Monthly Resource Report'!"&amp;'Coleman Validation'!AB$665666&amp;":"&amp;'Coleman Validation'!AB$665667),'Coleman Validation'!AB$665668,FALSE))</f>
        <v>2.0680007203847701</v>
      </c>
      <c r="AC73" s="317">
        <f ca="1">+IF(ISERROR(HLOOKUP($B73,INDIRECT("'Monthly Resource Report'!"&amp;'Coleman Validation'!AC$665666&amp;":"&amp;'Coleman Validation'!AC$665667),'Coleman Validation'!AC$665668,FALSE)),0,HLOOKUP($B73,INDIRECT("'Monthly Resource Report'!"&amp;'Coleman Validation'!AC$665666&amp;":"&amp;'Coleman Validation'!AC$665667),'Coleman Validation'!AC$665668,FALSE))</f>
        <v>0.32820936921235355</v>
      </c>
      <c r="AD73" s="318">
        <f ca="1">+IF(ISERROR(HLOOKUP($B73,INDIRECT("'Monthly Resource Report'!"&amp;'Coleman Validation'!AD$665666&amp;":"&amp;'Coleman Validation'!AD$665667),'Coleman Validation'!AD$665668,FALSE)),0,HLOOKUP($B73,INDIRECT("'Monthly Resource Report'!"&amp;'Coleman Validation'!AD$665666&amp;":"&amp;'Coleman Validation'!AD$665667),'Coleman Validation'!AD$665668,FALSE))</f>
        <v>0.20062391855244713</v>
      </c>
    </row>
    <row r="74" spans="2:30" s="29" customFormat="1">
      <c r="B74" s="301">
        <v>43435</v>
      </c>
      <c r="C74" s="294">
        <v>146</v>
      </c>
      <c r="D74" s="297">
        <v>2.0679134915999997</v>
      </c>
      <c r="E74" s="299">
        <v>0.33</v>
      </c>
      <c r="F74" s="295">
        <v>0.2</v>
      </c>
      <c r="G74" s="294">
        <f ca="1">+IF(ISERROR(HLOOKUP($B74,INDIRECT("'Monthly Resource Report'!"&amp;'Coleman Validation'!G$665666&amp;":"&amp;'Coleman Validation'!G$665667),'Coleman Validation'!G$665668,FALSE)),0,HLOOKUP($B74,INDIRECT("'Monthly Resource Report'!"&amp;'Coleman Validation'!G$665666&amp;":"&amp;'Coleman Validation'!G$665667),'Coleman Validation'!G$665668,FALSE))</f>
        <v>146</v>
      </c>
      <c r="H74" s="297">
        <f ca="1">+IF(ISERROR(HLOOKUP($B74,INDIRECT("'Monthly Resource Report'!"&amp;'Coleman Validation'!H$665666&amp;":"&amp;'Coleman Validation'!H$665667),'Coleman Validation'!H$665668,FALSE)),0,HLOOKUP($B74,INDIRECT("'Monthly Resource Report'!"&amp;'Coleman Validation'!H$665666&amp;":"&amp;'Coleman Validation'!H$665667),'Coleman Validation'!H$665668,FALSE))</f>
        <v>2.0680004974962958</v>
      </c>
      <c r="I74" s="317">
        <f ca="1">+IF(ISERROR(HLOOKUP($B74,INDIRECT("'Monthly Resource Report'!"&amp;'Coleman Validation'!I$665666&amp;":"&amp;'Coleman Validation'!I$665667),'Coleman Validation'!I$665668,FALSE)),0,HLOOKUP($B74,INDIRECT("'Monthly Resource Report'!"&amp;'Coleman Validation'!I$665666&amp;":"&amp;'Coleman Validation'!I$665667),'Coleman Validation'!I$665668,FALSE))</f>
        <v>0.32707537316717905</v>
      </c>
      <c r="J74" s="318">
        <f ca="1">+IF(ISERROR(HLOOKUP($B74,INDIRECT("'Monthly Resource Report'!"&amp;'Coleman Validation'!J$665666&amp;":"&amp;'Coleman Validation'!J$665667),'Coleman Validation'!J$665668,FALSE)),0,HLOOKUP($B74,INDIRECT("'Monthly Resource Report'!"&amp;'Coleman Validation'!J$665666&amp;":"&amp;'Coleman Validation'!J$665667),'Coleman Validation'!J$665668,FALSE))</f>
        <v>0.20069148160471539</v>
      </c>
      <c r="L74" s="301">
        <v>43435</v>
      </c>
      <c r="M74" s="294">
        <v>146</v>
      </c>
      <c r="N74" s="297">
        <v>2.0679134915999997</v>
      </c>
      <c r="O74" s="299">
        <v>0.33</v>
      </c>
      <c r="P74" s="295">
        <v>0.2</v>
      </c>
      <c r="Q74" s="294">
        <f ca="1">+IF(ISERROR(HLOOKUP($B74,INDIRECT("'Monthly Resource Report'!"&amp;'Coleman Validation'!Q$665666&amp;":"&amp;'Coleman Validation'!Q$665667),'Coleman Validation'!Q$665668,FALSE)),0,HLOOKUP($B74,INDIRECT("'Monthly Resource Report'!"&amp;'Coleman Validation'!Q$665666&amp;":"&amp;'Coleman Validation'!Q$665667),'Coleman Validation'!Q$665668,FALSE))</f>
        <v>146</v>
      </c>
      <c r="R74" s="297">
        <f ca="1">+IF(ISERROR(HLOOKUP($B74,INDIRECT("'Monthly Resource Report'!"&amp;'Coleman Validation'!R$665666&amp;":"&amp;'Coleman Validation'!R$665667),'Coleman Validation'!R$665668,FALSE)),0,HLOOKUP($B74,INDIRECT("'Monthly Resource Report'!"&amp;'Coleman Validation'!R$665666&amp;":"&amp;'Coleman Validation'!R$665667),'Coleman Validation'!R$665668,FALSE))</f>
        <v>2.068000455353658</v>
      </c>
      <c r="S74" s="317">
        <f ca="1">+IF(ISERROR(HLOOKUP($B74,INDIRECT("'Monthly Resource Report'!"&amp;'Coleman Validation'!S$665666&amp;":"&amp;'Coleman Validation'!S$665667),'Coleman Validation'!S$665668,FALSE)),0,HLOOKUP($B74,INDIRECT("'Monthly Resource Report'!"&amp;'Coleman Validation'!S$665666&amp;":"&amp;'Coleman Validation'!S$665667),'Coleman Validation'!S$665668,FALSE))</f>
        <v>0.32698720390469727</v>
      </c>
      <c r="T74" s="318">
        <f ca="1">+IF(ISERROR(HLOOKUP($B74,INDIRECT("'Monthly Resource Report'!"&amp;'Coleman Validation'!T$665666&amp;":"&amp;'Coleman Validation'!T$665667),'Coleman Validation'!T$665668,FALSE)),0,HLOOKUP($B74,INDIRECT("'Monthly Resource Report'!"&amp;'Coleman Validation'!T$665666&amp;":"&amp;'Coleman Validation'!T$665667),'Coleman Validation'!T$665668,FALSE))</f>
        <v>0.20040387967241577</v>
      </c>
      <c r="V74" s="301">
        <v>43435</v>
      </c>
      <c r="W74" s="294">
        <v>151</v>
      </c>
      <c r="X74" s="297">
        <v>2.0679134915999997</v>
      </c>
      <c r="Y74" s="299">
        <v>0.33</v>
      </c>
      <c r="Z74" s="295">
        <v>0.2</v>
      </c>
      <c r="AA74" s="294">
        <f ca="1">+IF(ISERROR(HLOOKUP($B74,INDIRECT("'Monthly Resource Report'!"&amp;'Coleman Validation'!AA$665666&amp;":"&amp;'Coleman Validation'!AA$665667),'Coleman Validation'!AA$665668,FALSE)),0,HLOOKUP($B74,INDIRECT("'Monthly Resource Report'!"&amp;'Coleman Validation'!AA$665666&amp;":"&amp;'Coleman Validation'!AA$665667),'Coleman Validation'!AA$665668,FALSE))</f>
        <v>151</v>
      </c>
      <c r="AB74" s="297">
        <f ca="1">+IF(ISERROR(HLOOKUP($B74,INDIRECT("'Monthly Resource Report'!"&amp;'Coleman Validation'!AB$665666&amp;":"&amp;'Coleman Validation'!AB$665667),'Coleman Validation'!AB$665668,FALSE)),0,HLOOKUP($B74,INDIRECT("'Monthly Resource Report'!"&amp;'Coleman Validation'!AB$665666&amp;":"&amp;'Coleman Validation'!AB$665667),'Coleman Validation'!AB$665668,FALSE))</f>
        <v>2.0680011296073508</v>
      </c>
      <c r="AC74" s="317">
        <f ca="1">+IF(ISERROR(HLOOKUP($B74,INDIRECT("'Monthly Resource Report'!"&amp;'Coleman Validation'!AC$665666&amp;":"&amp;'Coleman Validation'!AC$665667),'Coleman Validation'!AC$665668,FALSE)),0,HLOOKUP($B74,INDIRECT("'Monthly Resource Report'!"&amp;'Coleman Validation'!AC$665666&amp;":"&amp;'Coleman Validation'!AC$665667),'Coleman Validation'!AC$665668,FALSE))</f>
        <v>0.32733700126323739</v>
      </c>
      <c r="AD74" s="318">
        <f ca="1">+IF(ISERROR(HLOOKUP($B74,INDIRECT("'Monthly Resource Report'!"&amp;'Coleman Validation'!AD$665666&amp;":"&amp;'Coleman Validation'!AD$665667),'Coleman Validation'!AD$665668,FALSE)),0,HLOOKUP($B74,INDIRECT("'Monthly Resource Report'!"&amp;'Coleman Validation'!AD$665666&amp;":"&amp;'Coleman Validation'!AD$665667),'Coleman Validation'!AD$665668,FALSE))</f>
        <v>0.20062465667170365</v>
      </c>
    </row>
    <row r="75" spans="2:30" s="29" customFormat="1">
      <c r="B75" s="301">
        <v>43466</v>
      </c>
      <c r="C75" s="294">
        <v>146</v>
      </c>
      <c r="D75" s="297">
        <v>2.1218860337307599</v>
      </c>
      <c r="E75" s="299">
        <v>0.33</v>
      </c>
      <c r="F75" s="295">
        <v>0.2</v>
      </c>
      <c r="G75" s="294">
        <f ca="1">+IF(ISERROR(HLOOKUP($B75,INDIRECT("'Monthly Resource Report'!"&amp;'Coleman Validation'!G$665666&amp;":"&amp;'Coleman Validation'!G$665667),'Coleman Validation'!G$665668,FALSE)),0,HLOOKUP($B75,INDIRECT("'Monthly Resource Report'!"&amp;'Coleman Validation'!G$665666&amp;":"&amp;'Coleman Validation'!G$665667),'Coleman Validation'!G$665668,FALSE))</f>
        <v>146</v>
      </c>
      <c r="H75" s="297">
        <f ca="1">+IF(ISERROR(HLOOKUP($B75,INDIRECT("'Monthly Resource Report'!"&amp;'Coleman Validation'!H$665666&amp;":"&amp;'Coleman Validation'!H$665667),'Coleman Validation'!H$665668,FALSE)),0,HLOOKUP($B75,INDIRECT("'Monthly Resource Report'!"&amp;'Coleman Validation'!H$665666&amp;":"&amp;'Coleman Validation'!H$665667),'Coleman Validation'!H$665668,FALSE))</f>
        <v>2.1220022887971552</v>
      </c>
      <c r="I75" s="317">
        <f ca="1">+IF(ISERROR(HLOOKUP($B75,INDIRECT("'Monthly Resource Report'!"&amp;'Coleman Validation'!I$665666&amp;":"&amp;'Coleman Validation'!I$665667),'Coleman Validation'!I$665668,FALSE)),0,HLOOKUP($B75,INDIRECT("'Monthly Resource Report'!"&amp;'Coleman Validation'!I$665666&amp;":"&amp;'Coleman Validation'!I$665667),'Coleman Validation'!I$665668,FALSE))</f>
        <v>0.32867184132903188</v>
      </c>
      <c r="J75" s="318">
        <f ca="1">+IF(ISERROR(HLOOKUP($B75,INDIRECT("'Monthly Resource Report'!"&amp;'Coleman Validation'!J$665666&amp;":"&amp;'Coleman Validation'!J$665667),'Coleman Validation'!J$665668,FALSE)),0,HLOOKUP($B75,INDIRECT("'Monthly Resource Report'!"&amp;'Coleman Validation'!J$665666&amp;":"&amp;'Coleman Validation'!J$665667),'Coleman Validation'!J$665668,FALSE))</f>
        <v>0.2003372262371538</v>
      </c>
      <c r="L75" s="301">
        <v>43466</v>
      </c>
      <c r="M75" s="294">
        <v>146</v>
      </c>
      <c r="N75" s="297">
        <v>2.1218860337307599</v>
      </c>
      <c r="O75" s="299">
        <v>0.33</v>
      </c>
      <c r="P75" s="295">
        <v>0.2</v>
      </c>
      <c r="Q75" s="294">
        <f ca="1">+IF(ISERROR(HLOOKUP($B75,INDIRECT("'Monthly Resource Report'!"&amp;'Coleman Validation'!Q$665666&amp;":"&amp;'Coleman Validation'!Q$665667),'Coleman Validation'!Q$665668,FALSE)),0,HLOOKUP($B75,INDIRECT("'Monthly Resource Report'!"&amp;'Coleman Validation'!Q$665666&amp;":"&amp;'Coleman Validation'!Q$665667),'Coleman Validation'!Q$665668,FALSE))</f>
        <v>146</v>
      </c>
      <c r="R75" s="297">
        <f ca="1">+IF(ISERROR(HLOOKUP($B75,INDIRECT("'Monthly Resource Report'!"&amp;'Coleman Validation'!R$665666&amp;":"&amp;'Coleman Validation'!R$665667),'Coleman Validation'!R$665668,FALSE)),0,HLOOKUP($B75,INDIRECT("'Monthly Resource Report'!"&amp;'Coleman Validation'!R$665666&amp;":"&amp;'Coleman Validation'!R$665667),'Coleman Validation'!R$665668,FALSE))</f>
        <v>2.1220024341351662</v>
      </c>
      <c r="S75" s="317">
        <f ca="1">+IF(ISERROR(HLOOKUP($B75,INDIRECT("'Monthly Resource Report'!"&amp;'Coleman Validation'!S$665666&amp;":"&amp;'Coleman Validation'!S$665667),'Coleman Validation'!S$665668,FALSE)),0,HLOOKUP($B75,INDIRECT("'Monthly Resource Report'!"&amp;'Coleman Validation'!S$665666&amp;":"&amp;'Coleman Validation'!S$665667),'Coleman Validation'!S$665668,FALSE))</f>
        <v>0.32862925678792798</v>
      </c>
      <c r="T75" s="318">
        <f ca="1">+IF(ISERROR(HLOOKUP($B75,INDIRECT("'Monthly Resource Report'!"&amp;'Coleman Validation'!T$665666&amp;":"&amp;'Coleman Validation'!T$665667),'Coleman Validation'!T$665668,FALSE)),0,HLOOKUP($B75,INDIRECT("'Monthly Resource Report'!"&amp;'Coleman Validation'!T$665666&amp;":"&amp;'Coleman Validation'!T$665667),'Coleman Validation'!T$665668,FALSE))</f>
        <v>0.2005659124468949</v>
      </c>
      <c r="V75" s="301">
        <v>43466</v>
      </c>
      <c r="W75" s="294">
        <v>151</v>
      </c>
      <c r="X75" s="297">
        <v>2.1218860337307599</v>
      </c>
      <c r="Y75" s="299">
        <v>0.33</v>
      </c>
      <c r="Z75" s="295">
        <v>0.2</v>
      </c>
      <c r="AA75" s="294">
        <f ca="1">+IF(ISERROR(HLOOKUP($B75,INDIRECT("'Monthly Resource Report'!"&amp;'Coleman Validation'!AA$665666&amp;":"&amp;'Coleman Validation'!AA$665667),'Coleman Validation'!AA$665668,FALSE)),0,HLOOKUP($B75,INDIRECT("'Monthly Resource Report'!"&amp;'Coleman Validation'!AA$665666&amp;":"&amp;'Coleman Validation'!AA$665667),'Coleman Validation'!AA$665668,FALSE))</f>
        <v>151</v>
      </c>
      <c r="AB75" s="297">
        <f ca="1">+IF(ISERROR(HLOOKUP($B75,INDIRECT("'Monthly Resource Report'!"&amp;'Coleman Validation'!AB$665666&amp;":"&amp;'Coleman Validation'!AB$665667),'Coleman Validation'!AB$665668,FALSE)),0,HLOOKUP($B75,INDIRECT("'Monthly Resource Report'!"&amp;'Coleman Validation'!AB$665666&amp;":"&amp;'Coleman Validation'!AB$665667),'Coleman Validation'!AB$665668,FALSE))</f>
        <v>2.1219992383472137</v>
      </c>
      <c r="AC75" s="317">
        <f ca="1">+IF(ISERROR(HLOOKUP($B75,INDIRECT("'Monthly Resource Report'!"&amp;'Coleman Validation'!AC$665666&amp;":"&amp;'Coleman Validation'!AC$665667),'Coleman Validation'!AC$665668,FALSE)),0,HLOOKUP($B75,INDIRECT("'Monthly Resource Report'!"&amp;'Coleman Validation'!AC$665666&amp;":"&amp;'Coleman Validation'!AC$665667),'Coleman Validation'!AC$665668,FALSE))</f>
        <v>0.32891616171398663</v>
      </c>
      <c r="AD75" s="318">
        <f ca="1">+IF(ISERROR(HLOOKUP($B75,INDIRECT("'Monthly Resource Report'!"&amp;'Coleman Validation'!AD$665666&amp;":"&amp;'Coleman Validation'!AD$665667),'Coleman Validation'!AD$665668,FALSE)),0,HLOOKUP($B75,INDIRECT("'Monthly Resource Report'!"&amp;'Coleman Validation'!AD$665666&amp;":"&amp;'Coleman Validation'!AD$665667),'Coleman Validation'!AD$665668,FALSE))</f>
        <v>0.20059929198762907</v>
      </c>
    </row>
    <row r="76" spans="2:30" s="29" customFormat="1">
      <c r="B76" s="301">
        <v>43497</v>
      </c>
      <c r="C76" s="294">
        <v>146</v>
      </c>
      <c r="D76" s="297">
        <v>2.1218860337307599</v>
      </c>
      <c r="E76" s="299">
        <v>0.33</v>
      </c>
      <c r="F76" s="295">
        <v>0.2</v>
      </c>
      <c r="G76" s="294">
        <f ca="1">+IF(ISERROR(HLOOKUP($B76,INDIRECT("'Monthly Resource Report'!"&amp;'Coleman Validation'!G$665666&amp;":"&amp;'Coleman Validation'!G$665667),'Coleman Validation'!G$665668,FALSE)),0,HLOOKUP($B76,INDIRECT("'Monthly Resource Report'!"&amp;'Coleman Validation'!G$665666&amp;":"&amp;'Coleman Validation'!G$665667),'Coleman Validation'!G$665668,FALSE))</f>
        <v>146</v>
      </c>
      <c r="H76" s="297">
        <f ca="1">+IF(ISERROR(HLOOKUP($B76,INDIRECT("'Monthly Resource Report'!"&amp;'Coleman Validation'!H$665666&amp;":"&amp;'Coleman Validation'!H$665667),'Coleman Validation'!H$665668,FALSE)),0,HLOOKUP($B76,INDIRECT("'Monthly Resource Report'!"&amp;'Coleman Validation'!H$665666&amp;":"&amp;'Coleman Validation'!H$665667),'Coleman Validation'!H$665668,FALSE))</f>
        <v>2.1220024355909102</v>
      </c>
      <c r="I76" s="317">
        <f ca="1">+IF(ISERROR(HLOOKUP($B76,INDIRECT("'Monthly Resource Report'!"&amp;'Coleman Validation'!I$665666&amp;":"&amp;'Coleman Validation'!I$665667),'Coleman Validation'!I$665668,FALSE)),0,HLOOKUP($B76,INDIRECT("'Monthly Resource Report'!"&amp;'Coleman Validation'!I$665666&amp;":"&amp;'Coleman Validation'!I$665667),'Coleman Validation'!I$665668,FALSE))</f>
        <v>0.32907181280208153</v>
      </c>
      <c r="J76" s="318">
        <f ca="1">+IF(ISERROR(HLOOKUP($B76,INDIRECT("'Monthly Resource Report'!"&amp;'Coleman Validation'!J$665666&amp;":"&amp;'Coleman Validation'!J$665667),'Coleman Validation'!J$665668,FALSE)),0,HLOOKUP($B76,INDIRECT("'Monthly Resource Report'!"&amp;'Coleman Validation'!J$665666&amp;":"&amp;'Coleman Validation'!J$665667),'Coleman Validation'!J$665668,FALSE))</f>
        <v>0.20053484547008102</v>
      </c>
      <c r="L76" s="301">
        <v>43497</v>
      </c>
      <c r="M76" s="294">
        <v>146</v>
      </c>
      <c r="N76" s="297">
        <v>2.1218860337307599</v>
      </c>
      <c r="O76" s="299">
        <v>0.33</v>
      </c>
      <c r="P76" s="295">
        <v>0.2</v>
      </c>
      <c r="Q76" s="294">
        <f ca="1">+IF(ISERROR(HLOOKUP($B76,INDIRECT("'Monthly Resource Report'!"&amp;'Coleman Validation'!Q$665666&amp;":"&amp;'Coleman Validation'!Q$665667),'Coleman Validation'!Q$665668,FALSE)),0,HLOOKUP($B76,INDIRECT("'Monthly Resource Report'!"&amp;'Coleman Validation'!Q$665666&amp;":"&amp;'Coleman Validation'!Q$665667),'Coleman Validation'!Q$665668,FALSE))</f>
        <v>146</v>
      </c>
      <c r="R76" s="297">
        <f ca="1">+IF(ISERROR(HLOOKUP($B76,INDIRECT("'Monthly Resource Report'!"&amp;'Coleman Validation'!R$665666&amp;":"&amp;'Coleman Validation'!R$665667),'Coleman Validation'!R$665668,FALSE)),0,HLOOKUP($B76,INDIRECT("'Monthly Resource Report'!"&amp;'Coleman Validation'!R$665666&amp;":"&amp;'Coleman Validation'!R$665667),'Coleman Validation'!R$665668,FALSE))</f>
        <v>2.1220027066601586</v>
      </c>
      <c r="S76" s="317">
        <f ca="1">+IF(ISERROR(HLOOKUP($B76,INDIRECT("'Monthly Resource Report'!"&amp;'Coleman Validation'!S$665666&amp;":"&amp;'Coleman Validation'!S$665667),'Coleman Validation'!S$665668,FALSE)),0,HLOOKUP($B76,INDIRECT("'Monthly Resource Report'!"&amp;'Coleman Validation'!S$665666&amp;":"&amp;'Coleman Validation'!S$665667),'Coleman Validation'!S$665668,FALSE))</f>
        <v>0.32927307780895049</v>
      </c>
      <c r="T76" s="318">
        <f ca="1">+IF(ISERROR(HLOOKUP($B76,INDIRECT("'Monthly Resource Report'!"&amp;'Coleman Validation'!T$665666&amp;":"&amp;'Coleman Validation'!T$665667),'Coleman Validation'!T$665668,FALSE)),0,HLOOKUP($B76,INDIRECT("'Monthly Resource Report'!"&amp;'Coleman Validation'!T$665666&amp;":"&amp;'Coleman Validation'!T$665667),'Coleman Validation'!T$665668,FALSE))</f>
        <v>0.20041371952568438</v>
      </c>
      <c r="V76" s="301">
        <v>43497</v>
      </c>
      <c r="W76" s="294">
        <v>151</v>
      </c>
      <c r="X76" s="297">
        <v>2.1218860337307599</v>
      </c>
      <c r="Y76" s="299">
        <v>0.33</v>
      </c>
      <c r="Z76" s="295">
        <v>0.2</v>
      </c>
      <c r="AA76" s="294">
        <f ca="1">+IF(ISERROR(HLOOKUP($B76,INDIRECT("'Monthly Resource Report'!"&amp;'Coleman Validation'!AA$665666&amp;":"&amp;'Coleman Validation'!AA$665667),'Coleman Validation'!AA$665668,FALSE)),0,HLOOKUP($B76,INDIRECT("'Monthly Resource Report'!"&amp;'Coleman Validation'!AA$665666&amp;":"&amp;'Coleman Validation'!AA$665667),'Coleman Validation'!AA$665668,FALSE))</f>
        <v>151</v>
      </c>
      <c r="AB76" s="297">
        <f ca="1">+IF(ISERROR(HLOOKUP($B76,INDIRECT("'Monthly Resource Report'!"&amp;'Coleman Validation'!AB$665666&amp;":"&amp;'Coleman Validation'!AB$665667),'Coleman Validation'!AB$665668,FALSE)),0,HLOOKUP($B76,INDIRECT("'Monthly Resource Report'!"&amp;'Coleman Validation'!AB$665666&amp;":"&amp;'Coleman Validation'!AB$665667),'Coleman Validation'!AB$665668,FALSE))</f>
        <v>2.1219996039224731</v>
      </c>
      <c r="AC76" s="317">
        <f ca="1">+IF(ISERROR(HLOOKUP($B76,INDIRECT("'Monthly Resource Report'!"&amp;'Coleman Validation'!AC$665666&amp;":"&amp;'Coleman Validation'!AC$665667),'Coleman Validation'!AC$665668,FALSE)),0,HLOOKUP($B76,INDIRECT("'Monthly Resource Report'!"&amp;'Coleman Validation'!AC$665666&amp;":"&amp;'Coleman Validation'!AC$665667),'Coleman Validation'!AC$665668,FALSE))</f>
        <v>0.32954913432027566</v>
      </c>
      <c r="AD76" s="318">
        <f ca="1">+IF(ISERROR(HLOOKUP($B76,INDIRECT("'Monthly Resource Report'!"&amp;'Coleman Validation'!AD$665666&amp;":"&amp;'Coleman Validation'!AD$665667),'Coleman Validation'!AD$665668,FALSE)),0,HLOOKUP($B76,INDIRECT("'Monthly Resource Report'!"&amp;'Coleman Validation'!AD$665666&amp;":"&amp;'Coleman Validation'!AD$665667),'Coleman Validation'!AD$665668,FALSE))</f>
        <v>0.20042358162978186</v>
      </c>
    </row>
    <row r="77" spans="2:30" s="29" customFormat="1">
      <c r="B77" s="301">
        <v>43525</v>
      </c>
      <c r="C77" s="294">
        <v>146</v>
      </c>
      <c r="D77" s="297">
        <v>2.1218860337307599</v>
      </c>
      <c r="E77" s="299">
        <v>0.33</v>
      </c>
      <c r="F77" s="295">
        <v>0.2</v>
      </c>
      <c r="G77" s="294">
        <f ca="1">+IF(ISERROR(HLOOKUP($B77,INDIRECT("'Monthly Resource Report'!"&amp;'Coleman Validation'!G$665666&amp;":"&amp;'Coleman Validation'!G$665667),'Coleman Validation'!G$665668,FALSE)),0,HLOOKUP($B77,INDIRECT("'Monthly Resource Report'!"&amp;'Coleman Validation'!G$665666&amp;":"&amp;'Coleman Validation'!G$665667),'Coleman Validation'!G$665668,FALSE))</f>
        <v>146</v>
      </c>
      <c r="H77" s="297">
        <f ca="1">+IF(ISERROR(HLOOKUP($B77,INDIRECT("'Monthly Resource Report'!"&amp;'Coleman Validation'!H$665666&amp;":"&amp;'Coleman Validation'!H$665667),'Coleman Validation'!H$665668,FALSE)),0,HLOOKUP($B77,INDIRECT("'Monthly Resource Report'!"&amp;'Coleman Validation'!H$665666&amp;":"&amp;'Coleman Validation'!H$665667),'Coleman Validation'!H$665668,FALSE))</f>
        <v>2.1220020964360589</v>
      </c>
      <c r="I77" s="317">
        <f ca="1">+IF(ISERROR(HLOOKUP($B77,INDIRECT("'Monthly Resource Report'!"&amp;'Coleman Validation'!I$665666&amp;":"&amp;'Coleman Validation'!I$665667),'Coleman Validation'!I$665668,FALSE)),0,HLOOKUP($B77,INDIRECT("'Monthly Resource Report'!"&amp;'Coleman Validation'!I$665666&amp;":"&amp;'Coleman Validation'!I$665667),'Coleman Validation'!I$665668,FALSE))</f>
        <v>0.32884780925993212</v>
      </c>
      <c r="J77" s="318">
        <f ca="1">+IF(ISERROR(HLOOKUP($B77,INDIRECT("'Monthly Resource Report'!"&amp;'Coleman Validation'!J$665666&amp;":"&amp;'Coleman Validation'!J$665667),'Coleman Validation'!J$665668,FALSE)),0,HLOOKUP($B77,INDIRECT("'Monthly Resource Report'!"&amp;'Coleman Validation'!J$665666&amp;":"&amp;'Coleman Validation'!J$665667),'Coleman Validation'!J$665668,FALSE))</f>
        <v>0.20032765287891383</v>
      </c>
      <c r="L77" s="301">
        <v>43525</v>
      </c>
      <c r="M77" s="294">
        <v>146</v>
      </c>
      <c r="N77" s="297">
        <v>2.1218860337307599</v>
      </c>
      <c r="O77" s="299">
        <v>0.33</v>
      </c>
      <c r="P77" s="295">
        <v>0.2</v>
      </c>
      <c r="Q77" s="294">
        <f ca="1">+IF(ISERROR(HLOOKUP($B77,INDIRECT("'Monthly Resource Report'!"&amp;'Coleman Validation'!Q$665666&amp;":"&amp;'Coleman Validation'!Q$665667),'Coleman Validation'!Q$665668,FALSE)),0,HLOOKUP($B77,INDIRECT("'Monthly Resource Report'!"&amp;'Coleman Validation'!Q$665666&amp;":"&amp;'Coleman Validation'!Q$665667),'Coleman Validation'!Q$665668,FALSE))</f>
        <v>146</v>
      </c>
      <c r="R77" s="297">
        <f ca="1">+IF(ISERROR(HLOOKUP($B77,INDIRECT("'Monthly Resource Report'!"&amp;'Coleman Validation'!R$665666&amp;":"&amp;'Coleman Validation'!R$665667),'Coleman Validation'!R$665668,FALSE)),0,HLOOKUP($B77,INDIRECT("'Monthly Resource Report'!"&amp;'Coleman Validation'!R$665666&amp;":"&amp;'Coleman Validation'!R$665667),'Coleman Validation'!R$665668,FALSE))</f>
        <v>2.122002154931439</v>
      </c>
      <c r="S77" s="317">
        <f ca="1">+IF(ISERROR(HLOOKUP($B77,INDIRECT("'Monthly Resource Report'!"&amp;'Coleman Validation'!S$665666&amp;":"&amp;'Coleman Validation'!S$665667),'Coleman Validation'!S$665668,FALSE)),0,HLOOKUP($B77,INDIRECT("'Monthly Resource Report'!"&amp;'Coleman Validation'!S$665666&amp;":"&amp;'Coleman Validation'!S$665667),'Coleman Validation'!S$665668,FALSE))</f>
        <v>0.3288191278848433</v>
      </c>
      <c r="T77" s="318">
        <f ca="1">+IF(ISERROR(HLOOKUP($B77,INDIRECT("'Monthly Resource Report'!"&amp;'Coleman Validation'!T$665666&amp;":"&amp;'Coleman Validation'!T$665667),'Coleman Validation'!T$665668,FALSE)),0,HLOOKUP($B77,INDIRECT("'Monthly Resource Report'!"&amp;'Coleman Validation'!T$665666&amp;":"&amp;'Coleman Validation'!T$665667),'Coleman Validation'!T$665668,FALSE))</f>
        <v>0.20056353287053377</v>
      </c>
      <c r="V77" s="301">
        <v>43525</v>
      </c>
      <c r="W77" s="294">
        <v>151</v>
      </c>
      <c r="X77" s="297">
        <v>2.1218860337307599</v>
      </c>
      <c r="Y77" s="299">
        <v>0.33</v>
      </c>
      <c r="Z77" s="295">
        <v>0.2</v>
      </c>
      <c r="AA77" s="294">
        <f ca="1">+IF(ISERROR(HLOOKUP($B77,INDIRECT("'Monthly Resource Report'!"&amp;'Coleman Validation'!AA$665666&amp;":"&amp;'Coleman Validation'!AA$665667),'Coleman Validation'!AA$665668,FALSE)),0,HLOOKUP($B77,INDIRECT("'Monthly Resource Report'!"&amp;'Coleman Validation'!AA$665666&amp;":"&amp;'Coleman Validation'!AA$665667),'Coleman Validation'!AA$665668,FALSE))</f>
        <v>151</v>
      </c>
      <c r="AB77" s="297">
        <f ca="1">+IF(ISERROR(HLOOKUP($B77,INDIRECT("'Monthly Resource Report'!"&amp;'Coleman Validation'!AB$665666&amp;":"&amp;'Coleman Validation'!AB$665667),'Coleman Validation'!AB$665668,FALSE)),0,HLOOKUP($B77,INDIRECT("'Monthly Resource Report'!"&amp;'Coleman Validation'!AB$665666&amp;":"&amp;'Coleman Validation'!AB$665667),'Coleman Validation'!AB$665668,FALSE))</f>
        <v>2.1219990406044191</v>
      </c>
      <c r="AC77" s="317">
        <f ca="1">+IF(ISERROR(HLOOKUP($B77,INDIRECT("'Monthly Resource Report'!"&amp;'Coleman Validation'!AC$665666&amp;":"&amp;'Coleman Validation'!AC$665667),'Coleman Validation'!AC$665668,FALSE)),0,HLOOKUP($B77,INDIRECT("'Monthly Resource Report'!"&amp;'Coleman Validation'!AC$665666&amp;":"&amp;'Coleman Validation'!AC$665667),'Coleman Validation'!AC$665668,FALSE))</f>
        <v>0.32909926758689323</v>
      </c>
      <c r="AD77" s="318">
        <f ca="1">+IF(ISERROR(HLOOKUP($B77,INDIRECT("'Monthly Resource Report'!"&amp;'Coleman Validation'!AD$665666&amp;":"&amp;'Coleman Validation'!AD$665667),'Coleman Validation'!AD$665668,FALSE)),0,HLOOKUP($B77,INDIRECT("'Monthly Resource Report'!"&amp;'Coleman Validation'!AD$665666&amp;":"&amp;'Coleman Validation'!AD$665667),'Coleman Validation'!AD$665668,FALSE))</f>
        <v>0.20079332187657498</v>
      </c>
    </row>
    <row r="78" spans="2:30" s="29" customFormat="1">
      <c r="B78" s="301">
        <v>43556</v>
      </c>
      <c r="C78" s="294">
        <v>146</v>
      </c>
      <c r="D78" s="297">
        <v>2.1218860337307599</v>
      </c>
      <c r="E78" s="299">
        <v>0.33</v>
      </c>
      <c r="F78" s="295">
        <v>0.2</v>
      </c>
      <c r="G78" s="294">
        <f ca="1">+IF(ISERROR(HLOOKUP($B78,INDIRECT("'Monthly Resource Report'!"&amp;'Coleman Validation'!G$665666&amp;":"&amp;'Coleman Validation'!G$665667),'Coleman Validation'!G$665668,FALSE)),0,HLOOKUP($B78,INDIRECT("'Monthly Resource Report'!"&amp;'Coleman Validation'!G$665666&amp;":"&amp;'Coleman Validation'!G$665667),'Coleman Validation'!G$665668,FALSE))</f>
        <v>146</v>
      </c>
      <c r="H78" s="297">
        <f ca="1">+IF(ISERROR(HLOOKUP($B78,INDIRECT("'Monthly Resource Report'!"&amp;'Coleman Validation'!H$665666&amp;":"&amp;'Coleman Validation'!H$665667),'Coleman Validation'!H$665668,FALSE)),0,HLOOKUP($B78,INDIRECT("'Monthly Resource Report'!"&amp;'Coleman Validation'!H$665666&amp;":"&amp;'Coleman Validation'!H$665667),'Coleman Validation'!H$665668,FALSE))</f>
        <v>2.1220015600820301</v>
      </c>
      <c r="I78" s="317">
        <f ca="1">+IF(ISERROR(HLOOKUP($B78,INDIRECT("'Monthly Resource Report'!"&amp;'Coleman Validation'!I$665666&amp;":"&amp;'Coleman Validation'!I$665667),'Coleman Validation'!I$665668,FALSE)),0,HLOOKUP($B78,INDIRECT("'Monthly Resource Report'!"&amp;'Coleman Validation'!I$665666&amp;":"&amp;'Coleman Validation'!I$665667),'Coleman Validation'!I$665668,FALSE))</f>
        <v>0.32892058403544011</v>
      </c>
      <c r="J78" s="318">
        <f ca="1">+IF(ISERROR(HLOOKUP($B78,INDIRECT("'Monthly Resource Report'!"&amp;'Coleman Validation'!J$665666&amp;":"&amp;'Coleman Validation'!J$665667),'Coleman Validation'!J$665668,FALSE)),0,HLOOKUP($B78,INDIRECT("'Monthly Resource Report'!"&amp;'Coleman Validation'!J$665666&amp;":"&amp;'Coleman Validation'!J$665667),'Coleman Validation'!J$665668,FALSE))</f>
        <v>0.20105817365637296</v>
      </c>
      <c r="L78" s="301">
        <v>43556</v>
      </c>
      <c r="M78" s="294">
        <v>146</v>
      </c>
      <c r="N78" s="297">
        <v>2.1218860337307599</v>
      </c>
      <c r="O78" s="299">
        <v>0.33</v>
      </c>
      <c r="P78" s="295">
        <v>2.6</v>
      </c>
      <c r="Q78" s="294">
        <f ca="1">+IF(ISERROR(HLOOKUP($B78,INDIRECT("'Monthly Resource Report'!"&amp;'Coleman Validation'!Q$665666&amp;":"&amp;'Coleman Validation'!Q$665667),'Coleman Validation'!Q$665668,FALSE)),0,HLOOKUP($B78,INDIRECT("'Monthly Resource Report'!"&amp;'Coleman Validation'!Q$665666&amp;":"&amp;'Coleman Validation'!Q$665667),'Coleman Validation'!Q$665668,FALSE))</f>
        <v>146</v>
      </c>
      <c r="R78" s="297">
        <f ca="1">+IF(ISERROR(HLOOKUP($B78,INDIRECT("'Monthly Resource Report'!"&amp;'Coleman Validation'!R$665666&amp;":"&amp;'Coleman Validation'!R$665667),'Coleman Validation'!R$665668,FALSE)),0,HLOOKUP($B78,INDIRECT("'Monthly Resource Report'!"&amp;'Coleman Validation'!R$665666&amp;":"&amp;'Coleman Validation'!R$665667),'Coleman Validation'!R$665668,FALSE))</f>
        <v>2.1220021883507378</v>
      </c>
      <c r="S78" s="317">
        <f ca="1">+IF(ISERROR(HLOOKUP($B78,INDIRECT("'Monthly Resource Report'!"&amp;'Coleman Validation'!S$665666&amp;":"&amp;'Coleman Validation'!S$665667),'Coleman Validation'!S$665668,FALSE)),0,HLOOKUP($B78,INDIRECT("'Monthly Resource Report'!"&amp;'Coleman Validation'!S$665666&amp;":"&amp;'Coleman Validation'!S$665667),'Coleman Validation'!S$665668,FALSE))</f>
        <v>0.32777465850139426</v>
      </c>
      <c r="T78" s="318">
        <f ca="1">+IF(ISERROR(HLOOKUP($B78,INDIRECT("'Monthly Resource Report'!"&amp;'Coleman Validation'!T$665666&amp;":"&amp;'Coleman Validation'!T$665667),'Coleman Validation'!T$665668,FALSE)),0,HLOOKUP($B78,INDIRECT("'Monthly Resource Report'!"&amp;'Coleman Validation'!T$665666&amp;":"&amp;'Coleman Validation'!T$665667),'Coleman Validation'!T$665668,FALSE))</f>
        <v>2.6078607609561288</v>
      </c>
      <c r="V78" s="301">
        <v>43556</v>
      </c>
      <c r="W78" s="294">
        <v>151</v>
      </c>
      <c r="X78" s="297">
        <v>2.1218860337307599</v>
      </c>
      <c r="Y78" s="299">
        <v>0.33</v>
      </c>
      <c r="Z78" s="295">
        <v>2.6</v>
      </c>
      <c r="AA78" s="294">
        <f ca="1">+IF(ISERROR(HLOOKUP($B78,INDIRECT("'Monthly Resource Report'!"&amp;'Coleman Validation'!AA$665666&amp;":"&amp;'Coleman Validation'!AA$665667),'Coleman Validation'!AA$665668,FALSE)),0,HLOOKUP($B78,INDIRECT("'Monthly Resource Report'!"&amp;'Coleman Validation'!AA$665666&amp;":"&amp;'Coleman Validation'!AA$665667),'Coleman Validation'!AA$665668,FALSE))</f>
        <v>151</v>
      </c>
      <c r="AB78" s="297">
        <f ca="1">+IF(ISERROR(HLOOKUP($B78,INDIRECT("'Monthly Resource Report'!"&amp;'Coleman Validation'!AB$665666&amp;":"&amp;'Coleman Validation'!AB$665667),'Coleman Validation'!AB$665668,FALSE)),0,HLOOKUP($B78,INDIRECT("'Monthly Resource Report'!"&amp;'Coleman Validation'!AB$665666&amp;":"&amp;'Coleman Validation'!AB$665667),'Coleman Validation'!AB$665668,FALSE))</f>
        <v>2.1219989127654131</v>
      </c>
      <c r="AC78" s="317">
        <f ca="1">+IF(ISERROR(HLOOKUP($B78,INDIRECT("'Monthly Resource Report'!"&amp;'Coleman Validation'!AC$665666&amp;":"&amp;'Coleman Validation'!AC$665667),'Coleman Validation'!AC$665668,FALSE)),0,HLOOKUP($B78,INDIRECT("'Monthly Resource Report'!"&amp;'Coleman Validation'!AC$665666&amp;":"&amp;'Coleman Validation'!AC$665667),'Coleman Validation'!AC$665668,FALSE))</f>
        <v>0.32810175391202356</v>
      </c>
      <c r="AD78" s="318">
        <f ca="1">+IF(ISERROR(HLOOKUP($B78,INDIRECT("'Monthly Resource Report'!"&amp;'Coleman Validation'!AD$665666&amp;":"&amp;'Coleman Validation'!AD$665667),'Coleman Validation'!AD$665668,FALSE)),0,HLOOKUP($B78,INDIRECT("'Monthly Resource Report'!"&amp;'Coleman Validation'!AD$665666&amp;":"&amp;'Coleman Validation'!AD$665667),'Coleman Validation'!AD$665668,FALSE))</f>
        <v>2.6081971020464088</v>
      </c>
    </row>
    <row r="79" spans="2:30" s="29" customFormat="1">
      <c r="B79" s="301">
        <v>43586</v>
      </c>
      <c r="C79" s="294">
        <v>146</v>
      </c>
      <c r="D79" s="297">
        <v>2.1218860337307599</v>
      </c>
      <c r="E79" s="299">
        <v>0.33</v>
      </c>
      <c r="F79" s="295">
        <v>0.2</v>
      </c>
      <c r="G79" s="294">
        <f ca="1">+IF(ISERROR(HLOOKUP($B79,INDIRECT("'Monthly Resource Report'!"&amp;'Coleman Validation'!G$665666&amp;":"&amp;'Coleman Validation'!G$665667),'Coleman Validation'!G$665668,FALSE)),0,HLOOKUP($B79,INDIRECT("'Monthly Resource Report'!"&amp;'Coleman Validation'!G$665666&amp;":"&amp;'Coleman Validation'!G$665667),'Coleman Validation'!G$665668,FALSE))</f>
        <v>146</v>
      </c>
      <c r="H79" s="297">
        <f ca="1">+IF(ISERROR(HLOOKUP($B79,INDIRECT("'Monthly Resource Report'!"&amp;'Coleman Validation'!H$665666&amp;":"&amp;'Coleman Validation'!H$665667),'Coleman Validation'!H$665668,FALSE)),0,HLOOKUP($B79,INDIRECT("'Monthly Resource Report'!"&amp;'Coleman Validation'!H$665666&amp;":"&amp;'Coleman Validation'!H$665667),'Coleman Validation'!H$665668,FALSE))</f>
        <v>2.1220019324983128</v>
      </c>
      <c r="I79" s="317">
        <f ca="1">+IF(ISERROR(HLOOKUP($B79,INDIRECT("'Monthly Resource Report'!"&amp;'Coleman Validation'!I$665666&amp;":"&amp;'Coleman Validation'!I$665667),'Coleman Validation'!I$665668,FALSE)),0,HLOOKUP($B79,INDIRECT("'Monthly Resource Report'!"&amp;'Coleman Validation'!I$665666&amp;":"&amp;'Coleman Validation'!I$665667),'Coleman Validation'!I$665668,FALSE))</f>
        <v>0.32556329203854079</v>
      </c>
      <c r="J79" s="318">
        <f ca="1">+IF(ISERROR(HLOOKUP($B79,INDIRECT("'Monthly Resource Report'!"&amp;'Coleman Validation'!J$665666&amp;":"&amp;'Coleman Validation'!J$665667),'Coleman Validation'!J$665668,FALSE)),0,HLOOKUP($B79,INDIRECT("'Monthly Resource Report'!"&amp;'Coleman Validation'!J$665666&amp;":"&amp;'Coleman Validation'!J$665667),'Coleman Validation'!J$665668,FALSE))</f>
        <v>0.20204260921403752</v>
      </c>
      <c r="L79" s="301">
        <v>43586</v>
      </c>
      <c r="M79" s="294">
        <v>146</v>
      </c>
      <c r="N79" s="297">
        <v>2.1218860337307599</v>
      </c>
      <c r="O79" s="299">
        <v>0.33</v>
      </c>
      <c r="P79" s="295">
        <v>0.2</v>
      </c>
      <c r="Q79" s="294">
        <f ca="1">+IF(ISERROR(HLOOKUP($B79,INDIRECT("'Monthly Resource Report'!"&amp;'Coleman Validation'!Q$665666&amp;":"&amp;'Coleman Validation'!Q$665667),'Coleman Validation'!Q$665668,FALSE)),0,HLOOKUP($B79,INDIRECT("'Monthly Resource Report'!"&amp;'Coleman Validation'!Q$665666&amp;":"&amp;'Coleman Validation'!Q$665667),'Coleman Validation'!Q$665668,FALSE))</f>
        <v>146</v>
      </c>
      <c r="R79" s="297">
        <f ca="1">+IF(ISERROR(HLOOKUP($B79,INDIRECT("'Monthly Resource Report'!"&amp;'Coleman Validation'!R$665666&amp;":"&amp;'Coleman Validation'!R$665667),'Coleman Validation'!R$665668,FALSE)),0,HLOOKUP($B79,INDIRECT("'Monthly Resource Report'!"&amp;'Coleman Validation'!R$665666&amp;":"&amp;'Coleman Validation'!R$665667),'Coleman Validation'!R$665668,FALSE))</f>
        <v>2.1220025982249102</v>
      </c>
      <c r="S79" s="317">
        <f ca="1">+IF(ISERROR(HLOOKUP($B79,INDIRECT("'Monthly Resource Report'!"&amp;'Coleman Validation'!S$665666&amp;":"&amp;'Coleman Validation'!S$665667),'Coleman Validation'!S$665668,FALSE)),0,HLOOKUP($B79,INDIRECT("'Monthly Resource Report'!"&amp;'Coleman Validation'!S$665666&amp;":"&amp;'Coleman Validation'!S$665667),'Coleman Validation'!S$665668,FALSE))</f>
        <v>0.32663686069451298</v>
      </c>
      <c r="T79" s="318">
        <f ca="1">+IF(ISERROR(HLOOKUP($B79,INDIRECT("'Monthly Resource Report'!"&amp;'Coleman Validation'!T$665666&amp;":"&amp;'Coleman Validation'!T$665667),'Coleman Validation'!T$665668,FALSE)),0,HLOOKUP($B79,INDIRECT("'Monthly Resource Report'!"&amp;'Coleman Validation'!T$665666&amp;":"&amp;'Coleman Validation'!T$665667),'Coleman Validation'!T$665668,FALSE))</f>
        <v>0.61254169053460261</v>
      </c>
      <c r="V79" s="301">
        <v>43586</v>
      </c>
      <c r="W79" s="294">
        <v>151</v>
      </c>
      <c r="X79" s="297">
        <v>2.1218860337307599</v>
      </c>
      <c r="Y79" s="299">
        <v>0.33</v>
      </c>
      <c r="Z79" s="295">
        <v>0.2</v>
      </c>
      <c r="AA79" s="294">
        <f ca="1">+IF(ISERROR(HLOOKUP($B79,INDIRECT("'Monthly Resource Report'!"&amp;'Coleman Validation'!AA$665666&amp;":"&amp;'Coleman Validation'!AA$665667),'Coleman Validation'!AA$665668,FALSE)),0,HLOOKUP($B79,INDIRECT("'Monthly Resource Report'!"&amp;'Coleman Validation'!AA$665666&amp;":"&amp;'Coleman Validation'!AA$665667),'Coleman Validation'!AA$665668,FALSE))</f>
        <v>151</v>
      </c>
      <c r="AB79" s="297">
        <f ca="1">+IF(ISERROR(HLOOKUP($B79,INDIRECT("'Monthly Resource Report'!"&amp;'Coleman Validation'!AB$665666&amp;":"&amp;'Coleman Validation'!AB$665667),'Coleman Validation'!AB$665668,FALSE)),0,HLOOKUP($B79,INDIRECT("'Monthly Resource Report'!"&amp;'Coleman Validation'!AB$665666&amp;":"&amp;'Coleman Validation'!AB$665667),'Coleman Validation'!AB$665668,FALSE))</f>
        <v>2.1219990471308643</v>
      </c>
      <c r="AC79" s="317">
        <f ca="1">+IF(ISERROR(HLOOKUP($B79,INDIRECT("'Monthly Resource Report'!"&amp;'Coleman Validation'!AC$665666&amp;":"&amp;'Coleman Validation'!AC$665667),'Coleman Validation'!AC$665668,FALSE)),0,HLOOKUP($B79,INDIRECT("'Monthly Resource Report'!"&amp;'Coleman Validation'!AC$665666&amp;":"&amp;'Coleman Validation'!AC$665667),'Coleman Validation'!AC$665668,FALSE))</f>
        <v>0.32701453107167577</v>
      </c>
      <c r="AD79" s="318">
        <f ca="1">+IF(ISERROR(HLOOKUP($B79,INDIRECT("'Monthly Resource Report'!"&amp;'Coleman Validation'!AD$665666&amp;":"&amp;'Coleman Validation'!AD$665667),'Coleman Validation'!AD$665668,FALSE)),0,HLOOKUP($B79,INDIRECT("'Monthly Resource Report'!"&amp;'Coleman Validation'!AD$665666&amp;":"&amp;'Coleman Validation'!AD$665667),'Coleman Validation'!AD$665668,FALSE))</f>
        <v>0.5858084312892049</v>
      </c>
    </row>
    <row r="80" spans="2:30" s="29" customFormat="1">
      <c r="B80" s="301">
        <v>43617</v>
      </c>
      <c r="C80" s="294">
        <v>146</v>
      </c>
      <c r="D80" s="297">
        <v>2.1218860337307599</v>
      </c>
      <c r="E80" s="299">
        <v>0.33</v>
      </c>
      <c r="F80" s="295">
        <v>0.2</v>
      </c>
      <c r="G80" s="294">
        <f ca="1">+IF(ISERROR(HLOOKUP($B80,INDIRECT("'Monthly Resource Report'!"&amp;'Coleman Validation'!G$665666&amp;":"&amp;'Coleman Validation'!G$665667),'Coleman Validation'!G$665668,FALSE)),0,HLOOKUP($B80,INDIRECT("'Monthly Resource Report'!"&amp;'Coleman Validation'!G$665666&amp;":"&amp;'Coleman Validation'!G$665667),'Coleman Validation'!G$665668,FALSE))</f>
        <v>146</v>
      </c>
      <c r="H80" s="297">
        <f ca="1">+IF(ISERROR(HLOOKUP($B80,INDIRECT("'Monthly Resource Report'!"&amp;'Coleman Validation'!H$665666&amp;":"&amp;'Coleman Validation'!H$665667),'Coleman Validation'!H$665668,FALSE)),0,HLOOKUP($B80,INDIRECT("'Monthly Resource Report'!"&amp;'Coleman Validation'!H$665666&amp;":"&amp;'Coleman Validation'!H$665667),'Coleman Validation'!H$665668,FALSE))</f>
        <v>2.1220020004028588</v>
      </c>
      <c r="I80" s="317">
        <f ca="1">+IF(ISERROR(HLOOKUP($B80,INDIRECT("'Monthly Resource Report'!"&amp;'Coleman Validation'!I$665666&amp;":"&amp;'Coleman Validation'!I$665667),'Coleman Validation'!I$665668,FALSE)),0,HLOOKUP($B80,INDIRECT("'Monthly Resource Report'!"&amp;'Coleman Validation'!I$665666&amp;":"&amp;'Coleman Validation'!I$665667),'Coleman Validation'!I$665668,FALSE))</f>
        <v>0.32587092003607659</v>
      </c>
      <c r="J80" s="318">
        <f ca="1">+IF(ISERROR(HLOOKUP($B80,INDIRECT("'Monthly Resource Report'!"&amp;'Coleman Validation'!J$665666&amp;":"&amp;'Coleman Validation'!J$665667),'Coleman Validation'!J$665668,FALSE)),0,HLOOKUP($B80,INDIRECT("'Monthly Resource Report'!"&amp;'Coleman Validation'!J$665666&amp;":"&amp;'Coleman Validation'!J$665667),'Coleman Validation'!J$665668,FALSE))</f>
        <v>0.20036487808038445</v>
      </c>
      <c r="L80" s="301">
        <v>43617</v>
      </c>
      <c r="M80" s="294">
        <v>146</v>
      </c>
      <c r="N80" s="297">
        <v>2.1218860337307599</v>
      </c>
      <c r="O80" s="299">
        <v>0.33</v>
      </c>
      <c r="P80" s="295">
        <v>0.2</v>
      </c>
      <c r="Q80" s="294">
        <f ca="1">+IF(ISERROR(HLOOKUP($B80,INDIRECT("'Monthly Resource Report'!"&amp;'Coleman Validation'!Q$665666&amp;":"&amp;'Coleman Validation'!Q$665667),'Coleman Validation'!Q$665668,FALSE)),0,HLOOKUP($B80,INDIRECT("'Monthly Resource Report'!"&amp;'Coleman Validation'!Q$665666&amp;":"&amp;'Coleman Validation'!Q$665667),'Coleman Validation'!Q$665668,FALSE))</f>
        <v>146</v>
      </c>
      <c r="R80" s="297">
        <f ca="1">+IF(ISERROR(HLOOKUP($B80,INDIRECT("'Monthly Resource Report'!"&amp;'Coleman Validation'!R$665666&amp;":"&amp;'Coleman Validation'!R$665667),'Coleman Validation'!R$665668,FALSE)),0,HLOOKUP($B80,INDIRECT("'Monthly Resource Report'!"&amp;'Coleman Validation'!R$665666&amp;":"&amp;'Coleman Validation'!R$665667),'Coleman Validation'!R$665668,FALSE))</f>
        <v>2.1220017821035677</v>
      </c>
      <c r="S80" s="317">
        <f ca="1">+IF(ISERROR(HLOOKUP($B80,INDIRECT("'Monthly Resource Report'!"&amp;'Coleman Validation'!S$665666&amp;":"&amp;'Coleman Validation'!S$665667),'Coleman Validation'!S$665668,FALSE)),0,HLOOKUP($B80,INDIRECT("'Monthly Resource Report'!"&amp;'Coleman Validation'!S$665666&amp;":"&amp;'Coleman Validation'!S$665667),'Coleman Validation'!S$665668,FALSE))</f>
        <v>0.32629162051525035</v>
      </c>
      <c r="T80" s="318">
        <f ca="1">+IF(ISERROR(HLOOKUP($B80,INDIRECT("'Monthly Resource Report'!"&amp;'Coleman Validation'!T$665666&amp;":"&amp;'Coleman Validation'!T$665667),'Coleman Validation'!T$665668,FALSE)),0,HLOOKUP($B80,INDIRECT("'Monthly Resource Report'!"&amp;'Coleman Validation'!T$665666&amp;":"&amp;'Coleman Validation'!T$665667),'Coleman Validation'!T$665668,FALSE))</f>
        <v>0.20041984180285879</v>
      </c>
      <c r="V80" s="301">
        <v>43617</v>
      </c>
      <c r="W80" s="294">
        <v>151</v>
      </c>
      <c r="X80" s="297">
        <v>2.1218860337307599</v>
      </c>
      <c r="Y80" s="299">
        <v>0.33</v>
      </c>
      <c r="Z80" s="295">
        <v>0.2</v>
      </c>
      <c r="AA80" s="294">
        <f ca="1">+IF(ISERROR(HLOOKUP($B80,INDIRECT("'Monthly Resource Report'!"&amp;'Coleman Validation'!AA$665666&amp;":"&amp;'Coleman Validation'!AA$665667),'Coleman Validation'!AA$665668,FALSE)),0,HLOOKUP($B80,INDIRECT("'Monthly Resource Report'!"&amp;'Coleman Validation'!AA$665666&amp;":"&amp;'Coleman Validation'!AA$665667),'Coleman Validation'!AA$665668,FALSE))</f>
        <v>151</v>
      </c>
      <c r="AB80" s="297">
        <f ca="1">+IF(ISERROR(HLOOKUP($B80,INDIRECT("'Monthly Resource Report'!"&amp;'Coleman Validation'!AB$665666&amp;":"&amp;'Coleman Validation'!AB$665667),'Coleman Validation'!AB$665668,FALSE)),0,HLOOKUP($B80,INDIRECT("'Monthly Resource Report'!"&amp;'Coleman Validation'!AB$665666&amp;":"&amp;'Coleman Validation'!AB$665667),'Coleman Validation'!AB$665668,FALSE))</f>
        <v>2.1219994666311086</v>
      </c>
      <c r="AC80" s="317">
        <f ca="1">+IF(ISERROR(HLOOKUP($B80,INDIRECT("'Monthly Resource Report'!"&amp;'Coleman Validation'!AC$665666&amp;":"&amp;'Coleman Validation'!AC$665667),'Coleman Validation'!AC$665668,FALSE)),0,HLOOKUP($B80,INDIRECT("'Monthly Resource Report'!"&amp;'Coleman Validation'!AC$665666&amp;":"&amp;'Coleman Validation'!AC$665667),'Coleman Validation'!AC$665668,FALSE))</f>
        <v>0.32677263053824018</v>
      </c>
      <c r="AD80" s="318">
        <f ca="1">+IF(ISERROR(HLOOKUP($B80,INDIRECT("'Monthly Resource Report'!"&amp;'Coleman Validation'!AD$665666&amp;":"&amp;'Coleman Validation'!AD$665667),'Coleman Validation'!AD$665668,FALSE)),0,HLOOKUP($B80,INDIRECT("'Monthly Resource Report'!"&amp;'Coleman Validation'!AD$665666&amp;":"&amp;'Coleman Validation'!AD$665667),'Coleman Validation'!AD$665668,FALSE))</f>
        <v>0.20065623305373967</v>
      </c>
    </row>
    <row r="81" spans="2:30" s="29" customFormat="1">
      <c r="B81" s="301">
        <v>43647</v>
      </c>
      <c r="C81" s="294">
        <v>146</v>
      </c>
      <c r="D81" s="297">
        <v>2.1218860337307599</v>
      </c>
      <c r="E81" s="299">
        <v>0.33</v>
      </c>
      <c r="F81" s="295">
        <v>0.2</v>
      </c>
      <c r="G81" s="294">
        <f ca="1">+IF(ISERROR(HLOOKUP($B81,INDIRECT("'Monthly Resource Report'!"&amp;'Coleman Validation'!G$665666&amp;":"&amp;'Coleman Validation'!G$665667),'Coleman Validation'!G$665668,FALSE)),0,HLOOKUP($B81,INDIRECT("'Monthly Resource Report'!"&amp;'Coleman Validation'!G$665666&amp;":"&amp;'Coleman Validation'!G$665667),'Coleman Validation'!G$665668,FALSE))</f>
        <v>146</v>
      </c>
      <c r="H81" s="297">
        <f ca="1">+IF(ISERROR(HLOOKUP($B81,INDIRECT("'Monthly Resource Report'!"&amp;'Coleman Validation'!H$665666&amp;":"&amp;'Coleman Validation'!H$665667),'Coleman Validation'!H$665668,FALSE)),0,HLOOKUP($B81,INDIRECT("'Monthly Resource Report'!"&amp;'Coleman Validation'!H$665666&amp;":"&amp;'Coleman Validation'!H$665667),'Coleman Validation'!H$665668,FALSE))</f>
        <v>2.1220022095691338</v>
      </c>
      <c r="I81" s="317">
        <f ca="1">+IF(ISERROR(HLOOKUP($B81,INDIRECT("'Monthly Resource Report'!"&amp;'Coleman Validation'!I$665666&amp;":"&amp;'Coleman Validation'!I$665667),'Coleman Validation'!I$665668,FALSE)),0,HLOOKUP($B81,INDIRECT("'Monthly Resource Report'!"&amp;'Coleman Validation'!I$665666&amp;":"&amp;'Coleman Validation'!I$665667),'Coleman Validation'!I$665668,FALSE))</f>
        <v>0.32750644936744683</v>
      </c>
      <c r="J81" s="318">
        <f ca="1">+IF(ISERROR(HLOOKUP($B81,INDIRECT("'Monthly Resource Report'!"&amp;'Coleman Validation'!J$665666&amp;":"&amp;'Coleman Validation'!J$665667),'Coleman Validation'!J$665668,FALSE)),0,HLOOKUP($B81,INDIRECT("'Monthly Resource Report'!"&amp;'Coleman Validation'!J$665666&amp;":"&amp;'Coleman Validation'!J$665667),'Coleman Validation'!J$665668,FALSE))</f>
        <v>0.20016862925122517</v>
      </c>
      <c r="L81" s="301">
        <v>43647</v>
      </c>
      <c r="M81" s="294">
        <v>146</v>
      </c>
      <c r="N81" s="297">
        <v>2.1218860337307599</v>
      </c>
      <c r="O81" s="299">
        <v>0.33</v>
      </c>
      <c r="P81" s="295">
        <v>0.2</v>
      </c>
      <c r="Q81" s="294">
        <f ca="1">+IF(ISERROR(HLOOKUP($B81,INDIRECT("'Monthly Resource Report'!"&amp;'Coleman Validation'!Q$665666&amp;":"&amp;'Coleman Validation'!Q$665667),'Coleman Validation'!Q$665668,FALSE)),0,HLOOKUP($B81,INDIRECT("'Monthly Resource Report'!"&amp;'Coleman Validation'!Q$665666&amp;":"&amp;'Coleman Validation'!Q$665667),'Coleman Validation'!Q$665668,FALSE))</f>
        <v>146</v>
      </c>
      <c r="R81" s="297">
        <f ca="1">+IF(ISERROR(HLOOKUP($B81,INDIRECT("'Monthly Resource Report'!"&amp;'Coleman Validation'!R$665666&amp;":"&amp;'Coleman Validation'!R$665667),'Coleman Validation'!R$665668,FALSE)),0,HLOOKUP($B81,INDIRECT("'Monthly Resource Report'!"&amp;'Coleman Validation'!R$665666&amp;":"&amp;'Coleman Validation'!R$665667),'Coleman Validation'!R$665668,FALSE))</f>
        <v>2.1220025092502017</v>
      </c>
      <c r="S81" s="317">
        <f ca="1">+IF(ISERROR(HLOOKUP($B81,INDIRECT("'Monthly Resource Report'!"&amp;'Coleman Validation'!S$665666&amp;":"&amp;'Coleman Validation'!S$665667),'Coleman Validation'!S$665668,FALSE)),0,HLOOKUP($B81,INDIRECT("'Monthly Resource Report'!"&amp;'Coleman Validation'!S$665666&amp;":"&amp;'Coleman Validation'!S$665667),'Coleman Validation'!S$665668,FALSE))</f>
        <v>0.32744317041050364</v>
      </c>
      <c r="T81" s="318">
        <f ca="1">+IF(ISERROR(HLOOKUP($B81,INDIRECT("'Monthly Resource Report'!"&amp;'Coleman Validation'!T$665666&amp;":"&amp;'Coleman Validation'!T$665667),'Coleman Validation'!T$665668,FALSE)),0,HLOOKUP($B81,INDIRECT("'Monthly Resource Report'!"&amp;'Coleman Validation'!T$665666&amp;":"&amp;'Coleman Validation'!T$665667),'Coleman Validation'!T$665668,FALSE))</f>
        <v>0.20058947783308917</v>
      </c>
      <c r="V81" s="301">
        <v>43647</v>
      </c>
      <c r="W81" s="294">
        <v>151</v>
      </c>
      <c r="X81" s="297">
        <v>2.1218860337307599</v>
      </c>
      <c r="Y81" s="299">
        <v>0.33</v>
      </c>
      <c r="Z81" s="295">
        <v>0.2</v>
      </c>
      <c r="AA81" s="294">
        <f ca="1">+IF(ISERROR(HLOOKUP($B81,INDIRECT("'Monthly Resource Report'!"&amp;'Coleman Validation'!AA$665666&amp;":"&amp;'Coleman Validation'!AA$665667),'Coleman Validation'!AA$665668,FALSE)),0,HLOOKUP($B81,INDIRECT("'Monthly Resource Report'!"&amp;'Coleman Validation'!AA$665666&amp;":"&amp;'Coleman Validation'!AA$665667),'Coleman Validation'!AA$665668,FALSE))</f>
        <v>151</v>
      </c>
      <c r="AB81" s="297">
        <f ca="1">+IF(ISERROR(HLOOKUP($B81,INDIRECT("'Monthly Resource Report'!"&amp;'Coleman Validation'!AB$665666&amp;":"&amp;'Coleman Validation'!AB$665667),'Coleman Validation'!AB$665668,FALSE)),0,HLOOKUP($B81,INDIRECT("'Monthly Resource Report'!"&amp;'Coleman Validation'!AB$665666&amp;":"&amp;'Coleman Validation'!AB$665667),'Coleman Validation'!AB$665668,FALSE))</f>
        <v>2.1219992342205209</v>
      </c>
      <c r="AC81" s="317">
        <f ca="1">+IF(ISERROR(HLOOKUP($B81,INDIRECT("'Monthly Resource Report'!"&amp;'Coleman Validation'!AC$665666&amp;":"&amp;'Coleman Validation'!AC$665667),'Coleman Validation'!AC$665668,FALSE)),0,HLOOKUP($B81,INDIRECT("'Monthly Resource Report'!"&amp;'Coleman Validation'!AC$665666&amp;":"&amp;'Coleman Validation'!AC$665667),'Coleman Validation'!AC$665668,FALSE))</f>
        <v>0.32809225400823844</v>
      </c>
      <c r="AD81" s="318">
        <f ca="1">+IF(ISERROR(HLOOKUP($B81,INDIRECT("'Monthly Resource Report'!"&amp;'Coleman Validation'!AD$665666&amp;":"&amp;'Coleman Validation'!AD$665667),'Coleman Validation'!AD$665668,FALSE)),0,HLOOKUP($B81,INDIRECT("'Monthly Resource Report'!"&amp;'Coleman Validation'!AD$665666&amp;":"&amp;'Coleman Validation'!AD$665667),'Coleman Validation'!AD$665668,FALSE))</f>
        <v>0.20080845204989614</v>
      </c>
    </row>
    <row r="82" spans="2:30" s="29" customFormat="1">
      <c r="B82" s="301">
        <v>43678</v>
      </c>
      <c r="C82" s="294">
        <v>146</v>
      </c>
      <c r="D82" s="297">
        <v>2.1218860337307599</v>
      </c>
      <c r="E82" s="299">
        <v>0.33</v>
      </c>
      <c r="F82" s="295">
        <v>0.2</v>
      </c>
      <c r="G82" s="294">
        <f ca="1">+IF(ISERROR(HLOOKUP($B82,INDIRECT("'Monthly Resource Report'!"&amp;'Coleman Validation'!G$665666&amp;":"&amp;'Coleman Validation'!G$665667),'Coleman Validation'!G$665668,FALSE)),0,HLOOKUP($B82,INDIRECT("'Monthly Resource Report'!"&amp;'Coleman Validation'!G$665666&amp;":"&amp;'Coleman Validation'!G$665667),'Coleman Validation'!G$665668,FALSE))</f>
        <v>146</v>
      </c>
      <c r="H82" s="297">
        <f ca="1">+IF(ISERROR(HLOOKUP($B82,INDIRECT("'Monthly Resource Report'!"&amp;'Coleman Validation'!H$665666&amp;":"&amp;'Coleman Validation'!H$665667),'Coleman Validation'!H$665668,FALSE)),0,HLOOKUP($B82,INDIRECT("'Monthly Resource Report'!"&amp;'Coleman Validation'!H$665666&amp;":"&amp;'Coleman Validation'!H$665667),'Coleman Validation'!H$665668,FALSE))</f>
        <v>2.1220024497381313</v>
      </c>
      <c r="I82" s="317">
        <f ca="1">+IF(ISERROR(HLOOKUP($B82,INDIRECT("'Monthly Resource Report'!"&amp;'Coleman Validation'!I$665666&amp;":"&amp;'Coleman Validation'!I$665667),'Coleman Validation'!I$665668,FALSE)),0,HLOOKUP($B82,INDIRECT("'Monthly Resource Report'!"&amp;'Coleman Validation'!I$665666&amp;":"&amp;'Coleman Validation'!I$665667),'Coleman Validation'!I$665668,FALSE))</f>
        <v>0.32764487467150605</v>
      </c>
      <c r="J82" s="318">
        <f ca="1">+IF(ISERROR(HLOOKUP($B82,INDIRECT("'Monthly Resource Report'!"&amp;'Coleman Validation'!J$665666&amp;":"&amp;'Coleman Validation'!J$665667),'Coleman Validation'!J$665668,FALSE)),0,HLOOKUP($B82,INDIRECT("'Monthly Resource Report'!"&amp;'Coleman Validation'!J$665666&amp;":"&amp;'Coleman Validation'!J$665667),'Coleman Validation'!J$665668,FALSE))</f>
        <v>0.20034287262624625</v>
      </c>
      <c r="L82" s="301">
        <v>43678</v>
      </c>
      <c r="M82" s="294">
        <v>146</v>
      </c>
      <c r="N82" s="297">
        <v>2.1218860337307599</v>
      </c>
      <c r="O82" s="299">
        <v>0.33</v>
      </c>
      <c r="P82" s="295">
        <v>0.2</v>
      </c>
      <c r="Q82" s="294">
        <f ca="1">+IF(ISERROR(HLOOKUP($B82,INDIRECT("'Monthly Resource Report'!"&amp;'Coleman Validation'!Q$665666&amp;":"&amp;'Coleman Validation'!Q$665667),'Coleman Validation'!Q$665668,FALSE)),0,HLOOKUP($B82,INDIRECT("'Monthly Resource Report'!"&amp;'Coleman Validation'!Q$665666&amp;":"&amp;'Coleman Validation'!Q$665667),'Coleman Validation'!Q$665668,FALSE))</f>
        <v>146</v>
      </c>
      <c r="R82" s="297">
        <f ca="1">+IF(ISERROR(HLOOKUP($B82,INDIRECT("'Monthly Resource Report'!"&amp;'Coleman Validation'!R$665666&amp;":"&amp;'Coleman Validation'!R$665667),'Coleman Validation'!R$665668,FALSE)),0,HLOOKUP($B82,INDIRECT("'Monthly Resource Report'!"&amp;'Coleman Validation'!R$665666&amp;":"&amp;'Coleman Validation'!R$665667),'Coleman Validation'!R$665668,FALSE))</f>
        <v>2.1220021490733449</v>
      </c>
      <c r="S82" s="317">
        <f ca="1">+IF(ISERROR(HLOOKUP($B82,INDIRECT("'Monthly Resource Report'!"&amp;'Coleman Validation'!S$665666&amp;":"&amp;'Coleman Validation'!S$665667),'Coleman Validation'!S$665668,FALSE)),0,HLOOKUP($B82,INDIRECT("'Monthly Resource Report'!"&amp;'Coleman Validation'!S$665666&amp;":"&amp;'Coleman Validation'!S$665667),'Coleman Validation'!S$665668,FALSE))</f>
        <v>0.32739402062967499</v>
      </c>
      <c r="T82" s="318">
        <f ca="1">+IF(ISERROR(HLOOKUP($B82,INDIRECT("'Monthly Resource Report'!"&amp;'Coleman Validation'!T$665666&amp;":"&amp;'Coleman Validation'!T$665667),'Coleman Validation'!T$665668,FALSE)),0,HLOOKUP($B82,INDIRECT("'Monthly Resource Report'!"&amp;'Coleman Validation'!T$665666&amp;":"&amp;'Coleman Validation'!T$665667),'Coleman Validation'!T$665668,FALSE))</f>
        <v>0.20077690043870605</v>
      </c>
      <c r="V82" s="301">
        <v>43678</v>
      </c>
      <c r="W82" s="294">
        <v>151</v>
      </c>
      <c r="X82" s="297">
        <v>2.1218860337307599</v>
      </c>
      <c r="Y82" s="299">
        <v>0.33</v>
      </c>
      <c r="Z82" s="295">
        <v>0.2</v>
      </c>
      <c r="AA82" s="294">
        <f ca="1">+IF(ISERROR(HLOOKUP($B82,INDIRECT("'Monthly Resource Report'!"&amp;'Coleman Validation'!AA$665666&amp;":"&amp;'Coleman Validation'!AA$665667),'Coleman Validation'!AA$665668,FALSE)),0,HLOOKUP($B82,INDIRECT("'Monthly Resource Report'!"&amp;'Coleman Validation'!AA$665666&amp;":"&amp;'Coleman Validation'!AA$665667),'Coleman Validation'!AA$665668,FALSE))</f>
        <v>151</v>
      </c>
      <c r="AB82" s="297">
        <f ca="1">+IF(ISERROR(HLOOKUP($B82,INDIRECT("'Monthly Resource Report'!"&amp;'Coleman Validation'!AB$665666&amp;":"&amp;'Coleman Validation'!AB$665667),'Coleman Validation'!AB$665668,FALSE)),0,HLOOKUP($B82,INDIRECT("'Monthly Resource Report'!"&amp;'Coleman Validation'!AB$665666&amp;":"&amp;'Coleman Validation'!AB$665667),'Coleman Validation'!AB$665668,FALSE))</f>
        <v>2.1219994052400826</v>
      </c>
      <c r="AC82" s="317">
        <f ca="1">+IF(ISERROR(HLOOKUP($B82,INDIRECT("'Monthly Resource Report'!"&amp;'Coleman Validation'!AC$665666&amp;":"&amp;'Coleman Validation'!AC$665667),'Coleman Validation'!AC$665668,FALSE)),0,HLOOKUP($B82,INDIRECT("'Monthly Resource Report'!"&amp;'Coleman Validation'!AC$665666&amp;":"&amp;'Coleman Validation'!AC$665667),'Coleman Validation'!AC$665668,FALSE))</f>
        <v>0.32792106147673145</v>
      </c>
      <c r="AD82" s="318">
        <f ca="1">+IF(ISERROR(HLOOKUP($B82,INDIRECT("'Monthly Resource Report'!"&amp;'Coleman Validation'!AD$665666&amp;":"&amp;'Coleman Validation'!AD$665667),'Coleman Validation'!AD$665668,FALSE)),0,HLOOKUP($B82,INDIRECT("'Monthly Resource Report'!"&amp;'Coleman Validation'!AD$665666&amp;":"&amp;'Coleman Validation'!AD$665667),'Coleman Validation'!AD$665668,FALSE))</f>
        <v>0.20039934037569232</v>
      </c>
    </row>
    <row r="83" spans="2:30" s="29" customFormat="1">
      <c r="B83" s="301">
        <v>43709</v>
      </c>
      <c r="C83" s="294">
        <v>146</v>
      </c>
      <c r="D83" s="297">
        <v>2.1218860337307599</v>
      </c>
      <c r="E83" s="299">
        <v>0.33</v>
      </c>
      <c r="F83" s="295">
        <v>0.2</v>
      </c>
      <c r="G83" s="294">
        <f ca="1">+IF(ISERROR(HLOOKUP($B83,INDIRECT("'Monthly Resource Report'!"&amp;'Coleman Validation'!G$665666&amp;":"&amp;'Coleman Validation'!G$665667),'Coleman Validation'!G$665668,FALSE)),0,HLOOKUP($B83,INDIRECT("'Monthly Resource Report'!"&amp;'Coleman Validation'!G$665666&amp;":"&amp;'Coleman Validation'!G$665667),'Coleman Validation'!G$665668,FALSE))</f>
        <v>146</v>
      </c>
      <c r="H83" s="297">
        <f ca="1">+IF(ISERROR(HLOOKUP($B83,INDIRECT("'Monthly Resource Report'!"&amp;'Coleman Validation'!H$665666&amp;":"&amp;'Coleman Validation'!H$665667),'Coleman Validation'!H$665668,FALSE)),0,HLOOKUP($B83,INDIRECT("'Monthly Resource Report'!"&amp;'Coleman Validation'!H$665666&amp;":"&amp;'Coleman Validation'!H$665667),'Coleman Validation'!H$665668,FALSE))</f>
        <v>2.1220023570309308</v>
      </c>
      <c r="I83" s="317">
        <f ca="1">+IF(ISERROR(HLOOKUP($B83,INDIRECT("'Monthly Resource Report'!"&amp;'Coleman Validation'!I$665666&amp;":"&amp;'Coleman Validation'!I$665667),'Coleman Validation'!I$665668,FALSE)),0,HLOOKUP($B83,INDIRECT("'Monthly Resource Report'!"&amp;'Coleman Validation'!I$665666&amp;":"&amp;'Coleman Validation'!I$665667),'Coleman Validation'!I$665668,FALSE))</f>
        <v>0.32745424558868569</v>
      </c>
      <c r="J83" s="318">
        <f ca="1">+IF(ISERROR(HLOOKUP($B83,INDIRECT("'Monthly Resource Report'!"&amp;'Coleman Validation'!J$665666&amp;":"&amp;'Coleman Validation'!J$665667),'Coleman Validation'!J$665668,FALSE)),0,HLOOKUP($B83,INDIRECT("'Monthly Resource Report'!"&amp;'Coleman Validation'!J$665666&amp;":"&amp;'Coleman Validation'!J$665667),'Coleman Validation'!J$665668,FALSE))</f>
        <v>0.20052950260829247</v>
      </c>
      <c r="L83" s="301">
        <v>43709</v>
      </c>
      <c r="M83" s="294">
        <v>146</v>
      </c>
      <c r="N83" s="297">
        <v>2.1218860337307599</v>
      </c>
      <c r="O83" s="299">
        <v>0.33</v>
      </c>
      <c r="P83" s="295">
        <v>0.2</v>
      </c>
      <c r="Q83" s="294">
        <f ca="1">+IF(ISERROR(HLOOKUP($B83,INDIRECT("'Monthly Resource Report'!"&amp;'Coleman Validation'!Q$665666&amp;":"&amp;'Coleman Validation'!Q$665667),'Coleman Validation'!Q$665668,FALSE)),0,HLOOKUP($B83,INDIRECT("'Monthly Resource Report'!"&amp;'Coleman Validation'!Q$665666&amp;":"&amp;'Coleman Validation'!Q$665667),'Coleman Validation'!Q$665668,FALSE))</f>
        <v>146</v>
      </c>
      <c r="R83" s="297">
        <f ca="1">+IF(ISERROR(HLOOKUP($B83,INDIRECT("'Monthly Resource Report'!"&amp;'Coleman Validation'!R$665666&amp;":"&amp;'Coleman Validation'!R$665667),'Coleman Validation'!R$665668,FALSE)),0,HLOOKUP($B83,INDIRECT("'Monthly Resource Report'!"&amp;'Coleman Validation'!R$665666&amp;":"&amp;'Coleman Validation'!R$665667),'Coleman Validation'!R$665668,FALSE))</f>
        <v>2.1220021930111965</v>
      </c>
      <c r="S83" s="317">
        <f ca="1">+IF(ISERROR(HLOOKUP($B83,INDIRECT("'Monthly Resource Report'!"&amp;'Coleman Validation'!S$665666&amp;":"&amp;'Coleman Validation'!S$665667),'Coleman Validation'!S$665668,FALSE)),0,HLOOKUP($B83,INDIRECT("'Monthly Resource Report'!"&amp;'Coleman Validation'!S$665666&amp;":"&amp;'Coleman Validation'!S$665667),'Coleman Validation'!S$665668,FALSE))</f>
        <v>0.32757934747165957</v>
      </c>
      <c r="T83" s="318">
        <f ca="1">+IF(ISERROR(HLOOKUP($B83,INDIRECT("'Monthly Resource Report'!"&amp;'Coleman Validation'!T$665666&amp;":"&amp;'Coleman Validation'!T$665667),'Coleman Validation'!T$665668,FALSE)),0,HLOOKUP($B83,INDIRECT("'Monthly Resource Report'!"&amp;'Coleman Validation'!T$665666&amp;":"&amp;'Coleman Validation'!T$665667),'Coleman Validation'!T$665668,FALSE))</f>
        <v>0.20039935681827434</v>
      </c>
      <c r="V83" s="301">
        <v>43709</v>
      </c>
      <c r="W83" s="294">
        <v>151</v>
      </c>
      <c r="X83" s="297">
        <v>2.1218860337307599</v>
      </c>
      <c r="Y83" s="299">
        <v>0.33</v>
      </c>
      <c r="Z83" s="295">
        <v>0.2</v>
      </c>
      <c r="AA83" s="294">
        <f ca="1">+IF(ISERROR(HLOOKUP($B83,INDIRECT("'Monthly Resource Report'!"&amp;'Coleman Validation'!AA$665666&amp;":"&amp;'Coleman Validation'!AA$665667),'Coleman Validation'!AA$665668,FALSE)),0,HLOOKUP($B83,INDIRECT("'Monthly Resource Report'!"&amp;'Coleman Validation'!AA$665666&amp;":"&amp;'Coleman Validation'!AA$665667),'Coleman Validation'!AA$665668,FALSE))</f>
        <v>151</v>
      </c>
      <c r="AB83" s="297">
        <f ca="1">+IF(ISERROR(HLOOKUP($B83,INDIRECT("'Monthly Resource Report'!"&amp;'Coleman Validation'!AB$665666&amp;":"&amp;'Coleman Validation'!AB$665667),'Coleman Validation'!AB$665668,FALSE)),0,HLOOKUP($B83,INDIRECT("'Monthly Resource Report'!"&amp;'Coleman Validation'!AB$665666&amp;":"&amp;'Coleman Validation'!AB$665667),'Coleman Validation'!AB$665668,FALSE))</f>
        <v>2.1219990232512047</v>
      </c>
      <c r="AC83" s="317">
        <f ca="1">+IF(ISERROR(HLOOKUP($B83,INDIRECT("'Monthly Resource Report'!"&amp;'Coleman Validation'!AC$665666&amp;":"&amp;'Coleman Validation'!AC$665667),'Coleman Validation'!AC$665668,FALSE)),0,HLOOKUP($B83,INDIRECT("'Monthly Resource Report'!"&amp;'Coleman Validation'!AC$665666&amp;":"&amp;'Coleman Validation'!AC$665667),'Coleman Validation'!AC$665668,FALSE))</f>
        <v>0.32763791224930117</v>
      </c>
      <c r="AD83" s="318">
        <f ca="1">+IF(ISERROR(HLOOKUP($B83,INDIRECT("'Monthly Resource Report'!"&amp;'Coleman Validation'!AD$665666&amp;":"&amp;'Coleman Validation'!AD$665667),'Coleman Validation'!AD$665668,FALSE)),0,HLOOKUP($B83,INDIRECT("'Monthly Resource Report'!"&amp;'Coleman Validation'!AD$665666&amp;":"&amp;'Coleman Validation'!AD$665667),'Coleman Validation'!AD$665668,FALSE))</f>
        <v>0.20085330429250134</v>
      </c>
    </row>
    <row r="84" spans="2:30" s="29" customFormat="1">
      <c r="B84" s="301">
        <v>43739</v>
      </c>
      <c r="C84" s="294">
        <v>146</v>
      </c>
      <c r="D84" s="297">
        <v>2.1218860337307599</v>
      </c>
      <c r="E84" s="299">
        <v>0.33</v>
      </c>
      <c r="F84" s="295">
        <v>0.2</v>
      </c>
      <c r="G84" s="294">
        <f ca="1">+IF(ISERROR(HLOOKUP($B84,INDIRECT("'Monthly Resource Report'!"&amp;'Coleman Validation'!G$665666&amp;":"&amp;'Coleman Validation'!G$665667),'Coleman Validation'!G$665668,FALSE)),0,HLOOKUP($B84,INDIRECT("'Monthly Resource Report'!"&amp;'Coleman Validation'!G$665666&amp;":"&amp;'Coleman Validation'!G$665667),'Coleman Validation'!G$665668,FALSE))</f>
        <v>146</v>
      </c>
      <c r="H84" s="297">
        <f ca="1">+IF(ISERROR(HLOOKUP($B84,INDIRECT("'Monthly Resource Report'!"&amp;'Coleman Validation'!H$665666&amp;":"&amp;'Coleman Validation'!H$665667),'Coleman Validation'!H$665668,FALSE)),0,HLOOKUP($B84,INDIRECT("'Monthly Resource Report'!"&amp;'Coleman Validation'!H$665666&amp;":"&amp;'Coleman Validation'!H$665667),'Coleman Validation'!H$665668,FALSE))</f>
        <v>2.1220029224615002</v>
      </c>
      <c r="I84" s="317">
        <f ca="1">+IF(ISERROR(HLOOKUP($B84,INDIRECT("'Monthly Resource Report'!"&amp;'Coleman Validation'!I$665666&amp;":"&amp;'Coleman Validation'!I$665667),'Coleman Validation'!I$665668,FALSE)),0,HLOOKUP($B84,INDIRECT("'Monthly Resource Report'!"&amp;'Coleman Validation'!I$665666&amp;":"&amp;'Coleman Validation'!I$665667),'Coleman Validation'!I$665668,FALSE))</f>
        <v>0.32819228473849127</v>
      </c>
      <c r="J84" s="318">
        <f ca="1">+IF(ISERROR(HLOOKUP($B84,INDIRECT("'Monthly Resource Report'!"&amp;'Coleman Validation'!J$665666&amp;":"&amp;'Coleman Validation'!J$665667),'Coleman Validation'!J$665668,FALSE)),0,HLOOKUP($B84,INDIRECT("'Monthly Resource Report'!"&amp;'Coleman Validation'!J$665666&amp;":"&amp;'Coleman Validation'!J$665667),'Coleman Validation'!J$665668,FALSE))</f>
        <v>0.20033916355419948</v>
      </c>
      <c r="L84" s="301">
        <v>43739</v>
      </c>
      <c r="M84" s="294">
        <v>146</v>
      </c>
      <c r="N84" s="297">
        <v>2.1218860337307599</v>
      </c>
      <c r="O84" s="299">
        <v>0.33</v>
      </c>
      <c r="P84" s="295">
        <v>0.2</v>
      </c>
      <c r="Q84" s="294">
        <f ca="1">+IF(ISERROR(HLOOKUP($B84,INDIRECT("'Monthly Resource Report'!"&amp;'Coleman Validation'!Q$665666&amp;":"&amp;'Coleman Validation'!Q$665667),'Coleman Validation'!Q$665668,FALSE)),0,HLOOKUP($B84,INDIRECT("'Monthly Resource Report'!"&amp;'Coleman Validation'!Q$665666&amp;":"&amp;'Coleman Validation'!Q$665667),'Coleman Validation'!Q$665668,FALSE))</f>
        <v>146</v>
      </c>
      <c r="R84" s="297">
        <f ca="1">+IF(ISERROR(HLOOKUP($B84,INDIRECT("'Monthly Resource Report'!"&amp;'Coleman Validation'!R$665666&amp;":"&amp;'Coleman Validation'!R$665667),'Coleman Validation'!R$665668,FALSE)),0,HLOOKUP($B84,INDIRECT("'Monthly Resource Report'!"&amp;'Coleman Validation'!R$665666&amp;":"&amp;'Coleman Validation'!R$665667),'Coleman Validation'!R$665668,FALSE))</f>
        <v>2.1220028837875127</v>
      </c>
      <c r="S84" s="317">
        <f ca="1">+IF(ISERROR(HLOOKUP($B84,INDIRECT("'Monthly Resource Report'!"&amp;'Coleman Validation'!S$665666&amp;":"&amp;'Coleman Validation'!S$665667),'Coleman Validation'!S$665668,FALSE)),0,HLOOKUP($B84,INDIRECT("'Monthly Resource Report'!"&amp;'Coleman Validation'!S$665666&amp;":"&amp;'Coleman Validation'!S$665667),'Coleman Validation'!S$665668,FALSE))</f>
        <v>0.32814545445651966</v>
      </c>
      <c r="T84" s="318">
        <f ca="1">+IF(ISERROR(HLOOKUP($B84,INDIRECT("'Monthly Resource Report'!"&amp;'Coleman Validation'!T$665666&amp;":"&amp;'Coleman Validation'!T$665667),'Coleman Validation'!T$665668,FALSE)),0,HLOOKUP($B84,INDIRECT("'Monthly Resource Report'!"&amp;'Coleman Validation'!T$665666&amp;":"&amp;'Coleman Validation'!T$665667),'Coleman Validation'!T$665668,FALSE))</f>
        <v>0.20075837253840992</v>
      </c>
      <c r="V84" s="301">
        <v>43739</v>
      </c>
      <c r="W84" s="294">
        <v>151</v>
      </c>
      <c r="X84" s="297">
        <v>2.1218860337307599</v>
      </c>
      <c r="Y84" s="299">
        <v>0.33</v>
      </c>
      <c r="Z84" s="295">
        <v>0.2</v>
      </c>
      <c r="AA84" s="294">
        <f ca="1">+IF(ISERROR(HLOOKUP($B84,INDIRECT("'Monthly Resource Report'!"&amp;'Coleman Validation'!AA$665666&amp;":"&amp;'Coleman Validation'!AA$665667),'Coleman Validation'!AA$665668,FALSE)),0,HLOOKUP($B84,INDIRECT("'Monthly Resource Report'!"&amp;'Coleman Validation'!AA$665666&amp;":"&amp;'Coleman Validation'!AA$665667),'Coleman Validation'!AA$665668,FALSE))</f>
        <v>151</v>
      </c>
      <c r="AB84" s="297">
        <f ca="1">+IF(ISERROR(HLOOKUP($B84,INDIRECT("'Monthly Resource Report'!"&amp;'Coleman Validation'!AB$665666&amp;":"&amp;'Coleman Validation'!AB$665667),'Coleman Validation'!AB$665668,FALSE)),0,HLOOKUP($B84,INDIRECT("'Monthly Resource Report'!"&amp;'Coleman Validation'!AB$665666&amp;":"&amp;'Coleman Validation'!AB$665667),'Coleman Validation'!AB$665668,FALSE))</f>
        <v>2.1219990895400755</v>
      </c>
      <c r="AC84" s="317">
        <f ca="1">+IF(ISERROR(HLOOKUP($B84,INDIRECT("'Monthly Resource Report'!"&amp;'Coleman Validation'!AC$665666&amp;":"&amp;'Coleman Validation'!AC$665667),'Coleman Validation'!AC$665668,FALSE)),0,HLOOKUP($B84,INDIRECT("'Monthly Resource Report'!"&amp;'Coleman Validation'!AC$665666&amp;":"&amp;'Coleman Validation'!AC$665667),'Coleman Validation'!AC$665668,FALSE))</f>
        <v>0.32836603603044495</v>
      </c>
      <c r="AD84" s="318">
        <f ca="1">+IF(ISERROR(HLOOKUP($B84,INDIRECT("'Monthly Resource Report'!"&amp;'Coleman Validation'!AD$665666&amp;":"&amp;'Coleman Validation'!AD$665667),'Coleman Validation'!AD$665668,FALSE)),0,HLOOKUP($B84,INDIRECT("'Monthly Resource Report'!"&amp;'Coleman Validation'!AD$665666&amp;":"&amp;'Coleman Validation'!AD$665667),'Coleman Validation'!AD$665668,FALSE))</f>
        <v>0.20079483901822173</v>
      </c>
    </row>
    <row r="85" spans="2:30" s="29" customFormat="1">
      <c r="B85" s="301">
        <v>43770</v>
      </c>
      <c r="C85" s="294">
        <v>146</v>
      </c>
      <c r="D85" s="297">
        <v>2.1218860337307599</v>
      </c>
      <c r="E85" s="299">
        <v>0.33</v>
      </c>
      <c r="F85" s="295">
        <v>0.2</v>
      </c>
      <c r="G85" s="294">
        <f ca="1">+IF(ISERROR(HLOOKUP($B85,INDIRECT("'Monthly Resource Report'!"&amp;'Coleman Validation'!G$665666&amp;":"&amp;'Coleman Validation'!G$665667),'Coleman Validation'!G$665668,FALSE)),0,HLOOKUP($B85,INDIRECT("'Monthly Resource Report'!"&amp;'Coleman Validation'!G$665666&amp;":"&amp;'Coleman Validation'!G$665667),'Coleman Validation'!G$665668,FALSE))</f>
        <v>146</v>
      </c>
      <c r="H85" s="297">
        <f ca="1">+IF(ISERROR(HLOOKUP($B85,INDIRECT("'Monthly Resource Report'!"&amp;'Coleman Validation'!H$665666&amp;":"&amp;'Coleman Validation'!H$665667),'Coleman Validation'!H$665668,FALSE)),0,HLOOKUP($B85,INDIRECT("'Monthly Resource Report'!"&amp;'Coleman Validation'!H$665666&amp;":"&amp;'Coleman Validation'!H$665667),'Coleman Validation'!H$665668,FALSE))</f>
        <v>2.1220026241052299</v>
      </c>
      <c r="I85" s="317">
        <f ca="1">+IF(ISERROR(HLOOKUP($B85,INDIRECT("'Monthly Resource Report'!"&amp;'Coleman Validation'!I$665666&amp;":"&amp;'Coleman Validation'!I$665667),'Coleman Validation'!I$665668,FALSE)),0,HLOOKUP($B85,INDIRECT("'Monthly Resource Report'!"&amp;'Coleman Validation'!I$665666&amp;":"&amp;'Coleman Validation'!I$665667),'Coleman Validation'!I$665668,FALSE))</f>
        <v>0.3291431177341721</v>
      </c>
      <c r="J85" s="318">
        <f ca="1">+IF(ISERROR(HLOOKUP($B85,INDIRECT("'Monthly Resource Report'!"&amp;'Coleman Validation'!J$665666&amp;":"&amp;'Coleman Validation'!J$665667),'Coleman Validation'!J$665668,FALSE)),0,HLOOKUP($B85,INDIRECT("'Monthly Resource Report'!"&amp;'Coleman Validation'!J$665666&amp;":"&amp;'Coleman Validation'!J$665667),'Coleman Validation'!J$665668,FALSE))</f>
        <v>0.20033228785771715</v>
      </c>
      <c r="L85" s="301">
        <v>43770</v>
      </c>
      <c r="M85" s="294">
        <v>146</v>
      </c>
      <c r="N85" s="297">
        <v>2.1218860337307599</v>
      </c>
      <c r="O85" s="299">
        <v>0.33</v>
      </c>
      <c r="P85" s="295">
        <v>0.2</v>
      </c>
      <c r="Q85" s="294">
        <f ca="1">+IF(ISERROR(HLOOKUP($B85,INDIRECT("'Monthly Resource Report'!"&amp;'Coleman Validation'!Q$665666&amp;":"&amp;'Coleman Validation'!Q$665667),'Coleman Validation'!Q$665668,FALSE)),0,HLOOKUP($B85,INDIRECT("'Monthly Resource Report'!"&amp;'Coleman Validation'!Q$665666&amp;":"&amp;'Coleman Validation'!Q$665667),'Coleman Validation'!Q$665668,FALSE))</f>
        <v>146</v>
      </c>
      <c r="R85" s="297">
        <f ca="1">+IF(ISERROR(HLOOKUP($B85,INDIRECT("'Monthly Resource Report'!"&amp;'Coleman Validation'!R$665666&amp;":"&amp;'Coleman Validation'!R$665667),'Coleman Validation'!R$665668,FALSE)),0,HLOOKUP($B85,INDIRECT("'Monthly Resource Report'!"&amp;'Coleman Validation'!R$665666&amp;":"&amp;'Coleman Validation'!R$665667),'Coleman Validation'!R$665668,FALSE))</f>
        <v>2.1220025092339396</v>
      </c>
      <c r="S85" s="317">
        <f ca="1">+IF(ISERROR(HLOOKUP($B85,INDIRECT("'Monthly Resource Report'!"&amp;'Coleman Validation'!S$665666&amp;":"&amp;'Coleman Validation'!S$665667),'Coleman Validation'!S$665668,FALSE)),0,HLOOKUP($B85,INDIRECT("'Monthly Resource Report'!"&amp;'Coleman Validation'!S$665666&amp;":"&amp;'Coleman Validation'!S$665667),'Coleman Validation'!S$665668,FALSE))</f>
        <v>0.32927405671903215</v>
      </c>
      <c r="T85" s="318">
        <f ca="1">+IF(ISERROR(HLOOKUP($B85,INDIRECT("'Monthly Resource Report'!"&amp;'Coleman Validation'!T$665666&amp;":"&amp;'Coleman Validation'!T$665667),'Coleman Validation'!T$665668,FALSE)),0,HLOOKUP($B85,INDIRECT("'Monthly Resource Report'!"&amp;'Coleman Validation'!T$665666&amp;":"&amp;'Coleman Validation'!T$665667),'Coleman Validation'!T$665668,FALSE))</f>
        <v>0.20037619532327688</v>
      </c>
      <c r="V85" s="301">
        <v>43770</v>
      </c>
      <c r="W85" s="294">
        <v>151</v>
      </c>
      <c r="X85" s="297">
        <v>2.1218860337307599</v>
      </c>
      <c r="Y85" s="299">
        <v>0.33</v>
      </c>
      <c r="Z85" s="295">
        <v>0.2</v>
      </c>
      <c r="AA85" s="294">
        <f ca="1">+IF(ISERROR(HLOOKUP($B85,INDIRECT("'Monthly Resource Report'!"&amp;'Coleman Validation'!AA$665666&amp;":"&amp;'Coleman Validation'!AA$665667),'Coleman Validation'!AA$665668,FALSE)),0,HLOOKUP($B85,INDIRECT("'Monthly Resource Report'!"&amp;'Coleman Validation'!AA$665666&amp;":"&amp;'Coleman Validation'!AA$665667),'Coleman Validation'!AA$665668,FALSE))</f>
        <v>151</v>
      </c>
      <c r="AB85" s="297">
        <f ca="1">+IF(ISERROR(HLOOKUP($B85,INDIRECT("'Monthly Resource Report'!"&amp;'Coleman Validation'!AB$665666&amp;":"&amp;'Coleman Validation'!AB$665667),'Coleman Validation'!AB$665668,FALSE)),0,HLOOKUP($B85,INDIRECT("'Monthly Resource Report'!"&amp;'Coleman Validation'!AB$665666&amp;":"&amp;'Coleman Validation'!AB$665667),'Coleman Validation'!AB$665668,FALSE))</f>
        <v>2.1219994308827417</v>
      </c>
      <c r="AC85" s="317">
        <f ca="1">+IF(ISERROR(HLOOKUP($B85,INDIRECT("'Monthly Resource Report'!"&amp;'Coleman Validation'!AC$665666&amp;":"&amp;'Coleman Validation'!AC$665667),'Coleman Validation'!AC$665668,FALSE)),0,HLOOKUP($B85,INDIRECT("'Monthly Resource Report'!"&amp;'Coleman Validation'!AC$665666&amp;":"&amp;'Coleman Validation'!AC$665667),'Coleman Validation'!AC$665668,FALSE))</f>
        <v>0.3294897575614476</v>
      </c>
      <c r="AD85" s="318">
        <f ca="1">+IF(ISERROR(HLOOKUP($B85,INDIRECT("'Monthly Resource Report'!"&amp;'Coleman Validation'!AD$665666&amp;":"&amp;'Coleman Validation'!AD$665667),'Coleman Validation'!AD$665668,FALSE)),0,HLOOKUP($B85,INDIRECT("'Monthly Resource Report'!"&amp;'Coleman Validation'!AD$665666&amp;":"&amp;'Coleman Validation'!AD$665667),'Coleman Validation'!AD$665668,FALSE))</f>
        <v>0.20079764916957027</v>
      </c>
    </row>
    <row r="86" spans="2:30" s="29" customFormat="1">
      <c r="B86" s="301">
        <v>43800</v>
      </c>
      <c r="C86" s="294">
        <v>146</v>
      </c>
      <c r="D86" s="297">
        <v>2.1218860337307599</v>
      </c>
      <c r="E86" s="299">
        <v>0.33</v>
      </c>
      <c r="F86" s="295">
        <v>0.2</v>
      </c>
      <c r="G86" s="294">
        <f ca="1">+IF(ISERROR(HLOOKUP($B86,INDIRECT("'Monthly Resource Report'!"&amp;'Coleman Validation'!G$665666&amp;":"&amp;'Coleman Validation'!G$665667),'Coleman Validation'!G$665668,FALSE)),0,HLOOKUP($B86,INDIRECT("'Monthly Resource Report'!"&amp;'Coleman Validation'!G$665666&amp;":"&amp;'Coleman Validation'!G$665667),'Coleman Validation'!G$665668,FALSE))</f>
        <v>146</v>
      </c>
      <c r="H86" s="297">
        <f ca="1">+IF(ISERROR(HLOOKUP($B86,INDIRECT("'Monthly Resource Report'!"&amp;'Coleman Validation'!H$665666&amp;":"&amp;'Coleman Validation'!H$665667),'Coleman Validation'!H$665668,FALSE)),0,HLOOKUP($B86,INDIRECT("'Monthly Resource Report'!"&amp;'Coleman Validation'!H$665666&amp;":"&amp;'Coleman Validation'!H$665667),'Coleman Validation'!H$665668,FALSE))</f>
        <v>2.1220027817834093</v>
      </c>
      <c r="I86" s="317">
        <f ca="1">+IF(ISERROR(HLOOKUP($B86,INDIRECT("'Monthly Resource Report'!"&amp;'Coleman Validation'!I$665666&amp;":"&amp;'Coleman Validation'!I$665667),'Coleman Validation'!I$665668,FALSE)),0,HLOOKUP($B86,INDIRECT("'Monthly Resource Report'!"&amp;'Coleman Validation'!I$665666&amp;":"&amp;'Coleman Validation'!I$665667),'Coleman Validation'!I$665668,FALSE))</f>
        <v>0.32863417554291419</v>
      </c>
      <c r="J86" s="318">
        <f ca="1">+IF(ISERROR(HLOOKUP($B86,INDIRECT("'Monthly Resource Report'!"&amp;'Coleman Validation'!J$665666&amp;":"&amp;'Coleman Validation'!J$665667),'Coleman Validation'!J$665668,FALSE)),0,HLOOKUP($B86,INDIRECT("'Monthly Resource Report'!"&amp;'Coleman Validation'!J$665666&amp;":"&amp;'Coleman Validation'!J$665667),'Coleman Validation'!J$665668,FALSE))</f>
        <v>0.20059003115585075</v>
      </c>
      <c r="L86" s="301">
        <v>43800</v>
      </c>
      <c r="M86" s="294">
        <v>146</v>
      </c>
      <c r="N86" s="297">
        <v>2.1218860337307599</v>
      </c>
      <c r="O86" s="299">
        <v>0.33</v>
      </c>
      <c r="P86" s="295">
        <v>0.2</v>
      </c>
      <c r="Q86" s="294">
        <f ca="1">+IF(ISERROR(HLOOKUP($B86,INDIRECT("'Monthly Resource Report'!"&amp;'Coleman Validation'!Q$665666&amp;":"&amp;'Coleman Validation'!Q$665667),'Coleman Validation'!Q$665668,FALSE)),0,HLOOKUP($B86,INDIRECT("'Monthly Resource Report'!"&amp;'Coleman Validation'!Q$665666&amp;":"&amp;'Coleman Validation'!Q$665667),'Coleman Validation'!Q$665668,FALSE))</f>
        <v>146</v>
      </c>
      <c r="R86" s="297">
        <f ca="1">+IF(ISERROR(HLOOKUP($B86,INDIRECT("'Monthly Resource Report'!"&amp;'Coleman Validation'!R$665666&amp;":"&amp;'Coleman Validation'!R$665667),'Coleman Validation'!R$665668,FALSE)),0,HLOOKUP($B86,INDIRECT("'Monthly Resource Report'!"&amp;'Coleman Validation'!R$665666&amp;":"&amp;'Coleman Validation'!R$665667),'Coleman Validation'!R$665668,FALSE))</f>
        <v>2.1220026756809198</v>
      </c>
      <c r="S86" s="317">
        <f ca="1">+IF(ISERROR(HLOOKUP($B86,INDIRECT("'Monthly Resource Report'!"&amp;'Coleman Validation'!S$665666&amp;":"&amp;'Coleman Validation'!S$665667),'Coleman Validation'!S$665668,FALSE)),0,HLOOKUP($B86,INDIRECT("'Monthly Resource Report'!"&amp;'Coleman Validation'!S$665666&amp;":"&amp;'Coleman Validation'!S$665667),'Coleman Validation'!S$665668,FALSE))</f>
        <v>0.3286477076591599</v>
      </c>
      <c r="T86" s="318">
        <f ca="1">+IF(ISERROR(HLOOKUP($B86,INDIRECT("'Monthly Resource Report'!"&amp;'Coleman Validation'!T$665666&amp;":"&amp;'Coleman Validation'!T$665667),'Coleman Validation'!T$665668,FALSE)),0,HLOOKUP($B86,INDIRECT("'Monthly Resource Report'!"&amp;'Coleman Validation'!T$665666&amp;":"&amp;'Coleman Validation'!T$665667),'Coleman Validation'!T$665668,FALSE))</f>
        <v>0.20057231688485533</v>
      </c>
      <c r="V86" s="301">
        <v>43800</v>
      </c>
      <c r="W86" s="294">
        <v>151</v>
      </c>
      <c r="X86" s="297">
        <v>2.1218860337307599</v>
      </c>
      <c r="Y86" s="299">
        <v>0.33</v>
      </c>
      <c r="Z86" s="295">
        <v>0.2</v>
      </c>
      <c r="AA86" s="294">
        <f ca="1">+IF(ISERROR(HLOOKUP($B86,INDIRECT("'Monthly Resource Report'!"&amp;'Coleman Validation'!AA$665666&amp;":"&amp;'Coleman Validation'!AA$665667),'Coleman Validation'!AA$665668,FALSE)),0,HLOOKUP($B86,INDIRECT("'Monthly Resource Report'!"&amp;'Coleman Validation'!AA$665666&amp;":"&amp;'Coleman Validation'!AA$665667),'Coleman Validation'!AA$665668,FALSE))</f>
        <v>151</v>
      </c>
      <c r="AB86" s="297">
        <f ca="1">+IF(ISERROR(HLOOKUP($B86,INDIRECT("'Monthly Resource Report'!"&amp;'Coleman Validation'!AB$665666&amp;":"&amp;'Coleman Validation'!AB$665667),'Coleman Validation'!AB$665668,FALSE)),0,HLOOKUP($B86,INDIRECT("'Monthly Resource Report'!"&amp;'Coleman Validation'!AB$665666&amp;":"&amp;'Coleman Validation'!AB$665667),'Coleman Validation'!AB$665668,FALSE))</f>
        <v>2.1219994745911457</v>
      </c>
      <c r="AC86" s="317">
        <f ca="1">+IF(ISERROR(HLOOKUP($B86,INDIRECT("'Monthly Resource Report'!"&amp;'Coleman Validation'!AC$665666&amp;":"&amp;'Coleman Validation'!AC$665667),'Coleman Validation'!AC$665668,FALSE)),0,HLOOKUP($B86,INDIRECT("'Monthly Resource Report'!"&amp;'Coleman Validation'!AC$665666&amp;":"&amp;'Coleman Validation'!AC$665667),'Coleman Validation'!AC$665668,FALSE))</f>
        <v>0.32879408720465919</v>
      </c>
      <c r="AD86" s="318">
        <f ca="1">+IF(ISERROR(HLOOKUP($B86,INDIRECT("'Monthly Resource Report'!"&amp;'Coleman Validation'!AD$665666&amp;":"&amp;'Coleman Validation'!AD$665667),'Coleman Validation'!AD$665668,FALSE)),0,HLOOKUP($B86,INDIRECT("'Monthly Resource Report'!"&amp;'Coleman Validation'!AD$665666&amp;":"&amp;'Coleman Validation'!AD$665667),'Coleman Validation'!AD$665668,FALSE))</f>
        <v>0.20059371708221824</v>
      </c>
    </row>
    <row r="87" spans="2:30" s="29" customFormat="1">
      <c r="B87" s="301">
        <v>43831</v>
      </c>
      <c r="C87" s="294">
        <v>146</v>
      </c>
      <c r="D87" s="297">
        <v>2.1781160136246251</v>
      </c>
      <c r="E87" s="299">
        <v>0.33</v>
      </c>
      <c r="F87" s="295">
        <v>0.2</v>
      </c>
      <c r="G87" s="294">
        <f ca="1">+IF(ISERROR(HLOOKUP($B87,INDIRECT("'Monthly Resource Report'!"&amp;'Coleman Validation'!G$665666&amp;":"&amp;'Coleman Validation'!G$665667),'Coleman Validation'!G$665668,FALSE)),0,HLOOKUP($B87,INDIRECT("'Monthly Resource Report'!"&amp;'Coleman Validation'!G$665666&amp;":"&amp;'Coleman Validation'!G$665667),'Coleman Validation'!G$665668,FALSE))</f>
        <v>146</v>
      </c>
      <c r="H87" s="297">
        <f ca="1">+IF(ISERROR(HLOOKUP($B87,INDIRECT("'Monthly Resource Report'!"&amp;'Coleman Validation'!H$665666&amp;":"&amp;'Coleman Validation'!H$665667),'Coleman Validation'!H$665668,FALSE)),0,HLOOKUP($B87,INDIRECT("'Monthly Resource Report'!"&amp;'Coleman Validation'!H$665666&amp;":"&amp;'Coleman Validation'!H$665667),'Coleman Validation'!H$665668,FALSE))</f>
        <v>2.1780013151864175</v>
      </c>
      <c r="I87" s="317">
        <f ca="1">+IF(ISERROR(HLOOKUP($B87,INDIRECT("'Monthly Resource Report'!"&amp;'Coleman Validation'!I$665666&amp;":"&amp;'Coleman Validation'!I$665667),'Coleman Validation'!I$665668,FALSE)),0,HLOOKUP($B87,INDIRECT("'Monthly Resource Report'!"&amp;'Coleman Validation'!I$665666&amp;":"&amp;'Coleman Validation'!I$665667),'Coleman Validation'!I$665668,FALSE))</f>
        <v>0.32937965679947701</v>
      </c>
      <c r="J87" s="318">
        <f ca="1">+IF(ISERROR(HLOOKUP($B87,INDIRECT("'Monthly Resource Report'!"&amp;'Coleman Validation'!J$665666&amp;":"&amp;'Coleman Validation'!J$665667),'Coleman Validation'!J$665668,FALSE)),0,HLOOKUP($B87,INDIRECT("'Monthly Resource Report'!"&amp;'Coleman Validation'!J$665666&amp;":"&amp;'Coleman Validation'!J$665667),'Coleman Validation'!J$665668,FALSE))</f>
        <v>0.20064894976845099</v>
      </c>
      <c r="L87" s="301">
        <v>43831</v>
      </c>
      <c r="M87" s="294">
        <v>146</v>
      </c>
      <c r="N87" s="297">
        <v>2.1781160136246251</v>
      </c>
      <c r="O87" s="299">
        <v>0.33</v>
      </c>
      <c r="P87" s="295">
        <v>0.2</v>
      </c>
      <c r="Q87" s="294">
        <f ca="1">+IF(ISERROR(HLOOKUP($B87,INDIRECT("'Monthly Resource Report'!"&amp;'Coleman Validation'!Q$665666&amp;":"&amp;'Coleman Validation'!Q$665667),'Coleman Validation'!Q$665668,FALSE)),0,HLOOKUP($B87,INDIRECT("'Monthly Resource Report'!"&amp;'Coleman Validation'!Q$665666&amp;":"&amp;'Coleman Validation'!Q$665667),'Coleman Validation'!Q$665668,FALSE))</f>
        <v>146</v>
      </c>
      <c r="R87" s="297">
        <f ca="1">+IF(ISERROR(HLOOKUP($B87,INDIRECT("'Monthly Resource Report'!"&amp;'Coleman Validation'!R$665666&amp;":"&amp;'Coleman Validation'!R$665667),'Coleman Validation'!R$665668,FALSE)),0,HLOOKUP($B87,INDIRECT("'Monthly Resource Report'!"&amp;'Coleman Validation'!R$665666&amp;":"&amp;'Coleman Validation'!R$665667),'Coleman Validation'!R$665668,FALSE))</f>
        <v>2.1780012725049458</v>
      </c>
      <c r="S87" s="317">
        <f ca="1">+IF(ISERROR(HLOOKUP($B87,INDIRECT("'Monthly Resource Report'!"&amp;'Coleman Validation'!S$665666&amp;":"&amp;'Coleman Validation'!S$665667),'Coleman Validation'!S$665668,FALSE)),0,HLOOKUP($B87,INDIRECT("'Monthly Resource Report'!"&amp;'Coleman Validation'!S$665666&amp;":"&amp;'Coleman Validation'!S$665667),'Coleman Validation'!S$665668,FALSE))</f>
        <v>0.32948107645429503</v>
      </c>
      <c r="T87" s="318">
        <f ca="1">+IF(ISERROR(HLOOKUP($B87,INDIRECT("'Monthly Resource Report'!"&amp;'Coleman Validation'!T$665666&amp;":"&amp;'Coleman Validation'!T$665667),'Coleman Validation'!T$665668,FALSE)),0,HLOOKUP($B87,INDIRECT("'Monthly Resource Report'!"&amp;'Coleman Validation'!T$665666&amp;":"&amp;'Coleman Validation'!T$665667),'Coleman Validation'!T$665668,FALSE))</f>
        <v>0.20054335556026764</v>
      </c>
      <c r="V87" s="301">
        <v>43831</v>
      </c>
      <c r="W87" s="294">
        <v>151</v>
      </c>
      <c r="X87" s="297">
        <v>2.1781160136246251</v>
      </c>
      <c r="Y87" s="299">
        <v>0.33</v>
      </c>
      <c r="Z87" s="295">
        <v>0.2</v>
      </c>
      <c r="AA87" s="294">
        <f ca="1">+IF(ISERROR(HLOOKUP($B87,INDIRECT("'Monthly Resource Report'!"&amp;'Coleman Validation'!AA$665666&amp;":"&amp;'Coleman Validation'!AA$665667),'Coleman Validation'!AA$665668,FALSE)),0,HLOOKUP($B87,INDIRECT("'Monthly Resource Report'!"&amp;'Coleman Validation'!AA$665666&amp;":"&amp;'Coleman Validation'!AA$665667),'Coleman Validation'!AA$665668,FALSE))</f>
        <v>151</v>
      </c>
      <c r="AB87" s="297">
        <f ca="1">+IF(ISERROR(HLOOKUP($B87,INDIRECT("'Monthly Resource Report'!"&amp;'Coleman Validation'!AB$665666&amp;":"&amp;'Coleman Validation'!AB$665667),'Coleman Validation'!AB$665668,FALSE)),0,HLOOKUP($B87,INDIRECT("'Monthly Resource Report'!"&amp;'Coleman Validation'!AB$665666&amp;":"&amp;'Coleman Validation'!AB$665667),'Coleman Validation'!AB$665668,FALSE))</f>
        <v>2.1780031325699722</v>
      </c>
      <c r="AC87" s="317">
        <f ca="1">+IF(ISERROR(HLOOKUP($B87,INDIRECT("'Monthly Resource Report'!"&amp;'Coleman Validation'!AC$665666&amp;":"&amp;'Coleman Validation'!AC$665667),'Coleman Validation'!AC$665668,FALSE)),0,HLOOKUP($B87,INDIRECT("'Monthly Resource Report'!"&amp;'Coleman Validation'!AC$665666&amp;":"&amp;'Coleman Validation'!AC$665667),'Coleman Validation'!AC$665668,FALSE))</f>
        <v>0.32972107792927458</v>
      </c>
      <c r="AD87" s="318">
        <f ca="1">+IF(ISERROR(HLOOKUP($B87,INDIRECT("'Monthly Resource Report'!"&amp;'Coleman Validation'!AD$665666&amp;":"&amp;'Coleman Validation'!AD$665667),'Coleman Validation'!AD$665668,FALSE)),0,HLOOKUP($B87,INDIRECT("'Monthly Resource Report'!"&amp;'Coleman Validation'!AD$665666&amp;":"&amp;'Coleman Validation'!AD$665667),'Coleman Validation'!AD$665668,FALSE))</f>
        <v>0.20057423197600679</v>
      </c>
    </row>
    <row r="88" spans="2:30" s="29" customFormat="1">
      <c r="B88" s="301">
        <v>43862</v>
      </c>
      <c r="C88" s="294">
        <v>146</v>
      </c>
      <c r="D88" s="297">
        <v>2.1781160136246251</v>
      </c>
      <c r="E88" s="299">
        <v>0.33</v>
      </c>
      <c r="F88" s="295">
        <v>0.2</v>
      </c>
      <c r="G88" s="294">
        <f ca="1">+IF(ISERROR(HLOOKUP($B88,INDIRECT("'Monthly Resource Report'!"&amp;'Coleman Validation'!G$665666&amp;":"&amp;'Coleman Validation'!G$665667),'Coleman Validation'!G$665668,FALSE)),0,HLOOKUP($B88,INDIRECT("'Monthly Resource Report'!"&amp;'Coleman Validation'!G$665666&amp;":"&amp;'Coleman Validation'!G$665667),'Coleman Validation'!G$665668,FALSE))</f>
        <v>146</v>
      </c>
      <c r="H88" s="297">
        <f ca="1">+IF(ISERROR(HLOOKUP($B88,INDIRECT("'Monthly Resource Report'!"&amp;'Coleman Validation'!H$665666&amp;":"&amp;'Coleman Validation'!H$665667),'Coleman Validation'!H$665668,FALSE)),0,HLOOKUP($B88,INDIRECT("'Monthly Resource Report'!"&amp;'Coleman Validation'!H$665666&amp;":"&amp;'Coleman Validation'!H$665667),'Coleman Validation'!H$665668,FALSE))</f>
        <v>2.1780011877492149</v>
      </c>
      <c r="I88" s="317">
        <f ca="1">+IF(ISERROR(HLOOKUP($B88,INDIRECT("'Monthly Resource Report'!"&amp;'Coleman Validation'!I$665666&amp;":"&amp;'Coleman Validation'!I$665667),'Coleman Validation'!I$665668,FALSE)),0,HLOOKUP($B88,INDIRECT("'Monthly Resource Report'!"&amp;'Coleman Validation'!I$665666&amp;":"&amp;'Coleman Validation'!I$665667),'Coleman Validation'!I$665668,FALSE))</f>
        <v>0.32945021438827088</v>
      </c>
      <c r="J88" s="318">
        <f ca="1">+IF(ISERROR(HLOOKUP($B88,INDIRECT("'Monthly Resource Report'!"&amp;'Coleman Validation'!J$665666&amp;":"&amp;'Coleman Validation'!J$665667),'Coleman Validation'!J$665668,FALSE)),0,HLOOKUP($B88,INDIRECT("'Monthly Resource Report'!"&amp;'Coleman Validation'!J$665666&amp;":"&amp;'Coleman Validation'!J$665667),'Coleman Validation'!J$665668,FALSE))</f>
        <v>0.20052553378892016</v>
      </c>
      <c r="L88" s="301">
        <v>43862</v>
      </c>
      <c r="M88" s="294">
        <v>146</v>
      </c>
      <c r="N88" s="297">
        <v>2.1781160136246251</v>
      </c>
      <c r="O88" s="299">
        <v>0.33</v>
      </c>
      <c r="P88" s="295">
        <v>0.2</v>
      </c>
      <c r="Q88" s="294">
        <f ca="1">+IF(ISERROR(HLOOKUP($B88,INDIRECT("'Monthly Resource Report'!"&amp;'Coleman Validation'!Q$665666&amp;":"&amp;'Coleman Validation'!Q$665667),'Coleman Validation'!Q$665668,FALSE)),0,HLOOKUP($B88,INDIRECT("'Monthly Resource Report'!"&amp;'Coleman Validation'!Q$665666&amp;":"&amp;'Coleman Validation'!Q$665667),'Coleman Validation'!Q$665668,FALSE))</f>
        <v>146</v>
      </c>
      <c r="R88" s="297">
        <f ca="1">+IF(ISERROR(HLOOKUP($B88,INDIRECT("'Monthly Resource Report'!"&amp;'Coleman Validation'!R$665666&amp;":"&amp;'Coleman Validation'!R$665667),'Coleman Validation'!R$665668,FALSE)),0,HLOOKUP($B88,INDIRECT("'Monthly Resource Report'!"&amp;'Coleman Validation'!R$665666&amp;":"&amp;'Coleman Validation'!R$665667),'Coleman Validation'!R$665668,FALSE))</f>
        <v>2.1780012093309433</v>
      </c>
      <c r="S88" s="317">
        <f ca="1">+IF(ISERROR(HLOOKUP($B88,INDIRECT("'Monthly Resource Report'!"&amp;'Coleman Validation'!S$665666&amp;":"&amp;'Coleman Validation'!S$665667),'Coleman Validation'!S$665668,FALSE)),0,HLOOKUP($B88,INDIRECT("'Monthly Resource Report'!"&amp;'Coleman Validation'!S$665666&amp;":"&amp;'Coleman Validation'!S$665667),'Coleman Validation'!S$665668,FALSE))</f>
        <v>0.32950121056155457</v>
      </c>
      <c r="T88" s="318">
        <f ca="1">+IF(ISERROR(HLOOKUP($B88,INDIRECT("'Monthly Resource Report'!"&amp;'Coleman Validation'!T$665666&amp;":"&amp;'Coleman Validation'!T$665667),'Coleman Validation'!T$665668,FALSE)),0,HLOOKUP($B88,INDIRECT("'Monthly Resource Report'!"&amp;'Coleman Validation'!T$665666&amp;":"&amp;'Coleman Validation'!T$665667),'Coleman Validation'!T$665668,FALSE))</f>
        <v>0.20038766284121567</v>
      </c>
      <c r="V88" s="301">
        <v>43862</v>
      </c>
      <c r="W88" s="294">
        <v>151</v>
      </c>
      <c r="X88" s="297">
        <v>2.1781160136246251</v>
      </c>
      <c r="Y88" s="299">
        <v>0.33</v>
      </c>
      <c r="Z88" s="295">
        <v>0.2</v>
      </c>
      <c r="AA88" s="294">
        <f ca="1">+IF(ISERROR(HLOOKUP($B88,INDIRECT("'Monthly Resource Report'!"&amp;'Coleman Validation'!AA$665666&amp;":"&amp;'Coleman Validation'!AA$665667),'Coleman Validation'!AA$665668,FALSE)),0,HLOOKUP($B88,INDIRECT("'Monthly Resource Report'!"&amp;'Coleman Validation'!AA$665666&amp;":"&amp;'Coleman Validation'!AA$665667),'Coleman Validation'!AA$665668,FALSE))</f>
        <v>151</v>
      </c>
      <c r="AB88" s="297">
        <f ca="1">+IF(ISERROR(HLOOKUP($B88,INDIRECT("'Monthly Resource Report'!"&amp;'Coleman Validation'!AB$665666&amp;":"&amp;'Coleman Validation'!AB$665667),'Coleman Validation'!AB$665668,FALSE)),0,HLOOKUP($B88,INDIRECT("'Monthly Resource Report'!"&amp;'Coleman Validation'!AB$665666&amp;":"&amp;'Coleman Validation'!AB$665667),'Coleman Validation'!AB$665668,FALSE))</f>
        <v>2.1780034607179433</v>
      </c>
      <c r="AC88" s="317">
        <f ca="1">+IF(ISERROR(HLOOKUP($B88,INDIRECT("'Monthly Resource Report'!"&amp;'Coleman Validation'!AC$665666&amp;":"&amp;'Coleman Validation'!AC$665667),'Coleman Validation'!AC$665668,FALSE)),0,HLOOKUP($B88,INDIRECT("'Monthly Resource Report'!"&amp;'Coleman Validation'!AC$665666&amp;":"&amp;'Coleman Validation'!AC$665667),'Coleman Validation'!AC$665668,FALSE))</f>
        <v>0.32974488829763443</v>
      </c>
      <c r="AD88" s="318">
        <f ca="1">+IF(ISERROR(HLOOKUP($B88,INDIRECT("'Monthly Resource Report'!"&amp;'Coleman Validation'!AD$665666&amp;":"&amp;'Coleman Validation'!AD$665667),'Coleman Validation'!AD$665668,FALSE)),0,HLOOKUP($B88,INDIRECT("'Monthly Resource Report'!"&amp;'Coleman Validation'!AD$665666&amp;":"&amp;'Coleman Validation'!AD$665667),'Coleman Validation'!AD$665668,FALSE))</f>
        <v>0.20082350578994798</v>
      </c>
    </row>
    <row r="89" spans="2:30" s="29" customFormat="1">
      <c r="B89" s="301">
        <v>43891</v>
      </c>
      <c r="C89" s="294">
        <v>146</v>
      </c>
      <c r="D89" s="297">
        <v>2.1781160136246251</v>
      </c>
      <c r="E89" s="299">
        <v>0.33</v>
      </c>
      <c r="F89" s="295">
        <v>0.2</v>
      </c>
      <c r="G89" s="294">
        <f ca="1">+IF(ISERROR(HLOOKUP($B89,INDIRECT("'Monthly Resource Report'!"&amp;'Coleman Validation'!G$665666&amp;":"&amp;'Coleman Validation'!G$665667),'Coleman Validation'!G$665668,FALSE)),0,HLOOKUP($B89,INDIRECT("'Monthly Resource Report'!"&amp;'Coleman Validation'!G$665666&amp;":"&amp;'Coleman Validation'!G$665667),'Coleman Validation'!G$665668,FALSE))</f>
        <v>146</v>
      </c>
      <c r="H89" s="297">
        <f ca="1">+IF(ISERROR(HLOOKUP($B89,INDIRECT("'Monthly Resource Report'!"&amp;'Coleman Validation'!H$665666&amp;":"&amp;'Coleman Validation'!H$665667),'Coleman Validation'!H$665668,FALSE)),0,HLOOKUP($B89,INDIRECT("'Monthly Resource Report'!"&amp;'Coleman Validation'!H$665666&amp;":"&amp;'Coleman Validation'!H$665667),'Coleman Validation'!H$665668,FALSE))</f>
        <v>2.1780009150040778</v>
      </c>
      <c r="I89" s="317">
        <f ca="1">+IF(ISERROR(HLOOKUP($B89,INDIRECT("'Monthly Resource Report'!"&amp;'Coleman Validation'!I$665666&amp;":"&amp;'Coleman Validation'!I$665667),'Coleman Validation'!I$665668,FALSE)),0,HLOOKUP($B89,INDIRECT("'Monthly Resource Report'!"&amp;'Coleman Validation'!I$665666&amp;":"&amp;'Coleman Validation'!I$665667),'Coleman Validation'!I$665668,FALSE))</f>
        <v>0.32941022163669398</v>
      </c>
      <c r="J89" s="318">
        <f ca="1">+IF(ISERROR(HLOOKUP($B89,INDIRECT("'Monthly Resource Report'!"&amp;'Coleman Validation'!J$665666&amp;":"&amp;'Coleman Validation'!J$665667),'Coleman Validation'!J$665668,FALSE)),0,HLOOKUP($B89,INDIRECT("'Monthly Resource Report'!"&amp;'Coleman Validation'!J$665666&amp;":"&amp;'Coleman Validation'!J$665667),'Coleman Validation'!J$665668,FALSE))</f>
        <v>0.20065849309278519</v>
      </c>
      <c r="L89" s="301">
        <v>43891</v>
      </c>
      <c r="M89" s="294">
        <v>146</v>
      </c>
      <c r="N89" s="297">
        <v>2.1781160136246251</v>
      </c>
      <c r="O89" s="299">
        <v>0.33</v>
      </c>
      <c r="P89" s="295">
        <v>0.2</v>
      </c>
      <c r="Q89" s="294">
        <f ca="1">+IF(ISERROR(HLOOKUP($B89,INDIRECT("'Monthly Resource Report'!"&amp;'Coleman Validation'!Q$665666&amp;":"&amp;'Coleman Validation'!Q$665667),'Coleman Validation'!Q$665668,FALSE)),0,HLOOKUP($B89,INDIRECT("'Monthly Resource Report'!"&amp;'Coleman Validation'!Q$665666&amp;":"&amp;'Coleman Validation'!Q$665667),'Coleman Validation'!Q$665668,FALSE))</f>
        <v>146</v>
      </c>
      <c r="R89" s="297">
        <f ca="1">+IF(ISERROR(HLOOKUP($B89,INDIRECT("'Monthly Resource Report'!"&amp;'Coleman Validation'!R$665666&amp;":"&amp;'Coleman Validation'!R$665667),'Coleman Validation'!R$665668,FALSE)),0,HLOOKUP($B89,INDIRECT("'Monthly Resource Report'!"&amp;'Coleman Validation'!R$665666&amp;":"&amp;'Coleman Validation'!R$665667),'Coleman Validation'!R$665668,FALSE))</f>
        <v>2.1780009727143694</v>
      </c>
      <c r="S89" s="317">
        <f ca="1">+IF(ISERROR(HLOOKUP($B89,INDIRECT("'Monthly Resource Report'!"&amp;'Coleman Validation'!S$665666&amp;":"&amp;'Coleman Validation'!S$665667),'Coleman Validation'!S$665668,FALSE)),0,HLOOKUP($B89,INDIRECT("'Monthly Resource Report'!"&amp;'Coleman Validation'!S$665666&amp;":"&amp;'Coleman Validation'!S$665667),'Coleman Validation'!S$665668,FALSE))</f>
        <v>0.32951564589492965</v>
      </c>
      <c r="T89" s="318">
        <f ca="1">+IF(ISERROR(HLOOKUP($B89,INDIRECT("'Monthly Resource Report'!"&amp;'Coleman Validation'!T$665666&amp;":"&amp;'Coleman Validation'!T$665667),'Coleman Validation'!T$665668,FALSE)),0,HLOOKUP($B89,INDIRECT("'Monthly Resource Report'!"&amp;'Coleman Validation'!T$665666&amp;":"&amp;'Coleman Validation'!T$665667),'Coleman Validation'!T$665668,FALSE))</f>
        <v>0.20055249691376001</v>
      </c>
      <c r="V89" s="301">
        <v>43891</v>
      </c>
      <c r="W89" s="294">
        <v>151</v>
      </c>
      <c r="X89" s="297">
        <v>2.1781160136246251</v>
      </c>
      <c r="Y89" s="299">
        <v>0.33</v>
      </c>
      <c r="Z89" s="295">
        <v>0.2</v>
      </c>
      <c r="AA89" s="294">
        <f ca="1">+IF(ISERROR(HLOOKUP($B89,INDIRECT("'Monthly Resource Report'!"&amp;'Coleman Validation'!AA$665666&amp;":"&amp;'Coleman Validation'!AA$665667),'Coleman Validation'!AA$665668,FALSE)),0,HLOOKUP($B89,INDIRECT("'Monthly Resource Report'!"&amp;'Coleman Validation'!AA$665666&amp;":"&amp;'Coleman Validation'!AA$665667),'Coleman Validation'!AA$665668,FALSE))</f>
        <v>151</v>
      </c>
      <c r="AB89" s="297">
        <f ca="1">+IF(ISERROR(HLOOKUP($B89,INDIRECT("'Monthly Resource Report'!"&amp;'Coleman Validation'!AB$665666&amp;":"&amp;'Coleman Validation'!AB$665667),'Coleman Validation'!AB$665668,FALSE)),0,HLOOKUP($B89,INDIRECT("'Monthly Resource Report'!"&amp;'Coleman Validation'!AB$665666&amp;":"&amp;'Coleman Validation'!AB$665667),'Coleman Validation'!AB$665668,FALSE))</f>
        <v>2.1780035347698998</v>
      </c>
      <c r="AC89" s="317">
        <f ca="1">+IF(ISERROR(HLOOKUP($B89,INDIRECT("'Monthly Resource Report'!"&amp;'Coleman Validation'!AC$665666&amp;":"&amp;'Coleman Validation'!AC$665667),'Coleman Validation'!AC$665668,FALSE)),0,HLOOKUP($B89,INDIRECT("'Monthly Resource Report'!"&amp;'Coleman Validation'!AC$665666&amp;":"&amp;'Coleman Validation'!AC$665667),'Coleman Validation'!AC$665668,FALSE))</f>
        <v>0.32975319225415428</v>
      </c>
      <c r="AD89" s="318">
        <f ca="1">+IF(ISERROR(HLOOKUP($B89,INDIRECT("'Monthly Resource Report'!"&amp;'Coleman Validation'!AD$665666&amp;":"&amp;'Coleman Validation'!AD$665667),'Coleman Validation'!AD$665668,FALSE)),0,HLOOKUP($B89,INDIRECT("'Monthly Resource Report'!"&amp;'Coleman Validation'!AD$665666&amp;":"&amp;'Coleman Validation'!AD$665667),'Coleman Validation'!AD$665668,FALSE))</f>
        <v>0.20038587760908916</v>
      </c>
    </row>
    <row r="90" spans="2:30" s="29" customFormat="1">
      <c r="B90" s="301">
        <v>43922</v>
      </c>
      <c r="C90" s="294">
        <v>146</v>
      </c>
      <c r="D90" s="297">
        <v>2.1781160136246251</v>
      </c>
      <c r="E90" s="299">
        <v>0.33</v>
      </c>
      <c r="F90" s="295">
        <v>0.2</v>
      </c>
      <c r="G90" s="294">
        <f ca="1">+IF(ISERROR(HLOOKUP($B90,INDIRECT("'Monthly Resource Report'!"&amp;'Coleman Validation'!G$665666&amp;":"&amp;'Coleman Validation'!G$665667),'Coleman Validation'!G$665668,FALSE)),0,HLOOKUP($B90,INDIRECT("'Monthly Resource Report'!"&amp;'Coleman Validation'!G$665666&amp;":"&amp;'Coleman Validation'!G$665667),'Coleman Validation'!G$665668,FALSE))</f>
        <v>146</v>
      </c>
      <c r="H90" s="297">
        <f ca="1">+IF(ISERROR(HLOOKUP($B90,INDIRECT("'Monthly Resource Report'!"&amp;'Coleman Validation'!H$665666&amp;":"&amp;'Coleman Validation'!H$665667),'Coleman Validation'!H$665668,FALSE)),0,HLOOKUP($B90,INDIRECT("'Monthly Resource Report'!"&amp;'Coleman Validation'!H$665666&amp;":"&amp;'Coleman Validation'!H$665667),'Coleman Validation'!H$665668,FALSE))</f>
        <v>2.1780011320842387</v>
      </c>
      <c r="I90" s="317">
        <f ca="1">+IF(ISERROR(HLOOKUP($B90,INDIRECT("'Monthly Resource Report'!"&amp;'Coleman Validation'!I$665666&amp;":"&amp;'Coleman Validation'!I$665667),'Coleman Validation'!I$665668,FALSE)),0,HLOOKUP($B90,INDIRECT("'Monthly Resource Report'!"&amp;'Coleman Validation'!I$665666&amp;":"&amp;'Coleman Validation'!I$665667),'Coleman Validation'!I$665668,FALSE))</f>
        <v>0.32860121481350407</v>
      </c>
      <c r="J90" s="318">
        <f ca="1">+IF(ISERROR(HLOOKUP($B90,INDIRECT("'Monthly Resource Report'!"&amp;'Coleman Validation'!J$665666&amp;":"&amp;'Coleman Validation'!J$665667),'Coleman Validation'!J$665668,FALSE)),0,HLOOKUP($B90,INDIRECT("'Monthly Resource Report'!"&amp;'Coleman Validation'!J$665666&amp;":"&amp;'Coleman Validation'!J$665667),'Coleman Validation'!J$665668,FALSE))</f>
        <v>0.20017227360386317</v>
      </c>
      <c r="L90" s="301">
        <v>43922</v>
      </c>
      <c r="M90" s="294">
        <v>146</v>
      </c>
      <c r="N90" s="297">
        <v>2.1781160136246251</v>
      </c>
      <c r="O90" s="299">
        <v>0.33</v>
      </c>
      <c r="P90" s="295">
        <v>0.2</v>
      </c>
      <c r="Q90" s="294">
        <f ca="1">+IF(ISERROR(HLOOKUP($B90,INDIRECT("'Monthly Resource Report'!"&amp;'Coleman Validation'!Q$665666&amp;":"&amp;'Coleman Validation'!Q$665667),'Coleman Validation'!Q$665668,FALSE)),0,HLOOKUP($B90,INDIRECT("'Monthly Resource Report'!"&amp;'Coleman Validation'!Q$665666&amp;":"&amp;'Coleman Validation'!Q$665667),'Coleman Validation'!Q$665668,FALSE))</f>
        <v>146</v>
      </c>
      <c r="R90" s="297">
        <f ca="1">+IF(ISERROR(HLOOKUP($B90,INDIRECT("'Monthly Resource Report'!"&amp;'Coleman Validation'!R$665666&amp;":"&amp;'Coleman Validation'!R$665667),'Coleman Validation'!R$665668,FALSE)),0,HLOOKUP($B90,INDIRECT("'Monthly Resource Report'!"&amp;'Coleman Validation'!R$665666&amp;":"&amp;'Coleman Validation'!R$665667),'Coleman Validation'!R$665668,FALSE))</f>
        <v>2.178001006857631</v>
      </c>
      <c r="S90" s="317">
        <f ca="1">+IF(ISERROR(HLOOKUP($B90,INDIRECT("'Monthly Resource Report'!"&amp;'Coleman Validation'!S$665666&amp;":"&amp;'Coleman Validation'!S$665667),'Coleman Validation'!S$665668,FALSE)),0,HLOOKUP($B90,INDIRECT("'Monthly Resource Report'!"&amp;'Coleman Validation'!S$665666&amp;":"&amp;'Coleman Validation'!S$665667),'Coleman Validation'!S$665668,FALSE))</f>
        <v>0.32860827319332725</v>
      </c>
      <c r="T90" s="318">
        <f ca="1">+IF(ISERROR(HLOOKUP($B90,INDIRECT("'Monthly Resource Report'!"&amp;'Coleman Validation'!T$665666&amp;":"&amp;'Coleman Validation'!T$665667),'Coleman Validation'!T$665668,FALSE)),0,HLOOKUP($B90,INDIRECT("'Monthly Resource Report'!"&amp;'Coleman Validation'!T$665666&amp;":"&amp;'Coleman Validation'!T$665667),'Coleman Validation'!T$665668,FALSE))</f>
        <v>0.20038794609325439</v>
      </c>
      <c r="V90" s="301">
        <v>43922</v>
      </c>
      <c r="W90" s="294">
        <v>151</v>
      </c>
      <c r="X90" s="297">
        <v>2.1781160136246251</v>
      </c>
      <c r="Y90" s="299">
        <v>0.33</v>
      </c>
      <c r="Z90" s="295">
        <v>0.2</v>
      </c>
      <c r="AA90" s="294">
        <f ca="1">+IF(ISERROR(HLOOKUP($B90,INDIRECT("'Monthly Resource Report'!"&amp;'Coleman Validation'!AA$665666&amp;":"&amp;'Coleman Validation'!AA$665667),'Coleman Validation'!AA$665668,FALSE)),0,HLOOKUP($B90,INDIRECT("'Monthly Resource Report'!"&amp;'Coleman Validation'!AA$665666&amp;":"&amp;'Coleman Validation'!AA$665667),'Coleman Validation'!AA$665668,FALSE))</f>
        <v>151</v>
      </c>
      <c r="AB90" s="297">
        <f ca="1">+IF(ISERROR(HLOOKUP($B90,INDIRECT("'Monthly Resource Report'!"&amp;'Coleman Validation'!AB$665666&amp;":"&amp;'Coleman Validation'!AB$665667),'Coleman Validation'!AB$665668,FALSE)),0,HLOOKUP($B90,INDIRECT("'Monthly Resource Report'!"&amp;'Coleman Validation'!AB$665666&amp;":"&amp;'Coleman Validation'!AB$665667),'Coleman Validation'!AB$665668,FALSE))</f>
        <v>2.1780030899961376</v>
      </c>
      <c r="AC90" s="317">
        <f ca="1">+IF(ISERROR(HLOOKUP($B90,INDIRECT("'Monthly Resource Report'!"&amp;'Coleman Validation'!AC$665666&amp;":"&amp;'Coleman Validation'!AC$665667),'Coleman Validation'!AC$665668,FALSE)),0,HLOOKUP($B90,INDIRECT("'Monthly Resource Report'!"&amp;'Coleman Validation'!AC$665666&amp;":"&amp;'Coleman Validation'!AC$665667),'Coleman Validation'!AC$665668,FALSE))</f>
        <v>0.32903721267979513</v>
      </c>
      <c r="AD90" s="318">
        <f ca="1">+IF(ISERROR(HLOOKUP($B90,INDIRECT("'Monthly Resource Report'!"&amp;'Coleman Validation'!AD$665666&amp;":"&amp;'Coleman Validation'!AD$665667),'Coleman Validation'!AD$665668,FALSE)),0,HLOOKUP($B90,INDIRECT("'Monthly Resource Report'!"&amp;'Coleman Validation'!AD$665666&amp;":"&amp;'Coleman Validation'!AD$665667),'Coleman Validation'!AD$665668,FALSE))</f>
        <v>0.20076048864085949</v>
      </c>
    </row>
    <row r="91" spans="2:30" s="29" customFormat="1">
      <c r="B91" s="301">
        <v>43952</v>
      </c>
      <c r="C91" s="294">
        <v>146</v>
      </c>
      <c r="D91" s="297">
        <v>2.1781160136246251</v>
      </c>
      <c r="E91" s="299">
        <v>0.33</v>
      </c>
      <c r="F91" s="295">
        <v>0.2</v>
      </c>
      <c r="G91" s="294">
        <f ca="1">+IF(ISERROR(HLOOKUP($B91,INDIRECT("'Monthly Resource Report'!"&amp;'Coleman Validation'!G$665666&amp;":"&amp;'Coleman Validation'!G$665667),'Coleman Validation'!G$665668,FALSE)),0,HLOOKUP($B91,INDIRECT("'Monthly Resource Report'!"&amp;'Coleman Validation'!G$665666&amp;":"&amp;'Coleman Validation'!G$665667),'Coleman Validation'!G$665668,FALSE))</f>
        <v>146</v>
      </c>
      <c r="H91" s="297">
        <f ca="1">+IF(ISERROR(HLOOKUP($B91,INDIRECT("'Monthly Resource Report'!"&amp;'Coleman Validation'!H$665666&amp;":"&amp;'Coleman Validation'!H$665667),'Coleman Validation'!H$665668,FALSE)),0,HLOOKUP($B91,INDIRECT("'Monthly Resource Report'!"&amp;'Coleman Validation'!H$665666&amp;":"&amp;'Coleman Validation'!H$665667),'Coleman Validation'!H$665668,FALSE))</f>
        <v>2.1780011044208694</v>
      </c>
      <c r="I91" s="317">
        <f ca="1">+IF(ISERROR(HLOOKUP($B91,INDIRECT("'Monthly Resource Report'!"&amp;'Coleman Validation'!I$665666&amp;":"&amp;'Coleman Validation'!I$665667),'Coleman Validation'!I$665668,FALSE)),0,HLOOKUP($B91,INDIRECT("'Monthly Resource Report'!"&amp;'Coleman Validation'!I$665666&amp;":"&amp;'Coleman Validation'!I$665667),'Coleman Validation'!I$665668,FALSE))</f>
        <v>0.32744609931444491</v>
      </c>
      <c r="J91" s="318">
        <f ca="1">+IF(ISERROR(HLOOKUP($B91,INDIRECT("'Monthly Resource Report'!"&amp;'Coleman Validation'!J$665666&amp;":"&amp;'Coleman Validation'!J$665667),'Coleman Validation'!J$665668,FALSE)),0,HLOOKUP($B91,INDIRECT("'Monthly Resource Report'!"&amp;'Coleman Validation'!J$665666&amp;":"&amp;'Coleman Validation'!J$665667),'Coleman Validation'!J$665668,FALSE))</f>
        <v>0.20016450575045494</v>
      </c>
      <c r="L91" s="301">
        <v>43952</v>
      </c>
      <c r="M91" s="294">
        <v>146</v>
      </c>
      <c r="N91" s="297">
        <v>2.1781160136246251</v>
      </c>
      <c r="O91" s="299">
        <v>0.33</v>
      </c>
      <c r="P91" s="295">
        <v>0.2</v>
      </c>
      <c r="Q91" s="294">
        <f ca="1">+IF(ISERROR(HLOOKUP($B91,INDIRECT("'Monthly Resource Report'!"&amp;'Coleman Validation'!Q$665666&amp;":"&amp;'Coleman Validation'!Q$665667),'Coleman Validation'!Q$665668,FALSE)),0,HLOOKUP($B91,INDIRECT("'Monthly Resource Report'!"&amp;'Coleman Validation'!Q$665666&amp;":"&amp;'Coleman Validation'!Q$665667),'Coleman Validation'!Q$665668,FALSE))</f>
        <v>146</v>
      </c>
      <c r="R91" s="297">
        <f ca="1">+IF(ISERROR(HLOOKUP($B91,INDIRECT("'Monthly Resource Report'!"&amp;'Coleman Validation'!R$665666&amp;":"&amp;'Coleman Validation'!R$665667),'Coleman Validation'!R$665668,FALSE)),0,HLOOKUP($B91,INDIRECT("'Monthly Resource Report'!"&amp;'Coleman Validation'!R$665666&amp;":"&amp;'Coleman Validation'!R$665667),'Coleman Validation'!R$665668,FALSE))</f>
        <v>2.1780008532423207</v>
      </c>
      <c r="S91" s="317">
        <f ca="1">+IF(ISERROR(HLOOKUP($B91,INDIRECT("'Monthly Resource Report'!"&amp;'Coleman Validation'!S$665666&amp;":"&amp;'Coleman Validation'!S$665667),'Coleman Validation'!S$665668,FALSE)),0,HLOOKUP($B91,INDIRECT("'Monthly Resource Report'!"&amp;'Coleman Validation'!S$665666&amp;":"&amp;'Coleman Validation'!S$665667),'Coleman Validation'!S$665668,FALSE))</f>
        <v>0.32736783494083721</v>
      </c>
      <c r="T91" s="318">
        <f ca="1">+IF(ISERROR(HLOOKUP($B91,INDIRECT("'Monthly Resource Report'!"&amp;'Coleman Validation'!T$665666&amp;":"&amp;'Coleman Validation'!T$665667),'Coleman Validation'!T$665668,FALSE)),0,HLOOKUP($B91,INDIRECT("'Monthly Resource Report'!"&amp;'Coleman Validation'!T$665666&amp;":"&amp;'Coleman Validation'!T$665667),'Coleman Validation'!T$665668,FALSE))</f>
        <v>0.20057936284911096</v>
      </c>
      <c r="V91" s="301">
        <v>43952</v>
      </c>
      <c r="W91" s="294">
        <v>151</v>
      </c>
      <c r="X91" s="297">
        <v>2.1781160136246251</v>
      </c>
      <c r="Y91" s="299">
        <v>0.33</v>
      </c>
      <c r="Z91" s="295">
        <v>0.2</v>
      </c>
      <c r="AA91" s="294">
        <f ca="1">+IF(ISERROR(HLOOKUP($B91,INDIRECT("'Monthly Resource Report'!"&amp;'Coleman Validation'!AA$665666&amp;":"&amp;'Coleman Validation'!AA$665667),'Coleman Validation'!AA$665668,FALSE)),0,HLOOKUP($B91,INDIRECT("'Monthly Resource Report'!"&amp;'Coleman Validation'!AA$665666&amp;":"&amp;'Coleman Validation'!AA$665667),'Coleman Validation'!AA$665668,FALSE))</f>
        <v>151</v>
      </c>
      <c r="AB91" s="297">
        <f ca="1">+IF(ISERROR(HLOOKUP($B91,INDIRECT("'Monthly Resource Report'!"&amp;'Coleman Validation'!AB$665666&amp;":"&amp;'Coleman Validation'!AB$665667),'Coleman Validation'!AB$665668,FALSE)),0,HLOOKUP($B91,INDIRECT("'Monthly Resource Report'!"&amp;'Coleman Validation'!AB$665666&amp;":"&amp;'Coleman Validation'!AB$665667),'Coleman Validation'!AB$665668,FALSE))</f>
        <v>2.1780026342507477</v>
      </c>
      <c r="AC91" s="317">
        <f ca="1">+IF(ISERROR(HLOOKUP($B91,INDIRECT("'Monthly Resource Report'!"&amp;'Coleman Validation'!AC$665666&amp;":"&amp;'Coleman Validation'!AC$665667),'Coleman Validation'!AC$665668,FALSE)),0,HLOOKUP($B91,INDIRECT("'Monthly Resource Report'!"&amp;'Coleman Validation'!AC$665666&amp;":"&amp;'Coleman Validation'!AC$665667),'Coleman Validation'!AC$665668,FALSE))</f>
        <v>0.32701927169746436</v>
      </c>
      <c r="AD91" s="318">
        <f ca="1">+IF(ISERROR(HLOOKUP($B91,INDIRECT("'Monthly Resource Report'!"&amp;'Coleman Validation'!AD$665666&amp;":"&amp;'Coleman Validation'!AD$665667),'Coleman Validation'!AD$665668,FALSE)),0,HLOOKUP($B91,INDIRECT("'Monthly Resource Report'!"&amp;'Coleman Validation'!AD$665666&amp;":"&amp;'Coleman Validation'!AD$665667),'Coleman Validation'!AD$665668,FALSE))</f>
        <v>0.20110837492465292</v>
      </c>
    </row>
    <row r="92" spans="2:30" s="29" customFormat="1">
      <c r="B92" s="301">
        <v>43983</v>
      </c>
      <c r="C92" s="294">
        <v>146</v>
      </c>
      <c r="D92" s="297">
        <v>2.1781160136246251</v>
      </c>
      <c r="E92" s="299">
        <v>0.33</v>
      </c>
      <c r="F92" s="295">
        <v>0.2</v>
      </c>
      <c r="G92" s="294">
        <f ca="1">+IF(ISERROR(HLOOKUP($B92,INDIRECT("'Monthly Resource Report'!"&amp;'Coleman Validation'!G$665666&amp;":"&amp;'Coleman Validation'!G$665667),'Coleman Validation'!G$665668,FALSE)),0,HLOOKUP($B92,INDIRECT("'Monthly Resource Report'!"&amp;'Coleman Validation'!G$665666&amp;":"&amp;'Coleman Validation'!G$665667),'Coleman Validation'!G$665668,FALSE))</f>
        <v>146</v>
      </c>
      <c r="H92" s="297">
        <f ca="1">+IF(ISERROR(HLOOKUP($B92,INDIRECT("'Monthly Resource Report'!"&amp;'Coleman Validation'!H$665666&amp;":"&amp;'Coleman Validation'!H$665667),'Coleman Validation'!H$665668,FALSE)),0,HLOOKUP($B92,INDIRECT("'Monthly Resource Report'!"&amp;'Coleman Validation'!H$665666&amp;":"&amp;'Coleman Validation'!H$665667),'Coleman Validation'!H$665668,FALSE))</f>
        <v>2.1780011885895401</v>
      </c>
      <c r="I92" s="317">
        <f ca="1">+IF(ISERROR(HLOOKUP($B92,INDIRECT("'Monthly Resource Report'!"&amp;'Coleman Validation'!I$665666&amp;":"&amp;'Coleman Validation'!I$665667),'Coleman Validation'!I$665668,FALSE)),0,HLOOKUP($B92,INDIRECT("'Monthly Resource Report'!"&amp;'Coleman Validation'!I$665666&amp;":"&amp;'Coleman Validation'!I$665667),'Coleman Validation'!I$665668,FALSE))</f>
        <v>0.32770978116286859</v>
      </c>
      <c r="J92" s="318">
        <f ca="1">+IF(ISERROR(HLOOKUP($B92,INDIRECT("'Monthly Resource Report'!"&amp;'Coleman Validation'!J$665666&amp;":"&amp;'Coleman Validation'!J$665667),'Coleman Validation'!J$665668,FALSE)),0,HLOOKUP($B92,INDIRECT("'Monthly Resource Report'!"&amp;'Coleman Validation'!J$665666&amp;":"&amp;'Coleman Validation'!J$665667),'Coleman Validation'!J$665668,FALSE))</f>
        <v>0.20034606649451109</v>
      </c>
      <c r="L92" s="301">
        <v>43983</v>
      </c>
      <c r="M92" s="294">
        <v>146</v>
      </c>
      <c r="N92" s="297">
        <v>2.1781160136246251</v>
      </c>
      <c r="O92" s="299">
        <v>0.33</v>
      </c>
      <c r="P92" s="295">
        <v>0.2</v>
      </c>
      <c r="Q92" s="294">
        <f ca="1">+IF(ISERROR(HLOOKUP($B92,INDIRECT("'Monthly Resource Report'!"&amp;'Coleman Validation'!Q$665666&amp;":"&amp;'Coleman Validation'!Q$665667),'Coleman Validation'!Q$665668,FALSE)),0,HLOOKUP($B92,INDIRECT("'Monthly Resource Report'!"&amp;'Coleman Validation'!Q$665666&amp;":"&amp;'Coleman Validation'!Q$665667),'Coleman Validation'!Q$665668,FALSE))</f>
        <v>146</v>
      </c>
      <c r="R92" s="297">
        <f ca="1">+IF(ISERROR(HLOOKUP($B92,INDIRECT("'Monthly Resource Report'!"&amp;'Coleman Validation'!R$665666&amp;":"&amp;'Coleman Validation'!R$665667),'Coleman Validation'!R$665668,FALSE)),0,HLOOKUP($B92,INDIRECT("'Monthly Resource Report'!"&amp;'Coleman Validation'!R$665666&amp;":"&amp;'Coleman Validation'!R$665667),'Coleman Validation'!R$665668,FALSE))</f>
        <v>2.1780011619638922</v>
      </c>
      <c r="S92" s="317">
        <f ca="1">+IF(ISERROR(HLOOKUP($B92,INDIRECT("'Monthly Resource Report'!"&amp;'Coleman Validation'!S$665666&amp;":"&amp;'Coleman Validation'!S$665667),'Coleman Validation'!S$665668,FALSE)),0,HLOOKUP($B92,INDIRECT("'Monthly Resource Report'!"&amp;'Coleman Validation'!S$665666&amp;":"&amp;'Coleman Validation'!S$665667),'Coleman Validation'!S$665668,FALSE))</f>
        <v>0.32788970373316745</v>
      </c>
      <c r="T92" s="318">
        <f ca="1">+IF(ISERROR(HLOOKUP($B92,INDIRECT("'Monthly Resource Report'!"&amp;'Coleman Validation'!T$665666&amp;":"&amp;'Coleman Validation'!T$665667),'Coleman Validation'!T$665668,FALSE)),0,HLOOKUP($B92,INDIRECT("'Monthly Resource Report'!"&amp;'Coleman Validation'!T$665666&amp;":"&amp;'Coleman Validation'!T$665667),'Coleman Validation'!T$665668,FALSE))</f>
        <v>0.2003991025662383</v>
      </c>
      <c r="V92" s="301">
        <v>43983</v>
      </c>
      <c r="W92" s="294">
        <v>151</v>
      </c>
      <c r="X92" s="297">
        <v>2.1781160136246251</v>
      </c>
      <c r="Y92" s="299">
        <v>0.33</v>
      </c>
      <c r="Z92" s="295">
        <v>0.2</v>
      </c>
      <c r="AA92" s="294">
        <f ca="1">+IF(ISERROR(HLOOKUP($B92,INDIRECT("'Monthly Resource Report'!"&amp;'Coleman Validation'!AA$665666&amp;":"&amp;'Coleman Validation'!AA$665667),'Coleman Validation'!AA$665668,FALSE)),0,HLOOKUP($B92,INDIRECT("'Monthly Resource Report'!"&amp;'Coleman Validation'!AA$665666&amp;":"&amp;'Coleman Validation'!AA$665667),'Coleman Validation'!AA$665668,FALSE))</f>
        <v>151</v>
      </c>
      <c r="AB92" s="297">
        <f ca="1">+IF(ISERROR(HLOOKUP($B92,INDIRECT("'Monthly Resource Report'!"&amp;'Coleman Validation'!AB$665666&amp;":"&amp;'Coleman Validation'!AB$665667),'Coleman Validation'!AB$665668,FALSE)),0,HLOOKUP($B92,INDIRECT("'Monthly Resource Report'!"&amp;'Coleman Validation'!AB$665666&amp;":"&amp;'Coleman Validation'!AB$665667),'Coleman Validation'!AB$665668,FALSE))</f>
        <v>2.1780027789653698</v>
      </c>
      <c r="AC92" s="317">
        <f ca="1">+IF(ISERROR(HLOOKUP($B92,INDIRECT("'Monthly Resource Report'!"&amp;'Coleman Validation'!AC$665666&amp;":"&amp;'Coleman Validation'!AC$665667),'Coleman Validation'!AC$665668,FALSE)),0,HLOOKUP($B92,INDIRECT("'Monthly Resource Report'!"&amp;'Coleman Validation'!AC$665666&amp;":"&amp;'Coleman Validation'!AC$665667),'Coleman Validation'!AC$665668,FALSE))</f>
        <v>0.32798194439525497</v>
      </c>
      <c r="AD92" s="318">
        <f ca="1">+IF(ISERROR(HLOOKUP($B92,INDIRECT("'Monthly Resource Report'!"&amp;'Coleman Validation'!AD$665666&amp;":"&amp;'Coleman Validation'!AD$665667),'Coleman Validation'!AD$665668,FALSE)),0,HLOOKUP($B92,INDIRECT("'Monthly Resource Report'!"&amp;'Coleman Validation'!AD$665666&amp;":"&amp;'Coleman Validation'!AD$665667),'Coleman Validation'!AD$665668,FALSE))</f>
        <v>0.20063471402510874</v>
      </c>
    </row>
    <row r="93" spans="2:30" s="29" customFormat="1">
      <c r="B93" s="301">
        <v>44013</v>
      </c>
      <c r="C93" s="294">
        <v>146</v>
      </c>
      <c r="D93" s="297">
        <v>2.1781160136246251</v>
      </c>
      <c r="E93" s="299">
        <v>0.33</v>
      </c>
      <c r="F93" s="295">
        <v>0.2</v>
      </c>
      <c r="G93" s="294">
        <f ca="1">+IF(ISERROR(HLOOKUP($B93,INDIRECT("'Monthly Resource Report'!"&amp;'Coleman Validation'!G$665666&amp;":"&amp;'Coleman Validation'!G$665667),'Coleman Validation'!G$665668,FALSE)),0,HLOOKUP($B93,INDIRECT("'Monthly Resource Report'!"&amp;'Coleman Validation'!G$665666&amp;":"&amp;'Coleman Validation'!G$665667),'Coleman Validation'!G$665668,FALSE))</f>
        <v>146</v>
      </c>
      <c r="H93" s="297">
        <f ca="1">+IF(ISERROR(HLOOKUP($B93,INDIRECT("'Monthly Resource Report'!"&amp;'Coleman Validation'!H$665666&amp;":"&amp;'Coleman Validation'!H$665667),'Coleman Validation'!H$665668,FALSE)),0,HLOOKUP($B93,INDIRECT("'Monthly Resource Report'!"&amp;'Coleman Validation'!H$665666&amp;":"&amp;'Coleman Validation'!H$665667),'Coleman Validation'!H$665668,FALSE))</f>
        <v>2.1780010851758713</v>
      </c>
      <c r="I93" s="317">
        <f ca="1">+IF(ISERROR(HLOOKUP($B93,INDIRECT("'Monthly Resource Report'!"&amp;'Coleman Validation'!I$665666&amp;":"&amp;'Coleman Validation'!I$665667),'Coleman Validation'!I$665668,FALSE)),0,HLOOKUP($B93,INDIRECT("'Monthly Resource Report'!"&amp;'Coleman Validation'!I$665666&amp;":"&amp;'Coleman Validation'!I$665667),'Coleman Validation'!I$665668,FALSE))</f>
        <v>0.32799628389988944</v>
      </c>
      <c r="J93" s="318">
        <f ca="1">+IF(ISERROR(HLOOKUP($B93,INDIRECT("'Monthly Resource Report'!"&amp;'Coleman Validation'!J$665666&amp;":"&amp;'Coleman Validation'!J$665667),'Coleman Validation'!J$665668,FALSE)),0,HLOOKUP($B93,INDIRECT("'Monthly Resource Report'!"&amp;'Coleman Validation'!J$665666&amp;":"&amp;'Coleman Validation'!J$665667),'Coleman Validation'!J$665668,FALSE))</f>
        <v>0.20068231603222897</v>
      </c>
      <c r="L93" s="301">
        <v>44013</v>
      </c>
      <c r="M93" s="294">
        <v>146</v>
      </c>
      <c r="N93" s="297">
        <v>2.1781160136246251</v>
      </c>
      <c r="O93" s="299">
        <v>0.33</v>
      </c>
      <c r="P93" s="295">
        <v>0.2</v>
      </c>
      <c r="Q93" s="294">
        <f ca="1">+IF(ISERROR(HLOOKUP($B93,INDIRECT("'Monthly Resource Report'!"&amp;'Coleman Validation'!Q$665666&amp;":"&amp;'Coleman Validation'!Q$665667),'Coleman Validation'!Q$665668,FALSE)),0,HLOOKUP($B93,INDIRECT("'Monthly Resource Report'!"&amp;'Coleman Validation'!Q$665666&amp;":"&amp;'Coleman Validation'!Q$665667),'Coleman Validation'!Q$665668,FALSE))</f>
        <v>146</v>
      </c>
      <c r="R93" s="297">
        <f ca="1">+IF(ISERROR(HLOOKUP($B93,INDIRECT("'Monthly Resource Report'!"&amp;'Coleman Validation'!R$665666&amp;":"&amp;'Coleman Validation'!R$665667),'Coleman Validation'!R$665668,FALSE)),0,HLOOKUP($B93,INDIRECT("'Monthly Resource Report'!"&amp;'Coleman Validation'!R$665666&amp;":"&amp;'Coleman Validation'!R$665667),'Coleman Validation'!R$665668,FALSE))</f>
        <v>2.1780014384139923</v>
      </c>
      <c r="S93" s="317">
        <f ca="1">+IF(ISERROR(HLOOKUP($B93,INDIRECT("'Monthly Resource Report'!"&amp;'Coleman Validation'!S$665666&amp;":"&amp;'Coleman Validation'!S$665667),'Coleman Validation'!S$665668,FALSE)),0,HLOOKUP($B93,INDIRECT("'Monthly Resource Report'!"&amp;'Coleman Validation'!S$665666&amp;":"&amp;'Coleman Validation'!S$665667),'Coleman Validation'!S$665668,FALSE))</f>
        <v>0.32808859649208277</v>
      </c>
      <c r="T93" s="318">
        <f ca="1">+IF(ISERROR(HLOOKUP($B93,INDIRECT("'Monthly Resource Report'!"&amp;'Coleman Validation'!T$665666&amp;":"&amp;'Coleman Validation'!T$665667),'Coleman Validation'!T$665668,FALSE)),0,HLOOKUP($B93,INDIRECT("'Monthly Resource Report'!"&amp;'Coleman Validation'!T$665666&amp;":"&amp;'Coleman Validation'!T$665667),'Coleman Validation'!T$665668,FALSE))</f>
        <v>0.20058243606652168</v>
      </c>
      <c r="V93" s="301">
        <v>44013</v>
      </c>
      <c r="W93" s="294">
        <v>151</v>
      </c>
      <c r="X93" s="297">
        <v>2.1781160136246251</v>
      </c>
      <c r="Y93" s="299">
        <v>0.33</v>
      </c>
      <c r="Z93" s="295">
        <v>0.2</v>
      </c>
      <c r="AA93" s="294">
        <f ca="1">+IF(ISERROR(HLOOKUP($B93,INDIRECT("'Monthly Resource Report'!"&amp;'Coleman Validation'!AA$665666&amp;":"&amp;'Coleman Validation'!AA$665667),'Coleman Validation'!AA$665668,FALSE)),0,HLOOKUP($B93,INDIRECT("'Monthly Resource Report'!"&amp;'Coleman Validation'!AA$665666&amp;":"&amp;'Coleman Validation'!AA$665667),'Coleman Validation'!AA$665668,FALSE))</f>
        <v>151</v>
      </c>
      <c r="AB93" s="297">
        <f ca="1">+IF(ISERROR(HLOOKUP($B93,INDIRECT("'Monthly Resource Report'!"&amp;'Coleman Validation'!AB$665666&amp;":"&amp;'Coleman Validation'!AB$665667),'Coleman Validation'!AB$665668,FALSE)),0,HLOOKUP($B93,INDIRECT("'Monthly Resource Report'!"&amp;'Coleman Validation'!AB$665666&amp;":"&amp;'Coleman Validation'!AB$665667),'Coleman Validation'!AB$665668,FALSE))</f>
        <v>2.1780031940704947</v>
      </c>
      <c r="AC93" s="317">
        <f ca="1">+IF(ISERROR(HLOOKUP($B93,INDIRECT("'Monthly Resource Report'!"&amp;'Coleman Validation'!AC$665666&amp;":"&amp;'Coleman Validation'!AC$665667),'Coleman Validation'!AC$665668,FALSE)),0,HLOOKUP($B93,INDIRECT("'Monthly Resource Report'!"&amp;'Coleman Validation'!AC$665666&amp;":"&amp;'Coleman Validation'!AC$665667),'Coleman Validation'!AC$665668,FALSE))</f>
        <v>0.32820103013262802</v>
      </c>
      <c r="AD93" s="318">
        <f ca="1">+IF(ISERROR(HLOOKUP($B93,INDIRECT("'Monthly Resource Report'!"&amp;'Coleman Validation'!AD$665666&amp;":"&amp;'Coleman Validation'!AD$665667),'Coleman Validation'!AD$665668,FALSE)),0,HLOOKUP($B93,INDIRECT("'Monthly Resource Report'!"&amp;'Coleman Validation'!AD$665666&amp;":"&amp;'Coleman Validation'!AD$665667),'Coleman Validation'!AD$665668,FALSE))</f>
        <v>0.20060256387216721</v>
      </c>
    </row>
    <row r="94" spans="2:30" s="29" customFormat="1">
      <c r="B94" s="301">
        <v>44044</v>
      </c>
      <c r="C94" s="294">
        <v>146</v>
      </c>
      <c r="D94" s="297">
        <v>2.1781160136246251</v>
      </c>
      <c r="E94" s="299">
        <v>0.33</v>
      </c>
      <c r="F94" s="295">
        <v>0.2</v>
      </c>
      <c r="G94" s="294">
        <f ca="1">+IF(ISERROR(HLOOKUP($B94,INDIRECT("'Monthly Resource Report'!"&amp;'Coleman Validation'!G$665666&amp;":"&amp;'Coleman Validation'!G$665667),'Coleman Validation'!G$665668,FALSE)),0,HLOOKUP($B94,INDIRECT("'Monthly Resource Report'!"&amp;'Coleman Validation'!G$665666&amp;":"&amp;'Coleman Validation'!G$665667),'Coleman Validation'!G$665668,FALSE))</f>
        <v>146</v>
      </c>
      <c r="H94" s="297">
        <f ca="1">+IF(ISERROR(HLOOKUP($B94,INDIRECT("'Monthly Resource Report'!"&amp;'Coleman Validation'!H$665666&amp;":"&amp;'Coleman Validation'!H$665667),'Coleman Validation'!H$665668,FALSE)),0,HLOOKUP($B94,INDIRECT("'Monthly Resource Report'!"&amp;'Coleman Validation'!H$665666&amp;":"&amp;'Coleman Validation'!H$665667),'Coleman Validation'!H$665668,FALSE))</f>
        <v>2.1780012599086569</v>
      </c>
      <c r="I94" s="317">
        <f ca="1">+IF(ISERROR(HLOOKUP($B94,INDIRECT("'Monthly Resource Report'!"&amp;'Coleman Validation'!I$665666&amp;":"&amp;'Coleman Validation'!I$665667),'Coleman Validation'!I$665668,FALSE)),0,HLOOKUP($B94,INDIRECT("'Monthly Resource Report'!"&amp;'Coleman Validation'!I$665666&amp;":"&amp;'Coleman Validation'!I$665667),'Coleman Validation'!I$665668,FALSE))</f>
        <v>0.32778665307920668</v>
      </c>
      <c r="J94" s="318">
        <f ca="1">+IF(ISERROR(HLOOKUP($B94,INDIRECT("'Monthly Resource Report'!"&amp;'Coleman Validation'!J$665666&amp;":"&amp;'Coleman Validation'!J$665667),'Coleman Validation'!J$665668,FALSE)),0,HLOOKUP($B94,INDIRECT("'Monthly Resource Report'!"&amp;'Coleman Validation'!J$665666&amp;":"&amp;'Coleman Validation'!J$665667),'Coleman Validation'!J$665668,FALSE))</f>
        <v>0.20034626232228034</v>
      </c>
      <c r="L94" s="301">
        <v>44044</v>
      </c>
      <c r="M94" s="294">
        <v>146</v>
      </c>
      <c r="N94" s="297">
        <v>2.1781160136246251</v>
      </c>
      <c r="O94" s="299">
        <v>0.33</v>
      </c>
      <c r="P94" s="295">
        <v>0.2</v>
      </c>
      <c r="Q94" s="294">
        <f ca="1">+IF(ISERROR(HLOOKUP($B94,INDIRECT("'Monthly Resource Report'!"&amp;'Coleman Validation'!Q$665666&amp;":"&amp;'Coleman Validation'!Q$665667),'Coleman Validation'!Q$665668,FALSE)),0,HLOOKUP($B94,INDIRECT("'Monthly Resource Report'!"&amp;'Coleman Validation'!Q$665666&amp;":"&amp;'Coleman Validation'!Q$665667),'Coleman Validation'!Q$665668,FALSE))</f>
        <v>146</v>
      </c>
      <c r="R94" s="297">
        <f ca="1">+IF(ISERROR(HLOOKUP($B94,INDIRECT("'Monthly Resource Report'!"&amp;'Coleman Validation'!R$665666&amp;":"&amp;'Coleman Validation'!R$665667),'Coleman Validation'!R$665668,FALSE)),0,HLOOKUP($B94,INDIRECT("'Monthly Resource Report'!"&amp;'Coleman Validation'!R$665666&amp;":"&amp;'Coleman Validation'!R$665667),'Coleman Validation'!R$665668,FALSE))</f>
        <v>2.1780012366509816</v>
      </c>
      <c r="S94" s="317">
        <f ca="1">+IF(ISERROR(HLOOKUP($B94,INDIRECT("'Monthly Resource Report'!"&amp;'Coleman Validation'!S$665666&amp;":"&amp;'Coleman Validation'!S$665667),'Coleman Validation'!S$665668,FALSE)),0,HLOOKUP($B94,INDIRECT("'Monthly Resource Report'!"&amp;'Coleman Validation'!S$665666&amp;":"&amp;'Coleman Validation'!S$665667),'Coleman Validation'!S$665668,FALSE))</f>
        <v>0.32788403693782608</v>
      </c>
      <c r="T94" s="318">
        <f ca="1">+IF(ISERROR(HLOOKUP($B94,INDIRECT("'Monthly Resource Report'!"&amp;'Coleman Validation'!T$665666&amp;":"&amp;'Coleman Validation'!T$665667),'Coleman Validation'!T$665668,FALSE)),0,HLOOKUP($B94,INDIRECT("'Monthly Resource Report'!"&amp;'Coleman Validation'!T$665666&amp;":"&amp;'Coleman Validation'!T$665667),'Coleman Validation'!T$665668,FALSE))</f>
        <v>0.20018587454260248</v>
      </c>
      <c r="V94" s="301">
        <v>44044</v>
      </c>
      <c r="W94" s="294">
        <v>151</v>
      </c>
      <c r="X94" s="297">
        <v>2.1781160136246251</v>
      </c>
      <c r="Y94" s="299">
        <v>0.33</v>
      </c>
      <c r="Z94" s="295">
        <v>0.2</v>
      </c>
      <c r="AA94" s="294">
        <f ca="1">+IF(ISERROR(HLOOKUP($B94,INDIRECT("'Monthly Resource Report'!"&amp;'Coleman Validation'!AA$665666&amp;":"&amp;'Coleman Validation'!AA$665667),'Coleman Validation'!AA$665668,FALSE)),0,HLOOKUP($B94,INDIRECT("'Monthly Resource Report'!"&amp;'Coleman Validation'!AA$665666&amp;":"&amp;'Coleman Validation'!AA$665667),'Coleman Validation'!AA$665668,FALSE))</f>
        <v>151</v>
      </c>
      <c r="AB94" s="297">
        <f ca="1">+IF(ISERROR(HLOOKUP($B94,INDIRECT("'Monthly Resource Report'!"&amp;'Coleman Validation'!AB$665666&amp;":"&amp;'Coleman Validation'!AB$665667),'Coleman Validation'!AB$665668,FALSE)),0,HLOOKUP($B94,INDIRECT("'Monthly Resource Report'!"&amp;'Coleman Validation'!AB$665666&amp;":"&amp;'Coleman Validation'!AB$665667),'Coleman Validation'!AB$665668,FALSE))</f>
        <v>2.1780031841118768</v>
      </c>
      <c r="AC94" s="317">
        <f ca="1">+IF(ISERROR(HLOOKUP($B94,INDIRECT("'Monthly Resource Report'!"&amp;'Coleman Validation'!AC$665666&amp;":"&amp;'Coleman Validation'!AC$665667),'Coleman Validation'!AC$665668,FALSE)),0,HLOOKUP($B94,INDIRECT("'Monthly Resource Report'!"&amp;'Coleman Validation'!AC$665666&amp;":"&amp;'Coleman Validation'!AC$665667),'Coleman Validation'!AC$665668,FALSE))</f>
        <v>0.32817158051455597</v>
      </c>
      <c r="AD94" s="318">
        <f ca="1">+IF(ISERROR(HLOOKUP($B94,INDIRECT("'Monthly Resource Report'!"&amp;'Coleman Validation'!AD$665666&amp;":"&amp;'Coleman Validation'!AD$665667),'Coleman Validation'!AD$665668,FALSE)),0,HLOOKUP($B94,INDIRECT("'Monthly Resource Report'!"&amp;'Coleman Validation'!AD$665666&amp;":"&amp;'Coleman Validation'!AD$665667),'Coleman Validation'!AD$665668,FALSE))</f>
        <v>0.2005990278210637</v>
      </c>
    </row>
    <row r="95" spans="2:30" s="29" customFormat="1">
      <c r="B95" s="301">
        <v>44075</v>
      </c>
      <c r="C95" s="294">
        <v>146</v>
      </c>
      <c r="D95" s="297">
        <v>2.1781160136246251</v>
      </c>
      <c r="E95" s="299">
        <v>0.33</v>
      </c>
      <c r="F95" s="295">
        <v>0.2</v>
      </c>
      <c r="G95" s="294">
        <f ca="1">+IF(ISERROR(HLOOKUP($B95,INDIRECT("'Monthly Resource Report'!"&amp;'Coleman Validation'!G$665666&amp;":"&amp;'Coleman Validation'!G$665667),'Coleman Validation'!G$665668,FALSE)),0,HLOOKUP($B95,INDIRECT("'Monthly Resource Report'!"&amp;'Coleman Validation'!G$665666&amp;":"&amp;'Coleman Validation'!G$665667),'Coleman Validation'!G$665668,FALSE))</f>
        <v>146</v>
      </c>
      <c r="H95" s="297">
        <f ca="1">+IF(ISERROR(HLOOKUP($B95,INDIRECT("'Monthly Resource Report'!"&amp;'Coleman Validation'!H$665666&amp;":"&amp;'Coleman Validation'!H$665667),'Coleman Validation'!H$665668,FALSE)),0,HLOOKUP($B95,INDIRECT("'Monthly Resource Report'!"&amp;'Coleman Validation'!H$665666&amp;":"&amp;'Coleman Validation'!H$665667),'Coleman Validation'!H$665668,FALSE))</f>
        <v>2.1780010937634042</v>
      </c>
      <c r="I95" s="317">
        <f ca="1">+IF(ISERROR(HLOOKUP($B95,INDIRECT("'Monthly Resource Report'!"&amp;'Coleman Validation'!I$665666&amp;":"&amp;'Coleman Validation'!I$665667),'Coleman Validation'!I$665668,FALSE)),0,HLOOKUP($B95,INDIRECT("'Monthly Resource Report'!"&amp;'Coleman Validation'!I$665666&amp;":"&amp;'Coleman Validation'!I$665667),'Coleman Validation'!I$665668,FALSE))</f>
        <v>0.32811531434386193</v>
      </c>
      <c r="J95" s="318">
        <f ca="1">+IF(ISERROR(HLOOKUP($B95,INDIRECT("'Monthly Resource Report'!"&amp;'Coleman Validation'!J$665666&amp;":"&amp;'Coleman Validation'!J$665667),'Coleman Validation'!J$665668,FALSE)),0,HLOOKUP($B95,INDIRECT("'Monthly Resource Report'!"&amp;'Coleman Validation'!J$665666&amp;":"&amp;'Coleman Validation'!J$665667),'Coleman Validation'!J$665668,FALSE))</f>
        <v>0.20035691970738409</v>
      </c>
      <c r="L95" s="301">
        <v>44075</v>
      </c>
      <c r="M95" s="294">
        <v>146</v>
      </c>
      <c r="N95" s="297">
        <v>2.1781160136246251</v>
      </c>
      <c r="O95" s="299">
        <v>0.33</v>
      </c>
      <c r="P95" s="295">
        <v>0.2</v>
      </c>
      <c r="Q95" s="294">
        <f ca="1">+IF(ISERROR(HLOOKUP($B95,INDIRECT("'Monthly Resource Report'!"&amp;'Coleman Validation'!Q$665666&amp;":"&amp;'Coleman Validation'!Q$665667),'Coleman Validation'!Q$665668,FALSE)),0,HLOOKUP($B95,INDIRECT("'Monthly Resource Report'!"&amp;'Coleman Validation'!Q$665666&amp;":"&amp;'Coleman Validation'!Q$665667),'Coleman Validation'!Q$665668,FALSE))</f>
        <v>146</v>
      </c>
      <c r="R95" s="297">
        <f ca="1">+IF(ISERROR(HLOOKUP($B95,INDIRECT("'Monthly Resource Report'!"&amp;'Coleman Validation'!R$665666&amp;":"&amp;'Coleman Validation'!R$665667),'Coleman Validation'!R$665668,FALSE)),0,HLOOKUP($B95,INDIRECT("'Monthly Resource Report'!"&amp;'Coleman Validation'!R$665666&amp;":"&amp;'Coleman Validation'!R$665667),'Coleman Validation'!R$665668,FALSE))</f>
        <v>2.1780012079787427</v>
      </c>
      <c r="S95" s="317">
        <f ca="1">+IF(ISERROR(HLOOKUP($B95,INDIRECT("'Monthly Resource Report'!"&amp;'Coleman Validation'!S$665666&amp;":"&amp;'Coleman Validation'!S$665667),'Coleman Validation'!S$665668,FALSE)),0,HLOOKUP($B95,INDIRECT("'Monthly Resource Report'!"&amp;'Coleman Validation'!S$665666&amp;":"&amp;'Coleman Validation'!S$665667),'Coleman Validation'!S$665668,FALSE))</f>
        <v>0.3277701488260073</v>
      </c>
      <c r="T95" s="318">
        <f ca="1">+IF(ISERROR(HLOOKUP($B95,INDIRECT("'Monthly Resource Report'!"&amp;'Coleman Validation'!T$665666&amp;":"&amp;'Coleman Validation'!T$665667),'Coleman Validation'!T$665668,FALSE)),0,HLOOKUP($B95,INDIRECT("'Monthly Resource Report'!"&amp;'Coleman Validation'!T$665666&amp;":"&amp;'Coleman Validation'!T$665667),'Coleman Validation'!T$665668,FALSE))</f>
        <v>0.20040564688809467</v>
      </c>
      <c r="V95" s="301">
        <v>44075</v>
      </c>
      <c r="W95" s="294">
        <v>151</v>
      </c>
      <c r="X95" s="297">
        <v>2.1781160136246251</v>
      </c>
      <c r="Y95" s="299">
        <v>0.33</v>
      </c>
      <c r="Z95" s="295">
        <v>0.2</v>
      </c>
      <c r="AA95" s="294">
        <f ca="1">+IF(ISERROR(HLOOKUP($B95,INDIRECT("'Monthly Resource Report'!"&amp;'Coleman Validation'!AA$665666&amp;":"&amp;'Coleman Validation'!AA$665667),'Coleman Validation'!AA$665668,FALSE)),0,HLOOKUP($B95,INDIRECT("'Monthly Resource Report'!"&amp;'Coleman Validation'!AA$665666&amp;":"&amp;'Coleman Validation'!AA$665667),'Coleman Validation'!AA$665668,FALSE))</f>
        <v>151</v>
      </c>
      <c r="AB95" s="297">
        <f ca="1">+IF(ISERROR(HLOOKUP($B95,INDIRECT("'Monthly Resource Report'!"&amp;'Coleman Validation'!AB$665666&amp;":"&amp;'Coleman Validation'!AB$665667),'Coleman Validation'!AB$665668,FALSE)),0,HLOOKUP($B95,INDIRECT("'Monthly Resource Report'!"&amp;'Coleman Validation'!AB$665666&amp;":"&amp;'Coleman Validation'!AB$665667),'Coleman Validation'!AB$665668,FALSE))</f>
        <v>2.1780029504741836</v>
      </c>
      <c r="AC95" s="317">
        <f ca="1">+IF(ISERROR(HLOOKUP($B95,INDIRECT("'Monthly Resource Report'!"&amp;'Coleman Validation'!AC$665666&amp;":"&amp;'Coleman Validation'!AC$665667),'Coleman Validation'!AC$665668,FALSE)),0,HLOOKUP($B95,INDIRECT("'Monthly Resource Report'!"&amp;'Coleman Validation'!AC$665666&amp;":"&amp;'Coleman Validation'!AC$665667),'Coleman Validation'!AC$665668,FALSE))</f>
        <v>0.328219478329764</v>
      </c>
      <c r="AD95" s="318">
        <f ca="1">+IF(ISERROR(HLOOKUP($B95,INDIRECT("'Monthly Resource Report'!"&amp;'Coleman Validation'!AD$665666&amp;":"&amp;'Coleman Validation'!AD$665667),'Coleman Validation'!AD$665668,FALSE)),0,HLOOKUP($B95,INDIRECT("'Monthly Resource Report'!"&amp;'Coleman Validation'!AD$665666&amp;":"&amp;'Coleman Validation'!AD$665667),'Coleman Validation'!AD$665668,FALSE))</f>
        <v>0.2008294975152371</v>
      </c>
    </row>
    <row r="96" spans="2:30" s="29" customFormat="1">
      <c r="B96" s="301">
        <v>44105</v>
      </c>
      <c r="C96" s="294">
        <v>146</v>
      </c>
      <c r="D96" s="297">
        <v>2.1781160136246251</v>
      </c>
      <c r="E96" s="299">
        <v>0.33</v>
      </c>
      <c r="F96" s="295">
        <v>0.2</v>
      </c>
      <c r="G96" s="294">
        <f ca="1">+IF(ISERROR(HLOOKUP($B96,INDIRECT("'Monthly Resource Report'!"&amp;'Coleman Validation'!G$665666&amp;":"&amp;'Coleman Validation'!G$665667),'Coleman Validation'!G$665668,FALSE)),0,HLOOKUP($B96,INDIRECT("'Monthly Resource Report'!"&amp;'Coleman Validation'!G$665666&amp;":"&amp;'Coleman Validation'!G$665667),'Coleman Validation'!G$665668,FALSE))</f>
        <v>146</v>
      </c>
      <c r="H96" s="297">
        <f ca="1">+IF(ISERROR(HLOOKUP($B96,INDIRECT("'Monthly Resource Report'!"&amp;'Coleman Validation'!H$665666&amp;":"&amp;'Coleman Validation'!H$665667),'Coleman Validation'!H$665668,FALSE)),0,HLOOKUP($B96,INDIRECT("'Monthly Resource Report'!"&amp;'Coleman Validation'!H$665666&amp;":"&amp;'Coleman Validation'!H$665667),'Coleman Validation'!H$665668,FALSE))</f>
        <v>2.1780012066796877</v>
      </c>
      <c r="I96" s="317">
        <f ca="1">+IF(ISERROR(HLOOKUP($B96,INDIRECT("'Monthly Resource Report'!"&amp;'Coleman Validation'!I$665666&amp;":"&amp;'Coleman Validation'!I$665667),'Coleman Validation'!I$665668,FALSE)),0,HLOOKUP($B96,INDIRECT("'Monthly Resource Report'!"&amp;'Coleman Validation'!I$665666&amp;":"&amp;'Coleman Validation'!I$665667),'Coleman Validation'!I$665668,FALSE))</f>
        <v>0.32858887910451057</v>
      </c>
      <c r="J96" s="318">
        <f ca="1">+IF(ISERROR(HLOOKUP($B96,INDIRECT("'Monthly Resource Report'!"&amp;'Coleman Validation'!J$665666&amp;":"&amp;'Coleman Validation'!J$665667),'Coleman Validation'!J$665668,FALSE)),0,HLOOKUP($B96,INDIRECT("'Monthly Resource Report'!"&amp;'Coleman Validation'!J$665666&amp;":"&amp;'Coleman Validation'!J$665667),'Coleman Validation'!J$665668,FALSE))</f>
        <v>0.20049938493088498</v>
      </c>
      <c r="L96" s="301">
        <v>44105</v>
      </c>
      <c r="M96" s="294">
        <v>146</v>
      </c>
      <c r="N96" s="297">
        <v>2.1781160136246251</v>
      </c>
      <c r="O96" s="299">
        <v>0.33</v>
      </c>
      <c r="P96" s="295">
        <v>0.2</v>
      </c>
      <c r="Q96" s="294">
        <f ca="1">+IF(ISERROR(HLOOKUP($B96,INDIRECT("'Monthly Resource Report'!"&amp;'Coleman Validation'!Q$665666&amp;":"&amp;'Coleman Validation'!Q$665667),'Coleman Validation'!Q$665668,FALSE)),0,HLOOKUP($B96,INDIRECT("'Monthly Resource Report'!"&amp;'Coleman Validation'!Q$665666&amp;":"&amp;'Coleman Validation'!Q$665667),'Coleman Validation'!Q$665668,FALSE))</f>
        <v>146</v>
      </c>
      <c r="R96" s="297">
        <f ca="1">+IF(ISERROR(HLOOKUP($B96,INDIRECT("'Monthly Resource Report'!"&amp;'Coleman Validation'!R$665666&amp;":"&amp;'Coleman Validation'!R$665667),'Coleman Validation'!R$665668,FALSE)),0,HLOOKUP($B96,INDIRECT("'Monthly Resource Report'!"&amp;'Coleman Validation'!R$665666&amp;":"&amp;'Coleman Validation'!R$665667),'Coleman Validation'!R$665668,FALSE))</f>
        <v>2.1780011801608747</v>
      </c>
      <c r="S96" s="317">
        <f ca="1">+IF(ISERROR(HLOOKUP($B96,INDIRECT("'Monthly Resource Report'!"&amp;'Coleman Validation'!S$665666&amp;":"&amp;'Coleman Validation'!S$665667),'Coleman Validation'!S$665668,FALSE)),0,HLOOKUP($B96,INDIRECT("'Monthly Resource Report'!"&amp;'Coleman Validation'!S$665666&amp;":"&amp;'Coleman Validation'!S$665667),'Coleman Validation'!S$665668,FALSE))</f>
        <v>0.32826282349389041</v>
      </c>
      <c r="T96" s="318">
        <f ca="1">+IF(ISERROR(HLOOKUP($B96,INDIRECT("'Monthly Resource Report'!"&amp;'Coleman Validation'!T$665666&amp;":"&amp;'Coleman Validation'!T$665667),'Coleman Validation'!T$665668,FALSE)),0,HLOOKUP($B96,INDIRECT("'Monthly Resource Report'!"&amp;'Coleman Validation'!T$665666&amp;":"&amp;'Coleman Validation'!T$665667),'Coleman Validation'!T$665668,FALSE))</f>
        <v>0.20057236309137425</v>
      </c>
      <c r="V96" s="301">
        <v>44105</v>
      </c>
      <c r="W96" s="294">
        <v>151</v>
      </c>
      <c r="X96" s="297">
        <v>2.1781160136246251</v>
      </c>
      <c r="Y96" s="299">
        <v>0.33</v>
      </c>
      <c r="Z96" s="295">
        <v>0.2</v>
      </c>
      <c r="AA96" s="294">
        <f ca="1">+IF(ISERROR(HLOOKUP($B96,INDIRECT("'Monthly Resource Report'!"&amp;'Coleman Validation'!AA$665666&amp;":"&amp;'Coleman Validation'!AA$665667),'Coleman Validation'!AA$665668,FALSE)),0,HLOOKUP($B96,INDIRECT("'Monthly Resource Report'!"&amp;'Coleman Validation'!AA$665666&amp;":"&amp;'Coleman Validation'!AA$665667),'Coleman Validation'!AA$665668,FALSE))</f>
        <v>151</v>
      </c>
      <c r="AB96" s="297">
        <f ca="1">+IF(ISERROR(HLOOKUP($B96,INDIRECT("'Monthly Resource Report'!"&amp;'Coleman Validation'!AB$665666&amp;":"&amp;'Coleman Validation'!AB$665667),'Coleman Validation'!AB$665668,FALSE)),0,HLOOKUP($B96,INDIRECT("'Monthly Resource Report'!"&amp;'Coleman Validation'!AB$665666&amp;":"&amp;'Coleman Validation'!AB$665667),'Coleman Validation'!AB$665668,FALSE))</f>
        <v>2.1780032244545198</v>
      </c>
      <c r="AC96" s="317">
        <f ca="1">+IF(ISERROR(HLOOKUP($B96,INDIRECT("'Monthly Resource Report'!"&amp;'Coleman Validation'!AC$665666&amp;":"&amp;'Coleman Validation'!AC$665667),'Coleman Validation'!AC$665668,FALSE)),0,HLOOKUP($B96,INDIRECT("'Monthly Resource Report'!"&amp;'Coleman Validation'!AC$665666&amp;":"&amp;'Coleman Validation'!AC$665667),'Coleman Validation'!AC$665668,FALSE))</f>
        <v>0.32877533988579583</v>
      </c>
      <c r="AD96" s="318">
        <f ca="1">+IF(ISERROR(HLOOKUP($B96,INDIRECT("'Monthly Resource Report'!"&amp;'Coleman Validation'!AD$665666&amp;":"&amp;'Coleman Validation'!AD$665667),'Coleman Validation'!AD$665668,FALSE)),0,HLOOKUP($B96,INDIRECT("'Monthly Resource Report'!"&amp;'Coleman Validation'!AD$665666&amp;":"&amp;'Coleman Validation'!AD$665667),'Coleman Validation'!AD$665668,FALSE))</f>
        <v>0.20060278287772176</v>
      </c>
    </row>
    <row r="97" spans="2:30" s="29" customFormat="1">
      <c r="B97" s="301">
        <v>44136</v>
      </c>
      <c r="C97" s="294">
        <v>146</v>
      </c>
      <c r="D97" s="297">
        <v>2.1781160136246251</v>
      </c>
      <c r="E97" s="299">
        <v>0.33</v>
      </c>
      <c r="F97" s="295">
        <v>0.2</v>
      </c>
      <c r="G97" s="294">
        <f ca="1">+IF(ISERROR(HLOOKUP($B97,INDIRECT("'Monthly Resource Report'!"&amp;'Coleman Validation'!G$665666&amp;":"&amp;'Coleman Validation'!G$665667),'Coleman Validation'!G$665668,FALSE)),0,HLOOKUP($B97,INDIRECT("'Monthly Resource Report'!"&amp;'Coleman Validation'!G$665666&amp;":"&amp;'Coleman Validation'!G$665667),'Coleman Validation'!G$665668,FALSE))</f>
        <v>146</v>
      </c>
      <c r="H97" s="297">
        <f ca="1">+IF(ISERROR(HLOOKUP($B97,INDIRECT("'Monthly Resource Report'!"&amp;'Coleman Validation'!H$665666&amp;":"&amp;'Coleman Validation'!H$665667),'Coleman Validation'!H$665668,FALSE)),0,HLOOKUP($B97,INDIRECT("'Monthly Resource Report'!"&amp;'Coleman Validation'!H$665666&amp;":"&amp;'Coleman Validation'!H$665667),'Coleman Validation'!H$665668,FALSE))</f>
        <v>2.1780011380683875</v>
      </c>
      <c r="I97" s="317">
        <f ca="1">+IF(ISERROR(HLOOKUP($B97,INDIRECT("'Monthly Resource Report'!"&amp;'Coleman Validation'!I$665666&amp;":"&amp;'Coleman Validation'!I$665667),'Coleman Validation'!I$665668,FALSE)),0,HLOOKUP($B97,INDIRECT("'Monthly Resource Report'!"&amp;'Coleman Validation'!I$665666&amp;":"&amp;'Coleman Validation'!I$665667),'Coleman Validation'!I$665668,FALSE))</f>
        <v>0.32924969884905442</v>
      </c>
      <c r="J97" s="318">
        <f ca="1">+IF(ISERROR(HLOOKUP($B97,INDIRECT("'Monthly Resource Report'!"&amp;'Coleman Validation'!J$665666&amp;":"&amp;'Coleman Validation'!J$665667),'Coleman Validation'!J$665668,FALSE)),0,HLOOKUP($B97,INDIRECT("'Monthly Resource Report'!"&amp;'Coleman Validation'!J$665666&amp;":"&amp;'Coleman Validation'!J$665667),'Coleman Validation'!J$665668,FALSE))</f>
        <v>0.20050597259603836</v>
      </c>
      <c r="L97" s="301">
        <v>44136</v>
      </c>
      <c r="M97" s="294">
        <v>146</v>
      </c>
      <c r="N97" s="297">
        <v>2.1781160136246251</v>
      </c>
      <c r="O97" s="299">
        <v>0.33</v>
      </c>
      <c r="P97" s="295">
        <v>0.2</v>
      </c>
      <c r="Q97" s="294">
        <f ca="1">+IF(ISERROR(HLOOKUP($B97,INDIRECT("'Monthly Resource Report'!"&amp;'Coleman Validation'!Q$665666&amp;":"&amp;'Coleman Validation'!Q$665667),'Coleman Validation'!Q$665668,FALSE)),0,HLOOKUP($B97,INDIRECT("'Monthly Resource Report'!"&amp;'Coleman Validation'!Q$665666&amp;":"&amp;'Coleman Validation'!Q$665667),'Coleman Validation'!Q$665668,FALSE))</f>
        <v>146</v>
      </c>
      <c r="R97" s="297">
        <f ca="1">+IF(ISERROR(HLOOKUP($B97,INDIRECT("'Monthly Resource Report'!"&amp;'Coleman Validation'!R$665666&amp;":"&amp;'Coleman Validation'!R$665667),'Coleman Validation'!R$665668,FALSE)),0,HLOOKUP($B97,INDIRECT("'Monthly Resource Report'!"&amp;'Coleman Validation'!R$665666&amp;":"&amp;'Coleman Validation'!R$665667),'Coleman Validation'!R$665668,FALSE))</f>
        <v>2.1780011713503433</v>
      </c>
      <c r="S97" s="317">
        <f ca="1">+IF(ISERROR(HLOOKUP($B97,INDIRECT("'Monthly Resource Report'!"&amp;'Coleman Validation'!S$665666&amp;":"&amp;'Coleman Validation'!S$665667),'Coleman Validation'!S$665668,FALSE)),0,HLOOKUP($B97,INDIRECT("'Monthly Resource Report'!"&amp;'Coleman Validation'!S$665666&amp;":"&amp;'Coleman Validation'!S$665667),'Coleman Validation'!S$665668,FALSE))</f>
        <v>0.32930118477613152</v>
      </c>
      <c r="T97" s="318">
        <f ca="1">+IF(ISERROR(HLOOKUP($B97,INDIRECT("'Monthly Resource Report'!"&amp;'Coleman Validation'!T$665666&amp;":"&amp;'Coleman Validation'!T$665667),'Coleman Validation'!T$665668,FALSE)),0,HLOOKUP($B97,INDIRECT("'Monthly Resource Report'!"&amp;'Coleman Validation'!T$665666&amp;":"&amp;'Coleman Validation'!T$665667),'Coleman Validation'!T$665668,FALSE))</f>
        <v>0.20058076096803848</v>
      </c>
      <c r="V97" s="301">
        <v>44136</v>
      </c>
      <c r="W97" s="294">
        <v>151</v>
      </c>
      <c r="X97" s="297">
        <v>2.1781160136246251</v>
      </c>
      <c r="Y97" s="299">
        <v>0.33</v>
      </c>
      <c r="Z97" s="295">
        <v>0.2</v>
      </c>
      <c r="AA97" s="294">
        <f ca="1">+IF(ISERROR(HLOOKUP($B97,INDIRECT("'Monthly Resource Report'!"&amp;'Coleman Validation'!AA$665666&amp;":"&amp;'Coleman Validation'!AA$665667),'Coleman Validation'!AA$665668,FALSE)),0,HLOOKUP($B97,INDIRECT("'Monthly Resource Report'!"&amp;'Coleman Validation'!AA$665666&amp;":"&amp;'Coleman Validation'!AA$665667),'Coleman Validation'!AA$665668,FALSE))</f>
        <v>151</v>
      </c>
      <c r="AB97" s="297">
        <f ca="1">+IF(ISERROR(HLOOKUP($B97,INDIRECT("'Monthly Resource Report'!"&amp;'Coleman Validation'!AB$665666&amp;":"&amp;'Coleman Validation'!AB$665667),'Coleman Validation'!AB$665668,FALSE)),0,HLOOKUP($B97,INDIRECT("'Monthly Resource Report'!"&amp;'Coleman Validation'!AB$665666&amp;":"&amp;'Coleman Validation'!AB$665667),'Coleman Validation'!AB$665668,FALSE))</f>
        <v>2.1780028569691812</v>
      </c>
      <c r="AC97" s="317">
        <f ca="1">+IF(ISERROR(HLOOKUP($B97,INDIRECT("'Monthly Resource Report'!"&amp;'Coleman Validation'!AC$665666&amp;":"&amp;'Coleman Validation'!AC$665667),'Coleman Validation'!AC$665668,FALSE)),0,HLOOKUP($B97,INDIRECT("'Monthly Resource Report'!"&amp;'Coleman Validation'!AC$665666&amp;":"&amp;'Coleman Validation'!AC$665667),'Coleman Validation'!AC$665668,FALSE))</f>
        <v>0.32956143633197565</v>
      </c>
      <c r="AD97" s="318">
        <f ca="1">+IF(ISERROR(HLOOKUP($B97,INDIRECT("'Monthly Resource Report'!"&amp;'Coleman Validation'!AD$665666&amp;":"&amp;'Coleman Validation'!AD$665667),'Coleman Validation'!AD$665668,FALSE)),0,HLOOKUP($B97,INDIRECT("'Monthly Resource Report'!"&amp;'Coleman Validation'!AD$665666&amp;":"&amp;'Coleman Validation'!AD$665667),'Coleman Validation'!AD$665668,FALSE))</f>
        <v>0.20060906708824011</v>
      </c>
    </row>
    <row r="98" spans="2:30" s="29" customFormat="1">
      <c r="B98" s="301">
        <v>44166</v>
      </c>
      <c r="C98" s="294">
        <v>146</v>
      </c>
      <c r="D98" s="297">
        <v>2.1781160136246251</v>
      </c>
      <c r="E98" s="299">
        <v>0.33</v>
      </c>
      <c r="F98" s="295">
        <v>0.2</v>
      </c>
      <c r="G98" s="294">
        <f ca="1">+IF(ISERROR(HLOOKUP($B98,INDIRECT("'Monthly Resource Report'!"&amp;'Coleman Validation'!G$665666&amp;":"&amp;'Coleman Validation'!G$665667),'Coleman Validation'!G$665668,FALSE)),0,HLOOKUP($B98,INDIRECT("'Monthly Resource Report'!"&amp;'Coleman Validation'!G$665666&amp;":"&amp;'Coleman Validation'!G$665667),'Coleman Validation'!G$665668,FALSE))</f>
        <v>146</v>
      </c>
      <c r="H98" s="297">
        <f ca="1">+IF(ISERROR(HLOOKUP($B98,INDIRECT("'Monthly Resource Report'!"&amp;'Coleman Validation'!H$665666&amp;":"&amp;'Coleman Validation'!H$665667),'Coleman Validation'!H$665668,FALSE)),0,HLOOKUP($B98,INDIRECT("'Monthly Resource Report'!"&amp;'Coleman Validation'!H$665666&amp;":"&amp;'Coleman Validation'!H$665667),'Coleman Validation'!H$665668,FALSE))</f>
        <v>2.1780011025583437</v>
      </c>
      <c r="I98" s="317">
        <f ca="1">+IF(ISERROR(HLOOKUP($B98,INDIRECT("'Monthly Resource Report'!"&amp;'Coleman Validation'!I$665666&amp;":"&amp;'Coleman Validation'!I$665667),'Coleman Validation'!I$665668,FALSE)),0,HLOOKUP($B98,INDIRECT("'Monthly Resource Report'!"&amp;'Coleman Validation'!I$665666&amp;":"&amp;'Coleman Validation'!I$665667),'Coleman Validation'!I$665668,FALSE))</f>
        <v>0.32867575312957192</v>
      </c>
      <c r="J98" s="318">
        <f ca="1">+IF(ISERROR(HLOOKUP($B98,INDIRECT("'Monthly Resource Report'!"&amp;'Coleman Validation'!J$665666&amp;":"&amp;'Coleman Validation'!J$665667),'Coleman Validation'!J$665668,FALSE)),0,HLOOKUP($B98,INDIRECT("'Monthly Resource Report'!"&amp;'Coleman Validation'!J$665666&amp;":"&amp;'Coleman Validation'!J$665667),'Coleman Validation'!J$665668,FALSE))</f>
        <v>0.20033946398712144</v>
      </c>
      <c r="L98" s="301">
        <v>44166</v>
      </c>
      <c r="M98" s="294">
        <v>146</v>
      </c>
      <c r="N98" s="297">
        <v>2.1781160136246251</v>
      </c>
      <c r="O98" s="299">
        <v>0.33</v>
      </c>
      <c r="P98" s="295">
        <v>0.2</v>
      </c>
      <c r="Q98" s="294">
        <f ca="1">+IF(ISERROR(HLOOKUP($B98,INDIRECT("'Monthly Resource Report'!"&amp;'Coleman Validation'!Q$665666&amp;":"&amp;'Coleman Validation'!Q$665667),'Coleman Validation'!Q$665668,FALSE)),0,HLOOKUP($B98,INDIRECT("'Monthly Resource Report'!"&amp;'Coleman Validation'!Q$665666&amp;":"&amp;'Coleman Validation'!Q$665667),'Coleman Validation'!Q$665668,FALSE))</f>
        <v>146</v>
      </c>
      <c r="R98" s="297">
        <f ca="1">+IF(ISERROR(HLOOKUP($B98,INDIRECT("'Monthly Resource Report'!"&amp;'Coleman Validation'!R$665666&amp;":"&amp;'Coleman Validation'!R$665667),'Coleman Validation'!R$665668,FALSE)),0,HLOOKUP($B98,INDIRECT("'Monthly Resource Report'!"&amp;'Coleman Validation'!R$665666&amp;":"&amp;'Coleman Validation'!R$665667),'Coleman Validation'!R$665668,FALSE))</f>
        <v>2.1780010408588106</v>
      </c>
      <c r="S98" s="317">
        <f ca="1">+IF(ISERROR(HLOOKUP($B98,INDIRECT("'Monthly Resource Report'!"&amp;'Coleman Validation'!S$665666&amp;":"&amp;'Coleman Validation'!S$665667),'Coleman Validation'!S$665668,FALSE)),0,HLOOKUP($B98,INDIRECT("'Monthly Resource Report'!"&amp;'Coleman Validation'!S$665666&amp;":"&amp;'Coleman Validation'!S$665667),'Coleman Validation'!S$665668,FALSE))</f>
        <v>0.32872480188806968</v>
      </c>
      <c r="T98" s="318">
        <f ca="1">+IF(ISERROR(HLOOKUP($B98,INDIRECT("'Monthly Resource Report'!"&amp;'Coleman Validation'!T$665666&amp;":"&amp;'Coleman Validation'!T$665667),'Coleman Validation'!T$665668,FALSE)),0,HLOOKUP($B98,INDIRECT("'Monthly Resource Report'!"&amp;'Coleman Validation'!T$665666&amp;":"&amp;'Coleman Validation'!T$665667),'Coleman Validation'!T$665668,FALSE))</f>
        <v>0.20055942248481395</v>
      </c>
      <c r="V98" s="301">
        <v>44166</v>
      </c>
      <c r="W98" s="294">
        <v>151</v>
      </c>
      <c r="X98" s="297">
        <v>2.1781160136246251</v>
      </c>
      <c r="Y98" s="299">
        <v>0.33</v>
      </c>
      <c r="Z98" s="295">
        <v>0.2</v>
      </c>
      <c r="AA98" s="294">
        <f ca="1">+IF(ISERROR(HLOOKUP($B98,INDIRECT("'Monthly Resource Report'!"&amp;'Coleman Validation'!AA$665666&amp;":"&amp;'Coleman Validation'!AA$665667),'Coleman Validation'!AA$665668,FALSE)),0,HLOOKUP($B98,INDIRECT("'Monthly Resource Report'!"&amp;'Coleman Validation'!AA$665666&amp;":"&amp;'Coleman Validation'!AA$665667),'Coleman Validation'!AA$665668,FALSE))</f>
        <v>151</v>
      </c>
      <c r="AB98" s="297">
        <f ca="1">+IF(ISERROR(HLOOKUP($B98,INDIRECT("'Monthly Resource Report'!"&amp;'Coleman Validation'!AB$665666&amp;":"&amp;'Coleman Validation'!AB$665667),'Coleman Validation'!AB$665668,FALSE)),0,HLOOKUP($B98,INDIRECT("'Monthly Resource Report'!"&amp;'Coleman Validation'!AB$665666&amp;":"&amp;'Coleman Validation'!AB$665667),'Coleman Validation'!AB$665668,FALSE))</f>
        <v>2.1780032394402853</v>
      </c>
      <c r="AC98" s="317">
        <f ca="1">+IF(ISERROR(HLOOKUP($B98,INDIRECT("'Monthly Resource Report'!"&amp;'Coleman Validation'!AC$665666&amp;":"&amp;'Coleman Validation'!AC$665667),'Coleman Validation'!AC$665668,FALSE)),0,HLOOKUP($B98,INDIRECT("'Monthly Resource Report'!"&amp;'Coleman Validation'!AC$665666&amp;":"&amp;'Coleman Validation'!AC$665667),'Coleman Validation'!AC$665668,FALSE))</f>
        <v>0.32885162619287833</v>
      </c>
      <c r="AD98" s="318">
        <f ca="1">+IF(ISERROR(HLOOKUP($B98,INDIRECT("'Monthly Resource Report'!"&amp;'Coleman Validation'!AD$665666&amp;":"&amp;'Coleman Validation'!AD$665667),'Coleman Validation'!AD$665668,FALSE)),0,HLOOKUP($B98,INDIRECT("'Monthly Resource Report'!"&amp;'Coleman Validation'!AD$665666&amp;":"&amp;'Coleman Validation'!AD$665667),'Coleman Validation'!AD$665668,FALSE))</f>
        <v>0.20059290616404712</v>
      </c>
    </row>
    <row r="99" spans="2:30" s="29" customFormat="1">
      <c r="B99" s="301">
        <v>44197</v>
      </c>
      <c r="C99" s="294">
        <v>146</v>
      </c>
      <c r="D99" s="297">
        <v>2.236489522789765</v>
      </c>
      <c r="E99" s="299">
        <v>0.33</v>
      </c>
      <c r="F99" s="295">
        <v>0.2</v>
      </c>
      <c r="G99" s="294">
        <f ca="1">+IF(ISERROR(HLOOKUP($B99,INDIRECT("'Monthly Resource Report'!"&amp;'Coleman Validation'!G$665666&amp;":"&amp;'Coleman Validation'!G$665667),'Coleman Validation'!G$665668,FALSE)),0,HLOOKUP($B99,INDIRECT("'Monthly Resource Report'!"&amp;'Coleman Validation'!G$665666&amp;":"&amp;'Coleman Validation'!G$665667),'Coleman Validation'!G$665668,FALSE))</f>
        <v>146</v>
      </c>
      <c r="H99" s="297">
        <f ca="1">+IF(ISERROR(HLOOKUP($B99,INDIRECT("'Monthly Resource Report'!"&amp;'Coleman Validation'!H$665666&amp;":"&amp;'Coleman Validation'!H$665667),'Coleman Validation'!H$665668,FALSE)),0,HLOOKUP($B99,INDIRECT("'Monthly Resource Report'!"&amp;'Coleman Validation'!H$665666&amp;":"&amp;'Coleman Validation'!H$665667),'Coleman Validation'!H$665668,FALSE))</f>
        <v>2.2360001997403378</v>
      </c>
      <c r="I99" s="317">
        <f ca="1">+IF(ISERROR(HLOOKUP($B99,INDIRECT("'Monthly Resource Report'!"&amp;'Coleman Validation'!I$665666&amp;":"&amp;'Coleman Validation'!I$665667),'Coleman Validation'!I$665668,FALSE)),0,HLOOKUP($B99,INDIRECT("'Monthly Resource Report'!"&amp;'Coleman Validation'!I$665666&amp;":"&amp;'Coleman Validation'!I$665667),'Coleman Validation'!I$665668,FALSE))</f>
        <v>0.32936701184383416</v>
      </c>
      <c r="J99" s="318">
        <f ca="1">+IF(ISERROR(HLOOKUP($B99,INDIRECT("'Monthly Resource Report'!"&amp;'Coleman Validation'!J$665666&amp;":"&amp;'Coleman Validation'!J$665667),'Coleman Validation'!J$665668,FALSE)),0,HLOOKUP($B99,INDIRECT("'Monthly Resource Report'!"&amp;'Coleman Validation'!J$665666&amp;":"&amp;'Coleman Validation'!J$665667),'Coleman Validation'!J$665668,FALSE))</f>
        <v>0.2006560510139388</v>
      </c>
      <c r="L99" s="301">
        <v>44197</v>
      </c>
      <c r="M99" s="294">
        <v>146</v>
      </c>
      <c r="N99" s="297">
        <v>2.236489522789765</v>
      </c>
      <c r="O99" s="299">
        <v>0.33</v>
      </c>
      <c r="P99" s="295">
        <v>0.2</v>
      </c>
      <c r="Q99" s="294">
        <f ca="1">+IF(ISERROR(HLOOKUP($B99,INDIRECT("'Monthly Resource Report'!"&amp;'Coleman Validation'!Q$665666&amp;":"&amp;'Coleman Validation'!Q$665667),'Coleman Validation'!Q$665668,FALSE)),0,HLOOKUP($B99,INDIRECT("'Monthly Resource Report'!"&amp;'Coleman Validation'!Q$665666&amp;":"&amp;'Coleman Validation'!Q$665667),'Coleman Validation'!Q$665668,FALSE))</f>
        <v>146</v>
      </c>
      <c r="R99" s="297">
        <f ca="1">+IF(ISERROR(HLOOKUP($B99,INDIRECT("'Monthly Resource Report'!"&amp;'Coleman Validation'!R$665666&amp;":"&amp;'Coleman Validation'!R$665667),'Coleman Validation'!R$665668,FALSE)),0,HLOOKUP($B99,INDIRECT("'Monthly Resource Report'!"&amp;'Coleman Validation'!R$665666&amp;":"&amp;'Coleman Validation'!R$665667),'Coleman Validation'!R$665668,FALSE))</f>
        <v>2.2360001998001997</v>
      </c>
      <c r="S99" s="317">
        <f ca="1">+IF(ISERROR(HLOOKUP($B99,INDIRECT("'Monthly Resource Report'!"&amp;'Coleman Validation'!S$665666&amp;":"&amp;'Coleman Validation'!S$665667),'Coleman Validation'!S$665668,FALSE)),0,HLOOKUP($B99,INDIRECT("'Monthly Resource Report'!"&amp;'Coleman Validation'!S$665666&amp;":"&amp;'Coleman Validation'!S$665667),'Coleman Validation'!S$665668,FALSE))</f>
        <v>0.32931968487008151</v>
      </c>
      <c r="T99" s="318">
        <f ca="1">+IF(ISERROR(HLOOKUP($B99,INDIRECT("'Monthly Resource Report'!"&amp;'Coleman Validation'!T$665666&amp;":"&amp;'Coleman Validation'!T$665667),'Coleman Validation'!T$665668,FALSE)),0,HLOOKUP($B99,INDIRECT("'Monthly Resource Report'!"&amp;'Coleman Validation'!T$665666&amp;":"&amp;'Coleman Validation'!T$665667),'Coleman Validation'!T$665668,FALSE))</f>
        <v>0.20055967695638202</v>
      </c>
      <c r="V99" s="301">
        <v>44197</v>
      </c>
      <c r="W99" s="294">
        <v>151</v>
      </c>
      <c r="X99" s="297">
        <v>2.236489522789765</v>
      </c>
      <c r="Y99" s="299">
        <v>0.33</v>
      </c>
      <c r="Z99" s="295">
        <v>0.2</v>
      </c>
      <c r="AA99" s="294">
        <f ca="1">+IF(ISERROR(HLOOKUP($B99,INDIRECT("'Monthly Resource Report'!"&amp;'Coleman Validation'!AA$665666&amp;":"&amp;'Coleman Validation'!AA$665667),'Coleman Validation'!AA$665668,FALSE)),0,HLOOKUP($B99,INDIRECT("'Monthly Resource Report'!"&amp;'Coleman Validation'!AA$665666&amp;":"&amp;'Coleman Validation'!AA$665667),'Coleman Validation'!AA$665668,FALSE))</f>
        <v>151</v>
      </c>
      <c r="AB99" s="297">
        <f ca="1">+IF(ISERROR(HLOOKUP($B99,INDIRECT("'Monthly Resource Report'!"&amp;'Coleman Validation'!AB$665666&amp;":"&amp;'Coleman Validation'!AB$665667),'Coleman Validation'!AB$665668,FALSE)),0,HLOOKUP($B99,INDIRECT("'Monthly Resource Report'!"&amp;'Coleman Validation'!AB$665666&amp;":"&amp;'Coleman Validation'!AB$665667),'Coleman Validation'!AB$665668,FALSE))</f>
        <v>2.2360025374966557</v>
      </c>
      <c r="AC99" s="317">
        <f ca="1">+IF(ISERROR(HLOOKUP($B99,INDIRECT("'Monthly Resource Report'!"&amp;'Coleman Validation'!AC$665666&amp;":"&amp;'Coleman Validation'!AC$665667),'Coleman Validation'!AC$665668,FALSE)),0,HLOOKUP($B99,INDIRECT("'Monthly Resource Report'!"&amp;'Coleman Validation'!AC$665666&amp;":"&amp;'Coleman Validation'!AC$665667),'Coleman Validation'!AC$665668,FALSE))</f>
        <v>0.32965057567293549</v>
      </c>
      <c r="AD99" s="318">
        <f ca="1">+IF(ISERROR(HLOOKUP($B99,INDIRECT("'Monthly Resource Report'!"&amp;'Coleman Validation'!AD$665666&amp;":"&amp;'Coleman Validation'!AD$665667),'Coleman Validation'!AD$665668,FALSE)),0,HLOOKUP($B99,INDIRECT("'Monthly Resource Report'!"&amp;'Coleman Validation'!AD$665666&amp;":"&amp;'Coleman Validation'!AD$665667),'Coleman Validation'!AD$665668,FALSE))</f>
        <v>0.2005805643253587</v>
      </c>
    </row>
    <row r="100" spans="2:30" s="29" customFormat="1">
      <c r="B100" s="301">
        <v>44228</v>
      </c>
      <c r="C100" s="294">
        <v>146</v>
      </c>
      <c r="D100" s="297">
        <v>2.236489522789765</v>
      </c>
      <c r="E100" s="299">
        <v>0.33</v>
      </c>
      <c r="F100" s="295">
        <v>0.2</v>
      </c>
      <c r="G100" s="294">
        <f ca="1">+IF(ISERROR(HLOOKUP($B100,INDIRECT("'Monthly Resource Report'!"&amp;'Coleman Validation'!G$665666&amp;":"&amp;'Coleman Validation'!G$665667),'Coleman Validation'!G$665668,FALSE)),0,HLOOKUP($B100,INDIRECT("'Monthly Resource Report'!"&amp;'Coleman Validation'!G$665666&amp;":"&amp;'Coleman Validation'!G$665667),'Coleman Validation'!G$665668,FALSE))</f>
        <v>146</v>
      </c>
      <c r="H100" s="297">
        <f ca="1">+IF(ISERROR(HLOOKUP($B100,INDIRECT("'Monthly Resource Report'!"&amp;'Coleman Validation'!H$665666&amp;":"&amp;'Coleman Validation'!H$665667),'Coleman Validation'!H$665668,FALSE)),0,HLOOKUP($B100,INDIRECT("'Monthly Resource Report'!"&amp;'Coleman Validation'!H$665666&amp;":"&amp;'Coleman Validation'!H$665667),'Coleman Validation'!H$665668,FALSE))</f>
        <v>2.236000619064991</v>
      </c>
      <c r="I100" s="317">
        <f ca="1">+IF(ISERROR(HLOOKUP($B100,INDIRECT("'Monthly Resource Report'!"&amp;'Coleman Validation'!I$665666&amp;":"&amp;'Coleman Validation'!I$665667),'Coleman Validation'!I$665668,FALSE)),0,HLOOKUP($B100,INDIRECT("'Monthly Resource Report'!"&amp;'Coleman Validation'!I$665666&amp;":"&amp;'Coleman Validation'!I$665667),'Coleman Validation'!I$665668,FALSE))</f>
        <v>0.32935128201542563</v>
      </c>
      <c r="J100" s="318">
        <f ca="1">+IF(ISERROR(HLOOKUP($B100,INDIRECT("'Monthly Resource Report'!"&amp;'Coleman Validation'!J$665666&amp;":"&amp;'Coleman Validation'!J$665667),'Coleman Validation'!J$665668,FALSE)),0,HLOOKUP($B100,INDIRECT("'Monthly Resource Report'!"&amp;'Coleman Validation'!J$665666&amp;":"&amp;'Coleman Validation'!J$665667),'Coleman Validation'!J$665668,FALSE))</f>
        <v>0.20035265117662687</v>
      </c>
      <c r="L100" s="301">
        <v>44228</v>
      </c>
      <c r="M100" s="294">
        <v>146</v>
      </c>
      <c r="N100" s="297">
        <v>2.236489522789765</v>
      </c>
      <c r="O100" s="299">
        <v>0.33</v>
      </c>
      <c r="P100" s="295">
        <v>0.2</v>
      </c>
      <c r="Q100" s="294">
        <f ca="1">+IF(ISERROR(HLOOKUP($B100,INDIRECT("'Monthly Resource Report'!"&amp;'Coleman Validation'!Q$665666&amp;":"&amp;'Coleman Validation'!Q$665667),'Coleman Validation'!Q$665668,FALSE)),0,HLOOKUP($B100,INDIRECT("'Monthly Resource Report'!"&amp;'Coleman Validation'!Q$665666&amp;":"&amp;'Coleman Validation'!Q$665667),'Coleman Validation'!Q$665668,FALSE))</f>
        <v>146</v>
      </c>
      <c r="R100" s="297">
        <f ca="1">+IF(ISERROR(HLOOKUP($B100,INDIRECT("'Monthly Resource Report'!"&amp;'Coleman Validation'!R$665666&amp;":"&amp;'Coleman Validation'!R$665667),'Coleman Validation'!R$665668,FALSE)),0,HLOOKUP($B100,INDIRECT("'Monthly Resource Report'!"&amp;'Coleman Validation'!R$665666&amp;":"&amp;'Coleman Validation'!R$665667),'Coleman Validation'!R$665668,FALSE))</f>
        <v>2.2360006632765863</v>
      </c>
      <c r="S100" s="317">
        <f ca="1">+IF(ISERROR(HLOOKUP($B100,INDIRECT("'Monthly Resource Report'!"&amp;'Coleman Validation'!S$665666&amp;":"&amp;'Coleman Validation'!S$665667),'Coleman Validation'!S$665668,FALSE)),0,HLOOKUP($B100,INDIRECT("'Monthly Resource Report'!"&amp;'Coleman Validation'!S$665666&amp;":"&amp;'Coleman Validation'!S$665667),'Coleman Validation'!S$665668,FALSE))</f>
        <v>0.3293109880761077</v>
      </c>
      <c r="T100" s="318">
        <f ca="1">+IF(ISERROR(HLOOKUP($B100,INDIRECT("'Monthly Resource Report'!"&amp;'Coleman Validation'!T$665666&amp;":"&amp;'Coleman Validation'!T$665667),'Coleman Validation'!T$665668,FALSE)),0,HLOOKUP($B100,INDIRECT("'Monthly Resource Report'!"&amp;'Coleman Validation'!T$665666&amp;":"&amp;'Coleman Validation'!T$665667),'Coleman Validation'!T$665668,FALSE))</f>
        <v>0.20040087057960737</v>
      </c>
      <c r="V100" s="301">
        <v>44228</v>
      </c>
      <c r="W100" s="294">
        <v>151</v>
      </c>
      <c r="X100" s="297">
        <v>2.236489522789765</v>
      </c>
      <c r="Y100" s="299">
        <v>0.33</v>
      </c>
      <c r="Z100" s="295">
        <v>0.2</v>
      </c>
      <c r="AA100" s="294">
        <f ca="1">+IF(ISERROR(HLOOKUP($B100,INDIRECT("'Monthly Resource Report'!"&amp;'Coleman Validation'!AA$665666&amp;":"&amp;'Coleman Validation'!AA$665667),'Coleman Validation'!AA$665668,FALSE)),0,HLOOKUP($B100,INDIRECT("'Monthly Resource Report'!"&amp;'Coleman Validation'!AA$665666&amp;":"&amp;'Coleman Validation'!AA$665667),'Coleman Validation'!AA$665668,FALSE))</f>
        <v>151</v>
      </c>
      <c r="AB100" s="297">
        <f ca="1">+IF(ISERROR(HLOOKUP($B100,INDIRECT("'Monthly Resource Report'!"&amp;'Coleman Validation'!AB$665666&amp;":"&amp;'Coleman Validation'!AB$665667),'Coleman Validation'!AB$665668,FALSE)),0,HLOOKUP($B100,INDIRECT("'Monthly Resource Report'!"&amp;'Coleman Validation'!AB$665666&amp;":"&amp;'Coleman Validation'!AB$665667),'Coleman Validation'!AB$665668,FALSE))</f>
        <v>2.2360030147319612</v>
      </c>
      <c r="AC100" s="317">
        <f ca="1">+IF(ISERROR(HLOOKUP($B100,INDIRECT("'Monthly Resource Report'!"&amp;'Coleman Validation'!AC$665666&amp;":"&amp;'Coleman Validation'!AC$665667),'Coleman Validation'!AC$665668,FALSE)),0,HLOOKUP($B100,INDIRECT("'Monthly Resource Report'!"&amp;'Coleman Validation'!AC$665666&amp;":"&amp;'Coleman Validation'!AC$665667),'Coleman Validation'!AC$665668,FALSE))</f>
        <v>0.329646588234073</v>
      </c>
      <c r="AD100" s="318">
        <f ca="1">+IF(ISERROR(HLOOKUP($B100,INDIRECT("'Monthly Resource Report'!"&amp;'Coleman Validation'!AD$665666&amp;":"&amp;'Coleman Validation'!AD$665667),'Coleman Validation'!AD$665668,FALSE)),0,HLOOKUP($B100,INDIRECT("'Monthly Resource Report'!"&amp;'Coleman Validation'!AD$665666&amp;":"&amp;'Coleman Validation'!AD$665667),'Coleman Validation'!AD$665668,FALSE))</f>
        <v>0.20085424856949285</v>
      </c>
    </row>
    <row r="101" spans="2:30" s="29" customFormat="1">
      <c r="B101" s="301">
        <v>44256</v>
      </c>
      <c r="C101" s="294">
        <v>146</v>
      </c>
      <c r="D101" s="297">
        <v>2.236489522789765</v>
      </c>
      <c r="E101" s="299">
        <v>0.33</v>
      </c>
      <c r="F101" s="295">
        <v>0.2</v>
      </c>
      <c r="G101" s="294">
        <f ca="1">+IF(ISERROR(HLOOKUP($B101,INDIRECT("'Monthly Resource Report'!"&amp;'Coleman Validation'!G$665666&amp;":"&amp;'Coleman Validation'!G$665667),'Coleman Validation'!G$665668,FALSE)),0,HLOOKUP($B101,INDIRECT("'Monthly Resource Report'!"&amp;'Coleman Validation'!G$665666&amp;":"&amp;'Coleman Validation'!G$665667),'Coleman Validation'!G$665668,FALSE))</f>
        <v>146</v>
      </c>
      <c r="H101" s="297">
        <f ca="1">+IF(ISERROR(HLOOKUP($B101,INDIRECT("'Monthly Resource Report'!"&amp;'Coleman Validation'!H$665666&amp;":"&amp;'Coleman Validation'!H$665667),'Coleman Validation'!H$665668,FALSE)),0,HLOOKUP($B101,INDIRECT("'Monthly Resource Report'!"&amp;'Coleman Validation'!H$665666&amp;":"&amp;'Coleman Validation'!H$665667),'Coleman Validation'!H$665668,FALSE))</f>
        <v>2.2360003978120337</v>
      </c>
      <c r="I101" s="317">
        <f ca="1">+IF(ISERROR(HLOOKUP($B101,INDIRECT("'Monthly Resource Report'!"&amp;'Coleman Validation'!I$665666&amp;":"&amp;'Coleman Validation'!I$665667),'Coleman Validation'!I$665668,FALSE)),0,HLOOKUP($B101,INDIRECT("'Monthly Resource Report'!"&amp;'Coleman Validation'!I$665666&amp;":"&amp;'Coleman Validation'!I$665667),'Coleman Validation'!I$665668,FALSE))</f>
        <v>0.32947435714515061</v>
      </c>
      <c r="J101" s="318">
        <f ca="1">+IF(ISERROR(HLOOKUP($B101,INDIRECT("'Monthly Resource Report'!"&amp;'Coleman Validation'!J$665666&amp;":"&amp;'Coleman Validation'!J$665667),'Coleman Validation'!J$665668,FALSE)),0,HLOOKUP($B101,INDIRECT("'Monthly Resource Report'!"&amp;'Coleman Validation'!J$665666&amp;":"&amp;'Coleman Validation'!J$665667),'Coleman Validation'!J$665668,FALSE))</f>
        <v>0.20032436327588526</v>
      </c>
      <c r="L101" s="301">
        <v>44256</v>
      </c>
      <c r="M101" s="294">
        <v>146</v>
      </c>
      <c r="N101" s="297">
        <v>2.236489522789765</v>
      </c>
      <c r="O101" s="299">
        <v>0.33</v>
      </c>
      <c r="P101" s="295">
        <v>0.2</v>
      </c>
      <c r="Q101" s="294">
        <f ca="1">+IF(ISERROR(HLOOKUP($B101,INDIRECT("'Monthly Resource Report'!"&amp;'Coleman Validation'!Q$665666&amp;":"&amp;'Coleman Validation'!Q$665667),'Coleman Validation'!Q$665668,FALSE)),0,HLOOKUP($B101,INDIRECT("'Monthly Resource Report'!"&amp;'Coleman Validation'!Q$665666&amp;":"&amp;'Coleman Validation'!Q$665667),'Coleman Validation'!Q$665668,FALSE))</f>
        <v>146</v>
      </c>
      <c r="R101" s="297">
        <f ca="1">+IF(ISERROR(HLOOKUP($B101,INDIRECT("'Monthly Resource Report'!"&amp;'Coleman Validation'!R$665666&amp;":"&amp;'Coleman Validation'!R$665667),'Coleman Validation'!R$665668,FALSE)),0,HLOOKUP($B101,INDIRECT("'Monthly Resource Report'!"&amp;'Coleman Validation'!R$665666&amp;":"&amp;'Coleman Validation'!R$665667),'Coleman Validation'!R$665668,FALSE))</f>
        <v>2.2360001999700043</v>
      </c>
      <c r="S101" s="317">
        <f ca="1">+IF(ISERROR(HLOOKUP($B101,INDIRECT("'Monthly Resource Report'!"&amp;'Coleman Validation'!S$665666&amp;":"&amp;'Coleman Validation'!S$665667),'Coleman Validation'!S$665668,FALSE)),0,HLOOKUP($B101,INDIRECT("'Monthly Resource Report'!"&amp;'Coleman Validation'!S$665666&amp;":"&amp;'Coleman Validation'!S$665667),'Coleman Validation'!S$665668,FALSE))</f>
        <v>0.32931415506435374</v>
      </c>
      <c r="T101" s="318">
        <f ca="1">+IF(ISERROR(HLOOKUP($B101,INDIRECT("'Monthly Resource Report'!"&amp;'Coleman Validation'!T$665666&amp;":"&amp;'Coleman Validation'!T$665667),'Coleman Validation'!T$665668,FALSE)),0,HLOOKUP($B101,INDIRECT("'Monthly Resource Report'!"&amp;'Coleman Validation'!T$665666&amp;":"&amp;'Coleman Validation'!T$665667),'Coleman Validation'!T$665668,FALSE))</f>
        <v>0.2007419100158731</v>
      </c>
      <c r="V101" s="301">
        <v>44256</v>
      </c>
      <c r="W101" s="294">
        <v>151</v>
      </c>
      <c r="X101" s="297">
        <v>2.236489522789765</v>
      </c>
      <c r="Y101" s="299">
        <v>0.33</v>
      </c>
      <c r="Z101" s="295">
        <v>0.2</v>
      </c>
      <c r="AA101" s="294">
        <f ca="1">+IF(ISERROR(HLOOKUP($B101,INDIRECT("'Monthly Resource Report'!"&amp;'Coleman Validation'!AA$665666&amp;":"&amp;'Coleman Validation'!AA$665667),'Coleman Validation'!AA$665668,FALSE)),0,HLOOKUP($B101,INDIRECT("'Monthly Resource Report'!"&amp;'Coleman Validation'!AA$665666&amp;":"&amp;'Coleman Validation'!AA$665667),'Coleman Validation'!AA$665668,FALSE))</f>
        <v>151</v>
      </c>
      <c r="AB101" s="297">
        <f ca="1">+IF(ISERROR(HLOOKUP($B101,INDIRECT("'Monthly Resource Report'!"&amp;'Coleman Validation'!AB$665666&amp;":"&amp;'Coleman Validation'!AB$665667),'Coleman Validation'!AB$665668,FALSE)),0,HLOOKUP($B101,INDIRECT("'Monthly Resource Report'!"&amp;'Coleman Validation'!AB$665666&amp;":"&amp;'Coleman Validation'!AB$665667),'Coleman Validation'!AB$665668,FALSE))</f>
        <v>2.2360024238396354</v>
      </c>
      <c r="AC101" s="317">
        <f ca="1">+IF(ISERROR(HLOOKUP($B101,INDIRECT("'Monthly Resource Report'!"&amp;'Coleman Validation'!AC$665666&amp;":"&amp;'Coleman Validation'!AC$665667),'Coleman Validation'!AC$665668,FALSE)),0,HLOOKUP($B101,INDIRECT("'Monthly Resource Report'!"&amp;'Coleman Validation'!AC$665666&amp;":"&amp;'Coleman Validation'!AC$665667),'Coleman Validation'!AC$665668,FALSE))</f>
        <v>0.32961158259254492</v>
      </c>
      <c r="AD101" s="318">
        <f ca="1">+IF(ISERROR(HLOOKUP($B101,INDIRECT("'Monthly Resource Report'!"&amp;'Coleman Validation'!AD$665666&amp;":"&amp;'Coleman Validation'!AD$665667),'Coleman Validation'!AD$665668,FALSE)),0,HLOOKUP($B101,INDIRECT("'Monthly Resource Report'!"&amp;'Coleman Validation'!AD$665666&amp;":"&amp;'Coleman Validation'!AD$665667),'Coleman Validation'!AD$665668,FALSE))</f>
        <v>0.20096782675341676</v>
      </c>
    </row>
    <row r="102" spans="2:30" s="29" customFormat="1">
      <c r="B102" s="301">
        <v>44287</v>
      </c>
      <c r="C102" s="294">
        <v>146</v>
      </c>
      <c r="D102" s="297">
        <v>2.236489522789765</v>
      </c>
      <c r="E102" s="299">
        <v>0.33</v>
      </c>
      <c r="F102" s="295">
        <v>0.2</v>
      </c>
      <c r="G102" s="294">
        <f ca="1">+IF(ISERROR(HLOOKUP($B102,INDIRECT("'Monthly Resource Report'!"&amp;'Coleman Validation'!G$665666&amp;":"&amp;'Coleman Validation'!G$665667),'Coleman Validation'!G$665668,FALSE)),0,HLOOKUP($B102,INDIRECT("'Monthly Resource Report'!"&amp;'Coleman Validation'!G$665666&amp;":"&amp;'Coleman Validation'!G$665667),'Coleman Validation'!G$665668,FALSE))</f>
        <v>146</v>
      </c>
      <c r="H102" s="297">
        <f ca="1">+IF(ISERROR(HLOOKUP($B102,INDIRECT("'Monthly Resource Report'!"&amp;'Coleman Validation'!H$665666&amp;":"&amp;'Coleman Validation'!H$665667),'Coleman Validation'!H$665668,FALSE)),0,HLOOKUP($B102,INDIRECT("'Monthly Resource Report'!"&amp;'Coleman Validation'!H$665666&amp;":"&amp;'Coleman Validation'!H$665667),'Coleman Validation'!H$665668,FALSE))</f>
        <v>2.2360002975336584</v>
      </c>
      <c r="I102" s="317">
        <f ca="1">+IF(ISERROR(HLOOKUP($B102,INDIRECT("'Monthly Resource Report'!"&amp;'Coleman Validation'!I$665666&amp;":"&amp;'Coleman Validation'!I$665667),'Coleman Validation'!I$665668,FALSE)),0,HLOOKUP($B102,INDIRECT("'Monthly Resource Report'!"&amp;'Coleman Validation'!I$665666&amp;":"&amp;'Coleman Validation'!I$665667),'Coleman Validation'!I$665668,FALSE))</f>
        <v>0.32853602795417397</v>
      </c>
      <c r="J102" s="318">
        <f ca="1">+IF(ISERROR(HLOOKUP($B102,INDIRECT("'Monthly Resource Report'!"&amp;'Coleman Validation'!J$665666&amp;":"&amp;'Coleman Validation'!J$665667),'Coleman Validation'!J$665668,FALSE)),0,HLOOKUP($B102,INDIRECT("'Monthly Resource Report'!"&amp;'Coleman Validation'!J$665666&amp;":"&amp;'Coleman Validation'!J$665667),'Coleman Validation'!J$665668,FALSE))</f>
        <v>0.20033969006502078</v>
      </c>
      <c r="L102" s="301">
        <v>44287</v>
      </c>
      <c r="M102" s="294">
        <v>146</v>
      </c>
      <c r="N102" s="297">
        <v>2.236489522789765</v>
      </c>
      <c r="O102" s="299">
        <v>0.33</v>
      </c>
      <c r="P102" s="295">
        <v>0.2</v>
      </c>
      <c r="Q102" s="294">
        <f ca="1">+IF(ISERROR(HLOOKUP($B102,INDIRECT("'Monthly Resource Report'!"&amp;'Coleman Validation'!Q$665666&amp;":"&amp;'Coleman Validation'!Q$665667),'Coleman Validation'!Q$665668,FALSE)),0,HLOOKUP($B102,INDIRECT("'Monthly Resource Report'!"&amp;'Coleman Validation'!Q$665666&amp;":"&amp;'Coleman Validation'!Q$665667),'Coleman Validation'!Q$665668,FALSE))</f>
        <v>146</v>
      </c>
      <c r="R102" s="297">
        <f ca="1">+IF(ISERROR(HLOOKUP($B102,INDIRECT("'Monthly Resource Report'!"&amp;'Coleman Validation'!R$665666&amp;":"&amp;'Coleman Validation'!R$665667),'Coleman Validation'!R$665668,FALSE)),0,HLOOKUP($B102,INDIRECT("'Monthly Resource Report'!"&amp;'Coleman Validation'!R$665666&amp;":"&amp;'Coleman Validation'!R$665667),'Coleman Validation'!R$665668,FALSE))</f>
        <v>2.2359996821192052</v>
      </c>
      <c r="S102" s="317">
        <f ca="1">+IF(ISERROR(HLOOKUP($B102,INDIRECT("'Monthly Resource Report'!"&amp;'Coleman Validation'!S$665666&amp;":"&amp;'Coleman Validation'!S$665667),'Coleman Validation'!S$665668,FALSE)),0,HLOOKUP($B102,INDIRECT("'Monthly Resource Report'!"&amp;'Coleman Validation'!S$665666&amp;":"&amp;'Coleman Validation'!S$665667),'Coleman Validation'!S$665668,FALSE))</f>
        <v>0.32859259429091231</v>
      </c>
      <c r="T102" s="318">
        <f ca="1">+IF(ISERROR(HLOOKUP($B102,INDIRECT("'Monthly Resource Report'!"&amp;'Coleman Validation'!T$665666&amp;":"&amp;'Coleman Validation'!T$665667),'Coleman Validation'!T$665668,FALSE)),0,HLOOKUP($B102,INDIRECT("'Monthly Resource Report'!"&amp;'Coleman Validation'!T$665666&amp;":"&amp;'Coleman Validation'!T$665667),'Coleman Validation'!T$665668,FALSE))</f>
        <v>0.20038164686913554</v>
      </c>
      <c r="V102" s="301">
        <v>44287</v>
      </c>
      <c r="W102" s="294">
        <v>151</v>
      </c>
      <c r="X102" s="297">
        <v>2.236489522789765</v>
      </c>
      <c r="Y102" s="299">
        <v>0.33</v>
      </c>
      <c r="Z102" s="295">
        <v>0.2</v>
      </c>
      <c r="AA102" s="294">
        <f ca="1">+IF(ISERROR(HLOOKUP($B102,INDIRECT("'Monthly Resource Report'!"&amp;'Coleman Validation'!AA$665666&amp;":"&amp;'Coleman Validation'!AA$665667),'Coleman Validation'!AA$665668,FALSE)),0,HLOOKUP($B102,INDIRECT("'Monthly Resource Report'!"&amp;'Coleman Validation'!AA$665666&amp;":"&amp;'Coleman Validation'!AA$665667),'Coleman Validation'!AA$665668,FALSE))</f>
        <v>151</v>
      </c>
      <c r="AB102" s="297">
        <f ca="1">+IF(ISERROR(HLOOKUP($B102,INDIRECT("'Monthly Resource Report'!"&amp;'Coleman Validation'!AB$665666&amp;":"&amp;'Coleman Validation'!AB$665667),'Coleman Validation'!AB$665668,FALSE)),0,HLOOKUP($B102,INDIRECT("'Monthly Resource Report'!"&amp;'Coleman Validation'!AB$665666&amp;":"&amp;'Coleman Validation'!AB$665667),'Coleman Validation'!AB$665668,FALSE))</f>
        <v>2.2360024476503595</v>
      </c>
      <c r="AC102" s="317">
        <f ca="1">+IF(ISERROR(HLOOKUP($B102,INDIRECT("'Monthly Resource Report'!"&amp;'Coleman Validation'!AC$665666&amp;":"&amp;'Coleman Validation'!AC$665667),'Coleman Validation'!AC$665668,FALSE)),0,HLOOKUP($B102,INDIRECT("'Monthly Resource Report'!"&amp;'Coleman Validation'!AC$665666&amp;":"&amp;'Coleman Validation'!AC$665667),'Coleman Validation'!AC$665668,FALSE))</f>
        <v>0.32885849994505445</v>
      </c>
      <c r="AD102" s="318">
        <f ca="1">+IF(ISERROR(HLOOKUP($B102,INDIRECT("'Monthly Resource Report'!"&amp;'Coleman Validation'!AD$665666&amp;":"&amp;'Coleman Validation'!AD$665667),'Coleman Validation'!AD$665668,FALSE)),0,HLOOKUP($B102,INDIRECT("'Monthly Resource Report'!"&amp;'Coleman Validation'!AD$665666&amp;":"&amp;'Coleman Validation'!AD$665667),'Coleman Validation'!AD$665668,FALSE))</f>
        <v>0.20062055339279589</v>
      </c>
    </row>
    <row r="103" spans="2:30" s="29" customFormat="1">
      <c r="B103" s="301">
        <v>44317</v>
      </c>
      <c r="C103" s="294">
        <v>146</v>
      </c>
      <c r="D103" s="297">
        <v>2.236489522789765</v>
      </c>
      <c r="E103" s="299">
        <v>0.33</v>
      </c>
      <c r="F103" s="295">
        <v>2.6</v>
      </c>
      <c r="G103" s="294">
        <f ca="1">+IF(ISERROR(HLOOKUP($B103,INDIRECT("'Monthly Resource Report'!"&amp;'Coleman Validation'!G$665666&amp;":"&amp;'Coleman Validation'!G$665667),'Coleman Validation'!G$665668,FALSE)),0,HLOOKUP($B103,INDIRECT("'Monthly Resource Report'!"&amp;'Coleman Validation'!G$665666&amp;":"&amp;'Coleman Validation'!G$665667),'Coleman Validation'!G$665668,FALSE))</f>
        <v>146</v>
      </c>
      <c r="H103" s="297">
        <f ca="1">+IF(ISERROR(HLOOKUP($B103,INDIRECT("'Monthly Resource Report'!"&amp;'Coleman Validation'!H$665666&amp;":"&amp;'Coleman Validation'!H$665667),'Coleman Validation'!H$665668,FALSE)),0,HLOOKUP($B103,INDIRECT("'Monthly Resource Report'!"&amp;'Coleman Validation'!H$665666&amp;":"&amp;'Coleman Validation'!H$665667),'Coleman Validation'!H$665668,FALSE))</f>
        <v>2.2360006979400198</v>
      </c>
      <c r="I103" s="317">
        <f ca="1">+IF(ISERROR(HLOOKUP($B103,INDIRECT("'Monthly Resource Report'!"&amp;'Coleman Validation'!I$665666&amp;":"&amp;'Coleman Validation'!I$665667),'Coleman Validation'!I$665668,FALSE)),0,HLOOKUP($B103,INDIRECT("'Monthly Resource Report'!"&amp;'Coleman Validation'!I$665666&amp;":"&amp;'Coleman Validation'!I$665667),'Coleman Validation'!I$665668,FALSE))</f>
        <v>0.32765909671624688</v>
      </c>
      <c r="J103" s="318">
        <f ca="1">+IF(ISERROR(HLOOKUP($B103,INDIRECT("'Monthly Resource Report'!"&amp;'Coleman Validation'!J$665666&amp;":"&amp;'Coleman Validation'!J$665667),'Coleman Validation'!J$665668,FALSE)),0,HLOOKUP($B103,INDIRECT("'Monthly Resource Report'!"&amp;'Coleman Validation'!J$665666&amp;":"&amp;'Coleman Validation'!J$665667),'Coleman Validation'!J$665668,FALSE))</f>
        <v>2.4332564207787781</v>
      </c>
      <c r="L103" s="301">
        <v>44317</v>
      </c>
      <c r="M103" s="294">
        <v>146</v>
      </c>
      <c r="N103" s="297">
        <v>2.236489522789765</v>
      </c>
      <c r="O103" s="299">
        <v>0.33</v>
      </c>
      <c r="P103" s="295">
        <v>0.2</v>
      </c>
      <c r="Q103" s="294">
        <f ca="1">+IF(ISERROR(HLOOKUP($B103,INDIRECT("'Monthly Resource Report'!"&amp;'Coleman Validation'!Q$665666&amp;":"&amp;'Coleman Validation'!Q$665667),'Coleman Validation'!Q$665668,FALSE)),0,HLOOKUP($B103,INDIRECT("'Monthly Resource Report'!"&amp;'Coleman Validation'!Q$665666&amp;":"&amp;'Coleman Validation'!Q$665667),'Coleman Validation'!Q$665668,FALSE))</f>
        <v>146</v>
      </c>
      <c r="R103" s="297">
        <f ca="1">+IF(ISERROR(HLOOKUP($B103,INDIRECT("'Monthly Resource Report'!"&amp;'Coleman Validation'!R$665666&amp;":"&amp;'Coleman Validation'!R$665667),'Coleman Validation'!R$665668,FALSE)),0,HLOOKUP($B103,INDIRECT("'Monthly Resource Report'!"&amp;'Coleman Validation'!R$665666&amp;":"&amp;'Coleman Validation'!R$665667),'Coleman Validation'!R$665668,FALSE))</f>
        <v>2.2359978277025094</v>
      </c>
      <c r="S103" s="317">
        <f ca="1">+IF(ISERROR(HLOOKUP($B103,INDIRECT("'Monthly Resource Report'!"&amp;'Coleman Validation'!S$665666&amp;":"&amp;'Coleman Validation'!S$665667),'Coleman Validation'!S$665668,FALSE)),0,HLOOKUP($B103,INDIRECT("'Monthly Resource Report'!"&amp;'Coleman Validation'!S$665666&amp;":"&amp;'Coleman Validation'!S$665667),'Coleman Validation'!S$665668,FALSE))</f>
        <v>0.32616956420012644</v>
      </c>
      <c r="T103" s="318">
        <f ca="1">+IF(ISERROR(HLOOKUP($B103,INDIRECT("'Monthly Resource Report'!"&amp;'Coleman Validation'!T$665666&amp;":"&amp;'Coleman Validation'!T$665667),'Coleman Validation'!T$665668,FALSE)),0,HLOOKUP($B103,INDIRECT("'Monthly Resource Report'!"&amp;'Coleman Validation'!T$665666&amp;":"&amp;'Coleman Validation'!T$665667),'Coleman Validation'!T$665668,FALSE))</f>
        <v>0.20254663239518184</v>
      </c>
      <c r="V103" s="301">
        <v>44317</v>
      </c>
      <c r="W103" s="294">
        <v>151</v>
      </c>
      <c r="X103" s="297">
        <v>2.236489522789765</v>
      </c>
      <c r="Y103" s="299">
        <v>0.33</v>
      </c>
      <c r="Z103" s="295">
        <v>2.6</v>
      </c>
      <c r="AA103" s="294">
        <f ca="1">+IF(ISERROR(HLOOKUP($B103,INDIRECT("'Monthly Resource Report'!"&amp;'Coleman Validation'!AA$665666&amp;":"&amp;'Coleman Validation'!AA$665667),'Coleman Validation'!AA$665668,FALSE)),0,HLOOKUP($B103,INDIRECT("'Monthly Resource Report'!"&amp;'Coleman Validation'!AA$665666&amp;":"&amp;'Coleman Validation'!AA$665667),'Coleman Validation'!AA$665668,FALSE))</f>
        <v>151</v>
      </c>
      <c r="AB103" s="297">
        <f ca="1">+IF(ISERROR(HLOOKUP($B103,INDIRECT("'Monthly Resource Report'!"&amp;'Coleman Validation'!AB$665666&amp;":"&amp;'Coleman Validation'!AB$665667),'Coleman Validation'!AB$665668,FALSE)),0,HLOOKUP($B103,INDIRECT("'Monthly Resource Report'!"&amp;'Coleman Validation'!AB$665666&amp;":"&amp;'Coleman Validation'!AB$665667),'Coleman Validation'!AB$665668,FALSE))</f>
        <v>2.2360026791335628</v>
      </c>
      <c r="AC103" s="317">
        <f ca="1">+IF(ISERROR(HLOOKUP($B103,INDIRECT("'Monthly Resource Report'!"&amp;'Coleman Validation'!AC$665666&amp;":"&amp;'Coleman Validation'!AC$665667),'Coleman Validation'!AC$665668,FALSE)),0,HLOOKUP($B103,INDIRECT("'Monthly Resource Report'!"&amp;'Coleman Validation'!AC$665666&amp;":"&amp;'Coleman Validation'!AC$665667),'Coleman Validation'!AC$665668,FALSE))</f>
        <v>0.32847593530252456</v>
      </c>
      <c r="AD103" s="318">
        <f ca="1">+IF(ISERROR(HLOOKUP($B103,INDIRECT("'Monthly Resource Report'!"&amp;'Coleman Validation'!AD$665666&amp;":"&amp;'Coleman Validation'!AD$665667),'Coleman Validation'!AD$665668,FALSE)),0,HLOOKUP($B103,INDIRECT("'Monthly Resource Report'!"&amp;'Coleman Validation'!AD$665666&amp;":"&amp;'Coleman Validation'!AD$665667),'Coleman Validation'!AD$665668,FALSE))</f>
        <v>2.4379365712024024</v>
      </c>
    </row>
    <row r="104" spans="2:30" s="29" customFormat="1">
      <c r="B104" s="301">
        <v>44348</v>
      </c>
      <c r="C104" s="294">
        <v>146</v>
      </c>
      <c r="D104" s="297">
        <v>2.236489522789765</v>
      </c>
      <c r="E104" s="299">
        <v>0.33</v>
      </c>
      <c r="F104" s="295">
        <v>0.2</v>
      </c>
      <c r="G104" s="294">
        <f ca="1">+IF(ISERROR(HLOOKUP($B104,INDIRECT("'Monthly Resource Report'!"&amp;'Coleman Validation'!G$665666&amp;":"&amp;'Coleman Validation'!G$665667),'Coleman Validation'!G$665668,FALSE)),0,HLOOKUP($B104,INDIRECT("'Monthly Resource Report'!"&amp;'Coleman Validation'!G$665666&amp;":"&amp;'Coleman Validation'!G$665667),'Coleman Validation'!G$665668,FALSE))</f>
        <v>146</v>
      </c>
      <c r="H104" s="297">
        <f ca="1">+IF(ISERROR(HLOOKUP($B104,INDIRECT("'Monthly Resource Report'!"&amp;'Coleman Validation'!H$665666&amp;":"&amp;'Coleman Validation'!H$665667),'Coleman Validation'!H$665668,FALSE)),0,HLOOKUP($B104,INDIRECT("'Monthly Resource Report'!"&amp;'Coleman Validation'!H$665666&amp;":"&amp;'Coleman Validation'!H$665667),'Coleman Validation'!H$665668,FALSE))</f>
        <v>2.2359996064756618</v>
      </c>
      <c r="I104" s="317">
        <f ca="1">+IF(ISERROR(HLOOKUP($B104,INDIRECT("'Monthly Resource Report'!"&amp;'Coleman Validation'!I$665666&amp;":"&amp;'Coleman Validation'!I$665667),'Coleman Validation'!I$665668,FALSE)),0,HLOOKUP($B104,INDIRECT("'Monthly Resource Report'!"&amp;'Coleman Validation'!I$665666&amp;":"&amp;'Coleman Validation'!I$665667),'Coleman Validation'!I$665668,FALSE))</f>
        <v>0.32762437276438883</v>
      </c>
      <c r="J104" s="318">
        <f ca="1">+IF(ISERROR(HLOOKUP($B104,INDIRECT("'Monthly Resource Report'!"&amp;'Coleman Validation'!J$665666&amp;":"&amp;'Coleman Validation'!J$665667),'Coleman Validation'!J$665668,FALSE)),0,HLOOKUP($B104,INDIRECT("'Monthly Resource Report'!"&amp;'Coleman Validation'!J$665666&amp;":"&amp;'Coleman Validation'!J$665667),'Coleman Validation'!J$665668,FALSE))</f>
        <v>0.62933890963687633</v>
      </c>
      <c r="L104" s="301">
        <v>44348</v>
      </c>
      <c r="M104" s="294">
        <v>146</v>
      </c>
      <c r="N104" s="297">
        <v>2.236489522789765</v>
      </c>
      <c r="O104" s="299">
        <v>0.33</v>
      </c>
      <c r="P104" s="295">
        <v>0.2</v>
      </c>
      <c r="Q104" s="294">
        <f ca="1">+IF(ISERROR(HLOOKUP($B104,INDIRECT("'Monthly Resource Report'!"&amp;'Coleman Validation'!Q$665666&amp;":"&amp;'Coleman Validation'!Q$665667),'Coleman Validation'!Q$665668,FALSE)),0,HLOOKUP($B104,INDIRECT("'Monthly Resource Report'!"&amp;'Coleman Validation'!Q$665666&amp;":"&amp;'Coleman Validation'!Q$665667),'Coleman Validation'!Q$665668,FALSE))</f>
        <v>146</v>
      </c>
      <c r="R104" s="297">
        <f ca="1">+IF(ISERROR(HLOOKUP($B104,INDIRECT("'Monthly Resource Report'!"&amp;'Coleman Validation'!R$665666&amp;":"&amp;'Coleman Validation'!R$665667),'Coleman Validation'!R$665668,FALSE)),0,HLOOKUP($B104,INDIRECT("'Monthly Resource Report'!"&amp;'Coleman Validation'!R$665666&amp;":"&amp;'Coleman Validation'!R$665667),'Coleman Validation'!R$665668,FALSE))</f>
        <v>2.2359999607982348</v>
      </c>
      <c r="S104" s="317">
        <f ca="1">+IF(ISERROR(HLOOKUP($B104,INDIRECT("'Monthly Resource Report'!"&amp;'Coleman Validation'!S$665666&amp;":"&amp;'Coleman Validation'!S$665667),'Coleman Validation'!S$665668,FALSE)),0,HLOOKUP($B104,INDIRECT("'Monthly Resource Report'!"&amp;'Coleman Validation'!S$665666&amp;":"&amp;'Coleman Validation'!S$665667),'Coleman Validation'!S$665668,FALSE))</f>
        <v>0.32774762353199355</v>
      </c>
      <c r="T104" s="318">
        <f ca="1">+IF(ISERROR(HLOOKUP($B104,INDIRECT("'Monthly Resource Report'!"&amp;'Coleman Validation'!T$665666&amp;":"&amp;'Coleman Validation'!T$665667),'Coleman Validation'!T$665668,FALSE)),0,HLOOKUP($B104,INDIRECT("'Monthly Resource Report'!"&amp;'Coleman Validation'!T$665666&amp;":"&amp;'Coleman Validation'!T$665667),'Coleman Validation'!T$665668,FALSE))</f>
        <v>0.20039607601617046</v>
      </c>
      <c r="V104" s="301">
        <v>44348</v>
      </c>
      <c r="W104" s="294">
        <v>151</v>
      </c>
      <c r="X104" s="297">
        <v>2.236489522789765</v>
      </c>
      <c r="Y104" s="299">
        <v>0.33</v>
      </c>
      <c r="Z104" s="295">
        <v>0.2</v>
      </c>
      <c r="AA104" s="294">
        <f ca="1">+IF(ISERROR(HLOOKUP($B104,INDIRECT("'Monthly Resource Report'!"&amp;'Coleman Validation'!AA$665666&amp;":"&amp;'Coleman Validation'!AA$665667),'Coleman Validation'!AA$665668,FALSE)),0,HLOOKUP($B104,INDIRECT("'Monthly Resource Report'!"&amp;'Coleman Validation'!AA$665666&amp;":"&amp;'Coleman Validation'!AA$665667),'Coleman Validation'!AA$665668,FALSE))</f>
        <v>151</v>
      </c>
      <c r="AB104" s="297">
        <f ca="1">+IF(ISERROR(HLOOKUP($B104,INDIRECT("'Monthly Resource Report'!"&amp;'Coleman Validation'!AB$665666&amp;":"&amp;'Coleman Validation'!AB$665667),'Coleman Validation'!AB$665668,FALSE)),0,HLOOKUP($B104,INDIRECT("'Monthly Resource Report'!"&amp;'Coleman Validation'!AB$665666&amp;":"&amp;'Coleman Validation'!AB$665667),'Coleman Validation'!AB$665668,FALSE))</f>
        <v>2.2360018972096096</v>
      </c>
      <c r="AC104" s="317">
        <f ca="1">+IF(ISERROR(HLOOKUP($B104,INDIRECT("'Monthly Resource Report'!"&amp;'Coleman Validation'!AC$665666&amp;":"&amp;'Coleman Validation'!AC$665667),'Coleman Validation'!AC$665668,FALSE)),0,HLOOKUP($B104,INDIRECT("'Monthly Resource Report'!"&amp;'Coleman Validation'!AC$665666&amp;":"&amp;'Coleman Validation'!AC$665667),'Coleman Validation'!AC$665668,FALSE))</f>
        <v>0.32797615632964161</v>
      </c>
      <c r="AD104" s="318">
        <f ca="1">+IF(ISERROR(HLOOKUP($B104,INDIRECT("'Monthly Resource Report'!"&amp;'Coleman Validation'!AD$665666&amp;":"&amp;'Coleman Validation'!AD$665667),'Coleman Validation'!AD$665668,FALSE)),0,HLOOKUP($B104,INDIRECT("'Monthly Resource Report'!"&amp;'Coleman Validation'!AD$665666&amp;":"&amp;'Coleman Validation'!AD$665667),'Coleman Validation'!AD$665668,FALSE))</f>
        <v>0.71834995609533181</v>
      </c>
    </row>
    <row r="105" spans="2:30" s="29" customFormat="1">
      <c r="B105" s="301">
        <v>44378</v>
      </c>
      <c r="C105" s="294">
        <v>146</v>
      </c>
      <c r="D105" s="297">
        <v>2.236489522789765</v>
      </c>
      <c r="E105" s="299">
        <v>0.33</v>
      </c>
      <c r="F105" s="295">
        <v>0.2</v>
      </c>
      <c r="G105" s="294">
        <f ca="1">+IF(ISERROR(HLOOKUP($B105,INDIRECT("'Monthly Resource Report'!"&amp;'Coleman Validation'!G$665666&amp;":"&amp;'Coleman Validation'!G$665667),'Coleman Validation'!G$665668,FALSE)),0,HLOOKUP($B105,INDIRECT("'Monthly Resource Report'!"&amp;'Coleman Validation'!G$665666&amp;":"&amp;'Coleman Validation'!G$665667),'Coleman Validation'!G$665668,FALSE))</f>
        <v>146</v>
      </c>
      <c r="H105" s="297">
        <f ca="1">+IF(ISERROR(HLOOKUP($B105,INDIRECT("'Monthly Resource Report'!"&amp;'Coleman Validation'!H$665666&amp;":"&amp;'Coleman Validation'!H$665667),'Coleman Validation'!H$665668,FALSE)),0,HLOOKUP($B105,INDIRECT("'Monthly Resource Report'!"&amp;'Coleman Validation'!H$665666&amp;":"&amp;'Coleman Validation'!H$665667),'Coleman Validation'!H$665668,FALSE))</f>
        <v>2.2359998733469135</v>
      </c>
      <c r="I105" s="317">
        <f ca="1">+IF(ISERROR(HLOOKUP($B105,INDIRECT("'Monthly Resource Report'!"&amp;'Coleman Validation'!I$665666&amp;":"&amp;'Coleman Validation'!I$665667),'Coleman Validation'!I$665668,FALSE)),0,HLOOKUP($B105,INDIRECT("'Monthly Resource Report'!"&amp;'Coleman Validation'!I$665666&amp;":"&amp;'Coleman Validation'!I$665667),'Coleman Validation'!I$665668,FALSE))</f>
        <v>0.32769998509892523</v>
      </c>
      <c r="J105" s="318">
        <f ca="1">+IF(ISERROR(HLOOKUP($B105,INDIRECT("'Monthly Resource Report'!"&amp;'Coleman Validation'!J$665666&amp;":"&amp;'Coleman Validation'!J$665667),'Coleman Validation'!J$665668,FALSE)),0,HLOOKUP($B105,INDIRECT("'Monthly Resource Report'!"&amp;'Coleman Validation'!J$665666&amp;":"&amp;'Coleman Validation'!J$665667),'Coleman Validation'!J$665668,FALSE))</f>
        <v>0.20034912414450209</v>
      </c>
      <c r="L105" s="301">
        <v>44378</v>
      </c>
      <c r="M105" s="294">
        <v>146</v>
      </c>
      <c r="N105" s="297">
        <v>2.236489522789765</v>
      </c>
      <c r="O105" s="299">
        <v>0.33</v>
      </c>
      <c r="P105" s="295">
        <v>0.2</v>
      </c>
      <c r="Q105" s="294">
        <f ca="1">+IF(ISERROR(HLOOKUP($B105,INDIRECT("'Monthly Resource Report'!"&amp;'Coleman Validation'!Q$665666&amp;":"&amp;'Coleman Validation'!Q$665667),'Coleman Validation'!Q$665668,FALSE)),0,HLOOKUP($B105,INDIRECT("'Monthly Resource Report'!"&amp;'Coleman Validation'!Q$665666&amp;":"&amp;'Coleman Validation'!Q$665667),'Coleman Validation'!Q$665668,FALSE))</f>
        <v>146</v>
      </c>
      <c r="R105" s="297">
        <f ca="1">+IF(ISERROR(HLOOKUP($B105,INDIRECT("'Monthly Resource Report'!"&amp;'Coleman Validation'!R$665666&amp;":"&amp;'Coleman Validation'!R$665667),'Coleman Validation'!R$665668,FALSE)),0,HLOOKUP($B105,INDIRECT("'Monthly Resource Report'!"&amp;'Coleman Validation'!R$665666&amp;":"&amp;'Coleman Validation'!R$665667),'Coleman Validation'!R$665668,FALSE))</f>
        <v>2.2360002549638271</v>
      </c>
      <c r="S105" s="317">
        <f ca="1">+IF(ISERROR(HLOOKUP($B105,INDIRECT("'Monthly Resource Report'!"&amp;'Coleman Validation'!S$665666&amp;":"&amp;'Coleman Validation'!S$665667),'Coleman Validation'!S$665668,FALSE)),0,HLOOKUP($B105,INDIRECT("'Monthly Resource Report'!"&amp;'Coleman Validation'!S$665666&amp;":"&amp;'Coleman Validation'!S$665667),'Coleman Validation'!S$665668,FALSE))</f>
        <v>0.32747288123062623</v>
      </c>
      <c r="T105" s="318">
        <f ca="1">+IF(ISERROR(HLOOKUP($B105,INDIRECT("'Monthly Resource Report'!"&amp;'Coleman Validation'!T$665666&amp;":"&amp;'Coleman Validation'!T$665667),'Coleman Validation'!T$665668,FALSE)),0,HLOOKUP($B105,INDIRECT("'Monthly Resource Report'!"&amp;'Coleman Validation'!T$665666&amp;":"&amp;'Coleman Validation'!T$665667),'Coleman Validation'!T$665668,FALSE))</f>
        <v>0.20058560471006809</v>
      </c>
      <c r="V105" s="301">
        <v>44378</v>
      </c>
      <c r="W105" s="294">
        <v>151</v>
      </c>
      <c r="X105" s="297">
        <v>2.236489522789765</v>
      </c>
      <c r="Y105" s="299">
        <v>0.33</v>
      </c>
      <c r="Z105" s="295">
        <v>0.2</v>
      </c>
      <c r="AA105" s="294">
        <f ca="1">+IF(ISERROR(HLOOKUP($B105,INDIRECT("'Monthly Resource Report'!"&amp;'Coleman Validation'!AA$665666&amp;":"&amp;'Coleman Validation'!AA$665667),'Coleman Validation'!AA$665668,FALSE)),0,HLOOKUP($B105,INDIRECT("'Monthly Resource Report'!"&amp;'Coleman Validation'!AA$665666&amp;":"&amp;'Coleman Validation'!AA$665667),'Coleman Validation'!AA$665668,FALSE))</f>
        <v>151</v>
      </c>
      <c r="AB105" s="297">
        <f ca="1">+IF(ISERROR(HLOOKUP($B105,INDIRECT("'Monthly Resource Report'!"&amp;'Coleman Validation'!AB$665666&amp;":"&amp;'Coleman Validation'!AB$665667),'Coleman Validation'!AB$665668,FALSE)),0,HLOOKUP($B105,INDIRECT("'Monthly Resource Report'!"&amp;'Coleman Validation'!AB$665666&amp;":"&amp;'Coleman Validation'!AB$665667),'Coleman Validation'!AB$665668,FALSE))</f>
        <v>2.2360025236255399</v>
      </c>
      <c r="AC105" s="317">
        <f ca="1">+IF(ISERROR(HLOOKUP($B105,INDIRECT("'Monthly Resource Report'!"&amp;'Coleman Validation'!AC$665666&amp;":"&amp;'Coleman Validation'!AC$665667),'Coleman Validation'!AC$665668,FALSE)),0,HLOOKUP($B105,INDIRECT("'Monthly Resource Report'!"&amp;'Coleman Validation'!AC$665666&amp;":"&amp;'Coleman Validation'!AC$665667),'Coleman Validation'!AC$665668,FALSE))</f>
        <v>0.32798786647494649</v>
      </c>
      <c r="AD105" s="318">
        <f ca="1">+IF(ISERROR(HLOOKUP($B105,INDIRECT("'Monthly Resource Report'!"&amp;'Coleman Validation'!AD$665666&amp;":"&amp;'Coleman Validation'!AD$665667),'Coleman Validation'!AD$665668,FALSE)),0,HLOOKUP($B105,INDIRECT("'Monthly Resource Report'!"&amp;'Coleman Validation'!AD$665666&amp;":"&amp;'Coleman Validation'!AD$665667),'Coleman Validation'!AD$665668,FALSE))</f>
        <v>0.20081846892097358</v>
      </c>
    </row>
    <row r="106" spans="2:30" s="29" customFormat="1">
      <c r="B106" s="301">
        <v>44409</v>
      </c>
      <c r="C106" s="294">
        <v>146</v>
      </c>
      <c r="D106" s="297">
        <v>2.236489522789765</v>
      </c>
      <c r="E106" s="299">
        <v>0.33</v>
      </c>
      <c r="F106" s="295">
        <v>0.2</v>
      </c>
      <c r="G106" s="294">
        <f ca="1">+IF(ISERROR(HLOOKUP($B106,INDIRECT("'Monthly Resource Report'!"&amp;'Coleman Validation'!G$665666&amp;":"&amp;'Coleman Validation'!G$665667),'Coleman Validation'!G$665668,FALSE)),0,HLOOKUP($B106,INDIRECT("'Monthly Resource Report'!"&amp;'Coleman Validation'!G$665666&amp;":"&amp;'Coleman Validation'!G$665667),'Coleman Validation'!G$665668,FALSE))</f>
        <v>146</v>
      </c>
      <c r="H106" s="297">
        <f ca="1">+IF(ISERROR(HLOOKUP($B106,INDIRECT("'Monthly Resource Report'!"&amp;'Coleman Validation'!H$665666&amp;":"&amp;'Coleman Validation'!H$665667),'Coleman Validation'!H$665668,FALSE)),0,HLOOKUP($B106,INDIRECT("'Monthly Resource Report'!"&amp;'Coleman Validation'!H$665666&amp;":"&amp;'Coleman Validation'!H$665667),'Coleman Validation'!H$665668,FALSE))</f>
        <v>2.236000858476936</v>
      </c>
      <c r="I106" s="317">
        <f ca="1">+IF(ISERROR(HLOOKUP($B106,INDIRECT("'Monthly Resource Report'!"&amp;'Coleman Validation'!I$665666&amp;":"&amp;'Coleman Validation'!I$665667),'Coleman Validation'!I$665668,FALSE)),0,HLOOKUP($B106,INDIRECT("'Monthly Resource Report'!"&amp;'Coleman Validation'!I$665666&amp;":"&amp;'Coleman Validation'!I$665667),'Coleman Validation'!I$665668,FALSE))</f>
        <v>0.32794233132760992</v>
      </c>
      <c r="J106" s="318">
        <f ca="1">+IF(ISERROR(HLOOKUP($B106,INDIRECT("'Monthly Resource Report'!"&amp;'Coleman Validation'!J$665666&amp;":"&amp;'Coleman Validation'!J$665667),'Coleman Validation'!J$665668,FALSE)),0,HLOOKUP($B106,INDIRECT("'Monthly Resource Report'!"&amp;'Coleman Validation'!J$665666&amp;":"&amp;'Coleman Validation'!J$665667),'Coleman Validation'!J$665668,FALSE))</f>
        <v>0.20068198693886902</v>
      </c>
      <c r="L106" s="301">
        <v>44409</v>
      </c>
      <c r="M106" s="294">
        <v>146</v>
      </c>
      <c r="N106" s="297">
        <v>2.236489522789765</v>
      </c>
      <c r="O106" s="299">
        <v>0.33</v>
      </c>
      <c r="P106" s="295">
        <v>0.2</v>
      </c>
      <c r="Q106" s="294">
        <f ca="1">+IF(ISERROR(HLOOKUP($B106,INDIRECT("'Monthly Resource Report'!"&amp;'Coleman Validation'!Q$665666&amp;":"&amp;'Coleman Validation'!Q$665667),'Coleman Validation'!Q$665668,FALSE)),0,HLOOKUP($B106,INDIRECT("'Monthly Resource Report'!"&amp;'Coleman Validation'!Q$665666&amp;":"&amp;'Coleman Validation'!Q$665667),'Coleman Validation'!Q$665668,FALSE))</f>
        <v>146</v>
      </c>
      <c r="R106" s="297">
        <f ca="1">+IF(ISERROR(HLOOKUP($B106,INDIRECT("'Monthly Resource Report'!"&amp;'Coleman Validation'!R$665666&amp;":"&amp;'Coleman Validation'!R$665667),'Coleman Validation'!R$665668,FALSE)),0,HLOOKUP($B106,INDIRECT("'Monthly Resource Report'!"&amp;'Coleman Validation'!R$665666&amp;":"&amp;'Coleman Validation'!R$665667),'Coleman Validation'!R$665668,FALSE))</f>
        <v>2.236000750876022</v>
      </c>
      <c r="S106" s="317">
        <f ca="1">+IF(ISERROR(HLOOKUP($B106,INDIRECT("'Monthly Resource Report'!"&amp;'Coleman Validation'!S$665666&amp;":"&amp;'Coleman Validation'!S$665667),'Coleman Validation'!S$665668,FALSE)),0,HLOOKUP($B106,INDIRECT("'Monthly Resource Report'!"&amp;'Coleman Validation'!S$665666&amp;":"&amp;'Coleman Validation'!S$665667),'Coleman Validation'!S$665668,FALSE))</f>
        <v>0.32802070809322842</v>
      </c>
      <c r="T106" s="318">
        <f ca="1">+IF(ISERROR(HLOOKUP($B106,INDIRECT("'Monthly Resource Report'!"&amp;'Coleman Validation'!T$665666&amp;":"&amp;'Coleman Validation'!T$665667),'Coleman Validation'!T$665668,FALSE)),0,HLOOKUP($B106,INDIRECT("'Monthly Resource Report'!"&amp;'Coleman Validation'!T$665666&amp;":"&amp;'Coleman Validation'!T$665667),'Coleman Validation'!T$665668,FALSE))</f>
        <v>0.20037782597516857</v>
      </c>
      <c r="V106" s="301">
        <v>44409</v>
      </c>
      <c r="W106" s="294">
        <v>151</v>
      </c>
      <c r="X106" s="297">
        <v>2.236489522789765</v>
      </c>
      <c r="Y106" s="299">
        <v>0.33</v>
      </c>
      <c r="Z106" s="295">
        <v>0.2</v>
      </c>
      <c r="AA106" s="294">
        <f ca="1">+IF(ISERROR(HLOOKUP($B106,INDIRECT("'Monthly Resource Report'!"&amp;'Coleman Validation'!AA$665666&amp;":"&amp;'Coleman Validation'!AA$665667),'Coleman Validation'!AA$665668,FALSE)),0,HLOOKUP($B106,INDIRECT("'Monthly Resource Report'!"&amp;'Coleman Validation'!AA$665666&amp;":"&amp;'Coleman Validation'!AA$665667),'Coleman Validation'!AA$665668,FALSE))</f>
        <v>151</v>
      </c>
      <c r="AB106" s="297">
        <f ca="1">+IF(ISERROR(HLOOKUP($B106,INDIRECT("'Monthly Resource Report'!"&amp;'Coleman Validation'!AB$665666&amp;":"&amp;'Coleman Validation'!AB$665667),'Coleman Validation'!AB$665668,FALSE)),0,HLOOKUP($B106,INDIRECT("'Monthly Resource Report'!"&amp;'Coleman Validation'!AB$665666&amp;":"&amp;'Coleman Validation'!AB$665667),'Coleman Validation'!AB$665668,FALSE))</f>
        <v>2.2360024408848207</v>
      </c>
      <c r="AC106" s="317">
        <f ca="1">+IF(ISERROR(HLOOKUP($B106,INDIRECT("'Monthly Resource Report'!"&amp;'Coleman Validation'!AC$665666&amp;":"&amp;'Coleman Validation'!AC$665667),'Coleman Validation'!AC$665668,FALSE)),0,HLOOKUP($B106,INDIRECT("'Monthly Resource Report'!"&amp;'Coleman Validation'!AC$665666&amp;":"&amp;'Coleman Validation'!AC$665667),'Coleman Validation'!AC$665668,FALSE))</f>
        <v>0.32835057835742132</v>
      </c>
      <c r="AD106" s="318">
        <f ca="1">+IF(ISERROR(HLOOKUP($B106,INDIRECT("'Monthly Resource Report'!"&amp;'Coleman Validation'!AD$665666&amp;":"&amp;'Coleman Validation'!AD$665667),'Coleman Validation'!AD$665668,FALSE)),0,HLOOKUP($B106,INDIRECT("'Monthly Resource Report'!"&amp;'Coleman Validation'!AD$665666&amp;":"&amp;'Coleman Validation'!AD$665667),'Coleman Validation'!AD$665668,FALSE))</f>
        <v>0.20060301526188112</v>
      </c>
    </row>
    <row r="107" spans="2:30" s="29" customFormat="1">
      <c r="B107" s="301">
        <v>44440</v>
      </c>
      <c r="C107" s="294">
        <v>146</v>
      </c>
      <c r="D107" s="297">
        <v>2.236489522789765</v>
      </c>
      <c r="E107" s="299">
        <v>0.33</v>
      </c>
      <c r="F107" s="295">
        <v>0.2</v>
      </c>
      <c r="G107" s="294">
        <f ca="1">+IF(ISERROR(HLOOKUP($B107,INDIRECT("'Monthly Resource Report'!"&amp;'Coleman Validation'!G$665666&amp;":"&amp;'Coleman Validation'!G$665667),'Coleman Validation'!G$665668,FALSE)),0,HLOOKUP($B107,INDIRECT("'Monthly Resource Report'!"&amp;'Coleman Validation'!G$665666&amp;":"&amp;'Coleman Validation'!G$665667),'Coleman Validation'!G$665668,FALSE))</f>
        <v>146</v>
      </c>
      <c r="H107" s="297">
        <f ca="1">+IF(ISERROR(HLOOKUP($B107,INDIRECT("'Monthly Resource Report'!"&amp;'Coleman Validation'!H$665666&amp;":"&amp;'Coleman Validation'!H$665667),'Coleman Validation'!H$665668,FALSE)),0,HLOOKUP($B107,INDIRECT("'Monthly Resource Report'!"&amp;'Coleman Validation'!H$665666&amp;":"&amp;'Coleman Validation'!H$665667),'Coleman Validation'!H$665668,FALSE))</f>
        <v>2.2360003550233611</v>
      </c>
      <c r="I107" s="317">
        <f ca="1">+IF(ISERROR(HLOOKUP($B107,INDIRECT("'Monthly Resource Report'!"&amp;'Coleman Validation'!I$665666&amp;":"&amp;'Coleman Validation'!I$665667),'Coleman Validation'!I$665668,FALSE)),0,HLOOKUP($B107,INDIRECT("'Monthly Resource Report'!"&amp;'Coleman Validation'!I$665666&amp;":"&amp;'Coleman Validation'!I$665667),'Coleman Validation'!I$665668,FALSE))</f>
        <v>0.32754258389434054</v>
      </c>
      <c r="J107" s="318">
        <f ca="1">+IF(ISERROR(HLOOKUP($B107,INDIRECT("'Monthly Resource Report'!"&amp;'Coleman Validation'!J$665666&amp;":"&amp;'Coleman Validation'!J$665667),'Coleman Validation'!J$665668,FALSE)),0,HLOOKUP($B107,INDIRECT("'Monthly Resource Report'!"&amp;'Coleman Validation'!J$665666&amp;":"&amp;'Coleman Validation'!J$665667),'Coleman Validation'!J$665668,FALSE))</f>
        <v>0.20036318810333897</v>
      </c>
      <c r="L107" s="301">
        <v>44440</v>
      </c>
      <c r="M107" s="294">
        <v>146</v>
      </c>
      <c r="N107" s="297">
        <v>2.236489522789765</v>
      </c>
      <c r="O107" s="299">
        <v>0.33</v>
      </c>
      <c r="P107" s="295">
        <v>0.2</v>
      </c>
      <c r="Q107" s="294">
        <f ca="1">+IF(ISERROR(HLOOKUP($B107,INDIRECT("'Monthly Resource Report'!"&amp;'Coleman Validation'!Q$665666&amp;":"&amp;'Coleman Validation'!Q$665667),'Coleman Validation'!Q$665668,FALSE)),0,HLOOKUP($B107,INDIRECT("'Monthly Resource Report'!"&amp;'Coleman Validation'!Q$665666&amp;":"&amp;'Coleman Validation'!Q$665667),'Coleman Validation'!Q$665668,FALSE))</f>
        <v>146</v>
      </c>
      <c r="R107" s="297">
        <f ca="1">+IF(ISERROR(HLOOKUP($B107,INDIRECT("'Monthly Resource Report'!"&amp;'Coleman Validation'!R$665666&amp;":"&amp;'Coleman Validation'!R$665667),'Coleman Validation'!R$665668,FALSE)),0,HLOOKUP($B107,INDIRECT("'Monthly Resource Report'!"&amp;'Coleman Validation'!R$665666&amp;":"&amp;'Coleman Validation'!R$665667),'Coleman Validation'!R$665668,FALSE))</f>
        <v>2.2359998237322491</v>
      </c>
      <c r="S107" s="317">
        <f ca="1">+IF(ISERROR(HLOOKUP($B107,INDIRECT("'Monthly Resource Report'!"&amp;'Coleman Validation'!S$665666&amp;":"&amp;'Coleman Validation'!S$665667),'Coleman Validation'!S$665668,FALSE)),0,HLOOKUP($B107,INDIRECT("'Monthly Resource Report'!"&amp;'Coleman Validation'!S$665666&amp;":"&amp;'Coleman Validation'!S$665667),'Coleman Validation'!S$665668,FALSE))</f>
        <v>0.32735952182764533</v>
      </c>
      <c r="T107" s="318">
        <f ca="1">+IF(ISERROR(HLOOKUP($B107,INDIRECT("'Monthly Resource Report'!"&amp;'Coleman Validation'!T$665666&amp;":"&amp;'Coleman Validation'!T$665667),'Coleman Validation'!T$665668,FALSE)),0,HLOOKUP($B107,INDIRECT("'Monthly Resource Report'!"&amp;'Coleman Validation'!T$665666&amp;":"&amp;'Coleman Validation'!T$665667),'Coleman Validation'!T$665668,FALSE))</f>
        <v>0.20059570968680113</v>
      </c>
      <c r="V107" s="301">
        <v>44440</v>
      </c>
      <c r="W107" s="294">
        <v>151</v>
      </c>
      <c r="X107" s="297">
        <v>2.236489522789765</v>
      </c>
      <c r="Y107" s="299">
        <v>0.33</v>
      </c>
      <c r="Z107" s="295">
        <v>0.2</v>
      </c>
      <c r="AA107" s="294">
        <f ca="1">+IF(ISERROR(HLOOKUP($B107,INDIRECT("'Monthly Resource Report'!"&amp;'Coleman Validation'!AA$665666&amp;":"&amp;'Coleman Validation'!AA$665667),'Coleman Validation'!AA$665668,FALSE)),0,HLOOKUP($B107,INDIRECT("'Monthly Resource Report'!"&amp;'Coleman Validation'!AA$665666&amp;":"&amp;'Coleman Validation'!AA$665667),'Coleman Validation'!AA$665668,FALSE))</f>
        <v>151</v>
      </c>
      <c r="AB107" s="297">
        <f ca="1">+IF(ISERROR(HLOOKUP($B107,INDIRECT("'Monthly Resource Report'!"&amp;'Coleman Validation'!AB$665666&amp;":"&amp;'Coleman Validation'!AB$665667),'Coleman Validation'!AB$665668,FALSE)),0,HLOOKUP($B107,INDIRECT("'Monthly Resource Report'!"&amp;'Coleman Validation'!AB$665666&amp;":"&amp;'Coleman Validation'!AB$665667),'Coleman Validation'!AB$665668,FALSE))</f>
        <v>2.2360022472386527</v>
      </c>
      <c r="AC107" s="317">
        <f ca="1">+IF(ISERROR(HLOOKUP($B107,INDIRECT("'Monthly Resource Report'!"&amp;'Coleman Validation'!AC$665666&amp;":"&amp;'Coleman Validation'!AC$665667),'Coleman Validation'!AC$665668,FALSE)),0,HLOOKUP($B107,INDIRECT("'Monthly Resource Report'!"&amp;'Coleman Validation'!AC$665666&amp;":"&amp;'Coleman Validation'!AC$665667),'Coleman Validation'!AC$665668,FALSE))</f>
        <v>0.32808823780089041</v>
      </c>
      <c r="AD107" s="318">
        <f ca="1">+IF(ISERROR(HLOOKUP($B107,INDIRECT("'Monthly Resource Report'!"&amp;'Coleman Validation'!AD$665666&amp;":"&amp;'Coleman Validation'!AD$665667),'Coleman Validation'!AD$665668,FALSE)),0,HLOOKUP($B107,INDIRECT("'Monthly Resource Report'!"&amp;'Coleman Validation'!AD$665666&amp;":"&amp;'Coleman Validation'!AD$665667),'Coleman Validation'!AD$665668,FALSE))</f>
        <v>0.20041676637577954</v>
      </c>
    </row>
    <row r="108" spans="2:30" s="29" customFormat="1">
      <c r="B108" s="301">
        <v>44470</v>
      </c>
      <c r="C108" s="294">
        <v>146</v>
      </c>
      <c r="D108" s="297">
        <v>2.236489522789765</v>
      </c>
      <c r="E108" s="299">
        <v>0.33</v>
      </c>
      <c r="F108" s="295">
        <v>0.2</v>
      </c>
      <c r="G108" s="294">
        <f ca="1">+IF(ISERROR(HLOOKUP($B108,INDIRECT("'Monthly Resource Report'!"&amp;'Coleman Validation'!G$665666&amp;":"&amp;'Coleman Validation'!G$665667),'Coleman Validation'!G$665668,FALSE)),0,HLOOKUP($B108,INDIRECT("'Monthly Resource Report'!"&amp;'Coleman Validation'!G$665666&amp;":"&amp;'Coleman Validation'!G$665667),'Coleman Validation'!G$665668,FALSE))</f>
        <v>146</v>
      </c>
      <c r="H108" s="297">
        <f ca="1">+IF(ISERROR(HLOOKUP($B108,INDIRECT("'Monthly Resource Report'!"&amp;'Coleman Validation'!H$665666&amp;":"&amp;'Coleman Validation'!H$665667),'Coleman Validation'!H$665668,FALSE)),0,HLOOKUP($B108,INDIRECT("'Monthly Resource Report'!"&amp;'Coleman Validation'!H$665666&amp;":"&amp;'Coleman Validation'!H$665667),'Coleman Validation'!H$665668,FALSE))</f>
        <v>2.2360006636181708</v>
      </c>
      <c r="I108" s="317">
        <f ca="1">+IF(ISERROR(HLOOKUP($B108,INDIRECT("'Monthly Resource Report'!"&amp;'Coleman Validation'!I$665666&amp;":"&amp;'Coleman Validation'!I$665667),'Coleman Validation'!I$665668,FALSE)),0,HLOOKUP($B108,INDIRECT("'Monthly Resource Report'!"&amp;'Coleman Validation'!I$665666&amp;":"&amp;'Coleman Validation'!I$665667),'Coleman Validation'!I$665668,FALSE))</f>
        <v>0.32822468585410547</v>
      </c>
      <c r="J108" s="318">
        <f ca="1">+IF(ISERROR(HLOOKUP($B108,INDIRECT("'Monthly Resource Report'!"&amp;'Coleman Validation'!J$665666&amp;":"&amp;'Coleman Validation'!J$665667),'Coleman Validation'!J$665668,FALSE)),0,HLOOKUP($B108,INDIRECT("'Monthly Resource Report'!"&amp;'Coleman Validation'!J$665666&amp;":"&amp;'Coleman Validation'!J$665667),'Coleman Validation'!J$665668,FALSE))</f>
        <v>0.20034197502431267</v>
      </c>
      <c r="L108" s="301">
        <v>44470</v>
      </c>
      <c r="M108" s="294">
        <v>146</v>
      </c>
      <c r="N108" s="297">
        <v>2.236489522789765</v>
      </c>
      <c r="O108" s="299">
        <v>0.33</v>
      </c>
      <c r="P108" s="295">
        <v>0.2</v>
      </c>
      <c r="Q108" s="294">
        <f ca="1">+IF(ISERROR(HLOOKUP($B108,INDIRECT("'Monthly Resource Report'!"&amp;'Coleman Validation'!Q$665666&amp;":"&amp;'Coleman Validation'!Q$665667),'Coleman Validation'!Q$665668,FALSE)),0,HLOOKUP($B108,INDIRECT("'Monthly Resource Report'!"&amp;'Coleman Validation'!Q$665666&amp;":"&amp;'Coleman Validation'!Q$665667),'Coleman Validation'!Q$665668,FALSE))</f>
        <v>146</v>
      </c>
      <c r="R108" s="297">
        <f ca="1">+IF(ISERROR(HLOOKUP($B108,INDIRECT("'Monthly Resource Report'!"&amp;'Coleman Validation'!R$665666&amp;":"&amp;'Coleman Validation'!R$665667),'Coleman Validation'!R$665668,FALSE)),0,HLOOKUP($B108,INDIRECT("'Monthly Resource Report'!"&amp;'Coleman Validation'!R$665666&amp;":"&amp;'Coleman Validation'!R$665667),'Coleman Validation'!R$665668,FALSE))</f>
        <v>2.2360004974505658</v>
      </c>
      <c r="S108" s="317">
        <f ca="1">+IF(ISERROR(HLOOKUP($B108,INDIRECT("'Monthly Resource Report'!"&amp;'Coleman Validation'!S$665666&amp;":"&amp;'Coleman Validation'!S$665667),'Coleman Validation'!S$665668,FALSE)),0,HLOOKUP($B108,INDIRECT("'Monthly Resource Report'!"&amp;'Coleman Validation'!S$665666&amp;":"&amp;'Coleman Validation'!S$665667),'Coleman Validation'!S$665668,FALSE))</f>
        <v>0.32818993800182017</v>
      </c>
      <c r="T108" s="318">
        <f ca="1">+IF(ISERROR(HLOOKUP($B108,INDIRECT("'Monthly Resource Report'!"&amp;'Coleman Validation'!T$665666&amp;":"&amp;'Coleman Validation'!T$665667),'Coleman Validation'!T$665668,FALSE)),0,HLOOKUP($B108,INDIRECT("'Monthly Resource Report'!"&amp;'Coleman Validation'!T$665666&amp;":"&amp;'Coleman Validation'!T$665667),'Coleman Validation'!T$665668,FALSE))</f>
        <v>0.20057628178184908</v>
      </c>
      <c r="V108" s="301">
        <v>44470</v>
      </c>
      <c r="W108" s="294">
        <v>151</v>
      </c>
      <c r="X108" s="297">
        <v>2.236489522789765</v>
      </c>
      <c r="Y108" s="299">
        <v>0.33</v>
      </c>
      <c r="Z108" s="295">
        <v>0.2</v>
      </c>
      <c r="AA108" s="294">
        <f ca="1">+IF(ISERROR(HLOOKUP($B108,INDIRECT("'Monthly Resource Report'!"&amp;'Coleman Validation'!AA$665666&amp;":"&amp;'Coleman Validation'!AA$665667),'Coleman Validation'!AA$665668,FALSE)),0,HLOOKUP($B108,INDIRECT("'Monthly Resource Report'!"&amp;'Coleman Validation'!AA$665666&amp;":"&amp;'Coleman Validation'!AA$665667),'Coleman Validation'!AA$665668,FALSE))</f>
        <v>151</v>
      </c>
      <c r="AB108" s="297">
        <f ca="1">+IF(ISERROR(HLOOKUP($B108,INDIRECT("'Monthly Resource Report'!"&amp;'Coleman Validation'!AB$665666&amp;":"&amp;'Coleman Validation'!AB$665667),'Coleman Validation'!AB$665668,FALSE)),0,HLOOKUP($B108,INDIRECT("'Monthly Resource Report'!"&amp;'Coleman Validation'!AB$665666&amp;":"&amp;'Coleman Validation'!AB$665667),'Coleman Validation'!AB$665668,FALSE))</f>
        <v>2.2360024154831266</v>
      </c>
      <c r="AC108" s="317">
        <f ca="1">+IF(ISERROR(HLOOKUP($B108,INDIRECT("'Monthly Resource Report'!"&amp;'Coleman Validation'!AC$665666&amp;":"&amp;'Coleman Validation'!AC$665667),'Coleman Validation'!AC$665668,FALSE)),0,HLOOKUP($B108,INDIRECT("'Monthly Resource Report'!"&amp;'Coleman Validation'!AC$665666&amp;":"&amp;'Coleman Validation'!AC$665667),'Coleman Validation'!AC$665668,FALSE))</f>
        <v>0.32884535403499232</v>
      </c>
      <c r="AD108" s="318">
        <f ca="1">+IF(ISERROR(HLOOKUP($B108,INDIRECT("'Monthly Resource Report'!"&amp;'Coleman Validation'!AD$665666&amp;":"&amp;'Coleman Validation'!AD$665667),'Coleman Validation'!AD$665668,FALSE)),0,HLOOKUP($B108,INDIRECT("'Monthly Resource Report'!"&amp;'Coleman Validation'!AD$665666&amp;":"&amp;'Coleman Validation'!AD$665667),'Coleman Validation'!AD$665668,FALSE))</f>
        <v>0.20039271115160365</v>
      </c>
    </row>
    <row r="109" spans="2:30" s="29" customFormat="1">
      <c r="B109" s="301">
        <v>44501</v>
      </c>
      <c r="C109" s="294">
        <v>146</v>
      </c>
      <c r="D109" s="297">
        <v>2.236489522789765</v>
      </c>
      <c r="E109" s="299">
        <v>0.33</v>
      </c>
      <c r="F109" s="295">
        <v>0.2</v>
      </c>
      <c r="G109" s="294">
        <f ca="1">+IF(ISERROR(HLOOKUP($B109,INDIRECT("'Monthly Resource Report'!"&amp;'Coleman Validation'!G$665666&amp;":"&amp;'Coleman Validation'!G$665667),'Coleman Validation'!G$665668,FALSE)),0,HLOOKUP($B109,INDIRECT("'Monthly Resource Report'!"&amp;'Coleman Validation'!G$665666&amp;":"&amp;'Coleman Validation'!G$665667),'Coleman Validation'!G$665668,FALSE))</f>
        <v>146</v>
      </c>
      <c r="H109" s="297">
        <f ca="1">+IF(ISERROR(HLOOKUP($B109,INDIRECT("'Monthly Resource Report'!"&amp;'Coleman Validation'!H$665666&amp;":"&amp;'Coleman Validation'!H$665667),'Coleman Validation'!H$665668,FALSE)),0,HLOOKUP($B109,INDIRECT("'Monthly Resource Report'!"&amp;'Coleman Validation'!H$665666&amp;":"&amp;'Coleman Validation'!H$665667),'Coleman Validation'!H$665668,FALSE))</f>
        <v>2.236000741137234</v>
      </c>
      <c r="I109" s="317">
        <f ca="1">+IF(ISERROR(HLOOKUP($B109,INDIRECT("'Monthly Resource Report'!"&amp;'Coleman Validation'!I$665666&amp;":"&amp;'Coleman Validation'!I$665667),'Coleman Validation'!I$665668,FALSE)),0,HLOOKUP($B109,INDIRECT("'Monthly Resource Report'!"&amp;'Coleman Validation'!I$665666&amp;":"&amp;'Coleman Validation'!I$665667),'Coleman Validation'!I$665668,FALSE))</f>
        <v>0.32941507030091549</v>
      </c>
      <c r="J109" s="318">
        <f ca="1">+IF(ISERROR(HLOOKUP($B109,INDIRECT("'Monthly Resource Report'!"&amp;'Coleman Validation'!J$665666&amp;":"&amp;'Coleman Validation'!J$665667),'Coleman Validation'!J$665668,FALSE)),0,HLOOKUP($B109,INDIRECT("'Monthly Resource Report'!"&amp;'Coleman Validation'!J$665666&amp;":"&amp;'Coleman Validation'!J$665667),'Coleman Validation'!J$665668,FALSE))</f>
        <v>0.20016100021849864</v>
      </c>
      <c r="L109" s="301">
        <v>44501</v>
      </c>
      <c r="M109" s="294">
        <v>146</v>
      </c>
      <c r="N109" s="297">
        <v>2.236489522789765</v>
      </c>
      <c r="O109" s="299">
        <v>0.33</v>
      </c>
      <c r="P109" s="295">
        <v>0.2</v>
      </c>
      <c r="Q109" s="294">
        <f ca="1">+IF(ISERROR(HLOOKUP($B109,INDIRECT("'Monthly Resource Report'!"&amp;'Coleman Validation'!Q$665666&amp;":"&amp;'Coleman Validation'!Q$665667),'Coleman Validation'!Q$665668,FALSE)),0,HLOOKUP($B109,INDIRECT("'Monthly Resource Report'!"&amp;'Coleman Validation'!Q$665666&amp;":"&amp;'Coleman Validation'!Q$665667),'Coleman Validation'!Q$665668,FALSE))</f>
        <v>146</v>
      </c>
      <c r="R109" s="297">
        <f ca="1">+IF(ISERROR(HLOOKUP($B109,INDIRECT("'Monthly Resource Report'!"&amp;'Coleman Validation'!R$665666&amp;":"&amp;'Coleman Validation'!R$665667),'Coleman Validation'!R$665668,FALSE)),0,HLOOKUP($B109,INDIRECT("'Monthly Resource Report'!"&amp;'Coleman Validation'!R$665666&amp;":"&amp;'Coleman Validation'!R$665667),'Coleman Validation'!R$665668,FALSE))</f>
        <v>2.2360008913409937</v>
      </c>
      <c r="S109" s="317">
        <f ca="1">+IF(ISERROR(HLOOKUP($B109,INDIRECT("'Monthly Resource Report'!"&amp;'Coleman Validation'!S$665666&amp;":"&amp;'Coleman Validation'!S$665667),'Coleman Validation'!S$665668,FALSE)),0,HLOOKUP($B109,INDIRECT("'Monthly Resource Report'!"&amp;'Coleman Validation'!S$665666&amp;":"&amp;'Coleman Validation'!S$665667),'Coleman Validation'!S$665668,FALSE))</f>
        <v>0.32930640301797942</v>
      </c>
      <c r="T109" s="318">
        <f ca="1">+IF(ISERROR(HLOOKUP($B109,INDIRECT("'Monthly Resource Report'!"&amp;'Coleman Validation'!T$665666&amp;":"&amp;'Coleman Validation'!T$665667),'Coleman Validation'!T$665668,FALSE)),0,HLOOKUP($B109,INDIRECT("'Monthly Resource Report'!"&amp;'Coleman Validation'!T$665666&amp;":"&amp;'Coleman Validation'!T$665667),'Coleman Validation'!T$665668,FALSE))</f>
        <v>0.20038411774189072</v>
      </c>
      <c r="V109" s="301">
        <v>44501</v>
      </c>
      <c r="W109" s="294">
        <v>151</v>
      </c>
      <c r="X109" s="297">
        <v>2.236489522789765</v>
      </c>
      <c r="Y109" s="299">
        <v>0.33</v>
      </c>
      <c r="Z109" s="295">
        <v>0.2</v>
      </c>
      <c r="AA109" s="294">
        <f ca="1">+IF(ISERROR(HLOOKUP($B109,INDIRECT("'Monthly Resource Report'!"&amp;'Coleman Validation'!AA$665666&amp;":"&amp;'Coleman Validation'!AA$665667),'Coleman Validation'!AA$665668,FALSE)),0,HLOOKUP($B109,INDIRECT("'Monthly Resource Report'!"&amp;'Coleman Validation'!AA$665666&amp;":"&amp;'Coleman Validation'!AA$665667),'Coleman Validation'!AA$665668,FALSE))</f>
        <v>151</v>
      </c>
      <c r="AB109" s="297">
        <f ca="1">+IF(ISERROR(HLOOKUP($B109,INDIRECT("'Monthly Resource Report'!"&amp;'Coleman Validation'!AB$665666&amp;":"&amp;'Coleman Validation'!AB$665667),'Coleman Validation'!AB$665668,FALSE)),0,HLOOKUP($B109,INDIRECT("'Monthly Resource Report'!"&amp;'Coleman Validation'!AB$665666&amp;":"&amp;'Coleman Validation'!AB$665667),'Coleman Validation'!AB$665668,FALSE))</f>
        <v>2.2360026496998078</v>
      </c>
      <c r="AC109" s="317">
        <f ca="1">+IF(ISERROR(HLOOKUP($B109,INDIRECT("'Monthly Resource Report'!"&amp;'Coleman Validation'!AC$665666&amp;":"&amp;'Coleman Validation'!AC$665667),'Coleman Validation'!AC$665668,FALSE)),0,HLOOKUP($B109,INDIRECT("'Monthly Resource Report'!"&amp;'Coleman Validation'!AC$665666&amp;":"&amp;'Coleman Validation'!AC$665667),'Coleman Validation'!AC$665668,FALSE))</f>
        <v>0.32962616437741621</v>
      </c>
      <c r="AD109" s="318">
        <f ca="1">+IF(ISERROR(HLOOKUP($B109,INDIRECT("'Monthly Resource Report'!"&amp;'Coleman Validation'!AD$665666&amp;":"&amp;'Coleman Validation'!AD$665667),'Coleman Validation'!AD$665668,FALSE)),0,HLOOKUP($B109,INDIRECT("'Monthly Resource Report'!"&amp;'Coleman Validation'!AD$665666&amp;":"&amp;'Coleman Validation'!AD$665667),'Coleman Validation'!AD$665668,FALSE))</f>
        <v>0.20079483601708809</v>
      </c>
    </row>
    <row r="110" spans="2:30" s="29" customFormat="1">
      <c r="B110" s="301">
        <v>44531</v>
      </c>
      <c r="C110" s="294">
        <v>146</v>
      </c>
      <c r="D110" s="297">
        <v>2.236489522789765</v>
      </c>
      <c r="E110" s="299">
        <v>0.33</v>
      </c>
      <c r="F110" s="295">
        <v>0.2</v>
      </c>
      <c r="G110" s="294">
        <f ca="1">+IF(ISERROR(HLOOKUP($B110,INDIRECT("'Monthly Resource Report'!"&amp;'Coleman Validation'!G$665666&amp;":"&amp;'Coleman Validation'!G$665667),'Coleman Validation'!G$665668,FALSE)),0,HLOOKUP($B110,INDIRECT("'Monthly Resource Report'!"&amp;'Coleman Validation'!G$665666&amp;":"&amp;'Coleman Validation'!G$665667),'Coleman Validation'!G$665668,FALSE))</f>
        <v>146</v>
      </c>
      <c r="H110" s="297">
        <f ca="1">+IF(ISERROR(HLOOKUP($B110,INDIRECT("'Monthly Resource Report'!"&amp;'Coleman Validation'!H$665666&amp;":"&amp;'Coleman Validation'!H$665667),'Coleman Validation'!H$665668,FALSE)),0,HLOOKUP($B110,INDIRECT("'Monthly Resource Report'!"&amp;'Coleman Validation'!H$665666&amp;":"&amp;'Coleman Validation'!H$665667),'Coleman Validation'!H$665668,FALSE))</f>
        <v>2.2359997531981408</v>
      </c>
      <c r="I110" s="317">
        <f ca="1">+IF(ISERROR(HLOOKUP($B110,INDIRECT("'Monthly Resource Report'!"&amp;'Coleman Validation'!I$665666&amp;":"&amp;'Coleman Validation'!I$665667),'Coleman Validation'!I$665668,FALSE)),0,HLOOKUP($B110,INDIRECT("'Monthly Resource Report'!"&amp;'Coleman Validation'!I$665666&amp;":"&amp;'Coleman Validation'!I$665667),'Coleman Validation'!I$665668,FALSE))</f>
        <v>0.32853565954774611</v>
      </c>
      <c r="J110" s="318">
        <f ca="1">+IF(ISERROR(HLOOKUP($B110,INDIRECT("'Monthly Resource Report'!"&amp;'Coleman Validation'!J$665666&amp;":"&amp;'Coleman Validation'!J$665667),'Coleman Validation'!J$665668,FALSE)),0,HLOOKUP($B110,INDIRECT("'Monthly Resource Report'!"&amp;'Coleman Validation'!J$665666&amp;":"&amp;'Coleman Validation'!J$665667),'Coleman Validation'!J$665668,FALSE))</f>
        <v>0.20032616133967812</v>
      </c>
      <c r="L110" s="301">
        <v>44531</v>
      </c>
      <c r="M110" s="294">
        <v>146</v>
      </c>
      <c r="N110" s="297">
        <v>2.236489522789765</v>
      </c>
      <c r="O110" s="299">
        <v>0.33</v>
      </c>
      <c r="P110" s="295">
        <v>0.2</v>
      </c>
      <c r="Q110" s="294">
        <f ca="1">+IF(ISERROR(HLOOKUP($B110,INDIRECT("'Monthly Resource Report'!"&amp;'Coleman Validation'!Q$665666&amp;":"&amp;'Coleman Validation'!Q$665667),'Coleman Validation'!Q$665668,FALSE)),0,HLOOKUP($B110,INDIRECT("'Monthly Resource Report'!"&amp;'Coleman Validation'!Q$665666&amp;":"&amp;'Coleman Validation'!Q$665667),'Coleman Validation'!Q$665668,FALSE))</f>
        <v>146</v>
      </c>
      <c r="R110" s="297">
        <f ca="1">+IF(ISERROR(HLOOKUP($B110,INDIRECT("'Monthly Resource Report'!"&amp;'Coleman Validation'!R$665666&amp;":"&amp;'Coleman Validation'!R$665667),'Coleman Validation'!R$665668,FALSE)),0,HLOOKUP($B110,INDIRECT("'Monthly Resource Report'!"&amp;'Coleman Validation'!R$665666&amp;":"&amp;'Coleman Validation'!R$665667),'Coleman Validation'!R$665668,FALSE))</f>
        <v>2.2359998757468134</v>
      </c>
      <c r="S110" s="317">
        <f ca="1">+IF(ISERROR(HLOOKUP($B110,INDIRECT("'Monthly Resource Report'!"&amp;'Coleman Validation'!S$665666&amp;":"&amp;'Coleman Validation'!S$665667),'Coleman Validation'!S$665668,FALSE)),0,HLOOKUP($B110,INDIRECT("'Monthly Resource Report'!"&amp;'Coleman Validation'!S$665666&amp;":"&amp;'Coleman Validation'!S$665667),'Coleman Validation'!S$665668,FALSE))</f>
        <v>0.3282998125013884</v>
      </c>
      <c r="T110" s="318">
        <f ca="1">+IF(ISERROR(HLOOKUP($B110,INDIRECT("'Monthly Resource Report'!"&amp;'Coleman Validation'!T$665666&amp;":"&amp;'Coleman Validation'!T$665667),'Coleman Validation'!T$665668,FALSE)),0,HLOOKUP($B110,INDIRECT("'Monthly Resource Report'!"&amp;'Coleman Validation'!T$665666&amp;":"&amp;'Coleman Validation'!T$665667),'Coleman Validation'!T$665668,FALSE))</f>
        <v>0.20057199601654072</v>
      </c>
      <c r="V110" s="301">
        <v>44531</v>
      </c>
      <c r="W110" s="294">
        <v>151</v>
      </c>
      <c r="X110" s="297">
        <v>2.236489522789765</v>
      </c>
      <c r="Y110" s="299">
        <v>0.33</v>
      </c>
      <c r="Z110" s="295">
        <v>0.2</v>
      </c>
      <c r="AA110" s="294">
        <f ca="1">+IF(ISERROR(HLOOKUP($B110,INDIRECT("'Monthly Resource Report'!"&amp;'Coleman Validation'!AA$665666&amp;":"&amp;'Coleman Validation'!AA$665667),'Coleman Validation'!AA$665668,FALSE)),0,HLOOKUP($B110,INDIRECT("'Monthly Resource Report'!"&amp;'Coleman Validation'!AA$665666&amp;":"&amp;'Coleman Validation'!AA$665667),'Coleman Validation'!AA$665668,FALSE))</f>
        <v>151</v>
      </c>
      <c r="AB110" s="297">
        <f ca="1">+IF(ISERROR(HLOOKUP($B110,INDIRECT("'Monthly Resource Report'!"&amp;'Coleman Validation'!AB$665666&amp;":"&amp;'Coleman Validation'!AB$665667),'Coleman Validation'!AB$665668,FALSE)),0,HLOOKUP($B110,INDIRECT("'Monthly Resource Report'!"&amp;'Coleman Validation'!AB$665666&amp;":"&amp;'Coleman Validation'!AB$665667),'Coleman Validation'!AB$665668,FALSE))</f>
        <v>2.236002437231225</v>
      </c>
      <c r="AC110" s="317">
        <f ca="1">+IF(ISERROR(HLOOKUP($B110,INDIRECT("'Monthly Resource Report'!"&amp;'Coleman Validation'!AC$665666&amp;":"&amp;'Coleman Validation'!AC$665667),'Coleman Validation'!AC$665668,FALSE)),0,HLOOKUP($B110,INDIRECT("'Monthly Resource Report'!"&amp;'Coleman Validation'!AC$665666&amp;":"&amp;'Coleman Validation'!AC$665667),'Coleman Validation'!AC$665668,FALSE))</f>
        <v>0.32873589705201556</v>
      </c>
      <c r="AD110" s="318">
        <f ca="1">+IF(ISERROR(HLOOKUP($B110,INDIRECT("'Monthly Resource Report'!"&amp;'Coleman Validation'!AD$665666&amp;":"&amp;'Coleman Validation'!AD$665667),'Coleman Validation'!AD$665668,FALSE)),0,HLOOKUP($B110,INDIRECT("'Monthly Resource Report'!"&amp;'Coleman Validation'!AD$665666&amp;":"&amp;'Coleman Validation'!AD$665667),'Coleman Validation'!AD$665668,FALSE))</f>
        <v>0.20059365824704084</v>
      </c>
    </row>
    <row r="111" spans="2:30" s="29" customFormat="1">
      <c r="B111" s="301">
        <v>44562</v>
      </c>
      <c r="C111" s="294">
        <v>146</v>
      </c>
      <c r="D111" s="297">
        <v>2.2970983888573673</v>
      </c>
      <c r="E111" s="299">
        <v>0.33</v>
      </c>
      <c r="F111" s="295">
        <v>0.2</v>
      </c>
      <c r="G111" s="294">
        <f ca="1">+IF(ISERROR(HLOOKUP($B111,INDIRECT("'Monthly Resource Report'!"&amp;'Coleman Validation'!G$665666&amp;":"&amp;'Coleman Validation'!G$665667),'Coleman Validation'!G$665668,FALSE)),0,HLOOKUP($B111,INDIRECT("'Monthly Resource Report'!"&amp;'Coleman Validation'!G$665666&amp;":"&amp;'Coleman Validation'!G$665667),'Coleman Validation'!G$665668,FALSE))</f>
        <v>146</v>
      </c>
      <c r="H111" s="297">
        <f ca="1">+IF(ISERROR(HLOOKUP($B111,INDIRECT("'Monthly Resource Report'!"&amp;'Coleman Validation'!H$665666&amp;":"&amp;'Coleman Validation'!H$665667),'Coleman Validation'!H$665668,FALSE)),0,HLOOKUP($B111,INDIRECT("'Monthly Resource Report'!"&amp;'Coleman Validation'!H$665666&amp;":"&amp;'Coleman Validation'!H$665667),'Coleman Validation'!H$665668,FALSE))</f>
        <v>2.2970016041708443</v>
      </c>
      <c r="I111" s="317">
        <f ca="1">+IF(ISERROR(HLOOKUP($B111,INDIRECT("'Monthly Resource Report'!"&amp;'Coleman Validation'!I$665666&amp;":"&amp;'Coleman Validation'!I$665667),'Coleman Validation'!I$665668,FALSE)),0,HLOOKUP($B111,INDIRECT("'Monthly Resource Report'!"&amp;'Coleman Validation'!I$665666&amp;":"&amp;'Coleman Validation'!I$665667),'Coleman Validation'!I$665668,FALSE))</f>
        <v>0.32923903519541969</v>
      </c>
      <c r="J111" s="318">
        <f ca="1">+IF(ISERROR(HLOOKUP($B111,INDIRECT("'Monthly Resource Report'!"&amp;'Coleman Validation'!J$665666&amp;":"&amp;'Coleman Validation'!J$665667),'Coleman Validation'!J$665668,FALSE)),0,HLOOKUP($B111,INDIRECT("'Monthly Resource Report'!"&amp;'Coleman Validation'!J$665666&amp;":"&amp;'Coleman Validation'!J$665667),'Coleman Validation'!J$665668,FALSE))</f>
        <v>0.20031936168054559</v>
      </c>
      <c r="L111" s="301">
        <v>44562</v>
      </c>
      <c r="M111" s="294">
        <v>146</v>
      </c>
      <c r="N111" s="297">
        <v>2.2970983888573673</v>
      </c>
      <c r="O111" s="299">
        <v>0.33</v>
      </c>
      <c r="P111" s="295">
        <v>0.2</v>
      </c>
      <c r="Q111" s="294">
        <f ca="1">+IF(ISERROR(HLOOKUP($B111,INDIRECT("'Monthly Resource Report'!"&amp;'Coleman Validation'!Q$665666&amp;":"&amp;'Coleman Validation'!Q$665667),'Coleman Validation'!Q$665668,FALSE)),0,HLOOKUP($B111,INDIRECT("'Monthly Resource Report'!"&amp;'Coleman Validation'!Q$665666&amp;":"&amp;'Coleman Validation'!Q$665667),'Coleman Validation'!Q$665668,FALSE))</f>
        <v>146</v>
      </c>
      <c r="R111" s="297">
        <f ca="1">+IF(ISERROR(HLOOKUP($B111,INDIRECT("'Monthly Resource Report'!"&amp;'Coleman Validation'!R$665666&amp;":"&amp;'Coleman Validation'!R$665667),'Coleman Validation'!R$665668,FALSE)),0,HLOOKUP($B111,INDIRECT("'Monthly Resource Report'!"&amp;'Coleman Validation'!R$665666&amp;":"&amp;'Coleman Validation'!R$665667),'Coleman Validation'!R$665668,FALSE))</f>
        <v>2.2970014744380585</v>
      </c>
      <c r="S111" s="317">
        <f ca="1">+IF(ISERROR(HLOOKUP($B111,INDIRECT("'Monthly Resource Report'!"&amp;'Coleman Validation'!S$665666&amp;":"&amp;'Coleman Validation'!S$665667),'Coleman Validation'!S$665668,FALSE)),0,HLOOKUP($B111,INDIRECT("'Monthly Resource Report'!"&amp;'Coleman Validation'!S$665666&amp;":"&amp;'Coleman Validation'!S$665667),'Coleman Validation'!S$665668,FALSE))</f>
        <v>0.32923488611496038</v>
      </c>
      <c r="T111" s="318">
        <f ca="1">+IF(ISERROR(HLOOKUP($B111,INDIRECT("'Monthly Resource Report'!"&amp;'Coleman Validation'!T$665666&amp;":"&amp;'Coleman Validation'!T$665667),'Coleman Validation'!T$665668,FALSE)),0,HLOOKUP($B111,INDIRECT("'Monthly Resource Report'!"&amp;'Coleman Validation'!T$665666&amp;":"&amp;'Coleman Validation'!T$665667),'Coleman Validation'!T$665668,FALSE))</f>
        <v>0.20056035682111834</v>
      </c>
      <c r="V111" s="301">
        <v>44562</v>
      </c>
      <c r="W111" s="294">
        <v>151</v>
      </c>
      <c r="X111" s="297">
        <v>2.2970983888573673</v>
      </c>
      <c r="Y111" s="299">
        <v>0.33</v>
      </c>
      <c r="Z111" s="295">
        <v>0.2</v>
      </c>
      <c r="AA111" s="294">
        <f ca="1">+IF(ISERROR(HLOOKUP($B111,INDIRECT("'Monthly Resource Report'!"&amp;'Coleman Validation'!AA$665666&amp;":"&amp;'Coleman Validation'!AA$665667),'Coleman Validation'!AA$665668,FALSE)),0,HLOOKUP($B111,INDIRECT("'Monthly Resource Report'!"&amp;'Coleman Validation'!AA$665666&amp;":"&amp;'Coleman Validation'!AA$665667),'Coleman Validation'!AA$665668,FALSE))</f>
        <v>151</v>
      </c>
      <c r="AB111" s="297">
        <f ca="1">+IF(ISERROR(HLOOKUP($B111,INDIRECT("'Monthly Resource Report'!"&amp;'Coleman Validation'!AB$665666&amp;":"&amp;'Coleman Validation'!AB$665667),'Coleman Validation'!AB$665668,FALSE)),0,HLOOKUP($B111,INDIRECT("'Monthly Resource Report'!"&amp;'Coleman Validation'!AB$665666&amp;":"&amp;'Coleman Validation'!AB$665667),'Coleman Validation'!AB$665668,FALSE))</f>
        <v>2.2970021222701447</v>
      </c>
      <c r="AC111" s="317">
        <f ca="1">+IF(ISERROR(HLOOKUP($B111,INDIRECT("'Monthly Resource Report'!"&amp;'Coleman Validation'!AC$665666&amp;":"&amp;'Coleman Validation'!AC$665667),'Coleman Validation'!AC$665668,FALSE)),0,HLOOKUP($B111,INDIRECT("'Monthly Resource Report'!"&amp;'Coleman Validation'!AC$665666&amp;":"&amp;'Coleman Validation'!AC$665667),'Coleman Validation'!AC$665668,FALSE))</f>
        <v>0.32964151261561808</v>
      </c>
      <c r="AD111" s="318">
        <f ca="1">+IF(ISERROR(HLOOKUP($B111,INDIRECT("'Monthly Resource Report'!"&amp;'Coleman Validation'!AD$665666&amp;":"&amp;'Coleman Validation'!AD$665667),'Coleman Validation'!AD$665668,FALSE)),0,HLOOKUP($B111,INDIRECT("'Monthly Resource Report'!"&amp;'Coleman Validation'!AD$665666&amp;":"&amp;'Coleman Validation'!AD$665667),'Coleman Validation'!AD$665668,FALSE))</f>
        <v>0.20057969430676412</v>
      </c>
    </row>
    <row r="112" spans="2:30" s="29" customFormat="1">
      <c r="B112" s="301">
        <v>44593</v>
      </c>
      <c r="C112" s="294">
        <v>146</v>
      </c>
      <c r="D112" s="297">
        <v>2.2970983888573673</v>
      </c>
      <c r="E112" s="299">
        <v>0.33</v>
      </c>
      <c r="F112" s="295">
        <v>0.2</v>
      </c>
      <c r="G112" s="294">
        <f ca="1">+IF(ISERROR(HLOOKUP($B112,INDIRECT("'Monthly Resource Report'!"&amp;'Coleman Validation'!G$665666&amp;":"&amp;'Coleman Validation'!G$665667),'Coleman Validation'!G$665668,FALSE)),0,HLOOKUP($B112,INDIRECT("'Monthly Resource Report'!"&amp;'Coleman Validation'!G$665666&amp;":"&amp;'Coleman Validation'!G$665667),'Coleman Validation'!G$665668,FALSE))</f>
        <v>146</v>
      </c>
      <c r="H112" s="297">
        <f ca="1">+IF(ISERROR(HLOOKUP($B112,INDIRECT("'Monthly Resource Report'!"&amp;'Coleman Validation'!H$665666&amp;":"&amp;'Coleman Validation'!H$665667),'Coleman Validation'!H$665668,FALSE)),0,HLOOKUP($B112,INDIRECT("'Monthly Resource Report'!"&amp;'Coleman Validation'!H$665666&amp;":"&amp;'Coleman Validation'!H$665667),'Coleman Validation'!H$665668,FALSE))</f>
        <v>2.2970012858599742</v>
      </c>
      <c r="I112" s="317">
        <f ca="1">+IF(ISERROR(HLOOKUP($B112,INDIRECT("'Monthly Resource Report'!"&amp;'Coleman Validation'!I$665666&amp;":"&amp;'Coleman Validation'!I$665667),'Coleman Validation'!I$665668,FALSE)),0,HLOOKUP($B112,INDIRECT("'Monthly Resource Report'!"&amp;'Coleman Validation'!I$665666&amp;":"&amp;'Coleman Validation'!I$665667),'Coleman Validation'!I$665668,FALSE))</f>
        <v>0.32925549121833786</v>
      </c>
      <c r="J112" s="318">
        <f ca="1">+IF(ISERROR(HLOOKUP($B112,INDIRECT("'Monthly Resource Report'!"&amp;'Coleman Validation'!J$665666&amp;":"&amp;'Coleman Validation'!J$665667),'Coleman Validation'!J$665668,FALSE)),0,HLOOKUP($B112,INDIRECT("'Monthly Resource Report'!"&amp;'Coleman Validation'!J$665666&amp;":"&amp;'Coleman Validation'!J$665667),'Coleman Validation'!J$665668,FALSE))</f>
        <v>0.20035460532213287</v>
      </c>
      <c r="L112" s="301">
        <v>44593</v>
      </c>
      <c r="M112" s="294">
        <v>146</v>
      </c>
      <c r="N112" s="297">
        <v>2.2970983888573673</v>
      </c>
      <c r="O112" s="299">
        <v>0.33</v>
      </c>
      <c r="P112" s="295">
        <v>0.2</v>
      </c>
      <c r="Q112" s="294">
        <f ca="1">+IF(ISERROR(HLOOKUP($B112,INDIRECT("'Monthly Resource Report'!"&amp;'Coleman Validation'!Q$665666&amp;":"&amp;'Coleman Validation'!Q$665667),'Coleman Validation'!Q$665668,FALSE)),0,HLOOKUP($B112,INDIRECT("'Monthly Resource Report'!"&amp;'Coleman Validation'!Q$665666&amp;":"&amp;'Coleman Validation'!Q$665667),'Coleman Validation'!Q$665668,FALSE))</f>
        <v>146</v>
      </c>
      <c r="R112" s="297">
        <f ca="1">+IF(ISERROR(HLOOKUP($B112,INDIRECT("'Monthly Resource Report'!"&amp;'Coleman Validation'!R$665666&amp;":"&amp;'Coleman Validation'!R$665667),'Coleman Validation'!R$665668,FALSE)),0,HLOOKUP($B112,INDIRECT("'Monthly Resource Report'!"&amp;'Coleman Validation'!R$665666&amp;":"&amp;'Coleman Validation'!R$665667),'Coleman Validation'!R$665668,FALSE))</f>
        <v>2.2970012861451128</v>
      </c>
      <c r="S112" s="317">
        <f ca="1">+IF(ISERROR(HLOOKUP($B112,INDIRECT("'Monthly Resource Report'!"&amp;'Coleman Validation'!S$665666&amp;":"&amp;'Coleman Validation'!S$665667),'Coleman Validation'!S$665668,FALSE)),0,HLOOKUP($B112,INDIRECT("'Monthly Resource Report'!"&amp;'Coleman Validation'!S$665666&amp;":"&amp;'Coleman Validation'!S$665667),'Coleman Validation'!S$665668,FALSE))</f>
        <v>0.32926458317803142</v>
      </c>
      <c r="T112" s="318">
        <f ca="1">+IF(ISERROR(HLOOKUP($B112,INDIRECT("'Monthly Resource Report'!"&amp;'Coleman Validation'!T$665666&amp;":"&amp;'Coleman Validation'!T$665667),'Coleman Validation'!T$665668,FALSE)),0,HLOOKUP($B112,INDIRECT("'Monthly Resource Report'!"&amp;'Coleman Validation'!T$665666&amp;":"&amp;'Coleman Validation'!T$665667),'Coleman Validation'!T$665668,FALSE))</f>
        <v>0.20039720268651232</v>
      </c>
      <c r="V112" s="301">
        <v>44593</v>
      </c>
      <c r="W112" s="294">
        <v>151</v>
      </c>
      <c r="X112" s="297">
        <v>2.2970983888573673</v>
      </c>
      <c r="Y112" s="299">
        <v>0.33</v>
      </c>
      <c r="Z112" s="295">
        <v>0.2</v>
      </c>
      <c r="AA112" s="294">
        <f ca="1">+IF(ISERROR(HLOOKUP($B112,INDIRECT("'Monthly Resource Report'!"&amp;'Coleman Validation'!AA$665666&amp;":"&amp;'Coleman Validation'!AA$665667),'Coleman Validation'!AA$665668,FALSE)),0,HLOOKUP($B112,INDIRECT("'Monthly Resource Report'!"&amp;'Coleman Validation'!AA$665666&amp;":"&amp;'Coleman Validation'!AA$665667),'Coleman Validation'!AA$665668,FALSE))</f>
        <v>151</v>
      </c>
      <c r="AB112" s="297">
        <f ca="1">+IF(ISERROR(HLOOKUP($B112,INDIRECT("'Monthly Resource Report'!"&amp;'Coleman Validation'!AB$665666&amp;":"&amp;'Coleman Validation'!AB$665667),'Coleman Validation'!AB$665668,FALSE)),0,HLOOKUP($B112,INDIRECT("'Monthly Resource Report'!"&amp;'Coleman Validation'!AB$665666&amp;":"&amp;'Coleman Validation'!AB$665667),'Coleman Validation'!AB$665668,FALSE))</f>
        <v>2.2970020924933965</v>
      </c>
      <c r="AC112" s="317">
        <f ca="1">+IF(ISERROR(HLOOKUP($B112,INDIRECT("'Monthly Resource Report'!"&amp;'Coleman Validation'!AC$665666&amp;":"&amp;'Coleman Validation'!AC$665667),'Coleman Validation'!AC$665668,FALSE)),0,HLOOKUP($B112,INDIRECT("'Monthly Resource Report'!"&amp;'Coleman Validation'!AC$665666&amp;":"&amp;'Coleman Validation'!AC$665667),'Coleman Validation'!AC$665668,FALSE))</f>
        <v>0.32965626053255614</v>
      </c>
      <c r="AD112" s="318">
        <f ca="1">+IF(ISERROR(HLOOKUP($B112,INDIRECT("'Monthly Resource Report'!"&amp;'Coleman Validation'!AD$665666&amp;":"&amp;'Coleman Validation'!AD$665667),'Coleman Validation'!AD$665668,FALSE)),0,HLOOKUP($B112,INDIRECT("'Monthly Resource Report'!"&amp;'Coleman Validation'!AD$665666&amp;":"&amp;'Coleman Validation'!AD$665667),'Coleman Validation'!AD$665668,FALSE))</f>
        <v>0.20063708859249152</v>
      </c>
    </row>
    <row r="113" spans="2:30" s="29" customFormat="1">
      <c r="B113" s="301">
        <v>44621</v>
      </c>
      <c r="C113" s="294">
        <v>146</v>
      </c>
      <c r="D113" s="297">
        <v>2.2970983888573673</v>
      </c>
      <c r="E113" s="299">
        <v>0.33</v>
      </c>
      <c r="F113" s="295">
        <v>0.2</v>
      </c>
      <c r="G113" s="294">
        <f ca="1">+IF(ISERROR(HLOOKUP($B113,INDIRECT("'Monthly Resource Report'!"&amp;'Coleman Validation'!G$665666&amp;":"&amp;'Coleman Validation'!G$665667),'Coleman Validation'!G$665668,FALSE)),0,HLOOKUP($B113,INDIRECT("'Monthly Resource Report'!"&amp;'Coleman Validation'!G$665666&amp;":"&amp;'Coleman Validation'!G$665667),'Coleman Validation'!G$665668,FALSE))</f>
        <v>146</v>
      </c>
      <c r="H113" s="297">
        <f ca="1">+IF(ISERROR(HLOOKUP($B113,INDIRECT("'Monthly Resource Report'!"&amp;'Coleman Validation'!H$665666&amp;":"&amp;'Coleman Validation'!H$665667),'Coleman Validation'!H$665668,FALSE)),0,HLOOKUP($B113,INDIRECT("'Monthly Resource Report'!"&amp;'Coleman Validation'!H$665666&amp;":"&amp;'Coleman Validation'!H$665667),'Coleman Validation'!H$665668,FALSE))</f>
        <v>2.297000670476038</v>
      </c>
      <c r="I113" s="317">
        <f ca="1">+IF(ISERROR(HLOOKUP($B113,INDIRECT("'Monthly Resource Report'!"&amp;'Coleman Validation'!I$665666&amp;":"&amp;'Coleman Validation'!I$665667),'Coleman Validation'!I$665668,FALSE)),0,HLOOKUP($B113,INDIRECT("'Monthly Resource Report'!"&amp;'Coleman Validation'!I$665666&amp;":"&amp;'Coleman Validation'!I$665667),'Coleman Validation'!I$665668,FALSE))</f>
        <v>0.3292699547956171</v>
      </c>
      <c r="J113" s="318">
        <f ca="1">+IF(ISERROR(HLOOKUP($B113,INDIRECT("'Monthly Resource Report'!"&amp;'Coleman Validation'!J$665666&amp;":"&amp;'Coleman Validation'!J$665667),'Coleman Validation'!J$665668,FALSE)),0,HLOOKUP($B113,INDIRECT("'Monthly Resource Report'!"&amp;'Coleman Validation'!J$665666&amp;":"&amp;'Coleman Validation'!J$665667),'Coleman Validation'!J$665668,FALSE))</f>
        <v>0.20049052738153564</v>
      </c>
      <c r="L113" s="301">
        <v>44621</v>
      </c>
      <c r="M113" s="294">
        <v>146</v>
      </c>
      <c r="N113" s="297">
        <v>2.2970983888573673</v>
      </c>
      <c r="O113" s="299">
        <v>0.33</v>
      </c>
      <c r="P113" s="295">
        <v>0.2</v>
      </c>
      <c r="Q113" s="294">
        <f ca="1">+IF(ISERROR(HLOOKUP($B113,INDIRECT("'Monthly Resource Report'!"&amp;'Coleman Validation'!Q$665666&amp;":"&amp;'Coleman Validation'!Q$665667),'Coleman Validation'!Q$665668,FALSE)),0,HLOOKUP($B113,INDIRECT("'Monthly Resource Report'!"&amp;'Coleman Validation'!Q$665666&amp;":"&amp;'Coleman Validation'!Q$665667),'Coleman Validation'!Q$665668,FALSE))</f>
        <v>146</v>
      </c>
      <c r="R113" s="297">
        <f ca="1">+IF(ISERROR(HLOOKUP($B113,INDIRECT("'Monthly Resource Report'!"&amp;'Coleman Validation'!R$665666&amp;":"&amp;'Coleman Validation'!R$665667),'Coleman Validation'!R$665668,FALSE)),0,HLOOKUP($B113,INDIRECT("'Monthly Resource Report'!"&amp;'Coleman Validation'!R$665666&amp;":"&amp;'Coleman Validation'!R$665667),'Coleman Validation'!R$665668,FALSE))</f>
        <v>2.2970009688470721</v>
      </c>
      <c r="S113" s="317">
        <f ca="1">+IF(ISERROR(HLOOKUP($B113,INDIRECT("'Monthly Resource Report'!"&amp;'Coleman Validation'!S$665666&amp;":"&amp;'Coleman Validation'!S$665667),'Coleman Validation'!S$665668,FALSE)),0,HLOOKUP($B113,INDIRECT("'Monthly Resource Report'!"&amp;'Coleman Validation'!S$665666&amp;":"&amp;'Coleman Validation'!S$665667),'Coleman Validation'!S$665668,FALSE))</f>
        <v>0.32930999247916048</v>
      </c>
      <c r="T113" s="318">
        <f ca="1">+IF(ISERROR(HLOOKUP($B113,INDIRECT("'Monthly Resource Report'!"&amp;'Coleman Validation'!T$665666&amp;":"&amp;'Coleman Validation'!T$665667),'Coleman Validation'!T$665668,FALSE)),0,HLOOKUP($B113,INDIRECT("'Monthly Resource Report'!"&amp;'Coleman Validation'!T$665666&amp;":"&amp;'Coleman Validation'!T$665667),'Coleman Validation'!T$665668,FALSE))</f>
        <v>0.20044717446776078</v>
      </c>
      <c r="V113" s="301">
        <v>44621</v>
      </c>
      <c r="W113" s="294">
        <v>151</v>
      </c>
      <c r="X113" s="297">
        <v>2.2970983888573673</v>
      </c>
      <c r="Y113" s="299">
        <v>0.33</v>
      </c>
      <c r="Z113" s="295">
        <v>0.2</v>
      </c>
      <c r="AA113" s="294">
        <f ca="1">+IF(ISERROR(HLOOKUP($B113,INDIRECT("'Monthly Resource Report'!"&amp;'Coleman Validation'!AA$665666&amp;":"&amp;'Coleman Validation'!AA$665667),'Coleman Validation'!AA$665668,FALSE)),0,HLOOKUP($B113,INDIRECT("'Monthly Resource Report'!"&amp;'Coleman Validation'!AA$665666&amp;":"&amp;'Coleman Validation'!AA$665667),'Coleman Validation'!AA$665668,FALSE))</f>
        <v>151</v>
      </c>
      <c r="AB113" s="297">
        <f ca="1">+IF(ISERROR(HLOOKUP($B113,INDIRECT("'Monthly Resource Report'!"&amp;'Coleman Validation'!AB$665666&amp;":"&amp;'Coleman Validation'!AB$665667),'Coleman Validation'!AB$665668,FALSE)),0,HLOOKUP($B113,INDIRECT("'Monthly Resource Report'!"&amp;'Coleman Validation'!AB$665666&amp;":"&amp;'Coleman Validation'!AB$665667),'Coleman Validation'!AB$665668,FALSE))</f>
        <v>2.2970023603307981</v>
      </c>
      <c r="AC113" s="317">
        <f ca="1">+IF(ISERROR(HLOOKUP($B113,INDIRECT("'Monthly Resource Report'!"&amp;'Coleman Validation'!AC$665666&amp;":"&amp;'Coleman Validation'!AC$665667),'Coleman Validation'!AC$665668,FALSE)),0,HLOOKUP($B113,INDIRECT("'Monthly Resource Report'!"&amp;'Coleman Validation'!AC$665666&amp;":"&amp;'Coleman Validation'!AC$665667),'Coleman Validation'!AC$665668,FALSE))</f>
        <v>0.32965020341176499</v>
      </c>
      <c r="AD113" s="318">
        <f ca="1">+IF(ISERROR(HLOOKUP($B113,INDIRECT("'Monthly Resource Report'!"&amp;'Coleman Validation'!AD$665666&amp;":"&amp;'Coleman Validation'!AD$665667),'Coleman Validation'!AD$665668,FALSE)),0,HLOOKUP($B113,INDIRECT("'Monthly Resource Report'!"&amp;'Coleman Validation'!AD$665666&amp;":"&amp;'Coleman Validation'!AD$665667),'Coleman Validation'!AD$665668,FALSE))</f>
        <v>0.20057721026977526</v>
      </c>
    </row>
    <row r="114" spans="2:30" s="29" customFormat="1">
      <c r="B114" s="301">
        <v>44652</v>
      </c>
      <c r="C114" s="294">
        <v>146</v>
      </c>
      <c r="D114" s="297">
        <v>2.2970983888573673</v>
      </c>
      <c r="E114" s="299">
        <v>0.33</v>
      </c>
      <c r="F114" s="295">
        <v>0.2</v>
      </c>
      <c r="G114" s="294">
        <f ca="1">+IF(ISERROR(HLOOKUP($B114,INDIRECT("'Monthly Resource Report'!"&amp;'Coleman Validation'!G$665666&amp;":"&amp;'Coleman Validation'!G$665667),'Coleman Validation'!G$665668,FALSE)),0,HLOOKUP($B114,INDIRECT("'Monthly Resource Report'!"&amp;'Coleman Validation'!G$665666&amp;":"&amp;'Coleman Validation'!G$665667),'Coleman Validation'!G$665668,FALSE))</f>
        <v>146</v>
      </c>
      <c r="H114" s="297">
        <f ca="1">+IF(ISERROR(HLOOKUP($B114,INDIRECT("'Monthly Resource Report'!"&amp;'Coleman Validation'!H$665666&amp;":"&amp;'Coleman Validation'!H$665667),'Coleman Validation'!H$665668,FALSE)),0,HLOOKUP($B114,INDIRECT("'Monthly Resource Report'!"&amp;'Coleman Validation'!H$665666&amp;":"&amp;'Coleman Validation'!H$665667),'Coleman Validation'!H$665668,FALSE))</f>
        <v>2.2970015035598994</v>
      </c>
      <c r="I114" s="317">
        <f ca="1">+IF(ISERROR(HLOOKUP($B114,INDIRECT("'Monthly Resource Report'!"&amp;'Coleman Validation'!I$665666&amp;":"&amp;'Coleman Validation'!I$665667),'Coleman Validation'!I$665668,FALSE)),0,HLOOKUP($B114,INDIRECT("'Monthly Resource Report'!"&amp;'Coleman Validation'!I$665666&amp;":"&amp;'Coleman Validation'!I$665667),'Coleman Validation'!I$665668,FALSE))</f>
        <v>0.32830300112103072</v>
      </c>
      <c r="J114" s="318">
        <f ca="1">+IF(ISERROR(HLOOKUP($B114,INDIRECT("'Monthly Resource Report'!"&amp;'Coleman Validation'!J$665666&amp;":"&amp;'Coleman Validation'!J$665667),'Coleman Validation'!J$665668,FALSE)),0,HLOOKUP($B114,INDIRECT("'Monthly Resource Report'!"&amp;'Coleman Validation'!J$665666&amp;":"&amp;'Coleman Validation'!J$665667),'Coleman Validation'!J$665668,FALSE))</f>
        <v>0.20017540177803236</v>
      </c>
      <c r="L114" s="301">
        <v>44652</v>
      </c>
      <c r="M114" s="294">
        <v>146</v>
      </c>
      <c r="N114" s="297">
        <v>2.2970983888573673</v>
      </c>
      <c r="O114" s="299">
        <v>0.33</v>
      </c>
      <c r="P114" s="295">
        <v>0.2</v>
      </c>
      <c r="Q114" s="294">
        <f ca="1">+IF(ISERROR(HLOOKUP($B114,INDIRECT("'Monthly Resource Report'!"&amp;'Coleman Validation'!Q$665666&amp;":"&amp;'Coleman Validation'!Q$665667),'Coleman Validation'!Q$665668,FALSE)),0,HLOOKUP($B114,INDIRECT("'Monthly Resource Report'!"&amp;'Coleman Validation'!Q$665666&amp;":"&amp;'Coleman Validation'!Q$665667),'Coleman Validation'!Q$665668,FALSE))</f>
        <v>146</v>
      </c>
      <c r="R114" s="297">
        <f ca="1">+IF(ISERROR(HLOOKUP($B114,INDIRECT("'Monthly Resource Report'!"&amp;'Coleman Validation'!R$665666&amp;":"&amp;'Coleman Validation'!R$665667),'Coleman Validation'!R$665668,FALSE)),0,HLOOKUP($B114,INDIRECT("'Monthly Resource Report'!"&amp;'Coleman Validation'!R$665666&amp;":"&amp;'Coleman Validation'!R$665667),'Coleman Validation'!R$665668,FALSE))</f>
        <v>2.2970012209960262</v>
      </c>
      <c r="S114" s="317">
        <f ca="1">+IF(ISERROR(HLOOKUP($B114,INDIRECT("'Monthly Resource Report'!"&amp;'Coleman Validation'!S$665666&amp;":"&amp;'Coleman Validation'!S$665667),'Coleman Validation'!S$665668,FALSE)),0,HLOOKUP($B114,INDIRECT("'Monthly Resource Report'!"&amp;'Coleman Validation'!S$665666&amp;":"&amp;'Coleman Validation'!S$665667),'Coleman Validation'!S$665668,FALSE))</f>
        <v>0.32845777388244063</v>
      </c>
      <c r="T114" s="318">
        <f ca="1">+IF(ISERROR(HLOOKUP($B114,INDIRECT("'Monthly Resource Report'!"&amp;'Coleman Validation'!T$665666&amp;":"&amp;'Coleman Validation'!T$665667),'Coleman Validation'!T$665668,FALSE)),0,HLOOKUP($B114,INDIRECT("'Monthly Resource Report'!"&amp;'Coleman Validation'!T$665666&amp;":"&amp;'Coleman Validation'!T$665667),'Coleman Validation'!T$665668,FALSE))</f>
        <v>0.2003971298328005</v>
      </c>
      <c r="V114" s="301">
        <v>44652</v>
      </c>
      <c r="W114" s="294">
        <v>151</v>
      </c>
      <c r="X114" s="297">
        <v>2.2970983888573673</v>
      </c>
      <c r="Y114" s="299">
        <v>0.33</v>
      </c>
      <c r="Z114" s="295">
        <v>0.2</v>
      </c>
      <c r="AA114" s="294">
        <f ca="1">+IF(ISERROR(HLOOKUP($B114,INDIRECT("'Monthly Resource Report'!"&amp;'Coleman Validation'!AA$665666&amp;":"&amp;'Coleman Validation'!AA$665667),'Coleman Validation'!AA$665668,FALSE)),0,HLOOKUP($B114,INDIRECT("'Monthly Resource Report'!"&amp;'Coleman Validation'!AA$665666&amp;":"&amp;'Coleman Validation'!AA$665667),'Coleman Validation'!AA$665668,FALSE))</f>
        <v>151</v>
      </c>
      <c r="AB114" s="297">
        <f ca="1">+IF(ISERROR(HLOOKUP($B114,INDIRECT("'Monthly Resource Report'!"&amp;'Coleman Validation'!AB$665666&amp;":"&amp;'Coleman Validation'!AB$665667),'Coleman Validation'!AB$665668,FALSE)),0,HLOOKUP($B114,INDIRECT("'Monthly Resource Report'!"&amp;'Coleman Validation'!AB$665666&amp;":"&amp;'Coleman Validation'!AB$665667),'Coleman Validation'!AB$665668,FALSE))</f>
        <v>2.2970018745404266</v>
      </c>
      <c r="AC114" s="317">
        <f ca="1">+IF(ISERROR(HLOOKUP($B114,INDIRECT("'Monthly Resource Report'!"&amp;'Coleman Validation'!AC$665666&amp;":"&amp;'Coleman Validation'!AC$665667),'Coleman Validation'!AC$665668,FALSE)),0,HLOOKUP($B114,INDIRECT("'Monthly Resource Report'!"&amp;'Coleman Validation'!AC$665666&amp;":"&amp;'Coleman Validation'!AC$665667),'Coleman Validation'!AC$665668,FALSE))</f>
        <v>0.32888985005698784</v>
      </c>
      <c r="AD114" s="318">
        <f ca="1">+IF(ISERROR(HLOOKUP($B114,INDIRECT("'Monthly Resource Report'!"&amp;'Coleman Validation'!AD$665666&amp;":"&amp;'Coleman Validation'!AD$665667),'Coleman Validation'!AD$665668,FALSE)),0,HLOOKUP($B114,INDIRECT("'Monthly Resource Report'!"&amp;'Coleman Validation'!AD$665666&amp;":"&amp;'Coleman Validation'!AD$665667),'Coleman Validation'!AD$665668,FALSE))</f>
        <v>0.20102504791972436</v>
      </c>
    </row>
    <row r="115" spans="2:30" s="29" customFormat="1">
      <c r="B115" s="301">
        <v>44682</v>
      </c>
      <c r="C115" s="294">
        <v>146</v>
      </c>
      <c r="D115" s="297">
        <v>2.2970983888573673</v>
      </c>
      <c r="E115" s="299">
        <v>0.33</v>
      </c>
      <c r="F115" s="295">
        <v>0.2</v>
      </c>
      <c r="G115" s="294">
        <f ca="1">+IF(ISERROR(HLOOKUP($B115,INDIRECT("'Monthly Resource Report'!"&amp;'Coleman Validation'!G$665666&amp;":"&amp;'Coleman Validation'!G$665667),'Coleman Validation'!G$665668,FALSE)),0,HLOOKUP($B115,INDIRECT("'Monthly Resource Report'!"&amp;'Coleman Validation'!G$665666&amp;":"&amp;'Coleman Validation'!G$665667),'Coleman Validation'!G$665668,FALSE))</f>
        <v>146</v>
      </c>
      <c r="H115" s="297">
        <f ca="1">+IF(ISERROR(HLOOKUP($B115,INDIRECT("'Monthly Resource Report'!"&amp;'Coleman Validation'!H$665666&amp;":"&amp;'Coleman Validation'!H$665667),'Coleman Validation'!H$665668,FALSE)),0,HLOOKUP($B115,INDIRECT("'Monthly Resource Report'!"&amp;'Coleman Validation'!H$665666&amp;":"&amp;'Coleman Validation'!H$665667),'Coleman Validation'!H$665668,FALSE))</f>
        <v>2.2970008237232289</v>
      </c>
      <c r="I115" s="317">
        <f ca="1">+IF(ISERROR(HLOOKUP($B115,INDIRECT("'Monthly Resource Report'!"&amp;'Coleman Validation'!I$665666&amp;":"&amp;'Coleman Validation'!I$665667),'Coleman Validation'!I$665668,FALSE)),0,HLOOKUP($B115,INDIRECT("'Monthly Resource Report'!"&amp;'Coleman Validation'!I$665666&amp;":"&amp;'Coleman Validation'!I$665667),'Coleman Validation'!I$665668,FALSE))</f>
        <v>0.32733636518082748</v>
      </c>
      <c r="J115" s="318">
        <f ca="1">+IF(ISERROR(HLOOKUP($B115,INDIRECT("'Monthly Resource Report'!"&amp;'Coleman Validation'!J$665666&amp;":"&amp;'Coleman Validation'!J$665667),'Coleman Validation'!J$665668,FALSE)),0,HLOOKUP($B115,INDIRECT("'Monthly Resource Report'!"&amp;'Coleman Validation'!J$665666&amp;":"&amp;'Coleman Validation'!J$665667),'Coleman Validation'!J$665668,FALSE))</f>
        <v>0.2034793621394333</v>
      </c>
      <c r="L115" s="301">
        <v>44682</v>
      </c>
      <c r="M115" s="294">
        <v>146</v>
      </c>
      <c r="N115" s="297">
        <v>2.2970983888573673</v>
      </c>
      <c r="O115" s="299">
        <v>0.33</v>
      </c>
      <c r="P115" s="295">
        <v>0.2</v>
      </c>
      <c r="Q115" s="294">
        <f ca="1">+IF(ISERROR(HLOOKUP($B115,INDIRECT("'Monthly Resource Report'!"&amp;'Coleman Validation'!Q$665666&amp;":"&amp;'Coleman Validation'!Q$665667),'Coleman Validation'!Q$665668,FALSE)),0,HLOOKUP($B115,INDIRECT("'Monthly Resource Report'!"&amp;'Coleman Validation'!Q$665666&amp;":"&amp;'Coleman Validation'!Q$665667),'Coleman Validation'!Q$665668,FALSE))</f>
        <v>146</v>
      </c>
      <c r="R115" s="297">
        <f ca="1">+IF(ISERROR(HLOOKUP($B115,INDIRECT("'Monthly Resource Report'!"&amp;'Coleman Validation'!R$665666&amp;":"&amp;'Coleman Validation'!R$665667),'Coleman Validation'!R$665668,FALSE)),0,HLOOKUP($B115,INDIRECT("'Monthly Resource Report'!"&amp;'Coleman Validation'!R$665666&amp;":"&amp;'Coleman Validation'!R$665667),'Coleman Validation'!R$665668,FALSE))</f>
        <v>2.2970010479184526</v>
      </c>
      <c r="S115" s="317">
        <f ca="1">+IF(ISERROR(HLOOKUP($B115,INDIRECT("'Monthly Resource Report'!"&amp;'Coleman Validation'!S$665666&amp;":"&amp;'Coleman Validation'!S$665667),'Coleman Validation'!S$665668,FALSE)),0,HLOOKUP($B115,INDIRECT("'Monthly Resource Report'!"&amp;'Coleman Validation'!S$665666&amp;":"&amp;'Coleman Validation'!S$665667),'Coleman Validation'!S$665668,FALSE))</f>
        <v>0.32762050304888046</v>
      </c>
      <c r="T115" s="318">
        <f ca="1">+IF(ISERROR(HLOOKUP($B115,INDIRECT("'Monthly Resource Report'!"&amp;'Coleman Validation'!T$665666&amp;":"&amp;'Coleman Validation'!T$665667),'Coleman Validation'!T$665668,FALSE)),0,HLOOKUP($B115,INDIRECT("'Monthly Resource Report'!"&amp;'Coleman Validation'!T$665666&amp;":"&amp;'Coleman Validation'!T$665667),'Coleman Validation'!T$665668,FALSE))</f>
        <v>0.20037968951929938</v>
      </c>
      <c r="V115" s="301">
        <v>44682</v>
      </c>
      <c r="W115" s="294">
        <v>151</v>
      </c>
      <c r="X115" s="297">
        <v>2.2970983888573673</v>
      </c>
      <c r="Y115" s="299">
        <v>0.33</v>
      </c>
      <c r="Z115" s="295">
        <v>0.2</v>
      </c>
      <c r="AA115" s="294">
        <f ca="1">+IF(ISERROR(HLOOKUP($B115,INDIRECT("'Monthly Resource Report'!"&amp;'Coleman Validation'!AA$665666&amp;":"&amp;'Coleman Validation'!AA$665667),'Coleman Validation'!AA$665668,FALSE)),0,HLOOKUP($B115,INDIRECT("'Monthly Resource Report'!"&amp;'Coleman Validation'!AA$665666&amp;":"&amp;'Coleman Validation'!AA$665667),'Coleman Validation'!AA$665668,FALSE))</f>
        <v>151</v>
      </c>
      <c r="AB115" s="297">
        <f ca="1">+IF(ISERROR(HLOOKUP($B115,INDIRECT("'Monthly Resource Report'!"&amp;'Coleman Validation'!AB$665666&amp;":"&amp;'Coleman Validation'!AB$665667),'Coleman Validation'!AB$665668,FALSE)),0,HLOOKUP($B115,INDIRECT("'Monthly Resource Report'!"&amp;'Coleman Validation'!AB$665666&amp;":"&amp;'Coleman Validation'!AB$665667),'Coleman Validation'!AB$665668,FALSE))</f>
        <v>2.297001779398923</v>
      </c>
      <c r="AC115" s="317">
        <f ca="1">+IF(ISERROR(HLOOKUP($B115,INDIRECT("'Monthly Resource Report'!"&amp;'Coleman Validation'!AC$665666&amp;":"&amp;'Coleman Validation'!AC$665667),'Coleman Validation'!AC$665668,FALSE)),0,HLOOKUP($B115,INDIRECT("'Monthly Resource Report'!"&amp;'Coleman Validation'!AC$665666&amp;":"&amp;'Coleman Validation'!AC$665667),'Coleman Validation'!AC$665668,FALSE))</f>
        <v>0.32804230563947384</v>
      </c>
      <c r="AD115" s="318">
        <f ca="1">+IF(ISERROR(HLOOKUP($B115,INDIRECT("'Monthly Resource Report'!"&amp;'Coleman Validation'!AD$665666&amp;":"&amp;'Coleman Validation'!AD$665667),'Coleman Validation'!AD$665668,FALSE)),0,HLOOKUP($B115,INDIRECT("'Monthly Resource Report'!"&amp;'Coleman Validation'!AD$665666&amp;":"&amp;'Coleman Validation'!AD$665667),'Coleman Validation'!AD$665668,FALSE))</f>
        <v>0.20060411760651625</v>
      </c>
    </row>
    <row r="116" spans="2:30" s="29" customFormat="1">
      <c r="B116" s="301">
        <v>44713</v>
      </c>
      <c r="C116" s="294">
        <v>146</v>
      </c>
      <c r="D116" s="297">
        <v>2.2970983888573673</v>
      </c>
      <c r="E116" s="299">
        <v>0.33</v>
      </c>
      <c r="F116" s="295">
        <v>0.2</v>
      </c>
      <c r="G116" s="294">
        <f ca="1">+IF(ISERROR(HLOOKUP($B116,INDIRECT("'Monthly Resource Report'!"&amp;'Coleman Validation'!G$665666&amp;":"&amp;'Coleman Validation'!G$665667),'Coleman Validation'!G$665668,FALSE)),0,HLOOKUP($B116,INDIRECT("'Monthly Resource Report'!"&amp;'Coleman Validation'!G$665666&amp;":"&amp;'Coleman Validation'!G$665667),'Coleman Validation'!G$665668,FALSE))</f>
        <v>146</v>
      </c>
      <c r="H116" s="297">
        <f ca="1">+IF(ISERROR(HLOOKUP($B116,INDIRECT("'Monthly Resource Report'!"&amp;'Coleman Validation'!H$665666&amp;":"&amp;'Coleman Validation'!H$665667),'Coleman Validation'!H$665668,FALSE)),0,HLOOKUP($B116,INDIRECT("'Monthly Resource Report'!"&amp;'Coleman Validation'!H$665666&amp;":"&amp;'Coleman Validation'!H$665667),'Coleman Validation'!H$665668,FALSE))</f>
        <v>2.2970008285004142</v>
      </c>
      <c r="I116" s="317">
        <f ca="1">+IF(ISERROR(HLOOKUP($B116,INDIRECT("'Monthly Resource Report'!"&amp;'Coleman Validation'!I$665666&amp;":"&amp;'Coleman Validation'!I$665667),'Coleman Validation'!I$665668,FALSE)),0,HLOOKUP($B116,INDIRECT("'Monthly Resource Report'!"&amp;'Coleman Validation'!I$665666&amp;":"&amp;'Coleman Validation'!I$665667),'Coleman Validation'!I$665668,FALSE))</f>
        <v>0.32729393311749683</v>
      </c>
      <c r="J116" s="318">
        <f ca="1">+IF(ISERROR(HLOOKUP($B116,INDIRECT("'Monthly Resource Report'!"&amp;'Coleman Validation'!J$665666&amp;":"&amp;'Coleman Validation'!J$665667),'Coleman Validation'!J$665668,FALSE)),0,HLOOKUP($B116,INDIRECT("'Monthly Resource Report'!"&amp;'Coleman Validation'!J$665666&amp;":"&amp;'Coleman Validation'!J$665667),'Coleman Validation'!J$665668,FALSE))</f>
        <v>0.20036598363128155</v>
      </c>
      <c r="L116" s="301">
        <v>44713</v>
      </c>
      <c r="M116" s="294">
        <v>146</v>
      </c>
      <c r="N116" s="297">
        <v>2.2970983888573673</v>
      </c>
      <c r="O116" s="299">
        <v>0.33</v>
      </c>
      <c r="P116" s="295">
        <v>0.2</v>
      </c>
      <c r="Q116" s="294">
        <f ca="1">+IF(ISERROR(HLOOKUP($B116,INDIRECT("'Monthly Resource Report'!"&amp;'Coleman Validation'!Q$665666&amp;":"&amp;'Coleman Validation'!Q$665667),'Coleman Validation'!Q$665668,FALSE)),0,HLOOKUP($B116,INDIRECT("'Monthly Resource Report'!"&amp;'Coleman Validation'!Q$665666&amp;":"&amp;'Coleman Validation'!Q$665667),'Coleman Validation'!Q$665668,FALSE))</f>
        <v>146</v>
      </c>
      <c r="R116" s="297">
        <f ca="1">+IF(ISERROR(HLOOKUP($B116,INDIRECT("'Monthly Resource Report'!"&amp;'Coleman Validation'!R$665666&amp;":"&amp;'Coleman Validation'!R$665667),'Coleman Validation'!R$665668,FALSE)),0,HLOOKUP($B116,INDIRECT("'Monthly Resource Report'!"&amp;'Coleman Validation'!R$665666&amp;":"&amp;'Coleman Validation'!R$665667),'Coleman Validation'!R$665668,FALSE))</f>
        <v>2.2970002636984708</v>
      </c>
      <c r="S116" s="317">
        <f ca="1">+IF(ISERROR(HLOOKUP($B116,INDIRECT("'Monthly Resource Report'!"&amp;'Coleman Validation'!S$665666&amp;":"&amp;'Coleman Validation'!S$665667),'Coleman Validation'!S$665668,FALSE)),0,HLOOKUP($B116,INDIRECT("'Monthly Resource Report'!"&amp;'Coleman Validation'!S$665666&amp;":"&amp;'Coleman Validation'!S$665667),'Coleman Validation'!S$665668,FALSE))</f>
        <v>0.32722081569608163</v>
      </c>
      <c r="T116" s="318">
        <f ca="1">+IF(ISERROR(HLOOKUP($B116,INDIRECT("'Monthly Resource Report'!"&amp;'Coleman Validation'!T$665666&amp;":"&amp;'Coleman Validation'!T$665667),'Coleman Validation'!T$665668,FALSE)),0,HLOOKUP($B116,INDIRECT("'Monthly Resource Report'!"&amp;'Coleman Validation'!T$665666&amp;":"&amp;'Coleman Validation'!T$665667),'Coleman Validation'!T$665668,FALSE))</f>
        <v>0.20061128268180406</v>
      </c>
      <c r="V116" s="301">
        <v>44713</v>
      </c>
      <c r="W116" s="294">
        <v>151</v>
      </c>
      <c r="X116" s="297">
        <v>2.2970983888573673</v>
      </c>
      <c r="Y116" s="299">
        <v>0.33</v>
      </c>
      <c r="Z116" s="295">
        <v>0.2</v>
      </c>
      <c r="AA116" s="294">
        <f ca="1">+IF(ISERROR(HLOOKUP($B116,INDIRECT("'Monthly Resource Report'!"&amp;'Coleman Validation'!AA$665666&amp;":"&amp;'Coleman Validation'!AA$665667),'Coleman Validation'!AA$665668,FALSE)),0,HLOOKUP($B116,INDIRECT("'Monthly Resource Report'!"&amp;'Coleman Validation'!AA$665666&amp;":"&amp;'Coleman Validation'!AA$665667),'Coleman Validation'!AA$665668,FALSE))</f>
        <v>151</v>
      </c>
      <c r="AB116" s="297">
        <f ca="1">+IF(ISERROR(HLOOKUP($B116,INDIRECT("'Monthly Resource Report'!"&amp;'Coleman Validation'!AB$665666&amp;":"&amp;'Coleman Validation'!AB$665667),'Coleman Validation'!AB$665668,FALSE)),0,HLOOKUP($B116,INDIRECT("'Monthly Resource Report'!"&amp;'Coleman Validation'!AB$665666&amp;":"&amp;'Coleman Validation'!AB$665667),'Coleman Validation'!AB$665668,FALSE))</f>
        <v>2.2970017820336652</v>
      </c>
      <c r="AC116" s="317">
        <f ca="1">+IF(ISERROR(HLOOKUP($B116,INDIRECT("'Monthly Resource Report'!"&amp;'Coleman Validation'!AC$665666&amp;":"&amp;'Coleman Validation'!AC$665667),'Coleman Validation'!AC$665668,FALSE)),0,HLOOKUP($B116,INDIRECT("'Monthly Resource Report'!"&amp;'Coleman Validation'!AC$665666&amp;":"&amp;'Coleman Validation'!AC$665667),'Coleman Validation'!AC$665668,FALSE))</f>
        <v>0.32785560732884705</v>
      </c>
      <c r="AD116" s="318">
        <f ca="1">+IF(ISERROR(HLOOKUP($B116,INDIRECT("'Monthly Resource Report'!"&amp;'Coleman Validation'!AD$665666&amp;":"&amp;'Coleman Validation'!AD$665667),'Coleman Validation'!AD$665668,FALSE)),0,HLOOKUP($B116,INDIRECT("'Monthly Resource Report'!"&amp;'Coleman Validation'!AD$665666&amp;":"&amp;'Coleman Validation'!AD$665667),'Coleman Validation'!AD$665668,FALSE))</f>
        <v>0.20084407514525623</v>
      </c>
    </row>
    <row r="117" spans="2:30" s="29" customFormat="1">
      <c r="B117" s="301">
        <v>44743</v>
      </c>
      <c r="C117" s="294">
        <v>146</v>
      </c>
      <c r="D117" s="297">
        <v>2.2970983888573673</v>
      </c>
      <c r="E117" s="299">
        <v>0.33</v>
      </c>
      <c r="F117" s="295">
        <v>0.2</v>
      </c>
      <c r="G117" s="294">
        <f ca="1">+IF(ISERROR(HLOOKUP($B117,INDIRECT("'Monthly Resource Report'!"&amp;'Coleman Validation'!G$665666&amp;":"&amp;'Coleman Validation'!G$665667),'Coleman Validation'!G$665668,FALSE)),0,HLOOKUP($B117,INDIRECT("'Monthly Resource Report'!"&amp;'Coleman Validation'!G$665666&amp;":"&amp;'Coleman Validation'!G$665667),'Coleman Validation'!G$665668,FALSE))</f>
        <v>146</v>
      </c>
      <c r="H117" s="297">
        <f ca="1">+IF(ISERROR(HLOOKUP($B117,INDIRECT("'Monthly Resource Report'!"&amp;'Coleman Validation'!H$665666&amp;":"&amp;'Coleman Validation'!H$665667),'Coleman Validation'!H$665668,FALSE)),0,HLOOKUP($B117,INDIRECT("'Monthly Resource Report'!"&amp;'Coleman Validation'!H$665666&amp;":"&amp;'Coleman Validation'!H$665667),'Coleman Validation'!H$665668,FALSE))</f>
        <v>2.2970013546980503</v>
      </c>
      <c r="I117" s="317">
        <f ca="1">+IF(ISERROR(HLOOKUP($B117,INDIRECT("'Monthly Resource Report'!"&amp;'Coleman Validation'!I$665666&amp;":"&amp;'Coleman Validation'!I$665667),'Coleman Validation'!I$665668,FALSE)),0,HLOOKUP($B117,INDIRECT("'Monthly Resource Report'!"&amp;'Coleman Validation'!I$665666&amp;":"&amp;'Coleman Validation'!I$665667),'Coleman Validation'!I$665668,FALSE))</f>
        <v>0.32759912734719476</v>
      </c>
      <c r="J117" s="318">
        <f ca="1">+IF(ISERROR(HLOOKUP($B117,INDIRECT("'Monthly Resource Report'!"&amp;'Coleman Validation'!J$665666&amp;":"&amp;'Coleman Validation'!J$665667),'Coleman Validation'!J$665668,FALSE)),0,HLOOKUP($B117,INDIRECT("'Monthly Resource Report'!"&amp;'Coleman Validation'!J$665666&amp;":"&amp;'Coleman Validation'!J$665667),'Coleman Validation'!J$665668,FALSE))</f>
        <v>0.20035051698966116</v>
      </c>
      <c r="L117" s="301">
        <v>44743</v>
      </c>
      <c r="M117" s="294">
        <v>146</v>
      </c>
      <c r="N117" s="297">
        <v>2.2970983888573673</v>
      </c>
      <c r="O117" s="299">
        <v>0.33</v>
      </c>
      <c r="P117" s="295">
        <v>0.2</v>
      </c>
      <c r="Q117" s="294">
        <f ca="1">+IF(ISERROR(HLOOKUP($B117,INDIRECT("'Monthly Resource Report'!"&amp;'Coleman Validation'!Q$665666&amp;":"&amp;'Coleman Validation'!Q$665667),'Coleman Validation'!Q$665668,FALSE)),0,HLOOKUP($B117,INDIRECT("'Monthly Resource Report'!"&amp;'Coleman Validation'!Q$665666&amp;":"&amp;'Coleman Validation'!Q$665667),'Coleman Validation'!Q$665668,FALSE))</f>
        <v>146</v>
      </c>
      <c r="R117" s="297">
        <f ca="1">+IF(ISERROR(HLOOKUP($B117,INDIRECT("'Monthly Resource Report'!"&amp;'Coleman Validation'!R$665666&amp;":"&amp;'Coleman Validation'!R$665667),'Coleman Validation'!R$665668,FALSE)),0,HLOOKUP($B117,INDIRECT("'Monthly Resource Report'!"&amp;'Coleman Validation'!R$665666&amp;":"&amp;'Coleman Validation'!R$665667),'Coleman Validation'!R$665668,FALSE))</f>
        <v>2.297001086945051</v>
      </c>
      <c r="S117" s="317">
        <f ca="1">+IF(ISERROR(HLOOKUP($B117,INDIRECT("'Monthly Resource Report'!"&amp;'Coleman Validation'!S$665666&amp;":"&amp;'Coleman Validation'!S$665667),'Coleman Validation'!S$665668,FALSE)),0,HLOOKUP($B117,INDIRECT("'Monthly Resource Report'!"&amp;'Coleman Validation'!S$665666&amp;":"&amp;'Coleman Validation'!S$665667),'Coleman Validation'!S$665668,FALSE))</f>
        <v>0.32767401070835128</v>
      </c>
      <c r="T117" s="318">
        <f ca="1">+IF(ISERROR(HLOOKUP($B117,INDIRECT("'Monthly Resource Report'!"&amp;'Coleman Validation'!T$665666&amp;":"&amp;'Coleman Validation'!T$665667),'Coleman Validation'!T$665668,FALSE)),0,HLOOKUP($B117,INDIRECT("'Monthly Resource Report'!"&amp;'Coleman Validation'!T$665666&amp;":"&amp;'Coleman Validation'!T$665667),'Coleman Validation'!T$665668,FALSE))</f>
        <v>0.20057003507908178</v>
      </c>
      <c r="V117" s="301">
        <v>44743</v>
      </c>
      <c r="W117" s="294">
        <v>151</v>
      </c>
      <c r="X117" s="297">
        <v>2.2970983888573673</v>
      </c>
      <c r="Y117" s="299">
        <v>0.33</v>
      </c>
      <c r="Z117" s="295">
        <v>0.2</v>
      </c>
      <c r="AA117" s="294">
        <f ca="1">+IF(ISERROR(HLOOKUP($B117,INDIRECT("'Monthly Resource Report'!"&amp;'Coleman Validation'!AA$665666&amp;":"&amp;'Coleman Validation'!AA$665667),'Coleman Validation'!AA$665668,FALSE)),0,HLOOKUP($B117,INDIRECT("'Monthly Resource Report'!"&amp;'Coleman Validation'!AA$665666&amp;":"&amp;'Coleman Validation'!AA$665667),'Coleman Validation'!AA$665668,FALSE))</f>
        <v>151</v>
      </c>
      <c r="AB117" s="297">
        <f ca="1">+IF(ISERROR(HLOOKUP($B117,INDIRECT("'Monthly Resource Report'!"&amp;'Coleman Validation'!AB$665666&amp;":"&amp;'Coleman Validation'!AB$665667),'Coleman Validation'!AB$665668,FALSE)),0,HLOOKUP($B117,INDIRECT("'Monthly Resource Report'!"&amp;'Coleman Validation'!AB$665666&amp;":"&amp;'Coleman Validation'!AB$665667),'Coleman Validation'!AB$665668,FALSE))</f>
        <v>2.2970020072031545</v>
      </c>
      <c r="AC117" s="317">
        <f ca="1">+IF(ISERROR(HLOOKUP($B117,INDIRECT("'Monthly Resource Report'!"&amp;'Coleman Validation'!AC$665666&amp;":"&amp;'Coleman Validation'!AC$665667),'Coleman Validation'!AC$665668,FALSE)),0,HLOOKUP($B117,INDIRECT("'Monthly Resource Report'!"&amp;'Coleman Validation'!AC$665666&amp;":"&amp;'Coleman Validation'!AC$665667),'Coleman Validation'!AC$665668,FALSE))</f>
        <v>0.32839847983254405</v>
      </c>
      <c r="AD117" s="318">
        <f ca="1">+IF(ISERROR(HLOOKUP($B117,INDIRECT("'Monthly Resource Report'!"&amp;'Coleman Validation'!AD$665666&amp;":"&amp;'Coleman Validation'!AD$665667),'Coleman Validation'!AD$665668,FALSE)),0,HLOOKUP($B117,INDIRECT("'Monthly Resource Report'!"&amp;'Coleman Validation'!AD$665666&amp;":"&amp;'Coleman Validation'!AD$665667),'Coleman Validation'!AD$665668,FALSE))</f>
        <v>0.20059826902807262</v>
      </c>
    </row>
    <row r="118" spans="2:30" s="29" customFormat="1">
      <c r="B118" s="301">
        <v>44774</v>
      </c>
      <c r="C118" s="294">
        <v>146</v>
      </c>
      <c r="D118" s="297">
        <v>2.2970983888573673</v>
      </c>
      <c r="E118" s="299">
        <v>0.33</v>
      </c>
      <c r="F118" s="295">
        <v>0.2</v>
      </c>
      <c r="G118" s="294">
        <f ca="1">+IF(ISERROR(HLOOKUP($B118,INDIRECT("'Monthly Resource Report'!"&amp;'Coleman Validation'!G$665666&amp;":"&amp;'Coleman Validation'!G$665667),'Coleman Validation'!G$665668,FALSE)),0,HLOOKUP($B118,INDIRECT("'Monthly Resource Report'!"&amp;'Coleman Validation'!G$665666&amp;":"&amp;'Coleman Validation'!G$665667),'Coleman Validation'!G$665668,FALSE))</f>
        <v>146</v>
      </c>
      <c r="H118" s="297">
        <f ca="1">+IF(ISERROR(HLOOKUP($B118,INDIRECT("'Monthly Resource Report'!"&amp;'Coleman Validation'!H$665666&amp;":"&amp;'Coleman Validation'!H$665667),'Coleman Validation'!H$665668,FALSE)),0,HLOOKUP($B118,INDIRECT("'Monthly Resource Report'!"&amp;'Coleman Validation'!H$665666&amp;":"&amp;'Coleman Validation'!H$665667),'Coleman Validation'!H$665668,FALSE))</f>
        <v>2.2970014252478466</v>
      </c>
      <c r="I118" s="317">
        <f ca="1">+IF(ISERROR(HLOOKUP($B118,INDIRECT("'Monthly Resource Report'!"&amp;'Coleman Validation'!I$665666&amp;":"&amp;'Coleman Validation'!I$665667),'Coleman Validation'!I$665668,FALSE)),0,HLOOKUP($B118,INDIRECT("'Monthly Resource Report'!"&amp;'Coleman Validation'!I$665666&amp;":"&amp;'Coleman Validation'!I$665667),'Coleman Validation'!I$665668,FALSE))</f>
        <v>0.3278702622130813</v>
      </c>
      <c r="J118" s="318">
        <f ca="1">+IF(ISERROR(HLOOKUP($B118,INDIRECT("'Monthly Resource Report'!"&amp;'Coleman Validation'!J$665666&amp;":"&amp;'Coleman Validation'!J$665667),'Coleman Validation'!J$665668,FALSE)),0,HLOOKUP($B118,INDIRECT("'Monthly Resource Report'!"&amp;'Coleman Validation'!J$665666&amp;":"&amp;'Coleman Validation'!J$665667),'Coleman Validation'!J$665668,FALSE))</f>
        <v>0.20033012524215951</v>
      </c>
      <c r="L118" s="301">
        <v>44774</v>
      </c>
      <c r="M118" s="294">
        <v>146</v>
      </c>
      <c r="N118" s="297">
        <v>2.2970983888573673</v>
      </c>
      <c r="O118" s="299">
        <v>0.33</v>
      </c>
      <c r="P118" s="295">
        <v>0.2</v>
      </c>
      <c r="Q118" s="294">
        <f ca="1">+IF(ISERROR(HLOOKUP($B118,INDIRECT("'Monthly Resource Report'!"&amp;'Coleman Validation'!Q$665666&amp;":"&amp;'Coleman Validation'!Q$665667),'Coleman Validation'!Q$665668,FALSE)),0,HLOOKUP($B118,INDIRECT("'Monthly Resource Report'!"&amp;'Coleman Validation'!Q$665666&amp;":"&amp;'Coleman Validation'!Q$665667),'Coleman Validation'!Q$665668,FALSE))</f>
        <v>146</v>
      </c>
      <c r="R118" s="297">
        <f ca="1">+IF(ISERROR(HLOOKUP($B118,INDIRECT("'Monthly Resource Report'!"&amp;'Coleman Validation'!R$665666&amp;":"&amp;'Coleman Validation'!R$665667),'Coleman Validation'!R$665668,FALSE)),0,HLOOKUP($B118,INDIRECT("'Monthly Resource Report'!"&amp;'Coleman Validation'!R$665666&amp;":"&amp;'Coleman Validation'!R$665667),'Coleman Validation'!R$665668,FALSE))</f>
        <v>2.2970015407678854</v>
      </c>
      <c r="S118" s="317">
        <f ca="1">+IF(ISERROR(HLOOKUP($B118,INDIRECT("'Monthly Resource Report'!"&amp;'Coleman Validation'!S$665666&amp;":"&amp;'Coleman Validation'!S$665667),'Coleman Validation'!S$665668,FALSE)),0,HLOOKUP($B118,INDIRECT("'Monthly Resource Report'!"&amp;'Coleman Validation'!S$665666&amp;":"&amp;'Coleman Validation'!S$665667),'Coleman Validation'!S$665668,FALSE))</f>
        <v>0.32806129281336632</v>
      </c>
      <c r="T118" s="318">
        <f ca="1">+IF(ISERROR(HLOOKUP($B118,INDIRECT("'Monthly Resource Report'!"&amp;'Coleman Validation'!T$665666&amp;":"&amp;'Coleman Validation'!T$665667),'Coleman Validation'!T$665668,FALSE)),0,HLOOKUP($B118,INDIRECT("'Monthly Resource Report'!"&amp;'Coleman Validation'!T$665666&amp;":"&amp;'Coleman Validation'!T$665667),'Coleman Validation'!T$665668,FALSE))</f>
        <v>0.20037742909433162</v>
      </c>
      <c r="V118" s="301">
        <v>44774</v>
      </c>
      <c r="W118" s="294">
        <v>151</v>
      </c>
      <c r="X118" s="297">
        <v>2.2970983888573673</v>
      </c>
      <c r="Y118" s="299">
        <v>0.33</v>
      </c>
      <c r="Z118" s="295">
        <v>0.2</v>
      </c>
      <c r="AA118" s="294">
        <f ca="1">+IF(ISERROR(HLOOKUP($B118,INDIRECT("'Monthly Resource Report'!"&amp;'Coleman Validation'!AA$665666&amp;":"&amp;'Coleman Validation'!AA$665667),'Coleman Validation'!AA$665668,FALSE)),0,HLOOKUP($B118,INDIRECT("'Monthly Resource Report'!"&amp;'Coleman Validation'!AA$665666&amp;":"&amp;'Coleman Validation'!AA$665667),'Coleman Validation'!AA$665668,FALSE))</f>
        <v>151</v>
      </c>
      <c r="AB118" s="297">
        <f ca="1">+IF(ISERROR(HLOOKUP($B118,INDIRECT("'Monthly Resource Report'!"&amp;'Coleman Validation'!AB$665666&amp;":"&amp;'Coleman Validation'!AB$665667),'Coleman Validation'!AB$665668,FALSE)),0,HLOOKUP($B118,INDIRECT("'Monthly Resource Report'!"&amp;'Coleman Validation'!AB$665666&amp;":"&amp;'Coleman Validation'!AB$665667),'Coleman Validation'!AB$665668,FALSE))</f>
        <v>2.2970021833943162</v>
      </c>
      <c r="AC118" s="317">
        <f ca="1">+IF(ISERROR(HLOOKUP($B118,INDIRECT("'Monthly Resource Report'!"&amp;'Coleman Validation'!AC$665666&amp;":"&amp;'Coleman Validation'!AC$665667),'Coleman Validation'!AC$665668,FALSE)),0,HLOOKUP($B118,INDIRECT("'Monthly Resource Report'!"&amp;'Coleman Validation'!AC$665666&amp;":"&amp;'Coleman Validation'!AC$665667),'Coleman Validation'!AC$665668,FALSE))</f>
        <v>0.32824302800632144</v>
      </c>
      <c r="AD118" s="318">
        <f ca="1">+IF(ISERROR(HLOOKUP($B118,INDIRECT("'Monthly Resource Report'!"&amp;'Coleman Validation'!AD$665666&amp;":"&amp;'Coleman Validation'!AD$665667),'Coleman Validation'!AD$665668,FALSE)),0,HLOOKUP($B118,INDIRECT("'Monthly Resource Report'!"&amp;'Coleman Validation'!AD$665666&amp;":"&amp;'Coleman Validation'!AD$665667),'Coleman Validation'!AD$665668,FALSE))</f>
        <v>0.20061672347924739</v>
      </c>
    </row>
    <row r="119" spans="2:30" s="29" customFormat="1">
      <c r="B119" s="301">
        <v>44805</v>
      </c>
      <c r="C119" s="294">
        <v>146</v>
      </c>
      <c r="D119" s="297">
        <v>2.2970983888573673</v>
      </c>
      <c r="E119" s="299">
        <v>0.33</v>
      </c>
      <c r="F119" s="295">
        <v>0.2</v>
      </c>
      <c r="G119" s="294">
        <f ca="1">+IF(ISERROR(HLOOKUP($B119,INDIRECT("'Monthly Resource Report'!"&amp;'Coleman Validation'!G$665666&amp;":"&amp;'Coleman Validation'!G$665667),'Coleman Validation'!G$665668,FALSE)),0,HLOOKUP($B119,INDIRECT("'Monthly Resource Report'!"&amp;'Coleman Validation'!G$665666&amp;":"&amp;'Coleman Validation'!G$665667),'Coleman Validation'!G$665668,FALSE))</f>
        <v>146</v>
      </c>
      <c r="H119" s="297">
        <f ca="1">+IF(ISERROR(HLOOKUP($B119,INDIRECT("'Monthly Resource Report'!"&amp;'Coleman Validation'!H$665666&amp;":"&amp;'Coleman Validation'!H$665667),'Coleman Validation'!H$665668,FALSE)),0,HLOOKUP($B119,INDIRECT("'Monthly Resource Report'!"&amp;'Coleman Validation'!H$665666&amp;":"&amp;'Coleman Validation'!H$665667),'Coleman Validation'!H$665668,FALSE))</f>
        <v>2.2970008879828545</v>
      </c>
      <c r="I119" s="317">
        <f ca="1">+IF(ISERROR(HLOOKUP($B119,INDIRECT("'Monthly Resource Report'!"&amp;'Coleman Validation'!I$665666&amp;":"&amp;'Coleman Validation'!I$665667),'Coleman Validation'!I$665668,FALSE)),0,HLOOKUP($B119,INDIRECT("'Monthly Resource Report'!"&amp;'Coleman Validation'!I$665666&amp;":"&amp;'Coleman Validation'!I$665667),'Coleman Validation'!I$665668,FALSE))</f>
        <v>0.3270360111823728</v>
      </c>
      <c r="J119" s="318">
        <f ca="1">+IF(ISERROR(HLOOKUP($B119,INDIRECT("'Monthly Resource Report'!"&amp;'Coleman Validation'!J$665666&amp;":"&amp;'Coleman Validation'!J$665667),'Coleman Validation'!J$665668,FALSE)),0,HLOOKUP($B119,INDIRECT("'Monthly Resource Report'!"&amp;'Coleman Validation'!J$665666&amp;":"&amp;'Coleman Validation'!J$665667),'Coleman Validation'!J$665668,FALSE))</f>
        <v>0.20035459058635402</v>
      </c>
      <c r="L119" s="301">
        <v>44805</v>
      </c>
      <c r="M119" s="294">
        <v>146</v>
      </c>
      <c r="N119" s="297">
        <v>2.2970983888573673</v>
      </c>
      <c r="O119" s="299">
        <v>0.33</v>
      </c>
      <c r="P119" s="295">
        <v>0.2</v>
      </c>
      <c r="Q119" s="294">
        <f ca="1">+IF(ISERROR(HLOOKUP($B119,INDIRECT("'Monthly Resource Report'!"&amp;'Coleman Validation'!Q$665666&amp;":"&amp;'Coleman Validation'!Q$665667),'Coleman Validation'!Q$665668,FALSE)),0,HLOOKUP($B119,INDIRECT("'Monthly Resource Report'!"&amp;'Coleman Validation'!Q$665666&amp;":"&amp;'Coleman Validation'!Q$665667),'Coleman Validation'!Q$665668,FALSE))</f>
        <v>146</v>
      </c>
      <c r="R119" s="297">
        <f ca="1">+IF(ISERROR(HLOOKUP($B119,INDIRECT("'Monthly Resource Report'!"&amp;'Coleman Validation'!R$665666&amp;":"&amp;'Coleman Validation'!R$665667),'Coleman Validation'!R$665668,FALSE)),0,HLOOKUP($B119,INDIRECT("'Monthly Resource Report'!"&amp;'Coleman Validation'!R$665666&amp;":"&amp;'Coleman Validation'!R$665667),'Coleman Validation'!R$665668,FALSE))</f>
        <v>2.2970008064015879</v>
      </c>
      <c r="S119" s="317">
        <f ca="1">+IF(ISERROR(HLOOKUP($B119,INDIRECT("'Monthly Resource Report'!"&amp;'Coleman Validation'!S$665666&amp;":"&amp;'Coleman Validation'!S$665667),'Coleman Validation'!S$665668,FALSE)),0,HLOOKUP($B119,INDIRECT("'Monthly Resource Report'!"&amp;'Coleman Validation'!S$665666&amp;":"&amp;'Coleman Validation'!S$665667),'Coleman Validation'!S$665668,FALSE))</f>
        <v>0.32718335984777669</v>
      </c>
      <c r="T119" s="318">
        <f ca="1">+IF(ISERROR(HLOOKUP($B119,INDIRECT("'Monthly Resource Report'!"&amp;'Coleman Validation'!T$665666&amp;":"&amp;'Coleman Validation'!T$665667),'Coleman Validation'!T$665668,FALSE)),0,HLOOKUP($B119,INDIRECT("'Monthly Resource Report'!"&amp;'Coleman Validation'!T$665666&amp;":"&amp;'Coleman Validation'!T$665667),'Coleman Validation'!T$665668,FALSE))</f>
        <v>0.20059935911810459</v>
      </c>
      <c r="V119" s="301">
        <v>44805</v>
      </c>
      <c r="W119" s="294">
        <v>151</v>
      </c>
      <c r="X119" s="297">
        <v>2.2970983888573673</v>
      </c>
      <c r="Y119" s="299">
        <v>0.33</v>
      </c>
      <c r="Z119" s="295">
        <v>0.2</v>
      </c>
      <c r="AA119" s="294">
        <f ca="1">+IF(ISERROR(HLOOKUP($B119,INDIRECT("'Monthly Resource Report'!"&amp;'Coleman Validation'!AA$665666&amp;":"&amp;'Coleman Validation'!AA$665667),'Coleman Validation'!AA$665668,FALSE)),0,HLOOKUP($B119,INDIRECT("'Monthly Resource Report'!"&amp;'Coleman Validation'!AA$665666&amp;":"&amp;'Coleman Validation'!AA$665667),'Coleman Validation'!AA$665668,FALSE))</f>
        <v>151</v>
      </c>
      <c r="AB119" s="297">
        <f ca="1">+IF(ISERROR(HLOOKUP($B119,INDIRECT("'Monthly Resource Report'!"&amp;'Coleman Validation'!AB$665666&amp;":"&amp;'Coleman Validation'!AB$665667),'Coleman Validation'!AB$665668,FALSE)),0,HLOOKUP($B119,INDIRECT("'Monthly Resource Report'!"&amp;'Coleman Validation'!AB$665666&amp;":"&amp;'Coleman Validation'!AB$665667),'Coleman Validation'!AB$665668,FALSE))</f>
        <v>2.297001886015305</v>
      </c>
      <c r="AC119" s="317">
        <f ca="1">+IF(ISERROR(HLOOKUP($B119,INDIRECT("'Monthly Resource Report'!"&amp;'Coleman Validation'!AC$665666&amp;":"&amp;'Coleman Validation'!AC$665667),'Coleman Validation'!AC$665668,FALSE)),0,HLOOKUP($B119,INDIRECT("'Monthly Resource Report'!"&amp;'Coleman Validation'!AC$665666&amp;":"&amp;'Coleman Validation'!AC$665667),'Coleman Validation'!AC$665668,FALSE))</f>
        <v>0.32741590517126623</v>
      </c>
      <c r="AD119" s="318">
        <f ca="1">+IF(ISERROR(HLOOKUP($B119,INDIRECT("'Monthly Resource Report'!"&amp;'Coleman Validation'!AD$665666&amp;":"&amp;'Coleman Validation'!AD$665667),'Coleman Validation'!AD$665668,FALSE)),0,HLOOKUP($B119,INDIRECT("'Monthly Resource Report'!"&amp;'Coleman Validation'!AD$665666&amp;":"&amp;'Coleman Validation'!AD$665667),'Coleman Validation'!AD$665668,FALSE))</f>
        <v>0.200646272690788</v>
      </c>
    </row>
    <row r="120" spans="2:30" s="29" customFormat="1">
      <c r="B120" s="301">
        <v>44835</v>
      </c>
      <c r="C120" s="294">
        <v>146</v>
      </c>
      <c r="D120" s="297">
        <v>2.2970983888573673</v>
      </c>
      <c r="E120" s="299">
        <v>0.33</v>
      </c>
      <c r="F120" s="295">
        <v>0.2</v>
      </c>
      <c r="G120" s="294">
        <f ca="1">+IF(ISERROR(HLOOKUP($B120,INDIRECT("'Monthly Resource Report'!"&amp;'Coleman Validation'!G$665666&amp;":"&amp;'Coleman Validation'!G$665667),'Coleman Validation'!G$665668,FALSE)),0,HLOOKUP($B120,INDIRECT("'Monthly Resource Report'!"&amp;'Coleman Validation'!G$665666&amp;":"&amp;'Coleman Validation'!G$665667),'Coleman Validation'!G$665668,FALSE))</f>
        <v>146</v>
      </c>
      <c r="H120" s="297">
        <f ca="1">+IF(ISERROR(HLOOKUP($B120,INDIRECT("'Monthly Resource Report'!"&amp;'Coleman Validation'!H$665666&amp;":"&amp;'Coleman Validation'!H$665667),'Coleman Validation'!H$665668,FALSE)),0,HLOOKUP($B120,INDIRECT("'Monthly Resource Report'!"&amp;'Coleman Validation'!H$665666&amp;":"&amp;'Coleman Validation'!H$665667),'Coleman Validation'!H$665668,FALSE))</f>
        <v>2.2970019328365154</v>
      </c>
      <c r="I120" s="317">
        <f ca="1">+IF(ISERROR(HLOOKUP($B120,INDIRECT("'Monthly Resource Report'!"&amp;'Coleman Validation'!I$665666&amp;":"&amp;'Coleman Validation'!I$665667),'Coleman Validation'!I$665668,FALSE)),0,HLOOKUP($B120,INDIRECT("'Monthly Resource Report'!"&amp;'Coleman Validation'!I$665666&amp;":"&amp;'Coleman Validation'!I$665667),'Coleman Validation'!I$665668,FALSE))</f>
        <v>0.32826944763886229</v>
      </c>
      <c r="J120" s="318">
        <f ca="1">+IF(ISERROR(HLOOKUP($B120,INDIRECT("'Monthly Resource Report'!"&amp;'Coleman Validation'!J$665666&amp;":"&amp;'Coleman Validation'!J$665667),'Coleman Validation'!J$665668,FALSE)),0,HLOOKUP($B120,INDIRECT("'Monthly Resource Report'!"&amp;'Coleman Validation'!J$665666&amp;":"&amp;'Coleman Validation'!J$665667),'Coleman Validation'!J$665668,FALSE))</f>
        <v>0.20050950739654566</v>
      </c>
      <c r="L120" s="301">
        <v>44835</v>
      </c>
      <c r="M120" s="294">
        <v>146</v>
      </c>
      <c r="N120" s="297">
        <v>2.2970983888573673</v>
      </c>
      <c r="O120" s="299">
        <v>0.33</v>
      </c>
      <c r="P120" s="295">
        <v>0.2</v>
      </c>
      <c r="Q120" s="294">
        <f ca="1">+IF(ISERROR(HLOOKUP($B120,INDIRECT("'Monthly Resource Report'!"&amp;'Coleman Validation'!Q$665666&amp;":"&amp;'Coleman Validation'!Q$665667),'Coleman Validation'!Q$665668,FALSE)),0,HLOOKUP($B120,INDIRECT("'Monthly Resource Report'!"&amp;'Coleman Validation'!Q$665666&amp;":"&amp;'Coleman Validation'!Q$665667),'Coleman Validation'!Q$665668,FALSE))</f>
        <v>146</v>
      </c>
      <c r="R120" s="297">
        <f ca="1">+IF(ISERROR(HLOOKUP($B120,INDIRECT("'Monthly Resource Report'!"&amp;'Coleman Validation'!R$665666&amp;":"&amp;'Coleman Validation'!R$665667),'Coleman Validation'!R$665668,FALSE)),0,HLOOKUP($B120,INDIRECT("'Monthly Resource Report'!"&amp;'Coleman Validation'!R$665666&amp;":"&amp;'Coleman Validation'!R$665667),'Coleman Validation'!R$665668,FALSE))</f>
        <v>2.2970019098745675</v>
      </c>
      <c r="S120" s="317">
        <f ca="1">+IF(ISERROR(HLOOKUP($B120,INDIRECT("'Monthly Resource Report'!"&amp;'Coleman Validation'!S$665666&amp;":"&amp;'Coleman Validation'!S$665667),'Coleman Validation'!S$665668,FALSE)),0,HLOOKUP($B120,INDIRECT("'Monthly Resource Report'!"&amp;'Coleman Validation'!S$665666&amp;":"&amp;'Coleman Validation'!S$665667),'Coleman Validation'!S$665668,FALSE))</f>
        <v>0.32830454567201445</v>
      </c>
      <c r="T120" s="318">
        <f ca="1">+IF(ISERROR(HLOOKUP($B120,INDIRECT("'Monthly Resource Report'!"&amp;'Coleman Validation'!T$665666&amp;":"&amp;'Coleman Validation'!T$665667),'Coleman Validation'!T$665668,FALSE)),0,HLOOKUP($B120,INDIRECT("'Monthly Resource Report'!"&amp;'Coleman Validation'!T$665666&amp;":"&amp;'Coleman Validation'!T$665667),'Coleman Validation'!T$665668,FALSE))</f>
        <v>0.20057190893145577</v>
      </c>
      <c r="V120" s="301">
        <v>44835</v>
      </c>
      <c r="W120" s="294">
        <v>151</v>
      </c>
      <c r="X120" s="297">
        <v>2.2970983888573673</v>
      </c>
      <c r="Y120" s="299">
        <v>0.33</v>
      </c>
      <c r="Z120" s="295">
        <v>0.2</v>
      </c>
      <c r="AA120" s="294">
        <f ca="1">+IF(ISERROR(HLOOKUP($B120,INDIRECT("'Monthly Resource Report'!"&amp;'Coleman Validation'!AA$665666&amp;":"&amp;'Coleman Validation'!AA$665667),'Coleman Validation'!AA$665668,FALSE)),0,HLOOKUP($B120,INDIRECT("'Monthly Resource Report'!"&amp;'Coleman Validation'!AA$665666&amp;":"&amp;'Coleman Validation'!AA$665667),'Coleman Validation'!AA$665668,FALSE))</f>
        <v>151</v>
      </c>
      <c r="AB120" s="297">
        <f ca="1">+IF(ISERROR(HLOOKUP($B120,INDIRECT("'Monthly Resource Report'!"&amp;'Coleman Validation'!AB$665666&amp;":"&amp;'Coleman Validation'!AB$665667),'Coleman Validation'!AB$665668,FALSE)),0,HLOOKUP($B120,INDIRECT("'Monthly Resource Report'!"&amp;'Coleman Validation'!AB$665666&amp;":"&amp;'Coleman Validation'!AB$665667),'Coleman Validation'!AB$665668,FALSE))</f>
        <v>2.2970023042170191</v>
      </c>
      <c r="AC120" s="317">
        <f ca="1">+IF(ISERROR(HLOOKUP($B120,INDIRECT("'Monthly Resource Report'!"&amp;'Coleman Validation'!AC$665666&amp;":"&amp;'Coleman Validation'!AC$665667),'Coleman Validation'!AC$665668,FALSE)),0,HLOOKUP($B120,INDIRECT("'Monthly Resource Report'!"&amp;'Coleman Validation'!AC$665666&amp;":"&amp;'Coleman Validation'!AC$665667),'Coleman Validation'!AC$665668,FALSE))</f>
        <v>0.32869894290317037</v>
      </c>
      <c r="AD120" s="318">
        <f ca="1">+IF(ISERROR(HLOOKUP($B120,INDIRECT("'Monthly Resource Report'!"&amp;'Coleman Validation'!AD$665666&amp;":"&amp;'Coleman Validation'!AD$665667),'Coleman Validation'!AD$665668,FALSE)),0,HLOOKUP($B120,INDIRECT("'Monthly Resource Report'!"&amp;'Coleman Validation'!AD$665666&amp;":"&amp;'Coleman Validation'!AD$665667),'Coleman Validation'!AD$665668,FALSE))</f>
        <v>0.20059384158159257</v>
      </c>
    </row>
    <row r="121" spans="2:30" s="29" customFormat="1">
      <c r="B121" s="301">
        <v>44866</v>
      </c>
      <c r="C121" s="294">
        <v>146</v>
      </c>
      <c r="D121" s="297">
        <v>2.2970983888573673</v>
      </c>
      <c r="E121" s="299">
        <v>0.33</v>
      </c>
      <c r="F121" s="295">
        <v>0.2</v>
      </c>
      <c r="G121" s="294">
        <f ca="1">+IF(ISERROR(HLOOKUP($B121,INDIRECT("'Monthly Resource Report'!"&amp;'Coleman Validation'!G$665666&amp;":"&amp;'Coleman Validation'!G$665667),'Coleman Validation'!G$665668,FALSE)),0,HLOOKUP($B121,INDIRECT("'Monthly Resource Report'!"&amp;'Coleman Validation'!G$665666&amp;":"&amp;'Coleman Validation'!G$665667),'Coleman Validation'!G$665668,FALSE))</f>
        <v>146</v>
      </c>
      <c r="H121" s="297">
        <f ca="1">+IF(ISERROR(HLOOKUP($B121,INDIRECT("'Monthly Resource Report'!"&amp;'Coleman Validation'!H$665666&amp;":"&amp;'Coleman Validation'!H$665667),'Coleman Validation'!H$665668,FALSE)),0,HLOOKUP($B121,INDIRECT("'Monthly Resource Report'!"&amp;'Coleman Validation'!H$665666&amp;":"&amp;'Coleman Validation'!H$665667),'Coleman Validation'!H$665668,FALSE))</f>
        <v>2.297001630950906</v>
      </c>
      <c r="I121" s="317">
        <f ca="1">+IF(ISERROR(HLOOKUP($B121,INDIRECT("'Monthly Resource Report'!"&amp;'Coleman Validation'!I$665666&amp;":"&amp;'Coleman Validation'!I$665667),'Coleman Validation'!I$665668,FALSE)),0,HLOOKUP($B121,INDIRECT("'Monthly Resource Report'!"&amp;'Coleman Validation'!I$665666&amp;":"&amp;'Coleman Validation'!I$665667),'Coleman Validation'!I$665668,FALSE))</f>
        <v>0.32930221082724231</v>
      </c>
      <c r="J121" s="318">
        <f ca="1">+IF(ISERROR(HLOOKUP($B121,INDIRECT("'Monthly Resource Report'!"&amp;'Coleman Validation'!J$665666&amp;":"&amp;'Coleman Validation'!J$665667),'Coleman Validation'!J$665668,FALSE)),0,HLOOKUP($B121,INDIRECT("'Monthly Resource Report'!"&amp;'Coleman Validation'!J$665666&amp;":"&amp;'Coleman Validation'!J$665667),'Coleman Validation'!J$665668,FALSE))</f>
        <v>0.20032645687940404</v>
      </c>
      <c r="L121" s="301">
        <v>44866</v>
      </c>
      <c r="M121" s="294">
        <v>146</v>
      </c>
      <c r="N121" s="297">
        <v>2.2970983888573673</v>
      </c>
      <c r="O121" s="299">
        <v>0.33</v>
      </c>
      <c r="P121" s="295">
        <v>0.2</v>
      </c>
      <c r="Q121" s="294">
        <f ca="1">+IF(ISERROR(HLOOKUP($B121,INDIRECT("'Monthly Resource Report'!"&amp;'Coleman Validation'!Q$665666&amp;":"&amp;'Coleman Validation'!Q$665667),'Coleman Validation'!Q$665668,FALSE)),0,HLOOKUP($B121,INDIRECT("'Monthly Resource Report'!"&amp;'Coleman Validation'!Q$665666&amp;":"&amp;'Coleman Validation'!Q$665667),'Coleman Validation'!Q$665668,FALSE))</f>
        <v>146</v>
      </c>
      <c r="R121" s="297">
        <f ca="1">+IF(ISERROR(HLOOKUP($B121,INDIRECT("'Monthly Resource Report'!"&amp;'Coleman Validation'!R$665666&amp;":"&amp;'Coleman Validation'!R$665667),'Coleman Validation'!R$665668,FALSE)),0,HLOOKUP($B121,INDIRECT("'Monthly Resource Report'!"&amp;'Coleman Validation'!R$665666&amp;":"&amp;'Coleman Validation'!R$665667),'Coleman Validation'!R$665668,FALSE))</f>
        <v>2.2970019925460194</v>
      </c>
      <c r="S121" s="317">
        <f ca="1">+IF(ISERROR(HLOOKUP($B121,INDIRECT("'Monthly Resource Report'!"&amp;'Coleman Validation'!S$665666&amp;":"&amp;'Coleman Validation'!S$665667),'Coleman Validation'!S$665668,FALSE)),0,HLOOKUP($B121,INDIRECT("'Monthly Resource Report'!"&amp;'Coleman Validation'!S$665666&amp;":"&amp;'Coleman Validation'!S$665667),'Coleman Validation'!S$665668,FALSE))</f>
        <v>0.32930984807283731</v>
      </c>
      <c r="T121" s="318">
        <f ca="1">+IF(ISERROR(HLOOKUP($B121,INDIRECT("'Monthly Resource Report'!"&amp;'Coleman Validation'!T$665666&amp;":"&amp;'Coleman Validation'!T$665667),'Coleman Validation'!T$665668,FALSE)),0,HLOOKUP($B121,INDIRECT("'Monthly Resource Report'!"&amp;'Coleman Validation'!T$665666&amp;":"&amp;'Coleman Validation'!T$665667),'Coleman Validation'!T$665668,FALSE))</f>
        <v>0.20056210143021275</v>
      </c>
      <c r="V121" s="301">
        <v>44866</v>
      </c>
      <c r="W121" s="294">
        <v>151</v>
      </c>
      <c r="X121" s="297">
        <v>2.2970983888573673</v>
      </c>
      <c r="Y121" s="299">
        <v>0.33</v>
      </c>
      <c r="Z121" s="295">
        <v>0.2</v>
      </c>
      <c r="AA121" s="294">
        <f ca="1">+IF(ISERROR(HLOOKUP($B121,INDIRECT("'Monthly Resource Report'!"&amp;'Coleman Validation'!AA$665666&amp;":"&amp;'Coleman Validation'!AA$665667),'Coleman Validation'!AA$665668,FALSE)),0,HLOOKUP($B121,INDIRECT("'Monthly Resource Report'!"&amp;'Coleman Validation'!AA$665666&amp;":"&amp;'Coleman Validation'!AA$665667),'Coleman Validation'!AA$665668,FALSE))</f>
        <v>151</v>
      </c>
      <c r="AB121" s="297">
        <f ca="1">+IF(ISERROR(HLOOKUP($B121,INDIRECT("'Monthly Resource Report'!"&amp;'Coleman Validation'!AB$665666&amp;":"&amp;'Coleman Validation'!AB$665667),'Coleman Validation'!AB$665668,FALSE)),0,HLOOKUP($B121,INDIRECT("'Monthly Resource Report'!"&amp;'Coleman Validation'!AB$665666&amp;":"&amp;'Coleman Validation'!AB$665667),'Coleman Validation'!AB$665668,FALSE))</f>
        <v>2.2970024012268455</v>
      </c>
      <c r="AC121" s="317">
        <f ca="1">+IF(ISERROR(HLOOKUP($B121,INDIRECT("'Monthly Resource Report'!"&amp;'Coleman Validation'!AC$665666&amp;":"&amp;'Coleman Validation'!AC$665667),'Coleman Validation'!AC$665668,FALSE)),0,HLOOKUP($B121,INDIRECT("'Monthly Resource Report'!"&amp;'Coleman Validation'!AC$665666&amp;":"&amp;'Coleman Validation'!AC$665667),'Coleman Validation'!AC$665668,FALSE))</f>
        <v>0.3296363764793393</v>
      </c>
      <c r="AD121" s="318">
        <f ca="1">+IF(ISERROR(HLOOKUP($B121,INDIRECT("'Monthly Resource Report'!"&amp;'Coleman Validation'!AD$665666&amp;":"&amp;'Coleman Validation'!AD$665667),'Coleman Validation'!AD$665668,FALSE)),0,HLOOKUP($B121,INDIRECT("'Monthly Resource Report'!"&amp;'Coleman Validation'!AD$665666&amp;":"&amp;'Coleman Validation'!AD$665667),'Coleman Validation'!AD$665668,FALSE))</f>
        <v>0.20059840941392401</v>
      </c>
    </row>
    <row r="122" spans="2:30" s="29" customFormat="1">
      <c r="B122" s="301">
        <v>44896</v>
      </c>
      <c r="C122" s="294">
        <v>146</v>
      </c>
      <c r="D122" s="297">
        <v>2.2970983888573673</v>
      </c>
      <c r="E122" s="299">
        <v>0.33</v>
      </c>
      <c r="F122" s="295">
        <v>0.2</v>
      </c>
      <c r="G122" s="294">
        <f ca="1">+IF(ISERROR(HLOOKUP($B122,INDIRECT("'Monthly Resource Report'!"&amp;'Coleman Validation'!G$665666&amp;":"&amp;'Coleman Validation'!G$665667),'Coleman Validation'!G$665668,FALSE)),0,HLOOKUP($B122,INDIRECT("'Monthly Resource Report'!"&amp;'Coleman Validation'!G$665666&amp;":"&amp;'Coleman Validation'!G$665667),'Coleman Validation'!G$665668,FALSE))</f>
        <v>146</v>
      </c>
      <c r="H122" s="297">
        <f ca="1">+IF(ISERROR(HLOOKUP($B122,INDIRECT("'Monthly Resource Report'!"&amp;'Coleman Validation'!H$665666&amp;":"&amp;'Coleman Validation'!H$665667),'Coleman Validation'!H$665668,FALSE)),0,HLOOKUP($B122,INDIRECT("'Monthly Resource Report'!"&amp;'Coleman Validation'!H$665666&amp;":"&amp;'Coleman Validation'!H$665667),'Coleman Validation'!H$665668,FALSE))</f>
        <v>2.2970012147136076</v>
      </c>
      <c r="I122" s="317">
        <f ca="1">+IF(ISERROR(HLOOKUP($B122,INDIRECT("'Monthly Resource Report'!"&amp;'Coleman Validation'!I$665666&amp;":"&amp;'Coleman Validation'!I$665667),'Coleman Validation'!I$665668,FALSE)),0,HLOOKUP($B122,INDIRECT("'Monthly Resource Report'!"&amp;'Coleman Validation'!I$665666&amp;":"&amp;'Coleman Validation'!I$665667),'Coleman Validation'!I$665668,FALSE))</f>
        <v>0.32821449740378317</v>
      </c>
      <c r="J122" s="318">
        <f ca="1">+IF(ISERROR(HLOOKUP($B122,INDIRECT("'Monthly Resource Report'!"&amp;'Coleman Validation'!J$665666&amp;":"&amp;'Coleman Validation'!J$665667),'Coleman Validation'!J$665668,FALSE)),0,HLOOKUP($B122,INDIRECT("'Monthly Resource Report'!"&amp;'Coleman Validation'!J$665666&amp;":"&amp;'Coleman Validation'!J$665667),'Coleman Validation'!J$665668,FALSE))</f>
        <v>0.20066607567336042</v>
      </c>
      <c r="L122" s="301">
        <v>44896</v>
      </c>
      <c r="M122" s="294">
        <v>146</v>
      </c>
      <c r="N122" s="297">
        <v>2.2970983888573673</v>
      </c>
      <c r="O122" s="299">
        <v>0.33</v>
      </c>
      <c r="P122" s="295">
        <v>0.2</v>
      </c>
      <c r="Q122" s="294">
        <f ca="1">+IF(ISERROR(HLOOKUP($B122,INDIRECT("'Monthly Resource Report'!"&amp;'Coleman Validation'!Q$665666&amp;":"&amp;'Coleman Validation'!Q$665667),'Coleman Validation'!Q$665668,FALSE)),0,HLOOKUP($B122,INDIRECT("'Monthly Resource Report'!"&amp;'Coleman Validation'!Q$665666&amp;":"&amp;'Coleman Validation'!Q$665667),'Coleman Validation'!Q$665668,FALSE))</f>
        <v>146</v>
      </c>
      <c r="R122" s="297">
        <f ca="1">+IF(ISERROR(HLOOKUP($B122,INDIRECT("'Monthly Resource Report'!"&amp;'Coleman Validation'!R$665666&amp;":"&amp;'Coleman Validation'!R$665667),'Coleman Validation'!R$665668,FALSE)),0,HLOOKUP($B122,INDIRECT("'Monthly Resource Report'!"&amp;'Coleman Validation'!R$665666&amp;":"&amp;'Coleman Validation'!R$665667),'Coleman Validation'!R$665668,FALSE))</f>
        <v>2.2970010628308448</v>
      </c>
      <c r="S122" s="317">
        <f ca="1">+IF(ISERROR(HLOOKUP($B122,INDIRECT("'Monthly Resource Report'!"&amp;'Coleman Validation'!S$665666&amp;":"&amp;'Coleman Validation'!S$665667),'Coleman Validation'!S$665668,FALSE)),0,HLOOKUP($B122,INDIRECT("'Monthly Resource Report'!"&amp;'Coleman Validation'!S$665666&amp;":"&amp;'Coleman Validation'!S$665667),'Coleman Validation'!S$665668,FALSE))</f>
        <v>0.32839991537176583</v>
      </c>
      <c r="T122" s="318">
        <f ca="1">+IF(ISERROR(HLOOKUP($B122,INDIRECT("'Monthly Resource Report'!"&amp;'Coleman Validation'!T$665666&amp;":"&amp;'Coleman Validation'!T$665667),'Coleman Validation'!T$665668,FALSE)),0,HLOOKUP($B122,INDIRECT("'Monthly Resource Report'!"&amp;'Coleman Validation'!T$665666&amp;":"&amp;'Coleman Validation'!T$665667),'Coleman Validation'!T$665668,FALSE))</f>
        <v>0.20056424099778089</v>
      </c>
      <c r="V122" s="301">
        <v>44896</v>
      </c>
      <c r="W122" s="294">
        <v>151</v>
      </c>
      <c r="X122" s="297">
        <v>2.2970983888573673</v>
      </c>
      <c r="Y122" s="299">
        <v>0.33</v>
      </c>
      <c r="Z122" s="295">
        <v>0.2</v>
      </c>
      <c r="AA122" s="294">
        <f ca="1">+IF(ISERROR(HLOOKUP($B122,INDIRECT("'Monthly Resource Report'!"&amp;'Coleman Validation'!AA$665666&amp;":"&amp;'Coleman Validation'!AA$665667),'Coleman Validation'!AA$665668,FALSE)),0,HLOOKUP($B122,INDIRECT("'Monthly Resource Report'!"&amp;'Coleman Validation'!AA$665666&amp;":"&amp;'Coleman Validation'!AA$665667),'Coleman Validation'!AA$665668,FALSE))</f>
        <v>151</v>
      </c>
      <c r="AB122" s="297">
        <f ca="1">+IF(ISERROR(HLOOKUP($B122,INDIRECT("'Monthly Resource Report'!"&amp;'Coleman Validation'!AB$665666&amp;":"&amp;'Coleman Validation'!AB$665667),'Coleman Validation'!AB$665668,FALSE)),0,HLOOKUP($B122,INDIRECT("'Monthly Resource Report'!"&amp;'Coleman Validation'!AB$665666&amp;":"&amp;'Coleman Validation'!AB$665667),'Coleman Validation'!AB$665668,FALSE))</f>
        <v>2.2970021826813789</v>
      </c>
      <c r="AC122" s="317">
        <f ca="1">+IF(ISERROR(HLOOKUP($B122,INDIRECT("'Monthly Resource Report'!"&amp;'Coleman Validation'!AC$665666&amp;":"&amp;'Coleman Validation'!AC$665667),'Coleman Validation'!AC$665668,FALSE)),0,HLOOKUP($B122,INDIRECT("'Monthly Resource Report'!"&amp;'Coleman Validation'!AC$665666&amp;":"&amp;'Coleman Validation'!AC$665667),'Coleman Validation'!AC$665668,FALSE))</f>
        <v>0.32877874006767516</v>
      </c>
      <c r="AD122" s="318">
        <f ca="1">+IF(ISERROR(HLOOKUP($B122,INDIRECT("'Monthly Resource Report'!"&amp;'Coleman Validation'!AD$665666&amp;":"&amp;'Coleman Validation'!AD$665667),'Coleman Validation'!AD$665668,FALSE)),0,HLOOKUP($B122,INDIRECT("'Monthly Resource Report'!"&amp;'Coleman Validation'!AD$665666&amp;":"&amp;'Coleman Validation'!AD$665667),'Coleman Validation'!AD$665668,FALSE))</f>
        <v>0.20079578054664163</v>
      </c>
    </row>
    <row r="123" spans="2:30" s="29" customFormat="1">
      <c r="B123" s="301">
        <v>44927</v>
      </c>
      <c r="C123" s="294">
        <v>146</v>
      </c>
      <c r="D123" s="297">
        <v>2.3595794650342876</v>
      </c>
      <c r="E123" s="299">
        <v>0.33</v>
      </c>
      <c r="F123" s="295">
        <v>0.2</v>
      </c>
      <c r="G123" s="294">
        <f ca="1">+IF(ISERROR(HLOOKUP($B123,INDIRECT("'Monthly Resource Report'!"&amp;'Coleman Validation'!G$665666&amp;":"&amp;'Coleman Validation'!G$665667),'Coleman Validation'!G$665668,FALSE)),0,HLOOKUP($B123,INDIRECT("'Monthly Resource Report'!"&amp;'Coleman Validation'!G$665666&amp;":"&amp;'Coleman Validation'!G$665667),'Coleman Validation'!G$665668,FALSE))</f>
        <v>146</v>
      </c>
      <c r="H123" s="297">
        <f ca="1">+IF(ISERROR(HLOOKUP($B123,INDIRECT("'Monthly Resource Report'!"&amp;'Coleman Validation'!H$665666&amp;":"&amp;'Coleman Validation'!H$665667),'Coleman Validation'!H$665668,FALSE)),0,HLOOKUP($B123,INDIRECT("'Monthly Resource Report'!"&amp;'Coleman Validation'!H$665666&amp;":"&amp;'Coleman Validation'!H$665667),'Coleman Validation'!H$665668,FALSE))</f>
        <v>2.359997687117243</v>
      </c>
      <c r="I123" s="317">
        <f ca="1">+IF(ISERROR(HLOOKUP($B123,INDIRECT("'Monthly Resource Report'!"&amp;'Coleman Validation'!I$665666&amp;":"&amp;'Coleman Validation'!I$665667),'Coleman Validation'!I$665668,FALSE)),0,HLOOKUP($B123,INDIRECT("'Monthly Resource Report'!"&amp;'Coleman Validation'!I$665666&amp;":"&amp;'Coleman Validation'!I$665667),'Coleman Validation'!I$665668,FALSE))</f>
        <v>0.32915178028036224</v>
      </c>
      <c r="J123" s="318">
        <f ca="1">+IF(ISERROR(HLOOKUP($B123,INDIRECT("'Monthly Resource Report'!"&amp;'Coleman Validation'!J$665666&amp;":"&amp;'Coleman Validation'!J$665667),'Coleman Validation'!J$665668,FALSE)),0,HLOOKUP($B123,INDIRECT("'Monthly Resource Report'!"&amp;'Coleman Validation'!J$665666&amp;":"&amp;'Coleman Validation'!J$665667),'Coleman Validation'!J$665668,FALSE))</f>
        <v>0.20049172477815577</v>
      </c>
      <c r="L123" s="301">
        <v>44927</v>
      </c>
      <c r="M123" s="294">
        <v>146</v>
      </c>
      <c r="N123" s="297">
        <v>2.3595794650342876</v>
      </c>
      <c r="O123" s="299">
        <v>0.33</v>
      </c>
      <c r="P123" s="295">
        <v>0.2</v>
      </c>
      <c r="Q123" s="294">
        <f ca="1">+IF(ISERROR(HLOOKUP($B123,INDIRECT("'Monthly Resource Report'!"&amp;'Coleman Validation'!Q$665666&amp;":"&amp;'Coleman Validation'!Q$665667),'Coleman Validation'!Q$665668,FALSE)),0,HLOOKUP($B123,INDIRECT("'Monthly Resource Report'!"&amp;'Coleman Validation'!Q$665666&amp;":"&amp;'Coleman Validation'!Q$665667),'Coleman Validation'!Q$665668,FALSE))</f>
        <v>146</v>
      </c>
      <c r="R123" s="297">
        <f ca="1">+IF(ISERROR(HLOOKUP($B123,INDIRECT("'Monthly Resource Report'!"&amp;'Coleman Validation'!R$665666&amp;":"&amp;'Coleman Validation'!R$665667),'Coleman Validation'!R$665668,FALSE)),0,HLOOKUP($B123,INDIRECT("'Monthly Resource Report'!"&amp;'Coleman Validation'!R$665666&amp;":"&amp;'Coleman Validation'!R$665667),'Coleman Validation'!R$665668,FALSE))</f>
        <v>2.3599976825962981</v>
      </c>
      <c r="S123" s="317">
        <f ca="1">+IF(ISERROR(HLOOKUP($B123,INDIRECT("'Monthly Resource Report'!"&amp;'Coleman Validation'!S$665666&amp;":"&amp;'Coleman Validation'!S$665667),'Coleman Validation'!S$665668,FALSE)),0,HLOOKUP($B123,INDIRECT("'Monthly Resource Report'!"&amp;'Coleman Validation'!S$665666&amp;":"&amp;'Coleman Validation'!S$665667),'Coleman Validation'!S$665668,FALSE))</f>
        <v>0.32909626275001352</v>
      </c>
      <c r="T123" s="318">
        <f ca="1">+IF(ISERROR(HLOOKUP($B123,INDIRECT("'Monthly Resource Report'!"&amp;'Coleman Validation'!T$665666&amp;":"&amp;'Coleman Validation'!T$665667),'Coleman Validation'!T$665668,FALSE)),0,HLOOKUP($B123,INDIRECT("'Monthly Resource Report'!"&amp;'Coleman Validation'!T$665666&amp;":"&amp;'Coleman Validation'!T$665667),'Coleman Validation'!T$665668,FALSE))</f>
        <v>0.20074042140845599</v>
      </c>
      <c r="V123" s="301">
        <v>44927</v>
      </c>
      <c r="W123" s="294">
        <v>151</v>
      </c>
      <c r="X123" s="297">
        <v>2.3595794650342876</v>
      </c>
      <c r="Y123" s="299">
        <v>0.33</v>
      </c>
      <c r="Z123" s="295">
        <v>0.2</v>
      </c>
      <c r="AA123" s="294">
        <f ca="1">+IF(ISERROR(HLOOKUP($B123,INDIRECT("'Monthly Resource Report'!"&amp;'Coleman Validation'!AA$665666&amp;":"&amp;'Coleman Validation'!AA$665667),'Coleman Validation'!AA$665668,FALSE)),0,HLOOKUP($B123,INDIRECT("'Monthly Resource Report'!"&amp;'Coleman Validation'!AA$665666&amp;":"&amp;'Coleman Validation'!AA$665667),'Coleman Validation'!AA$665668,FALSE))</f>
        <v>151</v>
      </c>
      <c r="AB123" s="297">
        <f ca="1">+IF(ISERROR(HLOOKUP($B123,INDIRECT("'Monthly Resource Report'!"&amp;'Coleman Validation'!AB$665666&amp;":"&amp;'Coleman Validation'!AB$665667),'Coleman Validation'!AB$665668,FALSE)),0,HLOOKUP($B123,INDIRECT("'Monthly Resource Report'!"&amp;'Coleman Validation'!AB$665666&amp;":"&amp;'Coleman Validation'!AB$665667),'Coleman Validation'!AB$665668,FALSE))</f>
        <v>2.3599979440185623</v>
      </c>
      <c r="AC123" s="317">
        <f ca="1">+IF(ISERROR(HLOOKUP($B123,INDIRECT("'Monthly Resource Report'!"&amp;'Coleman Validation'!AC$665666&amp;":"&amp;'Coleman Validation'!AC$665667),'Coleman Validation'!AC$665668,FALSE)),0,HLOOKUP($B123,INDIRECT("'Monthly Resource Report'!"&amp;'Coleman Validation'!AC$665666&amp;":"&amp;'Coleman Validation'!AC$665667),'Coleman Validation'!AC$665668,FALSE))</f>
        <v>0.32961474223633996</v>
      </c>
      <c r="AD123" s="318">
        <f ca="1">+IF(ISERROR(HLOOKUP($B123,INDIRECT("'Monthly Resource Report'!"&amp;'Coleman Validation'!AD$665666&amp;":"&amp;'Coleman Validation'!AD$665667),'Coleman Validation'!AD$665668,FALSE)),0,HLOOKUP($B123,INDIRECT("'Monthly Resource Report'!"&amp;'Coleman Validation'!AD$665666&amp;":"&amp;'Coleman Validation'!AD$665667),'Coleman Validation'!AD$665668,FALSE))</f>
        <v>0.20078164603253873</v>
      </c>
    </row>
    <row r="124" spans="2:30" s="29" customFormat="1">
      <c r="B124" s="301">
        <v>44958</v>
      </c>
      <c r="C124" s="294">
        <v>146</v>
      </c>
      <c r="D124" s="297">
        <v>2.3595794650342876</v>
      </c>
      <c r="E124" s="299">
        <v>0.33</v>
      </c>
      <c r="F124" s="295">
        <v>0.2</v>
      </c>
      <c r="G124" s="294">
        <f ca="1">+IF(ISERROR(HLOOKUP($B124,INDIRECT("'Monthly Resource Report'!"&amp;'Coleman Validation'!G$665666&amp;":"&amp;'Coleman Validation'!G$665667),'Coleman Validation'!G$665668,FALSE)),0,HLOOKUP($B124,INDIRECT("'Monthly Resource Report'!"&amp;'Coleman Validation'!G$665666&amp;":"&amp;'Coleman Validation'!G$665667),'Coleman Validation'!G$665668,FALSE))</f>
        <v>146</v>
      </c>
      <c r="H124" s="297">
        <f ca="1">+IF(ISERROR(HLOOKUP($B124,INDIRECT("'Monthly Resource Report'!"&amp;'Coleman Validation'!H$665666&amp;":"&amp;'Coleman Validation'!H$665667),'Coleman Validation'!H$665668,FALSE)),0,HLOOKUP($B124,INDIRECT("'Monthly Resource Report'!"&amp;'Coleman Validation'!H$665666&amp;":"&amp;'Coleman Validation'!H$665667),'Coleman Validation'!H$665668,FALSE))</f>
        <v>2.3599981156335903</v>
      </c>
      <c r="I124" s="317">
        <f ca="1">+IF(ISERROR(HLOOKUP($B124,INDIRECT("'Monthly Resource Report'!"&amp;'Coleman Validation'!I$665666&amp;":"&amp;'Coleman Validation'!I$665667),'Coleman Validation'!I$665668,FALSE)),0,HLOOKUP($B124,INDIRECT("'Monthly Resource Report'!"&amp;'Coleman Validation'!I$665666&amp;":"&amp;'Coleman Validation'!I$665667),'Coleman Validation'!I$665668,FALSE))</f>
        <v>0.32926110629011718</v>
      </c>
      <c r="J124" s="318">
        <f ca="1">+IF(ISERROR(HLOOKUP($B124,INDIRECT("'Monthly Resource Report'!"&amp;'Coleman Validation'!J$665666&amp;":"&amp;'Coleman Validation'!J$665667),'Coleman Validation'!J$665668,FALSE)),0,HLOOKUP($B124,INDIRECT("'Monthly Resource Report'!"&amp;'Coleman Validation'!J$665666&amp;":"&amp;'Coleman Validation'!J$665667),'Coleman Validation'!J$665668,FALSE))</f>
        <v>0.20036596881756655</v>
      </c>
      <c r="L124" s="301">
        <v>44958</v>
      </c>
      <c r="M124" s="294">
        <v>146</v>
      </c>
      <c r="N124" s="297">
        <v>2.3595794650342876</v>
      </c>
      <c r="O124" s="299">
        <v>0.33</v>
      </c>
      <c r="P124" s="295">
        <v>0.2</v>
      </c>
      <c r="Q124" s="294">
        <f ca="1">+IF(ISERROR(HLOOKUP($B124,INDIRECT("'Monthly Resource Report'!"&amp;'Coleman Validation'!Q$665666&amp;":"&amp;'Coleman Validation'!Q$665667),'Coleman Validation'!Q$665668,FALSE)),0,HLOOKUP($B124,INDIRECT("'Monthly Resource Report'!"&amp;'Coleman Validation'!Q$665666&amp;":"&amp;'Coleman Validation'!Q$665667),'Coleman Validation'!Q$665668,FALSE))</f>
        <v>146</v>
      </c>
      <c r="R124" s="297">
        <f ca="1">+IF(ISERROR(HLOOKUP($B124,INDIRECT("'Monthly Resource Report'!"&amp;'Coleman Validation'!R$665666&amp;":"&amp;'Coleman Validation'!R$665667),'Coleman Validation'!R$665668,FALSE)),0,HLOOKUP($B124,INDIRECT("'Monthly Resource Report'!"&amp;'Coleman Validation'!R$665666&amp;":"&amp;'Coleman Validation'!R$665667),'Coleman Validation'!R$665668,FALSE))</f>
        <v>2.3599976675478151</v>
      </c>
      <c r="S124" s="317">
        <f ca="1">+IF(ISERROR(HLOOKUP($B124,INDIRECT("'Monthly Resource Report'!"&amp;'Coleman Validation'!S$665666&amp;":"&amp;'Coleman Validation'!S$665667),'Coleman Validation'!S$665668,FALSE)),0,HLOOKUP($B124,INDIRECT("'Monthly Resource Report'!"&amp;'Coleman Validation'!S$665666&amp;":"&amp;'Coleman Validation'!S$665667),'Coleman Validation'!S$665668,FALSE))</f>
        <v>0.32920559383509446</v>
      </c>
      <c r="T124" s="318">
        <f ca="1">+IF(ISERROR(HLOOKUP($B124,INDIRECT("'Monthly Resource Report'!"&amp;'Coleman Validation'!T$665666&amp;":"&amp;'Coleman Validation'!T$665667),'Coleman Validation'!T$665668,FALSE)),0,HLOOKUP($B124,INDIRECT("'Monthly Resource Report'!"&amp;'Coleman Validation'!T$665666&amp;":"&amp;'Coleman Validation'!T$665667),'Coleman Validation'!T$665668,FALSE))</f>
        <v>0.20021182797791606</v>
      </c>
      <c r="V124" s="301">
        <v>44958</v>
      </c>
      <c r="W124" s="294">
        <v>151</v>
      </c>
      <c r="X124" s="297">
        <v>2.3595794650342876</v>
      </c>
      <c r="Y124" s="299">
        <v>0.33</v>
      </c>
      <c r="Z124" s="295">
        <v>0.2</v>
      </c>
      <c r="AA124" s="294">
        <f ca="1">+IF(ISERROR(HLOOKUP($B124,INDIRECT("'Monthly Resource Report'!"&amp;'Coleman Validation'!AA$665666&amp;":"&amp;'Coleman Validation'!AA$665667),'Coleman Validation'!AA$665668,FALSE)),0,HLOOKUP($B124,INDIRECT("'Monthly Resource Report'!"&amp;'Coleman Validation'!AA$665666&amp;":"&amp;'Coleman Validation'!AA$665667),'Coleman Validation'!AA$665668,FALSE))</f>
        <v>151</v>
      </c>
      <c r="AB124" s="297">
        <f ca="1">+IF(ISERROR(HLOOKUP($B124,INDIRECT("'Monthly Resource Report'!"&amp;'Coleman Validation'!AB$665666&amp;":"&amp;'Coleman Validation'!AB$665667),'Coleman Validation'!AB$665668,FALSE)),0,HLOOKUP($B124,INDIRECT("'Monthly Resource Report'!"&amp;'Coleman Validation'!AB$665666&amp;":"&amp;'Coleman Validation'!AB$665667),'Coleman Validation'!AB$665668,FALSE))</f>
        <v>2.3599981358489259</v>
      </c>
      <c r="AC124" s="317">
        <f ca="1">+IF(ISERROR(HLOOKUP($B124,INDIRECT("'Monthly Resource Report'!"&amp;'Coleman Validation'!AC$665666&amp;":"&amp;'Coleman Validation'!AC$665667),'Coleman Validation'!AC$665668,FALSE)),0,HLOOKUP($B124,INDIRECT("'Monthly Resource Report'!"&amp;'Coleman Validation'!AC$665666&amp;":"&amp;'Coleman Validation'!AC$665667),'Coleman Validation'!AC$665668,FALSE))</f>
        <v>0.32957931908531546</v>
      </c>
      <c r="AD124" s="318">
        <f ca="1">+IF(ISERROR(HLOOKUP($B124,INDIRECT("'Monthly Resource Report'!"&amp;'Coleman Validation'!AD$665666&amp;":"&amp;'Coleman Validation'!AD$665667),'Coleman Validation'!AD$665668,FALSE)),0,HLOOKUP($B124,INDIRECT("'Monthly Resource Report'!"&amp;'Coleman Validation'!AD$665666&amp;":"&amp;'Coleman Validation'!AD$665667),'Coleman Validation'!AD$665668,FALSE))</f>
        <v>0.2006497474742136</v>
      </c>
    </row>
    <row r="125" spans="2:30" s="29" customFormat="1">
      <c r="B125" s="301">
        <v>44986</v>
      </c>
      <c r="C125" s="294">
        <v>146</v>
      </c>
      <c r="D125" s="297">
        <v>2.3595794650342876</v>
      </c>
      <c r="E125" s="299">
        <v>0.33</v>
      </c>
      <c r="F125" s="295">
        <v>0.2</v>
      </c>
      <c r="G125" s="294">
        <f ca="1">+IF(ISERROR(HLOOKUP($B125,INDIRECT("'Monthly Resource Report'!"&amp;'Coleman Validation'!G$665666&amp;":"&amp;'Coleman Validation'!G$665667),'Coleman Validation'!G$665668,FALSE)),0,HLOOKUP($B125,INDIRECT("'Monthly Resource Report'!"&amp;'Coleman Validation'!G$665666&amp;":"&amp;'Coleman Validation'!G$665667),'Coleman Validation'!G$665668,FALSE))</f>
        <v>146</v>
      </c>
      <c r="H125" s="297">
        <f ca="1">+IF(ISERROR(HLOOKUP($B125,INDIRECT("'Monthly Resource Report'!"&amp;'Coleman Validation'!H$665666&amp;":"&amp;'Coleman Validation'!H$665667),'Coleman Validation'!H$665668,FALSE)),0,HLOOKUP($B125,INDIRECT("'Monthly Resource Report'!"&amp;'Coleman Validation'!H$665666&amp;":"&amp;'Coleman Validation'!H$665667),'Coleman Validation'!H$665668,FALSE))</f>
        <v>2.3599981911547467</v>
      </c>
      <c r="I125" s="317">
        <f ca="1">+IF(ISERROR(HLOOKUP($B125,INDIRECT("'Monthly Resource Report'!"&amp;'Coleman Validation'!I$665666&amp;":"&amp;'Coleman Validation'!I$665667),'Coleman Validation'!I$665668,FALSE)),0,HLOOKUP($B125,INDIRECT("'Monthly Resource Report'!"&amp;'Coleman Validation'!I$665666&amp;":"&amp;'Coleman Validation'!I$665667),'Coleman Validation'!I$665668,FALSE))</f>
        <v>0.32917604762595304</v>
      </c>
      <c r="J125" s="318">
        <f ca="1">+IF(ISERROR(HLOOKUP($B125,INDIRECT("'Monthly Resource Report'!"&amp;'Coleman Validation'!J$665666&amp;":"&amp;'Coleman Validation'!J$665667),'Coleman Validation'!J$665668,FALSE)),0,HLOOKUP($B125,INDIRECT("'Monthly Resource Report'!"&amp;'Coleman Validation'!J$665666&amp;":"&amp;'Coleman Validation'!J$665667),'Coleman Validation'!J$665668,FALSE))</f>
        <v>0.20048241621842219</v>
      </c>
      <c r="L125" s="301">
        <v>44986</v>
      </c>
      <c r="M125" s="294">
        <v>146</v>
      </c>
      <c r="N125" s="297">
        <v>2.3595794650342876</v>
      </c>
      <c r="O125" s="299">
        <v>0.33</v>
      </c>
      <c r="P125" s="295">
        <v>0.2</v>
      </c>
      <c r="Q125" s="294">
        <f ca="1">+IF(ISERROR(HLOOKUP($B125,INDIRECT("'Monthly Resource Report'!"&amp;'Coleman Validation'!Q$665666&amp;":"&amp;'Coleman Validation'!Q$665667),'Coleman Validation'!Q$665668,FALSE)),0,HLOOKUP($B125,INDIRECT("'Monthly Resource Report'!"&amp;'Coleman Validation'!Q$665666&amp;":"&amp;'Coleman Validation'!Q$665667),'Coleman Validation'!Q$665668,FALSE))</f>
        <v>146</v>
      </c>
      <c r="R125" s="297">
        <f ca="1">+IF(ISERROR(HLOOKUP($B125,INDIRECT("'Monthly Resource Report'!"&amp;'Coleman Validation'!R$665666&amp;":"&amp;'Coleman Validation'!R$665667),'Coleman Validation'!R$665668,FALSE)),0,HLOOKUP($B125,INDIRECT("'Monthly Resource Report'!"&amp;'Coleman Validation'!R$665666&amp;":"&amp;'Coleman Validation'!R$665667),'Coleman Validation'!R$665668,FALSE))</f>
        <v>2.3599980933840428</v>
      </c>
      <c r="S125" s="317">
        <f ca="1">+IF(ISERROR(HLOOKUP($B125,INDIRECT("'Monthly Resource Report'!"&amp;'Coleman Validation'!S$665666&amp;":"&amp;'Coleman Validation'!S$665667),'Coleman Validation'!S$665668,FALSE)),0,HLOOKUP($B125,INDIRECT("'Monthly Resource Report'!"&amp;'Coleman Validation'!S$665666&amp;":"&amp;'Coleman Validation'!S$665667),'Coleman Validation'!S$665668,FALSE))</f>
        <v>0.32922468532864246</v>
      </c>
      <c r="T125" s="318">
        <f ca="1">+IF(ISERROR(HLOOKUP($B125,INDIRECT("'Monthly Resource Report'!"&amp;'Coleman Validation'!T$665666&amp;":"&amp;'Coleman Validation'!T$665667),'Coleman Validation'!T$665668,FALSE)),0,HLOOKUP($B125,INDIRECT("'Monthly Resource Report'!"&amp;'Coleman Validation'!T$665666&amp;":"&amp;'Coleman Validation'!T$665667),'Coleman Validation'!T$665668,FALSE))</f>
        <v>0.20055181607110908</v>
      </c>
      <c r="V125" s="301">
        <v>44986</v>
      </c>
      <c r="W125" s="294">
        <v>151</v>
      </c>
      <c r="X125" s="297">
        <v>2.3595794650342876</v>
      </c>
      <c r="Y125" s="299">
        <v>0.33</v>
      </c>
      <c r="Z125" s="295">
        <v>0.2</v>
      </c>
      <c r="AA125" s="294">
        <f ca="1">+IF(ISERROR(HLOOKUP($B125,INDIRECT("'Monthly Resource Report'!"&amp;'Coleman Validation'!AA$665666&amp;":"&amp;'Coleman Validation'!AA$665667),'Coleman Validation'!AA$665668,FALSE)),0,HLOOKUP($B125,INDIRECT("'Monthly Resource Report'!"&amp;'Coleman Validation'!AA$665666&amp;":"&amp;'Coleman Validation'!AA$665667),'Coleman Validation'!AA$665668,FALSE))</f>
        <v>151</v>
      </c>
      <c r="AB125" s="297">
        <f ca="1">+IF(ISERROR(HLOOKUP($B125,INDIRECT("'Monthly Resource Report'!"&amp;'Coleman Validation'!AB$665666&amp;":"&amp;'Coleman Validation'!AB$665667),'Coleman Validation'!AB$665668,FALSE)),0,HLOOKUP($B125,INDIRECT("'Monthly Resource Report'!"&amp;'Coleman Validation'!AB$665666&amp;":"&amp;'Coleman Validation'!AB$665667),'Coleman Validation'!AB$665668,FALSE))</f>
        <v>2.3599981373096872</v>
      </c>
      <c r="AC125" s="317">
        <f ca="1">+IF(ISERROR(HLOOKUP($B125,INDIRECT("'Monthly Resource Report'!"&amp;'Coleman Validation'!AC$665666&amp;":"&amp;'Coleman Validation'!AC$665667),'Coleman Validation'!AC$665668,FALSE)),0,HLOOKUP($B125,INDIRECT("'Monthly Resource Report'!"&amp;'Coleman Validation'!AC$665666&amp;":"&amp;'Coleman Validation'!AC$665667),'Coleman Validation'!AC$665668,FALSE))</f>
        <v>0.32959830487169817</v>
      </c>
      <c r="AD125" s="318">
        <f ca="1">+IF(ISERROR(HLOOKUP($B125,INDIRECT("'Monthly Resource Report'!"&amp;'Coleman Validation'!AD$665666&amp;":"&amp;'Coleman Validation'!AD$665667),'Coleman Validation'!AD$665668,FALSE)),0,HLOOKUP($B125,INDIRECT("'Monthly Resource Report'!"&amp;'Coleman Validation'!AD$665666&amp;":"&amp;'Coleman Validation'!AD$665667),'Coleman Validation'!AD$665668,FALSE))</f>
        <v>0.20077573668049345</v>
      </c>
    </row>
    <row r="126" spans="2:30" s="29" customFormat="1">
      <c r="B126" s="301">
        <v>45017</v>
      </c>
      <c r="C126" s="294">
        <v>146</v>
      </c>
      <c r="D126" s="297">
        <v>2.3595794650342876</v>
      </c>
      <c r="E126" s="299">
        <v>0.33</v>
      </c>
      <c r="F126" s="295">
        <v>0.2</v>
      </c>
      <c r="G126" s="294">
        <f ca="1">+IF(ISERROR(HLOOKUP($B126,INDIRECT("'Monthly Resource Report'!"&amp;'Coleman Validation'!G$665666&amp;":"&amp;'Coleman Validation'!G$665667),'Coleman Validation'!G$665668,FALSE)),0,HLOOKUP($B126,INDIRECT("'Monthly Resource Report'!"&amp;'Coleman Validation'!G$665666&amp;":"&amp;'Coleman Validation'!G$665667),'Coleman Validation'!G$665668,FALSE))</f>
        <v>146</v>
      </c>
      <c r="H126" s="297">
        <f ca="1">+IF(ISERROR(HLOOKUP($B126,INDIRECT("'Monthly Resource Report'!"&amp;'Coleman Validation'!H$665666&amp;":"&amp;'Coleman Validation'!H$665667),'Coleman Validation'!H$665668,FALSE)),0,HLOOKUP($B126,INDIRECT("'Monthly Resource Report'!"&amp;'Coleman Validation'!H$665666&amp;":"&amp;'Coleman Validation'!H$665667),'Coleman Validation'!H$665668,FALSE))</f>
        <v>2.3599973759328239</v>
      </c>
      <c r="I126" s="317">
        <f ca="1">+IF(ISERROR(HLOOKUP($B126,INDIRECT("'Monthly Resource Report'!"&amp;'Coleman Validation'!I$665666&amp;":"&amp;'Coleman Validation'!I$665667),'Coleman Validation'!I$665668,FALSE)),0,HLOOKUP($B126,INDIRECT("'Monthly Resource Report'!"&amp;'Coleman Validation'!I$665666&amp;":"&amp;'Coleman Validation'!I$665667),'Coleman Validation'!I$665668,FALSE))</f>
        <v>0.32838174213878246</v>
      </c>
      <c r="J126" s="318">
        <f ca="1">+IF(ISERROR(HLOOKUP($B126,INDIRECT("'Monthly Resource Report'!"&amp;'Coleman Validation'!J$665666&amp;":"&amp;'Coleman Validation'!J$665667),'Coleman Validation'!J$665668,FALSE)),0,HLOOKUP($B126,INDIRECT("'Monthly Resource Report'!"&amp;'Coleman Validation'!J$665666&amp;":"&amp;'Coleman Validation'!J$665667),'Coleman Validation'!J$665668,FALSE))</f>
        <v>0.20069937752217235</v>
      </c>
      <c r="L126" s="301">
        <v>45017</v>
      </c>
      <c r="M126" s="294">
        <v>146</v>
      </c>
      <c r="N126" s="297">
        <v>2.3595794650342876</v>
      </c>
      <c r="O126" s="299">
        <v>0.33</v>
      </c>
      <c r="P126" s="295">
        <v>0.2</v>
      </c>
      <c r="Q126" s="294">
        <f ca="1">+IF(ISERROR(HLOOKUP($B126,INDIRECT("'Monthly Resource Report'!"&amp;'Coleman Validation'!Q$665666&amp;":"&amp;'Coleman Validation'!Q$665667),'Coleman Validation'!Q$665668,FALSE)),0,HLOOKUP($B126,INDIRECT("'Monthly Resource Report'!"&amp;'Coleman Validation'!Q$665666&amp;":"&amp;'Coleman Validation'!Q$665667),'Coleman Validation'!Q$665668,FALSE))</f>
        <v>146</v>
      </c>
      <c r="R126" s="297">
        <f ca="1">+IF(ISERROR(HLOOKUP($B126,INDIRECT("'Monthly Resource Report'!"&amp;'Coleman Validation'!R$665666&amp;":"&amp;'Coleman Validation'!R$665667),'Coleman Validation'!R$665668,FALSE)),0,HLOOKUP($B126,INDIRECT("'Monthly Resource Report'!"&amp;'Coleman Validation'!R$665666&amp;":"&amp;'Coleman Validation'!R$665667),'Coleman Validation'!R$665668,FALSE))</f>
        <v>2.3599975970892881</v>
      </c>
      <c r="S126" s="317">
        <f ca="1">+IF(ISERROR(HLOOKUP($B126,INDIRECT("'Monthly Resource Report'!"&amp;'Coleman Validation'!S$665666&amp;":"&amp;'Coleman Validation'!S$665667),'Coleman Validation'!S$665668,FALSE)),0,HLOOKUP($B126,INDIRECT("'Monthly Resource Report'!"&amp;'Coleman Validation'!S$665666&amp;":"&amp;'Coleman Validation'!S$665667),'Coleman Validation'!S$665668,FALSE))</f>
        <v>0.32847568663699195</v>
      </c>
      <c r="T126" s="318">
        <f ca="1">+IF(ISERROR(HLOOKUP($B126,INDIRECT("'Monthly Resource Report'!"&amp;'Coleman Validation'!T$665666&amp;":"&amp;'Coleman Validation'!T$665667),'Coleman Validation'!T$665668,FALSE)),0,HLOOKUP($B126,INDIRECT("'Monthly Resource Report'!"&amp;'Coleman Validation'!T$665666&amp;":"&amp;'Coleman Validation'!T$665667),'Coleman Validation'!T$665668,FALSE))</f>
        <v>0.20020098765108368</v>
      </c>
      <c r="V126" s="301">
        <v>45017</v>
      </c>
      <c r="W126" s="294">
        <v>151</v>
      </c>
      <c r="X126" s="297">
        <v>2.3595794650342876</v>
      </c>
      <c r="Y126" s="299">
        <v>0.33</v>
      </c>
      <c r="Z126" s="295">
        <v>0.2</v>
      </c>
      <c r="AA126" s="294">
        <f ca="1">+IF(ISERROR(HLOOKUP($B126,INDIRECT("'Monthly Resource Report'!"&amp;'Coleman Validation'!AA$665666&amp;":"&amp;'Coleman Validation'!AA$665667),'Coleman Validation'!AA$665668,FALSE)),0,HLOOKUP($B126,INDIRECT("'Monthly Resource Report'!"&amp;'Coleman Validation'!AA$665666&amp;":"&amp;'Coleman Validation'!AA$665667),'Coleman Validation'!AA$665668,FALSE))</f>
        <v>151</v>
      </c>
      <c r="AB126" s="297">
        <f ca="1">+IF(ISERROR(HLOOKUP($B126,INDIRECT("'Monthly Resource Report'!"&amp;'Coleman Validation'!AB$665666&amp;":"&amp;'Coleman Validation'!AB$665667),'Coleman Validation'!AB$665668,FALSE)),0,HLOOKUP($B126,INDIRECT("'Monthly Resource Report'!"&amp;'Coleman Validation'!AB$665666&amp;":"&amp;'Coleman Validation'!AB$665667),'Coleman Validation'!AB$665668,FALSE))</f>
        <v>2.3599985284805896</v>
      </c>
      <c r="AC126" s="317">
        <f ca="1">+IF(ISERROR(HLOOKUP($B126,INDIRECT("'Monthly Resource Report'!"&amp;'Coleman Validation'!AC$665666&amp;":"&amp;'Coleman Validation'!AC$665667),'Coleman Validation'!AC$665668,FALSE)),0,HLOOKUP($B126,INDIRECT("'Monthly Resource Report'!"&amp;'Coleman Validation'!AC$665666&amp;":"&amp;'Coleman Validation'!AC$665667),'Coleman Validation'!AC$665668,FALSE))</f>
        <v>0.32871924895776933</v>
      </c>
      <c r="AD126" s="318">
        <f ca="1">+IF(ISERROR(HLOOKUP($B126,INDIRECT("'Monthly Resource Report'!"&amp;'Coleman Validation'!AD$665666&amp;":"&amp;'Coleman Validation'!AD$665667),'Coleman Validation'!AD$665668,FALSE)),0,HLOOKUP($B126,INDIRECT("'Monthly Resource Report'!"&amp;'Coleman Validation'!AD$665666&amp;":"&amp;'Coleman Validation'!AD$665667),'Coleman Validation'!AD$665668,FALSE))</f>
        <v>0.20087267201830236</v>
      </c>
    </row>
    <row r="127" spans="2:30" s="29" customFormat="1">
      <c r="B127" s="301">
        <v>45047</v>
      </c>
      <c r="C127" s="294">
        <v>146</v>
      </c>
      <c r="D127" s="297">
        <v>2.3595794650342876</v>
      </c>
      <c r="E127" s="299">
        <v>0.33</v>
      </c>
      <c r="F127" s="295">
        <v>2.6</v>
      </c>
      <c r="G127" s="294">
        <f ca="1">+IF(ISERROR(HLOOKUP($B127,INDIRECT("'Monthly Resource Report'!"&amp;'Coleman Validation'!G$665666&amp;":"&amp;'Coleman Validation'!G$665667),'Coleman Validation'!G$665668,FALSE)),0,HLOOKUP($B127,INDIRECT("'Monthly Resource Report'!"&amp;'Coleman Validation'!G$665666&amp;":"&amp;'Coleman Validation'!G$665667),'Coleman Validation'!G$665668,FALSE))</f>
        <v>146</v>
      </c>
      <c r="H127" s="297">
        <f ca="1">+IF(ISERROR(HLOOKUP($B127,INDIRECT("'Monthly Resource Report'!"&amp;'Coleman Validation'!H$665666&amp;":"&amp;'Coleman Validation'!H$665667),'Coleman Validation'!H$665668,FALSE)),0,HLOOKUP($B127,INDIRECT("'Monthly Resource Report'!"&amp;'Coleman Validation'!H$665666&amp;":"&amp;'Coleman Validation'!H$665667),'Coleman Validation'!H$665668,FALSE))</f>
        <v>2.3599983003494907</v>
      </c>
      <c r="I127" s="317">
        <f ca="1">+IF(ISERROR(HLOOKUP($B127,INDIRECT("'Monthly Resource Report'!"&amp;'Coleman Validation'!I$665666&amp;":"&amp;'Coleman Validation'!I$665667),'Coleman Validation'!I$665668,FALSE)),0,HLOOKUP($B127,INDIRECT("'Monthly Resource Report'!"&amp;'Coleman Validation'!I$665666&amp;":"&amp;'Coleman Validation'!I$665667),'Coleman Validation'!I$665668,FALSE))</f>
        <v>0.32752282822599316</v>
      </c>
      <c r="J127" s="318">
        <f ca="1">+IF(ISERROR(HLOOKUP($B127,INDIRECT("'Monthly Resource Report'!"&amp;'Coleman Validation'!J$665666&amp;":"&amp;'Coleman Validation'!J$665667),'Coleman Validation'!J$665668,FALSE)),0,HLOOKUP($B127,INDIRECT("'Monthly Resource Report'!"&amp;'Coleman Validation'!J$665666&amp;":"&amp;'Coleman Validation'!J$665667),'Coleman Validation'!J$665668,FALSE))</f>
        <v>2.6022255665740022</v>
      </c>
      <c r="L127" s="301">
        <v>45047</v>
      </c>
      <c r="M127" s="294">
        <v>146</v>
      </c>
      <c r="N127" s="297">
        <v>2.3595794650342876</v>
      </c>
      <c r="O127" s="299">
        <v>0.33</v>
      </c>
      <c r="P127" s="295">
        <v>2.6</v>
      </c>
      <c r="Q127" s="294">
        <f ca="1">+IF(ISERROR(HLOOKUP($B127,INDIRECT("'Monthly Resource Report'!"&amp;'Coleman Validation'!Q$665666&amp;":"&amp;'Coleman Validation'!Q$665667),'Coleman Validation'!Q$665668,FALSE)),0,HLOOKUP($B127,INDIRECT("'Monthly Resource Report'!"&amp;'Coleman Validation'!Q$665666&amp;":"&amp;'Coleman Validation'!Q$665667),'Coleman Validation'!Q$665668,FALSE))</f>
        <v>146</v>
      </c>
      <c r="R127" s="297">
        <f ca="1">+IF(ISERROR(HLOOKUP($B127,INDIRECT("'Monthly Resource Report'!"&amp;'Coleman Validation'!R$665666&amp;":"&amp;'Coleman Validation'!R$665667),'Coleman Validation'!R$665668,FALSE)),0,HLOOKUP($B127,INDIRECT("'Monthly Resource Report'!"&amp;'Coleman Validation'!R$665666&amp;":"&amp;'Coleman Validation'!R$665667),'Coleman Validation'!R$665668,FALSE))</f>
        <v>2.3599982008678166</v>
      </c>
      <c r="S127" s="317">
        <f ca="1">+IF(ISERROR(HLOOKUP($B127,INDIRECT("'Monthly Resource Report'!"&amp;'Coleman Validation'!S$665666&amp;":"&amp;'Coleman Validation'!S$665667),'Coleman Validation'!S$665668,FALSE)),0,HLOOKUP($B127,INDIRECT("'Monthly Resource Report'!"&amp;'Coleman Validation'!S$665666&amp;":"&amp;'Coleman Validation'!S$665667),'Coleman Validation'!S$665668,FALSE))</f>
        <v>0.32763245343220743</v>
      </c>
      <c r="T127" s="318">
        <f ca="1">+IF(ISERROR(HLOOKUP($B127,INDIRECT("'Monthly Resource Report'!"&amp;'Coleman Validation'!T$665666&amp;":"&amp;'Coleman Validation'!T$665667),'Coleman Validation'!T$665668,FALSE)),0,HLOOKUP($B127,INDIRECT("'Monthly Resource Report'!"&amp;'Coleman Validation'!T$665666&amp;":"&amp;'Coleman Validation'!T$665667),'Coleman Validation'!T$665668,FALSE))</f>
        <v>2.6060752012809081</v>
      </c>
      <c r="V127" s="301">
        <v>45047</v>
      </c>
      <c r="W127" s="294">
        <v>151</v>
      </c>
      <c r="X127" s="297">
        <v>2.3595794650342876</v>
      </c>
      <c r="Y127" s="299">
        <v>0.33</v>
      </c>
      <c r="Z127" s="295">
        <v>0.2</v>
      </c>
      <c r="AA127" s="294">
        <f ca="1">+IF(ISERROR(HLOOKUP($B127,INDIRECT("'Monthly Resource Report'!"&amp;'Coleman Validation'!AA$665666&amp;":"&amp;'Coleman Validation'!AA$665667),'Coleman Validation'!AA$665668,FALSE)),0,HLOOKUP($B127,INDIRECT("'Monthly Resource Report'!"&amp;'Coleman Validation'!AA$665666&amp;":"&amp;'Coleman Validation'!AA$665667),'Coleman Validation'!AA$665668,FALSE))</f>
        <v>151</v>
      </c>
      <c r="AB127" s="297">
        <f ca="1">+IF(ISERROR(HLOOKUP($B127,INDIRECT("'Monthly Resource Report'!"&amp;'Coleman Validation'!AB$665666&amp;":"&amp;'Coleman Validation'!AB$665667),'Coleman Validation'!AB$665668,FALSE)),0,HLOOKUP($B127,INDIRECT("'Monthly Resource Report'!"&amp;'Coleman Validation'!AB$665666&amp;":"&amp;'Coleman Validation'!AB$665667),'Coleman Validation'!AB$665668,FALSE))</f>
        <v>0</v>
      </c>
      <c r="AC127" s="317">
        <f ca="1">+IF(ISERROR(HLOOKUP($B127,INDIRECT("'Monthly Resource Report'!"&amp;'Coleman Validation'!AC$665666&amp;":"&amp;'Coleman Validation'!AC$665667),'Coleman Validation'!AC$665668,FALSE)),0,HLOOKUP($B127,INDIRECT("'Monthly Resource Report'!"&amp;'Coleman Validation'!AC$665666&amp;":"&amp;'Coleman Validation'!AC$665667),'Coleman Validation'!AC$665668,FALSE))</f>
        <v>0</v>
      </c>
      <c r="AD127" s="318">
        <f ca="1">+IF(ISERROR(HLOOKUP($B127,INDIRECT("'Monthly Resource Report'!"&amp;'Coleman Validation'!AD$665666&amp;":"&amp;'Coleman Validation'!AD$665667),'Coleman Validation'!AD$665668,FALSE)),0,HLOOKUP($B127,INDIRECT("'Monthly Resource Report'!"&amp;'Coleman Validation'!AD$665666&amp;":"&amp;'Coleman Validation'!AD$665667),'Coleman Validation'!AD$665668,FALSE))</f>
        <v>0</v>
      </c>
    </row>
    <row r="128" spans="2:30" s="29" customFormat="1">
      <c r="B128" s="301">
        <v>45078</v>
      </c>
      <c r="C128" s="294">
        <v>146</v>
      </c>
      <c r="D128" s="297">
        <v>2.3595794650342876</v>
      </c>
      <c r="E128" s="299">
        <v>0.33</v>
      </c>
      <c r="F128" s="295">
        <v>0.2</v>
      </c>
      <c r="G128" s="294">
        <f ca="1">+IF(ISERROR(HLOOKUP($B128,INDIRECT("'Monthly Resource Report'!"&amp;'Coleman Validation'!G$665666&amp;":"&amp;'Coleman Validation'!G$665667),'Coleman Validation'!G$665668,FALSE)),0,HLOOKUP($B128,INDIRECT("'Monthly Resource Report'!"&amp;'Coleman Validation'!G$665666&amp;":"&amp;'Coleman Validation'!G$665667),'Coleman Validation'!G$665668,FALSE))</f>
        <v>146</v>
      </c>
      <c r="H128" s="297">
        <f ca="1">+IF(ISERROR(HLOOKUP($B128,INDIRECT("'Monthly Resource Report'!"&amp;'Coleman Validation'!H$665666&amp;":"&amp;'Coleman Validation'!H$665667),'Coleman Validation'!H$665668,FALSE)),0,HLOOKUP($B128,INDIRECT("'Monthly Resource Report'!"&amp;'Coleman Validation'!H$665666&amp;":"&amp;'Coleman Validation'!H$665667),'Coleman Validation'!H$665668,FALSE))</f>
        <v>2.3599988117204718</v>
      </c>
      <c r="I128" s="317">
        <f ca="1">+IF(ISERROR(HLOOKUP($B128,INDIRECT("'Monthly Resource Report'!"&amp;'Coleman Validation'!I$665666&amp;":"&amp;'Coleman Validation'!I$665667),'Coleman Validation'!I$665668,FALSE)),0,HLOOKUP($B128,INDIRECT("'Monthly Resource Report'!"&amp;'Coleman Validation'!I$665666&amp;":"&amp;'Coleman Validation'!I$665667),'Coleman Validation'!I$665668,FALSE))</f>
        <v>0.3268698733866825</v>
      </c>
      <c r="J128" s="318">
        <f ca="1">+IF(ISERROR(HLOOKUP($B128,INDIRECT("'Monthly Resource Report'!"&amp;'Coleman Validation'!J$665666&amp;":"&amp;'Coleman Validation'!J$665667),'Coleman Validation'!J$665668,FALSE)),0,HLOOKUP($B128,INDIRECT("'Monthly Resource Report'!"&amp;'Coleman Validation'!J$665666&amp;":"&amp;'Coleman Validation'!J$665667),'Coleman Validation'!J$665668,FALSE))</f>
        <v>0.53133931909330923</v>
      </c>
      <c r="L128" s="301">
        <v>45078</v>
      </c>
      <c r="M128" s="294">
        <v>146</v>
      </c>
      <c r="N128" s="297">
        <v>2.3595794650342876</v>
      </c>
      <c r="O128" s="299">
        <v>0.33</v>
      </c>
      <c r="P128" s="295">
        <v>0.2</v>
      </c>
      <c r="Q128" s="294">
        <f ca="1">+IF(ISERROR(HLOOKUP($B128,INDIRECT("'Monthly Resource Report'!"&amp;'Coleman Validation'!Q$665666&amp;":"&amp;'Coleman Validation'!Q$665667),'Coleman Validation'!Q$665668,FALSE)),0,HLOOKUP($B128,INDIRECT("'Monthly Resource Report'!"&amp;'Coleman Validation'!Q$665666&amp;":"&amp;'Coleman Validation'!Q$665667),'Coleman Validation'!Q$665668,FALSE))</f>
        <v>146</v>
      </c>
      <c r="R128" s="297">
        <f ca="1">+IF(ISERROR(HLOOKUP($B128,INDIRECT("'Monthly Resource Report'!"&amp;'Coleman Validation'!R$665666&amp;":"&amp;'Coleman Validation'!R$665667),'Coleman Validation'!R$665668,FALSE)),0,HLOOKUP($B128,INDIRECT("'Monthly Resource Report'!"&amp;'Coleman Validation'!R$665666&amp;":"&amp;'Coleman Validation'!R$665667),'Coleman Validation'!R$665668,FALSE))</f>
        <v>2.3599987117638173</v>
      </c>
      <c r="S128" s="317">
        <f ca="1">+IF(ISERROR(HLOOKUP($B128,INDIRECT("'Monthly Resource Report'!"&amp;'Coleman Validation'!S$665666&amp;":"&amp;'Coleman Validation'!S$665667),'Coleman Validation'!S$665668,FALSE)),0,HLOOKUP($B128,INDIRECT("'Monthly Resource Report'!"&amp;'Coleman Validation'!S$665666&amp;":"&amp;'Coleman Validation'!S$665667),'Coleman Validation'!S$665668,FALSE))</f>
        <v>0.32715931106513413</v>
      </c>
      <c r="T128" s="318">
        <f ca="1">+IF(ISERROR(HLOOKUP($B128,INDIRECT("'Monthly Resource Report'!"&amp;'Coleman Validation'!T$665666&amp;":"&amp;'Coleman Validation'!T$665667),'Coleman Validation'!T$665668,FALSE)),0,HLOOKUP($B128,INDIRECT("'Monthly Resource Report'!"&amp;'Coleman Validation'!T$665666&amp;":"&amp;'Coleman Validation'!T$665667),'Coleman Validation'!T$665668,FALSE))</f>
        <v>0.51434131837806418</v>
      </c>
      <c r="V128" s="301">
        <v>45078</v>
      </c>
      <c r="W128" s="294">
        <v>151</v>
      </c>
      <c r="X128" s="297">
        <v>2.3595794650342876</v>
      </c>
      <c r="Y128" s="299">
        <v>0.33</v>
      </c>
      <c r="Z128" s="295">
        <v>0.2</v>
      </c>
      <c r="AA128" s="294">
        <f ca="1">+IF(ISERROR(HLOOKUP($B128,INDIRECT("'Monthly Resource Report'!"&amp;'Coleman Validation'!AA$665666&amp;":"&amp;'Coleman Validation'!AA$665667),'Coleman Validation'!AA$665668,FALSE)),0,HLOOKUP($B128,INDIRECT("'Monthly Resource Report'!"&amp;'Coleman Validation'!AA$665666&amp;":"&amp;'Coleman Validation'!AA$665667),'Coleman Validation'!AA$665668,FALSE))</f>
        <v>151</v>
      </c>
      <c r="AB128" s="297">
        <f ca="1">+IF(ISERROR(HLOOKUP($B128,INDIRECT("'Monthly Resource Report'!"&amp;'Coleman Validation'!AB$665666&amp;":"&amp;'Coleman Validation'!AB$665667),'Coleman Validation'!AB$665668,FALSE)),0,HLOOKUP($B128,INDIRECT("'Monthly Resource Report'!"&amp;'Coleman Validation'!AB$665666&amp;":"&amp;'Coleman Validation'!AB$665667),'Coleman Validation'!AB$665668,FALSE))</f>
        <v>2.3599985881459813</v>
      </c>
      <c r="AC128" s="317">
        <f ca="1">+IF(ISERROR(HLOOKUP($B128,INDIRECT("'Monthly Resource Report'!"&amp;'Coleman Validation'!AC$665666&amp;":"&amp;'Coleman Validation'!AC$665667),'Coleman Validation'!AC$665668,FALSE)),0,HLOOKUP($B128,INDIRECT("'Monthly Resource Report'!"&amp;'Coleman Validation'!AC$665666&amp;":"&amp;'Coleman Validation'!AC$665667),'Coleman Validation'!AC$665668,FALSE))</f>
        <v>0.32771666312781844</v>
      </c>
      <c r="AD128" s="318">
        <f ca="1">+IF(ISERROR(HLOOKUP($B128,INDIRECT("'Monthly Resource Report'!"&amp;'Coleman Validation'!AD$665666&amp;":"&amp;'Coleman Validation'!AD$665667),'Coleman Validation'!AD$665668,FALSE)),0,HLOOKUP($B128,INDIRECT("'Monthly Resource Report'!"&amp;'Coleman Validation'!AD$665666&amp;":"&amp;'Coleman Validation'!AD$665667),'Coleman Validation'!AD$665668,FALSE))</f>
        <v>0.20092930329650296</v>
      </c>
    </row>
    <row r="129" spans="2:30" s="29" customFormat="1">
      <c r="B129" s="301">
        <v>45108</v>
      </c>
      <c r="C129" s="294">
        <v>146</v>
      </c>
      <c r="D129" s="297">
        <v>2.3595794650342876</v>
      </c>
      <c r="E129" s="299">
        <v>0.33</v>
      </c>
      <c r="F129" s="295">
        <v>0.2</v>
      </c>
      <c r="G129" s="294">
        <f ca="1">+IF(ISERROR(HLOOKUP($B129,INDIRECT("'Monthly Resource Report'!"&amp;'Coleman Validation'!G$665666&amp;":"&amp;'Coleman Validation'!G$665667),'Coleman Validation'!G$665668,FALSE)),0,HLOOKUP($B129,INDIRECT("'Monthly Resource Report'!"&amp;'Coleman Validation'!G$665666&amp;":"&amp;'Coleman Validation'!G$665667),'Coleman Validation'!G$665668,FALSE))</f>
        <v>146</v>
      </c>
      <c r="H129" s="297">
        <f ca="1">+IF(ISERROR(HLOOKUP($B129,INDIRECT("'Monthly Resource Report'!"&amp;'Coleman Validation'!H$665666&amp;":"&amp;'Coleman Validation'!H$665667),'Coleman Validation'!H$665668,FALSE)),0,HLOOKUP($B129,INDIRECT("'Monthly Resource Report'!"&amp;'Coleman Validation'!H$665666&amp;":"&amp;'Coleman Validation'!H$665667),'Coleman Validation'!H$665668,FALSE))</f>
        <v>2.3599975647717768</v>
      </c>
      <c r="I129" s="317">
        <f ca="1">+IF(ISERROR(HLOOKUP($B129,INDIRECT("'Monthly Resource Report'!"&amp;'Coleman Validation'!I$665666&amp;":"&amp;'Coleman Validation'!I$665667),'Coleman Validation'!I$665668,FALSE)),0,HLOOKUP($B129,INDIRECT("'Monthly Resource Report'!"&amp;'Coleman Validation'!I$665666&amp;":"&amp;'Coleman Validation'!I$665667),'Coleman Validation'!I$665668,FALSE))</f>
        <v>0.32755972192799004</v>
      </c>
      <c r="J129" s="318">
        <f ca="1">+IF(ISERROR(HLOOKUP($B129,INDIRECT("'Monthly Resource Report'!"&amp;'Coleman Validation'!J$665666&amp;":"&amp;'Coleman Validation'!J$665667),'Coleman Validation'!J$665668,FALSE)),0,HLOOKUP($B129,INDIRECT("'Monthly Resource Report'!"&amp;'Coleman Validation'!J$665666&amp;":"&amp;'Coleman Validation'!J$665667),'Coleman Validation'!J$665668,FALSE))</f>
        <v>0.2003318379427691</v>
      </c>
      <c r="L129" s="301">
        <v>45108</v>
      </c>
      <c r="M129" s="294">
        <v>146</v>
      </c>
      <c r="N129" s="297">
        <v>2.3595794650342876</v>
      </c>
      <c r="O129" s="299">
        <v>0.33</v>
      </c>
      <c r="P129" s="295">
        <v>0.2</v>
      </c>
      <c r="Q129" s="294">
        <f ca="1">+IF(ISERROR(HLOOKUP($B129,INDIRECT("'Monthly Resource Report'!"&amp;'Coleman Validation'!Q$665666&amp;":"&amp;'Coleman Validation'!Q$665667),'Coleman Validation'!Q$665668,FALSE)),0,HLOOKUP($B129,INDIRECT("'Monthly Resource Report'!"&amp;'Coleman Validation'!Q$665666&amp;":"&amp;'Coleman Validation'!Q$665667),'Coleman Validation'!Q$665668,FALSE))</f>
        <v>146</v>
      </c>
      <c r="R129" s="297">
        <f ca="1">+IF(ISERROR(HLOOKUP($B129,INDIRECT("'Monthly Resource Report'!"&amp;'Coleman Validation'!R$665666&amp;":"&amp;'Coleman Validation'!R$665667),'Coleman Validation'!R$665668,FALSE)),0,HLOOKUP($B129,INDIRECT("'Monthly Resource Report'!"&amp;'Coleman Validation'!R$665666&amp;":"&amp;'Coleman Validation'!R$665667),'Coleman Validation'!R$665668,FALSE))</f>
        <v>2.3599977921231363</v>
      </c>
      <c r="S129" s="317">
        <f ca="1">+IF(ISERROR(HLOOKUP($B129,INDIRECT("'Monthly Resource Report'!"&amp;'Coleman Validation'!S$665666&amp;":"&amp;'Coleman Validation'!S$665667),'Coleman Validation'!S$665668,FALSE)),0,HLOOKUP($B129,INDIRECT("'Monthly Resource Report'!"&amp;'Coleman Validation'!S$665666&amp;":"&amp;'Coleman Validation'!S$665667),'Coleman Validation'!S$665668,FALSE))</f>
        <v>0.3277749867455918</v>
      </c>
      <c r="T129" s="318">
        <f ca="1">+IF(ISERROR(HLOOKUP($B129,INDIRECT("'Monthly Resource Report'!"&amp;'Coleman Validation'!T$665666&amp;":"&amp;'Coleman Validation'!T$665667),'Coleman Validation'!T$665668,FALSE)),0,HLOOKUP($B129,INDIRECT("'Monthly Resource Report'!"&amp;'Coleman Validation'!T$665666&amp;":"&amp;'Coleman Validation'!T$665667),'Coleman Validation'!T$665668,FALSE))</f>
        <v>0.20037934080371664</v>
      </c>
      <c r="V129" s="301">
        <v>45108</v>
      </c>
      <c r="W129" s="294">
        <v>151</v>
      </c>
      <c r="X129" s="297">
        <v>2.3595794650342876</v>
      </c>
      <c r="Y129" s="299">
        <v>0.33</v>
      </c>
      <c r="Z129" s="295">
        <v>0.2</v>
      </c>
      <c r="AA129" s="294">
        <f ca="1">+IF(ISERROR(HLOOKUP($B129,INDIRECT("'Monthly Resource Report'!"&amp;'Coleman Validation'!AA$665666&amp;":"&amp;'Coleman Validation'!AA$665667),'Coleman Validation'!AA$665668,FALSE)),0,HLOOKUP($B129,INDIRECT("'Monthly Resource Report'!"&amp;'Coleman Validation'!AA$665666&amp;":"&amp;'Coleman Validation'!AA$665667),'Coleman Validation'!AA$665668,FALSE))</f>
        <v>151</v>
      </c>
      <c r="AB129" s="297">
        <f ca="1">+IF(ISERROR(HLOOKUP($B129,INDIRECT("'Monthly Resource Report'!"&amp;'Coleman Validation'!AB$665666&amp;":"&amp;'Coleman Validation'!AB$665667),'Coleman Validation'!AB$665668,FALSE)),0,HLOOKUP($B129,INDIRECT("'Monthly Resource Report'!"&amp;'Coleman Validation'!AB$665666&amp;":"&amp;'Coleman Validation'!AB$665667),'Coleman Validation'!AB$665668,FALSE))</f>
        <v>2.359998060373429</v>
      </c>
      <c r="AC129" s="317">
        <f ca="1">+IF(ISERROR(HLOOKUP($B129,INDIRECT("'Monthly Resource Report'!"&amp;'Coleman Validation'!AC$665666&amp;":"&amp;'Coleman Validation'!AC$665667),'Coleman Validation'!AC$665668,FALSE)),0,HLOOKUP($B129,INDIRECT("'Monthly Resource Report'!"&amp;'Coleman Validation'!AC$665666&amp;":"&amp;'Coleman Validation'!AC$665667),'Coleman Validation'!AC$665668,FALSE))</f>
        <v>0.32823773133967937</v>
      </c>
      <c r="AD129" s="318">
        <f ca="1">+IF(ISERROR(HLOOKUP($B129,INDIRECT("'Monthly Resource Report'!"&amp;'Coleman Validation'!AD$665666&amp;":"&amp;'Coleman Validation'!AD$665667),'Coleman Validation'!AD$665668,FALSE)),0,HLOOKUP($B129,INDIRECT("'Monthly Resource Report'!"&amp;'Coleman Validation'!AD$665666&amp;":"&amp;'Coleman Validation'!AD$665667),'Coleman Validation'!AD$665668,FALSE))</f>
        <v>0.20040247714742324</v>
      </c>
    </row>
    <row r="130" spans="2:30" s="29" customFormat="1">
      <c r="B130" s="301">
        <v>45139</v>
      </c>
      <c r="C130" s="294">
        <v>146</v>
      </c>
      <c r="D130" s="297">
        <v>2.3595794650342876</v>
      </c>
      <c r="E130" s="299">
        <v>0.33</v>
      </c>
      <c r="F130" s="295">
        <v>0.2</v>
      </c>
      <c r="G130" s="294">
        <f ca="1">+IF(ISERROR(HLOOKUP($B130,INDIRECT("'Monthly Resource Report'!"&amp;'Coleman Validation'!G$665666&amp;":"&amp;'Coleman Validation'!G$665667),'Coleman Validation'!G$665668,FALSE)),0,HLOOKUP($B130,INDIRECT("'Monthly Resource Report'!"&amp;'Coleman Validation'!G$665666&amp;":"&amp;'Coleman Validation'!G$665667),'Coleman Validation'!G$665668,FALSE))</f>
        <v>146</v>
      </c>
      <c r="H130" s="297">
        <f ca="1">+IF(ISERROR(HLOOKUP($B130,INDIRECT("'Monthly Resource Report'!"&amp;'Coleman Validation'!H$665666&amp;":"&amp;'Coleman Validation'!H$665667),'Coleman Validation'!H$665668,FALSE)),0,HLOOKUP($B130,INDIRECT("'Monthly Resource Report'!"&amp;'Coleman Validation'!H$665666&amp;":"&amp;'Coleman Validation'!H$665667),'Coleman Validation'!H$665668,FALSE))</f>
        <v>2.3599983212674429</v>
      </c>
      <c r="I130" s="317">
        <f ca="1">+IF(ISERROR(HLOOKUP($B130,INDIRECT("'Monthly Resource Report'!"&amp;'Coleman Validation'!I$665666&amp;":"&amp;'Coleman Validation'!I$665667),'Coleman Validation'!I$665668,FALSE)),0,HLOOKUP($B130,INDIRECT("'Monthly Resource Report'!"&amp;'Coleman Validation'!I$665666&amp;":"&amp;'Coleman Validation'!I$665667),'Coleman Validation'!I$665668,FALSE))</f>
        <v>0.32783711800086429</v>
      </c>
      <c r="J130" s="318">
        <f ca="1">+IF(ISERROR(HLOOKUP($B130,INDIRECT("'Monthly Resource Report'!"&amp;'Coleman Validation'!J$665666&amp;":"&amp;'Coleman Validation'!J$665667),'Coleman Validation'!J$665668,FALSE)),0,HLOOKUP($B130,INDIRECT("'Monthly Resource Report'!"&amp;'Coleman Validation'!J$665666&amp;":"&amp;'Coleman Validation'!J$665667),'Coleman Validation'!J$665668,FALSE))</f>
        <v>0.20050538797730402</v>
      </c>
      <c r="L130" s="301">
        <v>45139</v>
      </c>
      <c r="M130" s="294">
        <v>146</v>
      </c>
      <c r="N130" s="297">
        <v>2.3595794650342876</v>
      </c>
      <c r="O130" s="299">
        <v>0.33</v>
      </c>
      <c r="P130" s="295">
        <v>0.2</v>
      </c>
      <c r="Q130" s="294">
        <f ca="1">+IF(ISERROR(HLOOKUP($B130,INDIRECT("'Monthly Resource Report'!"&amp;'Coleman Validation'!Q$665666&amp;":"&amp;'Coleman Validation'!Q$665667),'Coleman Validation'!Q$665668,FALSE)),0,HLOOKUP($B130,INDIRECT("'Monthly Resource Report'!"&amp;'Coleman Validation'!Q$665666&amp;":"&amp;'Coleman Validation'!Q$665667),'Coleman Validation'!Q$665668,FALSE))</f>
        <v>146</v>
      </c>
      <c r="R130" s="297">
        <f ca="1">+IF(ISERROR(HLOOKUP($B130,INDIRECT("'Monthly Resource Report'!"&amp;'Coleman Validation'!R$665666&amp;":"&amp;'Coleman Validation'!R$665667),'Coleman Validation'!R$665668,FALSE)),0,HLOOKUP($B130,INDIRECT("'Monthly Resource Report'!"&amp;'Coleman Validation'!R$665666&amp;":"&amp;'Coleman Validation'!R$665667),'Coleman Validation'!R$665668,FALSE))</f>
        <v>2.3599983176312249</v>
      </c>
      <c r="S130" s="317">
        <f ca="1">+IF(ISERROR(HLOOKUP($B130,INDIRECT("'Monthly Resource Report'!"&amp;'Coleman Validation'!S$665666&amp;":"&amp;'Coleman Validation'!S$665667),'Coleman Validation'!S$665668,FALSE)),0,HLOOKUP($B130,INDIRECT("'Monthly Resource Report'!"&amp;'Coleman Validation'!S$665666&amp;":"&amp;'Coleman Validation'!S$665667),'Coleman Validation'!S$665668,FALSE))</f>
        <v>0.32777660617341742</v>
      </c>
      <c r="T130" s="318">
        <f ca="1">+IF(ISERROR(HLOOKUP($B130,INDIRECT("'Monthly Resource Report'!"&amp;'Coleman Validation'!T$665666&amp;":"&amp;'Coleman Validation'!T$665667),'Coleman Validation'!T$665668,FALSE)),0,HLOOKUP($B130,INDIRECT("'Monthly Resource Report'!"&amp;'Coleman Validation'!T$665666&amp;":"&amp;'Coleman Validation'!T$665667),'Coleman Validation'!T$665668,FALSE))</f>
        <v>0.20038459888519916</v>
      </c>
      <c r="V130" s="301">
        <v>45139</v>
      </c>
      <c r="W130" s="294">
        <v>151</v>
      </c>
      <c r="X130" s="297">
        <v>2.3595794650342876</v>
      </c>
      <c r="Y130" s="299">
        <v>0.33</v>
      </c>
      <c r="Z130" s="295">
        <v>0.2</v>
      </c>
      <c r="AA130" s="294">
        <f ca="1">+IF(ISERROR(HLOOKUP($B130,INDIRECT("'Monthly Resource Report'!"&amp;'Coleman Validation'!AA$665666&amp;":"&amp;'Coleman Validation'!AA$665667),'Coleman Validation'!AA$665668,FALSE)),0,HLOOKUP($B130,INDIRECT("'Monthly Resource Report'!"&amp;'Coleman Validation'!AA$665666&amp;":"&amp;'Coleman Validation'!AA$665667),'Coleman Validation'!AA$665668,FALSE))</f>
        <v>151</v>
      </c>
      <c r="AB130" s="297">
        <f ca="1">+IF(ISERROR(HLOOKUP($B130,INDIRECT("'Monthly Resource Report'!"&amp;'Coleman Validation'!AB$665666&amp;":"&amp;'Coleman Validation'!AB$665667),'Coleman Validation'!AB$665668,FALSE)),0,HLOOKUP($B130,INDIRECT("'Monthly Resource Report'!"&amp;'Coleman Validation'!AB$665666&amp;":"&amp;'Coleman Validation'!AB$665667),'Coleman Validation'!AB$665668,FALSE))</f>
        <v>2.3599983828342976</v>
      </c>
      <c r="AC130" s="317">
        <f ca="1">+IF(ISERROR(HLOOKUP($B130,INDIRECT("'Monthly Resource Report'!"&amp;'Coleman Validation'!AC$665666&amp;":"&amp;'Coleman Validation'!AC$665667),'Coleman Validation'!AC$665668,FALSE)),0,HLOOKUP($B130,INDIRECT("'Monthly Resource Report'!"&amp;'Coleman Validation'!AC$665666&amp;":"&amp;'Coleman Validation'!AC$665667),'Coleman Validation'!AC$665668,FALSE))</f>
        <v>0.32816107723292698</v>
      </c>
      <c r="AD130" s="318">
        <f ca="1">+IF(ISERROR(HLOOKUP($B130,INDIRECT("'Monthly Resource Report'!"&amp;'Coleman Validation'!AD$665666&amp;":"&amp;'Coleman Validation'!AD$665667),'Coleman Validation'!AD$665668,FALSE)),0,HLOOKUP($B130,INDIRECT("'Monthly Resource Report'!"&amp;'Coleman Validation'!AD$665666&amp;":"&amp;'Coleman Validation'!AD$665667),'Coleman Validation'!AD$665668,FALSE))</f>
        <v>0.20059991451124887</v>
      </c>
    </row>
    <row r="131" spans="2:30" s="29" customFormat="1">
      <c r="B131" s="301">
        <v>45170</v>
      </c>
      <c r="C131" s="294">
        <v>146</v>
      </c>
      <c r="D131" s="297">
        <v>2.3595794650342876</v>
      </c>
      <c r="E131" s="299">
        <v>0.33</v>
      </c>
      <c r="F131" s="295">
        <v>0.2</v>
      </c>
      <c r="G131" s="294">
        <f ca="1">+IF(ISERROR(HLOOKUP($B131,INDIRECT("'Monthly Resource Report'!"&amp;'Coleman Validation'!G$665666&amp;":"&amp;'Coleman Validation'!G$665667),'Coleman Validation'!G$665668,FALSE)),0,HLOOKUP($B131,INDIRECT("'Monthly Resource Report'!"&amp;'Coleman Validation'!G$665666&amp;":"&amp;'Coleman Validation'!G$665667),'Coleman Validation'!G$665668,FALSE))</f>
        <v>146</v>
      </c>
      <c r="H131" s="297">
        <f ca="1">+IF(ISERROR(HLOOKUP($B131,INDIRECT("'Monthly Resource Report'!"&amp;'Coleman Validation'!H$665666&amp;":"&amp;'Coleman Validation'!H$665667),'Coleman Validation'!H$665668,FALSE)),0,HLOOKUP($B131,INDIRECT("'Monthly Resource Report'!"&amp;'Coleman Validation'!H$665666&amp;":"&amp;'Coleman Validation'!H$665667),'Coleman Validation'!H$665668,FALSE))</f>
        <v>2.3599977965317409</v>
      </c>
      <c r="I131" s="317">
        <f ca="1">+IF(ISERROR(HLOOKUP($B131,INDIRECT("'Monthly Resource Report'!"&amp;'Coleman Validation'!I$665666&amp;":"&amp;'Coleman Validation'!I$665667),'Coleman Validation'!I$665668,FALSE)),0,HLOOKUP($B131,INDIRECT("'Monthly Resource Report'!"&amp;'Coleman Validation'!I$665666&amp;":"&amp;'Coleman Validation'!I$665667),'Coleman Validation'!I$665668,FALSE))</f>
        <v>0.32736029177430237</v>
      </c>
      <c r="J131" s="318">
        <f ca="1">+IF(ISERROR(HLOOKUP($B131,INDIRECT("'Monthly Resource Report'!"&amp;'Coleman Validation'!J$665666&amp;":"&amp;'Coleman Validation'!J$665667),'Coleman Validation'!J$665668,FALSE)),0,HLOOKUP($B131,INDIRECT("'Monthly Resource Report'!"&amp;'Coleman Validation'!J$665666&amp;":"&amp;'Coleman Validation'!J$665667),'Coleman Validation'!J$665668,FALSE))</f>
        <v>0.20052823755316795</v>
      </c>
      <c r="L131" s="301">
        <v>45170</v>
      </c>
      <c r="M131" s="294">
        <v>146</v>
      </c>
      <c r="N131" s="297">
        <v>2.3595794650342876</v>
      </c>
      <c r="O131" s="299">
        <v>0.33</v>
      </c>
      <c r="P131" s="295">
        <v>0.2</v>
      </c>
      <c r="Q131" s="294">
        <f ca="1">+IF(ISERROR(HLOOKUP($B131,INDIRECT("'Monthly Resource Report'!"&amp;'Coleman Validation'!Q$665666&amp;":"&amp;'Coleman Validation'!Q$665667),'Coleman Validation'!Q$665668,FALSE)),0,HLOOKUP($B131,INDIRECT("'Monthly Resource Report'!"&amp;'Coleman Validation'!Q$665666&amp;":"&amp;'Coleman Validation'!Q$665667),'Coleman Validation'!Q$665668,FALSE))</f>
        <v>146</v>
      </c>
      <c r="R131" s="297">
        <f ca="1">+IF(ISERROR(HLOOKUP($B131,INDIRECT("'Monthly Resource Report'!"&amp;'Coleman Validation'!R$665666&amp;":"&amp;'Coleman Validation'!R$665667),'Coleman Validation'!R$665668,FALSE)),0,HLOOKUP($B131,INDIRECT("'Monthly Resource Report'!"&amp;'Coleman Validation'!R$665666&amp;":"&amp;'Coleman Validation'!R$665667),'Coleman Validation'!R$665668,FALSE))</f>
        <v>2.3599980498096347</v>
      </c>
      <c r="S131" s="317">
        <f ca="1">+IF(ISERROR(HLOOKUP($B131,INDIRECT("'Monthly Resource Report'!"&amp;'Coleman Validation'!S$665666&amp;":"&amp;'Coleman Validation'!S$665667),'Coleman Validation'!S$665668,FALSE)),0,HLOOKUP($B131,INDIRECT("'Monthly Resource Report'!"&amp;'Coleman Validation'!S$665666&amp;":"&amp;'Coleman Validation'!S$665667),'Coleman Validation'!S$665668,FALSE))</f>
        <v>0.32718432333223052</v>
      </c>
      <c r="T131" s="318">
        <f ca="1">+IF(ISERROR(HLOOKUP($B131,INDIRECT("'Monthly Resource Report'!"&amp;'Coleman Validation'!T$665666&amp;":"&amp;'Coleman Validation'!T$665667),'Coleman Validation'!T$665668,FALSE)),0,HLOOKUP($B131,INDIRECT("'Monthly Resource Report'!"&amp;'Coleman Validation'!T$665666&amp;":"&amp;'Coleman Validation'!T$665667),'Coleman Validation'!T$665668,FALSE))</f>
        <v>0.20060127151243984</v>
      </c>
      <c r="V131" s="301">
        <v>45170</v>
      </c>
      <c r="W131" s="294">
        <v>151</v>
      </c>
      <c r="X131" s="297">
        <v>2.3595794650342876</v>
      </c>
      <c r="Y131" s="299">
        <v>0.33</v>
      </c>
      <c r="Z131" s="295">
        <v>0.2</v>
      </c>
      <c r="AA131" s="294">
        <f ca="1">+IF(ISERROR(HLOOKUP($B131,INDIRECT("'Monthly Resource Report'!"&amp;'Coleman Validation'!AA$665666&amp;":"&amp;'Coleman Validation'!AA$665667),'Coleman Validation'!AA$665668,FALSE)),0,HLOOKUP($B131,INDIRECT("'Monthly Resource Report'!"&amp;'Coleman Validation'!AA$665666&amp;":"&amp;'Coleman Validation'!AA$665667),'Coleman Validation'!AA$665668,FALSE))</f>
        <v>151</v>
      </c>
      <c r="AB131" s="297">
        <f ca="1">+IF(ISERROR(HLOOKUP($B131,INDIRECT("'Monthly Resource Report'!"&amp;'Coleman Validation'!AB$665666&amp;":"&amp;'Coleman Validation'!AB$665667),'Coleman Validation'!AB$665668,FALSE)),0,HLOOKUP($B131,INDIRECT("'Monthly Resource Report'!"&amp;'Coleman Validation'!AB$665666&amp;":"&amp;'Coleman Validation'!AB$665667),'Coleman Validation'!AB$665668,FALSE))</f>
        <v>2.3599983755157741</v>
      </c>
      <c r="AC131" s="317">
        <f ca="1">+IF(ISERROR(HLOOKUP($B131,INDIRECT("'Monthly Resource Report'!"&amp;'Coleman Validation'!AC$665666&amp;":"&amp;'Coleman Validation'!AC$665667),'Coleman Validation'!AC$665668,FALSE)),0,HLOOKUP($B131,INDIRECT("'Monthly Resource Report'!"&amp;'Coleman Validation'!AC$665666&amp;":"&amp;'Coleman Validation'!AC$665667),'Coleman Validation'!AC$665668,FALSE))</f>
        <v>0.32749913091810279</v>
      </c>
      <c r="AD131" s="318">
        <f ca="1">+IF(ISERROR(HLOOKUP($B131,INDIRECT("'Monthly Resource Report'!"&amp;'Coleman Validation'!AD$665666&amp;":"&amp;'Coleman Validation'!AD$665667),'Coleman Validation'!AD$665668,FALSE)),0,HLOOKUP($B131,INDIRECT("'Monthly Resource Report'!"&amp;'Coleman Validation'!AD$665666&amp;":"&amp;'Coleman Validation'!AD$665667),'Coleman Validation'!AD$665668,FALSE))</f>
        <v>0.20066614419097284</v>
      </c>
    </row>
    <row r="132" spans="2:30" s="29" customFormat="1">
      <c r="B132" s="301">
        <v>45200</v>
      </c>
      <c r="C132" s="294">
        <v>146</v>
      </c>
      <c r="D132" s="297">
        <v>2.3595794650342876</v>
      </c>
      <c r="E132" s="299">
        <v>0.33</v>
      </c>
      <c r="F132" s="295">
        <v>0.2</v>
      </c>
      <c r="G132" s="294">
        <f ca="1">+IF(ISERROR(HLOOKUP($B132,INDIRECT("'Monthly Resource Report'!"&amp;'Coleman Validation'!G$665666&amp;":"&amp;'Coleman Validation'!G$665667),'Coleman Validation'!G$665668,FALSE)),0,HLOOKUP($B132,INDIRECT("'Monthly Resource Report'!"&amp;'Coleman Validation'!G$665666&amp;":"&amp;'Coleman Validation'!G$665667),'Coleman Validation'!G$665668,FALSE))</f>
        <v>146</v>
      </c>
      <c r="H132" s="297">
        <f ca="1">+IF(ISERROR(HLOOKUP($B132,INDIRECT("'Monthly Resource Report'!"&amp;'Coleman Validation'!H$665666&amp;":"&amp;'Coleman Validation'!H$665667),'Coleman Validation'!H$665668,FALSE)),0,HLOOKUP($B132,INDIRECT("'Monthly Resource Report'!"&amp;'Coleman Validation'!H$665666&amp;":"&amp;'Coleman Validation'!H$665667),'Coleman Validation'!H$665668,FALSE))</f>
        <v>2.3599974937081631</v>
      </c>
      <c r="I132" s="317">
        <f ca="1">+IF(ISERROR(HLOOKUP($B132,INDIRECT("'Monthly Resource Report'!"&amp;'Coleman Validation'!I$665666&amp;":"&amp;'Coleman Validation'!I$665667),'Coleman Validation'!I$665668,FALSE)),0,HLOOKUP($B132,INDIRECT("'Monthly Resource Report'!"&amp;'Coleman Validation'!I$665666&amp;":"&amp;'Coleman Validation'!I$665667),'Coleman Validation'!I$665668,FALSE))</f>
        <v>0.32795421997573587</v>
      </c>
      <c r="J132" s="318">
        <f ca="1">+IF(ISERROR(HLOOKUP($B132,INDIRECT("'Monthly Resource Report'!"&amp;'Coleman Validation'!J$665666&amp;":"&amp;'Coleman Validation'!J$665667),'Coleman Validation'!J$665668,FALSE)),0,HLOOKUP($B132,INDIRECT("'Monthly Resource Report'!"&amp;'Coleman Validation'!J$665666&amp;":"&amp;'Coleman Validation'!J$665667),'Coleman Validation'!J$665668,FALSE))</f>
        <v>0.20033075050733659</v>
      </c>
      <c r="L132" s="301">
        <v>45200</v>
      </c>
      <c r="M132" s="294">
        <v>146</v>
      </c>
      <c r="N132" s="297">
        <v>2.3595794650342876</v>
      </c>
      <c r="O132" s="299">
        <v>0.33</v>
      </c>
      <c r="P132" s="295">
        <v>0.2</v>
      </c>
      <c r="Q132" s="294">
        <f ca="1">+IF(ISERROR(HLOOKUP($B132,INDIRECT("'Monthly Resource Report'!"&amp;'Coleman Validation'!Q$665666&amp;":"&amp;'Coleman Validation'!Q$665667),'Coleman Validation'!Q$665668,FALSE)),0,HLOOKUP($B132,INDIRECT("'Monthly Resource Report'!"&amp;'Coleman Validation'!Q$665666&amp;":"&amp;'Coleman Validation'!Q$665667),'Coleman Validation'!Q$665668,FALSE))</f>
        <v>146</v>
      </c>
      <c r="R132" s="297">
        <f ca="1">+IF(ISERROR(HLOOKUP($B132,INDIRECT("'Monthly Resource Report'!"&amp;'Coleman Validation'!R$665666&amp;":"&amp;'Coleman Validation'!R$665667),'Coleman Validation'!R$665668,FALSE)),0,HLOOKUP($B132,INDIRECT("'Monthly Resource Report'!"&amp;'Coleman Validation'!R$665666&amp;":"&amp;'Coleman Validation'!R$665667),'Coleman Validation'!R$665668,FALSE))</f>
        <v>2.3599974984886702</v>
      </c>
      <c r="S132" s="317">
        <f ca="1">+IF(ISERROR(HLOOKUP($B132,INDIRECT("'Monthly Resource Report'!"&amp;'Coleman Validation'!S$665666&amp;":"&amp;'Coleman Validation'!S$665667),'Coleman Validation'!S$665668,FALSE)),0,HLOOKUP($B132,INDIRECT("'Monthly Resource Report'!"&amp;'Coleman Validation'!S$665666&amp;":"&amp;'Coleman Validation'!S$665667),'Coleman Validation'!S$665668,FALSE))</f>
        <v>0.32801595074063716</v>
      </c>
      <c r="T132" s="318">
        <f ca="1">+IF(ISERROR(HLOOKUP($B132,INDIRECT("'Monthly Resource Report'!"&amp;'Coleman Validation'!T$665666&amp;":"&amp;'Coleman Validation'!T$665667),'Coleman Validation'!T$665668,FALSE)),0,HLOOKUP($B132,INDIRECT("'Monthly Resource Report'!"&amp;'Coleman Validation'!T$665666&amp;":"&amp;'Coleman Validation'!T$665667),'Coleman Validation'!T$665668,FALSE))</f>
        <v>0.20038446892201939</v>
      </c>
      <c r="V132" s="301">
        <v>45200</v>
      </c>
      <c r="W132" s="294">
        <v>151</v>
      </c>
      <c r="X132" s="297">
        <v>2.3595794650342876</v>
      </c>
      <c r="Y132" s="299">
        <v>0.33</v>
      </c>
      <c r="Z132" s="295">
        <v>0.2</v>
      </c>
      <c r="AA132" s="294">
        <f ca="1">+IF(ISERROR(HLOOKUP($B132,INDIRECT("'Monthly Resource Report'!"&amp;'Coleman Validation'!AA$665666&amp;":"&amp;'Coleman Validation'!AA$665667),'Coleman Validation'!AA$665668,FALSE)),0,HLOOKUP($B132,INDIRECT("'Monthly Resource Report'!"&amp;'Coleman Validation'!AA$665666&amp;":"&amp;'Coleman Validation'!AA$665667),'Coleman Validation'!AA$665668,FALSE))</f>
        <v>151</v>
      </c>
      <c r="AB132" s="297">
        <f ca="1">+IF(ISERROR(HLOOKUP($B132,INDIRECT("'Monthly Resource Report'!"&amp;'Coleman Validation'!AB$665666&amp;":"&amp;'Coleman Validation'!AB$665667),'Coleman Validation'!AB$665668,FALSE)),0,HLOOKUP($B132,INDIRECT("'Monthly Resource Report'!"&amp;'Coleman Validation'!AB$665666&amp;":"&amp;'Coleman Validation'!AB$665667),'Coleman Validation'!AB$665668,FALSE))</f>
        <v>2.359998316846311</v>
      </c>
      <c r="AC132" s="317">
        <f ca="1">+IF(ISERROR(HLOOKUP($B132,INDIRECT("'Monthly Resource Report'!"&amp;'Coleman Validation'!AC$665666&amp;":"&amp;'Coleman Validation'!AC$665667),'Coleman Validation'!AC$665668,FALSE)),0,HLOOKUP($B132,INDIRECT("'Monthly Resource Report'!"&amp;'Coleman Validation'!AC$665666&amp;":"&amp;'Coleman Validation'!AC$665667),'Coleman Validation'!AC$665668,FALSE))</f>
        <v>0.32815219981324861</v>
      </c>
      <c r="AD132" s="318">
        <f ca="1">+IF(ISERROR(HLOOKUP($B132,INDIRECT("'Monthly Resource Report'!"&amp;'Coleman Validation'!AD$665666&amp;":"&amp;'Coleman Validation'!AD$665667),'Coleman Validation'!AD$665668,FALSE)),0,HLOOKUP($B132,INDIRECT("'Monthly Resource Report'!"&amp;'Coleman Validation'!AD$665666&amp;":"&amp;'Coleman Validation'!AD$665667),'Coleman Validation'!AD$665668,FALSE))</f>
        <v>0.20061421182256237</v>
      </c>
    </row>
    <row r="133" spans="2:30" s="29" customFormat="1">
      <c r="B133" s="301">
        <v>45231</v>
      </c>
      <c r="C133" s="294">
        <v>146</v>
      </c>
      <c r="D133" s="297">
        <v>2.3595794650342876</v>
      </c>
      <c r="E133" s="299">
        <v>0.33</v>
      </c>
      <c r="F133" s="295">
        <v>0.2</v>
      </c>
      <c r="G133" s="294">
        <f ca="1">+IF(ISERROR(HLOOKUP($B133,INDIRECT("'Monthly Resource Report'!"&amp;'Coleman Validation'!G$665666&amp;":"&amp;'Coleman Validation'!G$665667),'Coleman Validation'!G$665668,FALSE)),0,HLOOKUP($B133,INDIRECT("'Monthly Resource Report'!"&amp;'Coleman Validation'!G$665666&amp;":"&amp;'Coleman Validation'!G$665667),'Coleman Validation'!G$665668,FALSE))</f>
        <v>146</v>
      </c>
      <c r="H133" s="297">
        <f ca="1">+IF(ISERROR(HLOOKUP($B133,INDIRECT("'Monthly Resource Report'!"&amp;'Coleman Validation'!H$665666&amp;":"&amp;'Coleman Validation'!H$665667),'Coleman Validation'!H$665668,FALSE)),0,HLOOKUP($B133,INDIRECT("'Monthly Resource Report'!"&amp;'Coleman Validation'!H$665666&amp;":"&amp;'Coleman Validation'!H$665667),'Coleman Validation'!H$665668,FALSE))</f>
        <v>2.3599982530655539</v>
      </c>
      <c r="I133" s="317">
        <f ca="1">+IF(ISERROR(HLOOKUP($B133,INDIRECT("'Monthly Resource Report'!"&amp;'Coleman Validation'!I$665666&amp;":"&amp;'Coleman Validation'!I$665667),'Coleman Validation'!I$665668,FALSE)),0,HLOOKUP($B133,INDIRECT("'Monthly Resource Report'!"&amp;'Coleman Validation'!I$665666&amp;":"&amp;'Coleman Validation'!I$665667),'Coleman Validation'!I$665668,FALSE))</f>
        <v>0.32873966551734773</v>
      </c>
      <c r="J133" s="318">
        <f ca="1">+IF(ISERROR(HLOOKUP($B133,INDIRECT("'Monthly Resource Report'!"&amp;'Coleman Validation'!J$665666&amp;":"&amp;'Coleman Validation'!J$665667),'Coleman Validation'!J$665668,FALSE)),0,HLOOKUP($B133,INDIRECT("'Monthly Resource Report'!"&amp;'Coleman Validation'!J$665666&amp;":"&amp;'Coleman Validation'!J$665667),'Coleman Validation'!J$665668,FALSE))</f>
        <v>0.2003416679758048</v>
      </c>
      <c r="L133" s="301">
        <v>45231</v>
      </c>
      <c r="M133" s="294">
        <v>146</v>
      </c>
      <c r="N133" s="297">
        <v>2.3595794650342876</v>
      </c>
      <c r="O133" s="299">
        <v>0.33</v>
      </c>
      <c r="P133" s="295">
        <v>0.2</v>
      </c>
      <c r="Q133" s="294">
        <f ca="1">+IF(ISERROR(HLOOKUP($B133,INDIRECT("'Monthly Resource Report'!"&amp;'Coleman Validation'!Q$665666&amp;":"&amp;'Coleman Validation'!Q$665667),'Coleman Validation'!Q$665668,FALSE)),0,HLOOKUP($B133,INDIRECT("'Monthly Resource Report'!"&amp;'Coleman Validation'!Q$665666&amp;":"&amp;'Coleman Validation'!Q$665667),'Coleman Validation'!Q$665668,FALSE))</f>
        <v>146</v>
      </c>
      <c r="R133" s="297">
        <f ca="1">+IF(ISERROR(HLOOKUP($B133,INDIRECT("'Monthly Resource Report'!"&amp;'Coleman Validation'!R$665666&amp;":"&amp;'Coleman Validation'!R$665667),'Coleman Validation'!R$665668,FALSE)),0,HLOOKUP($B133,INDIRECT("'Monthly Resource Report'!"&amp;'Coleman Validation'!R$665666&amp;":"&amp;'Coleman Validation'!R$665667),'Coleman Validation'!R$665668,FALSE))</f>
        <v>2.3599983584407713</v>
      </c>
      <c r="S133" s="317">
        <f ca="1">+IF(ISERROR(HLOOKUP($B133,INDIRECT("'Monthly Resource Report'!"&amp;'Coleman Validation'!S$665666&amp;":"&amp;'Coleman Validation'!S$665667),'Coleman Validation'!S$665668,FALSE)),0,HLOOKUP($B133,INDIRECT("'Monthly Resource Report'!"&amp;'Coleman Validation'!S$665666&amp;":"&amp;'Coleman Validation'!S$665667),'Coleman Validation'!S$665668,FALSE))</f>
        <v>0.32875460408201551</v>
      </c>
      <c r="T133" s="318">
        <f ca="1">+IF(ISERROR(HLOOKUP($B133,INDIRECT("'Monthly Resource Report'!"&amp;'Coleman Validation'!T$665666&amp;":"&amp;'Coleman Validation'!T$665667),'Coleman Validation'!T$665668,FALSE)),0,HLOOKUP($B133,INDIRECT("'Monthly Resource Report'!"&amp;'Coleman Validation'!T$665666&amp;":"&amp;'Coleman Validation'!T$665667),'Coleman Validation'!T$665668,FALSE))</f>
        <v>0.20076984219557745</v>
      </c>
      <c r="V133" s="301">
        <v>45231</v>
      </c>
      <c r="W133" s="294">
        <v>151</v>
      </c>
      <c r="X133" s="297">
        <v>2.3595794650342876</v>
      </c>
      <c r="Y133" s="299">
        <v>0.33</v>
      </c>
      <c r="Z133" s="295">
        <v>0.2</v>
      </c>
      <c r="AA133" s="294">
        <f ca="1">+IF(ISERROR(HLOOKUP($B133,INDIRECT("'Monthly Resource Report'!"&amp;'Coleman Validation'!AA$665666&amp;":"&amp;'Coleman Validation'!AA$665667),'Coleman Validation'!AA$665668,FALSE)),0,HLOOKUP($B133,INDIRECT("'Monthly Resource Report'!"&amp;'Coleman Validation'!AA$665666&amp;":"&amp;'Coleman Validation'!AA$665667),'Coleman Validation'!AA$665668,FALSE))</f>
        <v>151</v>
      </c>
      <c r="AB133" s="297">
        <f ca="1">+IF(ISERROR(HLOOKUP($B133,INDIRECT("'Monthly Resource Report'!"&amp;'Coleman Validation'!AB$665666&amp;":"&amp;'Coleman Validation'!AB$665667),'Coleman Validation'!AB$665668,FALSE)),0,HLOOKUP($B133,INDIRECT("'Monthly Resource Report'!"&amp;'Coleman Validation'!AB$665666&amp;":"&amp;'Coleman Validation'!AB$665667),'Coleman Validation'!AB$665668,FALSE))</f>
        <v>2.3599980513619956</v>
      </c>
      <c r="AC133" s="317">
        <f ca="1">+IF(ISERROR(HLOOKUP($B133,INDIRECT("'Monthly Resource Report'!"&amp;'Coleman Validation'!AC$665666&amp;":"&amp;'Coleman Validation'!AC$665667),'Coleman Validation'!AC$665668,FALSE)),0,HLOOKUP($B133,INDIRECT("'Monthly Resource Report'!"&amp;'Coleman Validation'!AC$665666&amp;":"&amp;'Coleman Validation'!AC$665667),'Coleman Validation'!AC$665668,FALSE))</f>
        <v>0.3291601691957558</v>
      </c>
      <c r="AD133" s="318">
        <f ca="1">+IF(ISERROR(HLOOKUP($B133,INDIRECT("'Monthly Resource Report'!"&amp;'Coleman Validation'!AD$665666&amp;":"&amp;'Coleman Validation'!AD$665667),'Coleman Validation'!AD$665668,FALSE)),0,HLOOKUP($B133,INDIRECT("'Monthly Resource Report'!"&amp;'Coleman Validation'!AD$665666&amp;":"&amp;'Coleman Validation'!AD$665667),'Coleman Validation'!AD$665668,FALSE))</f>
        <v>0.20061773905046237</v>
      </c>
    </row>
    <row r="134" spans="2:30" s="29" customFormat="1">
      <c r="B134" s="301">
        <v>45261</v>
      </c>
      <c r="C134" s="294">
        <v>146</v>
      </c>
      <c r="D134" s="297">
        <v>2.3595794650342876</v>
      </c>
      <c r="E134" s="299">
        <v>0.33</v>
      </c>
      <c r="F134" s="295">
        <v>0.2</v>
      </c>
      <c r="G134" s="294">
        <f ca="1">+IF(ISERROR(HLOOKUP($B134,INDIRECT("'Monthly Resource Report'!"&amp;'Coleman Validation'!G$665666&amp;":"&amp;'Coleman Validation'!G$665667),'Coleman Validation'!G$665668,FALSE)),0,HLOOKUP($B134,INDIRECT("'Monthly Resource Report'!"&amp;'Coleman Validation'!G$665666&amp;":"&amp;'Coleman Validation'!G$665667),'Coleman Validation'!G$665668,FALSE))</f>
        <v>146</v>
      </c>
      <c r="H134" s="297">
        <f ca="1">+IF(ISERROR(HLOOKUP($B134,INDIRECT("'Monthly Resource Report'!"&amp;'Coleman Validation'!H$665666&amp;":"&amp;'Coleman Validation'!H$665667),'Coleman Validation'!H$665668,FALSE)),0,HLOOKUP($B134,INDIRECT("'Monthly Resource Report'!"&amp;'Coleman Validation'!H$665666&amp;":"&amp;'Coleman Validation'!H$665667),'Coleman Validation'!H$665668,FALSE))</f>
        <v>2.3599977049146124</v>
      </c>
      <c r="I134" s="317">
        <f ca="1">+IF(ISERROR(HLOOKUP($B134,INDIRECT("'Monthly Resource Report'!"&amp;'Coleman Validation'!I$665666&amp;":"&amp;'Coleman Validation'!I$665667),'Coleman Validation'!I$665668,FALSE)),0,HLOOKUP($B134,INDIRECT("'Monthly Resource Report'!"&amp;'Coleman Validation'!I$665666&amp;":"&amp;'Coleman Validation'!I$665667),'Coleman Validation'!I$665668,FALSE))</f>
        <v>0.32805642471526664</v>
      </c>
      <c r="J134" s="318">
        <f ca="1">+IF(ISERROR(HLOOKUP($B134,INDIRECT("'Monthly Resource Report'!"&amp;'Coleman Validation'!J$665666&amp;":"&amp;'Coleman Validation'!J$665667),'Coleman Validation'!J$665668,FALSE)),0,HLOOKUP($B134,INDIRECT("'Monthly Resource Report'!"&amp;'Coleman Validation'!J$665666&amp;":"&amp;'Coleman Validation'!J$665667),'Coleman Validation'!J$665668,FALSE))</f>
        <v>0.20050747768788041</v>
      </c>
      <c r="L134" s="301">
        <v>45261</v>
      </c>
      <c r="M134" s="294">
        <v>146</v>
      </c>
      <c r="N134" s="297">
        <v>2.3595794650342876</v>
      </c>
      <c r="O134" s="299">
        <v>0.33</v>
      </c>
      <c r="P134" s="295">
        <v>0.2</v>
      </c>
      <c r="Q134" s="294">
        <f ca="1">+IF(ISERROR(HLOOKUP($B134,INDIRECT("'Monthly Resource Report'!"&amp;'Coleman Validation'!Q$665666&amp;":"&amp;'Coleman Validation'!Q$665667),'Coleman Validation'!Q$665668,FALSE)),0,HLOOKUP($B134,INDIRECT("'Monthly Resource Report'!"&amp;'Coleman Validation'!Q$665666&amp;":"&amp;'Coleman Validation'!Q$665667),'Coleman Validation'!Q$665668,FALSE))</f>
        <v>146</v>
      </c>
      <c r="R134" s="297">
        <f ca="1">+IF(ISERROR(HLOOKUP($B134,INDIRECT("'Monthly Resource Report'!"&amp;'Coleman Validation'!R$665666&amp;":"&amp;'Coleman Validation'!R$665667),'Coleman Validation'!R$665668,FALSE)),0,HLOOKUP($B134,INDIRECT("'Monthly Resource Report'!"&amp;'Coleman Validation'!R$665666&amp;":"&amp;'Coleman Validation'!R$665667),'Coleman Validation'!R$665668,FALSE))</f>
        <v>2.3599975837036569</v>
      </c>
      <c r="S134" s="317">
        <f ca="1">+IF(ISERROR(HLOOKUP($B134,INDIRECT("'Monthly Resource Report'!"&amp;'Coleman Validation'!S$665666&amp;":"&amp;'Coleman Validation'!S$665667),'Coleman Validation'!S$665668,FALSE)),0,HLOOKUP($B134,INDIRECT("'Monthly Resource Report'!"&amp;'Coleman Validation'!S$665666&amp;":"&amp;'Coleman Validation'!S$665667),'Coleman Validation'!S$665668,FALSE))</f>
        <v>0.32785764453639699</v>
      </c>
      <c r="T134" s="318">
        <f ca="1">+IF(ISERROR(HLOOKUP($B134,INDIRECT("'Monthly Resource Report'!"&amp;'Coleman Validation'!T$665666&amp;":"&amp;'Coleman Validation'!T$665667),'Coleman Validation'!T$665668,FALSE)),0,HLOOKUP($B134,INDIRECT("'Monthly Resource Report'!"&amp;'Coleman Validation'!T$665666&amp;":"&amp;'Coleman Validation'!T$665667),'Coleman Validation'!T$665668,FALSE))</f>
        <v>0.20039256906194852</v>
      </c>
      <c r="V134" s="301">
        <v>45261</v>
      </c>
      <c r="W134" s="294">
        <v>151</v>
      </c>
      <c r="X134" s="297">
        <v>2.3595794650342876</v>
      </c>
      <c r="Y134" s="299">
        <v>0.33</v>
      </c>
      <c r="Z134" s="295">
        <v>0.2</v>
      </c>
      <c r="AA134" s="294">
        <f ca="1">+IF(ISERROR(HLOOKUP($B134,INDIRECT("'Monthly Resource Report'!"&amp;'Coleman Validation'!AA$665666&amp;":"&amp;'Coleman Validation'!AA$665667),'Coleman Validation'!AA$665668,FALSE)),0,HLOOKUP($B134,INDIRECT("'Monthly Resource Report'!"&amp;'Coleman Validation'!AA$665666&amp;":"&amp;'Coleman Validation'!AA$665667),'Coleman Validation'!AA$665668,FALSE))</f>
        <v>151</v>
      </c>
      <c r="AB134" s="297">
        <f ca="1">+IF(ISERROR(HLOOKUP($B134,INDIRECT("'Monthly Resource Report'!"&amp;'Coleman Validation'!AB$665666&amp;":"&amp;'Coleman Validation'!AB$665667),'Coleman Validation'!AB$665668,FALSE)),0,HLOOKUP($B134,INDIRECT("'Monthly Resource Report'!"&amp;'Coleman Validation'!AB$665666&amp;":"&amp;'Coleman Validation'!AB$665667),'Coleman Validation'!AB$665668,FALSE))</f>
        <v>2.3599980921027259</v>
      </c>
      <c r="AC134" s="317">
        <f ca="1">+IF(ISERROR(HLOOKUP($B134,INDIRECT("'Monthly Resource Report'!"&amp;'Coleman Validation'!AC$665666&amp;":"&amp;'Coleman Validation'!AC$665667),'Coleman Validation'!AC$665668,FALSE)),0,HLOOKUP($B134,INDIRECT("'Monthly Resource Report'!"&amp;'Coleman Validation'!AC$665666&amp;":"&amp;'Coleman Validation'!AC$665667),'Coleman Validation'!AC$665668,FALSE))</f>
        <v>0.32851740624428732</v>
      </c>
      <c r="AD134" s="318">
        <f ca="1">+IF(ISERROR(HLOOKUP($B134,INDIRECT("'Monthly Resource Report'!"&amp;'Coleman Validation'!AD$665666&amp;":"&amp;'Coleman Validation'!AD$665667),'Coleman Validation'!AD$665668,FALSE)),0,HLOOKUP($B134,INDIRECT("'Monthly Resource Report'!"&amp;'Coleman Validation'!AD$665666&amp;":"&amp;'Coleman Validation'!AD$665667),'Coleman Validation'!AD$665668,FALSE))</f>
        <v>0.20079357370153317</v>
      </c>
    </row>
    <row r="135" spans="2:30" s="29" customFormat="1">
      <c r="B135" s="301">
        <v>45292</v>
      </c>
      <c r="C135" s="294">
        <v>146</v>
      </c>
      <c r="D135" s="297">
        <v>2.4237600264832202</v>
      </c>
      <c r="E135" s="299">
        <v>0.33</v>
      </c>
      <c r="F135" s="295">
        <v>0.2</v>
      </c>
      <c r="G135" s="294">
        <f ca="1">+IF(ISERROR(HLOOKUP($B135,INDIRECT("'Monthly Resource Report'!"&amp;'Coleman Validation'!G$665666&amp;":"&amp;'Coleman Validation'!G$665667),'Coleman Validation'!G$665668,FALSE)),0,HLOOKUP($B135,INDIRECT("'Monthly Resource Report'!"&amp;'Coleman Validation'!G$665666&amp;":"&amp;'Coleman Validation'!G$665667),'Coleman Validation'!G$665668,FALSE))</f>
        <v>146</v>
      </c>
      <c r="H135" s="297">
        <f ca="1">+IF(ISERROR(HLOOKUP($B135,INDIRECT("'Monthly Resource Report'!"&amp;'Coleman Validation'!H$665666&amp;":"&amp;'Coleman Validation'!H$665667),'Coleman Validation'!H$665668,FALSE)),0,HLOOKUP($B135,INDIRECT("'Monthly Resource Report'!"&amp;'Coleman Validation'!H$665666&amp;":"&amp;'Coleman Validation'!H$665667),'Coleman Validation'!H$665668,FALSE))</f>
        <v>2.4239971427421625</v>
      </c>
      <c r="I135" s="317">
        <f ca="1">+IF(ISERROR(HLOOKUP($B135,INDIRECT("'Monthly Resource Report'!"&amp;'Coleman Validation'!I$665666&amp;":"&amp;'Coleman Validation'!I$665667),'Coleman Validation'!I$665668,FALSE)),0,HLOOKUP($B135,INDIRECT("'Monthly Resource Report'!"&amp;'Coleman Validation'!I$665666&amp;":"&amp;'Coleman Validation'!I$665667),'Coleman Validation'!I$665668,FALSE))</f>
        <v>0.32913125123883497</v>
      </c>
      <c r="J135" s="318">
        <f ca="1">+IF(ISERROR(HLOOKUP($B135,INDIRECT("'Monthly Resource Report'!"&amp;'Coleman Validation'!J$665666&amp;":"&amp;'Coleman Validation'!J$665667),'Coleman Validation'!J$665668,FALSE)),0,HLOOKUP($B135,INDIRECT("'Monthly Resource Report'!"&amp;'Coleman Validation'!J$665666&amp;":"&amp;'Coleman Validation'!J$665667),'Coleman Validation'!J$665668,FALSE))</f>
        <v>0.20032234456520664</v>
      </c>
      <c r="L135" s="301">
        <v>45292</v>
      </c>
      <c r="M135" s="294">
        <v>146</v>
      </c>
      <c r="N135" s="297">
        <v>2.4237600264832202</v>
      </c>
      <c r="O135" s="299">
        <v>0.33</v>
      </c>
      <c r="P135" s="295">
        <v>0.2</v>
      </c>
      <c r="Q135" s="294">
        <f ca="1">+IF(ISERROR(HLOOKUP($B135,INDIRECT("'Monthly Resource Report'!"&amp;'Coleman Validation'!Q$665666&amp;":"&amp;'Coleman Validation'!Q$665667),'Coleman Validation'!Q$665668,FALSE)),0,HLOOKUP($B135,INDIRECT("'Monthly Resource Report'!"&amp;'Coleman Validation'!Q$665666&amp;":"&amp;'Coleman Validation'!Q$665667),'Coleman Validation'!Q$665668,FALSE))</f>
        <v>146</v>
      </c>
      <c r="R135" s="297">
        <f ca="1">+IF(ISERROR(HLOOKUP($B135,INDIRECT("'Monthly Resource Report'!"&amp;'Coleman Validation'!R$665666&amp;":"&amp;'Coleman Validation'!R$665667),'Coleman Validation'!R$665668,FALSE)),0,HLOOKUP($B135,INDIRECT("'Monthly Resource Report'!"&amp;'Coleman Validation'!R$665666&amp;":"&amp;'Coleman Validation'!R$665667),'Coleman Validation'!R$665668,FALSE))</f>
        <v>2.4239970265899204</v>
      </c>
      <c r="S135" s="317">
        <f ca="1">+IF(ISERROR(HLOOKUP($B135,INDIRECT("'Monthly Resource Report'!"&amp;'Coleman Validation'!S$665666&amp;":"&amp;'Coleman Validation'!S$665667),'Coleman Validation'!S$665668,FALSE)),0,HLOOKUP($B135,INDIRECT("'Monthly Resource Report'!"&amp;'Coleman Validation'!S$665666&amp;":"&amp;'Coleman Validation'!S$665667),'Coleman Validation'!S$665668,FALSE))</f>
        <v>0.32918246003152235</v>
      </c>
      <c r="T135" s="318">
        <f ca="1">+IF(ISERROR(HLOOKUP($B135,INDIRECT("'Monthly Resource Report'!"&amp;'Coleman Validation'!T$665666&amp;":"&amp;'Coleman Validation'!T$665667),'Coleman Validation'!T$665668,FALSE)),0,HLOOKUP($B135,INDIRECT("'Monthly Resource Report'!"&amp;'Coleman Validation'!T$665666&amp;":"&amp;'Coleman Validation'!T$665667),'Coleman Validation'!T$665668,FALSE))</f>
        <v>0.20037113257966568</v>
      </c>
      <c r="V135" s="301">
        <v>45292</v>
      </c>
      <c r="W135" s="294">
        <v>151</v>
      </c>
      <c r="X135" s="297">
        <v>2.4237600264832202</v>
      </c>
      <c r="Y135" s="299">
        <v>0.33</v>
      </c>
      <c r="Z135" s="295">
        <v>0.2</v>
      </c>
      <c r="AA135" s="294">
        <f ca="1">+IF(ISERROR(HLOOKUP($B135,INDIRECT("'Monthly Resource Report'!"&amp;'Coleman Validation'!AA$665666&amp;":"&amp;'Coleman Validation'!AA$665667),'Coleman Validation'!AA$665668,FALSE)),0,HLOOKUP($B135,INDIRECT("'Monthly Resource Report'!"&amp;'Coleman Validation'!AA$665666&amp;":"&amp;'Coleman Validation'!AA$665667),'Coleman Validation'!AA$665668,FALSE))</f>
        <v>151</v>
      </c>
      <c r="AB135" s="297">
        <f ca="1">+IF(ISERROR(HLOOKUP($B135,INDIRECT("'Monthly Resource Report'!"&amp;'Coleman Validation'!AB$665666&amp;":"&amp;'Coleman Validation'!AB$665667),'Coleman Validation'!AB$665668,FALSE)),0,HLOOKUP($B135,INDIRECT("'Monthly Resource Report'!"&amp;'Coleman Validation'!AB$665666&amp;":"&amp;'Coleman Validation'!AB$665667),'Coleman Validation'!AB$665668,FALSE))</f>
        <v>2.423998392802893</v>
      </c>
      <c r="AC135" s="317">
        <f ca="1">+IF(ISERROR(HLOOKUP($B135,INDIRECT("'Monthly Resource Report'!"&amp;'Coleman Validation'!AC$665666&amp;":"&amp;'Coleman Validation'!AC$665667),'Coleman Validation'!AC$665668,FALSE)),0,HLOOKUP($B135,INDIRECT("'Monthly Resource Report'!"&amp;'Coleman Validation'!AC$665666&amp;":"&amp;'Coleman Validation'!AC$665667),'Coleman Validation'!AC$665668,FALSE))</f>
        <v>0.32959126299466174</v>
      </c>
      <c r="AD135" s="318">
        <f ca="1">+IF(ISERROR(HLOOKUP($B135,INDIRECT("'Monthly Resource Report'!"&amp;'Coleman Validation'!AD$665666&amp;":"&amp;'Coleman Validation'!AD$665667),'Coleman Validation'!AD$665668,FALSE)),0,HLOOKUP($B135,INDIRECT("'Monthly Resource Report'!"&amp;'Coleman Validation'!AD$665666&amp;":"&amp;'Coleman Validation'!AD$665667),'Coleman Validation'!AD$665668,FALSE))</f>
        <v>0.20059162664284322</v>
      </c>
    </row>
    <row r="136" spans="2:30" s="29" customFormat="1">
      <c r="B136" s="301">
        <v>45323</v>
      </c>
      <c r="C136" s="294">
        <v>146</v>
      </c>
      <c r="D136" s="297">
        <v>2.4237600264832202</v>
      </c>
      <c r="E136" s="299">
        <v>0.33</v>
      </c>
      <c r="F136" s="295">
        <v>0.2</v>
      </c>
      <c r="G136" s="294">
        <f ca="1">+IF(ISERROR(HLOOKUP($B136,INDIRECT("'Monthly Resource Report'!"&amp;'Coleman Validation'!G$665666&amp;":"&amp;'Coleman Validation'!G$665667),'Coleman Validation'!G$665668,FALSE)),0,HLOOKUP($B136,INDIRECT("'Monthly Resource Report'!"&amp;'Coleman Validation'!G$665666&amp;":"&amp;'Coleman Validation'!G$665667),'Coleman Validation'!G$665668,FALSE))</f>
        <v>146</v>
      </c>
      <c r="H136" s="297">
        <f ca="1">+IF(ISERROR(HLOOKUP($B136,INDIRECT("'Monthly Resource Report'!"&amp;'Coleman Validation'!H$665666&amp;":"&amp;'Coleman Validation'!H$665667),'Coleman Validation'!H$665668,FALSE)),0,HLOOKUP($B136,INDIRECT("'Monthly Resource Report'!"&amp;'Coleman Validation'!H$665666&amp;":"&amp;'Coleman Validation'!H$665667),'Coleman Validation'!H$665668,FALSE))</f>
        <v>2.4239979191470646</v>
      </c>
      <c r="I136" s="317">
        <f ca="1">+IF(ISERROR(HLOOKUP($B136,INDIRECT("'Monthly Resource Report'!"&amp;'Coleman Validation'!I$665666&amp;":"&amp;'Coleman Validation'!I$665667),'Coleman Validation'!I$665668,FALSE)),0,HLOOKUP($B136,INDIRECT("'Monthly Resource Report'!"&amp;'Coleman Validation'!I$665666&amp;":"&amp;'Coleman Validation'!I$665667),'Coleman Validation'!I$665668,FALSE))</f>
        <v>0.32917499610843792</v>
      </c>
      <c r="J136" s="318">
        <f ca="1">+IF(ISERROR(HLOOKUP($B136,INDIRECT("'Monthly Resource Report'!"&amp;'Coleman Validation'!J$665666&amp;":"&amp;'Coleman Validation'!J$665667),'Coleman Validation'!J$665668,FALSE)),0,HLOOKUP($B136,INDIRECT("'Monthly Resource Report'!"&amp;'Coleman Validation'!J$665666&amp;":"&amp;'Coleman Validation'!J$665667),'Coleman Validation'!J$665668,FALSE))</f>
        <v>0.20035628976283434</v>
      </c>
      <c r="L136" s="301">
        <v>45323</v>
      </c>
      <c r="M136" s="294">
        <v>146</v>
      </c>
      <c r="N136" s="297">
        <v>2.4237600264832202</v>
      </c>
      <c r="O136" s="299">
        <v>0.33</v>
      </c>
      <c r="P136" s="295">
        <v>0.2</v>
      </c>
      <c r="Q136" s="294">
        <f ca="1">+IF(ISERROR(HLOOKUP($B136,INDIRECT("'Monthly Resource Report'!"&amp;'Coleman Validation'!Q$665666&amp;":"&amp;'Coleman Validation'!Q$665667),'Coleman Validation'!Q$665668,FALSE)),0,HLOOKUP($B136,INDIRECT("'Monthly Resource Report'!"&amp;'Coleman Validation'!Q$665666&amp;":"&amp;'Coleman Validation'!Q$665667),'Coleman Validation'!Q$665668,FALSE))</f>
        <v>146</v>
      </c>
      <c r="R136" s="297">
        <f ca="1">+IF(ISERROR(HLOOKUP($B136,INDIRECT("'Monthly Resource Report'!"&amp;'Coleman Validation'!R$665666&amp;":"&amp;'Coleman Validation'!R$665667),'Coleman Validation'!R$665668,FALSE)),0,HLOOKUP($B136,INDIRECT("'Monthly Resource Report'!"&amp;'Coleman Validation'!R$665666&amp;":"&amp;'Coleman Validation'!R$665667),'Coleman Validation'!R$665668,FALSE))</f>
        <v>2.4239977041336322</v>
      </c>
      <c r="S136" s="317">
        <f ca="1">+IF(ISERROR(HLOOKUP($B136,INDIRECT("'Monthly Resource Report'!"&amp;'Coleman Validation'!S$665666&amp;":"&amp;'Coleman Validation'!S$665667),'Coleman Validation'!S$665668,FALSE)),0,HLOOKUP($B136,INDIRECT("'Monthly Resource Report'!"&amp;'Coleman Validation'!S$665666&amp;":"&amp;'Coleman Validation'!S$665667),'Coleman Validation'!S$665668,FALSE))</f>
        <v>0.32916108547226663</v>
      </c>
      <c r="T136" s="318">
        <f ca="1">+IF(ISERROR(HLOOKUP($B136,INDIRECT("'Monthly Resource Report'!"&amp;'Coleman Validation'!T$665666&amp;":"&amp;'Coleman Validation'!T$665667),'Coleman Validation'!T$665668,FALSE)),0,HLOOKUP($B136,INDIRECT("'Monthly Resource Report'!"&amp;'Coleman Validation'!T$665666&amp;":"&amp;'Coleman Validation'!T$665667),'Coleman Validation'!T$665668,FALSE))</f>
        <v>0.20059204999870273</v>
      </c>
      <c r="V136" s="301">
        <v>45323</v>
      </c>
      <c r="W136" s="294">
        <v>151</v>
      </c>
      <c r="X136" s="297">
        <v>2.4237600264832202</v>
      </c>
      <c r="Y136" s="299">
        <v>0.33</v>
      </c>
      <c r="Z136" s="295">
        <v>0.2</v>
      </c>
      <c r="AA136" s="294">
        <f ca="1">+IF(ISERROR(HLOOKUP($B136,INDIRECT("'Monthly Resource Report'!"&amp;'Coleman Validation'!AA$665666&amp;":"&amp;'Coleman Validation'!AA$665667),'Coleman Validation'!AA$665668,FALSE)),0,HLOOKUP($B136,INDIRECT("'Monthly Resource Report'!"&amp;'Coleman Validation'!AA$665666&amp;":"&amp;'Coleman Validation'!AA$665667),'Coleman Validation'!AA$665668,FALSE))</f>
        <v>151</v>
      </c>
      <c r="AB136" s="297">
        <f ca="1">+IF(ISERROR(HLOOKUP($B136,INDIRECT("'Monthly Resource Report'!"&amp;'Coleman Validation'!AB$665666&amp;":"&amp;'Coleman Validation'!AB$665667),'Coleman Validation'!AB$665668,FALSE)),0,HLOOKUP($B136,INDIRECT("'Monthly Resource Report'!"&amp;'Coleman Validation'!AB$665666&amp;":"&amp;'Coleman Validation'!AB$665667),'Coleman Validation'!AB$665668,FALSE))</f>
        <v>2.4239982166330365</v>
      </c>
      <c r="AC136" s="317">
        <f ca="1">+IF(ISERROR(HLOOKUP($B136,INDIRECT("'Monthly Resource Report'!"&amp;'Coleman Validation'!AC$665666&amp;":"&amp;'Coleman Validation'!AC$665667),'Coleman Validation'!AC$665668,FALSE)),0,HLOOKUP($B136,INDIRECT("'Monthly Resource Report'!"&amp;'Coleman Validation'!AC$665666&amp;":"&amp;'Coleman Validation'!AC$665667),'Coleman Validation'!AC$665668,FALSE))</f>
        <v>0.32961862793909941</v>
      </c>
      <c r="AD136" s="318">
        <f ca="1">+IF(ISERROR(HLOOKUP($B136,INDIRECT("'Monthly Resource Report'!"&amp;'Coleman Validation'!AD$665666&amp;":"&amp;'Coleman Validation'!AD$665667),'Coleman Validation'!AD$665668,FALSE)),0,HLOOKUP($B136,INDIRECT("'Monthly Resource Report'!"&amp;'Coleman Validation'!AD$665666&amp;":"&amp;'Coleman Validation'!AD$665667),'Coleman Validation'!AD$665668,FALSE))</f>
        <v>0.20063069623340149</v>
      </c>
    </row>
    <row r="137" spans="2:30" s="29" customFormat="1">
      <c r="B137" s="301">
        <v>45352</v>
      </c>
      <c r="C137" s="294">
        <v>146</v>
      </c>
      <c r="D137" s="297">
        <v>2.4237600264832202</v>
      </c>
      <c r="E137" s="299">
        <v>0.33</v>
      </c>
      <c r="F137" s="295">
        <v>0.2</v>
      </c>
      <c r="G137" s="294">
        <f ca="1">+IF(ISERROR(HLOOKUP($B137,INDIRECT("'Monthly Resource Report'!"&amp;'Coleman Validation'!G$665666&amp;":"&amp;'Coleman Validation'!G$665667),'Coleman Validation'!G$665668,FALSE)),0,HLOOKUP($B137,INDIRECT("'Monthly Resource Report'!"&amp;'Coleman Validation'!G$665666&amp;":"&amp;'Coleman Validation'!G$665667),'Coleman Validation'!G$665668,FALSE))</f>
        <v>146</v>
      </c>
      <c r="H137" s="297">
        <f ca="1">+IF(ISERROR(HLOOKUP($B137,INDIRECT("'Monthly Resource Report'!"&amp;'Coleman Validation'!H$665666&amp;":"&amp;'Coleman Validation'!H$665667),'Coleman Validation'!H$665668,FALSE)),0,HLOOKUP($B137,INDIRECT("'Monthly Resource Report'!"&amp;'Coleman Validation'!H$665666&amp;":"&amp;'Coleman Validation'!H$665667),'Coleman Validation'!H$665668,FALSE))</f>
        <v>2.4239974284020933</v>
      </c>
      <c r="I137" s="317">
        <f ca="1">+IF(ISERROR(HLOOKUP($B137,INDIRECT("'Monthly Resource Report'!"&amp;'Coleman Validation'!I$665666&amp;":"&amp;'Coleman Validation'!I$665667),'Coleman Validation'!I$665668,FALSE)),0,HLOOKUP($B137,INDIRECT("'Monthly Resource Report'!"&amp;'Coleman Validation'!I$665666&amp;":"&amp;'Coleman Validation'!I$665667),'Coleman Validation'!I$665668,FALSE))</f>
        <v>0.32918109788029554</v>
      </c>
      <c r="J137" s="318">
        <f ca="1">+IF(ISERROR(HLOOKUP($B137,INDIRECT("'Monthly Resource Report'!"&amp;'Coleman Validation'!J$665666&amp;":"&amp;'Coleman Validation'!J$665667),'Coleman Validation'!J$665668,FALSE)),0,HLOOKUP($B137,INDIRECT("'Monthly Resource Report'!"&amp;'Coleman Validation'!J$665666&amp;":"&amp;'Coleman Validation'!J$665667),'Coleman Validation'!J$665668,FALSE))</f>
        <v>0.20033352138164473</v>
      </c>
      <c r="L137" s="301">
        <v>45352</v>
      </c>
      <c r="M137" s="294">
        <v>146</v>
      </c>
      <c r="N137" s="297">
        <v>2.4237600264832202</v>
      </c>
      <c r="O137" s="299">
        <v>0.33</v>
      </c>
      <c r="P137" s="295">
        <v>0.2</v>
      </c>
      <c r="Q137" s="294">
        <f ca="1">+IF(ISERROR(HLOOKUP($B137,INDIRECT("'Monthly Resource Report'!"&amp;'Coleman Validation'!Q$665666&amp;":"&amp;'Coleman Validation'!Q$665667),'Coleman Validation'!Q$665668,FALSE)),0,HLOOKUP($B137,INDIRECT("'Monthly Resource Report'!"&amp;'Coleman Validation'!Q$665666&amp;":"&amp;'Coleman Validation'!Q$665667),'Coleman Validation'!Q$665668,FALSE))</f>
        <v>146</v>
      </c>
      <c r="R137" s="297">
        <f ca="1">+IF(ISERROR(HLOOKUP($B137,INDIRECT("'Monthly Resource Report'!"&amp;'Coleman Validation'!R$665666&amp;":"&amp;'Coleman Validation'!R$665667),'Coleman Validation'!R$665668,FALSE)),0,HLOOKUP($B137,INDIRECT("'Monthly Resource Report'!"&amp;'Coleman Validation'!R$665666&amp;":"&amp;'Coleman Validation'!R$665667),'Coleman Validation'!R$665668,FALSE))</f>
        <v>2.4239973526137923</v>
      </c>
      <c r="S137" s="317">
        <f ca="1">+IF(ISERROR(HLOOKUP($B137,INDIRECT("'Monthly Resource Report'!"&amp;'Coleman Validation'!S$665666&amp;":"&amp;'Coleman Validation'!S$665667),'Coleman Validation'!S$665668,FALSE)),0,HLOOKUP($B137,INDIRECT("'Monthly Resource Report'!"&amp;'Coleman Validation'!S$665666&amp;":"&amp;'Coleman Validation'!S$665667),'Coleman Validation'!S$665668,FALSE))</f>
        <v>0.32922759167390947</v>
      </c>
      <c r="T137" s="318">
        <f ca="1">+IF(ISERROR(HLOOKUP($B137,INDIRECT("'Monthly Resource Report'!"&amp;'Coleman Validation'!T$665666&amp;":"&amp;'Coleman Validation'!T$665667),'Coleman Validation'!T$665668,FALSE)),0,HLOOKUP($B137,INDIRECT("'Monthly Resource Report'!"&amp;'Coleman Validation'!T$665666&amp;":"&amp;'Coleman Validation'!T$665667),'Coleman Validation'!T$665668,FALSE))</f>
        <v>0.20036427665062465</v>
      </c>
      <c r="V137" s="301">
        <v>45352</v>
      </c>
      <c r="W137" s="294">
        <v>151</v>
      </c>
      <c r="X137" s="297">
        <v>2.4237600264832202</v>
      </c>
      <c r="Y137" s="299">
        <v>0.33</v>
      </c>
      <c r="Z137" s="295">
        <v>0.2</v>
      </c>
      <c r="AA137" s="294">
        <f ca="1">+IF(ISERROR(HLOOKUP($B137,INDIRECT("'Monthly Resource Report'!"&amp;'Coleman Validation'!AA$665666&amp;":"&amp;'Coleman Validation'!AA$665667),'Coleman Validation'!AA$665668,FALSE)),0,HLOOKUP($B137,INDIRECT("'Monthly Resource Report'!"&amp;'Coleman Validation'!AA$665666&amp;":"&amp;'Coleman Validation'!AA$665667),'Coleman Validation'!AA$665668,FALSE))</f>
        <v>151</v>
      </c>
      <c r="AB137" s="297">
        <f ca="1">+IF(ISERROR(HLOOKUP($B137,INDIRECT("'Monthly Resource Report'!"&amp;'Coleman Validation'!AB$665666&amp;":"&amp;'Coleman Validation'!AB$665667),'Coleman Validation'!AB$665668,FALSE)),0,HLOOKUP($B137,INDIRECT("'Monthly Resource Report'!"&amp;'Coleman Validation'!AB$665666&amp;":"&amp;'Coleman Validation'!AB$665667),'Coleman Validation'!AB$665668,FALSE))</f>
        <v>2.4239982449576809</v>
      </c>
      <c r="AC137" s="317">
        <f ca="1">+IF(ISERROR(HLOOKUP($B137,INDIRECT("'Monthly Resource Report'!"&amp;'Coleman Validation'!AC$665666&amp;":"&amp;'Coleman Validation'!AC$665667),'Coleman Validation'!AC$665668,FALSE)),0,HLOOKUP($B137,INDIRECT("'Monthly Resource Report'!"&amp;'Coleman Validation'!AC$665666&amp;":"&amp;'Coleman Validation'!AC$665667),'Coleman Validation'!AC$665668,FALSE))</f>
        <v>0.32960405193006437</v>
      </c>
      <c r="AD137" s="318">
        <f ca="1">+IF(ISERROR(HLOOKUP($B137,INDIRECT("'Monthly Resource Report'!"&amp;'Coleman Validation'!AD$665666&amp;":"&amp;'Coleman Validation'!AD$665667),'Coleman Validation'!AD$665668,FALSE)),0,HLOOKUP($B137,INDIRECT("'Monthly Resource Report'!"&amp;'Coleman Validation'!AD$665666&amp;":"&amp;'Coleman Validation'!AD$665667),'Coleman Validation'!AD$665668,FALSE))</f>
        <v>0.20058683281149042</v>
      </c>
    </row>
    <row r="138" spans="2:30" s="29" customFormat="1">
      <c r="B138" s="301">
        <v>45383</v>
      </c>
      <c r="C138" s="294">
        <v>146</v>
      </c>
      <c r="D138" s="297">
        <v>2.4237600264832202</v>
      </c>
      <c r="E138" s="299">
        <v>0.33</v>
      </c>
      <c r="F138" s="295">
        <v>0.2</v>
      </c>
      <c r="G138" s="294">
        <f ca="1">+IF(ISERROR(HLOOKUP($B138,INDIRECT("'Monthly Resource Report'!"&amp;'Coleman Validation'!G$665666&amp;":"&amp;'Coleman Validation'!G$665667),'Coleman Validation'!G$665668,FALSE)),0,HLOOKUP($B138,INDIRECT("'Monthly Resource Report'!"&amp;'Coleman Validation'!G$665666&amp;":"&amp;'Coleman Validation'!G$665667),'Coleman Validation'!G$665668,FALSE))</f>
        <v>146</v>
      </c>
      <c r="H138" s="297">
        <f ca="1">+IF(ISERROR(HLOOKUP($B138,INDIRECT("'Monthly Resource Report'!"&amp;'Coleman Validation'!H$665666&amp;":"&amp;'Coleman Validation'!H$665667),'Coleman Validation'!H$665668,FALSE)),0,HLOOKUP($B138,INDIRECT("'Monthly Resource Report'!"&amp;'Coleman Validation'!H$665666&amp;":"&amp;'Coleman Validation'!H$665667),'Coleman Validation'!H$665668,FALSE))</f>
        <v>2.4239975648139063</v>
      </c>
      <c r="I138" s="317">
        <f ca="1">+IF(ISERROR(HLOOKUP($B138,INDIRECT("'Monthly Resource Report'!"&amp;'Coleman Validation'!I$665666&amp;":"&amp;'Coleman Validation'!I$665667),'Coleman Validation'!I$665668,FALSE)),0,HLOOKUP($B138,INDIRECT("'Monthly Resource Report'!"&amp;'Coleman Validation'!I$665666&amp;":"&amp;'Coleman Validation'!I$665667),'Coleman Validation'!I$665668,FALSE))</f>
        <v>0.32835042802232584</v>
      </c>
      <c r="J138" s="318">
        <f ca="1">+IF(ISERROR(HLOOKUP($B138,INDIRECT("'Monthly Resource Report'!"&amp;'Coleman Validation'!J$665666&amp;":"&amp;'Coleman Validation'!J$665667),'Coleman Validation'!J$665668,FALSE)),0,HLOOKUP($B138,INDIRECT("'Monthly Resource Report'!"&amp;'Coleman Validation'!J$665666&amp;":"&amp;'Coleman Validation'!J$665667),'Coleman Validation'!J$665668,FALSE))</f>
        <v>0.20052662821406153</v>
      </c>
      <c r="L138" s="301">
        <v>45383</v>
      </c>
      <c r="M138" s="294">
        <v>146</v>
      </c>
      <c r="N138" s="297">
        <v>2.4237600264832202</v>
      </c>
      <c r="O138" s="299">
        <v>0.33</v>
      </c>
      <c r="P138" s="295">
        <v>0.2</v>
      </c>
      <c r="Q138" s="294">
        <f ca="1">+IF(ISERROR(HLOOKUP($B138,INDIRECT("'Monthly Resource Report'!"&amp;'Coleman Validation'!Q$665666&amp;":"&amp;'Coleman Validation'!Q$665667),'Coleman Validation'!Q$665668,FALSE)),0,HLOOKUP($B138,INDIRECT("'Monthly Resource Report'!"&amp;'Coleman Validation'!Q$665666&amp;":"&amp;'Coleman Validation'!Q$665667),'Coleman Validation'!Q$665668,FALSE))</f>
        <v>146</v>
      </c>
      <c r="R138" s="297">
        <f ca="1">+IF(ISERROR(HLOOKUP($B138,INDIRECT("'Monthly Resource Report'!"&amp;'Coleman Validation'!R$665666&amp;":"&amp;'Coleman Validation'!R$665667),'Coleman Validation'!R$665668,FALSE)),0,HLOOKUP($B138,INDIRECT("'Monthly Resource Report'!"&amp;'Coleman Validation'!R$665666&amp;":"&amp;'Coleman Validation'!R$665667),'Coleman Validation'!R$665668,FALSE))</f>
        <v>2.4239980677714192</v>
      </c>
      <c r="S138" s="317">
        <f ca="1">+IF(ISERROR(HLOOKUP($B138,INDIRECT("'Monthly Resource Report'!"&amp;'Coleman Validation'!S$665666&amp;":"&amp;'Coleman Validation'!S$665667),'Coleman Validation'!S$665668,FALSE)),0,HLOOKUP($B138,INDIRECT("'Monthly Resource Report'!"&amp;'Coleman Validation'!S$665666&amp;":"&amp;'Coleman Validation'!S$665667),'Coleman Validation'!S$665668,FALSE))</f>
        <v>0.32838656267661664</v>
      </c>
      <c r="T138" s="318">
        <f ca="1">+IF(ISERROR(HLOOKUP($B138,INDIRECT("'Monthly Resource Report'!"&amp;'Coleman Validation'!T$665666&amp;":"&amp;'Coleman Validation'!T$665667),'Coleman Validation'!T$665668,FALSE)),0,HLOOKUP($B138,INDIRECT("'Monthly Resource Report'!"&amp;'Coleman Validation'!T$665666&amp;":"&amp;'Coleman Validation'!T$665667),'Coleman Validation'!T$665668,FALSE))</f>
        <v>0.2004452022948576</v>
      </c>
      <c r="V138" s="301">
        <v>45383</v>
      </c>
      <c r="W138" s="294">
        <v>151</v>
      </c>
      <c r="X138" s="297">
        <v>2.4237600264832202</v>
      </c>
      <c r="Y138" s="299">
        <v>0.33</v>
      </c>
      <c r="Z138" s="295">
        <v>0.2</v>
      </c>
      <c r="AA138" s="294">
        <f ca="1">+IF(ISERROR(HLOOKUP($B138,INDIRECT("'Monthly Resource Report'!"&amp;'Coleman Validation'!AA$665666&amp;":"&amp;'Coleman Validation'!AA$665667),'Coleman Validation'!AA$665668,FALSE)),0,HLOOKUP($B138,INDIRECT("'Monthly Resource Report'!"&amp;'Coleman Validation'!AA$665666&amp;":"&amp;'Coleman Validation'!AA$665667),'Coleman Validation'!AA$665668,FALSE))</f>
        <v>151</v>
      </c>
      <c r="AB138" s="297">
        <f ca="1">+IF(ISERROR(HLOOKUP($B138,INDIRECT("'Monthly Resource Report'!"&amp;'Coleman Validation'!AB$665666&amp;":"&amp;'Coleman Validation'!AB$665667),'Coleman Validation'!AB$665668,FALSE)),0,HLOOKUP($B138,INDIRECT("'Monthly Resource Report'!"&amp;'Coleman Validation'!AB$665666&amp;":"&amp;'Coleman Validation'!AB$665667),'Coleman Validation'!AB$665668,FALSE))</f>
        <v>2.423998098898601</v>
      </c>
      <c r="AC138" s="317">
        <f ca="1">+IF(ISERROR(HLOOKUP($B138,INDIRECT("'Monthly Resource Report'!"&amp;'Coleman Validation'!AC$665666&amp;":"&amp;'Coleman Validation'!AC$665667),'Coleman Validation'!AC$665668,FALSE)),0,HLOOKUP($B138,INDIRECT("'Monthly Resource Report'!"&amp;'Coleman Validation'!AC$665666&amp;":"&amp;'Coleman Validation'!AC$665667),'Coleman Validation'!AC$665668,FALSE))</f>
        <v>0.3289530055071464</v>
      </c>
      <c r="AD138" s="318">
        <f ca="1">+IF(ISERROR(HLOOKUP($B138,INDIRECT("'Monthly Resource Report'!"&amp;'Coleman Validation'!AD$665666&amp;":"&amp;'Coleman Validation'!AD$665667),'Coleman Validation'!AD$665668,FALSE)),0,HLOOKUP($B138,INDIRECT("'Monthly Resource Report'!"&amp;'Coleman Validation'!AD$665666&amp;":"&amp;'Coleman Validation'!AD$665667),'Coleman Validation'!AD$665668,FALSE))</f>
        <v>0.20062759361202503</v>
      </c>
    </row>
    <row r="139" spans="2:30" s="29" customFormat="1">
      <c r="B139" s="301">
        <v>45413</v>
      </c>
      <c r="C139" s="294">
        <v>146</v>
      </c>
      <c r="D139" s="297">
        <v>2.4237600264832202</v>
      </c>
      <c r="E139" s="299">
        <v>0.33</v>
      </c>
      <c r="F139" s="295">
        <v>0.2</v>
      </c>
      <c r="G139" s="294">
        <f ca="1">+IF(ISERROR(HLOOKUP($B139,INDIRECT("'Monthly Resource Report'!"&amp;'Coleman Validation'!G$665666&amp;":"&amp;'Coleman Validation'!G$665667),'Coleman Validation'!G$665668,FALSE)),0,HLOOKUP($B139,INDIRECT("'Monthly Resource Report'!"&amp;'Coleman Validation'!G$665666&amp;":"&amp;'Coleman Validation'!G$665667),'Coleman Validation'!G$665668,FALSE))</f>
        <v>146</v>
      </c>
      <c r="H139" s="297">
        <f ca="1">+IF(ISERROR(HLOOKUP($B139,INDIRECT("'Monthly Resource Report'!"&amp;'Coleman Validation'!H$665666&amp;":"&amp;'Coleman Validation'!H$665667),'Coleman Validation'!H$665668,FALSE)),0,HLOOKUP($B139,INDIRECT("'Monthly Resource Report'!"&amp;'Coleman Validation'!H$665666&amp;":"&amp;'Coleman Validation'!H$665667),'Coleman Validation'!H$665668,FALSE))</f>
        <v>2.4239981581649395</v>
      </c>
      <c r="I139" s="317">
        <f ca="1">+IF(ISERROR(HLOOKUP($B139,INDIRECT("'Monthly Resource Report'!"&amp;'Coleman Validation'!I$665666&amp;":"&amp;'Coleman Validation'!I$665667),'Coleman Validation'!I$665668,FALSE)),0,HLOOKUP($B139,INDIRECT("'Monthly Resource Report'!"&amp;'Coleman Validation'!I$665666&amp;":"&amp;'Coleman Validation'!I$665667),'Coleman Validation'!I$665668,FALSE))</f>
        <v>0.32763237063372386</v>
      </c>
      <c r="J139" s="318">
        <f ca="1">+IF(ISERROR(HLOOKUP($B139,INDIRECT("'Monthly Resource Report'!"&amp;'Coleman Validation'!J$665666&amp;":"&amp;'Coleman Validation'!J$665667),'Coleman Validation'!J$665668,FALSE)),0,HLOOKUP($B139,INDIRECT("'Monthly Resource Report'!"&amp;'Coleman Validation'!J$665666&amp;":"&amp;'Coleman Validation'!J$665667),'Coleman Validation'!J$665668,FALSE))</f>
        <v>0.20017477584109186</v>
      </c>
      <c r="L139" s="301">
        <v>45413</v>
      </c>
      <c r="M139" s="294">
        <v>146</v>
      </c>
      <c r="N139" s="297">
        <v>2.4237600264832202</v>
      </c>
      <c r="O139" s="299">
        <v>0.33</v>
      </c>
      <c r="P139" s="295">
        <v>0.2</v>
      </c>
      <c r="Q139" s="294">
        <f ca="1">+IF(ISERROR(HLOOKUP($B139,INDIRECT("'Monthly Resource Report'!"&amp;'Coleman Validation'!Q$665666&amp;":"&amp;'Coleman Validation'!Q$665667),'Coleman Validation'!Q$665668,FALSE)),0,HLOOKUP($B139,INDIRECT("'Monthly Resource Report'!"&amp;'Coleman Validation'!Q$665666&amp;":"&amp;'Coleman Validation'!Q$665667),'Coleman Validation'!Q$665668,FALSE))</f>
        <v>146</v>
      </c>
      <c r="R139" s="297">
        <f ca="1">+IF(ISERROR(HLOOKUP($B139,INDIRECT("'Monthly Resource Report'!"&amp;'Coleman Validation'!R$665666&amp;":"&amp;'Coleman Validation'!R$665667),'Coleman Validation'!R$665668,FALSE)),0,HLOOKUP($B139,INDIRECT("'Monthly Resource Report'!"&amp;'Coleman Validation'!R$665666&amp;":"&amp;'Coleman Validation'!R$665667),'Coleman Validation'!R$665668,FALSE))</f>
        <v>2.4240004972747013</v>
      </c>
      <c r="S139" s="317">
        <f ca="1">+IF(ISERROR(HLOOKUP($B139,INDIRECT("'Monthly Resource Report'!"&amp;'Coleman Validation'!S$665666&amp;":"&amp;'Coleman Validation'!S$665667),'Coleman Validation'!S$665668,FALSE)),0,HLOOKUP($B139,INDIRECT("'Monthly Resource Report'!"&amp;'Coleman Validation'!S$665666&amp;":"&amp;'Coleman Validation'!S$665667),'Coleman Validation'!S$665668,FALSE))</f>
        <v>0.32636783674061681</v>
      </c>
      <c r="T139" s="318">
        <f ca="1">+IF(ISERROR(HLOOKUP($B139,INDIRECT("'Monthly Resource Report'!"&amp;'Coleman Validation'!T$665666&amp;":"&amp;'Coleman Validation'!T$665667),'Coleman Validation'!T$665668,FALSE)),0,HLOOKUP($B139,INDIRECT("'Monthly Resource Report'!"&amp;'Coleman Validation'!T$665666&amp;":"&amp;'Coleman Validation'!T$665667),'Coleman Validation'!T$665668,FALSE))</f>
        <v>0.20215058067159219</v>
      </c>
      <c r="V139" s="301">
        <v>45413</v>
      </c>
      <c r="W139" s="294">
        <v>151</v>
      </c>
      <c r="X139" s="297">
        <v>2.4237600264832202</v>
      </c>
      <c r="Y139" s="299">
        <v>0.33</v>
      </c>
      <c r="Z139" s="295">
        <v>0.2</v>
      </c>
      <c r="AA139" s="294">
        <f ca="1">+IF(ISERROR(HLOOKUP($B139,INDIRECT("'Monthly Resource Report'!"&amp;'Coleman Validation'!AA$665666&amp;":"&amp;'Coleman Validation'!AA$665667),'Coleman Validation'!AA$665668,FALSE)),0,HLOOKUP($B139,INDIRECT("'Monthly Resource Report'!"&amp;'Coleman Validation'!AA$665666&amp;":"&amp;'Coleman Validation'!AA$665667),'Coleman Validation'!AA$665668,FALSE))</f>
        <v>151</v>
      </c>
      <c r="AB139" s="297">
        <f ca="1">+IF(ISERROR(HLOOKUP($B139,INDIRECT("'Monthly Resource Report'!"&amp;'Coleman Validation'!AB$665666&amp;":"&amp;'Coleman Validation'!AB$665667),'Coleman Validation'!AB$665668,FALSE)),0,HLOOKUP($B139,INDIRECT("'Monthly Resource Report'!"&amp;'Coleman Validation'!AB$665666&amp;":"&amp;'Coleman Validation'!AB$665667),'Coleman Validation'!AB$665668,FALSE))</f>
        <v>2.4239984592485908</v>
      </c>
      <c r="AC139" s="317">
        <f ca="1">+IF(ISERROR(HLOOKUP($B139,INDIRECT("'Monthly Resource Report'!"&amp;'Coleman Validation'!AC$665666&amp;":"&amp;'Coleman Validation'!AC$665667),'Coleman Validation'!AC$665668,FALSE)),0,HLOOKUP($B139,INDIRECT("'Monthly Resource Report'!"&amp;'Coleman Validation'!AC$665666&amp;":"&amp;'Coleman Validation'!AC$665667),'Coleman Validation'!AC$665668,FALSE))</f>
        <v>0.32750677679372037</v>
      </c>
      <c r="AD139" s="318">
        <f ca="1">+IF(ISERROR(HLOOKUP($B139,INDIRECT("'Monthly Resource Report'!"&amp;'Coleman Validation'!AD$665666&amp;":"&amp;'Coleman Validation'!AD$665667),'Coleman Validation'!AD$665668,FALSE)),0,HLOOKUP($B139,INDIRECT("'Monthly Resource Report'!"&amp;'Coleman Validation'!AD$665666&amp;":"&amp;'Coleman Validation'!AD$665667),'Coleman Validation'!AD$665668,FALSE))</f>
        <v>0.20041861226357527</v>
      </c>
    </row>
    <row r="140" spans="2:30" s="29" customFormat="1">
      <c r="B140" s="301">
        <v>45444</v>
      </c>
      <c r="C140" s="294">
        <v>146</v>
      </c>
      <c r="D140" s="297">
        <v>2.4237600264832202</v>
      </c>
      <c r="E140" s="299">
        <v>0.33</v>
      </c>
      <c r="F140" s="295">
        <v>0.2</v>
      </c>
      <c r="G140" s="294">
        <f ca="1">+IF(ISERROR(HLOOKUP($B140,INDIRECT("'Monthly Resource Report'!"&amp;'Coleman Validation'!G$665666&amp;":"&amp;'Coleman Validation'!G$665667),'Coleman Validation'!G$665668,FALSE)),0,HLOOKUP($B140,INDIRECT("'Monthly Resource Report'!"&amp;'Coleman Validation'!G$665666&amp;":"&amp;'Coleman Validation'!G$665667),'Coleman Validation'!G$665668,FALSE))</f>
        <v>146</v>
      </c>
      <c r="H140" s="297">
        <f ca="1">+IF(ISERROR(HLOOKUP($B140,INDIRECT("'Monthly Resource Report'!"&amp;'Coleman Validation'!H$665666&amp;":"&amp;'Coleman Validation'!H$665667),'Coleman Validation'!H$665668,FALSE)),0,HLOOKUP($B140,INDIRECT("'Monthly Resource Report'!"&amp;'Coleman Validation'!H$665666&amp;":"&amp;'Coleman Validation'!H$665667),'Coleman Validation'!H$665668,FALSE))</f>
        <v>2.423997558539563</v>
      </c>
      <c r="I140" s="317">
        <f ca="1">+IF(ISERROR(HLOOKUP($B140,INDIRECT("'Monthly Resource Report'!"&amp;'Coleman Validation'!I$665666&amp;":"&amp;'Coleman Validation'!I$665667),'Coleman Validation'!I$665668,FALSE)),0,HLOOKUP($B140,INDIRECT("'Monthly Resource Report'!"&amp;'Coleman Validation'!I$665666&amp;":"&amp;'Coleman Validation'!I$665667),'Coleman Validation'!I$665668,FALSE))</f>
        <v>0.3272514824227557</v>
      </c>
      <c r="J140" s="318">
        <f ca="1">+IF(ISERROR(HLOOKUP($B140,INDIRECT("'Monthly Resource Report'!"&amp;'Coleman Validation'!J$665666&amp;":"&amp;'Coleman Validation'!J$665667),'Coleman Validation'!J$665668,FALSE)),0,HLOOKUP($B140,INDIRECT("'Monthly Resource Report'!"&amp;'Coleman Validation'!J$665666&amp;":"&amp;'Coleman Validation'!J$665667),'Coleman Validation'!J$665668,FALSE))</f>
        <v>0.20036629463237482</v>
      </c>
      <c r="L140" s="301">
        <v>45444</v>
      </c>
      <c r="M140" s="294">
        <v>146</v>
      </c>
      <c r="N140" s="297">
        <v>2.4237600264832202</v>
      </c>
      <c r="O140" s="299">
        <v>0.33</v>
      </c>
      <c r="P140" s="295">
        <v>0.2</v>
      </c>
      <c r="Q140" s="294">
        <f ca="1">+IF(ISERROR(HLOOKUP($B140,INDIRECT("'Monthly Resource Report'!"&amp;'Coleman Validation'!Q$665666&amp;":"&amp;'Coleman Validation'!Q$665667),'Coleman Validation'!Q$665668,FALSE)),0,HLOOKUP($B140,INDIRECT("'Monthly Resource Report'!"&amp;'Coleman Validation'!Q$665666&amp;":"&amp;'Coleman Validation'!Q$665667),'Coleman Validation'!Q$665668,FALSE))</f>
        <v>146</v>
      </c>
      <c r="R140" s="297">
        <f ca="1">+IF(ISERROR(HLOOKUP($B140,INDIRECT("'Monthly Resource Report'!"&amp;'Coleman Validation'!R$665666&amp;":"&amp;'Coleman Validation'!R$665667),'Coleman Validation'!R$665668,FALSE)),0,HLOOKUP($B140,INDIRECT("'Monthly Resource Report'!"&amp;'Coleman Validation'!R$665666&amp;":"&amp;'Coleman Validation'!R$665667),'Coleman Validation'!R$665668,FALSE))</f>
        <v>2.4239977444784389</v>
      </c>
      <c r="S140" s="317">
        <f ca="1">+IF(ISERROR(HLOOKUP($B140,INDIRECT("'Monthly Resource Report'!"&amp;'Coleman Validation'!S$665666&amp;":"&amp;'Coleman Validation'!S$665667),'Coleman Validation'!S$665668,FALSE)),0,HLOOKUP($B140,INDIRECT("'Monthly Resource Report'!"&amp;'Coleman Validation'!S$665666&amp;":"&amp;'Coleman Validation'!S$665667),'Coleman Validation'!S$665668,FALSE))</f>
        <v>0.32705507288151059</v>
      </c>
      <c r="T140" s="318">
        <f ca="1">+IF(ISERROR(HLOOKUP($B140,INDIRECT("'Monthly Resource Report'!"&amp;'Coleman Validation'!T$665666&amp;":"&amp;'Coleman Validation'!T$665667),'Coleman Validation'!T$665668,FALSE)),0,HLOOKUP($B140,INDIRECT("'Monthly Resource Report'!"&amp;'Coleman Validation'!T$665666&amp;":"&amp;'Coleman Validation'!T$665667),'Coleman Validation'!T$665668,FALSE))</f>
        <v>0.20060379773027881</v>
      </c>
      <c r="V140" s="301">
        <v>45444</v>
      </c>
      <c r="W140" s="294">
        <v>151</v>
      </c>
      <c r="X140" s="297">
        <v>2.4237600264832202</v>
      </c>
      <c r="Y140" s="299">
        <v>0.33</v>
      </c>
      <c r="Z140" s="295">
        <v>0.2</v>
      </c>
      <c r="AA140" s="294">
        <f ca="1">+IF(ISERROR(HLOOKUP($B140,INDIRECT("'Monthly Resource Report'!"&amp;'Coleman Validation'!AA$665666&amp;":"&amp;'Coleman Validation'!AA$665667),'Coleman Validation'!AA$665668,FALSE)),0,HLOOKUP($B140,INDIRECT("'Monthly Resource Report'!"&amp;'Coleman Validation'!AA$665666&amp;":"&amp;'Coleman Validation'!AA$665667),'Coleman Validation'!AA$665668,FALSE))</f>
        <v>151</v>
      </c>
      <c r="AB140" s="297">
        <f ca="1">+IF(ISERROR(HLOOKUP($B140,INDIRECT("'Monthly Resource Report'!"&amp;'Coleman Validation'!AB$665666&amp;":"&amp;'Coleman Validation'!AB$665667),'Coleman Validation'!AB$665668,FALSE)),0,HLOOKUP($B140,INDIRECT("'Monthly Resource Report'!"&amp;'Coleman Validation'!AB$665666&amp;":"&amp;'Coleman Validation'!AB$665667),'Coleman Validation'!AB$665668,FALSE))</f>
        <v>2.4239985556609471</v>
      </c>
      <c r="AC140" s="317">
        <f ca="1">+IF(ISERROR(HLOOKUP($B140,INDIRECT("'Monthly Resource Report'!"&amp;'Coleman Validation'!AC$665666&amp;":"&amp;'Coleman Validation'!AC$665667),'Coleman Validation'!AC$665668,FALSE)),0,HLOOKUP($B140,INDIRECT("'Monthly Resource Report'!"&amp;'Coleman Validation'!AC$665666&amp;":"&amp;'Coleman Validation'!AC$665667),'Coleman Validation'!AC$665668,FALSE))</f>
        <v>0.32777974667333626</v>
      </c>
      <c r="AD140" s="318">
        <f ca="1">+IF(ISERROR(HLOOKUP($B140,INDIRECT("'Monthly Resource Report'!"&amp;'Coleman Validation'!AD$665666&amp;":"&amp;'Coleman Validation'!AD$665667),'Coleman Validation'!AD$665668,FALSE)),0,HLOOKUP($B140,INDIRECT("'Monthly Resource Report'!"&amp;'Coleman Validation'!AD$665666&amp;":"&amp;'Coleman Validation'!AD$665667),'Coleman Validation'!AD$665668,FALSE))</f>
        <v>0.20064670020639602</v>
      </c>
    </row>
    <row r="141" spans="2:30" s="29" customFormat="1">
      <c r="B141" s="301">
        <v>45474</v>
      </c>
      <c r="C141" s="294">
        <v>146</v>
      </c>
      <c r="D141" s="297">
        <v>2.4237600264832202</v>
      </c>
      <c r="E141" s="299">
        <v>0.33</v>
      </c>
      <c r="F141" s="295">
        <v>0.2</v>
      </c>
      <c r="G141" s="294">
        <f ca="1">+IF(ISERROR(HLOOKUP($B141,INDIRECT("'Monthly Resource Report'!"&amp;'Coleman Validation'!G$665666&amp;":"&amp;'Coleman Validation'!G$665667),'Coleman Validation'!G$665668,FALSE)),0,HLOOKUP($B141,INDIRECT("'Monthly Resource Report'!"&amp;'Coleman Validation'!G$665666&amp;":"&amp;'Coleman Validation'!G$665667),'Coleman Validation'!G$665668,FALSE))</f>
        <v>146</v>
      </c>
      <c r="H141" s="297">
        <f ca="1">+IF(ISERROR(HLOOKUP($B141,INDIRECT("'Monthly Resource Report'!"&amp;'Coleman Validation'!H$665666&amp;":"&amp;'Coleman Validation'!H$665667),'Coleman Validation'!H$665668,FALSE)),0,HLOOKUP($B141,INDIRECT("'Monthly Resource Report'!"&amp;'Coleman Validation'!H$665666&amp;":"&amp;'Coleman Validation'!H$665667),'Coleman Validation'!H$665668,FALSE))</f>
        <v>2.4239976386502358</v>
      </c>
      <c r="I141" s="317">
        <f ca="1">+IF(ISERROR(HLOOKUP($B141,INDIRECT("'Monthly Resource Report'!"&amp;'Coleman Validation'!I$665666&amp;":"&amp;'Coleman Validation'!I$665667),'Coleman Validation'!I$665668,FALSE)),0,HLOOKUP($B141,INDIRECT("'Monthly Resource Report'!"&amp;'Coleman Validation'!I$665666&amp;":"&amp;'Coleman Validation'!I$665667),'Coleman Validation'!I$665668,FALSE))</f>
        <v>0.32768381662501617</v>
      </c>
      <c r="J141" s="318">
        <f ca="1">+IF(ISERROR(HLOOKUP($B141,INDIRECT("'Monthly Resource Report'!"&amp;'Coleman Validation'!J$665666&amp;":"&amp;'Coleman Validation'!J$665667),'Coleman Validation'!J$665668,FALSE)),0,HLOOKUP($B141,INDIRECT("'Monthly Resource Report'!"&amp;'Coleman Validation'!J$665666&amp;":"&amp;'Coleman Validation'!J$665667),'Coleman Validation'!J$665668,FALSE))</f>
        <v>0.20067175566652753</v>
      </c>
      <c r="L141" s="301">
        <v>45474</v>
      </c>
      <c r="M141" s="294">
        <v>146</v>
      </c>
      <c r="N141" s="297">
        <v>2.4237600264832202</v>
      </c>
      <c r="O141" s="299">
        <v>0.33</v>
      </c>
      <c r="P141" s="295">
        <v>0.2</v>
      </c>
      <c r="Q141" s="294">
        <f ca="1">+IF(ISERROR(HLOOKUP($B141,INDIRECT("'Monthly Resource Report'!"&amp;'Coleman Validation'!Q$665666&amp;":"&amp;'Coleman Validation'!Q$665667),'Coleman Validation'!Q$665668,FALSE)),0,HLOOKUP($B141,INDIRECT("'Monthly Resource Report'!"&amp;'Coleman Validation'!Q$665666&amp;":"&amp;'Coleman Validation'!Q$665667),'Coleman Validation'!Q$665668,FALSE))</f>
        <v>146</v>
      </c>
      <c r="R141" s="297">
        <f ca="1">+IF(ISERROR(HLOOKUP($B141,INDIRECT("'Monthly Resource Report'!"&amp;'Coleman Validation'!R$665666&amp;":"&amp;'Coleman Validation'!R$665667),'Coleman Validation'!R$665668,FALSE)),0,HLOOKUP($B141,INDIRECT("'Monthly Resource Report'!"&amp;'Coleman Validation'!R$665666&amp;":"&amp;'Coleman Validation'!R$665667),'Coleman Validation'!R$665668,FALSE))</f>
        <v>2.4239976513652763</v>
      </c>
      <c r="S141" s="317">
        <f ca="1">+IF(ISERROR(HLOOKUP($B141,INDIRECT("'Monthly Resource Report'!"&amp;'Coleman Validation'!S$665666&amp;":"&amp;'Coleman Validation'!S$665667),'Coleman Validation'!S$665668,FALSE)),0,HLOOKUP($B141,INDIRECT("'Monthly Resource Report'!"&amp;'Coleman Validation'!S$665666&amp;":"&amp;'Coleman Validation'!S$665667),'Coleman Validation'!S$665668,FALSE))</f>
        <v>0.32756747439434736</v>
      </c>
      <c r="T141" s="318">
        <f ca="1">+IF(ISERROR(HLOOKUP($B141,INDIRECT("'Monthly Resource Report'!"&amp;'Coleman Validation'!T$665666&amp;":"&amp;'Coleman Validation'!T$665667),'Coleman Validation'!T$665668,FALSE)),0,HLOOKUP($B141,INDIRECT("'Monthly Resource Report'!"&amp;'Coleman Validation'!T$665666&amp;":"&amp;'Coleman Validation'!T$665667),'Coleman Validation'!T$665668,FALSE))</f>
        <v>0.2005880968533082</v>
      </c>
      <c r="V141" s="301">
        <v>45474</v>
      </c>
      <c r="W141" s="294">
        <v>151</v>
      </c>
      <c r="X141" s="297">
        <v>2.4237600264832202</v>
      </c>
      <c r="Y141" s="299">
        <v>0.33</v>
      </c>
      <c r="Z141" s="295">
        <v>0.2</v>
      </c>
      <c r="AA141" s="294">
        <f ca="1">+IF(ISERROR(HLOOKUP($B141,INDIRECT("'Monthly Resource Report'!"&amp;'Coleman Validation'!AA$665666&amp;":"&amp;'Coleman Validation'!AA$665667),'Coleman Validation'!AA$665668,FALSE)),0,HLOOKUP($B141,INDIRECT("'Monthly Resource Report'!"&amp;'Coleman Validation'!AA$665666&amp;":"&amp;'Coleman Validation'!AA$665667),'Coleman Validation'!AA$665668,FALSE))</f>
        <v>151</v>
      </c>
      <c r="AB141" s="297">
        <f ca="1">+IF(ISERROR(HLOOKUP($B141,INDIRECT("'Monthly Resource Report'!"&amp;'Coleman Validation'!AB$665666&amp;":"&amp;'Coleman Validation'!AB$665667),'Coleman Validation'!AB$665668,FALSE)),0,HLOOKUP($B141,INDIRECT("'Monthly Resource Report'!"&amp;'Coleman Validation'!AB$665666&amp;":"&amp;'Coleman Validation'!AB$665667),'Coleman Validation'!AB$665668,FALSE))</f>
        <v>2.4239983436090919</v>
      </c>
      <c r="AC141" s="317">
        <f ca="1">+IF(ISERROR(HLOOKUP($B141,INDIRECT("'Monthly Resource Report'!"&amp;'Coleman Validation'!AC$665666&amp;":"&amp;'Coleman Validation'!AC$665667),'Coleman Validation'!AC$665668,FALSE)),0,HLOOKUP($B141,INDIRECT("'Monthly Resource Report'!"&amp;'Coleman Validation'!AC$665666&amp;":"&amp;'Coleman Validation'!AC$665667),'Coleman Validation'!AC$665668,FALSE))</f>
        <v>0.32816127724780214</v>
      </c>
      <c r="AD141" s="318">
        <f ca="1">+IF(ISERROR(HLOOKUP($B141,INDIRECT("'Monthly Resource Report'!"&amp;'Coleman Validation'!AD$665666&amp;":"&amp;'Coleman Validation'!AD$665667),'Coleman Validation'!AD$665668,FALSE)),0,HLOOKUP($B141,INDIRECT("'Monthly Resource Report'!"&amp;'Coleman Validation'!AD$665666&amp;":"&amp;'Coleman Validation'!AD$665667),'Coleman Validation'!AD$665668,FALSE))</f>
        <v>0.20062664162970631</v>
      </c>
    </row>
    <row r="142" spans="2:30" s="29" customFormat="1">
      <c r="B142" s="301">
        <v>45505</v>
      </c>
      <c r="C142" s="294">
        <v>146</v>
      </c>
      <c r="D142" s="297">
        <v>2.4237600264832202</v>
      </c>
      <c r="E142" s="299">
        <v>0.33</v>
      </c>
      <c r="F142" s="295">
        <v>0.2</v>
      </c>
      <c r="G142" s="294">
        <f ca="1">+IF(ISERROR(HLOOKUP($B142,INDIRECT("'Monthly Resource Report'!"&amp;'Coleman Validation'!G$665666&amp;":"&amp;'Coleman Validation'!G$665667),'Coleman Validation'!G$665668,FALSE)),0,HLOOKUP($B142,INDIRECT("'Monthly Resource Report'!"&amp;'Coleman Validation'!G$665666&amp;":"&amp;'Coleman Validation'!G$665667),'Coleman Validation'!G$665668,FALSE))</f>
        <v>146</v>
      </c>
      <c r="H142" s="297">
        <f ca="1">+IF(ISERROR(HLOOKUP($B142,INDIRECT("'Monthly Resource Report'!"&amp;'Coleman Validation'!H$665666&amp;":"&amp;'Coleman Validation'!H$665667),'Coleman Validation'!H$665668,FALSE)),0,HLOOKUP($B142,INDIRECT("'Monthly Resource Report'!"&amp;'Coleman Validation'!H$665666&amp;":"&amp;'Coleman Validation'!H$665667),'Coleman Validation'!H$665668,FALSE))</f>
        <v>2.4239983211492686</v>
      </c>
      <c r="I142" s="317">
        <f ca="1">+IF(ISERROR(HLOOKUP($B142,INDIRECT("'Monthly Resource Report'!"&amp;'Coleman Validation'!I$665666&amp;":"&amp;'Coleman Validation'!I$665667),'Coleman Validation'!I$665668,FALSE)),0,HLOOKUP($B142,INDIRECT("'Monthly Resource Report'!"&amp;'Coleman Validation'!I$665666&amp;":"&amp;'Coleman Validation'!I$665667),'Coleman Validation'!I$665668,FALSE))</f>
        <v>0.32744365957969457</v>
      </c>
      <c r="J142" s="318">
        <f ca="1">+IF(ISERROR(HLOOKUP($B142,INDIRECT("'Monthly Resource Report'!"&amp;'Coleman Validation'!J$665666&amp;":"&amp;'Coleman Validation'!J$665667),'Coleman Validation'!J$665668,FALSE)),0,HLOOKUP($B142,INDIRECT("'Monthly Resource Report'!"&amp;'Coleman Validation'!J$665666&amp;":"&amp;'Coleman Validation'!J$665667),'Coleman Validation'!J$665668,FALSE))</f>
        <v>0.20017003810013359</v>
      </c>
      <c r="L142" s="301">
        <v>45505</v>
      </c>
      <c r="M142" s="294">
        <v>146</v>
      </c>
      <c r="N142" s="297">
        <v>2.4237600264832202</v>
      </c>
      <c r="O142" s="299">
        <v>0.33</v>
      </c>
      <c r="P142" s="295">
        <v>0.2</v>
      </c>
      <c r="Q142" s="294">
        <f ca="1">+IF(ISERROR(HLOOKUP($B142,INDIRECT("'Monthly Resource Report'!"&amp;'Coleman Validation'!Q$665666&amp;":"&amp;'Coleman Validation'!Q$665667),'Coleman Validation'!Q$665668,FALSE)),0,HLOOKUP($B142,INDIRECT("'Monthly Resource Report'!"&amp;'Coleman Validation'!Q$665666&amp;":"&amp;'Coleman Validation'!Q$665667),'Coleman Validation'!Q$665668,FALSE))</f>
        <v>146</v>
      </c>
      <c r="R142" s="297">
        <f ca="1">+IF(ISERROR(HLOOKUP($B142,INDIRECT("'Monthly Resource Report'!"&amp;'Coleman Validation'!R$665666&amp;":"&amp;'Coleman Validation'!R$665667),'Coleman Validation'!R$665668,FALSE)),0,HLOOKUP($B142,INDIRECT("'Monthly Resource Report'!"&amp;'Coleman Validation'!R$665666&amp;":"&amp;'Coleman Validation'!R$665667),'Coleman Validation'!R$665668,FALSE))</f>
        <v>2.4239981019665735</v>
      </c>
      <c r="S142" s="317">
        <f ca="1">+IF(ISERROR(HLOOKUP($B142,INDIRECT("'Monthly Resource Report'!"&amp;'Coleman Validation'!S$665666&amp;":"&amp;'Coleman Validation'!S$665667),'Coleman Validation'!S$665668,FALSE)),0,HLOOKUP($B142,INDIRECT("'Monthly Resource Report'!"&amp;'Coleman Validation'!S$665666&amp;":"&amp;'Coleman Validation'!S$665667),'Coleman Validation'!S$665668,FALSE))</f>
        <v>0.32767512261681497</v>
      </c>
      <c r="T142" s="318">
        <f ca="1">+IF(ISERROR(HLOOKUP($B142,INDIRECT("'Monthly Resource Report'!"&amp;'Coleman Validation'!T$665666&amp;":"&amp;'Coleman Validation'!T$665667),'Coleman Validation'!T$665668,FALSE)),0,HLOOKUP($B142,INDIRECT("'Monthly Resource Report'!"&amp;'Coleman Validation'!T$665666&amp;":"&amp;'Coleman Validation'!T$665667),'Coleman Validation'!T$665668,FALSE))</f>
        <v>0.20037936212102103</v>
      </c>
      <c r="V142" s="301">
        <v>45505</v>
      </c>
      <c r="W142" s="294">
        <v>151</v>
      </c>
      <c r="X142" s="297">
        <v>2.4237600264832202</v>
      </c>
      <c r="Y142" s="299">
        <v>0.33</v>
      </c>
      <c r="Z142" s="295">
        <v>0.2</v>
      </c>
      <c r="AA142" s="294">
        <f ca="1">+IF(ISERROR(HLOOKUP($B142,INDIRECT("'Monthly Resource Report'!"&amp;'Coleman Validation'!AA$665666&amp;":"&amp;'Coleman Validation'!AA$665667),'Coleman Validation'!AA$665668,FALSE)),0,HLOOKUP($B142,INDIRECT("'Monthly Resource Report'!"&amp;'Coleman Validation'!AA$665666&amp;":"&amp;'Coleman Validation'!AA$665667),'Coleman Validation'!AA$665668,FALSE))</f>
        <v>151</v>
      </c>
      <c r="AB142" s="297">
        <f ca="1">+IF(ISERROR(HLOOKUP($B142,INDIRECT("'Monthly Resource Report'!"&amp;'Coleman Validation'!AB$665666&amp;":"&amp;'Coleman Validation'!AB$665667),'Coleman Validation'!AB$665668,FALSE)),0,HLOOKUP($B142,INDIRECT("'Monthly Resource Report'!"&amp;'Coleman Validation'!AB$665666&amp;":"&amp;'Coleman Validation'!AB$665667),'Coleman Validation'!AB$665668,FALSE))</f>
        <v>2.4239985385383327</v>
      </c>
      <c r="AC142" s="317">
        <f ca="1">+IF(ISERROR(HLOOKUP($B142,INDIRECT("'Monthly Resource Report'!"&amp;'Coleman Validation'!AC$665666&amp;":"&amp;'Coleman Validation'!AC$665667),'Coleman Validation'!AC$665668,FALSE)),0,HLOOKUP($B142,INDIRECT("'Monthly Resource Report'!"&amp;'Coleman Validation'!AC$665666&amp;":"&amp;'Coleman Validation'!AC$665667),'Coleman Validation'!AC$665668,FALSE))</f>
        <v>0.32795698924731181</v>
      </c>
      <c r="AD142" s="318">
        <f ca="1">+IF(ISERROR(HLOOKUP($B142,INDIRECT("'Monthly Resource Report'!"&amp;'Coleman Validation'!AD$665666&amp;":"&amp;'Coleman Validation'!AD$665667),'Coleman Validation'!AD$665668,FALSE)),0,HLOOKUP($B142,INDIRECT("'Monthly Resource Report'!"&amp;'Coleman Validation'!AD$665666&amp;":"&amp;'Coleman Validation'!AD$665667),'Coleman Validation'!AD$665668,FALSE))</f>
        <v>0.20060957140693625</v>
      </c>
    </row>
    <row r="143" spans="2:30" s="29" customFormat="1">
      <c r="B143" s="301">
        <v>45536</v>
      </c>
      <c r="C143" s="294">
        <v>146</v>
      </c>
      <c r="D143" s="297">
        <v>2.4237600264832202</v>
      </c>
      <c r="E143" s="299">
        <v>0.33</v>
      </c>
      <c r="F143" s="295">
        <v>0.2</v>
      </c>
      <c r="G143" s="294">
        <f ca="1">+IF(ISERROR(HLOOKUP($B143,INDIRECT("'Monthly Resource Report'!"&amp;'Coleman Validation'!G$665666&amp;":"&amp;'Coleman Validation'!G$665667),'Coleman Validation'!G$665668,FALSE)),0,HLOOKUP($B143,INDIRECT("'Monthly Resource Report'!"&amp;'Coleman Validation'!G$665666&amp;":"&amp;'Coleman Validation'!G$665667),'Coleman Validation'!G$665668,FALSE))</f>
        <v>146</v>
      </c>
      <c r="H143" s="297">
        <f ca="1">+IF(ISERROR(HLOOKUP($B143,INDIRECT("'Monthly Resource Report'!"&amp;'Coleman Validation'!H$665666&amp;":"&amp;'Coleman Validation'!H$665667),'Coleman Validation'!H$665668,FALSE)),0,HLOOKUP($B143,INDIRECT("'Monthly Resource Report'!"&amp;'Coleman Validation'!H$665666&amp;":"&amp;'Coleman Validation'!H$665667),'Coleman Validation'!H$665668,FALSE))</f>
        <v>2.4239972766621789</v>
      </c>
      <c r="I143" s="317">
        <f ca="1">+IF(ISERROR(HLOOKUP($B143,INDIRECT("'Monthly Resource Report'!"&amp;'Coleman Validation'!I$665666&amp;":"&amp;'Coleman Validation'!I$665667),'Coleman Validation'!I$665668,FALSE)),0,HLOOKUP($B143,INDIRECT("'Monthly Resource Report'!"&amp;'Coleman Validation'!I$665666&amp;":"&amp;'Coleman Validation'!I$665667),'Coleman Validation'!I$665668,FALSE))</f>
        <v>0.3275026054180214</v>
      </c>
      <c r="J143" s="318">
        <f ca="1">+IF(ISERROR(HLOOKUP($B143,INDIRECT("'Monthly Resource Report'!"&amp;'Coleman Validation'!J$665666&amp;":"&amp;'Coleman Validation'!J$665667),'Coleman Validation'!J$665668,FALSE)),0,HLOOKUP($B143,INDIRECT("'Monthly Resource Report'!"&amp;'Coleman Validation'!J$665666&amp;":"&amp;'Coleman Validation'!J$665667),'Coleman Validation'!J$665668,FALSE))</f>
        <v>0.20087492121340714</v>
      </c>
      <c r="L143" s="301">
        <v>45536</v>
      </c>
      <c r="M143" s="294">
        <v>146</v>
      </c>
      <c r="N143" s="297">
        <v>2.4237600264832202</v>
      </c>
      <c r="O143" s="299">
        <v>0.33</v>
      </c>
      <c r="P143" s="295">
        <v>0.2</v>
      </c>
      <c r="Q143" s="294">
        <f ca="1">+IF(ISERROR(HLOOKUP($B143,INDIRECT("'Monthly Resource Report'!"&amp;'Coleman Validation'!Q$665666&amp;":"&amp;'Coleman Validation'!Q$665667),'Coleman Validation'!Q$665668,FALSE)),0,HLOOKUP($B143,INDIRECT("'Monthly Resource Report'!"&amp;'Coleman Validation'!Q$665666&amp;":"&amp;'Coleman Validation'!Q$665667),'Coleman Validation'!Q$665668,FALSE))</f>
        <v>146</v>
      </c>
      <c r="R143" s="297">
        <f ca="1">+IF(ISERROR(HLOOKUP($B143,INDIRECT("'Monthly Resource Report'!"&amp;'Coleman Validation'!R$665666&amp;":"&amp;'Coleman Validation'!R$665667),'Coleman Validation'!R$665668,FALSE)),0,HLOOKUP($B143,INDIRECT("'Monthly Resource Report'!"&amp;'Coleman Validation'!R$665666&amp;":"&amp;'Coleman Validation'!R$665667),'Coleman Validation'!R$665668,FALSE))</f>
        <v>2.4239973295629618</v>
      </c>
      <c r="S143" s="317">
        <f ca="1">+IF(ISERROR(HLOOKUP($B143,INDIRECT("'Monthly Resource Report'!"&amp;'Coleman Validation'!S$665666&amp;":"&amp;'Coleman Validation'!S$665667),'Coleman Validation'!S$665668,FALSE)),0,HLOOKUP($B143,INDIRECT("'Monthly Resource Report'!"&amp;'Coleman Validation'!S$665666&amp;":"&amp;'Coleman Validation'!S$665667),'Coleman Validation'!S$665668,FALSE))</f>
        <v>0.32759011749306738</v>
      </c>
      <c r="T143" s="318">
        <f ca="1">+IF(ISERROR(HLOOKUP($B143,INDIRECT("'Monthly Resource Report'!"&amp;'Coleman Validation'!T$665666&amp;":"&amp;'Coleman Validation'!T$665667),'Coleman Validation'!T$665668,FALSE)),0,HLOOKUP($B143,INDIRECT("'Monthly Resource Report'!"&amp;'Coleman Validation'!T$665666&amp;":"&amp;'Coleman Validation'!T$665667),'Coleman Validation'!T$665668,FALSE))</f>
        <v>0.20019727873049442</v>
      </c>
      <c r="V143" s="301">
        <v>45536</v>
      </c>
      <c r="W143" s="294">
        <v>151</v>
      </c>
      <c r="X143" s="297">
        <v>2.4237600264832202</v>
      </c>
      <c r="Y143" s="299">
        <v>0.33</v>
      </c>
      <c r="Z143" s="295">
        <v>0.2</v>
      </c>
      <c r="AA143" s="294">
        <f ca="1">+IF(ISERROR(HLOOKUP($B143,INDIRECT("'Monthly Resource Report'!"&amp;'Coleman Validation'!AA$665666&amp;":"&amp;'Coleman Validation'!AA$665667),'Coleman Validation'!AA$665668,FALSE)),0,HLOOKUP($B143,INDIRECT("'Monthly Resource Report'!"&amp;'Coleman Validation'!AA$665666&amp;":"&amp;'Coleman Validation'!AA$665667),'Coleman Validation'!AA$665668,FALSE))</f>
        <v>151</v>
      </c>
      <c r="AB143" s="297">
        <f ca="1">+IF(ISERROR(HLOOKUP($B143,INDIRECT("'Monthly Resource Report'!"&amp;'Coleman Validation'!AB$665666&amp;":"&amp;'Coleman Validation'!AB$665667),'Coleman Validation'!AB$665668,FALSE)),0,HLOOKUP($B143,INDIRECT("'Monthly Resource Report'!"&amp;'Coleman Validation'!AB$665666&amp;":"&amp;'Coleman Validation'!AB$665667),'Coleman Validation'!AB$665668,FALSE))</f>
        <v>2.4239981719241563</v>
      </c>
      <c r="AC143" s="317">
        <f ca="1">+IF(ISERROR(HLOOKUP($B143,INDIRECT("'Monthly Resource Report'!"&amp;'Coleman Validation'!AC$665666&amp;":"&amp;'Coleman Validation'!AC$665667),'Coleman Validation'!AC$665668,FALSE)),0,HLOOKUP($B143,INDIRECT("'Monthly Resource Report'!"&amp;'Coleman Validation'!AC$665666&amp;":"&amp;'Coleman Validation'!AC$665667),'Coleman Validation'!AC$665668,FALSE))</f>
        <v>0.32800667901058356</v>
      </c>
      <c r="AD143" s="318">
        <f ca="1">+IF(ISERROR(HLOOKUP($B143,INDIRECT("'Monthly Resource Report'!"&amp;'Coleman Validation'!AD$665666&amp;":"&amp;'Coleman Validation'!AD$665667),'Coleman Validation'!AD$665668,FALSE)),0,HLOOKUP($B143,INDIRECT("'Monthly Resource Report'!"&amp;'Coleman Validation'!AD$665666&amp;":"&amp;'Coleman Validation'!AD$665667),'Coleman Validation'!AD$665668,FALSE))</f>
        <v>0.2004289739233126</v>
      </c>
    </row>
    <row r="144" spans="2:30" s="29" customFormat="1">
      <c r="B144" s="301">
        <v>45566</v>
      </c>
      <c r="C144" s="294">
        <v>146</v>
      </c>
      <c r="D144" s="297">
        <v>2.4237600264832202</v>
      </c>
      <c r="E144" s="299">
        <v>0.33</v>
      </c>
      <c r="F144" s="295">
        <v>0.2</v>
      </c>
      <c r="G144" s="294">
        <f ca="1">+IF(ISERROR(HLOOKUP($B144,INDIRECT("'Monthly Resource Report'!"&amp;'Coleman Validation'!G$665666&amp;":"&amp;'Coleman Validation'!G$665667),'Coleman Validation'!G$665668,FALSE)),0,HLOOKUP($B144,INDIRECT("'Monthly Resource Report'!"&amp;'Coleman Validation'!G$665666&amp;":"&amp;'Coleman Validation'!G$665667),'Coleman Validation'!G$665668,FALSE))</f>
        <v>146</v>
      </c>
      <c r="H144" s="297">
        <f ca="1">+IF(ISERROR(HLOOKUP($B144,INDIRECT("'Monthly Resource Report'!"&amp;'Coleman Validation'!H$665666&amp;":"&amp;'Coleman Validation'!H$665667),'Coleman Validation'!H$665668,FALSE)),0,HLOOKUP($B144,INDIRECT("'Monthly Resource Report'!"&amp;'Coleman Validation'!H$665666&amp;":"&amp;'Coleman Validation'!H$665667),'Coleman Validation'!H$665668,FALSE))</f>
        <v>2.423997132453815</v>
      </c>
      <c r="I144" s="317">
        <f ca="1">+IF(ISERROR(HLOOKUP($B144,INDIRECT("'Monthly Resource Report'!"&amp;'Coleman Validation'!I$665666&amp;":"&amp;'Coleman Validation'!I$665667),'Coleman Validation'!I$665668,FALSE)),0,HLOOKUP($B144,INDIRECT("'Monthly Resource Report'!"&amp;'Coleman Validation'!I$665666&amp;":"&amp;'Coleman Validation'!I$665667),'Coleman Validation'!I$665668,FALSE))</f>
        <v>0.32832372346188032</v>
      </c>
      <c r="J144" s="318">
        <f ca="1">+IF(ISERROR(HLOOKUP($B144,INDIRECT("'Monthly Resource Report'!"&amp;'Coleman Validation'!J$665666&amp;":"&amp;'Coleman Validation'!J$665667),'Coleman Validation'!J$665668,FALSE)),0,HLOOKUP($B144,INDIRECT("'Monthly Resource Report'!"&amp;'Coleman Validation'!J$665666&amp;":"&amp;'Coleman Validation'!J$665667),'Coleman Validation'!J$665668,FALSE))</f>
        <v>0.20033567338308525</v>
      </c>
      <c r="L144" s="301">
        <v>45566</v>
      </c>
      <c r="M144" s="294">
        <v>146</v>
      </c>
      <c r="N144" s="297">
        <v>2.4237600264832202</v>
      </c>
      <c r="O144" s="299">
        <v>0.33</v>
      </c>
      <c r="P144" s="295">
        <v>0.2</v>
      </c>
      <c r="Q144" s="294">
        <f ca="1">+IF(ISERROR(HLOOKUP($B144,INDIRECT("'Monthly Resource Report'!"&amp;'Coleman Validation'!Q$665666&amp;":"&amp;'Coleman Validation'!Q$665667),'Coleman Validation'!Q$665668,FALSE)),0,HLOOKUP($B144,INDIRECT("'Monthly Resource Report'!"&amp;'Coleman Validation'!Q$665666&amp;":"&amp;'Coleman Validation'!Q$665667),'Coleman Validation'!Q$665668,FALSE))</f>
        <v>146</v>
      </c>
      <c r="R144" s="297">
        <f ca="1">+IF(ISERROR(HLOOKUP($B144,INDIRECT("'Monthly Resource Report'!"&amp;'Coleman Validation'!R$665666&amp;":"&amp;'Coleman Validation'!R$665667),'Coleman Validation'!R$665668,FALSE)),0,HLOOKUP($B144,INDIRECT("'Monthly Resource Report'!"&amp;'Coleman Validation'!R$665666&amp;":"&amp;'Coleman Validation'!R$665667),'Coleman Validation'!R$665668,FALSE))</f>
        <v>2.4239974390739025</v>
      </c>
      <c r="S144" s="317">
        <f ca="1">+IF(ISERROR(HLOOKUP($B144,INDIRECT("'Monthly Resource Report'!"&amp;'Coleman Validation'!S$665666&amp;":"&amp;'Coleman Validation'!S$665667),'Coleman Validation'!S$665668,FALSE)),0,HLOOKUP($B144,INDIRECT("'Monthly Resource Report'!"&amp;'Coleman Validation'!S$665666&amp;":"&amp;'Coleman Validation'!S$665667),'Coleman Validation'!S$665668,FALSE))</f>
        <v>0.32804143111421974</v>
      </c>
      <c r="T144" s="318">
        <f ca="1">+IF(ISERROR(HLOOKUP($B144,INDIRECT("'Monthly Resource Report'!"&amp;'Coleman Validation'!T$665666&amp;":"&amp;'Coleman Validation'!T$665667),'Coleman Validation'!T$665668,FALSE)),0,HLOOKUP($B144,INDIRECT("'Monthly Resource Report'!"&amp;'Coleman Validation'!T$665666&amp;":"&amp;'Coleman Validation'!T$665667),'Coleman Validation'!T$665668,FALSE))</f>
        <v>0.20076416692011481</v>
      </c>
      <c r="V144" s="301">
        <v>45566</v>
      </c>
      <c r="W144" s="294">
        <v>151</v>
      </c>
      <c r="X144" s="297">
        <v>2.4237600264832202</v>
      </c>
      <c r="Y144" s="299">
        <v>0.33</v>
      </c>
      <c r="Z144" s="295">
        <v>0.2</v>
      </c>
      <c r="AA144" s="294">
        <f ca="1">+IF(ISERROR(HLOOKUP($B144,INDIRECT("'Monthly Resource Report'!"&amp;'Coleman Validation'!AA$665666&amp;":"&amp;'Coleman Validation'!AA$665667),'Coleman Validation'!AA$665668,FALSE)),0,HLOOKUP($B144,INDIRECT("'Monthly Resource Report'!"&amp;'Coleman Validation'!AA$665666&amp;":"&amp;'Coleman Validation'!AA$665667),'Coleman Validation'!AA$665668,FALSE))</f>
        <v>151</v>
      </c>
      <c r="AB144" s="297">
        <f ca="1">+IF(ISERROR(HLOOKUP($B144,INDIRECT("'Monthly Resource Report'!"&amp;'Coleman Validation'!AB$665666&amp;":"&amp;'Coleman Validation'!AB$665667),'Coleman Validation'!AB$665668,FALSE)),0,HLOOKUP($B144,INDIRECT("'Monthly Resource Report'!"&amp;'Coleman Validation'!AB$665666&amp;":"&amp;'Coleman Validation'!AB$665667),'Coleman Validation'!AB$665668,FALSE))</f>
        <v>2.4239984119255098</v>
      </c>
      <c r="AC144" s="317">
        <f ca="1">+IF(ISERROR(HLOOKUP($B144,INDIRECT("'Monthly Resource Report'!"&amp;'Coleman Validation'!AC$665666&amp;":"&amp;'Coleman Validation'!AC$665667),'Coleman Validation'!AC$665668,FALSE)),0,HLOOKUP($B144,INDIRECT("'Monthly Resource Report'!"&amp;'Coleman Validation'!AC$665666&amp;":"&amp;'Coleman Validation'!AC$665667),'Coleman Validation'!AC$665668,FALSE))</f>
        <v>0.3285407184571244</v>
      </c>
      <c r="AD144" s="318">
        <f ca="1">+IF(ISERROR(HLOOKUP($B144,INDIRECT("'Monthly Resource Report'!"&amp;'Coleman Validation'!AD$665666&amp;":"&amp;'Coleman Validation'!AD$665667),'Coleman Validation'!AD$665668,FALSE)),0,HLOOKUP($B144,INDIRECT("'Monthly Resource Report'!"&amp;'Coleman Validation'!AD$665666&amp;":"&amp;'Coleman Validation'!AD$665667),'Coleman Validation'!AD$665668,FALSE))</f>
        <v>0.2006052874114691</v>
      </c>
    </row>
    <row r="145" spans="2:30" s="29" customFormat="1">
      <c r="B145" s="301">
        <v>45597</v>
      </c>
      <c r="C145" s="294">
        <v>146</v>
      </c>
      <c r="D145" s="297">
        <v>2.4237600264832202</v>
      </c>
      <c r="E145" s="299">
        <v>0.33</v>
      </c>
      <c r="F145" s="295">
        <v>0.2</v>
      </c>
      <c r="G145" s="294">
        <f ca="1">+IF(ISERROR(HLOOKUP($B145,INDIRECT("'Monthly Resource Report'!"&amp;'Coleman Validation'!G$665666&amp;":"&amp;'Coleman Validation'!G$665667),'Coleman Validation'!G$665668,FALSE)),0,HLOOKUP($B145,INDIRECT("'Monthly Resource Report'!"&amp;'Coleman Validation'!G$665666&amp;":"&amp;'Coleman Validation'!G$665667),'Coleman Validation'!G$665668,FALSE))</f>
        <v>146</v>
      </c>
      <c r="H145" s="297">
        <f ca="1">+IF(ISERROR(HLOOKUP($B145,INDIRECT("'Monthly Resource Report'!"&amp;'Coleman Validation'!H$665666&amp;":"&amp;'Coleman Validation'!H$665667),'Coleman Validation'!H$665668,FALSE)),0,HLOOKUP($B145,INDIRECT("'Monthly Resource Report'!"&amp;'Coleman Validation'!H$665666&amp;":"&amp;'Coleman Validation'!H$665667),'Coleman Validation'!H$665668,FALSE))</f>
        <v>2.4239975629740123</v>
      </c>
      <c r="I145" s="317">
        <f ca="1">+IF(ISERROR(HLOOKUP($B145,INDIRECT("'Monthly Resource Report'!"&amp;'Coleman Validation'!I$665666&amp;":"&amp;'Coleman Validation'!I$665667),'Coleman Validation'!I$665668,FALSE)),0,HLOOKUP($B145,INDIRECT("'Monthly Resource Report'!"&amp;'Coleman Validation'!I$665666&amp;":"&amp;'Coleman Validation'!I$665667),'Coleman Validation'!I$665668,FALSE))</f>
        <v>0.32881833252971315</v>
      </c>
      <c r="J145" s="318">
        <f ca="1">+IF(ISERROR(HLOOKUP($B145,INDIRECT("'Monthly Resource Report'!"&amp;'Coleman Validation'!J$665666&amp;":"&amp;'Coleman Validation'!J$665667),'Coleman Validation'!J$665668,FALSE)),0,HLOOKUP($B145,INDIRECT("'Monthly Resource Report'!"&amp;'Coleman Validation'!J$665666&amp;":"&amp;'Coleman Validation'!J$665667),'Coleman Validation'!J$665668,FALSE))</f>
        <v>0.2003415545920651</v>
      </c>
      <c r="L145" s="301">
        <v>45597</v>
      </c>
      <c r="M145" s="294">
        <v>146</v>
      </c>
      <c r="N145" s="297">
        <v>2.4237600264832202</v>
      </c>
      <c r="O145" s="299">
        <v>0.33</v>
      </c>
      <c r="P145" s="295">
        <v>0.2</v>
      </c>
      <c r="Q145" s="294">
        <f ca="1">+IF(ISERROR(HLOOKUP($B145,INDIRECT("'Monthly Resource Report'!"&amp;'Coleman Validation'!Q$665666&amp;":"&amp;'Coleman Validation'!Q$665667),'Coleman Validation'!Q$665668,FALSE)),0,HLOOKUP($B145,INDIRECT("'Monthly Resource Report'!"&amp;'Coleman Validation'!Q$665666&amp;":"&amp;'Coleman Validation'!Q$665667),'Coleman Validation'!Q$665668,FALSE))</f>
        <v>146</v>
      </c>
      <c r="R145" s="297">
        <f ca="1">+IF(ISERROR(HLOOKUP($B145,INDIRECT("'Monthly Resource Report'!"&amp;'Coleman Validation'!R$665666&amp;":"&amp;'Coleman Validation'!R$665667),'Coleman Validation'!R$665668,FALSE)),0,HLOOKUP($B145,INDIRECT("'Monthly Resource Report'!"&amp;'Coleman Validation'!R$665666&amp;":"&amp;'Coleman Validation'!R$665667),'Coleman Validation'!R$665668,FALSE))</f>
        <v>2.4239977100118701</v>
      </c>
      <c r="S145" s="317">
        <f ca="1">+IF(ISERROR(HLOOKUP($B145,INDIRECT("'Monthly Resource Report'!"&amp;'Coleman Validation'!S$665666&amp;":"&amp;'Coleman Validation'!S$665667),'Coleman Validation'!S$665668,FALSE)),0,HLOOKUP($B145,INDIRECT("'Monthly Resource Report'!"&amp;'Coleman Validation'!S$665666&amp;":"&amp;'Coleman Validation'!S$665667),'Coleman Validation'!S$665668,FALSE))</f>
        <v>0.32879981411553388</v>
      </c>
      <c r="T145" s="318">
        <f ca="1">+IF(ISERROR(HLOOKUP($B145,INDIRECT("'Monthly Resource Report'!"&amp;'Coleman Validation'!T$665666&amp;":"&amp;'Coleman Validation'!T$665667),'Coleman Validation'!T$665668,FALSE)),0,HLOOKUP($B145,INDIRECT("'Monthly Resource Report'!"&amp;'Coleman Validation'!T$665666&amp;":"&amp;'Coleman Validation'!T$665667),'Coleman Validation'!T$665668,FALSE))</f>
        <v>0.20057249703086524</v>
      </c>
      <c r="V145" s="301">
        <v>45597</v>
      </c>
      <c r="W145" s="294">
        <v>151</v>
      </c>
      <c r="X145" s="297">
        <v>2.4237600264832202</v>
      </c>
      <c r="Y145" s="299">
        <v>0.33</v>
      </c>
      <c r="Z145" s="295">
        <v>0.2</v>
      </c>
      <c r="AA145" s="294">
        <f ca="1">+IF(ISERROR(HLOOKUP($B145,INDIRECT("'Monthly Resource Report'!"&amp;'Coleman Validation'!AA$665666&amp;":"&amp;'Coleman Validation'!AA$665667),'Coleman Validation'!AA$665668,FALSE)),0,HLOOKUP($B145,INDIRECT("'Monthly Resource Report'!"&amp;'Coleman Validation'!AA$665666&amp;":"&amp;'Coleman Validation'!AA$665667),'Coleman Validation'!AA$665668,FALSE))</f>
        <v>151</v>
      </c>
      <c r="AB145" s="297">
        <f ca="1">+IF(ISERROR(HLOOKUP($B145,INDIRECT("'Monthly Resource Report'!"&amp;'Coleman Validation'!AB$665666&amp;":"&amp;'Coleman Validation'!AB$665667),'Coleman Validation'!AB$665668,FALSE)),0,HLOOKUP($B145,INDIRECT("'Monthly Resource Report'!"&amp;'Coleman Validation'!AB$665666&amp;":"&amp;'Coleman Validation'!AB$665667),'Coleman Validation'!AB$665668,FALSE))</f>
        <v>2.4239983698420784</v>
      </c>
      <c r="AC145" s="317">
        <f ca="1">+IF(ISERROR(HLOOKUP($B145,INDIRECT("'Monthly Resource Report'!"&amp;'Coleman Validation'!AC$665666&amp;":"&amp;'Coleman Validation'!AC$665667),'Coleman Validation'!AC$665668,FALSE)),0,HLOOKUP($B145,INDIRECT("'Monthly Resource Report'!"&amp;'Coleman Validation'!AC$665666&amp;":"&amp;'Coleman Validation'!AC$665667),'Coleman Validation'!AC$665668,FALSE))</f>
        <v>0.32936266874402292</v>
      </c>
      <c r="AD145" s="318">
        <f ca="1">+IF(ISERROR(HLOOKUP($B145,INDIRECT("'Monthly Resource Report'!"&amp;'Coleman Validation'!AD$665666&amp;":"&amp;'Coleman Validation'!AD$665667),'Coleman Validation'!AD$665668,FALSE)),0,HLOOKUP($B145,INDIRECT("'Monthly Resource Report'!"&amp;'Coleman Validation'!AD$665666&amp;":"&amp;'Coleman Validation'!AD$665667),'Coleman Validation'!AD$665668,FALSE))</f>
        <v>0.20081712431421284</v>
      </c>
    </row>
    <row r="146" spans="2:30" s="29" customFormat="1">
      <c r="B146" s="301">
        <v>45627</v>
      </c>
      <c r="C146" s="294">
        <v>146</v>
      </c>
      <c r="D146" s="297">
        <v>2.4237600264832202</v>
      </c>
      <c r="E146" s="299">
        <v>0.33</v>
      </c>
      <c r="F146" s="295">
        <v>0.2</v>
      </c>
      <c r="G146" s="294">
        <f ca="1">+IF(ISERROR(HLOOKUP($B146,INDIRECT("'Monthly Resource Report'!"&amp;'Coleman Validation'!G$665666&amp;":"&amp;'Coleman Validation'!G$665667),'Coleman Validation'!G$665668,FALSE)),0,HLOOKUP($B146,INDIRECT("'Monthly Resource Report'!"&amp;'Coleman Validation'!G$665666&amp;":"&amp;'Coleman Validation'!G$665667),'Coleman Validation'!G$665668,FALSE))</f>
        <v>146</v>
      </c>
      <c r="H146" s="297">
        <f ca="1">+IF(ISERROR(HLOOKUP($B146,INDIRECT("'Monthly Resource Report'!"&amp;'Coleman Validation'!H$665666&amp;":"&amp;'Coleman Validation'!H$665667),'Coleman Validation'!H$665668,FALSE)),0,HLOOKUP($B146,INDIRECT("'Monthly Resource Report'!"&amp;'Coleman Validation'!H$665666&amp;":"&amp;'Coleman Validation'!H$665667),'Coleman Validation'!H$665668,FALSE))</f>
        <v>2.4239973400939281</v>
      </c>
      <c r="I146" s="317">
        <f ca="1">+IF(ISERROR(HLOOKUP($B146,INDIRECT("'Monthly Resource Report'!"&amp;'Coleman Validation'!I$665666&amp;":"&amp;'Coleman Validation'!I$665667),'Coleman Validation'!I$665668,FALSE)),0,HLOOKUP($B146,INDIRECT("'Monthly Resource Report'!"&amp;'Coleman Validation'!I$665666&amp;":"&amp;'Coleman Validation'!I$665667),'Coleman Validation'!I$665668,FALSE))</f>
        <v>0.32817838202804533</v>
      </c>
      <c r="J146" s="318">
        <f ca="1">+IF(ISERROR(HLOOKUP($B146,INDIRECT("'Monthly Resource Report'!"&amp;'Coleman Validation'!J$665666&amp;":"&amp;'Coleman Validation'!J$665667),'Coleman Validation'!J$665668,FALSE)),0,HLOOKUP($B146,INDIRECT("'Monthly Resource Report'!"&amp;'Coleman Validation'!J$665666&amp;":"&amp;'Coleman Validation'!J$665667),'Coleman Validation'!J$665668,FALSE))</f>
        <v>0.20051025906862313</v>
      </c>
      <c r="L146" s="301">
        <v>45627</v>
      </c>
      <c r="M146" s="294">
        <v>146</v>
      </c>
      <c r="N146" s="297">
        <v>2.4237600264832202</v>
      </c>
      <c r="O146" s="299">
        <v>0.33</v>
      </c>
      <c r="P146" s="295">
        <v>0.2</v>
      </c>
      <c r="Q146" s="294">
        <f ca="1">+IF(ISERROR(HLOOKUP($B146,INDIRECT("'Monthly Resource Report'!"&amp;'Coleman Validation'!Q$665666&amp;":"&amp;'Coleman Validation'!Q$665667),'Coleman Validation'!Q$665668,FALSE)),0,HLOOKUP($B146,INDIRECT("'Monthly Resource Report'!"&amp;'Coleman Validation'!Q$665666&amp;":"&amp;'Coleman Validation'!Q$665667),'Coleman Validation'!Q$665668,FALSE))</f>
        <v>146</v>
      </c>
      <c r="R146" s="297">
        <f ca="1">+IF(ISERROR(HLOOKUP($B146,INDIRECT("'Monthly Resource Report'!"&amp;'Coleman Validation'!R$665666&amp;":"&amp;'Coleman Validation'!R$665667),'Coleman Validation'!R$665668,FALSE)),0,HLOOKUP($B146,INDIRECT("'Monthly Resource Report'!"&amp;'Coleman Validation'!R$665666&amp;":"&amp;'Coleman Validation'!R$665667),'Coleman Validation'!R$665668,FALSE))</f>
        <v>2.4239973032862281</v>
      </c>
      <c r="S146" s="317">
        <f ca="1">+IF(ISERROR(HLOOKUP($B146,INDIRECT("'Monthly Resource Report'!"&amp;'Coleman Validation'!S$665666&amp;":"&amp;'Coleman Validation'!S$665667),'Coleman Validation'!S$665668,FALSE)),0,HLOOKUP($B146,INDIRECT("'Monthly Resource Report'!"&amp;'Coleman Validation'!S$665666&amp;":"&amp;'Coleman Validation'!S$665667),'Coleman Validation'!S$665668,FALSE))</f>
        <v>0.32800263897019144</v>
      </c>
      <c r="T146" s="318">
        <f ca="1">+IF(ISERROR(HLOOKUP($B146,INDIRECT("'Monthly Resource Report'!"&amp;'Coleman Validation'!T$665666&amp;":"&amp;'Coleman Validation'!T$665667),'Coleman Validation'!T$665668,FALSE)),0,HLOOKUP($B146,INDIRECT("'Monthly Resource Report'!"&amp;'Coleman Validation'!T$665666&amp;":"&amp;'Coleman Validation'!T$665667),'Coleman Validation'!T$665668,FALSE))</f>
        <v>0.2009545292469973</v>
      </c>
      <c r="V146" s="301">
        <v>45627</v>
      </c>
      <c r="W146" s="294">
        <v>151</v>
      </c>
      <c r="X146" s="297">
        <v>2.4237600264832202</v>
      </c>
      <c r="Y146" s="299">
        <v>0.33</v>
      </c>
      <c r="Z146" s="295">
        <v>0.2</v>
      </c>
      <c r="AA146" s="294">
        <f ca="1">+IF(ISERROR(HLOOKUP($B146,INDIRECT("'Monthly Resource Report'!"&amp;'Coleman Validation'!AA$665666&amp;":"&amp;'Coleman Validation'!AA$665667),'Coleman Validation'!AA$665668,FALSE)),0,HLOOKUP($B146,INDIRECT("'Monthly Resource Report'!"&amp;'Coleman Validation'!AA$665666&amp;":"&amp;'Coleman Validation'!AA$665667),'Coleman Validation'!AA$665668,FALSE))</f>
        <v>151</v>
      </c>
      <c r="AB146" s="297">
        <f ca="1">+IF(ISERROR(HLOOKUP($B146,INDIRECT("'Monthly Resource Report'!"&amp;'Coleman Validation'!AB$665666&amp;":"&amp;'Coleman Validation'!AB$665667),'Coleman Validation'!AB$665668,FALSE)),0,HLOOKUP($B146,INDIRECT("'Monthly Resource Report'!"&amp;'Coleman Validation'!AB$665666&amp;":"&amp;'Coleman Validation'!AB$665667),'Coleman Validation'!AB$665668,FALSE))</f>
        <v>2.4239984062848685</v>
      </c>
      <c r="AC146" s="317">
        <f ca="1">+IF(ISERROR(HLOOKUP($B146,INDIRECT("'Monthly Resource Report'!"&amp;'Coleman Validation'!AC$665666&amp;":"&amp;'Coleman Validation'!AC$665667),'Coleman Validation'!AC$665668,FALSE)),0,HLOOKUP($B146,INDIRECT("'Monthly Resource Report'!"&amp;'Coleman Validation'!AC$665666&amp;":"&amp;'Coleman Validation'!AC$665667),'Coleman Validation'!AC$665668,FALSE))</f>
        <v>0.32887005895343469</v>
      </c>
      <c r="AD146" s="318">
        <f ca="1">+IF(ISERROR(HLOOKUP($B146,INDIRECT("'Monthly Resource Report'!"&amp;'Coleman Validation'!AD$665666&amp;":"&amp;'Coleman Validation'!AD$665667),'Coleman Validation'!AD$665668,FALSE)),0,HLOOKUP($B146,INDIRECT("'Monthly Resource Report'!"&amp;'Coleman Validation'!AD$665666&amp;":"&amp;'Coleman Validation'!AD$665667),'Coleman Validation'!AD$665668,FALSE))</f>
        <v>0.20119805675963615</v>
      </c>
    </row>
    <row r="147" spans="2:30" s="29" customFormat="1">
      <c r="B147" s="301">
        <v>45658</v>
      </c>
      <c r="C147" s="294">
        <v>146</v>
      </c>
      <c r="D147" s="297">
        <v>2.490413427211509</v>
      </c>
      <c r="E147" s="299">
        <v>0.33</v>
      </c>
      <c r="F147" s="295">
        <v>0.2</v>
      </c>
      <c r="G147" s="294">
        <f ca="1">+IF(ISERROR(HLOOKUP($B147,INDIRECT("'Monthly Resource Report'!"&amp;'Coleman Validation'!G$665666&amp;":"&amp;'Coleman Validation'!G$665667),'Coleman Validation'!G$665668,FALSE)),0,HLOOKUP($B147,INDIRECT("'Monthly Resource Report'!"&amp;'Coleman Validation'!G$665666&amp;":"&amp;'Coleman Validation'!G$665667),'Coleman Validation'!G$665668,FALSE))</f>
        <v>146</v>
      </c>
      <c r="H147" s="297">
        <f ca="1">+IF(ISERROR(HLOOKUP($B147,INDIRECT("'Monthly Resource Report'!"&amp;'Coleman Validation'!H$665666&amp;":"&amp;'Coleman Validation'!H$665667),'Coleman Validation'!H$665668,FALSE)),0,HLOOKUP($B147,INDIRECT("'Monthly Resource Report'!"&amp;'Coleman Validation'!H$665666&amp;":"&amp;'Coleman Validation'!H$665667),'Coleman Validation'!H$665668,FALSE))</f>
        <v>2.4899960336428446</v>
      </c>
      <c r="I147" s="317">
        <f ca="1">+IF(ISERROR(HLOOKUP($B147,INDIRECT("'Monthly Resource Report'!"&amp;'Coleman Validation'!I$665666&amp;":"&amp;'Coleman Validation'!I$665667),'Coleman Validation'!I$665668,FALSE)),0,HLOOKUP($B147,INDIRECT("'Monthly Resource Report'!"&amp;'Coleman Validation'!I$665666&amp;":"&amp;'Coleman Validation'!I$665667),'Coleman Validation'!I$665668,FALSE))</f>
        <v>0.32880228203178941</v>
      </c>
      <c r="J147" s="318">
        <f ca="1">+IF(ISERROR(HLOOKUP($B147,INDIRECT("'Monthly Resource Report'!"&amp;'Coleman Validation'!J$665666&amp;":"&amp;'Coleman Validation'!J$665667),'Coleman Validation'!J$665668,FALSE)),0,HLOOKUP($B147,INDIRECT("'Monthly Resource Report'!"&amp;'Coleman Validation'!J$665666&amp;":"&amp;'Coleman Validation'!J$665667),'Coleman Validation'!J$665668,FALSE))</f>
        <v>0.20049146446646812</v>
      </c>
      <c r="L147" s="301">
        <v>45658</v>
      </c>
      <c r="M147" s="294">
        <v>146</v>
      </c>
      <c r="N147" s="297">
        <v>2.490413427211509</v>
      </c>
      <c r="O147" s="299">
        <v>0.33</v>
      </c>
      <c r="P147" s="295">
        <v>0.2</v>
      </c>
      <c r="Q147" s="294">
        <f ca="1">+IF(ISERROR(HLOOKUP($B147,INDIRECT("'Monthly Resource Report'!"&amp;'Coleman Validation'!Q$665666&amp;":"&amp;'Coleman Validation'!Q$665667),'Coleman Validation'!Q$665668,FALSE)),0,HLOOKUP($B147,INDIRECT("'Monthly Resource Report'!"&amp;'Coleman Validation'!Q$665666&amp;":"&amp;'Coleman Validation'!Q$665667),'Coleman Validation'!Q$665668,FALSE))</f>
        <v>146</v>
      </c>
      <c r="R147" s="297">
        <f ca="1">+IF(ISERROR(HLOOKUP($B147,INDIRECT("'Monthly Resource Report'!"&amp;'Coleman Validation'!R$665666&amp;":"&amp;'Coleman Validation'!R$665667),'Coleman Validation'!R$665668,FALSE)),0,HLOOKUP($B147,INDIRECT("'Monthly Resource Report'!"&amp;'Coleman Validation'!R$665666&amp;":"&amp;'Coleman Validation'!R$665667),'Coleman Validation'!R$665668,FALSE))</f>
        <v>2.4899962312197608</v>
      </c>
      <c r="S147" s="317">
        <f ca="1">+IF(ISERROR(HLOOKUP($B147,INDIRECT("'Monthly Resource Report'!"&amp;'Coleman Validation'!S$665666&amp;":"&amp;'Coleman Validation'!S$665667),'Coleman Validation'!S$665668,FALSE)),0,HLOOKUP($B147,INDIRECT("'Monthly Resource Report'!"&amp;'Coleman Validation'!S$665666&amp;":"&amp;'Coleman Validation'!S$665667),'Coleman Validation'!S$665668,FALSE))</f>
        <v>0.32876857756883626</v>
      </c>
      <c r="T147" s="318">
        <f ca="1">+IF(ISERROR(HLOOKUP($B147,INDIRECT("'Monthly Resource Report'!"&amp;'Coleman Validation'!T$665666&amp;":"&amp;'Coleman Validation'!T$665667),'Coleman Validation'!T$665668,FALSE)),0,HLOOKUP($B147,INDIRECT("'Monthly Resource Report'!"&amp;'Coleman Validation'!T$665666&amp;":"&amp;'Coleman Validation'!T$665667),'Coleman Validation'!T$665668,FALSE))</f>
        <v>0.20074029736216392</v>
      </c>
      <c r="V147" s="301">
        <v>45658</v>
      </c>
      <c r="W147" s="294">
        <v>151</v>
      </c>
      <c r="X147" s="297">
        <v>2.490413427211509</v>
      </c>
      <c r="Y147" s="299">
        <v>0.33</v>
      </c>
      <c r="Z147" s="295">
        <v>0.2</v>
      </c>
      <c r="AA147" s="294">
        <f ca="1">+IF(ISERROR(HLOOKUP($B147,INDIRECT("'Monthly Resource Report'!"&amp;'Coleman Validation'!AA$665666&amp;":"&amp;'Coleman Validation'!AA$665667),'Coleman Validation'!AA$665668,FALSE)),0,HLOOKUP($B147,INDIRECT("'Monthly Resource Report'!"&amp;'Coleman Validation'!AA$665666&amp;":"&amp;'Coleman Validation'!AA$665667),'Coleman Validation'!AA$665668,FALSE))</f>
        <v>151</v>
      </c>
      <c r="AB147" s="297">
        <f ca="1">+IF(ISERROR(HLOOKUP($B147,INDIRECT("'Monthly Resource Report'!"&amp;'Coleman Validation'!AB$665666&amp;":"&amp;'Coleman Validation'!AB$665667),'Coleman Validation'!AB$665668,FALSE)),0,HLOOKUP($B147,INDIRECT("'Monthly Resource Report'!"&amp;'Coleman Validation'!AB$665666&amp;":"&amp;'Coleman Validation'!AB$665667),'Coleman Validation'!AB$665668,FALSE))</f>
        <v>2.4899972708592872</v>
      </c>
      <c r="AC147" s="317">
        <f ca="1">+IF(ISERROR(HLOOKUP($B147,INDIRECT("'Monthly Resource Report'!"&amp;'Coleman Validation'!AC$665666&amp;":"&amp;'Coleman Validation'!AC$665667),'Coleman Validation'!AC$665668,FALSE)),0,HLOOKUP($B147,INDIRECT("'Monthly Resource Report'!"&amp;'Coleman Validation'!AC$665666&amp;":"&amp;'Coleman Validation'!AC$665667),'Coleman Validation'!AC$665668,FALSE))</f>
        <v>0.32952055348221387</v>
      </c>
      <c r="AD147" s="318">
        <f ca="1">+IF(ISERROR(HLOOKUP($B147,INDIRECT("'Monthly Resource Report'!"&amp;'Coleman Validation'!AD$665666&amp;":"&amp;'Coleman Validation'!AD$665667),'Coleman Validation'!AD$665668,FALSE)),0,HLOOKUP($B147,INDIRECT("'Monthly Resource Report'!"&amp;'Coleman Validation'!AD$665666&amp;":"&amp;'Coleman Validation'!AD$665667),'Coleman Validation'!AD$665668,FALSE))</f>
        <v>0.2007919634302836</v>
      </c>
    </row>
    <row r="148" spans="2:30" s="29" customFormat="1">
      <c r="B148" s="301">
        <v>45689</v>
      </c>
      <c r="C148" s="294">
        <v>146</v>
      </c>
      <c r="D148" s="297">
        <v>2.490413427211509</v>
      </c>
      <c r="E148" s="299">
        <v>0.33</v>
      </c>
      <c r="F148" s="295">
        <v>0.2</v>
      </c>
      <c r="G148" s="294">
        <f ca="1">+IF(ISERROR(HLOOKUP($B148,INDIRECT("'Monthly Resource Report'!"&amp;'Coleman Validation'!G$665666&amp;":"&amp;'Coleman Validation'!G$665667),'Coleman Validation'!G$665668,FALSE)),0,HLOOKUP($B148,INDIRECT("'Monthly Resource Report'!"&amp;'Coleman Validation'!G$665666&amp;":"&amp;'Coleman Validation'!G$665667),'Coleman Validation'!G$665668,FALSE))</f>
        <v>146</v>
      </c>
      <c r="H148" s="297">
        <f ca="1">+IF(ISERROR(HLOOKUP($B148,INDIRECT("'Monthly Resource Report'!"&amp;'Coleman Validation'!H$665666&amp;":"&amp;'Coleman Validation'!H$665667),'Coleman Validation'!H$665668,FALSE)),0,HLOOKUP($B148,INDIRECT("'Monthly Resource Report'!"&amp;'Coleman Validation'!H$665666&amp;":"&amp;'Coleman Validation'!H$665667),'Coleman Validation'!H$665668,FALSE))</f>
        <v>2.4899960773765497</v>
      </c>
      <c r="I148" s="317">
        <f ca="1">+IF(ISERROR(HLOOKUP($B148,INDIRECT("'Monthly Resource Report'!"&amp;'Coleman Validation'!I$665666&amp;":"&amp;'Coleman Validation'!I$665667),'Coleman Validation'!I$665668,FALSE)),0,HLOOKUP($B148,INDIRECT("'Monthly Resource Report'!"&amp;'Coleman Validation'!I$665666&amp;":"&amp;'Coleman Validation'!I$665667),'Coleman Validation'!I$665668,FALSE))</f>
        <v>0.3289282177570001</v>
      </c>
      <c r="J148" s="318">
        <f ca="1">+IF(ISERROR(HLOOKUP($B148,INDIRECT("'Monthly Resource Report'!"&amp;'Coleman Validation'!J$665666&amp;":"&amp;'Coleman Validation'!J$665667),'Coleman Validation'!J$665668,FALSE)),0,HLOOKUP($B148,INDIRECT("'Monthly Resource Report'!"&amp;'Coleman Validation'!J$665666&amp;":"&amp;'Coleman Validation'!J$665667),'Coleman Validation'!J$665668,FALSE))</f>
        <v>0.20035445639353019</v>
      </c>
      <c r="L148" s="301">
        <v>45689</v>
      </c>
      <c r="M148" s="294">
        <v>146</v>
      </c>
      <c r="N148" s="297">
        <v>2.490413427211509</v>
      </c>
      <c r="O148" s="299">
        <v>0.33</v>
      </c>
      <c r="P148" s="295">
        <v>0.2</v>
      </c>
      <c r="Q148" s="294">
        <f ca="1">+IF(ISERROR(HLOOKUP($B148,INDIRECT("'Monthly Resource Report'!"&amp;'Coleman Validation'!Q$665666&amp;":"&amp;'Coleman Validation'!Q$665667),'Coleman Validation'!Q$665668,FALSE)),0,HLOOKUP($B148,INDIRECT("'Monthly Resource Report'!"&amp;'Coleman Validation'!Q$665666&amp;":"&amp;'Coleman Validation'!Q$665667),'Coleman Validation'!Q$665668,FALSE))</f>
        <v>146</v>
      </c>
      <c r="R148" s="297">
        <f ca="1">+IF(ISERROR(HLOOKUP($B148,INDIRECT("'Monthly Resource Report'!"&amp;'Coleman Validation'!R$665666&amp;":"&amp;'Coleman Validation'!R$665667),'Coleman Validation'!R$665668,FALSE)),0,HLOOKUP($B148,INDIRECT("'Monthly Resource Report'!"&amp;'Coleman Validation'!R$665666&amp;":"&amp;'Coleman Validation'!R$665667),'Coleman Validation'!R$665668,FALSE))</f>
        <v>2.4899961810625628</v>
      </c>
      <c r="S148" s="317">
        <f ca="1">+IF(ISERROR(HLOOKUP($B148,INDIRECT("'Monthly Resource Report'!"&amp;'Coleman Validation'!S$665666&amp;":"&amp;'Coleman Validation'!S$665667),'Coleman Validation'!S$665668,FALSE)),0,HLOOKUP($B148,INDIRECT("'Monthly Resource Report'!"&amp;'Coleman Validation'!S$665666&amp;":"&amp;'Coleman Validation'!S$665667),'Coleman Validation'!S$665668,FALSE))</f>
        <v>0.32887504395991851</v>
      </c>
      <c r="T148" s="318">
        <f ca="1">+IF(ISERROR(HLOOKUP($B148,INDIRECT("'Monthly Resource Report'!"&amp;'Coleman Validation'!T$665666&amp;":"&amp;'Coleman Validation'!T$665667),'Coleman Validation'!T$665668,FALSE)),0,HLOOKUP($B148,INDIRECT("'Monthly Resource Report'!"&amp;'Coleman Validation'!T$665666&amp;":"&amp;'Coleman Validation'!T$665667),'Coleman Validation'!T$665668,FALSE))</f>
        <v>0.20061624214571491</v>
      </c>
      <c r="V148" s="301">
        <v>45689</v>
      </c>
      <c r="W148" s="294">
        <v>151</v>
      </c>
      <c r="X148" s="297">
        <v>2.490413427211509</v>
      </c>
      <c r="Y148" s="299">
        <v>0.33</v>
      </c>
      <c r="Z148" s="295">
        <v>0.2</v>
      </c>
      <c r="AA148" s="294">
        <f ca="1">+IF(ISERROR(HLOOKUP($B148,INDIRECT("'Monthly Resource Report'!"&amp;'Coleman Validation'!AA$665666&amp;":"&amp;'Coleman Validation'!AA$665667),'Coleman Validation'!AA$665668,FALSE)),0,HLOOKUP($B148,INDIRECT("'Monthly Resource Report'!"&amp;'Coleman Validation'!AA$665666&amp;":"&amp;'Coleman Validation'!AA$665667),'Coleman Validation'!AA$665668,FALSE))</f>
        <v>151</v>
      </c>
      <c r="AB148" s="297">
        <f ca="1">+IF(ISERROR(HLOOKUP($B148,INDIRECT("'Monthly Resource Report'!"&amp;'Coleman Validation'!AB$665666&amp;":"&amp;'Coleman Validation'!AB$665667),'Coleman Validation'!AB$665668,FALSE)),0,HLOOKUP($B148,INDIRECT("'Monthly Resource Report'!"&amp;'Coleman Validation'!AB$665666&amp;":"&amp;'Coleman Validation'!AB$665667),'Coleman Validation'!AB$665668,FALSE))</f>
        <v>2.4899972976860347</v>
      </c>
      <c r="AC148" s="317">
        <f ca="1">+IF(ISERROR(HLOOKUP($B148,INDIRECT("'Monthly Resource Report'!"&amp;'Coleman Validation'!AC$665666&amp;":"&amp;'Coleman Validation'!AC$665667),'Coleman Validation'!AC$665668,FALSE)),0,HLOOKUP($B148,INDIRECT("'Monthly Resource Report'!"&amp;'Coleman Validation'!AC$665666&amp;":"&amp;'Coleman Validation'!AC$665667),'Coleman Validation'!AC$665668,FALSE))</f>
        <v>0.3295249791498937</v>
      </c>
      <c r="AD148" s="318">
        <f ca="1">+IF(ISERROR(HLOOKUP($B148,INDIRECT("'Monthly Resource Report'!"&amp;'Coleman Validation'!AD$665666&amp;":"&amp;'Coleman Validation'!AD$665667),'Coleman Validation'!AD$665668,FALSE)),0,HLOOKUP($B148,INDIRECT("'Monthly Resource Report'!"&amp;'Coleman Validation'!AD$665666&amp;":"&amp;'Coleman Validation'!AD$665667),'Coleman Validation'!AD$665668,FALSE))</f>
        <v>0.20064926502460834</v>
      </c>
    </row>
    <row r="149" spans="2:30" s="29" customFormat="1">
      <c r="B149" s="301">
        <v>45717</v>
      </c>
      <c r="C149" s="294">
        <v>146</v>
      </c>
      <c r="D149" s="297">
        <v>2.490413427211509</v>
      </c>
      <c r="E149" s="299">
        <v>0.33</v>
      </c>
      <c r="F149" s="295">
        <v>0.2</v>
      </c>
      <c r="G149" s="294">
        <f ca="1">+IF(ISERROR(HLOOKUP($B149,INDIRECT("'Monthly Resource Report'!"&amp;'Coleman Validation'!G$665666&amp;":"&amp;'Coleman Validation'!G$665667),'Coleman Validation'!G$665668,FALSE)),0,HLOOKUP($B149,INDIRECT("'Monthly Resource Report'!"&amp;'Coleman Validation'!G$665666&amp;":"&amp;'Coleman Validation'!G$665667),'Coleman Validation'!G$665668,FALSE))</f>
        <v>146</v>
      </c>
      <c r="H149" s="297">
        <f ca="1">+IF(ISERROR(HLOOKUP($B149,INDIRECT("'Monthly Resource Report'!"&amp;'Coleman Validation'!H$665666&amp;":"&amp;'Coleman Validation'!H$665667),'Coleman Validation'!H$665668,FALSE)),0,HLOOKUP($B149,INDIRECT("'Monthly Resource Report'!"&amp;'Coleman Validation'!H$665666&amp;":"&amp;'Coleman Validation'!H$665667),'Coleman Validation'!H$665668,FALSE))</f>
        <v>2.489995945219921</v>
      </c>
      <c r="I149" s="317">
        <f ca="1">+IF(ISERROR(HLOOKUP($B149,INDIRECT("'Monthly Resource Report'!"&amp;'Coleman Validation'!I$665666&amp;":"&amp;'Coleman Validation'!I$665667),'Coleman Validation'!I$665668,FALSE)),0,HLOOKUP($B149,INDIRECT("'Monthly Resource Report'!"&amp;'Coleman Validation'!I$665666&amp;":"&amp;'Coleman Validation'!I$665667),'Coleman Validation'!I$665668,FALSE))</f>
        <v>0.32892646908775486</v>
      </c>
      <c r="J149" s="318">
        <f ca="1">+IF(ISERROR(HLOOKUP($B149,INDIRECT("'Monthly Resource Report'!"&amp;'Coleman Validation'!J$665666&amp;":"&amp;'Coleman Validation'!J$665667),'Coleman Validation'!J$665668,FALSE)),0,HLOOKUP($B149,INDIRECT("'Monthly Resource Report'!"&amp;'Coleman Validation'!J$665666&amp;":"&amp;'Coleman Validation'!J$665667),'Coleman Validation'!J$665668,FALSE))</f>
        <v>0.20031931663110605</v>
      </c>
      <c r="L149" s="301">
        <v>45717</v>
      </c>
      <c r="M149" s="294">
        <v>146</v>
      </c>
      <c r="N149" s="297">
        <v>2.490413427211509</v>
      </c>
      <c r="O149" s="299">
        <v>0.33</v>
      </c>
      <c r="P149" s="295">
        <v>0.2</v>
      </c>
      <c r="Q149" s="294">
        <f ca="1">+IF(ISERROR(HLOOKUP($B149,INDIRECT("'Monthly Resource Report'!"&amp;'Coleman Validation'!Q$665666&amp;":"&amp;'Coleman Validation'!Q$665667),'Coleman Validation'!Q$665668,FALSE)),0,HLOOKUP($B149,INDIRECT("'Monthly Resource Report'!"&amp;'Coleman Validation'!Q$665666&amp;":"&amp;'Coleman Validation'!Q$665667),'Coleman Validation'!Q$665668,FALSE))</f>
        <v>146</v>
      </c>
      <c r="R149" s="297">
        <f ca="1">+IF(ISERROR(HLOOKUP($B149,INDIRECT("'Monthly Resource Report'!"&amp;'Coleman Validation'!R$665666&amp;":"&amp;'Coleman Validation'!R$665667),'Coleman Validation'!R$665668,FALSE)),0,HLOOKUP($B149,INDIRECT("'Monthly Resource Report'!"&amp;'Coleman Validation'!R$665666&amp;":"&amp;'Coleman Validation'!R$665667),'Coleman Validation'!R$665668,FALSE))</f>
        <v>2.4899960424974887</v>
      </c>
      <c r="S149" s="317">
        <f ca="1">+IF(ISERROR(HLOOKUP($B149,INDIRECT("'Monthly Resource Report'!"&amp;'Coleman Validation'!S$665666&amp;":"&amp;'Coleman Validation'!S$665667),'Coleman Validation'!S$665668,FALSE)),0,HLOOKUP($B149,INDIRECT("'Monthly Resource Report'!"&amp;'Coleman Validation'!S$665666&amp;":"&amp;'Coleman Validation'!S$665667),'Coleman Validation'!S$665668,FALSE))</f>
        <v>0.32890255062359508</v>
      </c>
      <c r="T149" s="318">
        <f ca="1">+IF(ISERROR(HLOOKUP($B149,INDIRECT("'Monthly Resource Report'!"&amp;'Coleman Validation'!T$665666&amp;":"&amp;'Coleman Validation'!T$665667),'Coleman Validation'!T$665668,FALSE)),0,HLOOKUP($B149,INDIRECT("'Monthly Resource Report'!"&amp;'Coleman Validation'!T$665666&amp;":"&amp;'Coleman Validation'!T$665667),'Coleman Validation'!T$665668,FALSE))</f>
        <v>0.20056391779942123</v>
      </c>
      <c r="V149" s="301">
        <v>45717</v>
      </c>
      <c r="W149" s="294">
        <v>151</v>
      </c>
      <c r="X149" s="297">
        <v>2.490413427211509</v>
      </c>
      <c r="Y149" s="299">
        <v>0.33</v>
      </c>
      <c r="Z149" s="295">
        <v>0.2</v>
      </c>
      <c r="AA149" s="294">
        <f ca="1">+IF(ISERROR(HLOOKUP($B149,INDIRECT("'Monthly Resource Report'!"&amp;'Coleman Validation'!AA$665666&amp;":"&amp;'Coleman Validation'!AA$665667),'Coleman Validation'!AA$665668,FALSE)),0,HLOOKUP($B149,INDIRECT("'Monthly Resource Report'!"&amp;'Coleman Validation'!AA$665666&amp;":"&amp;'Coleman Validation'!AA$665667),'Coleman Validation'!AA$665668,FALSE))</f>
        <v>151</v>
      </c>
      <c r="AB149" s="297">
        <f ca="1">+IF(ISERROR(HLOOKUP($B149,INDIRECT("'Monthly Resource Report'!"&amp;'Coleman Validation'!AB$665666&amp;":"&amp;'Coleman Validation'!AB$665667),'Coleman Validation'!AB$665668,FALSE)),0,HLOOKUP($B149,INDIRECT("'Monthly Resource Report'!"&amp;'Coleman Validation'!AB$665666&amp;":"&amp;'Coleman Validation'!AB$665667),'Coleman Validation'!AB$665668,FALSE))</f>
        <v>2.4899968523454943</v>
      </c>
      <c r="AC149" s="317">
        <f ca="1">+IF(ISERROR(HLOOKUP($B149,INDIRECT("'Monthly Resource Report'!"&amp;'Coleman Validation'!AC$665666&amp;":"&amp;'Coleman Validation'!AC$665667),'Coleman Validation'!AC$665668,FALSE)),0,HLOOKUP($B149,INDIRECT("'Monthly Resource Report'!"&amp;'Coleman Validation'!AC$665666&amp;":"&amp;'Coleman Validation'!AC$665667),'Coleman Validation'!AC$665668,FALSE))</f>
        <v>0.32957659504924852</v>
      </c>
      <c r="AD149" s="318">
        <f ca="1">+IF(ISERROR(HLOOKUP($B149,INDIRECT("'Monthly Resource Report'!"&amp;'Coleman Validation'!AD$665666&amp;":"&amp;'Coleman Validation'!AD$665667),'Coleman Validation'!AD$665668,FALSE)),0,HLOOKUP($B149,INDIRECT("'Monthly Resource Report'!"&amp;'Coleman Validation'!AD$665666&amp;":"&amp;'Coleman Validation'!AD$665667),'Coleman Validation'!AD$665668,FALSE))</f>
        <v>0.20078965017660252</v>
      </c>
    </row>
    <row r="150" spans="2:30" s="29" customFormat="1">
      <c r="B150" s="301">
        <v>45748</v>
      </c>
      <c r="C150" s="294">
        <v>146</v>
      </c>
      <c r="D150" s="297">
        <v>2.490413427211509</v>
      </c>
      <c r="E150" s="299">
        <v>0.33</v>
      </c>
      <c r="F150" s="295">
        <v>0.2</v>
      </c>
      <c r="G150" s="294">
        <f ca="1">+IF(ISERROR(HLOOKUP($B150,INDIRECT("'Monthly Resource Report'!"&amp;'Coleman Validation'!G$665666&amp;":"&amp;'Coleman Validation'!G$665667),'Coleman Validation'!G$665668,FALSE)),0,HLOOKUP($B150,INDIRECT("'Monthly Resource Report'!"&amp;'Coleman Validation'!G$665666&amp;":"&amp;'Coleman Validation'!G$665667),'Coleman Validation'!G$665668,FALSE))</f>
        <v>146</v>
      </c>
      <c r="H150" s="297">
        <f ca="1">+IF(ISERROR(HLOOKUP($B150,INDIRECT("'Monthly Resource Report'!"&amp;'Coleman Validation'!H$665666&amp;":"&amp;'Coleman Validation'!H$665667),'Coleman Validation'!H$665668,FALSE)),0,HLOOKUP($B150,INDIRECT("'Monthly Resource Report'!"&amp;'Coleman Validation'!H$665666&amp;":"&amp;'Coleman Validation'!H$665667),'Coleman Validation'!H$665668,FALSE))</f>
        <v>2.489996692509195</v>
      </c>
      <c r="I150" s="317">
        <f ca="1">+IF(ISERROR(HLOOKUP($B150,INDIRECT("'Monthly Resource Report'!"&amp;'Coleman Validation'!I$665666&amp;":"&amp;'Coleman Validation'!I$665667),'Coleman Validation'!I$665668,FALSE)),0,HLOOKUP($B150,INDIRECT("'Monthly Resource Report'!"&amp;'Coleman Validation'!I$665666&amp;":"&amp;'Coleman Validation'!I$665667),'Coleman Validation'!I$665668,FALSE))</f>
        <v>0.3274356565744484</v>
      </c>
      <c r="J150" s="318">
        <f ca="1">+IF(ISERROR(HLOOKUP($B150,INDIRECT("'Monthly Resource Report'!"&amp;'Coleman Validation'!J$665666&amp;":"&amp;'Coleman Validation'!J$665667),'Coleman Validation'!J$665668,FALSE)),0,HLOOKUP($B150,INDIRECT("'Monthly Resource Report'!"&amp;'Coleman Validation'!J$665666&amp;":"&amp;'Coleman Validation'!J$665667),'Coleman Validation'!J$665668,FALSE))</f>
        <v>0.20043688204877383</v>
      </c>
      <c r="L150" s="301">
        <v>45748</v>
      </c>
      <c r="M150" s="294">
        <v>146</v>
      </c>
      <c r="N150" s="297">
        <v>2.490413427211509</v>
      </c>
      <c r="O150" s="299">
        <v>0.33</v>
      </c>
      <c r="P150" s="295">
        <v>0.2</v>
      </c>
      <c r="Q150" s="294">
        <f ca="1">+IF(ISERROR(HLOOKUP($B150,INDIRECT("'Monthly Resource Report'!"&amp;'Coleman Validation'!Q$665666&amp;":"&amp;'Coleman Validation'!Q$665667),'Coleman Validation'!Q$665668,FALSE)),0,HLOOKUP($B150,INDIRECT("'Monthly Resource Report'!"&amp;'Coleman Validation'!Q$665666&amp;":"&amp;'Coleman Validation'!Q$665667),'Coleman Validation'!Q$665668,FALSE))</f>
        <v>146</v>
      </c>
      <c r="R150" s="297">
        <f ca="1">+IF(ISERROR(HLOOKUP($B150,INDIRECT("'Monthly Resource Report'!"&amp;'Coleman Validation'!R$665666&amp;":"&amp;'Coleman Validation'!R$665667),'Coleman Validation'!R$665668,FALSE)),0,HLOOKUP($B150,INDIRECT("'Monthly Resource Report'!"&amp;'Coleman Validation'!R$665666&amp;":"&amp;'Coleman Validation'!R$665667),'Coleman Validation'!R$665668,FALSE))</f>
        <v>2.4899968656742772</v>
      </c>
      <c r="S150" s="317">
        <f ca="1">+IF(ISERROR(HLOOKUP($B150,INDIRECT("'Monthly Resource Report'!"&amp;'Coleman Validation'!S$665666&amp;":"&amp;'Coleman Validation'!S$665667),'Coleman Validation'!S$665668,FALSE)),0,HLOOKUP($B150,INDIRECT("'Monthly Resource Report'!"&amp;'Coleman Validation'!S$665666&amp;":"&amp;'Coleman Validation'!S$665667),'Coleman Validation'!S$665668,FALSE))</f>
        <v>0.32739358404832036</v>
      </c>
      <c r="T150" s="318">
        <f ca="1">+IF(ISERROR(HLOOKUP($B150,INDIRECT("'Monthly Resource Report'!"&amp;'Coleman Validation'!T$665666&amp;":"&amp;'Coleman Validation'!T$665667),'Coleman Validation'!T$665668,FALSE)),0,HLOOKUP($B150,INDIRECT("'Monthly Resource Report'!"&amp;'Coleman Validation'!T$665666&amp;":"&amp;'Coleman Validation'!T$665667),'Coleman Validation'!T$665668,FALSE))</f>
        <v>0.20041101238116246</v>
      </c>
      <c r="V150" s="301">
        <v>45748</v>
      </c>
      <c r="W150" s="294">
        <v>151</v>
      </c>
      <c r="X150" s="297">
        <v>2.490413427211509</v>
      </c>
      <c r="Y150" s="299">
        <v>0.33</v>
      </c>
      <c r="Z150" s="295">
        <v>0.2</v>
      </c>
      <c r="AA150" s="294">
        <f ca="1">+IF(ISERROR(HLOOKUP($B150,INDIRECT("'Monthly Resource Report'!"&amp;'Coleman Validation'!AA$665666&amp;":"&amp;'Coleman Validation'!AA$665667),'Coleman Validation'!AA$665668,FALSE)),0,HLOOKUP($B150,INDIRECT("'Monthly Resource Report'!"&amp;'Coleman Validation'!AA$665666&amp;":"&amp;'Coleman Validation'!AA$665667),'Coleman Validation'!AA$665668,FALSE))</f>
        <v>151</v>
      </c>
      <c r="AB150" s="297">
        <f ca="1">+IF(ISERROR(HLOOKUP($B150,INDIRECT("'Monthly Resource Report'!"&amp;'Coleman Validation'!AB$665666&amp;":"&amp;'Coleman Validation'!AB$665667),'Coleman Validation'!AB$665668,FALSE)),0,HLOOKUP($B150,INDIRECT("'Monthly Resource Report'!"&amp;'Coleman Validation'!AB$665666&amp;":"&amp;'Coleman Validation'!AB$665667),'Coleman Validation'!AB$665668,FALSE))</f>
        <v>2.489997651128526</v>
      </c>
      <c r="AC150" s="317">
        <f ca="1">+IF(ISERROR(HLOOKUP($B150,INDIRECT("'Monthly Resource Report'!"&amp;'Coleman Validation'!AC$665666&amp;":"&amp;'Coleman Validation'!AC$665667),'Coleman Validation'!AC$665668,FALSE)),0,HLOOKUP($B150,INDIRECT("'Monthly Resource Report'!"&amp;'Coleman Validation'!AC$665666&amp;":"&amp;'Coleman Validation'!AC$665667),'Coleman Validation'!AC$665668,FALSE))</f>
        <v>0.32808576959746683</v>
      </c>
      <c r="AD150" s="318">
        <f ca="1">+IF(ISERROR(HLOOKUP($B150,INDIRECT("'Monthly Resource Report'!"&amp;'Coleman Validation'!AD$665666&amp;":"&amp;'Coleman Validation'!AD$665667),'Coleman Validation'!AD$665668,FALSE)),0,HLOOKUP($B150,INDIRECT("'Monthly Resource Report'!"&amp;'Coleman Validation'!AD$665666&amp;":"&amp;'Coleman Validation'!AD$665667),'Coleman Validation'!AD$665668,FALSE))</f>
        <v>0.20064458686586439</v>
      </c>
    </row>
    <row r="151" spans="2:30" s="29" customFormat="1">
      <c r="B151" s="301">
        <v>45778</v>
      </c>
      <c r="C151" s="294">
        <v>146</v>
      </c>
      <c r="D151" s="297">
        <v>2.490413427211509</v>
      </c>
      <c r="E151" s="299">
        <v>0.33</v>
      </c>
      <c r="F151" s="295">
        <v>0.2</v>
      </c>
      <c r="G151" s="294">
        <f ca="1">+IF(ISERROR(HLOOKUP($B151,INDIRECT("'Monthly Resource Report'!"&amp;'Coleman Validation'!G$665666&amp;":"&amp;'Coleman Validation'!G$665667),'Coleman Validation'!G$665668,FALSE)),0,HLOOKUP($B151,INDIRECT("'Monthly Resource Report'!"&amp;'Coleman Validation'!G$665666&amp;":"&amp;'Coleman Validation'!G$665667),'Coleman Validation'!G$665668,FALSE))</f>
        <v>146</v>
      </c>
      <c r="H151" s="297">
        <f ca="1">+IF(ISERROR(HLOOKUP($B151,INDIRECT("'Monthly Resource Report'!"&amp;'Coleman Validation'!H$665666&amp;":"&amp;'Coleman Validation'!H$665667),'Coleman Validation'!H$665668,FALSE)),0,HLOOKUP($B151,INDIRECT("'Monthly Resource Report'!"&amp;'Coleman Validation'!H$665666&amp;":"&amp;'Coleman Validation'!H$665667),'Coleman Validation'!H$665668,FALSE))</f>
        <v>2.4899969496546004</v>
      </c>
      <c r="I151" s="317">
        <f ca="1">+IF(ISERROR(HLOOKUP($B151,INDIRECT("'Monthly Resource Report'!"&amp;'Coleman Validation'!I$665666&amp;":"&amp;'Coleman Validation'!I$665667),'Coleman Validation'!I$665668,FALSE)),0,HLOOKUP($B151,INDIRECT("'Monthly Resource Report'!"&amp;'Coleman Validation'!I$665666&amp;":"&amp;'Coleman Validation'!I$665667),'Coleman Validation'!I$665668,FALSE))</f>
        <v>0.32684839979566271</v>
      </c>
      <c r="J151" s="318">
        <f ca="1">+IF(ISERROR(HLOOKUP($B151,INDIRECT("'Monthly Resource Report'!"&amp;'Coleman Validation'!J$665666&amp;":"&amp;'Coleman Validation'!J$665667),'Coleman Validation'!J$665668,FALSE)),0,HLOOKUP($B151,INDIRECT("'Monthly Resource Report'!"&amp;'Coleman Validation'!J$665666&amp;":"&amp;'Coleman Validation'!J$665667),'Coleman Validation'!J$665668,FALSE))</f>
        <v>0.20130877425670521</v>
      </c>
      <c r="L151" s="301">
        <v>45778</v>
      </c>
      <c r="M151" s="294">
        <v>146</v>
      </c>
      <c r="N151" s="297">
        <v>2.490413427211509</v>
      </c>
      <c r="O151" s="299">
        <v>0.33</v>
      </c>
      <c r="P151" s="295">
        <v>2.6</v>
      </c>
      <c r="Q151" s="294">
        <f ca="1">+IF(ISERROR(HLOOKUP($B151,INDIRECT("'Monthly Resource Report'!"&amp;'Coleman Validation'!Q$665666&amp;":"&amp;'Coleman Validation'!Q$665667),'Coleman Validation'!Q$665668,FALSE)),0,HLOOKUP($B151,INDIRECT("'Monthly Resource Report'!"&amp;'Coleman Validation'!Q$665666&amp;":"&amp;'Coleman Validation'!Q$665667),'Coleman Validation'!Q$665668,FALSE))</f>
        <v>146</v>
      </c>
      <c r="R151" s="297">
        <f ca="1">+IF(ISERROR(HLOOKUP($B151,INDIRECT("'Monthly Resource Report'!"&amp;'Coleman Validation'!R$665666&amp;":"&amp;'Coleman Validation'!R$665667),'Coleman Validation'!R$665668,FALSE)),0,HLOOKUP($B151,INDIRECT("'Monthly Resource Report'!"&amp;'Coleman Validation'!R$665666&amp;":"&amp;'Coleman Validation'!R$665667),'Coleman Validation'!R$665668,FALSE))</f>
        <v>2.489996605746895</v>
      </c>
      <c r="S151" s="317">
        <f ca="1">+IF(ISERROR(HLOOKUP($B151,INDIRECT("'Monthly Resource Report'!"&amp;'Coleman Validation'!S$665666&amp;":"&amp;'Coleman Validation'!S$665667),'Coleman Validation'!S$665668,FALSE)),0,HLOOKUP($B151,INDIRECT("'Monthly Resource Report'!"&amp;'Coleman Validation'!S$665666&amp;":"&amp;'Coleman Validation'!S$665667),'Coleman Validation'!S$665668,FALSE))</f>
        <v>0.32765790828824026</v>
      </c>
      <c r="T151" s="318">
        <f ca="1">+IF(ISERROR(HLOOKUP($B151,INDIRECT("'Monthly Resource Report'!"&amp;'Coleman Validation'!T$665666&amp;":"&amp;'Coleman Validation'!T$665667),'Coleman Validation'!T$665668,FALSE)),0,HLOOKUP($B151,INDIRECT("'Monthly Resource Report'!"&amp;'Coleman Validation'!T$665666&amp;":"&amp;'Coleman Validation'!T$665667),'Coleman Validation'!T$665668,FALSE))</f>
        <v>2.2591404857105655</v>
      </c>
      <c r="V151" s="301">
        <v>45778</v>
      </c>
      <c r="W151" s="294">
        <v>151</v>
      </c>
      <c r="X151" s="297">
        <v>2.490413427211509</v>
      </c>
      <c r="Y151" s="299">
        <v>0.33</v>
      </c>
      <c r="Z151" s="295">
        <v>2.6</v>
      </c>
      <c r="AA151" s="294">
        <f ca="1">+IF(ISERROR(HLOOKUP($B151,INDIRECT("'Monthly Resource Report'!"&amp;'Coleman Validation'!AA$665666&amp;":"&amp;'Coleman Validation'!AA$665667),'Coleman Validation'!AA$665668,FALSE)),0,HLOOKUP($B151,INDIRECT("'Monthly Resource Report'!"&amp;'Coleman Validation'!AA$665666&amp;":"&amp;'Coleman Validation'!AA$665667),'Coleman Validation'!AA$665668,FALSE))</f>
        <v>151</v>
      </c>
      <c r="AB151" s="297">
        <f ca="1">+IF(ISERROR(HLOOKUP($B151,INDIRECT("'Monthly Resource Report'!"&amp;'Coleman Validation'!AB$665666&amp;":"&amp;'Coleman Validation'!AB$665667),'Coleman Validation'!AB$665668,FALSE)),0,HLOOKUP($B151,INDIRECT("'Monthly Resource Report'!"&amp;'Coleman Validation'!AB$665666&amp;":"&amp;'Coleman Validation'!AB$665667),'Coleman Validation'!AB$665668,FALSE))</f>
        <v>2.4899977075541253</v>
      </c>
      <c r="AC151" s="317">
        <f ca="1">+IF(ISERROR(HLOOKUP($B151,INDIRECT("'Monthly Resource Report'!"&amp;'Coleman Validation'!AC$665666&amp;":"&amp;'Coleman Validation'!AC$665667),'Coleman Validation'!AC$665668,FALSE)),0,HLOOKUP($B151,INDIRECT("'Monthly Resource Report'!"&amp;'Coleman Validation'!AC$665666&amp;":"&amp;'Coleman Validation'!AC$665667),'Coleman Validation'!AC$665668,FALSE))</f>
        <v>0.32815916920819471</v>
      </c>
      <c r="AD151" s="318">
        <f ca="1">+IF(ISERROR(HLOOKUP($B151,INDIRECT("'Monthly Resource Report'!"&amp;'Coleman Validation'!AD$665666&amp;":"&amp;'Coleman Validation'!AD$665667),'Coleman Validation'!AD$665668,FALSE)),0,HLOOKUP($B151,INDIRECT("'Monthly Resource Report'!"&amp;'Coleman Validation'!AD$665666&amp;":"&amp;'Coleman Validation'!AD$665667),'Coleman Validation'!AD$665668,FALSE))</f>
        <v>2.2589812151148232</v>
      </c>
    </row>
    <row r="152" spans="2:30" s="29" customFormat="1">
      <c r="B152" s="301">
        <v>45809</v>
      </c>
      <c r="C152" s="294">
        <v>146</v>
      </c>
      <c r="D152" s="297">
        <v>2.490413427211509</v>
      </c>
      <c r="E152" s="299">
        <v>0.33</v>
      </c>
      <c r="F152" s="295">
        <v>0.2</v>
      </c>
      <c r="G152" s="294">
        <f ca="1">+IF(ISERROR(HLOOKUP($B152,INDIRECT("'Monthly Resource Report'!"&amp;'Coleman Validation'!G$665666&amp;":"&amp;'Coleman Validation'!G$665667),'Coleman Validation'!G$665668,FALSE)),0,HLOOKUP($B152,INDIRECT("'Monthly Resource Report'!"&amp;'Coleman Validation'!G$665666&amp;":"&amp;'Coleman Validation'!G$665667),'Coleman Validation'!G$665668,FALSE))</f>
        <v>146</v>
      </c>
      <c r="H152" s="297">
        <f ca="1">+IF(ISERROR(HLOOKUP($B152,INDIRECT("'Monthly Resource Report'!"&amp;'Coleman Validation'!H$665666&amp;":"&amp;'Coleman Validation'!H$665667),'Coleman Validation'!H$665668,FALSE)),0,HLOOKUP($B152,INDIRECT("'Monthly Resource Report'!"&amp;'Coleman Validation'!H$665666&amp;":"&amp;'Coleman Validation'!H$665667),'Coleman Validation'!H$665668,FALSE))</f>
        <v>2.489996679039316</v>
      </c>
      <c r="I152" s="317">
        <f ca="1">+IF(ISERROR(HLOOKUP($B152,INDIRECT("'Monthly Resource Report'!"&amp;'Coleman Validation'!I$665666&amp;":"&amp;'Coleman Validation'!I$665667),'Coleman Validation'!I$665668,FALSE)),0,HLOOKUP($B152,INDIRECT("'Monthly Resource Report'!"&amp;'Coleman Validation'!I$665666&amp;":"&amp;'Coleman Validation'!I$665667),'Coleman Validation'!I$665668,FALSE))</f>
        <v>0.32660473276255647</v>
      </c>
      <c r="J152" s="318">
        <f ca="1">+IF(ISERROR(HLOOKUP($B152,INDIRECT("'Monthly Resource Report'!"&amp;'Coleman Validation'!J$665666&amp;":"&amp;'Coleman Validation'!J$665667),'Coleman Validation'!J$665668,FALSE)),0,HLOOKUP($B152,INDIRECT("'Monthly Resource Report'!"&amp;'Coleman Validation'!J$665666&amp;":"&amp;'Coleman Validation'!J$665667),'Coleman Validation'!J$665668,FALSE))</f>
        <v>0.20037037227029994</v>
      </c>
      <c r="L152" s="301">
        <v>45809</v>
      </c>
      <c r="M152" s="294">
        <v>146</v>
      </c>
      <c r="N152" s="297">
        <v>2.490413427211509</v>
      </c>
      <c r="O152" s="299">
        <v>0.33</v>
      </c>
      <c r="P152" s="295">
        <v>0.2</v>
      </c>
      <c r="Q152" s="294">
        <f ca="1">+IF(ISERROR(HLOOKUP($B152,INDIRECT("'Monthly Resource Report'!"&amp;'Coleman Validation'!Q$665666&amp;":"&amp;'Coleman Validation'!Q$665667),'Coleman Validation'!Q$665668,FALSE)),0,HLOOKUP($B152,INDIRECT("'Monthly Resource Report'!"&amp;'Coleman Validation'!Q$665666&amp;":"&amp;'Coleman Validation'!Q$665667),'Coleman Validation'!Q$665668,FALSE))</f>
        <v>146</v>
      </c>
      <c r="R152" s="297">
        <f ca="1">+IF(ISERROR(HLOOKUP($B152,INDIRECT("'Monthly Resource Report'!"&amp;'Coleman Validation'!R$665666&amp;":"&amp;'Coleman Validation'!R$665667),'Coleman Validation'!R$665668,FALSE)),0,HLOOKUP($B152,INDIRECT("'Monthly Resource Report'!"&amp;'Coleman Validation'!R$665666&amp;":"&amp;'Coleman Validation'!R$665667),'Coleman Validation'!R$665668,FALSE))</f>
        <v>2.4899965628201155</v>
      </c>
      <c r="S152" s="317">
        <f ca="1">+IF(ISERROR(HLOOKUP($B152,INDIRECT("'Monthly Resource Report'!"&amp;'Coleman Validation'!S$665666&amp;":"&amp;'Coleman Validation'!S$665667),'Coleman Validation'!S$665668,FALSE)),0,HLOOKUP($B152,INDIRECT("'Monthly Resource Report'!"&amp;'Coleman Validation'!S$665666&amp;":"&amp;'Coleman Validation'!S$665667),'Coleman Validation'!S$665668,FALSE))</f>
        <v>0.32658266777807188</v>
      </c>
      <c r="T152" s="318">
        <f ca="1">+IF(ISERROR(HLOOKUP($B152,INDIRECT("'Monthly Resource Report'!"&amp;'Coleman Validation'!T$665666&amp;":"&amp;'Coleman Validation'!T$665667),'Coleman Validation'!T$665668,FALSE)),0,HLOOKUP($B152,INDIRECT("'Monthly Resource Report'!"&amp;'Coleman Validation'!T$665666&amp;":"&amp;'Coleman Validation'!T$665667),'Coleman Validation'!T$665668,FALSE))</f>
        <v>0.2875825114385826</v>
      </c>
      <c r="V152" s="301">
        <v>45809</v>
      </c>
      <c r="W152" s="294">
        <v>151</v>
      </c>
      <c r="X152" s="297">
        <v>2.490413427211509</v>
      </c>
      <c r="Y152" s="299">
        <v>0.33</v>
      </c>
      <c r="Z152" s="295">
        <v>0.2</v>
      </c>
      <c r="AA152" s="294">
        <f ca="1">+IF(ISERROR(HLOOKUP($B152,INDIRECT("'Monthly Resource Report'!"&amp;'Coleman Validation'!AA$665666&amp;":"&amp;'Coleman Validation'!AA$665667),'Coleman Validation'!AA$665668,FALSE)),0,HLOOKUP($B152,INDIRECT("'Monthly Resource Report'!"&amp;'Coleman Validation'!AA$665666&amp;":"&amp;'Coleman Validation'!AA$665667),'Coleman Validation'!AA$665668,FALSE))</f>
        <v>151</v>
      </c>
      <c r="AB152" s="297">
        <f ca="1">+IF(ISERROR(HLOOKUP($B152,INDIRECT("'Monthly Resource Report'!"&amp;'Coleman Validation'!AB$665666&amp;":"&amp;'Coleman Validation'!AB$665667),'Coleman Validation'!AB$665668,FALSE)),0,HLOOKUP($B152,INDIRECT("'Monthly Resource Report'!"&amp;'Coleman Validation'!AB$665666&amp;":"&amp;'Coleman Validation'!AB$665667),'Coleman Validation'!AB$665668,FALSE))</f>
        <v>2.4899961576462837</v>
      </c>
      <c r="AC152" s="317">
        <f ca="1">+IF(ISERROR(HLOOKUP($B152,INDIRECT("'Monthly Resource Report'!"&amp;'Coleman Validation'!AC$665666&amp;":"&amp;'Coleman Validation'!AC$665667),'Coleman Validation'!AC$665668,FALSE)),0,HLOOKUP($B152,INDIRECT("'Monthly Resource Report'!"&amp;'Coleman Validation'!AC$665666&amp;":"&amp;'Coleman Validation'!AC$665667),'Coleman Validation'!AC$665668,FALSE))</f>
        <v>0.32714750768187217</v>
      </c>
      <c r="AD152" s="318">
        <f ca="1">+IF(ISERROR(HLOOKUP($B152,INDIRECT("'Monthly Resource Report'!"&amp;'Coleman Validation'!AD$665666&amp;":"&amp;'Coleman Validation'!AD$665667),'Coleman Validation'!AD$665668,FALSE)),0,HLOOKUP($B152,INDIRECT("'Monthly Resource Report'!"&amp;'Coleman Validation'!AD$665666&amp;":"&amp;'Coleman Validation'!AD$665667),'Coleman Validation'!AD$665668,FALSE))</f>
        <v>0.22516825824393577</v>
      </c>
    </row>
    <row r="153" spans="2:30" s="29" customFormat="1">
      <c r="B153" s="301">
        <v>45839</v>
      </c>
      <c r="C153" s="294">
        <v>146</v>
      </c>
      <c r="D153" s="297">
        <v>2.490413427211509</v>
      </c>
      <c r="E153" s="299">
        <v>0.33</v>
      </c>
      <c r="F153" s="295">
        <v>0.2</v>
      </c>
      <c r="G153" s="294">
        <f ca="1">+IF(ISERROR(HLOOKUP($B153,INDIRECT("'Monthly Resource Report'!"&amp;'Coleman Validation'!G$665666&amp;":"&amp;'Coleman Validation'!G$665667),'Coleman Validation'!G$665668,FALSE)),0,HLOOKUP($B153,INDIRECT("'Monthly Resource Report'!"&amp;'Coleman Validation'!G$665666&amp;":"&amp;'Coleman Validation'!G$665667),'Coleman Validation'!G$665668,FALSE))</f>
        <v>146</v>
      </c>
      <c r="H153" s="297">
        <f ca="1">+IF(ISERROR(HLOOKUP($B153,INDIRECT("'Monthly Resource Report'!"&amp;'Coleman Validation'!H$665666&amp;":"&amp;'Coleman Validation'!H$665667),'Coleman Validation'!H$665668,FALSE)),0,HLOOKUP($B153,INDIRECT("'Monthly Resource Report'!"&amp;'Coleman Validation'!H$665666&amp;":"&amp;'Coleman Validation'!H$665667),'Coleman Validation'!H$665668,FALSE))</f>
        <v>2.4899961793579202</v>
      </c>
      <c r="I153" s="317">
        <f ca="1">+IF(ISERROR(HLOOKUP($B153,INDIRECT("'Monthly Resource Report'!"&amp;'Coleman Validation'!I$665666&amp;":"&amp;'Coleman Validation'!I$665667),'Coleman Validation'!I$665668,FALSE)),0,HLOOKUP($B153,INDIRECT("'Monthly Resource Report'!"&amp;'Coleman Validation'!I$665666&amp;":"&amp;'Coleman Validation'!I$665667),'Coleman Validation'!I$665668,FALSE))</f>
        <v>0.32750934267664794</v>
      </c>
      <c r="J153" s="318">
        <f ca="1">+IF(ISERROR(HLOOKUP($B153,INDIRECT("'Monthly Resource Report'!"&amp;'Coleman Validation'!J$665666&amp;":"&amp;'Coleman Validation'!J$665667),'Coleman Validation'!J$665668,FALSE)),0,HLOOKUP($B153,INDIRECT("'Monthly Resource Report'!"&amp;'Coleman Validation'!J$665666&amp;":"&amp;'Coleman Validation'!J$665667),'Coleman Validation'!J$665668,FALSE))</f>
        <v>0.20067728050562403</v>
      </c>
      <c r="L153" s="301">
        <v>45839</v>
      </c>
      <c r="M153" s="294">
        <v>146</v>
      </c>
      <c r="N153" s="297">
        <v>2.490413427211509</v>
      </c>
      <c r="O153" s="299">
        <v>0.33</v>
      </c>
      <c r="P153" s="295">
        <v>0.2</v>
      </c>
      <c r="Q153" s="294">
        <f ca="1">+IF(ISERROR(HLOOKUP($B153,INDIRECT("'Monthly Resource Report'!"&amp;'Coleman Validation'!Q$665666&amp;":"&amp;'Coleman Validation'!Q$665667),'Coleman Validation'!Q$665668,FALSE)),0,HLOOKUP($B153,INDIRECT("'Monthly Resource Report'!"&amp;'Coleman Validation'!Q$665666&amp;":"&amp;'Coleman Validation'!Q$665667),'Coleman Validation'!Q$665668,FALSE))</f>
        <v>146</v>
      </c>
      <c r="R153" s="297">
        <f ca="1">+IF(ISERROR(HLOOKUP($B153,INDIRECT("'Monthly Resource Report'!"&amp;'Coleman Validation'!R$665666&amp;":"&amp;'Coleman Validation'!R$665667),'Coleman Validation'!R$665668,FALSE)),0,HLOOKUP($B153,INDIRECT("'Monthly Resource Report'!"&amp;'Coleman Validation'!R$665666&amp;":"&amp;'Coleman Validation'!R$665667),'Coleman Validation'!R$665668,FALSE))</f>
        <v>2.4899961487028617</v>
      </c>
      <c r="S153" s="317">
        <f ca="1">+IF(ISERROR(HLOOKUP($B153,INDIRECT("'Monthly Resource Report'!"&amp;'Coleman Validation'!S$665666&amp;":"&amp;'Coleman Validation'!S$665667),'Coleman Validation'!S$665668,FALSE)),0,HLOOKUP($B153,INDIRECT("'Monthly Resource Report'!"&amp;'Coleman Validation'!S$665666&amp;":"&amp;'Coleman Validation'!S$665667),'Coleman Validation'!S$665668,FALSE))</f>
        <v>0.32726060172373089</v>
      </c>
      <c r="T153" s="318">
        <f ca="1">+IF(ISERROR(HLOOKUP($B153,INDIRECT("'Monthly Resource Report'!"&amp;'Coleman Validation'!T$665666&amp;":"&amp;'Coleman Validation'!T$665667),'Coleman Validation'!T$665668,FALSE)),0,HLOOKUP($B153,INDIRECT("'Monthly Resource Report'!"&amp;'Coleman Validation'!T$665666&amp;":"&amp;'Coleman Validation'!T$665667),'Coleman Validation'!T$665668,FALSE))</f>
        <v>0.20077253908332177</v>
      </c>
      <c r="V153" s="301">
        <v>45839</v>
      </c>
      <c r="W153" s="294">
        <v>151</v>
      </c>
      <c r="X153" s="297">
        <v>2.490413427211509</v>
      </c>
      <c r="Y153" s="299">
        <v>0.33</v>
      </c>
      <c r="Z153" s="295">
        <v>0.2</v>
      </c>
      <c r="AA153" s="294">
        <f ca="1">+IF(ISERROR(HLOOKUP($B153,INDIRECT("'Monthly Resource Report'!"&amp;'Coleman Validation'!AA$665666&amp;":"&amp;'Coleman Validation'!AA$665667),'Coleman Validation'!AA$665668,FALSE)),0,HLOOKUP($B153,INDIRECT("'Monthly Resource Report'!"&amp;'Coleman Validation'!AA$665666&amp;":"&amp;'Coleman Validation'!AA$665667),'Coleman Validation'!AA$665668,FALSE))</f>
        <v>151</v>
      </c>
      <c r="AB153" s="297">
        <f ca="1">+IF(ISERROR(HLOOKUP($B153,INDIRECT("'Monthly Resource Report'!"&amp;'Coleman Validation'!AB$665666&amp;":"&amp;'Coleman Validation'!AB$665667),'Coleman Validation'!AB$665668,FALSE)),0,HLOOKUP($B153,INDIRECT("'Monthly Resource Report'!"&amp;'Coleman Validation'!AB$665666&amp;":"&amp;'Coleman Validation'!AB$665667),'Coleman Validation'!AB$665668,FALSE))</f>
        <v>2.4899974123029471</v>
      </c>
      <c r="AC153" s="317">
        <f ca="1">+IF(ISERROR(HLOOKUP($B153,INDIRECT("'Monthly Resource Report'!"&amp;'Coleman Validation'!AC$665666&amp;":"&amp;'Coleman Validation'!AC$665667),'Coleman Validation'!AC$665668,FALSE)),0,HLOOKUP($B153,INDIRECT("'Monthly Resource Report'!"&amp;'Coleman Validation'!AC$665666&amp;":"&amp;'Coleman Validation'!AC$665667),'Coleman Validation'!AC$665668,FALSE))</f>
        <v>0.32787669388790236</v>
      </c>
      <c r="AD153" s="318">
        <f ca="1">+IF(ISERROR(HLOOKUP($B153,INDIRECT("'Monthly Resource Report'!"&amp;'Coleman Validation'!AD$665666&amp;":"&amp;'Coleman Validation'!AD$665667),'Coleman Validation'!AD$665668,FALSE)),0,HLOOKUP($B153,INDIRECT("'Monthly Resource Report'!"&amp;'Coleman Validation'!AD$665666&amp;":"&amp;'Coleman Validation'!AD$665667),'Coleman Validation'!AD$665668,FALSE))</f>
        <v>0.20103001360864456</v>
      </c>
    </row>
    <row r="154" spans="2:30" s="29" customFormat="1">
      <c r="B154" s="301">
        <v>45870</v>
      </c>
      <c r="C154" s="294">
        <v>146</v>
      </c>
      <c r="D154" s="297">
        <v>2.490413427211509</v>
      </c>
      <c r="E154" s="299">
        <v>0.33</v>
      </c>
      <c r="F154" s="295">
        <v>0.2</v>
      </c>
      <c r="G154" s="294">
        <f ca="1">+IF(ISERROR(HLOOKUP($B154,INDIRECT("'Monthly Resource Report'!"&amp;'Coleman Validation'!G$665666&amp;":"&amp;'Coleman Validation'!G$665667),'Coleman Validation'!G$665668,FALSE)),0,HLOOKUP($B154,INDIRECT("'Monthly Resource Report'!"&amp;'Coleman Validation'!G$665666&amp;":"&amp;'Coleman Validation'!G$665667),'Coleman Validation'!G$665668,FALSE))</f>
        <v>146</v>
      </c>
      <c r="H154" s="297">
        <f ca="1">+IF(ISERROR(HLOOKUP($B154,INDIRECT("'Monthly Resource Report'!"&amp;'Coleman Validation'!H$665666&amp;":"&amp;'Coleman Validation'!H$665667),'Coleman Validation'!H$665668,FALSE)),0,HLOOKUP($B154,INDIRECT("'Monthly Resource Report'!"&amp;'Coleman Validation'!H$665666&amp;":"&amp;'Coleman Validation'!H$665667),'Coleman Validation'!H$665668,FALSE))</f>
        <v>2.4899962062133794</v>
      </c>
      <c r="I154" s="317">
        <f ca="1">+IF(ISERROR(HLOOKUP($B154,INDIRECT("'Monthly Resource Report'!"&amp;'Coleman Validation'!I$665666&amp;":"&amp;'Coleman Validation'!I$665667),'Coleman Validation'!I$665668,FALSE)),0,HLOOKUP($B154,INDIRECT("'Monthly Resource Report'!"&amp;'Coleman Validation'!I$665666&amp;":"&amp;'Coleman Validation'!I$665667),'Coleman Validation'!I$665668,FALSE))</f>
        <v>0.32772795974727725</v>
      </c>
      <c r="J154" s="318">
        <f ca="1">+IF(ISERROR(HLOOKUP($B154,INDIRECT("'Monthly Resource Report'!"&amp;'Coleman Validation'!J$665666&amp;":"&amp;'Coleman Validation'!J$665667),'Coleman Validation'!J$665668,FALSE)),0,HLOOKUP($B154,INDIRECT("'Monthly Resource Report'!"&amp;'Coleman Validation'!J$665666&amp;":"&amp;'Coleman Validation'!J$665667),'Coleman Validation'!J$665668,FALSE))</f>
        <v>0.20016721770755927</v>
      </c>
      <c r="L154" s="301">
        <v>45870</v>
      </c>
      <c r="M154" s="294">
        <v>146</v>
      </c>
      <c r="N154" s="297">
        <v>2.490413427211509</v>
      </c>
      <c r="O154" s="299">
        <v>0.33</v>
      </c>
      <c r="P154" s="295">
        <v>0.2</v>
      </c>
      <c r="Q154" s="294">
        <f ca="1">+IF(ISERROR(HLOOKUP($B154,INDIRECT("'Monthly Resource Report'!"&amp;'Coleman Validation'!Q$665666&amp;":"&amp;'Coleman Validation'!Q$665667),'Coleman Validation'!Q$665668,FALSE)),0,HLOOKUP($B154,INDIRECT("'Monthly Resource Report'!"&amp;'Coleman Validation'!Q$665666&amp;":"&amp;'Coleman Validation'!Q$665667),'Coleman Validation'!Q$665668,FALSE))</f>
        <v>146</v>
      </c>
      <c r="R154" s="297">
        <f ca="1">+IF(ISERROR(HLOOKUP($B154,INDIRECT("'Monthly Resource Report'!"&amp;'Coleman Validation'!R$665666&amp;":"&amp;'Coleman Validation'!R$665667),'Coleman Validation'!R$665668,FALSE)),0,HLOOKUP($B154,INDIRECT("'Monthly Resource Report'!"&amp;'Coleman Validation'!R$665666&amp;":"&amp;'Coleman Validation'!R$665667),'Coleman Validation'!R$665668,FALSE))</f>
        <v>2.4899963124124196</v>
      </c>
      <c r="S154" s="317">
        <f ca="1">+IF(ISERROR(HLOOKUP($B154,INDIRECT("'Monthly Resource Report'!"&amp;'Coleman Validation'!S$665666&amp;":"&amp;'Coleman Validation'!S$665667),'Coleman Validation'!S$665668,FALSE)),0,HLOOKUP($B154,INDIRECT("'Monthly Resource Report'!"&amp;'Coleman Validation'!S$665666&amp;":"&amp;'Coleman Validation'!S$665667),'Coleman Validation'!S$665668,FALSE))</f>
        <v>0.32771697052709642</v>
      </c>
      <c r="T154" s="318">
        <f ca="1">+IF(ISERROR(HLOOKUP($B154,INDIRECT("'Monthly Resource Report'!"&amp;'Coleman Validation'!T$665666&amp;":"&amp;'Coleman Validation'!T$665667),'Coleman Validation'!T$665668,FALSE)),0,HLOOKUP($B154,INDIRECT("'Monthly Resource Report'!"&amp;'Coleman Validation'!T$665666&amp;":"&amp;'Coleman Validation'!T$665667),'Coleman Validation'!T$665668,FALSE))</f>
        <v>0.20039417447701444</v>
      </c>
      <c r="V154" s="301">
        <v>45870</v>
      </c>
      <c r="W154" s="294">
        <v>151</v>
      </c>
      <c r="X154" s="297">
        <v>2.490413427211509</v>
      </c>
      <c r="Y154" s="299">
        <v>0.33</v>
      </c>
      <c r="Z154" s="295">
        <v>0.2</v>
      </c>
      <c r="AA154" s="294">
        <f ca="1">+IF(ISERROR(HLOOKUP($B154,INDIRECT("'Monthly Resource Report'!"&amp;'Coleman Validation'!AA$665666&amp;":"&amp;'Coleman Validation'!AA$665667),'Coleman Validation'!AA$665668,FALSE)),0,HLOOKUP($B154,INDIRECT("'Monthly Resource Report'!"&amp;'Coleman Validation'!AA$665666&amp;":"&amp;'Coleman Validation'!AA$665667),'Coleman Validation'!AA$665668,FALSE))</f>
        <v>151</v>
      </c>
      <c r="AB154" s="297">
        <f ca="1">+IF(ISERROR(HLOOKUP($B154,INDIRECT("'Monthly Resource Report'!"&amp;'Coleman Validation'!AB$665666&amp;":"&amp;'Coleman Validation'!AB$665667),'Coleman Validation'!AB$665668,FALSE)),0,HLOOKUP($B154,INDIRECT("'Monthly Resource Report'!"&amp;'Coleman Validation'!AB$665666&amp;":"&amp;'Coleman Validation'!AB$665667),'Coleman Validation'!AB$665668,FALSE))</f>
        <v>2.4899969125010988</v>
      </c>
      <c r="AC154" s="317">
        <f ca="1">+IF(ISERROR(HLOOKUP($B154,INDIRECT("'Monthly Resource Report'!"&amp;'Coleman Validation'!AC$665666&amp;":"&amp;'Coleman Validation'!AC$665667),'Coleman Validation'!AC$665668,FALSE)),0,HLOOKUP($B154,INDIRECT("'Monthly Resource Report'!"&amp;'Coleman Validation'!AC$665666&amp;":"&amp;'Coleman Validation'!AC$665667),'Coleman Validation'!AC$665668,FALSE))</f>
        <v>0.32829038608264588</v>
      </c>
      <c r="AD154" s="318">
        <f ca="1">+IF(ISERROR(HLOOKUP($B154,INDIRECT("'Monthly Resource Report'!"&amp;'Coleman Validation'!AD$665666&amp;":"&amp;'Coleman Validation'!AD$665667),'Coleman Validation'!AD$665668,FALSE)),0,HLOOKUP($B154,INDIRECT("'Monthly Resource Report'!"&amp;'Coleman Validation'!AD$665666&amp;":"&amp;'Coleman Validation'!AD$665667),'Coleman Validation'!AD$665668,FALSE))</f>
        <v>0.20061253519220293</v>
      </c>
    </row>
    <row r="155" spans="2:30" s="29" customFormat="1">
      <c r="B155" s="301">
        <v>45901</v>
      </c>
      <c r="C155" s="294">
        <v>146</v>
      </c>
      <c r="D155" s="297">
        <v>2.490413427211509</v>
      </c>
      <c r="E155" s="299">
        <v>0.33</v>
      </c>
      <c r="F155" s="295">
        <v>0.2</v>
      </c>
      <c r="G155" s="294">
        <f ca="1">+IF(ISERROR(HLOOKUP($B155,INDIRECT("'Monthly Resource Report'!"&amp;'Coleman Validation'!G$665666&amp;":"&amp;'Coleman Validation'!G$665667),'Coleman Validation'!G$665668,FALSE)),0,HLOOKUP($B155,INDIRECT("'Monthly Resource Report'!"&amp;'Coleman Validation'!G$665666&amp;":"&amp;'Coleman Validation'!G$665667),'Coleman Validation'!G$665668,FALSE))</f>
        <v>146</v>
      </c>
      <c r="H155" s="297">
        <f ca="1">+IF(ISERROR(HLOOKUP($B155,INDIRECT("'Monthly Resource Report'!"&amp;'Coleman Validation'!H$665666&amp;":"&amp;'Coleman Validation'!H$665667),'Coleman Validation'!H$665668,FALSE)),0,HLOOKUP($B155,INDIRECT("'Monthly Resource Report'!"&amp;'Coleman Validation'!H$665666&amp;":"&amp;'Coleman Validation'!H$665667),'Coleman Validation'!H$665668,FALSE))</f>
        <v>2.4899967771690208</v>
      </c>
      <c r="I155" s="317">
        <f ca="1">+IF(ISERROR(HLOOKUP($B155,INDIRECT("'Monthly Resource Report'!"&amp;'Coleman Validation'!I$665666&amp;":"&amp;'Coleman Validation'!I$665667),'Coleman Validation'!I$665668,FALSE)),0,HLOOKUP($B155,INDIRECT("'Monthly Resource Report'!"&amp;'Coleman Validation'!I$665666&amp;":"&amp;'Coleman Validation'!I$665667),'Coleman Validation'!I$665668,FALSE))</f>
        <v>0.32712009365351835</v>
      </c>
      <c r="J155" s="318">
        <f ca="1">+IF(ISERROR(HLOOKUP($B155,INDIRECT("'Monthly Resource Report'!"&amp;'Coleman Validation'!J$665666&amp;":"&amp;'Coleman Validation'!J$665667),'Coleman Validation'!J$665668,FALSE)),0,HLOOKUP($B155,INDIRECT("'Monthly Resource Report'!"&amp;'Coleman Validation'!J$665666&amp;":"&amp;'Coleman Validation'!J$665667),'Coleman Validation'!J$665668,FALSE))</f>
        <v>0.20089407568708564</v>
      </c>
      <c r="L155" s="301">
        <v>45901</v>
      </c>
      <c r="M155" s="294">
        <v>146</v>
      </c>
      <c r="N155" s="297">
        <v>2.490413427211509</v>
      </c>
      <c r="O155" s="299">
        <v>0.33</v>
      </c>
      <c r="P155" s="295">
        <v>0.2</v>
      </c>
      <c r="Q155" s="294">
        <f ca="1">+IF(ISERROR(HLOOKUP($B155,INDIRECT("'Monthly Resource Report'!"&amp;'Coleman Validation'!Q$665666&amp;":"&amp;'Coleman Validation'!Q$665667),'Coleman Validation'!Q$665668,FALSE)),0,HLOOKUP($B155,INDIRECT("'Monthly Resource Report'!"&amp;'Coleman Validation'!Q$665666&amp;":"&amp;'Coleman Validation'!Q$665667),'Coleman Validation'!Q$665668,FALSE))</f>
        <v>146</v>
      </c>
      <c r="R155" s="297">
        <f ca="1">+IF(ISERROR(HLOOKUP($B155,INDIRECT("'Monthly Resource Report'!"&amp;'Coleman Validation'!R$665666&amp;":"&amp;'Coleman Validation'!R$665667),'Coleman Validation'!R$665668,FALSE)),0,HLOOKUP($B155,INDIRECT("'Monthly Resource Report'!"&amp;'Coleman Validation'!R$665666&amp;":"&amp;'Coleman Validation'!R$665667),'Coleman Validation'!R$665668,FALSE))</f>
        <v>2.4899964966148818</v>
      </c>
      <c r="S155" s="317">
        <f ca="1">+IF(ISERROR(HLOOKUP($B155,INDIRECT("'Monthly Resource Report'!"&amp;'Coleman Validation'!S$665666&amp;":"&amp;'Coleman Validation'!S$665667),'Coleman Validation'!S$665668,FALSE)),0,HLOOKUP($B155,INDIRECT("'Monthly Resource Report'!"&amp;'Coleman Validation'!S$665666&amp;":"&amp;'Coleman Validation'!S$665667),'Coleman Validation'!S$665668,FALSE))</f>
        <v>0.32698676340740335</v>
      </c>
      <c r="T155" s="318">
        <f ca="1">+IF(ISERROR(HLOOKUP($B155,INDIRECT("'Monthly Resource Report'!"&amp;'Coleman Validation'!T$665666&amp;":"&amp;'Coleman Validation'!T$665667),'Coleman Validation'!T$665668,FALSE)),0,HLOOKUP($B155,INDIRECT("'Monthly Resource Report'!"&amp;'Coleman Validation'!T$665666&amp;":"&amp;'Coleman Validation'!T$665667),'Coleman Validation'!T$665668,FALSE))</f>
        <v>0.20061545949792101</v>
      </c>
      <c r="V155" s="301">
        <v>45901</v>
      </c>
      <c r="W155" s="294">
        <v>151</v>
      </c>
      <c r="X155" s="297">
        <v>2.490413427211509</v>
      </c>
      <c r="Y155" s="299">
        <v>0.33</v>
      </c>
      <c r="Z155" s="295">
        <v>0.2</v>
      </c>
      <c r="AA155" s="294">
        <f ca="1">+IF(ISERROR(HLOOKUP($B155,INDIRECT("'Monthly Resource Report'!"&amp;'Coleman Validation'!AA$665666&amp;":"&amp;'Coleman Validation'!AA$665667),'Coleman Validation'!AA$665668,FALSE)),0,HLOOKUP($B155,INDIRECT("'Monthly Resource Report'!"&amp;'Coleman Validation'!AA$665666&amp;":"&amp;'Coleman Validation'!AA$665667),'Coleman Validation'!AA$665668,FALSE))</f>
        <v>151</v>
      </c>
      <c r="AB155" s="297">
        <f ca="1">+IF(ISERROR(HLOOKUP($B155,INDIRECT("'Monthly Resource Report'!"&amp;'Coleman Validation'!AB$665666&amp;":"&amp;'Coleman Validation'!AB$665667),'Coleman Validation'!AB$665668,FALSE)),0,HLOOKUP($B155,INDIRECT("'Monthly Resource Report'!"&amp;'Coleman Validation'!AB$665666&amp;":"&amp;'Coleman Validation'!AB$665667),'Coleman Validation'!AB$665668,FALSE))</f>
        <v>2.4899973596610283</v>
      </c>
      <c r="AC155" s="317">
        <f ca="1">+IF(ISERROR(HLOOKUP($B155,INDIRECT("'Monthly Resource Report'!"&amp;'Coleman Validation'!AC$665666&amp;":"&amp;'Coleman Validation'!AC$665667),'Coleman Validation'!AC$665668,FALSE)),0,HLOOKUP($B155,INDIRECT("'Monthly Resource Report'!"&amp;'Coleman Validation'!AC$665666&amp;":"&amp;'Coleman Validation'!AC$665667),'Coleman Validation'!AC$665668,FALSE))</f>
        <v>0.32777781473408579</v>
      </c>
      <c r="AD155" s="318">
        <f ca="1">+IF(ISERROR(HLOOKUP($B155,INDIRECT("'Monthly Resource Report'!"&amp;'Coleman Validation'!AD$665666&amp;":"&amp;'Coleman Validation'!AD$665667),'Coleman Validation'!AD$665668,FALSE)),0,HLOOKUP($B155,INDIRECT("'Monthly Resource Report'!"&amp;'Coleman Validation'!AD$665666&amp;":"&amp;'Coleman Validation'!AD$665667),'Coleman Validation'!AD$665668,FALSE))</f>
        <v>0.20064811509278374</v>
      </c>
    </row>
    <row r="156" spans="2:30" s="29" customFormat="1">
      <c r="B156" s="301">
        <v>45931</v>
      </c>
      <c r="C156" s="294">
        <v>146</v>
      </c>
      <c r="D156" s="297">
        <v>2.490413427211509</v>
      </c>
      <c r="E156" s="299">
        <v>0.33</v>
      </c>
      <c r="F156" s="295">
        <v>0.2</v>
      </c>
      <c r="G156" s="294">
        <f ca="1">+IF(ISERROR(HLOOKUP($B156,INDIRECT("'Monthly Resource Report'!"&amp;'Coleman Validation'!G$665666&amp;":"&amp;'Coleman Validation'!G$665667),'Coleman Validation'!G$665668,FALSE)),0,HLOOKUP($B156,INDIRECT("'Monthly Resource Report'!"&amp;'Coleman Validation'!G$665666&amp;":"&amp;'Coleman Validation'!G$665667),'Coleman Validation'!G$665668,FALSE))</f>
        <v>146</v>
      </c>
      <c r="H156" s="297">
        <f ca="1">+IF(ISERROR(HLOOKUP($B156,INDIRECT("'Monthly Resource Report'!"&amp;'Coleman Validation'!H$665666&amp;":"&amp;'Coleman Validation'!H$665667),'Coleman Validation'!H$665668,FALSE)),0,HLOOKUP($B156,INDIRECT("'Monthly Resource Report'!"&amp;'Coleman Validation'!H$665666&amp;":"&amp;'Coleman Validation'!H$665667),'Coleman Validation'!H$665668,FALSE))</f>
        <v>2.4899961050171591</v>
      </c>
      <c r="I156" s="317">
        <f ca="1">+IF(ISERROR(HLOOKUP($B156,INDIRECT("'Monthly Resource Report'!"&amp;'Coleman Validation'!I$665666&amp;":"&amp;'Coleman Validation'!I$665667),'Coleman Validation'!I$665668,FALSE)),0,HLOOKUP($B156,INDIRECT("'Monthly Resource Report'!"&amp;'Coleman Validation'!I$665666&amp;":"&amp;'Coleman Validation'!I$665667),'Coleman Validation'!I$665668,FALSE))</f>
        <v>0.32773630214324384</v>
      </c>
      <c r="J156" s="318">
        <f ca="1">+IF(ISERROR(HLOOKUP($B156,INDIRECT("'Monthly Resource Report'!"&amp;'Coleman Validation'!J$665666&amp;":"&amp;'Coleman Validation'!J$665667),'Coleman Validation'!J$665668,FALSE)),0,HLOOKUP($B156,INDIRECT("'Monthly Resource Report'!"&amp;'Coleman Validation'!J$665666&amp;":"&amp;'Coleman Validation'!J$665667),'Coleman Validation'!J$665668,FALSE))</f>
        <v>0.20051781951972469</v>
      </c>
      <c r="L156" s="301">
        <v>45931</v>
      </c>
      <c r="M156" s="294">
        <v>146</v>
      </c>
      <c r="N156" s="297">
        <v>2.490413427211509</v>
      </c>
      <c r="O156" s="299">
        <v>0.33</v>
      </c>
      <c r="P156" s="295">
        <v>0.2</v>
      </c>
      <c r="Q156" s="294">
        <f ca="1">+IF(ISERROR(HLOOKUP($B156,INDIRECT("'Monthly Resource Report'!"&amp;'Coleman Validation'!Q$665666&amp;":"&amp;'Coleman Validation'!Q$665667),'Coleman Validation'!Q$665668,FALSE)),0,HLOOKUP($B156,INDIRECT("'Monthly Resource Report'!"&amp;'Coleman Validation'!Q$665666&amp;":"&amp;'Coleman Validation'!Q$665667),'Coleman Validation'!Q$665668,FALSE))</f>
        <v>146</v>
      </c>
      <c r="R156" s="297">
        <f ca="1">+IF(ISERROR(HLOOKUP($B156,INDIRECT("'Monthly Resource Report'!"&amp;'Coleman Validation'!R$665666&amp;":"&amp;'Coleman Validation'!R$665667),'Coleman Validation'!R$665668,FALSE)),0,HLOOKUP($B156,INDIRECT("'Monthly Resource Report'!"&amp;'Coleman Validation'!R$665666&amp;":"&amp;'Coleman Validation'!R$665667),'Coleman Validation'!R$665668,FALSE))</f>
        <v>2.4899962060934353</v>
      </c>
      <c r="S156" s="317">
        <f ca="1">+IF(ISERROR(HLOOKUP($B156,INDIRECT("'Monthly Resource Report'!"&amp;'Coleman Validation'!S$665666&amp;":"&amp;'Coleman Validation'!S$665667),'Coleman Validation'!S$665668,FALSE)),0,HLOOKUP($B156,INDIRECT("'Monthly Resource Report'!"&amp;'Coleman Validation'!S$665666&amp;":"&amp;'Coleman Validation'!S$665667),'Coleman Validation'!S$665668,FALSE))</f>
        <v>0.32769812980712398</v>
      </c>
      <c r="T156" s="318">
        <f ca="1">+IF(ISERROR(HLOOKUP($B156,INDIRECT("'Monthly Resource Report'!"&amp;'Coleman Validation'!T$665666&amp;":"&amp;'Coleman Validation'!T$665667),'Coleman Validation'!T$665668,FALSE)),0,HLOOKUP($B156,INDIRECT("'Monthly Resource Report'!"&amp;'Coleman Validation'!T$665666&amp;":"&amp;'Coleman Validation'!T$665667),'Coleman Validation'!T$665668,FALSE))</f>
        <v>0.20039121905384941</v>
      </c>
      <c r="V156" s="301">
        <v>45931</v>
      </c>
      <c r="W156" s="294">
        <v>151</v>
      </c>
      <c r="X156" s="297">
        <v>2.490413427211509</v>
      </c>
      <c r="Y156" s="299">
        <v>0.33</v>
      </c>
      <c r="Z156" s="295">
        <v>0.2</v>
      </c>
      <c r="AA156" s="294">
        <f ca="1">+IF(ISERROR(HLOOKUP($B156,INDIRECT("'Monthly Resource Report'!"&amp;'Coleman Validation'!AA$665666&amp;":"&amp;'Coleman Validation'!AA$665667),'Coleman Validation'!AA$665668,FALSE)),0,HLOOKUP($B156,INDIRECT("'Monthly Resource Report'!"&amp;'Coleman Validation'!AA$665666&amp;":"&amp;'Coleman Validation'!AA$665667),'Coleman Validation'!AA$665668,FALSE))</f>
        <v>151</v>
      </c>
      <c r="AB156" s="297">
        <f ca="1">+IF(ISERROR(HLOOKUP($B156,INDIRECT("'Monthly Resource Report'!"&amp;'Coleman Validation'!AB$665666&amp;":"&amp;'Coleman Validation'!AB$665667),'Coleman Validation'!AB$665668,FALSE)),0,HLOOKUP($B156,INDIRECT("'Monthly Resource Report'!"&amp;'Coleman Validation'!AB$665666&amp;":"&amp;'Coleman Validation'!AB$665667),'Coleman Validation'!AB$665668,FALSE))</f>
        <v>2.4899970967881417</v>
      </c>
      <c r="AC156" s="317">
        <f ca="1">+IF(ISERROR(HLOOKUP($B156,INDIRECT("'Monthly Resource Report'!"&amp;'Coleman Validation'!AC$665666&amp;":"&amp;'Coleman Validation'!AC$665667),'Coleman Validation'!AC$665668,FALSE)),0,HLOOKUP($B156,INDIRECT("'Monthly Resource Report'!"&amp;'Coleman Validation'!AC$665666&amp;":"&amp;'Coleman Validation'!AC$665667),'Coleman Validation'!AC$665668,FALSE))</f>
        <v>0.32802907813216448</v>
      </c>
      <c r="AD156" s="318">
        <f ca="1">+IF(ISERROR(HLOOKUP($B156,INDIRECT("'Monthly Resource Report'!"&amp;'Coleman Validation'!AD$665666&amp;":"&amp;'Coleman Validation'!AD$665667),'Coleman Validation'!AD$665668,FALSE)),0,HLOOKUP($B156,INDIRECT("'Monthly Resource Report'!"&amp;'Coleman Validation'!AD$665666&amp;":"&amp;'Coleman Validation'!AD$665667),'Coleman Validation'!AD$665668,FALSE))</f>
        <v>0.20062139286062675</v>
      </c>
    </row>
    <row r="157" spans="2:30" s="29" customFormat="1">
      <c r="B157" s="301">
        <v>45962</v>
      </c>
      <c r="C157" s="294">
        <v>146</v>
      </c>
      <c r="D157" s="297">
        <v>2.490413427211509</v>
      </c>
      <c r="E157" s="299">
        <v>0.33</v>
      </c>
      <c r="F157" s="295">
        <v>0.2</v>
      </c>
      <c r="G157" s="294">
        <f ca="1">+IF(ISERROR(HLOOKUP($B157,INDIRECT("'Monthly Resource Report'!"&amp;'Coleman Validation'!G$665666&amp;":"&amp;'Coleman Validation'!G$665667),'Coleman Validation'!G$665668,FALSE)),0,HLOOKUP($B157,INDIRECT("'Monthly Resource Report'!"&amp;'Coleman Validation'!G$665666&amp;":"&amp;'Coleman Validation'!G$665667),'Coleman Validation'!G$665668,FALSE))</f>
        <v>146</v>
      </c>
      <c r="H157" s="297">
        <f ca="1">+IF(ISERROR(HLOOKUP($B157,INDIRECT("'Monthly Resource Report'!"&amp;'Coleman Validation'!H$665666&amp;":"&amp;'Coleman Validation'!H$665667),'Coleman Validation'!H$665668,FALSE)),0,HLOOKUP($B157,INDIRECT("'Monthly Resource Report'!"&amp;'Coleman Validation'!H$665666&amp;":"&amp;'Coleman Validation'!H$665667),'Coleman Validation'!H$665668,FALSE))</f>
        <v>2.4899961860770627</v>
      </c>
      <c r="I157" s="317">
        <f ca="1">+IF(ISERROR(HLOOKUP($B157,INDIRECT("'Monthly Resource Report'!"&amp;'Coleman Validation'!I$665666&amp;":"&amp;'Coleman Validation'!I$665667),'Coleman Validation'!I$665668,FALSE)),0,HLOOKUP($B157,INDIRECT("'Monthly Resource Report'!"&amp;'Coleman Validation'!I$665666&amp;":"&amp;'Coleman Validation'!I$665667),'Coleman Validation'!I$665668,FALSE))</f>
        <v>0.32855851013002491</v>
      </c>
      <c r="J157" s="318">
        <f ca="1">+IF(ISERROR(HLOOKUP($B157,INDIRECT("'Monthly Resource Report'!"&amp;'Coleman Validation'!J$665666&amp;":"&amp;'Coleman Validation'!J$665667),'Coleman Validation'!J$665668,FALSE)),0,HLOOKUP($B157,INDIRECT("'Monthly Resource Report'!"&amp;'Coleman Validation'!J$665666&amp;":"&amp;'Coleman Validation'!J$665667),'Coleman Validation'!J$665668,FALSE))</f>
        <v>0.20034480446238676</v>
      </c>
      <c r="L157" s="301">
        <v>45962</v>
      </c>
      <c r="M157" s="294">
        <v>146</v>
      </c>
      <c r="N157" s="297">
        <v>2.490413427211509</v>
      </c>
      <c r="O157" s="299">
        <v>0.33</v>
      </c>
      <c r="P157" s="295">
        <v>0.2</v>
      </c>
      <c r="Q157" s="294">
        <f ca="1">+IF(ISERROR(HLOOKUP($B157,INDIRECT("'Monthly Resource Report'!"&amp;'Coleman Validation'!Q$665666&amp;":"&amp;'Coleman Validation'!Q$665667),'Coleman Validation'!Q$665668,FALSE)),0,HLOOKUP($B157,INDIRECT("'Monthly Resource Report'!"&amp;'Coleman Validation'!Q$665666&amp;":"&amp;'Coleman Validation'!Q$665667),'Coleman Validation'!Q$665668,FALSE))</f>
        <v>146</v>
      </c>
      <c r="R157" s="297">
        <f ca="1">+IF(ISERROR(HLOOKUP($B157,INDIRECT("'Monthly Resource Report'!"&amp;'Coleman Validation'!R$665666&amp;":"&amp;'Coleman Validation'!R$665667),'Coleman Validation'!R$665668,FALSE)),0,HLOOKUP($B157,INDIRECT("'Monthly Resource Report'!"&amp;'Coleman Validation'!R$665666&amp;":"&amp;'Coleman Validation'!R$665667),'Coleman Validation'!R$665668,FALSE))</f>
        <v>2.4899961954281729</v>
      </c>
      <c r="S157" s="317">
        <f ca="1">+IF(ISERROR(HLOOKUP($B157,INDIRECT("'Monthly Resource Report'!"&amp;'Coleman Validation'!S$665666&amp;":"&amp;'Coleman Validation'!S$665667),'Coleman Validation'!S$665668,FALSE)),0,HLOOKUP($B157,INDIRECT("'Monthly Resource Report'!"&amp;'Coleman Validation'!S$665666&amp;":"&amp;'Coleman Validation'!S$665667),'Coleman Validation'!S$665668,FALSE))</f>
        <v>0.32861443671809809</v>
      </c>
      <c r="T157" s="318">
        <f ca="1">+IF(ISERROR(HLOOKUP($B157,INDIRECT("'Monthly Resource Report'!"&amp;'Coleman Validation'!T$665666&amp;":"&amp;'Coleman Validation'!T$665667),'Coleman Validation'!T$665668,FALSE)),0,HLOOKUP($B157,INDIRECT("'Monthly Resource Report'!"&amp;'Coleman Validation'!T$665666&amp;":"&amp;'Coleman Validation'!T$665667),'Coleman Validation'!T$665668,FALSE))</f>
        <v>0.20057205142424797</v>
      </c>
      <c r="V157" s="301">
        <v>45962</v>
      </c>
      <c r="W157" s="294">
        <v>151</v>
      </c>
      <c r="X157" s="297">
        <v>2.490413427211509</v>
      </c>
      <c r="Y157" s="299">
        <v>0.33</v>
      </c>
      <c r="Z157" s="295">
        <v>0.2</v>
      </c>
      <c r="AA157" s="294">
        <f ca="1">+IF(ISERROR(HLOOKUP($B157,INDIRECT("'Monthly Resource Report'!"&amp;'Coleman Validation'!AA$665666&amp;":"&amp;'Coleman Validation'!AA$665667),'Coleman Validation'!AA$665668,FALSE)),0,HLOOKUP($B157,INDIRECT("'Monthly Resource Report'!"&amp;'Coleman Validation'!AA$665666&amp;":"&amp;'Coleman Validation'!AA$665667),'Coleman Validation'!AA$665668,FALSE))</f>
        <v>151</v>
      </c>
      <c r="AB157" s="297">
        <f ca="1">+IF(ISERROR(HLOOKUP($B157,INDIRECT("'Monthly Resource Report'!"&amp;'Coleman Validation'!AB$665666&amp;":"&amp;'Coleman Validation'!AB$665667),'Coleman Validation'!AB$665668,FALSE)),0,HLOOKUP($B157,INDIRECT("'Monthly Resource Report'!"&amp;'Coleman Validation'!AB$665666&amp;":"&amp;'Coleman Validation'!AB$665667),'Coleman Validation'!AB$665668,FALSE))</f>
        <v>2.4899962804537847</v>
      </c>
      <c r="AC157" s="317">
        <f ca="1">+IF(ISERROR(HLOOKUP($B157,INDIRECT("'Monthly Resource Report'!"&amp;'Coleman Validation'!AC$665666&amp;":"&amp;'Coleman Validation'!AC$665667),'Coleman Validation'!AC$665668,FALSE)),0,HLOOKUP($B157,INDIRECT("'Monthly Resource Report'!"&amp;'Coleman Validation'!AC$665666&amp;":"&amp;'Coleman Validation'!AC$665667),'Coleman Validation'!AC$665668,FALSE))</f>
        <v>0.32893569260730926</v>
      </c>
      <c r="AD157" s="318">
        <f ca="1">+IF(ISERROR(HLOOKUP($B157,INDIRECT("'Monthly Resource Report'!"&amp;'Coleman Validation'!AD$665666&amp;":"&amp;'Coleman Validation'!AD$665667),'Coleman Validation'!AD$665668,FALSE)),0,HLOOKUP($B157,INDIRECT("'Monthly Resource Report'!"&amp;'Coleman Validation'!AD$665666&amp;":"&amp;'Coleman Validation'!AD$665667),'Coleman Validation'!AD$665668,FALSE))</f>
        <v>0.20061681465611023</v>
      </c>
    </row>
    <row r="158" spans="2:30" s="29" customFormat="1">
      <c r="B158" s="301">
        <v>45992</v>
      </c>
      <c r="C158" s="294">
        <v>146</v>
      </c>
      <c r="D158" s="297">
        <v>2.490413427211509</v>
      </c>
      <c r="E158" s="299">
        <v>0.33</v>
      </c>
      <c r="F158" s="295">
        <v>0.2</v>
      </c>
      <c r="G158" s="294">
        <f ca="1">+IF(ISERROR(HLOOKUP($B158,INDIRECT("'Monthly Resource Report'!"&amp;'Coleman Validation'!G$665666&amp;":"&amp;'Coleman Validation'!G$665667),'Coleman Validation'!G$665668,FALSE)),0,HLOOKUP($B158,INDIRECT("'Monthly Resource Report'!"&amp;'Coleman Validation'!G$665666&amp;":"&amp;'Coleman Validation'!G$665667),'Coleman Validation'!G$665668,FALSE))</f>
        <v>146</v>
      </c>
      <c r="H158" s="297">
        <f ca="1">+IF(ISERROR(HLOOKUP($B158,INDIRECT("'Monthly Resource Report'!"&amp;'Coleman Validation'!H$665666&amp;":"&amp;'Coleman Validation'!H$665667),'Coleman Validation'!H$665668,FALSE)),0,HLOOKUP($B158,INDIRECT("'Monthly Resource Report'!"&amp;'Coleman Validation'!H$665666&amp;":"&amp;'Coleman Validation'!H$665667),'Coleman Validation'!H$665668,FALSE))</f>
        <v>2.4899963761164758</v>
      </c>
      <c r="I158" s="317">
        <f ca="1">+IF(ISERROR(HLOOKUP($B158,INDIRECT("'Monthly Resource Report'!"&amp;'Coleman Validation'!I$665666&amp;":"&amp;'Coleman Validation'!I$665667),'Coleman Validation'!I$665668,FALSE)),0,HLOOKUP($B158,INDIRECT("'Monthly Resource Report'!"&amp;'Coleman Validation'!I$665666&amp;":"&amp;'Coleman Validation'!I$665667),'Coleman Validation'!I$665668,FALSE))</f>
        <v>0.3273829713830817</v>
      </c>
      <c r="J158" s="318">
        <f ca="1">+IF(ISERROR(HLOOKUP($B158,INDIRECT("'Monthly Resource Report'!"&amp;'Coleman Validation'!J$665666&amp;":"&amp;'Coleman Validation'!J$665667),'Coleman Validation'!J$665668,FALSE)),0,HLOOKUP($B158,INDIRECT("'Monthly Resource Report'!"&amp;'Coleman Validation'!J$665666&amp;":"&amp;'Coleman Validation'!J$665667),'Coleman Validation'!J$665668,FALSE))</f>
        <v>0.20034230918178625</v>
      </c>
      <c r="L158" s="301">
        <v>45992</v>
      </c>
      <c r="M158" s="294">
        <v>146</v>
      </c>
      <c r="N158" s="297">
        <v>2.490413427211509</v>
      </c>
      <c r="O158" s="299">
        <v>0.33</v>
      </c>
      <c r="P158" s="295">
        <v>0.2</v>
      </c>
      <c r="Q158" s="294">
        <f ca="1">+IF(ISERROR(HLOOKUP($B158,INDIRECT("'Monthly Resource Report'!"&amp;'Coleman Validation'!Q$665666&amp;":"&amp;'Coleman Validation'!Q$665667),'Coleman Validation'!Q$665668,FALSE)),0,HLOOKUP($B158,INDIRECT("'Monthly Resource Report'!"&amp;'Coleman Validation'!Q$665666&amp;":"&amp;'Coleman Validation'!Q$665667),'Coleman Validation'!Q$665668,FALSE))</f>
        <v>146</v>
      </c>
      <c r="R158" s="297">
        <f ca="1">+IF(ISERROR(HLOOKUP($B158,INDIRECT("'Monthly Resource Report'!"&amp;'Coleman Validation'!R$665666&amp;":"&amp;'Coleman Validation'!R$665667),'Coleman Validation'!R$665668,FALSE)),0,HLOOKUP($B158,INDIRECT("'Monthly Resource Report'!"&amp;'Coleman Validation'!R$665666&amp;":"&amp;'Coleman Validation'!R$665667),'Coleman Validation'!R$665668,FALSE))</f>
        <v>2.4899961705386775</v>
      </c>
      <c r="S158" s="317">
        <f ca="1">+IF(ISERROR(HLOOKUP($B158,INDIRECT("'Monthly Resource Report'!"&amp;'Coleman Validation'!S$665666&amp;":"&amp;'Coleman Validation'!S$665667),'Coleman Validation'!S$665668,FALSE)),0,HLOOKUP($B158,INDIRECT("'Monthly Resource Report'!"&amp;'Coleman Validation'!S$665666&amp;":"&amp;'Coleman Validation'!S$665667),'Coleman Validation'!S$665668,FALSE))</f>
        <v>0.32745448597196158</v>
      </c>
      <c r="T158" s="318">
        <f ca="1">+IF(ISERROR(HLOOKUP($B158,INDIRECT("'Monthly Resource Report'!"&amp;'Coleman Validation'!T$665666&amp;":"&amp;'Coleman Validation'!T$665667),'Coleman Validation'!T$665668,FALSE)),0,HLOOKUP($B158,INDIRECT("'Monthly Resource Report'!"&amp;'Coleman Validation'!T$665666&amp;":"&amp;'Coleman Validation'!T$665667),'Coleman Validation'!T$665668,FALSE))</f>
        <v>0.20058355012445664</v>
      </c>
      <c r="V158" s="301">
        <v>45992</v>
      </c>
      <c r="W158" s="294">
        <v>151</v>
      </c>
      <c r="X158" s="297">
        <v>2.490413427211509</v>
      </c>
      <c r="Y158" s="299">
        <v>0.33</v>
      </c>
      <c r="Z158" s="295">
        <v>0.2</v>
      </c>
      <c r="AA158" s="294">
        <f ca="1">+IF(ISERROR(HLOOKUP($B158,INDIRECT("'Monthly Resource Report'!"&amp;'Coleman Validation'!AA$665666&amp;":"&amp;'Coleman Validation'!AA$665667),'Coleman Validation'!AA$665668,FALSE)),0,HLOOKUP($B158,INDIRECT("'Monthly Resource Report'!"&amp;'Coleman Validation'!AA$665666&amp;":"&amp;'Coleman Validation'!AA$665667),'Coleman Validation'!AA$665668,FALSE))</f>
        <v>151</v>
      </c>
      <c r="AB158" s="297">
        <f ca="1">+IF(ISERROR(HLOOKUP($B158,INDIRECT("'Monthly Resource Report'!"&amp;'Coleman Validation'!AB$665666&amp;":"&amp;'Coleman Validation'!AB$665667),'Coleman Validation'!AB$665668,FALSE)),0,HLOOKUP($B158,INDIRECT("'Monthly Resource Report'!"&amp;'Coleman Validation'!AB$665666&amp;":"&amp;'Coleman Validation'!AB$665667),'Coleman Validation'!AB$665668,FALSE))</f>
        <v>2.4899968502496264</v>
      </c>
      <c r="AC158" s="317">
        <f ca="1">+IF(ISERROR(HLOOKUP($B158,INDIRECT("'Monthly Resource Report'!"&amp;'Coleman Validation'!AC$665666&amp;":"&amp;'Coleman Validation'!AC$665667),'Coleman Validation'!AC$665668,FALSE)),0,HLOOKUP($B158,INDIRECT("'Monthly Resource Report'!"&amp;'Coleman Validation'!AC$665666&amp;":"&amp;'Coleman Validation'!AC$665667),'Coleman Validation'!AC$665668,FALSE))</f>
        <v>0.3281902333164437</v>
      </c>
      <c r="AD158" s="318">
        <f ca="1">+IF(ISERROR(HLOOKUP($B158,INDIRECT("'Monthly Resource Report'!"&amp;'Coleman Validation'!AD$665666&amp;":"&amp;'Coleman Validation'!AD$665667),'Coleman Validation'!AD$665668,FALSE)),0,HLOOKUP($B158,INDIRECT("'Monthly Resource Report'!"&amp;'Coleman Validation'!AD$665666&amp;":"&amp;'Coleman Validation'!AD$665667),'Coleman Validation'!AD$665668,FALSE))</f>
        <v>0.20081852714754397</v>
      </c>
    </row>
    <row r="159" spans="2:30" s="29" customFormat="1">
      <c r="B159" s="301">
        <v>46023</v>
      </c>
      <c r="C159" s="294">
        <v>146</v>
      </c>
      <c r="D159" s="297">
        <v>2.5596469204879893</v>
      </c>
      <c r="E159" s="299">
        <v>0.33</v>
      </c>
      <c r="F159" s="295">
        <v>0.2</v>
      </c>
      <c r="G159" s="294">
        <f ca="1">+IF(ISERROR(HLOOKUP($B159,INDIRECT("'Monthly Resource Report'!"&amp;'Coleman Validation'!G$665666&amp;":"&amp;'Coleman Validation'!G$665667),'Coleman Validation'!G$665668,FALSE)),0,HLOOKUP($B159,INDIRECT("'Monthly Resource Report'!"&amp;'Coleman Validation'!G$665666&amp;":"&amp;'Coleman Validation'!G$665667),'Coleman Validation'!G$665668,FALSE))</f>
        <v>146</v>
      </c>
      <c r="H159" s="297">
        <f ca="1">+IF(ISERROR(HLOOKUP($B159,INDIRECT("'Monthly Resource Report'!"&amp;'Coleman Validation'!H$665666&amp;":"&amp;'Coleman Validation'!H$665667),'Coleman Validation'!H$665668,FALSE)),0,HLOOKUP($B159,INDIRECT("'Monthly Resource Report'!"&amp;'Coleman Validation'!H$665666&amp;":"&amp;'Coleman Validation'!H$665667),'Coleman Validation'!H$665668,FALSE))</f>
        <v>2.5600036405621029</v>
      </c>
      <c r="I159" s="317">
        <f ca="1">+IF(ISERROR(HLOOKUP($B159,INDIRECT("'Monthly Resource Report'!"&amp;'Coleman Validation'!I$665666&amp;":"&amp;'Coleman Validation'!I$665667),'Coleman Validation'!I$665668,FALSE)),0,HLOOKUP($B159,INDIRECT("'Monthly Resource Report'!"&amp;'Coleman Validation'!I$665666&amp;":"&amp;'Coleman Validation'!I$665667),'Coleman Validation'!I$665668,FALSE))</f>
        <v>0.32815154716544431</v>
      </c>
      <c r="J159" s="318">
        <f ca="1">+IF(ISERROR(HLOOKUP($B159,INDIRECT("'Monthly Resource Report'!"&amp;'Coleman Validation'!J$665666&amp;":"&amp;'Coleman Validation'!J$665667),'Coleman Validation'!J$665668,FALSE)),0,HLOOKUP($B159,INDIRECT("'Monthly Resource Report'!"&amp;'Coleman Validation'!J$665666&amp;":"&amp;'Coleman Validation'!J$665667),'Coleman Validation'!J$665668,FALSE))</f>
        <v>0.20050541716773243</v>
      </c>
      <c r="L159" s="301">
        <v>46023</v>
      </c>
      <c r="M159" s="294">
        <v>146</v>
      </c>
      <c r="N159" s="297">
        <v>2.5596469204879893</v>
      </c>
      <c r="O159" s="299">
        <v>0.33</v>
      </c>
      <c r="P159" s="295">
        <v>0.2</v>
      </c>
      <c r="Q159" s="294">
        <f ca="1">+IF(ISERROR(HLOOKUP($B159,INDIRECT("'Monthly Resource Report'!"&amp;'Coleman Validation'!Q$665666&amp;":"&amp;'Coleman Validation'!Q$665667),'Coleman Validation'!Q$665668,FALSE)),0,HLOOKUP($B159,INDIRECT("'Monthly Resource Report'!"&amp;'Coleman Validation'!Q$665666&amp;":"&amp;'Coleman Validation'!Q$665667),'Coleman Validation'!Q$665668,FALSE))</f>
        <v>146</v>
      </c>
      <c r="R159" s="297">
        <f ca="1">+IF(ISERROR(HLOOKUP($B159,INDIRECT("'Monthly Resource Report'!"&amp;'Coleman Validation'!R$665666&amp;":"&amp;'Coleman Validation'!R$665667),'Coleman Validation'!R$665668,FALSE)),0,HLOOKUP($B159,INDIRECT("'Monthly Resource Report'!"&amp;'Coleman Validation'!R$665666&amp;":"&amp;'Coleman Validation'!R$665667),'Coleman Validation'!R$665668,FALSE))</f>
        <v>2.5600031235033214</v>
      </c>
      <c r="S159" s="317">
        <f ca="1">+IF(ISERROR(HLOOKUP($B159,INDIRECT("'Monthly Resource Report'!"&amp;'Coleman Validation'!S$665666&amp;":"&amp;'Coleman Validation'!S$665667),'Coleman Validation'!S$665668,FALSE)),0,HLOOKUP($B159,INDIRECT("'Monthly Resource Report'!"&amp;'Coleman Validation'!S$665666&amp;":"&amp;'Coleman Validation'!S$665667),'Coleman Validation'!S$665668,FALSE))</f>
        <v>0.32811757055435037</v>
      </c>
      <c r="T159" s="318">
        <f ca="1">+IF(ISERROR(HLOOKUP($B159,INDIRECT("'Monthly Resource Report'!"&amp;'Coleman Validation'!T$665666&amp;":"&amp;'Coleman Validation'!T$665667),'Coleman Validation'!T$665668,FALSE)),0,HLOOKUP($B159,INDIRECT("'Monthly Resource Report'!"&amp;'Coleman Validation'!T$665666&amp;":"&amp;'Coleman Validation'!T$665667),'Coleman Validation'!T$665668,FALSE))</f>
        <v>0.2007580201793541</v>
      </c>
      <c r="V159" s="301">
        <v>46023</v>
      </c>
      <c r="W159" s="294">
        <v>151</v>
      </c>
      <c r="X159" s="297">
        <v>2.5596469204879893</v>
      </c>
      <c r="Y159" s="299">
        <v>0.33</v>
      </c>
      <c r="Z159" s="295">
        <v>0.2</v>
      </c>
      <c r="AA159" s="294">
        <f ca="1">+IF(ISERROR(HLOOKUP($B159,INDIRECT("'Monthly Resource Report'!"&amp;'Coleman Validation'!AA$665666&amp;":"&amp;'Coleman Validation'!AA$665667),'Coleman Validation'!AA$665668,FALSE)),0,HLOOKUP($B159,INDIRECT("'Monthly Resource Report'!"&amp;'Coleman Validation'!AA$665666&amp;":"&amp;'Coleman Validation'!AA$665667),'Coleman Validation'!AA$665668,FALSE))</f>
        <v>151</v>
      </c>
      <c r="AB159" s="297">
        <f ca="1">+IF(ISERROR(HLOOKUP($B159,INDIRECT("'Monthly Resource Report'!"&amp;'Coleman Validation'!AB$665666&amp;":"&amp;'Coleman Validation'!AB$665667),'Coleman Validation'!AB$665668,FALSE)),0,HLOOKUP($B159,INDIRECT("'Monthly Resource Report'!"&amp;'Coleman Validation'!AB$665666&amp;":"&amp;'Coleman Validation'!AB$665667),'Coleman Validation'!AB$665668,FALSE))</f>
        <v>2.5599979817754321</v>
      </c>
      <c r="AC159" s="317">
        <f ca="1">+IF(ISERROR(HLOOKUP($B159,INDIRECT("'Monthly Resource Report'!"&amp;'Coleman Validation'!AC$665666&amp;":"&amp;'Coleman Validation'!AC$665667),'Coleman Validation'!AC$665668,FALSE)),0,HLOOKUP($B159,INDIRECT("'Monthly Resource Report'!"&amp;'Coleman Validation'!AC$665666&amp;":"&amp;'Coleman Validation'!AC$665667),'Coleman Validation'!AC$665668,FALSE))</f>
        <v>0.32880143680678103</v>
      </c>
      <c r="AD159" s="318">
        <f ca="1">+IF(ISERROR(HLOOKUP($B159,INDIRECT("'Monthly Resource Report'!"&amp;'Coleman Validation'!AD$665666&amp;":"&amp;'Coleman Validation'!AD$665667),'Coleman Validation'!AD$665668,FALSE)),0,HLOOKUP($B159,INDIRECT("'Monthly Resource Report'!"&amp;'Coleman Validation'!AD$665666&amp;":"&amp;'Coleman Validation'!AD$665667),'Coleman Validation'!AD$665668,FALSE))</f>
        <v>0.20060335515380348</v>
      </c>
    </row>
    <row r="160" spans="2:30" s="29" customFormat="1">
      <c r="B160" s="301">
        <v>46054</v>
      </c>
      <c r="C160" s="294">
        <v>146</v>
      </c>
      <c r="D160" s="297">
        <v>2.5596469204879893</v>
      </c>
      <c r="E160" s="299">
        <v>0.33</v>
      </c>
      <c r="F160" s="295">
        <v>0.2</v>
      </c>
      <c r="G160" s="294">
        <f ca="1">+IF(ISERROR(HLOOKUP($B160,INDIRECT("'Monthly Resource Report'!"&amp;'Coleman Validation'!G$665666&amp;":"&amp;'Coleman Validation'!G$665667),'Coleman Validation'!G$665668,FALSE)),0,HLOOKUP($B160,INDIRECT("'Monthly Resource Report'!"&amp;'Coleman Validation'!G$665666&amp;":"&amp;'Coleman Validation'!G$665667),'Coleman Validation'!G$665668,FALSE))</f>
        <v>146</v>
      </c>
      <c r="H160" s="297">
        <f ca="1">+IF(ISERROR(HLOOKUP($B160,INDIRECT("'Monthly Resource Report'!"&amp;'Coleman Validation'!H$665666&amp;":"&amp;'Coleman Validation'!H$665667),'Coleman Validation'!H$665668,FALSE)),0,HLOOKUP($B160,INDIRECT("'Monthly Resource Report'!"&amp;'Coleman Validation'!H$665666&amp;":"&amp;'Coleman Validation'!H$665667),'Coleman Validation'!H$665668,FALSE))</f>
        <v>2.560003419543833</v>
      </c>
      <c r="I160" s="317">
        <f ca="1">+IF(ISERROR(HLOOKUP($B160,INDIRECT("'Monthly Resource Report'!"&amp;'Coleman Validation'!I$665666&amp;":"&amp;'Coleman Validation'!I$665667),'Coleman Validation'!I$665668,FALSE)),0,HLOOKUP($B160,INDIRECT("'Monthly Resource Report'!"&amp;'Coleman Validation'!I$665666&amp;":"&amp;'Coleman Validation'!I$665667),'Coleman Validation'!I$665668,FALSE))</f>
        <v>0.32846128257946428</v>
      </c>
      <c r="J160" s="318">
        <f ca="1">+IF(ISERROR(HLOOKUP($B160,INDIRECT("'Monthly Resource Report'!"&amp;'Coleman Validation'!J$665666&amp;":"&amp;'Coleman Validation'!J$665667),'Coleman Validation'!J$665668,FALSE)),0,HLOOKUP($B160,INDIRECT("'Monthly Resource Report'!"&amp;'Coleman Validation'!J$665666&amp;":"&amp;'Coleman Validation'!J$665667),'Coleman Validation'!J$665668,FALSE))</f>
        <v>0.20035846715985833</v>
      </c>
      <c r="L160" s="301">
        <v>46054</v>
      </c>
      <c r="M160" s="294">
        <v>146</v>
      </c>
      <c r="N160" s="297">
        <v>2.5596469204879893</v>
      </c>
      <c r="O160" s="299">
        <v>0.33</v>
      </c>
      <c r="P160" s="295">
        <v>0.2</v>
      </c>
      <c r="Q160" s="294">
        <f ca="1">+IF(ISERROR(HLOOKUP($B160,INDIRECT("'Monthly Resource Report'!"&amp;'Coleman Validation'!Q$665666&amp;":"&amp;'Coleman Validation'!Q$665667),'Coleman Validation'!Q$665668,FALSE)),0,HLOOKUP($B160,INDIRECT("'Monthly Resource Report'!"&amp;'Coleman Validation'!Q$665666&amp;":"&amp;'Coleman Validation'!Q$665667),'Coleman Validation'!Q$665668,FALSE))</f>
        <v>146</v>
      </c>
      <c r="R160" s="297">
        <f ca="1">+IF(ISERROR(HLOOKUP($B160,INDIRECT("'Monthly Resource Report'!"&amp;'Coleman Validation'!R$665666&amp;":"&amp;'Coleman Validation'!R$665667),'Coleman Validation'!R$665668,FALSE)),0,HLOOKUP($B160,INDIRECT("'Monthly Resource Report'!"&amp;'Coleman Validation'!R$665666&amp;":"&amp;'Coleman Validation'!R$665667),'Coleman Validation'!R$665668,FALSE))</f>
        <v>2.5600033226397798</v>
      </c>
      <c r="S160" s="317">
        <f ca="1">+IF(ISERROR(HLOOKUP($B160,INDIRECT("'Monthly Resource Report'!"&amp;'Coleman Validation'!S$665666&amp;":"&amp;'Coleman Validation'!S$665667),'Coleman Validation'!S$665668,FALSE)),0,HLOOKUP($B160,INDIRECT("'Monthly Resource Report'!"&amp;'Coleman Validation'!S$665666&amp;":"&amp;'Coleman Validation'!S$665667),'Coleman Validation'!S$665668,FALSE))</f>
        <v>0.32831996989322826</v>
      </c>
      <c r="T160" s="318">
        <f ca="1">+IF(ISERROR(HLOOKUP($B160,INDIRECT("'Monthly Resource Report'!"&amp;'Coleman Validation'!T$665666&amp;":"&amp;'Coleman Validation'!T$665667),'Coleman Validation'!T$665668,FALSE)),0,HLOOKUP($B160,INDIRECT("'Monthly Resource Report'!"&amp;'Coleman Validation'!T$665666&amp;":"&amp;'Coleman Validation'!T$665667),'Coleman Validation'!T$665668,FALSE))</f>
        <v>0.20042728041656321</v>
      </c>
      <c r="V160" s="301">
        <v>46054</v>
      </c>
      <c r="W160" s="294">
        <v>151</v>
      </c>
      <c r="X160" s="297">
        <v>2.5596469204879893</v>
      </c>
      <c r="Y160" s="299">
        <v>0.33</v>
      </c>
      <c r="Z160" s="295">
        <v>0.2</v>
      </c>
      <c r="AA160" s="294">
        <f ca="1">+IF(ISERROR(HLOOKUP($B160,INDIRECT("'Monthly Resource Report'!"&amp;'Coleman Validation'!AA$665666&amp;":"&amp;'Coleman Validation'!AA$665667),'Coleman Validation'!AA$665668,FALSE)),0,HLOOKUP($B160,INDIRECT("'Monthly Resource Report'!"&amp;'Coleman Validation'!AA$665666&amp;":"&amp;'Coleman Validation'!AA$665667),'Coleman Validation'!AA$665668,FALSE))</f>
        <v>151</v>
      </c>
      <c r="AB160" s="297">
        <f ca="1">+IF(ISERROR(HLOOKUP($B160,INDIRECT("'Monthly Resource Report'!"&amp;'Coleman Validation'!AB$665666&amp;":"&amp;'Coleman Validation'!AB$665667),'Coleman Validation'!AB$665668,FALSE)),0,HLOOKUP($B160,INDIRECT("'Monthly Resource Report'!"&amp;'Coleman Validation'!AB$665666&amp;":"&amp;'Coleman Validation'!AB$665667),'Coleman Validation'!AB$665668,FALSE))</f>
        <v>2.5599976307872492</v>
      </c>
      <c r="AC160" s="317">
        <f ca="1">+IF(ISERROR(HLOOKUP($B160,INDIRECT("'Monthly Resource Report'!"&amp;'Coleman Validation'!AC$665666&amp;":"&amp;'Coleman Validation'!AC$665667),'Coleman Validation'!AC$665668,FALSE)),0,HLOOKUP($B160,INDIRECT("'Monthly Resource Report'!"&amp;'Coleman Validation'!AC$665666&amp;":"&amp;'Coleman Validation'!AC$665667),'Coleman Validation'!AC$665668,FALSE))</f>
        <v>0.32880594179413997</v>
      </c>
      <c r="AD160" s="318">
        <f ca="1">+IF(ISERROR(HLOOKUP($B160,INDIRECT("'Monthly Resource Report'!"&amp;'Coleman Validation'!AD$665666&amp;":"&amp;'Coleman Validation'!AD$665667),'Coleman Validation'!AD$665668,FALSE)),0,HLOOKUP($B160,INDIRECT("'Monthly Resource Report'!"&amp;'Coleman Validation'!AD$665666&amp;":"&amp;'Coleman Validation'!AD$665667),'Coleman Validation'!AD$665668,FALSE))</f>
        <v>0.20066923301521636</v>
      </c>
    </row>
    <row r="161" spans="2:30" s="29" customFormat="1">
      <c r="B161" s="301">
        <v>46082</v>
      </c>
      <c r="C161" s="294">
        <v>146</v>
      </c>
      <c r="D161" s="297">
        <v>2.5596469204879893</v>
      </c>
      <c r="E161" s="299">
        <v>0.33</v>
      </c>
      <c r="F161" s="295">
        <v>0.2</v>
      </c>
      <c r="G161" s="294">
        <f ca="1">+IF(ISERROR(HLOOKUP($B161,INDIRECT("'Monthly Resource Report'!"&amp;'Coleman Validation'!G$665666&amp;":"&amp;'Coleman Validation'!G$665667),'Coleman Validation'!G$665668,FALSE)),0,HLOOKUP($B161,INDIRECT("'Monthly Resource Report'!"&amp;'Coleman Validation'!G$665666&amp;":"&amp;'Coleman Validation'!G$665667),'Coleman Validation'!G$665668,FALSE))</f>
        <v>146</v>
      </c>
      <c r="H161" s="297">
        <f ca="1">+IF(ISERROR(HLOOKUP($B161,INDIRECT("'Monthly Resource Report'!"&amp;'Coleman Validation'!H$665666&amp;":"&amp;'Coleman Validation'!H$665667),'Coleman Validation'!H$665668,FALSE)),0,HLOOKUP($B161,INDIRECT("'Monthly Resource Report'!"&amp;'Coleman Validation'!H$665666&amp;":"&amp;'Coleman Validation'!H$665667),'Coleman Validation'!H$665668,FALSE))</f>
        <v>2.5600030078307316</v>
      </c>
      <c r="I161" s="317">
        <f ca="1">+IF(ISERROR(HLOOKUP($B161,INDIRECT("'Monthly Resource Report'!"&amp;'Coleman Validation'!I$665666&amp;":"&amp;'Coleman Validation'!I$665667),'Coleman Validation'!I$665668,FALSE)),0,HLOOKUP($B161,INDIRECT("'Monthly Resource Report'!"&amp;'Coleman Validation'!I$665666&amp;":"&amp;'Coleman Validation'!I$665667),'Coleman Validation'!I$665668,FALSE))</f>
        <v>0.32832655694593538</v>
      </c>
      <c r="J161" s="318">
        <f ca="1">+IF(ISERROR(HLOOKUP($B161,INDIRECT("'Monthly Resource Report'!"&amp;'Coleman Validation'!J$665666&amp;":"&amp;'Coleman Validation'!J$665667),'Coleman Validation'!J$665668,FALSE)),0,HLOOKUP($B161,INDIRECT("'Monthly Resource Report'!"&amp;'Coleman Validation'!J$665666&amp;":"&amp;'Coleman Validation'!J$665667),'Coleman Validation'!J$665668,FALSE))</f>
        <v>0.20032939099031777</v>
      </c>
      <c r="L161" s="301">
        <v>46082</v>
      </c>
      <c r="M161" s="294">
        <v>146</v>
      </c>
      <c r="N161" s="297">
        <v>2.5596469204879893</v>
      </c>
      <c r="O161" s="299">
        <v>0.33</v>
      </c>
      <c r="P161" s="295">
        <v>0.2</v>
      </c>
      <c r="Q161" s="294">
        <f ca="1">+IF(ISERROR(HLOOKUP($B161,INDIRECT("'Monthly Resource Report'!"&amp;'Coleman Validation'!Q$665666&amp;":"&amp;'Coleman Validation'!Q$665667),'Coleman Validation'!Q$665668,FALSE)),0,HLOOKUP($B161,INDIRECT("'Monthly Resource Report'!"&amp;'Coleman Validation'!Q$665666&amp;":"&amp;'Coleman Validation'!Q$665667),'Coleman Validation'!Q$665668,FALSE))</f>
        <v>146</v>
      </c>
      <c r="R161" s="297">
        <f ca="1">+IF(ISERROR(HLOOKUP($B161,INDIRECT("'Monthly Resource Report'!"&amp;'Coleman Validation'!R$665666&amp;":"&amp;'Coleman Validation'!R$665667),'Coleman Validation'!R$665668,FALSE)),0,HLOOKUP($B161,INDIRECT("'Monthly Resource Report'!"&amp;'Coleman Validation'!R$665666&amp;":"&amp;'Coleman Validation'!R$665667),'Coleman Validation'!R$665668,FALSE))</f>
        <v>2.5600030078307316</v>
      </c>
      <c r="S161" s="317">
        <f ca="1">+IF(ISERROR(HLOOKUP($B161,INDIRECT("'Monthly Resource Report'!"&amp;'Coleman Validation'!S$665666&amp;":"&amp;'Coleman Validation'!S$665667),'Coleman Validation'!S$665668,FALSE)),0,HLOOKUP($B161,INDIRECT("'Monthly Resource Report'!"&amp;'Coleman Validation'!S$665666&amp;":"&amp;'Coleman Validation'!S$665667),'Coleman Validation'!S$665668,FALSE))</f>
        <v>0.32833075451165006</v>
      </c>
      <c r="T161" s="318">
        <f ca="1">+IF(ISERROR(HLOOKUP($B161,INDIRECT("'Monthly Resource Report'!"&amp;'Coleman Validation'!T$665666&amp;":"&amp;'Coleman Validation'!T$665667),'Coleman Validation'!T$665668,FALSE)),0,HLOOKUP($B161,INDIRECT("'Monthly Resource Report'!"&amp;'Coleman Validation'!T$665666&amp;":"&amp;'Coleman Validation'!T$665667),'Coleman Validation'!T$665668,FALSE))</f>
        <v>0.20057817653754681</v>
      </c>
      <c r="V161" s="301">
        <v>46082</v>
      </c>
      <c r="W161" s="294">
        <v>151</v>
      </c>
      <c r="X161" s="297">
        <v>2.5596469204879893</v>
      </c>
      <c r="Y161" s="299">
        <v>0.33</v>
      </c>
      <c r="Z161" s="295">
        <v>0.2</v>
      </c>
      <c r="AA161" s="294">
        <f ca="1">+IF(ISERROR(HLOOKUP($B161,INDIRECT("'Monthly Resource Report'!"&amp;'Coleman Validation'!AA$665666&amp;":"&amp;'Coleman Validation'!AA$665667),'Coleman Validation'!AA$665668,FALSE)),0,HLOOKUP($B161,INDIRECT("'Monthly Resource Report'!"&amp;'Coleman Validation'!AA$665666&amp;":"&amp;'Coleman Validation'!AA$665667),'Coleman Validation'!AA$665668,FALSE))</f>
        <v>151</v>
      </c>
      <c r="AB161" s="297">
        <f ca="1">+IF(ISERROR(HLOOKUP($B161,INDIRECT("'Monthly Resource Report'!"&amp;'Coleman Validation'!AB$665666&amp;":"&amp;'Coleman Validation'!AB$665667),'Coleman Validation'!AB$665668,FALSE)),0,HLOOKUP($B161,INDIRECT("'Monthly Resource Report'!"&amp;'Coleman Validation'!AB$665666&amp;":"&amp;'Coleman Validation'!AB$665667),'Coleman Validation'!AB$665668,FALSE))</f>
        <v>2.5599975749492256</v>
      </c>
      <c r="AC161" s="317">
        <f ca="1">+IF(ISERROR(HLOOKUP($B161,INDIRECT("'Monthly Resource Report'!"&amp;'Coleman Validation'!AC$665666&amp;":"&amp;'Coleman Validation'!AC$665667),'Coleman Validation'!AC$665668,FALSE)),0,HLOOKUP($B161,INDIRECT("'Monthly Resource Report'!"&amp;'Coleman Validation'!AC$665666&amp;":"&amp;'Coleman Validation'!AC$665667),'Coleman Validation'!AC$665668,FALSE))</f>
        <v>0.32891895067854887</v>
      </c>
      <c r="AD161" s="318">
        <f ca="1">+IF(ISERROR(HLOOKUP($B161,INDIRECT("'Monthly Resource Report'!"&amp;'Coleman Validation'!AD$665666&amp;":"&amp;'Coleman Validation'!AD$665667),'Coleman Validation'!AD$665668,FALSE)),0,HLOOKUP($B161,INDIRECT("'Monthly Resource Report'!"&amp;'Coleman Validation'!AD$665666&amp;":"&amp;'Coleman Validation'!AD$665667),'Coleman Validation'!AD$665668,FALSE))</f>
        <v>0.20079773326841391</v>
      </c>
    </row>
    <row r="162" spans="2:30" s="29" customFormat="1">
      <c r="B162" s="301">
        <v>46113</v>
      </c>
      <c r="C162" s="294">
        <v>146</v>
      </c>
      <c r="D162" s="297">
        <v>2.5596469204879893</v>
      </c>
      <c r="E162" s="299">
        <v>0.33</v>
      </c>
      <c r="F162" s="295">
        <v>0.2</v>
      </c>
      <c r="G162" s="294">
        <f ca="1">+IF(ISERROR(HLOOKUP($B162,INDIRECT("'Monthly Resource Report'!"&amp;'Coleman Validation'!G$665666&amp;":"&amp;'Coleman Validation'!G$665667),'Coleman Validation'!G$665668,FALSE)),0,HLOOKUP($B162,INDIRECT("'Monthly Resource Report'!"&amp;'Coleman Validation'!G$665666&amp;":"&amp;'Coleman Validation'!G$665667),'Coleman Validation'!G$665668,FALSE))</f>
        <v>146</v>
      </c>
      <c r="H162" s="297">
        <f ca="1">+IF(ISERROR(HLOOKUP($B162,INDIRECT("'Monthly Resource Report'!"&amp;'Coleman Validation'!H$665666&amp;":"&amp;'Coleman Validation'!H$665667),'Coleman Validation'!H$665668,FALSE)),0,HLOOKUP($B162,INDIRECT("'Monthly Resource Report'!"&amp;'Coleman Validation'!H$665666&amp;":"&amp;'Coleman Validation'!H$665667),'Coleman Validation'!H$665668,FALSE))</f>
        <v>2.5600017448922241</v>
      </c>
      <c r="I162" s="317">
        <f ca="1">+IF(ISERROR(HLOOKUP($B162,INDIRECT("'Monthly Resource Report'!"&amp;'Coleman Validation'!I$665666&amp;":"&amp;'Coleman Validation'!I$665667),'Coleman Validation'!I$665668,FALSE)),0,HLOOKUP($B162,INDIRECT("'Monthly Resource Report'!"&amp;'Coleman Validation'!I$665666&amp;":"&amp;'Coleman Validation'!I$665667),'Coleman Validation'!I$665668,FALSE))</f>
        <v>0.3266138436849072</v>
      </c>
      <c r="J162" s="318">
        <f ca="1">+IF(ISERROR(HLOOKUP($B162,INDIRECT("'Monthly Resource Report'!"&amp;'Coleman Validation'!J$665666&amp;":"&amp;'Coleman Validation'!J$665667),'Coleman Validation'!J$665668,FALSE)),0,HLOOKUP($B162,INDIRECT("'Monthly Resource Report'!"&amp;'Coleman Validation'!J$665666&amp;":"&amp;'Coleman Validation'!J$665667),'Coleman Validation'!J$665668,FALSE))</f>
        <v>0.20054983255817857</v>
      </c>
      <c r="L162" s="301">
        <v>46113</v>
      </c>
      <c r="M162" s="294">
        <v>146</v>
      </c>
      <c r="N162" s="297">
        <v>2.5596469204879893</v>
      </c>
      <c r="O162" s="299">
        <v>0.33</v>
      </c>
      <c r="P162" s="295">
        <v>0.2</v>
      </c>
      <c r="Q162" s="294">
        <f ca="1">+IF(ISERROR(HLOOKUP($B162,INDIRECT("'Monthly Resource Report'!"&amp;'Coleman Validation'!Q$665666&amp;":"&amp;'Coleman Validation'!Q$665667),'Coleman Validation'!Q$665668,FALSE)),0,HLOOKUP($B162,INDIRECT("'Monthly Resource Report'!"&amp;'Coleman Validation'!Q$665666&amp;":"&amp;'Coleman Validation'!Q$665667),'Coleman Validation'!Q$665668,FALSE))</f>
        <v>146</v>
      </c>
      <c r="R162" s="297">
        <f ca="1">+IF(ISERROR(HLOOKUP($B162,INDIRECT("'Monthly Resource Report'!"&amp;'Coleman Validation'!R$665666&amp;":"&amp;'Coleman Validation'!R$665667),'Coleman Validation'!R$665668,FALSE)),0,HLOOKUP($B162,INDIRECT("'Monthly Resource Report'!"&amp;'Coleman Validation'!R$665666&amp;":"&amp;'Coleman Validation'!R$665667),'Coleman Validation'!R$665668,FALSE))</f>
        <v>2.5600017556740191</v>
      </c>
      <c r="S162" s="317">
        <f ca="1">+IF(ISERROR(HLOOKUP($B162,INDIRECT("'Monthly Resource Report'!"&amp;'Coleman Validation'!S$665666&amp;":"&amp;'Coleman Validation'!S$665667),'Coleman Validation'!S$665668,FALSE)),0,HLOOKUP($B162,INDIRECT("'Monthly Resource Report'!"&amp;'Coleman Validation'!S$665666&amp;":"&amp;'Coleman Validation'!S$665667),'Coleman Validation'!S$665668,FALSE))</f>
        <v>0.32640588193706149</v>
      </c>
      <c r="T162" s="318">
        <f ca="1">+IF(ISERROR(HLOOKUP($B162,INDIRECT("'Monthly Resource Report'!"&amp;'Coleman Validation'!T$665666&amp;":"&amp;'Coleman Validation'!T$665667),'Coleman Validation'!T$665668,FALSE)),0,HLOOKUP($B162,INDIRECT("'Monthly Resource Report'!"&amp;'Coleman Validation'!T$665666&amp;":"&amp;'Coleman Validation'!T$665667),'Coleman Validation'!T$665668,FALSE))</f>
        <v>0.200425753641399</v>
      </c>
      <c r="V162" s="301">
        <v>46113</v>
      </c>
      <c r="W162" s="294">
        <v>151</v>
      </c>
      <c r="X162" s="297">
        <v>2.5596469204879893</v>
      </c>
      <c r="Y162" s="299">
        <v>0.33</v>
      </c>
      <c r="Z162" s="295">
        <v>0.2</v>
      </c>
      <c r="AA162" s="294">
        <f ca="1">+IF(ISERROR(HLOOKUP($B162,INDIRECT("'Monthly Resource Report'!"&amp;'Coleman Validation'!AA$665666&amp;":"&amp;'Coleman Validation'!AA$665667),'Coleman Validation'!AA$665668,FALSE)),0,HLOOKUP($B162,INDIRECT("'Monthly Resource Report'!"&amp;'Coleman Validation'!AA$665666&amp;":"&amp;'Coleman Validation'!AA$665667),'Coleman Validation'!AA$665668,FALSE))</f>
        <v>151</v>
      </c>
      <c r="AB162" s="297">
        <f ca="1">+IF(ISERROR(HLOOKUP($B162,INDIRECT("'Monthly Resource Report'!"&amp;'Coleman Validation'!AB$665666&amp;":"&amp;'Coleman Validation'!AB$665667),'Coleman Validation'!AB$665668,FALSE)),0,HLOOKUP($B162,INDIRECT("'Monthly Resource Report'!"&amp;'Coleman Validation'!AB$665666&amp;":"&amp;'Coleman Validation'!AB$665667),'Coleman Validation'!AB$665668,FALSE))</f>
        <v>2.5599997804417507</v>
      </c>
      <c r="AC162" s="317">
        <f ca="1">+IF(ISERROR(HLOOKUP($B162,INDIRECT("'Monthly Resource Report'!"&amp;'Coleman Validation'!AC$665666&amp;":"&amp;'Coleman Validation'!AC$665667),'Coleman Validation'!AC$665668,FALSE)),0,HLOOKUP($B162,INDIRECT("'Monthly Resource Report'!"&amp;'Coleman Validation'!AC$665666&amp;":"&amp;'Coleman Validation'!AC$665667),'Coleman Validation'!AC$665668,FALSE))</f>
        <v>0.32679676660619561</v>
      </c>
      <c r="AD162" s="318">
        <f ca="1">+IF(ISERROR(HLOOKUP($B162,INDIRECT("'Monthly Resource Report'!"&amp;'Coleman Validation'!AD$665666&amp;":"&amp;'Coleman Validation'!AD$665667),'Coleman Validation'!AD$665668,FALSE)),0,HLOOKUP($B162,INDIRECT("'Monthly Resource Report'!"&amp;'Coleman Validation'!AD$665666&amp;":"&amp;'Coleman Validation'!AD$665667),'Coleman Validation'!AD$665668,FALSE))</f>
        <v>0.20217932967582816</v>
      </c>
    </row>
    <row r="163" spans="2:30" s="29" customFormat="1">
      <c r="B163" s="301">
        <v>46143</v>
      </c>
      <c r="C163" s="294">
        <v>146</v>
      </c>
      <c r="D163" s="297">
        <v>2.5596469204879893</v>
      </c>
      <c r="E163" s="299">
        <v>0.33</v>
      </c>
      <c r="F163" s="295">
        <v>0.2</v>
      </c>
      <c r="G163" s="294">
        <f ca="1">+IF(ISERROR(HLOOKUP($B163,INDIRECT("'Monthly Resource Report'!"&amp;'Coleman Validation'!G$665666&amp;":"&amp;'Coleman Validation'!G$665667),'Coleman Validation'!G$665668,FALSE)),0,HLOOKUP($B163,INDIRECT("'Monthly Resource Report'!"&amp;'Coleman Validation'!G$665666&amp;":"&amp;'Coleman Validation'!G$665667),'Coleman Validation'!G$665668,FALSE))</f>
        <v>146</v>
      </c>
      <c r="H163" s="297">
        <f ca="1">+IF(ISERROR(HLOOKUP($B163,INDIRECT("'Monthly Resource Report'!"&amp;'Coleman Validation'!H$665666&amp;":"&amp;'Coleman Validation'!H$665667),'Coleman Validation'!H$665668,FALSE)),0,HLOOKUP($B163,INDIRECT("'Monthly Resource Report'!"&amp;'Coleman Validation'!H$665666&amp;":"&amp;'Coleman Validation'!H$665667),'Coleman Validation'!H$665668,FALSE))</f>
        <v>2.5600022140793306</v>
      </c>
      <c r="I163" s="317">
        <f ca="1">+IF(ISERROR(HLOOKUP($B163,INDIRECT("'Monthly Resource Report'!"&amp;'Coleman Validation'!I$665666&amp;":"&amp;'Coleman Validation'!I$665667),'Coleman Validation'!I$665668,FALSE)),0,HLOOKUP($B163,INDIRECT("'Monthly Resource Report'!"&amp;'Coleman Validation'!I$665666&amp;":"&amp;'Coleman Validation'!I$665667),'Coleman Validation'!I$665668,FALSE))</f>
        <v>0.32628354037649826</v>
      </c>
      <c r="J163" s="318">
        <f ca="1">+IF(ISERROR(HLOOKUP($B163,INDIRECT("'Monthly Resource Report'!"&amp;'Coleman Validation'!J$665666&amp;":"&amp;'Coleman Validation'!J$665667),'Coleman Validation'!J$665668,FALSE)),0,HLOOKUP($B163,INDIRECT("'Monthly Resource Report'!"&amp;'Coleman Validation'!J$665666&amp;":"&amp;'Coleman Validation'!J$665667),'Coleman Validation'!J$665668,FALSE))</f>
        <v>0.20018565939242738</v>
      </c>
      <c r="L163" s="301">
        <v>46143</v>
      </c>
      <c r="M163" s="294">
        <v>146</v>
      </c>
      <c r="N163" s="297">
        <v>2.5596469204879893</v>
      </c>
      <c r="O163" s="299">
        <v>0.33</v>
      </c>
      <c r="P163" s="295">
        <v>0.2</v>
      </c>
      <c r="Q163" s="294">
        <f ca="1">+IF(ISERROR(HLOOKUP($B163,INDIRECT("'Monthly Resource Report'!"&amp;'Coleman Validation'!Q$665666&amp;":"&amp;'Coleman Validation'!Q$665667),'Coleman Validation'!Q$665668,FALSE)),0,HLOOKUP($B163,INDIRECT("'Monthly Resource Report'!"&amp;'Coleman Validation'!Q$665666&amp;":"&amp;'Coleman Validation'!Q$665667),'Coleman Validation'!Q$665668,FALSE))</f>
        <v>146</v>
      </c>
      <c r="R163" s="297">
        <f ca="1">+IF(ISERROR(HLOOKUP($B163,INDIRECT("'Monthly Resource Report'!"&amp;'Coleman Validation'!R$665666&amp;":"&amp;'Coleman Validation'!R$665667),'Coleman Validation'!R$665668,FALSE)),0,HLOOKUP($B163,INDIRECT("'Monthly Resource Report'!"&amp;'Coleman Validation'!R$665666&amp;":"&amp;'Coleman Validation'!R$665667),'Coleman Validation'!R$665668,FALSE))</f>
        <v>2.560002553994781</v>
      </c>
      <c r="S163" s="317">
        <f ca="1">+IF(ISERROR(HLOOKUP($B163,INDIRECT("'Monthly Resource Report'!"&amp;'Coleman Validation'!S$665666&amp;":"&amp;'Coleman Validation'!S$665667),'Coleman Validation'!S$665668,FALSE)),0,HLOOKUP($B163,INDIRECT("'Monthly Resource Report'!"&amp;'Coleman Validation'!S$665666&amp;":"&amp;'Coleman Validation'!S$665667),'Coleman Validation'!S$665668,FALSE))</f>
        <v>0.32619112364290459</v>
      </c>
      <c r="T163" s="318">
        <f ca="1">+IF(ISERROR(HLOOKUP($B163,INDIRECT("'Monthly Resource Report'!"&amp;'Coleman Validation'!T$665666&amp;":"&amp;'Coleman Validation'!T$665667),'Coleman Validation'!T$665668,FALSE)),0,HLOOKUP($B163,INDIRECT("'Monthly Resource Report'!"&amp;'Coleman Validation'!T$665666&amp;":"&amp;'Coleman Validation'!T$665667),'Coleman Validation'!T$665668,FALSE))</f>
        <v>0.20060592942416278</v>
      </c>
      <c r="V163" s="301">
        <v>46143</v>
      </c>
      <c r="W163" s="294">
        <v>151</v>
      </c>
      <c r="X163" s="297">
        <v>2.5596469204879893</v>
      </c>
      <c r="Y163" s="299">
        <v>0.33</v>
      </c>
      <c r="Z163" s="295">
        <v>0.2</v>
      </c>
      <c r="AA163" s="294">
        <f ca="1">+IF(ISERROR(HLOOKUP($B163,INDIRECT("'Monthly Resource Report'!"&amp;'Coleman Validation'!AA$665666&amp;":"&amp;'Coleman Validation'!AA$665667),'Coleman Validation'!AA$665668,FALSE)),0,HLOOKUP($B163,INDIRECT("'Monthly Resource Report'!"&amp;'Coleman Validation'!AA$665666&amp;":"&amp;'Coleman Validation'!AA$665667),'Coleman Validation'!AA$665668,FALSE))</f>
        <v>151</v>
      </c>
      <c r="AB163" s="297">
        <f ca="1">+IF(ISERROR(HLOOKUP($B163,INDIRECT("'Monthly Resource Report'!"&amp;'Coleman Validation'!AB$665666&amp;":"&amp;'Coleman Validation'!AB$665667),'Coleman Validation'!AB$665668,FALSE)),0,HLOOKUP($B163,INDIRECT("'Monthly Resource Report'!"&amp;'Coleman Validation'!AB$665666&amp;":"&amp;'Coleman Validation'!AB$665667),'Coleman Validation'!AB$665668,FALSE))</f>
        <v>2.5599982254951974</v>
      </c>
      <c r="AC163" s="317">
        <f ca="1">+IF(ISERROR(HLOOKUP($B163,INDIRECT("'Monthly Resource Report'!"&amp;'Coleman Validation'!AC$665666&amp;":"&amp;'Coleman Validation'!AC$665667),'Coleman Validation'!AC$665668,FALSE)),0,HLOOKUP($B163,INDIRECT("'Monthly Resource Report'!"&amp;'Coleman Validation'!AC$665666&amp;":"&amp;'Coleman Validation'!AC$665667),'Coleman Validation'!AC$665668,FALSE))</f>
        <v>0.32679999878343791</v>
      </c>
      <c r="AD163" s="318">
        <f ca="1">+IF(ISERROR(HLOOKUP($B163,INDIRECT("'Monthly Resource Report'!"&amp;'Coleman Validation'!AD$665666&amp;":"&amp;'Coleman Validation'!AD$665667),'Coleman Validation'!AD$665668,FALSE)),0,HLOOKUP($B163,INDIRECT("'Monthly Resource Report'!"&amp;'Coleman Validation'!AD$665666&amp;":"&amp;'Coleman Validation'!AD$665667),'Coleman Validation'!AD$665668,FALSE))</f>
        <v>0.20089387906724249</v>
      </c>
    </row>
    <row r="164" spans="2:30" s="29" customFormat="1">
      <c r="B164" s="301">
        <v>46174</v>
      </c>
      <c r="C164" s="294">
        <v>146</v>
      </c>
      <c r="D164" s="297">
        <v>2.5596469204879893</v>
      </c>
      <c r="E164" s="299">
        <v>0.33</v>
      </c>
      <c r="F164" s="295">
        <v>0.2</v>
      </c>
      <c r="G164" s="294">
        <f ca="1">+IF(ISERROR(HLOOKUP($B164,INDIRECT("'Monthly Resource Report'!"&amp;'Coleman Validation'!G$665666&amp;":"&amp;'Coleman Validation'!G$665667),'Coleman Validation'!G$665668,FALSE)),0,HLOOKUP($B164,INDIRECT("'Monthly Resource Report'!"&amp;'Coleman Validation'!G$665666&amp;":"&amp;'Coleman Validation'!G$665667),'Coleman Validation'!G$665668,FALSE))</f>
        <v>146</v>
      </c>
      <c r="H164" s="297">
        <f ca="1">+IF(ISERROR(HLOOKUP($B164,INDIRECT("'Monthly Resource Report'!"&amp;'Coleman Validation'!H$665666&amp;":"&amp;'Coleman Validation'!H$665667),'Coleman Validation'!H$665668,FALSE)),0,HLOOKUP($B164,INDIRECT("'Monthly Resource Report'!"&amp;'Coleman Validation'!H$665666&amp;":"&amp;'Coleman Validation'!H$665667),'Coleman Validation'!H$665668,FALSE))</f>
        <v>2.5600022381115051</v>
      </c>
      <c r="I164" s="317">
        <f ca="1">+IF(ISERROR(HLOOKUP($B164,INDIRECT("'Monthly Resource Report'!"&amp;'Coleman Validation'!I$665666&amp;":"&amp;'Coleman Validation'!I$665667),'Coleman Validation'!I$665668,FALSE)),0,HLOOKUP($B164,INDIRECT("'Monthly Resource Report'!"&amp;'Coleman Validation'!I$665666&amp;":"&amp;'Coleman Validation'!I$665667),'Coleman Validation'!I$665668,FALSE))</f>
        <v>0.32528063099498422</v>
      </c>
      <c r="J164" s="318">
        <f ca="1">+IF(ISERROR(HLOOKUP($B164,INDIRECT("'Monthly Resource Report'!"&amp;'Coleman Validation'!J$665666&amp;":"&amp;'Coleman Validation'!J$665667),'Coleman Validation'!J$665668,FALSE)),0,HLOOKUP($B164,INDIRECT("'Monthly Resource Report'!"&amp;'Coleman Validation'!J$665666&amp;":"&amp;'Coleman Validation'!J$665667),'Coleman Validation'!J$665668,FALSE))</f>
        <v>0.20038088137092747</v>
      </c>
      <c r="L164" s="301">
        <v>46174</v>
      </c>
      <c r="M164" s="294">
        <v>146</v>
      </c>
      <c r="N164" s="297">
        <v>2.5596469204879893</v>
      </c>
      <c r="O164" s="299">
        <v>0.33</v>
      </c>
      <c r="P164" s="295">
        <v>0.2</v>
      </c>
      <c r="Q164" s="294">
        <f ca="1">+IF(ISERROR(HLOOKUP($B164,INDIRECT("'Monthly Resource Report'!"&amp;'Coleman Validation'!Q$665666&amp;":"&amp;'Coleman Validation'!Q$665667),'Coleman Validation'!Q$665668,FALSE)),0,HLOOKUP($B164,INDIRECT("'Monthly Resource Report'!"&amp;'Coleman Validation'!Q$665666&amp;":"&amp;'Coleman Validation'!Q$665667),'Coleman Validation'!Q$665668,FALSE))</f>
        <v>146</v>
      </c>
      <c r="R164" s="297">
        <f ca="1">+IF(ISERROR(HLOOKUP($B164,INDIRECT("'Monthly Resource Report'!"&amp;'Coleman Validation'!R$665666&amp;":"&amp;'Coleman Validation'!R$665667),'Coleman Validation'!R$665668,FALSE)),0,HLOOKUP($B164,INDIRECT("'Monthly Resource Report'!"&amp;'Coleman Validation'!R$665666&amp;":"&amp;'Coleman Validation'!R$665667),'Coleman Validation'!R$665668,FALSE))</f>
        <v>2.5600022844062189</v>
      </c>
      <c r="S164" s="317">
        <f ca="1">+IF(ISERROR(HLOOKUP($B164,INDIRECT("'Monthly Resource Report'!"&amp;'Coleman Validation'!S$665666&amp;":"&amp;'Coleman Validation'!S$665667),'Coleman Validation'!S$665668,FALSE)),0,HLOOKUP($B164,INDIRECT("'Monthly Resource Report'!"&amp;'Coleman Validation'!S$665666&amp;":"&amp;'Coleman Validation'!S$665667),'Coleman Validation'!S$665668,FALSE))</f>
        <v>0.32527822536346573</v>
      </c>
      <c r="T164" s="318">
        <f ca="1">+IF(ISERROR(HLOOKUP($B164,INDIRECT("'Monthly Resource Report'!"&amp;'Coleman Validation'!T$665666&amp;":"&amp;'Coleman Validation'!T$665667),'Coleman Validation'!T$665668,FALSE)),0,HLOOKUP($B164,INDIRECT("'Monthly Resource Report'!"&amp;'Coleman Validation'!T$665666&amp;":"&amp;'Coleman Validation'!T$665667),'Coleman Validation'!T$665668,FALSE))</f>
        <v>0.20063333070097061</v>
      </c>
      <c r="V164" s="301">
        <v>46174</v>
      </c>
      <c r="W164" s="294">
        <v>151</v>
      </c>
      <c r="X164" s="297">
        <v>2.5596469204879893</v>
      </c>
      <c r="Y164" s="299">
        <v>0.33</v>
      </c>
      <c r="Z164" s="295">
        <v>0.2</v>
      </c>
      <c r="AA164" s="294">
        <f ca="1">+IF(ISERROR(HLOOKUP($B164,INDIRECT("'Monthly Resource Report'!"&amp;'Coleman Validation'!AA$665666&amp;":"&amp;'Coleman Validation'!AA$665667),'Coleman Validation'!AA$665668,FALSE)),0,HLOOKUP($B164,INDIRECT("'Monthly Resource Report'!"&amp;'Coleman Validation'!AA$665666&amp;":"&amp;'Coleman Validation'!AA$665667),'Coleman Validation'!AA$665668,FALSE))</f>
        <v>151</v>
      </c>
      <c r="AB164" s="297">
        <f ca="1">+IF(ISERROR(HLOOKUP($B164,INDIRECT("'Monthly Resource Report'!"&amp;'Coleman Validation'!AB$665666&amp;":"&amp;'Coleman Validation'!AB$665667),'Coleman Validation'!AB$665668,FALSE)),0,HLOOKUP($B164,INDIRECT("'Monthly Resource Report'!"&amp;'Coleman Validation'!AB$665666&amp;":"&amp;'Coleman Validation'!AB$665667),'Coleman Validation'!AB$665668,FALSE))</f>
        <v>2.5599983624588472</v>
      </c>
      <c r="AC164" s="317">
        <f ca="1">+IF(ISERROR(HLOOKUP($B164,INDIRECT("'Monthly Resource Report'!"&amp;'Coleman Validation'!AC$665666&amp;":"&amp;'Coleman Validation'!AC$665667),'Coleman Validation'!AC$665668,FALSE)),0,HLOOKUP($B164,INDIRECT("'Monthly Resource Report'!"&amp;'Coleman Validation'!AC$665666&amp;":"&amp;'Coleman Validation'!AC$665667),'Coleman Validation'!AC$665668,FALSE))</f>
        <v>0.3260909850361372</v>
      </c>
      <c r="AD164" s="318">
        <f ca="1">+IF(ISERROR(HLOOKUP($B164,INDIRECT("'Monthly Resource Report'!"&amp;'Coleman Validation'!AD$665666&amp;":"&amp;'Coleman Validation'!AD$665667),'Coleman Validation'!AD$665668,FALSE)),0,HLOOKUP($B164,INDIRECT("'Monthly Resource Report'!"&amp;'Coleman Validation'!AD$665666&amp;":"&amp;'Coleman Validation'!AD$665667),'Coleman Validation'!AD$665668,FALSE))</f>
        <v>0.20067295619346356</v>
      </c>
    </row>
    <row r="165" spans="2:30" s="29" customFormat="1">
      <c r="B165" s="301">
        <v>46204</v>
      </c>
      <c r="C165" s="294">
        <v>146</v>
      </c>
      <c r="D165" s="297">
        <v>2.5596469204879893</v>
      </c>
      <c r="E165" s="299">
        <v>0.33</v>
      </c>
      <c r="F165" s="295">
        <v>0.2</v>
      </c>
      <c r="G165" s="294">
        <f ca="1">+IF(ISERROR(HLOOKUP($B165,INDIRECT("'Monthly Resource Report'!"&amp;'Coleman Validation'!G$665666&amp;":"&amp;'Coleman Validation'!G$665667),'Coleman Validation'!G$665668,FALSE)),0,HLOOKUP($B165,INDIRECT("'Monthly Resource Report'!"&amp;'Coleman Validation'!G$665666&amp;":"&amp;'Coleman Validation'!G$665667),'Coleman Validation'!G$665668,FALSE))</f>
        <v>146</v>
      </c>
      <c r="H165" s="297">
        <f ca="1">+IF(ISERROR(HLOOKUP($B165,INDIRECT("'Monthly Resource Report'!"&amp;'Coleman Validation'!H$665666&amp;":"&amp;'Coleman Validation'!H$665667),'Coleman Validation'!H$665668,FALSE)),0,HLOOKUP($B165,INDIRECT("'Monthly Resource Report'!"&amp;'Coleman Validation'!H$665666&amp;":"&amp;'Coleman Validation'!H$665667),'Coleman Validation'!H$665668,FALSE))</f>
        <v>2.5600025893040166</v>
      </c>
      <c r="I165" s="317">
        <f ca="1">+IF(ISERROR(HLOOKUP($B165,INDIRECT("'Monthly Resource Report'!"&amp;'Coleman Validation'!I$665666&amp;":"&amp;'Coleman Validation'!I$665667),'Coleman Validation'!I$665668,FALSE)),0,HLOOKUP($B165,INDIRECT("'Monthly Resource Report'!"&amp;'Coleman Validation'!I$665666&amp;":"&amp;'Coleman Validation'!I$665667),'Coleman Validation'!I$665668,FALSE))</f>
        <v>0.32707229813920591</v>
      </c>
      <c r="J165" s="318">
        <f ca="1">+IF(ISERROR(HLOOKUP($B165,INDIRECT("'Monthly Resource Report'!"&amp;'Coleman Validation'!J$665666&amp;":"&amp;'Coleman Validation'!J$665667),'Coleman Validation'!J$665668,FALSE)),0,HLOOKUP($B165,INDIRECT("'Monthly Resource Report'!"&amp;'Coleman Validation'!J$665666&amp;":"&amp;'Coleman Validation'!J$665667),'Coleman Validation'!J$665668,FALSE))</f>
        <v>0.2006985491012013</v>
      </c>
      <c r="L165" s="301">
        <v>46204</v>
      </c>
      <c r="M165" s="294">
        <v>146</v>
      </c>
      <c r="N165" s="297">
        <v>2.5596469204879893</v>
      </c>
      <c r="O165" s="299">
        <v>0.33</v>
      </c>
      <c r="P165" s="295">
        <v>0.2</v>
      </c>
      <c r="Q165" s="294">
        <f ca="1">+IF(ISERROR(HLOOKUP($B165,INDIRECT("'Monthly Resource Report'!"&amp;'Coleman Validation'!Q$665666&amp;":"&amp;'Coleman Validation'!Q$665667),'Coleman Validation'!Q$665668,FALSE)),0,HLOOKUP($B165,INDIRECT("'Monthly Resource Report'!"&amp;'Coleman Validation'!Q$665666&amp;":"&amp;'Coleman Validation'!Q$665667),'Coleman Validation'!Q$665668,FALSE))</f>
        <v>146</v>
      </c>
      <c r="R165" s="297">
        <f ca="1">+IF(ISERROR(HLOOKUP($B165,INDIRECT("'Monthly Resource Report'!"&amp;'Coleman Validation'!R$665666&amp;":"&amp;'Coleman Validation'!R$665667),'Coleman Validation'!R$665668,FALSE)),0,HLOOKUP($B165,INDIRECT("'Monthly Resource Report'!"&amp;'Coleman Validation'!R$665666&amp;":"&amp;'Coleman Validation'!R$665667),'Coleman Validation'!R$665668,FALSE))</f>
        <v>2.5600024656946827</v>
      </c>
      <c r="S165" s="317">
        <f ca="1">+IF(ISERROR(HLOOKUP($B165,INDIRECT("'Monthly Resource Report'!"&amp;'Coleman Validation'!S$665666&amp;":"&amp;'Coleman Validation'!S$665667),'Coleman Validation'!S$665668,FALSE)),0,HLOOKUP($B165,INDIRECT("'Monthly Resource Report'!"&amp;'Coleman Validation'!S$665666&amp;":"&amp;'Coleman Validation'!S$665667),'Coleman Validation'!S$665668,FALSE))</f>
        <v>0.32728449902694234</v>
      </c>
      <c r="T165" s="318">
        <f ca="1">+IF(ISERROR(HLOOKUP($B165,INDIRECT("'Monthly Resource Report'!"&amp;'Coleman Validation'!T$665666&amp;":"&amp;'Coleman Validation'!T$665667),'Coleman Validation'!T$665668,FALSE)),0,HLOOKUP($B165,INDIRECT("'Monthly Resource Report'!"&amp;'Coleman Validation'!T$665666&amp;":"&amp;'Coleman Validation'!T$665667),'Coleman Validation'!T$665668,FALSE))</f>
        <v>0.20038662774312371</v>
      </c>
      <c r="V165" s="301">
        <v>46204</v>
      </c>
      <c r="W165" s="294">
        <v>151</v>
      </c>
      <c r="X165" s="297">
        <v>2.5596469204879893</v>
      </c>
      <c r="Y165" s="299">
        <v>0.33</v>
      </c>
      <c r="Z165" s="295">
        <v>0.2</v>
      </c>
      <c r="AA165" s="294">
        <f ca="1">+IF(ISERROR(HLOOKUP($B165,INDIRECT("'Monthly Resource Report'!"&amp;'Coleman Validation'!AA$665666&amp;":"&amp;'Coleman Validation'!AA$665667),'Coleman Validation'!AA$665668,FALSE)),0,HLOOKUP($B165,INDIRECT("'Monthly Resource Report'!"&amp;'Coleman Validation'!AA$665666&amp;":"&amp;'Coleman Validation'!AA$665667),'Coleman Validation'!AA$665668,FALSE))</f>
        <v>151</v>
      </c>
      <c r="AB165" s="297">
        <f ca="1">+IF(ISERROR(HLOOKUP($B165,INDIRECT("'Monthly Resource Report'!"&amp;'Coleman Validation'!AB$665666&amp;":"&amp;'Coleman Validation'!AB$665667),'Coleman Validation'!AB$665668,FALSE)),0,HLOOKUP($B165,INDIRECT("'Monthly Resource Report'!"&amp;'Coleman Validation'!AB$665666&amp;":"&amp;'Coleman Validation'!AB$665667),'Coleman Validation'!AB$665668,FALSE))</f>
        <v>2.5599981279835262</v>
      </c>
      <c r="AC165" s="317">
        <f ca="1">+IF(ISERROR(HLOOKUP($B165,INDIRECT("'Monthly Resource Report'!"&amp;'Coleman Validation'!AC$665666&amp;":"&amp;'Coleman Validation'!AC$665667),'Coleman Validation'!AC$665668,FALSE)),0,HLOOKUP($B165,INDIRECT("'Monthly Resource Report'!"&amp;'Coleman Validation'!AC$665666&amp;":"&amp;'Coleman Validation'!AC$665667),'Coleman Validation'!AC$665668,FALSE))</f>
        <v>0.3278777430437117</v>
      </c>
      <c r="AD165" s="318">
        <f ca="1">+IF(ISERROR(HLOOKUP($B165,INDIRECT("'Monthly Resource Report'!"&amp;'Coleman Validation'!AD$665666&amp;":"&amp;'Coleman Validation'!AD$665667),'Coleman Validation'!AD$665668,FALSE)),0,HLOOKUP($B165,INDIRECT("'Monthly Resource Report'!"&amp;'Coleman Validation'!AD$665666&amp;":"&amp;'Coleman Validation'!AD$665667),'Coleman Validation'!AD$665668,FALSE))</f>
        <v>0.20082345956061126</v>
      </c>
    </row>
    <row r="166" spans="2:30" s="29" customFormat="1">
      <c r="B166" s="301">
        <v>46235</v>
      </c>
      <c r="C166" s="294">
        <v>146</v>
      </c>
      <c r="D166" s="297">
        <v>2.5596469204879893</v>
      </c>
      <c r="E166" s="299">
        <v>0.33</v>
      </c>
      <c r="F166" s="295">
        <v>0.2</v>
      </c>
      <c r="G166" s="294">
        <f ca="1">+IF(ISERROR(HLOOKUP($B166,INDIRECT("'Monthly Resource Report'!"&amp;'Coleman Validation'!G$665666&amp;":"&amp;'Coleman Validation'!G$665667),'Coleman Validation'!G$665668,FALSE)),0,HLOOKUP($B166,INDIRECT("'Monthly Resource Report'!"&amp;'Coleman Validation'!G$665666&amp;":"&amp;'Coleman Validation'!G$665667),'Coleman Validation'!G$665668,FALSE))</f>
        <v>146</v>
      </c>
      <c r="H166" s="297">
        <f ca="1">+IF(ISERROR(HLOOKUP($B166,INDIRECT("'Monthly Resource Report'!"&amp;'Coleman Validation'!H$665666&amp;":"&amp;'Coleman Validation'!H$665667),'Coleman Validation'!H$665668,FALSE)),0,HLOOKUP($B166,INDIRECT("'Monthly Resource Report'!"&amp;'Coleman Validation'!H$665666&amp;":"&amp;'Coleman Validation'!H$665667),'Coleman Validation'!H$665668,FALSE))</f>
        <v>2.5600025738093453</v>
      </c>
      <c r="I166" s="317">
        <f ca="1">+IF(ISERROR(HLOOKUP($B166,INDIRECT("'Monthly Resource Report'!"&amp;'Coleman Validation'!I$665666&amp;":"&amp;'Coleman Validation'!I$665667),'Coleman Validation'!I$665668,FALSE)),0,HLOOKUP($B166,INDIRECT("'Monthly Resource Report'!"&amp;'Coleman Validation'!I$665666&amp;":"&amp;'Coleman Validation'!I$665667),'Coleman Validation'!I$665668,FALSE))</f>
        <v>0.32729693105345492</v>
      </c>
      <c r="J166" s="318">
        <f ca="1">+IF(ISERROR(HLOOKUP($B166,INDIRECT("'Monthly Resource Report'!"&amp;'Coleman Validation'!J$665666&amp;":"&amp;'Coleman Validation'!J$665667),'Coleman Validation'!J$665668,FALSE)),0,HLOOKUP($B166,INDIRECT("'Monthly Resource Report'!"&amp;'Coleman Validation'!J$665666&amp;":"&amp;'Coleman Validation'!J$665667),'Coleman Validation'!J$665668,FALSE))</f>
        <v>0.20017313199463957</v>
      </c>
      <c r="L166" s="301">
        <v>46235</v>
      </c>
      <c r="M166" s="294">
        <v>146</v>
      </c>
      <c r="N166" s="297">
        <v>2.5596469204879893</v>
      </c>
      <c r="O166" s="299">
        <v>0.33</v>
      </c>
      <c r="P166" s="295">
        <v>0.2</v>
      </c>
      <c r="Q166" s="294">
        <f ca="1">+IF(ISERROR(HLOOKUP($B166,INDIRECT("'Monthly Resource Report'!"&amp;'Coleman Validation'!Q$665666&amp;":"&amp;'Coleman Validation'!Q$665667),'Coleman Validation'!Q$665668,FALSE)),0,HLOOKUP($B166,INDIRECT("'Monthly Resource Report'!"&amp;'Coleman Validation'!Q$665666&amp;":"&amp;'Coleman Validation'!Q$665667),'Coleman Validation'!Q$665668,FALSE))</f>
        <v>146</v>
      </c>
      <c r="R166" s="297">
        <f ca="1">+IF(ISERROR(HLOOKUP($B166,INDIRECT("'Monthly Resource Report'!"&amp;'Coleman Validation'!R$665666&amp;":"&amp;'Coleman Validation'!R$665667),'Coleman Validation'!R$665668,FALSE)),0,HLOOKUP($B166,INDIRECT("'Monthly Resource Report'!"&amp;'Coleman Validation'!R$665666&amp;":"&amp;'Coleman Validation'!R$665667),'Coleman Validation'!R$665668,FALSE))</f>
        <v>2.560002358490566</v>
      </c>
      <c r="S166" s="317">
        <f ca="1">+IF(ISERROR(HLOOKUP($B166,INDIRECT("'Monthly Resource Report'!"&amp;'Coleman Validation'!S$665666&amp;":"&amp;'Coleman Validation'!S$665667),'Coleman Validation'!S$665668,FALSE)),0,HLOOKUP($B166,INDIRECT("'Monthly Resource Report'!"&amp;'Coleman Validation'!S$665666&amp;":"&amp;'Coleman Validation'!S$665667),'Coleman Validation'!S$665668,FALSE))</f>
        <v>0.32731749205403221</v>
      </c>
      <c r="T166" s="318">
        <f ca="1">+IF(ISERROR(HLOOKUP($B166,INDIRECT("'Monthly Resource Report'!"&amp;'Coleman Validation'!T$665666&amp;":"&amp;'Coleman Validation'!T$665667),'Coleman Validation'!T$665668,FALSE)),0,HLOOKUP($B166,INDIRECT("'Monthly Resource Report'!"&amp;'Coleman Validation'!T$665666&amp;":"&amp;'Coleman Validation'!T$665667),'Coleman Validation'!T$665668,FALSE))</f>
        <v>0.20058246979080271</v>
      </c>
      <c r="V166" s="301">
        <v>46235</v>
      </c>
      <c r="W166" s="294">
        <v>151</v>
      </c>
      <c r="X166" s="297">
        <v>2.5596469204879893</v>
      </c>
      <c r="Y166" s="299">
        <v>0.33</v>
      </c>
      <c r="Z166" s="295">
        <v>0.2</v>
      </c>
      <c r="AA166" s="294">
        <f ca="1">+IF(ISERROR(HLOOKUP($B166,INDIRECT("'Monthly Resource Report'!"&amp;'Coleman Validation'!AA$665666&amp;":"&amp;'Coleman Validation'!AA$665667),'Coleman Validation'!AA$665668,FALSE)),0,HLOOKUP($B166,INDIRECT("'Monthly Resource Report'!"&amp;'Coleman Validation'!AA$665666&amp;":"&amp;'Coleman Validation'!AA$665667),'Coleman Validation'!AA$665668,FALSE))</f>
        <v>151</v>
      </c>
      <c r="AB166" s="297">
        <f ca="1">+IF(ISERROR(HLOOKUP($B166,INDIRECT("'Monthly Resource Report'!"&amp;'Coleman Validation'!AB$665666&amp;":"&amp;'Coleman Validation'!AB$665667),'Coleman Validation'!AB$665668,FALSE)),0,HLOOKUP($B166,INDIRECT("'Monthly Resource Report'!"&amp;'Coleman Validation'!AB$665666&amp;":"&amp;'Coleman Validation'!AB$665667),'Coleman Validation'!AB$665668,FALSE))</f>
        <v>2.5599979259781604</v>
      </c>
      <c r="AC166" s="317">
        <f ca="1">+IF(ISERROR(HLOOKUP($B166,INDIRECT("'Monthly Resource Report'!"&amp;'Coleman Validation'!AC$665666&amp;":"&amp;'Coleman Validation'!AC$665667),'Coleman Validation'!AC$665668,FALSE)),0,HLOOKUP($B166,INDIRECT("'Monthly Resource Report'!"&amp;'Coleman Validation'!AC$665666&amp;":"&amp;'Coleman Validation'!AC$665667),'Coleman Validation'!AC$665668,FALSE))</f>
        <v>0.32799205712221818</v>
      </c>
      <c r="AD166" s="318">
        <f ca="1">+IF(ISERROR(HLOOKUP($B166,INDIRECT("'Monthly Resource Report'!"&amp;'Coleman Validation'!AD$665666&amp;":"&amp;'Coleman Validation'!AD$665667),'Coleman Validation'!AD$665668,FALSE)),0,HLOOKUP($B166,INDIRECT("'Monthly Resource Report'!"&amp;'Coleman Validation'!AD$665666&amp;":"&amp;'Coleman Validation'!AD$665667),'Coleman Validation'!AD$665668,FALSE))</f>
        <v>0.20061705147785533</v>
      </c>
    </row>
    <row r="167" spans="2:30" s="29" customFormat="1">
      <c r="B167" s="301">
        <v>46266</v>
      </c>
      <c r="C167" s="294">
        <v>146</v>
      </c>
      <c r="D167" s="297">
        <v>2.5596469204879893</v>
      </c>
      <c r="E167" s="299">
        <v>0.33</v>
      </c>
      <c r="F167" s="295">
        <v>0.2</v>
      </c>
      <c r="G167" s="294">
        <f ca="1">+IF(ISERROR(HLOOKUP($B167,INDIRECT("'Monthly Resource Report'!"&amp;'Coleman Validation'!G$665666&amp;":"&amp;'Coleman Validation'!G$665667),'Coleman Validation'!G$665668,FALSE)),0,HLOOKUP($B167,INDIRECT("'Monthly Resource Report'!"&amp;'Coleman Validation'!G$665666&amp;":"&amp;'Coleman Validation'!G$665667),'Coleman Validation'!G$665668,FALSE))</f>
        <v>146</v>
      </c>
      <c r="H167" s="297">
        <f ca="1">+IF(ISERROR(HLOOKUP($B167,INDIRECT("'Monthly Resource Report'!"&amp;'Coleman Validation'!H$665666&amp;":"&amp;'Coleman Validation'!H$665667),'Coleman Validation'!H$665668,FALSE)),0,HLOOKUP($B167,INDIRECT("'Monthly Resource Report'!"&amp;'Coleman Validation'!H$665666&amp;":"&amp;'Coleman Validation'!H$665667),'Coleman Validation'!H$665668,FALSE))</f>
        <v>2.5600020368442493</v>
      </c>
      <c r="I167" s="317">
        <f ca="1">+IF(ISERROR(HLOOKUP($B167,INDIRECT("'Monthly Resource Report'!"&amp;'Coleman Validation'!I$665666&amp;":"&amp;'Coleman Validation'!I$665667),'Coleman Validation'!I$665668,FALSE)),0,HLOOKUP($B167,INDIRECT("'Monthly Resource Report'!"&amp;'Coleman Validation'!I$665666&amp;":"&amp;'Coleman Validation'!I$665667),'Coleman Validation'!I$665668,FALSE))</f>
        <v>0.32661195301491058</v>
      </c>
      <c r="J167" s="318">
        <f ca="1">+IF(ISERROR(HLOOKUP($B167,INDIRECT("'Monthly Resource Report'!"&amp;'Coleman Validation'!J$665666&amp;":"&amp;'Coleman Validation'!J$665667),'Coleman Validation'!J$665668,FALSE)),0,HLOOKUP($B167,INDIRECT("'Monthly Resource Report'!"&amp;'Coleman Validation'!J$665666&amp;":"&amp;'Coleman Validation'!J$665667),'Coleman Validation'!J$665668,FALSE))</f>
        <v>0.20054290475256262</v>
      </c>
      <c r="L167" s="301">
        <v>46266</v>
      </c>
      <c r="M167" s="294">
        <v>146</v>
      </c>
      <c r="N167" s="297">
        <v>2.5596469204879893</v>
      </c>
      <c r="O167" s="299">
        <v>0.33</v>
      </c>
      <c r="P167" s="295">
        <v>0.2</v>
      </c>
      <c r="Q167" s="294">
        <f ca="1">+IF(ISERROR(HLOOKUP($B167,INDIRECT("'Monthly Resource Report'!"&amp;'Coleman Validation'!Q$665666&amp;":"&amp;'Coleman Validation'!Q$665667),'Coleman Validation'!Q$665668,FALSE)),0,HLOOKUP($B167,INDIRECT("'Monthly Resource Report'!"&amp;'Coleman Validation'!Q$665666&amp;":"&amp;'Coleman Validation'!Q$665667),'Coleman Validation'!Q$665668,FALSE))</f>
        <v>146</v>
      </c>
      <c r="R167" s="297">
        <f ca="1">+IF(ISERROR(HLOOKUP($B167,INDIRECT("'Monthly Resource Report'!"&amp;'Coleman Validation'!R$665666&amp;":"&amp;'Coleman Validation'!R$665667),'Coleman Validation'!R$665668,FALSE)),0,HLOOKUP($B167,INDIRECT("'Monthly Resource Report'!"&amp;'Coleman Validation'!R$665666&amp;":"&amp;'Coleman Validation'!R$665667),'Coleman Validation'!R$665668,FALSE))</f>
        <v>2.5600019854038583</v>
      </c>
      <c r="S167" s="317">
        <f ca="1">+IF(ISERROR(HLOOKUP($B167,INDIRECT("'Monthly Resource Report'!"&amp;'Coleman Validation'!S$665666&amp;":"&amp;'Coleman Validation'!S$665667),'Coleman Validation'!S$665668,FALSE)),0,HLOOKUP($B167,INDIRECT("'Monthly Resource Report'!"&amp;'Coleman Validation'!S$665666&amp;":"&amp;'Coleman Validation'!S$665667),'Coleman Validation'!S$665668,FALSE))</f>
        <v>0.32635130081427011</v>
      </c>
      <c r="T167" s="318">
        <f ca="1">+IF(ISERROR(HLOOKUP($B167,INDIRECT("'Monthly Resource Report'!"&amp;'Coleman Validation'!T$665666&amp;":"&amp;'Coleman Validation'!T$665667),'Coleman Validation'!T$665668,FALSE)),0,HLOOKUP($B167,INDIRECT("'Monthly Resource Report'!"&amp;'Coleman Validation'!T$665666&amp;":"&amp;'Coleman Validation'!T$665667),'Coleman Validation'!T$665668,FALSE))</f>
        <v>0.20041258649445942</v>
      </c>
      <c r="V167" s="301">
        <v>46266</v>
      </c>
      <c r="W167" s="294">
        <v>151</v>
      </c>
      <c r="X167" s="297">
        <v>2.5596469204879893</v>
      </c>
      <c r="Y167" s="299">
        <v>0.33</v>
      </c>
      <c r="Z167" s="295">
        <v>0.2</v>
      </c>
      <c r="AA167" s="294">
        <f ca="1">+IF(ISERROR(HLOOKUP($B167,INDIRECT("'Monthly Resource Report'!"&amp;'Coleman Validation'!AA$665666&amp;":"&amp;'Coleman Validation'!AA$665667),'Coleman Validation'!AA$665668,FALSE)),0,HLOOKUP($B167,INDIRECT("'Monthly Resource Report'!"&amp;'Coleman Validation'!AA$665666&amp;":"&amp;'Coleman Validation'!AA$665667),'Coleman Validation'!AA$665668,FALSE))</f>
        <v>151</v>
      </c>
      <c r="AB167" s="297">
        <f ca="1">+IF(ISERROR(HLOOKUP($B167,INDIRECT("'Monthly Resource Report'!"&amp;'Coleman Validation'!AB$665666&amp;":"&amp;'Coleman Validation'!AB$665667),'Coleman Validation'!AB$665668,FALSE)),0,HLOOKUP($B167,INDIRECT("'Monthly Resource Report'!"&amp;'Coleman Validation'!AB$665666&amp;":"&amp;'Coleman Validation'!AB$665667),'Coleman Validation'!AB$665668,FALSE))</f>
        <v>2.5599982392816267</v>
      </c>
      <c r="AC167" s="317">
        <f ca="1">+IF(ISERROR(HLOOKUP($B167,INDIRECT("'Monthly Resource Report'!"&amp;'Coleman Validation'!AC$665666&amp;":"&amp;'Coleman Validation'!AC$665667),'Coleman Validation'!AC$665668,FALSE)),0,HLOOKUP($B167,INDIRECT("'Monthly Resource Report'!"&amp;'Coleman Validation'!AC$665666&amp;":"&amp;'Coleman Validation'!AC$665667),'Coleman Validation'!AC$665668,FALSE))</f>
        <v>0.32708401242471191</v>
      </c>
      <c r="AD167" s="318">
        <f ca="1">+IF(ISERROR(HLOOKUP($B167,INDIRECT("'Monthly Resource Report'!"&amp;'Coleman Validation'!AD$665666&amp;":"&amp;'Coleman Validation'!AD$665667),'Coleman Validation'!AD$665668,FALSE)),0,HLOOKUP($B167,INDIRECT("'Monthly Resource Report'!"&amp;'Coleman Validation'!AD$665666&amp;":"&amp;'Coleman Validation'!AD$665667),'Coleman Validation'!AD$665668,FALSE))</f>
        <v>0.20064699906019354</v>
      </c>
    </row>
    <row r="168" spans="2:30" s="29" customFormat="1">
      <c r="B168" s="301">
        <v>46296</v>
      </c>
      <c r="C168" s="294">
        <v>146</v>
      </c>
      <c r="D168" s="297">
        <v>2.5596469204879893</v>
      </c>
      <c r="E168" s="299">
        <v>0.33</v>
      </c>
      <c r="F168" s="295">
        <v>0.2</v>
      </c>
      <c r="G168" s="294">
        <f ca="1">+IF(ISERROR(HLOOKUP($B168,INDIRECT("'Monthly Resource Report'!"&amp;'Coleman Validation'!G$665666&amp;":"&amp;'Coleman Validation'!G$665667),'Coleman Validation'!G$665668,FALSE)),0,HLOOKUP($B168,INDIRECT("'Monthly Resource Report'!"&amp;'Coleman Validation'!G$665666&amp;":"&amp;'Coleman Validation'!G$665667),'Coleman Validation'!G$665668,FALSE))</f>
        <v>146</v>
      </c>
      <c r="H168" s="297">
        <f ca="1">+IF(ISERROR(HLOOKUP($B168,INDIRECT("'Monthly Resource Report'!"&amp;'Coleman Validation'!H$665666&amp;":"&amp;'Coleman Validation'!H$665667),'Coleman Validation'!H$665668,FALSE)),0,HLOOKUP($B168,INDIRECT("'Monthly Resource Report'!"&amp;'Coleman Validation'!H$665666&amp;":"&amp;'Coleman Validation'!H$665667),'Coleman Validation'!H$665668,FALSE))</f>
        <v>2.560002225967501</v>
      </c>
      <c r="I168" s="317">
        <f ca="1">+IF(ISERROR(HLOOKUP($B168,INDIRECT("'Monthly Resource Report'!"&amp;'Coleman Validation'!I$665666&amp;":"&amp;'Coleman Validation'!I$665667),'Coleman Validation'!I$665668,FALSE)),0,HLOOKUP($B168,INDIRECT("'Monthly Resource Report'!"&amp;'Coleman Validation'!I$665666&amp;":"&amp;'Coleman Validation'!I$665667),'Coleman Validation'!I$665668,FALSE))</f>
        <v>0.3276489786374141</v>
      </c>
      <c r="J168" s="318">
        <f ca="1">+IF(ISERROR(HLOOKUP($B168,INDIRECT("'Monthly Resource Report'!"&amp;'Coleman Validation'!J$665666&amp;":"&amp;'Coleman Validation'!J$665667),'Coleman Validation'!J$665668,FALSE)),0,HLOOKUP($B168,INDIRECT("'Monthly Resource Report'!"&amp;'Coleman Validation'!J$665666&amp;":"&amp;'Coleman Validation'!J$665667),'Coleman Validation'!J$665668,FALSE))</f>
        <v>0.20034045902418551</v>
      </c>
      <c r="L168" s="301">
        <v>46296</v>
      </c>
      <c r="M168" s="294">
        <v>146</v>
      </c>
      <c r="N168" s="297">
        <v>2.5596469204879893</v>
      </c>
      <c r="O168" s="299">
        <v>0.33</v>
      </c>
      <c r="P168" s="295">
        <v>0.2</v>
      </c>
      <c r="Q168" s="294">
        <f ca="1">+IF(ISERROR(HLOOKUP($B168,INDIRECT("'Monthly Resource Report'!"&amp;'Coleman Validation'!Q$665666&amp;":"&amp;'Coleman Validation'!Q$665667),'Coleman Validation'!Q$665668,FALSE)),0,HLOOKUP($B168,INDIRECT("'Monthly Resource Report'!"&amp;'Coleman Validation'!Q$665666&amp;":"&amp;'Coleman Validation'!Q$665667),'Coleman Validation'!Q$665668,FALSE))</f>
        <v>146</v>
      </c>
      <c r="R168" s="297">
        <f ca="1">+IF(ISERROR(HLOOKUP($B168,INDIRECT("'Monthly Resource Report'!"&amp;'Coleman Validation'!R$665666&amp;":"&amp;'Coleman Validation'!R$665667),'Coleman Validation'!R$665668,FALSE)),0,HLOOKUP($B168,INDIRECT("'Monthly Resource Report'!"&amp;'Coleman Validation'!R$665666&amp;":"&amp;'Coleman Validation'!R$665667),'Coleman Validation'!R$665668,FALSE))</f>
        <v>2.5600024279531302</v>
      </c>
      <c r="S168" s="317">
        <f ca="1">+IF(ISERROR(HLOOKUP($B168,INDIRECT("'Monthly Resource Report'!"&amp;'Coleman Validation'!S$665666&amp;":"&amp;'Coleman Validation'!S$665667),'Coleman Validation'!S$665668,FALSE)),0,HLOOKUP($B168,INDIRECT("'Monthly Resource Report'!"&amp;'Coleman Validation'!S$665666&amp;":"&amp;'Coleman Validation'!S$665667),'Coleman Validation'!S$665668,FALSE))</f>
        <v>0.32775674122510318</v>
      </c>
      <c r="T168" s="318">
        <f ca="1">+IF(ISERROR(HLOOKUP($B168,INDIRECT("'Monthly Resource Report'!"&amp;'Coleman Validation'!T$665666&amp;":"&amp;'Coleman Validation'!T$665667),'Coleman Validation'!T$665668,FALSE)),0,HLOOKUP($B168,INDIRECT("'Monthly Resource Report'!"&amp;'Coleman Validation'!T$665666&amp;":"&amp;'Coleman Validation'!T$665667),'Coleman Validation'!T$665668,FALSE))</f>
        <v>0.20057588737607154</v>
      </c>
      <c r="V168" s="301">
        <v>46296</v>
      </c>
      <c r="W168" s="294">
        <v>151</v>
      </c>
      <c r="X168" s="297">
        <v>2.5596469204879893</v>
      </c>
      <c r="Y168" s="299">
        <v>0.33</v>
      </c>
      <c r="Z168" s="295">
        <v>0.2</v>
      </c>
      <c r="AA168" s="294">
        <f ca="1">+IF(ISERROR(HLOOKUP($B168,INDIRECT("'Monthly Resource Report'!"&amp;'Coleman Validation'!AA$665666&amp;":"&amp;'Coleman Validation'!AA$665667),'Coleman Validation'!AA$665668,FALSE)),0,HLOOKUP($B168,INDIRECT("'Monthly Resource Report'!"&amp;'Coleman Validation'!AA$665666&amp;":"&amp;'Coleman Validation'!AA$665667),'Coleman Validation'!AA$665668,FALSE))</f>
        <v>151</v>
      </c>
      <c r="AB168" s="297">
        <f ca="1">+IF(ISERROR(HLOOKUP($B168,INDIRECT("'Monthly Resource Report'!"&amp;'Coleman Validation'!AB$665666&amp;":"&amp;'Coleman Validation'!AB$665667),'Coleman Validation'!AB$665668,FALSE)),0,HLOOKUP($B168,INDIRECT("'Monthly Resource Report'!"&amp;'Coleman Validation'!AB$665666&amp;":"&amp;'Coleman Validation'!AB$665667),'Coleman Validation'!AB$665668,FALSE))</f>
        <v>2.5599981488908772</v>
      </c>
      <c r="AC168" s="317">
        <f ca="1">+IF(ISERROR(HLOOKUP($B168,INDIRECT("'Monthly Resource Report'!"&amp;'Coleman Validation'!AC$665666&amp;":"&amp;'Coleman Validation'!AC$665667),'Coleman Validation'!AC$665668,FALSE)),0,HLOOKUP($B168,INDIRECT("'Monthly Resource Report'!"&amp;'Coleman Validation'!AC$665666&amp;":"&amp;'Coleman Validation'!AC$665667),'Coleman Validation'!AC$665668,FALSE))</f>
        <v>0.32816773290859952</v>
      </c>
      <c r="AD168" s="318">
        <f ca="1">+IF(ISERROR(HLOOKUP($B168,INDIRECT("'Monthly Resource Report'!"&amp;'Coleman Validation'!AD$665666&amp;":"&amp;'Coleman Validation'!AD$665667),'Coleman Validation'!AD$665668,FALSE)),0,HLOOKUP($B168,INDIRECT("'Monthly Resource Report'!"&amp;'Coleman Validation'!AD$665666&amp;":"&amp;'Coleman Validation'!AD$665667),'Coleman Validation'!AD$665668,FALSE))</f>
        <v>0.20061779854402156</v>
      </c>
    </row>
    <row r="169" spans="2:30" s="29" customFormat="1">
      <c r="B169" s="301">
        <v>46327</v>
      </c>
      <c r="C169" s="294">
        <v>146</v>
      </c>
      <c r="D169" s="297">
        <v>2.5596469204879893</v>
      </c>
      <c r="E169" s="299">
        <v>0.33</v>
      </c>
      <c r="F169" s="295">
        <v>0.2</v>
      </c>
      <c r="G169" s="294">
        <f ca="1">+IF(ISERROR(HLOOKUP($B169,INDIRECT("'Monthly Resource Report'!"&amp;'Coleman Validation'!G$665666&amp;":"&amp;'Coleman Validation'!G$665667),'Coleman Validation'!G$665668,FALSE)),0,HLOOKUP($B169,INDIRECT("'Monthly Resource Report'!"&amp;'Coleman Validation'!G$665666&amp;":"&amp;'Coleman Validation'!G$665667),'Coleman Validation'!G$665668,FALSE))</f>
        <v>146</v>
      </c>
      <c r="H169" s="297">
        <f ca="1">+IF(ISERROR(HLOOKUP($B169,INDIRECT("'Monthly Resource Report'!"&amp;'Coleman Validation'!H$665666&amp;":"&amp;'Coleman Validation'!H$665667),'Coleman Validation'!H$665668,FALSE)),0,HLOOKUP($B169,INDIRECT("'Monthly Resource Report'!"&amp;'Coleman Validation'!H$665666&amp;":"&amp;'Coleman Validation'!H$665667),'Coleman Validation'!H$665668,FALSE))</f>
        <v>2.5600035709648097</v>
      </c>
      <c r="I169" s="317">
        <f ca="1">+IF(ISERROR(HLOOKUP($B169,INDIRECT("'Monthly Resource Report'!"&amp;'Coleman Validation'!I$665666&amp;":"&amp;'Coleman Validation'!I$665667),'Coleman Validation'!I$665668,FALSE)),0,HLOOKUP($B169,INDIRECT("'Monthly Resource Report'!"&amp;'Coleman Validation'!I$665666&amp;":"&amp;'Coleman Validation'!I$665667),'Coleman Validation'!I$665668,FALSE))</f>
        <v>0.32788389484469865</v>
      </c>
      <c r="J169" s="318">
        <f ca="1">+IF(ISERROR(HLOOKUP($B169,INDIRECT("'Monthly Resource Report'!"&amp;'Coleman Validation'!J$665666&amp;":"&amp;'Coleman Validation'!J$665667),'Coleman Validation'!J$665668,FALSE)),0,HLOOKUP($B169,INDIRECT("'Monthly Resource Report'!"&amp;'Coleman Validation'!J$665666&amp;":"&amp;'Coleman Validation'!J$665667),'Coleman Validation'!J$665668,FALSE))</f>
        <v>0.20052697035458761</v>
      </c>
      <c r="L169" s="301">
        <v>46327</v>
      </c>
      <c r="M169" s="294">
        <v>146</v>
      </c>
      <c r="N169" s="297">
        <v>2.5596469204879893</v>
      </c>
      <c r="O169" s="299">
        <v>0.33</v>
      </c>
      <c r="P169" s="295">
        <v>0.2</v>
      </c>
      <c r="Q169" s="294">
        <f ca="1">+IF(ISERROR(HLOOKUP($B169,INDIRECT("'Monthly Resource Report'!"&amp;'Coleman Validation'!Q$665666&amp;":"&amp;'Coleman Validation'!Q$665667),'Coleman Validation'!Q$665668,FALSE)),0,HLOOKUP($B169,INDIRECT("'Monthly Resource Report'!"&amp;'Coleman Validation'!Q$665666&amp;":"&amp;'Coleman Validation'!Q$665667),'Coleman Validation'!Q$665668,FALSE))</f>
        <v>146</v>
      </c>
      <c r="R169" s="297">
        <f ca="1">+IF(ISERROR(HLOOKUP($B169,INDIRECT("'Monthly Resource Report'!"&amp;'Coleman Validation'!R$665666&amp;":"&amp;'Coleman Validation'!R$665667),'Coleman Validation'!R$665668,FALSE)),0,HLOOKUP($B169,INDIRECT("'Monthly Resource Report'!"&amp;'Coleman Validation'!R$665666&amp;":"&amp;'Coleman Validation'!R$665667),'Coleman Validation'!R$665668,FALSE))</f>
        <v>2.5600033565767251</v>
      </c>
      <c r="S169" s="317">
        <f ca="1">+IF(ISERROR(HLOOKUP($B169,INDIRECT("'Monthly Resource Report'!"&amp;'Coleman Validation'!S$665666&amp;":"&amp;'Coleman Validation'!S$665667),'Coleman Validation'!S$665668,FALSE)),0,HLOOKUP($B169,INDIRECT("'Monthly Resource Report'!"&amp;'Coleman Validation'!S$665666&amp;":"&amp;'Coleman Validation'!S$665667),'Coleman Validation'!S$665668,FALSE))</f>
        <v>0.3278675189353068</v>
      </c>
      <c r="T169" s="318">
        <f ca="1">+IF(ISERROR(HLOOKUP($B169,INDIRECT("'Monthly Resource Report'!"&amp;'Coleman Validation'!T$665666&amp;":"&amp;'Coleman Validation'!T$665667),'Coleman Validation'!T$665668,FALSE)),0,HLOOKUP($B169,INDIRECT("'Monthly Resource Report'!"&amp;'Coleman Validation'!T$665666&amp;":"&amp;'Coleman Validation'!T$665667),'Coleman Validation'!T$665668,FALSE))</f>
        <v>0.20059821705303607</v>
      </c>
      <c r="V169" s="301">
        <v>46327</v>
      </c>
      <c r="W169" s="294">
        <v>151</v>
      </c>
      <c r="X169" s="297">
        <v>2.5596469204879893</v>
      </c>
      <c r="Y169" s="299">
        <v>0.33</v>
      </c>
      <c r="Z169" s="295">
        <v>0.2</v>
      </c>
      <c r="AA169" s="294">
        <f ca="1">+IF(ISERROR(HLOOKUP($B169,INDIRECT("'Monthly Resource Report'!"&amp;'Coleman Validation'!AA$665666&amp;":"&amp;'Coleman Validation'!AA$665667),'Coleman Validation'!AA$665668,FALSE)),0,HLOOKUP($B169,INDIRECT("'Monthly Resource Report'!"&amp;'Coleman Validation'!AA$665666&amp;":"&amp;'Coleman Validation'!AA$665667),'Coleman Validation'!AA$665668,FALSE))</f>
        <v>151</v>
      </c>
      <c r="AB169" s="297">
        <f ca="1">+IF(ISERROR(HLOOKUP($B169,INDIRECT("'Monthly Resource Report'!"&amp;'Coleman Validation'!AB$665666&amp;":"&amp;'Coleman Validation'!AB$665667),'Coleman Validation'!AB$665668,FALSE)),0,HLOOKUP($B169,INDIRECT("'Monthly Resource Report'!"&amp;'Coleman Validation'!AB$665666&amp;":"&amp;'Coleman Validation'!AB$665667),'Coleman Validation'!AB$665668,FALSE))</f>
        <v>2.5599976307368184</v>
      </c>
      <c r="AC169" s="317">
        <f ca="1">+IF(ISERROR(HLOOKUP($B169,INDIRECT("'Monthly Resource Report'!"&amp;'Coleman Validation'!AC$665666&amp;":"&amp;'Coleman Validation'!AC$665667),'Coleman Validation'!AC$665668,FALSE)),0,HLOOKUP($B169,INDIRECT("'Monthly Resource Report'!"&amp;'Coleman Validation'!AC$665666&amp;":"&amp;'Coleman Validation'!AC$665667),'Coleman Validation'!AC$665668,FALSE))</f>
        <v>0.32823282175694457</v>
      </c>
      <c r="AD169" s="318">
        <f ca="1">+IF(ISERROR(HLOOKUP($B169,INDIRECT("'Monthly Resource Report'!"&amp;'Coleman Validation'!AD$665666&amp;":"&amp;'Coleman Validation'!AD$665667),'Coleman Validation'!AD$665668,FALSE)),0,HLOOKUP($B169,INDIRECT("'Monthly Resource Report'!"&amp;'Coleman Validation'!AD$665666&amp;":"&amp;'Coleman Validation'!AD$665667),'Coleman Validation'!AD$665668,FALSE))</f>
        <v>0.20084135755123061</v>
      </c>
    </row>
    <row r="170" spans="2:30" s="29" customFormat="1">
      <c r="B170" s="301">
        <v>46357</v>
      </c>
      <c r="C170" s="294">
        <v>146</v>
      </c>
      <c r="D170" s="297">
        <v>2.5596469204879893</v>
      </c>
      <c r="E170" s="299">
        <v>0.33</v>
      </c>
      <c r="F170" s="295">
        <v>0.2</v>
      </c>
      <c r="G170" s="294">
        <f ca="1">+IF(ISERROR(HLOOKUP($B170,INDIRECT("'Monthly Resource Report'!"&amp;'Coleman Validation'!G$665666&amp;":"&amp;'Coleman Validation'!G$665667),'Coleman Validation'!G$665668,FALSE)),0,HLOOKUP($B170,INDIRECT("'Monthly Resource Report'!"&amp;'Coleman Validation'!G$665666&amp;":"&amp;'Coleman Validation'!G$665667),'Coleman Validation'!G$665668,FALSE))</f>
        <v>146</v>
      </c>
      <c r="H170" s="297">
        <f ca="1">+IF(ISERROR(HLOOKUP($B170,INDIRECT("'Monthly Resource Report'!"&amp;'Coleman Validation'!H$665666&amp;":"&amp;'Coleman Validation'!H$665667),'Coleman Validation'!H$665668,FALSE)),0,HLOOKUP($B170,INDIRECT("'Monthly Resource Report'!"&amp;'Coleman Validation'!H$665666&amp;":"&amp;'Coleman Validation'!H$665667),'Coleman Validation'!H$665668,FALSE))</f>
        <v>2.5600025589627671</v>
      </c>
      <c r="I170" s="317">
        <f ca="1">+IF(ISERROR(HLOOKUP($B170,INDIRECT("'Monthly Resource Report'!"&amp;'Coleman Validation'!I$665666&amp;":"&amp;'Coleman Validation'!I$665667),'Coleman Validation'!I$665668,FALSE)),0,HLOOKUP($B170,INDIRECT("'Monthly Resource Report'!"&amp;'Coleman Validation'!I$665666&amp;":"&amp;'Coleman Validation'!I$665667),'Coleman Validation'!I$665668,FALSE))</f>
        <v>0.32737066262264342</v>
      </c>
      <c r="J170" s="318">
        <f ca="1">+IF(ISERROR(HLOOKUP($B170,INDIRECT("'Monthly Resource Report'!"&amp;'Coleman Validation'!J$665666&amp;":"&amp;'Coleman Validation'!J$665667),'Coleman Validation'!J$665668,FALSE)),0,HLOOKUP($B170,INDIRECT("'Monthly Resource Report'!"&amp;'Coleman Validation'!J$665666&amp;":"&amp;'Coleman Validation'!J$665667),'Coleman Validation'!J$665668,FALSE))</f>
        <v>0.20061960668578527</v>
      </c>
      <c r="L170" s="301">
        <v>46357</v>
      </c>
      <c r="M170" s="294">
        <v>146</v>
      </c>
      <c r="N170" s="297">
        <v>2.5596469204879893</v>
      </c>
      <c r="O170" s="299">
        <v>0.33</v>
      </c>
      <c r="P170" s="295">
        <v>0.2</v>
      </c>
      <c r="Q170" s="294">
        <f ca="1">+IF(ISERROR(HLOOKUP($B170,INDIRECT("'Monthly Resource Report'!"&amp;'Coleman Validation'!Q$665666&amp;":"&amp;'Coleman Validation'!Q$665667),'Coleman Validation'!Q$665668,FALSE)),0,HLOOKUP($B170,INDIRECT("'Monthly Resource Report'!"&amp;'Coleman Validation'!Q$665666&amp;":"&amp;'Coleman Validation'!Q$665667),'Coleman Validation'!Q$665668,FALSE))</f>
        <v>146</v>
      </c>
      <c r="R170" s="297">
        <f ca="1">+IF(ISERROR(HLOOKUP($B170,INDIRECT("'Monthly Resource Report'!"&amp;'Coleman Validation'!R$665666&amp;":"&amp;'Coleman Validation'!R$665667),'Coleman Validation'!R$665668,FALSE)),0,HLOOKUP($B170,INDIRECT("'Monthly Resource Report'!"&amp;'Coleman Validation'!R$665666&amp;":"&amp;'Coleman Validation'!R$665667),'Coleman Validation'!R$665668,FALSE))</f>
        <v>2.5600026743688487</v>
      </c>
      <c r="S170" s="317">
        <f ca="1">+IF(ISERROR(HLOOKUP($B170,INDIRECT("'Monthly Resource Report'!"&amp;'Coleman Validation'!S$665666&amp;":"&amp;'Coleman Validation'!S$665667),'Coleman Validation'!S$665668,FALSE)),0,HLOOKUP($B170,INDIRECT("'Monthly Resource Report'!"&amp;'Coleman Validation'!S$665666&amp;":"&amp;'Coleman Validation'!S$665667),'Coleman Validation'!S$665668,FALSE))</f>
        <v>0.32727371995533594</v>
      </c>
      <c r="T170" s="318">
        <f ca="1">+IF(ISERROR(HLOOKUP($B170,INDIRECT("'Monthly Resource Report'!"&amp;'Coleman Validation'!T$665666&amp;":"&amp;'Coleman Validation'!T$665667),'Coleman Validation'!T$665668,FALSE)),0,HLOOKUP($B170,INDIRECT("'Monthly Resource Report'!"&amp;'Coleman Validation'!T$665666&amp;":"&amp;'Coleman Validation'!T$665667),'Coleman Validation'!T$665668,FALSE))</f>
        <v>0.2005933997489214</v>
      </c>
      <c r="V170" s="301">
        <v>46357</v>
      </c>
      <c r="W170" s="294">
        <v>151</v>
      </c>
      <c r="X170" s="297">
        <v>2.5596469204879893</v>
      </c>
      <c r="Y170" s="299">
        <v>0.33</v>
      </c>
      <c r="Z170" s="295">
        <v>0.2</v>
      </c>
      <c r="AA170" s="294">
        <f ca="1">+IF(ISERROR(HLOOKUP($B170,INDIRECT("'Monthly Resource Report'!"&amp;'Coleman Validation'!AA$665666&amp;":"&amp;'Coleman Validation'!AA$665667),'Coleman Validation'!AA$665668,FALSE)),0,HLOOKUP($B170,INDIRECT("'Monthly Resource Report'!"&amp;'Coleman Validation'!AA$665666&amp;":"&amp;'Coleman Validation'!AA$665667),'Coleman Validation'!AA$665668,FALSE))</f>
        <v>151</v>
      </c>
      <c r="AB170" s="297">
        <f ca="1">+IF(ISERROR(HLOOKUP($B170,INDIRECT("'Monthly Resource Report'!"&amp;'Coleman Validation'!AB$665666&amp;":"&amp;'Coleman Validation'!AB$665667),'Coleman Validation'!AB$665668,FALSE)),0,HLOOKUP($B170,INDIRECT("'Monthly Resource Report'!"&amp;'Coleman Validation'!AB$665666&amp;":"&amp;'Coleman Validation'!AB$665667),'Coleman Validation'!AB$665668,FALSE))</f>
        <v>2.5599989544889019</v>
      </c>
      <c r="AC170" s="317">
        <f ca="1">+IF(ISERROR(HLOOKUP($B170,INDIRECT("'Monthly Resource Report'!"&amp;'Coleman Validation'!AC$665666&amp;":"&amp;'Coleman Validation'!AC$665667),'Coleman Validation'!AC$665668,FALSE)),0,HLOOKUP($B170,INDIRECT("'Monthly Resource Report'!"&amp;'Coleman Validation'!AC$665666&amp;":"&amp;'Coleman Validation'!AC$665667),'Coleman Validation'!AC$665668,FALSE))</f>
        <v>0.32759003344436916</v>
      </c>
      <c r="AD170" s="318">
        <f ca="1">+IF(ISERROR(HLOOKUP($B170,INDIRECT("'Monthly Resource Report'!"&amp;'Coleman Validation'!AD$665666&amp;":"&amp;'Coleman Validation'!AD$665667),'Coleman Validation'!AD$665668,FALSE)),0,HLOOKUP($B170,INDIRECT("'Monthly Resource Report'!"&amp;'Coleman Validation'!AD$665666&amp;":"&amp;'Coleman Validation'!AD$665667),'Coleman Validation'!AD$665668,FALSE))</f>
        <v>0.20062320140234113</v>
      </c>
    </row>
    <row r="171" spans="2:30" s="29" customFormat="1">
      <c r="B171" s="301">
        <v>46388</v>
      </c>
      <c r="C171" s="294">
        <v>146</v>
      </c>
      <c r="D171" s="297">
        <v>2.6315729989537018</v>
      </c>
      <c r="E171" s="299">
        <v>0.33</v>
      </c>
      <c r="F171" s="295">
        <v>0.2</v>
      </c>
      <c r="G171" s="294">
        <f ca="1">+IF(ISERROR(HLOOKUP($B171,INDIRECT("'Monthly Resource Report'!"&amp;'Coleman Validation'!G$665666&amp;":"&amp;'Coleman Validation'!G$665667),'Coleman Validation'!G$665668,FALSE)),0,HLOOKUP($B171,INDIRECT("'Monthly Resource Report'!"&amp;'Coleman Validation'!G$665666&amp;":"&amp;'Coleman Validation'!G$665667),'Coleman Validation'!G$665668,FALSE))</f>
        <v>146</v>
      </c>
      <c r="H171" s="297">
        <f ca="1">+IF(ISERROR(HLOOKUP($B171,INDIRECT("'Monthly Resource Report'!"&amp;'Coleman Validation'!H$665666&amp;":"&amp;'Coleman Validation'!H$665667),'Coleman Validation'!H$665668,FALSE)),0,HLOOKUP($B171,INDIRECT("'Monthly Resource Report'!"&amp;'Coleman Validation'!H$665666&amp;":"&amp;'Coleman Validation'!H$665667),'Coleman Validation'!H$665668,FALSE))</f>
        <v>2.6320027460721733</v>
      </c>
      <c r="I171" s="317">
        <f ca="1">+IF(ISERROR(HLOOKUP($B171,INDIRECT("'Monthly Resource Report'!"&amp;'Coleman Validation'!I$665666&amp;":"&amp;'Coleman Validation'!I$665667),'Coleman Validation'!I$665668,FALSE)),0,HLOOKUP($B171,INDIRECT("'Monthly Resource Report'!"&amp;'Coleman Validation'!I$665666&amp;":"&amp;'Coleman Validation'!I$665667),'Coleman Validation'!I$665668,FALSE))</f>
        <v>0.32796712459837174</v>
      </c>
      <c r="J171" s="318">
        <f ca="1">+IF(ISERROR(HLOOKUP($B171,INDIRECT("'Monthly Resource Report'!"&amp;'Coleman Validation'!J$665666&amp;":"&amp;'Coleman Validation'!J$665667),'Coleman Validation'!J$665668,FALSE)),0,HLOOKUP($B171,INDIRECT("'Monthly Resource Report'!"&amp;'Coleman Validation'!J$665666&amp;":"&amp;'Coleman Validation'!J$665667),'Coleman Validation'!J$665668,FALSE))</f>
        <v>0.20016413841707678</v>
      </c>
      <c r="L171" s="301">
        <v>46388</v>
      </c>
      <c r="M171" s="294">
        <v>146</v>
      </c>
      <c r="N171" s="297">
        <v>2.6315729989537018</v>
      </c>
      <c r="O171" s="299">
        <v>0.33</v>
      </c>
      <c r="P171" s="295">
        <v>0.2</v>
      </c>
      <c r="Q171" s="294">
        <f ca="1">+IF(ISERROR(HLOOKUP($B171,INDIRECT("'Monthly Resource Report'!"&amp;'Coleman Validation'!Q$665666&amp;":"&amp;'Coleman Validation'!Q$665667),'Coleman Validation'!Q$665668,FALSE)),0,HLOOKUP($B171,INDIRECT("'Monthly Resource Report'!"&amp;'Coleman Validation'!Q$665666&amp;":"&amp;'Coleman Validation'!Q$665667),'Coleman Validation'!Q$665668,FALSE))</f>
        <v>146</v>
      </c>
      <c r="R171" s="297">
        <f ca="1">+IF(ISERROR(HLOOKUP($B171,INDIRECT("'Monthly Resource Report'!"&amp;'Coleman Validation'!R$665666&amp;":"&amp;'Coleman Validation'!R$665667),'Coleman Validation'!R$665668,FALSE)),0,HLOOKUP($B171,INDIRECT("'Monthly Resource Report'!"&amp;'Coleman Validation'!R$665666&amp;":"&amp;'Coleman Validation'!R$665667),'Coleman Validation'!R$665668,FALSE))</f>
        <v>2.6320028940828588</v>
      </c>
      <c r="S171" s="317">
        <f ca="1">+IF(ISERROR(HLOOKUP($B171,INDIRECT("'Monthly Resource Report'!"&amp;'Coleman Validation'!S$665666&amp;":"&amp;'Coleman Validation'!S$665667),'Coleman Validation'!S$665668,FALSE)),0,HLOOKUP($B171,INDIRECT("'Monthly Resource Report'!"&amp;'Coleman Validation'!S$665666&amp;":"&amp;'Coleman Validation'!S$665667),'Coleman Validation'!S$665668,FALSE))</f>
        <v>0.32794584378034747</v>
      </c>
      <c r="T171" s="318">
        <f ca="1">+IF(ISERROR(HLOOKUP($B171,INDIRECT("'Monthly Resource Report'!"&amp;'Coleman Validation'!T$665666&amp;":"&amp;'Coleman Validation'!T$665667),'Coleman Validation'!T$665668,FALSE)),0,HLOOKUP($B171,INDIRECT("'Monthly Resource Report'!"&amp;'Coleman Validation'!T$665666&amp;":"&amp;'Coleman Validation'!T$665667),'Coleman Validation'!T$665668,FALSE))</f>
        <v>0.20076092157008851</v>
      </c>
      <c r="V171" s="301">
        <v>46388</v>
      </c>
      <c r="W171" s="294">
        <v>151</v>
      </c>
      <c r="X171" s="297">
        <v>2.6315729989537018</v>
      </c>
      <c r="Y171" s="299">
        <v>0.33</v>
      </c>
      <c r="Z171" s="295">
        <v>0.2</v>
      </c>
      <c r="AA171" s="294">
        <f ca="1">+IF(ISERROR(HLOOKUP($B171,INDIRECT("'Monthly Resource Report'!"&amp;'Coleman Validation'!AA$665666&amp;":"&amp;'Coleman Validation'!AA$665667),'Coleman Validation'!AA$665668,FALSE)),0,HLOOKUP($B171,INDIRECT("'Monthly Resource Report'!"&amp;'Coleman Validation'!AA$665666&amp;":"&amp;'Coleman Validation'!AA$665667),'Coleman Validation'!AA$665668,FALSE))</f>
        <v>151</v>
      </c>
      <c r="AB171" s="297">
        <f ca="1">+IF(ISERROR(HLOOKUP($B171,INDIRECT("'Monthly Resource Report'!"&amp;'Coleman Validation'!AB$665666&amp;":"&amp;'Coleman Validation'!AB$665667),'Coleman Validation'!AB$665668,FALSE)),0,HLOOKUP($B171,INDIRECT("'Monthly Resource Report'!"&amp;'Coleman Validation'!AB$665666&amp;":"&amp;'Coleman Validation'!AB$665667),'Coleman Validation'!AB$665668,FALSE))</f>
        <v>2.6320034558113532</v>
      </c>
      <c r="AC171" s="317">
        <f ca="1">+IF(ISERROR(HLOOKUP($B171,INDIRECT("'Monthly Resource Report'!"&amp;'Coleman Validation'!AC$665666&amp;":"&amp;'Coleman Validation'!AC$665667),'Coleman Validation'!AC$665668,FALSE)),0,HLOOKUP($B171,INDIRECT("'Monthly Resource Report'!"&amp;'Coleman Validation'!AC$665666&amp;":"&amp;'Coleman Validation'!AC$665667),'Coleman Validation'!AC$665668,FALSE))</f>
        <v>0.32859526212181778</v>
      </c>
      <c r="AD171" s="318">
        <f ca="1">+IF(ISERROR(HLOOKUP($B171,INDIRECT("'Monthly Resource Report'!"&amp;'Coleman Validation'!AD$665666&amp;":"&amp;'Coleman Validation'!AD$665667),'Coleman Validation'!AD$665668,FALSE)),0,HLOOKUP($B171,INDIRECT("'Monthly Resource Report'!"&amp;'Coleman Validation'!AD$665666&amp;":"&amp;'Coleman Validation'!AD$665667),'Coleman Validation'!AD$665668,FALSE))</f>
        <v>0.20060198785656383</v>
      </c>
    </row>
    <row r="172" spans="2:30" s="29" customFormat="1">
      <c r="B172" s="301">
        <v>46419</v>
      </c>
      <c r="C172" s="294">
        <v>146</v>
      </c>
      <c r="D172" s="297">
        <v>2.6315729989537018</v>
      </c>
      <c r="E172" s="299">
        <v>0.33</v>
      </c>
      <c r="F172" s="295">
        <v>0.2</v>
      </c>
      <c r="G172" s="294">
        <f ca="1">+IF(ISERROR(HLOOKUP($B172,INDIRECT("'Monthly Resource Report'!"&amp;'Coleman Validation'!G$665666&amp;":"&amp;'Coleman Validation'!G$665667),'Coleman Validation'!G$665668,FALSE)),0,HLOOKUP($B172,INDIRECT("'Monthly Resource Report'!"&amp;'Coleman Validation'!G$665666&amp;":"&amp;'Coleman Validation'!G$665667),'Coleman Validation'!G$665668,FALSE))</f>
        <v>146</v>
      </c>
      <c r="H172" s="297">
        <f ca="1">+IF(ISERROR(HLOOKUP($B172,INDIRECT("'Monthly Resource Report'!"&amp;'Coleman Validation'!H$665666&amp;":"&amp;'Coleman Validation'!H$665667),'Coleman Validation'!H$665668,FALSE)),0,HLOOKUP($B172,INDIRECT("'Monthly Resource Report'!"&amp;'Coleman Validation'!H$665666&amp;":"&amp;'Coleman Validation'!H$665667),'Coleman Validation'!H$665668,FALSE))</f>
        <v>2.6320031304307796</v>
      </c>
      <c r="I172" s="317">
        <f ca="1">+IF(ISERROR(HLOOKUP($B172,INDIRECT("'Monthly Resource Report'!"&amp;'Coleman Validation'!I$665666&amp;":"&amp;'Coleman Validation'!I$665667),'Coleman Validation'!I$665668,FALSE)),0,HLOOKUP($B172,INDIRECT("'Monthly Resource Report'!"&amp;'Coleman Validation'!I$665666&amp;":"&amp;'Coleman Validation'!I$665667),'Coleman Validation'!I$665668,FALSE))</f>
        <v>0.32821549238889008</v>
      </c>
      <c r="J172" s="318">
        <f ca="1">+IF(ISERROR(HLOOKUP($B172,INDIRECT("'Monthly Resource Report'!"&amp;'Coleman Validation'!J$665666&amp;":"&amp;'Coleman Validation'!J$665667),'Coleman Validation'!J$665668,FALSE)),0,HLOOKUP($B172,INDIRECT("'Monthly Resource Report'!"&amp;'Coleman Validation'!J$665666&amp;":"&amp;'Coleman Validation'!J$665667),'Coleman Validation'!J$665668,FALSE))</f>
        <v>0.20056796427297791</v>
      </c>
      <c r="L172" s="301">
        <v>46419</v>
      </c>
      <c r="M172" s="294">
        <v>146</v>
      </c>
      <c r="N172" s="297">
        <v>2.6315729989537018</v>
      </c>
      <c r="O172" s="299">
        <v>0.33</v>
      </c>
      <c r="P172" s="295">
        <v>0.2</v>
      </c>
      <c r="Q172" s="294">
        <f ca="1">+IF(ISERROR(HLOOKUP($B172,INDIRECT("'Monthly Resource Report'!"&amp;'Coleman Validation'!Q$665666&amp;":"&amp;'Coleman Validation'!Q$665667),'Coleman Validation'!Q$665668,FALSE)),0,HLOOKUP($B172,INDIRECT("'Monthly Resource Report'!"&amp;'Coleman Validation'!Q$665666&amp;":"&amp;'Coleman Validation'!Q$665667),'Coleman Validation'!Q$665668,FALSE))</f>
        <v>146</v>
      </c>
      <c r="R172" s="297">
        <f ca="1">+IF(ISERROR(HLOOKUP($B172,INDIRECT("'Monthly Resource Report'!"&amp;'Coleman Validation'!R$665666&amp;":"&amp;'Coleman Validation'!R$665667),'Coleman Validation'!R$665668,FALSE)),0,HLOOKUP($B172,INDIRECT("'Monthly Resource Report'!"&amp;'Coleman Validation'!R$665666&amp;":"&amp;'Coleman Validation'!R$665667),'Coleman Validation'!R$665668,FALSE))</f>
        <v>2.6320030203818132</v>
      </c>
      <c r="S172" s="317">
        <f ca="1">+IF(ISERROR(HLOOKUP($B172,INDIRECT("'Monthly Resource Report'!"&amp;'Coleman Validation'!S$665666&amp;":"&amp;'Coleman Validation'!S$665667),'Coleman Validation'!S$665668,FALSE)),0,HLOOKUP($B172,INDIRECT("'Monthly Resource Report'!"&amp;'Coleman Validation'!S$665666&amp;":"&amp;'Coleman Validation'!S$665667),'Coleman Validation'!S$665668,FALSE))</f>
        <v>0.3281729951624624</v>
      </c>
      <c r="T172" s="318">
        <f ca="1">+IF(ISERROR(HLOOKUP($B172,INDIRECT("'Monthly Resource Report'!"&amp;'Coleman Validation'!T$665666&amp;":"&amp;'Coleman Validation'!T$665667),'Coleman Validation'!T$665668,FALSE)),0,HLOOKUP($B172,INDIRECT("'Monthly Resource Report'!"&amp;'Coleman Validation'!T$665666&amp;":"&amp;'Coleman Validation'!T$665667),'Coleman Validation'!T$665668,FALSE))</f>
        <v>0.20083421419668551</v>
      </c>
      <c r="V172" s="301">
        <v>46419</v>
      </c>
      <c r="W172" s="294">
        <v>151</v>
      </c>
      <c r="X172" s="297">
        <v>2.6315729989537018</v>
      </c>
      <c r="Y172" s="299">
        <v>0.33</v>
      </c>
      <c r="Z172" s="295">
        <v>0.2</v>
      </c>
      <c r="AA172" s="294">
        <f ca="1">+IF(ISERROR(HLOOKUP($B172,INDIRECT("'Monthly Resource Report'!"&amp;'Coleman Validation'!AA$665666&amp;":"&amp;'Coleman Validation'!AA$665667),'Coleman Validation'!AA$665668,FALSE)),0,HLOOKUP($B172,INDIRECT("'Monthly Resource Report'!"&amp;'Coleman Validation'!AA$665666&amp;":"&amp;'Coleman Validation'!AA$665667),'Coleman Validation'!AA$665668,FALSE))</f>
        <v>151</v>
      </c>
      <c r="AB172" s="297">
        <f ca="1">+IF(ISERROR(HLOOKUP($B172,INDIRECT("'Monthly Resource Report'!"&amp;'Coleman Validation'!AB$665666&amp;":"&amp;'Coleman Validation'!AB$665667),'Coleman Validation'!AB$665668,FALSE)),0,HLOOKUP($B172,INDIRECT("'Monthly Resource Report'!"&amp;'Coleman Validation'!AB$665666&amp;":"&amp;'Coleman Validation'!AB$665667),'Coleman Validation'!AB$665668,FALSE))</f>
        <v>2.6320032626427405</v>
      </c>
      <c r="AC172" s="317">
        <f ca="1">+IF(ISERROR(HLOOKUP($B172,INDIRECT("'Monthly Resource Report'!"&amp;'Coleman Validation'!AC$665666&amp;":"&amp;'Coleman Validation'!AC$665667),'Coleman Validation'!AC$665668,FALSE)),0,HLOOKUP($B172,INDIRECT("'Monthly Resource Report'!"&amp;'Coleman Validation'!AC$665666&amp;":"&amp;'Coleman Validation'!AC$665667),'Coleman Validation'!AC$665668,FALSE))</f>
        <v>0.3286878172019812</v>
      </c>
      <c r="AD172" s="318">
        <f ca="1">+IF(ISERROR(HLOOKUP($B172,INDIRECT("'Monthly Resource Report'!"&amp;'Coleman Validation'!AD$665666&amp;":"&amp;'Coleman Validation'!AD$665667),'Coleman Validation'!AD$665668,FALSE)),0,HLOOKUP($B172,INDIRECT("'Monthly Resource Report'!"&amp;'Coleman Validation'!AD$665666&amp;":"&amp;'Coleman Validation'!AD$665667),'Coleman Validation'!AD$665668,FALSE))</f>
        <v>0.20089103475877265</v>
      </c>
    </row>
    <row r="173" spans="2:30" s="29" customFormat="1">
      <c r="B173" s="301">
        <v>46447</v>
      </c>
      <c r="C173" s="294">
        <v>146</v>
      </c>
      <c r="D173" s="297">
        <v>2.6315729989537018</v>
      </c>
      <c r="E173" s="299">
        <v>0.33</v>
      </c>
      <c r="F173" s="295">
        <v>0.2</v>
      </c>
      <c r="G173" s="294">
        <f ca="1">+IF(ISERROR(HLOOKUP($B173,INDIRECT("'Monthly Resource Report'!"&amp;'Coleman Validation'!G$665666&amp;":"&amp;'Coleman Validation'!G$665667),'Coleman Validation'!G$665668,FALSE)),0,HLOOKUP($B173,INDIRECT("'Monthly Resource Report'!"&amp;'Coleman Validation'!G$665666&amp;":"&amp;'Coleman Validation'!G$665667),'Coleman Validation'!G$665668,FALSE))</f>
        <v>146</v>
      </c>
      <c r="H173" s="297">
        <f ca="1">+IF(ISERROR(HLOOKUP($B173,INDIRECT("'Monthly Resource Report'!"&amp;'Coleman Validation'!H$665666&amp;":"&amp;'Coleman Validation'!H$665667),'Coleman Validation'!H$665668,FALSE)),0,HLOOKUP($B173,INDIRECT("'Monthly Resource Report'!"&amp;'Coleman Validation'!H$665666&amp;":"&amp;'Coleman Validation'!H$665667),'Coleman Validation'!H$665668,FALSE))</f>
        <v>2.6320027049301578</v>
      </c>
      <c r="I173" s="317">
        <f ca="1">+IF(ISERROR(HLOOKUP($B173,INDIRECT("'Monthly Resource Report'!"&amp;'Coleman Validation'!I$665666&amp;":"&amp;'Coleman Validation'!I$665667),'Coleman Validation'!I$665668,FALSE)),0,HLOOKUP($B173,INDIRECT("'Monthly Resource Report'!"&amp;'Coleman Validation'!I$665666&amp;":"&amp;'Coleman Validation'!I$665667),'Coleman Validation'!I$665668,FALSE))</f>
        <v>0.32782132321955332</v>
      </c>
      <c r="J173" s="318">
        <f ca="1">+IF(ISERROR(HLOOKUP($B173,INDIRECT("'Monthly Resource Report'!"&amp;'Coleman Validation'!J$665666&amp;":"&amp;'Coleman Validation'!J$665667),'Coleman Validation'!J$665668,FALSE)),0,HLOOKUP($B173,INDIRECT("'Monthly Resource Report'!"&amp;'Coleman Validation'!J$665666&amp;":"&amp;'Coleman Validation'!J$665667),'Coleman Validation'!J$665668,FALSE))</f>
        <v>0.20034916621515864</v>
      </c>
      <c r="L173" s="301">
        <v>46447</v>
      </c>
      <c r="M173" s="294">
        <v>146</v>
      </c>
      <c r="N173" s="297">
        <v>2.6315729989537018</v>
      </c>
      <c r="O173" s="299">
        <v>0.33</v>
      </c>
      <c r="P173" s="295">
        <v>0.2</v>
      </c>
      <c r="Q173" s="294">
        <f ca="1">+IF(ISERROR(HLOOKUP($B173,INDIRECT("'Monthly Resource Report'!"&amp;'Coleman Validation'!Q$665666&amp;":"&amp;'Coleman Validation'!Q$665667),'Coleman Validation'!Q$665668,FALSE)),0,HLOOKUP($B173,INDIRECT("'Monthly Resource Report'!"&amp;'Coleman Validation'!Q$665666&amp;":"&amp;'Coleman Validation'!Q$665667),'Coleman Validation'!Q$665668,FALSE))</f>
        <v>146</v>
      </c>
      <c r="R173" s="297">
        <f ca="1">+IF(ISERROR(HLOOKUP($B173,INDIRECT("'Monthly Resource Report'!"&amp;'Coleman Validation'!R$665666&amp;":"&amp;'Coleman Validation'!R$665667),'Coleman Validation'!R$665668,FALSE)),0,HLOOKUP($B173,INDIRECT("'Monthly Resource Report'!"&amp;'Coleman Validation'!R$665666&amp;":"&amp;'Coleman Validation'!R$665667),'Coleman Validation'!R$665668,FALSE))</f>
        <v>2.6320026438240274</v>
      </c>
      <c r="S173" s="317">
        <f ca="1">+IF(ISERROR(HLOOKUP($B173,INDIRECT("'Monthly Resource Report'!"&amp;'Coleman Validation'!S$665666&amp;":"&amp;'Coleman Validation'!S$665667),'Coleman Validation'!S$665668,FALSE)),0,HLOOKUP($B173,INDIRECT("'Monthly Resource Report'!"&amp;'Coleman Validation'!S$665666&amp;":"&amp;'Coleman Validation'!S$665667),'Coleman Validation'!S$665668,FALSE))</f>
        <v>0.32778792333433387</v>
      </c>
      <c r="T173" s="318">
        <f ca="1">+IF(ISERROR(HLOOKUP($B173,INDIRECT("'Monthly Resource Report'!"&amp;'Coleman Validation'!T$665666&amp;":"&amp;'Coleman Validation'!T$665667),'Coleman Validation'!T$665668,FALSE)),0,HLOOKUP($B173,INDIRECT("'Monthly Resource Report'!"&amp;'Coleman Validation'!T$665666&amp;":"&amp;'Coleman Validation'!T$665667),'Coleman Validation'!T$665668,FALSE))</f>
        <v>0.20058261112636216</v>
      </c>
      <c r="V173" s="301">
        <v>46447</v>
      </c>
      <c r="W173" s="294">
        <v>151</v>
      </c>
      <c r="X173" s="297">
        <v>2.6315729989537018</v>
      </c>
      <c r="Y173" s="299">
        <v>0.33</v>
      </c>
      <c r="Z173" s="295">
        <v>0.2</v>
      </c>
      <c r="AA173" s="294">
        <f ca="1">+IF(ISERROR(HLOOKUP($B173,INDIRECT("'Monthly Resource Report'!"&amp;'Coleman Validation'!AA$665666&amp;":"&amp;'Coleman Validation'!AA$665667),'Coleman Validation'!AA$665668,FALSE)),0,HLOOKUP($B173,INDIRECT("'Monthly Resource Report'!"&amp;'Coleman Validation'!AA$665666&amp;":"&amp;'Coleman Validation'!AA$665667),'Coleman Validation'!AA$665668,FALSE))</f>
        <v>151</v>
      </c>
      <c r="AB173" s="297">
        <f ca="1">+IF(ISERROR(HLOOKUP($B173,INDIRECT("'Monthly Resource Report'!"&amp;'Coleman Validation'!AB$665666&amp;":"&amp;'Coleman Validation'!AB$665667),'Coleman Validation'!AB$665668,FALSE)),0,HLOOKUP($B173,INDIRECT("'Monthly Resource Report'!"&amp;'Coleman Validation'!AB$665666&amp;":"&amp;'Coleman Validation'!AB$665667),'Coleman Validation'!AB$665668,FALSE))</f>
        <v>2.6320032234848103</v>
      </c>
      <c r="AC173" s="317">
        <f ca="1">+IF(ISERROR(HLOOKUP($B173,INDIRECT("'Monthly Resource Report'!"&amp;'Coleman Validation'!AC$665666&amp;":"&amp;'Coleman Validation'!AC$665667),'Coleman Validation'!AC$665668,FALSE)),0,HLOOKUP($B173,INDIRECT("'Monthly Resource Report'!"&amp;'Coleman Validation'!AC$665666&amp;":"&amp;'Coleman Validation'!AC$665667),'Coleman Validation'!AC$665668,FALSE))</f>
        <v>0.32882763039737295</v>
      </c>
      <c r="AD173" s="318">
        <f ca="1">+IF(ISERROR(HLOOKUP($B173,INDIRECT("'Monthly Resource Report'!"&amp;'Coleman Validation'!AD$665666&amp;":"&amp;'Coleman Validation'!AD$665667),'Coleman Validation'!AD$665668,FALSE)),0,HLOOKUP($B173,INDIRECT("'Monthly Resource Report'!"&amp;'Coleman Validation'!AD$665666&amp;":"&amp;'Coleman Validation'!AD$665667),'Coleman Validation'!AD$665668,FALSE))</f>
        <v>0.20081232205598917</v>
      </c>
    </row>
    <row r="174" spans="2:30" s="29" customFormat="1">
      <c r="B174" s="301">
        <v>46478</v>
      </c>
      <c r="C174" s="294">
        <v>146</v>
      </c>
      <c r="D174" s="297">
        <v>2.6315729989537018</v>
      </c>
      <c r="E174" s="299">
        <v>0.33</v>
      </c>
      <c r="F174" s="295">
        <v>2.6</v>
      </c>
      <c r="G174" s="294">
        <f ca="1">+IF(ISERROR(HLOOKUP($B174,INDIRECT("'Monthly Resource Report'!"&amp;'Coleman Validation'!G$665666&amp;":"&amp;'Coleman Validation'!G$665667),'Coleman Validation'!G$665668,FALSE)),0,HLOOKUP($B174,INDIRECT("'Monthly Resource Report'!"&amp;'Coleman Validation'!G$665666&amp;":"&amp;'Coleman Validation'!G$665667),'Coleman Validation'!G$665668,FALSE))</f>
        <v>146</v>
      </c>
      <c r="H174" s="297">
        <f ca="1">+IF(ISERROR(HLOOKUP($B174,INDIRECT("'Monthly Resource Report'!"&amp;'Coleman Validation'!H$665666&amp;":"&amp;'Coleman Validation'!H$665667),'Coleman Validation'!H$665668,FALSE)),0,HLOOKUP($B174,INDIRECT("'Monthly Resource Report'!"&amp;'Coleman Validation'!H$665666&amp;":"&amp;'Coleman Validation'!H$665667),'Coleman Validation'!H$665668,FALSE))</f>
        <v>2.6320013875659978</v>
      </c>
      <c r="I174" s="317">
        <f ca="1">+IF(ISERROR(HLOOKUP($B174,INDIRECT("'Monthly Resource Report'!"&amp;'Coleman Validation'!I$665666&amp;":"&amp;'Coleman Validation'!I$665667),'Coleman Validation'!I$665668,FALSE)),0,HLOOKUP($B174,INDIRECT("'Monthly Resource Report'!"&amp;'Coleman Validation'!I$665666&amp;":"&amp;'Coleman Validation'!I$665667),'Coleman Validation'!I$665668,FALSE))</f>
        <v>0.32535354642068437</v>
      </c>
      <c r="J174" s="318">
        <f ca="1">+IF(ISERROR(HLOOKUP($B174,INDIRECT("'Monthly Resource Report'!"&amp;'Coleman Validation'!J$665666&amp;":"&amp;'Coleman Validation'!J$665667),'Coleman Validation'!J$665668,FALSE)),0,HLOOKUP($B174,INDIRECT("'Monthly Resource Report'!"&amp;'Coleman Validation'!J$665666&amp;":"&amp;'Coleman Validation'!J$665667),'Coleman Validation'!J$665668,FALSE))</f>
        <v>2.2550682007210505</v>
      </c>
      <c r="L174" s="301">
        <v>46478</v>
      </c>
      <c r="M174" s="294">
        <v>146</v>
      </c>
      <c r="N174" s="297">
        <v>2.6315729989537018</v>
      </c>
      <c r="O174" s="299">
        <v>0.33</v>
      </c>
      <c r="P174" s="295">
        <v>0.2</v>
      </c>
      <c r="Q174" s="294">
        <f ca="1">+IF(ISERROR(HLOOKUP($B174,INDIRECT("'Monthly Resource Report'!"&amp;'Coleman Validation'!Q$665666&amp;":"&amp;'Coleman Validation'!Q$665667),'Coleman Validation'!Q$665668,FALSE)),0,HLOOKUP($B174,INDIRECT("'Monthly Resource Report'!"&amp;'Coleman Validation'!Q$665666&amp;":"&amp;'Coleman Validation'!Q$665667),'Coleman Validation'!Q$665668,FALSE))</f>
        <v>146</v>
      </c>
      <c r="R174" s="297">
        <f ca="1">+IF(ISERROR(HLOOKUP($B174,INDIRECT("'Monthly Resource Report'!"&amp;'Coleman Validation'!R$665666&amp;":"&amp;'Coleman Validation'!R$665667),'Coleman Validation'!R$665668,FALSE)),0,HLOOKUP($B174,INDIRECT("'Monthly Resource Report'!"&amp;'Coleman Validation'!R$665666&amp;":"&amp;'Coleman Validation'!R$665667),'Coleman Validation'!R$665668,FALSE))</f>
        <v>2.632000668002672</v>
      </c>
      <c r="S174" s="317">
        <f ca="1">+IF(ISERROR(HLOOKUP($B174,INDIRECT("'Monthly Resource Report'!"&amp;'Coleman Validation'!S$665666&amp;":"&amp;'Coleman Validation'!S$665667),'Coleman Validation'!S$665668,FALSE)),0,HLOOKUP($B174,INDIRECT("'Monthly Resource Report'!"&amp;'Coleman Validation'!S$665666&amp;":"&amp;'Coleman Validation'!S$665667),'Coleman Validation'!S$665668,FALSE))</f>
        <v>0.32691255225820087</v>
      </c>
      <c r="T174" s="318">
        <f ca="1">+IF(ISERROR(HLOOKUP($B174,INDIRECT("'Monthly Resource Report'!"&amp;'Coleman Validation'!T$665666&amp;":"&amp;'Coleman Validation'!T$665667),'Coleman Validation'!T$665668,FALSE)),0,HLOOKUP($B174,INDIRECT("'Monthly Resource Report'!"&amp;'Coleman Validation'!T$665666&amp;":"&amp;'Coleman Validation'!T$665667),'Coleman Validation'!T$665668,FALSE))</f>
        <v>0.20306824276762894</v>
      </c>
      <c r="V174" s="301">
        <v>46478</v>
      </c>
      <c r="W174" s="294">
        <v>151</v>
      </c>
      <c r="X174" s="297">
        <v>2.6315729989537018</v>
      </c>
      <c r="Y174" s="299">
        <v>0.33</v>
      </c>
      <c r="Z174" s="295">
        <v>2.6</v>
      </c>
      <c r="AA174" s="294">
        <f ca="1">+IF(ISERROR(HLOOKUP($B174,INDIRECT("'Monthly Resource Report'!"&amp;'Coleman Validation'!AA$665666&amp;":"&amp;'Coleman Validation'!AA$665667),'Coleman Validation'!AA$665668,FALSE)),0,HLOOKUP($B174,INDIRECT("'Monthly Resource Report'!"&amp;'Coleman Validation'!AA$665666&amp;":"&amp;'Coleman Validation'!AA$665667),'Coleman Validation'!AA$665668,FALSE))</f>
        <v>151</v>
      </c>
      <c r="AB174" s="297">
        <f ca="1">+IF(ISERROR(HLOOKUP($B174,INDIRECT("'Monthly Resource Report'!"&amp;'Coleman Validation'!AB$665666&amp;":"&amp;'Coleman Validation'!AB$665667),'Coleman Validation'!AB$665668,FALSE)),0,HLOOKUP($B174,INDIRECT("'Monthly Resource Report'!"&amp;'Coleman Validation'!AB$665666&amp;":"&amp;'Coleman Validation'!AB$665667),'Coleman Validation'!AB$665668,FALSE))</f>
        <v>2.6320019264196275</v>
      </c>
      <c r="AC174" s="317">
        <f ca="1">+IF(ISERROR(HLOOKUP($B174,INDIRECT("'Monthly Resource Report'!"&amp;'Coleman Validation'!AC$665666&amp;":"&amp;'Coleman Validation'!AC$665667),'Coleman Validation'!AC$665668,FALSE)),0,HLOOKUP($B174,INDIRECT("'Monthly Resource Report'!"&amp;'Coleman Validation'!AC$665666&amp;":"&amp;'Coleman Validation'!AC$665667),'Coleman Validation'!AC$665668,FALSE))</f>
        <v>0.32693759730977062</v>
      </c>
      <c r="AD174" s="318">
        <f ca="1">+IF(ISERROR(HLOOKUP($B174,INDIRECT("'Monthly Resource Report'!"&amp;'Coleman Validation'!AD$665666&amp;":"&amp;'Coleman Validation'!AD$665667),'Coleman Validation'!AD$665668,FALSE)),0,HLOOKUP($B174,INDIRECT("'Monthly Resource Report'!"&amp;'Coleman Validation'!AD$665666&amp;":"&amp;'Coleman Validation'!AD$665667),'Coleman Validation'!AD$665668,FALSE))</f>
        <v>2.2516333529008459</v>
      </c>
    </row>
    <row r="175" spans="2:30" s="29" customFormat="1">
      <c r="B175" s="301">
        <v>46508</v>
      </c>
      <c r="C175" s="294">
        <v>146</v>
      </c>
      <c r="D175" s="297">
        <v>2.6315729989537018</v>
      </c>
      <c r="E175" s="299">
        <v>0.33</v>
      </c>
      <c r="F175" s="295">
        <v>0.2</v>
      </c>
      <c r="G175" s="294">
        <f ca="1">+IF(ISERROR(HLOOKUP($B175,INDIRECT("'Monthly Resource Report'!"&amp;'Coleman Validation'!G$665666&amp;":"&amp;'Coleman Validation'!G$665667),'Coleman Validation'!G$665668,FALSE)),0,HLOOKUP($B175,INDIRECT("'Monthly Resource Report'!"&amp;'Coleman Validation'!G$665666&amp;":"&amp;'Coleman Validation'!G$665667),'Coleman Validation'!G$665668,FALSE))</f>
        <v>146</v>
      </c>
      <c r="H175" s="297">
        <f ca="1">+IF(ISERROR(HLOOKUP($B175,INDIRECT("'Monthly Resource Report'!"&amp;'Coleman Validation'!H$665666&amp;":"&amp;'Coleman Validation'!H$665667),'Coleman Validation'!H$665668,FALSE)),0,HLOOKUP($B175,INDIRECT("'Monthly Resource Report'!"&amp;'Coleman Validation'!H$665666&amp;":"&amp;'Coleman Validation'!H$665667),'Coleman Validation'!H$665668,FALSE))</f>
        <v>2.6320023510077379</v>
      </c>
      <c r="I175" s="317">
        <f ca="1">+IF(ISERROR(HLOOKUP($B175,INDIRECT("'Monthly Resource Report'!"&amp;'Coleman Validation'!I$665666&amp;":"&amp;'Coleman Validation'!I$665667),'Coleman Validation'!I$665668,FALSE)),0,HLOOKUP($B175,INDIRECT("'Monthly Resource Report'!"&amp;'Coleman Validation'!I$665666&amp;":"&amp;'Coleman Validation'!I$665667),'Coleman Validation'!I$665668,FALSE))</f>
        <v>0.32526938887592732</v>
      </c>
      <c r="J175" s="318">
        <f ca="1">+IF(ISERROR(HLOOKUP($B175,INDIRECT("'Monthly Resource Report'!"&amp;'Coleman Validation'!J$665666&amp;":"&amp;'Coleman Validation'!J$665667),'Coleman Validation'!J$665668,FALSE)),0,HLOOKUP($B175,INDIRECT("'Monthly Resource Report'!"&amp;'Coleman Validation'!J$665666&amp;":"&amp;'Coleman Validation'!J$665667),'Coleman Validation'!J$665668,FALSE))</f>
        <v>0.36778111108587613</v>
      </c>
      <c r="L175" s="301">
        <v>46508</v>
      </c>
      <c r="M175" s="294">
        <v>146</v>
      </c>
      <c r="N175" s="297">
        <v>2.6315729989537018</v>
      </c>
      <c r="O175" s="299">
        <v>0.33</v>
      </c>
      <c r="P175" s="295">
        <v>0.2</v>
      </c>
      <c r="Q175" s="294">
        <f ca="1">+IF(ISERROR(HLOOKUP($B175,INDIRECT("'Monthly Resource Report'!"&amp;'Coleman Validation'!Q$665666&amp;":"&amp;'Coleman Validation'!Q$665667),'Coleman Validation'!Q$665668,FALSE)),0,HLOOKUP($B175,INDIRECT("'Monthly Resource Report'!"&amp;'Coleman Validation'!Q$665666&amp;":"&amp;'Coleman Validation'!Q$665667),'Coleman Validation'!Q$665668,FALSE))</f>
        <v>146</v>
      </c>
      <c r="R175" s="297">
        <f ca="1">+IF(ISERROR(HLOOKUP($B175,INDIRECT("'Monthly Resource Report'!"&amp;'Coleman Validation'!R$665666&amp;":"&amp;'Coleman Validation'!R$665667),'Coleman Validation'!R$665668,FALSE)),0,HLOOKUP($B175,INDIRECT("'Monthly Resource Report'!"&amp;'Coleman Validation'!R$665666&amp;":"&amp;'Coleman Validation'!R$665667),'Coleman Validation'!R$665668,FALSE))</f>
        <v>2.6320015565758186</v>
      </c>
      <c r="S175" s="317">
        <f ca="1">+IF(ISERROR(HLOOKUP($B175,INDIRECT("'Monthly Resource Report'!"&amp;'Coleman Validation'!S$665666&amp;":"&amp;'Coleman Validation'!S$665667),'Coleman Validation'!S$665668,FALSE)),0,HLOOKUP($B175,INDIRECT("'Monthly Resource Report'!"&amp;'Coleman Validation'!S$665666&amp;":"&amp;'Coleman Validation'!S$665667),'Coleman Validation'!S$665668,FALSE))</f>
        <v>0.32488302017861598</v>
      </c>
      <c r="T175" s="318">
        <f ca="1">+IF(ISERROR(HLOOKUP($B175,INDIRECT("'Monthly Resource Report'!"&amp;'Coleman Validation'!T$665666&amp;":"&amp;'Coleman Validation'!T$665667),'Coleman Validation'!T$665668,FALSE)),0,HLOOKUP($B175,INDIRECT("'Monthly Resource Report'!"&amp;'Coleman Validation'!T$665666&amp;":"&amp;'Coleman Validation'!T$665667),'Coleman Validation'!T$665668,FALSE))</f>
        <v>0.20153585286695716</v>
      </c>
      <c r="V175" s="301">
        <v>46508</v>
      </c>
      <c r="W175" s="294">
        <v>151</v>
      </c>
      <c r="X175" s="297">
        <v>2.6315729989537018</v>
      </c>
      <c r="Y175" s="299">
        <v>0.33</v>
      </c>
      <c r="Z175" s="295">
        <v>0.2</v>
      </c>
      <c r="AA175" s="294">
        <f ca="1">+IF(ISERROR(HLOOKUP($B175,INDIRECT("'Monthly Resource Report'!"&amp;'Coleman Validation'!AA$665666&amp;":"&amp;'Coleman Validation'!AA$665667),'Coleman Validation'!AA$665668,FALSE)),0,HLOOKUP($B175,INDIRECT("'Monthly Resource Report'!"&amp;'Coleman Validation'!AA$665666&amp;":"&amp;'Coleman Validation'!AA$665667),'Coleman Validation'!AA$665668,FALSE))</f>
        <v>151</v>
      </c>
      <c r="AB175" s="297">
        <f ca="1">+IF(ISERROR(HLOOKUP($B175,INDIRECT("'Monthly Resource Report'!"&amp;'Coleman Validation'!AB$665666&amp;":"&amp;'Coleman Validation'!AB$665667),'Coleman Validation'!AB$665668,FALSE)),0,HLOOKUP($B175,INDIRECT("'Monthly Resource Report'!"&amp;'Coleman Validation'!AB$665666&amp;":"&amp;'Coleman Validation'!AB$665667),'Coleman Validation'!AB$665668,FALSE))</f>
        <v>2.6320026039102418</v>
      </c>
      <c r="AC175" s="317">
        <f ca="1">+IF(ISERROR(HLOOKUP($B175,INDIRECT("'Monthly Resource Report'!"&amp;'Coleman Validation'!AC$665666&amp;":"&amp;'Coleman Validation'!AC$665667),'Coleman Validation'!AC$665668,FALSE)),0,HLOOKUP($B175,INDIRECT("'Monthly Resource Report'!"&amp;'Coleman Validation'!AC$665666&amp;":"&amp;'Coleman Validation'!AC$665667),'Coleman Validation'!AC$665668,FALSE))</f>
        <v>0.32616969976096982</v>
      </c>
      <c r="AD175" s="318">
        <f ca="1">+IF(ISERROR(HLOOKUP($B175,INDIRECT("'Monthly Resource Report'!"&amp;'Coleman Validation'!AD$665666&amp;":"&amp;'Coleman Validation'!AD$665667),'Coleman Validation'!AD$665668,FALSE)),0,HLOOKUP($B175,INDIRECT("'Monthly Resource Report'!"&amp;'Coleman Validation'!AD$665666&amp;":"&amp;'Coleman Validation'!AD$665667),'Coleman Validation'!AD$665668,FALSE))</f>
        <v>0.29051471920587357</v>
      </c>
    </row>
    <row r="176" spans="2:30" s="29" customFormat="1">
      <c r="B176" s="301">
        <v>46539</v>
      </c>
      <c r="C176" s="294">
        <v>146</v>
      </c>
      <c r="D176" s="297">
        <v>2.6315729989537018</v>
      </c>
      <c r="E176" s="299">
        <v>0.33</v>
      </c>
      <c r="F176" s="295">
        <v>0.2</v>
      </c>
      <c r="G176" s="294">
        <f ca="1">+IF(ISERROR(HLOOKUP($B176,INDIRECT("'Monthly Resource Report'!"&amp;'Coleman Validation'!G$665666&amp;":"&amp;'Coleman Validation'!G$665667),'Coleman Validation'!G$665668,FALSE)),0,HLOOKUP($B176,INDIRECT("'Monthly Resource Report'!"&amp;'Coleman Validation'!G$665666&amp;":"&amp;'Coleman Validation'!G$665667),'Coleman Validation'!G$665668,FALSE))</f>
        <v>146</v>
      </c>
      <c r="H176" s="297">
        <f ca="1">+IF(ISERROR(HLOOKUP($B176,INDIRECT("'Monthly Resource Report'!"&amp;'Coleman Validation'!H$665666&amp;":"&amp;'Coleman Validation'!H$665667),'Coleman Validation'!H$665668,FALSE)),0,HLOOKUP($B176,INDIRECT("'Monthly Resource Report'!"&amp;'Coleman Validation'!H$665666&amp;":"&amp;'Coleman Validation'!H$665667),'Coleman Validation'!H$665668,FALSE))</f>
        <v>2.6320016351485851</v>
      </c>
      <c r="I176" s="317">
        <f ca="1">+IF(ISERROR(HLOOKUP($B176,INDIRECT("'Monthly Resource Report'!"&amp;'Coleman Validation'!I$665666&amp;":"&amp;'Coleman Validation'!I$665667),'Coleman Validation'!I$665668,FALSE)),0,HLOOKUP($B176,INDIRECT("'Monthly Resource Report'!"&amp;'Coleman Validation'!I$665666&amp;":"&amp;'Coleman Validation'!I$665667),'Coleman Validation'!I$665668,FALSE))</f>
        <v>0.32508343947534013</v>
      </c>
      <c r="J176" s="318">
        <f ca="1">+IF(ISERROR(HLOOKUP($B176,INDIRECT("'Monthly Resource Report'!"&amp;'Coleman Validation'!J$665666&amp;":"&amp;'Coleman Validation'!J$665667),'Coleman Validation'!J$665668,FALSE)),0,HLOOKUP($B176,INDIRECT("'Monthly Resource Report'!"&amp;'Coleman Validation'!J$665666&amp;":"&amp;'Coleman Validation'!J$665667),'Coleman Validation'!J$665668,FALSE))</f>
        <v>0.20037599903867512</v>
      </c>
      <c r="L176" s="301">
        <v>46539</v>
      </c>
      <c r="M176" s="294">
        <v>146</v>
      </c>
      <c r="N176" s="297">
        <v>2.6315729989537018</v>
      </c>
      <c r="O176" s="299">
        <v>0.33</v>
      </c>
      <c r="P176" s="295">
        <v>0.2</v>
      </c>
      <c r="Q176" s="294">
        <f ca="1">+IF(ISERROR(HLOOKUP($B176,INDIRECT("'Monthly Resource Report'!"&amp;'Coleman Validation'!Q$665666&amp;":"&amp;'Coleman Validation'!Q$665667),'Coleman Validation'!Q$665668,FALSE)),0,HLOOKUP($B176,INDIRECT("'Monthly Resource Report'!"&amp;'Coleman Validation'!Q$665666&amp;":"&amp;'Coleman Validation'!Q$665667),'Coleman Validation'!Q$665668,FALSE))</f>
        <v>146</v>
      </c>
      <c r="R176" s="297">
        <f ca="1">+IF(ISERROR(HLOOKUP($B176,INDIRECT("'Monthly Resource Report'!"&amp;'Coleman Validation'!R$665666&amp;":"&amp;'Coleman Validation'!R$665667),'Coleman Validation'!R$665668,FALSE)),0,HLOOKUP($B176,INDIRECT("'Monthly Resource Report'!"&amp;'Coleman Validation'!R$665666&amp;":"&amp;'Coleman Validation'!R$665667),'Coleman Validation'!R$665668,FALSE))</f>
        <v>2.6320017887824512</v>
      </c>
      <c r="S176" s="317">
        <f ca="1">+IF(ISERROR(HLOOKUP($B176,INDIRECT("'Monthly Resource Report'!"&amp;'Coleman Validation'!S$665666&amp;":"&amp;'Coleman Validation'!S$665667),'Coleman Validation'!S$665668,FALSE)),0,HLOOKUP($B176,INDIRECT("'Monthly Resource Report'!"&amp;'Coleman Validation'!S$665666&amp;":"&amp;'Coleman Validation'!S$665667),'Coleman Validation'!S$665668,FALSE))</f>
        <v>0.32530151099017357</v>
      </c>
      <c r="T176" s="318">
        <f ca="1">+IF(ISERROR(HLOOKUP($B176,INDIRECT("'Monthly Resource Report'!"&amp;'Coleman Validation'!T$665666&amp;":"&amp;'Coleman Validation'!T$665667),'Coleman Validation'!T$665668,FALSE)),0,HLOOKUP($B176,INDIRECT("'Monthly Resource Report'!"&amp;'Coleman Validation'!T$665666&amp;":"&amp;'Coleman Validation'!T$665667),'Coleman Validation'!T$665668,FALSE))</f>
        <v>0.2006359561500462</v>
      </c>
      <c r="V176" s="301">
        <v>46539</v>
      </c>
      <c r="W176" s="294">
        <v>151</v>
      </c>
      <c r="X176" s="297">
        <v>2.6315729989537018</v>
      </c>
      <c r="Y176" s="299">
        <v>0.33</v>
      </c>
      <c r="Z176" s="295">
        <v>0.2</v>
      </c>
      <c r="AA176" s="294">
        <f ca="1">+IF(ISERROR(HLOOKUP($B176,INDIRECT("'Monthly Resource Report'!"&amp;'Coleman Validation'!AA$665666&amp;":"&amp;'Coleman Validation'!AA$665667),'Coleman Validation'!AA$665668,FALSE)),0,HLOOKUP($B176,INDIRECT("'Monthly Resource Report'!"&amp;'Coleman Validation'!AA$665666&amp;":"&amp;'Coleman Validation'!AA$665667),'Coleman Validation'!AA$665668,FALSE))</f>
        <v>151</v>
      </c>
      <c r="AB176" s="297">
        <f ca="1">+IF(ISERROR(HLOOKUP($B176,INDIRECT("'Monthly Resource Report'!"&amp;'Coleman Validation'!AB$665666&amp;":"&amp;'Coleman Validation'!AB$665667),'Coleman Validation'!AB$665668,FALSE)),0,HLOOKUP($B176,INDIRECT("'Monthly Resource Report'!"&amp;'Coleman Validation'!AB$665666&amp;":"&amp;'Coleman Validation'!AB$665667),'Coleman Validation'!AB$665668,FALSE))</f>
        <v>2.6320012392995662</v>
      </c>
      <c r="AC176" s="317">
        <f ca="1">+IF(ISERROR(HLOOKUP($B176,INDIRECT("'Monthly Resource Report'!"&amp;'Coleman Validation'!AC$665666&amp;":"&amp;'Coleman Validation'!AC$665667),'Coleman Validation'!AC$665668,FALSE)),0,HLOOKUP($B176,INDIRECT("'Monthly Resource Report'!"&amp;'Coleman Validation'!AC$665666&amp;":"&amp;'Coleman Validation'!AC$665667),'Coleman Validation'!AC$665668,FALSE))</f>
        <v>0.32564686363622725</v>
      </c>
      <c r="AD176" s="318">
        <f ca="1">+IF(ISERROR(HLOOKUP($B176,INDIRECT("'Monthly Resource Report'!"&amp;'Coleman Validation'!AD$665666&amp;":"&amp;'Coleman Validation'!AD$665667),'Coleman Validation'!AD$665668,FALSE)),0,HLOOKUP($B176,INDIRECT("'Monthly Resource Report'!"&amp;'Coleman Validation'!AD$665666&amp;":"&amp;'Coleman Validation'!AD$665667),'Coleman Validation'!AD$665668,FALSE))</f>
        <v>0.20090762694047307</v>
      </c>
    </row>
    <row r="177" spans="2:30" s="29" customFormat="1">
      <c r="B177" s="301">
        <v>46569</v>
      </c>
      <c r="C177" s="294">
        <v>146</v>
      </c>
      <c r="D177" s="297">
        <v>2.6315729989537018</v>
      </c>
      <c r="E177" s="299">
        <v>0.33</v>
      </c>
      <c r="F177" s="295">
        <v>0.2</v>
      </c>
      <c r="G177" s="294">
        <f ca="1">+IF(ISERROR(HLOOKUP($B177,INDIRECT("'Monthly Resource Report'!"&amp;'Coleman Validation'!G$665666&amp;":"&amp;'Coleman Validation'!G$665667),'Coleman Validation'!G$665668,FALSE)),0,HLOOKUP($B177,INDIRECT("'Monthly Resource Report'!"&amp;'Coleman Validation'!G$665666&amp;":"&amp;'Coleman Validation'!G$665667),'Coleman Validation'!G$665668,FALSE))</f>
        <v>146</v>
      </c>
      <c r="H177" s="297">
        <f ca="1">+IF(ISERROR(HLOOKUP($B177,INDIRECT("'Monthly Resource Report'!"&amp;'Coleman Validation'!H$665666&amp;":"&amp;'Coleman Validation'!H$665667),'Coleman Validation'!H$665668,FALSE)),0,HLOOKUP($B177,INDIRECT("'Monthly Resource Report'!"&amp;'Coleman Validation'!H$665666&amp;":"&amp;'Coleman Validation'!H$665667),'Coleman Validation'!H$665668,FALSE))</f>
        <v>2.63200304719917</v>
      </c>
      <c r="I177" s="317">
        <f ca="1">+IF(ISERROR(HLOOKUP($B177,INDIRECT("'Monthly Resource Report'!"&amp;'Coleman Validation'!I$665666&amp;":"&amp;'Coleman Validation'!I$665667),'Coleman Validation'!I$665668,FALSE)),0,HLOOKUP($B177,INDIRECT("'Monthly Resource Report'!"&amp;'Coleman Validation'!I$665666&amp;":"&amp;'Coleman Validation'!I$665667),'Coleman Validation'!I$665668,FALSE))</f>
        <v>0.32706496813691566</v>
      </c>
      <c r="J177" s="318">
        <f ca="1">+IF(ISERROR(HLOOKUP($B177,INDIRECT("'Monthly Resource Report'!"&amp;'Coleman Validation'!J$665666&amp;":"&amp;'Coleman Validation'!J$665667),'Coleman Validation'!J$665668,FALSE)),0,HLOOKUP($B177,INDIRECT("'Monthly Resource Report'!"&amp;'Coleman Validation'!J$665666&amp;":"&amp;'Coleman Validation'!J$665667),'Coleman Validation'!J$665668,FALSE))</f>
        <v>0.20033933260721465</v>
      </c>
      <c r="L177" s="301">
        <v>46569</v>
      </c>
      <c r="M177" s="294">
        <v>146</v>
      </c>
      <c r="N177" s="297">
        <v>2.6315729989537018</v>
      </c>
      <c r="O177" s="299">
        <v>0.33</v>
      </c>
      <c r="P177" s="295">
        <v>0.2</v>
      </c>
      <c r="Q177" s="294">
        <f ca="1">+IF(ISERROR(HLOOKUP($B177,INDIRECT("'Monthly Resource Report'!"&amp;'Coleman Validation'!Q$665666&amp;":"&amp;'Coleman Validation'!Q$665667),'Coleman Validation'!Q$665668,FALSE)),0,HLOOKUP($B177,INDIRECT("'Monthly Resource Report'!"&amp;'Coleman Validation'!Q$665666&amp;":"&amp;'Coleman Validation'!Q$665667),'Coleman Validation'!Q$665668,FALSE))</f>
        <v>146</v>
      </c>
      <c r="R177" s="297">
        <f ca="1">+IF(ISERROR(HLOOKUP($B177,INDIRECT("'Monthly Resource Report'!"&amp;'Coleman Validation'!R$665666&amp;":"&amp;'Coleman Validation'!R$665667),'Coleman Validation'!R$665668,FALSE)),0,HLOOKUP($B177,INDIRECT("'Monthly Resource Report'!"&amp;'Coleman Validation'!R$665666&amp;":"&amp;'Coleman Validation'!R$665667),'Coleman Validation'!R$665668,FALSE))</f>
        <v>2.6320021397077897</v>
      </c>
      <c r="S177" s="317">
        <f ca="1">+IF(ISERROR(HLOOKUP($B177,INDIRECT("'Monthly Resource Report'!"&amp;'Coleman Validation'!S$665666&amp;":"&amp;'Coleman Validation'!S$665667),'Coleman Validation'!S$665668,FALSE)),0,HLOOKUP($B177,INDIRECT("'Monthly Resource Report'!"&amp;'Coleman Validation'!S$665666&amp;":"&amp;'Coleman Validation'!S$665667),'Coleman Validation'!S$665668,FALSE))</f>
        <v>0.32706459847223013</v>
      </c>
      <c r="T177" s="318">
        <f ca="1">+IF(ISERROR(HLOOKUP($B177,INDIRECT("'Monthly Resource Report'!"&amp;'Coleman Validation'!T$665666&amp;":"&amp;'Coleman Validation'!T$665667),'Coleman Validation'!T$665668,FALSE)),0,HLOOKUP($B177,INDIRECT("'Monthly Resource Report'!"&amp;'Coleman Validation'!T$665666&amp;":"&amp;'Coleman Validation'!T$665667),'Coleman Validation'!T$665668,FALSE))</f>
        <v>0.20039046260523585</v>
      </c>
      <c r="V177" s="301">
        <v>46569</v>
      </c>
      <c r="W177" s="294">
        <v>151</v>
      </c>
      <c r="X177" s="297">
        <v>2.6315729989537018</v>
      </c>
      <c r="Y177" s="299">
        <v>0.33</v>
      </c>
      <c r="Z177" s="295">
        <v>0.2</v>
      </c>
      <c r="AA177" s="294">
        <f ca="1">+IF(ISERROR(HLOOKUP($B177,INDIRECT("'Monthly Resource Report'!"&amp;'Coleman Validation'!AA$665666&amp;":"&amp;'Coleman Validation'!AA$665667),'Coleman Validation'!AA$665668,FALSE)),0,HLOOKUP($B177,INDIRECT("'Monthly Resource Report'!"&amp;'Coleman Validation'!AA$665666&amp;":"&amp;'Coleman Validation'!AA$665667),'Coleman Validation'!AA$665668,FALSE))</f>
        <v>151</v>
      </c>
      <c r="AB177" s="297">
        <f ca="1">+IF(ISERROR(HLOOKUP($B177,INDIRECT("'Monthly Resource Report'!"&amp;'Coleman Validation'!AB$665666&amp;":"&amp;'Coleman Validation'!AB$665667),'Coleman Validation'!AB$665668,FALSE)),0,HLOOKUP($B177,INDIRECT("'Monthly Resource Report'!"&amp;'Coleman Validation'!AB$665666&amp;":"&amp;'Coleman Validation'!AB$665667),'Coleman Validation'!AB$665668,FALSE))</f>
        <v>2.6320028669184814</v>
      </c>
      <c r="AC177" s="317">
        <f ca="1">+IF(ISERROR(HLOOKUP($B177,INDIRECT("'Monthly Resource Report'!"&amp;'Coleman Validation'!AC$665666&amp;":"&amp;'Coleman Validation'!AC$665667),'Coleman Validation'!AC$665668,FALSE)),0,HLOOKUP($B177,INDIRECT("'Monthly Resource Report'!"&amp;'Coleman Validation'!AC$665666&amp;":"&amp;'Coleman Validation'!AC$665667),'Coleman Validation'!AC$665668,FALSE))</f>
        <v>0.32772741532346716</v>
      </c>
      <c r="AD177" s="318">
        <f ca="1">+IF(ISERROR(HLOOKUP($B177,INDIRECT("'Monthly Resource Report'!"&amp;'Coleman Validation'!AD$665666&amp;":"&amp;'Coleman Validation'!AD$665667),'Coleman Validation'!AD$665668,FALSE)),0,HLOOKUP($B177,INDIRECT("'Monthly Resource Report'!"&amp;'Coleman Validation'!AD$665666&amp;":"&amp;'Coleman Validation'!AD$665667),'Coleman Validation'!AD$665668,FALSE))</f>
        <v>0.20041337521554276</v>
      </c>
    </row>
    <row r="178" spans="2:30" s="29" customFormat="1">
      <c r="B178" s="301">
        <v>46600</v>
      </c>
      <c r="C178" s="294">
        <v>146</v>
      </c>
      <c r="D178" s="297">
        <v>2.6315729989537018</v>
      </c>
      <c r="E178" s="299">
        <v>0.33</v>
      </c>
      <c r="F178" s="295">
        <v>0.2</v>
      </c>
      <c r="G178" s="294">
        <f ca="1">+IF(ISERROR(HLOOKUP($B178,INDIRECT("'Monthly Resource Report'!"&amp;'Coleman Validation'!G$665666&amp;":"&amp;'Coleman Validation'!G$665667),'Coleman Validation'!G$665668,FALSE)),0,HLOOKUP($B178,INDIRECT("'Monthly Resource Report'!"&amp;'Coleman Validation'!G$665666&amp;":"&amp;'Coleman Validation'!G$665667),'Coleman Validation'!G$665668,FALSE))</f>
        <v>146</v>
      </c>
      <c r="H178" s="297">
        <f ca="1">+IF(ISERROR(HLOOKUP($B178,INDIRECT("'Monthly Resource Report'!"&amp;'Coleman Validation'!H$665666&amp;":"&amp;'Coleman Validation'!H$665667),'Coleman Validation'!H$665668,FALSE)),0,HLOOKUP($B178,INDIRECT("'Monthly Resource Report'!"&amp;'Coleman Validation'!H$665666&amp;":"&amp;'Coleman Validation'!H$665667),'Coleman Validation'!H$665668,FALSE))</f>
        <v>2.6320022078710603</v>
      </c>
      <c r="I178" s="317">
        <f ca="1">+IF(ISERROR(HLOOKUP($B178,INDIRECT("'Monthly Resource Report'!"&amp;'Coleman Validation'!I$665666&amp;":"&amp;'Coleman Validation'!I$665667),'Coleman Validation'!I$665668,FALSE)),0,HLOOKUP($B178,INDIRECT("'Monthly Resource Report'!"&amp;'Coleman Validation'!I$665666&amp;":"&amp;'Coleman Validation'!I$665667),'Coleman Validation'!I$665668,FALSE))</f>
        <v>0.32636026726956185</v>
      </c>
      <c r="J178" s="318">
        <f ca="1">+IF(ISERROR(HLOOKUP($B178,INDIRECT("'Monthly Resource Report'!"&amp;'Coleman Validation'!J$665666&amp;":"&amp;'Coleman Validation'!J$665667),'Coleman Validation'!J$665668,FALSE)),0,HLOOKUP($B178,INDIRECT("'Monthly Resource Report'!"&amp;'Coleman Validation'!J$665666&amp;":"&amp;'Coleman Validation'!J$665667),'Coleman Validation'!J$665668,FALSE))</f>
        <v>0.20036079771771037</v>
      </c>
      <c r="L178" s="301">
        <v>46600</v>
      </c>
      <c r="M178" s="294">
        <v>146</v>
      </c>
      <c r="N178" s="297">
        <v>2.6315729989537018</v>
      </c>
      <c r="O178" s="299">
        <v>0.33</v>
      </c>
      <c r="P178" s="295">
        <v>0.2</v>
      </c>
      <c r="Q178" s="294">
        <f ca="1">+IF(ISERROR(HLOOKUP($B178,INDIRECT("'Monthly Resource Report'!"&amp;'Coleman Validation'!Q$665666&amp;":"&amp;'Coleman Validation'!Q$665667),'Coleman Validation'!Q$665668,FALSE)),0,HLOOKUP($B178,INDIRECT("'Monthly Resource Report'!"&amp;'Coleman Validation'!Q$665666&amp;":"&amp;'Coleman Validation'!Q$665667),'Coleman Validation'!Q$665668,FALSE))</f>
        <v>146</v>
      </c>
      <c r="R178" s="297">
        <f ca="1">+IF(ISERROR(HLOOKUP($B178,INDIRECT("'Monthly Resource Report'!"&amp;'Coleman Validation'!R$665666&amp;":"&amp;'Coleman Validation'!R$665667),'Coleman Validation'!R$665668,FALSE)),0,HLOOKUP($B178,INDIRECT("'Monthly Resource Report'!"&amp;'Coleman Validation'!R$665666&amp;":"&amp;'Coleman Validation'!R$665667),'Coleman Validation'!R$665668,FALSE))</f>
        <v>2.6320024305363754</v>
      </c>
      <c r="S178" s="317">
        <f ca="1">+IF(ISERROR(HLOOKUP($B178,INDIRECT("'Monthly Resource Report'!"&amp;'Coleman Validation'!S$665666&amp;":"&amp;'Coleman Validation'!S$665667),'Coleman Validation'!S$665668,FALSE)),0,HLOOKUP($B178,INDIRECT("'Monthly Resource Report'!"&amp;'Coleman Validation'!S$665666&amp;":"&amp;'Coleman Validation'!S$665667),'Coleman Validation'!S$665668,FALSE))</f>
        <v>0.32634255447055766</v>
      </c>
      <c r="T178" s="318">
        <f ca="1">+IF(ISERROR(HLOOKUP($B178,INDIRECT("'Monthly Resource Report'!"&amp;'Coleman Validation'!T$665666&amp;":"&amp;'Coleman Validation'!T$665667),'Coleman Validation'!T$665668,FALSE)),0,HLOOKUP($B178,INDIRECT("'Monthly Resource Report'!"&amp;'Coleman Validation'!T$665666&amp;":"&amp;'Coleman Validation'!T$665667),'Coleman Validation'!T$665668,FALSE))</f>
        <v>0.20039738798026133</v>
      </c>
      <c r="V178" s="301">
        <v>46600</v>
      </c>
      <c r="W178" s="294">
        <v>151</v>
      </c>
      <c r="X178" s="297">
        <v>2.6315729989537018</v>
      </c>
      <c r="Y178" s="299">
        <v>0.33</v>
      </c>
      <c r="Z178" s="295">
        <v>0.2</v>
      </c>
      <c r="AA178" s="294">
        <f ca="1">+IF(ISERROR(HLOOKUP($B178,INDIRECT("'Monthly Resource Report'!"&amp;'Coleman Validation'!AA$665666&amp;":"&amp;'Coleman Validation'!AA$665667),'Coleman Validation'!AA$665668,FALSE)),0,HLOOKUP($B178,INDIRECT("'Monthly Resource Report'!"&amp;'Coleman Validation'!AA$665666&amp;":"&amp;'Coleman Validation'!AA$665667),'Coleman Validation'!AA$665668,FALSE))</f>
        <v>151</v>
      </c>
      <c r="AB178" s="297">
        <f ca="1">+IF(ISERROR(HLOOKUP($B178,INDIRECT("'Monthly Resource Report'!"&amp;'Coleman Validation'!AB$665666&amp;":"&amp;'Coleman Validation'!AB$665667),'Coleman Validation'!AB$665668,FALSE)),0,HLOOKUP($B178,INDIRECT("'Monthly Resource Report'!"&amp;'Coleman Validation'!AB$665666&amp;":"&amp;'Coleman Validation'!AB$665667),'Coleman Validation'!AB$665668,FALSE))</f>
        <v>2.6320026512759003</v>
      </c>
      <c r="AC178" s="317">
        <f ca="1">+IF(ISERROR(HLOOKUP($B178,INDIRECT("'Monthly Resource Report'!"&amp;'Coleman Validation'!AC$665666&amp;":"&amp;'Coleman Validation'!AC$665667),'Coleman Validation'!AC$665668,FALSE)),0,HLOOKUP($B178,INDIRECT("'Monthly Resource Report'!"&amp;'Coleman Validation'!AC$665666&amp;":"&amp;'Coleman Validation'!AC$665667),'Coleman Validation'!AC$665668,FALSE))</f>
        <v>0.32729028188084686</v>
      </c>
      <c r="AD178" s="318">
        <f ca="1">+IF(ISERROR(HLOOKUP($B178,INDIRECT("'Monthly Resource Report'!"&amp;'Coleman Validation'!AD$665666&amp;":"&amp;'Coleman Validation'!AD$665667),'Coleman Validation'!AD$665668,FALSE)),0,HLOOKUP($B178,INDIRECT("'Monthly Resource Report'!"&amp;'Coleman Validation'!AD$665666&amp;":"&amp;'Coleman Validation'!AD$665667),'Coleman Validation'!AD$665668,FALSE))</f>
        <v>0.20040928114229445</v>
      </c>
    </row>
    <row r="179" spans="2:30" s="29" customFormat="1">
      <c r="B179" s="301">
        <v>46631</v>
      </c>
      <c r="C179" s="294">
        <v>146</v>
      </c>
      <c r="D179" s="297">
        <v>2.6315729989537018</v>
      </c>
      <c r="E179" s="299">
        <v>0.33</v>
      </c>
      <c r="F179" s="295">
        <v>0.2</v>
      </c>
      <c r="G179" s="294">
        <f ca="1">+IF(ISERROR(HLOOKUP($B179,INDIRECT("'Monthly Resource Report'!"&amp;'Coleman Validation'!G$665666&amp;":"&amp;'Coleman Validation'!G$665667),'Coleman Validation'!G$665668,FALSE)),0,HLOOKUP($B179,INDIRECT("'Monthly Resource Report'!"&amp;'Coleman Validation'!G$665666&amp;":"&amp;'Coleman Validation'!G$665667),'Coleman Validation'!G$665668,FALSE))</f>
        <v>146</v>
      </c>
      <c r="H179" s="297">
        <f ca="1">+IF(ISERROR(HLOOKUP($B179,INDIRECT("'Monthly Resource Report'!"&amp;'Coleman Validation'!H$665666&amp;":"&amp;'Coleman Validation'!H$665667),'Coleman Validation'!H$665668,FALSE)),0,HLOOKUP($B179,INDIRECT("'Monthly Resource Report'!"&amp;'Coleman Validation'!H$665666&amp;":"&amp;'Coleman Validation'!H$665667),'Coleman Validation'!H$665668,FALSE))</f>
        <v>2.6320020075969293</v>
      </c>
      <c r="I179" s="317">
        <f ca="1">+IF(ISERROR(HLOOKUP($B179,INDIRECT("'Monthly Resource Report'!"&amp;'Coleman Validation'!I$665666&amp;":"&amp;'Coleman Validation'!I$665667),'Coleman Validation'!I$665668,FALSE)),0,HLOOKUP($B179,INDIRECT("'Monthly Resource Report'!"&amp;'Coleman Validation'!I$665666&amp;":"&amp;'Coleman Validation'!I$665667),'Coleman Validation'!I$665668,FALSE))</f>
        <v>0.32632152298393052</v>
      </c>
      <c r="J179" s="318">
        <f ca="1">+IF(ISERROR(HLOOKUP($B179,INDIRECT("'Monthly Resource Report'!"&amp;'Coleman Validation'!J$665666&amp;":"&amp;'Coleman Validation'!J$665667),'Coleman Validation'!J$665668,FALSE)),0,HLOOKUP($B179,INDIRECT("'Monthly Resource Report'!"&amp;'Coleman Validation'!J$665666&amp;":"&amp;'Coleman Validation'!J$665667),'Coleman Validation'!J$665668,FALSE))</f>
        <v>0.200558454270654</v>
      </c>
      <c r="L179" s="301">
        <v>46631</v>
      </c>
      <c r="M179" s="294">
        <v>146</v>
      </c>
      <c r="N179" s="297">
        <v>2.6315729989537018</v>
      </c>
      <c r="O179" s="299">
        <v>0.33</v>
      </c>
      <c r="P179" s="295">
        <v>0.2</v>
      </c>
      <c r="Q179" s="294">
        <f ca="1">+IF(ISERROR(HLOOKUP($B179,INDIRECT("'Monthly Resource Report'!"&amp;'Coleman Validation'!Q$665666&amp;":"&amp;'Coleman Validation'!Q$665667),'Coleman Validation'!Q$665668,FALSE)),0,HLOOKUP($B179,INDIRECT("'Monthly Resource Report'!"&amp;'Coleman Validation'!Q$665666&amp;":"&amp;'Coleman Validation'!Q$665667),'Coleman Validation'!Q$665668,FALSE))</f>
        <v>146</v>
      </c>
      <c r="R179" s="297">
        <f ca="1">+IF(ISERROR(HLOOKUP($B179,INDIRECT("'Monthly Resource Report'!"&amp;'Coleman Validation'!R$665666&amp;":"&amp;'Coleman Validation'!R$665667),'Coleman Validation'!R$665668,FALSE)),0,HLOOKUP($B179,INDIRECT("'Monthly Resource Report'!"&amp;'Coleman Validation'!R$665666&amp;":"&amp;'Coleman Validation'!R$665667),'Coleman Validation'!R$665668,FALSE))</f>
        <v>2.6320014886064356</v>
      </c>
      <c r="S179" s="317">
        <f ca="1">+IF(ISERROR(HLOOKUP($B179,INDIRECT("'Monthly Resource Report'!"&amp;'Coleman Validation'!S$665666&amp;":"&amp;'Coleman Validation'!S$665667),'Coleman Validation'!S$665668,FALSE)),0,HLOOKUP($B179,INDIRECT("'Monthly Resource Report'!"&amp;'Coleman Validation'!S$665666&amp;":"&amp;'Coleman Validation'!S$665667),'Coleman Validation'!S$665668,FALSE))</f>
        <v>0.32618429129939863</v>
      </c>
      <c r="T179" s="318">
        <f ca="1">+IF(ISERROR(HLOOKUP($B179,INDIRECT("'Monthly Resource Report'!"&amp;'Coleman Validation'!T$665666&amp;":"&amp;'Coleman Validation'!T$665667),'Coleman Validation'!T$665668,FALSE)),0,HLOOKUP($B179,INDIRECT("'Monthly Resource Report'!"&amp;'Coleman Validation'!T$665666&amp;":"&amp;'Coleman Validation'!T$665667),'Coleman Validation'!T$665668,FALSE))</f>
        <v>0.20042198716447571</v>
      </c>
      <c r="V179" s="301">
        <v>46631</v>
      </c>
      <c r="W179" s="294">
        <v>151</v>
      </c>
      <c r="X179" s="297">
        <v>2.6315729989537018</v>
      </c>
      <c r="Y179" s="299">
        <v>0.33</v>
      </c>
      <c r="Z179" s="295">
        <v>0.2</v>
      </c>
      <c r="AA179" s="294">
        <f ca="1">+IF(ISERROR(HLOOKUP($B179,INDIRECT("'Monthly Resource Report'!"&amp;'Coleman Validation'!AA$665666&amp;":"&amp;'Coleman Validation'!AA$665667),'Coleman Validation'!AA$665668,FALSE)),0,HLOOKUP($B179,INDIRECT("'Monthly Resource Report'!"&amp;'Coleman Validation'!AA$665666&amp;":"&amp;'Coleman Validation'!AA$665667),'Coleman Validation'!AA$665668,FALSE))</f>
        <v>151</v>
      </c>
      <c r="AB179" s="297">
        <f ca="1">+IF(ISERROR(HLOOKUP($B179,INDIRECT("'Monthly Resource Report'!"&amp;'Coleman Validation'!AB$665666&amp;":"&amp;'Coleman Validation'!AB$665667),'Coleman Validation'!AB$665668,FALSE)),0,HLOOKUP($B179,INDIRECT("'Monthly Resource Report'!"&amp;'Coleman Validation'!AB$665666&amp;":"&amp;'Coleman Validation'!AB$665667),'Coleman Validation'!AB$665668,FALSE))</f>
        <v>2.6320020424473847</v>
      </c>
      <c r="AC179" s="317">
        <f ca="1">+IF(ISERROR(HLOOKUP($B179,INDIRECT("'Monthly Resource Report'!"&amp;'Coleman Validation'!AC$665666&amp;":"&amp;'Coleman Validation'!AC$665667),'Coleman Validation'!AC$665668,FALSE)),0,HLOOKUP($B179,INDIRECT("'Monthly Resource Report'!"&amp;'Coleman Validation'!AC$665666&amp;":"&amp;'Coleman Validation'!AC$665667),'Coleman Validation'!AC$665668,FALSE))</f>
        <v>0.32677921060132958</v>
      </c>
      <c r="AD179" s="318">
        <f ca="1">+IF(ISERROR(HLOOKUP($B179,INDIRECT("'Monthly Resource Report'!"&amp;'Coleman Validation'!AD$665666&amp;":"&amp;'Coleman Validation'!AD$665667),'Coleman Validation'!AD$665668,FALSE)),0,HLOOKUP($B179,INDIRECT("'Monthly Resource Report'!"&amp;'Coleman Validation'!AD$665666&amp;":"&amp;'Coleman Validation'!AD$665667),'Coleman Validation'!AD$665668,FALSE))</f>
        <v>0.20065142571868699</v>
      </c>
    </row>
    <row r="180" spans="2:30" s="29" customFormat="1">
      <c r="B180" s="301">
        <v>46661</v>
      </c>
      <c r="C180" s="294">
        <v>146</v>
      </c>
      <c r="D180" s="297">
        <v>2.6315729989537018</v>
      </c>
      <c r="E180" s="299">
        <v>0.33</v>
      </c>
      <c r="F180" s="295">
        <v>0.2</v>
      </c>
      <c r="G180" s="294">
        <f ca="1">+IF(ISERROR(HLOOKUP($B180,INDIRECT("'Monthly Resource Report'!"&amp;'Coleman Validation'!G$665666&amp;":"&amp;'Coleman Validation'!G$665667),'Coleman Validation'!G$665668,FALSE)),0,HLOOKUP($B180,INDIRECT("'Monthly Resource Report'!"&amp;'Coleman Validation'!G$665666&amp;":"&amp;'Coleman Validation'!G$665667),'Coleman Validation'!G$665668,FALSE))</f>
        <v>146</v>
      </c>
      <c r="H180" s="297">
        <f ca="1">+IF(ISERROR(HLOOKUP($B180,INDIRECT("'Monthly Resource Report'!"&amp;'Coleman Validation'!H$665666&amp;":"&amp;'Coleman Validation'!H$665667),'Coleman Validation'!H$665668,FALSE)),0,HLOOKUP($B180,INDIRECT("'Monthly Resource Report'!"&amp;'Coleman Validation'!H$665666&amp;":"&amp;'Coleman Validation'!H$665667),'Coleman Validation'!H$665668,FALSE))</f>
        <v>2.6320029258499913</v>
      </c>
      <c r="I180" s="317">
        <f ca="1">+IF(ISERROR(HLOOKUP($B180,INDIRECT("'Monthly Resource Report'!"&amp;'Coleman Validation'!I$665666&amp;":"&amp;'Coleman Validation'!I$665667),'Coleman Validation'!I$665668,FALSE)),0,HLOOKUP($B180,INDIRECT("'Monthly Resource Report'!"&amp;'Coleman Validation'!I$665666&amp;":"&amp;'Coleman Validation'!I$665667),'Coleman Validation'!I$665668,FALSE))</f>
        <v>0.32741711337965784</v>
      </c>
      <c r="J180" s="318">
        <f ca="1">+IF(ISERROR(HLOOKUP($B180,INDIRECT("'Monthly Resource Report'!"&amp;'Coleman Validation'!J$665666&amp;":"&amp;'Coleman Validation'!J$665667),'Coleman Validation'!J$665668,FALSE)),0,HLOOKUP($B180,INDIRECT("'Monthly Resource Report'!"&amp;'Coleman Validation'!J$665666&amp;":"&amp;'Coleman Validation'!J$665667),'Coleman Validation'!J$665668,FALSE))</f>
        <v>0.20016817704776091</v>
      </c>
      <c r="L180" s="301">
        <v>46661</v>
      </c>
      <c r="M180" s="294">
        <v>146</v>
      </c>
      <c r="N180" s="297">
        <v>2.6315729989537018</v>
      </c>
      <c r="O180" s="299">
        <v>0.33</v>
      </c>
      <c r="P180" s="295">
        <v>0.2</v>
      </c>
      <c r="Q180" s="294">
        <f ca="1">+IF(ISERROR(HLOOKUP($B180,INDIRECT("'Monthly Resource Report'!"&amp;'Coleman Validation'!Q$665666&amp;":"&amp;'Coleman Validation'!Q$665667),'Coleman Validation'!Q$665668,FALSE)),0,HLOOKUP($B180,INDIRECT("'Monthly Resource Report'!"&amp;'Coleman Validation'!Q$665666&amp;":"&amp;'Coleman Validation'!Q$665667),'Coleman Validation'!Q$665668,FALSE))</f>
        <v>146</v>
      </c>
      <c r="R180" s="297">
        <f ca="1">+IF(ISERROR(HLOOKUP($B180,INDIRECT("'Monthly Resource Report'!"&amp;'Coleman Validation'!R$665666&amp;":"&amp;'Coleman Validation'!R$665667),'Coleman Validation'!R$665668,FALSE)),0,HLOOKUP($B180,INDIRECT("'Monthly Resource Report'!"&amp;'Coleman Validation'!R$665666&amp;":"&amp;'Coleman Validation'!R$665667),'Coleman Validation'!R$665668,FALSE))</f>
        <v>2.6320028159098907</v>
      </c>
      <c r="S180" s="317">
        <f ca="1">+IF(ISERROR(HLOOKUP($B180,INDIRECT("'Monthly Resource Report'!"&amp;'Coleman Validation'!S$665666&amp;":"&amp;'Coleman Validation'!S$665667),'Coleman Validation'!S$665668,FALSE)),0,HLOOKUP($B180,INDIRECT("'Monthly Resource Report'!"&amp;'Coleman Validation'!S$665666&amp;":"&amp;'Coleman Validation'!S$665667),'Coleman Validation'!S$665668,FALSE))</f>
        <v>0.32745601872495966</v>
      </c>
      <c r="T180" s="318">
        <f ca="1">+IF(ISERROR(HLOOKUP($B180,INDIRECT("'Monthly Resource Report'!"&amp;'Coleman Validation'!T$665666&amp;":"&amp;'Coleman Validation'!T$665667),'Coleman Validation'!T$665668,FALSE)),0,HLOOKUP($B180,INDIRECT("'Monthly Resource Report'!"&amp;'Coleman Validation'!T$665666&amp;":"&amp;'Coleman Validation'!T$665667),'Coleman Validation'!T$665668,FALSE))</f>
        <v>0.20058793672384964</v>
      </c>
      <c r="V180" s="301">
        <v>46661</v>
      </c>
      <c r="W180" s="294">
        <v>151</v>
      </c>
      <c r="X180" s="297">
        <v>2.6315729989537018</v>
      </c>
      <c r="Y180" s="299">
        <v>0.33</v>
      </c>
      <c r="Z180" s="295">
        <v>0.2</v>
      </c>
      <c r="AA180" s="294">
        <f ca="1">+IF(ISERROR(HLOOKUP($B180,INDIRECT("'Monthly Resource Report'!"&amp;'Coleman Validation'!AA$665666&amp;":"&amp;'Coleman Validation'!AA$665667),'Coleman Validation'!AA$665668,FALSE)),0,HLOOKUP($B180,INDIRECT("'Monthly Resource Report'!"&amp;'Coleman Validation'!AA$665666&amp;":"&amp;'Coleman Validation'!AA$665667),'Coleman Validation'!AA$665668,FALSE))</f>
        <v>151</v>
      </c>
      <c r="AB180" s="297">
        <f ca="1">+IF(ISERROR(HLOOKUP($B180,INDIRECT("'Monthly Resource Report'!"&amp;'Coleman Validation'!AB$665666&amp;":"&amp;'Coleman Validation'!AB$665667),'Coleman Validation'!AB$665668,FALSE)),0,HLOOKUP($B180,INDIRECT("'Monthly Resource Report'!"&amp;'Coleman Validation'!AB$665666&amp;":"&amp;'Coleman Validation'!AB$665667),'Coleman Validation'!AB$665668,FALSE))</f>
        <v>2.6320033031754111</v>
      </c>
      <c r="AC180" s="317">
        <f ca="1">+IF(ISERROR(HLOOKUP($B180,INDIRECT("'Monthly Resource Report'!"&amp;'Coleman Validation'!AC$665666&amp;":"&amp;'Coleman Validation'!AC$665667),'Coleman Validation'!AC$665668,FALSE)),0,HLOOKUP($B180,INDIRECT("'Monthly Resource Report'!"&amp;'Coleman Validation'!AC$665666&amp;":"&amp;'Coleman Validation'!AC$665667),'Coleman Validation'!AC$665668,FALSE))</f>
        <v>0.32794666796653993</v>
      </c>
      <c r="AD180" s="318">
        <f ca="1">+IF(ISERROR(HLOOKUP($B180,INDIRECT("'Monthly Resource Report'!"&amp;'Coleman Validation'!AD$665666&amp;":"&amp;'Coleman Validation'!AD$665667),'Coleman Validation'!AD$665668,FALSE)),0,HLOOKUP($B180,INDIRECT("'Monthly Resource Report'!"&amp;'Coleman Validation'!AD$665666&amp;":"&amp;'Coleman Validation'!AD$665667),'Coleman Validation'!AD$665668,FALSE))</f>
        <v>0.20041395600102507</v>
      </c>
    </row>
    <row r="181" spans="2:30" s="29" customFormat="1">
      <c r="B181" s="301">
        <v>46692</v>
      </c>
      <c r="C181" s="294">
        <v>146</v>
      </c>
      <c r="D181" s="297">
        <v>2.6315729989537018</v>
      </c>
      <c r="E181" s="299">
        <v>0.33</v>
      </c>
      <c r="F181" s="295">
        <v>0.2</v>
      </c>
      <c r="G181" s="294">
        <f ca="1">+IF(ISERROR(HLOOKUP($B181,INDIRECT("'Monthly Resource Report'!"&amp;'Coleman Validation'!G$665666&amp;":"&amp;'Coleman Validation'!G$665667),'Coleman Validation'!G$665668,FALSE)),0,HLOOKUP($B181,INDIRECT("'Monthly Resource Report'!"&amp;'Coleman Validation'!G$665666&amp;":"&amp;'Coleman Validation'!G$665667),'Coleman Validation'!G$665668,FALSE))</f>
        <v>146</v>
      </c>
      <c r="H181" s="297">
        <f ca="1">+IF(ISERROR(HLOOKUP($B181,INDIRECT("'Monthly Resource Report'!"&amp;'Coleman Validation'!H$665666&amp;":"&amp;'Coleman Validation'!H$665667),'Coleman Validation'!H$665668,FALSE)),0,HLOOKUP($B181,INDIRECT("'Monthly Resource Report'!"&amp;'Coleman Validation'!H$665666&amp;":"&amp;'Coleman Validation'!H$665667),'Coleman Validation'!H$665668,FALSE))</f>
        <v>2.6320031280076996</v>
      </c>
      <c r="I181" s="317">
        <f ca="1">+IF(ISERROR(HLOOKUP($B181,INDIRECT("'Monthly Resource Report'!"&amp;'Coleman Validation'!I$665666&amp;":"&amp;'Coleman Validation'!I$665667),'Coleman Validation'!I$665668,FALSE)),0,HLOOKUP($B181,INDIRECT("'Monthly Resource Report'!"&amp;'Coleman Validation'!I$665666&amp;":"&amp;'Coleman Validation'!I$665667),'Coleman Validation'!I$665668,FALSE))</f>
        <v>0.32759404730588371</v>
      </c>
      <c r="J181" s="318">
        <f ca="1">+IF(ISERROR(HLOOKUP($B181,INDIRECT("'Monthly Resource Report'!"&amp;'Coleman Validation'!J$665666&amp;":"&amp;'Coleman Validation'!J$665667),'Coleman Validation'!J$665668,FALSE)),0,HLOOKUP($B181,INDIRECT("'Monthly Resource Report'!"&amp;'Coleman Validation'!J$665666&amp;":"&amp;'Coleman Validation'!J$665667),'Coleman Validation'!J$665668,FALSE))</f>
        <v>0.20035467799825751</v>
      </c>
      <c r="L181" s="301">
        <v>46692</v>
      </c>
      <c r="M181" s="294">
        <v>146</v>
      </c>
      <c r="N181" s="297">
        <v>2.6315729989537018</v>
      </c>
      <c r="O181" s="299">
        <v>0.33</v>
      </c>
      <c r="P181" s="295">
        <v>0.2</v>
      </c>
      <c r="Q181" s="294">
        <f ca="1">+IF(ISERROR(HLOOKUP($B181,INDIRECT("'Monthly Resource Report'!"&amp;'Coleman Validation'!Q$665666&amp;":"&amp;'Coleman Validation'!Q$665667),'Coleman Validation'!Q$665668,FALSE)),0,HLOOKUP($B181,INDIRECT("'Monthly Resource Report'!"&amp;'Coleman Validation'!Q$665666&amp;":"&amp;'Coleman Validation'!Q$665667),'Coleman Validation'!Q$665668,FALSE))</f>
        <v>146</v>
      </c>
      <c r="R181" s="297">
        <f ca="1">+IF(ISERROR(HLOOKUP($B181,INDIRECT("'Monthly Resource Report'!"&amp;'Coleman Validation'!R$665666&amp;":"&amp;'Coleman Validation'!R$665667),'Coleman Validation'!R$665668,FALSE)),0,HLOOKUP($B181,INDIRECT("'Monthly Resource Report'!"&amp;'Coleman Validation'!R$665666&amp;":"&amp;'Coleman Validation'!R$665667),'Coleman Validation'!R$665668,FALSE))</f>
        <v>2.6320031333098806</v>
      </c>
      <c r="S181" s="317">
        <f ca="1">+IF(ISERROR(HLOOKUP($B181,INDIRECT("'Monthly Resource Report'!"&amp;'Coleman Validation'!S$665666&amp;":"&amp;'Coleman Validation'!S$665667),'Coleman Validation'!S$665668,FALSE)),0,HLOOKUP($B181,INDIRECT("'Monthly Resource Report'!"&amp;'Coleman Validation'!S$665666&amp;":"&amp;'Coleman Validation'!S$665667),'Coleman Validation'!S$665668,FALSE))</f>
        <v>0.32763616420030439</v>
      </c>
      <c r="T181" s="318">
        <f ca="1">+IF(ISERROR(HLOOKUP($B181,INDIRECT("'Monthly Resource Report'!"&amp;'Coleman Validation'!T$665666&amp;":"&amp;'Coleman Validation'!T$665667),'Coleman Validation'!T$665668,FALSE)),0,HLOOKUP($B181,INDIRECT("'Monthly Resource Report'!"&amp;'Coleman Validation'!T$665666&amp;":"&amp;'Coleman Validation'!T$665667),'Coleman Validation'!T$665668,FALSE))</f>
        <v>0.2006069769502046</v>
      </c>
      <c r="V181" s="301">
        <v>46692</v>
      </c>
      <c r="W181" s="294">
        <v>151</v>
      </c>
      <c r="X181" s="297">
        <v>2.6315729989537018</v>
      </c>
      <c r="Y181" s="299">
        <v>0.33</v>
      </c>
      <c r="Z181" s="295">
        <v>0.2</v>
      </c>
      <c r="AA181" s="294">
        <f ca="1">+IF(ISERROR(HLOOKUP($B181,INDIRECT("'Monthly Resource Report'!"&amp;'Coleman Validation'!AA$665666&amp;":"&amp;'Coleman Validation'!AA$665667),'Coleman Validation'!AA$665668,FALSE)),0,HLOOKUP($B181,INDIRECT("'Monthly Resource Report'!"&amp;'Coleman Validation'!AA$665666&amp;":"&amp;'Coleman Validation'!AA$665667),'Coleman Validation'!AA$665668,FALSE))</f>
        <v>151</v>
      </c>
      <c r="AB181" s="297">
        <f ca="1">+IF(ISERROR(HLOOKUP($B181,INDIRECT("'Monthly Resource Report'!"&amp;'Coleman Validation'!AB$665666&amp;":"&amp;'Coleman Validation'!AB$665667),'Coleman Validation'!AB$665668,FALSE)),0,HLOOKUP($B181,INDIRECT("'Monthly Resource Report'!"&amp;'Coleman Validation'!AB$665666&amp;":"&amp;'Coleman Validation'!AB$665667),'Coleman Validation'!AB$665668,FALSE))</f>
        <v>2.6320028430345652</v>
      </c>
      <c r="AC181" s="317">
        <f ca="1">+IF(ISERROR(HLOOKUP($B181,INDIRECT("'Monthly Resource Report'!"&amp;'Coleman Validation'!AC$665666&amp;":"&amp;'Coleman Validation'!AC$665667),'Coleman Validation'!AC$665668,FALSE)),0,HLOOKUP($B181,INDIRECT("'Monthly Resource Report'!"&amp;'Coleman Validation'!AC$665666&amp;":"&amp;'Coleman Validation'!AC$665667),'Coleman Validation'!AC$665668,FALSE))</f>
        <v>0.32791750704941808</v>
      </c>
      <c r="AD181" s="318">
        <f ca="1">+IF(ISERROR(HLOOKUP($B181,INDIRECT("'Monthly Resource Report'!"&amp;'Coleman Validation'!AD$665666&amp;":"&amp;'Coleman Validation'!AD$665667),'Coleman Validation'!AD$665668,FALSE)),0,HLOOKUP($B181,INDIRECT("'Monthly Resource Report'!"&amp;'Coleman Validation'!AD$665666&amp;":"&amp;'Coleman Validation'!AD$665667),'Coleman Validation'!AD$665668,FALSE))</f>
        <v>0.20108222515907534</v>
      </c>
    </row>
    <row r="182" spans="2:30" s="29" customFormat="1">
      <c r="B182" s="301">
        <v>46722</v>
      </c>
      <c r="C182" s="294">
        <v>146</v>
      </c>
      <c r="D182" s="297">
        <v>2.6315729989537018</v>
      </c>
      <c r="E182" s="299">
        <v>0.33</v>
      </c>
      <c r="F182" s="295">
        <v>0.2</v>
      </c>
      <c r="G182" s="294">
        <f ca="1">+IF(ISERROR(HLOOKUP($B182,INDIRECT("'Monthly Resource Report'!"&amp;'Coleman Validation'!G$665666&amp;":"&amp;'Coleman Validation'!G$665667),'Coleman Validation'!G$665668,FALSE)),0,HLOOKUP($B182,INDIRECT("'Monthly Resource Report'!"&amp;'Coleman Validation'!G$665666&amp;":"&amp;'Coleman Validation'!G$665667),'Coleman Validation'!G$665668,FALSE))</f>
        <v>146</v>
      </c>
      <c r="H182" s="297">
        <f ca="1">+IF(ISERROR(HLOOKUP($B182,INDIRECT("'Monthly Resource Report'!"&amp;'Coleman Validation'!H$665666&amp;":"&amp;'Coleman Validation'!H$665667),'Coleman Validation'!H$665668,FALSE)),0,HLOOKUP($B182,INDIRECT("'Monthly Resource Report'!"&amp;'Coleman Validation'!H$665666&amp;":"&amp;'Coleman Validation'!H$665667),'Coleman Validation'!H$665668,FALSE))</f>
        <v>2.6320023784270239</v>
      </c>
      <c r="I182" s="317">
        <f ca="1">+IF(ISERROR(HLOOKUP($B182,INDIRECT("'Monthly Resource Report'!"&amp;'Coleman Validation'!I$665666&amp;":"&amp;'Coleman Validation'!I$665667),'Coleman Validation'!I$665668,FALSE)),0,HLOOKUP($B182,INDIRECT("'Monthly Resource Report'!"&amp;'Coleman Validation'!I$665666&amp;":"&amp;'Coleman Validation'!I$665667),'Coleman Validation'!I$665668,FALSE))</f>
        <v>0.3272651218980675</v>
      </c>
      <c r="J182" s="318">
        <f ca="1">+IF(ISERROR(HLOOKUP($B182,INDIRECT("'Monthly Resource Report'!"&amp;'Coleman Validation'!J$665666&amp;":"&amp;'Coleman Validation'!J$665667),'Coleman Validation'!J$665668,FALSE)),0,HLOOKUP($B182,INDIRECT("'Monthly Resource Report'!"&amp;'Coleman Validation'!J$665666&amp;":"&amp;'Coleman Validation'!J$665667),'Coleman Validation'!J$665668,FALSE))</f>
        <v>0.20050887756858121</v>
      </c>
      <c r="L182" s="301">
        <v>46722</v>
      </c>
      <c r="M182" s="294">
        <v>146</v>
      </c>
      <c r="N182" s="297">
        <v>2.6315729989537018</v>
      </c>
      <c r="O182" s="299">
        <v>0.33</v>
      </c>
      <c r="P182" s="295">
        <v>0.2</v>
      </c>
      <c r="Q182" s="294">
        <f ca="1">+IF(ISERROR(HLOOKUP($B182,INDIRECT("'Monthly Resource Report'!"&amp;'Coleman Validation'!Q$665666&amp;":"&amp;'Coleman Validation'!Q$665667),'Coleman Validation'!Q$665668,FALSE)),0,HLOOKUP($B182,INDIRECT("'Monthly Resource Report'!"&amp;'Coleman Validation'!Q$665666&amp;":"&amp;'Coleman Validation'!Q$665667),'Coleman Validation'!Q$665668,FALSE))</f>
        <v>146</v>
      </c>
      <c r="R182" s="297">
        <f ca="1">+IF(ISERROR(HLOOKUP($B182,INDIRECT("'Monthly Resource Report'!"&amp;'Coleman Validation'!R$665666&amp;":"&amp;'Coleman Validation'!R$665667),'Coleman Validation'!R$665668,FALSE)),0,HLOOKUP($B182,INDIRECT("'Monthly Resource Report'!"&amp;'Coleman Validation'!R$665666&amp;":"&amp;'Coleman Validation'!R$665667),'Coleman Validation'!R$665668,FALSE))</f>
        <v>2.63200232344979</v>
      </c>
      <c r="S182" s="317">
        <f ca="1">+IF(ISERROR(HLOOKUP($B182,INDIRECT("'Monthly Resource Report'!"&amp;'Coleman Validation'!S$665666&amp;":"&amp;'Coleman Validation'!S$665667),'Coleman Validation'!S$665668,FALSE)),0,HLOOKUP($B182,INDIRECT("'Monthly Resource Report'!"&amp;'Coleman Validation'!S$665666&amp;":"&amp;'Coleman Validation'!S$665667),'Coleman Validation'!S$665668,FALSE))</f>
        <v>0.32743296033342811</v>
      </c>
      <c r="T182" s="318">
        <f ca="1">+IF(ISERROR(HLOOKUP($B182,INDIRECT("'Monthly Resource Report'!"&amp;'Coleman Validation'!T$665666&amp;":"&amp;'Coleman Validation'!T$665667),'Coleman Validation'!T$665668,FALSE)),0,HLOOKUP($B182,INDIRECT("'Monthly Resource Report'!"&amp;'Coleman Validation'!T$665666&amp;":"&amp;'Coleman Validation'!T$665667),'Coleman Validation'!T$665668,FALSE))</f>
        <v>0.20038043168241326</v>
      </c>
      <c r="V182" s="301">
        <v>46722</v>
      </c>
      <c r="W182" s="294">
        <v>151</v>
      </c>
      <c r="X182" s="297">
        <v>2.6315729989537018</v>
      </c>
      <c r="Y182" s="299">
        <v>0.33</v>
      </c>
      <c r="Z182" s="295">
        <v>0.2</v>
      </c>
      <c r="AA182" s="294">
        <f ca="1">+IF(ISERROR(HLOOKUP($B182,INDIRECT("'Monthly Resource Report'!"&amp;'Coleman Validation'!AA$665666&amp;":"&amp;'Coleman Validation'!AA$665667),'Coleman Validation'!AA$665668,FALSE)),0,HLOOKUP($B182,INDIRECT("'Monthly Resource Report'!"&amp;'Coleman Validation'!AA$665666&amp;":"&amp;'Coleman Validation'!AA$665667),'Coleman Validation'!AA$665668,FALSE))</f>
        <v>151</v>
      </c>
      <c r="AB182" s="297">
        <f ca="1">+IF(ISERROR(HLOOKUP($B182,INDIRECT("'Monthly Resource Report'!"&amp;'Coleman Validation'!AB$665666&amp;":"&amp;'Coleman Validation'!AB$665667),'Coleman Validation'!AB$665668,FALSE)),0,HLOOKUP($B182,INDIRECT("'Monthly Resource Report'!"&amp;'Coleman Validation'!AB$665666&amp;":"&amp;'Coleman Validation'!AB$665667),'Coleman Validation'!AB$665668,FALSE))</f>
        <v>2.6320024336609364</v>
      </c>
      <c r="AC182" s="317">
        <f ca="1">+IF(ISERROR(HLOOKUP($B182,INDIRECT("'Monthly Resource Report'!"&amp;'Coleman Validation'!AC$665666&amp;":"&amp;'Coleman Validation'!AC$665667),'Coleman Validation'!AC$665668,FALSE)),0,HLOOKUP($B182,INDIRECT("'Monthly Resource Report'!"&amp;'Coleman Validation'!AC$665666&amp;":"&amp;'Coleman Validation'!AC$665667),'Coleman Validation'!AC$665668,FALSE))</f>
        <v>0.32785718637812783</v>
      </c>
      <c r="AD182" s="318">
        <f ca="1">+IF(ISERROR(HLOOKUP($B182,INDIRECT("'Monthly Resource Report'!"&amp;'Coleman Validation'!AD$665666&amp;":"&amp;'Coleman Validation'!AD$665667),'Coleman Validation'!AD$665668,FALSE)),0,HLOOKUP($B182,INDIRECT("'Monthly Resource Report'!"&amp;'Coleman Validation'!AD$665666&amp;":"&amp;'Coleman Validation'!AD$665667),'Coleman Validation'!AD$665668,FALSE))</f>
        <v>0.20060728487999341</v>
      </c>
    </row>
    <row r="183" spans="2:3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  <c r="V183" s="639"/>
      <c r="W183" s="640"/>
      <c r="X183" s="641"/>
      <c r="Y183" s="642"/>
      <c r="Z183" s="642"/>
      <c r="AA183" s="640"/>
      <c r="AB183" s="641"/>
      <c r="AC183" s="643"/>
      <c r="AD183" s="643"/>
    </row>
    <row r="184" spans="2:3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  <c r="V184" s="639"/>
      <c r="W184" s="640"/>
      <c r="X184" s="641"/>
      <c r="Y184" s="642"/>
      <c r="Z184" s="642"/>
      <c r="AA184" s="640"/>
      <c r="AB184" s="641"/>
      <c r="AC184" s="643"/>
      <c r="AD184" s="643"/>
    </row>
    <row r="185" spans="2:3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  <c r="V185" s="639"/>
      <c r="W185" s="640"/>
      <c r="X185" s="641"/>
      <c r="Y185" s="642"/>
      <c r="Z185" s="642"/>
      <c r="AA185" s="640"/>
      <c r="AB185" s="641"/>
      <c r="AC185" s="643"/>
      <c r="AD185" s="643"/>
    </row>
    <row r="186" spans="2:3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  <c r="V186" s="639"/>
      <c r="W186" s="640"/>
      <c r="X186" s="641"/>
      <c r="Y186" s="642"/>
      <c r="Z186" s="642"/>
      <c r="AA186" s="640"/>
      <c r="AB186" s="641"/>
      <c r="AC186" s="643"/>
      <c r="AD186" s="643"/>
    </row>
    <row r="187" spans="2:3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  <c r="V187" s="639"/>
      <c r="W187" s="640"/>
      <c r="X187" s="641"/>
      <c r="Y187" s="642"/>
      <c r="Z187" s="642"/>
      <c r="AA187" s="640"/>
      <c r="AB187" s="641"/>
      <c r="AC187" s="643"/>
      <c r="AD187" s="643"/>
    </row>
    <row r="188" spans="2:3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  <c r="V188" s="639"/>
      <c r="W188" s="640"/>
      <c r="X188" s="641"/>
      <c r="Y188" s="642"/>
      <c r="Z188" s="642"/>
      <c r="AA188" s="640"/>
      <c r="AB188" s="641"/>
      <c r="AC188" s="643"/>
      <c r="AD188" s="643"/>
    </row>
    <row r="189" spans="2:3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  <c r="V189" s="639"/>
      <c r="W189" s="640"/>
      <c r="X189" s="641"/>
      <c r="Y189" s="642"/>
      <c r="Z189" s="642"/>
      <c r="AA189" s="640"/>
      <c r="AB189" s="641"/>
      <c r="AC189" s="643"/>
      <c r="AD189" s="643"/>
    </row>
    <row r="190" spans="2:3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  <c r="V190" s="639"/>
      <c r="W190" s="640"/>
      <c r="X190" s="641"/>
      <c r="Y190" s="642"/>
      <c r="Z190" s="642"/>
      <c r="AA190" s="640"/>
      <c r="AB190" s="641"/>
      <c r="AC190" s="643"/>
      <c r="AD190" s="643"/>
    </row>
    <row r="191" spans="2:3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  <c r="V191" s="639"/>
      <c r="W191" s="640"/>
      <c r="X191" s="641"/>
      <c r="Y191" s="642"/>
      <c r="Z191" s="642"/>
      <c r="AA191" s="640"/>
      <c r="AB191" s="641"/>
      <c r="AC191" s="643"/>
      <c r="AD191" s="643"/>
    </row>
    <row r="192" spans="2:3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  <c r="V192" s="639"/>
      <c r="W192" s="640"/>
      <c r="X192" s="641"/>
      <c r="Y192" s="642"/>
      <c r="Z192" s="642"/>
      <c r="AA192" s="640"/>
      <c r="AB192" s="641"/>
      <c r="AC192" s="643"/>
      <c r="AD192" s="643"/>
    </row>
    <row r="193" spans="2:3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  <c r="V193" s="639"/>
      <c r="W193" s="640"/>
      <c r="X193" s="641"/>
      <c r="Y193" s="642"/>
      <c r="Z193" s="642"/>
      <c r="AA193" s="640"/>
      <c r="AB193" s="641"/>
      <c r="AC193" s="643"/>
      <c r="AD193" s="643"/>
    </row>
    <row r="194" spans="2:3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  <c r="V194" s="639"/>
      <c r="W194" s="640"/>
      <c r="X194" s="641"/>
      <c r="Y194" s="642"/>
      <c r="Z194" s="642"/>
      <c r="AA194" s="640"/>
      <c r="AB194" s="641"/>
      <c r="AC194" s="643"/>
      <c r="AD194" s="643"/>
    </row>
    <row r="195" spans="2:3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  <c r="V195" s="639"/>
      <c r="W195" s="640"/>
      <c r="X195" s="641"/>
      <c r="Y195" s="642"/>
      <c r="Z195" s="642"/>
      <c r="AA195" s="640"/>
      <c r="AB195" s="641"/>
      <c r="AC195" s="643"/>
      <c r="AD195" s="643"/>
    </row>
    <row r="196" spans="2:3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  <c r="V196" s="639"/>
      <c r="W196" s="640"/>
      <c r="X196" s="641"/>
      <c r="Y196" s="642"/>
      <c r="Z196" s="642"/>
      <c r="AA196" s="640"/>
      <c r="AB196" s="641"/>
      <c r="AC196" s="643"/>
      <c r="AD196" s="643"/>
    </row>
    <row r="197" spans="2:3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  <c r="V197" s="639"/>
      <c r="W197" s="640"/>
      <c r="X197" s="641"/>
      <c r="Y197" s="642"/>
      <c r="Z197" s="642"/>
      <c r="AA197" s="640"/>
      <c r="AB197" s="641"/>
      <c r="AC197" s="643"/>
      <c r="AD197" s="643"/>
    </row>
    <row r="198" spans="2:30" s="29" customFormat="1">
      <c r="B198" s="639"/>
      <c r="C198" s="640"/>
      <c r="D198" s="641"/>
      <c r="E198" s="642"/>
      <c r="F198" s="642"/>
      <c r="G198" s="640"/>
      <c r="H198" s="641"/>
      <c r="I198" s="643"/>
      <c r="J198" s="643"/>
      <c r="L198" s="639"/>
      <c r="M198" s="640"/>
      <c r="N198" s="641"/>
      <c r="O198" s="642"/>
      <c r="P198" s="642"/>
      <c r="Q198" s="640"/>
      <c r="R198" s="641"/>
      <c r="S198" s="643"/>
      <c r="T198" s="643"/>
      <c r="V198" s="639"/>
      <c r="W198" s="640"/>
      <c r="X198" s="641"/>
      <c r="Y198" s="642"/>
      <c r="Z198" s="642"/>
      <c r="AA198" s="640"/>
      <c r="AB198" s="641"/>
      <c r="AC198" s="643"/>
      <c r="AD198" s="643"/>
    </row>
    <row r="199" spans="2:30" s="29" customFormat="1">
      <c r="B199" s="639"/>
      <c r="C199" s="640"/>
      <c r="D199" s="641"/>
      <c r="E199" s="642"/>
      <c r="F199" s="642"/>
      <c r="G199" s="640"/>
      <c r="H199" s="641"/>
      <c r="I199" s="643"/>
      <c r="J199" s="643"/>
      <c r="L199" s="639"/>
      <c r="M199" s="640"/>
      <c r="N199" s="641"/>
      <c r="O199" s="642"/>
      <c r="P199" s="642"/>
      <c r="Q199" s="640"/>
      <c r="R199" s="641"/>
      <c r="S199" s="643"/>
      <c r="T199" s="643"/>
      <c r="V199" s="639"/>
      <c r="W199" s="640"/>
      <c r="X199" s="641"/>
      <c r="Y199" s="642"/>
      <c r="Z199" s="642"/>
      <c r="AA199" s="640"/>
      <c r="AB199" s="641"/>
      <c r="AC199" s="643"/>
      <c r="AD199" s="643"/>
    </row>
    <row r="200" spans="2:30" s="29" customFormat="1">
      <c r="B200" s="639"/>
      <c r="C200" s="640"/>
      <c r="D200" s="641"/>
      <c r="E200" s="642"/>
      <c r="F200" s="642"/>
      <c r="G200" s="640"/>
      <c r="H200" s="641"/>
      <c r="I200" s="643"/>
      <c r="J200" s="643"/>
      <c r="L200" s="639"/>
      <c r="M200" s="640"/>
      <c r="N200" s="641"/>
      <c r="O200" s="642"/>
      <c r="P200" s="642"/>
      <c r="Q200" s="640"/>
      <c r="R200" s="641"/>
      <c r="S200" s="643"/>
      <c r="T200" s="643"/>
      <c r="V200" s="639"/>
      <c r="W200" s="640"/>
      <c r="X200" s="641"/>
      <c r="Y200" s="642"/>
      <c r="Z200" s="642"/>
      <c r="AA200" s="640"/>
      <c r="AB200" s="641"/>
      <c r="AC200" s="643"/>
      <c r="AD200" s="643"/>
    </row>
    <row r="243" spans="6:30">
      <c r="G243" s="685" t="s">
        <v>221</v>
      </c>
      <c r="H243" s="686"/>
      <c r="I243" s="686"/>
      <c r="J243" s="687"/>
      <c r="P243" s="461"/>
      <c r="Q243" s="685" t="s">
        <v>221</v>
      </c>
      <c r="R243" s="686"/>
      <c r="S243" s="686"/>
      <c r="T243" s="687"/>
      <c r="Z243" s="461"/>
      <c r="AA243" s="685" t="s">
        <v>221</v>
      </c>
      <c r="AB243" s="686"/>
      <c r="AC243" s="686"/>
      <c r="AD243" s="687"/>
    </row>
    <row r="244" spans="6:30" ht="30">
      <c r="F244" s="293" t="s">
        <v>199</v>
      </c>
      <c r="G244" s="304" t="s">
        <v>34</v>
      </c>
      <c r="H244" s="305" t="s">
        <v>39</v>
      </c>
      <c r="I244" s="306" t="s">
        <v>48</v>
      </c>
      <c r="J244" s="307" t="s">
        <v>45</v>
      </c>
      <c r="P244" s="293" t="s">
        <v>199</v>
      </c>
      <c r="Q244" s="304" t="s">
        <v>34</v>
      </c>
      <c r="R244" s="305" t="s">
        <v>39</v>
      </c>
      <c r="S244" s="306" t="s">
        <v>48</v>
      </c>
      <c r="T244" s="307" t="s">
        <v>45</v>
      </c>
      <c r="Z244" s="293" t="s">
        <v>199</v>
      </c>
      <c r="AA244" s="304" t="s">
        <v>34</v>
      </c>
      <c r="AB244" s="305" t="s">
        <v>39</v>
      </c>
      <c r="AC244" s="306" t="s">
        <v>48</v>
      </c>
      <c r="AD244" s="307" t="s">
        <v>45</v>
      </c>
    </row>
    <row r="245" spans="6:30">
      <c r="F245" s="300">
        <f>+B3</f>
        <v>41275</v>
      </c>
      <c r="G245" s="308">
        <f t="shared" ref="G245:G276" ca="1" si="0">+IF(ISERROR(G3/C3-1),0,G3/C3-1)</f>
        <v>0</v>
      </c>
      <c r="H245" s="309">
        <f t="shared" ref="H245:H276" ca="1" si="1">+IF(ISERROR(H3/D3-1),0,H3/D3-1)</f>
        <v>1.0626950615044706E-6</v>
      </c>
      <c r="I245" s="309">
        <f t="shared" ref="I245:I276" ca="1" si="2">+IF(ISERROR(I3/E3-1),0,I3/E3-1)</f>
        <v>-6.602946521744868E-3</v>
      </c>
      <c r="J245" s="310">
        <f t="shared" ref="J245:J276" ca="1" si="3">+IF(ISERROR(J3/F3-1),0,J3/F3-1)</f>
        <v>3.3819584447047912E-3</v>
      </c>
      <c r="P245" s="300">
        <f>+L3</f>
        <v>41275</v>
      </c>
      <c r="Q245" s="308">
        <f t="shared" ref="Q245:Q308" ca="1" si="4">+IF(ISERROR(Q3/M3-1),0,Q3/M3-1)</f>
        <v>0</v>
      </c>
      <c r="R245" s="309">
        <f t="shared" ref="R245:R308" ca="1" si="5">+IF(ISERROR(R3/N3-1),0,R3/N3-1)</f>
        <v>1.1088383806701074E-6</v>
      </c>
      <c r="S245" s="309">
        <f t="shared" ref="S245:S308" ca="1" si="6">+IF(ISERROR(S3/O3-1),0,S3/O3-1)</f>
        <v>-6.6352442884259899E-3</v>
      </c>
      <c r="T245" s="310">
        <f t="shared" ref="T245:T308" ca="1" si="7">+IF(ISERROR(T3/P3-1),0,T3/P3-1)</f>
        <v>1.948847046530755E-3</v>
      </c>
      <c r="Z245" s="300">
        <f>+V3</f>
        <v>41275</v>
      </c>
      <c r="AA245" s="308">
        <f t="shared" ref="AA245:AA308" ca="1" si="8">+IF(ISERROR(AA3/W3-1),0,AA3/W3-1)</f>
        <v>0</v>
      </c>
      <c r="AB245" s="309">
        <f t="shared" ref="AB245:AB308" ca="1" si="9">+IF(ISERROR(AB3/X3-1),0,AB3/X3-1)</f>
        <v>1.0843451747621913E-6</v>
      </c>
      <c r="AC245" s="309">
        <f t="shared" ref="AC245:AC308" ca="1" si="10">+IF(ISERROR(AC3/Y3-1),0,AC3/Y3-1)</f>
        <v>-4.296469839340622E-3</v>
      </c>
      <c r="AD245" s="310">
        <f t="shared" ref="AD245:AD308" ca="1" si="11">+IF(ISERROR(AD3/Z3-1),0,AD3/Z3-1)</f>
        <v>3.0828009212247043E-3</v>
      </c>
    </row>
    <row r="246" spans="6:30">
      <c r="F246" s="301">
        <f t="shared" ref="F246:F309" si="12">+B4</f>
        <v>41306</v>
      </c>
      <c r="G246" s="308">
        <f t="shared" ca="1" si="0"/>
        <v>0</v>
      </c>
      <c r="H246" s="311">
        <f t="shared" ca="1" si="1"/>
        <v>9.2306467891489774E-7</v>
      </c>
      <c r="I246" s="311">
        <f t="shared" ca="1" si="2"/>
        <v>-8.2423599311963747E-3</v>
      </c>
      <c r="J246" s="310">
        <f t="shared" ca="1" si="3"/>
        <v>1.8864807885985435E-3</v>
      </c>
      <c r="P246" s="301">
        <f t="shared" ref="P246:P309" si="13">+L4</f>
        <v>41306</v>
      </c>
      <c r="Q246" s="308">
        <f t="shared" ca="1" si="4"/>
        <v>0</v>
      </c>
      <c r="R246" s="311">
        <f t="shared" ca="1" si="5"/>
        <v>8.7375366319975001E-7</v>
      </c>
      <c r="S246" s="311">
        <f t="shared" ca="1" si="6"/>
        <v>-8.4609396456056807E-3</v>
      </c>
      <c r="T246" s="310">
        <f t="shared" ca="1" si="7"/>
        <v>4.3660871078980978E-3</v>
      </c>
      <c r="Z246" s="301">
        <f t="shared" ref="Z246:Z309" si="14">+V4</f>
        <v>41306</v>
      </c>
      <c r="AA246" s="308">
        <f t="shared" ca="1" si="8"/>
        <v>0</v>
      </c>
      <c r="AB246" s="311">
        <f t="shared" ca="1" si="9"/>
        <v>9.0093035920446596E-7</v>
      </c>
      <c r="AC246" s="311">
        <f t="shared" ca="1" si="10"/>
        <v>-5.4598452860062929E-3</v>
      </c>
      <c r="AD246" s="310">
        <f t="shared" ca="1" si="11"/>
        <v>3.4429086524143671E-3</v>
      </c>
    </row>
    <row r="247" spans="6:30">
      <c r="F247" s="301">
        <f t="shared" si="12"/>
        <v>41334</v>
      </c>
      <c r="G247" s="308">
        <f t="shared" ca="1" si="0"/>
        <v>0</v>
      </c>
      <c r="H247" s="311">
        <f t="shared" ca="1" si="1"/>
        <v>9.1210743913272552E-7</v>
      </c>
      <c r="I247" s="311">
        <f t="shared" ca="1" si="2"/>
        <v>-1.125886131145859E-2</v>
      </c>
      <c r="J247" s="310">
        <f t="shared" ca="1" si="3"/>
        <v>1.7775597772882179E-3</v>
      </c>
      <c r="P247" s="301">
        <f t="shared" si="13"/>
        <v>41334</v>
      </c>
      <c r="Q247" s="308">
        <f t="shared" ca="1" si="4"/>
        <v>0</v>
      </c>
      <c r="R247" s="311">
        <f t="shared" ca="1" si="5"/>
        <v>8.0108742817053269E-7</v>
      </c>
      <c r="S247" s="311">
        <f t="shared" ca="1" si="6"/>
        <v>-1.1402923420824718E-2</v>
      </c>
      <c r="T247" s="310">
        <f t="shared" ca="1" si="7"/>
        <v>2.0659277811077015E-3</v>
      </c>
      <c r="Z247" s="301">
        <f t="shared" si="14"/>
        <v>41334</v>
      </c>
      <c r="AA247" s="308">
        <f t="shared" ca="1" si="8"/>
        <v>0</v>
      </c>
      <c r="AB247" s="311">
        <f t="shared" ca="1" si="9"/>
        <v>8.0151912684733873E-7</v>
      </c>
      <c r="AC247" s="311">
        <f t="shared" ca="1" si="10"/>
        <v>-6.3511786859997699E-3</v>
      </c>
      <c r="AD247" s="310">
        <f t="shared" ca="1" si="11"/>
        <v>3.1086622114422369E-3</v>
      </c>
    </row>
    <row r="248" spans="6:30">
      <c r="F248" s="301">
        <f t="shared" si="12"/>
        <v>41365</v>
      </c>
      <c r="G248" s="308">
        <f t="shared" ca="1" si="0"/>
        <v>0</v>
      </c>
      <c r="H248" s="311">
        <f t="shared" ca="1" si="1"/>
        <v>9.4056070309989082E-7</v>
      </c>
      <c r="I248" s="311">
        <f t="shared" ca="1" si="2"/>
        <v>-9.7543853027047822E-3</v>
      </c>
      <c r="J248" s="310">
        <f t="shared" ca="1" si="3"/>
        <v>3.83722117353269E-3</v>
      </c>
      <c r="P248" s="301">
        <f t="shared" si="13"/>
        <v>41365</v>
      </c>
      <c r="Q248" s="308">
        <f t="shared" ca="1" si="4"/>
        <v>0</v>
      </c>
      <c r="R248" s="311">
        <f t="shared" ca="1" si="5"/>
        <v>9.6232074109359189E-7</v>
      </c>
      <c r="S248" s="311">
        <f t="shared" ca="1" si="6"/>
        <v>-9.9093649496470038E-3</v>
      </c>
      <c r="T248" s="310">
        <f t="shared" ca="1" si="7"/>
        <v>2.0239543722826436E-3</v>
      </c>
      <c r="Z248" s="301">
        <f t="shared" si="14"/>
        <v>41365</v>
      </c>
      <c r="AA248" s="308">
        <f t="shared" ca="1" si="8"/>
        <v>0</v>
      </c>
      <c r="AB248" s="311">
        <f t="shared" ca="1" si="9"/>
        <v>9.8714031393498658E-7</v>
      </c>
      <c r="AC248" s="311">
        <f t="shared" ca="1" si="10"/>
        <v>-4.8078525390709004E-3</v>
      </c>
      <c r="AD248" s="310">
        <f t="shared" ca="1" si="11"/>
        <v>4.2661509121033614E-3</v>
      </c>
    </row>
    <row r="249" spans="6:30">
      <c r="F249" s="301">
        <f t="shared" si="12"/>
        <v>41395</v>
      </c>
      <c r="G249" s="308">
        <f t="shared" ca="1" si="0"/>
        <v>0</v>
      </c>
      <c r="H249" s="311">
        <f t="shared" ca="1" si="1"/>
        <v>7.3746989803780139E-7</v>
      </c>
      <c r="I249" s="311">
        <f t="shared" ca="1" si="2"/>
        <v>-1.1343201602660002E-2</v>
      </c>
      <c r="J249" s="310">
        <f t="shared" ca="1" si="3"/>
        <v>1.0139357346399924E-2</v>
      </c>
      <c r="P249" s="301">
        <f t="shared" si="13"/>
        <v>41395</v>
      </c>
      <c r="Q249" s="308">
        <f t="shared" ca="1" si="4"/>
        <v>0</v>
      </c>
      <c r="R249" s="311">
        <f t="shared" ca="1" si="5"/>
        <v>9.2574743049134156E-7</v>
      </c>
      <c r="S249" s="311">
        <f t="shared" ca="1" si="6"/>
        <v>-9.8794185778181554E-3</v>
      </c>
      <c r="T249" s="310">
        <f t="shared" ca="1" si="7"/>
        <v>-0.15658447369393014</v>
      </c>
      <c r="Z249" s="301">
        <f t="shared" si="14"/>
        <v>41395</v>
      </c>
      <c r="AA249" s="308">
        <f t="shared" ca="1" si="8"/>
        <v>0</v>
      </c>
      <c r="AB249" s="311">
        <f t="shared" ca="1" si="9"/>
        <v>9.9515023377350076E-7</v>
      </c>
      <c r="AC249" s="311">
        <f t="shared" ca="1" si="10"/>
        <v>-4.7847781007163137E-3</v>
      </c>
      <c r="AD249" s="310">
        <f t="shared" ca="1" si="11"/>
        <v>-0.13290561085373143</v>
      </c>
    </row>
    <row r="250" spans="6:30">
      <c r="F250" s="301">
        <f t="shared" si="12"/>
        <v>41426</v>
      </c>
      <c r="G250" s="308">
        <f t="shared" ca="1" si="0"/>
        <v>0</v>
      </c>
      <c r="H250" s="311">
        <f t="shared" ca="1" si="1"/>
        <v>8.9466291330886349E-7</v>
      </c>
      <c r="I250" s="311">
        <f t="shared" ca="1" si="2"/>
        <v>-1.3414888322043517E-2</v>
      </c>
      <c r="J250" s="310">
        <f t="shared" ca="1" si="3"/>
        <v>9.2946790768033694E-4</v>
      </c>
      <c r="P250" s="301">
        <f t="shared" si="13"/>
        <v>41426</v>
      </c>
      <c r="Q250" s="308">
        <f t="shared" ca="1" si="4"/>
        <v>0</v>
      </c>
      <c r="R250" s="311">
        <f t="shared" ca="1" si="5"/>
        <v>9.7474315219336916E-7</v>
      </c>
      <c r="S250" s="311">
        <f t="shared" ca="1" si="6"/>
        <v>-1.3020294353394357E-2</v>
      </c>
      <c r="T250" s="310">
        <f t="shared" ca="1" si="7"/>
        <v>4.2123506755976869E-2</v>
      </c>
      <c r="Z250" s="301">
        <f t="shared" si="14"/>
        <v>41426</v>
      </c>
      <c r="AA250" s="308">
        <f t="shared" ca="1" si="8"/>
        <v>0</v>
      </c>
      <c r="AB250" s="311">
        <f t="shared" ca="1" si="9"/>
        <v>1.0283607660976912E-6</v>
      </c>
      <c r="AC250" s="311">
        <f t="shared" ca="1" si="10"/>
        <v>-7.2864534641461365E-3</v>
      </c>
      <c r="AD250" s="310">
        <f t="shared" ca="1" si="11"/>
        <v>0.62601544292485767</v>
      </c>
    </row>
    <row r="251" spans="6:30">
      <c r="F251" s="301">
        <f t="shared" si="12"/>
        <v>41456</v>
      </c>
      <c r="G251" s="308">
        <f t="shared" ca="1" si="0"/>
        <v>0</v>
      </c>
      <c r="H251" s="311">
        <f t="shared" ca="1" si="1"/>
        <v>8.8814880072618507E-7</v>
      </c>
      <c r="I251" s="311">
        <f t="shared" ca="1" si="2"/>
        <v>-1.2532891133033019E-2</v>
      </c>
      <c r="J251" s="310">
        <f t="shared" ca="1" si="3"/>
        <v>2.698194758185446E-3</v>
      </c>
      <c r="P251" s="301">
        <f t="shared" si="13"/>
        <v>41456</v>
      </c>
      <c r="Q251" s="308">
        <f t="shared" ca="1" si="4"/>
        <v>0</v>
      </c>
      <c r="R251" s="311">
        <f t="shared" ca="1" si="5"/>
        <v>8.9924932611396002E-7</v>
      </c>
      <c r="S251" s="311">
        <f t="shared" ca="1" si="6"/>
        <v>-1.2032245320031998E-2</v>
      </c>
      <c r="T251" s="310">
        <f t="shared" ca="1" si="7"/>
        <v>3.4330438265386398E-3</v>
      </c>
      <c r="Z251" s="301">
        <f t="shared" si="14"/>
        <v>41456</v>
      </c>
      <c r="AA251" s="308">
        <f t="shared" ca="1" si="8"/>
        <v>0</v>
      </c>
      <c r="AB251" s="311">
        <f t="shared" ca="1" si="9"/>
        <v>8.7574068019513618E-7</v>
      </c>
      <c r="AC251" s="311">
        <f t="shared" ca="1" si="10"/>
        <v>-6.8556605521586933E-3</v>
      </c>
      <c r="AD251" s="310">
        <f t="shared" ca="1" si="11"/>
        <v>2.1026173961378181E-3</v>
      </c>
    </row>
    <row r="252" spans="6:30">
      <c r="F252" s="301">
        <f t="shared" si="12"/>
        <v>41487</v>
      </c>
      <c r="G252" s="308">
        <f t="shared" ca="1" si="0"/>
        <v>0</v>
      </c>
      <c r="H252" s="311">
        <f t="shared" ca="1" si="1"/>
        <v>7.6737907384050175E-7</v>
      </c>
      <c r="I252" s="311">
        <f t="shared" ca="1" si="2"/>
        <v>-1.1523575704715849E-2</v>
      </c>
      <c r="J252" s="310">
        <f t="shared" ca="1" si="3"/>
        <v>2.7026815282062966E-3</v>
      </c>
      <c r="P252" s="301">
        <f t="shared" si="13"/>
        <v>41487</v>
      </c>
      <c r="Q252" s="308">
        <f t="shared" ca="1" si="4"/>
        <v>0</v>
      </c>
      <c r="R252" s="311">
        <f t="shared" ca="1" si="5"/>
        <v>8.1553137620815619E-7</v>
      </c>
      <c r="S252" s="311">
        <f t="shared" ca="1" si="6"/>
        <v>-1.1517881515117567E-2</v>
      </c>
      <c r="T252" s="310">
        <f t="shared" ca="1" si="7"/>
        <v>2.0462113702932605E-3</v>
      </c>
      <c r="Z252" s="301">
        <f t="shared" si="14"/>
        <v>41487</v>
      </c>
      <c r="AA252" s="308">
        <f t="shared" ca="1" si="8"/>
        <v>0</v>
      </c>
      <c r="AB252" s="311">
        <f t="shared" ca="1" si="9"/>
        <v>1.0097324196767232E-6</v>
      </c>
      <c r="AC252" s="311">
        <f t="shared" ca="1" si="10"/>
        <v>-6.4523908917799577E-3</v>
      </c>
      <c r="AD252" s="310">
        <f t="shared" ca="1" si="11"/>
        <v>5.2066755826418731E-3</v>
      </c>
    </row>
    <row r="253" spans="6:30">
      <c r="F253" s="301">
        <f t="shared" si="12"/>
        <v>41518</v>
      </c>
      <c r="G253" s="308">
        <f t="shared" ca="1" si="0"/>
        <v>0</v>
      </c>
      <c r="H253" s="311">
        <f t="shared" ca="1" si="1"/>
        <v>8.6005755117746219E-7</v>
      </c>
      <c r="I253" s="311">
        <f t="shared" ca="1" si="2"/>
        <v>-1.1313727556174547E-2</v>
      </c>
      <c r="J253" s="310">
        <f t="shared" ca="1" si="3"/>
        <v>2.4440246870232052E-3</v>
      </c>
      <c r="P253" s="301">
        <f t="shared" si="13"/>
        <v>41518</v>
      </c>
      <c r="Q253" s="308">
        <f t="shared" ca="1" si="4"/>
        <v>0</v>
      </c>
      <c r="R253" s="311">
        <f t="shared" ca="1" si="5"/>
        <v>8.9500677491471947E-7</v>
      </c>
      <c r="S253" s="311">
        <f t="shared" ca="1" si="6"/>
        <v>-1.156716456307838E-2</v>
      </c>
      <c r="T253" s="310">
        <f t="shared" ca="1" si="7"/>
        <v>3.5992819502768114E-3</v>
      </c>
      <c r="Z253" s="301">
        <f t="shared" si="14"/>
        <v>41518</v>
      </c>
      <c r="AA253" s="308">
        <f t="shared" ca="1" si="8"/>
        <v>0</v>
      </c>
      <c r="AB253" s="311">
        <f t="shared" ca="1" si="9"/>
        <v>8.9349524179382911E-7</v>
      </c>
      <c r="AC253" s="311">
        <f t="shared" ca="1" si="10"/>
        <v>-6.5461523249188414E-3</v>
      </c>
      <c r="AD253" s="310">
        <f t="shared" ca="1" si="11"/>
        <v>3.2331495501096708E-3</v>
      </c>
    </row>
    <row r="254" spans="6:30">
      <c r="F254" s="301">
        <f t="shared" si="12"/>
        <v>41548</v>
      </c>
      <c r="G254" s="308">
        <f t="shared" ca="1" si="0"/>
        <v>0</v>
      </c>
      <c r="H254" s="311">
        <f t="shared" ca="1" si="1"/>
        <v>9.2539270690750186E-7</v>
      </c>
      <c r="I254" s="311">
        <f t="shared" ca="1" si="2"/>
        <v>-1.0043368620844761E-2</v>
      </c>
      <c r="J254" s="310">
        <f t="shared" ca="1" si="3"/>
        <v>2.6543336503612736E-3</v>
      </c>
      <c r="P254" s="301">
        <f t="shared" si="13"/>
        <v>41548</v>
      </c>
      <c r="Q254" s="308">
        <f t="shared" ca="1" si="4"/>
        <v>0</v>
      </c>
      <c r="R254" s="311">
        <f t="shared" ca="1" si="5"/>
        <v>1.0020057963355811E-6</v>
      </c>
      <c r="S254" s="311">
        <f t="shared" ca="1" si="6"/>
        <v>-9.8426494241737883E-3</v>
      </c>
      <c r="T254" s="310">
        <f t="shared" ca="1" si="7"/>
        <v>3.0150128836439194E-3</v>
      </c>
      <c r="Z254" s="301">
        <f t="shared" si="14"/>
        <v>41548</v>
      </c>
      <c r="AA254" s="308">
        <f t="shared" ca="1" si="8"/>
        <v>0</v>
      </c>
      <c r="AB254" s="311">
        <f t="shared" ca="1" si="9"/>
        <v>9.8818996674410187E-7</v>
      </c>
      <c r="AC254" s="311">
        <f t="shared" ca="1" si="10"/>
        <v>-4.74217441480973E-3</v>
      </c>
      <c r="AD254" s="310">
        <f t="shared" ca="1" si="11"/>
        <v>3.0738215737426966E-3</v>
      </c>
    </row>
    <row r="255" spans="6:30">
      <c r="F255" s="301">
        <f t="shared" si="12"/>
        <v>41579</v>
      </c>
      <c r="G255" s="308">
        <f t="shared" ca="1" si="0"/>
        <v>0</v>
      </c>
      <c r="H255" s="311">
        <f t="shared" ca="1" si="1"/>
        <v>8.3747225909647227E-7</v>
      </c>
      <c r="I255" s="311">
        <f t="shared" ca="1" si="2"/>
        <v>-8.6960518168724965E-3</v>
      </c>
      <c r="J255" s="310">
        <f t="shared" ca="1" si="3"/>
        <v>2.7228361512683374E-3</v>
      </c>
      <c r="P255" s="301">
        <f t="shared" si="13"/>
        <v>41579</v>
      </c>
      <c r="Q255" s="308">
        <f t="shared" ca="1" si="4"/>
        <v>0</v>
      </c>
      <c r="R255" s="311">
        <f t="shared" ca="1" si="5"/>
        <v>8.8205678649977415E-7</v>
      </c>
      <c r="S255" s="311">
        <f t="shared" ca="1" si="6"/>
        <v>-8.3788526732637703E-3</v>
      </c>
      <c r="T255" s="310">
        <f t="shared" ca="1" si="7"/>
        <v>2.0048724922916428E-3</v>
      </c>
      <c r="Z255" s="301">
        <f t="shared" si="14"/>
        <v>41579</v>
      </c>
      <c r="AA255" s="308">
        <f t="shared" ca="1" si="8"/>
        <v>0</v>
      </c>
      <c r="AB255" s="311">
        <f t="shared" ca="1" si="9"/>
        <v>1.069723018165547E-6</v>
      </c>
      <c r="AC255" s="311">
        <f t="shared" ca="1" si="10"/>
        <v>-4.3063969662037183E-3</v>
      </c>
      <c r="AD255" s="310">
        <f t="shared" ca="1" si="11"/>
        <v>3.1686827507038107E-3</v>
      </c>
    </row>
    <row r="256" spans="6:30">
      <c r="F256" s="301">
        <f t="shared" si="12"/>
        <v>41609</v>
      </c>
      <c r="G256" s="308">
        <f t="shared" ca="1" si="0"/>
        <v>0</v>
      </c>
      <c r="H256" s="311">
        <f t="shared" ca="1" si="1"/>
        <v>9.0073891878539314E-7</v>
      </c>
      <c r="I256" s="311">
        <f t="shared" ca="1" si="2"/>
        <v>-1.0523761461670778E-2</v>
      </c>
      <c r="J256" s="310">
        <f t="shared" ca="1" si="3"/>
        <v>2.6573173186861254E-3</v>
      </c>
      <c r="P256" s="301">
        <f t="shared" si="13"/>
        <v>41609</v>
      </c>
      <c r="Q256" s="308">
        <f t="shared" ca="1" si="4"/>
        <v>0</v>
      </c>
      <c r="R256" s="311">
        <f t="shared" ca="1" si="5"/>
        <v>9.4862754940194804E-7</v>
      </c>
      <c r="S256" s="311">
        <f t="shared" ca="1" si="6"/>
        <v>-1.0545579164606411E-2</v>
      </c>
      <c r="T256" s="310">
        <f t="shared" ca="1" si="7"/>
        <v>4.0293340496877494E-3</v>
      </c>
      <c r="Z256" s="301">
        <f t="shared" si="14"/>
        <v>41609</v>
      </c>
      <c r="AA256" s="308">
        <f t="shared" ca="1" si="8"/>
        <v>0</v>
      </c>
      <c r="AB256" s="311">
        <f t="shared" ca="1" si="9"/>
        <v>8.5569639640681316E-7</v>
      </c>
      <c r="AC256" s="311">
        <f t="shared" ca="1" si="10"/>
        <v>-6.0792564347946776E-3</v>
      </c>
      <c r="AD256" s="310">
        <f t="shared" ca="1" si="11"/>
        <v>3.0712264231904651E-3</v>
      </c>
    </row>
    <row r="257" spans="6:30">
      <c r="F257" s="301">
        <f t="shared" si="12"/>
        <v>41640</v>
      </c>
      <c r="G257" s="308">
        <f t="shared" ca="1" si="0"/>
        <v>0</v>
      </c>
      <c r="H257" s="311">
        <f t="shared" ca="1" si="1"/>
        <v>-1.0332944798685517E-6</v>
      </c>
      <c r="I257" s="311">
        <f t="shared" ca="1" si="2"/>
        <v>-5.3419636378249091E-3</v>
      </c>
      <c r="J257" s="310">
        <f t="shared" ca="1" si="3"/>
        <v>2.1795929832644223E-3</v>
      </c>
      <c r="P257" s="301">
        <f t="shared" si="13"/>
        <v>41640</v>
      </c>
      <c r="Q257" s="308">
        <f t="shared" ca="1" si="4"/>
        <v>0</v>
      </c>
      <c r="R257" s="311">
        <f t="shared" ca="1" si="5"/>
        <v>-9.2953866015488273E-7</v>
      </c>
      <c r="S257" s="311">
        <f t="shared" ca="1" si="6"/>
        <v>-5.1696492275200567E-3</v>
      </c>
      <c r="T257" s="310">
        <f t="shared" ca="1" si="7"/>
        <v>1.9375165183264098E-3</v>
      </c>
      <c r="Z257" s="301">
        <f t="shared" si="14"/>
        <v>41640</v>
      </c>
      <c r="AA257" s="308">
        <f t="shared" ca="1" si="8"/>
        <v>0</v>
      </c>
      <c r="AB257" s="311">
        <f t="shared" ca="1" si="9"/>
        <v>-9.4137225115087375E-7</v>
      </c>
      <c r="AC257" s="311">
        <f t="shared" ca="1" si="10"/>
        <v>-3.0211450689962005E-3</v>
      </c>
      <c r="AD257" s="310">
        <f t="shared" ca="1" si="11"/>
        <v>2.9924939934815598E-3</v>
      </c>
    </row>
    <row r="258" spans="6:30">
      <c r="F258" s="301">
        <f t="shared" si="12"/>
        <v>41671</v>
      </c>
      <c r="G258" s="308">
        <f t="shared" ca="1" si="0"/>
        <v>0</v>
      </c>
      <c r="H258" s="311">
        <f t="shared" ca="1" si="1"/>
        <v>-1.030276591040824E-6</v>
      </c>
      <c r="I258" s="311">
        <f t="shared" ca="1" si="2"/>
        <v>-6.6648406829178386E-3</v>
      </c>
      <c r="J258" s="310">
        <f t="shared" ca="1" si="3"/>
        <v>1.8504786526911676E-3</v>
      </c>
      <c r="P258" s="301">
        <f t="shared" si="13"/>
        <v>41671</v>
      </c>
      <c r="Q258" s="308">
        <f t="shared" ca="1" si="4"/>
        <v>0</v>
      </c>
      <c r="R258" s="311">
        <f t="shared" ca="1" si="5"/>
        <v>-1.0604844015160708E-6</v>
      </c>
      <c r="S258" s="311">
        <f t="shared" ca="1" si="6"/>
        <v>-6.5009388065176976E-3</v>
      </c>
      <c r="T258" s="310">
        <f t="shared" ca="1" si="7"/>
        <v>3.1884241910686839E-3</v>
      </c>
      <c r="Z258" s="301">
        <f t="shared" si="14"/>
        <v>41671</v>
      </c>
      <c r="AA258" s="308">
        <f t="shared" ca="1" si="8"/>
        <v>0</v>
      </c>
      <c r="AB258" s="311">
        <f t="shared" ca="1" si="9"/>
        <v>-7.9073599013046447E-7</v>
      </c>
      <c r="AC258" s="311">
        <f t="shared" ca="1" si="10"/>
        <v>-4.3025967022212175E-3</v>
      </c>
      <c r="AD258" s="310">
        <f t="shared" ca="1" si="11"/>
        <v>3.3392397011604569E-3</v>
      </c>
    </row>
    <row r="259" spans="6:30">
      <c r="F259" s="301">
        <f t="shared" si="12"/>
        <v>41699</v>
      </c>
      <c r="G259" s="308">
        <f t="shared" ca="1" si="0"/>
        <v>0</v>
      </c>
      <c r="H259" s="311">
        <f t="shared" ca="1" si="1"/>
        <v>-6.9351211062773643E-7</v>
      </c>
      <c r="I259" s="311">
        <f t="shared" ca="1" si="2"/>
        <v>-1.2909076144915765E-2</v>
      </c>
      <c r="J259" s="310">
        <f t="shared" ca="1" si="3"/>
        <v>1.7887139155035037E-3</v>
      </c>
      <c r="P259" s="301">
        <f t="shared" si="13"/>
        <v>41699</v>
      </c>
      <c r="Q259" s="308">
        <f t="shared" ca="1" si="4"/>
        <v>0</v>
      </c>
      <c r="R259" s="311">
        <f t="shared" ca="1" si="5"/>
        <v>-8.3018797814027323E-7</v>
      </c>
      <c r="S259" s="311">
        <f t="shared" ca="1" si="6"/>
        <v>-1.2332212238160944E-2</v>
      </c>
      <c r="T259" s="310">
        <f t="shared" ca="1" si="7"/>
        <v>2.0796308014519038E-3</v>
      </c>
      <c r="Z259" s="301">
        <f t="shared" si="14"/>
        <v>41699</v>
      </c>
      <c r="AA259" s="308">
        <f t="shared" ca="1" si="8"/>
        <v>0</v>
      </c>
      <c r="AB259" s="311">
        <f t="shared" ca="1" si="9"/>
        <v>-4.838285386776775E-7</v>
      </c>
      <c r="AC259" s="311">
        <f t="shared" ca="1" si="10"/>
        <v>-7.8899635483545838E-3</v>
      </c>
      <c r="AD259" s="310">
        <f t="shared" ca="1" si="11"/>
        <v>4.2592855010472608E-3</v>
      </c>
    </row>
    <row r="260" spans="6:30">
      <c r="F260" s="301">
        <f t="shared" si="12"/>
        <v>41730</v>
      </c>
      <c r="G260" s="308">
        <f t="shared" ca="1" si="0"/>
        <v>0</v>
      </c>
      <c r="H260" s="311">
        <f t="shared" ca="1" si="1"/>
        <v>-4.6190714142468892E-7</v>
      </c>
      <c r="I260" s="311">
        <f t="shared" ca="1" si="2"/>
        <v>-9.9513522332115301E-3</v>
      </c>
      <c r="J260" s="310">
        <f t="shared" ca="1" si="3"/>
        <v>1.8083248231490767E-3</v>
      </c>
      <c r="P260" s="301">
        <f t="shared" si="13"/>
        <v>41730</v>
      </c>
      <c r="Q260" s="308">
        <f t="shared" ca="1" si="4"/>
        <v>0</v>
      </c>
      <c r="R260" s="311">
        <f t="shared" ca="1" si="5"/>
        <v>-4.1425828833929756E-7</v>
      </c>
      <c r="S260" s="311">
        <f t="shared" ca="1" si="6"/>
        <v>-9.9339482115451405E-3</v>
      </c>
      <c r="T260" s="310">
        <f t="shared" ca="1" si="7"/>
        <v>1.0747622697218073E-3</v>
      </c>
      <c r="Z260" s="301">
        <f t="shared" si="14"/>
        <v>41730</v>
      </c>
      <c r="AA260" s="308">
        <f t="shared" ca="1" si="8"/>
        <v>0</v>
      </c>
      <c r="AB260" s="311">
        <f t="shared" ca="1" si="9"/>
        <v>3.0648901150343022E-7</v>
      </c>
      <c r="AC260" s="311">
        <f t="shared" ca="1" si="10"/>
        <v>-3.438478418577029E-3</v>
      </c>
      <c r="AD260" s="310">
        <f t="shared" ca="1" si="11"/>
        <v>7.5354327981396185E-3</v>
      </c>
    </row>
    <row r="261" spans="6:30">
      <c r="F261" s="301">
        <f t="shared" si="12"/>
        <v>41760</v>
      </c>
      <c r="G261" s="308">
        <f t="shared" ca="1" si="0"/>
        <v>0</v>
      </c>
      <c r="H261" s="311">
        <f t="shared" ca="1" si="1"/>
        <v>-6.8727010815727851E-7</v>
      </c>
      <c r="I261" s="311">
        <f t="shared" ca="1" si="2"/>
        <v>-9.9988058483677644E-3</v>
      </c>
      <c r="J261" s="310">
        <f t="shared" ca="1" si="3"/>
        <v>2.6452802965617472E-3</v>
      </c>
      <c r="P261" s="301">
        <f t="shared" si="13"/>
        <v>41760</v>
      </c>
      <c r="Q261" s="308">
        <f t="shared" ca="1" si="4"/>
        <v>0</v>
      </c>
      <c r="R261" s="311">
        <f t="shared" ca="1" si="5"/>
        <v>-6.4144507683217E-7</v>
      </c>
      <c r="S261" s="311">
        <f t="shared" ca="1" si="6"/>
        <v>-9.9670147840307255E-3</v>
      </c>
      <c r="T261" s="310">
        <f t="shared" ca="1" si="7"/>
        <v>4.0092121327208741E-3</v>
      </c>
      <c r="Z261" s="301">
        <f t="shared" si="14"/>
        <v>41760</v>
      </c>
      <c r="AA261" s="308">
        <f t="shared" ca="1" si="8"/>
        <v>0</v>
      </c>
      <c r="AB261" s="311">
        <f t="shared" ca="1" si="9"/>
        <v>-7.239789192592383E-7</v>
      </c>
      <c r="AC261" s="311">
        <f t="shared" ca="1" si="10"/>
        <v>-5.7149342531090941E-3</v>
      </c>
      <c r="AD261" s="310">
        <f t="shared" ca="1" si="11"/>
        <v>1.1553598439249635E-2</v>
      </c>
    </row>
    <row r="262" spans="6:30">
      <c r="F262" s="301">
        <f t="shared" si="12"/>
        <v>41791</v>
      </c>
      <c r="G262" s="308">
        <f t="shared" ca="1" si="0"/>
        <v>0</v>
      </c>
      <c r="H262" s="311">
        <f t="shared" ca="1" si="1"/>
        <v>-7.6616178690258607E-7</v>
      </c>
      <c r="I262" s="311">
        <f t="shared" ca="1" si="2"/>
        <v>-1.2572933319591528E-2</v>
      </c>
      <c r="J262" s="310">
        <f t="shared" ca="1" si="3"/>
        <v>1.8719185847240194E-3</v>
      </c>
      <c r="P262" s="301">
        <f t="shared" si="13"/>
        <v>41791</v>
      </c>
      <c r="Q262" s="308">
        <f t="shared" ca="1" si="4"/>
        <v>0</v>
      </c>
      <c r="R262" s="311">
        <f t="shared" ca="1" si="5"/>
        <v>-7.1404945722886026E-7</v>
      </c>
      <c r="S262" s="311">
        <f t="shared" ca="1" si="6"/>
        <v>-1.2113454573945082E-2</v>
      </c>
      <c r="T262" s="310">
        <f t="shared" ca="1" si="7"/>
        <v>3.1251870096578038E-3</v>
      </c>
      <c r="Z262" s="301">
        <f t="shared" si="14"/>
        <v>41791</v>
      </c>
      <c r="AA262" s="308">
        <f t="shared" ca="1" si="8"/>
        <v>0</v>
      </c>
      <c r="AB262" s="311">
        <f t="shared" ca="1" si="9"/>
        <v>-9.6684223616083642E-7</v>
      </c>
      <c r="AC262" s="311">
        <f t="shared" ca="1" si="10"/>
        <v>-5.6372312572338101E-3</v>
      </c>
      <c r="AD262" s="310">
        <f t="shared" ca="1" si="11"/>
        <v>3.2032780392994287E-3</v>
      </c>
    </row>
    <row r="263" spans="6:30">
      <c r="F263" s="301">
        <f t="shared" si="12"/>
        <v>41821</v>
      </c>
      <c r="G263" s="308">
        <f t="shared" ca="1" si="0"/>
        <v>0</v>
      </c>
      <c r="H263" s="311">
        <f t="shared" ca="1" si="1"/>
        <v>-6.9680810788064207E-7</v>
      </c>
      <c r="I263" s="311">
        <f t="shared" ca="1" si="2"/>
        <v>-1.1046125340898882E-2</v>
      </c>
      <c r="J263" s="310">
        <f t="shared" ca="1" si="3"/>
        <v>1.7348592818950959E-3</v>
      </c>
      <c r="P263" s="301">
        <f t="shared" si="13"/>
        <v>41821</v>
      </c>
      <c r="Q263" s="308">
        <f t="shared" ca="1" si="4"/>
        <v>0</v>
      </c>
      <c r="R263" s="311">
        <f t="shared" ca="1" si="5"/>
        <v>-6.6986234625865393E-7</v>
      </c>
      <c r="S263" s="311">
        <f t="shared" ca="1" si="6"/>
        <v>-1.165243967768459E-2</v>
      </c>
      <c r="T263" s="310">
        <f t="shared" ca="1" si="7"/>
        <v>2.0488560970512992E-3</v>
      </c>
      <c r="Z263" s="301">
        <f t="shared" si="14"/>
        <v>41821</v>
      </c>
      <c r="AA263" s="308">
        <f t="shared" ca="1" si="8"/>
        <v>0</v>
      </c>
      <c r="AB263" s="311">
        <f t="shared" ca="1" si="9"/>
        <v>-6.3591609122948256E-7</v>
      </c>
      <c r="AC263" s="311">
        <f t="shared" ca="1" si="10"/>
        <v>-6.769760152879889E-3</v>
      </c>
      <c r="AD263" s="310">
        <f t="shared" ca="1" si="11"/>
        <v>3.1660562390101177E-3</v>
      </c>
    </row>
    <row r="264" spans="6:30">
      <c r="F264" s="301">
        <f t="shared" si="12"/>
        <v>41852</v>
      </c>
      <c r="G264" s="308">
        <f t="shared" ca="1" si="0"/>
        <v>0</v>
      </c>
      <c r="H264" s="311">
        <f t="shared" ca="1" si="1"/>
        <v>-6.5489128464601976E-7</v>
      </c>
      <c r="I264" s="311">
        <f t="shared" ca="1" si="2"/>
        <v>-1.190312054781939E-2</v>
      </c>
      <c r="J264" s="310">
        <f t="shared" ca="1" si="3"/>
        <v>1.8166924842457632E-3</v>
      </c>
      <c r="P264" s="301">
        <f t="shared" si="13"/>
        <v>41852</v>
      </c>
      <c r="Q264" s="308">
        <f t="shared" ca="1" si="4"/>
        <v>0</v>
      </c>
      <c r="R264" s="311">
        <f t="shared" ca="1" si="5"/>
        <v>-6.3622583634792562E-7</v>
      </c>
      <c r="S264" s="311">
        <f t="shared" ca="1" si="6"/>
        <v>-1.1420985149067864E-2</v>
      </c>
      <c r="T264" s="310">
        <f t="shared" ca="1" si="7"/>
        <v>2.0098640285635128E-3</v>
      </c>
      <c r="Z264" s="301">
        <f t="shared" si="14"/>
        <v>41852</v>
      </c>
      <c r="AA264" s="308">
        <f t="shared" ca="1" si="8"/>
        <v>0</v>
      </c>
      <c r="AB264" s="311">
        <f t="shared" ca="1" si="9"/>
        <v>-4.9744203312052093E-7</v>
      </c>
      <c r="AC264" s="311">
        <f t="shared" ca="1" si="10"/>
        <v>-6.9430503379425135E-3</v>
      </c>
      <c r="AD264" s="310">
        <f t="shared" ca="1" si="11"/>
        <v>2.0519882781857568E-3</v>
      </c>
    </row>
    <row r="265" spans="6:30">
      <c r="F265" s="301">
        <f t="shared" si="12"/>
        <v>41883</v>
      </c>
      <c r="G265" s="308">
        <f t="shared" ca="1" si="0"/>
        <v>0</v>
      </c>
      <c r="H265" s="311">
        <f t="shared" ca="1" si="1"/>
        <v>-6.9602407937185973E-7</v>
      </c>
      <c r="I265" s="311">
        <f t="shared" ca="1" si="2"/>
        <v>-1.1980998741559445E-2</v>
      </c>
      <c r="J265" s="310">
        <f t="shared" ca="1" si="3"/>
        <v>1.8737395663726009E-3</v>
      </c>
      <c r="P265" s="301">
        <f t="shared" si="13"/>
        <v>41883</v>
      </c>
      <c r="Q265" s="308">
        <f t="shared" ca="1" si="4"/>
        <v>0</v>
      </c>
      <c r="R265" s="311">
        <f t="shared" ca="1" si="5"/>
        <v>-6.8040759804155471E-7</v>
      </c>
      <c r="S265" s="311">
        <f t="shared" ca="1" si="6"/>
        <v>-1.2010586400899914E-2</v>
      </c>
      <c r="T265" s="310">
        <f t="shared" ca="1" si="7"/>
        <v>3.1811880646195334E-3</v>
      </c>
      <c r="Z265" s="301">
        <f t="shared" si="14"/>
        <v>41883</v>
      </c>
      <c r="AA265" s="308">
        <f t="shared" ca="1" si="8"/>
        <v>0</v>
      </c>
      <c r="AB265" s="311">
        <f t="shared" ca="1" si="9"/>
        <v>-6.240745811236792E-7</v>
      </c>
      <c r="AC265" s="311">
        <f t="shared" ca="1" si="10"/>
        <v>-6.4610456451916765E-3</v>
      </c>
      <c r="AD265" s="310">
        <f t="shared" ca="1" si="11"/>
        <v>4.304100776174602E-3</v>
      </c>
    </row>
    <row r="266" spans="6:30">
      <c r="F266" s="301">
        <f t="shared" si="12"/>
        <v>41913</v>
      </c>
      <c r="G266" s="308">
        <f t="shared" ca="1" si="0"/>
        <v>0</v>
      </c>
      <c r="H266" s="311">
        <f t="shared" ca="1" si="1"/>
        <v>-4.8976586775051345E-7</v>
      </c>
      <c r="I266" s="311">
        <f t="shared" ca="1" si="2"/>
        <v>-1.0158449789356316E-2</v>
      </c>
      <c r="J266" s="310">
        <f t="shared" ca="1" si="3"/>
        <v>8.371045403763322E-4</v>
      </c>
      <c r="P266" s="301">
        <f t="shared" si="13"/>
        <v>41913</v>
      </c>
      <c r="Q266" s="308">
        <f t="shared" ca="1" si="4"/>
        <v>0</v>
      </c>
      <c r="R266" s="311">
        <f t="shared" ca="1" si="5"/>
        <v>-5.0522074457326482E-7</v>
      </c>
      <c r="S266" s="311">
        <f t="shared" ca="1" si="6"/>
        <v>-1.0133629159068014E-2</v>
      </c>
      <c r="T266" s="310">
        <f t="shared" ca="1" si="7"/>
        <v>3.0011361463213593E-3</v>
      </c>
      <c r="Z266" s="301">
        <f t="shared" si="14"/>
        <v>41913</v>
      </c>
      <c r="AA266" s="308">
        <f t="shared" ca="1" si="8"/>
        <v>0</v>
      </c>
      <c r="AB266" s="311">
        <f t="shared" ca="1" si="9"/>
        <v>-6.9815731407185666E-7</v>
      </c>
      <c r="AC266" s="311">
        <f t="shared" ca="1" si="10"/>
        <v>-5.0408118146200165E-3</v>
      </c>
      <c r="AD266" s="310">
        <f t="shared" ca="1" si="11"/>
        <v>4.1332250929599912E-3</v>
      </c>
    </row>
    <row r="267" spans="6:30">
      <c r="F267" s="301">
        <f t="shared" si="12"/>
        <v>41944</v>
      </c>
      <c r="G267" s="308">
        <f t="shared" ca="1" si="0"/>
        <v>0</v>
      </c>
      <c r="H267" s="311">
        <f t="shared" ca="1" si="1"/>
        <v>-7.214887082218624E-7</v>
      </c>
      <c r="I267" s="311">
        <f t="shared" ca="1" si="2"/>
        <v>-8.692047773968703E-3</v>
      </c>
      <c r="J267" s="310">
        <f t="shared" ca="1" si="3"/>
        <v>1.7871230374877367E-3</v>
      </c>
      <c r="P267" s="301">
        <f t="shared" si="13"/>
        <v>41944</v>
      </c>
      <c r="Q267" s="308">
        <f t="shared" ca="1" si="4"/>
        <v>0</v>
      </c>
      <c r="R267" s="311">
        <f t="shared" ca="1" si="5"/>
        <v>-7.8170577777481043E-7</v>
      </c>
      <c r="S267" s="311">
        <f t="shared" ca="1" si="6"/>
        <v>-8.4401352182872369E-3</v>
      </c>
      <c r="T267" s="310">
        <f t="shared" ca="1" si="7"/>
        <v>2.0240723711097974E-3</v>
      </c>
      <c r="Z267" s="301">
        <f t="shared" si="14"/>
        <v>41944</v>
      </c>
      <c r="AA267" s="308">
        <f t="shared" ca="1" si="8"/>
        <v>0</v>
      </c>
      <c r="AB267" s="311">
        <f t="shared" ca="1" si="9"/>
        <v>-8.0273078295611811E-7</v>
      </c>
      <c r="AC267" s="311">
        <f t="shared" ca="1" si="10"/>
        <v>-4.2527002979370065E-3</v>
      </c>
      <c r="AD267" s="310">
        <f t="shared" ca="1" si="11"/>
        <v>3.1315064142998228E-3</v>
      </c>
    </row>
    <row r="268" spans="6:30">
      <c r="F268" s="301">
        <f t="shared" si="12"/>
        <v>41974</v>
      </c>
      <c r="G268" s="308">
        <f t="shared" ca="1" si="0"/>
        <v>0</v>
      </c>
      <c r="H268" s="311">
        <f t="shared" ca="1" si="1"/>
        <v>-6.7464740027833869E-7</v>
      </c>
      <c r="I268" s="311">
        <f t="shared" ca="1" si="2"/>
        <v>-1.2488090558797516E-2</v>
      </c>
      <c r="J268" s="310">
        <f t="shared" ca="1" si="3"/>
        <v>2.7357681965243241E-3</v>
      </c>
      <c r="P268" s="301">
        <f t="shared" si="13"/>
        <v>41974</v>
      </c>
      <c r="Q268" s="308">
        <f t="shared" ca="1" si="4"/>
        <v>0</v>
      </c>
      <c r="R268" s="311">
        <f t="shared" ca="1" si="5"/>
        <v>-5.7968238020844609E-7</v>
      </c>
      <c r="S268" s="311">
        <f t="shared" ca="1" si="6"/>
        <v>-1.2323813842321063E-2</v>
      </c>
      <c r="T268" s="310">
        <f t="shared" ca="1" si="7"/>
        <v>2.0723409890288647E-3</v>
      </c>
      <c r="Z268" s="301">
        <f t="shared" si="14"/>
        <v>41974</v>
      </c>
      <c r="AA268" s="308">
        <f t="shared" ca="1" si="8"/>
        <v>0</v>
      </c>
      <c r="AB268" s="311">
        <f t="shared" ca="1" si="9"/>
        <v>-2.1517767767598173E-7</v>
      </c>
      <c r="AC268" s="311">
        <f t="shared" ca="1" si="10"/>
        <v>-7.739255614025109E-3</v>
      </c>
      <c r="AD268" s="310">
        <f t="shared" ca="1" si="11"/>
        <v>3.1938294698308223E-3</v>
      </c>
    </row>
    <row r="269" spans="6:30">
      <c r="F269" s="301">
        <f t="shared" si="12"/>
        <v>42005</v>
      </c>
      <c r="G269" s="308">
        <f t="shared" ca="1" si="0"/>
        <v>0</v>
      </c>
      <c r="H269" s="311">
        <f t="shared" ca="1" si="1"/>
        <v>-1.0115150136380535E-6</v>
      </c>
      <c r="I269" s="311">
        <f t="shared" ca="1" si="2"/>
        <v>-8.3930572141177606E-3</v>
      </c>
      <c r="J269" s="310">
        <f t="shared" ca="1" si="3"/>
        <v>1.7273873978387311E-3</v>
      </c>
      <c r="P269" s="301">
        <f t="shared" si="13"/>
        <v>42005</v>
      </c>
      <c r="Q269" s="308">
        <f t="shared" ca="1" si="4"/>
        <v>0</v>
      </c>
      <c r="R269" s="311">
        <f t="shared" ca="1" si="5"/>
        <v>-1.0004005573938102E-6</v>
      </c>
      <c r="S269" s="311">
        <f t="shared" ca="1" si="6"/>
        <v>-8.7006795074989762E-3</v>
      </c>
      <c r="T269" s="310">
        <f t="shared" ca="1" si="7"/>
        <v>3.0068506087923552E-3</v>
      </c>
      <c r="Z269" s="301">
        <f t="shared" si="14"/>
        <v>42005</v>
      </c>
      <c r="AA269" s="308">
        <f t="shared" ca="1" si="8"/>
        <v>0</v>
      </c>
      <c r="AB269" s="311">
        <f t="shared" ca="1" si="9"/>
        <v>4.3400451099628867E-7</v>
      </c>
      <c r="AC269" s="311">
        <f t="shared" ca="1" si="10"/>
        <v>-4.4372972875108552E-3</v>
      </c>
      <c r="AD269" s="310">
        <f t="shared" ca="1" si="11"/>
        <v>5.1899323203166148E-3</v>
      </c>
    </row>
    <row r="270" spans="6:30">
      <c r="F270" s="301">
        <f t="shared" si="12"/>
        <v>42036</v>
      </c>
      <c r="G270" s="308">
        <f t="shared" ca="1" si="0"/>
        <v>0</v>
      </c>
      <c r="H270" s="311">
        <f t="shared" ca="1" si="1"/>
        <v>-1.239266623320745E-6</v>
      </c>
      <c r="I270" s="311">
        <f t="shared" ca="1" si="2"/>
        <v>-7.595645436278442E-3</v>
      </c>
      <c r="J270" s="310">
        <f t="shared" ca="1" si="3"/>
        <v>1.9467041268341756E-3</v>
      </c>
      <c r="P270" s="301">
        <f t="shared" si="13"/>
        <v>42036</v>
      </c>
      <c r="Q270" s="308">
        <f t="shared" ca="1" si="4"/>
        <v>0</v>
      </c>
      <c r="R270" s="311">
        <f t="shared" ca="1" si="5"/>
        <v>-1.2638696900157953E-6</v>
      </c>
      <c r="S270" s="311">
        <f t="shared" ca="1" si="6"/>
        <v>-7.0284704980569934E-3</v>
      </c>
      <c r="T270" s="310">
        <f t="shared" ca="1" si="7"/>
        <v>3.1981790336026439E-3</v>
      </c>
      <c r="Z270" s="301">
        <f t="shared" si="14"/>
        <v>42036</v>
      </c>
      <c r="AA270" s="308">
        <f t="shared" ca="1" si="8"/>
        <v>0</v>
      </c>
      <c r="AB270" s="311">
        <f t="shared" ca="1" si="9"/>
        <v>5.4037195051925835E-7</v>
      </c>
      <c r="AC270" s="311">
        <f t="shared" ca="1" si="10"/>
        <v>-5.378028417720504E-3</v>
      </c>
      <c r="AD270" s="310">
        <f t="shared" ca="1" si="11"/>
        <v>3.4696190991627684E-3</v>
      </c>
    </row>
    <row r="271" spans="6:30">
      <c r="F271" s="301">
        <f t="shared" si="12"/>
        <v>42064</v>
      </c>
      <c r="G271" s="308">
        <f t="shared" ca="1" si="0"/>
        <v>0</v>
      </c>
      <c r="H271" s="311">
        <f t="shared" ca="1" si="1"/>
        <v>-1.0258188342104901E-6</v>
      </c>
      <c r="I271" s="311">
        <f t="shared" ca="1" si="2"/>
        <v>-1.2659853016449563E-2</v>
      </c>
      <c r="J271" s="310">
        <f t="shared" ca="1" si="3"/>
        <v>1.7592540629449704E-3</v>
      </c>
      <c r="P271" s="301">
        <f t="shared" si="13"/>
        <v>42064</v>
      </c>
      <c r="Q271" s="308">
        <f t="shared" ca="1" si="4"/>
        <v>0</v>
      </c>
      <c r="R271" s="311">
        <f t="shared" ca="1" si="5"/>
        <v>-1.1023724785230726E-6</v>
      </c>
      <c r="S271" s="311">
        <f t="shared" ca="1" si="6"/>
        <v>-1.2659792448342366E-2</v>
      </c>
      <c r="T271" s="310">
        <f t="shared" ca="1" si="7"/>
        <v>4.1108632045920857E-3</v>
      </c>
      <c r="Z271" s="301">
        <f t="shared" si="14"/>
        <v>42064</v>
      </c>
      <c r="AA271" s="308">
        <f t="shared" ca="1" si="8"/>
        <v>0</v>
      </c>
      <c r="AB271" s="311">
        <f t="shared" ca="1" si="9"/>
        <v>6.7934266301250545E-7</v>
      </c>
      <c r="AC271" s="311">
        <f t="shared" ca="1" si="10"/>
        <v>-7.9196388604482193E-3</v>
      </c>
      <c r="AD271" s="310">
        <f t="shared" ca="1" si="11"/>
        <v>3.2305438728204017E-3</v>
      </c>
    </row>
    <row r="272" spans="6:30">
      <c r="F272" s="301">
        <f t="shared" si="12"/>
        <v>42095</v>
      </c>
      <c r="G272" s="308">
        <f t="shared" ca="1" si="0"/>
        <v>0</v>
      </c>
      <c r="H272" s="311">
        <f t="shared" ca="1" si="1"/>
        <v>3.1310858972233291E-7</v>
      </c>
      <c r="I272" s="311">
        <f t="shared" ca="1" si="2"/>
        <v>-1.212948706675876E-2</v>
      </c>
      <c r="J272" s="310">
        <f t="shared" ca="1" si="3"/>
        <v>9.6476973218839746E-4</v>
      </c>
      <c r="P272" s="301">
        <f t="shared" si="13"/>
        <v>42095</v>
      </c>
      <c r="Q272" s="308">
        <f t="shared" ca="1" si="4"/>
        <v>0</v>
      </c>
      <c r="R272" s="311">
        <f t="shared" ca="1" si="5"/>
        <v>2.5198900632794619E-7</v>
      </c>
      <c r="S272" s="311">
        <f t="shared" ca="1" si="6"/>
        <v>-1.1798976300942732E-2</v>
      </c>
      <c r="T272" s="310">
        <f t="shared" ca="1" si="7"/>
        <v>2.0976005948252219E-3</v>
      </c>
      <c r="Z272" s="301">
        <f t="shared" si="14"/>
        <v>42095</v>
      </c>
      <c r="AA272" s="308">
        <f t="shared" ca="1" si="8"/>
        <v>0</v>
      </c>
      <c r="AB272" s="311">
        <f t="shared" ca="1" si="9"/>
        <v>-5.7681514598062478E-7</v>
      </c>
      <c r="AC272" s="311">
        <f t="shared" ca="1" si="10"/>
        <v>-5.9919331160512845E-3</v>
      </c>
      <c r="AD272" s="310">
        <f t="shared" ca="1" si="11"/>
        <v>3.293859147926792E-3</v>
      </c>
    </row>
    <row r="273" spans="6:30">
      <c r="F273" s="301">
        <f t="shared" si="12"/>
        <v>42125</v>
      </c>
      <c r="G273" s="308">
        <f t="shared" ca="1" si="0"/>
        <v>0</v>
      </c>
      <c r="H273" s="311">
        <f t="shared" ca="1" si="1"/>
        <v>8.6231532003822053E-7</v>
      </c>
      <c r="I273" s="311">
        <f t="shared" ca="1" si="2"/>
        <v>-1.0776983225574188E-2</v>
      </c>
      <c r="J273" s="310">
        <f t="shared" ca="1" si="3"/>
        <v>-9.2151608848004107E-2</v>
      </c>
      <c r="P273" s="301">
        <f t="shared" si="13"/>
        <v>42125</v>
      </c>
      <c r="Q273" s="308">
        <f t="shared" ca="1" si="4"/>
        <v>0</v>
      </c>
      <c r="R273" s="311">
        <f t="shared" ca="1" si="5"/>
        <v>2.2204460492503131E-16</v>
      </c>
      <c r="S273" s="311">
        <f t="shared" ca="1" si="6"/>
        <v>-1.0652994425832008E-2</v>
      </c>
      <c r="T273" s="310">
        <f t="shared" ca="1" si="7"/>
        <v>1.2672945308134453E-2</v>
      </c>
      <c r="Z273" s="301">
        <f t="shared" si="14"/>
        <v>42125</v>
      </c>
      <c r="AA273" s="308">
        <f t="shared" ca="1" si="8"/>
        <v>0</v>
      </c>
      <c r="AB273" s="311">
        <f t="shared" ca="1" si="9"/>
        <v>-8.1904137327892812E-7</v>
      </c>
      <c r="AC273" s="311">
        <f t="shared" ca="1" si="10"/>
        <v>-5.2628745848900538E-3</v>
      </c>
      <c r="AD273" s="310">
        <f t="shared" ca="1" si="11"/>
        <v>-9.213119495038824E-2</v>
      </c>
    </row>
    <row r="274" spans="6:30">
      <c r="F274" s="301">
        <f t="shared" si="12"/>
        <v>42156</v>
      </c>
      <c r="G274" s="308">
        <f t="shared" ca="1" si="0"/>
        <v>0</v>
      </c>
      <c r="H274" s="311">
        <f t="shared" ca="1" si="1"/>
        <v>6.6913732466034048E-7</v>
      </c>
      <c r="I274" s="311">
        <f t="shared" ca="1" si="2"/>
        <v>-1.2495417043961399E-2</v>
      </c>
      <c r="J274" s="310">
        <f t="shared" ca="1" si="3"/>
        <v>2.8348725496960547E-3</v>
      </c>
      <c r="P274" s="301">
        <f t="shared" si="13"/>
        <v>42156</v>
      </c>
      <c r="Q274" s="308">
        <f t="shared" ca="1" si="4"/>
        <v>0</v>
      </c>
      <c r="R274" s="311">
        <f t="shared" ca="1" si="5"/>
        <v>7.2237156301113714E-7</v>
      </c>
      <c r="S274" s="311">
        <f t="shared" ca="1" si="6"/>
        <v>-1.2353314517527969E-2</v>
      </c>
      <c r="T274" s="310">
        <f t="shared" ca="1" si="7"/>
        <v>2.1607643424121914E-3</v>
      </c>
      <c r="Z274" s="301">
        <f t="shared" si="14"/>
        <v>42156</v>
      </c>
      <c r="AA274" s="308">
        <f t="shared" ca="1" si="8"/>
        <v>0</v>
      </c>
      <c r="AB274" s="311">
        <f t="shared" ca="1" si="9"/>
        <v>-6.6672924137201051E-7</v>
      </c>
      <c r="AC274" s="311">
        <f t="shared" ca="1" si="10"/>
        <v>-6.0007339934344817E-3</v>
      </c>
      <c r="AD274" s="310">
        <f t="shared" ca="1" si="11"/>
        <v>3.2284787811318605E-3</v>
      </c>
    </row>
    <row r="275" spans="6:30">
      <c r="F275" s="301">
        <f t="shared" si="12"/>
        <v>42186</v>
      </c>
      <c r="G275" s="308">
        <f t="shared" ca="1" si="0"/>
        <v>0</v>
      </c>
      <c r="H275" s="311">
        <f t="shared" ca="1" si="1"/>
        <v>4.734761052116454E-7</v>
      </c>
      <c r="I275" s="311">
        <f t="shared" ca="1" si="2"/>
        <v>-1.1247693545100579E-2</v>
      </c>
      <c r="J275" s="310">
        <f t="shared" ca="1" si="3"/>
        <v>1.7427213729250823E-3</v>
      </c>
      <c r="P275" s="301">
        <f t="shared" si="13"/>
        <v>42186</v>
      </c>
      <c r="Q275" s="308">
        <f t="shared" ca="1" si="4"/>
        <v>0</v>
      </c>
      <c r="R275" s="311">
        <f t="shared" ca="1" si="5"/>
        <v>4.6946234655287356E-7</v>
      </c>
      <c r="S275" s="311">
        <f t="shared" ca="1" si="6"/>
        <v>-1.1540976543643833E-2</v>
      </c>
      <c r="T275" s="310">
        <f t="shared" ca="1" si="7"/>
        <v>2.0373645357631975E-3</v>
      </c>
      <c r="Z275" s="301">
        <f t="shared" si="14"/>
        <v>42186</v>
      </c>
      <c r="AA275" s="308">
        <f t="shared" ca="1" si="8"/>
        <v>0</v>
      </c>
      <c r="AB275" s="311">
        <f t="shared" ca="1" si="9"/>
        <v>-7.5995710979714914E-7</v>
      </c>
      <c r="AC275" s="311">
        <f t="shared" ca="1" si="10"/>
        <v>-6.1729566693135007E-3</v>
      </c>
      <c r="AD275" s="310">
        <f t="shared" ca="1" si="11"/>
        <v>4.1975146053376822E-3</v>
      </c>
    </row>
    <row r="276" spans="6:30">
      <c r="F276" s="301">
        <f t="shared" si="12"/>
        <v>42217</v>
      </c>
      <c r="G276" s="308">
        <f t="shared" ca="1" si="0"/>
        <v>0</v>
      </c>
      <c r="H276" s="311">
        <f t="shared" ca="1" si="1"/>
        <v>7.4129515925669409E-7</v>
      </c>
      <c r="I276" s="311">
        <f t="shared" ca="1" si="2"/>
        <v>-1.1612753231257211E-2</v>
      </c>
      <c r="J276" s="310">
        <f t="shared" ca="1" si="3"/>
        <v>1.8256569484145224E-3</v>
      </c>
      <c r="P276" s="301">
        <f t="shared" si="13"/>
        <v>42217</v>
      </c>
      <c r="Q276" s="308">
        <f t="shared" ca="1" si="4"/>
        <v>0</v>
      </c>
      <c r="R276" s="311">
        <f t="shared" ca="1" si="5"/>
        <v>7.5740851857020175E-7</v>
      </c>
      <c r="S276" s="311">
        <f t="shared" ca="1" si="6"/>
        <v>-1.2176552069419588E-2</v>
      </c>
      <c r="T276" s="310">
        <f t="shared" ca="1" si="7"/>
        <v>3.0833618249308525E-3</v>
      </c>
      <c r="Z276" s="301">
        <f t="shared" si="14"/>
        <v>42217</v>
      </c>
      <c r="AA276" s="308">
        <f t="shared" ca="1" si="8"/>
        <v>0</v>
      </c>
      <c r="AB276" s="311">
        <f t="shared" ca="1" si="9"/>
        <v>-7.3555774471323332E-7</v>
      </c>
      <c r="AC276" s="311">
        <f t="shared" ca="1" si="10"/>
        <v>-6.9932936248356947E-3</v>
      </c>
      <c r="AD276" s="310">
        <f t="shared" ca="1" si="11"/>
        <v>3.1513721377398607E-3</v>
      </c>
    </row>
    <row r="277" spans="6:30">
      <c r="F277" s="301">
        <f t="shared" si="12"/>
        <v>42248</v>
      </c>
      <c r="G277" s="308">
        <f t="shared" ref="G277:G308" ca="1" si="15">+IF(ISERROR(G35/C35-1),0,G35/C35-1)</f>
        <v>0</v>
      </c>
      <c r="H277" s="311">
        <f t="shared" ref="H277:H308" ca="1" si="16">+IF(ISERROR(H35/D35-1),0,H35/D35-1)</f>
        <v>6.6687766153705752E-7</v>
      </c>
      <c r="I277" s="311">
        <f t="shared" ref="I277:I308" ca="1" si="17">+IF(ISERROR(I35/E35-1),0,I35/E35-1)</f>
        <v>-1.2976042199339233E-2</v>
      </c>
      <c r="J277" s="310">
        <f t="shared" ref="J277:J308" ca="1" si="18">+IF(ISERROR(J35/F35-1),0,J35/F35-1)</f>
        <v>1.8746111786223096E-3</v>
      </c>
      <c r="P277" s="301">
        <f t="shared" si="13"/>
        <v>42248</v>
      </c>
      <c r="Q277" s="308">
        <f t="shared" ca="1" si="4"/>
        <v>0</v>
      </c>
      <c r="R277" s="311">
        <f t="shared" ca="1" si="5"/>
        <v>6.913499404070933E-7</v>
      </c>
      <c r="S277" s="311">
        <f t="shared" ca="1" si="6"/>
        <v>-1.2998010990815545E-2</v>
      </c>
      <c r="T277" s="310">
        <f t="shared" ca="1" si="7"/>
        <v>2.113227873401291E-3</v>
      </c>
      <c r="Z277" s="301">
        <f t="shared" si="14"/>
        <v>42248</v>
      </c>
      <c r="AA277" s="308">
        <f t="shared" ca="1" si="8"/>
        <v>0</v>
      </c>
      <c r="AB277" s="311">
        <f t="shared" ca="1" si="9"/>
        <v>-7.4158927954037779E-7</v>
      </c>
      <c r="AC277" s="311">
        <f t="shared" ca="1" si="10"/>
        <v>-6.8864963939645474E-3</v>
      </c>
      <c r="AD277" s="310">
        <f t="shared" ca="1" si="11"/>
        <v>3.2864881081404729E-3</v>
      </c>
    </row>
    <row r="278" spans="6:30">
      <c r="F278" s="301">
        <f t="shared" si="12"/>
        <v>42278</v>
      </c>
      <c r="G278" s="308">
        <f t="shared" ca="1" si="15"/>
        <v>0</v>
      </c>
      <c r="H278" s="311">
        <f t="shared" ca="1" si="16"/>
        <v>5.5199187309895592E-7</v>
      </c>
      <c r="I278" s="311">
        <f t="shared" ca="1" si="17"/>
        <v>-1.0844337184135799E-2</v>
      </c>
      <c r="J278" s="310">
        <f t="shared" ca="1" si="18"/>
        <v>1.7738437613799007E-3</v>
      </c>
      <c r="P278" s="301">
        <f t="shared" si="13"/>
        <v>42278</v>
      </c>
      <c r="Q278" s="308">
        <f t="shared" ca="1" si="4"/>
        <v>0</v>
      </c>
      <c r="R278" s="311">
        <f t="shared" ca="1" si="5"/>
        <v>6.2617878504589441E-7</v>
      </c>
      <c r="S278" s="311">
        <f t="shared" ca="1" si="6"/>
        <v>-1.0724919537140498E-2</v>
      </c>
      <c r="T278" s="310">
        <f t="shared" ca="1" si="7"/>
        <v>2.9794822055106973E-3</v>
      </c>
      <c r="Z278" s="301">
        <f t="shared" si="14"/>
        <v>42278</v>
      </c>
      <c r="AA278" s="308">
        <f t="shared" ca="1" si="8"/>
        <v>0</v>
      </c>
      <c r="AB278" s="311">
        <f t="shared" ca="1" si="9"/>
        <v>-7.4021612861407959E-7</v>
      </c>
      <c r="AC278" s="311">
        <f t="shared" ca="1" si="10"/>
        <v>-5.2867619209424621E-3</v>
      </c>
      <c r="AD278" s="310">
        <f t="shared" ca="1" si="11"/>
        <v>2.0679992098031619E-3</v>
      </c>
    </row>
    <row r="279" spans="6:30">
      <c r="F279" s="301">
        <f t="shared" si="12"/>
        <v>42309</v>
      </c>
      <c r="G279" s="308">
        <f t="shared" ca="1" si="15"/>
        <v>0</v>
      </c>
      <c r="H279" s="311">
        <f t="shared" ca="1" si="16"/>
        <v>4.4500609552855508E-7</v>
      </c>
      <c r="I279" s="311">
        <f t="shared" ca="1" si="17"/>
        <v>-1.1080770919097427E-2</v>
      </c>
      <c r="J279" s="310">
        <f t="shared" ca="1" si="18"/>
        <v>2.8129011115054503E-3</v>
      </c>
      <c r="P279" s="301">
        <f t="shared" si="13"/>
        <v>42309</v>
      </c>
      <c r="Q279" s="308">
        <f t="shared" ca="1" si="4"/>
        <v>0</v>
      </c>
      <c r="R279" s="311">
        <f t="shared" ca="1" si="5"/>
        <v>4.1277531259709122E-7</v>
      </c>
      <c r="S279" s="311">
        <f t="shared" ca="1" si="6"/>
        <v>-1.0578503276535423E-2</v>
      </c>
      <c r="T279" s="310">
        <f t="shared" ca="1" si="7"/>
        <v>3.139075149643844E-3</v>
      </c>
      <c r="Z279" s="301">
        <f t="shared" si="14"/>
        <v>42309</v>
      </c>
      <c r="AA279" s="308">
        <f t="shared" ca="1" si="8"/>
        <v>0</v>
      </c>
      <c r="AB279" s="311">
        <f t="shared" ca="1" si="9"/>
        <v>-5.6790355440483609E-7</v>
      </c>
      <c r="AC279" s="311">
        <f t="shared" ca="1" si="10"/>
        <v>-4.648674301652278E-3</v>
      </c>
      <c r="AD279" s="310">
        <f t="shared" ca="1" si="11"/>
        <v>4.2333644251704161E-3</v>
      </c>
    </row>
    <row r="280" spans="6:30">
      <c r="F280" s="301">
        <f t="shared" si="12"/>
        <v>42339</v>
      </c>
      <c r="G280" s="308">
        <f t="shared" ca="1" si="15"/>
        <v>0</v>
      </c>
      <c r="H280" s="311">
        <f t="shared" ca="1" si="16"/>
        <v>4.451884696443642E-7</v>
      </c>
      <c r="I280" s="311">
        <f t="shared" ca="1" si="17"/>
        <v>-1.3759354508051103E-2</v>
      </c>
      <c r="J280" s="310">
        <f t="shared" ca="1" si="18"/>
        <v>1.803785139145031E-3</v>
      </c>
      <c r="P280" s="301">
        <f t="shared" si="13"/>
        <v>42339</v>
      </c>
      <c r="Q280" s="308">
        <f t="shared" ca="1" si="4"/>
        <v>0</v>
      </c>
      <c r="R280" s="311">
        <f t="shared" ca="1" si="5"/>
        <v>5.1918603327649748E-7</v>
      </c>
      <c r="S280" s="311">
        <f t="shared" ca="1" si="6"/>
        <v>-1.4315460330401542E-2</v>
      </c>
      <c r="T280" s="310">
        <f t="shared" ca="1" si="7"/>
        <v>2.0411660730059733E-3</v>
      </c>
      <c r="Z280" s="301">
        <f t="shared" si="14"/>
        <v>42339</v>
      </c>
      <c r="AA280" s="308">
        <f t="shared" ca="1" si="8"/>
        <v>0</v>
      </c>
      <c r="AB280" s="311">
        <f t="shared" ca="1" si="9"/>
        <v>-5.5249566544013362E-7</v>
      </c>
      <c r="AC280" s="311">
        <f t="shared" ca="1" si="10"/>
        <v>-8.2225384634759813E-3</v>
      </c>
      <c r="AD280" s="310">
        <f t="shared" ca="1" si="11"/>
        <v>3.185935394627526E-3</v>
      </c>
    </row>
    <row r="281" spans="6:30">
      <c r="F281" s="301">
        <f t="shared" si="12"/>
        <v>42370</v>
      </c>
      <c r="G281" s="308">
        <f t="shared" ca="1" si="15"/>
        <v>0</v>
      </c>
      <c r="H281" s="311">
        <f t="shared" ca="1" si="16"/>
        <v>0</v>
      </c>
      <c r="I281" s="311">
        <f t="shared" ca="1" si="17"/>
        <v>-8.3580134289528152E-3</v>
      </c>
      <c r="J281" s="310">
        <f t="shared" ca="1" si="18"/>
        <v>2.6187914470698903E-3</v>
      </c>
      <c r="P281" s="301">
        <f t="shared" si="13"/>
        <v>42370</v>
      </c>
      <c r="Q281" s="308">
        <f t="shared" ca="1" si="4"/>
        <v>0</v>
      </c>
      <c r="R281" s="311">
        <f t="shared" ca="1" si="5"/>
        <v>5.435423644506443E-8</v>
      </c>
      <c r="S281" s="311">
        <f t="shared" ca="1" si="6"/>
        <v>-7.3938215733830859E-3</v>
      </c>
      <c r="T281" s="310">
        <f t="shared" ca="1" si="7"/>
        <v>1.9724509952030456E-3</v>
      </c>
      <c r="Z281" s="301">
        <f t="shared" si="14"/>
        <v>42370</v>
      </c>
      <c r="AA281" s="308">
        <f t="shared" ca="1" si="8"/>
        <v>0</v>
      </c>
      <c r="AB281" s="311">
        <f t="shared" ca="1" si="9"/>
        <v>2.3032217688623291E-7</v>
      </c>
      <c r="AC281" s="311">
        <f t="shared" ca="1" si="10"/>
        <v>-4.598905648687146E-3</v>
      </c>
      <c r="AD281" s="310">
        <f t="shared" ca="1" si="11"/>
        <v>4.161477808902303E-3</v>
      </c>
    </row>
    <row r="282" spans="6:30">
      <c r="F282" s="301">
        <f t="shared" si="12"/>
        <v>42401</v>
      </c>
      <c r="G282" s="308">
        <f t="shared" ca="1" si="15"/>
        <v>0</v>
      </c>
      <c r="H282" s="311">
        <f t="shared" ca="1" si="16"/>
        <v>-3.4857628372630955E-7</v>
      </c>
      <c r="I282" s="311">
        <f t="shared" ca="1" si="17"/>
        <v>-7.7069136460030663E-3</v>
      </c>
      <c r="J282" s="310">
        <f t="shared" ca="1" si="18"/>
        <v>2.7971181974513204E-3</v>
      </c>
      <c r="P282" s="301">
        <f t="shared" si="13"/>
        <v>42401</v>
      </c>
      <c r="Q282" s="308">
        <f t="shared" ca="1" si="4"/>
        <v>0</v>
      </c>
      <c r="R282" s="311">
        <f t="shared" ca="1" si="5"/>
        <v>-4.0816719226732801E-7</v>
      </c>
      <c r="S282" s="311">
        <f t="shared" ca="1" si="6"/>
        <v>-8.0881180548072473E-3</v>
      </c>
      <c r="T282" s="310">
        <f t="shared" ca="1" si="7"/>
        <v>4.6624997989732631E-3</v>
      </c>
      <c r="Z282" s="301">
        <f t="shared" si="14"/>
        <v>42401</v>
      </c>
      <c r="AA282" s="308">
        <f t="shared" ca="1" si="8"/>
        <v>0</v>
      </c>
      <c r="AB282" s="311">
        <f t="shared" ca="1" si="9"/>
        <v>2.1221991275410801E-7</v>
      </c>
      <c r="AC282" s="311">
        <f t="shared" ca="1" si="10"/>
        <v>-4.9519430407809484E-3</v>
      </c>
      <c r="AD282" s="310">
        <f t="shared" ca="1" si="11"/>
        <v>3.2893092044152805E-3</v>
      </c>
    </row>
    <row r="283" spans="6:30">
      <c r="F283" s="301">
        <f t="shared" si="12"/>
        <v>42430</v>
      </c>
      <c r="G283" s="308">
        <f t="shared" ca="1" si="15"/>
        <v>0</v>
      </c>
      <c r="H283" s="311">
        <f t="shared" ca="1" si="16"/>
        <v>-4.517547396165611E-7</v>
      </c>
      <c r="I283" s="311">
        <f t="shared" ca="1" si="17"/>
        <v>-1.1205214239201622E-2</v>
      </c>
      <c r="J283" s="310">
        <f t="shared" ca="1" si="18"/>
        <v>1.739720282049495E-3</v>
      </c>
      <c r="P283" s="301">
        <f t="shared" si="13"/>
        <v>42430</v>
      </c>
      <c r="Q283" s="308">
        <f t="shared" ca="1" si="4"/>
        <v>0</v>
      </c>
      <c r="R283" s="311">
        <f t="shared" ca="1" si="5"/>
        <v>-6.3012123874273129E-7</v>
      </c>
      <c r="S283" s="311">
        <f t="shared" ca="1" si="6"/>
        <v>-1.2574301076371475E-2</v>
      </c>
      <c r="T283" s="310">
        <f t="shared" ca="1" si="7"/>
        <v>2.0111905599604629E-3</v>
      </c>
      <c r="Z283" s="301">
        <f t="shared" si="14"/>
        <v>42430</v>
      </c>
      <c r="AA283" s="308">
        <f t="shared" ca="1" si="8"/>
        <v>0</v>
      </c>
      <c r="AB283" s="311">
        <f t="shared" ca="1" si="9"/>
        <v>3.3738986848774744E-7</v>
      </c>
      <c r="AC283" s="311">
        <f t="shared" ca="1" si="10"/>
        <v>-7.0755616898954266E-3</v>
      </c>
      <c r="AD283" s="310">
        <f t="shared" ca="1" si="11"/>
        <v>3.1718064115302536E-3</v>
      </c>
    </row>
    <row r="284" spans="6:30">
      <c r="F284" s="301">
        <f t="shared" si="12"/>
        <v>42461</v>
      </c>
      <c r="G284" s="308">
        <f t="shared" ca="1" si="15"/>
        <v>0</v>
      </c>
      <c r="H284" s="311">
        <f t="shared" ca="1" si="16"/>
        <v>-4.8827838894371922E-7</v>
      </c>
      <c r="I284" s="311">
        <f t="shared" ca="1" si="17"/>
        <v>-1.1999591345483118E-2</v>
      </c>
      <c r="J284" s="310">
        <f t="shared" ca="1" si="18"/>
        <v>1.9509427114516864E-3</v>
      </c>
      <c r="P284" s="301">
        <f t="shared" si="13"/>
        <v>42461</v>
      </c>
      <c r="Q284" s="308">
        <f t="shared" ca="1" si="4"/>
        <v>0</v>
      </c>
      <c r="R284" s="311">
        <f t="shared" ca="1" si="5"/>
        <v>-5.4270353622154488E-7</v>
      </c>
      <c r="S284" s="311">
        <f t="shared" ca="1" si="6"/>
        <v>-1.1979375540741133E-2</v>
      </c>
      <c r="T284" s="310">
        <f t="shared" ca="1" si="7"/>
        <v>3.1966263596430178E-3</v>
      </c>
      <c r="Z284" s="301">
        <f t="shared" si="14"/>
        <v>42461</v>
      </c>
      <c r="AA284" s="308">
        <f t="shared" ca="1" si="8"/>
        <v>0</v>
      </c>
      <c r="AB284" s="311">
        <f t="shared" ca="1" si="9"/>
        <v>2.2141903710526378E-7</v>
      </c>
      <c r="AC284" s="311">
        <f t="shared" ca="1" si="10"/>
        <v>-5.770282510238145E-3</v>
      </c>
      <c r="AD284" s="310">
        <f t="shared" ca="1" si="11"/>
        <v>2.1821027392234793E-3</v>
      </c>
    </row>
    <row r="285" spans="6:30">
      <c r="F285" s="301">
        <f t="shared" si="12"/>
        <v>42491</v>
      </c>
      <c r="G285" s="308">
        <f t="shared" ca="1" si="15"/>
        <v>0</v>
      </c>
      <c r="H285" s="311">
        <f t="shared" ca="1" si="16"/>
        <v>-5.7737418279746322E-7</v>
      </c>
      <c r="I285" s="311">
        <f t="shared" ca="1" si="17"/>
        <v>-1.2745369619641678E-2</v>
      </c>
      <c r="J285" s="310">
        <f t="shared" ca="1" si="18"/>
        <v>1.0196521416527826E-2</v>
      </c>
      <c r="P285" s="301">
        <f t="shared" si="13"/>
        <v>42491</v>
      </c>
      <c r="Q285" s="308">
        <f t="shared" ca="1" si="4"/>
        <v>0</v>
      </c>
      <c r="R285" s="311">
        <f t="shared" ca="1" si="5"/>
        <v>0</v>
      </c>
      <c r="S285" s="311">
        <f t="shared" ca="1" si="6"/>
        <v>-1.0686759510775468E-2</v>
      </c>
      <c r="T285" s="310">
        <f t="shared" ca="1" si="7"/>
        <v>1.0469839959812433E-3</v>
      </c>
      <c r="Z285" s="301">
        <f t="shared" si="14"/>
        <v>42491</v>
      </c>
      <c r="AA285" s="308">
        <f t="shared" ca="1" si="8"/>
        <v>0</v>
      </c>
      <c r="AB285" s="311">
        <f t="shared" ca="1" si="9"/>
        <v>7.2683214780155936E-8</v>
      </c>
      <c r="AC285" s="311">
        <f t="shared" ca="1" si="10"/>
        <v>-5.1689300521557957E-3</v>
      </c>
      <c r="AD285" s="310">
        <f t="shared" ca="1" si="11"/>
        <v>3.1160087049209029E-3</v>
      </c>
    </row>
    <row r="286" spans="6:30">
      <c r="F286" s="301">
        <f t="shared" si="12"/>
        <v>42522</v>
      </c>
      <c r="G286" s="308">
        <f t="shared" ca="1" si="15"/>
        <v>0</v>
      </c>
      <c r="H286" s="311">
        <f t="shared" ca="1" si="16"/>
        <v>-5.9283343889493523E-7</v>
      </c>
      <c r="I286" s="311">
        <f t="shared" ca="1" si="17"/>
        <v>-1.105811414180824E-2</v>
      </c>
      <c r="J286" s="310">
        <f t="shared" ca="1" si="18"/>
        <v>2.3498797128187476E-3</v>
      </c>
      <c r="P286" s="301">
        <f t="shared" si="13"/>
        <v>42522</v>
      </c>
      <c r="Q286" s="308">
        <f t="shared" ca="1" si="4"/>
        <v>0</v>
      </c>
      <c r="R286" s="311">
        <f t="shared" ca="1" si="5"/>
        <v>-2.4431489142884288E-7</v>
      </c>
      <c r="S286" s="311">
        <f t="shared" ca="1" si="6"/>
        <v>-1.1091218938909408E-2</v>
      </c>
      <c r="T286" s="310">
        <f t="shared" ca="1" si="7"/>
        <v>3.9787676481974898E-3</v>
      </c>
      <c r="Z286" s="301">
        <f t="shared" si="14"/>
        <v>42522</v>
      </c>
      <c r="AA286" s="308">
        <f t="shared" ca="1" si="8"/>
        <v>0</v>
      </c>
      <c r="AB286" s="311">
        <f t="shared" ca="1" si="9"/>
        <v>1.6592676232995984E-7</v>
      </c>
      <c r="AC286" s="311">
        <f t="shared" ca="1" si="10"/>
        <v>-5.8492286376639058E-3</v>
      </c>
      <c r="AD286" s="310">
        <f t="shared" ca="1" si="11"/>
        <v>2.1471489023354717E-3</v>
      </c>
    </row>
    <row r="287" spans="6:30">
      <c r="F287" s="301">
        <f t="shared" si="12"/>
        <v>42552</v>
      </c>
      <c r="G287" s="308">
        <f t="shared" ca="1" si="15"/>
        <v>0</v>
      </c>
      <c r="H287" s="311">
        <f t="shared" ca="1" si="16"/>
        <v>-2.8612491587143296E-7</v>
      </c>
      <c r="I287" s="311">
        <f t="shared" ca="1" si="17"/>
        <v>-1.2684694799616647E-2</v>
      </c>
      <c r="J287" s="310">
        <f t="shared" ca="1" si="18"/>
        <v>8.9406325391028219E-4</v>
      </c>
      <c r="P287" s="301">
        <f t="shared" si="13"/>
        <v>42552</v>
      </c>
      <c r="Q287" s="308">
        <f t="shared" ca="1" si="4"/>
        <v>0</v>
      </c>
      <c r="R287" s="311">
        <f t="shared" ca="1" si="5"/>
        <v>-2.2784169706469015E-7</v>
      </c>
      <c r="S287" s="311">
        <f t="shared" ca="1" si="6"/>
        <v>-1.2248066642959077E-2</v>
      </c>
      <c r="T287" s="310">
        <f t="shared" ca="1" si="7"/>
        <v>2.0013784918770927E-3</v>
      </c>
      <c r="Z287" s="301">
        <f t="shared" si="14"/>
        <v>42552</v>
      </c>
      <c r="AA287" s="308">
        <f t="shared" ca="1" si="8"/>
        <v>0</v>
      </c>
      <c r="AB287" s="311">
        <f t="shared" ca="1" si="9"/>
        <v>-4.1264912487015692E-8</v>
      </c>
      <c r="AC287" s="311">
        <f t="shared" ca="1" si="10"/>
        <v>-6.3369527192156383E-3</v>
      </c>
      <c r="AD287" s="310">
        <f t="shared" ca="1" si="11"/>
        <v>4.1711994308542E-3</v>
      </c>
    </row>
    <row r="288" spans="6:30">
      <c r="F288" s="301">
        <f t="shared" si="12"/>
        <v>42583</v>
      </c>
      <c r="G288" s="308">
        <f t="shared" ca="1" si="15"/>
        <v>0</v>
      </c>
      <c r="H288" s="311">
        <f t="shared" ca="1" si="16"/>
        <v>-3.9108703697721126E-7</v>
      </c>
      <c r="I288" s="311">
        <f t="shared" ca="1" si="17"/>
        <v>-1.0529059251823347E-2</v>
      </c>
      <c r="J288" s="310">
        <f t="shared" ca="1" si="18"/>
        <v>1.8029855288039798E-3</v>
      </c>
      <c r="P288" s="301">
        <f t="shared" si="13"/>
        <v>42583</v>
      </c>
      <c r="Q288" s="308">
        <f t="shared" ca="1" si="4"/>
        <v>0</v>
      </c>
      <c r="R288" s="311">
        <f t="shared" ca="1" si="5"/>
        <v>-2.7994563012168072E-7</v>
      </c>
      <c r="S288" s="311">
        <f t="shared" ca="1" si="6"/>
        <v>-1.0727185018749252E-2</v>
      </c>
      <c r="T288" s="310">
        <f t="shared" ca="1" si="7"/>
        <v>2.0506440220644517E-3</v>
      </c>
      <c r="Z288" s="301">
        <f t="shared" si="14"/>
        <v>42583</v>
      </c>
      <c r="AA288" s="308">
        <f t="shared" ca="1" si="8"/>
        <v>0</v>
      </c>
      <c r="AB288" s="311">
        <f t="shared" ca="1" si="9"/>
        <v>2.8468275381499097E-7</v>
      </c>
      <c r="AC288" s="311">
        <f t="shared" ca="1" si="10"/>
        <v>-5.6190946781128348E-3</v>
      </c>
      <c r="AD288" s="310">
        <f t="shared" ca="1" si="11"/>
        <v>5.1542346476465273E-3</v>
      </c>
    </row>
    <row r="289" spans="6:30">
      <c r="F289" s="301">
        <f t="shared" si="12"/>
        <v>42614</v>
      </c>
      <c r="G289" s="308">
        <f t="shared" ca="1" si="15"/>
        <v>0</v>
      </c>
      <c r="H289" s="311">
        <f t="shared" ca="1" si="16"/>
        <v>-3.0773249137805436E-7</v>
      </c>
      <c r="I289" s="311">
        <f t="shared" ca="1" si="17"/>
        <v>-1.2582790610415895E-2</v>
      </c>
      <c r="J289" s="310">
        <f t="shared" ca="1" si="18"/>
        <v>1.8199782426633337E-3</v>
      </c>
      <c r="P289" s="301">
        <f t="shared" si="13"/>
        <v>42614</v>
      </c>
      <c r="Q289" s="308">
        <f t="shared" ca="1" si="4"/>
        <v>0</v>
      </c>
      <c r="R289" s="311">
        <f t="shared" ca="1" si="5"/>
        <v>-6.0485609798544004E-7</v>
      </c>
      <c r="S289" s="311">
        <f t="shared" ca="1" si="6"/>
        <v>-1.2748998047996229E-2</v>
      </c>
      <c r="T289" s="310">
        <f t="shared" ca="1" si="7"/>
        <v>2.081255454135178E-3</v>
      </c>
      <c r="Z289" s="301">
        <f t="shared" si="14"/>
        <v>42614</v>
      </c>
      <c r="AA289" s="308">
        <f t="shared" ca="1" si="8"/>
        <v>0</v>
      </c>
      <c r="AB289" s="311">
        <f t="shared" ca="1" si="9"/>
        <v>4.4719779168644891E-7</v>
      </c>
      <c r="AC289" s="311">
        <f t="shared" ca="1" si="10"/>
        <v>-6.8761595049351421E-3</v>
      </c>
      <c r="AD289" s="310">
        <f t="shared" ca="1" si="11"/>
        <v>4.3657728301500498E-3</v>
      </c>
    </row>
    <row r="290" spans="6:30">
      <c r="F290" s="301">
        <f t="shared" si="12"/>
        <v>42644</v>
      </c>
      <c r="G290" s="308">
        <f t="shared" ca="1" si="15"/>
        <v>0</v>
      </c>
      <c r="H290" s="311">
        <f t="shared" ca="1" si="16"/>
        <v>-2.2484434447633816E-7</v>
      </c>
      <c r="I290" s="311">
        <f t="shared" ca="1" si="17"/>
        <v>-1.0859912304053476E-2</v>
      </c>
      <c r="J290" s="310">
        <f t="shared" ca="1" si="18"/>
        <v>1.7442069386817138E-3</v>
      </c>
      <c r="P290" s="301">
        <f t="shared" si="13"/>
        <v>42644</v>
      </c>
      <c r="Q290" s="308">
        <f t="shared" ca="1" si="4"/>
        <v>0</v>
      </c>
      <c r="R290" s="311">
        <f t="shared" ca="1" si="5"/>
        <v>-2.8207684843462033E-7</v>
      </c>
      <c r="S290" s="311">
        <f t="shared" ca="1" si="6"/>
        <v>-1.1195289351472071E-2</v>
      </c>
      <c r="T290" s="310">
        <f t="shared" ca="1" si="7"/>
        <v>3.0396356769639699E-3</v>
      </c>
      <c r="Z290" s="301">
        <f t="shared" si="14"/>
        <v>42644</v>
      </c>
      <c r="AA290" s="308">
        <f t="shared" ca="1" si="8"/>
        <v>0</v>
      </c>
      <c r="AB290" s="311">
        <f t="shared" ca="1" si="9"/>
        <v>-3.3605605076481027E-8</v>
      </c>
      <c r="AC290" s="311">
        <f t="shared" ca="1" si="10"/>
        <v>-5.6138740105026175E-3</v>
      </c>
      <c r="AD290" s="310">
        <f t="shared" ca="1" si="11"/>
        <v>3.1325009069143039E-3</v>
      </c>
    </row>
    <row r="291" spans="6:30">
      <c r="F291" s="301">
        <f t="shared" si="12"/>
        <v>42675</v>
      </c>
      <c r="G291" s="308">
        <f t="shared" ca="1" si="15"/>
        <v>0</v>
      </c>
      <c r="H291" s="311">
        <f t="shared" ca="1" si="16"/>
        <v>-2.403514324234024E-7</v>
      </c>
      <c r="I291" s="311">
        <f t="shared" ca="1" si="17"/>
        <v>-9.4034847748796224E-3</v>
      </c>
      <c r="J291" s="310">
        <f t="shared" ca="1" si="18"/>
        <v>1.8633161444152613E-3</v>
      </c>
      <c r="P291" s="301">
        <f t="shared" si="13"/>
        <v>42675</v>
      </c>
      <c r="Q291" s="308">
        <f t="shared" ca="1" si="4"/>
        <v>0</v>
      </c>
      <c r="R291" s="311">
        <f t="shared" ca="1" si="5"/>
        <v>-1.831249007988589E-7</v>
      </c>
      <c r="S291" s="311">
        <f t="shared" ca="1" si="6"/>
        <v>-9.4035558376421857E-3</v>
      </c>
      <c r="T291" s="310">
        <f t="shared" ca="1" si="7"/>
        <v>2.0682081122473939E-3</v>
      </c>
      <c r="Z291" s="301">
        <f t="shared" si="14"/>
        <v>42675</v>
      </c>
      <c r="AA291" s="308">
        <f t="shared" ca="1" si="8"/>
        <v>0</v>
      </c>
      <c r="AB291" s="311">
        <f t="shared" ca="1" si="9"/>
        <v>3.2382993220281264E-7</v>
      </c>
      <c r="AC291" s="311">
        <f t="shared" ca="1" si="10"/>
        <v>-3.9795742215147367E-3</v>
      </c>
      <c r="AD291" s="310">
        <f t="shared" ca="1" si="11"/>
        <v>3.1880604526879353E-3</v>
      </c>
    </row>
    <row r="292" spans="6:30">
      <c r="F292" s="301">
        <f t="shared" si="12"/>
        <v>42705</v>
      </c>
      <c r="G292" s="308">
        <f t="shared" ca="1" si="15"/>
        <v>0</v>
      </c>
      <c r="H292" s="311">
        <f t="shared" ca="1" si="16"/>
        <v>-6.9737604702080347E-7</v>
      </c>
      <c r="I292" s="311">
        <f t="shared" ca="1" si="17"/>
        <v>-1.3938107287159829E-2</v>
      </c>
      <c r="J292" s="310">
        <f t="shared" ca="1" si="18"/>
        <v>3.3438752642065417E-3</v>
      </c>
      <c r="P292" s="301">
        <f t="shared" si="13"/>
        <v>42705</v>
      </c>
      <c r="Q292" s="308">
        <f t="shared" ca="1" si="4"/>
        <v>0</v>
      </c>
      <c r="R292" s="311">
        <f t="shared" ca="1" si="5"/>
        <v>-7.0321287415353595E-7</v>
      </c>
      <c r="S292" s="311">
        <f t="shared" ca="1" si="6"/>
        <v>-1.472029950397602E-2</v>
      </c>
      <c r="T292" s="310">
        <f t="shared" ca="1" si="7"/>
        <v>5.2794550585804068E-3</v>
      </c>
      <c r="Z292" s="301">
        <f t="shared" si="14"/>
        <v>42705</v>
      </c>
      <c r="AA292" s="308">
        <f t="shared" ca="1" si="8"/>
        <v>0</v>
      </c>
      <c r="AB292" s="311">
        <f t="shared" ca="1" si="9"/>
        <v>4.0745778573381131E-7</v>
      </c>
      <c r="AC292" s="311">
        <f t="shared" ca="1" si="10"/>
        <v>-8.5705804770177529E-3</v>
      </c>
      <c r="AD292" s="310">
        <f t="shared" ca="1" si="11"/>
        <v>3.2460144147898884E-3</v>
      </c>
    </row>
    <row r="293" spans="6:30">
      <c r="F293" s="301">
        <f t="shared" si="12"/>
        <v>42736</v>
      </c>
      <c r="G293" s="308">
        <f t="shared" ca="1" si="15"/>
        <v>0</v>
      </c>
      <c r="H293" s="311">
        <f t="shared" ca="1" si="16"/>
        <v>-4.14344788278731E-5</v>
      </c>
      <c r="I293" s="311">
        <f t="shared" ca="1" si="17"/>
        <v>-8.9360710979496938E-3</v>
      </c>
      <c r="J293" s="310">
        <f t="shared" ca="1" si="18"/>
        <v>2.6109453839315844E-3</v>
      </c>
      <c r="P293" s="301">
        <f t="shared" si="13"/>
        <v>42736</v>
      </c>
      <c r="Q293" s="308">
        <f t="shared" ca="1" si="4"/>
        <v>0</v>
      </c>
      <c r="R293" s="311">
        <f t="shared" ca="1" si="5"/>
        <v>-4.1486848287308753E-5</v>
      </c>
      <c r="S293" s="311">
        <f t="shared" ca="1" si="6"/>
        <v>-8.5034919403161879E-3</v>
      </c>
      <c r="T293" s="310">
        <f t="shared" ca="1" si="7"/>
        <v>2.9292709756802982E-3</v>
      </c>
      <c r="Z293" s="301">
        <f t="shared" si="14"/>
        <v>42736</v>
      </c>
      <c r="AA293" s="308">
        <f t="shared" ca="1" si="8"/>
        <v>0</v>
      </c>
      <c r="AB293" s="311">
        <f t="shared" ca="1" si="9"/>
        <v>-4.1759397106044815E-5</v>
      </c>
      <c r="AC293" s="311">
        <f t="shared" ca="1" si="10"/>
        <v>-6.8193188814598127E-3</v>
      </c>
      <c r="AD293" s="310">
        <f t="shared" ca="1" si="11"/>
        <v>3.130568029035441E-3</v>
      </c>
    </row>
    <row r="294" spans="6:30">
      <c r="F294" s="301">
        <f t="shared" si="12"/>
        <v>42767</v>
      </c>
      <c r="G294" s="308">
        <f t="shared" ca="1" si="15"/>
        <v>0</v>
      </c>
      <c r="H294" s="311">
        <f t="shared" ca="1" si="16"/>
        <v>-4.127848764323705E-5</v>
      </c>
      <c r="I294" s="311">
        <f t="shared" ca="1" si="17"/>
        <v>-8.195579635751904E-3</v>
      </c>
      <c r="J294" s="310">
        <f t="shared" ca="1" si="18"/>
        <v>1.9492190576357871E-3</v>
      </c>
      <c r="P294" s="301">
        <f t="shared" si="13"/>
        <v>42767</v>
      </c>
      <c r="Q294" s="308">
        <f t="shared" ca="1" si="4"/>
        <v>0</v>
      </c>
      <c r="R294" s="311">
        <f t="shared" ca="1" si="5"/>
        <v>-4.1213650733618046E-5</v>
      </c>
      <c r="S294" s="311">
        <f t="shared" ca="1" si="6"/>
        <v>-8.3962060733066002E-3</v>
      </c>
      <c r="T294" s="310">
        <f t="shared" ca="1" si="7"/>
        <v>3.2900590015616515E-3</v>
      </c>
      <c r="Z294" s="301">
        <f t="shared" si="14"/>
        <v>42767</v>
      </c>
      <c r="AA294" s="308">
        <f t="shared" ca="1" si="8"/>
        <v>0</v>
      </c>
      <c r="AB294" s="311">
        <f t="shared" ca="1" si="9"/>
        <v>-4.1706301864063988E-5</v>
      </c>
      <c r="AC294" s="311">
        <f t="shared" ca="1" si="10"/>
        <v>-5.6158948168871792E-3</v>
      </c>
      <c r="AD294" s="310">
        <f t="shared" ca="1" si="11"/>
        <v>2.302029841176001E-3</v>
      </c>
    </row>
    <row r="295" spans="6:30">
      <c r="F295" s="301">
        <f t="shared" si="12"/>
        <v>42795</v>
      </c>
      <c r="G295" s="308">
        <f t="shared" ca="1" si="15"/>
        <v>0</v>
      </c>
      <c r="H295" s="311">
        <f t="shared" ca="1" si="16"/>
        <v>-4.0923163527883943E-5</v>
      </c>
      <c r="I295" s="311">
        <f t="shared" ca="1" si="17"/>
        <v>-1.61340441250164E-2</v>
      </c>
      <c r="J295" s="310">
        <f t="shared" ca="1" si="18"/>
        <v>1.8518368264128782E-3</v>
      </c>
      <c r="P295" s="301">
        <f t="shared" si="13"/>
        <v>42795</v>
      </c>
      <c r="Q295" s="308">
        <f t="shared" ca="1" si="4"/>
        <v>0</v>
      </c>
      <c r="R295" s="311">
        <f t="shared" ca="1" si="5"/>
        <v>-4.0881026321604175E-5</v>
      </c>
      <c r="S295" s="311">
        <f t="shared" ca="1" si="6"/>
        <v>-1.6770737167114524E-2</v>
      </c>
      <c r="T295" s="310">
        <f t="shared" ca="1" si="7"/>
        <v>3.1594123606895064E-3</v>
      </c>
      <c r="Z295" s="301">
        <f t="shared" si="14"/>
        <v>42795</v>
      </c>
      <c r="AA295" s="308">
        <f t="shared" ca="1" si="8"/>
        <v>0</v>
      </c>
      <c r="AB295" s="311">
        <f t="shared" ca="1" si="9"/>
        <v>-4.1432556315501579E-5</v>
      </c>
      <c r="AC295" s="311">
        <f t="shared" ca="1" si="10"/>
        <v>-1.4539380514399514E-2</v>
      </c>
      <c r="AD295" s="310">
        <f t="shared" ca="1" si="11"/>
        <v>3.289309628615511E-3</v>
      </c>
    </row>
    <row r="296" spans="6:30">
      <c r="F296" s="301">
        <f t="shared" si="12"/>
        <v>42826</v>
      </c>
      <c r="G296" s="308">
        <f t="shared" ca="1" si="15"/>
        <v>0</v>
      </c>
      <c r="H296" s="311">
        <f t="shared" ca="1" si="16"/>
        <v>-4.1106478919750167E-5</v>
      </c>
      <c r="I296" s="311">
        <f t="shared" ca="1" si="17"/>
        <v>-1.9623013566475112E-2</v>
      </c>
      <c r="J296" s="310">
        <f t="shared" ca="1" si="18"/>
        <v>1.994247976216279E-3</v>
      </c>
      <c r="P296" s="301">
        <f t="shared" si="13"/>
        <v>42826</v>
      </c>
      <c r="Q296" s="308">
        <f t="shared" ca="1" si="4"/>
        <v>0</v>
      </c>
      <c r="R296" s="311">
        <f t="shared" ca="1" si="5"/>
        <v>-4.1357061407509832E-5</v>
      </c>
      <c r="S296" s="311">
        <f t="shared" ca="1" si="6"/>
        <v>-1.8819762345691049E-2</v>
      </c>
      <c r="T296" s="310">
        <f t="shared" ca="1" si="7"/>
        <v>2.2903973016532575E-3</v>
      </c>
      <c r="Z296" s="301">
        <f t="shared" si="14"/>
        <v>42826</v>
      </c>
      <c r="AA296" s="308">
        <f t="shared" ca="1" si="8"/>
        <v>0</v>
      </c>
      <c r="AB296" s="311">
        <f t="shared" ca="1" si="9"/>
        <v>-4.1505204766312254E-5</v>
      </c>
      <c r="AC296" s="311">
        <f t="shared" ca="1" si="10"/>
        <v>-1.7213023448033327E-2</v>
      </c>
      <c r="AD296" s="310">
        <f t="shared" ca="1" si="11"/>
        <v>3.7309268982763655E-3</v>
      </c>
    </row>
    <row r="297" spans="6:30">
      <c r="F297" s="301">
        <f t="shared" si="12"/>
        <v>42856</v>
      </c>
      <c r="G297" s="308">
        <f t="shared" ca="1" si="15"/>
        <v>0</v>
      </c>
      <c r="H297" s="311">
        <f t="shared" ca="1" si="16"/>
        <v>-4.1166546964954698E-5</v>
      </c>
      <c r="I297" s="311">
        <f t="shared" ca="1" si="17"/>
        <v>-2.0292220163029451E-2</v>
      </c>
      <c r="J297" s="310">
        <f t="shared" ca="1" si="18"/>
        <v>1.9267130535161048E-3</v>
      </c>
      <c r="P297" s="301">
        <f t="shared" si="13"/>
        <v>42856</v>
      </c>
      <c r="Q297" s="308">
        <f t="shared" ca="1" si="4"/>
        <v>0</v>
      </c>
      <c r="R297" s="311">
        <f t="shared" ca="1" si="5"/>
        <v>-4.1166584145546636E-5</v>
      </c>
      <c r="S297" s="311">
        <f t="shared" ca="1" si="6"/>
        <v>-2.0459214136588244E-2</v>
      </c>
      <c r="T297" s="310">
        <f t="shared" ca="1" si="7"/>
        <v>4.38082022936781E-3</v>
      </c>
      <c r="Z297" s="301">
        <f t="shared" si="14"/>
        <v>42856</v>
      </c>
      <c r="AA297" s="308">
        <f t="shared" ca="1" si="8"/>
        <v>0</v>
      </c>
      <c r="AB297" s="311">
        <f t="shared" ca="1" si="9"/>
        <v>-4.0929358559371742E-5</v>
      </c>
      <c r="AC297" s="311">
        <f t="shared" ca="1" si="10"/>
        <v>-2.0888678482864576E-2</v>
      </c>
      <c r="AD297" s="310">
        <f t="shared" ca="1" si="11"/>
        <v>1.4835653518436409E-2</v>
      </c>
    </row>
    <row r="298" spans="6:30">
      <c r="F298" s="301">
        <f t="shared" si="12"/>
        <v>42887</v>
      </c>
      <c r="G298" s="308">
        <f t="shared" ca="1" si="15"/>
        <v>0</v>
      </c>
      <c r="H298" s="311">
        <f t="shared" ca="1" si="16"/>
        <v>-4.0849749088134324E-5</v>
      </c>
      <c r="I298" s="311">
        <f t="shared" ca="1" si="17"/>
        <v>-1.9093386643125099E-2</v>
      </c>
      <c r="J298" s="310">
        <f t="shared" ca="1" si="18"/>
        <v>1.6812626487028548</v>
      </c>
      <c r="P298" s="301">
        <f t="shared" si="13"/>
        <v>42887</v>
      </c>
      <c r="Q298" s="308">
        <f t="shared" ca="1" si="4"/>
        <v>0</v>
      </c>
      <c r="R298" s="311">
        <f t="shared" ca="1" si="5"/>
        <v>-4.1046196622152031E-5</v>
      </c>
      <c r="S298" s="311">
        <f t="shared" ca="1" si="6"/>
        <v>-1.8574685270351443E-2</v>
      </c>
      <c r="T298" s="310">
        <f t="shared" ca="1" si="7"/>
        <v>1.4042405283358121</v>
      </c>
      <c r="Z298" s="301">
        <f t="shared" si="14"/>
        <v>42887</v>
      </c>
      <c r="AA298" s="308">
        <f t="shared" ca="1" si="8"/>
        <v>0</v>
      </c>
      <c r="AB298" s="311">
        <f t="shared" ca="1" si="9"/>
        <v>-4.134955096801729E-5</v>
      </c>
      <c r="AC298" s="311">
        <f t="shared" ca="1" si="10"/>
        <v>-1.6921529564670967E-2</v>
      </c>
      <c r="AD298" s="310">
        <f t="shared" ca="1" si="11"/>
        <v>3.5199092383699782E-3</v>
      </c>
    </row>
    <row r="299" spans="6:30">
      <c r="F299" s="301">
        <f t="shared" si="12"/>
        <v>42917</v>
      </c>
      <c r="G299" s="308">
        <f t="shared" ca="1" si="15"/>
        <v>0</v>
      </c>
      <c r="H299" s="311">
        <f t="shared" ca="1" si="16"/>
        <v>-4.1378906843081431E-5</v>
      </c>
      <c r="I299" s="311">
        <f t="shared" ca="1" si="17"/>
        <v>-1.8677712914162981E-2</v>
      </c>
      <c r="J299" s="310">
        <f t="shared" ca="1" si="18"/>
        <v>1.8754288243048034E-3</v>
      </c>
      <c r="P299" s="301">
        <f t="shared" si="13"/>
        <v>42917</v>
      </c>
      <c r="Q299" s="308">
        <f t="shared" ca="1" si="4"/>
        <v>0</v>
      </c>
      <c r="R299" s="311">
        <f t="shared" ca="1" si="5"/>
        <v>-4.1254975636784152E-5</v>
      </c>
      <c r="S299" s="311">
        <f t="shared" ca="1" si="6"/>
        <v>-1.8791130857653826E-2</v>
      </c>
      <c r="T299" s="310">
        <f t="shared" ca="1" si="7"/>
        <v>3.2116952400116361E-3</v>
      </c>
      <c r="Z299" s="301">
        <f t="shared" si="14"/>
        <v>42917</v>
      </c>
      <c r="AA299" s="308">
        <f t="shared" ca="1" si="8"/>
        <v>0</v>
      </c>
      <c r="AB299" s="311">
        <f t="shared" ca="1" si="9"/>
        <v>-4.1584414366524491E-5</v>
      </c>
      <c r="AC299" s="311">
        <f t="shared" ca="1" si="10"/>
        <v>-1.6600051394293103E-2</v>
      </c>
      <c r="AD299" s="310">
        <f t="shared" ca="1" si="11"/>
        <v>4.4975016806971801E-3</v>
      </c>
    </row>
    <row r="300" spans="6:30">
      <c r="F300" s="301">
        <f t="shared" si="12"/>
        <v>42948</v>
      </c>
      <c r="G300" s="308">
        <f t="shared" ca="1" si="15"/>
        <v>0</v>
      </c>
      <c r="H300" s="311">
        <f t="shared" ca="1" si="16"/>
        <v>-4.107294785893334E-5</v>
      </c>
      <c r="I300" s="311">
        <f t="shared" ca="1" si="17"/>
        <v>-1.7038439756835166E-2</v>
      </c>
      <c r="J300" s="310">
        <f t="shared" ca="1" si="18"/>
        <v>1.8841472837185513E-3</v>
      </c>
      <c r="P300" s="301">
        <f t="shared" si="13"/>
        <v>42948</v>
      </c>
      <c r="Q300" s="308">
        <f t="shared" ca="1" si="4"/>
        <v>0</v>
      </c>
      <c r="R300" s="311">
        <f t="shared" ca="1" si="5"/>
        <v>-4.1078960112517215E-5</v>
      </c>
      <c r="S300" s="311">
        <f t="shared" ca="1" si="6"/>
        <v>-1.6772479230323323E-2</v>
      </c>
      <c r="T300" s="310">
        <f t="shared" ca="1" si="7"/>
        <v>3.15106770273621E-3</v>
      </c>
      <c r="Z300" s="301">
        <f t="shared" si="14"/>
        <v>42948</v>
      </c>
      <c r="AA300" s="308">
        <f t="shared" ca="1" si="8"/>
        <v>0</v>
      </c>
      <c r="AB300" s="311">
        <f t="shared" ca="1" si="9"/>
        <v>-4.1342083748174829E-5</v>
      </c>
      <c r="AC300" s="311">
        <f t="shared" ca="1" si="10"/>
        <v>-1.456467661444838E-2</v>
      </c>
      <c r="AD300" s="310">
        <f t="shared" ca="1" si="11"/>
        <v>3.3329495091172223E-3</v>
      </c>
    </row>
    <row r="301" spans="6:30">
      <c r="F301" s="301">
        <f t="shared" si="12"/>
        <v>42979</v>
      </c>
      <c r="G301" s="308">
        <f t="shared" ca="1" si="15"/>
        <v>0</v>
      </c>
      <c r="H301" s="311">
        <f t="shared" ca="1" si="16"/>
        <v>-4.0989477724795442E-5</v>
      </c>
      <c r="I301" s="311">
        <f t="shared" ca="1" si="17"/>
        <v>-2.2837927736194419E-2</v>
      </c>
      <c r="J301" s="310">
        <f t="shared" ca="1" si="18"/>
        <v>2.0740908358298782E-3</v>
      </c>
      <c r="P301" s="301">
        <f t="shared" si="13"/>
        <v>42979</v>
      </c>
      <c r="Q301" s="308">
        <f t="shared" ca="1" si="4"/>
        <v>0</v>
      </c>
      <c r="R301" s="311">
        <f t="shared" ca="1" si="5"/>
        <v>-4.1066945018375378E-5</v>
      </c>
      <c r="S301" s="311">
        <f t="shared" ca="1" si="6"/>
        <v>-2.3048015110410658E-2</v>
      </c>
      <c r="T301" s="310">
        <f t="shared" ca="1" si="7"/>
        <v>3.4907091698579418E-3</v>
      </c>
      <c r="Z301" s="301">
        <f t="shared" si="14"/>
        <v>42979</v>
      </c>
      <c r="AA301" s="308">
        <f t="shared" ca="1" si="8"/>
        <v>0</v>
      </c>
      <c r="AB301" s="311">
        <f t="shared" ca="1" si="9"/>
        <v>-4.1374597055221507E-5</v>
      </c>
      <c r="AC301" s="311">
        <f t="shared" ca="1" si="10"/>
        <v>-1.750470963041928E-2</v>
      </c>
      <c r="AD301" s="310">
        <f t="shared" ca="1" si="11"/>
        <v>4.7121583986768911E-3</v>
      </c>
    </row>
    <row r="302" spans="6:30">
      <c r="F302" s="301">
        <f t="shared" si="12"/>
        <v>43009</v>
      </c>
      <c r="G302" s="308">
        <f t="shared" ca="1" si="15"/>
        <v>0</v>
      </c>
      <c r="H302" s="311">
        <f t="shared" ca="1" si="16"/>
        <v>-4.1195923878634133E-5</v>
      </c>
      <c r="I302" s="311">
        <f t="shared" ca="1" si="17"/>
        <v>-1.896083526235226E-2</v>
      </c>
      <c r="J302" s="310">
        <f t="shared" ca="1" si="18"/>
        <v>1.9333559074057316E-3</v>
      </c>
      <c r="P302" s="301">
        <f t="shared" si="13"/>
        <v>43009</v>
      </c>
      <c r="Q302" s="308">
        <f t="shared" ca="1" si="4"/>
        <v>0</v>
      </c>
      <c r="R302" s="311">
        <f t="shared" ca="1" si="5"/>
        <v>-4.1054134284013166E-5</v>
      </c>
      <c r="S302" s="311">
        <f t="shared" ca="1" si="6"/>
        <v>-1.8481475417087223E-2</v>
      </c>
      <c r="T302" s="310">
        <f t="shared" ca="1" si="7"/>
        <v>2.1018950583973073E-3</v>
      </c>
      <c r="Z302" s="301">
        <f t="shared" si="14"/>
        <v>43009</v>
      </c>
      <c r="AA302" s="308">
        <f t="shared" ca="1" si="8"/>
        <v>0</v>
      </c>
      <c r="AB302" s="311">
        <f t="shared" ca="1" si="9"/>
        <v>-4.1348746640634815E-5</v>
      </c>
      <c r="AC302" s="311">
        <f t="shared" ca="1" si="10"/>
        <v>-1.7178918434232249E-2</v>
      </c>
      <c r="AD302" s="310">
        <f t="shared" ca="1" si="11"/>
        <v>3.3566538279163893E-3</v>
      </c>
    </row>
    <row r="303" spans="6:30">
      <c r="F303" s="301">
        <f t="shared" si="12"/>
        <v>43040</v>
      </c>
      <c r="G303" s="308">
        <f t="shared" ca="1" si="15"/>
        <v>0</v>
      </c>
      <c r="H303" s="311">
        <f t="shared" ca="1" si="16"/>
        <v>-4.1275365764481542E-5</v>
      </c>
      <c r="I303" s="311">
        <f t="shared" ca="1" si="17"/>
        <v>-1.7499170561003696E-2</v>
      </c>
      <c r="J303" s="310">
        <f t="shared" ca="1" si="18"/>
        <v>2.9476842233440159E-3</v>
      </c>
      <c r="P303" s="301">
        <f t="shared" si="13"/>
        <v>43040</v>
      </c>
      <c r="Q303" s="308">
        <f t="shared" ca="1" si="4"/>
        <v>0</v>
      </c>
      <c r="R303" s="311">
        <f t="shared" ca="1" si="5"/>
        <v>-4.1119895492269798E-5</v>
      </c>
      <c r="S303" s="311">
        <f t="shared" ca="1" si="6"/>
        <v>-1.634643583613038E-2</v>
      </c>
      <c r="T303" s="310">
        <f t="shared" ca="1" si="7"/>
        <v>3.2318381554594655E-3</v>
      </c>
      <c r="Z303" s="301">
        <f t="shared" si="14"/>
        <v>43040</v>
      </c>
      <c r="AA303" s="308">
        <f t="shared" ca="1" si="8"/>
        <v>0</v>
      </c>
      <c r="AB303" s="311">
        <f t="shared" ca="1" si="9"/>
        <v>-4.1423274563467949E-5</v>
      </c>
      <c r="AC303" s="311">
        <f t="shared" ca="1" si="10"/>
        <v>-1.3584470575395136E-2</v>
      </c>
      <c r="AD303" s="310">
        <f t="shared" ca="1" si="11"/>
        <v>3.4306593544011221E-3</v>
      </c>
    </row>
    <row r="304" spans="6:30">
      <c r="F304" s="301">
        <f t="shared" si="12"/>
        <v>43070</v>
      </c>
      <c r="G304" s="308">
        <f t="shared" ca="1" si="15"/>
        <v>0</v>
      </c>
      <c r="H304" s="311">
        <f t="shared" ca="1" si="16"/>
        <v>-4.1395950890810163E-5</v>
      </c>
      <c r="I304" s="311">
        <f t="shared" ca="1" si="17"/>
        <v>-2.0475289315730394E-2</v>
      </c>
      <c r="J304" s="310">
        <f t="shared" ca="1" si="18"/>
        <v>2.9269360177257564E-3</v>
      </c>
      <c r="P304" s="301">
        <f t="shared" si="13"/>
        <v>43070</v>
      </c>
      <c r="Q304" s="308">
        <f t="shared" ca="1" si="4"/>
        <v>0</v>
      </c>
      <c r="R304" s="311">
        <f t="shared" ca="1" si="5"/>
        <v>-4.126956631189671E-5</v>
      </c>
      <c r="S304" s="311">
        <f t="shared" ca="1" si="6"/>
        <v>-2.0726244921324688E-2</v>
      </c>
      <c r="T304" s="310">
        <f t="shared" ca="1" si="7"/>
        <v>4.4320950149758787E-3</v>
      </c>
      <c r="Z304" s="301">
        <f t="shared" si="14"/>
        <v>43070</v>
      </c>
      <c r="AA304" s="308">
        <f t="shared" ca="1" si="8"/>
        <v>0</v>
      </c>
      <c r="AB304" s="311">
        <f t="shared" ca="1" si="9"/>
        <v>-4.1441821102217169E-5</v>
      </c>
      <c r="AC304" s="311">
        <f t="shared" ca="1" si="10"/>
        <v>-1.7523489595600017E-2</v>
      </c>
      <c r="AD304" s="310">
        <f t="shared" ca="1" si="11"/>
        <v>4.6079252674502413E-3</v>
      </c>
    </row>
    <row r="305" spans="6:30">
      <c r="F305" s="301">
        <f t="shared" si="12"/>
        <v>43101</v>
      </c>
      <c r="G305" s="308">
        <f t="shared" ca="1" si="15"/>
        <v>0</v>
      </c>
      <c r="H305" s="311">
        <f t="shared" ca="1" si="16"/>
        <v>4.1833664876200771E-5</v>
      </c>
      <c r="I305" s="311">
        <f t="shared" ca="1" si="17"/>
        <v>-7.2632375911348968E-3</v>
      </c>
      <c r="J305" s="310">
        <f t="shared" ca="1" si="18"/>
        <v>3.4681754838921108E-3</v>
      </c>
      <c r="P305" s="301">
        <f t="shared" si="13"/>
        <v>43101</v>
      </c>
      <c r="Q305" s="308">
        <f t="shared" ca="1" si="4"/>
        <v>0</v>
      </c>
      <c r="R305" s="311">
        <f t="shared" ca="1" si="5"/>
        <v>4.1927061007251964E-5</v>
      </c>
      <c r="S305" s="311">
        <f t="shared" ca="1" si="6"/>
        <v>-7.7357544119049937E-3</v>
      </c>
      <c r="T305" s="310">
        <f t="shared" ca="1" si="7"/>
        <v>4.8918251292815462E-3</v>
      </c>
      <c r="Z305" s="301">
        <f t="shared" si="14"/>
        <v>43101</v>
      </c>
      <c r="AA305" s="308">
        <f t="shared" ca="1" si="8"/>
        <v>0</v>
      </c>
      <c r="AB305" s="311">
        <f t="shared" ca="1" si="9"/>
        <v>4.203504084743237E-5</v>
      </c>
      <c r="AC305" s="311">
        <f t="shared" ca="1" si="10"/>
        <v>-5.3364822728767525E-3</v>
      </c>
      <c r="AD305" s="310">
        <f t="shared" ca="1" si="11"/>
        <v>4.0864943558658329E-3</v>
      </c>
    </row>
    <row r="306" spans="6:30">
      <c r="F306" s="301">
        <f t="shared" si="12"/>
        <v>43132</v>
      </c>
      <c r="G306" s="308">
        <f t="shared" ca="1" si="15"/>
        <v>0</v>
      </c>
      <c r="H306" s="311">
        <f t="shared" ca="1" si="16"/>
        <v>4.2072494703671026E-5</v>
      </c>
      <c r="I306" s="311">
        <f t="shared" ca="1" si="17"/>
        <v>-7.0108427807946683E-3</v>
      </c>
      <c r="J306" s="310">
        <f t="shared" ca="1" si="18"/>
        <v>1.9189158272916451E-3</v>
      </c>
      <c r="P306" s="301">
        <f t="shared" si="13"/>
        <v>43132</v>
      </c>
      <c r="Q306" s="308">
        <f t="shared" ca="1" si="4"/>
        <v>0</v>
      </c>
      <c r="R306" s="311">
        <f t="shared" ca="1" si="5"/>
        <v>4.1992552192837707E-5</v>
      </c>
      <c r="S306" s="311">
        <f t="shared" ca="1" si="6"/>
        <v>-6.7962771531334676E-3</v>
      </c>
      <c r="T306" s="310">
        <f t="shared" ca="1" si="7"/>
        <v>2.1815792373045539E-3</v>
      </c>
      <c r="Z306" s="301">
        <f t="shared" si="14"/>
        <v>43132</v>
      </c>
      <c r="AA306" s="308">
        <f t="shared" ca="1" si="8"/>
        <v>0</v>
      </c>
      <c r="AB306" s="311">
        <f t="shared" ca="1" si="9"/>
        <v>4.2001430231808357E-5</v>
      </c>
      <c r="AC306" s="311">
        <f t="shared" ca="1" si="10"/>
        <v>-4.7573730462370234E-3</v>
      </c>
      <c r="AD306" s="310">
        <f t="shared" ca="1" si="11"/>
        <v>2.2230210523797034E-3</v>
      </c>
    </row>
    <row r="307" spans="6:30">
      <c r="F307" s="301">
        <f t="shared" si="12"/>
        <v>43160</v>
      </c>
      <c r="G307" s="308">
        <f t="shared" ca="1" si="15"/>
        <v>0</v>
      </c>
      <c r="H307" s="311">
        <f t="shared" ca="1" si="16"/>
        <v>4.1844839310023474E-5</v>
      </c>
      <c r="I307" s="311">
        <f t="shared" ca="1" si="17"/>
        <v>-1.5188557908077938E-2</v>
      </c>
      <c r="J307" s="310">
        <f t="shared" ca="1" si="18"/>
        <v>2.8218094238434688E-3</v>
      </c>
      <c r="P307" s="301">
        <f t="shared" si="13"/>
        <v>43160</v>
      </c>
      <c r="Q307" s="308">
        <f t="shared" ca="1" si="4"/>
        <v>0</v>
      </c>
      <c r="R307" s="311">
        <f t="shared" ca="1" si="5"/>
        <v>4.1710258469551675E-5</v>
      </c>
      <c r="S307" s="311">
        <f t="shared" ca="1" si="6"/>
        <v>-1.5631432139091461E-2</v>
      </c>
      <c r="T307" s="310">
        <f t="shared" ca="1" si="7"/>
        <v>5.2276553521288793E-3</v>
      </c>
      <c r="Z307" s="301">
        <f t="shared" si="14"/>
        <v>43160</v>
      </c>
      <c r="AA307" s="308">
        <f t="shared" ca="1" si="8"/>
        <v>0</v>
      </c>
      <c r="AB307" s="311">
        <f t="shared" ca="1" si="9"/>
        <v>4.1779247588857871E-5</v>
      </c>
      <c r="AC307" s="311">
        <f t="shared" ca="1" si="10"/>
        <v>-1.3744406391667963E-2</v>
      </c>
      <c r="AD307" s="310">
        <f t="shared" ca="1" si="11"/>
        <v>4.4190775879238142E-3</v>
      </c>
    </row>
    <row r="308" spans="6:30">
      <c r="F308" s="301">
        <f t="shared" si="12"/>
        <v>43191</v>
      </c>
      <c r="G308" s="308">
        <f t="shared" ca="1" si="15"/>
        <v>0</v>
      </c>
      <c r="H308" s="311">
        <f t="shared" ca="1" si="16"/>
        <v>4.1746949011267631E-5</v>
      </c>
      <c r="I308" s="311">
        <f t="shared" ca="1" si="17"/>
        <v>-1.6662339914699675E-2</v>
      </c>
      <c r="J308" s="310">
        <f t="shared" ca="1" si="18"/>
        <v>1.9309584289617376E-3</v>
      </c>
      <c r="P308" s="301">
        <f t="shared" si="13"/>
        <v>43191</v>
      </c>
      <c r="Q308" s="308">
        <f t="shared" ca="1" si="4"/>
        <v>0</v>
      </c>
      <c r="R308" s="311">
        <f t="shared" ca="1" si="5"/>
        <v>4.1793751846430638E-5</v>
      </c>
      <c r="S308" s="311">
        <f t="shared" ca="1" si="6"/>
        <v>-1.6877806178215438E-2</v>
      </c>
      <c r="T308" s="310">
        <f t="shared" ca="1" si="7"/>
        <v>3.3182434795155924E-3</v>
      </c>
      <c r="Z308" s="301">
        <f t="shared" si="14"/>
        <v>43191</v>
      </c>
      <c r="AA308" s="308">
        <f t="shared" ca="1" si="8"/>
        <v>0</v>
      </c>
      <c r="AB308" s="311">
        <f t="shared" ca="1" si="9"/>
        <v>4.208657085502665E-5</v>
      </c>
      <c r="AC308" s="311">
        <f t="shared" ca="1" si="10"/>
        <v>-1.6218449473042074E-2</v>
      </c>
      <c r="AD308" s="310">
        <f t="shared" ca="1" si="11"/>
        <v>4.6073092418779105E-3</v>
      </c>
    </row>
    <row r="309" spans="6:30">
      <c r="F309" s="301">
        <f t="shared" si="12"/>
        <v>43221</v>
      </c>
      <c r="G309" s="308">
        <f t="shared" ref="G309:G316" ca="1" si="19">+IF(ISERROR(G67/C67-1),0,G67/C67-1)</f>
        <v>0</v>
      </c>
      <c r="H309" s="311">
        <f t="shared" ref="H309:H316" ca="1" si="20">+IF(ISERROR(H67/D67-1),0,H67/D67-1)</f>
        <v>4.2093371416251912E-5</v>
      </c>
      <c r="I309" s="311">
        <f t="shared" ref="I309:I316" ca="1" si="21">+IF(ISERROR(I67/E67-1),0,I67/E67-1)</f>
        <v>-1.652564276617452E-2</v>
      </c>
      <c r="J309" s="310">
        <f t="shared" ref="J309:J316" ca="1" si="22">+IF(ISERROR(J67/F67-1),0,J67/F67-1)</f>
        <v>1.8793773477727704E-3</v>
      </c>
      <c r="P309" s="301">
        <f t="shared" si="13"/>
        <v>43221</v>
      </c>
      <c r="Q309" s="308">
        <f t="shared" ref="Q309:Q372" ca="1" si="23">+IF(ISERROR(Q67/M67-1),0,Q67/M67-1)</f>
        <v>0</v>
      </c>
      <c r="R309" s="311">
        <f t="shared" ref="R309:R372" ca="1" si="24">+IF(ISERROR(R67/N67-1),0,R67/N67-1)</f>
        <v>4.2025020915215094E-5</v>
      </c>
      <c r="S309" s="311">
        <f t="shared" ref="S309:S372" ca="1" si="25">+IF(ISERROR(S67/O67-1),0,S67/O67-1)</f>
        <v>-1.6160935687258737E-2</v>
      </c>
      <c r="T309" s="310">
        <f t="shared" ref="T309:T372" ca="1" si="26">+IF(ISERROR(T67/P67-1),0,T67/P67-1)</f>
        <v>2.1192768450069011E-3</v>
      </c>
      <c r="Z309" s="301">
        <f t="shared" si="14"/>
        <v>43221</v>
      </c>
      <c r="AA309" s="308">
        <f t="shared" ref="AA309:AA372" ca="1" si="27">+IF(ISERROR(AA67/W67-1),0,AA67/W67-1)</f>
        <v>0</v>
      </c>
      <c r="AB309" s="311">
        <f t="shared" ref="AB309:AB372" ca="1" si="28">+IF(ISERROR(AB67/X67-1),0,AB67/X67-1)</f>
        <v>4.2103111317803865E-5</v>
      </c>
      <c r="AC309" s="311">
        <f t="shared" ref="AC309:AC372" ca="1" si="29">+IF(ISERROR(AC67/Y67-1),0,AC67/Y67-1)</f>
        <v>-1.4372463924174017E-2</v>
      </c>
      <c r="AD309" s="310">
        <f t="shared" ref="AD309:AD372" ca="1" si="30">+IF(ISERROR(AD67/Z67-1),0,AD67/Z67-1)</f>
        <v>2.2279673907181774E-3</v>
      </c>
    </row>
    <row r="310" spans="6:30">
      <c r="F310" s="301">
        <f t="shared" ref="F310:F316" si="31">+B68</f>
        <v>43252</v>
      </c>
      <c r="G310" s="308">
        <f t="shared" ca="1" si="19"/>
        <v>0</v>
      </c>
      <c r="H310" s="311">
        <f t="shared" ca="1" si="20"/>
        <v>4.1868194739169695E-5</v>
      </c>
      <c r="I310" s="311">
        <f t="shared" ca="1" si="21"/>
        <v>-1.5256165367539376E-2</v>
      </c>
      <c r="J310" s="310">
        <f t="shared" ca="1" si="22"/>
        <v>9.443959309711758E-4</v>
      </c>
      <c r="P310" s="301">
        <f t="shared" ref="P310:P373" si="32">+L68</f>
        <v>43252</v>
      </c>
      <c r="Q310" s="308">
        <f t="shared" ca="1" si="23"/>
        <v>0</v>
      </c>
      <c r="R310" s="311">
        <f t="shared" ca="1" si="24"/>
        <v>4.1944400813065386E-5</v>
      </c>
      <c r="S310" s="311">
        <f t="shared" ca="1" si="25"/>
        <v>-1.547944621288988E-2</v>
      </c>
      <c r="T310" s="310">
        <f t="shared" ca="1" si="26"/>
        <v>2.1537577355359439E-3</v>
      </c>
      <c r="Z310" s="301">
        <f t="shared" ref="Z310:Z373" si="33">+V68</f>
        <v>43252</v>
      </c>
      <c r="AA310" s="308">
        <f t="shared" ca="1" si="27"/>
        <v>0</v>
      </c>
      <c r="AB310" s="311">
        <f t="shared" ca="1" si="28"/>
        <v>4.2267597730294426E-5</v>
      </c>
      <c r="AC310" s="311">
        <f t="shared" ca="1" si="29"/>
        <v>-1.3266383665636816E-2</v>
      </c>
      <c r="AD310" s="310">
        <f t="shared" ca="1" si="30"/>
        <v>5.6772363947907856E-3</v>
      </c>
    </row>
    <row r="311" spans="6:30">
      <c r="F311" s="301">
        <f t="shared" si="31"/>
        <v>43282</v>
      </c>
      <c r="G311" s="308">
        <f t="shared" ca="1" si="19"/>
        <v>0</v>
      </c>
      <c r="H311" s="311">
        <f t="shared" ca="1" si="20"/>
        <v>4.2020095545325375E-5</v>
      </c>
      <c r="I311" s="311">
        <f t="shared" ca="1" si="21"/>
        <v>-1.366438889136723E-2</v>
      </c>
      <c r="J311" s="310">
        <f t="shared" ca="1" si="22"/>
        <v>8.7841654958609183E-4</v>
      </c>
      <c r="P311" s="301">
        <f t="shared" si="32"/>
        <v>43282</v>
      </c>
      <c r="Q311" s="308">
        <f t="shared" ca="1" si="23"/>
        <v>0</v>
      </c>
      <c r="R311" s="311">
        <f t="shared" ca="1" si="24"/>
        <v>4.1943976646585668E-5</v>
      </c>
      <c r="S311" s="311">
        <f t="shared" ca="1" si="25"/>
        <v>-1.4253384551686898E-2</v>
      </c>
      <c r="T311" s="310">
        <f t="shared" ca="1" si="26"/>
        <v>2.0548314663872969E-3</v>
      </c>
      <c r="Z311" s="301">
        <f t="shared" si="33"/>
        <v>43282</v>
      </c>
      <c r="AA311" s="308">
        <f t="shared" ca="1" si="27"/>
        <v>0</v>
      </c>
      <c r="AB311" s="311">
        <f t="shared" ca="1" si="28"/>
        <v>4.2332373625830755E-5</v>
      </c>
      <c r="AC311" s="311">
        <f t="shared" ca="1" si="29"/>
        <v>-1.1378849161460591E-2</v>
      </c>
      <c r="AD311" s="310">
        <f t="shared" ca="1" si="30"/>
        <v>2.1755548608866082E-3</v>
      </c>
    </row>
    <row r="312" spans="6:30">
      <c r="F312" s="301">
        <f t="shared" si="31"/>
        <v>43313</v>
      </c>
      <c r="G312" s="308">
        <f t="shared" ca="1" si="19"/>
        <v>0</v>
      </c>
      <c r="H312" s="311">
        <f t="shared" ca="1" si="20"/>
        <v>4.1833664876200771E-5</v>
      </c>
      <c r="I312" s="311">
        <f t="shared" ca="1" si="21"/>
        <v>-1.3107045029617015E-2</v>
      </c>
      <c r="J312" s="310">
        <f t="shared" ca="1" si="22"/>
        <v>8.5836292780605561E-4</v>
      </c>
      <c r="P312" s="301">
        <f t="shared" si="32"/>
        <v>43313</v>
      </c>
      <c r="Q312" s="308">
        <f t="shared" ca="1" si="23"/>
        <v>0</v>
      </c>
      <c r="R312" s="311">
        <f t="shared" ca="1" si="24"/>
        <v>4.1888158816005827E-5</v>
      </c>
      <c r="S312" s="311">
        <f t="shared" ca="1" si="25"/>
        <v>-1.3046659309129072E-2</v>
      </c>
      <c r="T312" s="310">
        <f t="shared" ca="1" si="26"/>
        <v>2.090130566587467E-3</v>
      </c>
      <c r="Z312" s="301">
        <f t="shared" si="33"/>
        <v>43313</v>
      </c>
      <c r="AA312" s="308">
        <f t="shared" ca="1" si="27"/>
        <v>0</v>
      </c>
      <c r="AB312" s="311">
        <f t="shared" ca="1" si="28"/>
        <v>4.1968173709605594E-5</v>
      </c>
      <c r="AC312" s="311">
        <f t="shared" ca="1" si="29"/>
        <v>-1.0703836839958236E-2</v>
      </c>
      <c r="AD312" s="310">
        <f t="shared" ca="1" si="30"/>
        <v>2.1506815945329105E-3</v>
      </c>
    </row>
    <row r="313" spans="6:30">
      <c r="F313" s="301">
        <f t="shared" si="31"/>
        <v>43344</v>
      </c>
      <c r="G313" s="308">
        <f t="shared" ca="1" si="19"/>
        <v>0</v>
      </c>
      <c r="H313" s="311">
        <f t="shared" ca="1" si="20"/>
        <v>4.1968569724604166E-5</v>
      </c>
      <c r="I313" s="311">
        <f t="shared" ca="1" si="21"/>
        <v>-1.5990038486730196E-2</v>
      </c>
      <c r="J313" s="310">
        <f t="shared" ca="1" si="22"/>
        <v>2.8570459095380585E-3</v>
      </c>
      <c r="P313" s="301">
        <f t="shared" si="32"/>
        <v>43344</v>
      </c>
      <c r="Q313" s="308">
        <f t="shared" ca="1" si="23"/>
        <v>0</v>
      </c>
      <c r="R313" s="311">
        <f t="shared" ca="1" si="24"/>
        <v>4.1817622006279365E-5</v>
      </c>
      <c r="S313" s="311">
        <f t="shared" ca="1" si="25"/>
        <v>-1.6746911323280655E-2</v>
      </c>
      <c r="T313" s="310">
        <f t="shared" ca="1" si="26"/>
        <v>4.7125837935790837E-3</v>
      </c>
      <c r="Z313" s="301">
        <f t="shared" si="33"/>
        <v>43344</v>
      </c>
      <c r="AA313" s="308">
        <f t="shared" ca="1" si="27"/>
        <v>0</v>
      </c>
      <c r="AB313" s="311">
        <f t="shared" ca="1" si="28"/>
        <v>4.2238258443960675E-5</v>
      </c>
      <c r="AC313" s="311">
        <f t="shared" ca="1" si="29"/>
        <v>-1.4111240487312382E-2</v>
      </c>
      <c r="AD313" s="310">
        <f t="shared" ca="1" si="30"/>
        <v>2.2279271562968272E-3</v>
      </c>
    </row>
    <row r="314" spans="6:30">
      <c r="F314" s="301">
        <f t="shared" si="31"/>
        <v>43374</v>
      </c>
      <c r="G314" s="308">
        <f t="shared" ca="1" si="19"/>
        <v>0</v>
      </c>
      <c r="H314" s="311">
        <f t="shared" ca="1" si="20"/>
        <v>4.19447367618897E-5</v>
      </c>
      <c r="I314" s="311">
        <f t="shared" ca="1" si="21"/>
        <v>-1.479486441081912E-2</v>
      </c>
      <c r="J314" s="310">
        <f t="shared" ca="1" si="22"/>
        <v>1.8716902749751352E-3</v>
      </c>
      <c r="P314" s="301">
        <f t="shared" si="32"/>
        <v>43374</v>
      </c>
      <c r="Q314" s="308">
        <f t="shared" ca="1" si="23"/>
        <v>0</v>
      </c>
      <c r="R314" s="311">
        <f t="shared" ca="1" si="24"/>
        <v>-1</v>
      </c>
      <c r="S314" s="311">
        <f t="shared" ca="1" si="25"/>
        <v>-1</v>
      </c>
      <c r="T314" s="310">
        <f t="shared" ca="1" si="26"/>
        <v>-1</v>
      </c>
      <c r="Z314" s="301">
        <f t="shared" si="33"/>
        <v>43374</v>
      </c>
      <c r="AA314" s="308">
        <f t="shared" ca="1" si="27"/>
        <v>0</v>
      </c>
      <c r="AB314" s="311">
        <f t="shared" ca="1" si="28"/>
        <v>4.221217901290153E-5</v>
      </c>
      <c r="AC314" s="311">
        <f t="shared" ca="1" si="29"/>
        <v>-1.3386422120254315E-2</v>
      </c>
      <c r="AD314" s="310">
        <f t="shared" ca="1" si="30"/>
        <v>4.3343961195612124E-3</v>
      </c>
    </row>
    <row r="315" spans="6:30">
      <c r="F315" s="301">
        <f t="shared" si="31"/>
        <v>43405</v>
      </c>
      <c r="G315" s="308">
        <f t="shared" ca="1" si="19"/>
        <v>0</v>
      </c>
      <c r="H315" s="311">
        <f t="shared" ca="1" si="20"/>
        <v>4.2126765397831889E-5</v>
      </c>
      <c r="I315" s="311">
        <f t="shared" ca="1" si="21"/>
        <v>-6.2907656771079568E-3</v>
      </c>
      <c r="J315" s="310">
        <f t="shared" ca="1" si="22"/>
        <v>2.6042838740487628E-3</v>
      </c>
      <c r="P315" s="301">
        <f t="shared" si="32"/>
        <v>43405</v>
      </c>
      <c r="Q315" s="308">
        <f t="shared" ca="1" si="23"/>
        <v>0</v>
      </c>
      <c r="R315" s="311">
        <f t="shared" ca="1" si="24"/>
        <v>4.2106571532141146E-5</v>
      </c>
      <c r="S315" s="311">
        <f t="shared" ca="1" si="25"/>
        <v>-7.4821895865518906E-3</v>
      </c>
      <c r="T315" s="310">
        <f t="shared" ca="1" si="26"/>
        <v>3.7098392113164014E-3</v>
      </c>
      <c r="Z315" s="301">
        <f t="shared" si="33"/>
        <v>43405</v>
      </c>
      <c r="AA315" s="308">
        <f t="shared" ca="1" si="27"/>
        <v>0</v>
      </c>
      <c r="AB315" s="311">
        <f t="shared" ca="1" si="28"/>
        <v>4.2182027983672654E-5</v>
      </c>
      <c r="AC315" s="311">
        <f t="shared" ca="1" si="29"/>
        <v>-5.4261539019589966E-3</v>
      </c>
      <c r="AD315" s="310">
        <f t="shared" ca="1" si="30"/>
        <v>3.1195927622356123E-3</v>
      </c>
    </row>
    <row r="316" spans="6:30">
      <c r="F316" s="301">
        <f t="shared" si="31"/>
        <v>43435</v>
      </c>
      <c r="G316" s="308">
        <f t="shared" ca="1" si="19"/>
        <v>0</v>
      </c>
      <c r="H316" s="311">
        <f t="shared" ca="1" si="20"/>
        <v>4.2074243748357887E-5</v>
      </c>
      <c r="I316" s="311">
        <f t="shared" ca="1" si="21"/>
        <v>-8.8625055540029196E-3</v>
      </c>
      <c r="J316" s="310">
        <f t="shared" ca="1" si="22"/>
        <v>3.4574080235769689E-3</v>
      </c>
      <c r="P316" s="301">
        <f t="shared" si="32"/>
        <v>43435</v>
      </c>
      <c r="Q316" s="308">
        <f t="shared" ca="1" si="23"/>
        <v>0</v>
      </c>
      <c r="R316" s="311">
        <f t="shared" ca="1" si="24"/>
        <v>4.2053864444335787E-5</v>
      </c>
      <c r="S316" s="311">
        <f t="shared" ca="1" si="25"/>
        <v>-9.1296851372810739E-3</v>
      </c>
      <c r="T316" s="310">
        <f t="shared" ca="1" si="26"/>
        <v>2.0193983620788725E-3</v>
      </c>
      <c r="Z316" s="301">
        <f t="shared" si="33"/>
        <v>43435</v>
      </c>
      <c r="AA316" s="308">
        <f t="shared" ca="1" si="27"/>
        <v>0</v>
      </c>
      <c r="AB316" s="311">
        <f t="shared" ca="1" si="28"/>
        <v>4.2379919521273735E-5</v>
      </c>
      <c r="AC316" s="311">
        <f t="shared" ca="1" si="29"/>
        <v>-8.0696931417049145E-3</v>
      </c>
      <c r="AD316" s="310">
        <f t="shared" ca="1" si="30"/>
        <v>3.1232833585181918E-3</v>
      </c>
    </row>
    <row r="317" spans="6:30">
      <c r="F317" s="301">
        <f t="shared" ref="F317:F380" si="34">+B75</f>
        <v>43466</v>
      </c>
      <c r="G317" s="308">
        <f t="shared" ref="G317:G380" ca="1" si="35">+IF(ISERROR(G75/C75-1),0,G75/C75-1)</f>
        <v>0</v>
      </c>
      <c r="H317" s="311">
        <f t="shared" ref="H317:H380" ca="1" si="36">+IF(ISERROR(H75/D75-1),0,H75/D75-1)</f>
        <v>5.4788553460083378E-5</v>
      </c>
      <c r="I317" s="311">
        <f t="shared" ref="I317:I380" ca="1" si="37">+IF(ISERROR(I75/E75-1),0,I75/E75-1)</f>
        <v>-4.024723245357964E-3</v>
      </c>
      <c r="J317" s="310">
        <f t="shared" ref="J317:J380" ca="1" si="38">+IF(ISERROR(J75/F75-1),0,J75/F75-1)</f>
        <v>1.6861311857689909E-3</v>
      </c>
      <c r="P317" s="301">
        <f t="shared" si="32"/>
        <v>43466</v>
      </c>
      <c r="Q317" s="308">
        <f t="shared" ca="1" si="23"/>
        <v>0</v>
      </c>
      <c r="R317" s="311">
        <f t="shared" ca="1" si="24"/>
        <v>5.4857048190193325E-5</v>
      </c>
      <c r="S317" s="311">
        <f t="shared" ca="1" si="25"/>
        <v>-4.1537673093091643E-3</v>
      </c>
      <c r="T317" s="310">
        <f t="shared" ca="1" si="26"/>
        <v>2.8295622344745031E-3</v>
      </c>
      <c r="Z317" s="301">
        <f t="shared" si="33"/>
        <v>43466</v>
      </c>
      <c r="AA317" s="308">
        <f t="shared" ca="1" si="27"/>
        <v>0</v>
      </c>
      <c r="AB317" s="311">
        <f t="shared" ca="1" si="28"/>
        <v>5.3350940933727387E-5</v>
      </c>
      <c r="AC317" s="311">
        <f t="shared" ca="1" si="29"/>
        <v>-3.2843584424647743E-3</v>
      </c>
      <c r="AD317" s="310">
        <f t="shared" ca="1" si="30"/>
        <v>2.9964599381453461E-3</v>
      </c>
    </row>
    <row r="318" spans="6:30">
      <c r="F318" s="301">
        <f t="shared" si="34"/>
        <v>43497</v>
      </c>
      <c r="G318" s="308">
        <f t="shared" ca="1" si="35"/>
        <v>0</v>
      </c>
      <c r="H318" s="311">
        <f t="shared" ca="1" si="36"/>
        <v>5.4857734251401169E-5</v>
      </c>
      <c r="I318" s="311">
        <f t="shared" ca="1" si="37"/>
        <v>-2.8126884785408812E-3</v>
      </c>
      <c r="J318" s="310">
        <f t="shared" ca="1" si="38"/>
        <v>2.6742273504050118E-3</v>
      </c>
      <c r="P318" s="301">
        <f t="shared" si="32"/>
        <v>43497</v>
      </c>
      <c r="Q318" s="308">
        <f t="shared" ca="1" si="23"/>
        <v>0</v>
      </c>
      <c r="R318" s="311">
        <f t="shared" ca="1" si="24"/>
        <v>5.4985483453950934E-5</v>
      </c>
      <c r="S318" s="311">
        <f t="shared" ca="1" si="25"/>
        <v>-2.2027945183319408E-3</v>
      </c>
      <c r="T318" s="310">
        <f t="shared" ca="1" si="26"/>
        <v>2.0685976284218199E-3</v>
      </c>
      <c r="Z318" s="301">
        <f t="shared" si="33"/>
        <v>43497</v>
      </c>
      <c r="AA318" s="308">
        <f t="shared" ca="1" si="27"/>
        <v>0</v>
      </c>
      <c r="AB318" s="311">
        <f t="shared" ca="1" si="28"/>
        <v>5.3523228819907231E-5</v>
      </c>
      <c r="AC318" s="311">
        <f t="shared" ca="1" si="29"/>
        <v>-1.3662596355283885E-3</v>
      </c>
      <c r="AD318" s="310">
        <f t="shared" ca="1" si="30"/>
        <v>2.1179081489091089E-3</v>
      </c>
    </row>
    <row r="319" spans="6:30">
      <c r="F319" s="301">
        <f t="shared" si="34"/>
        <v>43525</v>
      </c>
      <c r="G319" s="308">
        <f t="shared" ca="1" si="35"/>
        <v>0</v>
      </c>
      <c r="H319" s="311">
        <f t="shared" ca="1" si="36"/>
        <v>5.4697897744704349E-5</v>
      </c>
      <c r="I319" s="311">
        <f t="shared" ca="1" si="37"/>
        <v>-3.4914870911147977E-3</v>
      </c>
      <c r="J319" s="310">
        <f t="shared" ca="1" si="38"/>
        <v>1.6382643945691555E-3</v>
      </c>
      <c r="P319" s="301">
        <f t="shared" si="32"/>
        <v>43525</v>
      </c>
      <c r="Q319" s="308">
        <f t="shared" ca="1" si="23"/>
        <v>0</v>
      </c>
      <c r="R319" s="311">
        <f t="shared" ca="1" si="24"/>
        <v>5.4725465379990013E-5</v>
      </c>
      <c r="S319" s="311">
        <f t="shared" ca="1" si="25"/>
        <v>-3.5784003489597316E-3</v>
      </c>
      <c r="T319" s="310">
        <f t="shared" ca="1" si="26"/>
        <v>2.8176643526687251E-3</v>
      </c>
      <c r="Z319" s="301">
        <f t="shared" si="33"/>
        <v>43525</v>
      </c>
      <c r="AA319" s="308">
        <f t="shared" ca="1" si="27"/>
        <v>0</v>
      </c>
      <c r="AB319" s="311">
        <f t="shared" ca="1" si="28"/>
        <v>5.3257748937829419E-5</v>
      </c>
      <c r="AC319" s="311">
        <f t="shared" ca="1" si="29"/>
        <v>-2.7294921609296585E-3</v>
      </c>
      <c r="AD319" s="310">
        <f t="shared" ca="1" si="30"/>
        <v>3.9666093828747417E-3</v>
      </c>
    </row>
    <row r="320" spans="6:30">
      <c r="F320" s="301">
        <f t="shared" si="34"/>
        <v>43556</v>
      </c>
      <c r="G320" s="308">
        <f t="shared" ca="1" si="35"/>
        <v>0</v>
      </c>
      <c r="H320" s="311">
        <f t="shared" ca="1" si="36"/>
        <v>5.4445125437396769E-5</v>
      </c>
      <c r="I320" s="311">
        <f t="shared" ca="1" si="37"/>
        <v>-3.2709574683633669E-3</v>
      </c>
      <c r="J320" s="310">
        <f t="shared" ca="1" si="38"/>
        <v>5.2908682818646469E-3</v>
      </c>
      <c r="P320" s="301">
        <f t="shared" si="32"/>
        <v>43556</v>
      </c>
      <c r="Q320" s="308">
        <f t="shared" ca="1" si="23"/>
        <v>0</v>
      </c>
      <c r="R320" s="311">
        <f t="shared" ca="1" si="24"/>
        <v>5.4741215188558456E-5</v>
      </c>
      <c r="S320" s="311">
        <f t="shared" ca="1" si="25"/>
        <v>-6.743459086684167E-3</v>
      </c>
      <c r="T320" s="310">
        <f t="shared" ca="1" si="26"/>
        <v>3.0233695985111275E-3</v>
      </c>
      <c r="Z320" s="301">
        <f t="shared" si="33"/>
        <v>43556</v>
      </c>
      <c r="AA320" s="308">
        <f t="shared" ca="1" si="27"/>
        <v>0</v>
      </c>
      <c r="AB320" s="311">
        <f t="shared" ca="1" si="28"/>
        <v>5.3197501118651402E-5</v>
      </c>
      <c r="AC320" s="311">
        <f t="shared" ca="1" si="29"/>
        <v>-5.752260872655901E-3</v>
      </c>
      <c r="AD320" s="310">
        <f t="shared" ca="1" si="30"/>
        <v>3.152731556311128E-3</v>
      </c>
    </row>
    <row r="321" spans="6:30">
      <c r="F321" s="301">
        <f t="shared" si="34"/>
        <v>43586</v>
      </c>
      <c r="G321" s="308">
        <f t="shared" ca="1" si="35"/>
        <v>0</v>
      </c>
      <c r="H321" s="311">
        <f t="shared" ca="1" si="36"/>
        <v>5.4620637353064438E-5</v>
      </c>
      <c r="I321" s="311">
        <f t="shared" ca="1" si="37"/>
        <v>-1.3444569580179477E-2</v>
      </c>
      <c r="J321" s="310">
        <f t="shared" ca="1" si="38"/>
        <v>1.021304607018747E-2</v>
      </c>
      <c r="P321" s="301">
        <f t="shared" si="32"/>
        <v>43586</v>
      </c>
      <c r="Q321" s="308">
        <f t="shared" ca="1" si="23"/>
        <v>0</v>
      </c>
      <c r="R321" s="311">
        <f t="shared" ca="1" si="24"/>
        <v>5.4934380215199141E-5</v>
      </c>
      <c r="S321" s="311">
        <f t="shared" ca="1" si="25"/>
        <v>-1.0191331228748601E-2</v>
      </c>
      <c r="T321" s="310">
        <f t="shared" ca="1" si="26"/>
        <v>2.0627084526730131</v>
      </c>
      <c r="Z321" s="301">
        <f t="shared" si="33"/>
        <v>43586</v>
      </c>
      <c r="AA321" s="308">
        <f t="shared" ca="1" si="27"/>
        <v>0</v>
      </c>
      <c r="AB321" s="311">
        <f t="shared" ca="1" si="28"/>
        <v>5.3260824713463606E-5</v>
      </c>
      <c r="AC321" s="311">
        <f t="shared" ca="1" si="29"/>
        <v>-9.0468755403765311E-3</v>
      </c>
      <c r="AD321" s="310">
        <f t="shared" ca="1" si="30"/>
        <v>1.9290421564460245</v>
      </c>
    </row>
    <row r="322" spans="6:30">
      <c r="F322" s="301">
        <f t="shared" si="34"/>
        <v>43617</v>
      </c>
      <c r="G322" s="308">
        <f t="shared" ca="1" si="35"/>
        <v>0</v>
      </c>
      <c r="H322" s="311">
        <f t="shared" ca="1" si="36"/>
        <v>5.4652639329022534E-5</v>
      </c>
      <c r="I322" s="311">
        <f t="shared" ca="1" si="37"/>
        <v>-1.251236352704066E-2</v>
      </c>
      <c r="J322" s="310">
        <f t="shared" ca="1" si="38"/>
        <v>1.8243904019221713E-3</v>
      </c>
      <c r="P322" s="301">
        <f t="shared" si="32"/>
        <v>43617</v>
      </c>
      <c r="Q322" s="308">
        <f t="shared" ca="1" si="23"/>
        <v>0</v>
      </c>
      <c r="R322" s="311">
        <f t="shared" ca="1" si="24"/>
        <v>5.4549759491262506E-5</v>
      </c>
      <c r="S322" s="311">
        <f t="shared" ca="1" si="25"/>
        <v>-1.1237513590150461E-2</v>
      </c>
      <c r="T322" s="310">
        <f t="shared" ca="1" si="26"/>
        <v>2.0992090142939457E-3</v>
      </c>
      <c r="Z322" s="301">
        <f t="shared" si="33"/>
        <v>43617</v>
      </c>
      <c r="AA322" s="308">
        <f t="shared" ca="1" si="27"/>
        <v>0</v>
      </c>
      <c r="AB322" s="311">
        <f t="shared" ca="1" si="28"/>
        <v>5.3458526304117626E-5</v>
      </c>
      <c r="AC322" s="311">
        <f t="shared" ca="1" si="29"/>
        <v>-9.7799074598783342E-3</v>
      </c>
      <c r="AD322" s="310">
        <f t="shared" ca="1" si="30"/>
        <v>3.2811652686983717E-3</v>
      </c>
    </row>
    <row r="323" spans="6:30">
      <c r="F323" s="301">
        <f t="shared" si="34"/>
        <v>43647</v>
      </c>
      <c r="G323" s="308">
        <f t="shared" ca="1" si="35"/>
        <v>0</v>
      </c>
      <c r="H323" s="311">
        <f t="shared" ca="1" si="36"/>
        <v>5.4751214969561701E-5</v>
      </c>
      <c r="I323" s="311">
        <f t="shared" ca="1" si="37"/>
        <v>-7.5562140380399656E-3</v>
      </c>
      <c r="J323" s="310">
        <f t="shared" ca="1" si="38"/>
        <v>8.4314625612580407E-4</v>
      </c>
      <c r="P323" s="301">
        <f t="shared" si="32"/>
        <v>43647</v>
      </c>
      <c r="Q323" s="308">
        <f t="shared" ca="1" si="23"/>
        <v>0</v>
      </c>
      <c r="R323" s="311">
        <f t="shared" ca="1" si="24"/>
        <v>5.4892448317245268E-5</v>
      </c>
      <c r="S323" s="311">
        <f t="shared" ca="1" si="25"/>
        <v>-7.7479684530192827E-3</v>
      </c>
      <c r="T323" s="310">
        <f t="shared" ca="1" si="26"/>
        <v>2.9473891654456796E-3</v>
      </c>
      <c r="Z323" s="301">
        <f t="shared" si="33"/>
        <v>43647</v>
      </c>
      <c r="AA323" s="308">
        <f t="shared" ca="1" si="27"/>
        <v>0</v>
      </c>
      <c r="AB323" s="311">
        <f t="shared" ca="1" si="28"/>
        <v>5.3348996110758051E-5</v>
      </c>
      <c r="AC323" s="311">
        <f t="shared" ca="1" si="29"/>
        <v>-5.7810484598835865E-3</v>
      </c>
      <c r="AD323" s="310">
        <f t="shared" ca="1" si="30"/>
        <v>4.0422602494807336E-3</v>
      </c>
    </row>
    <row r="324" spans="6:30">
      <c r="F324" s="301">
        <f t="shared" si="34"/>
        <v>43678</v>
      </c>
      <c r="G324" s="308">
        <f t="shared" ca="1" si="35"/>
        <v>0</v>
      </c>
      <c r="H324" s="311">
        <f t="shared" ca="1" si="36"/>
        <v>5.4864401537457752E-5</v>
      </c>
      <c r="I324" s="311">
        <f t="shared" ca="1" si="37"/>
        <v>-7.1367434196787372E-3</v>
      </c>
      <c r="J324" s="310">
        <f t="shared" ca="1" si="38"/>
        <v>1.7143631312313001E-3</v>
      </c>
      <c r="P324" s="301">
        <f t="shared" si="32"/>
        <v>43678</v>
      </c>
      <c r="Q324" s="308">
        <f t="shared" ca="1" si="23"/>
        <v>0</v>
      </c>
      <c r="R324" s="311">
        <f t="shared" ca="1" si="24"/>
        <v>5.472270458417583E-5</v>
      </c>
      <c r="S324" s="311">
        <f t="shared" ca="1" si="25"/>
        <v>-7.8969071828031145E-3</v>
      </c>
      <c r="T324" s="310">
        <f t="shared" ca="1" si="26"/>
        <v>3.8845021935300927E-3</v>
      </c>
      <c r="Z324" s="301">
        <f t="shared" si="33"/>
        <v>43678</v>
      </c>
      <c r="AA324" s="308">
        <f t="shared" ca="1" si="27"/>
        <v>0</v>
      </c>
      <c r="AB324" s="311">
        <f t="shared" ca="1" si="28"/>
        <v>5.3429594012222026E-5</v>
      </c>
      <c r="AC324" s="311">
        <f t="shared" ca="1" si="29"/>
        <v>-6.2998137068744908E-3</v>
      </c>
      <c r="AD324" s="310">
        <f t="shared" ca="1" si="30"/>
        <v>1.9967018784614599E-3</v>
      </c>
    </row>
    <row r="325" spans="6:30">
      <c r="F325" s="301">
        <f t="shared" si="34"/>
        <v>43709</v>
      </c>
      <c r="G325" s="308">
        <f t="shared" ca="1" si="35"/>
        <v>0</v>
      </c>
      <c r="H325" s="311">
        <f t="shared" ca="1" si="36"/>
        <v>5.4820710595038236E-5</v>
      </c>
      <c r="I325" s="311">
        <f t="shared" ca="1" si="37"/>
        <v>-7.7144073070131158E-3</v>
      </c>
      <c r="J325" s="310">
        <f t="shared" ca="1" si="38"/>
        <v>2.6475130414622683E-3</v>
      </c>
      <c r="P325" s="301">
        <f t="shared" si="32"/>
        <v>43709</v>
      </c>
      <c r="Q325" s="308">
        <f t="shared" ca="1" si="23"/>
        <v>0</v>
      </c>
      <c r="R325" s="311">
        <f t="shared" ca="1" si="24"/>
        <v>5.4743411564084354E-5</v>
      </c>
      <c r="S325" s="311">
        <f t="shared" ca="1" si="25"/>
        <v>-7.3353106919407107E-3</v>
      </c>
      <c r="T325" s="310">
        <f t="shared" ca="1" si="26"/>
        <v>1.9967840913717172E-3</v>
      </c>
      <c r="Z325" s="301">
        <f t="shared" si="33"/>
        <v>43709</v>
      </c>
      <c r="AA325" s="308">
        <f t="shared" ca="1" si="27"/>
        <v>0</v>
      </c>
      <c r="AB325" s="311">
        <f t="shared" ca="1" si="28"/>
        <v>5.3249570735047769E-5</v>
      </c>
      <c r="AC325" s="311">
        <f t="shared" ca="1" si="29"/>
        <v>-7.1578416687844149E-3</v>
      </c>
      <c r="AD325" s="310">
        <f t="shared" ca="1" si="30"/>
        <v>4.2665214625066117E-3</v>
      </c>
    </row>
    <row r="326" spans="6:30">
      <c r="F326" s="301">
        <f t="shared" si="34"/>
        <v>43739</v>
      </c>
      <c r="G326" s="308">
        <f t="shared" ca="1" si="35"/>
        <v>0</v>
      </c>
      <c r="H326" s="311">
        <f t="shared" ca="1" si="36"/>
        <v>5.5087186060953641E-5</v>
      </c>
      <c r="I326" s="311">
        <f t="shared" ca="1" si="37"/>
        <v>-5.4779250348749864E-3</v>
      </c>
      <c r="J326" s="310">
        <f t="shared" ca="1" si="38"/>
        <v>1.6958177709973654E-3</v>
      </c>
      <c r="P326" s="301">
        <f t="shared" si="32"/>
        <v>43739</v>
      </c>
      <c r="Q326" s="308">
        <f t="shared" ca="1" si="23"/>
        <v>0</v>
      </c>
      <c r="R326" s="311">
        <f t="shared" ca="1" si="24"/>
        <v>5.5068959828874497E-5</v>
      </c>
      <c r="S326" s="311">
        <f t="shared" ca="1" si="25"/>
        <v>-5.6198349802435432E-3</v>
      </c>
      <c r="T326" s="310">
        <f t="shared" ca="1" si="26"/>
        <v>3.7918626920494525E-3</v>
      </c>
      <c r="Z326" s="301">
        <f t="shared" si="33"/>
        <v>43739</v>
      </c>
      <c r="AA326" s="308">
        <f t="shared" ca="1" si="27"/>
        <v>0</v>
      </c>
      <c r="AB326" s="311">
        <f t="shared" ca="1" si="28"/>
        <v>5.3280811277423012E-5</v>
      </c>
      <c r="AC326" s="311">
        <f t="shared" ca="1" si="29"/>
        <v>-4.9514059683486433E-3</v>
      </c>
      <c r="AD326" s="310">
        <f t="shared" ca="1" si="30"/>
        <v>3.9741950911085233E-3</v>
      </c>
    </row>
    <row r="327" spans="6:30">
      <c r="F327" s="301">
        <f t="shared" si="34"/>
        <v>43770</v>
      </c>
      <c r="G327" s="308">
        <f t="shared" ca="1" si="35"/>
        <v>0</v>
      </c>
      <c r="H327" s="311">
        <f t="shared" ca="1" si="36"/>
        <v>5.4946577062287005E-5</v>
      </c>
      <c r="I327" s="311">
        <f t="shared" ca="1" si="37"/>
        <v>-2.596612926751285E-3</v>
      </c>
      <c r="J327" s="310">
        <f t="shared" ca="1" si="38"/>
        <v>1.6614392885856422E-3</v>
      </c>
      <c r="P327" s="301">
        <f t="shared" si="32"/>
        <v>43770</v>
      </c>
      <c r="Q327" s="308">
        <f t="shared" ca="1" si="23"/>
        <v>0</v>
      </c>
      <c r="R327" s="311">
        <f t="shared" ca="1" si="24"/>
        <v>5.4892440653375729E-5</v>
      </c>
      <c r="S327" s="311">
        <f t="shared" ca="1" si="25"/>
        <v>-2.1998281241450979E-3</v>
      </c>
      <c r="T327" s="310">
        <f t="shared" ca="1" si="26"/>
        <v>1.8809766163843111E-3</v>
      </c>
      <c r="Z327" s="301">
        <f t="shared" si="33"/>
        <v>43770</v>
      </c>
      <c r="AA327" s="308">
        <f t="shared" ca="1" si="27"/>
        <v>0</v>
      </c>
      <c r="AB327" s="311">
        <f t="shared" ca="1" si="28"/>
        <v>5.3441678855126185E-5</v>
      </c>
      <c r="AC327" s="311">
        <f t="shared" ca="1" si="29"/>
        <v>-1.5461892077345274E-3</v>
      </c>
      <c r="AD327" s="310">
        <f t="shared" ca="1" si="30"/>
        <v>3.9882458478512905E-3</v>
      </c>
    </row>
    <row r="328" spans="6:30">
      <c r="F328" s="301">
        <f t="shared" si="34"/>
        <v>43800</v>
      </c>
      <c r="G328" s="308">
        <f t="shared" ca="1" si="35"/>
        <v>0</v>
      </c>
      <c r="H328" s="311">
        <f t="shared" ca="1" si="36"/>
        <v>5.5020887452794653E-5</v>
      </c>
      <c r="I328" s="311">
        <f t="shared" ca="1" si="37"/>
        <v>-4.138861991169196E-3</v>
      </c>
      <c r="J328" s="310">
        <f t="shared" ca="1" si="38"/>
        <v>2.950155779253727E-3</v>
      </c>
      <c r="P328" s="301">
        <f t="shared" si="32"/>
        <v>43800</v>
      </c>
      <c r="Q328" s="308">
        <f t="shared" ca="1" si="23"/>
        <v>0</v>
      </c>
      <c r="R328" s="311">
        <f t="shared" ca="1" si="24"/>
        <v>5.4970883593963293E-5</v>
      </c>
      <c r="S328" s="311">
        <f t="shared" ca="1" si="25"/>
        <v>-4.0978555783033332E-3</v>
      </c>
      <c r="T328" s="310">
        <f t="shared" ca="1" si="26"/>
        <v>2.8615844242765309E-3</v>
      </c>
      <c r="Z328" s="301">
        <f t="shared" si="33"/>
        <v>43800</v>
      </c>
      <c r="AA328" s="308">
        <f t="shared" ca="1" si="27"/>
        <v>0</v>
      </c>
      <c r="AB328" s="311">
        <f t="shared" ca="1" si="28"/>
        <v>5.3462277701310512E-5</v>
      </c>
      <c r="AC328" s="311">
        <f t="shared" ca="1" si="29"/>
        <v>-3.6542811980024847E-3</v>
      </c>
      <c r="AD328" s="310">
        <f t="shared" ca="1" si="30"/>
        <v>2.9685854110910181E-3</v>
      </c>
    </row>
    <row r="329" spans="6:30">
      <c r="F329" s="301">
        <f t="shared" si="34"/>
        <v>43831</v>
      </c>
      <c r="G329" s="308">
        <f t="shared" ca="1" si="35"/>
        <v>0</v>
      </c>
      <c r="H329" s="311">
        <f t="shared" ca="1" si="36"/>
        <v>-5.2659471529659108E-5</v>
      </c>
      <c r="I329" s="311">
        <f t="shared" ca="1" si="37"/>
        <v>-1.8798278803727753E-3</v>
      </c>
      <c r="J329" s="310">
        <f t="shared" ca="1" si="38"/>
        <v>3.2447488422548965E-3</v>
      </c>
      <c r="P329" s="301">
        <f t="shared" si="32"/>
        <v>43831</v>
      </c>
      <c r="Q329" s="308">
        <f t="shared" ca="1" si="23"/>
        <v>0</v>
      </c>
      <c r="R329" s="311">
        <f t="shared" ca="1" si="24"/>
        <v>-5.2679067121141898E-5</v>
      </c>
      <c r="S329" s="311">
        <f t="shared" ca="1" si="25"/>
        <v>-1.5724955930453977E-3</v>
      </c>
      <c r="T329" s="310">
        <f t="shared" ca="1" si="26"/>
        <v>2.716777801338166E-3</v>
      </c>
      <c r="Z329" s="301">
        <f t="shared" si="33"/>
        <v>43831</v>
      </c>
      <c r="AA329" s="308">
        <f t="shared" ca="1" si="27"/>
        <v>0</v>
      </c>
      <c r="AB329" s="311">
        <f t="shared" ca="1" si="28"/>
        <v>-5.1825088262846819E-5</v>
      </c>
      <c r="AC329" s="311">
        <f t="shared" ca="1" si="29"/>
        <v>-8.4521839613771466E-4</v>
      </c>
      <c r="AD329" s="310">
        <f t="shared" ca="1" si="30"/>
        <v>2.8711598800339466E-3</v>
      </c>
    </row>
    <row r="330" spans="6:30">
      <c r="F330" s="301">
        <f t="shared" si="34"/>
        <v>43862</v>
      </c>
      <c r="G330" s="308">
        <f t="shared" ca="1" si="35"/>
        <v>0</v>
      </c>
      <c r="H330" s="311">
        <f t="shared" ca="1" si="36"/>
        <v>-5.2717979525440661E-5</v>
      </c>
      <c r="I330" s="311">
        <f t="shared" ca="1" si="37"/>
        <v>-1.6660170052398282E-3</v>
      </c>
      <c r="J330" s="310">
        <f t="shared" ca="1" si="38"/>
        <v>2.6276689446007584E-3</v>
      </c>
      <c r="P330" s="301">
        <f t="shared" si="32"/>
        <v>43862</v>
      </c>
      <c r="Q330" s="308">
        <f t="shared" ca="1" si="23"/>
        <v>0</v>
      </c>
      <c r="R330" s="311">
        <f t="shared" ca="1" si="24"/>
        <v>-5.2708071087037567E-5</v>
      </c>
      <c r="S330" s="311">
        <f t="shared" ca="1" si="25"/>
        <v>-1.5114831468043821E-3</v>
      </c>
      <c r="T330" s="310">
        <f t="shared" ca="1" si="26"/>
        <v>1.9383142060782621E-3</v>
      </c>
      <c r="Z330" s="301">
        <f t="shared" si="33"/>
        <v>43862</v>
      </c>
      <c r="AA330" s="308">
        <f t="shared" ca="1" si="27"/>
        <v>0</v>
      </c>
      <c r="AB330" s="311">
        <f t="shared" ca="1" si="28"/>
        <v>-5.1674431471027127E-5</v>
      </c>
      <c r="AC330" s="311">
        <f t="shared" ca="1" si="29"/>
        <v>-7.7306576474422961E-4</v>
      </c>
      <c r="AD330" s="310">
        <f t="shared" ca="1" si="30"/>
        <v>4.1175289497399348E-3</v>
      </c>
    </row>
    <row r="331" spans="6:30">
      <c r="F331" s="301">
        <f t="shared" si="34"/>
        <v>43891</v>
      </c>
      <c r="G331" s="308">
        <f t="shared" ca="1" si="35"/>
        <v>0</v>
      </c>
      <c r="H331" s="311">
        <f t="shared" ca="1" si="36"/>
        <v>-5.284320019105504E-5</v>
      </c>
      <c r="I331" s="311">
        <f t="shared" ca="1" si="37"/>
        <v>-1.7872071615334661E-3</v>
      </c>
      <c r="J331" s="310">
        <f t="shared" ca="1" si="38"/>
        <v>3.2924654639259199E-3</v>
      </c>
      <c r="P331" s="301">
        <f t="shared" si="32"/>
        <v>43891</v>
      </c>
      <c r="Q331" s="308">
        <f t="shared" ca="1" si="23"/>
        <v>0</v>
      </c>
      <c r="R331" s="311">
        <f t="shared" ca="1" si="24"/>
        <v>-5.2816704682490112E-5</v>
      </c>
      <c r="S331" s="311">
        <f t="shared" ca="1" si="25"/>
        <v>-1.4677397123343816E-3</v>
      </c>
      <c r="T331" s="310">
        <f t="shared" ca="1" si="26"/>
        <v>2.7624845687999056E-3</v>
      </c>
      <c r="Z331" s="301">
        <f t="shared" si="33"/>
        <v>43891</v>
      </c>
      <c r="AA331" s="308">
        <f t="shared" ca="1" si="27"/>
        <v>0</v>
      </c>
      <c r="AB331" s="311">
        <f t="shared" ca="1" si="28"/>
        <v>-5.1640433301858302E-5</v>
      </c>
      <c r="AC331" s="311">
        <f t="shared" ca="1" si="29"/>
        <v>-7.4790226013854433E-4</v>
      </c>
      <c r="AD331" s="310">
        <f t="shared" ca="1" si="30"/>
        <v>1.9293880454456236E-3</v>
      </c>
    </row>
    <row r="332" spans="6:30">
      <c r="F332" s="301">
        <f t="shared" si="34"/>
        <v>43922</v>
      </c>
      <c r="G332" s="308">
        <f t="shared" ca="1" si="35"/>
        <v>0</v>
      </c>
      <c r="H332" s="311">
        <f t="shared" ca="1" si="36"/>
        <v>-5.2743536004373759E-5</v>
      </c>
      <c r="I332" s="311">
        <f t="shared" ca="1" si="37"/>
        <v>-4.2387429893816497E-3</v>
      </c>
      <c r="J332" s="310">
        <f t="shared" ca="1" si="38"/>
        <v>8.6136801931568918E-4</v>
      </c>
      <c r="P332" s="301">
        <f t="shared" si="32"/>
        <v>43922</v>
      </c>
      <c r="Q332" s="308">
        <f t="shared" ca="1" si="23"/>
        <v>0</v>
      </c>
      <c r="R332" s="311">
        <f t="shared" ca="1" si="24"/>
        <v>-5.2801029088778151E-5</v>
      </c>
      <c r="S332" s="311">
        <f t="shared" ca="1" si="25"/>
        <v>-4.2173539596144227E-3</v>
      </c>
      <c r="T332" s="310">
        <f t="shared" ca="1" si="26"/>
        <v>1.9397304662718273E-3</v>
      </c>
      <c r="Z332" s="301">
        <f t="shared" si="33"/>
        <v>43922</v>
      </c>
      <c r="AA332" s="308">
        <f t="shared" ca="1" si="27"/>
        <v>0</v>
      </c>
      <c r="AB332" s="311">
        <f t="shared" ca="1" si="28"/>
        <v>-5.1844634436970516E-5</v>
      </c>
      <c r="AC332" s="311">
        <f t="shared" ca="1" si="29"/>
        <v>-2.9175373339541677E-3</v>
      </c>
      <c r="AD332" s="310">
        <f t="shared" ca="1" si="30"/>
        <v>3.8024432042973455E-3</v>
      </c>
    </row>
    <row r="333" spans="6:30">
      <c r="F333" s="301">
        <f t="shared" si="34"/>
        <v>43952</v>
      </c>
      <c r="G333" s="308">
        <f t="shared" ca="1" si="35"/>
        <v>0</v>
      </c>
      <c r="H333" s="311">
        <f t="shared" ca="1" si="36"/>
        <v>-5.275623659939388E-5</v>
      </c>
      <c r="I333" s="311">
        <f t="shared" ca="1" si="37"/>
        <v>-7.7390929865306379E-3</v>
      </c>
      <c r="J333" s="310">
        <f t="shared" ca="1" si="38"/>
        <v>8.2252875227473154E-4</v>
      </c>
      <c r="P333" s="301">
        <f t="shared" si="32"/>
        <v>43952</v>
      </c>
      <c r="Q333" s="308">
        <f t="shared" ca="1" si="23"/>
        <v>0</v>
      </c>
      <c r="R333" s="311">
        <f t="shared" ca="1" si="24"/>
        <v>-5.2871555777600499E-5</v>
      </c>
      <c r="S333" s="311">
        <f t="shared" ca="1" si="25"/>
        <v>-7.9762577550388514E-3</v>
      </c>
      <c r="T333" s="310">
        <f t="shared" ca="1" si="26"/>
        <v>2.8968142455547685E-3</v>
      </c>
      <c r="Z333" s="301">
        <f t="shared" si="33"/>
        <v>43952</v>
      </c>
      <c r="AA333" s="308">
        <f t="shared" ca="1" si="27"/>
        <v>0</v>
      </c>
      <c r="AB333" s="311">
        <f t="shared" ca="1" si="28"/>
        <v>-5.2053872781954169E-5</v>
      </c>
      <c r="AC333" s="311">
        <f t="shared" ca="1" si="29"/>
        <v>-9.0325100076837916E-3</v>
      </c>
      <c r="AD333" s="310">
        <f t="shared" ca="1" si="30"/>
        <v>5.5418746232644978E-3</v>
      </c>
    </row>
    <row r="334" spans="6:30">
      <c r="F334" s="301">
        <f t="shared" si="34"/>
        <v>43983</v>
      </c>
      <c r="G334" s="308">
        <f t="shared" ca="1" si="35"/>
        <v>0</v>
      </c>
      <c r="H334" s="311">
        <f t="shared" ca="1" si="36"/>
        <v>-5.2717593721718359E-5</v>
      </c>
      <c r="I334" s="311">
        <f t="shared" ca="1" si="37"/>
        <v>-6.9400570822164553E-3</v>
      </c>
      <c r="J334" s="310">
        <f t="shared" ca="1" si="38"/>
        <v>1.7303324725552738E-3</v>
      </c>
      <c r="P334" s="301">
        <f t="shared" si="32"/>
        <v>43983</v>
      </c>
      <c r="Q334" s="308">
        <f t="shared" ca="1" si="23"/>
        <v>0</v>
      </c>
      <c r="R334" s="311">
        <f t="shared" ca="1" si="24"/>
        <v>-5.2729817885954766E-5</v>
      </c>
      <c r="S334" s="311">
        <f t="shared" ca="1" si="25"/>
        <v>-6.3948371722198916E-3</v>
      </c>
      <c r="T334" s="310">
        <f t="shared" ca="1" si="26"/>
        <v>1.9955128311914816E-3</v>
      </c>
      <c r="Z334" s="301">
        <f t="shared" si="33"/>
        <v>43983</v>
      </c>
      <c r="AA334" s="308">
        <f t="shared" ca="1" si="27"/>
        <v>0</v>
      </c>
      <c r="AB334" s="311">
        <f t="shared" ca="1" si="28"/>
        <v>-5.1987432509115195E-5</v>
      </c>
      <c r="AC334" s="311">
        <f t="shared" ca="1" si="29"/>
        <v>-6.1153200143789777E-3</v>
      </c>
      <c r="AD334" s="310">
        <f t="shared" ca="1" si="30"/>
        <v>3.1735701255435345E-3</v>
      </c>
    </row>
    <row r="335" spans="6:30">
      <c r="F335" s="301">
        <f t="shared" si="34"/>
        <v>44013</v>
      </c>
      <c r="G335" s="308">
        <f t="shared" ca="1" si="35"/>
        <v>0</v>
      </c>
      <c r="H335" s="311">
        <f t="shared" ca="1" si="36"/>
        <v>-5.2765072216076625E-5</v>
      </c>
      <c r="I335" s="311">
        <f t="shared" ca="1" si="37"/>
        <v>-6.071866970032036E-3</v>
      </c>
      <c r="J335" s="310">
        <f t="shared" ca="1" si="38"/>
        <v>3.4115801611447338E-3</v>
      </c>
      <c r="P335" s="301">
        <f t="shared" si="32"/>
        <v>44013</v>
      </c>
      <c r="Q335" s="308">
        <f t="shared" ca="1" si="23"/>
        <v>0</v>
      </c>
      <c r="R335" s="311">
        <f t="shared" ca="1" si="24"/>
        <v>-5.2602896225995011E-5</v>
      </c>
      <c r="S335" s="311">
        <f t="shared" ca="1" si="25"/>
        <v>-5.7921318421734203E-3</v>
      </c>
      <c r="T335" s="310">
        <f t="shared" ca="1" si="26"/>
        <v>2.9121803326084272E-3</v>
      </c>
      <c r="Z335" s="301">
        <f t="shared" si="33"/>
        <v>44013</v>
      </c>
      <c r="AA335" s="308">
        <f t="shared" ca="1" si="27"/>
        <v>0</v>
      </c>
      <c r="AB335" s="311">
        <f t="shared" ca="1" si="28"/>
        <v>-5.1796852612362443E-5</v>
      </c>
      <c r="AC335" s="311">
        <f t="shared" ca="1" si="29"/>
        <v>-5.451423840521219E-3</v>
      </c>
      <c r="AD335" s="310">
        <f t="shared" ca="1" si="30"/>
        <v>3.0128193608360831E-3</v>
      </c>
    </row>
    <row r="336" spans="6:30">
      <c r="F336" s="301">
        <f t="shared" si="34"/>
        <v>44044</v>
      </c>
      <c r="G336" s="308">
        <f t="shared" ca="1" si="35"/>
        <v>0</v>
      </c>
      <c r="H336" s="311">
        <f t="shared" ca="1" si="36"/>
        <v>-5.2684850233131186E-5</v>
      </c>
      <c r="I336" s="311">
        <f t="shared" ca="1" si="37"/>
        <v>-6.7071118811918851E-3</v>
      </c>
      <c r="J336" s="310">
        <f t="shared" ca="1" si="38"/>
        <v>1.7313116114017202E-3</v>
      </c>
      <c r="P336" s="301">
        <f t="shared" si="32"/>
        <v>44044</v>
      </c>
      <c r="Q336" s="308">
        <f t="shared" ca="1" si="23"/>
        <v>0</v>
      </c>
      <c r="R336" s="311">
        <f t="shared" ca="1" si="24"/>
        <v>-5.2695528119595103E-5</v>
      </c>
      <c r="S336" s="311">
        <f t="shared" ca="1" si="25"/>
        <v>-6.4120092793149563E-3</v>
      </c>
      <c r="T336" s="310">
        <f t="shared" ca="1" si="26"/>
        <v>9.2937271301241076E-4</v>
      </c>
      <c r="Z336" s="301">
        <f t="shared" si="33"/>
        <v>44044</v>
      </c>
      <c r="AA336" s="308">
        <f t="shared" ca="1" si="27"/>
        <v>0</v>
      </c>
      <c r="AB336" s="311">
        <f t="shared" ca="1" si="28"/>
        <v>-5.1801424737041302E-5</v>
      </c>
      <c r="AC336" s="311">
        <f t="shared" ca="1" si="29"/>
        <v>-5.5406651074061397E-3</v>
      </c>
      <c r="AD336" s="310">
        <f t="shared" ca="1" si="30"/>
        <v>2.9951391053184562E-3</v>
      </c>
    </row>
    <row r="337" spans="6:30">
      <c r="F337" s="301">
        <f t="shared" si="34"/>
        <v>44075</v>
      </c>
      <c r="G337" s="308">
        <f t="shared" ca="1" si="35"/>
        <v>0</v>
      </c>
      <c r="H337" s="311">
        <f t="shared" ca="1" si="36"/>
        <v>-5.2761129573530852E-5</v>
      </c>
      <c r="I337" s="311">
        <f t="shared" ca="1" si="37"/>
        <v>-5.7111686549639051E-3</v>
      </c>
      <c r="J337" s="310">
        <f t="shared" ca="1" si="38"/>
        <v>1.7845985369204787E-3</v>
      </c>
      <c r="P337" s="301">
        <f t="shared" si="32"/>
        <v>44075</v>
      </c>
      <c r="Q337" s="308">
        <f t="shared" ca="1" si="23"/>
        <v>0</v>
      </c>
      <c r="R337" s="311">
        <f t="shared" ca="1" si="24"/>
        <v>-5.2708691898994964E-5</v>
      </c>
      <c r="S337" s="311">
        <f t="shared" ca="1" si="25"/>
        <v>-6.7571247696749381E-3</v>
      </c>
      <c r="T337" s="310">
        <f t="shared" ca="1" si="26"/>
        <v>2.0282344404733976E-3</v>
      </c>
      <c r="Z337" s="301">
        <f t="shared" si="33"/>
        <v>44075</v>
      </c>
      <c r="AA337" s="308">
        <f t="shared" ca="1" si="27"/>
        <v>0</v>
      </c>
      <c r="AB337" s="311">
        <f t="shared" ca="1" si="28"/>
        <v>-5.190869069160442E-5</v>
      </c>
      <c r="AC337" s="311">
        <f t="shared" ca="1" si="29"/>
        <v>-5.3955202128364022E-3</v>
      </c>
      <c r="AD337" s="310">
        <f t="shared" ca="1" si="30"/>
        <v>4.1474875761853269E-3</v>
      </c>
    </row>
    <row r="338" spans="6:30">
      <c r="F338" s="301">
        <f t="shared" si="34"/>
        <v>44105</v>
      </c>
      <c r="G338" s="308">
        <f t="shared" ca="1" si="35"/>
        <v>0</v>
      </c>
      <c r="H338" s="311">
        <f t="shared" ca="1" si="36"/>
        <v>-5.2709288311247882E-5</v>
      </c>
      <c r="I338" s="311">
        <f t="shared" ca="1" si="37"/>
        <v>-4.2761239257256278E-3</v>
      </c>
      <c r="J338" s="310">
        <f t="shared" ca="1" si="38"/>
        <v>2.4969246544248591E-3</v>
      </c>
      <c r="P338" s="301">
        <f t="shared" si="32"/>
        <v>44105</v>
      </c>
      <c r="Q338" s="308">
        <f t="shared" ca="1" si="23"/>
        <v>0</v>
      </c>
      <c r="R338" s="311">
        <f t="shared" ca="1" si="24"/>
        <v>-5.272146342627515E-5</v>
      </c>
      <c r="S338" s="311">
        <f t="shared" ca="1" si="25"/>
        <v>-5.2641712306351618E-3</v>
      </c>
      <c r="T338" s="310">
        <f t="shared" ca="1" si="26"/>
        <v>2.8618154568711418E-3</v>
      </c>
      <c r="Z338" s="301">
        <f t="shared" si="33"/>
        <v>44105</v>
      </c>
      <c r="AA338" s="308">
        <f t="shared" ca="1" si="27"/>
        <v>0</v>
      </c>
      <c r="AB338" s="311">
        <f t="shared" ca="1" si="28"/>
        <v>-5.1782902930730401E-5</v>
      </c>
      <c r="AC338" s="311">
        <f t="shared" ca="1" si="29"/>
        <v>-3.7110912551642228E-3</v>
      </c>
      <c r="AD338" s="310">
        <f t="shared" ca="1" si="30"/>
        <v>3.0139143886087627E-3</v>
      </c>
    </row>
    <row r="339" spans="6:30">
      <c r="F339" s="301">
        <f t="shared" si="34"/>
        <v>44136</v>
      </c>
      <c r="G339" s="308">
        <f t="shared" ca="1" si="35"/>
        <v>0</v>
      </c>
      <c r="H339" s="311">
        <f t="shared" ca="1" si="36"/>
        <v>-5.2740788607730238E-5</v>
      </c>
      <c r="I339" s="311">
        <f t="shared" ca="1" si="37"/>
        <v>-2.2736398513503175E-3</v>
      </c>
      <c r="J339" s="310">
        <f t="shared" ca="1" si="38"/>
        <v>2.5298629801917549E-3</v>
      </c>
      <c r="P339" s="301">
        <f t="shared" si="32"/>
        <v>44136</v>
      </c>
      <c r="Q339" s="308">
        <f t="shared" ca="1" si="23"/>
        <v>0</v>
      </c>
      <c r="R339" s="311">
        <f t="shared" ca="1" si="24"/>
        <v>-5.2725508450146563E-5</v>
      </c>
      <c r="S339" s="311">
        <f t="shared" ca="1" si="25"/>
        <v>-2.1176218905105682E-3</v>
      </c>
      <c r="T339" s="310">
        <f t="shared" ca="1" si="26"/>
        <v>2.90380484019237E-3</v>
      </c>
      <c r="Z339" s="301">
        <f t="shared" si="33"/>
        <v>44136</v>
      </c>
      <c r="AA339" s="308">
        <f t="shared" ca="1" si="27"/>
        <v>0</v>
      </c>
      <c r="AB339" s="311">
        <f t="shared" ca="1" si="28"/>
        <v>-5.1951619994605736E-5</v>
      </c>
      <c r="AC339" s="311">
        <f t="shared" ca="1" si="29"/>
        <v>-1.3289808121950131E-3</v>
      </c>
      <c r="AD339" s="310">
        <f t="shared" ca="1" si="30"/>
        <v>3.0453354412005584E-3</v>
      </c>
    </row>
    <row r="340" spans="6:30">
      <c r="F340" s="301">
        <f t="shared" si="34"/>
        <v>44166</v>
      </c>
      <c r="G340" s="308">
        <f t="shared" ca="1" si="35"/>
        <v>0</v>
      </c>
      <c r="H340" s="311">
        <f t="shared" ca="1" si="36"/>
        <v>-5.2757091708044435E-5</v>
      </c>
      <c r="I340" s="311">
        <f t="shared" ca="1" si="37"/>
        <v>-4.0128693043275376E-3</v>
      </c>
      <c r="J340" s="310">
        <f t="shared" ca="1" si="38"/>
        <v>1.6973199356071778E-3</v>
      </c>
      <c r="P340" s="301">
        <f t="shared" si="32"/>
        <v>44166</v>
      </c>
      <c r="Q340" s="308">
        <f t="shared" ca="1" si="23"/>
        <v>0</v>
      </c>
      <c r="R340" s="311">
        <f t="shared" ca="1" si="24"/>
        <v>-5.2785418726664091E-5</v>
      </c>
      <c r="S340" s="311">
        <f t="shared" ca="1" si="25"/>
        <v>-3.8642367028192126E-3</v>
      </c>
      <c r="T340" s="310">
        <f t="shared" ca="1" si="26"/>
        <v>2.7971124240697698E-3</v>
      </c>
      <c r="Z340" s="301">
        <f t="shared" si="33"/>
        <v>44166</v>
      </c>
      <c r="AA340" s="308">
        <f t="shared" ca="1" si="27"/>
        <v>0</v>
      </c>
      <c r="AB340" s="311">
        <f t="shared" ca="1" si="28"/>
        <v>-5.1776022780392061E-5</v>
      </c>
      <c r="AC340" s="311">
        <f t="shared" ca="1" si="29"/>
        <v>-3.479920627641464E-3</v>
      </c>
      <c r="AD340" s="310">
        <f t="shared" ca="1" si="30"/>
        <v>2.9645308202355114E-3</v>
      </c>
    </row>
    <row r="341" spans="6:30">
      <c r="F341" s="301">
        <f t="shared" si="34"/>
        <v>44197</v>
      </c>
      <c r="G341" s="308">
        <f t="shared" ca="1" si="35"/>
        <v>0</v>
      </c>
      <c r="H341" s="311">
        <f t="shared" ca="1" si="36"/>
        <v>-2.1879067370578209E-4</v>
      </c>
      <c r="I341" s="311">
        <f t="shared" ca="1" si="37"/>
        <v>-1.9181459277752833E-3</v>
      </c>
      <c r="J341" s="310">
        <f t="shared" ca="1" si="38"/>
        <v>3.2802550696939825E-3</v>
      </c>
      <c r="P341" s="301">
        <f t="shared" si="32"/>
        <v>44197</v>
      </c>
      <c r="Q341" s="308">
        <f t="shared" ca="1" si="23"/>
        <v>0</v>
      </c>
      <c r="R341" s="311">
        <f t="shared" ca="1" si="24"/>
        <v>-2.1879064693985928E-4</v>
      </c>
      <c r="S341" s="311">
        <f t="shared" ca="1" si="25"/>
        <v>-2.0615609997530759E-3</v>
      </c>
      <c r="T341" s="310">
        <f t="shared" ca="1" si="26"/>
        <v>2.7983847819099683E-3</v>
      </c>
      <c r="Z341" s="301">
        <f t="shared" si="33"/>
        <v>44197</v>
      </c>
      <c r="AA341" s="308">
        <f t="shared" ca="1" si="27"/>
        <v>0</v>
      </c>
      <c r="AB341" s="311">
        <f t="shared" ca="1" si="28"/>
        <v>-2.177453943543739E-4</v>
      </c>
      <c r="AC341" s="311">
        <f t="shared" ca="1" si="29"/>
        <v>-1.0588615971652837E-3</v>
      </c>
      <c r="AD341" s="310">
        <f t="shared" ca="1" si="30"/>
        <v>2.9028216267934503E-3</v>
      </c>
    </row>
    <row r="342" spans="6:30">
      <c r="F342" s="301">
        <f t="shared" si="34"/>
        <v>44228</v>
      </c>
      <c r="G342" s="308">
        <f t="shared" ca="1" si="35"/>
        <v>0</v>
      </c>
      <c r="H342" s="311">
        <f t="shared" ca="1" si="36"/>
        <v>-2.1860318136612822E-4</v>
      </c>
      <c r="I342" s="311">
        <f t="shared" ca="1" si="37"/>
        <v>-1.9658120744678875E-3</v>
      </c>
      <c r="J342" s="310">
        <f t="shared" ca="1" si="38"/>
        <v>1.763255883134196E-3</v>
      </c>
      <c r="P342" s="301">
        <f t="shared" si="32"/>
        <v>44228</v>
      </c>
      <c r="Q342" s="308">
        <f t="shared" ca="1" si="23"/>
        <v>0</v>
      </c>
      <c r="R342" s="311">
        <f t="shared" ca="1" si="24"/>
        <v>-2.1858341306646434E-4</v>
      </c>
      <c r="S342" s="311">
        <f t="shared" ca="1" si="25"/>
        <v>-2.0879149208857806E-3</v>
      </c>
      <c r="T342" s="310">
        <f t="shared" ca="1" si="26"/>
        <v>2.0043528980366876E-3</v>
      </c>
      <c r="Z342" s="301">
        <f t="shared" si="33"/>
        <v>44228</v>
      </c>
      <c r="AA342" s="308">
        <f t="shared" ca="1" si="27"/>
        <v>0</v>
      </c>
      <c r="AB342" s="311">
        <f t="shared" ca="1" si="28"/>
        <v>-2.1753200846519327E-4</v>
      </c>
      <c r="AC342" s="311">
        <f t="shared" ca="1" si="29"/>
        <v>-1.0709447452333931E-3</v>
      </c>
      <c r="AD342" s="310">
        <f t="shared" ca="1" si="30"/>
        <v>4.2712428474642739E-3</v>
      </c>
    </row>
    <row r="343" spans="6:30">
      <c r="F343" s="301">
        <f t="shared" si="34"/>
        <v>44256</v>
      </c>
      <c r="G343" s="308">
        <f t="shared" ca="1" si="35"/>
        <v>0</v>
      </c>
      <c r="H343" s="311">
        <f t="shared" ca="1" si="36"/>
        <v>-2.1870211004659801E-4</v>
      </c>
      <c r="I343" s="311">
        <f t="shared" ca="1" si="37"/>
        <v>-1.5928571359072885E-3</v>
      </c>
      <c r="J343" s="310">
        <f t="shared" ca="1" si="38"/>
        <v>1.6218163794261553E-3</v>
      </c>
      <c r="P343" s="301">
        <f t="shared" si="32"/>
        <v>44256</v>
      </c>
      <c r="Q343" s="308">
        <f t="shared" ca="1" si="23"/>
        <v>0</v>
      </c>
      <c r="R343" s="311">
        <f t="shared" ca="1" si="24"/>
        <v>-2.1879057101514832E-4</v>
      </c>
      <c r="S343" s="311">
        <f t="shared" ca="1" si="25"/>
        <v>-2.0783179868069102E-3</v>
      </c>
      <c r="T343" s="310">
        <f t="shared" ca="1" si="26"/>
        <v>3.7095500793653535E-3</v>
      </c>
      <c r="Z343" s="301">
        <f t="shared" si="33"/>
        <v>44256</v>
      </c>
      <c r="AA343" s="308">
        <f t="shared" ca="1" si="27"/>
        <v>0</v>
      </c>
      <c r="AB343" s="311">
        <f t="shared" ca="1" si="28"/>
        <v>-2.1779621373851921E-4</v>
      </c>
      <c r="AC343" s="311">
        <f t="shared" ca="1" si="29"/>
        <v>-1.1770224468335977E-3</v>
      </c>
      <c r="AD343" s="310">
        <f t="shared" ca="1" si="30"/>
        <v>4.8391337670836698E-3</v>
      </c>
    </row>
    <row r="344" spans="6:30">
      <c r="F344" s="301">
        <f t="shared" si="34"/>
        <v>44287</v>
      </c>
      <c r="G344" s="308">
        <f t="shared" ca="1" si="35"/>
        <v>0</v>
      </c>
      <c r="H344" s="311">
        <f t="shared" ca="1" si="36"/>
        <v>-2.1874694744661305E-4</v>
      </c>
      <c r="I344" s="311">
        <f t="shared" ca="1" si="37"/>
        <v>-4.4362789267455849E-3</v>
      </c>
      <c r="J344" s="310">
        <f t="shared" ca="1" si="38"/>
        <v>1.6984503251038507E-3</v>
      </c>
      <c r="P344" s="301">
        <f t="shared" si="32"/>
        <v>44287</v>
      </c>
      <c r="Q344" s="308">
        <f t="shared" ca="1" si="23"/>
        <v>0</v>
      </c>
      <c r="R344" s="311">
        <f t="shared" ca="1" si="24"/>
        <v>-2.1902211728175303E-4</v>
      </c>
      <c r="S344" s="311">
        <f t="shared" ca="1" si="25"/>
        <v>-4.2648657851143135E-3</v>
      </c>
      <c r="T344" s="310">
        <f t="shared" ca="1" si="26"/>
        <v>1.9082343456775508E-3</v>
      </c>
      <c r="Z344" s="301">
        <f t="shared" si="33"/>
        <v>44287</v>
      </c>
      <c r="AA344" s="308">
        <f t="shared" ca="1" si="27"/>
        <v>0</v>
      </c>
      <c r="AB344" s="311">
        <f t="shared" ca="1" si="28"/>
        <v>-2.1778556726614884E-4</v>
      </c>
      <c r="AC344" s="311">
        <f t="shared" ca="1" si="29"/>
        <v>-3.459091075592613E-3</v>
      </c>
      <c r="AD344" s="310">
        <f t="shared" ca="1" si="30"/>
        <v>3.1027669639793753E-3</v>
      </c>
    </row>
    <row r="345" spans="6:30">
      <c r="F345" s="301">
        <f t="shared" si="34"/>
        <v>44317</v>
      </c>
      <c r="G345" s="308">
        <f t="shared" ca="1" si="35"/>
        <v>0</v>
      </c>
      <c r="H345" s="311">
        <f t="shared" ca="1" si="36"/>
        <v>-2.185679140296326E-4</v>
      </c>
      <c r="I345" s="311">
        <f t="shared" ca="1" si="37"/>
        <v>-7.0936463144034567E-3</v>
      </c>
      <c r="J345" s="310">
        <f t="shared" ca="1" si="38"/>
        <v>-6.4132145854316147E-2</v>
      </c>
      <c r="P345" s="301">
        <f t="shared" si="32"/>
        <v>44317</v>
      </c>
      <c r="Q345" s="308">
        <f t="shared" ca="1" si="23"/>
        <v>0</v>
      </c>
      <c r="R345" s="311">
        <f t="shared" ca="1" si="24"/>
        <v>-2.198512813251785E-4</v>
      </c>
      <c r="S345" s="311">
        <f t="shared" ca="1" si="25"/>
        <v>-1.1607381211738099E-2</v>
      </c>
      <c r="T345" s="310">
        <f t="shared" ca="1" si="26"/>
        <v>1.2733161975909013E-2</v>
      </c>
      <c r="Z345" s="301">
        <f t="shared" si="33"/>
        <v>44317</v>
      </c>
      <c r="AA345" s="308">
        <f t="shared" ca="1" si="27"/>
        <v>0</v>
      </c>
      <c r="AB345" s="311">
        <f t="shared" ca="1" si="28"/>
        <v>-2.176820643429167E-4</v>
      </c>
      <c r="AC345" s="311">
        <f t="shared" ca="1" si="29"/>
        <v>-4.6183778711377244E-3</v>
      </c>
      <c r="AD345" s="310">
        <f t="shared" ca="1" si="30"/>
        <v>-6.233208799907608E-2</v>
      </c>
    </row>
    <row r="346" spans="6:30">
      <c r="F346" s="301">
        <f t="shared" si="34"/>
        <v>44348</v>
      </c>
      <c r="G346" s="308">
        <f t="shared" ca="1" si="35"/>
        <v>0</v>
      </c>
      <c r="H346" s="311">
        <f t="shared" ca="1" si="36"/>
        <v>-2.1905593972648685E-4</v>
      </c>
      <c r="I346" s="311">
        <f t="shared" ca="1" si="37"/>
        <v>-7.1988704109430257E-3</v>
      </c>
      <c r="J346" s="310">
        <f t="shared" ca="1" si="38"/>
        <v>2.1466945481843815</v>
      </c>
      <c r="P346" s="301">
        <f t="shared" si="32"/>
        <v>44348</v>
      </c>
      <c r="Q346" s="308">
        <f t="shared" ca="1" si="23"/>
        <v>0</v>
      </c>
      <c r="R346" s="311">
        <f t="shared" ca="1" si="24"/>
        <v>-2.1889751172166072E-4</v>
      </c>
      <c r="S346" s="311">
        <f t="shared" ca="1" si="25"/>
        <v>-6.8253832363832645E-3</v>
      </c>
      <c r="T346" s="310">
        <f t="shared" ca="1" si="26"/>
        <v>1.9803800808522176E-3</v>
      </c>
      <c r="Z346" s="301">
        <f t="shared" si="33"/>
        <v>44348</v>
      </c>
      <c r="AA346" s="308">
        <f t="shared" ca="1" si="27"/>
        <v>0</v>
      </c>
      <c r="AB346" s="311">
        <f t="shared" ca="1" si="28"/>
        <v>-2.1803168545453389E-4</v>
      </c>
      <c r="AC346" s="311">
        <f t="shared" ca="1" si="29"/>
        <v>-6.1328596071467123E-3</v>
      </c>
      <c r="AD346" s="310">
        <f t="shared" ca="1" si="30"/>
        <v>2.5917497804766589</v>
      </c>
    </row>
    <row r="347" spans="6:30">
      <c r="F347" s="301">
        <f t="shared" si="34"/>
        <v>44378</v>
      </c>
      <c r="G347" s="308">
        <f t="shared" ca="1" si="35"/>
        <v>0</v>
      </c>
      <c r="H347" s="311">
        <f t="shared" ca="1" si="36"/>
        <v>-2.1893661376992668E-4</v>
      </c>
      <c r="I347" s="311">
        <f t="shared" ca="1" si="37"/>
        <v>-6.9697421244691027E-3</v>
      </c>
      <c r="J347" s="310">
        <f t="shared" ca="1" si="38"/>
        <v>1.7456207225103881E-3</v>
      </c>
      <c r="P347" s="301">
        <f t="shared" si="32"/>
        <v>44378</v>
      </c>
      <c r="Q347" s="308">
        <f t="shared" ca="1" si="23"/>
        <v>0</v>
      </c>
      <c r="R347" s="311">
        <f t="shared" ca="1" si="24"/>
        <v>-2.187659816655918E-4</v>
      </c>
      <c r="S347" s="311">
        <f t="shared" ca="1" si="25"/>
        <v>-7.6579356647690222E-3</v>
      </c>
      <c r="T347" s="310">
        <f t="shared" ca="1" si="26"/>
        <v>2.9280235503403862E-3</v>
      </c>
      <c r="Z347" s="301">
        <f t="shared" si="33"/>
        <v>44378</v>
      </c>
      <c r="AA347" s="308">
        <f t="shared" ca="1" si="27"/>
        <v>0</v>
      </c>
      <c r="AB347" s="311">
        <f t="shared" ca="1" si="28"/>
        <v>-2.1775159653669718E-4</v>
      </c>
      <c r="AC347" s="311">
        <f t="shared" ca="1" si="29"/>
        <v>-6.0973743183440066E-3</v>
      </c>
      <c r="AD347" s="310">
        <f t="shared" ca="1" si="30"/>
        <v>4.092344604867737E-3</v>
      </c>
    </row>
    <row r="348" spans="6:30">
      <c r="F348" s="301">
        <f t="shared" si="34"/>
        <v>44409</v>
      </c>
      <c r="G348" s="308">
        <f t="shared" ca="1" si="35"/>
        <v>0</v>
      </c>
      <c r="H348" s="311">
        <f t="shared" ca="1" si="36"/>
        <v>-2.1849613327029616E-4</v>
      </c>
      <c r="I348" s="311">
        <f t="shared" ca="1" si="37"/>
        <v>-6.2353596133033484E-3</v>
      </c>
      <c r="J348" s="310">
        <f t="shared" ca="1" si="38"/>
        <v>3.4099346943450293E-3</v>
      </c>
      <c r="P348" s="301">
        <f t="shared" si="32"/>
        <v>44409</v>
      </c>
      <c r="Q348" s="308">
        <f t="shared" ca="1" si="23"/>
        <v>0</v>
      </c>
      <c r="R348" s="311">
        <f t="shared" ca="1" si="24"/>
        <v>-2.1854424479184065E-4</v>
      </c>
      <c r="S348" s="311">
        <f t="shared" ca="1" si="25"/>
        <v>-5.9978542629441911E-3</v>
      </c>
      <c r="T348" s="310">
        <f t="shared" ca="1" si="26"/>
        <v>1.8891298758427766E-3</v>
      </c>
      <c r="Z348" s="301">
        <f t="shared" si="33"/>
        <v>44409</v>
      </c>
      <c r="AA348" s="308">
        <f t="shared" ca="1" si="27"/>
        <v>0</v>
      </c>
      <c r="AB348" s="311">
        <f t="shared" ca="1" si="28"/>
        <v>-2.1778859233678727E-4</v>
      </c>
      <c r="AC348" s="311">
        <f t="shared" ca="1" si="29"/>
        <v>-4.9982474017535861E-3</v>
      </c>
      <c r="AD348" s="310">
        <f t="shared" ca="1" si="30"/>
        <v>3.0150763094054511E-3</v>
      </c>
    </row>
    <row r="349" spans="6:30">
      <c r="F349" s="301">
        <f t="shared" si="34"/>
        <v>44440</v>
      </c>
      <c r="G349" s="308">
        <f t="shared" ca="1" si="35"/>
        <v>0</v>
      </c>
      <c r="H349" s="311">
        <f t="shared" ca="1" si="36"/>
        <v>-2.1872124211597122E-4</v>
      </c>
      <c r="I349" s="311">
        <f t="shared" ca="1" si="37"/>
        <v>-7.4467154716953976E-3</v>
      </c>
      <c r="J349" s="310">
        <f t="shared" ca="1" si="38"/>
        <v>1.8159405166948694E-3</v>
      </c>
      <c r="P349" s="301">
        <f t="shared" si="32"/>
        <v>44440</v>
      </c>
      <c r="Q349" s="308">
        <f t="shared" ca="1" si="23"/>
        <v>0</v>
      </c>
      <c r="R349" s="311">
        <f t="shared" ca="1" si="24"/>
        <v>-2.1895879794020523E-4</v>
      </c>
      <c r="S349" s="311">
        <f t="shared" ca="1" si="25"/>
        <v>-8.0014490071353972E-3</v>
      </c>
      <c r="T349" s="310">
        <f t="shared" ca="1" si="26"/>
        <v>2.978548434005468E-3</v>
      </c>
      <c r="Z349" s="301">
        <f t="shared" si="33"/>
        <v>44440</v>
      </c>
      <c r="AA349" s="308">
        <f t="shared" ca="1" si="27"/>
        <v>0</v>
      </c>
      <c r="AB349" s="311">
        <f t="shared" ca="1" si="28"/>
        <v>-2.1787517721272298E-4</v>
      </c>
      <c r="AC349" s="311">
        <f t="shared" ca="1" si="29"/>
        <v>-5.7932187851805761E-3</v>
      </c>
      <c r="AD349" s="310">
        <f t="shared" ca="1" si="30"/>
        <v>2.0838318788976018E-3</v>
      </c>
    </row>
    <row r="350" spans="6:30">
      <c r="F350" s="301">
        <f t="shared" si="34"/>
        <v>44470</v>
      </c>
      <c r="G350" s="308">
        <f t="shared" ca="1" si="35"/>
        <v>0</v>
      </c>
      <c r="H350" s="311">
        <f t="shared" ca="1" si="36"/>
        <v>-2.1858326033397102E-4</v>
      </c>
      <c r="I350" s="311">
        <f t="shared" ca="1" si="37"/>
        <v>-5.3797398360441173E-3</v>
      </c>
      <c r="J350" s="310">
        <f t="shared" ca="1" si="38"/>
        <v>1.7098751215631758E-3</v>
      </c>
      <c r="P350" s="301">
        <f t="shared" si="32"/>
        <v>44470</v>
      </c>
      <c r="Q350" s="308">
        <f t="shared" ca="1" si="23"/>
        <v>0</v>
      </c>
      <c r="R350" s="311">
        <f t="shared" ca="1" si="24"/>
        <v>-2.1865755873928805E-4</v>
      </c>
      <c r="S350" s="311">
        <f t="shared" ca="1" si="25"/>
        <v>-5.4850363581206985E-3</v>
      </c>
      <c r="T350" s="310">
        <f t="shared" ca="1" si="26"/>
        <v>2.8814089092452644E-3</v>
      </c>
      <c r="Z350" s="301">
        <f t="shared" si="33"/>
        <v>44470</v>
      </c>
      <c r="AA350" s="308">
        <f t="shared" ca="1" si="27"/>
        <v>0</v>
      </c>
      <c r="AB350" s="311">
        <f t="shared" ca="1" si="28"/>
        <v>-2.1779995017845444E-4</v>
      </c>
      <c r="AC350" s="311">
        <f t="shared" ca="1" si="29"/>
        <v>-3.4989271666899802E-3</v>
      </c>
      <c r="AD350" s="310">
        <f t="shared" ca="1" si="30"/>
        <v>1.9635557580182095E-3</v>
      </c>
    </row>
    <row r="351" spans="6:30">
      <c r="F351" s="301">
        <f t="shared" si="34"/>
        <v>44501</v>
      </c>
      <c r="G351" s="308">
        <f t="shared" ca="1" si="35"/>
        <v>0</v>
      </c>
      <c r="H351" s="311">
        <f t="shared" ca="1" si="36"/>
        <v>-2.1854859928938097E-4</v>
      </c>
      <c r="I351" s="311">
        <f t="shared" ca="1" si="37"/>
        <v>-1.7725142396500804E-3</v>
      </c>
      <c r="J351" s="310">
        <f t="shared" ca="1" si="38"/>
        <v>8.0500109249315166E-4</v>
      </c>
      <c r="P351" s="301">
        <f t="shared" si="32"/>
        <v>44501</v>
      </c>
      <c r="Q351" s="308">
        <f t="shared" ca="1" si="23"/>
        <v>0</v>
      </c>
      <c r="R351" s="311">
        <f t="shared" ca="1" si="24"/>
        <v>-2.1848143878711035E-4</v>
      </c>
      <c r="S351" s="311">
        <f t="shared" ca="1" si="25"/>
        <v>-2.1018090364260944E-3</v>
      </c>
      <c r="T351" s="310">
        <f t="shared" ca="1" si="26"/>
        <v>1.9205887094535523E-3</v>
      </c>
      <c r="Z351" s="301">
        <f t="shared" si="33"/>
        <v>44501</v>
      </c>
      <c r="AA351" s="308">
        <f t="shared" ca="1" si="27"/>
        <v>0</v>
      </c>
      <c r="AB351" s="311">
        <f t="shared" ca="1" si="28"/>
        <v>-2.1769522503722882E-4</v>
      </c>
      <c r="AC351" s="311">
        <f t="shared" ca="1" si="29"/>
        <v>-1.1328352199508895E-3</v>
      </c>
      <c r="AD351" s="310">
        <f t="shared" ca="1" si="30"/>
        <v>3.9741800854402598E-3</v>
      </c>
    </row>
    <row r="352" spans="6:30">
      <c r="F352" s="301">
        <f t="shared" si="34"/>
        <v>44531</v>
      </c>
      <c r="G352" s="308">
        <f t="shared" ca="1" si="35"/>
        <v>0</v>
      </c>
      <c r="H352" s="311">
        <f t="shared" ca="1" si="36"/>
        <v>-2.1899033580685678E-4</v>
      </c>
      <c r="I352" s="311">
        <f t="shared" ca="1" si="37"/>
        <v>-4.4373953098603147E-3</v>
      </c>
      <c r="J352" s="310">
        <f t="shared" ca="1" si="38"/>
        <v>1.6308066983905523E-3</v>
      </c>
      <c r="P352" s="301">
        <f t="shared" si="32"/>
        <v>44531</v>
      </c>
      <c r="Q352" s="308">
        <f t="shared" ca="1" si="23"/>
        <v>0</v>
      </c>
      <c r="R352" s="311">
        <f t="shared" ca="1" si="24"/>
        <v>-2.1893554070440135E-4</v>
      </c>
      <c r="S352" s="311">
        <f t="shared" ca="1" si="25"/>
        <v>-5.1520833291260892E-3</v>
      </c>
      <c r="T352" s="310">
        <f t="shared" ca="1" si="26"/>
        <v>2.8599800827036059E-3</v>
      </c>
      <c r="Z352" s="301">
        <f t="shared" si="33"/>
        <v>44531</v>
      </c>
      <c r="AA352" s="308">
        <f t="shared" ca="1" si="27"/>
        <v>0</v>
      </c>
      <c r="AB352" s="311">
        <f t="shared" ca="1" si="28"/>
        <v>-2.1779022596646325E-4</v>
      </c>
      <c r="AC352" s="311">
        <f t="shared" ca="1" si="29"/>
        <v>-3.8306149938922562E-3</v>
      </c>
      <c r="AD352" s="310">
        <f t="shared" ca="1" si="30"/>
        <v>2.9682912352040347E-3</v>
      </c>
    </row>
    <row r="353" spans="6:30">
      <c r="F353" s="301">
        <f t="shared" si="34"/>
        <v>44562</v>
      </c>
      <c r="G353" s="308">
        <f t="shared" ca="1" si="35"/>
        <v>0</v>
      </c>
      <c r="H353" s="311">
        <f t="shared" ca="1" si="36"/>
        <v>-4.2133452790915626E-5</v>
      </c>
      <c r="I353" s="311">
        <f t="shared" ca="1" si="37"/>
        <v>-2.3059539532737094E-3</v>
      </c>
      <c r="J353" s="310">
        <f t="shared" ca="1" si="38"/>
        <v>1.5968084027278007E-3</v>
      </c>
      <c r="P353" s="301">
        <f t="shared" si="32"/>
        <v>44562</v>
      </c>
      <c r="Q353" s="308">
        <f t="shared" ca="1" si="23"/>
        <v>0</v>
      </c>
      <c r="R353" s="311">
        <f t="shared" ca="1" si="24"/>
        <v>-4.2189929599367737E-5</v>
      </c>
      <c r="S353" s="311">
        <f t="shared" ca="1" si="25"/>
        <v>-2.3185269243625184E-3</v>
      </c>
      <c r="T353" s="310">
        <f t="shared" ca="1" si="26"/>
        <v>2.8017841055916204E-3</v>
      </c>
      <c r="Z353" s="301">
        <f t="shared" si="33"/>
        <v>44562</v>
      </c>
      <c r="AA353" s="308">
        <f t="shared" ca="1" si="27"/>
        <v>0</v>
      </c>
      <c r="AB353" s="311">
        <f t="shared" ca="1" si="28"/>
        <v>-4.1907907684546331E-5</v>
      </c>
      <c r="AC353" s="311">
        <f t="shared" ca="1" si="29"/>
        <v>-1.0863254072179807E-3</v>
      </c>
      <c r="AD353" s="310">
        <f t="shared" ca="1" si="30"/>
        <v>2.8984715338205014E-3</v>
      </c>
    </row>
    <row r="354" spans="6:30">
      <c r="F354" s="301">
        <f t="shared" si="34"/>
        <v>44593</v>
      </c>
      <c r="G354" s="308">
        <f t="shared" ca="1" si="35"/>
        <v>0</v>
      </c>
      <c r="H354" s="311">
        <f t="shared" ca="1" si="36"/>
        <v>-4.2272023638156853E-5</v>
      </c>
      <c r="I354" s="311">
        <f t="shared" ca="1" si="37"/>
        <v>-2.256087217158087E-3</v>
      </c>
      <c r="J354" s="310">
        <f t="shared" ca="1" si="38"/>
        <v>1.7730266106643633E-3</v>
      </c>
      <c r="P354" s="301">
        <f t="shared" si="32"/>
        <v>44593</v>
      </c>
      <c r="Q354" s="308">
        <f t="shared" ca="1" si="23"/>
        <v>0</v>
      </c>
      <c r="R354" s="311">
        <f t="shared" ca="1" si="24"/>
        <v>-4.2271899508339317E-5</v>
      </c>
      <c r="S354" s="311">
        <f t="shared" ca="1" si="25"/>
        <v>-2.2285358241472819E-3</v>
      </c>
      <c r="T354" s="310">
        <f t="shared" ca="1" si="26"/>
        <v>1.9860134325615508E-3</v>
      </c>
      <c r="Z354" s="301">
        <f t="shared" si="33"/>
        <v>44593</v>
      </c>
      <c r="AA354" s="308">
        <f t="shared" ca="1" si="27"/>
        <v>0</v>
      </c>
      <c r="AB354" s="311">
        <f t="shared" ca="1" si="28"/>
        <v>-4.1920870450296022E-5</v>
      </c>
      <c r="AC354" s="311">
        <f t="shared" ca="1" si="29"/>
        <v>-1.0416347498298784E-3</v>
      </c>
      <c r="AD354" s="310">
        <f t="shared" ca="1" si="30"/>
        <v>3.1854429624575964E-3</v>
      </c>
    </row>
    <row r="355" spans="6:30">
      <c r="F355" s="301">
        <f t="shared" si="34"/>
        <v>44621</v>
      </c>
      <c r="G355" s="308">
        <f t="shared" ca="1" si="35"/>
        <v>0</v>
      </c>
      <c r="H355" s="311">
        <f t="shared" ca="1" si="36"/>
        <v>-4.2539919841155793E-5</v>
      </c>
      <c r="I355" s="311">
        <f t="shared" ca="1" si="37"/>
        <v>-2.2122581950997366E-3</v>
      </c>
      <c r="J355" s="310">
        <f t="shared" ca="1" si="38"/>
        <v>2.4526369076780519E-3</v>
      </c>
      <c r="P355" s="301">
        <f t="shared" si="32"/>
        <v>44621</v>
      </c>
      <c r="Q355" s="308">
        <f t="shared" ca="1" si="23"/>
        <v>0</v>
      </c>
      <c r="R355" s="311">
        <f t="shared" ca="1" si="24"/>
        <v>-4.2410029438832986E-5</v>
      </c>
      <c r="S355" s="311">
        <f t="shared" ca="1" si="25"/>
        <v>-2.0909318813319144E-3</v>
      </c>
      <c r="T355" s="310">
        <f t="shared" ca="1" si="26"/>
        <v>2.2358723388038459E-3</v>
      </c>
      <c r="Z355" s="301">
        <f t="shared" si="33"/>
        <v>44621</v>
      </c>
      <c r="AA355" s="308">
        <f t="shared" ca="1" si="27"/>
        <v>0</v>
      </c>
      <c r="AB355" s="311">
        <f t="shared" ca="1" si="28"/>
        <v>-4.1804272309375889E-5</v>
      </c>
      <c r="AC355" s="311">
        <f t="shared" ca="1" si="29"/>
        <v>-1.0599896613182613E-3</v>
      </c>
      <c r="AD355" s="310">
        <f t="shared" ca="1" si="30"/>
        <v>2.8860513488762063E-3</v>
      </c>
    </row>
    <row r="356" spans="6:30">
      <c r="F356" s="301">
        <f t="shared" si="34"/>
        <v>44652</v>
      </c>
      <c r="G356" s="308">
        <f t="shared" ca="1" si="35"/>
        <v>0</v>
      </c>
      <c r="H356" s="311">
        <f t="shared" ca="1" si="36"/>
        <v>-4.2177251935671123E-5</v>
      </c>
      <c r="I356" s="311">
        <f t="shared" ca="1" si="37"/>
        <v>-5.1424208453615394E-3</v>
      </c>
      <c r="J356" s="310">
        <f t="shared" ca="1" si="38"/>
        <v>8.7700889016173456E-4</v>
      </c>
      <c r="P356" s="301">
        <f t="shared" si="32"/>
        <v>44652</v>
      </c>
      <c r="Q356" s="308">
        <f t="shared" ca="1" si="23"/>
        <v>0</v>
      </c>
      <c r="R356" s="311">
        <f t="shared" ca="1" si="24"/>
        <v>-4.2300260978067605E-5</v>
      </c>
      <c r="S356" s="311">
        <f t="shared" ca="1" si="25"/>
        <v>-4.6734124774526764E-3</v>
      </c>
      <c r="T356" s="310">
        <f t="shared" ca="1" si="26"/>
        <v>1.9856491640024565E-3</v>
      </c>
      <c r="Z356" s="301">
        <f t="shared" si="33"/>
        <v>44652</v>
      </c>
      <c r="AA356" s="308">
        <f t="shared" ca="1" si="27"/>
        <v>0</v>
      </c>
      <c r="AB356" s="311">
        <f t="shared" ca="1" si="28"/>
        <v>-4.2015752311219678E-5</v>
      </c>
      <c r="AC356" s="311">
        <f t="shared" ca="1" si="29"/>
        <v>-3.3640907364005379E-3</v>
      </c>
      <c r="AD356" s="310">
        <f t="shared" ca="1" si="30"/>
        <v>5.1252395986216559E-3</v>
      </c>
    </row>
    <row r="357" spans="6:30">
      <c r="F357" s="301">
        <f t="shared" si="34"/>
        <v>44682</v>
      </c>
      <c r="G357" s="308">
        <f t="shared" ca="1" si="35"/>
        <v>0</v>
      </c>
      <c r="H357" s="311">
        <f t="shared" ca="1" si="36"/>
        <v>-4.2473206464110902E-5</v>
      </c>
      <c r="I357" s="311">
        <f t="shared" ca="1" si="37"/>
        <v>-8.0716206641592292E-3</v>
      </c>
      <c r="J357" s="310">
        <f t="shared" ca="1" si="38"/>
        <v>1.7396810697166476E-2</v>
      </c>
      <c r="P357" s="301">
        <f t="shared" si="32"/>
        <v>44682</v>
      </c>
      <c r="Q357" s="308">
        <f t="shared" ca="1" si="23"/>
        <v>0</v>
      </c>
      <c r="R357" s="311">
        <f t="shared" ca="1" si="24"/>
        <v>-4.2375607151590167E-5</v>
      </c>
      <c r="S357" s="311">
        <f t="shared" ca="1" si="25"/>
        <v>-7.2105968215744332E-3</v>
      </c>
      <c r="T357" s="310">
        <f t="shared" ca="1" si="26"/>
        <v>1.8984475964969327E-3</v>
      </c>
      <c r="Z357" s="301">
        <f t="shared" si="33"/>
        <v>44682</v>
      </c>
      <c r="AA357" s="308">
        <f t="shared" ca="1" si="27"/>
        <v>0</v>
      </c>
      <c r="AB357" s="311">
        <f t="shared" ca="1" si="28"/>
        <v>-4.2057170434151026E-5</v>
      </c>
      <c r="AC357" s="311">
        <f t="shared" ca="1" si="29"/>
        <v>-5.932407153109609E-3</v>
      </c>
      <c r="AD357" s="310">
        <f t="shared" ca="1" si="30"/>
        <v>3.0205880325810952E-3</v>
      </c>
    </row>
    <row r="358" spans="6:30">
      <c r="F358" s="301">
        <f t="shared" si="34"/>
        <v>44713</v>
      </c>
      <c r="G358" s="308">
        <f t="shared" ca="1" si="35"/>
        <v>0</v>
      </c>
      <c r="H358" s="311">
        <f t="shared" ca="1" si="36"/>
        <v>-4.2471126803445003E-5</v>
      </c>
      <c r="I358" s="311">
        <f t="shared" ca="1" si="37"/>
        <v>-8.2002026742520329E-3</v>
      </c>
      <c r="J358" s="310">
        <f t="shared" ca="1" si="38"/>
        <v>1.8299181564076505E-3</v>
      </c>
      <c r="P358" s="301">
        <f t="shared" si="32"/>
        <v>44713</v>
      </c>
      <c r="Q358" s="308">
        <f t="shared" ca="1" si="23"/>
        <v>0</v>
      </c>
      <c r="R358" s="311">
        <f t="shared" ca="1" si="24"/>
        <v>-4.2717003055914304E-5</v>
      </c>
      <c r="S358" s="311">
        <f t="shared" ca="1" si="25"/>
        <v>-8.4217706179344765E-3</v>
      </c>
      <c r="T358" s="310">
        <f t="shared" ca="1" si="26"/>
        <v>3.0564134090202977E-3</v>
      </c>
      <c r="Z358" s="301">
        <f t="shared" si="33"/>
        <v>44713</v>
      </c>
      <c r="AA358" s="308">
        <f t="shared" ca="1" si="27"/>
        <v>0</v>
      </c>
      <c r="AB358" s="311">
        <f t="shared" ca="1" si="28"/>
        <v>-4.2056023447090141E-5</v>
      </c>
      <c r="AC358" s="311">
        <f t="shared" ca="1" si="29"/>
        <v>-6.4981596095544658E-3</v>
      </c>
      <c r="AD358" s="310">
        <f t="shared" ca="1" si="30"/>
        <v>4.2203757262810893E-3</v>
      </c>
    </row>
    <row r="359" spans="6:30">
      <c r="F359" s="301">
        <f t="shared" si="34"/>
        <v>44743</v>
      </c>
      <c r="G359" s="308">
        <f t="shared" ca="1" si="35"/>
        <v>0</v>
      </c>
      <c r="H359" s="311">
        <f t="shared" ca="1" si="36"/>
        <v>-4.2242056233932068E-5</v>
      </c>
      <c r="I359" s="311">
        <f t="shared" ca="1" si="37"/>
        <v>-7.2753716751674524E-3</v>
      </c>
      <c r="J359" s="310">
        <f t="shared" ca="1" si="38"/>
        <v>1.7525849483057687E-3</v>
      </c>
      <c r="P359" s="301">
        <f t="shared" si="32"/>
        <v>44743</v>
      </c>
      <c r="Q359" s="308">
        <f t="shared" ca="1" si="23"/>
        <v>0</v>
      </c>
      <c r="R359" s="311">
        <f t="shared" ca="1" si="24"/>
        <v>-4.2358617631799156E-5</v>
      </c>
      <c r="S359" s="311">
        <f t="shared" ca="1" si="25"/>
        <v>-7.0484523989355896E-3</v>
      </c>
      <c r="T359" s="310">
        <f t="shared" ca="1" si="26"/>
        <v>2.8501753954088827E-3</v>
      </c>
      <c r="Z359" s="301">
        <f t="shared" si="33"/>
        <v>44743</v>
      </c>
      <c r="AA359" s="308">
        <f t="shared" ca="1" si="27"/>
        <v>0</v>
      </c>
      <c r="AB359" s="311">
        <f t="shared" ca="1" si="28"/>
        <v>-4.1958000005726248E-5</v>
      </c>
      <c r="AC359" s="311">
        <f t="shared" ca="1" si="29"/>
        <v>-4.8530914165332284E-3</v>
      </c>
      <c r="AD359" s="310">
        <f t="shared" ca="1" si="30"/>
        <v>2.9913451403631441E-3</v>
      </c>
    </row>
    <row r="360" spans="6:30">
      <c r="F360" s="301">
        <f t="shared" si="34"/>
        <v>44774</v>
      </c>
      <c r="G360" s="308">
        <f t="shared" ca="1" si="35"/>
        <v>0</v>
      </c>
      <c r="H360" s="311">
        <f t="shared" ca="1" si="36"/>
        <v>-4.2211343663445255E-5</v>
      </c>
      <c r="I360" s="311">
        <f t="shared" ca="1" si="37"/>
        <v>-6.4537508694506585E-3</v>
      </c>
      <c r="J360" s="310">
        <f t="shared" ca="1" si="38"/>
        <v>1.65062621079759E-3</v>
      </c>
      <c r="P360" s="301">
        <f t="shared" si="32"/>
        <v>44774</v>
      </c>
      <c r="Q360" s="308">
        <f t="shared" ca="1" si="23"/>
        <v>0</v>
      </c>
      <c r="R360" s="311">
        <f t="shared" ca="1" si="24"/>
        <v>-4.216105411580795E-5</v>
      </c>
      <c r="S360" s="311">
        <f t="shared" ca="1" si="25"/>
        <v>-5.8748702625263105E-3</v>
      </c>
      <c r="T360" s="310">
        <f t="shared" ca="1" si="26"/>
        <v>1.8871454716580249E-3</v>
      </c>
      <c r="Z360" s="301">
        <f t="shared" si="33"/>
        <v>44774</v>
      </c>
      <c r="AA360" s="308">
        <f t="shared" ca="1" si="27"/>
        <v>0</v>
      </c>
      <c r="AB360" s="311">
        <f t="shared" ca="1" si="28"/>
        <v>-4.1881298388335431E-5</v>
      </c>
      <c r="AC360" s="311">
        <f t="shared" ca="1" si="29"/>
        <v>-5.3241575566017607E-3</v>
      </c>
      <c r="AD360" s="310">
        <f t="shared" ca="1" si="30"/>
        <v>3.0836173962369706E-3</v>
      </c>
    </row>
    <row r="361" spans="6:30">
      <c r="F361" s="301">
        <f t="shared" si="34"/>
        <v>44805</v>
      </c>
      <c r="G361" s="308">
        <f t="shared" ca="1" si="35"/>
        <v>0</v>
      </c>
      <c r="H361" s="311">
        <f t="shared" ca="1" si="36"/>
        <v>-4.2445232204979533E-5</v>
      </c>
      <c r="I361" s="311">
        <f t="shared" ca="1" si="37"/>
        <v>-8.9817842958400673E-3</v>
      </c>
      <c r="J361" s="310">
        <f t="shared" ca="1" si="38"/>
        <v>1.7729529317700443E-3</v>
      </c>
      <c r="P361" s="301">
        <f t="shared" si="32"/>
        <v>44805</v>
      </c>
      <c r="Q361" s="308">
        <f t="shared" ca="1" si="23"/>
        <v>0</v>
      </c>
      <c r="R361" s="311">
        <f t="shared" ca="1" si="24"/>
        <v>-4.2480747125428486E-5</v>
      </c>
      <c r="S361" s="311">
        <f t="shared" ca="1" si="25"/>
        <v>-8.5352731885555144E-3</v>
      </c>
      <c r="T361" s="310">
        <f t="shared" ca="1" si="26"/>
        <v>2.9967955905227939E-3</v>
      </c>
      <c r="Z361" s="301">
        <f t="shared" si="33"/>
        <v>44805</v>
      </c>
      <c r="AA361" s="308">
        <f t="shared" ca="1" si="27"/>
        <v>0</v>
      </c>
      <c r="AB361" s="311">
        <f t="shared" ca="1" si="28"/>
        <v>-4.2010756931665227E-5</v>
      </c>
      <c r="AC361" s="311">
        <f t="shared" ca="1" si="29"/>
        <v>-7.8305903901023655E-3</v>
      </c>
      <c r="AD361" s="310">
        <f t="shared" ca="1" si="30"/>
        <v>3.2313634539398173E-3</v>
      </c>
    </row>
    <row r="362" spans="6:30">
      <c r="F362" s="301">
        <f t="shared" si="34"/>
        <v>44835</v>
      </c>
      <c r="G362" s="308">
        <f t="shared" ca="1" si="35"/>
        <v>0</v>
      </c>
      <c r="H362" s="311">
        <f t="shared" ca="1" si="36"/>
        <v>-4.1990374169298406E-5</v>
      </c>
      <c r="I362" s="311">
        <f t="shared" ca="1" si="37"/>
        <v>-5.2440980640536816E-3</v>
      </c>
      <c r="J362" s="310">
        <f t="shared" ca="1" si="38"/>
        <v>2.547536982728138E-3</v>
      </c>
      <c r="P362" s="301">
        <f t="shared" si="32"/>
        <v>44835</v>
      </c>
      <c r="Q362" s="308">
        <f t="shared" ca="1" si="23"/>
        <v>0</v>
      </c>
      <c r="R362" s="311">
        <f t="shared" ca="1" si="24"/>
        <v>-4.2000370235606432E-5</v>
      </c>
      <c r="S362" s="311">
        <f t="shared" ca="1" si="25"/>
        <v>-5.1377403878350991E-3</v>
      </c>
      <c r="T362" s="310">
        <f t="shared" ca="1" si="26"/>
        <v>2.8595446572787786E-3</v>
      </c>
      <c r="Z362" s="301">
        <f t="shared" si="33"/>
        <v>44835</v>
      </c>
      <c r="AA362" s="308">
        <f t="shared" ca="1" si="27"/>
        <v>0</v>
      </c>
      <c r="AB362" s="311">
        <f t="shared" ca="1" si="28"/>
        <v>-4.182870042235276E-5</v>
      </c>
      <c r="AC362" s="311">
        <f t="shared" ca="1" si="29"/>
        <v>-3.9425972631201844E-3</v>
      </c>
      <c r="AD362" s="310">
        <f t="shared" ca="1" si="30"/>
        <v>2.9692079079628453E-3</v>
      </c>
    </row>
    <row r="363" spans="6:30">
      <c r="F363" s="301">
        <f t="shared" si="34"/>
        <v>44866</v>
      </c>
      <c r="G363" s="308">
        <f t="shared" ca="1" si="35"/>
        <v>0</v>
      </c>
      <c r="H363" s="311">
        <f t="shared" ca="1" si="36"/>
        <v>-4.2121794578187099E-5</v>
      </c>
      <c r="I363" s="311">
        <f t="shared" ca="1" si="37"/>
        <v>-2.11451264472029E-3</v>
      </c>
      <c r="J363" s="310">
        <f t="shared" ca="1" si="38"/>
        <v>1.6322843970200118E-3</v>
      </c>
      <c r="P363" s="301">
        <f t="shared" si="32"/>
        <v>44866</v>
      </c>
      <c r="Q363" s="308">
        <f t="shared" ca="1" si="23"/>
        <v>0</v>
      </c>
      <c r="R363" s="311">
        <f t="shared" ca="1" si="24"/>
        <v>-4.1964380722792072E-5</v>
      </c>
      <c r="S363" s="311">
        <f t="shared" ca="1" si="25"/>
        <v>-2.0913694762506596E-3</v>
      </c>
      <c r="T363" s="310">
        <f t="shared" ca="1" si="26"/>
        <v>2.8105071510635682E-3</v>
      </c>
      <c r="Z363" s="301">
        <f t="shared" si="33"/>
        <v>44866</v>
      </c>
      <c r="AA363" s="308">
        <f t="shared" ca="1" si="27"/>
        <v>0</v>
      </c>
      <c r="AB363" s="311">
        <f t="shared" ca="1" si="28"/>
        <v>-4.1786468959026379E-5</v>
      </c>
      <c r="AC363" s="311">
        <f t="shared" ca="1" si="29"/>
        <v>-1.1018894565476556E-3</v>
      </c>
      <c r="AD363" s="310">
        <f t="shared" ca="1" si="30"/>
        <v>2.9920470696200852E-3</v>
      </c>
    </row>
    <row r="364" spans="6:30">
      <c r="F364" s="301">
        <f t="shared" si="34"/>
        <v>44896</v>
      </c>
      <c r="G364" s="308">
        <f t="shared" ca="1" si="35"/>
        <v>0</v>
      </c>
      <c r="H364" s="311">
        <f t="shared" ca="1" si="36"/>
        <v>-4.2302995914789143E-5</v>
      </c>
      <c r="I364" s="311">
        <f t="shared" ca="1" si="37"/>
        <v>-5.4106139279298526E-3</v>
      </c>
      <c r="J364" s="310">
        <f t="shared" ca="1" si="38"/>
        <v>3.3303783668019449E-3</v>
      </c>
      <c r="P364" s="301">
        <f t="shared" si="32"/>
        <v>44896</v>
      </c>
      <c r="Q364" s="308">
        <f t="shared" ca="1" si="23"/>
        <v>0</v>
      </c>
      <c r="R364" s="311">
        <f t="shared" ca="1" si="24"/>
        <v>-4.236911531285692E-5</v>
      </c>
      <c r="S364" s="311">
        <f t="shared" ca="1" si="25"/>
        <v>-4.8487412976793154E-3</v>
      </c>
      <c r="T364" s="310">
        <f t="shared" ca="1" si="26"/>
        <v>2.8212049889044799E-3</v>
      </c>
      <c r="Z364" s="301">
        <f t="shared" si="33"/>
        <v>44896</v>
      </c>
      <c r="AA364" s="308">
        <f t="shared" ca="1" si="27"/>
        <v>0</v>
      </c>
      <c r="AB364" s="311">
        <f t="shared" ca="1" si="28"/>
        <v>-4.1881608752625255E-5</v>
      </c>
      <c r="AC364" s="311">
        <f t="shared" ca="1" si="29"/>
        <v>-3.7007876737117362E-3</v>
      </c>
      <c r="AD364" s="310">
        <f t="shared" ca="1" si="30"/>
        <v>3.9789027332080007E-3</v>
      </c>
    </row>
    <row r="365" spans="6:30">
      <c r="F365" s="301">
        <f t="shared" si="34"/>
        <v>44927</v>
      </c>
      <c r="G365" s="308">
        <f t="shared" ca="1" si="35"/>
        <v>0</v>
      </c>
      <c r="H365" s="311">
        <f t="shared" ca="1" si="36"/>
        <v>1.7724433067534129E-4</v>
      </c>
      <c r="I365" s="311">
        <f t="shared" ca="1" si="37"/>
        <v>-2.5703627867811329E-3</v>
      </c>
      <c r="J365" s="310">
        <f t="shared" ca="1" si="38"/>
        <v>2.4586238907788882E-3</v>
      </c>
      <c r="P365" s="301">
        <f t="shared" si="32"/>
        <v>44927</v>
      </c>
      <c r="Q365" s="308">
        <f t="shared" ca="1" si="23"/>
        <v>0</v>
      </c>
      <c r="R365" s="311">
        <f t="shared" ca="1" si="24"/>
        <v>1.7724241467931279E-4</v>
      </c>
      <c r="S365" s="311">
        <f t="shared" ca="1" si="25"/>
        <v>-2.7385977272318396E-3</v>
      </c>
      <c r="T365" s="310">
        <f t="shared" ca="1" si="26"/>
        <v>3.7021070422798008E-3</v>
      </c>
      <c r="Z365" s="301">
        <f t="shared" si="33"/>
        <v>44927</v>
      </c>
      <c r="AA365" s="308">
        <f t="shared" ca="1" si="27"/>
        <v>0</v>
      </c>
      <c r="AB365" s="311">
        <f t="shared" ca="1" si="28"/>
        <v>1.7735320656742104E-4</v>
      </c>
      <c r="AC365" s="311">
        <f t="shared" ca="1" si="29"/>
        <v>-1.1674477686668405E-3</v>
      </c>
      <c r="AD365" s="310">
        <f t="shared" ca="1" si="30"/>
        <v>3.9082301626935934E-3</v>
      </c>
    </row>
    <row r="366" spans="6:30">
      <c r="F366" s="301">
        <f t="shared" si="34"/>
        <v>44958</v>
      </c>
      <c r="G366" s="308">
        <f t="shared" ca="1" si="35"/>
        <v>0</v>
      </c>
      <c r="H366" s="311">
        <f t="shared" ca="1" si="36"/>
        <v>1.7742593775982307E-4</v>
      </c>
      <c r="I366" s="311">
        <f t="shared" ca="1" si="37"/>
        <v>-2.23907184812977E-3</v>
      </c>
      <c r="J366" s="310">
        <f t="shared" ca="1" si="38"/>
        <v>1.8298440878325994E-3</v>
      </c>
      <c r="P366" s="301">
        <f t="shared" si="32"/>
        <v>44958</v>
      </c>
      <c r="Q366" s="308">
        <f t="shared" ca="1" si="23"/>
        <v>0</v>
      </c>
      <c r="R366" s="311">
        <f t="shared" ca="1" si="24"/>
        <v>1.7723603706709667E-4</v>
      </c>
      <c r="S366" s="311">
        <f t="shared" ca="1" si="25"/>
        <v>-2.4072914088046904E-3</v>
      </c>
      <c r="T366" s="310">
        <f t="shared" ca="1" si="26"/>
        <v>1.059139889580285E-3</v>
      </c>
      <c r="Z366" s="301">
        <f t="shared" si="33"/>
        <v>44958</v>
      </c>
      <c r="AA366" s="308">
        <f t="shared" ca="1" si="27"/>
        <v>0</v>
      </c>
      <c r="AB366" s="311">
        <f t="shared" ca="1" si="28"/>
        <v>1.7743450510665504E-4</v>
      </c>
      <c r="AC366" s="311">
        <f t="shared" ca="1" si="29"/>
        <v>-1.2747906505592432E-3</v>
      </c>
      <c r="AD366" s="310">
        <f t="shared" ca="1" si="30"/>
        <v>3.2487373710679002E-3</v>
      </c>
    </row>
    <row r="367" spans="6:30">
      <c r="F367" s="301">
        <f t="shared" si="34"/>
        <v>44986</v>
      </c>
      <c r="G367" s="308">
        <f t="shared" ca="1" si="35"/>
        <v>0</v>
      </c>
      <c r="H367" s="311">
        <f t="shared" ca="1" si="36"/>
        <v>1.7745794395307435E-4</v>
      </c>
      <c r="I367" s="311">
        <f t="shared" ca="1" si="37"/>
        <v>-2.4968253758999026E-3</v>
      </c>
      <c r="J367" s="310">
        <f t="shared" ca="1" si="38"/>
        <v>2.4120810921108848E-3</v>
      </c>
      <c r="P367" s="301">
        <f t="shared" si="32"/>
        <v>44986</v>
      </c>
      <c r="Q367" s="308">
        <f t="shared" ca="1" si="23"/>
        <v>0</v>
      </c>
      <c r="R367" s="311">
        <f t="shared" ca="1" si="24"/>
        <v>1.7741650830527256E-4</v>
      </c>
      <c r="S367" s="311">
        <f t="shared" ca="1" si="25"/>
        <v>-2.3494383980532385E-3</v>
      </c>
      <c r="T367" s="310">
        <f t="shared" ca="1" si="26"/>
        <v>2.7590803555452847E-3</v>
      </c>
      <c r="Z367" s="301">
        <f t="shared" si="33"/>
        <v>44986</v>
      </c>
      <c r="AA367" s="308">
        <f t="shared" ca="1" si="27"/>
        <v>0</v>
      </c>
      <c r="AB367" s="311">
        <f t="shared" ca="1" si="28"/>
        <v>1.7743512418366691E-4</v>
      </c>
      <c r="AC367" s="311">
        <f t="shared" ca="1" si="29"/>
        <v>-1.2172579645510773E-3</v>
      </c>
      <c r="AD367" s="310">
        <f t="shared" ca="1" si="30"/>
        <v>3.8786834024671091E-3</v>
      </c>
    </row>
    <row r="368" spans="6:30">
      <c r="F368" s="301">
        <f t="shared" si="34"/>
        <v>45017</v>
      </c>
      <c r="G368" s="308">
        <f t="shared" ca="1" si="35"/>
        <v>0</v>
      </c>
      <c r="H368" s="311">
        <f t="shared" ca="1" si="36"/>
        <v>1.7711244937035353E-4</v>
      </c>
      <c r="I368" s="311">
        <f t="shared" ca="1" si="37"/>
        <v>-4.903811700659233E-3</v>
      </c>
      <c r="J368" s="310">
        <f t="shared" ca="1" si="38"/>
        <v>3.4968876108616431E-3</v>
      </c>
      <c r="P368" s="301">
        <f t="shared" si="32"/>
        <v>45017</v>
      </c>
      <c r="Q368" s="308">
        <f t="shared" ca="1" si="23"/>
        <v>0</v>
      </c>
      <c r="R368" s="311">
        <f t="shared" ca="1" si="24"/>
        <v>1.7720617643801617E-4</v>
      </c>
      <c r="S368" s="311">
        <f t="shared" ca="1" si="25"/>
        <v>-4.6191314030546993E-3</v>
      </c>
      <c r="T368" s="310">
        <f t="shared" ca="1" si="26"/>
        <v>1.0049382554182529E-3</v>
      </c>
      <c r="Z368" s="301">
        <f t="shared" si="33"/>
        <v>45017</v>
      </c>
      <c r="AA368" s="308">
        <f t="shared" ca="1" si="27"/>
        <v>0</v>
      </c>
      <c r="AB368" s="311">
        <f t="shared" ca="1" si="28"/>
        <v>1.7760090410678941E-4</v>
      </c>
      <c r="AC368" s="311">
        <f t="shared" ca="1" si="29"/>
        <v>-3.8810637643353907E-3</v>
      </c>
      <c r="AD368" s="310">
        <f t="shared" ca="1" si="30"/>
        <v>4.3633600915118365E-3</v>
      </c>
    </row>
    <row r="369" spans="6:30">
      <c r="F369" s="301">
        <f t="shared" si="34"/>
        <v>45047</v>
      </c>
      <c r="G369" s="308">
        <f t="shared" ca="1" si="35"/>
        <v>0</v>
      </c>
      <c r="H369" s="311">
        <f t="shared" ca="1" si="36"/>
        <v>1.7750422115869746E-4</v>
      </c>
      <c r="I369" s="311">
        <f t="shared" ca="1" si="37"/>
        <v>-7.5065811333541177E-3</v>
      </c>
      <c r="J369" s="310">
        <f t="shared" ca="1" si="38"/>
        <v>8.5598714384693686E-4</v>
      </c>
      <c r="P369" s="301">
        <f t="shared" si="32"/>
        <v>45047</v>
      </c>
      <c r="Q369" s="308">
        <f t="shared" ca="1" si="23"/>
        <v>0</v>
      </c>
      <c r="R369" s="311">
        <f t="shared" ca="1" si="24"/>
        <v>1.7746206039426227E-4</v>
      </c>
      <c r="S369" s="311">
        <f t="shared" ca="1" si="25"/>
        <v>-7.1743835387654276E-3</v>
      </c>
      <c r="T369" s="310">
        <f t="shared" ca="1" si="26"/>
        <v>2.3366158772724077E-3</v>
      </c>
      <c r="Z369" s="301">
        <f t="shared" si="33"/>
        <v>45047</v>
      </c>
      <c r="AA369" s="308">
        <f t="shared" ca="1" si="27"/>
        <v>0</v>
      </c>
      <c r="AB369" s="311">
        <f t="shared" ca="1" si="28"/>
        <v>-1</v>
      </c>
      <c r="AC369" s="311">
        <f t="shared" ca="1" si="29"/>
        <v>-1</v>
      </c>
      <c r="AD369" s="310">
        <f t="shared" ca="1" si="30"/>
        <v>-1</v>
      </c>
    </row>
    <row r="370" spans="6:30">
      <c r="F370" s="301">
        <f t="shared" si="34"/>
        <v>45078</v>
      </c>
      <c r="G370" s="308">
        <f t="shared" ca="1" si="35"/>
        <v>0</v>
      </c>
      <c r="H370" s="311">
        <f t="shared" ca="1" si="36"/>
        <v>1.7772094239609793E-4</v>
      </c>
      <c r="I370" s="311">
        <f t="shared" ca="1" si="37"/>
        <v>-9.4852321615682689E-3</v>
      </c>
      <c r="J370" s="310">
        <f t="shared" ca="1" si="38"/>
        <v>1.656696595466546</v>
      </c>
      <c r="P370" s="301">
        <f t="shared" si="32"/>
        <v>45078</v>
      </c>
      <c r="Q370" s="308">
        <f t="shared" ca="1" si="23"/>
        <v>0</v>
      </c>
      <c r="R370" s="311">
        <f t="shared" ca="1" si="24"/>
        <v>1.7767858033268524E-4</v>
      </c>
      <c r="S370" s="311">
        <f t="shared" ca="1" si="25"/>
        <v>-8.6081482874723614E-3</v>
      </c>
      <c r="T370" s="310">
        <f t="shared" ca="1" si="26"/>
        <v>1.5717065918903206</v>
      </c>
      <c r="Z370" s="301">
        <f t="shared" si="33"/>
        <v>45078</v>
      </c>
      <c r="AA370" s="308">
        <f t="shared" ca="1" si="27"/>
        <v>0</v>
      </c>
      <c r="AB370" s="311">
        <f t="shared" ca="1" si="28"/>
        <v>1.7762619055838869E-4</v>
      </c>
      <c r="AC370" s="311">
        <f t="shared" ca="1" si="29"/>
        <v>-6.9192026429745201E-3</v>
      </c>
      <c r="AD370" s="310">
        <f t="shared" ca="1" si="30"/>
        <v>4.6465164825146843E-3</v>
      </c>
    </row>
    <row r="371" spans="6:30">
      <c r="F371" s="301">
        <f t="shared" si="34"/>
        <v>45108</v>
      </c>
      <c r="G371" s="308">
        <f t="shared" ca="1" si="35"/>
        <v>0</v>
      </c>
      <c r="H371" s="311">
        <f t="shared" ca="1" si="36"/>
        <v>1.7719248013681188E-4</v>
      </c>
      <c r="I371" s="311">
        <f t="shared" ca="1" si="37"/>
        <v>-7.3947820363938765E-3</v>
      </c>
      <c r="J371" s="310">
        <f t="shared" ca="1" si="38"/>
        <v>1.6591897138453771E-3</v>
      </c>
      <c r="P371" s="301">
        <f t="shared" si="32"/>
        <v>45108</v>
      </c>
      <c r="Q371" s="308">
        <f t="shared" ca="1" si="23"/>
        <v>0</v>
      </c>
      <c r="R371" s="311">
        <f t="shared" ca="1" si="24"/>
        <v>1.7728883262790873E-4</v>
      </c>
      <c r="S371" s="311">
        <f t="shared" ca="1" si="25"/>
        <v>-6.7424644072976436E-3</v>
      </c>
      <c r="T371" s="310">
        <f t="shared" ca="1" si="26"/>
        <v>1.8967040185831063E-3</v>
      </c>
      <c r="Z371" s="301">
        <f t="shared" si="33"/>
        <v>45108</v>
      </c>
      <c r="AA371" s="308">
        <f t="shared" ca="1" si="27"/>
        <v>0</v>
      </c>
      <c r="AB371" s="311">
        <f t="shared" ca="1" si="28"/>
        <v>1.7740251826414699E-4</v>
      </c>
      <c r="AC371" s="311">
        <f t="shared" ca="1" si="29"/>
        <v>-5.3402080615777558E-3</v>
      </c>
      <c r="AD371" s="310">
        <f t="shared" ca="1" si="30"/>
        <v>2.0123857371161513E-3</v>
      </c>
    </row>
    <row r="372" spans="6:30">
      <c r="F372" s="301">
        <f t="shared" si="34"/>
        <v>45139</v>
      </c>
      <c r="G372" s="308">
        <f t="shared" ca="1" si="35"/>
        <v>0</v>
      </c>
      <c r="H372" s="311">
        <f t="shared" ca="1" si="36"/>
        <v>1.7751308627755868E-4</v>
      </c>
      <c r="I372" s="311">
        <f t="shared" ca="1" si="37"/>
        <v>-6.5541878761689043E-3</v>
      </c>
      <c r="J372" s="310">
        <f t="shared" ca="1" si="38"/>
        <v>2.5269398865199744E-3</v>
      </c>
      <c r="P372" s="301">
        <f t="shared" si="32"/>
        <v>45139</v>
      </c>
      <c r="Q372" s="308">
        <f t="shared" ca="1" si="23"/>
        <v>0</v>
      </c>
      <c r="R372" s="311">
        <f t="shared" ca="1" si="24"/>
        <v>1.7751154523248935E-4</v>
      </c>
      <c r="S372" s="311">
        <f t="shared" ca="1" si="25"/>
        <v>-6.7375570502502535E-3</v>
      </c>
      <c r="T372" s="310">
        <f t="shared" ca="1" si="26"/>
        <v>1.9229944259957499E-3</v>
      </c>
      <c r="Z372" s="301">
        <f t="shared" si="33"/>
        <v>45139</v>
      </c>
      <c r="AA372" s="308">
        <f t="shared" ca="1" si="27"/>
        <v>0</v>
      </c>
      <c r="AB372" s="311">
        <f t="shared" ca="1" si="28"/>
        <v>1.7753917857721291E-4</v>
      </c>
      <c r="AC372" s="311">
        <f t="shared" ca="1" si="29"/>
        <v>-5.5724932335546873E-3</v>
      </c>
      <c r="AD372" s="310">
        <f t="shared" ca="1" si="30"/>
        <v>2.9995725562441677E-3</v>
      </c>
    </row>
    <row r="373" spans="6:30">
      <c r="F373" s="301">
        <f t="shared" si="34"/>
        <v>45170</v>
      </c>
      <c r="G373" s="308">
        <f t="shared" ca="1" si="35"/>
        <v>0</v>
      </c>
      <c r="H373" s="311">
        <f t="shared" ca="1" si="36"/>
        <v>1.7729070101357713E-4</v>
      </c>
      <c r="I373" s="311">
        <f t="shared" ca="1" si="37"/>
        <v>-7.9991158354474345E-3</v>
      </c>
      <c r="J373" s="310">
        <f t="shared" ca="1" si="38"/>
        <v>2.6411877658396588E-3</v>
      </c>
      <c r="P373" s="301">
        <f t="shared" si="32"/>
        <v>45170</v>
      </c>
      <c r="Q373" s="308">
        <f t="shared" ref="Q373:Q424" ca="1" si="39">+IF(ISERROR(Q131/M131-1),0,Q131/M131-1)</f>
        <v>0</v>
      </c>
      <c r="R373" s="311">
        <f t="shared" ref="R373:R424" ca="1" si="40">+IF(ISERROR(R131/N131-1),0,R131/N131-1)</f>
        <v>1.7739804128225067E-4</v>
      </c>
      <c r="S373" s="311">
        <f t="shared" ref="S373:S424" ca="1" si="41">+IF(ISERROR(S131/O131-1),0,S131/O131-1)</f>
        <v>-8.5323535386954141E-3</v>
      </c>
      <c r="T373" s="310">
        <f t="shared" ref="T373:T424" ca="1" si="42">+IF(ISERROR(T131/P131-1),0,T131/P131-1)</f>
        <v>3.0063575621990246E-3</v>
      </c>
      <c r="Z373" s="301">
        <f t="shared" si="33"/>
        <v>45170</v>
      </c>
      <c r="AA373" s="308">
        <f t="shared" ref="AA373:AA424" ca="1" si="43">+IF(ISERROR(AA131/W131-1),0,AA131/W131-1)</f>
        <v>0</v>
      </c>
      <c r="AB373" s="311">
        <f t="shared" ref="AB373:AB424" ca="1" si="44">+IF(ISERROR(AB131/X131-1),0,AB131/X131-1)</f>
        <v>1.7753607695536466E-4</v>
      </c>
      <c r="AC373" s="311">
        <f t="shared" ref="AC373:AC424" ca="1" si="45">+IF(ISERROR(AC131/Y131-1),0,AC131/Y131-1)</f>
        <v>-7.5783911572643303E-3</v>
      </c>
      <c r="AD373" s="310">
        <f t="shared" ref="AD373:AD424" ca="1" si="46">+IF(ISERROR(AD131/Z131-1),0,AD131/Z131-1)</f>
        <v>3.3307209548640859E-3</v>
      </c>
    </row>
    <row r="374" spans="6:30">
      <c r="F374" s="301">
        <f t="shared" si="34"/>
        <v>45200</v>
      </c>
      <c r="G374" s="308">
        <f t="shared" ca="1" si="35"/>
        <v>0</v>
      </c>
      <c r="H374" s="311">
        <f t="shared" ca="1" si="36"/>
        <v>1.7716236306930533E-4</v>
      </c>
      <c r="I374" s="311">
        <f t="shared" ca="1" si="37"/>
        <v>-6.1993334068610739E-3</v>
      </c>
      <c r="J374" s="310">
        <f t="shared" ca="1" si="38"/>
        <v>1.6537525366828731E-3</v>
      </c>
      <c r="P374" s="301">
        <f t="shared" ref="P374:P424" si="47">+L132</f>
        <v>45200</v>
      </c>
      <c r="Q374" s="308">
        <f t="shared" ca="1" si="39"/>
        <v>0</v>
      </c>
      <c r="R374" s="311">
        <f t="shared" ca="1" si="40"/>
        <v>1.7716438906911769E-4</v>
      </c>
      <c r="S374" s="311">
        <f t="shared" ca="1" si="41"/>
        <v>-6.0122704829177476E-3</v>
      </c>
      <c r="T374" s="310">
        <f t="shared" ca="1" si="42"/>
        <v>1.9223446100968822E-3</v>
      </c>
      <c r="Z374" s="301">
        <f t="shared" ref="Z374:Z424" si="48">+V132</f>
        <v>45200</v>
      </c>
      <c r="AA374" s="308">
        <f t="shared" ca="1" si="43"/>
        <v>0</v>
      </c>
      <c r="AB374" s="311">
        <f t="shared" ca="1" si="44"/>
        <v>1.7751121258258173E-4</v>
      </c>
      <c r="AC374" s="311">
        <f t="shared" ca="1" si="45"/>
        <v>-5.5993945053073313E-3</v>
      </c>
      <c r="AD374" s="310">
        <f t="shared" ca="1" si="46"/>
        <v>3.0710591128118025E-3</v>
      </c>
    </row>
    <row r="375" spans="6:30">
      <c r="F375" s="301">
        <f t="shared" si="34"/>
        <v>45231</v>
      </c>
      <c r="G375" s="308">
        <f t="shared" ca="1" si="35"/>
        <v>0</v>
      </c>
      <c r="H375" s="311">
        <f t="shared" ca="1" si="36"/>
        <v>1.7748418202145899E-4</v>
      </c>
      <c r="I375" s="311">
        <f t="shared" ca="1" si="37"/>
        <v>-3.8191954019766161E-3</v>
      </c>
      <c r="J375" s="310">
        <f t="shared" ca="1" si="38"/>
        <v>1.7083398790238569E-3</v>
      </c>
      <c r="P375" s="301">
        <f t="shared" si="47"/>
        <v>45231</v>
      </c>
      <c r="Q375" s="308">
        <f t="shared" ca="1" si="39"/>
        <v>0</v>
      </c>
      <c r="R375" s="311">
        <f t="shared" ca="1" si="40"/>
        <v>1.775288404950448E-4</v>
      </c>
      <c r="S375" s="311">
        <f t="shared" ca="1" si="41"/>
        <v>-3.7739270241954337E-3</v>
      </c>
      <c r="T375" s="310">
        <f t="shared" ca="1" si="42"/>
        <v>3.8492109778871519E-3</v>
      </c>
      <c r="Z375" s="301">
        <f t="shared" si="48"/>
        <v>45231</v>
      </c>
      <c r="AA375" s="308">
        <f t="shared" ca="1" si="43"/>
        <v>0</v>
      </c>
      <c r="AB375" s="311">
        <f t="shared" ca="1" si="44"/>
        <v>1.7739869917954287E-4</v>
      </c>
      <c r="AC375" s="311">
        <f t="shared" ca="1" si="45"/>
        <v>-2.544941831043035E-3</v>
      </c>
      <c r="AD375" s="310">
        <f t="shared" ca="1" si="46"/>
        <v>3.0886952523117017E-3</v>
      </c>
    </row>
    <row r="376" spans="6:30">
      <c r="F376" s="301">
        <f t="shared" si="34"/>
        <v>45261</v>
      </c>
      <c r="G376" s="308">
        <f t="shared" ca="1" si="35"/>
        <v>0</v>
      </c>
      <c r="H376" s="311">
        <f t="shared" ca="1" si="36"/>
        <v>1.7725187327766179E-4</v>
      </c>
      <c r="I376" s="311">
        <f t="shared" ca="1" si="37"/>
        <v>-5.8896220749495853E-3</v>
      </c>
      <c r="J376" s="310">
        <f t="shared" ca="1" si="38"/>
        <v>2.5373884394019885E-3</v>
      </c>
      <c r="P376" s="301">
        <f t="shared" si="47"/>
        <v>45261</v>
      </c>
      <c r="Q376" s="308">
        <f t="shared" ca="1" si="39"/>
        <v>0</v>
      </c>
      <c r="R376" s="311">
        <f t="shared" ca="1" si="40"/>
        <v>1.772005035496349E-4</v>
      </c>
      <c r="S376" s="311">
        <f t="shared" ca="1" si="41"/>
        <v>-6.4919862533424633E-3</v>
      </c>
      <c r="T376" s="310">
        <f t="shared" ca="1" si="42"/>
        <v>1.9628453097424448E-3</v>
      </c>
      <c r="Z376" s="301">
        <f t="shared" si="48"/>
        <v>45261</v>
      </c>
      <c r="AA376" s="308">
        <f t="shared" ca="1" si="43"/>
        <v>0</v>
      </c>
      <c r="AB376" s="311">
        <f t="shared" ca="1" si="44"/>
        <v>1.7741596527764969E-4</v>
      </c>
      <c r="AC376" s="311">
        <f t="shared" ca="1" si="45"/>
        <v>-4.4927083506445253E-3</v>
      </c>
      <c r="AD376" s="310">
        <f t="shared" ca="1" si="46"/>
        <v>3.9678685076658393E-3</v>
      </c>
    </row>
    <row r="377" spans="6:30">
      <c r="F377" s="301">
        <f t="shared" si="34"/>
        <v>45292</v>
      </c>
      <c r="G377" s="308">
        <f t="shared" ca="1" si="35"/>
        <v>0</v>
      </c>
      <c r="H377" s="311">
        <f t="shared" ca="1" si="36"/>
        <v>9.7829923899839244E-5</v>
      </c>
      <c r="I377" s="311">
        <f t="shared" ca="1" si="37"/>
        <v>-2.6325720035305089E-3</v>
      </c>
      <c r="J377" s="310">
        <f t="shared" ca="1" si="38"/>
        <v>1.6117228260330574E-3</v>
      </c>
      <c r="P377" s="301">
        <f t="shared" si="47"/>
        <v>45292</v>
      </c>
      <c r="Q377" s="308">
        <f t="shared" ca="1" si="39"/>
        <v>0</v>
      </c>
      <c r="R377" s="311">
        <f t="shared" ca="1" si="40"/>
        <v>9.7782001563961884E-5</v>
      </c>
      <c r="S377" s="311">
        <f t="shared" ca="1" si="41"/>
        <v>-2.4773938438716891E-3</v>
      </c>
      <c r="T377" s="310">
        <f t="shared" ca="1" si="42"/>
        <v>1.8556628983283918E-3</v>
      </c>
      <c r="Z377" s="301">
        <f t="shared" si="48"/>
        <v>45292</v>
      </c>
      <c r="AA377" s="308">
        <f t="shared" ca="1" si="43"/>
        <v>0</v>
      </c>
      <c r="AB377" s="311">
        <f t="shared" ca="1" si="44"/>
        <v>9.8345676580402497E-5</v>
      </c>
      <c r="AC377" s="311">
        <f t="shared" ca="1" si="45"/>
        <v>-1.2385969858735857E-3</v>
      </c>
      <c r="AD377" s="310">
        <f t="shared" ca="1" si="46"/>
        <v>2.9581332142161187E-3</v>
      </c>
    </row>
    <row r="378" spans="6:30">
      <c r="F378" s="301">
        <f t="shared" si="34"/>
        <v>45323</v>
      </c>
      <c r="G378" s="308">
        <f t="shared" ca="1" si="35"/>
        <v>0</v>
      </c>
      <c r="H378" s="311">
        <f t="shared" ca="1" si="36"/>
        <v>9.8150254664197689E-5</v>
      </c>
      <c r="I378" s="311">
        <f t="shared" ca="1" si="37"/>
        <v>-2.5000117926123888E-3</v>
      </c>
      <c r="J378" s="310">
        <f t="shared" ca="1" si="38"/>
        <v>1.7814488141716378E-3</v>
      </c>
      <c r="P378" s="301">
        <f t="shared" si="47"/>
        <v>45323</v>
      </c>
      <c r="Q378" s="308">
        <f t="shared" ca="1" si="39"/>
        <v>0</v>
      </c>
      <c r="R378" s="311">
        <f t="shared" ca="1" si="40"/>
        <v>9.8061543970962006E-5</v>
      </c>
      <c r="S378" s="311">
        <f t="shared" ca="1" si="41"/>
        <v>-2.5421652355557267E-3</v>
      </c>
      <c r="T378" s="310">
        <f t="shared" ca="1" si="42"/>
        <v>2.9602499935135196E-3</v>
      </c>
      <c r="Z378" s="301">
        <f t="shared" si="48"/>
        <v>45323</v>
      </c>
      <c r="AA378" s="308">
        <f t="shared" ca="1" si="43"/>
        <v>0</v>
      </c>
      <c r="AB378" s="311">
        <f t="shared" ca="1" si="44"/>
        <v>9.827299205111828E-5</v>
      </c>
      <c r="AC378" s="311">
        <f t="shared" ca="1" si="45"/>
        <v>-1.1556729118200604E-3</v>
      </c>
      <c r="AD378" s="310">
        <f t="shared" ca="1" si="46"/>
        <v>3.1534811670073104E-3</v>
      </c>
    </row>
    <row r="379" spans="6:30">
      <c r="F379" s="301">
        <f t="shared" si="34"/>
        <v>45352</v>
      </c>
      <c r="G379" s="308">
        <f t="shared" ca="1" si="35"/>
        <v>0</v>
      </c>
      <c r="H379" s="311">
        <f t="shared" ca="1" si="36"/>
        <v>9.7947782073726231E-5</v>
      </c>
      <c r="I379" s="311">
        <f t="shared" ca="1" si="37"/>
        <v>-2.4815215748620334E-3</v>
      </c>
      <c r="J379" s="310">
        <f t="shared" ca="1" si="38"/>
        <v>1.6676069082235401E-3</v>
      </c>
      <c r="P379" s="301">
        <f t="shared" si="47"/>
        <v>45352</v>
      </c>
      <c r="Q379" s="308">
        <f t="shared" ca="1" si="39"/>
        <v>0</v>
      </c>
      <c r="R379" s="311">
        <f t="shared" ca="1" si="40"/>
        <v>9.7916513177365161E-5</v>
      </c>
      <c r="S379" s="311">
        <f t="shared" ca="1" si="41"/>
        <v>-2.3406312911834481E-3</v>
      </c>
      <c r="T379" s="310">
        <f t="shared" ca="1" si="42"/>
        <v>1.8213832531230878E-3</v>
      </c>
      <c r="Z379" s="301">
        <f t="shared" si="48"/>
        <v>45352</v>
      </c>
      <c r="AA379" s="308">
        <f t="shared" ca="1" si="43"/>
        <v>0</v>
      </c>
      <c r="AB379" s="311">
        <f t="shared" ca="1" si="44"/>
        <v>9.8284678292426264E-5</v>
      </c>
      <c r="AC379" s="311">
        <f t="shared" ca="1" si="45"/>
        <v>-1.1998426361686798E-3</v>
      </c>
      <c r="AD379" s="310">
        <f t="shared" ca="1" si="46"/>
        <v>2.93416405745206E-3</v>
      </c>
    </row>
    <row r="380" spans="6:30">
      <c r="F380" s="301">
        <f t="shared" si="34"/>
        <v>45383</v>
      </c>
      <c r="G380" s="308">
        <f t="shared" ca="1" si="35"/>
        <v>0</v>
      </c>
      <c r="H380" s="311">
        <f t="shared" ca="1" si="36"/>
        <v>9.8004063145973319E-5</v>
      </c>
      <c r="I380" s="311">
        <f t="shared" ca="1" si="37"/>
        <v>-4.9987029626490376E-3</v>
      </c>
      <c r="J380" s="310">
        <f t="shared" ca="1" si="38"/>
        <v>2.6331410703075431E-3</v>
      </c>
      <c r="P380" s="301">
        <f t="shared" si="47"/>
        <v>45383</v>
      </c>
      <c r="Q380" s="308">
        <f t="shared" ca="1" si="39"/>
        <v>0</v>
      </c>
      <c r="R380" s="311">
        <f t="shared" ca="1" si="40"/>
        <v>9.8211574412587765E-5</v>
      </c>
      <c r="S380" s="311">
        <f t="shared" ca="1" si="41"/>
        <v>-4.8892040102526124E-3</v>
      </c>
      <c r="T380" s="310">
        <f t="shared" ca="1" si="42"/>
        <v>2.2260114742880255E-3</v>
      </c>
      <c r="Z380" s="301">
        <f t="shared" si="48"/>
        <v>45383</v>
      </c>
      <c r="AA380" s="308">
        <f t="shared" ca="1" si="43"/>
        <v>0</v>
      </c>
      <c r="AB380" s="311">
        <f t="shared" ca="1" si="44"/>
        <v>9.8224416930525749E-5</v>
      </c>
      <c r="AC380" s="311">
        <f t="shared" ca="1" si="45"/>
        <v>-3.1727105844049364E-3</v>
      </c>
      <c r="AD380" s="310">
        <f t="shared" ca="1" si="46"/>
        <v>3.1379680601251181E-3</v>
      </c>
    </row>
    <row r="381" spans="6:30">
      <c r="F381" s="301">
        <f t="shared" ref="F381" si="49">+B139</f>
        <v>45413</v>
      </c>
      <c r="G381" s="308">
        <f t="shared" ref="G381" ca="1" si="50">+IF(ISERROR(G139/C139-1),0,G139/C139-1)</f>
        <v>0</v>
      </c>
      <c r="H381" s="311">
        <f t="shared" ref="H381" ca="1" si="51">+IF(ISERROR(H139/D139-1),0,H139/D139-1)</f>
        <v>9.8248869160766361E-5</v>
      </c>
      <c r="I381" s="311">
        <f t="shared" ref="I381" ca="1" si="52">+IF(ISERROR(I139/E139-1),0,I139/E139-1)</f>
        <v>-7.174634443261052E-3</v>
      </c>
      <c r="J381" s="310">
        <f t="shared" ref="J381" ca="1" si="53">+IF(ISERROR(J139/F139-1),0,J139/F139-1)</f>
        <v>8.7387920545922704E-4</v>
      </c>
      <c r="P381" s="301">
        <f t="shared" si="47"/>
        <v>45413</v>
      </c>
      <c r="Q381" s="308">
        <f t="shared" ca="1" si="39"/>
        <v>0</v>
      </c>
      <c r="R381" s="311">
        <f t="shared" ca="1" si="40"/>
        <v>9.9213943977050079E-5</v>
      </c>
      <c r="S381" s="311">
        <f t="shared" ca="1" si="41"/>
        <v>-1.1006555331464218E-2</v>
      </c>
      <c r="T381" s="310">
        <f t="shared" ca="1" si="42"/>
        <v>1.0752903357960975E-2</v>
      </c>
      <c r="Z381" s="301">
        <f t="shared" si="48"/>
        <v>45413</v>
      </c>
      <c r="AA381" s="308">
        <f t="shared" ca="1" si="43"/>
        <v>0</v>
      </c>
      <c r="AB381" s="311">
        <f t="shared" ca="1" si="44"/>
        <v>9.8373090885894854E-5</v>
      </c>
      <c r="AC381" s="311">
        <f t="shared" ca="1" si="45"/>
        <v>-7.5552218372110236E-3</v>
      </c>
      <c r="AD381" s="310">
        <f t="shared" ca="1" si="46"/>
        <v>2.0930613178762325E-3</v>
      </c>
    </row>
    <row r="382" spans="6:30">
      <c r="F382" s="301">
        <f t="shared" ref="F382:F403" si="54">+B140</f>
        <v>45444</v>
      </c>
      <c r="G382" s="308">
        <f t="shared" ref="G382:G403" ca="1" si="55">+IF(ISERROR(G140/C140-1),0,G140/C140-1)</f>
        <v>0</v>
      </c>
      <c r="H382" s="311">
        <f t="shared" ref="H382:H403" ca="1" si="56">+IF(ISERROR(H140/D140-1),0,H140/D140-1)</f>
        <v>9.8001474464259886E-5</v>
      </c>
      <c r="I382" s="311">
        <f t="shared" ref="I382:I403" ca="1" si="57">+IF(ISERROR(I140/E140-1),0,I140/E140-1)</f>
        <v>-8.328841143164567E-3</v>
      </c>
      <c r="J382" s="310">
        <f t="shared" ref="J382:J403" ca="1" si="58">+IF(ISERROR(J140/F140-1),0,J140/F140-1)</f>
        <v>1.8314731618740421E-3</v>
      </c>
      <c r="P382" s="301">
        <f t="shared" si="47"/>
        <v>45444</v>
      </c>
      <c r="Q382" s="308">
        <f t="shared" ca="1" si="39"/>
        <v>0</v>
      </c>
      <c r="R382" s="311">
        <f t="shared" ca="1" si="40"/>
        <v>9.8078189515904413E-5</v>
      </c>
      <c r="S382" s="311">
        <f t="shared" ca="1" si="41"/>
        <v>-8.9240215711801074E-3</v>
      </c>
      <c r="T382" s="310">
        <f t="shared" ca="1" si="42"/>
        <v>3.01898865139405E-3</v>
      </c>
      <c r="Z382" s="301">
        <f t="shared" si="48"/>
        <v>45444</v>
      </c>
      <c r="AA382" s="308">
        <f t="shared" ca="1" si="43"/>
        <v>0</v>
      </c>
      <c r="AB382" s="311">
        <f t="shared" ca="1" si="44"/>
        <v>9.8412868898112293E-5</v>
      </c>
      <c r="AC382" s="311">
        <f t="shared" ca="1" si="45"/>
        <v>-6.7280403838295699E-3</v>
      </c>
      <c r="AD382" s="310">
        <f t="shared" ca="1" si="46"/>
        <v>3.2335010319799462E-3</v>
      </c>
    </row>
    <row r="383" spans="6:30">
      <c r="F383" s="301">
        <f t="shared" si="54"/>
        <v>45474</v>
      </c>
      <c r="G383" s="308">
        <f t="shared" ca="1" si="55"/>
        <v>0</v>
      </c>
      <c r="H383" s="311">
        <f t="shared" ca="1" si="56"/>
        <v>9.8034526693879798E-5</v>
      </c>
      <c r="I383" s="311">
        <f t="shared" ca="1" si="57"/>
        <v>-7.0187374999510777E-3</v>
      </c>
      <c r="J383" s="310">
        <f t="shared" ca="1" si="58"/>
        <v>3.3587783326376464E-3</v>
      </c>
      <c r="P383" s="301">
        <f t="shared" si="47"/>
        <v>45474</v>
      </c>
      <c r="Q383" s="308">
        <f t="shared" ca="1" si="39"/>
        <v>0</v>
      </c>
      <c r="R383" s="311">
        <f t="shared" ca="1" si="40"/>
        <v>9.8039772691960181E-5</v>
      </c>
      <c r="S383" s="311">
        <f t="shared" ca="1" si="41"/>
        <v>-7.3712897140989497E-3</v>
      </c>
      <c r="T383" s="310">
        <f t="shared" ca="1" si="42"/>
        <v>2.9404842665408104E-3</v>
      </c>
      <c r="Z383" s="301">
        <f t="shared" si="48"/>
        <v>45474</v>
      </c>
      <c r="AA383" s="308">
        <f t="shared" ca="1" si="43"/>
        <v>0</v>
      </c>
      <c r="AB383" s="311">
        <f t="shared" ca="1" si="44"/>
        <v>9.8325380098573945E-5</v>
      </c>
      <c r="AC383" s="311">
        <f t="shared" ca="1" si="45"/>
        <v>-5.5718871278723769E-3</v>
      </c>
      <c r="AD383" s="310">
        <f t="shared" ca="1" si="46"/>
        <v>3.1332081485315744E-3</v>
      </c>
    </row>
    <row r="384" spans="6:30">
      <c r="F384" s="301">
        <f t="shared" si="54"/>
        <v>45505</v>
      </c>
      <c r="G384" s="308">
        <f t="shared" ca="1" si="55"/>
        <v>0</v>
      </c>
      <c r="H384" s="311">
        <f t="shared" ca="1" si="56"/>
        <v>9.8316113577467945E-5</v>
      </c>
      <c r="I384" s="311">
        <f t="shared" ca="1" si="57"/>
        <v>-7.7464861221376857E-3</v>
      </c>
      <c r="J384" s="310">
        <f t="shared" ca="1" si="58"/>
        <v>8.5019050066792445E-4</v>
      </c>
      <c r="P384" s="301">
        <f t="shared" si="47"/>
        <v>45505</v>
      </c>
      <c r="Q384" s="308">
        <f t="shared" ca="1" si="39"/>
        <v>0</v>
      </c>
      <c r="R384" s="311">
        <f t="shared" ca="1" si="40"/>
        <v>9.8225682721109209E-5</v>
      </c>
      <c r="S384" s="311">
        <f t="shared" ca="1" si="41"/>
        <v>-7.0450829793485825E-3</v>
      </c>
      <c r="T384" s="310">
        <f t="shared" ca="1" si="42"/>
        <v>1.8968106051051592E-3</v>
      </c>
      <c r="Z384" s="301">
        <f t="shared" si="48"/>
        <v>45505</v>
      </c>
      <c r="AA384" s="308">
        <f t="shared" ca="1" si="43"/>
        <v>0</v>
      </c>
      <c r="AB384" s="311">
        <f t="shared" ca="1" si="44"/>
        <v>9.8405804414003484E-5</v>
      </c>
      <c r="AC384" s="311">
        <f t="shared" ca="1" si="45"/>
        <v>-6.1909416748127111E-3</v>
      </c>
      <c r="AD384" s="310">
        <f t="shared" ca="1" si="46"/>
        <v>3.047857034681245E-3</v>
      </c>
    </row>
    <row r="385" spans="6:30">
      <c r="F385" s="301">
        <f t="shared" si="54"/>
        <v>45536</v>
      </c>
      <c r="G385" s="308">
        <f t="shared" ca="1" si="55"/>
        <v>0</v>
      </c>
      <c r="H385" s="311">
        <f t="shared" ca="1" si="56"/>
        <v>9.7885176901346682E-5</v>
      </c>
      <c r="I385" s="311">
        <f t="shared" ca="1" si="57"/>
        <v>-7.567862369632139E-3</v>
      </c>
      <c r="J385" s="310">
        <f t="shared" ca="1" si="58"/>
        <v>4.3746060670355469E-3</v>
      </c>
      <c r="P385" s="301">
        <f t="shared" si="47"/>
        <v>45536</v>
      </c>
      <c r="Q385" s="308">
        <f t="shared" ca="1" si="39"/>
        <v>0</v>
      </c>
      <c r="R385" s="311">
        <f t="shared" ca="1" si="40"/>
        <v>9.7907002817310129E-5</v>
      </c>
      <c r="S385" s="311">
        <f t="shared" ca="1" si="41"/>
        <v>-7.3026742634322295E-3</v>
      </c>
      <c r="T385" s="310">
        <f t="shared" ca="1" si="42"/>
        <v>9.863936524721062E-4</v>
      </c>
      <c r="Z385" s="301">
        <f t="shared" si="48"/>
        <v>45536</v>
      </c>
      <c r="AA385" s="308">
        <f t="shared" ca="1" si="43"/>
        <v>0</v>
      </c>
      <c r="AB385" s="311">
        <f t="shared" ca="1" si="44"/>
        <v>9.8254545967346729E-5</v>
      </c>
      <c r="AC385" s="311">
        <f t="shared" ca="1" si="45"/>
        <v>-6.0403666345952844E-3</v>
      </c>
      <c r="AD385" s="310">
        <f t="shared" ca="1" si="46"/>
        <v>2.1448696165629055E-3</v>
      </c>
    </row>
    <row r="386" spans="6:30">
      <c r="F386" s="301">
        <f t="shared" si="54"/>
        <v>45566</v>
      </c>
      <c r="G386" s="308">
        <f t="shared" ca="1" si="55"/>
        <v>0</v>
      </c>
      <c r="H386" s="311">
        <f t="shared" ca="1" si="56"/>
        <v>9.7825679111762653E-5</v>
      </c>
      <c r="I386" s="311">
        <f t="shared" ca="1" si="57"/>
        <v>-5.0796258730899657E-3</v>
      </c>
      <c r="J386" s="310">
        <f t="shared" ca="1" si="58"/>
        <v>1.6783669154261105E-3</v>
      </c>
      <c r="P386" s="301">
        <f t="shared" si="47"/>
        <v>45566</v>
      </c>
      <c r="Q386" s="308">
        <f t="shared" ca="1" si="39"/>
        <v>0</v>
      </c>
      <c r="R386" s="311">
        <f t="shared" ca="1" si="40"/>
        <v>9.7952185071248365E-5</v>
      </c>
      <c r="S386" s="311">
        <f t="shared" ca="1" si="41"/>
        <v>-5.935057229637164E-3</v>
      </c>
      <c r="T386" s="310">
        <f t="shared" ca="1" si="42"/>
        <v>3.8208346005739191E-3</v>
      </c>
      <c r="Z386" s="301">
        <f t="shared" si="48"/>
        <v>45566</v>
      </c>
      <c r="AA386" s="308">
        <f t="shared" ca="1" si="43"/>
        <v>0</v>
      </c>
      <c r="AB386" s="311">
        <f t="shared" ca="1" si="44"/>
        <v>9.8353566229780753E-5</v>
      </c>
      <c r="AC386" s="311">
        <f t="shared" ca="1" si="45"/>
        <v>-4.4220652814412897E-3</v>
      </c>
      <c r="AD386" s="310">
        <f t="shared" ca="1" si="46"/>
        <v>3.0264370573453991E-3</v>
      </c>
    </row>
    <row r="387" spans="6:30">
      <c r="F387" s="301">
        <f t="shared" si="54"/>
        <v>45597</v>
      </c>
      <c r="G387" s="308">
        <f t="shared" ca="1" si="55"/>
        <v>0</v>
      </c>
      <c r="H387" s="311">
        <f t="shared" ca="1" si="56"/>
        <v>9.8003304038529748E-5</v>
      </c>
      <c r="I387" s="311">
        <f t="shared" ca="1" si="57"/>
        <v>-3.5808105160207715E-3</v>
      </c>
      <c r="J387" s="310">
        <f t="shared" ca="1" si="58"/>
        <v>1.7077729603254266E-3</v>
      </c>
      <c r="P387" s="301">
        <f t="shared" si="47"/>
        <v>45597</v>
      </c>
      <c r="Q387" s="308">
        <f t="shared" ca="1" si="39"/>
        <v>0</v>
      </c>
      <c r="R387" s="311">
        <f t="shared" ca="1" si="40"/>
        <v>9.8063969226735992E-5</v>
      </c>
      <c r="S387" s="311">
        <f t="shared" ca="1" si="41"/>
        <v>-3.6369269226246281E-3</v>
      </c>
      <c r="T387" s="310">
        <f t="shared" ca="1" si="42"/>
        <v>2.8624851543261887E-3</v>
      </c>
      <c r="Z387" s="301">
        <f t="shared" si="48"/>
        <v>45597</v>
      </c>
      <c r="AA387" s="308">
        <f t="shared" ca="1" si="43"/>
        <v>0</v>
      </c>
      <c r="AB387" s="311">
        <f t="shared" ca="1" si="44"/>
        <v>9.833620335930604E-5</v>
      </c>
      <c r="AC387" s="311">
        <f t="shared" ca="1" si="45"/>
        <v>-1.9313068362941666E-3</v>
      </c>
      <c r="AD387" s="310">
        <f t="shared" ca="1" si="46"/>
        <v>4.0856215710640686E-3</v>
      </c>
    </row>
    <row r="388" spans="6:30">
      <c r="F388" s="301">
        <f t="shared" si="54"/>
        <v>45627</v>
      </c>
      <c r="G388" s="308">
        <f t="shared" ca="1" si="55"/>
        <v>0</v>
      </c>
      <c r="H388" s="311">
        <f t="shared" ca="1" si="56"/>
        <v>9.7911347705537111E-5</v>
      </c>
      <c r="I388" s="311">
        <f t="shared" ca="1" si="57"/>
        <v>-5.5200544604687707E-3</v>
      </c>
      <c r="J388" s="310">
        <f t="shared" ca="1" si="58"/>
        <v>2.5512953431154894E-3</v>
      </c>
      <c r="P388" s="301">
        <f t="shared" si="47"/>
        <v>45627</v>
      </c>
      <c r="Q388" s="308">
        <f t="shared" ca="1" si="39"/>
        <v>0</v>
      </c>
      <c r="R388" s="311">
        <f t="shared" ca="1" si="40"/>
        <v>9.7896161507460278E-5</v>
      </c>
      <c r="S388" s="311">
        <f t="shared" ca="1" si="41"/>
        <v>-6.0526091812380667E-3</v>
      </c>
      <c r="T388" s="310">
        <f t="shared" ca="1" si="42"/>
        <v>4.7726462349864107E-3</v>
      </c>
      <c r="Z388" s="301">
        <f t="shared" si="48"/>
        <v>45627</v>
      </c>
      <c r="AA388" s="308">
        <f t="shared" ca="1" si="43"/>
        <v>0</v>
      </c>
      <c r="AB388" s="311">
        <f t="shared" ca="1" si="44"/>
        <v>9.8351239002036905E-5</v>
      </c>
      <c r="AC388" s="311">
        <f t="shared" ca="1" si="45"/>
        <v>-3.4240637774707317E-3</v>
      </c>
      <c r="AD388" s="310">
        <f t="shared" ca="1" si="46"/>
        <v>5.9902837981806734E-3</v>
      </c>
    </row>
    <row r="389" spans="6:30">
      <c r="F389" s="301">
        <f t="shared" si="54"/>
        <v>45658</v>
      </c>
      <c r="G389" s="308">
        <f t="shared" ca="1" si="55"/>
        <v>0</v>
      </c>
      <c r="H389" s="311">
        <f t="shared" ca="1" si="56"/>
        <v>-1.6760011173400091E-4</v>
      </c>
      <c r="I389" s="311">
        <f t="shared" ca="1" si="57"/>
        <v>-3.6294483885169759E-3</v>
      </c>
      <c r="J389" s="310">
        <f t="shared" ca="1" si="58"/>
        <v>2.457322332340528E-3</v>
      </c>
      <c r="P389" s="301">
        <f t="shared" si="47"/>
        <v>45658</v>
      </c>
      <c r="Q389" s="308">
        <f t="shared" ca="1" si="39"/>
        <v>0</v>
      </c>
      <c r="R389" s="311">
        <f t="shared" ca="1" si="40"/>
        <v>-1.675207767473097E-4</v>
      </c>
      <c r="S389" s="311">
        <f t="shared" ca="1" si="41"/>
        <v>-3.7315831247386466E-3</v>
      </c>
      <c r="T389" s="310">
        <f t="shared" ca="1" si="42"/>
        <v>3.7014868108196097E-3</v>
      </c>
      <c r="Z389" s="301">
        <f t="shared" si="48"/>
        <v>45658</v>
      </c>
      <c r="AA389" s="308">
        <f t="shared" ca="1" si="43"/>
        <v>0</v>
      </c>
      <c r="AB389" s="311">
        <f t="shared" ca="1" si="44"/>
        <v>-1.6710332014546747E-4</v>
      </c>
      <c r="AC389" s="311">
        <f t="shared" ca="1" si="45"/>
        <v>-1.4528682357155542E-3</v>
      </c>
      <c r="AD389" s="310">
        <f t="shared" ca="1" si="46"/>
        <v>3.9598171514179104E-3</v>
      </c>
    </row>
    <row r="390" spans="6:30">
      <c r="F390" s="301">
        <f t="shared" si="54"/>
        <v>45689</v>
      </c>
      <c r="G390" s="308">
        <f t="shared" ca="1" si="55"/>
        <v>0</v>
      </c>
      <c r="H390" s="311">
        <f t="shared" ca="1" si="56"/>
        <v>-1.6758255091264829E-4</v>
      </c>
      <c r="I390" s="311">
        <f t="shared" ca="1" si="57"/>
        <v>-3.2478249787876168E-3</v>
      </c>
      <c r="J390" s="310">
        <f t="shared" ca="1" si="58"/>
        <v>1.7722819676508905E-3</v>
      </c>
      <c r="P390" s="301">
        <f t="shared" si="47"/>
        <v>45689</v>
      </c>
      <c r="Q390" s="308">
        <f t="shared" ca="1" si="39"/>
        <v>0</v>
      </c>
      <c r="R390" s="311">
        <f t="shared" ca="1" si="40"/>
        <v>-1.6754091685633465E-4</v>
      </c>
      <c r="S390" s="311">
        <f t="shared" ca="1" si="41"/>
        <v>-3.408957697216719E-3</v>
      </c>
      <c r="T390" s="310">
        <f t="shared" ca="1" si="42"/>
        <v>3.0812107285744794E-3</v>
      </c>
      <c r="Z390" s="301">
        <f t="shared" si="48"/>
        <v>45689</v>
      </c>
      <c r="AA390" s="308">
        <f t="shared" ca="1" si="43"/>
        <v>0</v>
      </c>
      <c r="AB390" s="311">
        <f t="shared" ca="1" si="44"/>
        <v>-1.6709254813973562E-4</v>
      </c>
      <c r="AC390" s="311">
        <f t="shared" ca="1" si="45"/>
        <v>-1.43945712153426E-3</v>
      </c>
      <c r="AD390" s="310">
        <f t="shared" ca="1" si="46"/>
        <v>3.2463251230416823E-3</v>
      </c>
    </row>
    <row r="391" spans="6:30">
      <c r="F391" s="301">
        <f t="shared" si="54"/>
        <v>45717</v>
      </c>
      <c r="G391" s="308">
        <f t="shared" ca="1" si="55"/>
        <v>0</v>
      </c>
      <c r="H391" s="311">
        <f t="shared" ca="1" si="56"/>
        <v>-1.6763561705313013E-4</v>
      </c>
      <c r="I391" s="311">
        <f t="shared" ca="1" si="57"/>
        <v>-3.2531239765004605E-3</v>
      </c>
      <c r="J391" s="310">
        <f t="shared" ca="1" si="58"/>
        <v>1.5965831555302401E-3</v>
      </c>
      <c r="P391" s="301">
        <f t="shared" si="47"/>
        <v>45717</v>
      </c>
      <c r="Q391" s="308">
        <f t="shared" ca="1" si="39"/>
        <v>0</v>
      </c>
      <c r="R391" s="311">
        <f t="shared" ca="1" si="40"/>
        <v>-1.6759655624232206E-4</v>
      </c>
      <c r="S391" s="311">
        <f t="shared" ca="1" si="41"/>
        <v>-3.3256041709240902E-3</v>
      </c>
      <c r="T391" s="310">
        <f t="shared" ca="1" si="42"/>
        <v>2.8195889971061039E-3</v>
      </c>
      <c r="Z391" s="301">
        <f t="shared" si="48"/>
        <v>45717</v>
      </c>
      <c r="AA391" s="308">
        <f t="shared" ca="1" si="43"/>
        <v>0</v>
      </c>
      <c r="AB391" s="311">
        <f t="shared" ca="1" si="44"/>
        <v>-1.6727137007177539E-4</v>
      </c>
      <c r="AC391" s="311">
        <f t="shared" ca="1" si="45"/>
        <v>-1.2830453053075397E-3</v>
      </c>
      <c r="AD391" s="310">
        <f t="shared" ca="1" si="46"/>
        <v>3.9482508830126495E-3</v>
      </c>
    </row>
    <row r="392" spans="6:30">
      <c r="F392" s="301">
        <f t="shared" si="54"/>
        <v>45748</v>
      </c>
      <c r="G392" s="308">
        <f t="shared" ca="1" si="55"/>
        <v>0</v>
      </c>
      <c r="H392" s="311">
        <f t="shared" ca="1" si="56"/>
        <v>-1.6733555070036488E-4</v>
      </c>
      <c r="I392" s="311">
        <f t="shared" ca="1" si="57"/>
        <v>-7.770737653186699E-3</v>
      </c>
      <c r="J392" s="310">
        <f t="shared" ca="1" si="58"/>
        <v>2.1844102438690616E-3</v>
      </c>
      <c r="P392" s="301">
        <f t="shared" si="47"/>
        <v>45748</v>
      </c>
      <c r="Q392" s="308">
        <f t="shared" ca="1" si="39"/>
        <v>0</v>
      </c>
      <c r="R392" s="311">
        <f t="shared" ca="1" si="40"/>
        <v>-1.6726601803551677E-4</v>
      </c>
      <c r="S392" s="311">
        <f t="shared" ca="1" si="41"/>
        <v>-7.8982301566049573E-3</v>
      </c>
      <c r="T392" s="310">
        <f t="shared" ca="1" si="42"/>
        <v>2.0550619058121722E-3</v>
      </c>
      <c r="Z392" s="301">
        <f t="shared" si="48"/>
        <v>45748</v>
      </c>
      <c r="AA392" s="308">
        <f t="shared" ca="1" si="43"/>
        <v>0</v>
      </c>
      <c r="AB392" s="311">
        <f t="shared" ca="1" si="44"/>
        <v>-1.6695062692806406E-4</v>
      </c>
      <c r="AC392" s="311">
        <f t="shared" ca="1" si="45"/>
        <v>-5.8006981894944687E-3</v>
      </c>
      <c r="AD392" s="310">
        <f t="shared" ca="1" si="46"/>
        <v>3.2229343293219692E-3</v>
      </c>
    </row>
    <row r="393" spans="6:30">
      <c r="F393" s="301">
        <f t="shared" si="54"/>
        <v>45778</v>
      </c>
      <c r="G393" s="308">
        <f t="shared" ca="1" si="55"/>
        <v>0</v>
      </c>
      <c r="H393" s="311">
        <f t="shared" ca="1" si="56"/>
        <v>-1.6723229659698635E-4</v>
      </c>
      <c r="I393" s="311">
        <f t="shared" ca="1" si="57"/>
        <v>-9.5503036495069304E-3</v>
      </c>
      <c r="J393" s="310">
        <f t="shared" ca="1" si="58"/>
        <v>6.5438712835259594E-3</v>
      </c>
      <c r="P393" s="301">
        <f t="shared" si="47"/>
        <v>45778</v>
      </c>
      <c r="Q393" s="308">
        <f t="shared" ca="1" si="39"/>
        <v>0</v>
      </c>
      <c r="R393" s="311">
        <f t="shared" ca="1" si="40"/>
        <v>-1.6737038921321723E-4</v>
      </c>
      <c r="S393" s="311">
        <f t="shared" ca="1" si="41"/>
        <v>-7.0972476113931871E-3</v>
      </c>
      <c r="T393" s="310">
        <f t="shared" ca="1" si="42"/>
        <v>-0.13109981318824404</v>
      </c>
      <c r="Z393" s="301">
        <f t="shared" si="48"/>
        <v>45778</v>
      </c>
      <c r="AA393" s="308">
        <f t="shared" ca="1" si="43"/>
        <v>0</v>
      </c>
      <c r="AB393" s="311">
        <f t="shared" ca="1" si="44"/>
        <v>-1.669279698066628E-4</v>
      </c>
      <c r="AC393" s="311">
        <f t="shared" ca="1" si="45"/>
        <v>-5.5782751266827413E-3</v>
      </c>
      <c r="AD393" s="310">
        <f t="shared" ca="1" si="46"/>
        <v>-0.13116107110968345</v>
      </c>
    </row>
    <row r="394" spans="6:30">
      <c r="F394" s="301">
        <f t="shared" si="54"/>
        <v>45809</v>
      </c>
      <c r="G394" s="308">
        <f t="shared" ca="1" si="55"/>
        <v>0</v>
      </c>
      <c r="H394" s="311">
        <f t="shared" ca="1" si="56"/>
        <v>-1.6734095939230365E-4</v>
      </c>
      <c r="I394" s="311">
        <f t="shared" ca="1" si="57"/>
        <v>-1.0288688598313778E-2</v>
      </c>
      <c r="J394" s="310">
        <f t="shared" ca="1" si="58"/>
        <v>1.8518613514997284E-3</v>
      </c>
      <c r="P394" s="301">
        <f t="shared" si="47"/>
        <v>45809</v>
      </c>
      <c r="Q394" s="308">
        <f t="shared" ca="1" si="39"/>
        <v>0</v>
      </c>
      <c r="R394" s="311">
        <f t="shared" ca="1" si="40"/>
        <v>-1.6738762602175328E-4</v>
      </c>
      <c r="S394" s="311">
        <f t="shared" ca="1" si="41"/>
        <v>-1.0355552187661043E-2</v>
      </c>
      <c r="T394" s="310">
        <f t="shared" ca="1" si="42"/>
        <v>0.437912557192913</v>
      </c>
      <c r="Z394" s="301">
        <f t="shared" si="48"/>
        <v>45809</v>
      </c>
      <c r="AA394" s="308">
        <f t="shared" ca="1" si="43"/>
        <v>0</v>
      </c>
      <c r="AB394" s="311">
        <f t="shared" ca="1" si="44"/>
        <v>-1.6755031942328191E-4</v>
      </c>
      <c r="AC394" s="311">
        <f t="shared" ca="1" si="45"/>
        <v>-8.643916115538941E-3</v>
      </c>
      <c r="AD394" s="310">
        <f t="shared" ca="1" si="46"/>
        <v>0.12584129121967869</v>
      </c>
    </row>
    <row r="395" spans="6:30">
      <c r="F395" s="301">
        <f t="shared" si="54"/>
        <v>45839</v>
      </c>
      <c r="G395" s="308">
        <f t="shared" ca="1" si="55"/>
        <v>0</v>
      </c>
      <c r="H395" s="311">
        <f t="shared" ca="1" si="56"/>
        <v>-1.675416013380282E-4</v>
      </c>
      <c r="I395" s="311">
        <f t="shared" ca="1" si="57"/>
        <v>-7.5474464344001957E-3</v>
      </c>
      <c r="J395" s="310">
        <f t="shared" ca="1" si="58"/>
        <v>3.3864025281200583E-3</v>
      </c>
      <c r="P395" s="301">
        <f t="shared" si="47"/>
        <v>45839</v>
      </c>
      <c r="Q395" s="308">
        <f t="shared" ca="1" si="39"/>
        <v>0</v>
      </c>
      <c r="R395" s="311">
        <f t="shared" ca="1" si="40"/>
        <v>-1.675539105627788E-4</v>
      </c>
      <c r="S395" s="311">
        <f t="shared" ca="1" si="41"/>
        <v>-8.3012068977852405E-3</v>
      </c>
      <c r="T395" s="310">
        <f t="shared" ca="1" si="42"/>
        <v>3.8626954166087746E-3</v>
      </c>
      <c r="Z395" s="301">
        <f t="shared" si="48"/>
        <v>45839</v>
      </c>
      <c r="AA395" s="308">
        <f t="shared" ca="1" si="43"/>
        <v>0</v>
      </c>
      <c r="AB395" s="311">
        <f t="shared" ca="1" si="44"/>
        <v>-1.6704652489274441E-4</v>
      </c>
      <c r="AC395" s="311">
        <f t="shared" ca="1" si="45"/>
        <v>-6.4342609457505029E-3</v>
      </c>
      <c r="AD395" s="310">
        <f t="shared" ca="1" si="46"/>
        <v>5.1500680432228219E-3</v>
      </c>
    </row>
    <row r="396" spans="6:30">
      <c r="F396" s="301">
        <f t="shared" si="54"/>
        <v>45870</v>
      </c>
      <c r="G396" s="308">
        <f t="shared" ca="1" si="55"/>
        <v>0</v>
      </c>
      <c r="H396" s="311">
        <f t="shared" ca="1" si="56"/>
        <v>-1.6753081780351842E-4</v>
      </c>
      <c r="I396" s="311">
        <f t="shared" ca="1" si="57"/>
        <v>-6.884970462796236E-3</v>
      </c>
      <c r="J396" s="310">
        <f t="shared" ca="1" si="58"/>
        <v>8.3608853779626457E-4</v>
      </c>
      <c r="P396" s="301">
        <f t="shared" si="47"/>
        <v>45870</v>
      </c>
      <c r="Q396" s="308">
        <f t="shared" ca="1" si="39"/>
        <v>0</v>
      </c>
      <c r="R396" s="311">
        <f t="shared" ca="1" si="40"/>
        <v>-1.6748817466682997E-4</v>
      </c>
      <c r="S396" s="311">
        <f t="shared" ca="1" si="41"/>
        <v>-6.9182711300108668E-3</v>
      </c>
      <c r="T396" s="310">
        <f t="shared" ca="1" si="42"/>
        <v>1.9708723850722087E-3</v>
      </c>
      <c r="Z396" s="301">
        <f t="shared" si="48"/>
        <v>45870</v>
      </c>
      <c r="AA396" s="308">
        <f t="shared" ca="1" si="43"/>
        <v>0</v>
      </c>
      <c r="AB396" s="311">
        <f t="shared" ca="1" si="44"/>
        <v>-1.6724721520500196E-4</v>
      </c>
      <c r="AC396" s="311">
        <f t="shared" ca="1" si="45"/>
        <v>-5.1806482344064486E-3</v>
      </c>
      <c r="AD396" s="310">
        <f t="shared" ca="1" si="46"/>
        <v>3.0626759610146159E-3</v>
      </c>
    </row>
    <row r="397" spans="6:30">
      <c r="F397" s="301">
        <f t="shared" si="54"/>
        <v>45901</v>
      </c>
      <c r="G397" s="308">
        <f t="shared" ca="1" si="55"/>
        <v>0</v>
      </c>
      <c r="H397" s="311">
        <f t="shared" ca="1" si="56"/>
        <v>-1.6730155641453415E-4</v>
      </c>
      <c r="I397" s="311">
        <f t="shared" ca="1" si="57"/>
        <v>-8.7269889287323599E-3</v>
      </c>
      <c r="J397" s="310">
        <f t="shared" ca="1" si="58"/>
        <v>4.4703784354280796E-3</v>
      </c>
      <c r="P397" s="301">
        <f t="shared" si="47"/>
        <v>45901</v>
      </c>
      <c r="Q397" s="308">
        <f t="shared" ca="1" si="39"/>
        <v>0</v>
      </c>
      <c r="R397" s="311">
        <f t="shared" ca="1" si="40"/>
        <v>-1.6741421005517232E-4</v>
      </c>
      <c r="S397" s="311">
        <f t="shared" ca="1" si="41"/>
        <v>-9.131019977565713E-3</v>
      </c>
      <c r="T397" s="310">
        <f t="shared" ca="1" si="42"/>
        <v>3.0772974896049465E-3</v>
      </c>
      <c r="Z397" s="301">
        <f t="shared" si="48"/>
        <v>45901</v>
      </c>
      <c r="AA397" s="308">
        <f t="shared" ca="1" si="43"/>
        <v>0</v>
      </c>
      <c r="AB397" s="311">
        <f t="shared" ca="1" si="44"/>
        <v>-1.6706766271601392E-4</v>
      </c>
      <c r="AC397" s="311">
        <f t="shared" ca="1" si="45"/>
        <v>-6.7338947451945907E-3</v>
      </c>
      <c r="AD397" s="310">
        <f t="shared" ca="1" si="46"/>
        <v>3.240575463918649E-3</v>
      </c>
    </row>
    <row r="398" spans="6:30">
      <c r="F398" s="301">
        <f t="shared" si="54"/>
        <v>45931</v>
      </c>
      <c r="G398" s="308">
        <f t="shared" ca="1" si="55"/>
        <v>0</v>
      </c>
      <c r="H398" s="311">
        <f t="shared" ca="1" si="56"/>
        <v>-1.675714521091054E-4</v>
      </c>
      <c r="I398" s="311">
        <f t="shared" ca="1" si="57"/>
        <v>-6.8596904750186649E-3</v>
      </c>
      <c r="J398" s="310">
        <f t="shared" ca="1" si="58"/>
        <v>2.5890975986233578E-3</v>
      </c>
      <c r="P398" s="301">
        <f t="shared" si="47"/>
        <v>45931</v>
      </c>
      <c r="Q398" s="308">
        <f t="shared" ca="1" si="39"/>
        <v>0</v>
      </c>
      <c r="R398" s="311">
        <f t="shared" ca="1" si="40"/>
        <v>-1.675308659658814E-4</v>
      </c>
      <c r="S398" s="311">
        <f t="shared" ca="1" si="41"/>
        <v>-6.9753642208364441E-3</v>
      </c>
      <c r="T398" s="310">
        <f t="shared" ca="1" si="42"/>
        <v>1.9560952692470046E-3</v>
      </c>
      <c r="Z398" s="301">
        <f t="shared" si="48"/>
        <v>45931</v>
      </c>
      <c r="AA398" s="308">
        <f t="shared" ca="1" si="43"/>
        <v>0</v>
      </c>
      <c r="AB398" s="311">
        <f t="shared" ca="1" si="44"/>
        <v>-1.6717321663073381E-4</v>
      </c>
      <c r="AC398" s="311">
        <f t="shared" ca="1" si="45"/>
        <v>-5.9724905085924984E-3</v>
      </c>
      <c r="AD398" s="310">
        <f t="shared" ca="1" si="46"/>
        <v>3.1069643031336192E-3</v>
      </c>
    </row>
    <row r="399" spans="6:30">
      <c r="F399" s="301">
        <f t="shared" si="54"/>
        <v>45962</v>
      </c>
      <c r="G399" s="308">
        <f t="shared" ca="1" si="55"/>
        <v>0</v>
      </c>
      <c r="H399" s="311">
        <f t="shared" ca="1" si="56"/>
        <v>-1.6753890333520705E-4</v>
      </c>
      <c r="I399" s="311">
        <f t="shared" ca="1" si="57"/>
        <v>-4.3681511211366431E-3</v>
      </c>
      <c r="J399" s="310">
        <f t="shared" ca="1" si="58"/>
        <v>1.7240223119336928E-3</v>
      </c>
      <c r="P399" s="301">
        <f t="shared" si="47"/>
        <v>45962</v>
      </c>
      <c r="Q399" s="308">
        <f t="shared" ca="1" si="39"/>
        <v>0</v>
      </c>
      <c r="R399" s="311">
        <f t="shared" ca="1" si="40"/>
        <v>-1.6753514849277007E-4</v>
      </c>
      <c r="S399" s="311">
        <f t="shared" ca="1" si="41"/>
        <v>-4.1986766118240482E-3</v>
      </c>
      <c r="T399" s="310">
        <f t="shared" ca="1" si="42"/>
        <v>2.8602571212397176E-3</v>
      </c>
      <c r="Z399" s="301">
        <f t="shared" si="48"/>
        <v>45962</v>
      </c>
      <c r="AA399" s="308">
        <f t="shared" ca="1" si="43"/>
        <v>0</v>
      </c>
      <c r="AB399" s="311">
        <f t="shared" ca="1" si="44"/>
        <v>-1.6750100732931816E-4</v>
      </c>
      <c r="AC399" s="311">
        <f t="shared" ca="1" si="45"/>
        <v>-3.2251739172447502E-3</v>
      </c>
      <c r="AD399" s="310">
        <f t="shared" ca="1" si="46"/>
        <v>3.0840732805510473E-3</v>
      </c>
    </row>
    <row r="400" spans="6:30">
      <c r="F400" s="301">
        <f t="shared" si="54"/>
        <v>45992</v>
      </c>
      <c r="G400" s="308">
        <f t="shared" ca="1" si="55"/>
        <v>0</v>
      </c>
      <c r="H400" s="311">
        <f t="shared" ca="1" si="56"/>
        <v>-1.674625949555919E-4</v>
      </c>
      <c r="I400" s="311">
        <f t="shared" ca="1" si="57"/>
        <v>-7.9303897482373431E-3</v>
      </c>
      <c r="J400" s="310">
        <f t="shared" ca="1" si="58"/>
        <v>1.7115459089311891E-3</v>
      </c>
      <c r="P400" s="301">
        <f t="shared" si="47"/>
        <v>45992</v>
      </c>
      <c r="Q400" s="308">
        <f t="shared" ca="1" si="39"/>
        <v>0</v>
      </c>
      <c r="R400" s="311">
        <f t="shared" ca="1" si="40"/>
        <v>-1.6754514261463349E-4</v>
      </c>
      <c r="S400" s="311">
        <f t="shared" ca="1" si="41"/>
        <v>-7.7136788728436878E-3</v>
      </c>
      <c r="T400" s="310">
        <f t="shared" ca="1" si="42"/>
        <v>2.9177506222830552E-3</v>
      </c>
      <c r="Z400" s="301">
        <f t="shared" si="48"/>
        <v>45992</v>
      </c>
      <c r="AA400" s="308">
        <f t="shared" ca="1" si="43"/>
        <v>0</v>
      </c>
      <c r="AB400" s="311">
        <f t="shared" ca="1" si="44"/>
        <v>-1.6727221164603012E-4</v>
      </c>
      <c r="AC400" s="311">
        <f t="shared" ca="1" si="45"/>
        <v>-5.4841414653221676E-3</v>
      </c>
      <c r="AD400" s="310">
        <f t="shared" ca="1" si="46"/>
        <v>4.0926357377197853E-3</v>
      </c>
    </row>
    <row r="401" spans="6:30">
      <c r="F401" s="301">
        <f t="shared" si="54"/>
        <v>46023</v>
      </c>
      <c r="G401" s="308">
        <f t="shared" ca="1" si="55"/>
        <v>0</v>
      </c>
      <c r="H401" s="311">
        <f t="shared" ca="1" si="56"/>
        <v>1.3936300013028813E-4</v>
      </c>
      <c r="I401" s="311">
        <f t="shared" ca="1" si="57"/>
        <v>-5.6013722259263821E-3</v>
      </c>
      <c r="J401" s="310">
        <f t="shared" ca="1" si="58"/>
        <v>2.5270858386621242E-3</v>
      </c>
      <c r="P401" s="301">
        <f t="shared" si="47"/>
        <v>46023</v>
      </c>
      <c r="Q401" s="308">
        <f t="shared" ca="1" si="39"/>
        <v>0</v>
      </c>
      <c r="R401" s="311">
        <f t="shared" ca="1" si="40"/>
        <v>1.3916099618316302E-4</v>
      </c>
      <c r="S401" s="311">
        <f t="shared" ca="1" si="41"/>
        <v>-5.7043316534838295E-3</v>
      </c>
      <c r="T401" s="310">
        <f t="shared" ca="1" si="42"/>
        <v>3.7901008967704541E-3</v>
      </c>
      <c r="Z401" s="301">
        <f t="shared" si="48"/>
        <v>46023</v>
      </c>
      <c r="AA401" s="308">
        <f t="shared" ca="1" si="43"/>
        <v>0</v>
      </c>
      <c r="AB401" s="311">
        <f t="shared" ca="1" si="44"/>
        <v>1.3715223167420909E-4</v>
      </c>
      <c r="AC401" s="311">
        <f t="shared" ca="1" si="45"/>
        <v>-3.6320096764211884E-3</v>
      </c>
      <c r="AD401" s="310">
        <f t="shared" ca="1" si="46"/>
        <v>3.0167757690173769E-3</v>
      </c>
    </row>
    <row r="402" spans="6:30">
      <c r="F402" s="301">
        <f t="shared" si="54"/>
        <v>46054</v>
      </c>
      <c r="G402" s="308">
        <f t="shared" ca="1" si="55"/>
        <v>0</v>
      </c>
      <c r="H402" s="311">
        <f t="shared" ca="1" si="56"/>
        <v>1.3927665295954128E-4</v>
      </c>
      <c r="I402" s="311">
        <f t="shared" ca="1" si="57"/>
        <v>-4.6627800622295323E-3</v>
      </c>
      <c r="J402" s="310">
        <f t="shared" ca="1" si="58"/>
        <v>1.7923357992915001E-3</v>
      </c>
      <c r="P402" s="301">
        <f t="shared" si="47"/>
        <v>46054</v>
      </c>
      <c r="Q402" s="308">
        <f t="shared" ca="1" si="39"/>
        <v>0</v>
      </c>
      <c r="R402" s="311">
        <f t="shared" ca="1" si="40"/>
        <v>1.3923879459221133E-4</v>
      </c>
      <c r="S402" s="311">
        <f t="shared" ca="1" si="41"/>
        <v>-5.0910003235508094E-3</v>
      </c>
      <c r="T402" s="310">
        <f t="shared" ca="1" si="42"/>
        <v>2.136402082816069E-3</v>
      </c>
      <c r="Z402" s="301">
        <f t="shared" si="48"/>
        <v>46054</v>
      </c>
      <c r="AA402" s="308">
        <f t="shared" ca="1" si="43"/>
        <v>0</v>
      </c>
      <c r="AB402" s="311">
        <f t="shared" ca="1" si="44"/>
        <v>1.3701510800290251E-4</v>
      </c>
      <c r="AC402" s="311">
        <f t="shared" ca="1" si="45"/>
        <v>-3.6183581995758995E-3</v>
      </c>
      <c r="AD402" s="310">
        <f t="shared" ca="1" si="46"/>
        <v>3.3461650760817641E-3</v>
      </c>
    </row>
    <row r="403" spans="6:30">
      <c r="F403" s="301">
        <f t="shared" si="54"/>
        <v>46082</v>
      </c>
      <c r="G403" s="308">
        <f t="shared" ca="1" si="55"/>
        <v>0</v>
      </c>
      <c r="H403" s="311">
        <f t="shared" ca="1" si="56"/>
        <v>1.3911580534498036E-4</v>
      </c>
      <c r="I403" s="311">
        <f t="shared" ca="1" si="57"/>
        <v>-5.0710395577716616E-3</v>
      </c>
      <c r="J403" s="310">
        <f t="shared" ca="1" si="58"/>
        <v>1.6469549515887305E-3</v>
      </c>
      <c r="P403" s="301">
        <f t="shared" si="47"/>
        <v>46082</v>
      </c>
      <c r="Q403" s="308">
        <f t="shared" ca="1" si="39"/>
        <v>0</v>
      </c>
      <c r="R403" s="311">
        <f t="shared" ca="1" si="40"/>
        <v>1.3911580534498036E-4</v>
      </c>
      <c r="S403" s="311">
        <f t="shared" ca="1" si="41"/>
        <v>-5.0583196616665882E-3</v>
      </c>
      <c r="T403" s="310">
        <f t="shared" ca="1" si="42"/>
        <v>2.8908826877340754E-3</v>
      </c>
      <c r="Z403" s="301">
        <f t="shared" si="48"/>
        <v>46082</v>
      </c>
      <c r="AA403" s="308">
        <f t="shared" ca="1" si="43"/>
        <v>0</v>
      </c>
      <c r="AB403" s="311">
        <f t="shared" ca="1" si="44"/>
        <v>1.3699329326621879E-4</v>
      </c>
      <c r="AC403" s="311">
        <f t="shared" ca="1" si="45"/>
        <v>-3.2759070347004871E-3</v>
      </c>
      <c r="AD403" s="310">
        <f t="shared" ca="1" si="46"/>
        <v>3.9886663420694024E-3</v>
      </c>
    </row>
    <row r="404" spans="6:30">
      <c r="F404" s="301">
        <f t="shared" ref="F404:F424" si="59">+B162</f>
        <v>46113</v>
      </c>
      <c r="G404" s="308">
        <f t="shared" ref="G404:G424" ca="1" si="60">+IF(ISERROR(G162/C162-1),0,G162/C162-1)</f>
        <v>0</v>
      </c>
      <c r="H404" s="311">
        <f t="shared" ref="H404:H424" ca="1" si="61">+IF(ISERROR(H162/D162-1),0,H162/D162-1)</f>
        <v>1.3862240193951436E-4</v>
      </c>
      <c r="I404" s="311">
        <f t="shared" ref="I404:I424" ca="1" si="62">+IF(ISERROR(I162/E162-1),0,I162/E162-1)</f>
        <v>-1.0261079742705514E-2</v>
      </c>
      <c r="J404" s="310">
        <f t="shared" ref="J404:J424" ca="1" si="63">+IF(ISERROR(J162/F162-1),0,J162/F162-1)</f>
        <v>2.7491627908928784E-3</v>
      </c>
      <c r="P404" s="301">
        <f t="shared" si="47"/>
        <v>46113</v>
      </c>
      <c r="Q404" s="308">
        <f t="shared" ca="1" si="39"/>
        <v>0</v>
      </c>
      <c r="R404" s="311">
        <f t="shared" ca="1" si="40"/>
        <v>1.3862661415897648E-4</v>
      </c>
      <c r="S404" s="311">
        <f t="shared" ca="1" si="41"/>
        <v>-1.0891266857389503E-2</v>
      </c>
      <c r="T404" s="310">
        <f t="shared" ca="1" si="42"/>
        <v>2.1287682069950353E-3</v>
      </c>
      <c r="Z404" s="301">
        <f t="shared" si="48"/>
        <v>46113</v>
      </c>
      <c r="AA404" s="308">
        <f t="shared" ca="1" si="43"/>
        <v>0</v>
      </c>
      <c r="AB404" s="311">
        <f t="shared" ca="1" si="44"/>
        <v>1.3785493262252757E-4</v>
      </c>
      <c r="AC404" s="311">
        <f t="shared" ca="1" si="45"/>
        <v>-9.7067678600133434E-3</v>
      </c>
      <c r="AD404" s="310">
        <f t="shared" ca="1" si="46"/>
        <v>1.0896648379140839E-2</v>
      </c>
    </row>
    <row r="405" spans="6:30">
      <c r="F405" s="301">
        <f t="shared" si="59"/>
        <v>46143</v>
      </c>
      <c r="G405" s="308">
        <f t="shared" ca="1" si="60"/>
        <v>0</v>
      </c>
      <c r="H405" s="311">
        <f t="shared" ca="1" si="61"/>
        <v>1.3880570343416387E-4</v>
      </c>
      <c r="I405" s="311">
        <f t="shared" ca="1" si="62"/>
        <v>-1.1261998859096178E-2</v>
      </c>
      <c r="J405" s="310">
        <f t="shared" ca="1" si="63"/>
        <v>9.2829696213692081E-4</v>
      </c>
      <c r="P405" s="301">
        <f t="shared" si="47"/>
        <v>46143</v>
      </c>
      <c r="Q405" s="308">
        <f t="shared" ca="1" si="39"/>
        <v>0</v>
      </c>
      <c r="R405" s="311">
        <f t="shared" ca="1" si="40"/>
        <v>1.3893850122270734E-4</v>
      </c>
      <c r="S405" s="311">
        <f t="shared" ca="1" si="41"/>
        <v>-1.1542049566955814E-2</v>
      </c>
      <c r="T405" s="310">
        <f t="shared" ca="1" si="42"/>
        <v>3.0296471208137721E-3</v>
      </c>
      <c r="Z405" s="301">
        <f t="shared" si="48"/>
        <v>46143</v>
      </c>
      <c r="AA405" s="308">
        <f t="shared" ca="1" si="43"/>
        <v>0</v>
      </c>
      <c r="AB405" s="311">
        <f t="shared" ca="1" si="44"/>
        <v>1.3724744783982779E-4</v>
      </c>
      <c r="AC405" s="311">
        <f t="shared" ca="1" si="45"/>
        <v>-9.69697338352149E-3</v>
      </c>
      <c r="AD405" s="310">
        <f t="shared" ca="1" si="46"/>
        <v>4.4693953362122674E-3</v>
      </c>
    </row>
    <row r="406" spans="6:30">
      <c r="F406" s="301">
        <f t="shared" si="59"/>
        <v>46174</v>
      </c>
      <c r="G406" s="308">
        <f t="shared" ca="1" si="60"/>
        <v>0</v>
      </c>
      <c r="H406" s="311">
        <f t="shared" ca="1" si="61"/>
        <v>1.3881509229718425E-4</v>
      </c>
      <c r="I406" s="311">
        <f t="shared" ca="1" si="62"/>
        <v>-1.4301118197017515E-2</v>
      </c>
      <c r="J406" s="310">
        <f t="shared" ca="1" si="63"/>
        <v>1.9044068546372195E-3</v>
      </c>
      <c r="P406" s="301">
        <f t="shared" si="47"/>
        <v>46174</v>
      </c>
      <c r="Q406" s="308">
        <f t="shared" ca="1" si="39"/>
        <v>0</v>
      </c>
      <c r="R406" s="311">
        <f t="shared" ca="1" si="40"/>
        <v>1.3883317866425493E-4</v>
      </c>
      <c r="S406" s="311">
        <f t="shared" ca="1" si="41"/>
        <v>-1.430840798949784E-2</v>
      </c>
      <c r="T406" s="310">
        <f t="shared" ca="1" si="42"/>
        <v>3.166653504852901E-3</v>
      </c>
      <c r="Z406" s="301">
        <f t="shared" si="48"/>
        <v>46174</v>
      </c>
      <c r="AA406" s="308">
        <f t="shared" ca="1" si="43"/>
        <v>0</v>
      </c>
      <c r="AB406" s="311">
        <f t="shared" ca="1" si="44"/>
        <v>1.3730095664565845E-4</v>
      </c>
      <c r="AC406" s="311">
        <f t="shared" ca="1" si="45"/>
        <v>-1.1845499890493327E-2</v>
      </c>
      <c r="AD406" s="310">
        <f t="shared" ca="1" si="46"/>
        <v>3.3647809673178486E-3</v>
      </c>
    </row>
    <row r="407" spans="6:30">
      <c r="F407" s="301">
        <f t="shared" si="59"/>
        <v>46204</v>
      </c>
      <c r="G407" s="308">
        <f t="shared" ca="1" si="60"/>
        <v>0</v>
      </c>
      <c r="H407" s="311">
        <f t="shared" ca="1" si="61"/>
        <v>1.3895229579530266E-4</v>
      </c>
      <c r="I407" s="311">
        <f t="shared" ca="1" si="62"/>
        <v>-8.8718238205881539E-3</v>
      </c>
      <c r="J407" s="310">
        <f t="shared" ca="1" si="63"/>
        <v>3.4927455060065338E-3</v>
      </c>
      <c r="P407" s="301">
        <f t="shared" si="47"/>
        <v>46204</v>
      </c>
      <c r="Q407" s="308">
        <f t="shared" ca="1" si="39"/>
        <v>0</v>
      </c>
      <c r="R407" s="311">
        <f t="shared" ca="1" si="40"/>
        <v>1.3890400423877125E-4</v>
      </c>
      <c r="S407" s="311">
        <f t="shared" ca="1" si="41"/>
        <v>-8.2287908274475408E-3</v>
      </c>
      <c r="T407" s="310">
        <f t="shared" ca="1" si="42"/>
        <v>1.9331387156185098E-3</v>
      </c>
      <c r="Z407" s="301">
        <f t="shared" si="48"/>
        <v>46204</v>
      </c>
      <c r="AA407" s="308">
        <f t="shared" ca="1" si="43"/>
        <v>0</v>
      </c>
      <c r="AB407" s="311">
        <f t="shared" ca="1" si="44"/>
        <v>1.3720935208905161E-4</v>
      </c>
      <c r="AC407" s="311">
        <f t="shared" ca="1" si="45"/>
        <v>-6.4310816857221509E-3</v>
      </c>
      <c r="AD407" s="310">
        <f t="shared" ca="1" si="46"/>
        <v>4.1172978030561413E-3</v>
      </c>
    </row>
    <row r="408" spans="6:30">
      <c r="F408" s="301">
        <f t="shared" si="59"/>
        <v>46235</v>
      </c>
      <c r="G408" s="308">
        <f t="shared" ca="1" si="60"/>
        <v>0</v>
      </c>
      <c r="H408" s="311">
        <f t="shared" ca="1" si="61"/>
        <v>1.3894624235444297E-4</v>
      </c>
      <c r="I408" s="311">
        <f t="shared" ca="1" si="62"/>
        <v>-8.191118019833632E-3</v>
      </c>
      <c r="J408" s="310">
        <f t="shared" ca="1" si="63"/>
        <v>8.6565997319776322E-4</v>
      </c>
      <c r="P408" s="301">
        <f t="shared" si="47"/>
        <v>46235</v>
      </c>
      <c r="Q408" s="308">
        <f t="shared" ca="1" si="39"/>
        <v>0</v>
      </c>
      <c r="R408" s="311">
        <f t="shared" ca="1" si="40"/>
        <v>1.3886212185432179E-4</v>
      </c>
      <c r="S408" s="311">
        <f t="shared" ca="1" si="41"/>
        <v>-8.1288119574781659E-3</v>
      </c>
      <c r="T408" s="310">
        <f t="shared" ca="1" si="42"/>
        <v>2.9123489540134884E-3</v>
      </c>
      <c r="Z408" s="301">
        <f t="shared" si="48"/>
        <v>46235</v>
      </c>
      <c r="AA408" s="308">
        <f t="shared" ca="1" si="43"/>
        <v>0</v>
      </c>
      <c r="AB408" s="311">
        <f t="shared" ca="1" si="44"/>
        <v>1.3713043285834559E-4</v>
      </c>
      <c r="AC408" s="311">
        <f t="shared" ca="1" si="45"/>
        <v>-6.0846753872176862E-3</v>
      </c>
      <c r="AD408" s="310">
        <f t="shared" ca="1" si="46"/>
        <v>3.0852573892765633E-3</v>
      </c>
    </row>
    <row r="409" spans="6:30">
      <c r="F409" s="301">
        <f t="shared" si="59"/>
        <v>46266</v>
      </c>
      <c r="G409" s="308">
        <f t="shared" ca="1" si="60"/>
        <v>0</v>
      </c>
      <c r="H409" s="311">
        <f t="shared" ca="1" si="61"/>
        <v>1.3873646143047758E-4</v>
      </c>
      <c r="I409" s="311">
        <f t="shared" ca="1" si="62"/>
        <v>-1.0266809045725522E-2</v>
      </c>
      <c r="J409" s="310">
        <f t="shared" ca="1" si="63"/>
        <v>2.7145237628130037E-3</v>
      </c>
      <c r="P409" s="301">
        <f t="shared" si="47"/>
        <v>46266</v>
      </c>
      <c r="Q409" s="308">
        <f t="shared" ca="1" si="39"/>
        <v>0</v>
      </c>
      <c r="R409" s="311">
        <f t="shared" ca="1" si="40"/>
        <v>1.3871636475593085E-4</v>
      </c>
      <c r="S409" s="311">
        <f t="shared" ca="1" si="41"/>
        <v>-1.1056664199181498E-2</v>
      </c>
      <c r="T409" s="310">
        <f t="shared" ca="1" si="42"/>
        <v>2.0629324722969411E-3</v>
      </c>
      <c r="Z409" s="301">
        <f t="shared" si="48"/>
        <v>46266</v>
      </c>
      <c r="AA409" s="308">
        <f t="shared" ca="1" si="43"/>
        <v>0</v>
      </c>
      <c r="AB409" s="311">
        <f t="shared" ca="1" si="44"/>
        <v>1.3725283390675358E-4</v>
      </c>
      <c r="AC409" s="311">
        <f t="shared" ca="1" si="45"/>
        <v>-8.8363259857214826E-3</v>
      </c>
      <c r="AD409" s="310">
        <f t="shared" ca="1" si="46"/>
        <v>3.2349953009676025E-3</v>
      </c>
    </row>
    <row r="410" spans="6:30">
      <c r="F410" s="301">
        <f t="shared" si="59"/>
        <v>46296</v>
      </c>
      <c r="G410" s="308">
        <f t="shared" ca="1" si="60"/>
        <v>0</v>
      </c>
      <c r="H410" s="311">
        <f t="shared" ca="1" si="61"/>
        <v>1.3881034789120505E-4</v>
      </c>
      <c r="I410" s="311">
        <f t="shared" ca="1" si="62"/>
        <v>-7.1243071593513063E-3</v>
      </c>
      <c r="J410" s="310">
        <f t="shared" ca="1" si="63"/>
        <v>1.7022951209275661E-3</v>
      </c>
      <c r="P410" s="301">
        <f t="shared" si="47"/>
        <v>46296</v>
      </c>
      <c r="Q410" s="308">
        <f t="shared" ca="1" si="39"/>
        <v>0</v>
      </c>
      <c r="R410" s="311">
        <f t="shared" ca="1" si="40"/>
        <v>1.3888925941119012E-4</v>
      </c>
      <c r="S410" s="311">
        <f t="shared" ca="1" si="41"/>
        <v>-6.7977538633237078E-3</v>
      </c>
      <c r="T410" s="310">
        <f t="shared" ca="1" si="42"/>
        <v>2.8794368803577441E-3</v>
      </c>
      <c r="Z410" s="301">
        <f t="shared" si="48"/>
        <v>46296</v>
      </c>
      <c r="AA410" s="308">
        <f t="shared" ca="1" si="43"/>
        <v>0</v>
      </c>
      <c r="AB410" s="311">
        <f t="shared" ca="1" si="44"/>
        <v>1.3721752014950184E-4</v>
      </c>
      <c r="AC410" s="311">
        <f t="shared" ca="1" si="45"/>
        <v>-5.5523245193954684E-3</v>
      </c>
      <c r="AD410" s="310">
        <f t="shared" ca="1" si="46"/>
        <v>3.0889927201076528E-3</v>
      </c>
    </row>
    <row r="411" spans="6:30">
      <c r="F411" s="301">
        <f t="shared" si="59"/>
        <v>46327</v>
      </c>
      <c r="G411" s="308">
        <f t="shared" ca="1" si="60"/>
        <v>0</v>
      </c>
      <c r="H411" s="311">
        <f t="shared" ca="1" si="61"/>
        <v>1.3933580993752415E-4</v>
      </c>
      <c r="I411" s="311">
        <f t="shared" ca="1" si="62"/>
        <v>-6.4124398645495351E-3</v>
      </c>
      <c r="J411" s="310">
        <f t="shared" ca="1" si="63"/>
        <v>2.634851772937985E-3</v>
      </c>
      <c r="P411" s="301">
        <f t="shared" si="47"/>
        <v>46327</v>
      </c>
      <c r="Q411" s="308">
        <f t="shared" ca="1" si="39"/>
        <v>0</v>
      </c>
      <c r="R411" s="311">
        <f t="shared" ca="1" si="40"/>
        <v>1.3925205304010646E-4</v>
      </c>
      <c r="S411" s="311">
        <f t="shared" ca="1" si="41"/>
        <v>-6.4620638324036639E-3</v>
      </c>
      <c r="T411" s="310">
        <f t="shared" ca="1" si="42"/>
        <v>2.9910852651802156E-3</v>
      </c>
      <c r="Z411" s="301">
        <f t="shared" si="48"/>
        <v>46327</v>
      </c>
      <c r="AA411" s="308">
        <f t="shared" ca="1" si="43"/>
        <v>0</v>
      </c>
      <c r="AB411" s="311">
        <f t="shared" ca="1" si="44"/>
        <v>1.3701508830066267E-4</v>
      </c>
      <c r="AC411" s="311">
        <f t="shared" ca="1" si="45"/>
        <v>-5.3550855850165169E-3</v>
      </c>
      <c r="AD411" s="310">
        <f t="shared" ca="1" si="46"/>
        <v>4.2067877561529077E-3</v>
      </c>
    </row>
    <row r="412" spans="6:30">
      <c r="F412" s="301">
        <f t="shared" si="59"/>
        <v>46357</v>
      </c>
      <c r="G412" s="308">
        <f t="shared" ca="1" si="60"/>
        <v>0</v>
      </c>
      <c r="H412" s="311">
        <f t="shared" ca="1" si="61"/>
        <v>1.3894044210993606E-4</v>
      </c>
      <c r="I412" s="311">
        <f t="shared" ca="1" si="62"/>
        <v>-7.9676890222927232E-3</v>
      </c>
      <c r="J412" s="310">
        <f t="shared" ca="1" si="63"/>
        <v>3.0980334289263389E-3</v>
      </c>
      <c r="P412" s="301">
        <f t="shared" si="47"/>
        <v>46357</v>
      </c>
      <c r="Q412" s="308">
        <f t="shared" ca="1" si="39"/>
        <v>0</v>
      </c>
      <c r="R412" s="311">
        <f t="shared" ca="1" si="40"/>
        <v>1.3898552882896098E-4</v>
      </c>
      <c r="S412" s="311">
        <f t="shared" ca="1" si="41"/>
        <v>-8.2614546808001954E-3</v>
      </c>
      <c r="T412" s="310">
        <f t="shared" ca="1" si="42"/>
        <v>2.9669987446070412E-3</v>
      </c>
      <c r="Z412" s="301">
        <f t="shared" si="48"/>
        <v>46357</v>
      </c>
      <c r="AA412" s="308">
        <f t="shared" ca="1" si="43"/>
        <v>0</v>
      </c>
      <c r="AB412" s="311">
        <f t="shared" ca="1" si="44"/>
        <v>1.3753225028612093E-4</v>
      </c>
      <c r="AC412" s="311">
        <f t="shared" ca="1" si="45"/>
        <v>-7.302928956457122E-3</v>
      </c>
      <c r="AD412" s="310">
        <f t="shared" ca="1" si="46"/>
        <v>3.1160070117055572E-3</v>
      </c>
    </row>
    <row r="413" spans="6:30">
      <c r="F413" s="301">
        <f t="shared" si="59"/>
        <v>46388</v>
      </c>
      <c r="G413" s="308">
        <f t="shared" ca="1" si="60"/>
        <v>0</v>
      </c>
      <c r="H413" s="311">
        <f t="shared" ca="1" si="61"/>
        <v>1.6330427415178761E-4</v>
      </c>
      <c r="I413" s="311">
        <f t="shared" ca="1" si="62"/>
        <v>-6.1602284897827042E-3</v>
      </c>
      <c r="J413" s="310">
        <f t="shared" ca="1" si="63"/>
        <v>8.206920853839339E-4</v>
      </c>
      <c r="P413" s="301">
        <f t="shared" si="47"/>
        <v>46388</v>
      </c>
      <c r="Q413" s="308">
        <f t="shared" ca="1" si="39"/>
        <v>0</v>
      </c>
      <c r="R413" s="311">
        <f t="shared" ca="1" si="40"/>
        <v>1.633605183393172E-4</v>
      </c>
      <c r="S413" s="311">
        <f t="shared" ca="1" si="41"/>
        <v>-6.2247158171289119E-3</v>
      </c>
      <c r="T413" s="310">
        <f t="shared" ca="1" si="42"/>
        <v>3.8046078504425651E-3</v>
      </c>
      <c r="Z413" s="301">
        <f t="shared" si="48"/>
        <v>46388</v>
      </c>
      <c r="AA413" s="308">
        <f t="shared" ca="1" si="43"/>
        <v>0</v>
      </c>
      <c r="AB413" s="311">
        <f t="shared" ca="1" si="44"/>
        <v>1.6357397564981113E-4</v>
      </c>
      <c r="AC413" s="311">
        <f t="shared" ca="1" si="45"/>
        <v>-4.2567814490370726E-3</v>
      </c>
      <c r="AD413" s="310">
        <f t="shared" ca="1" si="46"/>
        <v>3.0099392828191185E-3</v>
      </c>
    </row>
    <row r="414" spans="6:30">
      <c r="F414" s="301">
        <f t="shared" si="59"/>
        <v>46419</v>
      </c>
      <c r="G414" s="308">
        <f t="shared" ca="1" si="60"/>
        <v>0</v>
      </c>
      <c r="H414" s="311">
        <f t="shared" ca="1" si="61"/>
        <v>1.6345033075237936E-4</v>
      </c>
      <c r="I414" s="311">
        <f t="shared" ca="1" si="62"/>
        <v>-5.4075988215452897E-3</v>
      </c>
      <c r="J414" s="310">
        <f t="shared" ca="1" si="63"/>
        <v>2.8398213648894721E-3</v>
      </c>
      <c r="P414" s="301">
        <f t="shared" si="47"/>
        <v>46419</v>
      </c>
      <c r="Q414" s="308">
        <f t="shared" ca="1" si="39"/>
        <v>0</v>
      </c>
      <c r="R414" s="311">
        <f t="shared" ca="1" si="40"/>
        <v>1.6340851205054463E-4</v>
      </c>
      <c r="S414" s="311">
        <f t="shared" ca="1" si="41"/>
        <v>-5.5363782955685226E-3</v>
      </c>
      <c r="T414" s="310">
        <f t="shared" ca="1" si="42"/>
        <v>4.171070983427505E-3</v>
      </c>
      <c r="Z414" s="301">
        <f t="shared" si="48"/>
        <v>46419</v>
      </c>
      <c r="AA414" s="308">
        <f t="shared" ca="1" si="43"/>
        <v>0</v>
      </c>
      <c r="AB414" s="311">
        <f t="shared" ca="1" si="44"/>
        <v>1.6350057141112373E-4</v>
      </c>
      <c r="AC414" s="311">
        <f t="shared" ca="1" si="45"/>
        <v>-3.9763115091479007E-3</v>
      </c>
      <c r="AD414" s="310">
        <f t="shared" ca="1" si="46"/>
        <v>4.4551737938631764E-3</v>
      </c>
    </row>
    <row r="415" spans="6:30">
      <c r="F415" s="301">
        <f t="shared" si="59"/>
        <v>46447</v>
      </c>
      <c r="G415" s="308">
        <f t="shared" ca="1" si="60"/>
        <v>0</v>
      </c>
      <c r="H415" s="311">
        <f t="shared" ca="1" si="61"/>
        <v>1.6328864015058286E-4</v>
      </c>
      <c r="I415" s="311">
        <f t="shared" ca="1" si="62"/>
        <v>-6.6020508498384478E-3</v>
      </c>
      <c r="J415" s="310">
        <f t="shared" ca="1" si="63"/>
        <v>1.7458310757931805E-3</v>
      </c>
      <c r="P415" s="301">
        <f t="shared" si="47"/>
        <v>46447</v>
      </c>
      <c r="Q415" s="308">
        <f t="shared" ca="1" si="39"/>
        <v>0</v>
      </c>
      <c r="R415" s="311">
        <f t="shared" ca="1" si="40"/>
        <v>1.6326541976852127E-4</v>
      </c>
      <c r="S415" s="311">
        <f t="shared" ca="1" si="41"/>
        <v>-6.7032626232307324E-3</v>
      </c>
      <c r="T415" s="310">
        <f t="shared" ca="1" si="42"/>
        <v>2.9130556318106571E-3</v>
      </c>
      <c r="Z415" s="301">
        <f t="shared" si="48"/>
        <v>46447</v>
      </c>
      <c r="AA415" s="308">
        <f t="shared" ca="1" si="43"/>
        <v>0</v>
      </c>
      <c r="AB415" s="311">
        <f t="shared" ca="1" si="44"/>
        <v>1.6348569136392932E-4</v>
      </c>
      <c r="AC415" s="311">
        <f t="shared" ca="1" si="45"/>
        <v>-3.5526351594759031E-3</v>
      </c>
      <c r="AD415" s="310">
        <f t="shared" ca="1" si="46"/>
        <v>4.0616102799457821E-3</v>
      </c>
    </row>
    <row r="416" spans="6:30">
      <c r="F416" s="301">
        <f t="shared" si="59"/>
        <v>46478</v>
      </c>
      <c r="G416" s="308">
        <f t="shared" ca="1" si="60"/>
        <v>0</v>
      </c>
      <c r="H416" s="311">
        <f t="shared" ca="1" si="61"/>
        <v>1.6278804063807328E-4</v>
      </c>
      <c r="I416" s="311">
        <f t="shared" ca="1" si="62"/>
        <v>-1.4080162361562509E-2</v>
      </c>
      <c r="J416" s="310">
        <f t="shared" ca="1" si="63"/>
        <v>-0.13266607664574981</v>
      </c>
      <c r="P416" s="301">
        <f t="shared" si="47"/>
        <v>46478</v>
      </c>
      <c r="Q416" s="308">
        <f t="shared" ca="1" si="39"/>
        <v>0</v>
      </c>
      <c r="R416" s="311">
        <f t="shared" ca="1" si="40"/>
        <v>1.6251460595628764E-4</v>
      </c>
      <c r="S416" s="311">
        <f t="shared" ca="1" si="41"/>
        <v>-9.3559022478761911E-3</v>
      </c>
      <c r="T416" s="310">
        <f t="shared" ca="1" si="42"/>
        <v>1.5341213838144574E-2</v>
      </c>
      <c r="Z416" s="301">
        <f t="shared" si="48"/>
        <v>46478</v>
      </c>
      <c r="AA416" s="308">
        <f t="shared" ca="1" si="43"/>
        <v>0</v>
      </c>
      <c r="AB416" s="311">
        <f t="shared" ca="1" si="44"/>
        <v>1.6299280548026651E-4</v>
      </c>
      <c r="AC416" s="311">
        <f t="shared" ca="1" si="45"/>
        <v>-9.2800081522103062E-3</v>
      </c>
      <c r="AD416" s="310">
        <f t="shared" ca="1" si="46"/>
        <v>-0.13398717196121313</v>
      </c>
    </row>
    <row r="417" spans="6:30">
      <c r="F417" s="301">
        <f t="shared" si="59"/>
        <v>46508</v>
      </c>
      <c r="G417" s="308">
        <f t="shared" ca="1" si="60"/>
        <v>0</v>
      </c>
      <c r="H417" s="311">
        <f t="shared" ca="1" si="61"/>
        <v>1.631541493269939E-4</v>
      </c>
      <c r="I417" s="311">
        <f t="shared" ca="1" si="62"/>
        <v>-1.4335185224462754E-2</v>
      </c>
      <c r="J417" s="310">
        <f t="shared" ca="1" si="63"/>
        <v>0.8389055554293805</v>
      </c>
      <c r="P417" s="301">
        <f t="shared" si="47"/>
        <v>46508</v>
      </c>
      <c r="Q417" s="308">
        <f t="shared" ca="1" si="39"/>
        <v>0</v>
      </c>
      <c r="R417" s="311">
        <f t="shared" ca="1" si="40"/>
        <v>1.6285226451517865E-4</v>
      </c>
      <c r="S417" s="311">
        <f t="shared" ca="1" si="41"/>
        <v>-1.5505999458739539E-2</v>
      </c>
      <c r="T417" s="310">
        <f t="shared" ca="1" si="42"/>
        <v>7.6792643347858291E-3</v>
      </c>
      <c r="Z417" s="301">
        <f t="shared" si="48"/>
        <v>46508</v>
      </c>
      <c r="AA417" s="308">
        <f t="shared" ca="1" si="43"/>
        <v>0</v>
      </c>
      <c r="AB417" s="311">
        <f t="shared" ca="1" si="44"/>
        <v>1.632502524957502E-4</v>
      </c>
      <c r="AC417" s="311">
        <f t="shared" ca="1" si="45"/>
        <v>-1.1606970421303653E-2</v>
      </c>
      <c r="AD417" s="310">
        <f t="shared" ca="1" si="46"/>
        <v>0.45257359602936775</v>
      </c>
    </row>
    <row r="418" spans="6:30">
      <c r="F418" s="301">
        <f t="shared" si="59"/>
        <v>46539</v>
      </c>
      <c r="G418" s="308">
        <f t="shared" ca="1" si="60"/>
        <v>0</v>
      </c>
      <c r="H418" s="311">
        <f t="shared" ca="1" si="61"/>
        <v>1.6288212223392051E-4</v>
      </c>
      <c r="I418" s="311">
        <f t="shared" ca="1" si="62"/>
        <v>-1.4898668256545067E-2</v>
      </c>
      <c r="J418" s="310">
        <f t="shared" ca="1" si="63"/>
        <v>1.87999519337545E-3</v>
      </c>
      <c r="P418" s="301">
        <f t="shared" si="47"/>
        <v>46539</v>
      </c>
      <c r="Q418" s="308">
        <f t="shared" ca="1" si="39"/>
        <v>0</v>
      </c>
      <c r="R418" s="311">
        <f t="shared" ca="1" si="40"/>
        <v>1.6294050323506504E-4</v>
      </c>
      <c r="S418" s="311">
        <f t="shared" ca="1" si="41"/>
        <v>-1.4237845484322609E-2</v>
      </c>
      <c r="T418" s="310">
        <f t="shared" ca="1" si="42"/>
        <v>3.1797807502309539E-3</v>
      </c>
      <c r="Z418" s="301">
        <f t="shared" si="48"/>
        <v>46539</v>
      </c>
      <c r="AA418" s="308">
        <f t="shared" ca="1" si="43"/>
        <v>0</v>
      </c>
      <c r="AB418" s="311">
        <f t="shared" ca="1" si="44"/>
        <v>1.6273169926672715E-4</v>
      </c>
      <c r="AC418" s="311">
        <f t="shared" ca="1" si="45"/>
        <v>-1.3191322314462961E-2</v>
      </c>
      <c r="AD418" s="310">
        <f t="shared" ca="1" si="46"/>
        <v>4.538134702365193E-3</v>
      </c>
    </row>
    <row r="419" spans="6:30">
      <c r="F419" s="301">
        <f t="shared" si="59"/>
        <v>46569</v>
      </c>
      <c r="G419" s="308">
        <f t="shared" ca="1" si="60"/>
        <v>0</v>
      </c>
      <c r="H419" s="311">
        <f t="shared" ca="1" si="61"/>
        <v>1.6341870266911585E-4</v>
      </c>
      <c r="I419" s="311">
        <f t="shared" ca="1" si="62"/>
        <v>-8.8940359487404974E-3</v>
      </c>
      <c r="J419" s="310">
        <f t="shared" ca="1" si="63"/>
        <v>1.6966630360730761E-3</v>
      </c>
      <c r="P419" s="301">
        <f t="shared" si="47"/>
        <v>46569</v>
      </c>
      <c r="Q419" s="308">
        <f t="shared" ca="1" si="39"/>
        <v>0</v>
      </c>
      <c r="R419" s="311">
        <f t="shared" ca="1" si="40"/>
        <v>1.6307385516522999E-4</v>
      </c>
      <c r="S419" s="311">
        <f t="shared" ca="1" si="41"/>
        <v>-8.8951561447572214E-3</v>
      </c>
      <c r="T419" s="310">
        <f t="shared" ca="1" si="42"/>
        <v>1.9523130261791533E-3</v>
      </c>
      <c r="Z419" s="301">
        <f t="shared" si="48"/>
        <v>46569</v>
      </c>
      <c r="AA419" s="308">
        <f t="shared" ca="1" si="43"/>
        <v>0</v>
      </c>
      <c r="AB419" s="311">
        <f t="shared" ca="1" si="44"/>
        <v>1.6335019585267396E-4</v>
      </c>
      <c r="AC419" s="311">
        <f t="shared" ca="1" si="45"/>
        <v>-6.8866202319177727E-3</v>
      </c>
      <c r="AD419" s="310">
        <f t="shared" ca="1" si="46"/>
        <v>2.0668760777136086E-3</v>
      </c>
    </row>
    <row r="420" spans="6:30">
      <c r="F420" s="301">
        <f t="shared" si="59"/>
        <v>46600</v>
      </c>
      <c r="G420" s="308">
        <f t="shared" ca="1" si="60"/>
        <v>0</v>
      </c>
      <c r="H420" s="311">
        <f t="shared" ca="1" si="61"/>
        <v>1.6309975726658266E-4</v>
      </c>
      <c r="I420" s="311">
        <f t="shared" ca="1" si="62"/>
        <v>-1.1029493122539868E-2</v>
      </c>
      <c r="J420" s="310">
        <f t="shared" ca="1" si="63"/>
        <v>1.803988588551686E-3</v>
      </c>
      <c r="P420" s="301">
        <f t="shared" si="47"/>
        <v>46600</v>
      </c>
      <c r="Q420" s="308">
        <f t="shared" ca="1" si="39"/>
        <v>0</v>
      </c>
      <c r="R420" s="311">
        <f t="shared" ca="1" si="40"/>
        <v>1.6318437027762478E-4</v>
      </c>
      <c r="S420" s="311">
        <f t="shared" ca="1" si="41"/>
        <v>-1.1083168271037502E-2</v>
      </c>
      <c r="T420" s="310">
        <f t="shared" ca="1" si="42"/>
        <v>1.9869399013066058E-3</v>
      </c>
      <c r="Z420" s="301">
        <f t="shared" si="48"/>
        <v>46600</v>
      </c>
      <c r="AA420" s="308">
        <f t="shared" ca="1" si="43"/>
        <v>0</v>
      </c>
      <c r="AB420" s="311">
        <f t="shared" ca="1" si="44"/>
        <v>1.6326825148649249E-4</v>
      </c>
      <c r="AC420" s="311">
        <f t="shared" ca="1" si="45"/>
        <v>-8.2112670277368904E-3</v>
      </c>
      <c r="AD420" s="310">
        <f t="shared" ca="1" si="46"/>
        <v>2.0464057114721879E-3</v>
      </c>
    </row>
    <row r="421" spans="6:30">
      <c r="F421" s="301">
        <f t="shared" si="59"/>
        <v>46631</v>
      </c>
      <c r="G421" s="308">
        <f t="shared" ca="1" si="60"/>
        <v>0</v>
      </c>
      <c r="H421" s="311">
        <f t="shared" ca="1" si="61"/>
        <v>1.6302365292464316E-4</v>
      </c>
      <c r="I421" s="311">
        <f t="shared" ca="1" si="62"/>
        <v>-1.1146900048695452E-2</v>
      </c>
      <c r="J421" s="310">
        <f t="shared" ca="1" si="63"/>
        <v>2.7922713532699817E-3</v>
      </c>
      <c r="P421" s="301">
        <f t="shared" si="47"/>
        <v>46631</v>
      </c>
      <c r="Q421" s="308">
        <f t="shared" ca="1" si="39"/>
        <v>0</v>
      </c>
      <c r="R421" s="311">
        <f t="shared" ca="1" si="40"/>
        <v>1.6282643609133451E-4</v>
      </c>
      <c r="S421" s="311">
        <f t="shared" ca="1" si="41"/>
        <v>-1.1562753638186041E-2</v>
      </c>
      <c r="T421" s="310">
        <f t="shared" ca="1" si="42"/>
        <v>2.1099358223783948E-3</v>
      </c>
      <c r="Z421" s="301">
        <f t="shared" si="48"/>
        <v>46631</v>
      </c>
      <c r="AA421" s="308">
        <f t="shared" ca="1" si="43"/>
        <v>0</v>
      </c>
      <c r="AB421" s="311">
        <f t="shared" ca="1" si="44"/>
        <v>1.6303689612762184E-4</v>
      </c>
      <c r="AC421" s="311">
        <f t="shared" ca="1" si="45"/>
        <v>-9.759967874758857E-3</v>
      </c>
      <c r="AD421" s="310">
        <f t="shared" ca="1" si="46"/>
        <v>3.2571285934348548E-3</v>
      </c>
    </row>
    <row r="422" spans="6:30">
      <c r="F422" s="301">
        <f t="shared" si="59"/>
        <v>46661</v>
      </c>
      <c r="G422" s="308">
        <f t="shared" ca="1" si="60"/>
        <v>0</v>
      </c>
      <c r="H422" s="311">
        <f t="shared" ca="1" si="61"/>
        <v>1.6337258987708658E-4</v>
      </c>
      <c r="I422" s="311">
        <f t="shared" ca="1" si="62"/>
        <v>-7.8269291525520091E-3</v>
      </c>
      <c r="J422" s="310">
        <f t="shared" ca="1" si="63"/>
        <v>8.4088523880443411E-4</v>
      </c>
      <c r="P422" s="301">
        <f t="shared" si="47"/>
        <v>46661</v>
      </c>
      <c r="Q422" s="308">
        <f t="shared" ca="1" si="39"/>
        <v>0</v>
      </c>
      <c r="R422" s="311">
        <f t="shared" ca="1" si="40"/>
        <v>1.633308125443822E-4</v>
      </c>
      <c r="S422" s="311">
        <f t="shared" ca="1" si="41"/>
        <v>-7.7090341667889195E-3</v>
      </c>
      <c r="T422" s="310">
        <f t="shared" ca="1" si="42"/>
        <v>2.9396836192481235E-3</v>
      </c>
      <c r="Z422" s="301">
        <f t="shared" si="48"/>
        <v>46661</v>
      </c>
      <c r="AA422" s="308">
        <f t="shared" ca="1" si="43"/>
        <v>0</v>
      </c>
      <c r="AB422" s="311">
        <f t="shared" ca="1" si="44"/>
        <v>1.6351597386066175E-4</v>
      </c>
      <c r="AC422" s="311">
        <f t="shared" ca="1" si="45"/>
        <v>-6.222218283212344E-3</v>
      </c>
      <c r="AD422" s="310">
        <f t="shared" ca="1" si="46"/>
        <v>2.0697800051252546E-3</v>
      </c>
    </row>
    <row r="423" spans="6:30">
      <c r="F423" s="301">
        <f t="shared" si="59"/>
        <v>46692</v>
      </c>
      <c r="G423" s="308">
        <f t="shared" ca="1" si="60"/>
        <v>0</v>
      </c>
      <c r="H423" s="311">
        <f t="shared" ca="1" si="61"/>
        <v>1.6344940997981006E-4</v>
      </c>
      <c r="I423" s="311">
        <f t="shared" ca="1" si="62"/>
        <v>-7.2907657397464076E-3</v>
      </c>
      <c r="J423" s="310">
        <f t="shared" ca="1" si="63"/>
        <v>1.7733899912875106E-3</v>
      </c>
      <c r="P423" s="301">
        <f t="shared" si="47"/>
        <v>46692</v>
      </c>
      <c r="Q423" s="308">
        <f t="shared" ca="1" si="39"/>
        <v>0</v>
      </c>
      <c r="R423" s="311">
        <f t="shared" ca="1" si="40"/>
        <v>1.6345142481322128E-4</v>
      </c>
      <c r="S423" s="311">
        <f t="shared" ca="1" si="41"/>
        <v>-7.1631387869564023E-3</v>
      </c>
      <c r="T423" s="310">
        <f t="shared" ca="1" si="42"/>
        <v>3.0348847510228705E-3</v>
      </c>
      <c r="Z423" s="301">
        <f t="shared" si="48"/>
        <v>46692</v>
      </c>
      <c r="AA423" s="308">
        <f t="shared" ca="1" si="43"/>
        <v>0</v>
      </c>
      <c r="AB423" s="311">
        <f t="shared" ca="1" si="44"/>
        <v>1.633411199439827E-4</v>
      </c>
      <c r="AC423" s="311">
        <f t="shared" ca="1" si="45"/>
        <v>-6.3105846987331349E-3</v>
      </c>
      <c r="AD423" s="310">
        <f t="shared" ca="1" si="46"/>
        <v>5.4111257953766145E-3</v>
      </c>
    </row>
    <row r="424" spans="6:30">
      <c r="F424" s="302">
        <f t="shared" si="59"/>
        <v>46722</v>
      </c>
      <c r="G424" s="312">
        <f t="shared" ca="1" si="60"/>
        <v>0</v>
      </c>
      <c r="H424" s="313">
        <f t="shared" ca="1" si="61"/>
        <v>1.6316456867926377E-4</v>
      </c>
      <c r="I424" s="313">
        <f t="shared" ca="1" si="62"/>
        <v>-8.2875093997955007E-3</v>
      </c>
      <c r="J424" s="314">
        <f t="shared" ca="1" si="63"/>
        <v>2.544387842905893E-3</v>
      </c>
      <c r="P424" s="302">
        <f t="shared" si="47"/>
        <v>46722</v>
      </c>
      <c r="Q424" s="312">
        <f t="shared" ca="1" si="39"/>
        <v>0</v>
      </c>
      <c r="R424" s="313">
        <f t="shared" ca="1" si="40"/>
        <v>1.631436772830952E-4</v>
      </c>
      <c r="S424" s="313">
        <f t="shared" ca="1" si="41"/>
        <v>-7.7789080805209521E-3</v>
      </c>
      <c r="T424" s="314">
        <f t="shared" ca="1" si="42"/>
        <v>1.9021584120662016E-3</v>
      </c>
      <c r="Z424" s="302">
        <f t="shared" si="48"/>
        <v>46722</v>
      </c>
      <c r="AA424" s="312">
        <f t="shared" ca="1" si="43"/>
        <v>0</v>
      </c>
      <c r="AB424" s="313">
        <f t="shared" ca="1" si="44"/>
        <v>1.6318555761341003E-4</v>
      </c>
      <c r="AC424" s="313">
        <f t="shared" ca="1" si="45"/>
        <v>-6.4933746117339375E-3</v>
      </c>
      <c r="AD424" s="314">
        <f t="shared" ca="1" si="46"/>
        <v>3.036424399966986E-3</v>
      </c>
    </row>
    <row r="425" spans="6:30">
      <c r="F425" s="646"/>
      <c r="G425" s="647"/>
      <c r="H425" s="647"/>
      <c r="I425" s="647"/>
      <c r="J425" s="647"/>
    </row>
    <row r="665666" spans="7:30">
      <c r="G665666" s="462" t="s">
        <v>303</v>
      </c>
      <c r="H665666" s="45" t="str">
        <f>+$G665666</f>
        <v>d98</v>
      </c>
      <c r="I665666" s="45" t="str">
        <f t="shared" ref="I665666:J665667" si="64">+$G665666</f>
        <v>d98</v>
      </c>
      <c r="J665666" s="45" t="str">
        <f t="shared" si="64"/>
        <v>d98</v>
      </c>
      <c r="Q665666" s="462" t="s">
        <v>302</v>
      </c>
      <c r="R665666" s="45" t="str">
        <f>+Q665666</f>
        <v>d130</v>
      </c>
      <c r="S665666" s="45" t="str">
        <f>+Q665666</f>
        <v>d130</v>
      </c>
      <c r="T665666" s="45" t="str">
        <f>+Q665666</f>
        <v>d130</v>
      </c>
      <c r="AA665666" s="462" t="s">
        <v>304</v>
      </c>
      <c r="AB665666" s="45" t="str">
        <f>+AA665666</f>
        <v>d162</v>
      </c>
      <c r="AC665666" s="45" t="str">
        <f>+AA665666</f>
        <v>d162</v>
      </c>
      <c r="AD665666" s="45" t="str">
        <f>+AA665666</f>
        <v>d162</v>
      </c>
    </row>
    <row r="665667" spans="7:30">
      <c r="G665667" s="462" t="s">
        <v>300</v>
      </c>
      <c r="H665667" s="45" t="str">
        <f>+$G665667</f>
        <v>aaa128</v>
      </c>
      <c r="I665667" s="45" t="str">
        <f t="shared" si="64"/>
        <v>aaa128</v>
      </c>
      <c r="J665667" s="45" t="str">
        <f t="shared" si="64"/>
        <v>aaa128</v>
      </c>
      <c r="Q665667" s="462" t="s">
        <v>301</v>
      </c>
      <c r="R665667" s="45" t="str">
        <f>+Q665667</f>
        <v>aaa160</v>
      </c>
      <c r="S665667" s="45" t="str">
        <f>+Q665667</f>
        <v>aaa160</v>
      </c>
      <c r="T665667" s="45" t="str">
        <f>+Q665667</f>
        <v>aaa160</v>
      </c>
      <c r="AA665667" s="462" t="s">
        <v>305</v>
      </c>
      <c r="AB665667" s="45" t="str">
        <f>+AA665667</f>
        <v>aaa192</v>
      </c>
      <c r="AC665667" s="45" t="str">
        <f>+AA665667</f>
        <v>aaa192</v>
      </c>
      <c r="AD665667" s="45" t="str">
        <f>+AA665667</f>
        <v>aaa192</v>
      </c>
    </row>
    <row r="665668" spans="7:30">
      <c r="G665668" s="45">
        <v>2</v>
      </c>
      <c r="H665668" s="45">
        <v>11</v>
      </c>
      <c r="I665668" s="45">
        <v>23</v>
      </c>
      <c r="J665668" s="45">
        <v>20</v>
      </c>
      <c r="Q665668" s="45">
        <v>2</v>
      </c>
      <c r="R665668" s="45">
        <v>11</v>
      </c>
      <c r="S665668" s="45">
        <v>23</v>
      </c>
      <c r="T665668" s="45">
        <v>20</v>
      </c>
      <c r="AA665668" s="45">
        <v>2</v>
      </c>
      <c r="AB665668" s="45">
        <v>11</v>
      </c>
      <c r="AC665668" s="45">
        <v>23</v>
      </c>
      <c r="AD665668" s="45">
        <v>20</v>
      </c>
    </row>
  </sheetData>
  <mergeCells count="9">
    <mergeCell ref="AA243:AD243"/>
    <mergeCell ref="AA1:AD1"/>
    <mergeCell ref="W1:Z1"/>
    <mergeCell ref="G1:J1"/>
    <mergeCell ref="C1:F1"/>
    <mergeCell ref="Q1:T1"/>
    <mergeCell ref="M1:P1"/>
    <mergeCell ref="G243:J243"/>
    <mergeCell ref="Q243:T243"/>
  </mergeCells>
  <conditionalFormatting sqref="G3:J182 Q3:T182 AA3:AD182">
    <cfRule type="expression" dxfId="7" priority="65">
      <formula>AND(G245&lt;0.05,G245&gt;-0.05)</formula>
    </cfRule>
    <cfRule type="expression" dxfId="6" priority="66">
      <formula>OR(G245&lt;-0.05,G245&gt;0.05)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450678"/>
  <sheetViews>
    <sheetView showGridLines="0" topLeftCell="A46" zoomScale="80" zoomScaleNormal="80" workbookViewId="0">
      <selection activeCell="I87" sqref="I87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8" t="s">
        <v>209</v>
      </c>
      <c r="D1" s="689"/>
      <c r="E1" s="689"/>
      <c r="F1" s="690"/>
      <c r="G1" s="682" t="s">
        <v>210</v>
      </c>
      <c r="H1" s="683"/>
      <c r="I1" s="683"/>
      <c r="J1" s="684"/>
      <c r="M1" s="688" t="s">
        <v>211</v>
      </c>
      <c r="N1" s="689"/>
      <c r="O1" s="689"/>
      <c r="P1" s="690"/>
      <c r="Q1" s="682" t="s">
        <v>212</v>
      </c>
      <c r="R1" s="683"/>
      <c r="S1" s="683"/>
      <c r="T1" s="684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231</v>
      </c>
      <c r="D3" s="296">
        <v>3.4870000000000001</v>
      </c>
      <c r="E3" s="298">
        <v>0.22500000000000001</v>
      </c>
      <c r="F3" s="295">
        <v>0.17</v>
      </c>
      <c r="G3" s="294">
        <f ca="1">+IF(ISERROR(HLOOKUP($B3,INDIRECT("'Monthly Resource Report'!"&amp;'Green Validation'!G$450676&amp;":"&amp;'Green Validation'!G$450677),'Green Validation'!G$450678,FALSE)),0,HLOOKUP($B3,INDIRECT("'Monthly Resource Report'!"&amp;'Green Validation'!G$450676&amp;":"&amp;'Green Validation'!G$450677),'Green Validation'!G$450678,FALSE))</f>
        <v>231</v>
      </c>
      <c r="H3" s="296">
        <f ca="1">+IF(ISERROR(HLOOKUP($B3,INDIRECT("'Monthly Resource Report'!"&amp;'Green Validation'!H$450676&amp;":"&amp;'Green Validation'!H$450677),'Green Validation'!H$450678,FALSE)),0,HLOOKUP($B3,INDIRECT("'Monthly Resource Report'!"&amp;'Green Validation'!H$450676&amp;":"&amp;'Green Validation'!H$450677),'Green Validation'!H$450678,FALSE))</f>
        <v>3.4870000524191433</v>
      </c>
      <c r="I3" s="315">
        <f ca="1">+IF(ISERROR(HLOOKUP($B3,INDIRECT("'Monthly Resource Report'!"&amp;'Green Validation'!I$450676&amp;":"&amp;'Green Validation'!I$450677),'Green Validation'!I$450678,FALSE)),0,HLOOKUP($B3,INDIRECT("'Monthly Resource Report'!"&amp;'Green Validation'!I$450676&amp;":"&amp;'Green Validation'!I$450677),'Green Validation'!I$450678,FALSE))</f>
        <v>0.22335284407175696</v>
      </c>
      <c r="J3" s="316">
        <f ca="1">+IF(ISERROR(HLOOKUP($B3,INDIRECT("'Monthly Resource Report'!"&amp;'Green Validation'!J$450676&amp;":"&amp;'Green Validation'!J$450677),'Green Validation'!J$450678,FALSE)),0,HLOOKUP($B3,INDIRECT("'Monthly Resource Report'!"&amp;'Green Validation'!J$450676&amp;":"&amp;'Green Validation'!J$450677),'Green Validation'!J$450678,FALSE))</f>
        <v>0.17021734804378744</v>
      </c>
      <c r="L3" s="300">
        <v>41275</v>
      </c>
      <c r="M3" s="294">
        <v>223</v>
      </c>
      <c r="N3" s="296">
        <v>3.4870000000000001</v>
      </c>
      <c r="O3" s="298">
        <v>0.22500000000000001</v>
      </c>
      <c r="P3" s="295">
        <v>0.17</v>
      </c>
      <c r="Q3" s="294">
        <f ca="1">+IF(ISERROR(HLOOKUP($B3,INDIRECT("'Monthly Resource Report'!"&amp;'Green Validation'!Q$450676&amp;":"&amp;'Green Validation'!Q$450677),'Green Validation'!Q$450678,FALSE)),0,HLOOKUP($B3,INDIRECT("'Monthly Resource Report'!"&amp;'Green Validation'!Q$450676&amp;":"&amp;'Green Validation'!Q$450677),'Green Validation'!Q$450678,FALSE))</f>
        <v>223</v>
      </c>
      <c r="R3" s="296">
        <f ca="1">+IF(ISERROR(HLOOKUP($B3,INDIRECT("'Monthly Resource Report'!"&amp;'Green Validation'!R$450676&amp;":"&amp;'Green Validation'!R$450677),'Green Validation'!R$450678,FALSE)),0,HLOOKUP($B3,INDIRECT("'Monthly Resource Report'!"&amp;'Green Validation'!R$450676&amp;":"&amp;'Green Validation'!R$450677),'Green Validation'!R$450678,FALSE))</f>
        <v>3.4870014511414964</v>
      </c>
      <c r="S3" s="315">
        <f ca="1">+IF(ISERROR(HLOOKUP($B3,INDIRECT("'Monthly Resource Report'!"&amp;'Green Validation'!S$450676&amp;":"&amp;'Green Validation'!S$450677),'Green Validation'!S$450678,FALSE)),0,HLOOKUP($B3,INDIRECT("'Monthly Resource Report'!"&amp;'Green Validation'!S$450676&amp;":"&amp;'Green Validation'!S$450677),'Green Validation'!S$450678,FALSE))</f>
        <v>0.22348203573964096</v>
      </c>
      <c r="T3" s="316">
        <f ca="1">+IF(ISERROR(HLOOKUP($B3,INDIRECT("'Monthly Resource Report'!"&amp;'Green Validation'!T$450676&amp;":"&amp;'Green Validation'!T$450677),'Green Validation'!T$450678,FALSE)),0,HLOOKUP($B3,INDIRECT("'Monthly Resource Report'!"&amp;'Green Validation'!T$450676&amp;":"&amp;'Green Validation'!T$450677),'Green Validation'!T$450678,FALSE))</f>
        <v>0.17024404037497085</v>
      </c>
    </row>
    <row r="4" spans="2:20">
      <c r="B4" s="301">
        <v>41306</v>
      </c>
      <c r="C4" s="294">
        <v>231</v>
      </c>
      <c r="D4" s="297">
        <v>3.4870000000000001</v>
      </c>
      <c r="E4" s="299">
        <v>0.22500000000000001</v>
      </c>
      <c r="F4" s="295">
        <v>0.17</v>
      </c>
      <c r="G4" s="294">
        <f ca="1">+IF(ISERROR(HLOOKUP($B4,INDIRECT("'Monthly Resource Report'!"&amp;'Green Validation'!G$450676&amp;":"&amp;'Green Validation'!G$450677),'Green Validation'!G$450678,FALSE)),0,HLOOKUP($B4,INDIRECT("'Monthly Resource Report'!"&amp;'Green Validation'!G$450676&amp;":"&amp;'Green Validation'!G$450677),'Green Validation'!G$450678,FALSE))</f>
        <v>231</v>
      </c>
      <c r="H4" s="297">
        <f ca="1">+IF(ISERROR(HLOOKUP($B4,INDIRECT("'Monthly Resource Report'!"&amp;'Green Validation'!H$450676&amp;":"&amp;'Green Validation'!H$450677),'Green Validation'!H$450678,FALSE)),0,HLOOKUP($B4,INDIRECT("'Monthly Resource Report'!"&amp;'Green Validation'!H$450676&amp;":"&amp;'Green Validation'!H$450677),'Green Validation'!H$450678,FALSE))</f>
        <v>3.4870002155629791</v>
      </c>
      <c r="I4" s="317">
        <f ca="1">+IF(ISERROR(HLOOKUP($B4,INDIRECT("'Monthly Resource Report'!"&amp;'Green Validation'!I$450676&amp;":"&amp;'Green Validation'!I$450677),'Green Validation'!I$450678,FALSE)),0,HLOOKUP($B4,INDIRECT("'Monthly Resource Report'!"&amp;'Green Validation'!I$450676&amp;":"&amp;'Green Validation'!I$450677),'Green Validation'!I$450678,FALSE))</f>
        <v>0.22328469873119239</v>
      </c>
      <c r="J4" s="318">
        <f ca="1">+IF(ISERROR(HLOOKUP($B4,INDIRECT("'Monthly Resource Report'!"&amp;'Green Validation'!J$450676&amp;":"&amp;'Green Validation'!J$450677),'Green Validation'!J$450678,FALSE)),0,HLOOKUP($B4,INDIRECT("'Monthly Resource Report'!"&amp;'Green Validation'!J$450676&amp;":"&amp;'Green Validation'!J$450677),'Green Validation'!J$450678,FALSE))</f>
        <v>0.17024449720805507</v>
      </c>
      <c r="L4" s="301">
        <v>41306</v>
      </c>
      <c r="M4" s="294">
        <v>223</v>
      </c>
      <c r="N4" s="297">
        <v>3.4870000000000001</v>
      </c>
      <c r="O4" s="299">
        <v>0.22500000000000001</v>
      </c>
      <c r="P4" s="295">
        <v>0.17</v>
      </c>
      <c r="Q4" s="294">
        <f ca="1">+IF(ISERROR(HLOOKUP($B4,INDIRECT("'Monthly Resource Report'!"&amp;'Green Validation'!Q$450676&amp;":"&amp;'Green Validation'!Q$450677),'Green Validation'!Q$450678,FALSE)),0,HLOOKUP($B4,INDIRECT("'Monthly Resource Report'!"&amp;'Green Validation'!Q$450676&amp;":"&amp;'Green Validation'!Q$450677),'Green Validation'!Q$450678,FALSE))</f>
        <v>223</v>
      </c>
      <c r="R4" s="297">
        <f ca="1">+IF(ISERROR(HLOOKUP($B4,INDIRECT("'Monthly Resource Report'!"&amp;'Green Validation'!R$450676&amp;":"&amp;'Green Validation'!R$450677),'Green Validation'!R$450678,FALSE)),0,HLOOKUP($B4,INDIRECT("'Monthly Resource Report'!"&amp;'Green Validation'!R$450676&amp;":"&amp;'Green Validation'!R$450677),'Green Validation'!R$450678,FALSE))</f>
        <v>3.4870012381345439</v>
      </c>
      <c r="S4" s="317">
        <f ca="1">+IF(ISERROR(HLOOKUP($B4,INDIRECT("'Monthly Resource Report'!"&amp;'Green Validation'!S$450676&amp;":"&amp;'Green Validation'!S$450677),'Green Validation'!S$450678,FALSE)),0,HLOOKUP($B4,INDIRECT("'Monthly Resource Report'!"&amp;'Green Validation'!S$450676&amp;":"&amp;'Green Validation'!S$450677),'Green Validation'!S$450678,FALSE))</f>
        <v>0.22352954664857425</v>
      </c>
      <c r="T4" s="318">
        <f ca="1">+IF(ISERROR(HLOOKUP($B4,INDIRECT("'Monthly Resource Report'!"&amp;'Green Validation'!T$450676&amp;":"&amp;'Green Validation'!T$450677),'Green Validation'!T$450678,FALSE)),0,HLOOKUP($B4,INDIRECT("'Monthly Resource Report'!"&amp;'Green Validation'!T$450676&amp;":"&amp;'Green Validation'!T$450677),'Green Validation'!T$450678,FALSE))</f>
        <v>0.17026390703264258</v>
      </c>
    </row>
    <row r="5" spans="2:20">
      <c r="B5" s="301">
        <v>41334</v>
      </c>
      <c r="C5" s="294">
        <v>231</v>
      </c>
      <c r="D5" s="297">
        <v>3.4870000000000001</v>
      </c>
      <c r="E5" s="299">
        <v>0.22500000000000001</v>
      </c>
      <c r="F5" s="295">
        <v>0.17</v>
      </c>
      <c r="G5" s="294">
        <f ca="1">+IF(ISERROR(HLOOKUP($B5,INDIRECT("'Monthly Resource Report'!"&amp;'Green Validation'!G$450676&amp;":"&amp;'Green Validation'!G$450677),'Green Validation'!G$450678,FALSE)),0,HLOOKUP($B5,INDIRECT("'Monthly Resource Report'!"&amp;'Green Validation'!G$450676&amp;":"&amp;'Green Validation'!G$450677),'Green Validation'!G$450678,FALSE))</f>
        <v>231</v>
      </c>
      <c r="H5" s="297">
        <f ca="1">+IF(ISERROR(HLOOKUP($B5,INDIRECT("'Monthly Resource Report'!"&amp;'Green Validation'!H$450676&amp;":"&amp;'Green Validation'!H$450677),'Green Validation'!H$450678,FALSE)),0,HLOOKUP($B5,INDIRECT("'Monthly Resource Report'!"&amp;'Green Validation'!H$450676&amp;":"&amp;'Green Validation'!H$450677),'Green Validation'!H$450678,FALSE))</f>
        <v>3.486999514041464</v>
      </c>
      <c r="I5" s="317">
        <f ca="1">+IF(ISERROR(HLOOKUP($B5,INDIRECT("'Monthly Resource Report'!"&amp;'Green Validation'!I$450676&amp;":"&amp;'Green Validation'!I$450677),'Green Validation'!I$450678,FALSE)),0,HLOOKUP($B5,INDIRECT("'Monthly Resource Report'!"&amp;'Green Validation'!I$450676&amp;":"&amp;'Green Validation'!I$450677),'Green Validation'!I$450678,FALSE))</f>
        <v>0.22236099103266019</v>
      </c>
      <c r="J5" s="318">
        <f ca="1">+IF(ISERROR(HLOOKUP($B5,INDIRECT("'Monthly Resource Report'!"&amp;'Green Validation'!J$450676&amp;":"&amp;'Green Validation'!J$450677),'Green Validation'!J$450678,FALSE)),0,HLOOKUP($B5,INDIRECT("'Monthly Resource Report'!"&amp;'Green Validation'!J$450676&amp;":"&amp;'Green Validation'!J$450677),'Green Validation'!J$450678,FALSE))</f>
        <v>0.17034440205894863</v>
      </c>
      <c r="L5" s="301">
        <v>41334</v>
      </c>
      <c r="M5" s="294">
        <v>223</v>
      </c>
      <c r="N5" s="297">
        <v>3.4870000000000001</v>
      </c>
      <c r="O5" s="299">
        <v>0.22500000000000001</v>
      </c>
      <c r="P5" s="295">
        <v>0.17</v>
      </c>
      <c r="Q5" s="294">
        <f ca="1">+IF(ISERROR(HLOOKUP($B5,INDIRECT("'Monthly Resource Report'!"&amp;'Green Validation'!Q$450676&amp;":"&amp;'Green Validation'!Q$450677),'Green Validation'!Q$450678,FALSE)),0,HLOOKUP($B5,INDIRECT("'Monthly Resource Report'!"&amp;'Green Validation'!Q$450676&amp;":"&amp;'Green Validation'!Q$450677),'Green Validation'!Q$450678,FALSE))</f>
        <v>223</v>
      </c>
      <c r="R5" s="297">
        <f ca="1">+IF(ISERROR(HLOOKUP($B5,INDIRECT("'Monthly Resource Report'!"&amp;'Green Validation'!R$450676&amp;":"&amp;'Green Validation'!R$450677),'Green Validation'!R$450678,FALSE)),0,HLOOKUP($B5,INDIRECT("'Monthly Resource Report'!"&amp;'Green Validation'!R$450676&amp;":"&amp;'Green Validation'!R$450677),'Green Validation'!R$450678,FALSE))</f>
        <v>3.4870004092981244</v>
      </c>
      <c r="S5" s="317">
        <f ca="1">+IF(ISERROR(HLOOKUP($B5,INDIRECT("'Monthly Resource Report'!"&amp;'Green Validation'!S$450676&amp;":"&amp;'Green Validation'!S$450677),'Green Validation'!S$450678,FALSE)),0,HLOOKUP($B5,INDIRECT("'Monthly Resource Report'!"&amp;'Green Validation'!S$450676&amp;":"&amp;'Green Validation'!S$450677),'Green Validation'!S$450678,FALSE))</f>
        <v>0.22265876053900707</v>
      </c>
      <c r="T5" s="318">
        <f ca="1">+IF(ISERROR(HLOOKUP($B5,INDIRECT("'Monthly Resource Report'!"&amp;'Green Validation'!T$450676&amp;":"&amp;'Green Validation'!T$450677),'Green Validation'!T$450678,FALSE)),0,HLOOKUP($B5,INDIRECT("'Monthly Resource Report'!"&amp;'Green Validation'!T$450676&amp;":"&amp;'Green Validation'!T$450677),'Green Validation'!T$450678,FALSE))</f>
        <v>0.17016886261726394</v>
      </c>
    </row>
    <row r="6" spans="2:20">
      <c r="B6" s="301">
        <v>41365</v>
      </c>
      <c r="C6" s="294">
        <v>231</v>
      </c>
      <c r="D6" s="297">
        <v>3.4870000000000001</v>
      </c>
      <c r="E6" s="299">
        <v>0.22500000000000001</v>
      </c>
      <c r="F6" s="295">
        <v>0.17</v>
      </c>
      <c r="G6" s="294">
        <f ca="1">+IF(ISERROR(HLOOKUP($B6,INDIRECT("'Monthly Resource Report'!"&amp;'Green Validation'!G$450676&amp;":"&amp;'Green Validation'!G$450677),'Green Validation'!G$450678,FALSE)),0,HLOOKUP($B6,INDIRECT("'Monthly Resource Report'!"&amp;'Green Validation'!G$450676&amp;":"&amp;'Green Validation'!G$450677),'Green Validation'!G$450678,FALSE))</f>
        <v>231</v>
      </c>
      <c r="H6" s="297">
        <f ca="1">+IF(ISERROR(HLOOKUP($B6,INDIRECT("'Monthly Resource Report'!"&amp;'Green Validation'!H$450676&amp;":"&amp;'Green Validation'!H$450677),'Green Validation'!H$450678,FALSE)),0,HLOOKUP($B6,INDIRECT("'Monthly Resource Report'!"&amp;'Green Validation'!H$450676&amp;":"&amp;'Green Validation'!H$450677),'Green Validation'!H$450678,FALSE))</f>
        <v>3.4869993095548306</v>
      </c>
      <c r="I6" s="317">
        <f ca="1">+IF(ISERROR(HLOOKUP($B6,INDIRECT("'Monthly Resource Report'!"&amp;'Green Validation'!I$450676&amp;":"&amp;'Green Validation'!I$450677),'Green Validation'!I$450678,FALSE)),0,HLOOKUP($B6,INDIRECT("'Monthly Resource Report'!"&amp;'Green Validation'!I$450676&amp;":"&amp;'Green Validation'!I$450677),'Green Validation'!I$450678,FALSE))</f>
        <v>0.22250310344345831</v>
      </c>
      <c r="J6" s="318">
        <f ca="1">+IF(ISERROR(HLOOKUP($B6,INDIRECT("'Monthly Resource Report'!"&amp;'Green Validation'!J$450676&amp;":"&amp;'Green Validation'!J$450677),'Green Validation'!J$450678,FALSE)),0,HLOOKUP($B6,INDIRECT("'Monthly Resource Report'!"&amp;'Green Validation'!J$450676&amp;":"&amp;'Green Validation'!J$450677),'Green Validation'!J$450678,FALSE))</f>
        <v>0.17023941257447067</v>
      </c>
      <c r="L6" s="301">
        <v>41365</v>
      </c>
      <c r="M6" s="294">
        <v>223</v>
      </c>
      <c r="N6" s="297">
        <v>3.4870000000000001</v>
      </c>
      <c r="O6" s="299">
        <v>0.22500000000000001</v>
      </c>
      <c r="P6" s="295">
        <v>0.17</v>
      </c>
      <c r="Q6" s="294">
        <f ca="1">+IF(ISERROR(HLOOKUP($B6,INDIRECT("'Monthly Resource Report'!"&amp;'Green Validation'!Q$450676&amp;":"&amp;'Green Validation'!Q$450677),'Green Validation'!Q$450678,FALSE)),0,HLOOKUP($B6,INDIRECT("'Monthly Resource Report'!"&amp;'Green Validation'!Q$450676&amp;":"&amp;'Green Validation'!Q$450677),'Green Validation'!Q$450678,FALSE))</f>
        <v>223</v>
      </c>
      <c r="R6" s="297">
        <f ca="1">+IF(ISERROR(HLOOKUP($B6,INDIRECT("'Monthly Resource Report'!"&amp;'Green Validation'!R$450676&amp;":"&amp;'Green Validation'!R$450677),'Green Validation'!R$450678,FALSE)),0,HLOOKUP($B6,INDIRECT("'Monthly Resource Report'!"&amp;'Green Validation'!R$450676&amp;":"&amp;'Green Validation'!R$450677),'Green Validation'!R$450678,FALSE))</f>
        <v>3.4870010095102351</v>
      </c>
      <c r="S6" s="317">
        <f ca="1">+IF(ISERROR(HLOOKUP($B6,INDIRECT("'Monthly Resource Report'!"&amp;'Green Validation'!S$450676&amp;":"&amp;'Green Validation'!S$450677),'Green Validation'!S$450678,FALSE)),0,HLOOKUP($B6,INDIRECT("'Monthly Resource Report'!"&amp;'Green Validation'!S$450676&amp;":"&amp;'Green Validation'!S$450677),'Green Validation'!S$450678,FALSE))</f>
        <v>0.22268468275657968</v>
      </c>
      <c r="T6" s="318">
        <f ca="1">+IF(ISERROR(HLOOKUP($B6,INDIRECT("'Monthly Resource Report'!"&amp;'Green Validation'!T$450676&amp;":"&amp;'Green Validation'!T$450677),'Green Validation'!T$450678,FALSE)),0,HLOOKUP($B6,INDIRECT("'Monthly Resource Report'!"&amp;'Green Validation'!T$450676&amp;":"&amp;'Green Validation'!T$450677),'Green Validation'!T$450678,FALSE))</f>
        <v>0.17025149589803804</v>
      </c>
    </row>
    <row r="7" spans="2:20">
      <c r="B7" s="301">
        <v>41395</v>
      </c>
      <c r="C7" s="294">
        <v>231</v>
      </c>
      <c r="D7" s="297">
        <v>3.4870000000000001</v>
      </c>
      <c r="E7" s="299">
        <v>0.21</v>
      </c>
      <c r="F7" s="295">
        <v>0.17</v>
      </c>
      <c r="G7" s="294">
        <f ca="1">+IF(ISERROR(HLOOKUP($B7,INDIRECT("'Monthly Resource Report'!"&amp;'Green Validation'!G$450676&amp;":"&amp;'Green Validation'!G$450677),'Green Validation'!G$450678,FALSE)),0,HLOOKUP($B7,INDIRECT("'Monthly Resource Report'!"&amp;'Green Validation'!G$450676&amp;":"&amp;'Green Validation'!G$450677),'Green Validation'!G$450678,FALSE))</f>
        <v>231</v>
      </c>
      <c r="H7" s="297">
        <f ca="1">+IF(ISERROR(HLOOKUP($B7,INDIRECT("'Monthly Resource Report'!"&amp;'Green Validation'!H$450676&amp;":"&amp;'Green Validation'!H$450677),'Green Validation'!H$450678,FALSE)),0,HLOOKUP($B7,INDIRECT("'Monthly Resource Report'!"&amp;'Green Validation'!H$450676&amp;":"&amp;'Green Validation'!H$450677),'Green Validation'!H$450678,FALSE))</f>
        <v>3.4870004895353439</v>
      </c>
      <c r="I7" s="317">
        <f ca="1">+IF(ISERROR(HLOOKUP($B7,INDIRECT("'Monthly Resource Report'!"&amp;'Green Validation'!I$450676&amp;":"&amp;'Green Validation'!I$450677),'Green Validation'!I$450678,FALSE)),0,HLOOKUP($B7,INDIRECT("'Monthly Resource Report'!"&amp;'Green Validation'!I$450676&amp;":"&amp;'Green Validation'!I$450677),'Green Validation'!I$450678,FALSE))</f>
        <v>0.20788471637156089</v>
      </c>
      <c r="J7" s="318">
        <f ca="1">+IF(ISERROR(HLOOKUP($B7,INDIRECT("'Monthly Resource Report'!"&amp;'Green Validation'!J$450676&amp;":"&amp;'Green Validation'!J$450677),'Green Validation'!J$450678,FALSE)),0,HLOOKUP($B7,INDIRECT("'Monthly Resource Report'!"&amp;'Green Validation'!J$450676&amp;":"&amp;'Green Validation'!J$450677),'Green Validation'!J$450678,FALSE))</f>
        <v>0.17033221267591889</v>
      </c>
      <c r="L7" s="301">
        <v>41395</v>
      </c>
      <c r="M7" s="294">
        <v>223</v>
      </c>
      <c r="N7" s="297">
        <v>3.4870000000000001</v>
      </c>
      <c r="O7" s="299">
        <v>0.21</v>
      </c>
      <c r="P7" s="295">
        <v>0.17</v>
      </c>
      <c r="Q7" s="294">
        <f ca="1">+IF(ISERROR(HLOOKUP($B7,INDIRECT("'Monthly Resource Report'!"&amp;'Green Validation'!Q$450676&amp;":"&amp;'Green Validation'!Q$450677),'Green Validation'!Q$450678,FALSE)),0,HLOOKUP($B7,INDIRECT("'Monthly Resource Report'!"&amp;'Green Validation'!Q$450676&amp;":"&amp;'Green Validation'!Q$450677),'Green Validation'!Q$450678,FALSE))</f>
        <v>223</v>
      </c>
      <c r="R7" s="297">
        <f ca="1">+IF(ISERROR(HLOOKUP($B7,INDIRECT("'Monthly Resource Report'!"&amp;'Green Validation'!R$450676&amp;":"&amp;'Green Validation'!R$450677),'Green Validation'!R$450678,FALSE)),0,HLOOKUP($B7,INDIRECT("'Monthly Resource Report'!"&amp;'Green Validation'!R$450676&amp;":"&amp;'Green Validation'!R$450677),'Green Validation'!R$450678,FALSE))</f>
        <v>3.4870004187020234</v>
      </c>
      <c r="S7" s="317">
        <f ca="1">+IF(ISERROR(HLOOKUP($B7,INDIRECT("'Monthly Resource Report'!"&amp;'Green Validation'!S$450676&amp;":"&amp;'Green Validation'!S$450677),'Green Validation'!S$450678,FALSE)),0,HLOOKUP($B7,INDIRECT("'Monthly Resource Report'!"&amp;'Green Validation'!S$450676&amp;":"&amp;'Green Validation'!S$450677),'Green Validation'!S$450678,FALSE))</f>
        <v>0.20800820585492694</v>
      </c>
      <c r="T7" s="318">
        <f ca="1">+IF(ISERROR(HLOOKUP($B7,INDIRECT("'Monthly Resource Report'!"&amp;'Green Validation'!T$450676&amp;":"&amp;'Green Validation'!T$450677),'Green Validation'!T$450678,FALSE)),0,HLOOKUP($B7,INDIRECT("'Monthly Resource Report'!"&amp;'Green Validation'!T$450676&amp;":"&amp;'Green Validation'!T$450677),'Green Validation'!T$450678,FALSE))</f>
        <v>0.17024652374572521</v>
      </c>
    </row>
    <row r="8" spans="2:20">
      <c r="B8" s="301">
        <v>41426</v>
      </c>
      <c r="C8" s="294">
        <v>231</v>
      </c>
      <c r="D8" s="297">
        <v>3.4870000000000001</v>
      </c>
      <c r="E8" s="299">
        <v>0.21</v>
      </c>
      <c r="F8" s="295">
        <v>0.17</v>
      </c>
      <c r="G8" s="294">
        <f ca="1">+IF(ISERROR(HLOOKUP($B8,INDIRECT("'Monthly Resource Report'!"&amp;'Green Validation'!G$450676&amp;":"&amp;'Green Validation'!G$450677),'Green Validation'!G$450678,FALSE)),0,HLOOKUP($B8,INDIRECT("'Monthly Resource Report'!"&amp;'Green Validation'!G$450676&amp;":"&amp;'Green Validation'!G$450677),'Green Validation'!G$450678,FALSE))</f>
        <v>231</v>
      </c>
      <c r="H8" s="297">
        <f ca="1">+IF(ISERROR(HLOOKUP($B8,INDIRECT("'Monthly Resource Report'!"&amp;'Green Validation'!H$450676&amp;":"&amp;'Green Validation'!H$450677),'Green Validation'!H$450678,FALSE)),0,HLOOKUP($B8,INDIRECT("'Monthly Resource Report'!"&amp;'Green Validation'!H$450676&amp;":"&amp;'Green Validation'!H$450677),'Green Validation'!H$450678,FALSE))</f>
        <v>3.4869997458847446</v>
      </c>
      <c r="I8" s="317">
        <f ca="1">+IF(ISERROR(HLOOKUP($B8,INDIRECT("'Monthly Resource Report'!"&amp;'Green Validation'!I$450676&amp;":"&amp;'Green Validation'!I$450677),'Green Validation'!I$450678,FALSE)),0,HLOOKUP($B8,INDIRECT("'Monthly Resource Report'!"&amp;'Green Validation'!I$450676&amp;":"&amp;'Green Validation'!I$450677),'Green Validation'!I$450678,FALSE))</f>
        <v>0.20743697505869108</v>
      </c>
      <c r="J8" s="318">
        <f ca="1">+IF(ISERROR(HLOOKUP($B8,INDIRECT("'Monthly Resource Report'!"&amp;'Green Validation'!J$450676&amp;":"&amp;'Green Validation'!J$450677),'Green Validation'!J$450678,FALSE)),0,HLOOKUP($B8,INDIRECT("'Monthly Resource Report'!"&amp;'Green Validation'!J$450676&amp;":"&amp;'Green Validation'!J$450677),'Green Validation'!J$450678,FALSE))</f>
        <v>0.17023290922233522</v>
      </c>
      <c r="L8" s="301">
        <v>41426</v>
      </c>
      <c r="M8" s="294">
        <v>223</v>
      </c>
      <c r="N8" s="297">
        <v>3.4870000000000001</v>
      </c>
      <c r="O8" s="299">
        <v>0.21</v>
      </c>
      <c r="P8" s="295">
        <v>0.17</v>
      </c>
      <c r="Q8" s="294">
        <f ca="1">+IF(ISERROR(HLOOKUP($B8,INDIRECT("'Monthly Resource Report'!"&amp;'Green Validation'!Q$450676&amp;":"&amp;'Green Validation'!Q$450677),'Green Validation'!Q$450678,FALSE)),0,HLOOKUP($B8,INDIRECT("'Monthly Resource Report'!"&amp;'Green Validation'!Q$450676&amp;":"&amp;'Green Validation'!Q$450677),'Green Validation'!Q$450678,FALSE))</f>
        <v>223</v>
      </c>
      <c r="R8" s="297">
        <f ca="1">+IF(ISERROR(HLOOKUP($B8,INDIRECT("'Monthly Resource Report'!"&amp;'Green Validation'!R$450676&amp;":"&amp;'Green Validation'!R$450677),'Green Validation'!R$450678,FALSE)),0,HLOOKUP($B8,INDIRECT("'Monthly Resource Report'!"&amp;'Green Validation'!R$450676&amp;":"&amp;'Green Validation'!R$450677),'Green Validation'!R$450678,FALSE))</f>
        <v>3.4870000146077098</v>
      </c>
      <c r="S8" s="317">
        <f ca="1">+IF(ISERROR(HLOOKUP($B8,INDIRECT("'Monthly Resource Report'!"&amp;'Green Validation'!S$450676&amp;":"&amp;'Green Validation'!S$450677),'Green Validation'!S$450678,FALSE)),0,HLOOKUP($B8,INDIRECT("'Monthly Resource Report'!"&amp;'Green Validation'!S$450676&amp;":"&amp;'Green Validation'!S$450677),'Green Validation'!S$450678,FALSE))</f>
        <v>0.20774982418113683</v>
      </c>
      <c r="T8" s="318">
        <f ca="1">+IF(ISERROR(HLOOKUP($B8,INDIRECT("'Monthly Resource Report'!"&amp;'Green Validation'!T$450676&amp;":"&amp;'Green Validation'!T$450677),'Green Validation'!T$450678,FALSE)),0,HLOOKUP($B8,INDIRECT("'Monthly Resource Report'!"&amp;'Green Validation'!T$450676&amp;":"&amp;'Green Validation'!T$450677),'Green Validation'!T$450678,FALSE))</f>
        <v>0.1701720663174206</v>
      </c>
    </row>
    <row r="9" spans="2:20">
      <c r="B9" s="301">
        <v>41456</v>
      </c>
      <c r="C9" s="294">
        <v>231</v>
      </c>
      <c r="D9" s="297">
        <v>3.4870000000000001</v>
      </c>
      <c r="E9" s="299">
        <v>0.21</v>
      </c>
      <c r="F9" s="295">
        <v>0.17</v>
      </c>
      <c r="G9" s="294">
        <f ca="1">+IF(ISERROR(HLOOKUP($B9,INDIRECT("'Monthly Resource Report'!"&amp;'Green Validation'!G$450676&amp;":"&amp;'Green Validation'!G$450677),'Green Validation'!G$450678,FALSE)),0,HLOOKUP($B9,INDIRECT("'Monthly Resource Report'!"&amp;'Green Validation'!G$450676&amp;":"&amp;'Green Validation'!G$450677),'Green Validation'!G$450678,FALSE))</f>
        <v>231</v>
      </c>
      <c r="H9" s="297">
        <f ca="1">+IF(ISERROR(HLOOKUP($B9,INDIRECT("'Monthly Resource Report'!"&amp;'Green Validation'!H$450676&amp;":"&amp;'Green Validation'!H$450677),'Green Validation'!H$450678,FALSE)),0,HLOOKUP($B9,INDIRECT("'Monthly Resource Report'!"&amp;'Green Validation'!H$450676&amp;":"&amp;'Green Validation'!H$450677),'Green Validation'!H$450678,FALSE))</f>
        <v>3.4869998047493049</v>
      </c>
      <c r="I9" s="317">
        <f ca="1">+IF(ISERROR(HLOOKUP($B9,INDIRECT("'Monthly Resource Report'!"&amp;'Green Validation'!I$450676&amp;":"&amp;'Green Validation'!I$450677),'Green Validation'!I$450678,FALSE)),0,HLOOKUP($B9,INDIRECT("'Monthly Resource Report'!"&amp;'Green Validation'!I$450676&amp;":"&amp;'Green Validation'!I$450677),'Green Validation'!I$450678,FALSE))</f>
        <v>0.20773002795049747</v>
      </c>
      <c r="J9" s="318">
        <f ca="1">+IF(ISERROR(HLOOKUP($B9,INDIRECT("'Monthly Resource Report'!"&amp;'Green Validation'!J$450676&amp;":"&amp;'Green Validation'!J$450677),'Green Validation'!J$450678,FALSE)),0,HLOOKUP($B9,INDIRECT("'Monthly Resource Report'!"&amp;'Green Validation'!J$450676&amp;":"&amp;'Green Validation'!J$450677),'Green Validation'!J$450678,FALSE))</f>
        <v>0.17022644210544324</v>
      </c>
      <c r="L9" s="301">
        <v>41456</v>
      </c>
      <c r="M9" s="294">
        <v>223</v>
      </c>
      <c r="N9" s="297">
        <v>3.4870000000000001</v>
      </c>
      <c r="O9" s="299">
        <v>0.21</v>
      </c>
      <c r="P9" s="295">
        <v>0.17</v>
      </c>
      <c r="Q9" s="294">
        <f ca="1">+IF(ISERROR(HLOOKUP($B9,INDIRECT("'Monthly Resource Report'!"&amp;'Green Validation'!Q$450676&amp;":"&amp;'Green Validation'!Q$450677),'Green Validation'!Q$450678,FALSE)),0,HLOOKUP($B9,INDIRECT("'Monthly Resource Report'!"&amp;'Green Validation'!Q$450676&amp;":"&amp;'Green Validation'!Q$450677),'Green Validation'!Q$450678,FALSE))</f>
        <v>223</v>
      </c>
      <c r="R9" s="297">
        <f ca="1">+IF(ISERROR(HLOOKUP($B9,INDIRECT("'Monthly Resource Report'!"&amp;'Green Validation'!R$450676&amp;":"&amp;'Green Validation'!R$450677),'Green Validation'!R$450678,FALSE)),0,HLOOKUP($B9,INDIRECT("'Monthly Resource Report'!"&amp;'Green Validation'!R$450676&amp;":"&amp;'Green Validation'!R$450677),'Green Validation'!R$450678,FALSE))</f>
        <v>3.487000270827691</v>
      </c>
      <c r="S9" s="317">
        <f ca="1">+IF(ISERROR(HLOOKUP($B9,INDIRECT("'Monthly Resource Report'!"&amp;'Green Validation'!S$450676&amp;":"&amp;'Green Validation'!S$450677),'Green Validation'!S$450678,FALSE)),0,HLOOKUP($B9,INDIRECT("'Monthly Resource Report'!"&amp;'Green Validation'!S$450676&amp;":"&amp;'Green Validation'!S$450677),'Green Validation'!S$450678,FALSE))</f>
        <v>0.20801149838572336</v>
      </c>
      <c r="T9" s="318">
        <f ca="1">+IF(ISERROR(HLOOKUP($B9,INDIRECT("'Monthly Resource Report'!"&amp;'Green Validation'!T$450676&amp;":"&amp;'Green Validation'!T$450677),'Green Validation'!T$450678,FALSE)),0,HLOOKUP($B9,INDIRECT("'Monthly Resource Report'!"&amp;'Green Validation'!T$450676&amp;":"&amp;'Green Validation'!T$450677),'Green Validation'!T$450678,FALSE))</f>
        <v>0.17024780247247032</v>
      </c>
    </row>
    <row r="10" spans="2:20">
      <c r="B10" s="301">
        <v>41487</v>
      </c>
      <c r="C10" s="294">
        <v>231</v>
      </c>
      <c r="D10" s="297">
        <v>3.4870000000000001</v>
      </c>
      <c r="E10" s="299">
        <v>0.21</v>
      </c>
      <c r="F10" s="295">
        <v>0.17</v>
      </c>
      <c r="G10" s="294">
        <f ca="1">+IF(ISERROR(HLOOKUP($B10,INDIRECT("'Monthly Resource Report'!"&amp;'Green Validation'!G$450676&amp;":"&amp;'Green Validation'!G$450677),'Green Validation'!G$450678,FALSE)),0,HLOOKUP($B10,INDIRECT("'Monthly Resource Report'!"&amp;'Green Validation'!G$450676&amp;":"&amp;'Green Validation'!G$450677),'Green Validation'!G$450678,FALSE))</f>
        <v>231</v>
      </c>
      <c r="H10" s="297">
        <f ca="1">+IF(ISERROR(HLOOKUP($B10,INDIRECT("'Monthly Resource Report'!"&amp;'Green Validation'!H$450676&amp;":"&amp;'Green Validation'!H$450677),'Green Validation'!H$450678,FALSE)),0,HLOOKUP($B10,INDIRECT("'Monthly Resource Report'!"&amp;'Green Validation'!H$450676&amp;":"&amp;'Green Validation'!H$450677),'Green Validation'!H$450678,FALSE))</f>
        <v>3.4869999730987544</v>
      </c>
      <c r="I10" s="317">
        <f ca="1">+IF(ISERROR(HLOOKUP($B10,INDIRECT("'Monthly Resource Report'!"&amp;'Green Validation'!I$450676&amp;":"&amp;'Green Validation'!I$450677),'Green Validation'!I$450678,FALSE)),0,HLOOKUP($B10,INDIRECT("'Monthly Resource Report'!"&amp;'Green Validation'!I$450676&amp;":"&amp;'Green Validation'!I$450677),'Green Validation'!I$450678,FALSE))</f>
        <v>0.2077923980803196</v>
      </c>
      <c r="J10" s="318">
        <f ca="1">+IF(ISERROR(HLOOKUP($B10,INDIRECT("'Monthly Resource Report'!"&amp;'Green Validation'!J$450676&amp;":"&amp;'Green Validation'!J$450677),'Green Validation'!J$450678,FALSE)),0,HLOOKUP($B10,INDIRECT("'Monthly Resource Report'!"&amp;'Green Validation'!J$450676&amp;":"&amp;'Green Validation'!J$450677),'Green Validation'!J$450678,FALSE))</f>
        <v>0.17022175470899845</v>
      </c>
      <c r="L10" s="301">
        <v>41487</v>
      </c>
      <c r="M10" s="294">
        <v>223</v>
      </c>
      <c r="N10" s="297">
        <v>3.4870000000000001</v>
      </c>
      <c r="O10" s="299">
        <v>0.21</v>
      </c>
      <c r="P10" s="295">
        <v>0.17</v>
      </c>
      <c r="Q10" s="294">
        <f ca="1">+IF(ISERROR(HLOOKUP($B10,INDIRECT("'Monthly Resource Report'!"&amp;'Green Validation'!Q$450676&amp;":"&amp;'Green Validation'!Q$450677),'Green Validation'!Q$450678,FALSE)),0,HLOOKUP($B10,INDIRECT("'Monthly Resource Report'!"&amp;'Green Validation'!Q$450676&amp;":"&amp;'Green Validation'!Q$450677),'Green Validation'!Q$450678,FALSE))</f>
        <v>223</v>
      </c>
      <c r="R10" s="297">
        <f ca="1">+IF(ISERROR(HLOOKUP($B10,INDIRECT("'Monthly Resource Report'!"&amp;'Green Validation'!R$450676&amp;":"&amp;'Green Validation'!R$450677),'Green Validation'!R$450678,FALSE)),0,HLOOKUP($B10,INDIRECT("'Monthly Resource Report'!"&amp;'Green Validation'!R$450676&amp;":"&amp;'Green Validation'!R$450677),'Green Validation'!R$450678,FALSE))</f>
        <v>3.4870003328802461</v>
      </c>
      <c r="S10" s="317">
        <f ca="1">+IF(ISERROR(HLOOKUP($B10,INDIRECT("'Monthly Resource Report'!"&amp;'Green Validation'!S$450676&amp;":"&amp;'Green Validation'!S$450677),'Green Validation'!S$450678,FALSE)),0,HLOOKUP($B10,INDIRECT("'Monthly Resource Report'!"&amp;'Green Validation'!S$450676&amp;":"&amp;'Green Validation'!S$450677),'Green Validation'!S$450678,FALSE))</f>
        <v>0.20810267035123051</v>
      </c>
      <c r="T10" s="318">
        <f ca="1">+IF(ISERROR(HLOOKUP($B10,INDIRECT("'Monthly Resource Report'!"&amp;'Green Validation'!T$450676&amp;":"&amp;'Green Validation'!T$450677),'Green Validation'!T$450678,FALSE)),0,HLOOKUP($B10,INDIRECT("'Monthly Resource Report'!"&amp;'Green Validation'!T$450676&amp;":"&amp;'Green Validation'!T$450677),'Green Validation'!T$450678,FALSE))</f>
        <v>0.17024773258684986</v>
      </c>
    </row>
    <row r="11" spans="2:20">
      <c r="B11" s="301">
        <v>41518</v>
      </c>
      <c r="C11" s="294">
        <v>231</v>
      </c>
      <c r="D11" s="297">
        <v>3.4870000000000001</v>
      </c>
      <c r="E11" s="299">
        <v>0.21</v>
      </c>
      <c r="F11" s="295">
        <v>0.17</v>
      </c>
      <c r="G11" s="294">
        <f ca="1">+IF(ISERROR(HLOOKUP($B11,INDIRECT("'Monthly Resource Report'!"&amp;'Green Validation'!G$450676&amp;":"&amp;'Green Validation'!G$450677),'Green Validation'!G$450678,FALSE)),0,HLOOKUP($B11,INDIRECT("'Monthly Resource Report'!"&amp;'Green Validation'!G$450676&amp;":"&amp;'Green Validation'!G$450677),'Green Validation'!G$450678,FALSE))</f>
        <v>231</v>
      </c>
      <c r="H11" s="297">
        <f ca="1">+IF(ISERROR(HLOOKUP($B11,INDIRECT("'Monthly Resource Report'!"&amp;'Green Validation'!H$450676&amp;":"&amp;'Green Validation'!H$450677),'Green Validation'!H$450678,FALSE)),0,HLOOKUP($B11,INDIRECT("'Monthly Resource Report'!"&amp;'Green Validation'!H$450676&amp;":"&amp;'Green Validation'!H$450677),'Green Validation'!H$450678,FALSE))</f>
        <v>3.4869993275883244</v>
      </c>
      <c r="I11" s="317">
        <f ca="1">+IF(ISERROR(HLOOKUP($B11,INDIRECT("'Monthly Resource Report'!"&amp;'Green Validation'!I$450676&amp;":"&amp;'Green Validation'!I$450677),'Green Validation'!I$450678,FALSE)),0,HLOOKUP($B11,INDIRECT("'Monthly Resource Report'!"&amp;'Green Validation'!I$450676&amp;":"&amp;'Green Validation'!I$450677),'Green Validation'!I$450678,FALSE))</f>
        <v>0.20726252057656031</v>
      </c>
      <c r="J11" s="318">
        <f ca="1">+IF(ISERROR(HLOOKUP($B11,INDIRECT("'Monthly Resource Report'!"&amp;'Green Validation'!J$450676&amp;":"&amp;'Green Validation'!J$450677),'Green Validation'!J$450678,FALSE)),0,HLOOKUP($B11,INDIRECT("'Monthly Resource Report'!"&amp;'Green Validation'!J$450676&amp;":"&amp;'Green Validation'!J$450677),'Green Validation'!J$450678,FALSE))</f>
        <v>0.17023843780590325</v>
      </c>
      <c r="L11" s="301">
        <v>41518</v>
      </c>
      <c r="M11" s="294">
        <v>223</v>
      </c>
      <c r="N11" s="297">
        <v>3.4870000000000001</v>
      </c>
      <c r="O11" s="299">
        <v>0.21</v>
      </c>
      <c r="P11" s="295">
        <v>0.17</v>
      </c>
      <c r="Q11" s="294">
        <f ca="1">+IF(ISERROR(HLOOKUP($B11,INDIRECT("'Monthly Resource Report'!"&amp;'Green Validation'!Q$450676&amp;":"&amp;'Green Validation'!Q$450677),'Green Validation'!Q$450678,FALSE)),0,HLOOKUP($B11,INDIRECT("'Monthly Resource Report'!"&amp;'Green Validation'!Q$450676&amp;":"&amp;'Green Validation'!Q$450677),'Green Validation'!Q$450678,FALSE))</f>
        <v>223</v>
      </c>
      <c r="R11" s="297">
        <f ca="1">+IF(ISERROR(HLOOKUP($B11,INDIRECT("'Monthly Resource Report'!"&amp;'Green Validation'!R$450676&amp;":"&amp;'Green Validation'!R$450677),'Green Validation'!R$450678,FALSE)),0,HLOOKUP($B11,INDIRECT("'Monthly Resource Report'!"&amp;'Green Validation'!R$450676&amp;":"&amp;'Green Validation'!R$450677),'Green Validation'!R$450678,FALSE))</f>
        <v>3.4870002475640178</v>
      </c>
      <c r="S11" s="317">
        <f ca="1">+IF(ISERROR(HLOOKUP($B11,INDIRECT("'Monthly Resource Report'!"&amp;'Green Validation'!S$450676&amp;":"&amp;'Green Validation'!S$450677),'Green Validation'!S$450678,FALSE)),0,HLOOKUP($B11,INDIRECT("'Monthly Resource Report'!"&amp;'Green Validation'!S$450676&amp;":"&amp;'Green Validation'!S$450677),'Green Validation'!S$450678,FALSE))</f>
        <v>0.2076230013677047</v>
      </c>
      <c r="T11" s="318">
        <f ca="1">+IF(ISERROR(HLOOKUP($B11,INDIRECT("'Monthly Resource Report'!"&amp;'Green Validation'!T$450676&amp;":"&amp;'Green Validation'!T$450677),'Green Validation'!T$450678,FALSE)),0,HLOOKUP($B11,INDIRECT("'Monthly Resource Report'!"&amp;'Green Validation'!T$450676&amp;":"&amp;'Green Validation'!T$450677),'Green Validation'!T$450678,FALSE))</f>
        <v>0.17017052141689148</v>
      </c>
    </row>
    <row r="12" spans="2:20">
      <c r="B12" s="301">
        <v>41548</v>
      </c>
      <c r="C12" s="294">
        <v>231</v>
      </c>
      <c r="D12" s="297">
        <v>3.4870000000000001</v>
      </c>
      <c r="E12" s="299">
        <v>0.22500000000000001</v>
      </c>
      <c r="F12" s="295">
        <v>0.17</v>
      </c>
      <c r="G12" s="294">
        <f ca="1">+IF(ISERROR(HLOOKUP($B12,INDIRECT("'Monthly Resource Report'!"&amp;'Green Validation'!G$450676&amp;":"&amp;'Green Validation'!G$450677),'Green Validation'!G$450678,FALSE)),0,HLOOKUP($B12,INDIRECT("'Monthly Resource Report'!"&amp;'Green Validation'!G$450676&amp;":"&amp;'Green Validation'!G$450677),'Green Validation'!G$450678,FALSE))</f>
        <v>231</v>
      </c>
      <c r="H12" s="297">
        <f ca="1">+IF(ISERROR(HLOOKUP($B12,INDIRECT("'Monthly Resource Report'!"&amp;'Green Validation'!H$450676&amp;":"&amp;'Green Validation'!H$450677),'Green Validation'!H$450678,FALSE)),0,HLOOKUP($B12,INDIRECT("'Monthly Resource Report'!"&amp;'Green Validation'!H$450676&amp;":"&amp;'Green Validation'!H$450677),'Green Validation'!H$450678,FALSE))</f>
        <v>3.4870003283896178</v>
      </c>
      <c r="I12" s="317">
        <f ca="1">+IF(ISERROR(HLOOKUP($B12,INDIRECT("'Monthly Resource Report'!"&amp;'Green Validation'!I$450676&amp;":"&amp;'Green Validation'!I$450677),'Green Validation'!I$450678,FALSE)),0,HLOOKUP($B12,INDIRECT("'Monthly Resource Report'!"&amp;'Green Validation'!I$450676&amp;":"&amp;'Green Validation'!I$450677),'Green Validation'!I$450678,FALSE))</f>
        <v>0.2227982439247182</v>
      </c>
      <c r="J12" s="318">
        <f ca="1">+IF(ISERROR(HLOOKUP($B12,INDIRECT("'Monthly Resource Report'!"&amp;'Green Validation'!J$450676&amp;":"&amp;'Green Validation'!J$450677),'Green Validation'!J$450678,FALSE)),0,HLOOKUP($B12,INDIRECT("'Monthly Resource Report'!"&amp;'Green Validation'!J$450676&amp;":"&amp;'Green Validation'!J$450677),'Green Validation'!J$450678,FALSE))</f>
        <v>0.17034003764792399</v>
      </c>
      <c r="L12" s="301">
        <v>41548</v>
      </c>
      <c r="M12" s="294">
        <v>223</v>
      </c>
      <c r="N12" s="297">
        <v>3.4870000000000001</v>
      </c>
      <c r="O12" s="299">
        <v>0.22500000000000001</v>
      </c>
      <c r="P12" s="295">
        <v>0.17</v>
      </c>
      <c r="Q12" s="294">
        <f ca="1">+IF(ISERROR(HLOOKUP($B12,INDIRECT("'Monthly Resource Report'!"&amp;'Green Validation'!Q$450676&amp;":"&amp;'Green Validation'!Q$450677),'Green Validation'!Q$450678,FALSE)),0,HLOOKUP($B12,INDIRECT("'Monthly Resource Report'!"&amp;'Green Validation'!Q$450676&amp;":"&amp;'Green Validation'!Q$450677),'Green Validation'!Q$450678,FALSE))</f>
        <v>223</v>
      </c>
      <c r="R12" s="297">
        <f ca="1">+IF(ISERROR(HLOOKUP($B12,INDIRECT("'Monthly Resource Report'!"&amp;'Green Validation'!R$450676&amp;":"&amp;'Green Validation'!R$450677),'Green Validation'!R$450678,FALSE)),0,HLOOKUP($B12,INDIRECT("'Monthly Resource Report'!"&amp;'Green Validation'!R$450676&amp;":"&amp;'Green Validation'!R$450677),'Green Validation'!R$450678,FALSE))</f>
        <v>3.4870003949583905</v>
      </c>
      <c r="S12" s="317">
        <f ca="1">+IF(ISERROR(HLOOKUP($B12,INDIRECT("'Monthly Resource Report'!"&amp;'Green Validation'!S$450676&amp;":"&amp;'Green Validation'!S$450677),'Green Validation'!S$450678,FALSE)),0,HLOOKUP($B12,INDIRECT("'Monthly Resource Report'!"&amp;'Green Validation'!S$450676&amp;":"&amp;'Green Validation'!S$450677),'Green Validation'!S$450678,FALSE))</f>
        <v>0.22305196575730982</v>
      </c>
      <c r="T12" s="318">
        <f ca="1">+IF(ISERROR(HLOOKUP($B12,INDIRECT("'Monthly Resource Report'!"&amp;'Green Validation'!T$450676&amp;":"&amp;'Green Validation'!T$450677),'Green Validation'!T$450678,FALSE)),0,HLOOKUP($B12,INDIRECT("'Monthly Resource Report'!"&amp;'Green Validation'!T$450676&amp;":"&amp;'Green Validation'!T$450677),'Green Validation'!T$450678,FALSE))</f>
        <v>0.17024087679582484</v>
      </c>
    </row>
    <row r="13" spans="2:20">
      <c r="B13" s="301">
        <v>41579</v>
      </c>
      <c r="C13" s="294">
        <v>231</v>
      </c>
      <c r="D13" s="297">
        <v>3.4870000000000001</v>
      </c>
      <c r="E13" s="299">
        <v>0.22500000000000001</v>
      </c>
      <c r="F13" s="295">
        <v>0.17</v>
      </c>
      <c r="G13" s="294">
        <f ca="1">+IF(ISERROR(HLOOKUP($B13,INDIRECT("'Monthly Resource Report'!"&amp;'Green Validation'!G$450676&amp;":"&amp;'Green Validation'!G$450677),'Green Validation'!G$450678,FALSE)),0,HLOOKUP($B13,INDIRECT("'Monthly Resource Report'!"&amp;'Green Validation'!G$450676&amp;":"&amp;'Green Validation'!G$450677),'Green Validation'!G$450678,FALSE))</f>
        <v>231</v>
      </c>
      <c r="H13" s="297">
        <f ca="1">+IF(ISERROR(HLOOKUP($B13,INDIRECT("'Monthly Resource Report'!"&amp;'Green Validation'!H$450676&amp;":"&amp;'Green Validation'!H$450677),'Green Validation'!H$450678,FALSE)),0,HLOOKUP($B13,INDIRECT("'Monthly Resource Report'!"&amp;'Green Validation'!H$450676&amp;":"&amp;'Green Validation'!H$450677),'Green Validation'!H$450678,FALSE))</f>
        <v>3.4869994253115233</v>
      </c>
      <c r="I13" s="317">
        <f ca="1">+IF(ISERROR(HLOOKUP($B13,INDIRECT("'Monthly Resource Report'!"&amp;'Green Validation'!I$450676&amp;":"&amp;'Green Validation'!I$450677),'Green Validation'!I$450678,FALSE)),0,HLOOKUP($B13,INDIRECT("'Monthly Resource Report'!"&amp;'Green Validation'!I$450676&amp;":"&amp;'Green Validation'!I$450677),'Green Validation'!I$450678,FALSE))</f>
        <v>0.22248813156132596</v>
      </c>
      <c r="J13" s="318">
        <f ca="1">+IF(ISERROR(HLOOKUP($B13,INDIRECT("'Monthly Resource Report'!"&amp;'Green Validation'!J$450676&amp;":"&amp;'Green Validation'!J$450677),'Green Validation'!J$450678,FALSE)),0,HLOOKUP($B13,INDIRECT("'Monthly Resource Report'!"&amp;'Green Validation'!J$450676&amp;":"&amp;'Green Validation'!J$450677),'Green Validation'!J$450678,FALSE))</f>
        <v>0.17023520466320882</v>
      </c>
      <c r="L13" s="301">
        <v>41579</v>
      </c>
      <c r="M13" s="294">
        <v>223</v>
      </c>
      <c r="N13" s="297">
        <v>3.4870000000000001</v>
      </c>
      <c r="O13" s="299">
        <v>0.22500000000000001</v>
      </c>
      <c r="P13" s="295">
        <v>0.17</v>
      </c>
      <c r="Q13" s="294">
        <f ca="1">+IF(ISERROR(HLOOKUP($B13,INDIRECT("'Monthly Resource Report'!"&amp;'Green Validation'!Q$450676&amp;":"&amp;'Green Validation'!Q$450677),'Green Validation'!Q$450678,FALSE)),0,HLOOKUP($B13,INDIRECT("'Monthly Resource Report'!"&amp;'Green Validation'!Q$450676&amp;":"&amp;'Green Validation'!Q$450677),'Green Validation'!Q$450678,FALSE))</f>
        <v>223</v>
      </c>
      <c r="R13" s="297">
        <f ca="1">+IF(ISERROR(HLOOKUP($B13,INDIRECT("'Monthly Resource Report'!"&amp;'Green Validation'!R$450676&amp;":"&amp;'Green Validation'!R$450677),'Green Validation'!R$450678,FALSE)),0,HLOOKUP($B13,INDIRECT("'Monthly Resource Report'!"&amp;'Green Validation'!R$450676&amp;":"&amp;'Green Validation'!R$450677),'Green Validation'!R$450678,FALSE))</f>
        <v>3.4870006638572995</v>
      </c>
      <c r="S13" s="317">
        <f ca="1">+IF(ISERROR(HLOOKUP($B13,INDIRECT("'Monthly Resource Report'!"&amp;'Green Validation'!S$450676&amp;":"&amp;'Green Validation'!S$450677),'Green Validation'!S$450678,FALSE)),0,HLOOKUP($B13,INDIRECT("'Monthly Resource Report'!"&amp;'Green Validation'!S$450676&amp;":"&amp;'Green Validation'!S$450677),'Green Validation'!S$450678,FALSE))</f>
        <v>0.22284275719530075</v>
      </c>
      <c r="T13" s="318">
        <f ca="1">+IF(ISERROR(HLOOKUP($B13,INDIRECT("'Monthly Resource Report'!"&amp;'Green Validation'!T$450676&amp;":"&amp;'Green Validation'!T$450677),'Green Validation'!T$450678,FALSE)),0,HLOOKUP($B13,INDIRECT("'Monthly Resource Report'!"&amp;'Green Validation'!T$450676&amp;":"&amp;'Green Validation'!T$450677),'Green Validation'!T$450678,FALSE))</f>
        <v>0.17017412433645668</v>
      </c>
    </row>
    <row r="14" spans="2:20">
      <c r="B14" s="301">
        <v>41609</v>
      </c>
      <c r="C14" s="294">
        <v>231</v>
      </c>
      <c r="D14" s="297">
        <v>3.4870000000000001</v>
      </c>
      <c r="E14" s="299">
        <v>0.22500000000000001</v>
      </c>
      <c r="F14" s="295">
        <v>0.17</v>
      </c>
      <c r="G14" s="294">
        <f ca="1">+IF(ISERROR(HLOOKUP($B14,INDIRECT("'Monthly Resource Report'!"&amp;'Green Validation'!G$450676&amp;":"&amp;'Green Validation'!G$450677),'Green Validation'!G$450678,FALSE)),0,HLOOKUP($B14,INDIRECT("'Monthly Resource Report'!"&amp;'Green Validation'!G$450676&amp;":"&amp;'Green Validation'!G$450677),'Green Validation'!G$450678,FALSE))</f>
        <v>231</v>
      </c>
      <c r="H14" s="297">
        <f ca="1">+IF(ISERROR(HLOOKUP($B14,INDIRECT("'Monthly Resource Report'!"&amp;'Green Validation'!H$450676&amp;":"&amp;'Green Validation'!H$450677),'Green Validation'!H$450678,FALSE)),0,HLOOKUP($B14,INDIRECT("'Monthly Resource Report'!"&amp;'Green Validation'!H$450676&amp;":"&amp;'Green Validation'!H$450677),'Green Validation'!H$450678,FALSE))</f>
        <v>3.4869999732014847</v>
      </c>
      <c r="I14" s="317">
        <f ca="1">+IF(ISERROR(HLOOKUP($B14,INDIRECT("'Monthly Resource Report'!"&amp;'Green Validation'!I$450676&amp;":"&amp;'Green Validation'!I$450677),'Green Validation'!I$450678,FALSE)),0,HLOOKUP($B14,INDIRECT("'Monthly Resource Report'!"&amp;'Green Validation'!I$450676&amp;":"&amp;'Green Validation'!I$450677),'Green Validation'!I$450678,FALSE))</f>
        <v>0.22281386638105469</v>
      </c>
      <c r="J14" s="318">
        <f ca="1">+IF(ISERROR(HLOOKUP($B14,INDIRECT("'Monthly Resource Report'!"&amp;'Green Validation'!J$450676&amp;":"&amp;'Green Validation'!J$450677),'Green Validation'!J$450678,FALSE)),0,HLOOKUP($B14,INDIRECT("'Monthly Resource Report'!"&amp;'Green Validation'!J$450676&amp;":"&amp;'Green Validation'!J$450677),'Green Validation'!J$450678,FALSE))</f>
        <v>0.17044220160595891</v>
      </c>
      <c r="L14" s="301">
        <v>41609</v>
      </c>
      <c r="M14" s="294">
        <v>223</v>
      </c>
      <c r="N14" s="297">
        <v>3.4870000000000001</v>
      </c>
      <c r="O14" s="299">
        <v>0.22500000000000001</v>
      </c>
      <c r="P14" s="295">
        <v>0.17</v>
      </c>
      <c r="Q14" s="294">
        <f ca="1">+IF(ISERROR(HLOOKUP($B14,INDIRECT("'Monthly Resource Report'!"&amp;'Green Validation'!Q$450676&amp;":"&amp;'Green Validation'!Q$450677),'Green Validation'!Q$450678,FALSE)),0,HLOOKUP($B14,INDIRECT("'Monthly Resource Report'!"&amp;'Green Validation'!Q$450676&amp;":"&amp;'Green Validation'!Q$450677),'Green Validation'!Q$450678,FALSE))</f>
        <v>223</v>
      </c>
      <c r="R14" s="297">
        <f ca="1">+IF(ISERROR(HLOOKUP($B14,INDIRECT("'Monthly Resource Report'!"&amp;'Green Validation'!R$450676&amp;":"&amp;'Green Validation'!R$450677),'Green Validation'!R$450678,FALSE)),0,HLOOKUP($B14,INDIRECT("'Monthly Resource Report'!"&amp;'Green Validation'!R$450676&amp;":"&amp;'Green Validation'!R$450677),'Green Validation'!R$450678,FALSE))</f>
        <v>3.4870007888290733</v>
      </c>
      <c r="S14" s="317">
        <f ca="1">+IF(ISERROR(HLOOKUP($B14,INDIRECT("'Monthly Resource Report'!"&amp;'Green Validation'!S$450676&amp;":"&amp;'Green Validation'!S$450677),'Green Validation'!S$450678,FALSE)),0,HLOOKUP($B14,INDIRECT("'Monthly Resource Report'!"&amp;'Green Validation'!S$450676&amp;":"&amp;'Green Validation'!S$450677),'Green Validation'!S$450678,FALSE))</f>
        <v>0.22308413726669485</v>
      </c>
      <c r="T14" s="318">
        <f ca="1">+IF(ISERROR(HLOOKUP($B14,INDIRECT("'Monthly Resource Report'!"&amp;'Green Validation'!T$450676&amp;":"&amp;'Green Validation'!T$450677),'Green Validation'!T$450678,FALSE)),0,HLOOKUP($B14,INDIRECT("'Monthly Resource Report'!"&amp;'Green Validation'!T$450676&amp;":"&amp;'Green Validation'!T$450677),'Green Validation'!T$450678,FALSE))</f>
        <v>0.17016511900572329</v>
      </c>
    </row>
    <row r="15" spans="2:20">
      <c r="B15" s="301">
        <v>41640</v>
      </c>
      <c r="C15" s="294">
        <v>231</v>
      </c>
      <c r="D15" s="297">
        <v>3.9079999999999999</v>
      </c>
      <c r="E15" s="299">
        <v>0.22500000000000001</v>
      </c>
      <c r="F15" s="295">
        <v>0.18</v>
      </c>
      <c r="G15" s="294">
        <f ca="1">+IF(ISERROR(HLOOKUP($B15,INDIRECT("'Monthly Resource Report'!"&amp;'Green Validation'!G$450676&amp;":"&amp;'Green Validation'!G$450677),'Green Validation'!G$450678,FALSE)),0,HLOOKUP($B15,INDIRECT("'Monthly Resource Report'!"&amp;'Green Validation'!G$450676&amp;":"&amp;'Green Validation'!G$450677),'Green Validation'!G$450678,FALSE))</f>
        <v>231</v>
      </c>
      <c r="H15" s="297">
        <f ca="1">+IF(ISERROR(HLOOKUP($B15,INDIRECT("'Monthly Resource Report'!"&amp;'Green Validation'!H$450676&amp;":"&amp;'Green Validation'!H$450677),'Green Validation'!H$450678,FALSE)),0,HLOOKUP($B15,INDIRECT("'Monthly Resource Report'!"&amp;'Green Validation'!H$450676&amp;":"&amp;'Green Validation'!H$450677),'Green Validation'!H$450678,FALSE))</f>
        <v>3.9079996260621765</v>
      </c>
      <c r="I15" s="317">
        <f ca="1">+IF(ISERROR(HLOOKUP($B15,INDIRECT("'Monthly Resource Report'!"&amp;'Green Validation'!I$450676&amp;":"&amp;'Green Validation'!I$450677),'Green Validation'!I$450678,FALSE)),0,HLOOKUP($B15,INDIRECT("'Monthly Resource Report'!"&amp;'Green Validation'!I$450676&amp;":"&amp;'Green Validation'!I$450677),'Green Validation'!I$450678,FALSE))</f>
        <v>0.22366942148604865</v>
      </c>
      <c r="J15" s="318">
        <f ca="1">+IF(ISERROR(HLOOKUP($B15,INDIRECT("'Monthly Resource Report'!"&amp;'Green Validation'!J$450676&amp;":"&amp;'Green Validation'!J$450677),'Green Validation'!J$450678,FALSE)),0,HLOOKUP($B15,INDIRECT("'Monthly Resource Report'!"&amp;'Green Validation'!J$450676&amp;":"&amp;'Green Validation'!J$450677),'Green Validation'!J$450678,FALSE))</f>
        <v>0.18034405257435346</v>
      </c>
      <c r="L15" s="301">
        <v>41640</v>
      </c>
      <c r="M15" s="294">
        <v>223</v>
      </c>
      <c r="N15" s="297">
        <v>3.9079999999999999</v>
      </c>
      <c r="O15" s="299">
        <v>0.22500000000000001</v>
      </c>
      <c r="P15" s="295">
        <v>0.18</v>
      </c>
      <c r="Q15" s="294">
        <f ca="1">+IF(ISERROR(HLOOKUP($B15,INDIRECT("'Monthly Resource Report'!"&amp;'Green Validation'!Q$450676&amp;":"&amp;'Green Validation'!Q$450677),'Green Validation'!Q$450678,FALSE)),0,HLOOKUP($B15,INDIRECT("'Monthly Resource Report'!"&amp;'Green Validation'!Q$450676&amp;":"&amp;'Green Validation'!Q$450677),'Green Validation'!Q$450678,FALSE))</f>
        <v>223</v>
      </c>
      <c r="R15" s="297">
        <f ca="1">+IF(ISERROR(HLOOKUP($B15,INDIRECT("'Monthly Resource Report'!"&amp;'Green Validation'!R$450676&amp;":"&amp;'Green Validation'!R$450677),'Green Validation'!R$450678,FALSE)),0,HLOOKUP($B15,INDIRECT("'Monthly Resource Report'!"&amp;'Green Validation'!R$450676&amp;":"&amp;'Green Validation'!R$450677),'Green Validation'!R$450678,FALSE))</f>
        <v>3.9080009738657129</v>
      </c>
      <c r="S15" s="317">
        <f ca="1">+IF(ISERROR(HLOOKUP($B15,INDIRECT("'Monthly Resource Report'!"&amp;'Green Validation'!S$450676&amp;":"&amp;'Green Validation'!S$450677),'Green Validation'!S$450678,FALSE)),0,HLOOKUP($B15,INDIRECT("'Monthly Resource Report'!"&amp;'Green Validation'!S$450676&amp;":"&amp;'Green Validation'!S$450677),'Green Validation'!S$450678,FALSE))</f>
        <v>0.22383815739963747</v>
      </c>
      <c r="T15" s="318">
        <f ca="1">+IF(ISERROR(HLOOKUP($B15,INDIRECT("'Monthly Resource Report'!"&amp;'Green Validation'!T$450676&amp;":"&amp;'Green Validation'!T$450677),'Green Validation'!T$450678,FALSE)),0,HLOOKUP($B15,INDIRECT("'Monthly Resource Report'!"&amp;'Green Validation'!T$450676&amp;":"&amp;'Green Validation'!T$450677),'Green Validation'!T$450678,FALSE))</f>
        <v>0.18025203405661183</v>
      </c>
    </row>
    <row r="16" spans="2:20">
      <c r="B16" s="301">
        <v>41671</v>
      </c>
      <c r="C16" s="294">
        <v>231</v>
      </c>
      <c r="D16" s="297">
        <v>3.9079999999999999</v>
      </c>
      <c r="E16" s="299">
        <v>0.22500000000000001</v>
      </c>
      <c r="F16" s="295">
        <v>0.18</v>
      </c>
      <c r="G16" s="294">
        <f ca="1">+IF(ISERROR(HLOOKUP($B16,INDIRECT("'Monthly Resource Report'!"&amp;'Green Validation'!G$450676&amp;":"&amp;'Green Validation'!G$450677),'Green Validation'!G$450678,FALSE)),0,HLOOKUP($B16,INDIRECT("'Monthly Resource Report'!"&amp;'Green Validation'!G$450676&amp;":"&amp;'Green Validation'!G$450677),'Green Validation'!G$450678,FALSE))</f>
        <v>231</v>
      </c>
      <c r="H16" s="297">
        <f ca="1">+IF(ISERROR(HLOOKUP($B16,INDIRECT("'Monthly Resource Report'!"&amp;'Green Validation'!H$450676&amp;":"&amp;'Green Validation'!H$450677),'Green Validation'!H$450678,FALSE)),0,HLOOKUP($B16,INDIRECT("'Monthly Resource Report'!"&amp;'Green Validation'!H$450676&amp;":"&amp;'Green Validation'!H$450677),'Green Validation'!H$450678,FALSE))</f>
        <v>3.9080002449435902</v>
      </c>
      <c r="I16" s="317">
        <f ca="1">+IF(ISERROR(HLOOKUP($B16,INDIRECT("'Monthly Resource Report'!"&amp;'Green Validation'!I$450676&amp;":"&amp;'Green Validation'!I$450677),'Green Validation'!I$450678,FALSE)),0,HLOOKUP($B16,INDIRECT("'Monthly Resource Report'!"&amp;'Green Validation'!I$450676&amp;":"&amp;'Green Validation'!I$450677),'Green Validation'!I$450678,FALSE))</f>
        <v>0.22366818852248224</v>
      </c>
      <c r="J16" s="318">
        <f ca="1">+IF(ISERROR(HLOOKUP($B16,INDIRECT("'Monthly Resource Report'!"&amp;'Green Validation'!J$450676&amp;":"&amp;'Green Validation'!J$450677),'Green Validation'!J$450678,FALSE)),0,HLOOKUP($B16,INDIRECT("'Monthly Resource Report'!"&amp;'Green Validation'!J$450676&amp;":"&amp;'Green Validation'!J$450677),'Green Validation'!J$450678,FALSE))</f>
        <v>0.18025062929399924</v>
      </c>
      <c r="L16" s="301">
        <v>41671</v>
      </c>
      <c r="M16" s="294">
        <v>223</v>
      </c>
      <c r="N16" s="297">
        <v>3.9079999999999999</v>
      </c>
      <c r="O16" s="299">
        <v>0.22500000000000001</v>
      </c>
      <c r="P16" s="295">
        <v>0.18</v>
      </c>
      <c r="Q16" s="294">
        <f ca="1">+IF(ISERROR(HLOOKUP($B16,INDIRECT("'Monthly Resource Report'!"&amp;'Green Validation'!Q$450676&amp;":"&amp;'Green Validation'!Q$450677),'Green Validation'!Q$450678,FALSE)),0,HLOOKUP($B16,INDIRECT("'Monthly Resource Report'!"&amp;'Green Validation'!Q$450676&amp;":"&amp;'Green Validation'!Q$450677),'Green Validation'!Q$450678,FALSE))</f>
        <v>223</v>
      </c>
      <c r="R16" s="297">
        <f ca="1">+IF(ISERROR(HLOOKUP($B16,INDIRECT("'Monthly Resource Report'!"&amp;'Green Validation'!R$450676&amp;":"&amp;'Green Validation'!R$450677),'Green Validation'!R$450678,FALSE)),0,HLOOKUP($B16,INDIRECT("'Monthly Resource Report'!"&amp;'Green Validation'!R$450676&amp;":"&amp;'Green Validation'!R$450677),'Green Validation'!R$450678,FALSE))</f>
        <v>3.9080000594027058</v>
      </c>
      <c r="S16" s="317">
        <f ca="1">+IF(ISERROR(HLOOKUP($B16,INDIRECT("'Monthly Resource Report'!"&amp;'Green Validation'!S$450676&amp;":"&amp;'Green Validation'!S$450677),'Green Validation'!S$450678,FALSE)),0,HLOOKUP($B16,INDIRECT("'Monthly Resource Report'!"&amp;'Green Validation'!S$450676&amp;":"&amp;'Green Validation'!S$450677),'Green Validation'!S$450678,FALSE))</f>
        <v>0.22381132524863981</v>
      </c>
      <c r="T16" s="318">
        <f ca="1">+IF(ISERROR(HLOOKUP($B16,INDIRECT("'Monthly Resource Report'!"&amp;'Green Validation'!T$450676&amp;":"&amp;'Green Validation'!T$450677),'Green Validation'!T$450678,FALSE)),0,HLOOKUP($B16,INDIRECT("'Monthly Resource Report'!"&amp;'Green Validation'!T$450676&amp;":"&amp;'Green Validation'!T$450677),'Green Validation'!T$450678,FALSE))</f>
        <v>0.18009681847797634</v>
      </c>
    </row>
    <row r="17" spans="2:20">
      <c r="B17" s="301">
        <v>41699</v>
      </c>
      <c r="C17" s="294">
        <v>231</v>
      </c>
      <c r="D17" s="297">
        <v>3.9079999999999999</v>
      </c>
      <c r="E17" s="299">
        <v>0.22500000000000001</v>
      </c>
      <c r="F17" s="295">
        <v>0.18</v>
      </c>
      <c r="G17" s="294">
        <f ca="1">+IF(ISERROR(HLOOKUP($B17,INDIRECT("'Monthly Resource Report'!"&amp;'Green Validation'!G$450676&amp;":"&amp;'Green Validation'!G$450677),'Green Validation'!G$450678,FALSE)),0,HLOOKUP($B17,INDIRECT("'Monthly Resource Report'!"&amp;'Green Validation'!G$450676&amp;":"&amp;'Green Validation'!G$450677),'Green Validation'!G$450678,FALSE))</f>
        <v>231</v>
      </c>
      <c r="H17" s="297">
        <f ca="1">+IF(ISERROR(HLOOKUP($B17,INDIRECT("'Monthly Resource Report'!"&amp;'Green Validation'!H$450676&amp;":"&amp;'Green Validation'!H$450677),'Green Validation'!H$450678,FALSE)),0,HLOOKUP($B17,INDIRECT("'Monthly Resource Report'!"&amp;'Green Validation'!H$450676&amp;":"&amp;'Green Validation'!H$450677),'Green Validation'!H$450678,FALSE))</f>
        <v>3.9079989096024264</v>
      </c>
      <c r="I17" s="317">
        <f ca="1">+IF(ISERROR(HLOOKUP($B17,INDIRECT("'Monthly Resource Report'!"&amp;'Green Validation'!I$450676&amp;":"&amp;'Green Validation'!I$450677),'Green Validation'!I$450678,FALSE)),0,HLOOKUP($B17,INDIRECT("'Monthly Resource Report'!"&amp;'Green Validation'!I$450676&amp;":"&amp;'Green Validation'!I$450677),'Green Validation'!I$450678,FALSE))</f>
        <v>0.22245485653724051</v>
      </c>
      <c r="J17" s="318">
        <f ca="1">+IF(ISERROR(HLOOKUP($B17,INDIRECT("'Monthly Resource Report'!"&amp;'Green Validation'!J$450676&amp;":"&amp;'Green Validation'!J$450677),'Green Validation'!J$450678,FALSE)),0,HLOOKUP($B17,INDIRECT("'Monthly Resource Report'!"&amp;'Green Validation'!J$450676&amp;":"&amp;'Green Validation'!J$450677),'Green Validation'!J$450678,FALSE))</f>
        <v>0.18025289762883717</v>
      </c>
      <c r="L17" s="301">
        <v>41699</v>
      </c>
      <c r="M17" s="294">
        <v>223</v>
      </c>
      <c r="N17" s="297">
        <v>3.9079999999999999</v>
      </c>
      <c r="O17" s="299">
        <v>0.22500000000000001</v>
      </c>
      <c r="P17" s="295">
        <v>0.18</v>
      </c>
      <c r="Q17" s="294">
        <f ca="1">+IF(ISERROR(HLOOKUP($B17,INDIRECT("'Monthly Resource Report'!"&amp;'Green Validation'!Q$450676&amp;":"&amp;'Green Validation'!Q$450677),'Green Validation'!Q$450678,FALSE)),0,HLOOKUP($B17,INDIRECT("'Monthly Resource Report'!"&amp;'Green Validation'!Q$450676&amp;":"&amp;'Green Validation'!Q$450677),'Green Validation'!Q$450678,FALSE))</f>
        <v>223</v>
      </c>
      <c r="R17" s="297">
        <f ca="1">+IF(ISERROR(HLOOKUP($B17,INDIRECT("'Monthly Resource Report'!"&amp;'Green Validation'!R$450676&amp;":"&amp;'Green Validation'!R$450677),'Green Validation'!R$450678,FALSE)),0,HLOOKUP($B17,INDIRECT("'Monthly Resource Report'!"&amp;'Green Validation'!R$450676&amp;":"&amp;'Green Validation'!R$450677),'Green Validation'!R$450678,FALSE))</f>
        <v>3.9080001820435086</v>
      </c>
      <c r="S17" s="317">
        <f ca="1">+IF(ISERROR(HLOOKUP($B17,INDIRECT("'Monthly Resource Report'!"&amp;'Green Validation'!S$450676&amp;":"&amp;'Green Validation'!S$450677),'Green Validation'!S$450678,FALSE)),0,HLOOKUP($B17,INDIRECT("'Monthly Resource Report'!"&amp;'Green Validation'!S$450676&amp;":"&amp;'Green Validation'!S$450677),'Green Validation'!S$450678,FALSE))</f>
        <v>0.22287046517583728</v>
      </c>
      <c r="T17" s="318">
        <f ca="1">+IF(ISERROR(HLOOKUP($B17,INDIRECT("'Monthly Resource Report'!"&amp;'Green Validation'!T$450676&amp;":"&amp;'Green Validation'!T$450677),'Green Validation'!T$450678,FALSE)),0,HLOOKUP($B17,INDIRECT("'Monthly Resource Report'!"&amp;'Green Validation'!T$450676&amp;":"&amp;'Green Validation'!T$450677),'Green Validation'!T$450678,FALSE))</f>
        <v>0.18017872404249277</v>
      </c>
    </row>
    <row r="18" spans="2:20">
      <c r="B18" s="301">
        <v>41730</v>
      </c>
      <c r="C18" s="294">
        <v>231</v>
      </c>
      <c r="D18" s="297">
        <v>3.9079999999999999</v>
      </c>
      <c r="E18" s="299">
        <v>0.22500000000000001</v>
      </c>
      <c r="F18" s="295">
        <v>0.18</v>
      </c>
      <c r="G18" s="294">
        <f ca="1">+IF(ISERROR(HLOOKUP($B18,INDIRECT("'Monthly Resource Report'!"&amp;'Green Validation'!G$450676&amp;":"&amp;'Green Validation'!G$450677),'Green Validation'!G$450678,FALSE)),0,HLOOKUP($B18,INDIRECT("'Monthly Resource Report'!"&amp;'Green Validation'!G$450676&amp;":"&amp;'Green Validation'!G$450677),'Green Validation'!G$450678,FALSE))</f>
        <v>231</v>
      </c>
      <c r="H18" s="297">
        <f ca="1">+IF(ISERROR(HLOOKUP($B18,INDIRECT("'Monthly Resource Report'!"&amp;'Green Validation'!H$450676&amp;":"&amp;'Green Validation'!H$450677),'Green Validation'!H$450678,FALSE)),0,HLOOKUP($B18,INDIRECT("'Monthly Resource Report'!"&amp;'Green Validation'!H$450676&amp;":"&amp;'Green Validation'!H$450677),'Green Validation'!H$450678,FALSE))</f>
        <v>3.9079985409447384</v>
      </c>
      <c r="I18" s="317">
        <f ca="1">+IF(ISERROR(HLOOKUP($B18,INDIRECT("'Monthly Resource Report'!"&amp;'Green Validation'!I$450676&amp;":"&amp;'Green Validation'!I$450677),'Green Validation'!I$450678,FALSE)),0,HLOOKUP($B18,INDIRECT("'Monthly Resource Report'!"&amp;'Green Validation'!I$450676&amp;":"&amp;'Green Validation'!I$450677),'Green Validation'!I$450678,FALSE))</f>
        <v>0.22248449845460117</v>
      </c>
      <c r="J18" s="318">
        <f ca="1">+IF(ISERROR(HLOOKUP($B18,INDIRECT("'Monthly Resource Report'!"&amp;'Green Validation'!J$450676&amp;":"&amp;'Green Validation'!J$450677),'Green Validation'!J$450678,FALSE)),0,HLOOKUP($B18,INDIRECT("'Monthly Resource Report'!"&amp;'Green Validation'!J$450676&amp;":"&amp;'Green Validation'!J$450677),'Green Validation'!J$450678,FALSE))</f>
        <v>0.18058462971218445</v>
      </c>
      <c r="L18" s="301">
        <v>41730</v>
      </c>
      <c r="M18" s="294">
        <v>223</v>
      </c>
      <c r="N18" s="297">
        <v>3.9079999999999999</v>
      </c>
      <c r="O18" s="299">
        <v>0.22500000000000001</v>
      </c>
      <c r="P18" s="295">
        <v>0.18</v>
      </c>
      <c r="Q18" s="294">
        <f ca="1">+IF(ISERROR(HLOOKUP($B18,INDIRECT("'Monthly Resource Report'!"&amp;'Green Validation'!Q$450676&amp;":"&amp;'Green Validation'!Q$450677),'Green Validation'!Q$450678,FALSE)),0,HLOOKUP($B18,INDIRECT("'Monthly Resource Report'!"&amp;'Green Validation'!Q$450676&amp;":"&amp;'Green Validation'!Q$450677),'Green Validation'!Q$450678,FALSE))</f>
        <v>223</v>
      </c>
      <c r="R18" s="297">
        <f ca="1">+IF(ISERROR(HLOOKUP($B18,INDIRECT("'Monthly Resource Report'!"&amp;'Green Validation'!R$450676&amp;":"&amp;'Green Validation'!R$450677),'Green Validation'!R$450678,FALSE)),0,HLOOKUP($B18,INDIRECT("'Monthly Resource Report'!"&amp;'Green Validation'!R$450676&amp;":"&amp;'Green Validation'!R$450677),'Green Validation'!R$450678,FALSE))</f>
        <v>3.9080000861258446</v>
      </c>
      <c r="S18" s="317">
        <f ca="1">+IF(ISERROR(HLOOKUP($B18,INDIRECT("'Monthly Resource Report'!"&amp;'Green Validation'!S$450676&amp;":"&amp;'Green Validation'!S$450677),'Green Validation'!S$450678,FALSE)),0,HLOOKUP($B18,INDIRECT("'Monthly Resource Report'!"&amp;'Green Validation'!S$450676&amp;":"&amp;'Green Validation'!S$450677),'Green Validation'!S$450678,FALSE))</f>
        <v>0.22292516258444453</v>
      </c>
      <c r="T18" s="318">
        <f ca="1">+IF(ISERROR(HLOOKUP($B18,INDIRECT("'Monthly Resource Report'!"&amp;'Green Validation'!T$450676&amp;":"&amp;'Green Validation'!T$450677),'Green Validation'!T$450678,FALSE)),0,HLOOKUP($B18,INDIRECT("'Monthly Resource Report'!"&amp;'Green Validation'!T$450676&amp;":"&amp;'Green Validation'!T$450677),'Green Validation'!T$450678,FALSE))</f>
        <v>0.1801826143848875</v>
      </c>
    </row>
    <row r="19" spans="2:20">
      <c r="B19" s="301">
        <v>41760</v>
      </c>
      <c r="C19" s="294">
        <v>231</v>
      </c>
      <c r="D19" s="297">
        <v>3.9079999999999999</v>
      </c>
      <c r="E19" s="299">
        <v>0.21</v>
      </c>
      <c r="F19" s="295">
        <v>0.18</v>
      </c>
      <c r="G19" s="294">
        <f ca="1">+IF(ISERROR(HLOOKUP($B19,INDIRECT("'Monthly Resource Report'!"&amp;'Green Validation'!G$450676&amp;":"&amp;'Green Validation'!G$450677),'Green Validation'!G$450678,FALSE)),0,HLOOKUP($B19,INDIRECT("'Monthly Resource Report'!"&amp;'Green Validation'!G$450676&amp;":"&amp;'Green Validation'!G$450677),'Green Validation'!G$450678,FALSE))</f>
        <v>231</v>
      </c>
      <c r="H19" s="297">
        <f ca="1">+IF(ISERROR(HLOOKUP($B19,INDIRECT("'Monthly Resource Report'!"&amp;'Green Validation'!H$450676&amp;":"&amp;'Green Validation'!H$450677),'Green Validation'!H$450678,FALSE)),0,HLOOKUP($B19,INDIRECT("'Monthly Resource Report'!"&amp;'Green Validation'!H$450676&amp;":"&amp;'Green Validation'!H$450677),'Green Validation'!H$450678,FALSE))</f>
        <v>3.908000201389588</v>
      </c>
      <c r="I19" s="317">
        <f ca="1">+IF(ISERROR(HLOOKUP($B19,INDIRECT("'Monthly Resource Report'!"&amp;'Green Validation'!I$450676&amp;":"&amp;'Green Validation'!I$450677),'Green Validation'!I$450678,FALSE)),0,HLOOKUP($B19,INDIRECT("'Monthly Resource Report'!"&amp;'Green Validation'!I$450676&amp;":"&amp;'Green Validation'!I$450677),'Green Validation'!I$450678,FALSE))</f>
        <v>0.20785078973455562</v>
      </c>
      <c r="J19" s="318">
        <f ca="1">+IF(ISERROR(HLOOKUP($B19,INDIRECT("'Monthly Resource Report'!"&amp;'Green Validation'!J$450676&amp;":"&amp;'Green Validation'!J$450677),'Green Validation'!J$450678,FALSE)),0,HLOOKUP($B19,INDIRECT("'Monthly Resource Report'!"&amp;'Green Validation'!J$450676&amp;":"&amp;'Green Validation'!J$450677),'Green Validation'!J$450678,FALSE))</f>
        <v>0.18023732039625023</v>
      </c>
      <c r="L19" s="301">
        <v>41760</v>
      </c>
      <c r="M19" s="294">
        <v>223</v>
      </c>
      <c r="N19" s="297">
        <v>3.9079999999999999</v>
      </c>
      <c r="O19" s="299">
        <v>0.21</v>
      </c>
      <c r="P19" s="295">
        <v>0.18</v>
      </c>
      <c r="Q19" s="294">
        <f ca="1">+IF(ISERROR(HLOOKUP($B19,INDIRECT("'Monthly Resource Report'!"&amp;'Green Validation'!Q$450676&amp;":"&amp;'Green Validation'!Q$450677),'Green Validation'!Q$450678,FALSE)),0,HLOOKUP($B19,INDIRECT("'Monthly Resource Report'!"&amp;'Green Validation'!Q$450676&amp;":"&amp;'Green Validation'!Q$450677),'Green Validation'!Q$450678,FALSE))</f>
        <v>223</v>
      </c>
      <c r="R19" s="297">
        <f ca="1">+IF(ISERROR(HLOOKUP($B19,INDIRECT("'Monthly Resource Report'!"&amp;'Green Validation'!R$450676&amp;":"&amp;'Green Validation'!R$450677),'Green Validation'!R$450678,FALSE)),0,HLOOKUP($B19,INDIRECT("'Monthly Resource Report'!"&amp;'Green Validation'!R$450676&amp;":"&amp;'Green Validation'!R$450677),'Green Validation'!R$450678,FALSE))</f>
        <v>3.9079994997707281</v>
      </c>
      <c r="S19" s="317">
        <f ca="1">+IF(ISERROR(HLOOKUP($B19,INDIRECT("'Monthly Resource Report'!"&amp;'Green Validation'!S$450676&amp;":"&amp;'Green Validation'!S$450677),'Green Validation'!S$450678,FALSE)),0,HLOOKUP($B19,INDIRECT("'Monthly Resource Report'!"&amp;'Green Validation'!S$450676&amp;":"&amp;'Green Validation'!S$450677),'Green Validation'!S$450678,FALSE))</f>
        <v>0.20812577006394753</v>
      </c>
      <c r="T19" s="318">
        <f ca="1">+IF(ISERROR(HLOOKUP($B19,INDIRECT("'Monthly Resource Report'!"&amp;'Green Validation'!T$450676&amp;":"&amp;'Green Validation'!T$450677),'Green Validation'!T$450678,FALSE)),0,HLOOKUP($B19,INDIRECT("'Monthly Resource Report'!"&amp;'Green Validation'!T$450676&amp;":"&amp;'Green Validation'!T$450677),'Green Validation'!T$450678,FALSE))</f>
        <v>0.18017880513019308</v>
      </c>
    </row>
    <row r="20" spans="2:20">
      <c r="B20" s="301">
        <v>41791</v>
      </c>
      <c r="C20" s="294">
        <v>231</v>
      </c>
      <c r="D20" s="297">
        <v>3.9079999999999999</v>
      </c>
      <c r="E20" s="299">
        <v>0.21</v>
      </c>
      <c r="F20" s="295">
        <v>0.18</v>
      </c>
      <c r="G20" s="294">
        <f ca="1">+IF(ISERROR(HLOOKUP($B20,INDIRECT("'Monthly Resource Report'!"&amp;'Green Validation'!G$450676&amp;":"&amp;'Green Validation'!G$450677),'Green Validation'!G$450678,FALSE)),0,HLOOKUP($B20,INDIRECT("'Monthly Resource Report'!"&amp;'Green Validation'!G$450676&amp;":"&amp;'Green Validation'!G$450677),'Green Validation'!G$450678,FALSE))</f>
        <v>231</v>
      </c>
      <c r="H20" s="297">
        <f ca="1">+IF(ISERROR(HLOOKUP($B20,INDIRECT("'Monthly Resource Report'!"&amp;'Green Validation'!H$450676&amp;":"&amp;'Green Validation'!H$450677),'Green Validation'!H$450678,FALSE)),0,HLOOKUP($B20,INDIRECT("'Monthly Resource Report'!"&amp;'Green Validation'!H$450676&amp;":"&amp;'Green Validation'!H$450677),'Green Validation'!H$450678,FALSE))</f>
        <v>3.9080005182644175</v>
      </c>
      <c r="I20" s="317">
        <f ca="1">+IF(ISERROR(HLOOKUP($B20,INDIRECT("'Monthly Resource Report'!"&amp;'Green Validation'!I$450676&amp;":"&amp;'Green Validation'!I$450677),'Green Validation'!I$450678,FALSE)),0,HLOOKUP($B20,INDIRECT("'Monthly Resource Report'!"&amp;'Green Validation'!I$450676&amp;":"&amp;'Green Validation'!I$450677),'Green Validation'!I$450678,FALSE))</f>
        <v>0.20764939176808939</v>
      </c>
      <c r="J20" s="318">
        <f ca="1">+IF(ISERROR(HLOOKUP($B20,INDIRECT("'Monthly Resource Report'!"&amp;'Green Validation'!J$450676&amp;":"&amp;'Green Validation'!J$450677),'Green Validation'!J$450678,FALSE)),0,HLOOKUP($B20,INDIRECT("'Monthly Resource Report'!"&amp;'Green Validation'!J$450676&amp;":"&amp;'Green Validation'!J$450677),'Green Validation'!J$450678,FALSE))</f>
        <v>0.18024935906302489</v>
      </c>
      <c r="L20" s="301">
        <v>41791</v>
      </c>
      <c r="M20" s="294">
        <v>223</v>
      </c>
      <c r="N20" s="297">
        <v>3.9079999999999999</v>
      </c>
      <c r="O20" s="299">
        <v>0.21</v>
      </c>
      <c r="P20" s="295">
        <v>0.18</v>
      </c>
      <c r="Q20" s="294">
        <f ca="1">+IF(ISERROR(HLOOKUP($B20,INDIRECT("'Monthly Resource Report'!"&amp;'Green Validation'!Q$450676&amp;":"&amp;'Green Validation'!Q$450677),'Green Validation'!Q$450678,FALSE)),0,HLOOKUP($B20,INDIRECT("'Monthly Resource Report'!"&amp;'Green Validation'!Q$450676&amp;":"&amp;'Green Validation'!Q$450677),'Green Validation'!Q$450678,FALSE))</f>
        <v>223</v>
      </c>
      <c r="R20" s="297">
        <f ca="1">+IF(ISERROR(HLOOKUP($B20,INDIRECT("'Monthly Resource Report'!"&amp;'Green Validation'!R$450676&amp;":"&amp;'Green Validation'!R$450677),'Green Validation'!R$450678,FALSE)),0,HLOOKUP($B20,INDIRECT("'Monthly Resource Report'!"&amp;'Green Validation'!R$450676&amp;":"&amp;'Green Validation'!R$450677),'Green Validation'!R$450678,FALSE))</f>
        <v>3.9079999431356529</v>
      </c>
      <c r="S20" s="317">
        <f ca="1">+IF(ISERROR(HLOOKUP($B20,INDIRECT("'Monthly Resource Report'!"&amp;'Green Validation'!S$450676&amp;":"&amp;'Green Validation'!S$450677),'Green Validation'!S$450678,FALSE)),0,HLOOKUP($B20,INDIRECT("'Monthly Resource Report'!"&amp;'Green Validation'!S$450676&amp;":"&amp;'Green Validation'!S$450677),'Green Validation'!S$450678,FALSE))</f>
        <v>0.20789017941409726</v>
      </c>
      <c r="T20" s="318">
        <f ca="1">+IF(ISERROR(HLOOKUP($B20,INDIRECT("'Monthly Resource Report'!"&amp;'Green Validation'!T$450676&amp;":"&amp;'Green Validation'!T$450677),'Green Validation'!T$450678,FALSE)),0,HLOOKUP($B20,INDIRECT("'Monthly Resource Report'!"&amp;'Green Validation'!T$450676&amp;":"&amp;'Green Validation'!T$450677),'Green Validation'!T$450678,FALSE))</f>
        <v>0.18017581987095541</v>
      </c>
    </row>
    <row r="21" spans="2:20">
      <c r="B21" s="301">
        <v>41821</v>
      </c>
      <c r="C21" s="294">
        <v>231</v>
      </c>
      <c r="D21" s="297">
        <v>3.9079999999999999</v>
      </c>
      <c r="E21" s="299">
        <v>0.21</v>
      </c>
      <c r="F21" s="295">
        <v>0.18</v>
      </c>
      <c r="G21" s="294">
        <f ca="1">+IF(ISERROR(HLOOKUP($B21,INDIRECT("'Monthly Resource Report'!"&amp;'Green Validation'!G$450676&amp;":"&amp;'Green Validation'!G$450677),'Green Validation'!G$450678,FALSE)),0,HLOOKUP($B21,INDIRECT("'Monthly Resource Report'!"&amp;'Green Validation'!G$450676&amp;":"&amp;'Green Validation'!G$450677),'Green Validation'!G$450678,FALSE))</f>
        <v>231</v>
      </c>
      <c r="H21" s="297">
        <f ca="1">+IF(ISERROR(HLOOKUP($B21,INDIRECT("'Monthly Resource Report'!"&amp;'Green Validation'!H$450676&amp;":"&amp;'Green Validation'!H$450677),'Green Validation'!H$450678,FALSE)),0,HLOOKUP($B21,INDIRECT("'Monthly Resource Report'!"&amp;'Green Validation'!H$450676&amp;":"&amp;'Green Validation'!H$450677),'Green Validation'!H$450678,FALSE))</f>
        <v>3.907999812119626</v>
      </c>
      <c r="I21" s="317">
        <f ca="1">+IF(ISERROR(HLOOKUP($B21,INDIRECT("'Monthly Resource Report'!"&amp;'Green Validation'!I$450676&amp;":"&amp;'Green Validation'!I$450677),'Green Validation'!I$450678,FALSE)),0,HLOOKUP($B21,INDIRECT("'Monthly Resource Report'!"&amp;'Green Validation'!I$450676&amp;":"&amp;'Green Validation'!I$450677),'Green Validation'!I$450678,FALSE))</f>
        <v>0.20782323817871154</v>
      </c>
      <c r="J21" s="318">
        <f ca="1">+IF(ISERROR(HLOOKUP($B21,INDIRECT("'Monthly Resource Report'!"&amp;'Green Validation'!J$450676&amp;":"&amp;'Green Validation'!J$450677),'Green Validation'!J$450678,FALSE)),0,HLOOKUP($B21,INDIRECT("'Monthly Resource Report'!"&amp;'Green Validation'!J$450676&amp;":"&amp;'Green Validation'!J$450677),'Green Validation'!J$450678,FALSE))</f>
        <v>0.18023856260641846</v>
      </c>
      <c r="L21" s="301">
        <v>41821</v>
      </c>
      <c r="M21" s="294">
        <v>223</v>
      </c>
      <c r="N21" s="297">
        <v>3.9079999999999999</v>
      </c>
      <c r="O21" s="299">
        <v>0.21</v>
      </c>
      <c r="P21" s="295">
        <v>0.18</v>
      </c>
      <c r="Q21" s="294">
        <f ca="1">+IF(ISERROR(HLOOKUP($B21,INDIRECT("'Monthly Resource Report'!"&amp;'Green Validation'!Q$450676&amp;":"&amp;'Green Validation'!Q$450677),'Green Validation'!Q$450678,FALSE)),0,HLOOKUP($B21,INDIRECT("'Monthly Resource Report'!"&amp;'Green Validation'!Q$450676&amp;":"&amp;'Green Validation'!Q$450677),'Green Validation'!Q$450678,FALSE))</f>
        <v>223</v>
      </c>
      <c r="R21" s="297">
        <f ca="1">+IF(ISERROR(HLOOKUP($B21,INDIRECT("'Monthly Resource Report'!"&amp;'Green Validation'!R$450676&amp;":"&amp;'Green Validation'!R$450677),'Green Validation'!R$450678,FALSE)),0,HLOOKUP($B21,INDIRECT("'Monthly Resource Report'!"&amp;'Green Validation'!R$450676&amp;":"&amp;'Green Validation'!R$450677),'Green Validation'!R$450678,FALSE))</f>
        <v>3.9080003866255186</v>
      </c>
      <c r="S21" s="317">
        <f ca="1">+IF(ISERROR(HLOOKUP($B21,INDIRECT("'Monthly Resource Report'!"&amp;'Green Validation'!S$450676&amp;":"&amp;'Green Validation'!S$450677),'Green Validation'!S$450678,FALSE)),0,HLOOKUP($B21,INDIRECT("'Monthly Resource Report'!"&amp;'Green Validation'!S$450676&amp;":"&amp;'Green Validation'!S$450677),'Green Validation'!S$450678,FALSE))</f>
        <v>0.20815156653712372</v>
      </c>
      <c r="T21" s="318">
        <f ca="1">+IF(ISERROR(HLOOKUP($B21,INDIRECT("'Monthly Resource Report'!"&amp;'Green Validation'!T$450676&amp;":"&amp;'Green Validation'!T$450677),'Green Validation'!T$450678,FALSE)),0,HLOOKUP($B21,INDIRECT("'Monthly Resource Report'!"&amp;'Green Validation'!T$450676&amp;":"&amp;'Green Validation'!T$450677),'Green Validation'!T$450678,FALSE))</f>
        <v>0.1801776008754328</v>
      </c>
    </row>
    <row r="22" spans="2:20">
      <c r="B22" s="301">
        <v>41852</v>
      </c>
      <c r="C22" s="294">
        <v>231</v>
      </c>
      <c r="D22" s="297">
        <v>3.9079999999999999</v>
      </c>
      <c r="E22" s="299">
        <v>0.21</v>
      </c>
      <c r="F22" s="295">
        <v>0.18</v>
      </c>
      <c r="G22" s="294">
        <f ca="1">+IF(ISERROR(HLOOKUP($B22,INDIRECT("'Monthly Resource Report'!"&amp;'Green Validation'!G$450676&amp;":"&amp;'Green Validation'!G$450677),'Green Validation'!G$450678,FALSE)),0,HLOOKUP($B22,INDIRECT("'Monthly Resource Report'!"&amp;'Green Validation'!G$450676&amp;":"&amp;'Green Validation'!G$450677),'Green Validation'!G$450678,FALSE))</f>
        <v>231</v>
      </c>
      <c r="H22" s="297">
        <f ca="1">+IF(ISERROR(HLOOKUP($B22,INDIRECT("'Monthly Resource Report'!"&amp;'Green Validation'!H$450676&amp;":"&amp;'Green Validation'!H$450677),'Green Validation'!H$450678,FALSE)),0,HLOOKUP($B22,INDIRECT("'Monthly Resource Report'!"&amp;'Green Validation'!H$450676&amp;":"&amp;'Green Validation'!H$450677),'Green Validation'!H$450678,FALSE))</f>
        <v>3.9080004547460776</v>
      </c>
      <c r="I22" s="317">
        <f ca="1">+IF(ISERROR(HLOOKUP($B22,INDIRECT("'Monthly Resource Report'!"&amp;'Green Validation'!I$450676&amp;":"&amp;'Green Validation'!I$450677),'Green Validation'!I$450678,FALSE)),0,HLOOKUP($B22,INDIRECT("'Monthly Resource Report'!"&amp;'Green Validation'!I$450676&amp;":"&amp;'Green Validation'!I$450677),'Green Validation'!I$450678,FALSE))</f>
        <v>0.20783510663329047</v>
      </c>
      <c r="J22" s="318">
        <f ca="1">+IF(ISERROR(HLOOKUP($B22,INDIRECT("'Monthly Resource Report'!"&amp;'Green Validation'!J$450676&amp;":"&amp;'Green Validation'!J$450677),'Green Validation'!J$450678,FALSE)),0,HLOOKUP($B22,INDIRECT("'Monthly Resource Report'!"&amp;'Green Validation'!J$450676&amp;":"&amp;'Green Validation'!J$450677),'Green Validation'!J$450678,FALSE))</f>
        <v>0.18023143727618698</v>
      </c>
      <c r="L22" s="301">
        <v>41852</v>
      </c>
      <c r="M22" s="294">
        <v>223</v>
      </c>
      <c r="N22" s="297">
        <v>3.9079999999999999</v>
      </c>
      <c r="O22" s="299">
        <v>0.21</v>
      </c>
      <c r="P22" s="295">
        <v>0.18</v>
      </c>
      <c r="Q22" s="294">
        <f ca="1">+IF(ISERROR(HLOOKUP($B22,INDIRECT("'Monthly Resource Report'!"&amp;'Green Validation'!Q$450676&amp;":"&amp;'Green Validation'!Q$450677),'Green Validation'!Q$450678,FALSE)),0,HLOOKUP($B22,INDIRECT("'Monthly Resource Report'!"&amp;'Green Validation'!Q$450676&amp;":"&amp;'Green Validation'!Q$450677),'Green Validation'!Q$450678,FALSE))</f>
        <v>223</v>
      </c>
      <c r="R22" s="297">
        <f ca="1">+IF(ISERROR(HLOOKUP($B22,INDIRECT("'Monthly Resource Report'!"&amp;'Green Validation'!R$450676&amp;":"&amp;'Green Validation'!R$450677),'Green Validation'!R$450678,FALSE)),0,HLOOKUP($B22,INDIRECT("'Monthly Resource Report'!"&amp;'Green Validation'!R$450676&amp;":"&amp;'Green Validation'!R$450677),'Green Validation'!R$450678,FALSE))</f>
        <v>3.9079997784608569</v>
      </c>
      <c r="S22" s="317">
        <f ca="1">+IF(ISERROR(HLOOKUP($B22,INDIRECT("'Monthly Resource Report'!"&amp;'Green Validation'!S$450676&amp;":"&amp;'Green Validation'!S$450677),'Green Validation'!S$450678,FALSE)),0,HLOOKUP($B22,INDIRECT("'Monthly Resource Report'!"&amp;'Green Validation'!S$450676&amp;":"&amp;'Green Validation'!S$450677),'Green Validation'!S$450678,FALSE))</f>
        <v>0.20811763305728914</v>
      </c>
      <c r="T22" s="318">
        <f ca="1">+IF(ISERROR(HLOOKUP($B22,INDIRECT("'Monthly Resource Report'!"&amp;'Green Validation'!T$450676&amp;":"&amp;'Green Validation'!T$450677),'Green Validation'!T$450678,FALSE)),0,HLOOKUP($B22,INDIRECT("'Monthly Resource Report'!"&amp;'Green Validation'!T$450676&amp;":"&amp;'Green Validation'!T$450677),'Green Validation'!T$450678,FALSE))</f>
        <v>0.18017079824180515</v>
      </c>
    </row>
    <row r="23" spans="2:20">
      <c r="B23" s="301">
        <v>41883</v>
      </c>
      <c r="C23" s="294">
        <v>231</v>
      </c>
      <c r="D23" s="297">
        <v>3.9079999999999999</v>
      </c>
      <c r="E23" s="299">
        <v>0.21</v>
      </c>
      <c r="F23" s="295">
        <v>0.18</v>
      </c>
      <c r="G23" s="294">
        <f ca="1">+IF(ISERROR(HLOOKUP($B23,INDIRECT("'Monthly Resource Report'!"&amp;'Green Validation'!G$450676&amp;":"&amp;'Green Validation'!G$450677),'Green Validation'!G$450678,FALSE)),0,HLOOKUP($B23,INDIRECT("'Monthly Resource Report'!"&amp;'Green Validation'!G$450676&amp;":"&amp;'Green Validation'!G$450677),'Green Validation'!G$450678,FALSE))</f>
        <v>231</v>
      </c>
      <c r="H23" s="297">
        <f ca="1">+IF(ISERROR(HLOOKUP($B23,INDIRECT("'Monthly Resource Report'!"&amp;'Green Validation'!H$450676&amp;":"&amp;'Green Validation'!H$450677),'Green Validation'!H$450678,FALSE)),0,HLOOKUP($B23,INDIRECT("'Monthly Resource Report'!"&amp;'Green Validation'!H$450676&amp;":"&amp;'Green Validation'!H$450677),'Green Validation'!H$450678,FALSE))</f>
        <v>3.9079999299100261</v>
      </c>
      <c r="I23" s="317">
        <f ca="1">+IF(ISERROR(HLOOKUP($B23,INDIRECT("'Monthly Resource Report'!"&amp;'Green Validation'!I$450676&amp;":"&amp;'Green Validation'!I$450677),'Green Validation'!I$450678,FALSE)),0,HLOOKUP($B23,INDIRECT("'Monthly Resource Report'!"&amp;'Green Validation'!I$450676&amp;":"&amp;'Green Validation'!I$450677),'Green Validation'!I$450678,FALSE))</f>
        <v>0.20729481122819546</v>
      </c>
      <c r="J23" s="318">
        <f ca="1">+IF(ISERROR(HLOOKUP($B23,INDIRECT("'Monthly Resource Report'!"&amp;'Green Validation'!J$450676&amp;":"&amp;'Green Validation'!J$450677),'Green Validation'!J$450678,FALSE)),0,HLOOKUP($B23,INDIRECT("'Monthly Resource Report'!"&amp;'Green Validation'!J$450676&amp;":"&amp;'Green Validation'!J$450677),'Green Validation'!J$450678,FALSE))</f>
        <v>0.18025411392085802</v>
      </c>
      <c r="L23" s="301">
        <v>41883</v>
      </c>
      <c r="M23" s="294">
        <v>223</v>
      </c>
      <c r="N23" s="297">
        <v>3.9079999999999999</v>
      </c>
      <c r="O23" s="299">
        <v>0.21</v>
      </c>
      <c r="P23" s="295">
        <v>0.18</v>
      </c>
      <c r="Q23" s="294">
        <f ca="1">+IF(ISERROR(HLOOKUP($B23,INDIRECT("'Monthly Resource Report'!"&amp;'Green Validation'!Q$450676&amp;":"&amp;'Green Validation'!Q$450677),'Green Validation'!Q$450678,FALSE)),0,HLOOKUP($B23,INDIRECT("'Monthly Resource Report'!"&amp;'Green Validation'!Q$450676&amp;":"&amp;'Green Validation'!Q$450677),'Green Validation'!Q$450678,FALSE))</f>
        <v>223</v>
      </c>
      <c r="R23" s="297">
        <f ca="1">+IF(ISERROR(HLOOKUP($B23,INDIRECT("'Monthly Resource Report'!"&amp;'Green Validation'!R$450676&amp;":"&amp;'Green Validation'!R$450677),'Green Validation'!R$450678,FALSE)),0,HLOOKUP($B23,INDIRECT("'Monthly Resource Report'!"&amp;'Green Validation'!R$450676&amp;":"&amp;'Green Validation'!R$450677),'Green Validation'!R$450678,FALSE))</f>
        <v>3.9079999864825132</v>
      </c>
      <c r="S23" s="317">
        <f ca="1">+IF(ISERROR(HLOOKUP($B23,INDIRECT("'Monthly Resource Report'!"&amp;'Green Validation'!S$450676&amp;":"&amp;'Green Validation'!S$450677),'Green Validation'!S$450678,FALSE)),0,HLOOKUP($B23,INDIRECT("'Monthly Resource Report'!"&amp;'Green Validation'!S$450676&amp;":"&amp;'Green Validation'!S$450677),'Green Validation'!S$450678,FALSE))</f>
        <v>0.20760495986739985</v>
      </c>
      <c r="T23" s="318">
        <f ca="1">+IF(ISERROR(HLOOKUP($B23,INDIRECT("'Monthly Resource Report'!"&amp;'Green Validation'!T$450676&amp;":"&amp;'Green Validation'!T$450677),'Green Validation'!T$450678,FALSE)),0,HLOOKUP($B23,INDIRECT("'Monthly Resource Report'!"&amp;'Green Validation'!T$450676&amp;":"&amp;'Green Validation'!T$450677),'Green Validation'!T$450678,FALSE))</f>
        <v>0.18017750204355587</v>
      </c>
    </row>
    <row r="24" spans="2:20">
      <c r="B24" s="301">
        <v>41913</v>
      </c>
      <c r="C24" s="294">
        <v>231</v>
      </c>
      <c r="D24" s="297">
        <v>3.9079999999999999</v>
      </c>
      <c r="E24" s="299">
        <v>0.22500000000000001</v>
      </c>
      <c r="F24" s="295">
        <v>0.18</v>
      </c>
      <c r="G24" s="294">
        <f ca="1">+IF(ISERROR(HLOOKUP($B24,INDIRECT("'Monthly Resource Report'!"&amp;'Green Validation'!G$450676&amp;":"&amp;'Green Validation'!G$450677),'Green Validation'!G$450678,FALSE)),0,HLOOKUP($B24,INDIRECT("'Monthly Resource Report'!"&amp;'Green Validation'!G$450676&amp;":"&amp;'Green Validation'!G$450677),'Green Validation'!G$450678,FALSE))</f>
        <v>231</v>
      </c>
      <c r="H24" s="297">
        <f ca="1">+IF(ISERROR(HLOOKUP($B24,INDIRECT("'Monthly Resource Report'!"&amp;'Green Validation'!H$450676&amp;":"&amp;'Green Validation'!H$450677),'Green Validation'!H$450678,FALSE)),0,HLOOKUP($B24,INDIRECT("'Monthly Resource Report'!"&amp;'Green Validation'!H$450676&amp;":"&amp;'Green Validation'!H$450677),'Green Validation'!H$450678,FALSE))</f>
        <v>3.907999372780016</v>
      </c>
      <c r="I24" s="317">
        <f ca="1">+IF(ISERROR(HLOOKUP($B24,INDIRECT("'Monthly Resource Report'!"&amp;'Green Validation'!I$450676&amp;":"&amp;'Green Validation'!I$450677),'Green Validation'!I$450678,FALSE)),0,HLOOKUP($B24,INDIRECT("'Monthly Resource Report'!"&amp;'Green Validation'!I$450676&amp;":"&amp;'Green Validation'!I$450677),'Green Validation'!I$450678,FALSE))</f>
        <v>0.22238616798086921</v>
      </c>
      <c r="J24" s="318">
        <f ca="1">+IF(ISERROR(HLOOKUP($B24,INDIRECT("'Monthly Resource Report'!"&amp;'Green Validation'!J$450676&amp;":"&amp;'Green Validation'!J$450677),'Green Validation'!J$450678,FALSE)),0,HLOOKUP($B24,INDIRECT("'Monthly Resource Report'!"&amp;'Green Validation'!J$450676&amp;":"&amp;'Green Validation'!J$450677),'Green Validation'!J$450678,FALSE))</f>
        <v>0.18024528712223759</v>
      </c>
      <c r="L24" s="301">
        <v>41913</v>
      </c>
      <c r="M24" s="294">
        <v>223</v>
      </c>
      <c r="N24" s="297">
        <v>3.9079999999999999</v>
      </c>
      <c r="O24" s="299">
        <v>0.22500000000000001</v>
      </c>
      <c r="P24" s="295">
        <v>0.18</v>
      </c>
      <c r="Q24" s="294">
        <f ca="1">+IF(ISERROR(HLOOKUP($B24,INDIRECT("'Monthly Resource Report'!"&amp;'Green Validation'!Q$450676&amp;":"&amp;'Green Validation'!Q$450677),'Green Validation'!Q$450678,FALSE)),0,HLOOKUP($B24,INDIRECT("'Monthly Resource Report'!"&amp;'Green Validation'!Q$450676&amp;":"&amp;'Green Validation'!Q$450677),'Green Validation'!Q$450678,FALSE))</f>
        <v>223</v>
      </c>
      <c r="R24" s="297">
        <f ca="1">+IF(ISERROR(HLOOKUP($B24,INDIRECT("'Monthly Resource Report'!"&amp;'Green Validation'!R$450676&amp;":"&amp;'Green Validation'!R$450677),'Green Validation'!R$450678,FALSE)),0,HLOOKUP($B24,INDIRECT("'Monthly Resource Report'!"&amp;'Green Validation'!R$450676&amp;":"&amp;'Green Validation'!R$450677),'Green Validation'!R$450678,FALSE))</f>
        <v>3.9080000559953527</v>
      </c>
      <c r="S24" s="317">
        <f ca="1">+IF(ISERROR(HLOOKUP($B24,INDIRECT("'Monthly Resource Report'!"&amp;'Green Validation'!S$450676&amp;":"&amp;'Green Validation'!S$450677),'Green Validation'!S$450678,FALSE)),0,HLOOKUP($B24,INDIRECT("'Monthly Resource Report'!"&amp;'Green Validation'!S$450676&amp;":"&amp;'Green Validation'!S$450677),'Green Validation'!S$450678,FALSE))</f>
        <v>0.22278696028899556</v>
      </c>
      <c r="T24" s="318">
        <f ca="1">+IF(ISERROR(HLOOKUP($B24,INDIRECT("'Monthly Resource Report'!"&amp;'Green Validation'!T$450676&amp;":"&amp;'Green Validation'!T$450677),'Green Validation'!T$450678,FALSE)),0,HLOOKUP($B24,INDIRECT("'Monthly Resource Report'!"&amp;'Green Validation'!T$450676&amp;":"&amp;'Green Validation'!T$450677),'Green Validation'!T$450678,FALSE))</f>
        <v>0.18026356828516893</v>
      </c>
    </row>
    <row r="25" spans="2:20">
      <c r="B25" s="301">
        <v>41944</v>
      </c>
      <c r="C25" s="294">
        <v>231</v>
      </c>
      <c r="D25" s="297">
        <v>3.9079999999999999</v>
      </c>
      <c r="E25" s="299">
        <v>0.22500000000000001</v>
      </c>
      <c r="F25" s="295">
        <v>0.18</v>
      </c>
      <c r="G25" s="294">
        <f ca="1">+IF(ISERROR(HLOOKUP($B25,INDIRECT("'Monthly Resource Report'!"&amp;'Green Validation'!G$450676&amp;":"&amp;'Green Validation'!G$450677),'Green Validation'!G$450678,FALSE)),0,HLOOKUP($B25,INDIRECT("'Monthly Resource Report'!"&amp;'Green Validation'!G$450676&amp;":"&amp;'Green Validation'!G$450677),'Green Validation'!G$450678,FALSE))</f>
        <v>231</v>
      </c>
      <c r="H25" s="297">
        <f ca="1">+IF(ISERROR(HLOOKUP($B25,INDIRECT("'Monthly Resource Report'!"&amp;'Green Validation'!H$450676&amp;":"&amp;'Green Validation'!H$450677),'Green Validation'!H$450678,FALSE)),0,HLOOKUP($B25,INDIRECT("'Monthly Resource Report'!"&amp;'Green Validation'!H$450676&amp;":"&amp;'Green Validation'!H$450677),'Green Validation'!H$450678,FALSE))</f>
        <v>3.9079990323666345</v>
      </c>
      <c r="I25" s="317">
        <f ca="1">+IF(ISERROR(HLOOKUP($B25,INDIRECT("'Monthly Resource Report'!"&amp;'Green Validation'!I$450676&amp;":"&amp;'Green Validation'!I$450677),'Green Validation'!I$450678,FALSE)),0,HLOOKUP($B25,INDIRECT("'Monthly Resource Report'!"&amp;'Green Validation'!I$450676&amp;":"&amp;'Green Validation'!I$450677),'Green Validation'!I$450678,FALSE))</f>
        <v>0.2224752180419618</v>
      </c>
      <c r="J25" s="318">
        <f ca="1">+IF(ISERROR(HLOOKUP($B25,INDIRECT("'Monthly Resource Report'!"&amp;'Green Validation'!J$450676&amp;":"&amp;'Green Validation'!J$450677),'Green Validation'!J$450678,FALSE)),0,HLOOKUP($B25,INDIRECT("'Monthly Resource Report'!"&amp;'Green Validation'!J$450676&amp;":"&amp;'Green Validation'!J$450677),'Green Validation'!J$450678,FALSE))</f>
        <v>0.18024918763381448</v>
      </c>
      <c r="L25" s="301">
        <v>41944</v>
      </c>
      <c r="M25" s="294">
        <v>223</v>
      </c>
      <c r="N25" s="297">
        <v>3.9079999999999999</v>
      </c>
      <c r="O25" s="299">
        <v>0.22500000000000001</v>
      </c>
      <c r="P25" s="295">
        <v>0.18</v>
      </c>
      <c r="Q25" s="294">
        <f ca="1">+IF(ISERROR(HLOOKUP($B25,INDIRECT("'Monthly Resource Report'!"&amp;'Green Validation'!Q$450676&amp;":"&amp;'Green Validation'!Q$450677),'Green Validation'!Q$450678,FALSE)),0,HLOOKUP($B25,INDIRECT("'Monthly Resource Report'!"&amp;'Green Validation'!Q$450676&amp;":"&amp;'Green Validation'!Q$450677),'Green Validation'!Q$450678,FALSE))</f>
        <v>223</v>
      </c>
      <c r="R25" s="297">
        <f ca="1">+IF(ISERROR(HLOOKUP($B25,INDIRECT("'Monthly Resource Report'!"&amp;'Green Validation'!R$450676&amp;":"&amp;'Green Validation'!R$450677),'Green Validation'!R$450678,FALSE)),0,HLOOKUP($B25,INDIRECT("'Monthly Resource Report'!"&amp;'Green Validation'!R$450676&amp;":"&amp;'Green Validation'!R$450677),'Green Validation'!R$450678,FALSE))</f>
        <v>3.9080000288367263</v>
      </c>
      <c r="S25" s="317">
        <f ca="1">+IF(ISERROR(HLOOKUP($B25,INDIRECT("'Monthly Resource Report'!"&amp;'Green Validation'!S$450676&amp;":"&amp;'Green Validation'!S$450677),'Green Validation'!S$450678,FALSE)),0,HLOOKUP($B25,INDIRECT("'Monthly Resource Report'!"&amp;'Green Validation'!S$450676&amp;":"&amp;'Green Validation'!S$450677),'Green Validation'!S$450678,FALSE))</f>
        <v>0.22285065443565533</v>
      </c>
      <c r="T25" s="318">
        <f ca="1">+IF(ISERROR(HLOOKUP($B25,INDIRECT("'Monthly Resource Report'!"&amp;'Green Validation'!T$450676&amp;":"&amp;'Green Validation'!T$450677),'Green Validation'!T$450678,FALSE)),0,HLOOKUP($B25,INDIRECT("'Monthly Resource Report'!"&amp;'Green Validation'!T$450676&amp;":"&amp;'Green Validation'!T$450677),'Green Validation'!T$450678,FALSE))</f>
        <v>0.18017712486287027</v>
      </c>
    </row>
    <row r="26" spans="2:20">
      <c r="B26" s="301">
        <v>41974</v>
      </c>
      <c r="C26" s="294">
        <v>231</v>
      </c>
      <c r="D26" s="297">
        <v>3.9079999999999999</v>
      </c>
      <c r="E26" s="299">
        <v>0.22500000000000001</v>
      </c>
      <c r="F26" s="295">
        <v>0.18</v>
      </c>
      <c r="G26" s="294">
        <f ca="1">+IF(ISERROR(HLOOKUP($B26,INDIRECT("'Monthly Resource Report'!"&amp;'Green Validation'!G$450676&amp;":"&amp;'Green Validation'!G$450677),'Green Validation'!G$450678,FALSE)),0,HLOOKUP($B26,INDIRECT("'Monthly Resource Report'!"&amp;'Green Validation'!G$450676&amp;":"&amp;'Green Validation'!G$450677),'Green Validation'!G$450678,FALSE))</f>
        <v>231</v>
      </c>
      <c r="H26" s="297">
        <f ca="1">+IF(ISERROR(HLOOKUP($B26,INDIRECT("'Monthly Resource Report'!"&amp;'Green Validation'!H$450676&amp;":"&amp;'Green Validation'!H$450677),'Green Validation'!H$450678,FALSE)),0,HLOOKUP($B26,INDIRECT("'Monthly Resource Report'!"&amp;'Green Validation'!H$450676&amp;":"&amp;'Green Validation'!H$450677),'Green Validation'!H$450678,FALSE))</f>
        <v>3.9079987171696708</v>
      </c>
      <c r="I26" s="317">
        <f ca="1">+IF(ISERROR(HLOOKUP($B26,INDIRECT("'Monthly Resource Report'!"&amp;'Green Validation'!I$450676&amp;":"&amp;'Green Validation'!I$450677),'Green Validation'!I$450678,FALSE)),0,HLOOKUP($B26,INDIRECT("'Monthly Resource Report'!"&amp;'Green Validation'!I$450676&amp;":"&amp;'Green Validation'!I$450677),'Green Validation'!I$450678,FALSE))</f>
        <v>0.22264836777181424</v>
      </c>
      <c r="J26" s="318">
        <f ca="1">+IF(ISERROR(HLOOKUP($B26,INDIRECT("'Monthly Resource Report'!"&amp;'Green Validation'!J$450676&amp;":"&amp;'Green Validation'!J$450677),'Green Validation'!J$450678,FALSE)),0,HLOOKUP($B26,INDIRECT("'Monthly Resource Report'!"&amp;'Green Validation'!J$450676&amp;":"&amp;'Green Validation'!J$450677),'Green Validation'!J$450678,FALSE))</f>
        <v>0.18024148940065507</v>
      </c>
      <c r="L26" s="301">
        <v>41974</v>
      </c>
      <c r="M26" s="294">
        <v>223</v>
      </c>
      <c r="N26" s="297">
        <v>3.9079999999999999</v>
      </c>
      <c r="O26" s="299">
        <v>0.22500000000000001</v>
      </c>
      <c r="P26" s="295">
        <v>0.18</v>
      </c>
      <c r="Q26" s="294">
        <f ca="1">+IF(ISERROR(HLOOKUP($B26,INDIRECT("'Monthly Resource Report'!"&amp;'Green Validation'!Q$450676&amp;":"&amp;'Green Validation'!Q$450677),'Green Validation'!Q$450678,FALSE)),0,HLOOKUP($B26,INDIRECT("'Monthly Resource Report'!"&amp;'Green Validation'!Q$450676&amp;":"&amp;'Green Validation'!Q$450677),'Green Validation'!Q$450678,FALSE))</f>
        <v>223</v>
      </c>
      <c r="R26" s="297">
        <f ca="1">+IF(ISERROR(HLOOKUP($B26,INDIRECT("'Monthly Resource Report'!"&amp;'Green Validation'!R$450676&amp;":"&amp;'Green Validation'!R$450677),'Green Validation'!R$450678,FALSE)),0,HLOOKUP($B26,INDIRECT("'Monthly Resource Report'!"&amp;'Green Validation'!R$450676&amp;":"&amp;'Green Validation'!R$450677),'Green Validation'!R$450678,FALSE))</f>
        <v>3.9079998882853197</v>
      </c>
      <c r="S26" s="317">
        <f ca="1">+IF(ISERROR(HLOOKUP($B26,INDIRECT("'Monthly Resource Report'!"&amp;'Green Validation'!S$450676&amp;":"&amp;'Green Validation'!S$450677),'Green Validation'!S$450678,FALSE)),0,HLOOKUP($B26,INDIRECT("'Monthly Resource Report'!"&amp;'Green Validation'!S$450676&amp;":"&amp;'Green Validation'!S$450677),'Green Validation'!S$450678,FALSE))</f>
        <v>0.22291754444621933</v>
      </c>
      <c r="T26" s="318">
        <f ca="1">+IF(ISERROR(HLOOKUP($B26,INDIRECT("'Monthly Resource Report'!"&amp;'Green Validation'!T$450676&amp;":"&amp;'Green Validation'!T$450677),'Green Validation'!T$450678,FALSE)),0,HLOOKUP($B26,INDIRECT("'Monthly Resource Report'!"&amp;'Green Validation'!T$450676&amp;":"&amp;'Green Validation'!T$450677),'Green Validation'!T$450678,FALSE))</f>
        <v>0.1804242786744667</v>
      </c>
    </row>
    <row r="27" spans="2:20">
      <c r="B27" s="301">
        <v>42005</v>
      </c>
      <c r="C27" s="294">
        <v>231</v>
      </c>
      <c r="D27" s="297">
        <v>4.55</v>
      </c>
      <c r="E27" s="299">
        <v>0.22500000000000001</v>
      </c>
      <c r="F27" s="295">
        <v>0.19</v>
      </c>
      <c r="G27" s="294">
        <f ca="1">+IF(ISERROR(HLOOKUP($B27,INDIRECT("'Monthly Resource Report'!"&amp;'Green Validation'!G$450676&amp;":"&amp;'Green Validation'!G$450677),'Green Validation'!G$450678,FALSE)),0,HLOOKUP($B27,INDIRECT("'Monthly Resource Report'!"&amp;'Green Validation'!G$450676&amp;":"&amp;'Green Validation'!G$450677),'Green Validation'!G$450678,FALSE))</f>
        <v>231</v>
      </c>
      <c r="H27" s="297">
        <f ca="1">+IF(ISERROR(HLOOKUP($B27,INDIRECT("'Monthly Resource Report'!"&amp;'Green Validation'!H$450676&amp;":"&amp;'Green Validation'!H$450677),'Green Validation'!H$450678,FALSE)),0,HLOOKUP($B27,INDIRECT("'Monthly Resource Report'!"&amp;'Green Validation'!H$450676&amp;":"&amp;'Green Validation'!H$450677),'Green Validation'!H$450678,FALSE))</f>
        <v>4.5499950430716884</v>
      </c>
      <c r="I27" s="317">
        <f ca="1">+IF(ISERROR(HLOOKUP($B27,INDIRECT("'Monthly Resource Report'!"&amp;'Green Validation'!I$450676&amp;":"&amp;'Green Validation'!I$450677),'Green Validation'!I$450678,FALSE)),0,HLOOKUP($B27,INDIRECT("'Monthly Resource Report'!"&amp;'Green Validation'!I$450676&amp;":"&amp;'Green Validation'!I$450677),'Green Validation'!I$450678,FALSE))</f>
        <v>0.22287903167520645</v>
      </c>
      <c r="J27" s="318">
        <f ca="1">+IF(ISERROR(HLOOKUP($B27,INDIRECT("'Monthly Resource Report'!"&amp;'Green Validation'!J$450676&amp;":"&amp;'Green Validation'!J$450677),'Green Validation'!J$450678,FALSE)),0,HLOOKUP($B27,INDIRECT("'Monthly Resource Report'!"&amp;'Green Validation'!J$450676&amp;":"&amp;'Green Validation'!J$450677),'Green Validation'!J$450678,FALSE))</f>
        <v>0.19037837549973943</v>
      </c>
      <c r="L27" s="301">
        <v>42005</v>
      </c>
      <c r="M27" s="294">
        <v>223</v>
      </c>
      <c r="N27" s="297">
        <v>4.55</v>
      </c>
      <c r="O27" s="299">
        <v>0.22500000000000001</v>
      </c>
      <c r="P27" s="295">
        <v>0.19</v>
      </c>
      <c r="Q27" s="294">
        <f ca="1">+IF(ISERROR(HLOOKUP($B27,INDIRECT("'Monthly Resource Report'!"&amp;'Green Validation'!Q$450676&amp;":"&amp;'Green Validation'!Q$450677),'Green Validation'!Q$450678,FALSE)),0,HLOOKUP($B27,INDIRECT("'Monthly Resource Report'!"&amp;'Green Validation'!Q$450676&amp;":"&amp;'Green Validation'!Q$450677),'Green Validation'!Q$450678,FALSE))</f>
        <v>223</v>
      </c>
      <c r="R27" s="297">
        <f ca="1">+IF(ISERROR(HLOOKUP($B27,INDIRECT("'Monthly Resource Report'!"&amp;'Green Validation'!R$450676&amp;":"&amp;'Green Validation'!R$450677),'Green Validation'!R$450678,FALSE)),0,HLOOKUP($B27,INDIRECT("'Monthly Resource Report'!"&amp;'Green Validation'!R$450676&amp;":"&amp;'Green Validation'!R$450677),'Green Validation'!R$450678,FALSE))</f>
        <v>4.5499962514837877</v>
      </c>
      <c r="S27" s="317">
        <f ca="1">+IF(ISERROR(HLOOKUP($B27,INDIRECT("'Monthly Resource Report'!"&amp;'Green Validation'!S$450676&amp;":"&amp;'Green Validation'!S$450677),'Green Validation'!S$450678,FALSE)),0,HLOOKUP($B27,INDIRECT("'Monthly Resource Report'!"&amp;'Green Validation'!S$450676&amp;":"&amp;'Green Validation'!S$450677),'Green Validation'!S$450678,FALSE))</f>
        <v>0.22308297988199505</v>
      </c>
      <c r="T27" s="318">
        <f ca="1">+IF(ISERROR(HLOOKUP($B27,INDIRECT("'Monthly Resource Report'!"&amp;'Green Validation'!T$450676&amp;":"&amp;'Green Validation'!T$450677),'Green Validation'!T$450678,FALSE)),0,HLOOKUP($B27,INDIRECT("'Monthly Resource Report'!"&amp;'Green Validation'!T$450676&amp;":"&amp;'Green Validation'!T$450677),'Green Validation'!T$450678,FALSE))</f>
        <v>0.19027995587657021</v>
      </c>
    </row>
    <row r="28" spans="2:20">
      <c r="B28" s="301">
        <v>42036</v>
      </c>
      <c r="C28" s="294">
        <v>231</v>
      </c>
      <c r="D28" s="297">
        <v>4.55</v>
      </c>
      <c r="E28" s="299">
        <v>0.22500000000000001</v>
      </c>
      <c r="F28" s="295">
        <v>0.19</v>
      </c>
      <c r="G28" s="294">
        <f ca="1">+IF(ISERROR(HLOOKUP($B28,INDIRECT("'Monthly Resource Report'!"&amp;'Green Validation'!G$450676&amp;":"&amp;'Green Validation'!G$450677),'Green Validation'!G$450678,FALSE)),0,HLOOKUP($B28,INDIRECT("'Monthly Resource Report'!"&amp;'Green Validation'!G$450676&amp;":"&amp;'Green Validation'!G$450677),'Green Validation'!G$450678,FALSE))</f>
        <v>231</v>
      </c>
      <c r="H28" s="297">
        <f ca="1">+IF(ISERROR(HLOOKUP($B28,INDIRECT("'Monthly Resource Report'!"&amp;'Green Validation'!H$450676&amp;":"&amp;'Green Validation'!H$450677),'Green Validation'!H$450678,FALSE)),0,HLOOKUP($B28,INDIRECT("'Monthly Resource Report'!"&amp;'Green Validation'!H$450676&amp;":"&amp;'Green Validation'!H$450677),'Green Validation'!H$450678,FALSE))</f>
        <v>4.5499945989307138</v>
      </c>
      <c r="I28" s="317">
        <f ca="1">+IF(ISERROR(HLOOKUP($B28,INDIRECT("'Monthly Resource Report'!"&amp;'Green Validation'!I$450676&amp;":"&amp;'Green Validation'!I$450677),'Green Validation'!I$450678,FALSE)),0,HLOOKUP($B28,INDIRECT("'Monthly Resource Report'!"&amp;'Green Validation'!I$450676&amp;":"&amp;'Green Validation'!I$450677),'Green Validation'!I$450678,FALSE))</f>
        <v>0.22296380848492992</v>
      </c>
      <c r="J28" s="318">
        <f ca="1">+IF(ISERROR(HLOOKUP($B28,INDIRECT("'Monthly Resource Report'!"&amp;'Green Validation'!J$450676&amp;":"&amp;'Green Validation'!J$450677),'Green Validation'!J$450678,FALSE)),0,HLOOKUP($B28,INDIRECT("'Monthly Resource Report'!"&amp;'Green Validation'!J$450676&amp;":"&amp;'Green Validation'!J$450677),'Green Validation'!J$450678,FALSE))</f>
        <v>0.19027920438722298</v>
      </c>
      <c r="L28" s="301">
        <v>42036</v>
      </c>
      <c r="M28" s="294">
        <v>223</v>
      </c>
      <c r="N28" s="297">
        <v>4.55</v>
      </c>
      <c r="O28" s="299">
        <v>0.22500000000000001</v>
      </c>
      <c r="P28" s="295">
        <v>0.19</v>
      </c>
      <c r="Q28" s="294">
        <f ca="1">+IF(ISERROR(HLOOKUP($B28,INDIRECT("'Monthly Resource Report'!"&amp;'Green Validation'!Q$450676&amp;":"&amp;'Green Validation'!Q$450677),'Green Validation'!Q$450678,FALSE)),0,HLOOKUP($B28,INDIRECT("'Monthly Resource Report'!"&amp;'Green Validation'!Q$450676&amp;":"&amp;'Green Validation'!Q$450677),'Green Validation'!Q$450678,FALSE))</f>
        <v>223</v>
      </c>
      <c r="R28" s="297">
        <f ca="1">+IF(ISERROR(HLOOKUP($B28,INDIRECT("'Monthly Resource Report'!"&amp;'Green Validation'!R$450676&amp;":"&amp;'Green Validation'!R$450677),'Green Validation'!R$450678,FALSE)),0,HLOOKUP($B28,INDIRECT("'Monthly Resource Report'!"&amp;'Green Validation'!R$450676&amp;":"&amp;'Green Validation'!R$450677),'Green Validation'!R$450678,FALSE))</f>
        <v>4.5499961712229116</v>
      </c>
      <c r="S28" s="317">
        <f ca="1">+IF(ISERROR(HLOOKUP($B28,INDIRECT("'Monthly Resource Report'!"&amp;'Green Validation'!S$450676&amp;":"&amp;'Green Validation'!S$450677),'Green Validation'!S$450678,FALSE)),0,HLOOKUP($B28,INDIRECT("'Monthly Resource Report'!"&amp;'Green Validation'!S$450676&amp;":"&amp;'Green Validation'!S$450677),'Green Validation'!S$450678,FALSE))</f>
        <v>0.22307289722543003</v>
      </c>
      <c r="T28" s="318">
        <f ca="1">+IF(ISERROR(HLOOKUP($B28,INDIRECT("'Monthly Resource Report'!"&amp;'Green Validation'!T$450676&amp;":"&amp;'Green Validation'!T$450677),'Green Validation'!T$450678,FALSE)),0,HLOOKUP($B28,INDIRECT("'Monthly Resource Report'!"&amp;'Green Validation'!T$450676&amp;":"&amp;'Green Validation'!T$450677),'Green Validation'!T$450678,FALSE))</f>
        <v>0.19029674519760342</v>
      </c>
    </row>
    <row r="29" spans="2:20">
      <c r="B29" s="301">
        <v>42064</v>
      </c>
      <c r="C29" s="294">
        <v>231</v>
      </c>
      <c r="D29" s="297">
        <v>4.55</v>
      </c>
      <c r="E29" s="299">
        <v>0.22500000000000001</v>
      </c>
      <c r="F29" s="295">
        <v>0.19</v>
      </c>
      <c r="G29" s="294">
        <f ca="1">+IF(ISERROR(HLOOKUP($B29,INDIRECT("'Monthly Resource Report'!"&amp;'Green Validation'!G$450676&amp;":"&amp;'Green Validation'!G$450677),'Green Validation'!G$450678,FALSE)),0,HLOOKUP($B29,INDIRECT("'Monthly Resource Report'!"&amp;'Green Validation'!G$450676&amp;":"&amp;'Green Validation'!G$450677),'Green Validation'!G$450678,FALSE))</f>
        <v>231</v>
      </c>
      <c r="H29" s="297">
        <f ca="1">+IF(ISERROR(HLOOKUP($B29,INDIRECT("'Monthly Resource Report'!"&amp;'Green Validation'!H$450676&amp;":"&amp;'Green Validation'!H$450677),'Green Validation'!H$450678,FALSE)),0,HLOOKUP($B29,INDIRECT("'Monthly Resource Report'!"&amp;'Green Validation'!H$450676&amp;":"&amp;'Green Validation'!H$450677),'Green Validation'!H$450678,FALSE))</f>
        <v>4.5499955957443881</v>
      </c>
      <c r="I29" s="317">
        <f ca="1">+IF(ISERROR(HLOOKUP($B29,INDIRECT("'Monthly Resource Report'!"&amp;'Green Validation'!I$450676&amp;":"&amp;'Green Validation'!I$450677),'Green Validation'!I$450678,FALSE)),0,HLOOKUP($B29,INDIRECT("'Monthly Resource Report'!"&amp;'Green Validation'!I$450676&amp;":"&amp;'Green Validation'!I$450677),'Green Validation'!I$450678,FALSE))</f>
        <v>0.2222164384744392</v>
      </c>
      <c r="J29" s="318">
        <f ca="1">+IF(ISERROR(HLOOKUP($B29,INDIRECT("'Monthly Resource Report'!"&amp;'Green Validation'!J$450676&amp;":"&amp;'Green Validation'!J$450677),'Green Validation'!J$450678,FALSE)),0,HLOOKUP($B29,INDIRECT("'Monthly Resource Report'!"&amp;'Green Validation'!J$450676&amp;":"&amp;'Green Validation'!J$450677),'Green Validation'!J$450678,FALSE))</f>
        <v>0.19038573840008341</v>
      </c>
      <c r="L29" s="301">
        <v>42064</v>
      </c>
      <c r="M29" s="294">
        <v>223</v>
      </c>
      <c r="N29" s="297">
        <v>4.55</v>
      </c>
      <c r="O29" s="299">
        <v>0.22500000000000001</v>
      </c>
      <c r="P29" s="295">
        <v>0.19</v>
      </c>
      <c r="Q29" s="294">
        <f ca="1">+IF(ISERROR(HLOOKUP($B29,INDIRECT("'Monthly Resource Report'!"&amp;'Green Validation'!Q$450676&amp;":"&amp;'Green Validation'!Q$450677),'Green Validation'!Q$450678,FALSE)),0,HLOOKUP($B29,INDIRECT("'Monthly Resource Report'!"&amp;'Green Validation'!Q$450676&amp;":"&amp;'Green Validation'!Q$450677),'Green Validation'!Q$450678,FALSE))</f>
        <v>223</v>
      </c>
      <c r="R29" s="297">
        <f ca="1">+IF(ISERROR(HLOOKUP($B29,INDIRECT("'Monthly Resource Report'!"&amp;'Green Validation'!R$450676&amp;":"&amp;'Green Validation'!R$450677),'Green Validation'!R$450678,FALSE)),0,HLOOKUP($B29,INDIRECT("'Monthly Resource Report'!"&amp;'Green Validation'!R$450676&amp;":"&amp;'Green Validation'!R$450677),'Green Validation'!R$450678,FALSE))</f>
        <v>4.5499949687495569</v>
      </c>
      <c r="S29" s="317">
        <f ca="1">+IF(ISERROR(HLOOKUP($B29,INDIRECT("'Monthly Resource Report'!"&amp;'Green Validation'!S$450676&amp;":"&amp;'Green Validation'!S$450677),'Green Validation'!S$450678,FALSE)),0,HLOOKUP($B29,INDIRECT("'Monthly Resource Report'!"&amp;'Green Validation'!S$450676&amp;":"&amp;'Green Validation'!S$450677),'Green Validation'!S$450678,FALSE))</f>
        <v>0.22255835252536607</v>
      </c>
      <c r="T29" s="318">
        <f ca="1">+IF(ISERROR(HLOOKUP($B29,INDIRECT("'Monthly Resource Report'!"&amp;'Green Validation'!T$450676&amp;":"&amp;'Green Validation'!T$450677),'Green Validation'!T$450678,FALSE)),0,HLOOKUP($B29,INDIRECT("'Monthly Resource Report'!"&amp;'Green Validation'!T$450676&amp;":"&amp;'Green Validation'!T$450677),'Green Validation'!T$450678,FALSE))</f>
        <v>0.19036932251001507</v>
      </c>
    </row>
    <row r="30" spans="2:20">
      <c r="B30" s="301">
        <v>42095</v>
      </c>
      <c r="C30" s="294">
        <v>231</v>
      </c>
      <c r="D30" s="297">
        <v>4.9930000000000003</v>
      </c>
      <c r="E30" s="299">
        <v>0.22500000000000001</v>
      </c>
      <c r="F30" s="295">
        <v>0.19</v>
      </c>
      <c r="G30" s="294">
        <f ca="1">+IF(ISERROR(HLOOKUP($B30,INDIRECT("'Monthly Resource Report'!"&amp;'Green Validation'!G$450676&amp;":"&amp;'Green Validation'!G$450677),'Green Validation'!G$450678,FALSE)),0,HLOOKUP($B30,INDIRECT("'Monthly Resource Report'!"&amp;'Green Validation'!G$450676&amp;":"&amp;'Green Validation'!G$450677),'Green Validation'!G$450678,FALSE))</f>
        <v>231</v>
      </c>
      <c r="H30" s="297">
        <f ca="1">+IF(ISERROR(HLOOKUP($B30,INDIRECT("'Monthly Resource Report'!"&amp;'Green Validation'!H$450676&amp;":"&amp;'Green Validation'!H$450677),'Green Validation'!H$450678,FALSE)),0,HLOOKUP($B30,INDIRECT("'Monthly Resource Report'!"&amp;'Green Validation'!H$450676&amp;":"&amp;'Green Validation'!H$450677),'Green Validation'!H$450678,FALSE))</f>
        <v>4.9929991312276973</v>
      </c>
      <c r="I30" s="317">
        <f ca="1">+IF(ISERROR(HLOOKUP($B30,INDIRECT("'Monthly Resource Report'!"&amp;'Green Validation'!I$450676&amp;":"&amp;'Green Validation'!I$450677),'Green Validation'!I$450678,FALSE)),0,HLOOKUP($B30,INDIRECT("'Monthly Resource Report'!"&amp;'Green Validation'!I$450676&amp;":"&amp;'Green Validation'!I$450677),'Green Validation'!I$450678,FALSE))</f>
        <v>0.22199209050836638</v>
      </c>
      <c r="J30" s="318">
        <f ca="1">+IF(ISERROR(HLOOKUP($B30,INDIRECT("'Monthly Resource Report'!"&amp;'Green Validation'!J$450676&amp;":"&amp;'Green Validation'!J$450677),'Green Validation'!J$450678,FALSE)),0,HLOOKUP($B30,INDIRECT("'Monthly Resource Report'!"&amp;'Green Validation'!J$450676&amp;":"&amp;'Green Validation'!J$450677),'Green Validation'!J$450678,FALSE))</f>
        <v>0.19026965209770472</v>
      </c>
      <c r="L30" s="301">
        <v>42095</v>
      </c>
      <c r="M30" s="294">
        <v>223</v>
      </c>
      <c r="N30" s="297">
        <v>4.9930000000000003</v>
      </c>
      <c r="O30" s="299">
        <v>0.22500000000000001</v>
      </c>
      <c r="P30" s="295">
        <v>0.19</v>
      </c>
      <c r="Q30" s="294">
        <f ca="1">+IF(ISERROR(HLOOKUP($B30,INDIRECT("'Monthly Resource Report'!"&amp;'Green Validation'!Q$450676&amp;":"&amp;'Green Validation'!Q$450677),'Green Validation'!Q$450678,FALSE)),0,HLOOKUP($B30,INDIRECT("'Monthly Resource Report'!"&amp;'Green Validation'!Q$450676&amp;":"&amp;'Green Validation'!Q$450677),'Green Validation'!Q$450678,FALSE))</f>
        <v>223</v>
      </c>
      <c r="R30" s="297">
        <f ca="1">+IF(ISERROR(HLOOKUP($B30,INDIRECT("'Monthly Resource Report'!"&amp;'Green Validation'!R$450676&amp;":"&amp;'Green Validation'!R$450677),'Green Validation'!R$450678,FALSE)),0,HLOOKUP($B30,INDIRECT("'Monthly Resource Report'!"&amp;'Green Validation'!R$450676&amp;":"&amp;'Green Validation'!R$450677),'Green Validation'!R$450678,FALSE))</f>
        <v>4.9929989266860888</v>
      </c>
      <c r="S30" s="317">
        <f ca="1">+IF(ISERROR(HLOOKUP($B30,INDIRECT("'Monthly Resource Report'!"&amp;'Green Validation'!S$450676&amp;":"&amp;'Green Validation'!S$450677),'Green Validation'!S$450678,FALSE)),0,HLOOKUP($B30,INDIRECT("'Monthly Resource Report'!"&amp;'Green Validation'!S$450676&amp;":"&amp;'Green Validation'!S$450677),'Green Validation'!S$450678,FALSE))</f>
        <v>0.22253622858049601</v>
      </c>
      <c r="T30" s="318">
        <f ca="1">+IF(ISERROR(HLOOKUP($B30,INDIRECT("'Monthly Resource Report'!"&amp;'Green Validation'!T$450676&amp;":"&amp;'Green Validation'!T$450677),'Green Validation'!T$450678,FALSE)),0,HLOOKUP($B30,INDIRECT("'Monthly Resource Report'!"&amp;'Green Validation'!T$450676&amp;":"&amp;'Green Validation'!T$450677),'Green Validation'!T$450678,FALSE))</f>
        <v>0.19027494337321255</v>
      </c>
    </row>
    <row r="31" spans="2:20">
      <c r="B31" s="301">
        <v>42125</v>
      </c>
      <c r="C31" s="294">
        <v>231</v>
      </c>
      <c r="D31" s="297">
        <v>4.9930000000000003</v>
      </c>
      <c r="E31" s="299">
        <v>0.21</v>
      </c>
      <c r="F31" s="295">
        <v>0.19</v>
      </c>
      <c r="G31" s="294">
        <f ca="1">+IF(ISERROR(HLOOKUP($B31,INDIRECT("'Monthly Resource Report'!"&amp;'Green Validation'!G$450676&amp;":"&amp;'Green Validation'!G$450677),'Green Validation'!G$450678,FALSE)),0,HLOOKUP($B31,INDIRECT("'Monthly Resource Report'!"&amp;'Green Validation'!G$450676&amp;":"&amp;'Green Validation'!G$450677),'Green Validation'!G$450678,FALSE))</f>
        <v>231</v>
      </c>
      <c r="H31" s="297">
        <f ca="1">+IF(ISERROR(HLOOKUP($B31,INDIRECT("'Monthly Resource Report'!"&amp;'Green Validation'!H$450676&amp;":"&amp;'Green Validation'!H$450677),'Green Validation'!H$450678,FALSE)),0,HLOOKUP($B31,INDIRECT("'Monthly Resource Report'!"&amp;'Green Validation'!H$450676&amp;":"&amp;'Green Validation'!H$450677),'Green Validation'!H$450678,FALSE))</f>
        <v>4.9930000413485125</v>
      </c>
      <c r="I31" s="317">
        <f ca="1">+IF(ISERROR(HLOOKUP($B31,INDIRECT("'Monthly Resource Report'!"&amp;'Green Validation'!I$450676&amp;":"&amp;'Green Validation'!I$450677),'Green Validation'!I$450678,FALSE)),0,HLOOKUP($B31,INDIRECT("'Monthly Resource Report'!"&amp;'Green Validation'!I$450676&amp;":"&amp;'Green Validation'!I$450677),'Green Validation'!I$450678,FALSE))</f>
        <v>0.20732540786355511</v>
      </c>
      <c r="J31" s="318">
        <f ca="1">+IF(ISERROR(HLOOKUP($B31,INDIRECT("'Monthly Resource Report'!"&amp;'Green Validation'!J$450676&amp;":"&amp;'Green Validation'!J$450677),'Green Validation'!J$450678,FALSE)),0,HLOOKUP($B31,INDIRECT("'Monthly Resource Report'!"&amp;'Green Validation'!J$450676&amp;":"&amp;'Green Validation'!J$450677),'Green Validation'!J$450678,FALSE))</f>
        <v>0.19026050946823478</v>
      </c>
      <c r="L31" s="301">
        <v>42125</v>
      </c>
      <c r="M31" s="294">
        <v>223</v>
      </c>
      <c r="N31" s="297">
        <v>4.9930000000000003</v>
      </c>
      <c r="O31" s="299">
        <v>0.21</v>
      </c>
      <c r="P31" s="295">
        <v>0.19</v>
      </c>
      <c r="Q31" s="294">
        <f ca="1">+IF(ISERROR(HLOOKUP($B31,INDIRECT("'Monthly Resource Report'!"&amp;'Green Validation'!Q$450676&amp;":"&amp;'Green Validation'!Q$450677),'Green Validation'!Q$450678,FALSE)),0,HLOOKUP($B31,INDIRECT("'Monthly Resource Report'!"&amp;'Green Validation'!Q$450676&amp;":"&amp;'Green Validation'!Q$450677),'Green Validation'!Q$450678,FALSE))</f>
        <v>223</v>
      </c>
      <c r="R31" s="297">
        <f ca="1">+IF(ISERROR(HLOOKUP($B31,INDIRECT("'Monthly Resource Report'!"&amp;'Green Validation'!R$450676&amp;":"&amp;'Green Validation'!R$450677),'Green Validation'!R$450678,FALSE)),0,HLOOKUP($B31,INDIRECT("'Monthly Resource Report'!"&amp;'Green Validation'!R$450676&amp;":"&amp;'Green Validation'!R$450677),'Green Validation'!R$450678,FALSE))</f>
        <v>4.9930000365938456</v>
      </c>
      <c r="S31" s="317">
        <f ca="1">+IF(ISERROR(HLOOKUP($B31,INDIRECT("'Monthly Resource Report'!"&amp;'Green Validation'!S$450676&amp;":"&amp;'Green Validation'!S$450677),'Green Validation'!S$450678,FALSE)),0,HLOOKUP($B31,INDIRECT("'Monthly Resource Report'!"&amp;'Green Validation'!S$450676&amp;":"&amp;'Green Validation'!S$450677),'Green Validation'!S$450678,FALSE))</f>
        <v>0.20772495245946682</v>
      </c>
      <c r="T31" s="318">
        <f ca="1">+IF(ISERROR(HLOOKUP($B31,INDIRECT("'Monthly Resource Report'!"&amp;'Green Validation'!T$450676&amp;":"&amp;'Green Validation'!T$450677),'Green Validation'!T$450678,FALSE)),0,HLOOKUP($B31,INDIRECT("'Monthly Resource Report'!"&amp;'Green Validation'!T$450676&amp;":"&amp;'Green Validation'!T$450677),'Green Validation'!T$450678,FALSE))</f>
        <v>0.19036650379594555</v>
      </c>
    </row>
    <row r="32" spans="2:20">
      <c r="B32" s="301">
        <v>42156</v>
      </c>
      <c r="C32" s="294">
        <v>231</v>
      </c>
      <c r="D32" s="297">
        <v>4.9930000000000003</v>
      </c>
      <c r="E32" s="299">
        <v>0.21</v>
      </c>
      <c r="F32" s="295">
        <v>0.19</v>
      </c>
      <c r="G32" s="294">
        <f ca="1">+IF(ISERROR(HLOOKUP($B32,INDIRECT("'Monthly Resource Report'!"&amp;'Green Validation'!G$450676&amp;":"&amp;'Green Validation'!G$450677),'Green Validation'!G$450678,FALSE)),0,HLOOKUP($B32,INDIRECT("'Monthly Resource Report'!"&amp;'Green Validation'!G$450676&amp;":"&amp;'Green Validation'!G$450677),'Green Validation'!G$450678,FALSE))</f>
        <v>231</v>
      </c>
      <c r="H32" s="297">
        <f ca="1">+IF(ISERROR(HLOOKUP($B32,INDIRECT("'Monthly Resource Report'!"&amp;'Green Validation'!H$450676&amp;":"&amp;'Green Validation'!H$450677),'Green Validation'!H$450678,FALSE)),0,HLOOKUP($B32,INDIRECT("'Monthly Resource Report'!"&amp;'Green Validation'!H$450676&amp;":"&amp;'Green Validation'!H$450677),'Green Validation'!H$450678,FALSE))</f>
        <v>4.9930027039031435</v>
      </c>
      <c r="I32" s="317">
        <f ca="1">+IF(ISERROR(HLOOKUP($B32,INDIRECT("'Monthly Resource Report'!"&amp;'Green Validation'!I$450676&amp;":"&amp;'Green Validation'!I$450677),'Green Validation'!I$450678,FALSE)),0,HLOOKUP($B32,INDIRECT("'Monthly Resource Report'!"&amp;'Green Validation'!I$450676&amp;":"&amp;'Green Validation'!I$450677),'Green Validation'!I$450678,FALSE))</f>
        <v>0.20760645320381682</v>
      </c>
      <c r="J32" s="318">
        <f ca="1">+IF(ISERROR(HLOOKUP($B32,INDIRECT("'Monthly Resource Report'!"&amp;'Green Validation'!J$450676&amp;":"&amp;'Green Validation'!J$450677),'Green Validation'!J$450678,FALSE)),0,HLOOKUP($B32,INDIRECT("'Monthly Resource Report'!"&amp;'Green Validation'!J$450676&amp;":"&amp;'Green Validation'!J$450677),'Green Validation'!J$450678,FALSE))</f>
        <v>0.19038875410753958</v>
      </c>
      <c r="L32" s="301">
        <v>42156</v>
      </c>
      <c r="M32" s="294">
        <v>223</v>
      </c>
      <c r="N32" s="297">
        <v>4.9930000000000003</v>
      </c>
      <c r="O32" s="299">
        <v>0.21</v>
      </c>
      <c r="P32" s="295">
        <v>0.19</v>
      </c>
      <c r="Q32" s="294">
        <f ca="1">+IF(ISERROR(HLOOKUP($B32,INDIRECT("'Monthly Resource Report'!"&amp;'Green Validation'!Q$450676&amp;":"&amp;'Green Validation'!Q$450677),'Green Validation'!Q$450678,FALSE)),0,HLOOKUP($B32,INDIRECT("'Monthly Resource Report'!"&amp;'Green Validation'!Q$450676&amp;":"&amp;'Green Validation'!Q$450677),'Green Validation'!Q$450678,FALSE))</f>
        <v>223</v>
      </c>
      <c r="R32" s="297">
        <f ca="1">+IF(ISERROR(HLOOKUP($B32,INDIRECT("'Monthly Resource Report'!"&amp;'Green Validation'!R$450676&amp;":"&amp;'Green Validation'!R$450677),'Green Validation'!R$450678,FALSE)),0,HLOOKUP($B32,INDIRECT("'Monthly Resource Report'!"&amp;'Green Validation'!R$450676&amp;":"&amp;'Green Validation'!R$450677),'Green Validation'!R$450678,FALSE))</f>
        <v>4.9929989434795532</v>
      </c>
      <c r="S32" s="317">
        <f ca="1">+IF(ISERROR(HLOOKUP($B32,INDIRECT("'Monthly Resource Report'!"&amp;'Green Validation'!S$450676&amp;":"&amp;'Green Validation'!S$450677),'Green Validation'!S$450678,FALSE)),0,HLOOKUP($B32,INDIRECT("'Monthly Resource Report'!"&amp;'Green Validation'!S$450676&amp;":"&amp;'Green Validation'!S$450677),'Green Validation'!S$450678,FALSE))</f>
        <v>0.20795359002361696</v>
      </c>
      <c r="T32" s="318">
        <f ca="1">+IF(ISERROR(HLOOKUP($B32,INDIRECT("'Monthly Resource Report'!"&amp;'Green Validation'!T$450676&amp;":"&amp;'Green Validation'!T$450677),'Green Validation'!T$450678,FALSE)),0,HLOOKUP($B32,INDIRECT("'Monthly Resource Report'!"&amp;'Green Validation'!T$450676&amp;":"&amp;'Green Validation'!T$450677),'Green Validation'!T$450678,FALSE))</f>
        <v>0.19028297596977858</v>
      </c>
    </row>
    <row r="33" spans="2:20">
      <c r="B33" s="301">
        <v>42186</v>
      </c>
      <c r="C33" s="294">
        <v>231</v>
      </c>
      <c r="D33" s="297">
        <v>4.9930000000000003</v>
      </c>
      <c r="E33" s="299">
        <v>0.21</v>
      </c>
      <c r="F33" s="295">
        <v>0.19</v>
      </c>
      <c r="G33" s="294">
        <f ca="1">+IF(ISERROR(HLOOKUP($B33,INDIRECT("'Monthly Resource Report'!"&amp;'Green Validation'!G$450676&amp;":"&amp;'Green Validation'!G$450677),'Green Validation'!G$450678,FALSE)),0,HLOOKUP($B33,INDIRECT("'Monthly Resource Report'!"&amp;'Green Validation'!G$450676&amp;":"&amp;'Green Validation'!G$450677),'Green Validation'!G$450678,FALSE))</f>
        <v>231</v>
      </c>
      <c r="H33" s="297">
        <f ca="1">+IF(ISERROR(HLOOKUP($B33,INDIRECT("'Monthly Resource Report'!"&amp;'Green Validation'!H$450676&amp;":"&amp;'Green Validation'!H$450677),'Green Validation'!H$450678,FALSE)),0,HLOOKUP($B33,INDIRECT("'Monthly Resource Report'!"&amp;'Green Validation'!H$450676&amp;":"&amp;'Green Validation'!H$450677),'Green Validation'!H$450678,FALSE))</f>
        <v>4.9930017041304877</v>
      </c>
      <c r="I33" s="317">
        <f ca="1">+IF(ISERROR(HLOOKUP($B33,INDIRECT("'Monthly Resource Report'!"&amp;'Green Validation'!I$450676&amp;":"&amp;'Green Validation'!I$450677),'Green Validation'!I$450678,FALSE)),0,HLOOKUP($B33,INDIRECT("'Monthly Resource Report'!"&amp;'Green Validation'!I$450676&amp;":"&amp;'Green Validation'!I$450677),'Green Validation'!I$450678,FALSE))</f>
        <v>0.20767824411112412</v>
      </c>
      <c r="J33" s="318">
        <f ca="1">+IF(ISERROR(HLOOKUP($B33,INDIRECT("'Monthly Resource Report'!"&amp;'Green Validation'!J$450676&amp;":"&amp;'Green Validation'!J$450677),'Green Validation'!J$450678,FALSE)),0,HLOOKUP($B33,INDIRECT("'Monthly Resource Report'!"&amp;'Green Validation'!J$450676&amp;":"&amp;'Green Validation'!J$450677),'Green Validation'!J$450678,FALSE))</f>
        <v>0.19037581417749821</v>
      </c>
      <c r="L33" s="301">
        <v>42186</v>
      </c>
      <c r="M33" s="294">
        <v>223</v>
      </c>
      <c r="N33" s="297">
        <v>4.9930000000000003</v>
      </c>
      <c r="O33" s="299">
        <v>0.21</v>
      </c>
      <c r="P33" s="295">
        <v>0.19</v>
      </c>
      <c r="Q33" s="294">
        <f ca="1">+IF(ISERROR(HLOOKUP($B33,INDIRECT("'Monthly Resource Report'!"&amp;'Green Validation'!Q$450676&amp;":"&amp;'Green Validation'!Q$450677),'Green Validation'!Q$450678,FALSE)),0,HLOOKUP($B33,INDIRECT("'Monthly Resource Report'!"&amp;'Green Validation'!Q$450676&amp;":"&amp;'Green Validation'!Q$450677),'Green Validation'!Q$450678,FALSE))</f>
        <v>223</v>
      </c>
      <c r="R33" s="297">
        <f ca="1">+IF(ISERROR(HLOOKUP($B33,INDIRECT("'Monthly Resource Report'!"&amp;'Green Validation'!R$450676&amp;":"&amp;'Green Validation'!R$450677),'Green Validation'!R$450678,FALSE)),0,HLOOKUP($B33,INDIRECT("'Monthly Resource Report'!"&amp;'Green Validation'!R$450676&amp;":"&amp;'Green Validation'!R$450677),'Green Validation'!R$450678,FALSE))</f>
        <v>4.9929979643023392</v>
      </c>
      <c r="S33" s="317">
        <f ca="1">+IF(ISERROR(HLOOKUP($B33,INDIRECT("'Monthly Resource Report'!"&amp;'Green Validation'!S$450676&amp;":"&amp;'Green Validation'!S$450677),'Green Validation'!S$450678,FALSE)),0,HLOOKUP($B33,INDIRECT("'Monthly Resource Report'!"&amp;'Green Validation'!S$450676&amp;":"&amp;'Green Validation'!S$450677),'Green Validation'!S$450678,FALSE))</f>
        <v>0.20803766982664385</v>
      </c>
      <c r="T33" s="318">
        <f ca="1">+IF(ISERROR(HLOOKUP($B33,INDIRECT("'Monthly Resource Report'!"&amp;'Green Validation'!T$450676&amp;":"&amp;'Green Validation'!T$450677),'Green Validation'!T$450678,FALSE)),0,HLOOKUP($B33,INDIRECT("'Monthly Resource Report'!"&amp;'Green Validation'!T$450676&amp;":"&amp;'Green Validation'!T$450677),'Green Validation'!T$450678,FALSE))</f>
        <v>0.19027668574158163</v>
      </c>
    </row>
    <row r="34" spans="2:20">
      <c r="B34" s="301">
        <v>42217</v>
      </c>
      <c r="C34" s="294">
        <v>231</v>
      </c>
      <c r="D34" s="297">
        <v>4.9930000000000003</v>
      </c>
      <c r="E34" s="299">
        <v>0.21</v>
      </c>
      <c r="F34" s="295">
        <v>0.19</v>
      </c>
      <c r="G34" s="294">
        <f ca="1">+IF(ISERROR(HLOOKUP($B34,INDIRECT("'Monthly Resource Report'!"&amp;'Green Validation'!G$450676&amp;":"&amp;'Green Validation'!G$450677),'Green Validation'!G$450678,FALSE)),0,HLOOKUP($B34,INDIRECT("'Monthly Resource Report'!"&amp;'Green Validation'!G$450676&amp;":"&amp;'Green Validation'!G$450677),'Green Validation'!G$450678,FALSE))</f>
        <v>231</v>
      </c>
      <c r="H34" s="297">
        <f ca="1">+IF(ISERROR(HLOOKUP($B34,INDIRECT("'Monthly Resource Report'!"&amp;'Green Validation'!H$450676&amp;":"&amp;'Green Validation'!H$450677),'Green Validation'!H$450678,FALSE)),0,HLOOKUP($B34,INDIRECT("'Monthly Resource Report'!"&amp;'Green Validation'!H$450676&amp;":"&amp;'Green Validation'!H$450677),'Green Validation'!H$450678,FALSE))</f>
        <v>4.9930004317556262</v>
      </c>
      <c r="I34" s="317">
        <f ca="1">+IF(ISERROR(HLOOKUP($B34,INDIRECT("'Monthly Resource Report'!"&amp;'Green Validation'!I$450676&amp;":"&amp;'Green Validation'!I$450677),'Green Validation'!I$450678,FALSE)),0,HLOOKUP($B34,INDIRECT("'Monthly Resource Report'!"&amp;'Green Validation'!I$450676&amp;":"&amp;'Green Validation'!I$450677),'Green Validation'!I$450678,FALSE))</f>
        <v>0.20774324272397199</v>
      </c>
      <c r="J34" s="318">
        <f ca="1">+IF(ISERROR(HLOOKUP($B34,INDIRECT("'Monthly Resource Report'!"&amp;'Green Validation'!J$450676&amp;":"&amp;'Green Validation'!J$450677),'Green Validation'!J$450678,FALSE)),0,HLOOKUP($B34,INDIRECT("'Monthly Resource Report'!"&amp;'Green Validation'!J$450676&amp;":"&amp;'Green Validation'!J$450677),'Green Validation'!J$450678,FALSE))</f>
        <v>0.19037926287236032</v>
      </c>
      <c r="L34" s="301">
        <v>42217</v>
      </c>
      <c r="M34" s="294">
        <v>223</v>
      </c>
      <c r="N34" s="297">
        <v>4.9930000000000003</v>
      </c>
      <c r="O34" s="299">
        <v>0.21</v>
      </c>
      <c r="P34" s="295">
        <v>0.19</v>
      </c>
      <c r="Q34" s="294">
        <f ca="1">+IF(ISERROR(HLOOKUP($B34,INDIRECT("'Monthly Resource Report'!"&amp;'Green Validation'!Q$450676&amp;":"&amp;'Green Validation'!Q$450677),'Green Validation'!Q$450678,FALSE)),0,HLOOKUP($B34,INDIRECT("'Monthly Resource Report'!"&amp;'Green Validation'!Q$450676&amp;":"&amp;'Green Validation'!Q$450677),'Green Validation'!Q$450678,FALSE))</f>
        <v>223</v>
      </c>
      <c r="R34" s="297">
        <f ca="1">+IF(ISERROR(HLOOKUP($B34,INDIRECT("'Monthly Resource Report'!"&amp;'Green Validation'!R$450676&amp;":"&amp;'Green Validation'!R$450677),'Green Validation'!R$450678,FALSE)),0,HLOOKUP($B34,INDIRECT("'Monthly Resource Report'!"&amp;'Green Validation'!R$450676&amp;":"&amp;'Green Validation'!R$450677),'Green Validation'!R$450678,FALSE))</f>
        <v>4.9929986797303867</v>
      </c>
      <c r="S34" s="317">
        <f ca="1">+IF(ISERROR(HLOOKUP($B34,INDIRECT("'Monthly Resource Report'!"&amp;'Green Validation'!S$450676&amp;":"&amp;'Green Validation'!S$450677),'Green Validation'!S$450678,FALSE)),0,HLOOKUP($B34,INDIRECT("'Monthly Resource Report'!"&amp;'Green Validation'!S$450676&amp;":"&amp;'Green Validation'!S$450677),'Green Validation'!S$450678,FALSE))</f>
        <v>0.20806494666144648</v>
      </c>
      <c r="T34" s="318">
        <f ca="1">+IF(ISERROR(HLOOKUP($B34,INDIRECT("'Monthly Resource Report'!"&amp;'Green Validation'!T$450676&amp;":"&amp;'Green Validation'!T$450677),'Green Validation'!T$450678,FALSE)),0,HLOOKUP($B34,INDIRECT("'Monthly Resource Report'!"&amp;'Green Validation'!T$450676&amp;":"&amp;'Green Validation'!T$450677),'Green Validation'!T$450678,FALSE))</f>
        <v>0.19018738253599438</v>
      </c>
    </row>
    <row r="35" spans="2:20">
      <c r="B35" s="301">
        <v>42248</v>
      </c>
      <c r="C35" s="294">
        <v>231</v>
      </c>
      <c r="D35" s="297">
        <v>4.9930000000000003</v>
      </c>
      <c r="E35" s="299">
        <v>0.21</v>
      </c>
      <c r="F35" s="295">
        <v>0.19</v>
      </c>
      <c r="G35" s="294">
        <f ca="1">+IF(ISERROR(HLOOKUP($B35,INDIRECT("'Monthly Resource Report'!"&amp;'Green Validation'!G$450676&amp;":"&amp;'Green Validation'!G$450677),'Green Validation'!G$450678,FALSE)),0,HLOOKUP($B35,INDIRECT("'Monthly Resource Report'!"&amp;'Green Validation'!G$450676&amp;":"&amp;'Green Validation'!G$450677),'Green Validation'!G$450678,FALSE))</f>
        <v>231</v>
      </c>
      <c r="H35" s="297">
        <f ca="1">+IF(ISERROR(HLOOKUP($B35,INDIRECT("'Monthly Resource Report'!"&amp;'Green Validation'!H$450676&amp;":"&amp;'Green Validation'!H$450677),'Green Validation'!H$450678,FALSE)),0,HLOOKUP($B35,INDIRECT("'Monthly Resource Report'!"&amp;'Green Validation'!H$450676&amp;":"&amp;'Green Validation'!H$450677),'Green Validation'!H$450678,FALSE))</f>
        <v>4.9930010026906739</v>
      </c>
      <c r="I35" s="317">
        <f ca="1">+IF(ISERROR(HLOOKUP($B35,INDIRECT("'Monthly Resource Report'!"&amp;'Green Validation'!I$450676&amp;":"&amp;'Green Validation'!I$450677),'Green Validation'!I$450678,FALSE)),0,HLOOKUP($B35,INDIRECT("'Monthly Resource Report'!"&amp;'Green Validation'!I$450676&amp;":"&amp;'Green Validation'!I$450677),'Green Validation'!I$450678,FALSE))</f>
        <v>0.20696961908797859</v>
      </c>
      <c r="J35" s="318">
        <f ca="1">+IF(ISERROR(HLOOKUP($B35,INDIRECT("'Monthly Resource Report'!"&amp;'Green Validation'!J$450676&amp;":"&amp;'Green Validation'!J$450677),'Green Validation'!J$450678,FALSE)),0,HLOOKUP($B35,INDIRECT("'Monthly Resource Report'!"&amp;'Green Validation'!J$450676&amp;":"&amp;'Green Validation'!J$450677),'Green Validation'!J$450678,FALSE))</f>
        <v>0.19027220874935433</v>
      </c>
      <c r="L35" s="301">
        <v>42248</v>
      </c>
      <c r="M35" s="294">
        <v>223</v>
      </c>
      <c r="N35" s="297">
        <v>4.9930000000000003</v>
      </c>
      <c r="O35" s="299">
        <v>0.21</v>
      </c>
      <c r="P35" s="295">
        <v>0.19</v>
      </c>
      <c r="Q35" s="294">
        <f ca="1">+IF(ISERROR(HLOOKUP($B35,INDIRECT("'Monthly Resource Report'!"&amp;'Green Validation'!Q$450676&amp;":"&amp;'Green Validation'!Q$450677),'Green Validation'!Q$450678,FALSE)),0,HLOOKUP($B35,INDIRECT("'Monthly Resource Report'!"&amp;'Green Validation'!Q$450676&amp;":"&amp;'Green Validation'!Q$450677),'Green Validation'!Q$450678,FALSE))</f>
        <v>223</v>
      </c>
      <c r="R35" s="297">
        <f ca="1">+IF(ISERROR(HLOOKUP($B35,INDIRECT("'Monthly Resource Report'!"&amp;'Green Validation'!R$450676&amp;":"&amp;'Green Validation'!R$450677),'Green Validation'!R$450678,FALSE)),0,HLOOKUP($B35,INDIRECT("'Monthly Resource Report'!"&amp;'Green Validation'!R$450676&amp;":"&amp;'Green Validation'!R$450677),'Green Validation'!R$450678,FALSE))</f>
        <v>4.9929994036081702</v>
      </c>
      <c r="S35" s="317">
        <f ca="1">+IF(ISERROR(HLOOKUP($B35,INDIRECT("'Monthly Resource Report'!"&amp;'Green Validation'!S$450676&amp;":"&amp;'Green Validation'!S$450677),'Green Validation'!S$450678,FALSE)),0,HLOOKUP($B35,INDIRECT("'Monthly Resource Report'!"&amp;'Green Validation'!S$450676&amp;":"&amp;'Green Validation'!S$450677),'Green Validation'!S$450678,FALSE))</f>
        <v>0.20731296863075252</v>
      </c>
      <c r="T35" s="318">
        <f ca="1">+IF(ISERROR(HLOOKUP($B35,INDIRECT("'Monthly Resource Report'!"&amp;'Green Validation'!T$450676&amp;":"&amp;'Green Validation'!T$450677),'Green Validation'!T$450678,FALSE)),0,HLOOKUP($B35,INDIRECT("'Monthly Resource Report'!"&amp;'Green Validation'!T$450676&amp;":"&amp;'Green Validation'!T$450677),'Green Validation'!T$450678,FALSE))</f>
        <v>0.19038647135255593</v>
      </c>
    </row>
    <row r="36" spans="2:20">
      <c r="B36" s="301">
        <v>42278</v>
      </c>
      <c r="C36" s="294">
        <v>231</v>
      </c>
      <c r="D36" s="297">
        <v>4.9930000000000003</v>
      </c>
      <c r="E36" s="299">
        <v>0.22500000000000001</v>
      </c>
      <c r="F36" s="295">
        <v>0.19</v>
      </c>
      <c r="G36" s="294">
        <f ca="1">+IF(ISERROR(HLOOKUP($B36,INDIRECT("'Monthly Resource Report'!"&amp;'Green Validation'!G$450676&amp;":"&amp;'Green Validation'!G$450677),'Green Validation'!G$450678,FALSE)),0,HLOOKUP($B36,INDIRECT("'Monthly Resource Report'!"&amp;'Green Validation'!G$450676&amp;":"&amp;'Green Validation'!G$450677),'Green Validation'!G$450678,FALSE))</f>
        <v>231</v>
      </c>
      <c r="H36" s="297">
        <f ca="1">+IF(ISERROR(HLOOKUP($B36,INDIRECT("'Monthly Resource Report'!"&amp;'Green Validation'!H$450676&amp;":"&amp;'Green Validation'!H$450677),'Green Validation'!H$450678,FALSE)),0,HLOOKUP($B36,INDIRECT("'Monthly Resource Report'!"&amp;'Green Validation'!H$450676&amp;":"&amp;'Green Validation'!H$450677),'Green Validation'!H$450678,FALSE))</f>
        <v>4.992998956800486</v>
      </c>
      <c r="I36" s="317">
        <f ca="1">+IF(ISERROR(HLOOKUP($B36,INDIRECT("'Monthly Resource Report'!"&amp;'Green Validation'!I$450676&amp;":"&amp;'Green Validation'!I$450677),'Green Validation'!I$450678,FALSE)),0,HLOOKUP($B36,INDIRECT("'Monthly Resource Report'!"&amp;'Green Validation'!I$450676&amp;":"&amp;'Green Validation'!I$450677),'Green Validation'!I$450678,FALSE))</f>
        <v>0.22210192795808137</v>
      </c>
      <c r="J36" s="318">
        <f ca="1">+IF(ISERROR(HLOOKUP($B36,INDIRECT("'Monthly Resource Report'!"&amp;'Green Validation'!J$450676&amp;":"&amp;'Green Validation'!J$450677),'Green Validation'!J$450678,FALSE)),0,HLOOKUP($B36,INDIRECT("'Monthly Resource Report'!"&amp;'Green Validation'!J$450676&amp;":"&amp;'Green Validation'!J$450677),'Green Validation'!J$450678,FALSE))</f>
        <v>0.19026227231377804</v>
      </c>
      <c r="L36" s="301">
        <v>42278</v>
      </c>
      <c r="M36" s="294">
        <v>223</v>
      </c>
      <c r="N36" s="297">
        <v>4.9930000000000003</v>
      </c>
      <c r="O36" s="299">
        <v>0.22500000000000001</v>
      </c>
      <c r="P36" s="295">
        <v>0.19</v>
      </c>
      <c r="Q36" s="294">
        <f ca="1">+IF(ISERROR(HLOOKUP($B36,INDIRECT("'Monthly Resource Report'!"&amp;'Green Validation'!Q$450676&amp;":"&amp;'Green Validation'!Q$450677),'Green Validation'!Q$450678,FALSE)),0,HLOOKUP($B36,INDIRECT("'Monthly Resource Report'!"&amp;'Green Validation'!Q$450676&amp;":"&amp;'Green Validation'!Q$450677),'Green Validation'!Q$450678,FALSE))</f>
        <v>223</v>
      </c>
      <c r="R36" s="297">
        <f ca="1">+IF(ISERROR(HLOOKUP($B36,INDIRECT("'Monthly Resource Report'!"&amp;'Green Validation'!R$450676&amp;":"&amp;'Green Validation'!R$450677),'Green Validation'!R$450678,FALSE)),0,HLOOKUP($B36,INDIRECT("'Monthly Resource Report'!"&amp;'Green Validation'!R$450676&amp;":"&amp;'Green Validation'!R$450677),'Green Validation'!R$450678,FALSE))</f>
        <v>4.9930006126316089</v>
      </c>
      <c r="S36" s="317">
        <f ca="1">+IF(ISERROR(HLOOKUP($B36,INDIRECT("'Monthly Resource Report'!"&amp;'Green Validation'!S$450676&amp;":"&amp;'Green Validation'!S$450677),'Green Validation'!S$450678,FALSE)),0,HLOOKUP($B36,INDIRECT("'Monthly Resource Report'!"&amp;'Green Validation'!S$450676&amp;":"&amp;'Green Validation'!S$450677),'Green Validation'!S$450678,FALSE))</f>
        <v>0.22244351035840521</v>
      </c>
      <c r="T36" s="318">
        <f ca="1">+IF(ISERROR(HLOOKUP($B36,INDIRECT("'Monthly Resource Report'!"&amp;'Green Validation'!T$450676&amp;":"&amp;'Green Validation'!T$450677),'Green Validation'!T$450678,FALSE)),0,HLOOKUP($B36,INDIRECT("'Monthly Resource Report'!"&amp;'Green Validation'!T$450676&amp;":"&amp;'Green Validation'!T$450677),'Green Validation'!T$450678,FALSE))</f>
        <v>0.19027993221079895</v>
      </c>
    </row>
    <row r="37" spans="2:20">
      <c r="B37" s="301">
        <v>42309</v>
      </c>
      <c r="C37" s="294">
        <v>231</v>
      </c>
      <c r="D37" s="297">
        <v>4.9930000000000003</v>
      </c>
      <c r="E37" s="299">
        <v>0.22500000000000001</v>
      </c>
      <c r="F37" s="295">
        <v>0.19</v>
      </c>
      <c r="G37" s="294">
        <f ca="1">+IF(ISERROR(HLOOKUP($B37,INDIRECT("'Monthly Resource Report'!"&amp;'Green Validation'!G$450676&amp;":"&amp;'Green Validation'!G$450677),'Green Validation'!G$450678,FALSE)),0,HLOOKUP($B37,INDIRECT("'Monthly Resource Report'!"&amp;'Green Validation'!G$450676&amp;":"&amp;'Green Validation'!G$450677),'Green Validation'!G$450678,FALSE))</f>
        <v>231</v>
      </c>
      <c r="H37" s="297">
        <f ca="1">+IF(ISERROR(HLOOKUP($B37,INDIRECT("'Monthly Resource Report'!"&amp;'Green Validation'!H$450676&amp;":"&amp;'Green Validation'!H$450677),'Green Validation'!H$450678,FALSE)),0,HLOOKUP($B37,INDIRECT("'Monthly Resource Report'!"&amp;'Green Validation'!H$450676&amp;":"&amp;'Green Validation'!H$450677),'Green Validation'!H$450678,FALSE))</f>
        <v>4.9929983354685641</v>
      </c>
      <c r="I37" s="317">
        <f ca="1">+IF(ISERROR(HLOOKUP($B37,INDIRECT("'Monthly Resource Report'!"&amp;'Green Validation'!I$450676&amp;":"&amp;'Green Validation'!I$450677),'Green Validation'!I$450678,FALSE)),0,HLOOKUP($B37,INDIRECT("'Monthly Resource Report'!"&amp;'Green Validation'!I$450676&amp;":"&amp;'Green Validation'!I$450677),'Green Validation'!I$450678,FALSE))</f>
        <v>0.22225509284024705</v>
      </c>
      <c r="J37" s="318">
        <f ca="1">+IF(ISERROR(HLOOKUP($B37,INDIRECT("'Monthly Resource Report'!"&amp;'Green Validation'!J$450676&amp;":"&amp;'Green Validation'!J$450677),'Green Validation'!J$450678,FALSE)),0,HLOOKUP($B37,INDIRECT("'Monthly Resource Report'!"&amp;'Green Validation'!J$450676&amp;":"&amp;'Green Validation'!J$450677),'Green Validation'!J$450678,FALSE))</f>
        <v>0.19026246894877896</v>
      </c>
      <c r="L37" s="301">
        <v>42309</v>
      </c>
      <c r="M37" s="294">
        <v>223</v>
      </c>
      <c r="N37" s="297">
        <v>4.9930000000000003</v>
      </c>
      <c r="O37" s="299">
        <v>0.22500000000000001</v>
      </c>
      <c r="P37" s="295">
        <v>0.19</v>
      </c>
      <c r="Q37" s="294">
        <f ca="1">+IF(ISERROR(HLOOKUP($B37,INDIRECT("'Monthly Resource Report'!"&amp;'Green Validation'!Q$450676&amp;":"&amp;'Green Validation'!Q$450677),'Green Validation'!Q$450678,FALSE)),0,HLOOKUP($B37,INDIRECT("'Monthly Resource Report'!"&amp;'Green Validation'!Q$450676&amp;":"&amp;'Green Validation'!Q$450677),'Green Validation'!Q$450678,FALSE))</f>
        <v>223</v>
      </c>
      <c r="R37" s="297">
        <f ca="1">+IF(ISERROR(HLOOKUP($B37,INDIRECT("'Monthly Resource Report'!"&amp;'Green Validation'!R$450676&amp;":"&amp;'Green Validation'!R$450677),'Green Validation'!R$450678,FALSE)),0,HLOOKUP($B37,INDIRECT("'Monthly Resource Report'!"&amp;'Green Validation'!R$450676&amp;":"&amp;'Green Validation'!R$450677),'Green Validation'!R$450678,FALSE))</f>
        <v>4.9929997863369744</v>
      </c>
      <c r="S37" s="317">
        <f ca="1">+IF(ISERROR(HLOOKUP($B37,INDIRECT("'Monthly Resource Report'!"&amp;'Green Validation'!S$450676&amp;":"&amp;'Green Validation'!S$450677),'Green Validation'!S$450678,FALSE)),0,HLOOKUP($B37,INDIRECT("'Monthly Resource Report'!"&amp;'Green Validation'!S$450676&amp;":"&amp;'Green Validation'!S$450677),'Green Validation'!S$450678,FALSE))</f>
        <v>0.22255728517434623</v>
      </c>
      <c r="T37" s="318">
        <f ca="1">+IF(ISERROR(HLOOKUP($B37,INDIRECT("'Monthly Resource Report'!"&amp;'Green Validation'!T$450676&amp;":"&amp;'Green Validation'!T$450677),'Green Validation'!T$450678,FALSE)),0,HLOOKUP($B37,INDIRECT("'Monthly Resource Report'!"&amp;'Green Validation'!T$450676&amp;":"&amp;'Green Validation'!T$450677),'Green Validation'!T$450678,FALSE))</f>
        <v>0.19028720060310281</v>
      </c>
    </row>
    <row r="38" spans="2:20">
      <c r="B38" s="301">
        <v>42339</v>
      </c>
      <c r="C38" s="294">
        <v>231</v>
      </c>
      <c r="D38" s="297">
        <v>4.9930000000000003</v>
      </c>
      <c r="E38" s="299">
        <v>0.22500000000000001</v>
      </c>
      <c r="F38" s="295">
        <v>0.19</v>
      </c>
      <c r="G38" s="294">
        <f ca="1">+IF(ISERROR(HLOOKUP($B38,INDIRECT("'Monthly Resource Report'!"&amp;'Green Validation'!G$450676&amp;":"&amp;'Green Validation'!G$450677),'Green Validation'!G$450678,FALSE)),0,HLOOKUP($B38,INDIRECT("'Monthly Resource Report'!"&amp;'Green Validation'!G$450676&amp;":"&amp;'Green Validation'!G$450677),'Green Validation'!G$450678,FALSE))</f>
        <v>231</v>
      </c>
      <c r="H38" s="297">
        <f ca="1">+IF(ISERROR(HLOOKUP($B38,INDIRECT("'Monthly Resource Report'!"&amp;'Green Validation'!H$450676&amp;":"&amp;'Green Validation'!H$450677),'Green Validation'!H$450678,FALSE)),0,HLOOKUP($B38,INDIRECT("'Monthly Resource Report'!"&amp;'Green Validation'!H$450676&amp;":"&amp;'Green Validation'!H$450677),'Green Validation'!H$450678,FALSE))</f>
        <v>4.9929995049746561</v>
      </c>
      <c r="I38" s="317">
        <f ca="1">+IF(ISERROR(HLOOKUP($B38,INDIRECT("'Monthly Resource Report'!"&amp;'Green Validation'!I$450676&amp;":"&amp;'Green Validation'!I$450677),'Green Validation'!I$450678,FALSE)),0,HLOOKUP($B38,INDIRECT("'Monthly Resource Report'!"&amp;'Green Validation'!I$450676&amp;":"&amp;'Green Validation'!I$450677),'Green Validation'!I$450678,FALSE))</f>
        <v>0.22199289448585979</v>
      </c>
      <c r="J38" s="318">
        <f ca="1">+IF(ISERROR(HLOOKUP($B38,INDIRECT("'Monthly Resource Report'!"&amp;'Green Validation'!J$450676&amp;":"&amp;'Green Validation'!J$450677),'Green Validation'!J$450678,FALSE)),0,HLOOKUP($B38,INDIRECT("'Monthly Resource Report'!"&amp;'Green Validation'!J$450676&amp;":"&amp;'Green Validation'!J$450677),'Green Validation'!J$450678,FALSE))</f>
        <v>0.19039320101803006</v>
      </c>
      <c r="L38" s="301">
        <v>42339</v>
      </c>
      <c r="M38" s="294">
        <v>223</v>
      </c>
      <c r="N38" s="297">
        <v>4.9930000000000003</v>
      </c>
      <c r="O38" s="299">
        <v>0.22500000000000001</v>
      </c>
      <c r="P38" s="295">
        <v>0.19</v>
      </c>
      <c r="Q38" s="294">
        <f ca="1">+IF(ISERROR(HLOOKUP($B38,INDIRECT("'Monthly Resource Report'!"&amp;'Green Validation'!Q$450676&amp;":"&amp;'Green Validation'!Q$450677),'Green Validation'!Q$450678,FALSE)),0,HLOOKUP($B38,INDIRECT("'Monthly Resource Report'!"&amp;'Green Validation'!Q$450676&amp;":"&amp;'Green Validation'!Q$450677),'Green Validation'!Q$450678,FALSE))</f>
        <v>223</v>
      </c>
      <c r="R38" s="297">
        <f ca="1">+IF(ISERROR(HLOOKUP($B38,INDIRECT("'Monthly Resource Report'!"&amp;'Green Validation'!R$450676&amp;":"&amp;'Green Validation'!R$450677),'Green Validation'!R$450678,FALSE)),0,HLOOKUP($B38,INDIRECT("'Monthly Resource Report'!"&amp;'Green Validation'!R$450676&amp;":"&amp;'Green Validation'!R$450677),'Green Validation'!R$450678,FALSE))</f>
        <v>4.9929999784530743</v>
      </c>
      <c r="S38" s="317">
        <f ca="1">+IF(ISERROR(HLOOKUP($B38,INDIRECT("'Monthly Resource Report'!"&amp;'Green Validation'!S$450676&amp;":"&amp;'Green Validation'!S$450677),'Green Validation'!S$450678,FALSE)),0,HLOOKUP($B38,INDIRECT("'Monthly Resource Report'!"&amp;'Green Validation'!S$450676&amp;":"&amp;'Green Validation'!S$450677),'Green Validation'!S$450678,FALSE))</f>
        <v>0.22239720889126391</v>
      </c>
      <c r="T38" s="318">
        <f ca="1">+IF(ISERROR(HLOOKUP($B38,INDIRECT("'Monthly Resource Report'!"&amp;'Green Validation'!T$450676&amp;":"&amp;'Green Validation'!T$450677),'Green Validation'!T$450678,FALSE)),0,HLOOKUP($B38,INDIRECT("'Monthly Resource Report'!"&amp;'Green Validation'!T$450676&amp;":"&amp;'Green Validation'!T$450677),'Green Validation'!T$450678,FALSE))</f>
        <v>0.19028301595946931</v>
      </c>
    </row>
    <row r="39" spans="2:20">
      <c r="B39" s="301">
        <v>42370</v>
      </c>
      <c r="C39" s="294">
        <v>231</v>
      </c>
      <c r="D39" s="297">
        <v>5.3289999999999997</v>
      </c>
      <c r="E39" s="299">
        <v>0.22500000000000001</v>
      </c>
      <c r="F39" s="295">
        <v>0.19</v>
      </c>
      <c r="G39" s="294">
        <f ca="1">+IF(ISERROR(HLOOKUP($B39,INDIRECT("'Monthly Resource Report'!"&amp;'Green Validation'!G$450676&amp;":"&amp;'Green Validation'!G$450677),'Green Validation'!G$450678,FALSE)),0,HLOOKUP($B39,INDIRECT("'Monthly Resource Report'!"&amp;'Green Validation'!G$450676&amp;":"&amp;'Green Validation'!G$450677),'Green Validation'!G$450678,FALSE))</f>
        <v>231</v>
      </c>
      <c r="H39" s="297">
        <f ca="1">+IF(ISERROR(HLOOKUP($B39,INDIRECT("'Monthly Resource Report'!"&amp;'Green Validation'!H$450676&amp;":"&amp;'Green Validation'!H$450677),'Green Validation'!H$450678,FALSE)),0,HLOOKUP($B39,INDIRECT("'Monthly Resource Report'!"&amp;'Green Validation'!H$450676&amp;":"&amp;'Green Validation'!H$450677),'Green Validation'!H$450678,FALSE))</f>
        <v>5.329001585433069</v>
      </c>
      <c r="I39" s="317">
        <f ca="1">+IF(ISERROR(HLOOKUP($B39,INDIRECT("'Monthly Resource Report'!"&amp;'Green Validation'!I$450676&amp;":"&amp;'Green Validation'!I$450677),'Green Validation'!I$450678,FALSE)),0,HLOOKUP($B39,INDIRECT("'Monthly Resource Report'!"&amp;'Green Validation'!I$450676&amp;":"&amp;'Green Validation'!I$450677),'Green Validation'!I$450678,FALSE))</f>
        <v>0.22245093016329218</v>
      </c>
      <c r="J39" s="318">
        <f ca="1">+IF(ISERROR(HLOOKUP($B39,INDIRECT("'Monthly Resource Report'!"&amp;'Green Validation'!J$450676&amp;":"&amp;'Green Validation'!J$450677),'Green Validation'!J$450678,FALSE)),0,HLOOKUP($B39,INDIRECT("'Monthly Resource Report'!"&amp;'Green Validation'!J$450676&amp;":"&amp;'Green Validation'!J$450677),'Green Validation'!J$450678,FALSE))</f>
        <v>0.19037603598884578</v>
      </c>
      <c r="L39" s="301">
        <v>42370</v>
      </c>
      <c r="M39" s="294">
        <v>223</v>
      </c>
      <c r="N39" s="297">
        <v>5.3289999999999997</v>
      </c>
      <c r="O39" s="299">
        <v>0.22500000000000001</v>
      </c>
      <c r="P39" s="295">
        <v>0.19</v>
      </c>
      <c r="Q39" s="294">
        <f ca="1">+IF(ISERROR(HLOOKUP($B39,INDIRECT("'Monthly Resource Report'!"&amp;'Green Validation'!Q$450676&amp;":"&amp;'Green Validation'!Q$450677),'Green Validation'!Q$450678,FALSE)),0,HLOOKUP($B39,INDIRECT("'Monthly Resource Report'!"&amp;'Green Validation'!Q$450676&amp;":"&amp;'Green Validation'!Q$450677),'Green Validation'!Q$450678,FALSE))</f>
        <v>223</v>
      </c>
      <c r="R39" s="297">
        <f ca="1">+IF(ISERROR(HLOOKUP($B39,INDIRECT("'Monthly Resource Report'!"&amp;'Green Validation'!R$450676&amp;":"&amp;'Green Validation'!R$450677),'Green Validation'!R$450678,FALSE)),0,HLOOKUP($B39,INDIRECT("'Monthly Resource Report'!"&amp;'Green Validation'!R$450676&amp;":"&amp;'Green Validation'!R$450677),'Green Validation'!R$450678,FALSE))</f>
        <v>5.3289968366194618</v>
      </c>
      <c r="S39" s="317">
        <f ca="1">+IF(ISERROR(HLOOKUP($B39,INDIRECT("'Monthly Resource Report'!"&amp;'Green Validation'!S$450676&amp;":"&amp;'Green Validation'!S$450677),'Green Validation'!S$450678,FALSE)),0,HLOOKUP($B39,INDIRECT("'Monthly Resource Report'!"&amp;'Green Validation'!S$450676&amp;":"&amp;'Green Validation'!S$450677),'Green Validation'!S$450678,FALSE))</f>
        <v>0.22278252266836987</v>
      </c>
      <c r="T39" s="318">
        <f ca="1">+IF(ISERROR(HLOOKUP($B39,INDIRECT("'Monthly Resource Report'!"&amp;'Green Validation'!T$450676&amp;":"&amp;'Green Validation'!T$450677),'Green Validation'!T$450678,FALSE)),0,HLOOKUP($B39,INDIRECT("'Monthly Resource Report'!"&amp;'Green Validation'!T$450676&amp;":"&amp;'Green Validation'!T$450677),'Green Validation'!T$450678,FALSE))</f>
        <v>0.19027246027311531</v>
      </c>
    </row>
    <row r="40" spans="2:20">
      <c r="B40" s="301">
        <v>42401</v>
      </c>
      <c r="C40" s="294">
        <v>231</v>
      </c>
      <c r="D40" s="297">
        <v>5.3289999999999997</v>
      </c>
      <c r="E40" s="299">
        <v>0.22500000000000001</v>
      </c>
      <c r="F40" s="295">
        <v>0.19</v>
      </c>
      <c r="G40" s="294">
        <f ca="1">+IF(ISERROR(HLOOKUP($B40,INDIRECT("'Monthly Resource Report'!"&amp;'Green Validation'!G$450676&amp;":"&amp;'Green Validation'!G$450677),'Green Validation'!G$450678,FALSE)),0,HLOOKUP($B40,INDIRECT("'Monthly Resource Report'!"&amp;'Green Validation'!G$450676&amp;":"&amp;'Green Validation'!G$450677),'Green Validation'!G$450678,FALSE))</f>
        <v>231</v>
      </c>
      <c r="H40" s="297">
        <f ca="1">+IF(ISERROR(HLOOKUP($B40,INDIRECT("'Monthly Resource Report'!"&amp;'Green Validation'!H$450676&amp;":"&amp;'Green Validation'!H$450677),'Green Validation'!H$450678,FALSE)),0,HLOOKUP($B40,INDIRECT("'Monthly Resource Report'!"&amp;'Green Validation'!H$450676&amp;":"&amp;'Green Validation'!H$450677),'Green Validation'!H$450678,FALSE))</f>
        <v>5.3290024703160421</v>
      </c>
      <c r="I40" s="317">
        <f ca="1">+IF(ISERROR(HLOOKUP($B40,INDIRECT("'Monthly Resource Report'!"&amp;'Green Validation'!I$450676&amp;":"&amp;'Green Validation'!I$450677),'Green Validation'!I$450678,FALSE)),0,HLOOKUP($B40,INDIRECT("'Monthly Resource Report'!"&amp;'Green Validation'!I$450676&amp;":"&amp;'Green Validation'!I$450677),'Green Validation'!I$450678,FALSE))</f>
        <v>0.22288837947451948</v>
      </c>
      <c r="J40" s="318">
        <f ca="1">+IF(ISERROR(HLOOKUP($B40,INDIRECT("'Monthly Resource Report'!"&amp;'Green Validation'!J$450676&amp;":"&amp;'Green Validation'!J$450677),'Green Validation'!J$450678,FALSE)),0,HLOOKUP($B40,INDIRECT("'Monthly Resource Report'!"&amp;'Green Validation'!J$450676&amp;":"&amp;'Green Validation'!J$450677),'Green Validation'!J$450678,FALSE))</f>
        <v>0.19026141369497798</v>
      </c>
      <c r="L40" s="301">
        <v>42401</v>
      </c>
      <c r="M40" s="294">
        <v>223</v>
      </c>
      <c r="N40" s="297">
        <v>5.3289999999999997</v>
      </c>
      <c r="O40" s="299">
        <v>0.22500000000000001</v>
      </c>
      <c r="P40" s="295">
        <v>0.19</v>
      </c>
      <c r="Q40" s="294">
        <f ca="1">+IF(ISERROR(HLOOKUP($B40,INDIRECT("'Monthly Resource Report'!"&amp;'Green Validation'!Q$450676&amp;":"&amp;'Green Validation'!Q$450677),'Green Validation'!Q$450678,FALSE)),0,HLOOKUP($B40,INDIRECT("'Monthly Resource Report'!"&amp;'Green Validation'!Q$450676&amp;":"&amp;'Green Validation'!Q$450677),'Green Validation'!Q$450678,FALSE))</f>
        <v>223</v>
      </c>
      <c r="R40" s="297">
        <f ca="1">+IF(ISERROR(HLOOKUP($B40,INDIRECT("'Monthly Resource Report'!"&amp;'Green Validation'!R$450676&amp;":"&amp;'Green Validation'!R$450677),'Green Validation'!R$450678,FALSE)),0,HLOOKUP($B40,INDIRECT("'Monthly Resource Report'!"&amp;'Green Validation'!R$450676&amp;":"&amp;'Green Validation'!R$450677),'Green Validation'!R$450678,FALSE))</f>
        <v>5.3289965723715902</v>
      </c>
      <c r="S40" s="317">
        <f ca="1">+IF(ISERROR(HLOOKUP($B40,INDIRECT("'Monthly Resource Report'!"&amp;'Green Validation'!S$450676&amp;":"&amp;'Green Validation'!S$450677),'Green Validation'!S$450678,FALSE)),0,HLOOKUP($B40,INDIRECT("'Monthly Resource Report'!"&amp;'Green Validation'!S$450676&amp;":"&amp;'Green Validation'!S$450677),'Green Validation'!S$450678,FALSE))</f>
        <v>0.22301480076487942</v>
      </c>
      <c r="T40" s="318">
        <f ca="1">+IF(ISERROR(HLOOKUP($B40,INDIRECT("'Monthly Resource Report'!"&amp;'Green Validation'!T$450676&amp;":"&amp;'Green Validation'!T$450677),'Green Validation'!T$450678,FALSE)),0,HLOOKUP($B40,INDIRECT("'Monthly Resource Report'!"&amp;'Green Validation'!T$450676&amp;":"&amp;'Green Validation'!T$450677),'Green Validation'!T$450678,FALSE))</f>
        <v>0.19029427741816854</v>
      </c>
    </row>
    <row r="41" spans="2:20">
      <c r="B41" s="301">
        <v>42430</v>
      </c>
      <c r="C41" s="294">
        <v>231</v>
      </c>
      <c r="D41" s="297">
        <v>5.3289999999999997</v>
      </c>
      <c r="E41" s="299">
        <v>0.22500000000000001</v>
      </c>
      <c r="F41" s="295">
        <v>0.19</v>
      </c>
      <c r="G41" s="294">
        <f ca="1">+IF(ISERROR(HLOOKUP($B41,INDIRECT("'Monthly Resource Report'!"&amp;'Green Validation'!G$450676&amp;":"&amp;'Green Validation'!G$450677),'Green Validation'!G$450678,FALSE)),0,HLOOKUP($B41,INDIRECT("'Monthly Resource Report'!"&amp;'Green Validation'!G$450676&amp;":"&amp;'Green Validation'!G$450677),'Green Validation'!G$450678,FALSE))</f>
        <v>231</v>
      </c>
      <c r="H41" s="297">
        <f ca="1">+IF(ISERROR(HLOOKUP($B41,INDIRECT("'Monthly Resource Report'!"&amp;'Green Validation'!H$450676&amp;":"&amp;'Green Validation'!H$450677),'Green Validation'!H$450678,FALSE)),0,HLOOKUP($B41,INDIRECT("'Monthly Resource Report'!"&amp;'Green Validation'!H$450676&amp;":"&amp;'Green Validation'!H$450677),'Green Validation'!H$450678,FALSE))</f>
        <v>5.3290021030494215</v>
      </c>
      <c r="I41" s="317">
        <f ca="1">+IF(ISERROR(HLOOKUP($B41,INDIRECT("'Monthly Resource Report'!"&amp;'Green Validation'!I$450676&amp;":"&amp;'Green Validation'!I$450677),'Green Validation'!I$450678,FALSE)),0,HLOOKUP($B41,INDIRECT("'Monthly Resource Report'!"&amp;'Green Validation'!I$450676&amp;":"&amp;'Green Validation'!I$450677),'Green Validation'!I$450678,FALSE))</f>
        <v>0.22254217760907094</v>
      </c>
      <c r="J41" s="318">
        <f ca="1">+IF(ISERROR(HLOOKUP($B41,INDIRECT("'Monthly Resource Report'!"&amp;'Green Validation'!J$450676&amp;":"&amp;'Green Validation'!J$450677),'Green Validation'!J$450678,FALSE)),0,HLOOKUP($B41,INDIRECT("'Monthly Resource Report'!"&amp;'Green Validation'!J$450676&amp;":"&amp;'Green Validation'!J$450677),'Green Validation'!J$450678,FALSE))</f>
        <v>0.19096846959852551</v>
      </c>
      <c r="L41" s="301">
        <v>42430</v>
      </c>
      <c r="M41" s="294">
        <v>223</v>
      </c>
      <c r="N41" s="297">
        <v>5.3289999999999997</v>
      </c>
      <c r="O41" s="299">
        <v>0.22500000000000001</v>
      </c>
      <c r="P41" s="295">
        <v>0.19</v>
      </c>
      <c r="Q41" s="294">
        <f ca="1">+IF(ISERROR(HLOOKUP($B41,INDIRECT("'Monthly Resource Report'!"&amp;'Green Validation'!Q$450676&amp;":"&amp;'Green Validation'!Q$450677),'Green Validation'!Q$450678,FALSE)),0,HLOOKUP($B41,INDIRECT("'Monthly Resource Report'!"&amp;'Green Validation'!Q$450676&amp;":"&amp;'Green Validation'!Q$450677),'Green Validation'!Q$450678,FALSE))</f>
        <v>223</v>
      </c>
      <c r="R41" s="297">
        <f ca="1">+IF(ISERROR(HLOOKUP($B41,INDIRECT("'Monthly Resource Report'!"&amp;'Green Validation'!R$450676&amp;":"&amp;'Green Validation'!R$450677),'Green Validation'!R$450678,FALSE)),0,HLOOKUP($B41,INDIRECT("'Monthly Resource Report'!"&amp;'Green Validation'!R$450676&amp;":"&amp;'Green Validation'!R$450677),'Green Validation'!R$450678,FALSE))</f>
        <v>5.3289985094957242</v>
      </c>
      <c r="S41" s="317">
        <f ca="1">+IF(ISERROR(HLOOKUP($B41,INDIRECT("'Monthly Resource Report'!"&amp;'Green Validation'!S$450676&amp;":"&amp;'Green Validation'!S$450677),'Green Validation'!S$450678,FALSE)),0,HLOOKUP($B41,INDIRECT("'Monthly Resource Report'!"&amp;'Green Validation'!S$450676&amp;":"&amp;'Green Validation'!S$450677),'Green Validation'!S$450678,FALSE))</f>
        <v>0.22240505118147899</v>
      </c>
      <c r="T41" s="318">
        <f ca="1">+IF(ISERROR(HLOOKUP($B41,INDIRECT("'Monthly Resource Report'!"&amp;'Green Validation'!T$450676&amp;":"&amp;'Green Validation'!T$450677),'Green Validation'!T$450678,FALSE)),0,HLOOKUP($B41,INDIRECT("'Monthly Resource Report'!"&amp;'Green Validation'!T$450676&amp;":"&amp;'Green Validation'!T$450677),'Green Validation'!T$450678,FALSE))</f>
        <v>0.19018463598966803</v>
      </c>
    </row>
    <row r="42" spans="2:20">
      <c r="B42" s="301">
        <v>42461</v>
      </c>
      <c r="C42" s="294">
        <v>231</v>
      </c>
      <c r="D42" s="297">
        <v>5.3289999999999997</v>
      </c>
      <c r="E42" s="299">
        <v>0.22500000000000001</v>
      </c>
      <c r="F42" s="295">
        <v>0.19</v>
      </c>
      <c r="G42" s="294">
        <f ca="1">+IF(ISERROR(HLOOKUP($B42,INDIRECT("'Monthly Resource Report'!"&amp;'Green Validation'!G$450676&amp;":"&amp;'Green Validation'!G$450677),'Green Validation'!G$450678,FALSE)),0,HLOOKUP($B42,INDIRECT("'Monthly Resource Report'!"&amp;'Green Validation'!G$450676&amp;":"&amp;'Green Validation'!G$450677),'Green Validation'!G$450678,FALSE))</f>
        <v>231</v>
      </c>
      <c r="H42" s="297">
        <f ca="1">+IF(ISERROR(HLOOKUP($B42,INDIRECT("'Monthly Resource Report'!"&amp;'Green Validation'!H$450676&amp;":"&amp;'Green Validation'!H$450677),'Green Validation'!H$450678,FALSE)),0,HLOOKUP($B42,INDIRECT("'Monthly Resource Report'!"&amp;'Green Validation'!H$450676&amp;":"&amp;'Green Validation'!H$450677),'Green Validation'!H$450678,FALSE))</f>
        <v>5.3290002260117673</v>
      </c>
      <c r="I42" s="317">
        <f ca="1">+IF(ISERROR(HLOOKUP($B42,INDIRECT("'Monthly Resource Report'!"&amp;'Green Validation'!I$450676&amp;":"&amp;'Green Validation'!I$450677),'Green Validation'!I$450678,FALSE)),0,HLOOKUP($B42,INDIRECT("'Monthly Resource Report'!"&amp;'Green Validation'!I$450676&amp;":"&amp;'Green Validation'!I$450677),'Green Validation'!I$450678,FALSE))</f>
        <v>0.22147736595467576</v>
      </c>
      <c r="J42" s="318">
        <f ca="1">+IF(ISERROR(HLOOKUP($B42,INDIRECT("'Monthly Resource Report'!"&amp;'Green Validation'!J$450676&amp;":"&amp;'Green Validation'!J$450677),'Green Validation'!J$450678,FALSE)),0,HLOOKUP($B42,INDIRECT("'Monthly Resource Report'!"&amp;'Green Validation'!J$450676&amp;":"&amp;'Green Validation'!J$450677),'Green Validation'!J$450678,FALSE))</f>
        <v>0.1935622639437416</v>
      </c>
      <c r="L42" s="301">
        <v>42461</v>
      </c>
      <c r="M42" s="294">
        <v>223</v>
      </c>
      <c r="N42" s="297">
        <v>5.3289999999999997</v>
      </c>
      <c r="O42" s="299">
        <v>0.22500000000000001</v>
      </c>
      <c r="P42" s="295">
        <v>0.19</v>
      </c>
      <c r="Q42" s="294">
        <f ca="1">+IF(ISERROR(HLOOKUP($B42,INDIRECT("'Monthly Resource Report'!"&amp;'Green Validation'!Q$450676&amp;":"&amp;'Green Validation'!Q$450677),'Green Validation'!Q$450678,FALSE)),0,HLOOKUP($B42,INDIRECT("'Monthly Resource Report'!"&amp;'Green Validation'!Q$450676&amp;":"&amp;'Green Validation'!Q$450677),'Green Validation'!Q$450678,FALSE))</f>
        <v>223</v>
      </c>
      <c r="R42" s="297">
        <f ca="1">+IF(ISERROR(HLOOKUP($B42,INDIRECT("'Monthly Resource Report'!"&amp;'Green Validation'!R$450676&amp;":"&amp;'Green Validation'!R$450677),'Green Validation'!R$450678,FALSE)),0,HLOOKUP($B42,INDIRECT("'Monthly Resource Report'!"&amp;'Green Validation'!R$450676&amp;":"&amp;'Green Validation'!R$450677),'Green Validation'!R$450678,FALSE))</f>
        <v>5.3289980280259339</v>
      </c>
      <c r="S42" s="317">
        <f ca="1">+IF(ISERROR(HLOOKUP($B42,INDIRECT("'Monthly Resource Report'!"&amp;'Green Validation'!S$450676&amp;":"&amp;'Green Validation'!S$450677),'Green Validation'!S$450678,FALSE)),0,HLOOKUP($B42,INDIRECT("'Monthly Resource Report'!"&amp;'Green Validation'!S$450676&amp;":"&amp;'Green Validation'!S$450677),'Green Validation'!S$450678,FALSE))</f>
        <v>0.22211888904529706</v>
      </c>
      <c r="T42" s="318">
        <f ca="1">+IF(ISERROR(HLOOKUP($B42,INDIRECT("'Monthly Resource Report'!"&amp;'Green Validation'!T$450676&amp;":"&amp;'Green Validation'!T$450677),'Green Validation'!T$450678,FALSE)),0,HLOOKUP($B42,INDIRECT("'Monthly Resource Report'!"&amp;'Green Validation'!T$450676&amp;":"&amp;'Green Validation'!T$450677),'Green Validation'!T$450678,FALSE))</f>
        <v>0.19020272501596142</v>
      </c>
    </row>
    <row r="43" spans="2:20">
      <c r="B43" s="301">
        <v>42491</v>
      </c>
      <c r="C43" s="294">
        <v>231</v>
      </c>
      <c r="D43" s="297">
        <v>5.3289999999999997</v>
      </c>
      <c r="E43" s="299">
        <v>0.21</v>
      </c>
      <c r="F43" s="295">
        <v>0.19</v>
      </c>
      <c r="G43" s="294">
        <f ca="1">+IF(ISERROR(HLOOKUP($B43,INDIRECT("'Monthly Resource Report'!"&amp;'Green Validation'!G$450676&amp;":"&amp;'Green Validation'!G$450677),'Green Validation'!G$450678,FALSE)),0,HLOOKUP($B43,INDIRECT("'Monthly Resource Report'!"&amp;'Green Validation'!G$450676&amp;":"&amp;'Green Validation'!G$450677),'Green Validation'!G$450678,FALSE))</f>
        <v>231</v>
      </c>
      <c r="H43" s="297">
        <f ca="1">+IF(ISERROR(HLOOKUP($B43,INDIRECT("'Monthly Resource Report'!"&amp;'Green Validation'!H$450676&amp;":"&amp;'Green Validation'!H$450677),'Green Validation'!H$450678,FALSE)),0,HLOOKUP($B43,INDIRECT("'Monthly Resource Report'!"&amp;'Green Validation'!H$450676&amp;":"&amp;'Green Validation'!H$450677),'Green Validation'!H$450678,FALSE))</f>
        <v>5.3290010263899319</v>
      </c>
      <c r="I43" s="317">
        <f ca="1">+IF(ISERROR(HLOOKUP($B43,INDIRECT("'Monthly Resource Report'!"&amp;'Green Validation'!I$450676&amp;":"&amp;'Green Validation'!I$450677),'Green Validation'!I$450678,FALSE)),0,HLOOKUP($B43,INDIRECT("'Monthly Resource Report'!"&amp;'Green Validation'!I$450676&amp;":"&amp;'Green Validation'!I$450677),'Green Validation'!I$450678,FALSE))</f>
        <v>0.20734783832234821</v>
      </c>
      <c r="J43" s="318">
        <f ca="1">+IF(ISERROR(HLOOKUP($B43,INDIRECT("'Monthly Resource Report'!"&amp;'Green Validation'!J$450676&amp;":"&amp;'Green Validation'!J$450677),'Green Validation'!J$450678,FALSE)),0,HLOOKUP($B43,INDIRECT("'Monthly Resource Report'!"&amp;'Green Validation'!J$450676&amp;":"&amp;'Green Validation'!J$450677),'Green Validation'!J$450678,FALSE))</f>
        <v>0.19025084533398726</v>
      </c>
      <c r="L43" s="301">
        <v>42491</v>
      </c>
      <c r="M43" s="294">
        <v>223</v>
      </c>
      <c r="N43" s="297">
        <v>5.3289999999999997</v>
      </c>
      <c r="O43" s="299">
        <v>0.21</v>
      </c>
      <c r="P43" s="295">
        <v>0.19</v>
      </c>
      <c r="Q43" s="294">
        <f ca="1">+IF(ISERROR(HLOOKUP($B43,INDIRECT("'Monthly Resource Report'!"&amp;'Green Validation'!Q$450676&amp;":"&amp;'Green Validation'!Q$450677),'Green Validation'!Q$450678,FALSE)),0,HLOOKUP($B43,INDIRECT("'Monthly Resource Report'!"&amp;'Green Validation'!Q$450676&amp;":"&amp;'Green Validation'!Q$450677),'Green Validation'!Q$450678,FALSE))</f>
        <v>223</v>
      </c>
      <c r="R43" s="297">
        <f ca="1">+IF(ISERROR(HLOOKUP($B43,INDIRECT("'Monthly Resource Report'!"&amp;'Green Validation'!R$450676&amp;":"&amp;'Green Validation'!R$450677),'Green Validation'!R$450678,FALSE)),0,HLOOKUP($B43,INDIRECT("'Monthly Resource Report'!"&amp;'Green Validation'!R$450676&amp;":"&amp;'Green Validation'!R$450677),'Green Validation'!R$450678,FALSE))</f>
        <v>5.3289981297288112</v>
      </c>
      <c r="S43" s="317">
        <f ca="1">+IF(ISERROR(HLOOKUP($B43,INDIRECT("'Monthly Resource Report'!"&amp;'Green Validation'!S$450676&amp;":"&amp;'Green Validation'!S$450677),'Green Validation'!S$450678,FALSE)),0,HLOOKUP($B43,INDIRECT("'Monthly Resource Report'!"&amp;'Green Validation'!S$450676&amp;":"&amp;'Green Validation'!S$450677),'Green Validation'!S$450678,FALSE))</f>
        <v>0.20773305015898438</v>
      </c>
      <c r="T43" s="318">
        <f ca="1">+IF(ISERROR(HLOOKUP($B43,INDIRECT("'Monthly Resource Report'!"&amp;'Green Validation'!T$450676&amp;":"&amp;'Green Validation'!T$450677),'Green Validation'!T$450678,FALSE)),0,HLOOKUP($B43,INDIRECT("'Monthly Resource Report'!"&amp;'Green Validation'!T$450676&amp;":"&amp;'Green Validation'!T$450677),'Green Validation'!T$450678,FALSE))</f>
        <v>0.19018207394141315</v>
      </c>
    </row>
    <row r="44" spans="2:20">
      <c r="B44" s="301">
        <v>42522</v>
      </c>
      <c r="C44" s="294">
        <v>231</v>
      </c>
      <c r="D44" s="297">
        <v>5.3289999999999997</v>
      </c>
      <c r="E44" s="299">
        <v>0.21</v>
      </c>
      <c r="F44" s="295">
        <v>0.19</v>
      </c>
      <c r="G44" s="294">
        <f ca="1">+IF(ISERROR(HLOOKUP($B44,INDIRECT("'Monthly Resource Report'!"&amp;'Green Validation'!G$450676&amp;":"&amp;'Green Validation'!G$450677),'Green Validation'!G$450678,FALSE)),0,HLOOKUP($B44,INDIRECT("'Monthly Resource Report'!"&amp;'Green Validation'!G$450676&amp;":"&amp;'Green Validation'!G$450677),'Green Validation'!G$450678,FALSE))</f>
        <v>231</v>
      </c>
      <c r="H44" s="297">
        <f ca="1">+IF(ISERROR(HLOOKUP($B44,INDIRECT("'Monthly Resource Report'!"&amp;'Green Validation'!H$450676&amp;":"&amp;'Green Validation'!H$450677),'Green Validation'!H$450678,FALSE)),0,HLOOKUP($B44,INDIRECT("'Monthly Resource Report'!"&amp;'Green Validation'!H$450676&amp;":"&amp;'Green Validation'!H$450677),'Green Validation'!H$450678,FALSE))</f>
        <v>5.3290013717421125</v>
      </c>
      <c r="I44" s="317">
        <f ca="1">+IF(ISERROR(HLOOKUP($B44,INDIRECT("'Monthly Resource Report'!"&amp;'Green Validation'!I$450676&amp;":"&amp;'Green Validation'!I$450677),'Green Validation'!I$450678,FALSE)),0,HLOOKUP($B44,INDIRECT("'Monthly Resource Report'!"&amp;'Green Validation'!I$450676&amp;":"&amp;'Green Validation'!I$450677),'Green Validation'!I$450678,FALSE))</f>
        <v>0.20758705552957563</v>
      </c>
      <c r="J44" s="318">
        <f ca="1">+IF(ISERROR(HLOOKUP($B44,INDIRECT("'Monthly Resource Report'!"&amp;'Green Validation'!J$450676&amp;":"&amp;'Green Validation'!J$450677),'Green Validation'!J$450678,FALSE)),0,HLOOKUP($B44,INDIRECT("'Monthly Resource Report'!"&amp;'Green Validation'!J$450676&amp;":"&amp;'Green Validation'!J$450677),'Green Validation'!J$450678,FALSE))</f>
        <v>0.19038807883296419</v>
      </c>
      <c r="L44" s="301">
        <v>42522</v>
      </c>
      <c r="M44" s="294">
        <v>223</v>
      </c>
      <c r="N44" s="297">
        <v>5.3289999999999997</v>
      </c>
      <c r="O44" s="299">
        <v>0.21</v>
      </c>
      <c r="P44" s="295">
        <v>0.19</v>
      </c>
      <c r="Q44" s="294">
        <f ca="1">+IF(ISERROR(HLOOKUP($B44,INDIRECT("'Monthly Resource Report'!"&amp;'Green Validation'!Q$450676&amp;":"&amp;'Green Validation'!Q$450677),'Green Validation'!Q$450678,FALSE)),0,HLOOKUP($B44,INDIRECT("'Monthly Resource Report'!"&amp;'Green Validation'!Q$450676&amp;":"&amp;'Green Validation'!Q$450677),'Green Validation'!Q$450678,FALSE))</f>
        <v>223</v>
      </c>
      <c r="R44" s="297">
        <f ca="1">+IF(ISERROR(HLOOKUP($B44,INDIRECT("'Monthly Resource Report'!"&amp;'Green Validation'!R$450676&amp;":"&amp;'Green Validation'!R$450677),'Green Validation'!R$450678,FALSE)),0,HLOOKUP($B44,INDIRECT("'Monthly Resource Report'!"&amp;'Green Validation'!R$450676&amp;":"&amp;'Green Validation'!R$450677),'Green Validation'!R$450678,FALSE))</f>
        <v>5.3289970352158509</v>
      </c>
      <c r="S44" s="317">
        <f ca="1">+IF(ISERROR(HLOOKUP($B44,INDIRECT("'Monthly Resource Report'!"&amp;'Green Validation'!S$450676&amp;":"&amp;'Green Validation'!S$450677),'Green Validation'!S$450678,FALSE)),0,HLOOKUP($B44,INDIRECT("'Monthly Resource Report'!"&amp;'Green Validation'!S$450676&amp;":"&amp;'Green Validation'!S$450677),'Green Validation'!S$450678,FALSE))</f>
        <v>0.20795633230595206</v>
      </c>
      <c r="T44" s="318">
        <f ca="1">+IF(ISERROR(HLOOKUP($B44,INDIRECT("'Monthly Resource Report'!"&amp;'Green Validation'!T$450676&amp;":"&amp;'Green Validation'!T$450677),'Green Validation'!T$450678,FALSE)),0,HLOOKUP($B44,INDIRECT("'Monthly Resource Report'!"&amp;'Green Validation'!T$450676&amp;":"&amp;'Green Validation'!T$450677),'Green Validation'!T$450678,FALSE))</f>
        <v>0.19019147894490401</v>
      </c>
    </row>
    <row r="45" spans="2:20">
      <c r="B45" s="301">
        <v>42552</v>
      </c>
      <c r="C45" s="294">
        <v>231</v>
      </c>
      <c r="D45" s="297">
        <v>5.3289999999999997</v>
      </c>
      <c r="E45" s="299">
        <v>0.21</v>
      </c>
      <c r="F45" s="295">
        <v>0.19</v>
      </c>
      <c r="G45" s="294">
        <f ca="1">+IF(ISERROR(HLOOKUP($B45,INDIRECT("'Monthly Resource Report'!"&amp;'Green Validation'!G$450676&amp;":"&amp;'Green Validation'!G$450677),'Green Validation'!G$450678,FALSE)),0,HLOOKUP($B45,INDIRECT("'Monthly Resource Report'!"&amp;'Green Validation'!G$450676&amp;":"&amp;'Green Validation'!G$450677),'Green Validation'!G$450678,FALSE))</f>
        <v>231</v>
      </c>
      <c r="H45" s="297">
        <f ca="1">+IF(ISERROR(HLOOKUP($B45,INDIRECT("'Monthly Resource Report'!"&amp;'Green Validation'!H$450676&amp;":"&amp;'Green Validation'!H$450677),'Green Validation'!H$450678,FALSE)),0,HLOOKUP($B45,INDIRECT("'Monthly Resource Report'!"&amp;'Green Validation'!H$450676&amp;":"&amp;'Green Validation'!H$450677),'Green Validation'!H$450678,FALSE))</f>
        <v>5.3290017590149512</v>
      </c>
      <c r="I45" s="317">
        <f ca="1">+IF(ISERROR(HLOOKUP($B45,INDIRECT("'Monthly Resource Report'!"&amp;'Green Validation'!I$450676&amp;":"&amp;'Green Validation'!I$450677),'Green Validation'!I$450678,FALSE)),0,HLOOKUP($B45,INDIRECT("'Monthly Resource Report'!"&amp;'Green Validation'!I$450676&amp;":"&amp;'Green Validation'!I$450677),'Green Validation'!I$450678,FALSE))</f>
        <v>0.20768774282298247</v>
      </c>
      <c r="J45" s="318">
        <f ca="1">+IF(ISERROR(HLOOKUP($B45,INDIRECT("'Monthly Resource Report'!"&amp;'Green Validation'!J$450676&amp;":"&amp;'Green Validation'!J$450677),'Green Validation'!J$450678,FALSE)),0,HLOOKUP($B45,INDIRECT("'Monthly Resource Report'!"&amp;'Green Validation'!J$450676&amp;":"&amp;'Green Validation'!J$450677),'Green Validation'!J$450678,FALSE))</f>
        <v>0.19037736170455691</v>
      </c>
      <c r="L45" s="301">
        <v>42552</v>
      </c>
      <c r="M45" s="294">
        <v>223</v>
      </c>
      <c r="N45" s="297">
        <v>5.3289999999999997</v>
      </c>
      <c r="O45" s="299">
        <v>0.21</v>
      </c>
      <c r="P45" s="295">
        <v>0.19</v>
      </c>
      <c r="Q45" s="294">
        <f ca="1">+IF(ISERROR(HLOOKUP($B45,INDIRECT("'Monthly Resource Report'!"&amp;'Green Validation'!Q$450676&amp;":"&amp;'Green Validation'!Q$450677),'Green Validation'!Q$450678,FALSE)),0,HLOOKUP($B45,INDIRECT("'Monthly Resource Report'!"&amp;'Green Validation'!Q$450676&amp;":"&amp;'Green Validation'!Q$450677),'Green Validation'!Q$450678,FALSE))</f>
        <v>223</v>
      </c>
      <c r="R45" s="297">
        <f ca="1">+IF(ISERROR(HLOOKUP($B45,INDIRECT("'Monthly Resource Report'!"&amp;'Green Validation'!R$450676&amp;":"&amp;'Green Validation'!R$450677),'Green Validation'!R$450678,FALSE)),0,HLOOKUP($B45,INDIRECT("'Monthly Resource Report'!"&amp;'Green Validation'!R$450676&amp;":"&amp;'Green Validation'!R$450677),'Green Validation'!R$450678,FALSE))</f>
        <v>5.3289957476472631</v>
      </c>
      <c r="S45" s="317">
        <f ca="1">+IF(ISERROR(HLOOKUP($B45,INDIRECT("'Monthly Resource Report'!"&amp;'Green Validation'!S$450676&amp;":"&amp;'Green Validation'!S$450677),'Green Validation'!S$450678,FALSE)),0,HLOOKUP($B45,INDIRECT("'Monthly Resource Report'!"&amp;'Green Validation'!S$450676&amp;":"&amp;'Green Validation'!S$450677),'Green Validation'!S$450678,FALSE))</f>
        <v>0.20799507218979565</v>
      </c>
      <c r="T45" s="318">
        <f ca="1">+IF(ISERROR(HLOOKUP($B45,INDIRECT("'Monthly Resource Report'!"&amp;'Green Validation'!T$450676&amp;":"&amp;'Green Validation'!T$450677),'Green Validation'!T$450678,FALSE)),0,HLOOKUP($B45,INDIRECT("'Monthly Resource Report'!"&amp;'Green Validation'!T$450676&amp;":"&amp;'Green Validation'!T$450677),'Green Validation'!T$450678,FALSE))</f>
        <v>0.19027794523808483</v>
      </c>
    </row>
    <row r="46" spans="2:20">
      <c r="B46" s="301">
        <v>42583</v>
      </c>
      <c r="C46" s="294">
        <v>231</v>
      </c>
      <c r="D46" s="297">
        <v>5.3289999999999997</v>
      </c>
      <c r="E46" s="299">
        <v>0.21</v>
      </c>
      <c r="F46" s="295">
        <v>0.19</v>
      </c>
      <c r="G46" s="294">
        <f ca="1">+IF(ISERROR(HLOOKUP($B46,INDIRECT("'Monthly Resource Report'!"&amp;'Green Validation'!G$450676&amp;":"&amp;'Green Validation'!G$450677),'Green Validation'!G$450678,FALSE)),0,HLOOKUP($B46,INDIRECT("'Monthly Resource Report'!"&amp;'Green Validation'!G$450676&amp;":"&amp;'Green Validation'!G$450677),'Green Validation'!G$450678,FALSE))</f>
        <v>231</v>
      </c>
      <c r="H46" s="297">
        <f ca="1">+IF(ISERROR(HLOOKUP($B46,INDIRECT("'Monthly Resource Report'!"&amp;'Green Validation'!H$450676&amp;":"&amp;'Green Validation'!H$450677),'Green Validation'!H$450678,FALSE)),0,HLOOKUP($B46,INDIRECT("'Monthly Resource Report'!"&amp;'Green Validation'!H$450676&amp;":"&amp;'Green Validation'!H$450677),'Green Validation'!H$450678,FALSE))</f>
        <v>5.3290013242552732</v>
      </c>
      <c r="I46" s="317">
        <f ca="1">+IF(ISERROR(HLOOKUP($B46,INDIRECT("'Monthly Resource Report'!"&amp;'Green Validation'!I$450676&amp;":"&amp;'Green Validation'!I$450677),'Green Validation'!I$450678,FALSE)),0,HLOOKUP($B46,INDIRECT("'Monthly Resource Report'!"&amp;'Green Validation'!I$450676&amp;":"&amp;'Green Validation'!I$450677),'Green Validation'!I$450678,FALSE))</f>
        <v>0.20787039441257207</v>
      </c>
      <c r="J46" s="318">
        <f ca="1">+IF(ISERROR(HLOOKUP($B46,INDIRECT("'Monthly Resource Report'!"&amp;'Green Validation'!J$450676&amp;":"&amp;'Green Validation'!J$450677),'Green Validation'!J$450678,FALSE)),0,HLOOKUP($B46,INDIRECT("'Monthly Resource Report'!"&amp;'Green Validation'!J$450676&amp;":"&amp;'Green Validation'!J$450677),'Green Validation'!J$450678,FALSE))</f>
        <v>0.19024417057592866</v>
      </c>
      <c r="L46" s="301">
        <v>42583</v>
      </c>
      <c r="M46" s="294">
        <v>223</v>
      </c>
      <c r="N46" s="297">
        <v>5.3289999999999997</v>
      </c>
      <c r="O46" s="299">
        <v>0.21</v>
      </c>
      <c r="P46" s="295">
        <v>0.19</v>
      </c>
      <c r="Q46" s="294">
        <f ca="1">+IF(ISERROR(HLOOKUP($B46,INDIRECT("'Monthly Resource Report'!"&amp;'Green Validation'!Q$450676&amp;":"&amp;'Green Validation'!Q$450677),'Green Validation'!Q$450678,FALSE)),0,HLOOKUP($B46,INDIRECT("'Monthly Resource Report'!"&amp;'Green Validation'!Q$450676&amp;":"&amp;'Green Validation'!Q$450677),'Green Validation'!Q$450678,FALSE))</f>
        <v>223</v>
      </c>
      <c r="R46" s="297">
        <f ca="1">+IF(ISERROR(HLOOKUP($B46,INDIRECT("'Monthly Resource Report'!"&amp;'Green Validation'!R$450676&amp;":"&amp;'Green Validation'!R$450677),'Green Validation'!R$450678,FALSE)),0,HLOOKUP($B46,INDIRECT("'Monthly Resource Report'!"&amp;'Green Validation'!R$450676&amp;":"&amp;'Green Validation'!R$450677),'Green Validation'!R$450678,FALSE))</f>
        <v>5.3289963431747323</v>
      </c>
      <c r="S46" s="317">
        <f ca="1">+IF(ISERROR(HLOOKUP($B46,INDIRECT("'Monthly Resource Report'!"&amp;'Green Validation'!S$450676&amp;":"&amp;'Green Validation'!S$450677),'Green Validation'!S$450678,FALSE)),0,HLOOKUP($B46,INDIRECT("'Monthly Resource Report'!"&amp;'Green Validation'!S$450676&amp;":"&amp;'Green Validation'!S$450677),'Green Validation'!S$450678,FALSE))</f>
        <v>0.20816008100437711</v>
      </c>
      <c r="T46" s="318">
        <f ca="1">+IF(ISERROR(HLOOKUP($B46,INDIRECT("'Monthly Resource Report'!"&amp;'Green Validation'!T$450676&amp;":"&amp;'Green Validation'!T$450677),'Green Validation'!T$450678,FALSE)),0,HLOOKUP($B46,INDIRECT("'Monthly Resource Report'!"&amp;'Green Validation'!T$450676&amp;":"&amp;'Green Validation'!T$450677),'Green Validation'!T$450678,FALSE))</f>
        <v>0.19009424600179328</v>
      </c>
    </row>
    <row r="47" spans="2:20">
      <c r="B47" s="301">
        <v>42614</v>
      </c>
      <c r="C47" s="294">
        <v>231</v>
      </c>
      <c r="D47" s="297">
        <v>5.3289999999999997</v>
      </c>
      <c r="E47" s="299">
        <v>0.21</v>
      </c>
      <c r="F47" s="295">
        <v>0.19</v>
      </c>
      <c r="G47" s="294">
        <f ca="1">+IF(ISERROR(HLOOKUP($B47,INDIRECT("'Monthly Resource Report'!"&amp;'Green Validation'!G$450676&amp;":"&amp;'Green Validation'!G$450677),'Green Validation'!G$450678,FALSE)),0,HLOOKUP($B47,INDIRECT("'Monthly Resource Report'!"&amp;'Green Validation'!G$450676&amp;":"&amp;'Green Validation'!G$450677),'Green Validation'!G$450678,FALSE))</f>
        <v>231</v>
      </c>
      <c r="H47" s="297">
        <f ca="1">+IF(ISERROR(HLOOKUP($B47,INDIRECT("'Monthly Resource Report'!"&amp;'Green Validation'!H$450676&amp;":"&amp;'Green Validation'!H$450677),'Green Validation'!H$450678,FALSE)),0,HLOOKUP($B47,INDIRECT("'Monthly Resource Report'!"&amp;'Green Validation'!H$450676&amp;":"&amp;'Green Validation'!H$450677),'Green Validation'!H$450678,FALSE))</f>
        <v>5.3290013300262409</v>
      </c>
      <c r="I47" s="317">
        <f ca="1">+IF(ISERROR(HLOOKUP($B47,INDIRECT("'Monthly Resource Report'!"&amp;'Green Validation'!I$450676&amp;":"&amp;'Green Validation'!I$450677),'Green Validation'!I$450678,FALSE)),0,HLOOKUP($B47,INDIRECT("'Monthly Resource Report'!"&amp;'Green Validation'!I$450676&amp;":"&amp;'Green Validation'!I$450677),'Green Validation'!I$450678,FALSE))</f>
        <v>0.20709836239431983</v>
      </c>
      <c r="J47" s="318">
        <f ca="1">+IF(ISERROR(HLOOKUP($B47,INDIRECT("'Monthly Resource Report'!"&amp;'Green Validation'!J$450676&amp;":"&amp;'Green Validation'!J$450677),'Green Validation'!J$450678,FALSE)),0,HLOOKUP($B47,INDIRECT("'Monthly Resource Report'!"&amp;'Green Validation'!J$450676&amp;":"&amp;'Green Validation'!J$450677),'Green Validation'!J$450678,FALSE))</f>
        <v>0.19040716326422924</v>
      </c>
      <c r="L47" s="301">
        <v>42614</v>
      </c>
      <c r="M47" s="294">
        <v>223</v>
      </c>
      <c r="N47" s="297">
        <v>5.3289999999999997</v>
      </c>
      <c r="O47" s="299">
        <v>0.21</v>
      </c>
      <c r="P47" s="295">
        <v>0.19</v>
      </c>
      <c r="Q47" s="294">
        <f ca="1">+IF(ISERROR(HLOOKUP($B47,INDIRECT("'Monthly Resource Report'!"&amp;'Green Validation'!Q$450676&amp;":"&amp;'Green Validation'!Q$450677),'Green Validation'!Q$450678,FALSE)),0,HLOOKUP($B47,INDIRECT("'Monthly Resource Report'!"&amp;'Green Validation'!Q$450676&amp;":"&amp;'Green Validation'!Q$450677),'Green Validation'!Q$450678,FALSE))</f>
        <v>223</v>
      </c>
      <c r="R47" s="297">
        <f ca="1">+IF(ISERROR(HLOOKUP($B47,INDIRECT("'Monthly Resource Report'!"&amp;'Green Validation'!R$450676&amp;":"&amp;'Green Validation'!R$450677),'Green Validation'!R$450678,FALSE)),0,HLOOKUP($B47,INDIRECT("'Monthly Resource Report'!"&amp;'Green Validation'!R$450676&amp;":"&amp;'Green Validation'!R$450677),'Green Validation'!R$450678,FALSE))</f>
        <v>5.3289974156390754</v>
      </c>
      <c r="S47" s="317">
        <f ca="1">+IF(ISERROR(HLOOKUP($B47,INDIRECT("'Monthly Resource Report'!"&amp;'Green Validation'!S$450676&amp;":"&amp;'Green Validation'!S$450677),'Green Validation'!S$450678,FALSE)),0,HLOOKUP($B47,INDIRECT("'Monthly Resource Report'!"&amp;'Green Validation'!S$450676&amp;":"&amp;'Green Validation'!S$450677),'Green Validation'!S$450678,FALSE))</f>
        <v>0.20750824425092121</v>
      </c>
      <c r="T47" s="318">
        <f ca="1">+IF(ISERROR(HLOOKUP($B47,INDIRECT("'Monthly Resource Report'!"&amp;'Green Validation'!T$450676&amp;":"&amp;'Green Validation'!T$450677),'Green Validation'!T$450678,FALSE)),0,HLOOKUP($B47,INDIRECT("'Monthly Resource Report'!"&amp;'Green Validation'!T$450676&amp;":"&amp;'Green Validation'!T$450677),'Green Validation'!T$450678,FALSE))</f>
        <v>0.19019938707633585</v>
      </c>
    </row>
    <row r="48" spans="2:20">
      <c r="B48" s="301">
        <v>42644</v>
      </c>
      <c r="C48" s="294">
        <v>231</v>
      </c>
      <c r="D48" s="297">
        <v>5.3289999999999997</v>
      </c>
      <c r="E48" s="299">
        <v>0.22500000000000001</v>
      </c>
      <c r="F48" s="295">
        <v>0.19</v>
      </c>
      <c r="G48" s="294">
        <f ca="1">+IF(ISERROR(HLOOKUP($B48,INDIRECT("'Monthly Resource Report'!"&amp;'Green Validation'!G$450676&amp;":"&amp;'Green Validation'!G$450677),'Green Validation'!G$450678,FALSE)),0,HLOOKUP($B48,INDIRECT("'Monthly Resource Report'!"&amp;'Green Validation'!G$450676&amp;":"&amp;'Green Validation'!G$450677),'Green Validation'!G$450678,FALSE))</f>
        <v>231</v>
      </c>
      <c r="H48" s="297">
        <f ca="1">+IF(ISERROR(HLOOKUP($B48,INDIRECT("'Monthly Resource Report'!"&amp;'Green Validation'!H$450676&amp;":"&amp;'Green Validation'!H$450677),'Green Validation'!H$450678,FALSE)),0,HLOOKUP($B48,INDIRECT("'Monthly Resource Report'!"&amp;'Green Validation'!H$450676&amp;":"&amp;'Green Validation'!H$450677),'Green Validation'!H$450678,FALSE))</f>
        <v>5.3290013006960102</v>
      </c>
      <c r="I48" s="317">
        <f ca="1">+IF(ISERROR(HLOOKUP($B48,INDIRECT("'Monthly Resource Report'!"&amp;'Green Validation'!I$450676&amp;":"&amp;'Green Validation'!I$450677),'Green Validation'!I$450678,FALSE)),0,HLOOKUP($B48,INDIRECT("'Monthly Resource Report'!"&amp;'Green Validation'!I$450676&amp;":"&amp;'Green Validation'!I$450677),'Green Validation'!I$450678,FALSE))</f>
        <v>0.22207844023969139</v>
      </c>
      <c r="J48" s="318">
        <f ca="1">+IF(ISERROR(HLOOKUP($B48,INDIRECT("'Monthly Resource Report'!"&amp;'Green Validation'!J$450676&amp;":"&amp;'Green Validation'!J$450677),'Green Validation'!J$450678,FALSE)),0,HLOOKUP($B48,INDIRECT("'Monthly Resource Report'!"&amp;'Green Validation'!J$450676&amp;":"&amp;'Green Validation'!J$450677),'Green Validation'!J$450678,FALSE))</f>
        <v>0.1903851610312968</v>
      </c>
      <c r="L48" s="301">
        <v>42644</v>
      </c>
      <c r="M48" s="294">
        <v>223</v>
      </c>
      <c r="N48" s="297">
        <v>5.3289999999999997</v>
      </c>
      <c r="O48" s="299">
        <v>0.22500000000000001</v>
      </c>
      <c r="P48" s="295">
        <v>0.19</v>
      </c>
      <c r="Q48" s="294">
        <f ca="1">+IF(ISERROR(HLOOKUP($B48,INDIRECT("'Monthly Resource Report'!"&amp;'Green Validation'!Q$450676&amp;":"&amp;'Green Validation'!Q$450677),'Green Validation'!Q$450678,FALSE)),0,HLOOKUP($B48,INDIRECT("'Monthly Resource Report'!"&amp;'Green Validation'!Q$450676&amp;":"&amp;'Green Validation'!Q$450677),'Green Validation'!Q$450678,FALSE))</f>
        <v>223</v>
      </c>
      <c r="R48" s="297">
        <f ca="1">+IF(ISERROR(HLOOKUP($B48,INDIRECT("'Monthly Resource Report'!"&amp;'Green Validation'!R$450676&amp;":"&amp;'Green Validation'!R$450677),'Green Validation'!R$450678,FALSE)),0,HLOOKUP($B48,INDIRECT("'Monthly Resource Report'!"&amp;'Green Validation'!R$450676&amp;":"&amp;'Green Validation'!R$450677),'Green Validation'!R$450678,FALSE))</f>
        <v>5.3289982051026366</v>
      </c>
      <c r="S48" s="317">
        <f ca="1">+IF(ISERROR(HLOOKUP($B48,INDIRECT("'Monthly Resource Report'!"&amp;'Green Validation'!S$450676&amp;":"&amp;'Green Validation'!S$450677),'Green Validation'!S$450678,FALSE)),0,HLOOKUP($B48,INDIRECT("'Monthly Resource Report'!"&amp;'Green Validation'!S$450676&amp;":"&amp;'Green Validation'!S$450677),'Green Validation'!S$450678,FALSE))</f>
        <v>0.22244236827603342</v>
      </c>
      <c r="T48" s="318">
        <f ca="1">+IF(ISERROR(HLOOKUP($B48,INDIRECT("'Monthly Resource Report'!"&amp;'Green Validation'!T$450676&amp;":"&amp;'Green Validation'!T$450677),'Green Validation'!T$450678,FALSE)),0,HLOOKUP($B48,INDIRECT("'Monthly Resource Report'!"&amp;'Green Validation'!T$450676&amp;":"&amp;'Green Validation'!T$450677),'Green Validation'!T$450678,FALSE))</f>
        <v>0.19019344892062956</v>
      </c>
    </row>
    <row r="49" spans="2:20">
      <c r="B49" s="301">
        <v>42675</v>
      </c>
      <c r="C49" s="294">
        <v>231</v>
      </c>
      <c r="D49" s="297">
        <v>5.3289999999999997</v>
      </c>
      <c r="E49" s="299">
        <v>0.22500000000000001</v>
      </c>
      <c r="F49" s="295">
        <v>0.19</v>
      </c>
      <c r="G49" s="294">
        <f ca="1">+IF(ISERROR(HLOOKUP($B49,INDIRECT("'Monthly Resource Report'!"&amp;'Green Validation'!G$450676&amp;":"&amp;'Green Validation'!G$450677),'Green Validation'!G$450678,FALSE)),0,HLOOKUP($B49,INDIRECT("'Monthly Resource Report'!"&amp;'Green Validation'!G$450676&amp;":"&amp;'Green Validation'!G$450677),'Green Validation'!G$450678,FALSE))</f>
        <v>231</v>
      </c>
      <c r="H49" s="297">
        <f ca="1">+IF(ISERROR(HLOOKUP($B49,INDIRECT("'Monthly Resource Report'!"&amp;'Green Validation'!H$450676&amp;":"&amp;'Green Validation'!H$450677),'Green Validation'!H$450678,FALSE)),0,HLOOKUP($B49,INDIRECT("'Monthly Resource Report'!"&amp;'Green Validation'!H$450676&amp;":"&amp;'Green Validation'!H$450677),'Green Validation'!H$450678,FALSE))</f>
        <v>5.3290009700704726</v>
      </c>
      <c r="I49" s="317">
        <f ca="1">+IF(ISERROR(HLOOKUP($B49,INDIRECT("'Monthly Resource Report'!"&amp;'Green Validation'!I$450676&amp;":"&amp;'Green Validation'!I$450677),'Green Validation'!I$450678,FALSE)),0,HLOOKUP($B49,INDIRECT("'Monthly Resource Report'!"&amp;'Green Validation'!I$450676&amp;":"&amp;'Green Validation'!I$450677),'Green Validation'!I$450678,FALSE))</f>
        <v>0.22222301200385514</v>
      </c>
      <c r="J49" s="318">
        <f ca="1">+IF(ISERROR(HLOOKUP($B49,INDIRECT("'Monthly Resource Report'!"&amp;'Green Validation'!J$450676&amp;":"&amp;'Green Validation'!J$450677),'Green Validation'!J$450678,FALSE)),0,HLOOKUP($B49,INDIRECT("'Monthly Resource Report'!"&amp;'Green Validation'!J$450676&amp;":"&amp;'Green Validation'!J$450677),'Green Validation'!J$450678,FALSE))</f>
        <v>0.19039194026407641</v>
      </c>
      <c r="L49" s="301">
        <v>42675</v>
      </c>
      <c r="M49" s="294">
        <v>223</v>
      </c>
      <c r="N49" s="297">
        <v>5.3289999999999997</v>
      </c>
      <c r="O49" s="299">
        <v>0.22500000000000001</v>
      </c>
      <c r="P49" s="295">
        <v>0.19</v>
      </c>
      <c r="Q49" s="294">
        <f ca="1">+IF(ISERROR(HLOOKUP($B49,INDIRECT("'Monthly Resource Report'!"&amp;'Green Validation'!Q$450676&amp;":"&amp;'Green Validation'!Q$450677),'Green Validation'!Q$450678,FALSE)),0,HLOOKUP($B49,INDIRECT("'Monthly Resource Report'!"&amp;'Green Validation'!Q$450676&amp;":"&amp;'Green Validation'!Q$450677),'Green Validation'!Q$450678,FALSE))</f>
        <v>223</v>
      </c>
      <c r="R49" s="297">
        <f ca="1">+IF(ISERROR(HLOOKUP($B49,INDIRECT("'Monthly Resource Report'!"&amp;'Green Validation'!R$450676&amp;":"&amp;'Green Validation'!R$450677),'Green Validation'!R$450678,FALSE)),0,HLOOKUP($B49,INDIRECT("'Monthly Resource Report'!"&amp;'Green Validation'!R$450676&amp;":"&amp;'Green Validation'!R$450677),'Green Validation'!R$450678,FALSE))</f>
        <v>5.3289987387995126</v>
      </c>
      <c r="S49" s="317">
        <f ca="1">+IF(ISERROR(HLOOKUP($B49,INDIRECT("'Monthly Resource Report'!"&amp;'Green Validation'!S$450676&amp;":"&amp;'Green Validation'!S$450677),'Green Validation'!S$450678,FALSE)),0,HLOOKUP($B49,INDIRECT("'Monthly Resource Report'!"&amp;'Green Validation'!S$450676&amp;":"&amp;'Green Validation'!S$450677),'Green Validation'!S$450678,FALSE))</f>
        <v>0.22262451607489731</v>
      </c>
      <c r="T49" s="318">
        <f ca="1">+IF(ISERROR(HLOOKUP($B49,INDIRECT("'Monthly Resource Report'!"&amp;'Green Validation'!T$450676&amp;":"&amp;'Green Validation'!T$450677),'Green Validation'!T$450678,FALSE)),0,HLOOKUP($B49,INDIRECT("'Monthly Resource Report'!"&amp;'Green Validation'!T$450676&amp;":"&amp;'Green Validation'!T$450677),'Green Validation'!T$450678,FALSE))</f>
        <v>0.19018715660670513</v>
      </c>
    </row>
    <row r="50" spans="2:20">
      <c r="B50" s="301">
        <v>42705</v>
      </c>
      <c r="C50" s="294">
        <v>231</v>
      </c>
      <c r="D50" s="297">
        <v>5.3289999999999997</v>
      </c>
      <c r="E50" s="299">
        <v>0.22500000000000001</v>
      </c>
      <c r="F50" s="295">
        <v>0.19</v>
      </c>
      <c r="G50" s="294">
        <f ca="1">+IF(ISERROR(HLOOKUP($B50,INDIRECT("'Monthly Resource Report'!"&amp;'Green Validation'!G$450676&amp;":"&amp;'Green Validation'!G$450677),'Green Validation'!G$450678,FALSE)),0,HLOOKUP($B50,INDIRECT("'Monthly Resource Report'!"&amp;'Green Validation'!G$450676&amp;":"&amp;'Green Validation'!G$450677),'Green Validation'!G$450678,FALSE))</f>
        <v>231</v>
      </c>
      <c r="H50" s="297">
        <f ca="1">+IF(ISERROR(HLOOKUP($B50,INDIRECT("'Monthly Resource Report'!"&amp;'Green Validation'!H$450676&amp;":"&amp;'Green Validation'!H$450677),'Green Validation'!H$450678,FALSE)),0,HLOOKUP($B50,INDIRECT("'Monthly Resource Report'!"&amp;'Green Validation'!H$450676&amp;":"&amp;'Green Validation'!H$450677),'Green Validation'!H$450678,FALSE))</f>
        <v>5.3290006745552159</v>
      </c>
      <c r="I50" s="317">
        <f ca="1">+IF(ISERROR(HLOOKUP($B50,INDIRECT("'Monthly Resource Report'!"&amp;'Green Validation'!I$450676&amp;":"&amp;'Green Validation'!I$450677),'Green Validation'!I$450678,FALSE)),0,HLOOKUP($B50,INDIRECT("'Monthly Resource Report'!"&amp;'Green Validation'!I$450676&amp;":"&amp;'Green Validation'!I$450677),'Green Validation'!I$450678,FALSE))</f>
        <v>0.22178344127090616</v>
      </c>
      <c r="J50" s="318">
        <f ca="1">+IF(ISERROR(HLOOKUP($B50,INDIRECT("'Monthly Resource Report'!"&amp;'Green Validation'!J$450676&amp;":"&amp;'Green Validation'!J$450677),'Green Validation'!J$450678,FALSE)),0,HLOOKUP($B50,INDIRECT("'Monthly Resource Report'!"&amp;'Green Validation'!J$450676&amp;":"&amp;'Green Validation'!J$450677),'Green Validation'!J$450678,FALSE))</f>
        <v>0.19025982524150953</v>
      </c>
      <c r="L50" s="301">
        <v>42705</v>
      </c>
      <c r="M50" s="294">
        <v>223</v>
      </c>
      <c r="N50" s="297">
        <v>5.3289999999999997</v>
      </c>
      <c r="O50" s="299">
        <v>0.22500000000000001</v>
      </c>
      <c r="P50" s="295">
        <v>0.19</v>
      </c>
      <c r="Q50" s="294">
        <f ca="1">+IF(ISERROR(HLOOKUP($B50,INDIRECT("'Monthly Resource Report'!"&amp;'Green Validation'!Q$450676&amp;":"&amp;'Green Validation'!Q$450677),'Green Validation'!Q$450678,FALSE)),0,HLOOKUP($B50,INDIRECT("'Monthly Resource Report'!"&amp;'Green Validation'!Q$450676&amp;":"&amp;'Green Validation'!Q$450677),'Green Validation'!Q$450678,FALSE))</f>
        <v>223</v>
      </c>
      <c r="R50" s="297">
        <f ca="1">+IF(ISERROR(HLOOKUP($B50,INDIRECT("'Monthly Resource Report'!"&amp;'Green Validation'!R$450676&amp;":"&amp;'Green Validation'!R$450677),'Green Validation'!R$450678,FALSE)),0,HLOOKUP($B50,INDIRECT("'Monthly Resource Report'!"&amp;'Green Validation'!R$450676&amp;":"&amp;'Green Validation'!R$450677),'Green Validation'!R$450678,FALSE))</f>
        <v>5.3289983371605034</v>
      </c>
      <c r="S50" s="317">
        <f ca="1">+IF(ISERROR(HLOOKUP($B50,INDIRECT("'Monthly Resource Report'!"&amp;'Green Validation'!S$450676&amp;":"&amp;'Green Validation'!S$450677),'Green Validation'!S$450678,FALSE)),0,HLOOKUP($B50,INDIRECT("'Monthly Resource Report'!"&amp;'Green Validation'!S$450676&amp;":"&amp;'Green Validation'!S$450677),'Green Validation'!S$450678,FALSE))</f>
        <v>0.22229172564957247</v>
      </c>
      <c r="T50" s="318">
        <f ca="1">+IF(ISERROR(HLOOKUP($B50,INDIRECT("'Monthly Resource Report'!"&amp;'Green Validation'!T$450676&amp;":"&amp;'Green Validation'!T$450677),'Green Validation'!T$450678,FALSE)),0,HLOOKUP($B50,INDIRECT("'Monthly Resource Report'!"&amp;'Green Validation'!T$450676&amp;":"&amp;'Green Validation'!T$450677),'Green Validation'!T$450678,FALSE))</f>
        <v>0.19018649523014072</v>
      </c>
    </row>
    <row r="51" spans="2:20">
      <c r="B51" s="301">
        <v>42736</v>
      </c>
      <c r="C51" s="294">
        <v>231</v>
      </c>
      <c r="D51" s="297">
        <v>5.4563630999999999</v>
      </c>
      <c r="E51" s="299">
        <v>0.22500000000000001</v>
      </c>
      <c r="F51" s="295">
        <v>0.19</v>
      </c>
      <c r="G51" s="294">
        <f ca="1">+IF(ISERROR(HLOOKUP($B51,INDIRECT("'Monthly Resource Report'!"&amp;'Green Validation'!G$450676&amp;":"&amp;'Green Validation'!G$450677),'Green Validation'!G$450678,FALSE)),0,HLOOKUP($B51,INDIRECT("'Monthly Resource Report'!"&amp;'Green Validation'!G$450676&amp;":"&amp;'Green Validation'!G$450677),'Green Validation'!G$450678,FALSE))</f>
        <v>231</v>
      </c>
      <c r="H51" s="297">
        <f ca="1">+IF(ISERROR(HLOOKUP($B51,INDIRECT("'Monthly Resource Report'!"&amp;'Green Validation'!H$450676&amp;":"&amp;'Green Validation'!H$450677),'Green Validation'!H$450678,FALSE)),0,HLOOKUP($B51,INDIRECT("'Monthly Resource Report'!"&amp;'Green Validation'!H$450676&amp;":"&amp;'Green Validation'!H$450677),'Green Validation'!H$450678,FALSE))</f>
        <v>5.4560064590635022</v>
      </c>
      <c r="I51" s="317">
        <f ca="1">+IF(ISERROR(HLOOKUP($B51,INDIRECT("'Monthly Resource Report'!"&amp;'Green Validation'!I$450676&amp;":"&amp;'Green Validation'!I$450677),'Green Validation'!I$450678,FALSE)),0,HLOOKUP($B51,INDIRECT("'Monthly Resource Report'!"&amp;'Green Validation'!I$450676&amp;":"&amp;'Green Validation'!I$450677),'Green Validation'!I$450678,FALSE))</f>
        <v>0.22268752188142407</v>
      </c>
      <c r="J51" s="318">
        <f ca="1">+IF(ISERROR(HLOOKUP($B51,INDIRECT("'Monthly Resource Report'!"&amp;'Green Validation'!J$450676&amp;":"&amp;'Green Validation'!J$450677),'Green Validation'!J$450678,FALSE)),0,HLOOKUP($B51,INDIRECT("'Monthly Resource Report'!"&amp;'Green Validation'!J$450676&amp;":"&amp;'Green Validation'!J$450677),'Green Validation'!J$450678,FALSE))</f>
        <v>0.19024917596633598</v>
      </c>
      <c r="L51" s="301">
        <v>42736</v>
      </c>
      <c r="M51" s="294">
        <v>223</v>
      </c>
      <c r="N51" s="297">
        <v>5.4563630999999999</v>
      </c>
      <c r="O51" s="299">
        <v>0.22500000000000001</v>
      </c>
      <c r="P51" s="295">
        <v>0.19</v>
      </c>
      <c r="Q51" s="294">
        <f ca="1">+IF(ISERROR(HLOOKUP($B51,INDIRECT("'Monthly Resource Report'!"&amp;'Green Validation'!Q$450676&amp;":"&amp;'Green Validation'!Q$450677),'Green Validation'!Q$450678,FALSE)),0,HLOOKUP($B51,INDIRECT("'Monthly Resource Report'!"&amp;'Green Validation'!Q$450676&amp;":"&amp;'Green Validation'!Q$450677),'Green Validation'!Q$450678,FALSE))</f>
        <v>223</v>
      </c>
      <c r="R51" s="297">
        <f ca="1">+IF(ISERROR(HLOOKUP($B51,INDIRECT("'Monthly Resource Report'!"&amp;'Green Validation'!R$450676&amp;":"&amp;'Green Validation'!R$450677),'Green Validation'!R$450678,FALSE)),0,HLOOKUP($B51,INDIRECT("'Monthly Resource Report'!"&amp;'Green Validation'!R$450676&amp;":"&amp;'Green Validation'!R$450677),'Green Validation'!R$450678,FALSE))</f>
        <v>5.4560018697196115</v>
      </c>
      <c r="S51" s="317">
        <f ca="1">+IF(ISERROR(HLOOKUP($B51,INDIRECT("'Monthly Resource Report'!"&amp;'Green Validation'!S$450676&amp;":"&amp;'Green Validation'!S$450677),'Green Validation'!S$450678,FALSE)),0,HLOOKUP($B51,INDIRECT("'Monthly Resource Report'!"&amp;'Green Validation'!S$450676&amp;":"&amp;'Green Validation'!S$450677),'Green Validation'!S$450678,FALSE))</f>
        <v>0.2229062287496385</v>
      </c>
      <c r="T51" s="318">
        <f ca="1">+IF(ISERROR(HLOOKUP($B51,INDIRECT("'Monthly Resource Report'!"&amp;'Green Validation'!T$450676&amp;":"&amp;'Green Validation'!T$450677),'Green Validation'!T$450678,FALSE)),0,HLOOKUP($B51,INDIRECT("'Monthly Resource Report'!"&amp;'Green Validation'!T$450676&amp;":"&amp;'Green Validation'!T$450677),'Green Validation'!T$450678,FALSE))</f>
        <v>0.19036572116399222</v>
      </c>
    </row>
    <row r="52" spans="2:20">
      <c r="B52" s="301">
        <v>42767</v>
      </c>
      <c r="C52" s="294">
        <v>231</v>
      </c>
      <c r="D52" s="297">
        <v>5.4563630999999999</v>
      </c>
      <c r="E52" s="299">
        <v>0.22500000000000001</v>
      </c>
      <c r="F52" s="295">
        <v>0.19</v>
      </c>
      <c r="G52" s="294">
        <f ca="1">+IF(ISERROR(HLOOKUP($B52,INDIRECT("'Monthly Resource Report'!"&amp;'Green Validation'!G$450676&amp;":"&amp;'Green Validation'!G$450677),'Green Validation'!G$450678,FALSE)),0,HLOOKUP($B52,INDIRECT("'Monthly Resource Report'!"&amp;'Green Validation'!G$450676&amp;":"&amp;'Green Validation'!G$450677),'Green Validation'!G$450678,FALSE))</f>
        <v>231</v>
      </c>
      <c r="H52" s="297">
        <f ca="1">+IF(ISERROR(HLOOKUP($B52,INDIRECT("'Monthly Resource Report'!"&amp;'Green Validation'!H$450676&amp;":"&amp;'Green Validation'!H$450677),'Green Validation'!H$450678,FALSE)),0,HLOOKUP($B52,INDIRECT("'Monthly Resource Report'!"&amp;'Green Validation'!H$450676&amp;":"&amp;'Green Validation'!H$450677),'Green Validation'!H$450678,FALSE))</f>
        <v>5.4560065475372923</v>
      </c>
      <c r="I52" s="317">
        <f ca="1">+IF(ISERROR(HLOOKUP($B52,INDIRECT("'Monthly Resource Report'!"&amp;'Green Validation'!I$450676&amp;":"&amp;'Green Validation'!I$450677),'Green Validation'!I$450678,FALSE)),0,HLOOKUP($B52,INDIRECT("'Monthly Resource Report'!"&amp;'Green Validation'!I$450676&amp;":"&amp;'Green Validation'!I$450677),'Green Validation'!I$450678,FALSE))</f>
        <v>0.22290028117145427</v>
      </c>
      <c r="J52" s="318">
        <f ca="1">+IF(ISERROR(HLOOKUP($B52,INDIRECT("'Monthly Resource Report'!"&amp;'Green Validation'!J$450676&amp;":"&amp;'Green Validation'!J$450677),'Green Validation'!J$450678,FALSE)),0,HLOOKUP($B52,INDIRECT("'Monthly Resource Report'!"&amp;'Green Validation'!J$450676&amp;":"&amp;'Green Validation'!J$450677),'Green Validation'!J$450678,FALSE))</f>
        <v>0.19027349350830061</v>
      </c>
      <c r="L52" s="301">
        <v>42767</v>
      </c>
      <c r="M52" s="294">
        <v>223</v>
      </c>
      <c r="N52" s="297">
        <v>5.4563630999999999</v>
      </c>
      <c r="O52" s="299">
        <v>0.22500000000000001</v>
      </c>
      <c r="P52" s="295">
        <v>0.19</v>
      </c>
      <c r="Q52" s="294">
        <f ca="1">+IF(ISERROR(HLOOKUP($B52,INDIRECT("'Monthly Resource Report'!"&amp;'Green Validation'!Q$450676&amp;":"&amp;'Green Validation'!Q$450677),'Green Validation'!Q$450678,FALSE)),0,HLOOKUP($B52,INDIRECT("'Monthly Resource Report'!"&amp;'Green Validation'!Q$450676&amp;":"&amp;'Green Validation'!Q$450677),'Green Validation'!Q$450678,FALSE))</f>
        <v>223</v>
      </c>
      <c r="R52" s="297">
        <f ca="1">+IF(ISERROR(HLOOKUP($B52,INDIRECT("'Monthly Resource Report'!"&amp;'Green Validation'!R$450676&amp;":"&amp;'Green Validation'!R$450677),'Green Validation'!R$450678,FALSE)),0,HLOOKUP($B52,INDIRECT("'Monthly Resource Report'!"&amp;'Green Validation'!R$450676&amp;":"&amp;'Green Validation'!R$450677),'Green Validation'!R$450678,FALSE))</f>
        <v>5.4560013449590778</v>
      </c>
      <c r="S52" s="317">
        <f ca="1">+IF(ISERROR(HLOOKUP($B52,INDIRECT("'Monthly Resource Report'!"&amp;'Green Validation'!S$450676&amp;":"&amp;'Green Validation'!S$450677),'Green Validation'!S$450678,FALSE)),0,HLOOKUP($B52,INDIRECT("'Monthly Resource Report'!"&amp;'Green Validation'!S$450676&amp;":"&amp;'Green Validation'!S$450677),'Green Validation'!S$450678,FALSE))</f>
        <v>0.22309945608401963</v>
      </c>
      <c r="T52" s="318">
        <f ca="1">+IF(ISERROR(HLOOKUP($B52,INDIRECT("'Monthly Resource Report'!"&amp;'Green Validation'!T$450676&amp;":"&amp;'Green Validation'!T$450677),'Green Validation'!T$450678,FALSE)),0,HLOOKUP($B52,INDIRECT("'Monthly Resource Report'!"&amp;'Green Validation'!T$450676&amp;":"&amp;'Green Validation'!T$450677),'Green Validation'!T$450678,FALSE))</f>
        <v>0.19030361666950543</v>
      </c>
    </row>
    <row r="53" spans="2:20">
      <c r="B53" s="301">
        <v>42795</v>
      </c>
      <c r="C53" s="294">
        <v>231</v>
      </c>
      <c r="D53" s="297">
        <v>5.4563630999999999</v>
      </c>
      <c r="E53" s="299">
        <v>0.22500000000000001</v>
      </c>
      <c r="F53" s="295">
        <v>0.19</v>
      </c>
      <c r="G53" s="294">
        <f ca="1">+IF(ISERROR(HLOOKUP($B53,INDIRECT("'Monthly Resource Report'!"&amp;'Green Validation'!G$450676&amp;":"&amp;'Green Validation'!G$450677),'Green Validation'!G$450678,FALSE)),0,HLOOKUP($B53,INDIRECT("'Monthly Resource Report'!"&amp;'Green Validation'!G$450676&amp;":"&amp;'Green Validation'!G$450677),'Green Validation'!G$450678,FALSE))</f>
        <v>231</v>
      </c>
      <c r="H53" s="297">
        <f ca="1">+IF(ISERROR(HLOOKUP($B53,INDIRECT("'Monthly Resource Report'!"&amp;'Green Validation'!H$450676&amp;":"&amp;'Green Validation'!H$450677),'Green Validation'!H$450678,FALSE)),0,HLOOKUP($B53,INDIRECT("'Monthly Resource Report'!"&amp;'Green Validation'!H$450676&amp;":"&amp;'Green Validation'!H$450677),'Green Validation'!H$450678,FALSE))</f>
        <v>5.4560053251237672</v>
      </c>
      <c r="I53" s="317">
        <f ca="1">+IF(ISERROR(HLOOKUP($B53,INDIRECT("'Monthly Resource Report'!"&amp;'Green Validation'!I$450676&amp;":"&amp;'Green Validation'!I$450677),'Green Validation'!I$450678,FALSE)),0,HLOOKUP($B53,INDIRECT("'Monthly Resource Report'!"&amp;'Green Validation'!I$450676&amp;":"&amp;'Green Validation'!I$450677),'Green Validation'!I$450678,FALSE))</f>
        <v>0.22195766521385496</v>
      </c>
      <c r="J53" s="318">
        <f ca="1">+IF(ISERROR(HLOOKUP($B53,INDIRECT("'Monthly Resource Report'!"&amp;'Green Validation'!J$450676&amp;":"&amp;'Green Validation'!J$450677),'Green Validation'!J$450678,FALSE)),0,HLOOKUP($B53,INDIRECT("'Monthly Resource Report'!"&amp;'Green Validation'!J$450676&amp;":"&amp;'Green Validation'!J$450677),'Green Validation'!J$450678,FALSE))</f>
        <v>0.19026571301588288</v>
      </c>
      <c r="L53" s="301">
        <v>42795</v>
      </c>
      <c r="M53" s="294">
        <v>223</v>
      </c>
      <c r="N53" s="297">
        <v>5.4563630999999999</v>
      </c>
      <c r="O53" s="299">
        <v>0.22500000000000001</v>
      </c>
      <c r="P53" s="295">
        <v>0.19</v>
      </c>
      <c r="Q53" s="294">
        <f ca="1">+IF(ISERROR(HLOOKUP($B53,INDIRECT("'Monthly Resource Report'!"&amp;'Green Validation'!Q$450676&amp;":"&amp;'Green Validation'!Q$450677),'Green Validation'!Q$450678,FALSE)),0,HLOOKUP($B53,INDIRECT("'Monthly Resource Report'!"&amp;'Green Validation'!Q$450676&amp;":"&amp;'Green Validation'!Q$450677),'Green Validation'!Q$450678,FALSE))</f>
        <v>223</v>
      </c>
      <c r="R53" s="297">
        <f ca="1">+IF(ISERROR(HLOOKUP($B53,INDIRECT("'Monthly Resource Report'!"&amp;'Green Validation'!R$450676&amp;":"&amp;'Green Validation'!R$450677),'Green Validation'!R$450678,FALSE)),0,HLOOKUP($B53,INDIRECT("'Monthly Resource Report'!"&amp;'Green Validation'!R$450676&amp;":"&amp;'Green Validation'!R$450677),'Green Validation'!R$450678,FALSE))</f>
        <v>5.4559984428223842</v>
      </c>
      <c r="S53" s="317">
        <f ca="1">+IF(ISERROR(HLOOKUP($B53,INDIRECT("'Monthly Resource Report'!"&amp;'Green Validation'!S$450676&amp;":"&amp;'Green Validation'!S$450677),'Green Validation'!S$450678,FALSE)),0,HLOOKUP($B53,INDIRECT("'Monthly Resource Report'!"&amp;'Green Validation'!S$450676&amp;":"&amp;'Green Validation'!S$450677),'Green Validation'!S$450678,FALSE))</f>
        <v>0.22244390011495913</v>
      </c>
      <c r="T53" s="318">
        <f ca="1">+IF(ISERROR(HLOOKUP($B53,INDIRECT("'Monthly Resource Report'!"&amp;'Green Validation'!T$450676&amp;":"&amp;'Green Validation'!T$450677),'Green Validation'!T$450678,FALSE)),0,HLOOKUP($B53,INDIRECT("'Monthly Resource Report'!"&amp;'Green Validation'!T$450676&amp;":"&amp;'Green Validation'!T$450677),'Green Validation'!T$450678,FALSE))</f>
        <v>0.19050371368501196</v>
      </c>
    </row>
    <row r="54" spans="2:20">
      <c r="B54" s="301">
        <v>42826</v>
      </c>
      <c r="C54" s="294">
        <v>231</v>
      </c>
      <c r="D54" s="297">
        <v>5.4563630999999999</v>
      </c>
      <c r="E54" s="299">
        <v>0.22500000000000001</v>
      </c>
      <c r="F54" s="295">
        <v>0.19</v>
      </c>
      <c r="G54" s="294">
        <f ca="1">+IF(ISERROR(HLOOKUP($B54,INDIRECT("'Monthly Resource Report'!"&amp;'Green Validation'!G$450676&amp;":"&amp;'Green Validation'!G$450677),'Green Validation'!G$450678,FALSE)),0,HLOOKUP($B54,INDIRECT("'Monthly Resource Report'!"&amp;'Green Validation'!G$450676&amp;":"&amp;'Green Validation'!G$450677),'Green Validation'!G$450678,FALSE))</f>
        <v>231</v>
      </c>
      <c r="H54" s="297">
        <f ca="1">+IF(ISERROR(HLOOKUP($B54,INDIRECT("'Monthly Resource Report'!"&amp;'Green Validation'!H$450676&amp;":"&amp;'Green Validation'!H$450677),'Green Validation'!H$450678,FALSE)),0,HLOOKUP($B54,INDIRECT("'Monthly Resource Report'!"&amp;'Green Validation'!H$450676&amp;":"&amp;'Green Validation'!H$450677),'Green Validation'!H$450678,FALSE))</f>
        <v>5.4560058424012272</v>
      </c>
      <c r="I54" s="317">
        <f ca="1">+IF(ISERROR(HLOOKUP($B54,INDIRECT("'Monthly Resource Report'!"&amp;'Green Validation'!I$450676&amp;":"&amp;'Green Validation'!I$450677),'Green Validation'!I$450678,FALSE)),0,HLOOKUP($B54,INDIRECT("'Monthly Resource Report'!"&amp;'Green Validation'!I$450676&amp;":"&amp;'Green Validation'!I$450677),'Green Validation'!I$450678,FALSE))</f>
        <v>0.22149759507291999</v>
      </c>
      <c r="J54" s="318">
        <f ca="1">+IF(ISERROR(HLOOKUP($B54,INDIRECT("'Monthly Resource Report'!"&amp;'Green Validation'!J$450676&amp;":"&amp;'Green Validation'!J$450677),'Green Validation'!J$450678,FALSE)),0,HLOOKUP($B54,INDIRECT("'Monthly Resource Report'!"&amp;'Green Validation'!J$450676&amp;":"&amp;'Green Validation'!J$450677),'Green Validation'!J$450678,FALSE))</f>
        <v>0.19027731134111756</v>
      </c>
      <c r="L54" s="301">
        <v>42826</v>
      </c>
      <c r="M54" s="294">
        <v>223</v>
      </c>
      <c r="N54" s="297">
        <v>5.4563630999999999</v>
      </c>
      <c r="O54" s="299">
        <v>0.22500000000000001</v>
      </c>
      <c r="P54" s="295">
        <v>0.19</v>
      </c>
      <c r="Q54" s="294">
        <f ca="1">+IF(ISERROR(HLOOKUP($B54,INDIRECT("'Monthly Resource Report'!"&amp;'Green Validation'!Q$450676&amp;":"&amp;'Green Validation'!Q$450677),'Green Validation'!Q$450678,FALSE)),0,HLOOKUP($B54,INDIRECT("'Monthly Resource Report'!"&amp;'Green Validation'!Q$450676&amp;":"&amp;'Green Validation'!Q$450677),'Green Validation'!Q$450678,FALSE))</f>
        <v>223</v>
      </c>
      <c r="R54" s="297">
        <f ca="1">+IF(ISERROR(HLOOKUP($B54,INDIRECT("'Monthly Resource Report'!"&amp;'Green Validation'!R$450676&amp;":"&amp;'Green Validation'!R$450677),'Green Validation'!R$450678,FALSE)),0,HLOOKUP($B54,INDIRECT("'Monthly Resource Report'!"&amp;'Green Validation'!R$450676&amp;":"&amp;'Green Validation'!R$450677),'Green Validation'!R$450678,FALSE))</f>
        <v>5.4560020029750067</v>
      </c>
      <c r="S54" s="317">
        <f ca="1">+IF(ISERROR(HLOOKUP($B54,INDIRECT("'Monthly Resource Report'!"&amp;'Green Validation'!S$450676&amp;":"&amp;'Green Validation'!S$450677),'Green Validation'!S$450678,FALSE)),0,HLOOKUP($B54,INDIRECT("'Monthly Resource Report'!"&amp;'Green Validation'!S$450676&amp;":"&amp;'Green Validation'!S$450677),'Green Validation'!S$450678,FALSE))</f>
        <v>0.22194081680441585</v>
      </c>
      <c r="T54" s="318">
        <f ca="1">+IF(ISERROR(HLOOKUP($B54,INDIRECT("'Monthly Resource Report'!"&amp;'Green Validation'!T$450676&amp;":"&amp;'Green Validation'!T$450677),'Green Validation'!T$450678,FALSE)),0,HLOOKUP($B54,INDIRECT("'Monthly Resource Report'!"&amp;'Green Validation'!T$450676&amp;":"&amp;'Green Validation'!T$450677),'Green Validation'!T$450678,FALSE))</f>
        <v>0.19050285191321001</v>
      </c>
    </row>
    <row r="55" spans="2:20">
      <c r="B55" s="301">
        <v>42856</v>
      </c>
      <c r="C55" s="294">
        <v>231</v>
      </c>
      <c r="D55" s="297">
        <v>5.4563630999999999</v>
      </c>
      <c r="E55" s="299">
        <v>0.21</v>
      </c>
      <c r="F55" s="295">
        <v>0.19</v>
      </c>
      <c r="G55" s="294">
        <f ca="1">+IF(ISERROR(HLOOKUP($B55,INDIRECT("'Monthly Resource Report'!"&amp;'Green Validation'!G$450676&amp;":"&amp;'Green Validation'!G$450677),'Green Validation'!G$450678,FALSE)),0,HLOOKUP($B55,INDIRECT("'Monthly Resource Report'!"&amp;'Green Validation'!G$450676&amp;":"&amp;'Green Validation'!G$450677),'Green Validation'!G$450678,FALSE))</f>
        <v>231</v>
      </c>
      <c r="H55" s="297">
        <f ca="1">+IF(ISERROR(HLOOKUP($B55,INDIRECT("'Monthly Resource Report'!"&amp;'Green Validation'!H$450676&amp;":"&amp;'Green Validation'!H$450677),'Green Validation'!H$450678,FALSE)),0,HLOOKUP($B55,INDIRECT("'Monthly Resource Report'!"&amp;'Green Validation'!H$450676&amp;":"&amp;'Green Validation'!H$450677),'Green Validation'!H$450678,FALSE))</f>
        <v>5.4560051454200256</v>
      </c>
      <c r="I55" s="317">
        <f ca="1">+IF(ISERROR(HLOOKUP($B55,INDIRECT("'Monthly Resource Report'!"&amp;'Green Validation'!I$450676&amp;":"&amp;'Green Validation'!I$450677),'Green Validation'!I$450678,FALSE)),0,HLOOKUP($B55,INDIRECT("'Monthly Resource Report'!"&amp;'Green Validation'!I$450676&amp;":"&amp;'Green Validation'!I$450677),'Green Validation'!I$450678,FALSE))</f>
        <v>0.20733303033070938</v>
      </c>
      <c r="J55" s="318">
        <f ca="1">+IF(ISERROR(HLOOKUP($B55,INDIRECT("'Monthly Resource Report'!"&amp;'Green Validation'!J$450676&amp;":"&amp;'Green Validation'!J$450677),'Green Validation'!J$450678,FALSE)),0,HLOOKUP($B55,INDIRECT("'Monthly Resource Report'!"&amp;'Green Validation'!J$450676&amp;":"&amp;'Green Validation'!J$450677),'Green Validation'!J$450678,FALSE))</f>
        <v>0.19025336668563184</v>
      </c>
      <c r="L55" s="301">
        <v>42856</v>
      </c>
      <c r="M55" s="294">
        <v>223</v>
      </c>
      <c r="N55" s="297">
        <v>5.4563630999999999</v>
      </c>
      <c r="O55" s="299">
        <v>0.21</v>
      </c>
      <c r="P55" s="295">
        <v>0.19</v>
      </c>
      <c r="Q55" s="294">
        <f ca="1">+IF(ISERROR(HLOOKUP($B55,INDIRECT("'Monthly Resource Report'!"&amp;'Green Validation'!Q$450676&amp;":"&amp;'Green Validation'!Q$450677),'Green Validation'!Q$450678,FALSE)),0,HLOOKUP($B55,INDIRECT("'Monthly Resource Report'!"&amp;'Green Validation'!Q$450676&amp;":"&amp;'Green Validation'!Q$450677),'Green Validation'!Q$450678,FALSE))</f>
        <v>223</v>
      </c>
      <c r="R55" s="297">
        <f ca="1">+IF(ISERROR(HLOOKUP($B55,INDIRECT("'Monthly Resource Report'!"&amp;'Green Validation'!R$450676&amp;":"&amp;'Green Validation'!R$450677),'Green Validation'!R$450678,FALSE)),0,HLOOKUP($B55,INDIRECT("'Monthly Resource Report'!"&amp;'Green Validation'!R$450676&amp;":"&amp;'Green Validation'!R$450677),'Green Validation'!R$450678,FALSE))</f>
        <v>5.4560028354242807</v>
      </c>
      <c r="S55" s="317">
        <f ca="1">+IF(ISERROR(HLOOKUP($B55,INDIRECT("'Monthly Resource Report'!"&amp;'Green Validation'!S$450676&amp;":"&amp;'Green Validation'!S$450677),'Green Validation'!S$450678,FALSE)),0,HLOOKUP($B55,INDIRECT("'Monthly Resource Report'!"&amp;'Green Validation'!S$450676&amp;":"&amp;'Green Validation'!S$450677),'Green Validation'!S$450678,FALSE))</f>
        <v>0.20763939891440414</v>
      </c>
      <c r="T55" s="318">
        <f ca="1">+IF(ISERROR(HLOOKUP($B55,INDIRECT("'Monthly Resource Report'!"&amp;'Green Validation'!T$450676&amp;":"&amp;'Green Validation'!T$450677),'Green Validation'!T$450678,FALSE)),0,HLOOKUP($B55,INDIRECT("'Monthly Resource Report'!"&amp;'Green Validation'!T$450676&amp;":"&amp;'Green Validation'!T$450677),'Green Validation'!T$450678,FALSE))</f>
        <v>0.19027875672156078</v>
      </c>
    </row>
    <row r="56" spans="2:20">
      <c r="B56" s="301">
        <v>42887</v>
      </c>
      <c r="C56" s="294">
        <v>231</v>
      </c>
      <c r="D56" s="297">
        <v>5.4563630999999999</v>
      </c>
      <c r="E56" s="299">
        <v>0.21</v>
      </c>
      <c r="F56" s="295">
        <v>0.19</v>
      </c>
      <c r="G56" s="294">
        <f ca="1">+IF(ISERROR(HLOOKUP($B56,INDIRECT("'Monthly Resource Report'!"&amp;'Green Validation'!G$450676&amp;":"&amp;'Green Validation'!G$450677),'Green Validation'!G$450678,FALSE)),0,HLOOKUP($B56,INDIRECT("'Monthly Resource Report'!"&amp;'Green Validation'!G$450676&amp;":"&amp;'Green Validation'!G$450677),'Green Validation'!G$450678,FALSE))</f>
        <v>231</v>
      </c>
      <c r="H56" s="297">
        <f ca="1">+IF(ISERROR(HLOOKUP($B56,INDIRECT("'Monthly Resource Report'!"&amp;'Green Validation'!H$450676&amp;":"&amp;'Green Validation'!H$450677),'Green Validation'!H$450678,FALSE)),0,HLOOKUP($B56,INDIRECT("'Monthly Resource Report'!"&amp;'Green Validation'!H$450676&amp;":"&amp;'Green Validation'!H$450677),'Green Validation'!H$450678,FALSE))</f>
        <v>5.456005930496274</v>
      </c>
      <c r="I56" s="317">
        <f ca="1">+IF(ISERROR(HLOOKUP($B56,INDIRECT("'Monthly Resource Report'!"&amp;'Green Validation'!I$450676&amp;":"&amp;'Green Validation'!I$450677),'Green Validation'!I$450678,FALSE)),0,HLOOKUP($B56,INDIRECT("'Monthly Resource Report'!"&amp;'Green Validation'!I$450676&amp;":"&amp;'Green Validation'!I$450677),'Green Validation'!I$450678,FALSE))</f>
        <v>0.20752936917607009</v>
      </c>
      <c r="J56" s="318">
        <f ca="1">+IF(ISERROR(HLOOKUP($B56,INDIRECT("'Monthly Resource Report'!"&amp;'Green Validation'!J$450676&amp;":"&amp;'Green Validation'!J$450677),'Green Validation'!J$450678,FALSE)),0,HLOOKUP($B56,INDIRECT("'Monthly Resource Report'!"&amp;'Green Validation'!J$450676&amp;":"&amp;'Green Validation'!J$450677),'Green Validation'!J$450678,FALSE))</f>
        <v>0.19039852870184668</v>
      </c>
      <c r="L56" s="301">
        <v>42887</v>
      </c>
      <c r="M56" s="294">
        <v>223</v>
      </c>
      <c r="N56" s="297">
        <v>5.4563630999999999</v>
      </c>
      <c r="O56" s="299">
        <v>0.21</v>
      </c>
      <c r="P56" s="295">
        <v>0.19</v>
      </c>
      <c r="Q56" s="294">
        <f ca="1">+IF(ISERROR(HLOOKUP($B56,INDIRECT("'Monthly Resource Report'!"&amp;'Green Validation'!Q$450676&amp;":"&amp;'Green Validation'!Q$450677),'Green Validation'!Q$450678,FALSE)),0,HLOOKUP($B56,INDIRECT("'Monthly Resource Report'!"&amp;'Green Validation'!Q$450676&amp;":"&amp;'Green Validation'!Q$450677),'Green Validation'!Q$450678,FALSE))</f>
        <v>223</v>
      </c>
      <c r="R56" s="297">
        <f ca="1">+IF(ISERROR(HLOOKUP($B56,INDIRECT("'Monthly Resource Report'!"&amp;'Green Validation'!R$450676&amp;":"&amp;'Green Validation'!R$450677),'Green Validation'!R$450678,FALSE)),0,HLOOKUP($B56,INDIRECT("'Monthly Resource Report'!"&amp;'Green Validation'!R$450676&amp;":"&amp;'Green Validation'!R$450677),'Green Validation'!R$450678,FALSE))</f>
        <v>5.4560002480194916</v>
      </c>
      <c r="S56" s="317">
        <f ca="1">+IF(ISERROR(HLOOKUP($B56,INDIRECT("'Monthly Resource Report'!"&amp;'Green Validation'!S$450676&amp;":"&amp;'Green Validation'!S$450677),'Green Validation'!S$450678,FALSE)),0,HLOOKUP($B56,INDIRECT("'Monthly Resource Report'!"&amp;'Green Validation'!S$450676&amp;":"&amp;'Green Validation'!S$450677),'Green Validation'!S$450678,FALSE))</f>
        <v>0.20777958829040752</v>
      </c>
      <c r="T56" s="318">
        <f ca="1">+IF(ISERROR(HLOOKUP($B56,INDIRECT("'Monthly Resource Report'!"&amp;'Green Validation'!T$450676&amp;":"&amp;'Green Validation'!T$450677),'Green Validation'!T$450678,FALSE)),0,HLOOKUP($B56,INDIRECT("'Monthly Resource Report'!"&amp;'Green Validation'!T$450676&amp;":"&amp;'Green Validation'!T$450677),'Green Validation'!T$450678,FALSE))</f>
        <v>0.19018708684926233</v>
      </c>
    </row>
    <row r="57" spans="2:20">
      <c r="B57" s="301">
        <v>42917</v>
      </c>
      <c r="C57" s="294">
        <v>231</v>
      </c>
      <c r="D57" s="297">
        <v>5.4563630999999999</v>
      </c>
      <c r="E57" s="299">
        <v>0.21</v>
      </c>
      <c r="F57" s="295">
        <v>0.19</v>
      </c>
      <c r="G57" s="294">
        <f ca="1">+IF(ISERROR(HLOOKUP($B57,INDIRECT("'Monthly Resource Report'!"&amp;'Green Validation'!G$450676&amp;":"&amp;'Green Validation'!G$450677),'Green Validation'!G$450678,FALSE)),0,HLOOKUP($B57,INDIRECT("'Monthly Resource Report'!"&amp;'Green Validation'!G$450676&amp;":"&amp;'Green Validation'!G$450677),'Green Validation'!G$450678,FALSE))</f>
        <v>231</v>
      </c>
      <c r="H57" s="297">
        <f ca="1">+IF(ISERROR(HLOOKUP($B57,INDIRECT("'Monthly Resource Report'!"&amp;'Green Validation'!H$450676&amp;":"&amp;'Green Validation'!H$450677),'Green Validation'!H$450678,FALSE)),0,HLOOKUP($B57,INDIRECT("'Monthly Resource Report'!"&amp;'Green Validation'!H$450676&amp;":"&amp;'Green Validation'!H$450677),'Green Validation'!H$450678,FALSE))</f>
        <v>5.456007400756401</v>
      </c>
      <c r="I57" s="317">
        <f ca="1">+IF(ISERROR(HLOOKUP($B57,INDIRECT("'Monthly Resource Report'!"&amp;'Green Validation'!I$450676&amp;":"&amp;'Green Validation'!I$450677),'Green Validation'!I$450678,FALSE)),0,HLOOKUP($B57,INDIRECT("'Monthly Resource Report'!"&amp;'Green Validation'!I$450676&amp;":"&amp;'Green Validation'!I$450677),'Green Validation'!I$450678,FALSE))</f>
        <v>0.20753319220843888</v>
      </c>
      <c r="J57" s="318">
        <f ca="1">+IF(ISERROR(HLOOKUP($B57,INDIRECT("'Monthly Resource Report'!"&amp;'Green Validation'!J$450676&amp;":"&amp;'Green Validation'!J$450677),'Green Validation'!J$450678,FALSE)),0,HLOOKUP($B57,INDIRECT("'Monthly Resource Report'!"&amp;'Green Validation'!J$450676&amp;":"&amp;'Green Validation'!J$450677),'Green Validation'!J$450678,FALSE))</f>
        <v>0.19025432046797261</v>
      </c>
      <c r="L57" s="301">
        <v>42917</v>
      </c>
      <c r="M57" s="294">
        <v>223</v>
      </c>
      <c r="N57" s="297">
        <v>5.4563630999999999</v>
      </c>
      <c r="O57" s="299">
        <v>0.21</v>
      </c>
      <c r="P57" s="295">
        <v>0.19</v>
      </c>
      <c r="Q57" s="294">
        <f ca="1">+IF(ISERROR(HLOOKUP($B57,INDIRECT("'Monthly Resource Report'!"&amp;'Green Validation'!Q$450676&amp;":"&amp;'Green Validation'!Q$450677),'Green Validation'!Q$450678,FALSE)),0,HLOOKUP($B57,INDIRECT("'Monthly Resource Report'!"&amp;'Green Validation'!Q$450676&amp;":"&amp;'Green Validation'!Q$450677),'Green Validation'!Q$450678,FALSE))</f>
        <v>223</v>
      </c>
      <c r="R57" s="297">
        <f ca="1">+IF(ISERROR(HLOOKUP($B57,INDIRECT("'Monthly Resource Report'!"&amp;'Green Validation'!R$450676&amp;":"&amp;'Green Validation'!R$450677),'Green Validation'!R$450678,FALSE)),0,HLOOKUP($B57,INDIRECT("'Monthly Resource Report'!"&amp;'Green Validation'!R$450676&amp;":"&amp;'Green Validation'!R$450677),'Green Validation'!R$450678,FALSE))</f>
        <v>5.4560007125741397</v>
      </c>
      <c r="S57" s="317">
        <f ca="1">+IF(ISERROR(HLOOKUP($B57,INDIRECT("'Monthly Resource Report'!"&amp;'Green Validation'!S$450676&amp;":"&amp;'Green Validation'!S$450677),'Green Validation'!S$450678,FALSE)),0,HLOOKUP($B57,INDIRECT("'Monthly Resource Report'!"&amp;'Green Validation'!S$450676&amp;":"&amp;'Green Validation'!S$450677),'Green Validation'!S$450678,FALSE))</f>
        <v>0.20792794117762103</v>
      </c>
      <c r="T57" s="318">
        <f ca="1">+IF(ISERROR(HLOOKUP($B57,INDIRECT("'Monthly Resource Report'!"&amp;'Green Validation'!T$450676&amp;":"&amp;'Green Validation'!T$450677),'Green Validation'!T$450678,FALSE)),0,HLOOKUP($B57,INDIRECT("'Monthly Resource Report'!"&amp;'Green Validation'!T$450676&amp;":"&amp;'Green Validation'!T$450677),'Green Validation'!T$450678,FALSE))</f>
        <v>0.19017921612405334</v>
      </c>
    </row>
    <row r="58" spans="2:20">
      <c r="B58" s="301">
        <v>42948</v>
      </c>
      <c r="C58" s="294">
        <v>231</v>
      </c>
      <c r="D58" s="297">
        <v>5.4563630999999999</v>
      </c>
      <c r="E58" s="299">
        <v>0.21</v>
      </c>
      <c r="F58" s="295">
        <v>0.19</v>
      </c>
      <c r="G58" s="294">
        <f ca="1">+IF(ISERROR(HLOOKUP($B58,INDIRECT("'Monthly Resource Report'!"&amp;'Green Validation'!G$450676&amp;":"&amp;'Green Validation'!G$450677),'Green Validation'!G$450678,FALSE)),0,HLOOKUP($B58,INDIRECT("'Monthly Resource Report'!"&amp;'Green Validation'!G$450676&amp;":"&amp;'Green Validation'!G$450677),'Green Validation'!G$450678,FALSE))</f>
        <v>231</v>
      </c>
      <c r="H58" s="297">
        <f ca="1">+IF(ISERROR(HLOOKUP($B58,INDIRECT("'Monthly Resource Report'!"&amp;'Green Validation'!H$450676&amp;":"&amp;'Green Validation'!H$450677),'Green Validation'!H$450678,FALSE)),0,HLOOKUP($B58,INDIRECT("'Monthly Resource Report'!"&amp;'Green Validation'!H$450676&amp;":"&amp;'Green Validation'!H$450677),'Green Validation'!H$450678,FALSE))</f>
        <v>5.4560064948135425</v>
      </c>
      <c r="I58" s="317">
        <f ca="1">+IF(ISERROR(HLOOKUP($B58,INDIRECT("'Monthly Resource Report'!"&amp;'Green Validation'!I$450676&amp;":"&amp;'Green Validation'!I$450677),'Green Validation'!I$450678,FALSE)),0,HLOOKUP($B58,INDIRECT("'Monthly Resource Report'!"&amp;'Green Validation'!I$450676&amp;":"&amp;'Green Validation'!I$450677),'Green Validation'!I$450678,FALSE))</f>
        <v>0.20782786909133907</v>
      </c>
      <c r="J58" s="318">
        <f ca="1">+IF(ISERROR(HLOOKUP($B58,INDIRECT("'Monthly Resource Report'!"&amp;'Green Validation'!J$450676&amp;":"&amp;'Green Validation'!J$450677),'Green Validation'!J$450678,FALSE)),0,HLOOKUP($B58,INDIRECT("'Monthly Resource Report'!"&amp;'Green Validation'!J$450676&amp;":"&amp;'Green Validation'!J$450677),'Green Validation'!J$450678,FALSE))</f>
        <v>0.19037873908479447</v>
      </c>
      <c r="L58" s="301">
        <v>42948</v>
      </c>
      <c r="M58" s="294">
        <v>223</v>
      </c>
      <c r="N58" s="297">
        <v>5.4563630999999999</v>
      </c>
      <c r="O58" s="299">
        <v>0.21</v>
      </c>
      <c r="P58" s="295">
        <v>0.19</v>
      </c>
      <c r="Q58" s="294">
        <f ca="1">+IF(ISERROR(HLOOKUP($B58,INDIRECT("'Monthly Resource Report'!"&amp;'Green Validation'!Q$450676&amp;":"&amp;'Green Validation'!Q$450677),'Green Validation'!Q$450678,FALSE)),0,HLOOKUP($B58,INDIRECT("'Monthly Resource Report'!"&amp;'Green Validation'!Q$450676&amp;":"&amp;'Green Validation'!Q$450677),'Green Validation'!Q$450678,FALSE))</f>
        <v>223</v>
      </c>
      <c r="R58" s="297">
        <f ca="1">+IF(ISERROR(HLOOKUP($B58,INDIRECT("'Monthly Resource Report'!"&amp;'Green Validation'!R$450676&amp;":"&amp;'Green Validation'!R$450677),'Green Validation'!R$450678,FALSE)),0,HLOOKUP($B58,INDIRECT("'Monthly Resource Report'!"&amp;'Green Validation'!R$450676&amp;":"&amp;'Green Validation'!R$450677),'Green Validation'!R$450678,FALSE))</f>
        <v>5.4560003596923252</v>
      </c>
      <c r="S58" s="317">
        <f ca="1">+IF(ISERROR(HLOOKUP($B58,INDIRECT("'Monthly Resource Report'!"&amp;'Green Validation'!S$450676&amp;":"&amp;'Green Validation'!S$450677),'Green Validation'!S$450678,FALSE)),0,HLOOKUP($B58,INDIRECT("'Monthly Resource Report'!"&amp;'Green Validation'!S$450676&amp;":"&amp;'Green Validation'!S$450677),'Green Validation'!S$450678,FALSE))</f>
        <v>0.20814910508105527</v>
      </c>
      <c r="T58" s="318">
        <f ca="1">+IF(ISERROR(HLOOKUP($B58,INDIRECT("'Monthly Resource Report'!"&amp;'Green Validation'!T$450676&amp;":"&amp;'Green Validation'!T$450677),'Green Validation'!T$450678,FALSE)),0,HLOOKUP($B58,INDIRECT("'Monthly Resource Report'!"&amp;'Green Validation'!T$450676&amp;":"&amp;'Green Validation'!T$450677),'Green Validation'!T$450678,FALSE))</f>
        <v>0.19027088725773758</v>
      </c>
    </row>
    <row r="59" spans="2:20">
      <c r="B59" s="301">
        <v>42979</v>
      </c>
      <c r="C59" s="294">
        <v>231</v>
      </c>
      <c r="D59" s="297">
        <v>5.4563630999999999</v>
      </c>
      <c r="E59" s="299">
        <v>0.21</v>
      </c>
      <c r="F59" s="295">
        <v>0.19</v>
      </c>
      <c r="G59" s="294">
        <f ca="1">+IF(ISERROR(HLOOKUP($B59,INDIRECT("'Monthly Resource Report'!"&amp;'Green Validation'!G$450676&amp;":"&amp;'Green Validation'!G$450677),'Green Validation'!G$450678,FALSE)),0,HLOOKUP($B59,INDIRECT("'Monthly Resource Report'!"&amp;'Green Validation'!G$450676&amp;":"&amp;'Green Validation'!G$450677),'Green Validation'!G$450678,FALSE))</f>
        <v>231</v>
      </c>
      <c r="H59" s="297">
        <f ca="1">+IF(ISERROR(HLOOKUP($B59,INDIRECT("'Monthly Resource Report'!"&amp;'Green Validation'!H$450676&amp;":"&amp;'Green Validation'!H$450677),'Green Validation'!H$450678,FALSE)),0,HLOOKUP($B59,INDIRECT("'Monthly Resource Report'!"&amp;'Green Validation'!H$450676&amp;":"&amp;'Green Validation'!H$450677),'Green Validation'!H$450678,FALSE))</f>
        <v>5.4560056018333274</v>
      </c>
      <c r="I59" s="317">
        <f ca="1">+IF(ISERROR(HLOOKUP($B59,INDIRECT("'Monthly Resource Report'!"&amp;'Green Validation'!I$450676&amp;":"&amp;'Green Validation'!I$450677),'Green Validation'!I$450678,FALSE)),0,HLOOKUP($B59,INDIRECT("'Monthly Resource Report'!"&amp;'Green Validation'!I$450676&amp;":"&amp;'Green Validation'!I$450677),'Green Validation'!I$450678,FALSE))</f>
        <v>0.20681184096306093</v>
      </c>
      <c r="J59" s="318">
        <f ca="1">+IF(ISERROR(HLOOKUP($B59,INDIRECT("'Monthly Resource Report'!"&amp;'Green Validation'!J$450676&amp;":"&amp;'Green Validation'!J$450677),'Green Validation'!J$450678,FALSE)),0,HLOOKUP($B59,INDIRECT("'Monthly Resource Report'!"&amp;'Green Validation'!J$450676&amp;":"&amp;'Green Validation'!J$450677),'Green Validation'!J$450678,FALSE))</f>
        <v>0.19026636295697014</v>
      </c>
      <c r="L59" s="301">
        <v>42979</v>
      </c>
      <c r="M59" s="294">
        <v>223</v>
      </c>
      <c r="N59" s="297">
        <v>5.4563630999999999</v>
      </c>
      <c r="O59" s="299">
        <v>0.21</v>
      </c>
      <c r="P59" s="295">
        <v>0.19</v>
      </c>
      <c r="Q59" s="294">
        <f ca="1">+IF(ISERROR(HLOOKUP($B59,INDIRECT("'Monthly Resource Report'!"&amp;'Green Validation'!Q$450676&amp;":"&amp;'Green Validation'!Q$450677),'Green Validation'!Q$450678,FALSE)),0,HLOOKUP($B59,INDIRECT("'Monthly Resource Report'!"&amp;'Green Validation'!Q$450676&amp;":"&amp;'Green Validation'!Q$450677),'Green Validation'!Q$450678,FALSE))</f>
        <v>223</v>
      </c>
      <c r="R59" s="297">
        <f ca="1">+IF(ISERROR(HLOOKUP($B59,INDIRECT("'Monthly Resource Report'!"&amp;'Green Validation'!R$450676&amp;":"&amp;'Green Validation'!R$450677),'Green Validation'!R$450678,FALSE)),0,HLOOKUP($B59,INDIRECT("'Monthly Resource Report'!"&amp;'Green Validation'!R$450676&amp;":"&amp;'Green Validation'!R$450677),'Green Validation'!R$450678,FALSE))</f>
        <v>5.456000149700599</v>
      </c>
      <c r="S59" s="317">
        <f ca="1">+IF(ISERROR(HLOOKUP($B59,INDIRECT("'Monthly Resource Report'!"&amp;'Green Validation'!S$450676&amp;":"&amp;'Green Validation'!S$450677),'Green Validation'!S$450678,FALSE)),0,HLOOKUP($B59,INDIRECT("'Monthly Resource Report'!"&amp;'Green Validation'!S$450676&amp;":"&amp;'Green Validation'!S$450677),'Green Validation'!S$450678,FALSE))</f>
        <v>0.20722975064830304</v>
      </c>
      <c r="T59" s="318">
        <f ca="1">+IF(ISERROR(HLOOKUP($B59,INDIRECT("'Monthly Resource Report'!"&amp;'Green Validation'!T$450676&amp;":"&amp;'Green Validation'!T$450677),'Green Validation'!T$450678,FALSE)),0,HLOOKUP($B59,INDIRECT("'Monthly Resource Report'!"&amp;'Green Validation'!T$450676&amp;":"&amp;'Green Validation'!T$450677),'Green Validation'!T$450678,FALSE))</f>
        <v>0.19020119657671261</v>
      </c>
    </row>
    <row r="60" spans="2:20">
      <c r="B60" s="301">
        <v>43009</v>
      </c>
      <c r="C60" s="294">
        <v>231</v>
      </c>
      <c r="D60" s="297">
        <v>5.4563630999999999</v>
      </c>
      <c r="E60" s="299">
        <v>0.22500000000000001</v>
      </c>
      <c r="F60" s="295">
        <v>0.19</v>
      </c>
      <c r="G60" s="294">
        <f ca="1">+IF(ISERROR(HLOOKUP($B60,INDIRECT("'Monthly Resource Report'!"&amp;'Green Validation'!G$450676&amp;":"&amp;'Green Validation'!G$450677),'Green Validation'!G$450678,FALSE)),0,HLOOKUP($B60,INDIRECT("'Monthly Resource Report'!"&amp;'Green Validation'!G$450676&amp;":"&amp;'Green Validation'!G$450677),'Green Validation'!G$450678,FALSE))</f>
        <v>231</v>
      </c>
      <c r="H60" s="297">
        <f ca="1">+IF(ISERROR(HLOOKUP($B60,INDIRECT("'Monthly Resource Report'!"&amp;'Green Validation'!H$450676&amp;":"&amp;'Green Validation'!H$450677),'Green Validation'!H$450678,FALSE)),0,HLOOKUP($B60,INDIRECT("'Monthly Resource Report'!"&amp;'Green Validation'!H$450676&amp;":"&amp;'Green Validation'!H$450677),'Green Validation'!H$450678,FALSE))</f>
        <v>5.4560051113240826</v>
      </c>
      <c r="I60" s="317">
        <f ca="1">+IF(ISERROR(HLOOKUP($B60,INDIRECT("'Monthly Resource Report'!"&amp;'Green Validation'!I$450676&amp;":"&amp;'Green Validation'!I$450677),'Green Validation'!I$450678,FALSE)),0,HLOOKUP($B60,INDIRECT("'Monthly Resource Report'!"&amp;'Green Validation'!I$450676&amp;":"&amp;'Green Validation'!I$450677),'Green Validation'!I$450678,FALSE))</f>
        <v>0.22190292610115062</v>
      </c>
      <c r="J60" s="318">
        <f ca="1">+IF(ISERROR(HLOOKUP($B60,INDIRECT("'Monthly Resource Report'!"&amp;'Green Validation'!J$450676&amp;":"&amp;'Green Validation'!J$450677),'Green Validation'!J$450678,FALSE)),0,HLOOKUP($B60,INDIRECT("'Monthly Resource Report'!"&amp;'Green Validation'!J$450676&amp;":"&amp;'Green Validation'!J$450677),'Green Validation'!J$450678,FALSE))</f>
        <v>0.19039638889421959</v>
      </c>
      <c r="L60" s="301">
        <v>43009</v>
      </c>
      <c r="M60" s="294">
        <v>223</v>
      </c>
      <c r="N60" s="297">
        <v>5.4563630999999999</v>
      </c>
      <c r="O60" s="299">
        <v>0.22500000000000001</v>
      </c>
      <c r="P60" s="295">
        <v>0.19</v>
      </c>
      <c r="Q60" s="294">
        <f ca="1">+IF(ISERROR(HLOOKUP($B60,INDIRECT("'Monthly Resource Report'!"&amp;'Green Validation'!Q$450676&amp;":"&amp;'Green Validation'!Q$450677),'Green Validation'!Q$450678,FALSE)),0,HLOOKUP($B60,INDIRECT("'Monthly Resource Report'!"&amp;'Green Validation'!Q$450676&amp;":"&amp;'Green Validation'!Q$450677),'Green Validation'!Q$450678,FALSE))</f>
        <v>223</v>
      </c>
      <c r="R60" s="297">
        <f ca="1">+IF(ISERROR(HLOOKUP($B60,INDIRECT("'Monthly Resource Report'!"&amp;'Green Validation'!R$450676&amp;":"&amp;'Green Validation'!R$450677),'Green Validation'!R$450678,FALSE)),0,HLOOKUP($B60,INDIRECT("'Monthly Resource Report'!"&amp;'Green Validation'!R$450676&amp;":"&amp;'Green Validation'!R$450677),'Green Validation'!R$450678,FALSE))</f>
        <v>5.4560029114366655</v>
      </c>
      <c r="S60" s="317">
        <f ca="1">+IF(ISERROR(HLOOKUP($B60,INDIRECT("'Monthly Resource Report'!"&amp;'Green Validation'!S$450676&amp;":"&amp;'Green Validation'!S$450677),'Green Validation'!S$450678,FALSE)),0,HLOOKUP($B60,INDIRECT("'Monthly Resource Report'!"&amp;'Green Validation'!S$450676&amp;":"&amp;'Green Validation'!S$450677),'Green Validation'!S$450678,FALSE))</f>
        <v>0.22237010598501752</v>
      </c>
      <c r="T60" s="318">
        <f ca="1">+IF(ISERROR(HLOOKUP($B60,INDIRECT("'Monthly Resource Report'!"&amp;'Green Validation'!T$450676&amp;":"&amp;'Green Validation'!T$450677),'Green Validation'!T$450678,FALSE)),0,HLOOKUP($B60,INDIRECT("'Monthly Resource Report'!"&amp;'Green Validation'!T$450676&amp;":"&amp;'Green Validation'!T$450677),'Green Validation'!T$450678,FALSE))</f>
        <v>0.19018730974410084</v>
      </c>
    </row>
    <row r="61" spans="2:20">
      <c r="B61" s="301">
        <v>43040</v>
      </c>
      <c r="C61" s="294">
        <v>231</v>
      </c>
      <c r="D61" s="297">
        <v>5.4563630999999999</v>
      </c>
      <c r="E61" s="299">
        <v>0.22500000000000001</v>
      </c>
      <c r="F61" s="295">
        <v>0.19</v>
      </c>
      <c r="G61" s="294">
        <f ca="1">+IF(ISERROR(HLOOKUP($B61,INDIRECT("'Monthly Resource Report'!"&amp;'Green Validation'!G$450676&amp;":"&amp;'Green Validation'!G$450677),'Green Validation'!G$450678,FALSE)),0,HLOOKUP($B61,INDIRECT("'Monthly Resource Report'!"&amp;'Green Validation'!G$450676&amp;":"&amp;'Green Validation'!G$450677),'Green Validation'!G$450678,FALSE))</f>
        <v>231</v>
      </c>
      <c r="H61" s="297">
        <f ca="1">+IF(ISERROR(HLOOKUP($B61,INDIRECT("'Monthly Resource Report'!"&amp;'Green Validation'!H$450676&amp;":"&amp;'Green Validation'!H$450677),'Green Validation'!H$450678,FALSE)),0,HLOOKUP($B61,INDIRECT("'Monthly Resource Report'!"&amp;'Green Validation'!H$450676&amp;":"&amp;'Green Validation'!H$450677),'Green Validation'!H$450678,FALSE))</f>
        <v>5.4560044454004437</v>
      </c>
      <c r="I61" s="317">
        <f ca="1">+IF(ISERROR(HLOOKUP($B61,INDIRECT("'Monthly Resource Report'!"&amp;'Green Validation'!I$450676&amp;":"&amp;'Green Validation'!I$450677),'Green Validation'!I$450678,FALSE)),0,HLOOKUP($B61,INDIRECT("'Monthly Resource Report'!"&amp;'Green Validation'!I$450676&amp;":"&amp;'Green Validation'!I$450677),'Green Validation'!I$450678,FALSE))</f>
        <v>0.22205475007129213</v>
      </c>
      <c r="J61" s="318">
        <f ca="1">+IF(ISERROR(HLOOKUP($B61,INDIRECT("'Monthly Resource Report'!"&amp;'Green Validation'!J$450676&amp;":"&amp;'Green Validation'!J$450677),'Green Validation'!J$450678,FALSE)),0,HLOOKUP($B61,INDIRECT("'Monthly Resource Report'!"&amp;'Green Validation'!J$450676&amp;":"&amp;'Green Validation'!J$450677),'Green Validation'!J$450678,FALSE))</f>
        <v>0.19040939297096343</v>
      </c>
      <c r="L61" s="301">
        <v>43040</v>
      </c>
      <c r="M61" s="294">
        <v>223</v>
      </c>
      <c r="N61" s="297">
        <v>5.4563630999999999</v>
      </c>
      <c r="O61" s="299">
        <v>0.22500000000000001</v>
      </c>
      <c r="P61" s="295">
        <v>0.19</v>
      </c>
      <c r="Q61" s="294">
        <f ca="1">+IF(ISERROR(HLOOKUP($B61,INDIRECT("'Monthly Resource Report'!"&amp;'Green Validation'!Q$450676&amp;":"&amp;'Green Validation'!Q$450677),'Green Validation'!Q$450678,FALSE)),0,HLOOKUP($B61,INDIRECT("'Monthly Resource Report'!"&amp;'Green Validation'!Q$450676&amp;":"&amp;'Green Validation'!Q$450677),'Green Validation'!Q$450678,FALSE))</f>
        <v>223</v>
      </c>
      <c r="R61" s="297">
        <f ca="1">+IF(ISERROR(HLOOKUP($B61,INDIRECT("'Monthly Resource Report'!"&amp;'Green Validation'!R$450676&amp;":"&amp;'Green Validation'!R$450677),'Green Validation'!R$450678,FALSE)),0,HLOOKUP($B61,INDIRECT("'Monthly Resource Report'!"&amp;'Green Validation'!R$450676&amp;":"&amp;'Green Validation'!R$450677),'Green Validation'!R$450678,FALSE))</f>
        <v>5.4560013812667547</v>
      </c>
      <c r="S61" s="317">
        <f ca="1">+IF(ISERROR(HLOOKUP($B61,INDIRECT("'Monthly Resource Report'!"&amp;'Green Validation'!S$450676&amp;":"&amp;'Green Validation'!S$450677),'Green Validation'!S$450678,FALSE)),0,HLOOKUP($B61,INDIRECT("'Monthly Resource Report'!"&amp;'Green Validation'!S$450676&amp;":"&amp;'Green Validation'!S$450677),'Green Validation'!S$450678,FALSE))</f>
        <v>0.22237163861098855</v>
      </c>
      <c r="T61" s="318">
        <f ca="1">+IF(ISERROR(HLOOKUP($B61,INDIRECT("'Monthly Resource Report'!"&amp;'Green Validation'!T$450676&amp;":"&amp;'Green Validation'!T$450677),'Green Validation'!T$450678,FALSE)),0,HLOOKUP($B61,INDIRECT("'Monthly Resource Report'!"&amp;'Green Validation'!T$450676&amp;":"&amp;'Green Validation'!T$450677),'Green Validation'!T$450678,FALSE))</f>
        <v>0.1901944824238028</v>
      </c>
    </row>
    <row r="62" spans="2:20">
      <c r="B62" s="301">
        <v>43070</v>
      </c>
      <c r="C62" s="294">
        <v>231</v>
      </c>
      <c r="D62" s="297">
        <v>5.4563630999999999</v>
      </c>
      <c r="E62" s="299">
        <v>0.22500000000000001</v>
      </c>
      <c r="F62" s="295">
        <v>0.19</v>
      </c>
      <c r="G62" s="294">
        <f ca="1">+IF(ISERROR(HLOOKUP($B62,INDIRECT("'Monthly Resource Report'!"&amp;'Green Validation'!G$450676&amp;":"&amp;'Green Validation'!G$450677),'Green Validation'!G$450678,FALSE)),0,HLOOKUP($B62,INDIRECT("'Monthly Resource Report'!"&amp;'Green Validation'!G$450676&amp;":"&amp;'Green Validation'!G$450677),'Green Validation'!G$450678,FALSE))</f>
        <v>231</v>
      </c>
      <c r="H62" s="297">
        <f ca="1">+IF(ISERROR(HLOOKUP($B62,INDIRECT("'Monthly Resource Report'!"&amp;'Green Validation'!H$450676&amp;":"&amp;'Green Validation'!H$450677),'Green Validation'!H$450678,FALSE)),0,HLOOKUP($B62,INDIRECT("'Monthly Resource Report'!"&amp;'Green Validation'!H$450676&amp;":"&amp;'Green Validation'!H$450677),'Green Validation'!H$450678,FALSE))</f>
        <v>5.4560064294331356</v>
      </c>
      <c r="I62" s="317">
        <f ca="1">+IF(ISERROR(HLOOKUP($B62,INDIRECT("'Monthly Resource Report'!"&amp;'Green Validation'!I$450676&amp;":"&amp;'Green Validation'!I$450677),'Green Validation'!I$450678,FALSE)),0,HLOOKUP($B62,INDIRECT("'Monthly Resource Report'!"&amp;'Green Validation'!I$450676&amp;":"&amp;'Green Validation'!I$450677),'Green Validation'!I$450678,FALSE))</f>
        <v>0.22183740244049915</v>
      </c>
      <c r="J62" s="318">
        <f ca="1">+IF(ISERROR(HLOOKUP($B62,INDIRECT("'Monthly Resource Report'!"&amp;'Green Validation'!J$450676&amp;":"&amp;'Green Validation'!J$450677),'Green Validation'!J$450678,FALSE)),0,HLOOKUP($B62,INDIRECT("'Monthly Resource Report'!"&amp;'Green Validation'!J$450676&amp;":"&amp;'Green Validation'!J$450677),'Green Validation'!J$450678,FALSE))</f>
        <v>0.19038826141840004</v>
      </c>
      <c r="L62" s="301">
        <v>43070</v>
      </c>
      <c r="M62" s="294">
        <v>223</v>
      </c>
      <c r="N62" s="297">
        <v>5.4563630999999999</v>
      </c>
      <c r="O62" s="299">
        <v>0.22500000000000001</v>
      </c>
      <c r="P62" s="295">
        <v>0.19</v>
      </c>
      <c r="Q62" s="294">
        <f ca="1">+IF(ISERROR(HLOOKUP($B62,INDIRECT("'Monthly Resource Report'!"&amp;'Green Validation'!Q$450676&amp;":"&amp;'Green Validation'!Q$450677),'Green Validation'!Q$450678,FALSE)),0,HLOOKUP($B62,INDIRECT("'Monthly Resource Report'!"&amp;'Green Validation'!Q$450676&amp;":"&amp;'Green Validation'!Q$450677),'Green Validation'!Q$450678,FALSE))</f>
        <v>223</v>
      </c>
      <c r="R62" s="297">
        <f ca="1">+IF(ISERROR(HLOOKUP($B62,INDIRECT("'Monthly Resource Report'!"&amp;'Green Validation'!R$450676&amp;":"&amp;'Green Validation'!R$450677),'Green Validation'!R$450678,FALSE)),0,HLOOKUP($B62,INDIRECT("'Monthly Resource Report'!"&amp;'Green Validation'!R$450676&amp;":"&amp;'Green Validation'!R$450677),'Green Validation'!R$450678,FALSE))</f>
        <v>5.4560019941620181</v>
      </c>
      <c r="S62" s="317">
        <f ca="1">+IF(ISERROR(HLOOKUP($B62,INDIRECT("'Monthly Resource Report'!"&amp;'Green Validation'!S$450676&amp;":"&amp;'Green Validation'!S$450677),'Green Validation'!S$450678,FALSE)),0,HLOOKUP($B62,INDIRECT("'Monthly Resource Report'!"&amp;'Green Validation'!S$450676&amp;":"&amp;'Green Validation'!S$450677),'Green Validation'!S$450678,FALSE))</f>
        <v>0.22219252942008022</v>
      </c>
      <c r="T62" s="318">
        <f ca="1">+IF(ISERROR(HLOOKUP($B62,INDIRECT("'Monthly Resource Report'!"&amp;'Green Validation'!T$450676&amp;":"&amp;'Green Validation'!T$450677),'Green Validation'!T$450678,FALSE)),0,HLOOKUP($B62,INDIRECT("'Monthly Resource Report'!"&amp;'Green Validation'!T$450676&amp;":"&amp;'Green Validation'!T$450677),'Green Validation'!T$450678,FALSE))</f>
        <v>0.1902792220744037</v>
      </c>
    </row>
    <row r="63" spans="2:20">
      <c r="B63" s="301">
        <v>43101</v>
      </c>
      <c r="C63" s="294">
        <v>231</v>
      </c>
      <c r="D63" s="297">
        <v>5.5938634501199997</v>
      </c>
      <c r="E63" s="299">
        <v>0.22500000000000001</v>
      </c>
      <c r="F63" s="295">
        <v>0.19</v>
      </c>
      <c r="G63" s="294">
        <f ca="1">+IF(ISERROR(HLOOKUP($B63,INDIRECT("'Monthly Resource Report'!"&amp;'Green Validation'!G$450676&amp;":"&amp;'Green Validation'!G$450677),'Green Validation'!G$450678,FALSE)),0,HLOOKUP($B63,INDIRECT("'Monthly Resource Report'!"&amp;'Green Validation'!G$450676&amp;":"&amp;'Green Validation'!G$450677),'Green Validation'!G$450678,FALSE))</f>
        <v>231</v>
      </c>
      <c r="H63" s="297">
        <f ca="1">+IF(ISERROR(HLOOKUP($B63,INDIRECT("'Monthly Resource Report'!"&amp;'Green Validation'!H$450676&amp;":"&amp;'Green Validation'!H$450677),'Green Validation'!H$450678,FALSE)),0,HLOOKUP($B63,INDIRECT("'Monthly Resource Report'!"&amp;'Green Validation'!H$450676&amp;":"&amp;'Green Validation'!H$450677),'Green Validation'!H$450678,FALSE))</f>
        <v>5.5940034419274793</v>
      </c>
      <c r="I63" s="317">
        <f ca="1">+IF(ISERROR(HLOOKUP($B63,INDIRECT("'Monthly Resource Report'!"&amp;'Green Validation'!I$450676&amp;":"&amp;'Green Validation'!I$450677),'Green Validation'!I$450678,FALSE)),0,HLOOKUP($B63,INDIRECT("'Monthly Resource Report'!"&amp;'Green Validation'!I$450676&amp;":"&amp;'Green Validation'!I$450677),'Green Validation'!I$450678,FALSE))</f>
        <v>0.22293630040662216</v>
      </c>
      <c r="J63" s="318">
        <f ca="1">+IF(ISERROR(HLOOKUP($B63,INDIRECT("'Monthly Resource Report'!"&amp;'Green Validation'!J$450676&amp;":"&amp;'Green Validation'!J$450677),'Green Validation'!J$450678,FALSE)),0,HLOOKUP($B63,INDIRECT("'Monthly Resource Report'!"&amp;'Green Validation'!J$450676&amp;":"&amp;'Green Validation'!J$450677),'Green Validation'!J$450678,FALSE))</f>
        <v>0.19036969744091292</v>
      </c>
      <c r="L63" s="301">
        <v>43101</v>
      </c>
      <c r="M63" s="294">
        <v>223</v>
      </c>
      <c r="N63" s="297">
        <v>5.5938634501199997</v>
      </c>
      <c r="O63" s="299">
        <v>0.22500000000000001</v>
      </c>
      <c r="P63" s="295">
        <v>0.19</v>
      </c>
      <c r="Q63" s="294">
        <f ca="1">+IF(ISERROR(HLOOKUP($B63,INDIRECT("'Monthly Resource Report'!"&amp;'Green Validation'!Q$450676&amp;":"&amp;'Green Validation'!Q$450677),'Green Validation'!Q$450678,FALSE)),0,HLOOKUP($B63,INDIRECT("'Monthly Resource Report'!"&amp;'Green Validation'!Q$450676&amp;":"&amp;'Green Validation'!Q$450677),'Green Validation'!Q$450678,FALSE))</f>
        <v>223</v>
      </c>
      <c r="R63" s="297">
        <f ca="1">+IF(ISERROR(HLOOKUP($B63,INDIRECT("'Monthly Resource Report'!"&amp;'Green Validation'!R$450676&amp;":"&amp;'Green Validation'!R$450677),'Green Validation'!R$450678,FALSE)),0,HLOOKUP($B63,INDIRECT("'Monthly Resource Report'!"&amp;'Green Validation'!R$450676&amp;":"&amp;'Green Validation'!R$450677),'Green Validation'!R$450678,FALSE))</f>
        <v>5.5940052693614364</v>
      </c>
      <c r="S63" s="317">
        <f ca="1">+IF(ISERROR(HLOOKUP($B63,INDIRECT("'Monthly Resource Report'!"&amp;'Green Validation'!S$450676&amp;":"&amp;'Green Validation'!S$450677),'Green Validation'!S$450678,FALSE)),0,HLOOKUP($B63,INDIRECT("'Monthly Resource Report'!"&amp;'Green Validation'!S$450676&amp;":"&amp;'Green Validation'!S$450677),'Green Validation'!S$450678,FALSE))</f>
        <v>0.22303338863923008</v>
      </c>
      <c r="T63" s="318">
        <f ca="1">+IF(ISERROR(HLOOKUP($B63,INDIRECT("'Monthly Resource Report'!"&amp;'Green Validation'!T$450676&amp;":"&amp;'Green Validation'!T$450677),'Green Validation'!T$450678,FALSE)),0,HLOOKUP($B63,INDIRECT("'Monthly Resource Report'!"&amp;'Green Validation'!T$450676&amp;":"&amp;'Green Validation'!T$450677),'Green Validation'!T$450678,FALSE))</f>
        <v>0.19027788567431614</v>
      </c>
    </row>
    <row r="64" spans="2:20">
      <c r="B64" s="301">
        <v>43132</v>
      </c>
      <c r="C64" s="294">
        <v>231</v>
      </c>
      <c r="D64" s="297">
        <v>5.5938634501199997</v>
      </c>
      <c r="E64" s="299">
        <v>0.22500000000000001</v>
      </c>
      <c r="F64" s="295">
        <v>0.19</v>
      </c>
      <c r="G64" s="294">
        <f ca="1">+IF(ISERROR(HLOOKUP($B64,INDIRECT("'Monthly Resource Report'!"&amp;'Green Validation'!G$450676&amp;":"&amp;'Green Validation'!G$450677),'Green Validation'!G$450678,FALSE)),0,HLOOKUP($B64,INDIRECT("'Monthly Resource Report'!"&amp;'Green Validation'!G$450676&amp;":"&amp;'Green Validation'!G$450677),'Green Validation'!G$450678,FALSE))</f>
        <v>231</v>
      </c>
      <c r="H64" s="297">
        <f ca="1">+IF(ISERROR(HLOOKUP($B64,INDIRECT("'Monthly Resource Report'!"&amp;'Green Validation'!H$450676&amp;":"&amp;'Green Validation'!H$450677),'Green Validation'!H$450678,FALSE)),0,HLOOKUP($B64,INDIRECT("'Monthly Resource Report'!"&amp;'Green Validation'!H$450676&amp;":"&amp;'Green Validation'!H$450677),'Green Validation'!H$450678,FALSE))</f>
        <v>5.5940020615155248</v>
      </c>
      <c r="I64" s="317">
        <f ca="1">+IF(ISERROR(HLOOKUP($B64,INDIRECT("'Monthly Resource Report'!"&amp;'Green Validation'!I$450676&amp;":"&amp;'Green Validation'!I$450677),'Green Validation'!I$450678,FALSE)),0,HLOOKUP($B64,INDIRECT("'Monthly Resource Report'!"&amp;'Green Validation'!I$450676&amp;":"&amp;'Green Validation'!I$450677),'Green Validation'!I$450678,FALSE))</f>
        <v>0.22330275397089877</v>
      </c>
      <c r="J64" s="318">
        <f ca="1">+IF(ISERROR(HLOOKUP($B64,INDIRECT("'Monthly Resource Report'!"&amp;'Green Validation'!J$450676&amp;":"&amp;'Green Validation'!J$450677),'Green Validation'!J$450678,FALSE)),0,HLOOKUP($B64,INDIRECT("'Monthly Resource Report'!"&amp;'Green Validation'!J$450676&amp;":"&amp;'Green Validation'!J$450677),'Green Validation'!J$450678,FALSE))</f>
        <v>0.19027405081121598</v>
      </c>
      <c r="L64" s="301">
        <v>43132</v>
      </c>
      <c r="M64" s="294">
        <v>223</v>
      </c>
      <c r="N64" s="297">
        <v>5.5938634501199997</v>
      </c>
      <c r="O64" s="299">
        <v>0.22500000000000001</v>
      </c>
      <c r="P64" s="295">
        <v>0.19</v>
      </c>
      <c r="Q64" s="294">
        <f ca="1">+IF(ISERROR(HLOOKUP($B64,INDIRECT("'Monthly Resource Report'!"&amp;'Green Validation'!Q$450676&amp;":"&amp;'Green Validation'!Q$450677),'Green Validation'!Q$450678,FALSE)),0,HLOOKUP($B64,INDIRECT("'Monthly Resource Report'!"&amp;'Green Validation'!Q$450676&amp;":"&amp;'Green Validation'!Q$450677),'Green Validation'!Q$450678,FALSE))</f>
        <v>223</v>
      </c>
      <c r="R64" s="297">
        <f ca="1">+IF(ISERROR(HLOOKUP($B64,INDIRECT("'Monthly Resource Report'!"&amp;'Green Validation'!R$450676&amp;":"&amp;'Green Validation'!R$450677),'Green Validation'!R$450678,FALSE)),0,HLOOKUP($B64,INDIRECT("'Monthly Resource Report'!"&amp;'Green Validation'!R$450676&amp;":"&amp;'Green Validation'!R$450677),'Green Validation'!R$450678,FALSE))</f>
        <v>5.5940043301513276</v>
      </c>
      <c r="S64" s="317">
        <f ca="1">+IF(ISERROR(HLOOKUP($B64,INDIRECT("'Monthly Resource Report'!"&amp;'Green Validation'!S$450676&amp;":"&amp;'Green Validation'!S$450677),'Green Validation'!S$450678,FALSE)),0,HLOOKUP($B64,INDIRECT("'Monthly Resource Report'!"&amp;'Green Validation'!S$450676&amp;":"&amp;'Green Validation'!S$450677),'Green Validation'!S$450678,FALSE))</f>
        <v>0.22329296632593623</v>
      </c>
      <c r="T64" s="318">
        <f ca="1">+IF(ISERROR(HLOOKUP($B64,INDIRECT("'Monthly Resource Report'!"&amp;'Green Validation'!T$450676&amp;":"&amp;'Green Validation'!T$450677),'Green Validation'!T$450678,FALSE)),0,HLOOKUP($B64,INDIRECT("'Monthly Resource Report'!"&amp;'Green Validation'!T$450676&amp;":"&amp;'Green Validation'!T$450677),'Green Validation'!T$450678,FALSE))</f>
        <v>0.19020547819508704</v>
      </c>
    </row>
    <row r="65" spans="2:20">
      <c r="B65" s="301">
        <v>43160</v>
      </c>
      <c r="C65" s="294">
        <v>231</v>
      </c>
      <c r="D65" s="297">
        <v>5.5938634501199997</v>
      </c>
      <c r="E65" s="299">
        <v>0.22500000000000001</v>
      </c>
      <c r="F65" s="295">
        <v>0.19</v>
      </c>
      <c r="G65" s="294">
        <f ca="1">+IF(ISERROR(HLOOKUP($B65,INDIRECT("'Monthly Resource Report'!"&amp;'Green Validation'!G$450676&amp;":"&amp;'Green Validation'!G$450677),'Green Validation'!G$450678,FALSE)),0,HLOOKUP($B65,INDIRECT("'Monthly Resource Report'!"&amp;'Green Validation'!G$450676&amp;":"&amp;'Green Validation'!G$450677),'Green Validation'!G$450678,FALSE))</f>
        <v>231</v>
      </c>
      <c r="H65" s="297">
        <f ca="1">+IF(ISERROR(HLOOKUP($B65,INDIRECT("'Monthly Resource Report'!"&amp;'Green Validation'!H$450676&amp;":"&amp;'Green Validation'!H$450677),'Green Validation'!H$450678,FALSE)),0,HLOOKUP($B65,INDIRECT("'Monthly Resource Report'!"&amp;'Green Validation'!H$450676&amp;":"&amp;'Green Validation'!H$450677),'Green Validation'!H$450678,FALSE))</f>
        <v>5.5939981153340606</v>
      </c>
      <c r="I65" s="317">
        <f ca="1">+IF(ISERROR(HLOOKUP($B65,INDIRECT("'Monthly Resource Report'!"&amp;'Green Validation'!I$450676&amp;":"&amp;'Green Validation'!I$450677),'Green Validation'!I$450678,FALSE)),0,HLOOKUP($B65,INDIRECT("'Monthly Resource Report'!"&amp;'Green Validation'!I$450676&amp;":"&amp;'Green Validation'!I$450677),'Green Validation'!I$450678,FALSE))</f>
        <v>0.22211511738085127</v>
      </c>
      <c r="J65" s="318">
        <f ca="1">+IF(ISERROR(HLOOKUP($B65,INDIRECT("'Monthly Resource Report'!"&amp;'Green Validation'!J$450676&amp;":"&amp;'Green Validation'!J$450677),'Green Validation'!J$450678,FALSE)),0,HLOOKUP($B65,INDIRECT("'Monthly Resource Report'!"&amp;'Green Validation'!J$450676&amp;":"&amp;'Green Validation'!J$450677),'Green Validation'!J$450678,FALSE))</f>
        <v>0.19024176848241514</v>
      </c>
      <c r="L65" s="301">
        <v>43160</v>
      </c>
      <c r="M65" s="294">
        <v>223</v>
      </c>
      <c r="N65" s="297">
        <v>5.5938634501199997</v>
      </c>
      <c r="O65" s="299">
        <v>0.22500000000000001</v>
      </c>
      <c r="P65" s="295">
        <v>0.19</v>
      </c>
      <c r="Q65" s="294">
        <f ca="1">+IF(ISERROR(HLOOKUP($B65,INDIRECT("'Monthly Resource Report'!"&amp;'Green Validation'!Q$450676&amp;":"&amp;'Green Validation'!Q$450677),'Green Validation'!Q$450678,FALSE)),0,HLOOKUP($B65,INDIRECT("'Monthly Resource Report'!"&amp;'Green Validation'!Q$450676&amp;":"&amp;'Green Validation'!Q$450677),'Green Validation'!Q$450678,FALSE))</f>
        <v>223</v>
      </c>
      <c r="R65" s="297">
        <f ca="1">+IF(ISERROR(HLOOKUP($B65,INDIRECT("'Monthly Resource Report'!"&amp;'Green Validation'!R$450676&amp;":"&amp;'Green Validation'!R$450677),'Green Validation'!R$450678,FALSE)),0,HLOOKUP($B65,INDIRECT("'Monthly Resource Report'!"&amp;'Green Validation'!R$450676&amp;":"&amp;'Green Validation'!R$450677),'Green Validation'!R$450678,FALSE))</f>
        <v>5.5940035505996093</v>
      </c>
      <c r="S65" s="317">
        <f ca="1">+IF(ISERROR(HLOOKUP($B65,INDIRECT("'Monthly Resource Report'!"&amp;'Green Validation'!S$450676&amp;":"&amp;'Green Validation'!S$450677),'Green Validation'!S$450678,FALSE)),0,HLOOKUP($B65,INDIRECT("'Monthly Resource Report'!"&amp;'Green Validation'!S$450676&amp;":"&amp;'Green Validation'!S$450677),'Green Validation'!S$450678,FALSE))</f>
        <v>0.22240684218882201</v>
      </c>
      <c r="T65" s="318">
        <f ca="1">+IF(ISERROR(HLOOKUP($B65,INDIRECT("'Monthly Resource Report'!"&amp;'Green Validation'!T$450676&amp;":"&amp;'Green Validation'!T$450677),'Green Validation'!T$450678,FALSE)),0,HLOOKUP($B65,INDIRECT("'Monthly Resource Report'!"&amp;'Green Validation'!T$450676&amp;":"&amp;'Green Validation'!T$450677),'Green Validation'!T$450678,FALSE))</f>
        <v>0.19018265262336401</v>
      </c>
    </row>
    <row r="66" spans="2:20">
      <c r="B66" s="301">
        <v>43191</v>
      </c>
      <c r="C66" s="294">
        <v>231</v>
      </c>
      <c r="D66" s="297">
        <v>5.5938634501199997</v>
      </c>
      <c r="E66" s="299">
        <v>0.22500000000000001</v>
      </c>
      <c r="F66" s="295">
        <v>0.19</v>
      </c>
      <c r="G66" s="294">
        <f ca="1">+IF(ISERROR(HLOOKUP($B66,INDIRECT("'Monthly Resource Report'!"&amp;'Green Validation'!G$450676&amp;":"&amp;'Green Validation'!G$450677),'Green Validation'!G$450678,FALSE)),0,HLOOKUP($B66,INDIRECT("'Monthly Resource Report'!"&amp;'Green Validation'!G$450676&amp;":"&amp;'Green Validation'!G$450677),'Green Validation'!G$450678,FALSE))</f>
        <v>231</v>
      </c>
      <c r="H66" s="297">
        <f ca="1">+IF(ISERROR(HLOOKUP($B66,INDIRECT("'Monthly Resource Report'!"&amp;'Green Validation'!H$450676&amp;":"&amp;'Green Validation'!H$450677),'Green Validation'!H$450678,FALSE)),0,HLOOKUP($B66,INDIRECT("'Monthly Resource Report'!"&amp;'Green Validation'!H$450676&amp;":"&amp;'Green Validation'!H$450677),'Green Validation'!H$450678,FALSE))</f>
        <v>5.5940029156344195</v>
      </c>
      <c r="I66" s="317">
        <f ca="1">+IF(ISERROR(HLOOKUP($B66,INDIRECT("'Monthly Resource Report'!"&amp;'Green Validation'!I$450676&amp;":"&amp;'Green Validation'!I$450677),'Green Validation'!I$450678,FALSE)),0,HLOOKUP($B66,INDIRECT("'Monthly Resource Report'!"&amp;'Green Validation'!I$450676&amp;":"&amp;'Green Validation'!I$450677),'Green Validation'!I$450678,FALSE))</f>
        <v>0.22200955070386233</v>
      </c>
      <c r="J66" s="318">
        <f ca="1">+IF(ISERROR(HLOOKUP($B66,INDIRECT("'Monthly Resource Report'!"&amp;'Green Validation'!J$450676&amp;":"&amp;'Green Validation'!J$450677),'Green Validation'!J$450678,FALSE)),0,HLOOKUP($B66,INDIRECT("'Monthly Resource Report'!"&amp;'Green Validation'!J$450676&amp;":"&amp;'Green Validation'!J$450677),'Green Validation'!J$450678,FALSE))</f>
        <v>0.19060752591561458</v>
      </c>
      <c r="L66" s="301">
        <v>43191</v>
      </c>
      <c r="M66" s="294">
        <v>223</v>
      </c>
      <c r="N66" s="297">
        <v>5.5938634501199997</v>
      </c>
      <c r="O66" s="299">
        <v>0.22500000000000001</v>
      </c>
      <c r="P66" s="295">
        <v>0.19</v>
      </c>
      <c r="Q66" s="294">
        <f ca="1">+IF(ISERROR(HLOOKUP($B66,INDIRECT("'Monthly Resource Report'!"&amp;'Green Validation'!Q$450676&amp;":"&amp;'Green Validation'!Q$450677),'Green Validation'!Q$450678,FALSE)),0,HLOOKUP($B66,INDIRECT("'Monthly Resource Report'!"&amp;'Green Validation'!Q$450676&amp;":"&amp;'Green Validation'!Q$450677),'Green Validation'!Q$450678,FALSE))</f>
        <v>223</v>
      </c>
      <c r="R66" s="297">
        <f ca="1">+IF(ISERROR(HLOOKUP($B66,INDIRECT("'Monthly Resource Report'!"&amp;'Green Validation'!R$450676&amp;":"&amp;'Green Validation'!R$450677),'Green Validation'!R$450678,FALSE)),0,HLOOKUP($B66,INDIRECT("'Monthly Resource Report'!"&amp;'Green Validation'!R$450676&amp;":"&amp;'Green Validation'!R$450677),'Green Validation'!R$450678,FALSE))</f>
        <v>5.5940054152101366</v>
      </c>
      <c r="S66" s="317">
        <f ca="1">+IF(ISERROR(HLOOKUP($B66,INDIRECT("'Monthly Resource Report'!"&amp;'Green Validation'!S$450676&amp;":"&amp;'Green Validation'!S$450677),'Green Validation'!S$450678,FALSE)),0,HLOOKUP($B66,INDIRECT("'Monthly Resource Report'!"&amp;'Green Validation'!S$450676&amp;":"&amp;'Green Validation'!S$450677),'Green Validation'!S$450678,FALSE))</f>
        <v>0.22233311905251155</v>
      </c>
      <c r="T66" s="318">
        <f ca="1">+IF(ISERROR(HLOOKUP($B66,INDIRECT("'Monthly Resource Report'!"&amp;'Green Validation'!T$450676&amp;":"&amp;'Green Validation'!T$450677),'Green Validation'!T$450678,FALSE)),0,HLOOKUP($B66,INDIRECT("'Monthly Resource Report'!"&amp;'Green Validation'!T$450676&amp;":"&amp;'Green Validation'!T$450677),'Green Validation'!T$450678,FALSE))</f>
        <v>0.19019429410521047</v>
      </c>
    </row>
    <row r="67" spans="2:20">
      <c r="B67" s="301">
        <v>43221</v>
      </c>
      <c r="C67" s="294">
        <v>231</v>
      </c>
      <c r="D67" s="297">
        <v>5.5938634501199997</v>
      </c>
      <c r="E67" s="299">
        <v>0.21</v>
      </c>
      <c r="F67" s="295">
        <v>0.19</v>
      </c>
      <c r="G67" s="294">
        <f ca="1">+IF(ISERROR(HLOOKUP($B67,INDIRECT("'Monthly Resource Report'!"&amp;'Green Validation'!G$450676&amp;":"&amp;'Green Validation'!G$450677),'Green Validation'!G$450678,FALSE)),0,HLOOKUP($B67,INDIRECT("'Monthly Resource Report'!"&amp;'Green Validation'!G$450676&amp;":"&amp;'Green Validation'!G$450677),'Green Validation'!G$450678,FALSE))</f>
        <v>231</v>
      </c>
      <c r="H67" s="297">
        <f ca="1">+IF(ISERROR(HLOOKUP($B67,INDIRECT("'Monthly Resource Report'!"&amp;'Green Validation'!H$450676&amp;":"&amp;'Green Validation'!H$450677),'Green Validation'!H$450678,FALSE)),0,HLOOKUP($B67,INDIRECT("'Monthly Resource Report'!"&amp;'Green Validation'!H$450676&amp;":"&amp;'Green Validation'!H$450677),'Green Validation'!H$450678,FALSE))</f>
        <v>5.594001071309914</v>
      </c>
      <c r="I67" s="317">
        <f ca="1">+IF(ISERROR(HLOOKUP($B67,INDIRECT("'Monthly Resource Report'!"&amp;'Green Validation'!I$450676&amp;":"&amp;'Green Validation'!I$450677),'Green Validation'!I$450678,FALSE)),0,HLOOKUP($B67,INDIRECT("'Monthly Resource Report'!"&amp;'Green Validation'!I$450676&amp;":"&amp;'Green Validation'!I$450677),'Green Validation'!I$450678,FALSE))</f>
        <v>0.20764493778204107</v>
      </c>
      <c r="J67" s="318">
        <f ca="1">+IF(ISERROR(HLOOKUP($B67,INDIRECT("'Monthly Resource Report'!"&amp;'Green Validation'!J$450676&amp;":"&amp;'Green Validation'!J$450677),'Green Validation'!J$450678,FALSE)),0,HLOOKUP($B67,INDIRECT("'Monthly Resource Report'!"&amp;'Green Validation'!J$450676&amp;":"&amp;'Green Validation'!J$450677),'Green Validation'!J$450678,FALSE))</f>
        <v>0.19038443688465256</v>
      </c>
      <c r="L67" s="301">
        <v>43221</v>
      </c>
      <c r="M67" s="294">
        <v>223</v>
      </c>
      <c r="N67" s="297">
        <v>5.5938634501199997</v>
      </c>
      <c r="O67" s="299">
        <v>0.21</v>
      </c>
      <c r="P67" s="295">
        <v>0.19</v>
      </c>
      <c r="Q67" s="294">
        <f ca="1">+IF(ISERROR(HLOOKUP($B67,INDIRECT("'Monthly Resource Report'!"&amp;'Green Validation'!Q$450676&amp;":"&amp;'Green Validation'!Q$450677),'Green Validation'!Q$450678,FALSE)),0,HLOOKUP($B67,INDIRECT("'Monthly Resource Report'!"&amp;'Green Validation'!Q$450676&amp;":"&amp;'Green Validation'!Q$450677),'Green Validation'!Q$450678,FALSE))</f>
        <v>223</v>
      </c>
      <c r="R67" s="297">
        <f ca="1">+IF(ISERROR(HLOOKUP($B67,INDIRECT("'Monthly Resource Report'!"&amp;'Green Validation'!R$450676&amp;":"&amp;'Green Validation'!R$450677),'Green Validation'!R$450678,FALSE)),0,HLOOKUP($B67,INDIRECT("'Monthly Resource Report'!"&amp;'Green Validation'!R$450676&amp;":"&amp;'Green Validation'!R$450677),'Green Validation'!R$450678,FALSE))</f>
        <v>5.5940037949335544</v>
      </c>
      <c r="S67" s="317">
        <f ca="1">+IF(ISERROR(HLOOKUP($B67,INDIRECT("'Monthly Resource Report'!"&amp;'Green Validation'!S$450676&amp;":"&amp;'Green Validation'!S$450677),'Green Validation'!S$450678,FALSE)),0,HLOOKUP($B67,INDIRECT("'Monthly Resource Report'!"&amp;'Green Validation'!S$450676&amp;":"&amp;'Green Validation'!S$450677),'Green Validation'!S$450678,FALSE))</f>
        <v>0.20789358156601315</v>
      </c>
      <c r="T67" s="318">
        <f ca="1">+IF(ISERROR(HLOOKUP($B67,INDIRECT("'Monthly Resource Report'!"&amp;'Green Validation'!T$450676&amp;":"&amp;'Green Validation'!T$450677),'Green Validation'!T$450678,FALSE)),0,HLOOKUP($B67,INDIRECT("'Monthly Resource Report'!"&amp;'Green Validation'!T$450676&amp;":"&amp;'Green Validation'!T$450677),'Green Validation'!T$450678,FALSE))</f>
        <v>0.1901823629602927</v>
      </c>
    </row>
    <row r="68" spans="2:20">
      <c r="B68" s="301">
        <v>43252</v>
      </c>
      <c r="C68" s="294">
        <v>231</v>
      </c>
      <c r="D68" s="297">
        <v>5.5938634501199997</v>
      </c>
      <c r="E68" s="299">
        <v>0.21</v>
      </c>
      <c r="F68" s="295">
        <v>0.19</v>
      </c>
      <c r="G68" s="294">
        <f ca="1">+IF(ISERROR(HLOOKUP($B68,INDIRECT("'Monthly Resource Report'!"&amp;'Green Validation'!G$450676&amp;":"&amp;'Green Validation'!G$450677),'Green Validation'!G$450678,FALSE)),0,HLOOKUP($B68,INDIRECT("'Monthly Resource Report'!"&amp;'Green Validation'!G$450676&amp;":"&amp;'Green Validation'!G$450677),'Green Validation'!G$450678,FALSE))</f>
        <v>231</v>
      </c>
      <c r="H68" s="297">
        <f ca="1">+IF(ISERROR(HLOOKUP($B68,INDIRECT("'Monthly Resource Report'!"&amp;'Green Validation'!H$450676&amp;":"&amp;'Green Validation'!H$450677),'Green Validation'!H$450678,FALSE)),0,HLOOKUP($B68,INDIRECT("'Monthly Resource Report'!"&amp;'Green Validation'!H$450676&amp;":"&amp;'Green Validation'!H$450677),'Green Validation'!H$450678,FALSE))</f>
        <v>5.5940018406961176</v>
      </c>
      <c r="I68" s="317">
        <f ca="1">+IF(ISERROR(HLOOKUP($B68,INDIRECT("'Monthly Resource Report'!"&amp;'Green Validation'!I$450676&amp;":"&amp;'Green Validation'!I$450677),'Green Validation'!I$450678,FALSE)),0,HLOOKUP($B68,INDIRECT("'Monthly Resource Report'!"&amp;'Green Validation'!I$450676&amp;":"&amp;'Green Validation'!I$450677),'Green Validation'!I$450678,FALSE))</f>
        <v>0.20777946110261503</v>
      </c>
      <c r="J68" s="318">
        <f ca="1">+IF(ISERROR(HLOOKUP($B68,INDIRECT("'Monthly Resource Report'!"&amp;'Green Validation'!J$450676&amp;":"&amp;'Green Validation'!J$450677),'Green Validation'!J$450678,FALSE)),0,HLOOKUP($B68,INDIRECT("'Monthly Resource Report'!"&amp;'Green Validation'!J$450676&amp;":"&amp;'Green Validation'!J$450677),'Green Validation'!J$450678,FALSE))</f>
        <v>0.19026002786517981</v>
      </c>
      <c r="L68" s="301">
        <v>43252</v>
      </c>
      <c r="M68" s="294">
        <v>223</v>
      </c>
      <c r="N68" s="297">
        <v>5.5938634501199997</v>
      </c>
      <c r="O68" s="299">
        <v>0.21</v>
      </c>
      <c r="P68" s="295">
        <v>0.19</v>
      </c>
      <c r="Q68" s="294">
        <f ca="1">+IF(ISERROR(HLOOKUP($B68,INDIRECT("'Monthly Resource Report'!"&amp;'Green Validation'!Q$450676&amp;":"&amp;'Green Validation'!Q$450677),'Green Validation'!Q$450678,FALSE)),0,HLOOKUP($B68,INDIRECT("'Monthly Resource Report'!"&amp;'Green Validation'!Q$450676&amp;":"&amp;'Green Validation'!Q$450677),'Green Validation'!Q$450678,FALSE))</f>
        <v>223</v>
      </c>
      <c r="R68" s="297">
        <f ca="1">+IF(ISERROR(HLOOKUP($B68,INDIRECT("'Monthly Resource Report'!"&amp;'Green Validation'!R$450676&amp;":"&amp;'Green Validation'!R$450677),'Green Validation'!R$450678,FALSE)),0,HLOOKUP($B68,INDIRECT("'Monthly Resource Report'!"&amp;'Green Validation'!R$450676&amp;":"&amp;'Green Validation'!R$450677),'Green Validation'!R$450678,FALSE))</f>
        <v>5.5940040063757372</v>
      </c>
      <c r="S68" s="317">
        <f ca="1">+IF(ISERROR(HLOOKUP($B68,INDIRECT("'Monthly Resource Report'!"&amp;'Green Validation'!S$450676&amp;":"&amp;'Green Validation'!S$450677),'Green Validation'!S$450678,FALSE)),0,HLOOKUP($B68,INDIRECT("'Monthly Resource Report'!"&amp;'Green Validation'!S$450676&amp;":"&amp;'Green Validation'!S$450677),'Green Validation'!S$450678,FALSE))</f>
        <v>0.20804467558288423</v>
      </c>
      <c r="T68" s="318">
        <f ca="1">+IF(ISERROR(HLOOKUP($B68,INDIRECT("'Monthly Resource Report'!"&amp;'Green Validation'!T$450676&amp;":"&amp;'Green Validation'!T$450677),'Green Validation'!T$450678,FALSE)),0,HLOOKUP($B68,INDIRECT("'Monthly Resource Report'!"&amp;'Green Validation'!T$450676&amp;":"&amp;'Green Validation'!T$450677),'Green Validation'!T$450678,FALSE))</f>
        <v>0.19019168015917201</v>
      </c>
    </row>
    <row r="69" spans="2:20">
      <c r="B69" s="301">
        <v>43282</v>
      </c>
      <c r="C69" s="294">
        <v>231</v>
      </c>
      <c r="D69" s="297">
        <v>5.5938634501199997</v>
      </c>
      <c r="E69" s="299">
        <v>0.21</v>
      </c>
      <c r="F69" s="295">
        <v>0.19</v>
      </c>
      <c r="G69" s="294">
        <f ca="1">+IF(ISERROR(HLOOKUP($B69,INDIRECT("'Monthly Resource Report'!"&amp;'Green Validation'!G$450676&amp;":"&amp;'Green Validation'!G$450677),'Green Validation'!G$450678,FALSE)),0,HLOOKUP($B69,INDIRECT("'Monthly Resource Report'!"&amp;'Green Validation'!G$450676&amp;":"&amp;'Green Validation'!G$450677),'Green Validation'!G$450678,FALSE))</f>
        <v>231</v>
      </c>
      <c r="H69" s="297">
        <f ca="1">+IF(ISERROR(HLOOKUP($B69,INDIRECT("'Monthly Resource Report'!"&amp;'Green Validation'!H$450676&amp;":"&amp;'Green Validation'!H$450677),'Green Validation'!H$450678,FALSE)),0,HLOOKUP($B69,INDIRECT("'Monthly Resource Report'!"&amp;'Green Validation'!H$450676&amp;":"&amp;'Green Validation'!H$450677),'Green Validation'!H$450678,FALSE))</f>
        <v>5.5940035606030527</v>
      </c>
      <c r="I69" s="317">
        <f ca="1">+IF(ISERROR(HLOOKUP($B69,INDIRECT("'Monthly Resource Report'!"&amp;'Green Validation'!I$450676&amp;":"&amp;'Green Validation'!I$450677),'Green Validation'!I$450678,FALSE)),0,HLOOKUP($B69,INDIRECT("'Monthly Resource Report'!"&amp;'Green Validation'!I$450676&amp;":"&amp;'Green Validation'!I$450677),'Green Validation'!I$450678,FALSE))</f>
        <v>0.20818627160139627</v>
      </c>
      <c r="J69" s="318">
        <f ca="1">+IF(ISERROR(HLOOKUP($B69,INDIRECT("'Monthly Resource Report'!"&amp;'Green Validation'!J$450676&amp;":"&amp;'Green Validation'!J$450677),'Green Validation'!J$450678,FALSE)),0,HLOOKUP($B69,INDIRECT("'Monthly Resource Report'!"&amp;'Green Validation'!J$450676&amp;":"&amp;'Green Validation'!J$450677),'Green Validation'!J$450678,FALSE))</f>
        <v>0.1903759348567769</v>
      </c>
      <c r="L69" s="301">
        <v>43282</v>
      </c>
      <c r="M69" s="294">
        <v>223</v>
      </c>
      <c r="N69" s="297">
        <v>5.5938634501199997</v>
      </c>
      <c r="O69" s="299">
        <v>0.21</v>
      </c>
      <c r="P69" s="295">
        <v>0.19</v>
      </c>
      <c r="Q69" s="294">
        <f ca="1">+IF(ISERROR(HLOOKUP($B69,INDIRECT("'Monthly Resource Report'!"&amp;'Green Validation'!Q$450676&amp;":"&amp;'Green Validation'!Q$450677),'Green Validation'!Q$450678,FALSE)),0,HLOOKUP($B69,INDIRECT("'Monthly Resource Report'!"&amp;'Green Validation'!Q$450676&amp;":"&amp;'Green Validation'!Q$450677),'Green Validation'!Q$450678,FALSE))</f>
        <v>223</v>
      </c>
      <c r="R69" s="297">
        <f ca="1">+IF(ISERROR(HLOOKUP($B69,INDIRECT("'Monthly Resource Report'!"&amp;'Green Validation'!R$450676&amp;":"&amp;'Green Validation'!R$450677),'Green Validation'!R$450678,FALSE)),0,HLOOKUP($B69,INDIRECT("'Monthly Resource Report'!"&amp;'Green Validation'!R$450676&amp;":"&amp;'Green Validation'!R$450677),'Green Validation'!R$450678,FALSE))</f>
        <v>5.5940053655173347</v>
      </c>
      <c r="S69" s="317">
        <f ca="1">+IF(ISERROR(HLOOKUP($B69,INDIRECT("'Monthly Resource Report'!"&amp;'Green Validation'!S$450676&amp;":"&amp;'Green Validation'!S$450677),'Green Validation'!S$450678,FALSE)),0,HLOOKUP($B69,INDIRECT("'Monthly Resource Report'!"&amp;'Green Validation'!S$450676&amp;":"&amp;'Green Validation'!S$450677),'Green Validation'!S$450678,FALSE))</f>
        <v>0.20839253366817356</v>
      </c>
      <c r="T69" s="318">
        <f ca="1">+IF(ISERROR(HLOOKUP($B69,INDIRECT("'Monthly Resource Report'!"&amp;'Green Validation'!T$450676&amp;":"&amp;'Green Validation'!T$450677),'Green Validation'!T$450678,FALSE)),0,HLOOKUP($B69,INDIRECT("'Monthly Resource Report'!"&amp;'Green Validation'!T$450676&amp;":"&amp;'Green Validation'!T$450677),'Green Validation'!T$450678,FALSE))</f>
        <v>0.1902746416233759</v>
      </c>
    </row>
    <row r="70" spans="2:20">
      <c r="B70" s="301">
        <v>43313</v>
      </c>
      <c r="C70" s="294">
        <v>231</v>
      </c>
      <c r="D70" s="297">
        <v>5.5938634501199997</v>
      </c>
      <c r="E70" s="299">
        <v>0.21</v>
      </c>
      <c r="F70" s="295">
        <v>0.19</v>
      </c>
      <c r="G70" s="294">
        <f ca="1">+IF(ISERROR(HLOOKUP($B70,INDIRECT("'Monthly Resource Report'!"&amp;'Green Validation'!G$450676&amp;":"&amp;'Green Validation'!G$450677),'Green Validation'!G$450678,FALSE)),0,HLOOKUP($B70,INDIRECT("'Monthly Resource Report'!"&amp;'Green Validation'!G$450676&amp;":"&amp;'Green Validation'!G$450677),'Green Validation'!G$450678,FALSE))</f>
        <v>231</v>
      </c>
      <c r="H70" s="297">
        <f ca="1">+IF(ISERROR(HLOOKUP($B70,INDIRECT("'Monthly Resource Report'!"&amp;'Green Validation'!H$450676&amp;":"&amp;'Green Validation'!H$450677),'Green Validation'!H$450678,FALSE)),0,HLOOKUP($B70,INDIRECT("'Monthly Resource Report'!"&amp;'Green Validation'!H$450676&amp;":"&amp;'Green Validation'!H$450677),'Green Validation'!H$450678,FALSE))</f>
        <v>5.5940007892659827</v>
      </c>
      <c r="I70" s="317">
        <f ca="1">+IF(ISERROR(HLOOKUP($B70,INDIRECT("'Monthly Resource Report'!"&amp;'Green Validation'!I$450676&amp;":"&amp;'Green Validation'!I$450677),'Green Validation'!I$450678,FALSE)),0,HLOOKUP($B70,INDIRECT("'Monthly Resource Report'!"&amp;'Green Validation'!I$450676&amp;":"&amp;'Green Validation'!I$450677),'Green Validation'!I$450678,FALSE))</f>
        <v>0.20824640748653347</v>
      </c>
      <c r="J70" s="318">
        <f ca="1">+IF(ISERROR(HLOOKUP($B70,INDIRECT("'Monthly Resource Report'!"&amp;'Green Validation'!J$450676&amp;":"&amp;'Green Validation'!J$450677),'Green Validation'!J$450678,FALSE)),0,HLOOKUP($B70,INDIRECT("'Monthly Resource Report'!"&amp;'Green Validation'!J$450676&amp;":"&amp;'Green Validation'!J$450677),'Green Validation'!J$450678,FALSE))</f>
        <v>0.19037267542693895</v>
      </c>
      <c r="L70" s="301">
        <v>43313</v>
      </c>
      <c r="M70" s="294">
        <v>223</v>
      </c>
      <c r="N70" s="297">
        <v>5.5938634501199997</v>
      </c>
      <c r="O70" s="299">
        <v>0.21</v>
      </c>
      <c r="P70" s="295">
        <v>0.19</v>
      </c>
      <c r="Q70" s="294">
        <f ca="1">+IF(ISERROR(HLOOKUP($B70,INDIRECT("'Monthly Resource Report'!"&amp;'Green Validation'!Q$450676&amp;":"&amp;'Green Validation'!Q$450677),'Green Validation'!Q$450678,FALSE)),0,HLOOKUP($B70,INDIRECT("'Monthly Resource Report'!"&amp;'Green Validation'!Q$450676&amp;":"&amp;'Green Validation'!Q$450677),'Green Validation'!Q$450678,FALSE))</f>
        <v>223</v>
      </c>
      <c r="R70" s="297">
        <f ca="1">+IF(ISERROR(HLOOKUP($B70,INDIRECT("'Monthly Resource Report'!"&amp;'Green Validation'!R$450676&amp;":"&amp;'Green Validation'!R$450677),'Green Validation'!R$450678,FALSE)),0,HLOOKUP($B70,INDIRECT("'Monthly Resource Report'!"&amp;'Green Validation'!R$450676&amp;":"&amp;'Green Validation'!R$450677),'Green Validation'!R$450678,FALSE))</f>
        <v>5.5940032689712238</v>
      </c>
      <c r="S70" s="317">
        <f ca="1">+IF(ISERROR(HLOOKUP($B70,INDIRECT("'Monthly Resource Report'!"&amp;'Green Validation'!S$450676&amp;":"&amp;'Green Validation'!S$450677),'Green Validation'!S$450678,FALSE)),0,HLOOKUP($B70,INDIRECT("'Monthly Resource Report'!"&amp;'Green Validation'!S$450676&amp;":"&amp;'Green Validation'!S$450677),'Green Validation'!S$450678,FALSE))</f>
        <v>0.20846061865692689</v>
      </c>
      <c r="T70" s="318">
        <f ca="1">+IF(ISERROR(HLOOKUP($B70,INDIRECT("'Monthly Resource Report'!"&amp;'Green Validation'!T$450676&amp;":"&amp;'Green Validation'!T$450677),'Green Validation'!T$450678,FALSE)),0,HLOOKUP($B70,INDIRECT("'Monthly Resource Report'!"&amp;'Green Validation'!T$450676&amp;":"&amp;'Green Validation'!T$450677),'Green Validation'!T$450678,FALSE))</f>
        <v>0.1901741720083355</v>
      </c>
    </row>
    <row r="71" spans="2:20">
      <c r="B71" s="301">
        <v>43344</v>
      </c>
      <c r="C71" s="294">
        <v>231</v>
      </c>
      <c r="D71" s="297">
        <v>5.5938634501199997</v>
      </c>
      <c r="E71" s="299">
        <v>0.21</v>
      </c>
      <c r="F71" s="295">
        <v>0.19</v>
      </c>
      <c r="G71" s="294">
        <f ca="1">+IF(ISERROR(HLOOKUP($B71,INDIRECT("'Monthly Resource Report'!"&amp;'Green Validation'!G$450676&amp;":"&amp;'Green Validation'!G$450677),'Green Validation'!G$450678,FALSE)),0,HLOOKUP($B71,INDIRECT("'Monthly Resource Report'!"&amp;'Green Validation'!G$450676&amp;":"&amp;'Green Validation'!G$450677),'Green Validation'!G$450678,FALSE))</f>
        <v>231</v>
      </c>
      <c r="H71" s="297">
        <f ca="1">+IF(ISERROR(HLOOKUP($B71,INDIRECT("'Monthly Resource Report'!"&amp;'Green Validation'!H$450676&amp;":"&amp;'Green Validation'!H$450677),'Green Validation'!H$450678,FALSE)),0,HLOOKUP($B71,INDIRECT("'Monthly Resource Report'!"&amp;'Green Validation'!H$450676&amp;":"&amp;'Green Validation'!H$450677),'Green Validation'!H$450678,FALSE))</f>
        <v>5.5940035340684195</v>
      </c>
      <c r="I71" s="317">
        <f ca="1">+IF(ISERROR(HLOOKUP($B71,INDIRECT("'Monthly Resource Report'!"&amp;'Green Validation'!I$450676&amp;":"&amp;'Green Validation'!I$450677),'Green Validation'!I$450678,FALSE)),0,HLOOKUP($B71,INDIRECT("'Monthly Resource Report'!"&amp;'Green Validation'!I$450676&amp;":"&amp;'Green Validation'!I$450677),'Green Validation'!I$450678,FALSE))</f>
        <v>0.2075160693341539</v>
      </c>
      <c r="J71" s="318">
        <f ca="1">+IF(ISERROR(HLOOKUP($B71,INDIRECT("'Monthly Resource Report'!"&amp;'Green Validation'!J$450676&amp;":"&amp;'Green Validation'!J$450677),'Green Validation'!J$450678,FALSE)),0,HLOOKUP($B71,INDIRECT("'Monthly Resource Report'!"&amp;'Green Validation'!J$450676&amp;":"&amp;'Green Validation'!J$450677),'Green Validation'!J$450678,FALSE))</f>
        <v>0.190396830268627</v>
      </c>
      <c r="L71" s="301">
        <v>43344</v>
      </c>
      <c r="M71" s="294">
        <v>223</v>
      </c>
      <c r="N71" s="297">
        <v>5.5938634501199997</v>
      </c>
      <c r="O71" s="299">
        <v>0.21</v>
      </c>
      <c r="P71" s="295">
        <v>0.19</v>
      </c>
      <c r="Q71" s="294">
        <f ca="1">+IF(ISERROR(HLOOKUP($B71,INDIRECT("'Monthly Resource Report'!"&amp;'Green Validation'!Q$450676&amp;":"&amp;'Green Validation'!Q$450677),'Green Validation'!Q$450678,FALSE)),0,HLOOKUP($B71,INDIRECT("'Monthly Resource Report'!"&amp;'Green Validation'!Q$450676&amp;":"&amp;'Green Validation'!Q$450677),'Green Validation'!Q$450678,FALSE))</f>
        <v>223</v>
      </c>
      <c r="R71" s="297">
        <f ca="1">+IF(ISERROR(HLOOKUP($B71,INDIRECT("'Monthly Resource Report'!"&amp;'Green Validation'!R$450676&amp;":"&amp;'Green Validation'!R$450677),'Green Validation'!R$450678,FALSE)),0,HLOOKUP($B71,INDIRECT("'Monthly Resource Report'!"&amp;'Green Validation'!R$450676&amp;":"&amp;'Green Validation'!R$450677),'Green Validation'!R$450678,FALSE))</f>
        <v>5.5940050782841517</v>
      </c>
      <c r="S71" s="317">
        <f ca="1">+IF(ISERROR(HLOOKUP($B71,INDIRECT("'Monthly Resource Report'!"&amp;'Green Validation'!S$450676&amp;":"&amp;'Green Validation'!S$450677),'Green Validation'!S$450678,FALSE)),0,HLOOKUP($B71,INDIRECT("'Monthly Resource Report'!"&amp;'Green Validation'!S$450676&amp;":"&amp;'Green Validation'!S$450677),'Green Validation'!S$450678,FALSE))</f>
        <v>0.20782549027389474</v>
      </c>
      <c r="T71" s="318">
        <f ca="1">+IF(ISERROR(HLOOKUP($B71,INDIRECT("'Monthly Resource Report'!"&amp;'Green Validation'!T$450676&amp;":"&amp;'Green Validation'!T$450677),'Green Validation'!T$450678,FALSE)),0,HLOOKUP($B71,INDIRECT("'Monthly Resource Report'!"&amp;'Green Validation'!T$450676&amp;":"&amp;'Green Validation'!T$450677),'Green Validation'!T$450678,FALSE))</f>
        <v>0.19019726079984425</v>
      </c>
    </row>
    <row r="72" spans="2:20">
      <c r="B72" s="301">
        <v>43374</v>
      </c>
      <c r="C72" s="294">
        <v>231</v>
      </c>
      <c r="D72" s="297">
        <v>5.5938634501199997</v>
      </c>
      <c r="E72" s="299">
        <v>0.22500000000000001</v>
      </c>
      <c r="F72" s="295">
        <v>0.19</v>
      </c>
      <c r="G72" s="294">
        <f ca="1">+IF(ISERROR(HLOOKUP($B72,INDIRECT("'Monthly Resource Report'!"&amp;'Green Validation'!G$450676&amp;":"&amp;'Green Validation'!G$450677),'Green Validation'!G$450678,FALSE)),0,HLOOKUP($B72,INDIRECT("'Monthly Resource Report'!"&amp;'Green Validation'!G$450676&amp;":"&amp;'Green Validation'!G$450677),'Green Validation'!G$450678,FALSE))</f>
        <v>231</v>
      </c>
      <c r="H72" s="297">
        <f ca="1">+IF(ISERROR(HLOOKUP($B72,INDIRECT("'Monthly Resource Report'!"&amp;'Green Validation'!H$450676&amp;":"&amp;'Green Validation'!H$450677),'Green Validation'!H$450678,FALSE)),0,HLOOKUP($B72,INDIRECT("'Monthly Resource Report'!"&amp;'Green Validation'!H$450676&amp;":"&amp;'Green Validation'!H$450677),'Green Validation'!H$450678,FALSE))</f>
        <v>5.5940039912193171</v>
      </c>
      <c r="I72" s="317">
        <f ca="1">+IF(ISERROR(HLOOKUP($B72,INDIRECT("'Monthly Resource Report'!"&amp;'Green Validation'!I$450676&amp;":"&amp;'Green Validation'!I$450677),'Green Validation'!I$450678,FALSE)),0,HLOOKUP($B72,INDIRECT("'Monthly Resource Report'!"&amp;'Green Validation'!I$450676&amp;":"&amp;'Green Validation'!I$450677),'Green Validation'!I$450678,FALSE))</f>
        <v>0.22286540805284175</v>
      </c>
      <c r="J72" s="318">
        <f ca="1">+IF(ISERROR(HLOOKUP($B72,INDIRECT("'Monthly Resource Report'!"&amp;'Green Validation'!J$450676&amp;":"&amp;'Green Validation'!J$450677),'Green Validation'!J$450678,FALSE)),0,HLOOKUP($B72,INDIRECT("'Monthly Resource Report'!"&amp;'Green Validation'!J$450676&amp;":"&amp;'Green Validation'!J$450677),'Green Validation'!J$450678,FALSE))</f>
        <v>0.19025214267392956</v>
      </c>
      <c r="L72" s="301">
        <v>43374</v>
      </c>
      <c r="M72" s="294">
        <v>223</v>
      </c>
      <c r="N72" s="297">
        <v>5.5938634501199997</v>
      </c>
      <c r="O72" s="299">
        <v>0.22500000000000001</v>
      </c>
      <c r="P72" s="295">
        <v>0.19</v>
      </c>
      <c r="Q72" s="294">
        <f ca="1">+IF(ISERROR(HLOOKUP($B72,INDIRECT("'Monthly Resource Report'!"&amp;'Green Validation'!Q$450676&amp;":"&amp;'Green Validation'!Q$450677),'Green Validation'!Q$450678,FALSE)),0,HLOOKUP($B72,INDIRECT("'Monthly Resource Report'!"&amp;'Green Validation'!Q$450676&amp;":"&amp;'Green Validation'!Q$450677),'Green Validation'!Q$450678,FALSE))</f>
        <v>223</v>
      </c>
      <c r="R72" s="297">
        <f ca="1">+IF(ISERROR(HLOOKUP($B72,INDIRECT("'Monthly Resource Report'!"&amp;'Green Validation'!R$450676&amp;":"&amp;'Green Validation'!R$450677),'Green Validation'!R$450678,FALSE)),0,HLOOKUP($B72,INDIRECT("'Monthly Resource Report'!"&amp;'Green Validation'!R$450676&amp;":"&amp;'Green Validation'!R$450677),'Green Validation'!R$450678,FALSE))</f>
        <v>5.5940040862937179</v>
      </c>
      <c r="S72" s="317">
        <f ca="1">+IF(ISERROR(HLOOKUP($B72,INDIRECT("'Monthly Resource Report'!"&amp;'Green Validation'!S$450676&amp;":"&amp;'Green Validation'!S$450677),'Green Validation'!S$450678,FALSE)),0,HLOOKUP($B72,INDIRECT("'Monthly Resource Report'!"&amp;'Green Validation'!S$450676&amp;":"&amp;'Green Validation'!S$450677),'Green Validation'!S$450678,FALSE))</f>
        <v>0.22315064489437658</v>
      </c>
      <c r="T72" s="318">
        <f ca="1">+IF(ISERROR(HLOOKUP($B72,INDIRECT("'Monthly Resource Report'!"&amp;'Green Validation'!T$450676&amp;":"&amp;'Green Validation'!T$450677),'Green Validation'!T$450678,FALSE)),0,HLOOKUP($B72,INDIRECT("'Monthly Resource Report'!"&amp;'Green Validation'!T$450676&amp;":"&amp;'Green Validation'!T$450677),'Green Validation'!T$450678,FALSE))</f>
        <v>0.19027555265307736</v>
      </c>
    </row>
    <row r="73" spans="2:20">
      <c r="B73" s="301">
        <v>43405</v>
      </c>
      <c r="C73" s="294">
        <v>231</v>
      </c>
      <c r="D73" s="297">
        <v>5.5938634501199997</v>
      </c>
      <c r="E73" s="299">
        <v>0.22500000000000001</v>
      </c>
      <c r="F73" s="295">
        <v>0.19</v>
      </c>
      <c r="G73" s="294">
        <f ca="1">+IF(ISERROR(HLOOKUP($B73,INDIRECT("'Monthly Resource Report'!"&amp;'Green Validation'!G$450676&amp;":"&amp;'Green Validation'!G$450677),'Green Validation'!G$450678,FALSE)),0,HLOOKUP($B73,INDIRECT("'Monthly Resource Report'!"&amp;'Green Validation'!G$450676&amp;":"&amp;'Green Validation'!G$450677),'Green Validation'!G$450678,FALSE))</f>
        <v>231</v>
      </c>
      <c r="H73" s="297">
        <f ca="1">+IF(ISERROR(HLOOKUP($B73,INDIRECT("'Monthly Resource Report'!"&amp;'Green Validation'!H$450676&amp;":"&amp;'Green Validation'!H$450677),'Green Validation'!H$450678,FALSE)),0,HLOOKUP($B73,INDIRECT("'Monthly Resource Report'!"&amp;'Green Validation'!H$450676&amp;":"&amp;'Green Validation'!H$450677),'Green Validation'!H$450678,FALSE))</f>
        <v>5.5939999323364233</v>
      </c>
      <c r="I73" s="317">
        <f ca="1">+IF(ISERROR(HLOOKUP($B73,INDIRECT("'Monthly Resource Report'!"&amp;'Green Validation'!I$450676&amp;":"&amp;'Green Validation'!I$450677),'Green Validation'!I$450678,FALSE)),0,HLOOKUP($B73,INDIRECT("'Monthly Resource Report'!"&amp;'Green Validation'!I$450676&amp;":"&amp;'Green Validation'!I$450677),'Green Validation'!I$450678,FALSE))</f>
        <v>0.22343447929693508</v>
      </c>
      <c r="J73" s="318">
        <f ca="1">+IF(ISERROR(HLOOKUP($B73,INDIRECT("'Monthly Resource Report'!"&amp;'Green Validation'!J$450676&amp;":"&amp;'Green Validation'!J$450677),'Green Validation'!J$450678,FALSE)),0,HLOOKUP($B73,INDIRECT("'Monthly Resource Report'!"&amp;'Green Validation'!J$450676&amp;":"&amp;'Green Validation'!J$450677),'Green Validation'!J$450678,FALSE))</f>
        <v>0.19025052781365517</v>
      </c>
      <c r="L73" s="301">
        <v>43405</v>
      </c>
      <c r="M73" s="294">
        <v>223</v>
      </c>
      <c r="N73" s="297">
        <v>5.5938634501199997</v>
      </c>
      <c r="O73" s="299">
        <v>0.22500000000000001</v>
      </c>
      <c r="P73" s="295">
        <v>0.19</v>
      </c>
      <c r="Q73" s="294">
        <f ca="1">+IF(ISERROR(HLOOKUP($B73,INDIRECT("'Monthly Resource Report'!"&amp;'Green Validation'!Q$450676&amp;":"&amp;'Green Validation'!Q$450677),'Green Validation'!Q$450678,FALSE)),0,HLOOKUP($B73,INDIRECT("'Monthly Resource Report'!"&amp;'Green Validation'!Q$450676&amp;":"&amp;'Green Validation'!Q$450677),'Green Validation'!Q$450678,FALSE))</f>
        <v>223</v>
      </c>
      <c r="R73" s="297">
        <f ca="1">+IF(ISERROR(HLOOKUP($B73,INDIRECT("'Monthly Resource Report'!"&amp;'Green Validation'!R$450676&amp;":"&amp;'Green Validation'!R$450677),'Green Validation'!R$450678,FALSE)),0,HLOOKUP($B73,INDIRECT("'Monthly Resource Report'!"&amp;'Green Validation'!R$450676&amp;":"&amp;'Green Validation'!R$450677),'Green Validation'!R$450678,FALSE))</f>
        <v>5.5940014824227022</v>
      </c>
      <c r="S73" s="317">
        <f ca="1">+IF(ISERROR(HLOOKUP($B73,INDIRECT("'Monthly Resource Report'!"&amp;'Green Validation'!S$450676&amp;":"&amp;'Green Validation'!S$450677),'Green Validation'!S$450678,FALSE)),0,HLOOKUP($B73,INDIRECT("'Monthly Resource Report'!"&amp;'Green Validation'!S$450676&amp;":"&amp;'Green Validation'!S$450677),'Green Validation'!S$450678,FALSE))</f>
        <v>0.22352470711284167</v>
      </c>
      <c r="T73" s="318">
        <f ca="1">+IF(ISERROR(HLOOKUP($B73,INDIRECT("'Monthly Resource Report'!"&amp;'Green Validation'!T$450676&amp;":"&amp;'Green Validation'!T$450677),'Green Validation'!T$450678,FALSE)),0,HLOOKUP($B73,INDIRECT("'Monthly Resource Report'!"&amp;'Green Validation'!T$450676&amp;":"&amp;'Green Validation'!T$450677),'Green Validation'!T$450678,FALSE))</f>
        <v>0.19018951519768781</v>
      </c>
    </row>
    <row r="74" spans="2:20" s="29" customFormat="1">
      <c r="B74" s="301">
        <v>43435</v>
      </c>
      <c r="C74" s="294">
        <v>231</v>
      </c>
      <c r="D74" s="297">
        <v>5.5938634501199997</v>
      </c>
      <c r="E74" s="299">
        <v>0.22500000000000001</v>
      </c>
      <c r="F74" s="295">
        <v>0.19</v>
      </c>
      <c r="G74" s="294">
        <f ca="1">+IF(ISERROR(HLOOKUP($B74,INDIRECT("'Monthly Resource Report'!"&amp;'Green Validation'!G$450676&amp;":"&amp;'Green Validation'!G$450677),'Green Validation'!G$450678,FALSE)),0,HLOOKUP($B74,INDIRECT("'Monthly Resource Report'!"&amp;'Green Validation'!G$450676&amp;":"&amp;'Green Validation'!G$450677),'Green Validation'!G$450678,FALSE))</f>
        <v>231</v>
      </c>
      <c r="H74" s="297">
        <f ca="1">+IF(ISERROR(HLOOKUP($B74,INDIRECT("'Monthly Resource Report'!"&amp;'Green Validation'!H$450676&amp;":"&amp;'Green Validation'!H$450677),'Green Validation'!H$450678,FALSE)),0,HLOOKUP($B74,INDIRECT("'Monthly Resource Report'!"&amp;'Green Validation'!H$450676&amp;":"&amp;'Green Validation'!H$450677),'Green Validation'!H$450678,FALSE))</f>
        <v>5.5940028800041706</v>
      </c>
      <c r="I74" s="317">
        <f ca="1">+IF(ISERROR(HLOOKUP($B74,INDIRECT("'Monthly Resource Report'!"&amp;'Green Validation'!I$450676&amp;":"&amp;'Green Validation'!I$450677),'Green Validation'!I$450678,FALSE)),0,HLOOKUP($B74,INDIRECT("'Monthly Resource Report'!"&amp;'Green Validation'!I$450676&amp;":"&amp;'Green Validation'!I$450677),'Green Validation'!I$450678,FALSE))</f>
        <v>0.22353777765180738</v>
      </c>
      <c r="J74" s="318">
        <f ca="1">+IF(ISERROR(HLOOKUP($B74,INDIRECT("'Monthly Resource Report'!"&amp;'Green Validation'!J$450676&amp;":"&amp;'Green Validation'!J$450677),'Green Validation'!J$450678,FALSE)),0,HLOOKUP($B74,INDIRECT("'Monthly Resource Report'!"&amp;'Green Validation'!J$450676&amp;":"&amp;'Green Validation'!J$450677),'Green Validation'!J$450678,FALSE))</f>
        <v>0.19049441119172378</v>
      </c>
      <c r="L74" s="301">
        <v>43435</v>
      </c>
      <c r="M74" s="294">
        <v>223</v>
      </c>
      <c r="N74" s="297">
        <v>5.5938634501199997</v>
      </c>
      <c r="O74" s="299">
        <v>0.22500000000000001</v>
      </c>
      <c r="P74" s="295">
        <v>0.19</v>
      </c>
      <c r="Q74" s="294">
        <f ca="1">+IF(ISERROR(HLOOKUP($B74,INDIRECT("'Monthly Resource Report'!"&amp;'Green Validation'!Q$450676&amp;":"&amp;'Green Validation'!Q$450677),'Green Validation'!Q$450678,FALSE)),0,HLOOKUP($B74,INDIRECT("'Monthly Resource Report'!"&amp;'Green Validation'!Q$450676&amp;":"&amp;'Green Validation'!Q$450677),'Green Validation'!Q$450678,FALSE))</f>
        <v>223</v>
      </c>
      <c r="R74" s="297">
        <f ca="1">+IF(ISERROR(HLOOKUP($B74,INDIRECT("'Monthly Resource Report'!"&amp;'Green Validation'!R$450676&amp;":"&amp;'Green Validation'!R$450677),'Green Validation'!R$450678,FALSE)),0,HLOOKUP($B74,INDIRECT("'Monthly Resource Report'!"&amp;'Green Validation'!R$450676&amp;":"&amp;'Green Validation'!R$450677),'Green Validation'!R$450678,FALSE))</f>
        <v>5.5940042685372102</v>
      </c>
      <c r="S74" s="317">
        <f ca="1">+IF(ISERROR(HLOOKUP($B74,INDIRECT("'Monthly Resource Report'!"&amp;'Green Validation'!S$450676&amp;":"&amp;'Green Validation'!S$450677),'Green Validation'!S$450678,FALSE)),0,HLOOKUP($B74,INDIRECT("'Monthly Resource Report'!"&amp;'Green Validation'!S$450676&amp;":"&amp;'Green Validation'!S$450677),'Green Validation'!S$450678,FALSE))</f>
        <v>0.22355719491796025</v>
      </c>
      <c r="T74" s="318">
        <f ca="1">+IF(ISERROR(HLOOKUP($B74,INDIRECT("'Monthly Resource Report'!"&amp;'Green Validation'!T$450676&amp;":"&amp;'Green Validation'!T$450677),'Green Validation'!T$450678,FALSE)),0,HLOOKUP($B74,INDIRECT("'Monthly Resource Report'!"&amp;'Green Validation'!T$450676&amp;":"&amp;'Green Validation'!T$450677),'Green Validation'!T$450678,FALSE))</f>
        <v>0.19018552509992528</v>
      </c>
    </row>
    <row r="75" spans="2:20" s="29" customFormat="1">
      <c r="B75" s="301">
        <v>43466</v>
      </c>
      <c r="C75" s="294">
        <v>231</v>
      </c>
      <c r="D75" s="297">
        <v>5.7398632861681316</v>
      </c>
      <c r="E75" s="299">
        <v>0.22500000000000001</v>
      </c>
      <c r="F75" s="295">
        <v>0.19</v>
      </c>
      <c r="G75" s="294">
        <f ca="1">+IF(ISERROR(HLOOKUP($B75,INDIRECT("'Monthly Resource Report'!"&amp;'Green Validation'!G$450676&amp;":"&amp;'Green Validation'!G$450677),'Green Validation'!G$450678,FALSE)),0,HLOOKUP($B75,INDIRECT("'Monthly Resource Report'!"&amp;'Green Validation'!G$450676&amp;":"&amp;'Green Validation'!G$450677),'Green Validation'!G$450678,FALSE))</f>
        <v>231</v>
      </c>
      <c r="H75" s="297">
        <f ca="1">+IF(ISERROR(HLOOKUP($B75,INDIRECT("'Monthly Resource Report'!"&amp;'Green Validation'!H$450676&amp;":"&amp;'Green Validation'!H$450677),'Green Validation'!H$450678,FALSE)),0,HLOOKUP($B75,INDIRECT("'Monthly Resource Report'!"&amp;'Green Validation'!H$450676&amp;":"&amp;'Green Validation'!H$450677),'Green Validation'!H$450678,FALSE))</f>
        <v>5.7399935546652845</v>
      </c>
      <c r="I75" s="317">
        <f ca="1">+IF(ISERROR(HLOOKUP($B75,INDIRECT("'Monthly Resource Report'!"&amp;'Green Validation'!I$450676&amp;":"&amp;'Green Validation'!I$450677),'Green Validation'!I$450678,FALSE)),0,HLOOKUP($B75,INDIRECT("'Monthly Resource Report'!"&amp;'Green Validation'!I$450676&amp;":"&amp;'Green Validation'!I$450677),'Green Validation'!I$450678,FALSE))</f>
        <v>0.22409888522061502</v>
      </c>
      <c r="J75" s="318">
        <f ca="1">+IF(ISERROR(HLOOKUP($B75,INDIRECT("'Monthly Resource Report'!"&amp;'Green Validation'!J$450676&amp;":"&amp;'Green Validation'!J$450677),'Green Validation'!J$450678,FALSE)),0,HLOOKUP($B75,INDIRECT("'Monthly Resource Report'!"&amp;'Green Validation'!J$450676&amp;":"&amp;'Green Validation'!J$450677),'Green Validation'!J$450678,FALSE))</f>
        <v>0.19023582337867459</v>
      </c>
      <c r="L75" s="301">
        <v>43466</v>
      </c>
      <c r="M75" s="294">
        <v>223</v>
      </c>
      <c r="N75" s="297">
        <v>5.7398632861681316</v>
      </c>
      <c r="O75" s="299">
        <v>0.22500000000000001</v>
      </c>
      <c r="P75" s="295">
        <v>0.19</v>
      </c>
      <c r="Q75" s="294">
        <f ca="1">+IF(ISERROR(HLOOKUP($B75,INDIRECT("'Monthly Resource Report'!"&amp;'Green Validation'!Q$450676&amp;":"&amp;'Green Validation'!Q$450677),'Green Validation'!Q$450678,FALSE)),0,HLOOKUP($B75,INDIRECT("'Monthly Resource Report'!"&amp;'Green Validation'!Q$450676&amp;":"&amp;'Green Validation'!Q$450677),'Green Validation'!Q$450678,FALSE))</f>
        <v>223</v>
      </c>
      <c r="R75" s="297">
        <f ca="1">+IF(ISERROR(HLOOKUP($B75,INDIRECT("'Monthly Resource Report'!"&amp;'Green Validation'!R$450676&amp;":"&amp;'Green Validation'!R$450677),'Green Validation'!R$450678,FALSE)),0,HLOOKUP($B75,INDIRECT("'Monthly Resource Report'!"&amp;'Green Validation'!R$450676&amp;":"&amp;'Green Validation'!R$450677),'Green Validation'!R$450678,FALSE))</f>
        <v>5.7399984868620146</v>
      </c>
      <c r="S75" s="317">
        <f ca="1">+IF(ISERROR(HLOOKUP($B75,INDIRECT("'Monthly Resource Report'!"&amp;'Green Validation'!S$450676&amp;":"&amp;'Green Validation'!S$450677),'Green Validation'!S$450678,FALSE)),0,HLOOKUP($B75,INDIRECT("'Monthly Resource Report'!"&amp;'Green Validation'!S$450676&amp;":"&amp;'Green Validation'!S$450677),'Green Validation'!S$450678,FALSE))</f>
        <v>0.22420880749751593</v>
      </c>
      <c r="T75" s="318">
        <f ca="1">+IF(ISERROR(HLOOKUP($B75,INDIRECT("'Monthly Resource Report'!"&amp;'Green Validation'!T$450676&amp;":"&amp;'Green Validation'!T$450677),'Green Validation'!T$450678,FALSE)),0,HLOOKUP($B75,INDIRECT("'Monthly Resource Report'!"&amp;'Green Validation'!T$450676&amp;":"&amp;'Green Validation'!T$450677),'Green Validation'!T$450678,FALSE))</f>
        <v>0.19025898436340183</v>
      </c>
    </row>
    <row r="76" spans="2:20" s="29" customFormat="1">
      <c r="B76" s="301">
        <v>43497</v>
      </c>
      <c r="C76" s="294">
        <v>231</v>
      </c>
      <c r="D76" s="297">
        <v>5.7398632861681316</v>
      </c>
      <c r="E76" s="299">
        <v>0.22500000000000001</v>
      </c>
      <c r="F76" s="295">
        <v>0.19</v>
      </c>
      <c r="G76" s="294">
        <f ca="1">+IF(ISERROR(HLOOKUP($B76,INDIRECT("'Monthly Resource Report'!"&amp;'Green Validation'!G$450676&amp;":"&amp;'Green Validation'!G$450677),'Green Validation'!G$450678,FALSE)),0,HLOOKUP($B76,INDIRECT("'Monthly Resource Report'!"&amp;'Green Validation'!G$450676&amp;":"&amp;'Green Validation'!G$450677),'Green Validation'!G$450678,FALSE))</f>
        <v>231</v>
      </c>
      <c r="H76" s="297">
        <f ca="1">+IF(ISERROR(HLOOKUP($B76,INDIRECT("'Monthly Resource Report'!"&amp;'Green Validation'!H$450676&amp;":"&amp;'Green Validation'!H$450677),'Green Validation'!H$450678,FALSE)),0,HLOOKUP($B76,INDIRECT("'Monthly Resource Report'!"&amp;'Green Validation'!H$450676&amp;":"&amp;'Green Validation'!H$450677),'Green Validation'!H$450678,FALSE))</f>
        <v>5.7399949612904919</v>
      </c>
      <c r="I76" s="317">
        <f ca="1">+IF(ISERROR(HLOOKUP($B76,INDIRECT("'Monthly Resource Report'!"&amp;'Green Validation'!I$450676&amp;":"&amp;'Green Validation'!I$450677),'Green Validation'!I$450678,FALSE)),0,HLOOKUP($B76,INDIRECT("'Monthly Resource Report'!"&amp;'Green Validation'!I$450676&amp;":"&amp;'Green Validation'!I$450677),'Green Validation'!I$450678,FALSE))</f>
        <v>0.22415296694244333</v>
      </c>
      <c r="J76" s="318">
        <f ca="1">+IF(ISERROR(HLOOKUP($B76,INDIRECT("'Monthly Resource Report'!"&amp;'Green Validation'!J$450676&amp;":"&amp;'Green Validation'!J$450677),'Green Validation'!J$450678,FALSE)),0,HLOOKUP($B76,INDIRECT("'Monthly Resource Report'!"&amp;'Green Validation'!J$450676&amp;":"&amp;'Green Validation'!J$450677),'Green Validation'!J$450678,FALSE))</f>
        <v>0.19012510940637389</v>
      </c>
      <c r="L76" s="301">
        <v>43497</v>
      </c>
      <c r="M76" s="294">
        <v>223</v>
      </c>
      <c r="N76" s="297">
        <v>5.7398632861681316</v>
      </c>
      <c r="O76" s="299">
        <v>0.22500000000000001</v>
      </c>
      <c r="P76" s="295">
        <v>0.19</v>
      </c>
      <c r="Q76" s="294">
        <f ca="1">+IF(ISERROR(HLOOKUP($B76,INDIRECT("'Monthly Resource Report'!"&amp;'Green Validation'!Q$450676&amp;":"&amp;'Green Validation'!Q$450677),'Green Validation'!Q$450678,FALSE)),0,HLOOKUP($B76,INDIRECT("'Monthly Resource Report'!"&amp;'Green Validation'!Q$450676&amp;":"&amp;'Green Validation'!Q$450677),'Green Validation'!Q$450678,FALSE))</f>
        <v>223</v>
      </c>
      <c r="R76" s="297">
        <f ca="1">+IF(ISERROR(HLOOKUP($B76,INDIRECT("'Monthly Resource Report'!"&amp;'Green Validation'!R$450676&amp;":"&amp;'Green Validation'!R$450677),'Green Validation'!R$450678,FALSE)),0,HLOOKUP($B76,INDIRECT("'Monthly Resource Report'!"&amp;'Green Validation'!R$450676&amp;":"&amp;'Green Validation'!R$450677),'Green Validation'!R$450678,FALSE))</f>
        <v>5.740000548541337</v>
      </c>
      <c r="S76" s="317">
        <f ca="1">+IF(ISERROR(HLOOKUP($B76,INDIRECT("'Monthly Resource Report'!"&amp;'Green Validation'!S$450676&amp;":"&amp;'Green Validation'!S$450677),'Green Validation'!S$450678,FALSE)),0,HLOOKUP($B76,INDIRECT("'Monthly Resource Report'!"&amp;'Green Validation'!S$450676&amp;":"&amp;'Green Validation'!S$450677),'Green Validation'!S$450678,FALSE))</f>
        <v>0.22430359645141223</v>
      </c>
      <c r="T76" s="318">
        <f ca="1">+IF(ISERROR(HLOOKUP($B76,INDIRECT("'Monthly Resource Report'!"&amp;'Green Validation'!T$450676&amp;":"&amp;'Green Validation'!T$450677),'Green Validation'!T$450678,FALSE)),0,HLOOKUP($B76,INDIRECT("'Monthly Resource Report'!"&amp;'Green Validation'!T$450676&amp;":"&amp;'Green Validation'!T$450677),'Green Validation'!T$450678,FALSE))</f>
        <v>0.19025074196882391</v>
      </c>
    </row>
    <row r="77" spans="2:20" s="29" customFormat="1">
      <c r="B77" s="301">
        <v>43525</v>
      </c>
      <c r="C77" s="294">
        <v>231</v>
      </c>
      <c r="D77" s="297">
        <v>5.7398632861681316</v>
      </c>
      <c r="E77" s="299">
        <v>0.22500000000000001</v>
      </c>
      <c r="F77" s="295">
        <v>0.19</v>
      </c>
      <c r="G77" s="294">
        <f ca="1">+IF(ISERROR(HLOOKUP($B77,INDIRECT("'Monthly Resource Report'!"&amp;'Green Validation'!G$450676&amp;":"&amp;'Green Validation'!G$450677),'Green Validation'!G$450678,FALSE)),0,HLOOKUP($B77,INDIRECT("'Monthly Resource Report'!"&amp;'Green Validation'!G$450676&amp;":"&amp;'Green Validation'!G$450677),'Green Validation'!G$450678,FALSE))</f>
        <v>231</v>
      </c>
      <c r="H77" s="297">
        <f ca="1">+IF(ISERROR(HLOOKUP($B77,INDIRECT("'Monthly Resource Report'!"&amp;'Green Validation'!H$450676&amp;":"&amp;'Green Validation'!H$450677),'Green Validation'!H$450678,FALSE)),0,HLOOKUP($B77,INDIRECT("'Monthly Resource Report'!"&amp;'Green Validation'!H$450676&amp;":"&amp;'Green Validation'!H$450677),'Green Validation'!H$450678,FALSE))</f>
        <v>5.7399936688416568</v>
      </c>
      <c r="I77" s="317">
        <f ca="1">+IF(ISERROR(HLOOKUP($B77,INDIRECT("'Monthly Resource Report'!"&amp;'Green Validation'!I$450676&amp;":"&amp;'Green Validation'!I$450677),'Green Validation'!I$450678,FALSE)),0,HLOOKUP($B77,INDIRECT("'Monthly Resource Report'!"&amp;'Green Validation'!I$450676&amp;":"&amp;'Green Validation'!I$450677),'Green Validation'!I$450678,FALSE))</f>
        <v>0.22368321865930654</v>
      </c>
      <c r="J77" s="318">
        <f ca="1">+IF(ISERROR(HLOOKUP($B77,INDIRECT("'Monthly Resource Report'!"&amp;'Green Validation'!J$450676&amp;":"&amp;'Green Validation'!J$450677),'Green Validation'!J$450678,FALSE)),0,HLOOKUP($B77,INDIRECT("'Monthly Resource Report'!"&amp;'Green Validation'!J$450676&amp;":"&amp;'Green Validation'!J$450677),'Green Validation'!J$450678,FALSE))</f>
        <v>0.19036343238759104</v>
      </c>
      <c r="L77" s="301">
        <v>43525</v>
      </c>
      <c r="M77" s="294">
        <v>223</v>
      </c>
      <c r="N77" s="297">
        <v>5.7398632861681316</v>
      </c>
      <c r="O77" s="299">
        <v>0.22500000000000001</v>
      </c>
      <c r="P77" s="295">
        <v>0.19</v>
      </c>
      <c r="Q77" s="294">
        <f ca="1">+IF(ISERROR(HLOOKUP($B77,INDIRECT("'Monthly Resource Report'!"&amp;'Green Validation'!Q$450676&amp;":"&amp;'Green Validation'!Q$450677),'Green Validation'!Q$450678,FALSE)),0,HLOOKUP($B77,INDIRECT("'Monthly Resource Report'!"&amp;'Green Validation'!Q$450676&amp;":"&amp;'Green Validation'!Q$450677),'Green Validation'!Q$450678,FALSE))</f>
        <v>223</v>
      </c>
      <c r="R77" s="297">
        <f ca="1">+IF(ISERROR(HLOOKUP($B77,INDIRECT("'Monthly Resource Report'!"&amp;'Green Validation'!R$450676&amp;":"&amp;'Green Validation'!R$450677),'Green Validation'!R$450678,FALSE)),0,HLOOKUP($B77,INDIRECT("'Monthly Resource Report'!"&amp;'Green Validation'!R$450676&amp;":"&amp;'Green Validation'!R$450677),'Green Validation'!R$450678,FALSE))</f>
        <v>0</v>
      </c>
      <c r="S77" s="317">
        <f ca="1">+IF(ISERROR(HLOOKUP($B77,INDIRECT("'Monthly Resource Report'!"&amp;'Green Validation'!S$450676&amp;":"&amp;'Green Validation'!S$450677),'Green Validation'!S$450678,FALSE)),0,HLOOKUP($B77,INDIRECT("'Monthly Resource Report'!"&amp;'Green Validation'!S$450676&amp;":"&amp;'Green Validation'!S$450677),'Green Validation'!S$450678,FALSE))</f>
        <v>0</v>
      </c>
      <c r="T77" s="318">
        <f ca="1">+IF(ISERROR(HLOOKUP($B77,INDIRECT("'Monthly Resource Report'!"&amp;'Green Validation'!T$450676&amp;":"&amp;'Green Validation'!T$450677),'Green Validation'!T$450678,FALSE)),0,HLOOKUP($B77,INDIRECT("'Monthly Resource Report'!"&amp;'Green Validation'!T$450676&amp;":"&amp;'Green Validation'!T$450677),'Green Validation'!T$450678,FALSE))</f>
        <v>0</v>
      </c>
    </row>
    <row r="78" spans="2:20" s="29" customFormat="1">
      <c r="B78" s="301">
        <v>43556</v>
      </c>
      <c r="C78" s="294">
        <v>231</v>
      </c>
      <c r="D78" s="297">
        <v>5.7398632861681316</v>
      </c>
      <c r="E78" s="299">
        <v>0.22500000000000001</v>
      </c>
      <c r="F78" s="295">
        <v>0.19</v>
      </c>
      <c r="G78" s="294">
        <f ca="1">+IF(ISERROR(HLOOKUP($B78,INDIRECT("'Monthly Resource Report'!"&amp;'Green Validation'!G$450676&amp;":"&amp;'Green Validation'!G$450677),'Green Validation'!G$450678,FALSE)),0,HLOOKUP($B78,INDIRECT("'Monthly Resource Report'!"&amp;'Green Validation'!G$450676&amp;":"&amp;'Green Validation'!G$450677),'Green Validation'!G$450678,FALSE))</f>
        <v>231</v>
      </c>
      <c r="H78" s="297">
        <f ca="1">+IF(ISERROR(HLOOKUP($B78,INDIRECT("'Monthly Resource Report'!"&amp;'Green Validation'!H$450676&amp;":"&amp;'Green Validation'!H$450677),'Green Validation'!H$450678,FALSE)),0,HLOOKUP($B78,INDIRECT("'Monthly Resource Report'!"&amp;'Green Validation'!H$450676&amp;":"&amp;'Green Validation'!H$450677),'Green Validation'!H$450678,FALSE))</f>
        <v>5.7399936601193469</v>
      </c>
      <c r="I78" s="317">
        <f ca="1">+IF(ISERROR(HLOOKUP($B78,INDIRECT("'Monthly Resource Report'!"&amp;'Green Validation'!I$450676&amp;":"&amp;'Green Validation'!I$450677),'Green Validation'!I$450678,FALSE)),0,HLOOKUP($B78,INDIRECT("'Monthly Resource Report'!"&amp;'Green Validation'!I$450676&amp;":"&amp;'Green Validation'!I$450677),'Green Validation'!I$450678,FALSE))</f>
        <v>0.2234168290504189</v>
      </c>
      <c r="J78" s="318">
        <f ca="1">+IF(ISERROR(HLOOKUP($B78,INDIRECT("'Monthly Resource Report'!"&amp;'Green Validation'!J$450676&amp;":"&amp;'Green Validation'!J$450677),'Green Validation'!J$450678,FALSE)),0,HLOOKUP($B78,INDIRECT("'Monthly Resource Report'!"&amp;'Green Validation'!J$450676&amp;":"&amp;'Green Validation'!J$450677),'Green Validation'!J$450678,FALSE))</f>
        <v>0.19050176083091611</v>
      </c>
      <c r="L78" s="301">
        <v>43556</v>
      </c>
      <c r="M78" s="294">
        <v>223</v>
      </c>
      <c r="N78" s="297">
        <v>5.7398632861681316</v>
      </c>
      <c r="O78" s="299">
        <v>0.22500000000000001</v>
      </c>
      <c r="P78" s="295">
        <v>0.19</v>
      </c>
      <c r="Q78" s="294">
        <f ca="1">+IF(ISERROR(HLOOKUP($B78,INDIRECT("'Monthly Resource Report'!"&amp;'Green Validation'!Q$450676&amp;":"&amp;'Green Validation'!Q$450677),'Green Validation'!Q$450678,FALSE)),0,HLOOKUP($B78,INDIRECT("'Monthly Resource Report'!"&amp;'Green Validation'!Q$450676&amp;":"&amp;'Green Validation'!Q$450677),'Green Validation'!Q$450678,FALSE))</f>
        <v>223</v>
      </c>
      <c r="R78" s="297">
        <f ca="1">+IF(ISERROR(HLOOKUP($B78,INDIRECT("'Monthly Resource Report'!"&amp;'Green Validation'!R$450676&amp;":"&amp;'Green Validation'!R$450677),'Green Validation'!R$450678,FALSE)),0,HLOOKUP($B78,INDIRECT("'Monthly Resource Report'!"&amp;'Green Validation'!R$450676&amp;":"&amp;'Green Validation'!R$450677),'Green Validation'!R$450678,FALSE))</f>
        <v>5.7400014404378936</v>
      </c>
      <c r="S78" s="317">
        <f ca="1">+IF(ISERROR(HLOOKUP($B78,INDIRECT("'Monthly Resource Report'!"&amp;'Green Validation'!S$450676&amp;":"&amp;'Green Validation'!S$450677),'Green Validation'!S$450678,FALSE)),0,HLOOKUP($B78,INDIRECT("'Monthly Resource Report'!"&amp;'Green Validation'!S$450676&amp;":"&amp;'Green Validation'!S$450677),'Green Validation'!S$450678,FALSE))</f>
        <v>0.2236329196580028</v>
      </c>
      <c r="T78" s="318">
        <f ca="1">+IF(ISERROR(HLOOKUP($B78,INDIRECT("'Monthly Resource Report'!"&amp;'Green Validation'!T$450676&amp;":"&amp;'Green Validation'!T$450677),'Green Validation'!T$450678,FALSE)),0,HLOOKUP($B78,INDIRECT("'Monthly Resource Report'!"&amp;'Green Validation'!T$450676&amp;":"&amp;'Green Validation'!T$450677),'Green Validation'!T$450678,FALSE))</f>
        <v>0.19059165945627987</v>
      </c>
    </row>
    <row r="79" spans="2:20" s="29" customFormat="1">
      <c r="B79" s="301">
        <v>43586</v>
      </c>
      <c r="C79" s="294">
        <v>231</v>
      </c>
      <c r="D79" s="297">
        <v>5.7398632861681316</v>
      </c>
      <c r="E79" s="299">
        <v>0.21</v>
      </c>
      <c r="F79" s="295">
        <v>0.19</v>
      </c>
      <c r="G79" s="294">
        <f ca="1">+IF(ISERROR(HLOOKUP($B79,INDIRECT("'Monthly Resource Report'!"&amp;'Green Validation'!G$450676&amp;":"&amp;'Green Validation'!G$450677),'Green Validation'!G$450678,FALSE)),0,HLOOKUP($B79,INDIRECT("'Monthly Resource Report'!"&amp;'Green Validation'!G$450676&amp;":"&amp;'Green Validation'!G$450677),'Green Validation'!G$450678,FALSE))</f>
        <v>231</v>
      </c>
      <c r="H79" s="297">
        <f ca="1">+IF(ISERROR(HLOOKUP($B79,INDIRECT("'Monthly Resource Report'!"&amp;'Green Validation'!H$450676&amp;":"&amp;'Green Validation'!H$450677),'Green Validation'!H$450678,FALSE)),0,HLOOKUP($B79,INDIRECT("'Monthly Resource Report'!"&amp;'Green Validation'!H$450676&amp;":"&amp;'Green Validation'!H$450677),'Green Validation'!H$450678,FALSE))</f>
        <v>5.7399940378982297</v>
      </c>
      <c r="I79" s="317">
        <f ca="1">+IF(ISERROR(HLOOKUP($B79,INDIRECT("'Monthly Resource Report'!"&amp;'Green Validation'!I$450676&amp;":"&amp;'Green Validation'!I$450677),'Green Validation'!I$450678,FALSE)),0,HLOOKUP($B79,INDIRECT("'Monthly Resource Report'!"&amp;'Green Validation'!I$450676&amp;":"&amp;'Green Validation'!I$450677),'Green Validation'!I$450678,FALSE))</f>
        <v>0.20846957059588703</v>
      </c>
      <c r="J79" s="318">
        <f ca="1">+IF(ISERROR(HLOOKUP($B79,INDIRECT("'Monthly Resource Report'!"&amp;'Green Validation'!J$450676&amp;":"&amp;'Green Validation'!J$450677),'Green Validation'!J$450678,FALSE)),0,HLOOKUP($B79,INDIRECT("'Monthly Resource Report'!"&amp;'Green Validation'!J$450676&amp;":"&amp;'Green Validation'!J$450677),'Green Validation'!J$450678,FALSE))</f>
        <v>0.19024427095260241</v>
      </c>
      <c r="L79" s="301">
        <v>43586</v>
      </c>
      <c r="M79" s="294">
        <v>223</v>
      </c>
      <c r="N79" s="297">
        <v>5.7398632861681316</v>
      </c>
      <c r="O79" s="299">
        <v>0.21</v>
      </c>
      <c r="P79" s="295">
        <v>0.19</v>
      </c>
      <c r="Q79" s="294">
        <f ca="1">+IF(ISERROR(HLOOKUP($B79,INDIRECT("'Monthly Resource Report'!"&amp;'Green Validation'!Q$450676&amp;":"&amp;'Green Validation'!Q$450677),'Green Validation'!Q$450678,FALSE)),0,HLOOKUP($B79,INDIRECT("'Monthly Resource Report'!"&amp;'Green Validation'!Q$450676&amp;":"&amp;'Green Validation'!Q$450677),'Green Validation'!Q$450678,FALSE))</f>
        <v>223</v>
      </c>
      <c r="R79" s="297">
        <f ca="1">+IF(ISERROR(HLOOKUP($B79,INDIRECT("'Monthly Resource Report'!"&amp;'Green Validation'!R$450676&amp;":"&amp;'Green Validation'!R$450677),'Green Validation'!R$450678,FALSE)),0,HLOOKUP($B79,INDIRECT("'Monthly Resource Report'!"&amp;'Green Validation'!R$450676&amp;":"&amp;'Green Validation'!R$450677),'Green Validation'!R$450678,FALSE))</f>
        <v>5.7400006737545644</v>
      </c>
      <c r="S79" s="317">
        <f ca="1">+IF(ISERROR(HLOOKUP($B79,INDIRECT("'Monthly Resource Report'!"&amp;'Green Validation'!S$450676&amp;":"&amp;'Green Validation'!S$450677),'Green Validation'!S$450678,FALSE)),0,HLOOKUP($B79,INDIRECT("'Monthly Resource Report'!"&amp;'Green Validation'!S$450676&amp;":"&amp;'Green Validation'!S$450677),'Green Validation'!S$450678,FALSE))</f>
        <v>0.20862267278722599</v>
      </c>
      <c r="T79" s="318">
        <f ca="1">+IF(ISERROR(HLOOKUP($B79,INDIRECT("'Monthly Resource Report'!"&amp;'Green Validation'!T$450676&amp;":"&amp;'Green Validation'!T$450677),'Green Validation'!T$450678,FALSE)),0,HLOOKUP($B79,INDIRECT("'Monthly Resource Report'!"&amp;'Green Validation'!T$450676&amp;":"&amp;'Green Validation'!T$450677),'Green Validation'!T$450678,FALSE))</f>
        <v>0.19017560296285618</v>
      </c>
    </row>
    <row r="80" spans="2:20" s="29" customFormat="1">
      <c r="B80" s="301">
        <v>43617</v>
      </c>
      <c r="C80" s="294">
        <v>231</v>
      </c>
      <c r="D80" s="297">
        <v>5.7398632861681316</v>
      </c>
      <c r="E80" s="299">
        <v>0.21</v>
      </c>
      <c r="F80" s="295">
        <v>0.19</v>
      </c>
      <c r="G80" s="294">
        <f ca="1">+IF(ISERROR(HLOOKUP($B80,INDIRECT("'Monthly Resource Report'!"&amp;'Green Validation'!G$450676&amp;":"&amp;'Green Validation'!G$450677),'Green Validation'!G$450678,FALSE)),0,HLOOKUP($B80,INDIRECT("'Monthly Resource Report'!"&amp;'Green Validation'!G$450676&amp;":"&amp;'Green Validation'!G$450677),'Green Validation'!G$450678,FALSE))</f>
        <v>231</v>
      </c>
      <c r="H80" s="297">
        <f ca="1">+IF(ISERROR(HLOOKUP($B80,INDIRECT("'Monthly Resource Report'!"&amp;'Green Validation'!H$450676&amp;":"&amp;'Green Validation'!H$450677),'Green Validation'!H$450678,FALSE)),0,HLOOKUP($B80,INDIRECT("'Monthly Resource Report'!"&amp;'Green Validation'!H$450676&amp;":"&amp;'Green Validation'!H$450677),'Green Validation'!H$450678,FALSE))</f>
        <v>5.7399931338758252</v>
      </c>
      <c r="I80" s="317">
        <f ca="1">+IF(ISERROR(HLOOKUP($B80,INDIRECT("'Monthly Resource Report'!"&amp;'Green Validation'!I$450676&amp;":"&amp;'Green Validation'!I$450677),'Green Validation'!I$450678,FALSE)),0,HLOOKUP($B80,INDIRECT("'Monthly Resource Report'!"&amp;'Green Validation'!I$450676&amp;":"&amp;'Green Validation'!I$450677),'Green Validation'!I$450678,FALSE))</f>
        <v>0.20814231959816762</v>
      </c>
      <c r="J80" s="318">
        <f ca="1">+IF(ISERROR(HLOOKUP($B80,INDIRECT("'Monthly Resource Report'!"&amp;'Green Validation'!J$450676&amp;":"&amp;'Green Validation'!J$450677),'Green Validation'!J$450678,FALSE)),0,HLOOKUP($B80,INDIRECT("'Monthly Resource Report'!"&amp;'Green Validation'!J$450676&amp;":"&amp;'Green Validation'!J$450677),'Green Validation'!J$450678,FALSE))</f>
        <v>0.19025315729960807</v>
      </c>
      <c r="L80" s="301">
        <v>43617</v>
      </c>
      <c r="M80" s="294">
        <v>223</v>
      </c>
      <c r="N80" s="297">
        <v>5.7398632861681316</v>
      </c>
      <c r="O80" s="299">
        <v>0.21</v>
      </c>
      <c r="P80" s="295">
        <v>0.19</v>
      </c>
      <c r="Q80" s="294">
        <f ca="1">+IF(ISERROR(HLOOKUP($B80,INDIRECT("'Monthly Resource Report'!"&amp;'Green Validation'!Q$450676&amp;":"&amp;'Green Validation'!Q$450677),'Green Validation'!Q$450678,FALSE)),0,HLOOKUP($B80,INDIRECT("'Monthly Resource Report'!"&amp;'Green Validation'!Q$450676&amp;":"&amp;'Green Validation'!Q$450677),'Green Validation'!Q$450678,FALSE))</f>
        <v>223</v>
      </c>
      <c r="R80" s="297">
        <f ca="1">+IF(ISERROR(HLOOKUP($B80,INDIRECT("'Monthly Resource Report'!"&amp;'Green Validation'!R$450676&amp;":"&amp;'Green Validation'!R$450677),'Green Validation'!R$450678,FALSE)),0,HLOOKUP($B80,INDIRECT("'Monthly Resource Report'!"&amp;'Green Validation'!R$450676&amp;":"&amp;'Green Validation'!R$450677),'Green Validation'!R$450678,FALSE))</f>
        <v>5.7399995799789982</v>
      </c>
      <c r="S80" s="317">
        <f ca="1">+IF(ISERROR(HLOOKUP($B80,INDIRECT("'Monthly Resource Report'!"&amp;'Green Validation'!S$450676&amp;":"&amp;'Green Validation'!S$450677),'Green Validation'!S$450678,FALSE)),0,HLOOKUP($B80,INDIRECT("'Monthly Resource Report'!"&amp;'Green Validation'!S$450676&amp;":"&amp;'Green Validation'!S$450677),'Green Validation'!S$450678,FALSE))</f>
        <v>0.20842083014451643</v>
      </c>
      <c r="T80" s="318">
        <f ca="1">+IF(ISERROR(HLOOKUP($B80,INDIRECT("'Monthly Resource Report'!"&amp;'Green Validation'!T$450676&amp;":"&amp;'Green Validation'!T$450677),'Green Validation'!T$450678,FALSE)),0,HLOOKUP($B80,INDIRECT("'Monthly Resource Report'!"&amp;'Green Validation'!T$450676&amp;":"&amp;'Green Validation'!T$450677),'Green Validation'!T$450678,FALSE))</f>
        <v>0.19019123648366779</v>
      </c>
    </row>
    <row r="81" spans="2:20" s="29" customFormat="1">
      <c r="B81" s="301">
        <v>43647</v>
      </c>
      <c r="C81" s="294">
        <v>231</v>
      </c>
      <c r="D81" s="297">
        <v>5.7398632861681316</v>
      </c>
      <c r="E81" s="299">
        <v>0.21</v>
      </c>
      <c r="F81" s="295">
        <v>0.19</v>
      </c>
      <c r="G81" s="294">
        <f ca="1">+IF(ISERROR(HLOOKUP($B81,INDIRECT("'Monthly Resource Report'!"&amp;'Green Validation'!G$450676&amp;":"&amp;'Green Validation'!G$450677),'Green Validation'!G$450678,FALSE)),0,HLOOKUP($B81,INDIRECT("'Monthly Resource Report'!"&amp;'Green Validation'!G$450676&amp;":"&amp;'Green Validation'!G$450677),'Green Validation'!G$450678,FALSE))</f>
        <v>231</v>
      </c>
      <c r="H81" s="297">
        <f ca="1">+IF(ISERROR(HLOOKUP($B81,INDIRECT("'Monthly Resource Report'!"&amp;'Green Validation'!H$450676&amp;":"&amp;'Green Validation'!H$450677),'Green Validation'!H$450678,FALSE)),0,HLOOKUP($B81,INDIRECT("'Monthly Resource Report'!"&amp;'Green Validation'!H$450676&amp;":"&amp;'Green Validation'!H$450677),'Green Validation'!H$450678,FALSE))</f>
        <v>5.7399927503052499</v>
      </c>
      <c r="I81" s="317">
        <f ca="1">+IF(ISERROR(HLOOKUP($B81,INDIRECT("'Monthly Resource Report'!"&amp;'Green Validation'!I$450676&amp;":"&amp;'Green Validation'!I$450677),'Green Validation'!I$450678,FALSE)),0,HLOOKUP($B81,INDIRECT("'Monthly Resource Report'!"&amp;'Green Validation'!I$450676&amp;":"&amp;'Green Validation'!I$450677),'Green Validation'!I$450678,FALSE))</f>
        <v>0.20878526321986912</v>
      </c>
      <c r="J81" s="318">
        <f ca="1">+IF(ISERROR(HLOOKUP($B81,INDIRECT("'Monthly Resource Report'!"&amp;'Green Validation'!J$450676&amp;":"&amp;'Green Validation'!J$450677),'Green Validation'!J$450678,FALSE)),0,HLOOKUP($B81,INDIRECT("'Monthly Resource Report'!"&amp;'Green Validation'!J$450676&amp;":"&amp;'Green Validation'!J$450677),'Green Validation'!J$450678,FALSE))</f>
        <v>0.19023508064007411</v>
      </c>
      <c r="L81" s="301">
        <v>43647</v>
      </c>
      <c r="M81" s="294">
        <v>223</v>
      </c>
      <c r="N81" s="297">
        <v>5.7398632861681316</v>
      </c>
      <c r="O81" s="299">
        <v>0.21</v>
      </c>
      <c r="P81" s="295">
        <v>0.19</v>
      </c>
      <c r="Q81" s="294">
        <f ca="1">+IF(ISERROR(HLOOKUP($B81,INDIRECT("'Monthly Resource Report'!"&amp;'Green Validation'!Q$450676&amp;":"&amp;'Green Validation'!Q$450677),'Green Validation'!Q$450678,FALSE)),0,HLOOKUP($B81,INDIRECT("'Monthly Resource Report'!"&amp;'Green Validation'!Q$450676&amp;":"&amp;'Green Validation'!Q$450677),'Green Validation'!Q$450678,FALSE))</f>
        <v>223</v>
      </c>
      <c r="R81" s="297">
        <f ca="1">+IF(ISERROR(HLOOKUP($B81,INDIRECT("'Monthly Resource Report'!"&amp;'Green Validation'!R$450676&amp;":"&amp;'Green Validation'!R$450677),'Green Validation'!R$450678,FALSE)),0,HLOOKUP($B81,INDIRECT("'Monthly Resource Report'!"&amp;'Green Validation'!R$450676&amp;":"&amp;'Green Validation'!R$450677),'Green Validation'!R$450678,FALSE))</f>
        <v>5.7399999999999993</v>
      </c>
      <c r="S81" s="317">
        <f ca="1">+IF(ISERROR(HLOOKUP($B81,INDIRECT("'Monthly Resource Report'!"&amp;'Green Validation'!S$450676&amp;":"&amp;'Green Validation'!S$450677),'Green Validation'!S$450678,FALSE)),0,HLOOKUP($B81,INDIRECT("'Monthly Resource Report'!"&amp;'Green Validation'!S$450676&amp;":"&amp;'Green Validation'!S$450677),'Green Validation'!S$450678,FALSE))</f>
        <v>0.20902244380410098</v>
      </c>
      <c r="T81" s="318">
        <f ca="1">+IF(ISERROR(HLOOKUP($B81,INDIRECT("'Monthly Resource Report'!"&amp;'Green Validation'!T$450676&amp;":"&amp;'Green Validation'!T$450677),'Green Validation'!T$450678,FALSE)),0,HLOOKUP($B81,INDIRECT("'Monthly Resource Report'!"&amp;'Green Validation'!T$450676&amp;":"&amp;'Green Validation'!T$450677),'Green Validation'!T$450678,FALSE))</f>
        <v>0.19017935343686301</v>
      </c>
    </row>
    <row r="82" spans="2:20" s="29" customFormat="1">
      <c r="B82" s="301">
        <v>43678</v>
      </c>
      <c r="C82" s="294">
        <v>231</v>
      </c>
      <c r="D82" s="297">
        <v>5.7398632861681316</v>
      </c>
      <c r="E82" s="299">
        <v>0.21</v>
      </c>
      <c r="F82" s="295">
        <v>0.19</v>
      </c>
      <c r="G82" s="294">
        <f ca="1">+IF(ISERROR(HLOOKUP($B82,INDIRECT("'Monthly Resource Report'!"&amp;'Green Validation'!G$450676&amp;":"&amp;'Green Validation'!G$450677),'Green Validation'!G$450678,FALSE)),0,HLOOKUP($B82,INDIRECT("'Monthly Resource Report'!"&amp;'Green Validation'!G$450676&amp;":"&amp;'Green Validation'!G$450677),'Green Validation'!G$450678,FALSE))</f>
        <v>231</v>
      </c>
      <c r="H82" s="297">
        <f ca="1">+IF(ISERROR(HLOOKUP($B82,INDIRECT("'Monthly Resource Report'!"&amp;'Green Validation'!H$450676&amp;":"&amp;'Green Validation'!H$450677),'Green Validation'!H$450678,FALSE)),0,HLOOKUP($B82,INDIRECT("'Monthly Resource Report'!"&amp;'Green Validation'!H$450676&amp;":"&amp;'Green Validation'!H$450677),'Green Validation'!H$450678,FALSE))</f>
        <v>5.7399933104880185</v>
      </c>
      <c r="I82" s="317">
        <f ca="1">+IF(ISERROR(HLOOKUP($B82,INDIRECT("'Monthly Resource Report'!"&amp;'Green Validation'!I$450676&amp;":"&amp;'Green Validation'!I$450677),'Green Validation'!I$450678,FALSE)),0,HLOOKUP($B82,INDIRECT("'Monthly Resource Report'!"&amp;'Green Validation'!I$450676&amp;":"&amp;'Green Validation'!I$450677),'Green Validation'!I$450678,FALSE))</f>
        <v>0.20894011127757448</v>
      </c>
      <c r="J82" s="318">
        <f ca="1">+IF(ISERROR(HLOOKUP($B82,INDIRECT("'Monthly Resource Report'!"&amp;'Green Validation'!J$450676&amp;":"&amp;'Green Validation'!J$450677),'Green Validation'!J$450678,FALSE)),0,HLOOKUP($B82,INDIRECT("'Monthly Resource Report'!"&amp;'Green Validation'!J$450676&amp;":"&amp;'Green Validation'!J$450677),'Green Validation'!J$450678,FALSE))</f>
        <v>0.19035613556813263</v>
      </c>
      <c r="L82" s="301">
        <v>43678</v>
      </c>
      <c r="M82" s="294">
        <v>223</v>
      </c>
      <c r="N82" s="297">
        <v>5.7398632861681316</v>
      </c>
      <c r="O82" s="299">
        <v>0.21</v>
      </c>
      <c r="P82" s="295">
        <v>0.19</v>
      </c>
      <c r="Q82" s="294">
        <f ca="1">+IF(ISERROR(HLOOKUP($B82,INDIRECT("'Monthly Resource Report'!"&amp;'Green Validation'!Q$450676&amp;":"&amp;'Green Validation'!Q$450677),'Green Validation'!Q$450678,FALSE)),0,HLOOKUP($B82,INDIRECT("'Monthly Resource Report'!"&amp;'Green Validation'!Q$450676&amp;":"&amp;'Green Validation'!Q$450677),'Green Validation'!Q$450678,FALSE))</f>
        <v>223</v>
      </c>
      <c r="R82" s="297">
        <f ca="1">+IF(ISERROR(HLOOKUP($B82,INDIRECT("'Monthly Resource Report'!"&amp;'Green Validation'!R$450676&amp;":"&amp;'Green Validation'!R$450677),'Green Validation'!R$450678,FALSE)),0,HLOOKUP($B82,INDIRECT("'Monthly Resource Report'!"&amp;'Green Validation'!R$450676&amp;":"&amp;'Green Validation'!R$450677),'Green Validation'!R$450678,FALSE))</f>
        <v>5.740000521675622</v>
      </c>
      <c r="S82" s="317">
        <f ca="1">+IF(ISERROR(HLOOKUP($B82,INDIRECT("'Monthly Resource Report'!"&amp;'Green Validation'!S$450676&amp;":"&amp;'Green Validation'!S$450677),'Green Validation'!S$450678,FALSE)),0,HLOOKUP($B82,INDIRECT("'Monthly Resource Report'!"&amp;'Green Validation'!S$450676&amp;":"&amp;'Green Validation'!S$450677),'Green Validation'!S$450678,FALSE))</f>
        <v>0.20912811432595446</v>
      </c>
      <c r="T82" s="318">
        <f ca="1">+IF(ISERROR(HLOOKUP($B82,INDIRECT("'Monthly Resource Report'!"&amp;'Green Validation'!T$450676&amp;":"&amp;'Green Validation'!T$450677),'Green Validation'!T$450678,FALSE)),0,HLOOKUP($B82,INDIRECT("'Monthly Resource Report'!"&amp;'Green Validation'!T$450676&amp;":"&amp;'Green Validation'!T$450677),'Green Validation'!T$450678,FALSE))</f>
        <v>0.19017308800499669</v>
      </c>
    </row>
    <row r="83" spans="2:20" s="29" customFormat="1">
      <c r="B83" s="301">
        <v>43709</v>
      </c>
      <c r="C83" s="294">
        <v>231</v>
      </c>
      <c r="D83" s="297">
        <v>5.7398632861681316</v>
      </c>
      <c r="E83" s="299">
        <v>0.21</v>
      </c>
      <c r="F83" s="295">
        <v>0.19</v>
      </c>
      <c r="G83" s="294">
        <f ca="1">+IF(ISERROR(HLOOKUP($B83,INDIRECT("'Monthly Resource Report'!"&amp;'Green Validation'!G$450676&amp;":"&amp;'Green Validation'!G$450677),'Green Validation'!G$450678,FALSE)),0,HLOOKUP($B83,INDIRECT("'Monthly Resource Report'!"&amp;'Green Validation'!G$450676&amp;":"&amp;'Green Validation'!G$450677),'Green Validation'!G$450678,FALSE))</f>
        <v>231</v>
      </c>
      <c r="H83" s="297">
        <f ca="1">+IF(ISERROR(HLOOKUP($B83,INDIRECT("'Monthly Resource Report'!"&amp;'Green Validation'!H$450676&amp;":"&amp;'Green Validation'!H$450677),'Green Validation'!H$450678,FALSE)),0,HLOOKUP($B83,INDIRECT("'Monthly Resource Report'!"&amp;'Green Validation'!H$450676&amp;":"&amp;'Green Validation'!H$450677),'Green Validation'!H$450678,FALSE))</f>
        <v>5.7399926936644974</v>
      </c>
      <c r="I83" s="317">
        <f ca="1">+IF(ISERROR(HLOOKUP($B83,INDIRECT("'Monthly Resource Report'!"&amp;'Green Validation'!I$450676&amp;":"&amp;'Green Validation'!I$450677),'Green Validation'!I$450678,FALSE)),0,HLOOKUP($B83,INDIRECT("'Monthly Resource Report'!"&amp;'Green Validation'!I$450676&amp;":"&amp;'Green Validation'!I$450677),'Green Validation'!I$450678,FALSE))</f>
        <v>0.20874537242606508</v>
      </c>
      <c r="J83" s="318">
        <f ca="1">+IF(ISERROR(HLOOKUP($B83,INDIRECT("'Monthly Resource Report'!"&amp;'Green Validation'!J$450676&amp;":"&amp;'Green Validation'!J$450677),'Green Validation'!J$450678,FALSE)),0,HLOOKUP($B83,INDIRECT("'Monthly Resource Report'!"&amp;'Green Validation'!J$450676&amp;":"&amp;'Green Validation'!J$450677),'Green Validation'!J$450678,FALSE))</f>
        <v>0.19024864175938394</v>
      </c>
      <c r="L83" s="301">
        <v>43709</v>
      </c>
      <c r="M83" s="294">
        <v>223</v>
      </c>
      <c r="N83" s="297">
        <v>5.7398632861681316</v>
      </c>
      <c r="O83" s="299">
        <v>0.21</v>
      </c>
      <c r="P83" s="295">
        <v>0.19</v>
      </c>
      <c r="Q83" s="294">
        <f ca="1">+IF(ISERROR(HLOOKUP($B83,INDIRECT("'Monthly Resource Report'!"&amp;'Green Validation'!Q$450676&amp;":"&amp;'Green Validation'!Q$450677),'Green Validation'!Q$450678,FALSE)),0,HLOOKUP($B83,INDIRECT("'Monthly Resource Report'!"&amp;'Green Validation'!Q$450676&amp;":"&amp;'Green Validation'!Q$450677),'Green Validation'!Q$450678,FALSE))</f>
        <v>223</v>
      </c>
      <c r="R83" s="297">
        <f ca="1">+IF(ISERROR(HLOOKUP($B83,INDIRECT("'Monthly Resource Report'!"&amp;'Green Validation'!R$450676&amp;":"&amp;'Green Validation'!R$450677),'Green Validation'!R$450678,FALSE)),0,HLOOKUP($B83,INDIRECT("'Monthly Resource Report'!"&amp;'Green Validation'!R$450676&amp;":"&amp;'Green Validation'!R$450677),'Green Validation'!R$450678,FALSE))</f>
        <v>5.7399996902454307</v>
      </c>
      <c r="S83" s="317">
        <f ca="1">+IF(ISERROR(HLOOKUP($B83,INDIRECT("'Monthly Resource Report'!"&amp;'Green Validation'!S$450676&amp;":"&amp;'Green Validation'!S$450677),'Green Validation'!S$450678,FALSE)),0,HLOOKUP($B83,INDIRECT("'Monthly Resource Report'!"&amp;'Green Validation'!S$450676&amp;":"&amp;'Green Validation'!S$450677),'Green Validation'!S$450678,FALSE))</f>
        <v>0.20889134268987436</v>
      </c>
      <c r="T83" s="318">
        <f ca="1">+IF(ISERROR(HLOOKUP($B83,INDIRECT("'Monthly Resource Report'!"&amp;'Green Validation'!T$450676&amp;":"&amp;'Green Validation'!T$450677),'Green Validation'!T$450678,FALSE)),0,HLOOKUP($B83,INDIRECT("'Monthly Resource Report'!"&amp;'Green Validation'!T$450676&amp;":"&amp;'Green Validation'!T$450677),'Green Validation'!T$450678,FALSE))</f>
        <v>0.19017821130564505</v>
      </c>
    </row>
    <row r="84" spans="2:20" s="29" customFormat="1">
      <c r="B84" s="301">
        <v>43739</v>
      </c>
      <c r="C84" s="294">
        <v>231</v>
      </c>
      <c r="D84" s="297">
        <v>5.7398632861681316</v>
      </c>
      <c r="E84" s="299">
        <v>0.22500000000000001</v>
      </c>
      <c r="F84" s="295">
        <v>0.19</v>
      </c>
      <c r="G84" s="294">
        <f ca="1">+IF(ISERROR(HLOOKUP($B84,INDIRECT("'Monthly Resource Report'!"&amp;'Green Validation'!G$450676&amp;":"&amp;'Green Validation'!G$450677),'Green Validation'!G$450678,FALSE)),0,HLOOKUP($B84,INDIRECT("'Monthly Resource Report'!"&amp;'Green Validation'!G$450676&amp;":"&amp;'Green Validation'!G$450677),'Green Validation'!G$450678,FALSE))</f>
        <v>231</v>
      </c>
      <c r="H84" s="297">
        <f ca="1">+IF(ISERROR(HLOOKUP($B84,INDIRECT("'Monthly Resource Report'!"&amp;'Green Validation'!H$450676&amp;":"&amp;'Green Validation'!H$450677),'Green Validation'!H$450678,FALSE)),0,HLOOKUP($B84,INDIRECT("'Monthly Resource Report'!"&amp;'Green Validation'!H$450676&amp;":"&amp;'Green Validation'!H$450677),'Green Validation'!H$450678,FALSE))</f>
        <v>5.7399933286316074</v>
      </c>
      <c r="I84" s="317">
        <f ca="1">+IF(ISERROR(HLOOKUP($B84,INDIRECT("'Monthly Resource Report'!"&amp;'Green Validation'!I$450676&amp;":"&amp;'Green Validation'!I$450677),'Green Validation'!I$450678,FALSE)),0,HLOOKUP($B84,INDIRECT("'Monthly Resource Report'!"&amp;'Green Validation'!I$450676&amp;":"&amp;'Green Validation'!I$450677),'Green Validation'!I$450678,FALSE))</f>
        <v>0.22394460781633851</v>
      </c>
      <c r="J84" s="318">
        <f ca="1">+IF(ISERROR(HLOOKUP($B84,INDIRECT("'Monthly Resource Report'!"&amp;'Green Validation'!J$450676&amp;":"&amp;'Green Validation'!J$450677),'Green Validation'!J$450678,FALSE)),0,HLOOKUP($B84,INDIRECT("'Monthly Resource Report'!"&amp;'Green Validation'!J$450676&amp;":"&amp;'Green Validation'!J$450677),'Green Validation'!J$450678,FALSE))</f>
        <v>0.19035987720981654</v>
      </c>
      <c r="L84" s="301">
        <v>43739</v>
      </c>
      <c r="M84" s="294">
        <v>223</v>
      </c>
      <c r="N84" s="297">
        <v>5.7398632861681316</v>
      </c>
      <c r="O84" s="299">
        <v>0.22500000000000001</v>
      </c>
      <c r="P84" s="295">
        <v>0.19</v>
      </c>
      <c r="Q84" s="294">
        <f ca="1">+IF(ISERROR(HLOOKUP($B84,INDIRECT("'Monthly Resource Report'!"&amp;'Green Validation'!Q$450676&amp;":"&amp;'Green Validation'!Q$450677),'Green Validation'!Q$450678,FALSE)),0,HLOOKUP($B84,INDIRECT("'Monthly Resource Report'!"&amp;'Green Validation'!Q$450676&amp;":"&amp;'Green Validation'!Q$450677),'Green Validation'!Q$450678,FALSE))</f>
        <v>223</v>
      </c>
      <c r="R84" s="297">
        <f ca="1">+IF(ISERROR(HLOOKUP($B84,INDIRECT("'Monthly Resource Report'!"&amp;'Green Validation'!R$450676&amp;":"&amp;'Green Validation'!R$450677),'Green Validation'!R$450678,FALSE)),0,HLOOKUP($B84,INDIRECT("'Monthly Resource Report'!"&amp;'Green Validation'!R$450676&amp;":"&amp;'Green Validation'!R$450677),'Green Validation'!R$450678,FALSE))</f>
        <v>5.7400003951449854</v>
      </c>
      <c r="S84" s="317">
        <f ca="1">+IF(ISERROR(HLOOKUP($B84,INDIRECT("'Monthly Resource Report'!"&amp;'Green Validation'!S$450676&amp;":"&amp;'Green Validation'!S$450677),'Green Validation'!S$450678,FALSE)),0,HLOOKUP($B84,INDIRECT("'Monthly Resource Report'!"&amp;'Green Validation'!S$450676&amp;":"&amp;'Green Validation'!S$450677),'Green Validation'!S$450678,FALSE))</f>
        <v>0.2241324615488251</v>
      </c>
      <c r="T84" s="318">
        <f ca="1">+IF(ISERROR(HLOOKUP($B84,INDIRECT("'Monthly Resource Report'!"&amp;'Green Validation'!T$450676&amp;":"&amp;'Green Validation'!T$450677),'Green Validation'!T$450678,FALSE)),0,HLOOKUP($B84,INDIRECT("'Monthly Resource Report'!"&amp;'Green Validation'!T$450676&amp;":"&amp;'Green Validation'!T$450677),'Green Validation'!T$450678,FALSE))</f>
        <v>0.19017191857185292</v>
      </c>
    </row>
    <row r="85" spans="2:20" s="29" customFormat="1">
      <c r="B85" s="301">
        <v>43770</v>
      </c>
      <c r="C85" s="294">
        <v>231</v>
      </c>
      <c r="D85" s="297">
        <v>5.7398632861681316</v>
      </c>
      <c r="E85" s="299">
        <v>0.22500000000000001</v>
      </c>
      <c r="F85" s="295">
        <v>0.19</v>
      </c>
      <c r="G85" s="294">
        <f ca="1">+IF(ISERROR(HLOOKUP($B85,INDIRECT("'Monthly Resource Report'!"&amp;'Green Validation'!G$450676&amp;":"&amp;'Green Validation'!G$450677),'Green Validation'!G$450678,FALSE)),0,HLOOKUP($B85,INDIRECT("'Monthly Resource Report'!"&amp;'Green Validation'!G$450676&amp;":"&amp;'Green Validation'!G$450677),'Green Validation'!G$450678,FALSE))</f>
        <v>231</v>
      </c>
      <c r="H85" s="297">
        <f ca="1">+IF(ISERROR(HLOOKUP($B85,INDIRECT("'Monthly Resource Report'!"&amp;'Green Validation'!H$450676&amp;":"&amp;'Green Validation'!H$450677),'Green Validation'!H$450678,FALSE)),0,HLOOKUP($B85,INDIRECT("'Monthly Resource Report'!"&amp;'Green Validation'!H$450676&amp;":"&amp;'Green Validation'!H$450677),'Green Validation'!H$450678,FALSE))</f>
        <v>5.7399939979056516</v>
      </c>
      <c r="I85" s="317">
        <f ca="1">+IF(ISERROR(HLOOKUP($B85,INDIRECT("'Monthly Resource Report'!"&amp;'Green Validation'!I$450676&amp;":"&amp;'Green Validation'!I$450677),'Green Validation'!I$450678,FALSE)),0,HLOOKUP($B85,INDIRECT("'Monthly Resource Report'!"&amp;'Green Validation'!I$450676&amp;":"&amp;'Green Validation'!I$450677),'Green Validation'!I$450678,FALSE))</f>
        <v>0.22432045779685264</v>
      </c>
      <c r="J85" s="318">
        <f ca="1">+IF(ISERROR(HLOOKUP($B85,INDIRECT("'Monthly Resource Report'!"&amp;'Green Validation'!J$450676&amp;":"&amp;'Green Validation'!J$450677),'Green Validation'!J$450678,FALSE)),0,HLOOKUP($B85,INDIRECT("'Monthly Resource Report'!"&amp;'Green Validation'!J$450676&amp;":"&amp;'Green Validation'!J$450677),'Green Validation'!J$450678,FALSE))</f>
        <v>0.19024262065341158</v>
      </c>
      <c r="L85" s="301">
        <v>43770</v>
      </c>
      <c r="M85" s="294">
        <v>223</v>
      </c>
      <c r="N85" s="297">
        <v>5.7398632861681316</v>
      </c>
      <c r="O85" s="299">
        <v>0.22500000000000001</v>
      </c>
      <c r="P85" s="295">
        <v>0.19</v>
      </c>
      <c r="Q85" s="294">
        <f ca="1">+IF(ISERROR(HLOOKUP($B85,INDIRECT("'Monthly Resource Report'!"&amp;'Green Validation'!Q$450676&amp;":"&amp;'Green Validation'!Q$450677),'Green Validation'!Q$450678,FALSE)),0,HLOOKUP($B85,INDIRECT("'Monthly Resource Report'!"&amp;'Green Validation'!Q$450676&amp;":"&amp;'Green Validation'!Q$450677),'Green Validation'!Q$450678,FALSE))</f>
        <v>223</v>
      </c>
      <c r="R85" s="297">
        <f ca="1">+IF(ISERROR(HLOOKUP($B85,INDIRECT("'Monthly Resource Report'!"&amp;'Green Validation'!R$450676&amp;":"&amp;'Green Validation'!R$450677),'Green Validation'!R$450678,FALSE)),0,HLOOKUP($B85,INDIRECT("'Monthly Resource Report'!"&amp;'Green Validation'!R$450676&amp;":"&amp;'Green Validation'!R$450677),'Green Validation'!R$450678,FALSE))</f>
        <v>5.7400000660632893</v>
      </c>
      <c r="S85" s="317">
        <f ca="1">+IF(ISERROR(HLOOKUP($B85,INDIRECT("'Monthly Resource Report'!"&amp;'Green Validation'!S$450676&amp;":"&amp;'Green Validation'!S$450677),'Green Validation'!S$450678,FALSE)),0,HLOOKUP($B85,INDIRECT("'Monthly Resource Report'!"&amp;'Green Validation'!S$450676&amp;":"&amp;'Green Validation'!S$450677),'Green Validation'!S$450678,FALSE))</f>
        <v>0.22444921494585418</v>
      </c>
      <c r="T85" s="318">
        <f ca="1">+IF(ISERROR(HLOOKUP($B85,INDIRECT("'Monthly Resource Report'!"&amp;'Green Validation'!T$450676&amp;":"&amp;'Green Validation'!T$450677),'Green Validation'!T$450678,FALSE)),0,HLOOKUP($B85,INDIRECT("'Monthly Resource Report'!"&amp;'Green Validation'!T$450676&amp;":"&amp;'Green Validation'!T$450677),'Green Validation'!T$450678,FALSE))</f>
        <v>0.19017906439841833</v>
      </c>
    </row>
    <row r="86" spans="2:20" s="29" customFormat="1">
      <c r="B86" s="301">
        <v>43800</v>
      </c>
      <c r="C86" s="294">
        <v>231</v>
      </c>
      <c r="D86" s="297">
        <v>5.7398632861681316</v>
      </c>
      <c r="E86" s="299">
        <v>0.22500000000000001</v>
      </c>
      <c r="F86" s="295">
        <v>0.19</v>
      </c>
      <c r="G86" s="294">
        <f ca="1">+IF(ISERROR(HLOOKUP($B86,INDIRECT("'Monthly Resource Report'!"&amp;'Green Validation'!G$450676&amp;":"&amp;'Green Validation'!G$450677),'Green Validation'!G$450678,FALSE)),0,HLOOKUP($B86,INDIRECT("'Monthly Resource Report'!"&amp;'Green Validation'!G$450676&amp;":"&amp;'Green Validation'!G$450677),'Green Validation'!G$450678,FALSE))</f>
        <v>231</v>
      </c>
      <c r="H86" s="297">
        <f ca="1">+IF(ISERROR(HLOOKUP($B86,INDIRECT("'Monthly Resource Report'!"&amp;'Green Validation'!H$450676&amp;":"&amp;'Green Validation'!H$450677),'Green Validation'!H$450678,FALSE)),0,HLOOKUP($B86,INDIRECT("'Monthly Resource Report'!"&amp;'Green Validation'!H$450676&amp;":"&amp;'Green Validation'!H$450677),'Green Validation'!H$450678,FALSE))</f>
        <v>5.7399933443029081</v>
      </c>
      <c r="I86" s="317">
        <f ca="1">+IF(ISERROR(HLOOKUP($B86,INDIRECT("'Monthly Resource Report'!"&amp;'Green Validation'!I$450676&amp;":"&amp;'Green Validation'!I$450677),'Green Validation'!I$450678,FALSE)),0,HLOOKUP($B86,INDIRECT("'Monthly Resource Report'!"&amp;'Green Validation'!I$450676&amp;":"&amp;'Green Validation'!I$450677),'Green Validation'!I$450678,FALSE))</f>
        <v>0.22441055273541435</v>
      </c>
      <c r="J86" s="318">
        <f ca="1">+IF(ISERROR(HLOOKUP($B86,INDIRECT("'Monthly Resource Report'!"&amp;'Green Validation'!J$450676&amp;":"&amp;'Green Validation'!J$450677),'Green Validation'!J$450678,FALSE)),0,HLOOKUP($B86,INDIRECT("'Monthly Resource Report'!"&amp;'Green Validation'!J$450676&amp;":"&amp;'Green Validation'!J$450677),'Green Validation'!J$450678,FALSE))</f>
        <v>0.19034642451645711</v>
      </c>
      <c r="L86" s="301">
        <v>43800</v>
      </c>
      <c r="M86" s="294">
        <v>223</v>
      </c>
      <c r="N86" s="297">
        <v>5.7398632861681316</v>
      </c>
      <c r="O86" s="299">
        <v>0.22500000000000001</v>
      </c>
      <c r="P86" s="295">
        <v>0.19</v>
      </c>
      <c r="Q86" s="294">
        <f ca="1">+IF(ISERROR(HLOOKUP($B86,INDIRECT("'Monthly Resource Report'!"&amp;'Green Validation'!Q$450676&amp;":"&amp;'Green Validation'!Q$450677),'Green Validation'!Q$450678,FALSE)),0,HLOOKUP($B86,INDIRECT("'Monthly Resource Report'!"&amp;'Green Validation'!Q$450676&amp;":"&amp;'Green Validation'!Q$450677),'Green Validation'!Q$450678,FALSE))</f>
        <v>223</v>
      </c>
      <c r="R86" s="297">
        <f ca="1">+IF(ISERROR(HLOOKUP($B86,INDIRECT("'Monthly Resource Report'!"&amp;'Green Validation'!R$450676&amp;":"&amp;'Green Validation'!R$450677),'Green Validation'!R$450678,FALSE)),0,HLOOKUP($B86,INDIRECT("'Monthly Resource Report'!"&amp;'Green Validation'!R$450676&amp;":"&amp;'Green Validation'!R$450677),'Green Validation'!R$450678,FALSE))</f>
        <v>5.7399980902545691</v>
      </c>
      <c r="S86" s="317">
        <f ca="1">+IF(ISERROR(HLOOKUP($B86,INDIRECT("'Monthly Resource Report'!"&amp;'Green Validation'!S$450676&amp;":"&amp;'Green Validation'!S$450677),'Green Validation'!S$450678,FALSE)),0,HLOOKUP($B86,INDIRECT("'Monthly Resource Report'!"&amp;'Green Validation'!S$450676&amp;":"&amp;'Green Validation'!S$450677),'Green Validation'!S$450678,FALSE))</f>
        <v>0.22457745861530304</v>
      </c>
      <c r="T86" s="318">
        <f ca="1">+IF(ISERROR(HLOOKUP($B86,INDIRECT("'Monthly Resource Report'!"&amp;'Green Validation'!T$450676&amp;":"&amp;'Green Validation'!T$450677),'Green Validation'!T$450678,FALSE)),0,HLOOKUP($B86,INDIRECT("'Monthly Resource Report'!"&amp;'Green Validation'!T$450676&amp;":"&amp;'Green Validation'!T$450677),'Green Validation'!T$450678,FALSE))</f>
        <v>0.19024817165793154</v>
      </c>
    </row>
    <row r="87" spans="2:20" s="29" customFormat="1">
      <c r="B87" s="301">
        <v>43831</v>
      </c>
      <c r="C87" s="294">
        <v>231</v>
      </c>
      <c r="D87" s="297">
        <v>5.8919696632515866</v>
      </c>
      <c r="E87" s="299">
        <v>0.22500000000000001</v>
      </c>
      <c r="F87" s="295">
        <v>0.19</v>
      </c>
      <c r="G87" s="294">
        <f ca="1">+IF(ISERROR(HLOOKUP($B87,INDIRECT("'Monthly Resource Report'!"&amp;'Green Validation'!G$450676&amp;":"&amp;'Green Validation'!G$450677),'Green Validation'!G$450678,FALSE)),0,HLOOKUP($B87,INDIRECT("'Monthly Resource Report'!"&amp;'Green Validation'!G$450676&amp;":"&amp;'Green Validation'!G$450677),'Green Validation'!G$450678,FALSE))</f>
        <v>231</v>
      </c>
      <c r="H87" s="297">
        <f ca="1">+IF(ISERROR(HLOOKUP($B87,INDIRECT("'Monthly Resource Report'!"&amp;'Green Validation'!H$450676&amp;":"&amp;'Green Validation'!H$450677),'Green Validation'!H$450678,FALSE)),0,HLOOKUP($B87,INDIRECT("'Monthly Resource Report'!"&amp;'Green Validation'!H$450676&amp;":"&amp;'Green Validation'!H$450677),'Green Validation'!H$450678,FALSE))</f>
        <v>5.8919970483665391</v>
      </c>
      <c r="I87" s="317">
        <f ca="1">+IF(ISERROR(HLOOKUP($B87,INDIRECT("'Monthly Resource Report'!"&amp;'Green Validation'!I$450676&amp;":"&amp;'Green Validation'!I$450677),'Green Validation'!I$450678,FALSE)),0,HLOOKUP($B87,INDIRECT("'Monthly Resource Report'!"&amp;'Green Validation'!I$450676&amp;":"&amp;'Green Validation'!I$450677),'Green Validation'!I$450678,FALSE))</f>
        <v>0.22463020369990028</v>
      </c>
      <c r="J87" s="318">
        <f ca="1">+IF(ISERROR(HLOOKUP($B87,INDIRECT("'Monthly Resource Report'!"&amp;'Green Validation'!J$450676&amp;":"&amp;'Green Validation'!J$450677),'Green Validation'!J$450678,FALSE)),0,HLOOKUP($B87,INDIRECT("'Monthly Resource Report'!"&amp;'Green Validation'!J$450676&amp;":"&amp;'Green Validation'!J$450677),'Green Validation'!J$450678,FALSE))</f>
        <v>0.19022979462095771</v>
      </c>
      <c r="L87" s="301">
        <v>43831</v>
      </c>
      <c r="M87" s="294">
        <v>223</v>
      </c>
      <c r="N87" s="297">
        <v>5.8919696632515866</v>
      </c>
      <c r="O87" s="299">
        <v>0.22500000000000001</v>
      </c>
      <c r="P87" s="295">
        <v>0.19</v>
      </c>
      <c r="Q87" s="294">
        <f ca="1">+IF(ISERROR(HLOOKUP($B87,INDIRECT("'Monthly Resource Report'!"&amp;'Green Validation'!Q$450676&amp;":"&amp;'Green Validation'!Q$450677),'Green Validation'!Q$450678,FALSE)),0,HLOOKUP($B87,INDIRECT("'Monthly Resource Report'!"&amp;'Green Validation'!Q$450676&amp;":"&amp;'Green Validation'!Q$450677),'Green Validation'!Q$450678,FALSE))</f>
        <v>223</v>
      </c>
      <c r="R87" s="297">
        <f ca="1">+IF(ISERROR(HLOOKUP($B87,INDIRECT("'Monthly Resource Report'!"&amp;'Green Validation'!R$450676&amp;":"&amp;'Green Validation'!R$450677),'Green Validation'!R$450678,FALSE)),0,HLOOKUP($B87,INDIRECT("'Monthly Resource Report'!"&amp;'Green Validation'!R$450676&amp;":"&amp;'Green Validation'!R$450677),'Green Validation'!R$450678,FALSE))</f>
        <v>5.8920018444357414</v>
      </c>
      <c r="S87" s="317">
        <f ca="1">+IF(ISERROR(HLOOKUP($B87,INDIRECT("'Monthly Resource Report'!"&amp;'Green Validation'!S$450676&amp;":"&amp;'Green Validation'!S$450677),'Green Validation'!S$450678,FALSE)),0,HLOOKUP($B87,INDIRECT("'Monthly Resource Report'!"&amp;'Green Validation'!S$450676&amp;":"&amp;'Green Validation'!S$450677),'Green Validation'!S$450678,FALSE))</f>
        <v>0.22467357377018965</v>
      </c>
      <c r="T87" s="318">
        <f ca="1">+IF(ISERROR(HLOOKUP($B87,INDIRECT("'Monthly Resource Report'!"&amp;'Green Validation'!T$450676&amp;":"&amp;'Green Validation'!T$450677),'Green Validation'!T$450678,FALSE)),0,HLOOKUP($B87,INDIRECT("'Monthly Resource Report'!"&amp;'Green Validation'!T$450676&amp;":"&amp;'Green Validation'!T$450677),'Green Validation'!T$450678,FALSE))</f>
        <v>0.19017309420488418</v>
      </c>
    </row>
    <row r="88" spans="2:20" s="29" customFormat="1">
      <c r="B88" s="301">
        <v>43862</v>
      </c>
      <c r="C88" s="294">
        <v>231</v>
      </c>
      <c r="D88" s="297">
        <v>5.8919696632515866</v>
      </c>
      <c r="E88" s="299">
        <v>0.22500000000000001</v>
      </c>
      <c r="F88" s="295">
        <v>0.19</v>
      </c>
      <c r="G88" s="294">
        <f ca="1">+IF(ISERROR(HLOOKUP($B88,INDIRECT("'Monthly Resource Report'!"&amp;'Green Validation'!G$450676&amp;":"&amp;'Green Validation'!G$450677),'Green Validation'!G$450678,FALSE)),0,HLOOKUP($B88,INDIRECT("'Monthly Resource Report'!"&amp;'Green Validation'!G$450676&amp;":"&amp;'Green Validation'!G$450677),'Green Validation'!G$450678,FALSE))</f>
        <v>231</v>
      </c>
      <c r="H88" s="297">
        <f ca="1">+IF(ISERROR(HLOOKUP($B88,INDIRECT("'Monthly Resource Report'!"&amp;'Green Validation'!H$450676&amp;":"&amp;'Green Validation'!H$450677),'Green Validation'!H$450678,FALSE)),0,HLOOKUP($B88,INDIRECT("'Monthly Resource Report'!"&amp;'Green Validation'!H$450676&amp;":"&amp;'Green Validation'!H$450677),'Green Validation'!H$450678,FALSE))</f>
        <v>5.8919971331924277</v>
      </c>
      <c r="I88" s="317">
        <f ca="1">+IF(ISERROR(HLOOKUP($B88,INDIRECT("'Monthly Resource Report'!"&amp;'Green Validation'!I$450676&amp;":"&amp;'Green Validation'!I$450677),'Green Validation'!I$450678,FALSE)),0,HLOOKUP($B88,INDIRECT("'Monthly Resource Report'!"&amp;'Green Validation'!I$450676&amp;":"&amp;'Green Validation'!I$450677),'Green Validation'!I$450678,FALSE))</f>
        <v>0.22464194710996649</v>
      </c>
      <c r="J88" s="318">
        <f ca="1">+IF(ISERROR(HLOOKUP($B88,INDIRECT("'Monthly Resource Report'!"&amp;'Green Validation'!J$450676&amp;":"&amp;'Green Validation'!J$450677),'Green Validation'!J$450678,FALSE)),0,HLOOKUP($B88,INDIRECT("'Monthly Resource Report'!"&amp;'Green Validation'!J$450676&amp;":"&amp;'Green Validation'!J$450677),'Green Validation'!J$450678,FALSE))</f>
        <v>0.19024152132825206</v>
      </c>
      <c r="L88" s="301">
        <v>43862</v>
      </c>
      <c r="M88" s="294">
        <v>223</v>
      </c>
      <c r="N88" s="297">
        <v>5.8919696632515866</v>
      </c>
      <c r="O88" s="299">
        <v>0.22500000000000001</v>
      </c>
      <c r="P88" s="295">
        <v>0.19</v>
      </c>
      <c r="Q88" s="294">
        <f ca="1">+IF(ISERROR(HLOOKUP($B88,INDIRECT("'Monthly Resource Report'!"&amp;'Green Validation'!Q$450676&amp;":"&amp;'Green Validation'!Q$450677),'Green Validation'!Q$450678,FALSE)),0,HLOOKUP($B88,INDIRECT("'Monthly Resource Report'!"&amp;'Green Validation'!Q$450676&amp;":"&amp;'Green Validation'!Q$450677),'Green Validation'!Q$450678,FALSE))</f>
        <v>223</v>
      </c>
      <c r="R88" s="297">
        <f ca="1">+IF(ISERROR(HLOOKUP($B88,INDIRECT("'Monthly Resource Report'!"&amp;'Green Validation'!R$450676&amp;":"&amp;'Green Validation'!R$450677),'Green Validation'!R$450678,FALSE)),0,HLOOKUP($B88,INDIRECT("'Monthly Resource Report'!"&amp;'Green Validation'!R$450676&amp;":"&amp;'Green Validation'!R$450677),'Green Validation'!R$450678,FALSE))</f>
        <v>5.8920028470903345</v>
      </c>
      <c r="S88" s="317">
        <f ca="1">+IF(ISERROR(HLOOKUP($B88,INDIRECT("'Monthly Resource Report'!"&amp;'Green Validation'!S$450676&amp;":"&amp;'Green Validation'!S$450677),'Green Validation'!S$450678,FALSE)),0,HLOOKUP($B88,INDIRECT("'Monthly Resource Report'!"&amp;'Green Validation'!S$450676&amp;":"&amp;'Green Validation'!S$450677),'Green Validation'!S$450678,FALSE))</f>
        <v>0.22474770989578896</v>
      </c>
      <c r="T88" s="318">
        <f ca="1">+IF(ISERROR(HLOOKUP($B88,INDIRECT("'Monthly Resource Report'!"&amp;'Green Validation'!T$450676&amp;":"&amp;'Green Validation'!T$450677),'Green Validation'!T$450678,FALSE)),0,HLOOKUP($B88,INDIRECT("'Monthly Resource Report'!"&amp;'Green Validation'!T$450676&amp;":"&amp;'Green Validation'!T$450677),'Green Validation'!T$450678,FALSE))</f>
        <v>0.19017587280596523</v>
      </c>
    </row>
    <row r="89" spans="2:20" s="29" customFormat="1">
      <c r="B89" s="301">
        <v>43891</v>
      </c>
      <c r="C89" s="294">
        <v>231</v>
      </c>
      <c r="D89" s="297">
        <v>5.8919696632515866</v>
      </c>
      <c r="E89" s="299">
        <v>0.22500000000000001</v>
      </c>
      <c r="F89" s="295">
        <v>0.19</v>
      </c>
      <c r="G89" s="294">
        <f ca="1">+IF(ISERROR(HLOOKUP($B89,INDIRECT("'Monthly Resource Report'!"&amp;'Green Validation'!G$450676&amp;":"&amp;'Green Validation'!G$450677),'Green Validation'!G$450678,FALSE)),0,HLOOKUP($B89,INDIRECT("'Monthly Resource Report'!"&amp;'Green Validation'!G$450676&amp;":"&amp;'Green Validation'!G$450677),'Green Validation'!G$450678,FALSE))</f>
        <v>231</v>
      </c>
      <c r="H89" s="297">
        <f ca="1">+IF(ISERROR(HLOOKUP($B89,INDIRECT("'Monthly Resource Report'!"&amp;'Green Validation'!H$450676&amp;":"&amp;'Green Validation'!H$450677),'Green Validation'!H$450678,FALSE)),0,HLOOKUP($B89,INDIRECT("'Monthly Resource Report'!"&amp;'Green Validation'!H$450676&amp;":"&amp;'Green Validation'!H$450677),'Green Validation'!H$450678,FALSE))</f>
        <v>5.891997353107997</v>
      </c>
      <c r="I89" s="317">
        <f ca="1">+IF(ISERROR(HLOOKUP($B89,INDIRECT("'Monthly Resource Report'!"&amp;'Green Validation'!I$450676&amp;":"&amp;'Green Validation'!I$450677),'Green Validation'!I$450678,FALSE)),0,HLOOKUP($B89,INDIRECT("'Monthly Resource Report'!"&amp;'Green Validation'!I$450676&amp;":"&amp;'Green Validation'!I$450677),'Green Validation'!I$450678,FALSE))</f>
        <v>0.22465848504995642</v>
      </c>
      <c r="J89" s="318">
        <f ca="1">+IF(ISERROR(HLOOKUP($B89,INDIRECT("'Monthly Resource Report'!"&amp;'Green Validation'!J$450676&amp;":"&amp;'Green Validation'!J$450677),'Green Validation'!J$450678,FALSE)),0,HLOOKUP($B89,INDIRECT("'Monthly Resource Report'!"&amp;'Green Validation'!J$450676&amp;":"&amp;'Green Validation'!J$450677),'Green Validation'!J$450678,FALSE))</f>
        <v>0.19025941808809393</v>
      </c>
      <c r="L89" s="301">
        <v>43891</v>
      </c>
      <c r="M89" s="294">
        <v>223</v>
      </c>
      <c r="N89" s="297">
        <v>5.8919696632515866</v>
      </c>
      <c r="O89" s="299">
        <v>0.22500000000000001</v>
      </c>
      <c r="P89" s="295">
        <v>0.19</v>
      </c>
      <c r="Q89" s="294">
        <f ca="1">+IF(ISERROR(HLOOKUP($B89,INDIRECT("'Monthly Resource Report'!"&amp;'Green Validation'!Q$450676&amp;":"&amp;'Green Validation'!Q$450677),'Green Validation'!Q$450678,FALSE)),0,HLOOKUP($B89,INDIRECT("'Monthly Resource Report'!"&amp;'Green Validation'!Q$450676&amp;":"&amp;'Green Validation'!Q$450677),'Green Validation'!Q$450678,FALSE))</f>
        <v>223</v>
      </c>
      <c r="R89" s="297">
        <f ca="1">+IF(ISERROR(HLOOKUP($B89,INDIRECT("'Monthly Resource Report'!"&amp;'Green Validation'!R$450676&amp;":"&amp;'Green Validation'!R$450677),'Green Validation'!R$450678,FALSE)),0,HLOOKUP($B89,INDIRECT("'Monthly Resource Report'!"&amp;'Green Validation'!R$450676&amp;":"&amp;'Green Validation'!R$450677),'Green Validation'!R$450678,FALSE))</f>
        <v>5.8920032717865478</v>
      </c>
      <c r="S89" s="317">
        <f ca="1">+IF(ISERROR(HLOOKUP($B89,INDIRECT("'Monthly Resource Report'!"&amp;'Green Validation'!S$450676&amp;":"&amp;'Green Validation'!S$450677),'Green Validation'!S$450678,FALSE)),0,HLOOKUP($B89,INDIRECT("'Monthly Resource Report'!"&amp;'Green Validation'!S$450676&amp;":"&amp;'Green Validation'!S$450677),'Green Validation'!S$450678,FALSE))</f>
        <v>0.22468674816524131</v>
      </c>
      <c r="T89" s="318">
        <f ca="1">+IF(ISERROR(HLOOKUP($B89,INDIRECT("'Monthly Resource Report'!"&amp;'Green Validation'!T$450676&amp;":"&amp;'Green Validation'!T$450677),'Green Validation'!T$450678,FALSE)),0,HLOOKUP($B89,INDIRECT("'Monthly Resource Report'!"&amp;'Green Validation'!T$450676&amp;":"&amp;'Green Validation'!T$450677),'Green Validation'!T$450678,FALSE))</f>
        <v>0.19024942773106279</v>
      </c>
    </row>
    <row r="90" spans="2:20" s="29" customFormat="1">
      <c r="B90" s="301">
        <v>43922</v>
      </c>
      <c r="C90" s="294">
        <v>231</v>
      </c>
      <c r="D90" s="297">
        <v>5.8919696632515866</v>
      </c>
      <c r="E90" s="299">
        <v>0.22500000000000001</v>
      </c>
      <c r="F90" s="295">
        <v>0.19</v>
      </c>
      <c r="G90" s="294">
        <f ca="1">+IF(ISERROR(HLOOKUP($B90,INDIRECT("'Monthly Resource Report'!"&amp;'Green Validation'!G$450676&amp;":"&amp;'Green Validation'!G$450677),'Green Validation'!G$450678,FALSE)),0,HLOOKUP($B90,INDIRECT("'Monthly Resource Report'!"&amp;'Green Validation'!G$450676&amp;":"&amp;'Green Validation'!G$450677),'Green Validation'!G$450678,FALSE))</f>
        <v>231</v>
      </c>
      <c r="H90" s="297">
        <f ca="1">+IF(ISERROR(HLOOKUP($B90,INDIRECT("'Monthly Resource Report'!"&amp;'Green Validation'!H$450676&amp;":"&amp;'Green Validation'!H$450677),'Green Validation'!H$450678,FALSE)),0,HLOOKUP($B90,INDIRECT("'Monthly Resource Report'!"&amp;'Green Validation'!H$450676&amp;":"&amp;'Green Validation'!H$450677),'Green Validation'!H$450678,FALSE))</f>
        <v>5.8919974797101666</v>
      </c>
      <c r="I90" s="317">
        <f ca="1">+IF(ISERROR(HLOOKUP($B90,INDIRECT("'Monthly Resource Report'!"&amp;'Green Validation'!I$450676&amp;":"&amp;'Green Validation'!I$450677),'Green Validation'!I$450678,FALSE)),0,HLOOKUP($B90,INDIRECT("'Monthly Resource Report'!"&amp;'Green Validation'!I$450676&amp;":"&amp;'Green Validation'!I$450677),'Green Validation'!I$450678,FALSE))</f>
        <v>0.22413692002481625</v>
      </c>
      <c r="J90" s="318">
        <f ca="1">+IF(ISERROR(HLOOKUP($B90,INDIRECT("'Monthly Resource Report'!"&amp;'Green Validation'!J$450676&amp;":"&amp;'Green Validation'!J$450677),'Green Validation'!J$450678,FALSE)),0,HLOOKUP($B90,INDIRECT("'Monthly Resource Report'!"&amp;'Green Validation'!J$450676&amp;":"&amp;'Green Validation'!J$450677),'Green Validation'!J$450678,FALSE))</f>
        <v>0.19071924567180121</v>
      </c>
      <c r="L90" s="301">
        <v>43922</v>
      </c>
      <c r="M90" s="294">
        <v>223</v>
      </c>
      <c r="N90" s="297">
        <v>5.8919696632515866</v>
      </c>
      <c r="O90" s="299">
        <v>0.22500000000000001</v>
      </c>
      <c r="P90" s="295">
        <v>0.19</v>
      </c>
      <c r="Q90" s="294">
        <f ca="1">+IF(ISERROR(HLOOKUP($B90,INDIRECT("'Monthly Resource Report'!"&amp;'Green Validation'!Q$450676&amp;":"&amp;'Green Validation'!Q$450677),'Green Validation'!Q$450678,FALSE)),0,HLOOKUP($B90,INDIRECT("'Monthly Resource Report'!"&amp;'Green Validation'!Q$450676&amp;":"&amp;'Green Validation'!Q$450677),'Green Validation'!Q$450678,FALSE))</f>
        <v>223</v>
      </c>
      <c r="R90" s="297">
        <f ca="1">+IF(ISERROR(HLOOKUP($B90,INDIRECT("'Monthly Resource Report'!"&amp;'Green Validation'!R$450676&amp;":"&amp;'Green Validation'!R$450677),'Green Validation'!R$450678,FALSE)),0,HLOOKUP($B90,INDIRECT("'Monthly Resource Report'!"&amp;'Green Validation'!R$450676&amp;":"&amp;'Green Validation'!R$450677),'Green Validation'!R$450678,FALSE))</f>
        <v>5.8920007386516247</v>
      </c>
      <c r="S90" s="317">
        <f ca="1">+IF(ISERROR(HLOOKUP($B90,INDIRECT("'Monthly Resource Report'!"&amp;'Green Validation'!S$450676&amp;":"&amp;'Green Validation'!S$450677),'Green Validation'!S$450678,FALSE)),0,HLOOKUP($B90,INDIRECT("'Monthly Resource Report'!"&amp;'Green Validation'!S$450676&amp;":"&amp;'Green Validation'!S$450677),'Green Validation'!S$450678,FALSE))</f>
        <v>0.22429576850084951</v>
      </c>
      <c r="T90" s="318">
        <f ca="1">+IF(ISERROR(HLOOKUP($B90,INDIRECT("'Monthly Resource Report'!"&amp;'Green Validation'!T$450676&amp;":"&amp;'Green Validation'!T$450677),'Green Validation'!T$450678,FALSE)),0,HLOOKUP($B90,INDIRECT("'Monthly Resource Report'!"&amp;'Green Validation'!T$450676&amp;":"&amp;'Green Validation'!T$450677),'Green Validation'!T$450678,FALSE))</f>
        <v>0.19017523163455685</v>
      </c>
    </row>
    <row r="91" spans="2:20" s="29" customFormat="1">
      <c r="B91" s="301">
        <v>43952</v>
      </c>
      <c r="C91" s="294">
        <v>231</v>
      </c>
      <c r="D91" s="297">
        <v>5.8919696632515866</v>
      </c>
      <c r="E91" s="299">
        <v>0.21</v>
      </c>
      <c r="F91" s="295">
        <v>0.19</v>
      </c>
      <c r="G91" s="294">
        <f ca="1">+IF(ISERROR(HLOOKUP($B91,INDIRECT("'Monthly Resource Report'!"&amp;'Green Validation'!G$450676&amp;":"&amp;'Green Validation'!G$450677),'Green Validation'!G$450678,FALSE)),0,HLOOKUP($B91,INDIRECT("'Monthly Resource Report'!"&amp;'Green Validation'!G$450676&amp;":"&amp;'Green Validation'!G$450677),'Green Validation'!G$450678,FALSE))</f>
        <v>231</v>
      </c>
      <c r="H91" s="297">
        <f ca="1">+IF(ISERROR(HLOOKUP($B91,INDIRECT("'Monthly Resource Report'!"&amp;'Green Validation'!H$450676&amp;":"&amp;'Green Validation'!H$450677),'Green Validation'!H$450678,FALSE)),0,HLOOKUP($B91,INDIRECT("'Monthly Resource Report'!"&amp;'Green Validation'!H$450676&amp;":"&amp;'Green Validation'!H$450677),'Green Validation'!H$450678,FALSE))</f>
        <v>5.8919957089766672</v>
      </c>
      <c r="I91" s="317">
        <f ca="1">+IF(ISERROR(HLOOKUP($B91,INDIRECT("'Monthly Resource Report'!"&amp;'Green Validation'!I$450676&amp;":"&amp;'Green Validation'!I$450677),'Green Validation'!I$450678,FALSE)),0,HLOOKUP($B91,INDIRECT("'Monthly Resource Report'!"&amp;'Green Validation'!I$450676&amp;":"&amp;'Green Validation'!I$450677),'Green Validation'!I$450678,FALSE))</f>
        <v>0.20880008969876648</v>
      </c>
      <c r="J91" s="318">
        <f ca="1">+IF(ISERROR(HLOOKUP($B91,INDIRECT("'Monthly Resource Report'!"&amp;'Green Validation'!J$450676&amp;":"&amp;'Green Validation'!J$450677),'Green Validation'!J$450678,FALSE)),0,HLOOKUP($B91,INDIRECT("'Monthly Resource Report'!"&amp;'Green Validation'!J$450676&amp;":"&amp;'Green Validation'!J$450677),'Green Validation'!J$450678,FALSE))</f>
        <v>0.19024292930543157</v>
      </c>
      <c r="L91" s="301">
        <v>43952</v>
      </c>
      <c r="M91" s="294">
        <v>223</v>
      </c>
      <c r="N91" s="297">
        <v>5.8919696632515866</v>
      </c>
      <c r="O91" s="299">
        <v>0.21</v>
      </c>
      <c r="P91" s="295">
        <v>0.19</v>
      </c>
      <c r="Q91" s="294">
        <f ca="1">+IF(ISERROR(HLOOKUP($B91,INDIRECT("'Monthly Resource Report'!"&amp;'Green Validation'!Q$450676&amp;":"&amp;'Green Validation'!Q$450677),'Green Validation'!Q$450678,FALSE)),0,HLOOKUP($B91,INDIRECT("'Monthly Resource Report'!"&amp;'Green Validation'!Q$450676&amp;":"&amp;'Green Validation'!Q$450677),'Green Validation'!Q$450678,FALSE))</f>
        <v>223</v>
      </c>
      <c r="R91" s="297">
        <f ca="1">+IF(ISERROR(HLOOKUP($B91,INDIRECT("'Monthly Resource Report'!"&amp;'Green Validation'!R$450676&amp;":"&amp;'Green Validation'!R$450677),'Green Validation'!R$450678,FALSE)),0,HLOOKUP($B91,INDIRECT("'Monthly Resource Report'!"&amp;'Green Validation'!R$450676&amp;":"&amp;'Green Validation'!R$450677),'Green Validation'!R$450678,FALSE))</f>
        <v>5.8920017173051527</v>
      </c>
      <c r="S91" s="317">
        <f ca="1">+IF(ISERROR(HLOOKUP($B91,INDIRECT("'Monthly Resource Report'!"&amp;'Green Validation'!S$450676&amp;":"&amp;'Green Validation'!S$450677),'Green Validation'!S$450678,FALSE)),0,HLOOKUP($B91,INDIRECT("'Monthly Resource Report'!"&amp;'Green Validation'!S$450676&amp;":"&amp;'Green Validation'!S$450677),'Green Validation'!S$450678,FALSE))</f>
        <v>0.20901091666982888</v>
      </c>
      <c r="T91" s="318">
        <f ca="1">+IF(ISERROR(HLOOKUP($B91,INDIRECT("'Monthly Resource Report'!"&amp;'Green Validation'!T$450676&amp;":"&amp;'Green Validation'!T$450677),'Green Validation'!T$450678,FALSE)),0,HLOOKUP($B91,INDIRECT("'Monthly Resource Report'!"&amp;'Green Validation'!T$450676&amp;":"&amp;'Green Validation'!T$450677),'Green Validation'!T$450678,FALSE))</f>
        <v>0.19017580505906778</v>
      </c>
    </row>
    <row r="92" spans="2:20" s="29" customFormat="1">
      <c r="B92" s="301">
        <v>43983</v>
      </c>
      <c r="C92" s="294">
        <v>231</v>
      </c>
      <c r="D92" s="297">
        <v>5.8919696632515866</v>
      </c>
      <c r="E92" s="299">
        <v>0.21</v>
      </c>
      <c r="F92" s="295">
        <v>0.19</v>
      </c>
      <c r="G92" s="294">
        <f ca="1">+IF(ISERROR(HLOOKUP($B92,INDIRECT("'Monthly Resource Report'!"&amp;'Green Validation'!G$450676&amp;":"&amp;'Green Validation'!G$450677),'Green Validation'!G$450678,FALSE)),0,HLOOKUP($B92,INDIRECT("'Monthly Resource Report'!"&amp;'Green Validation'!G$450676&amp;":"&amp;'Green Validation'!G$450677),'Green Validation'!G$450678,FALSE))</f>
        <v>231</v>
      </c>
      <c r="H92" s="297">
        <f ca="1">+IF(ISERROR(HLOOKUP($B92,INDIRECT("'Monthly Resource Report'!"&amp;'Green Validation'!H$450676&amp;":"&amp;'Green Validation'!H$450677),'Green Validation'!H$450678,FALSE)),0,HLOOKUP($B92,INDIRECT("'Monthly Resource Report'!"&amp;'Green Validation'!H$450676&amp;":"&amp;'Green Validation'!H$450677),'Green Validation'!H$450678,FALSE))</f>
        <v>5.891995471175588</v>
      </c>
      <c r="I92" s="317">
        <f ca="1">+IF(ISERROR(HLOOKUP($B92,INDIRECT("'Monthly Resource Report'!"&amp;'Green Validation'!I$450676&amp;":"&amp;'Green Validation'!I$450677),'Green Validation'!I$450678,FALSE)),0,HLOOKUP($B92,INDIRECT("'Monthly Resource Report'!"&amp;'Green Validation'!I$450676&amp;":"&amp;'Green Validation'!I$450677),'Green Validation'!I$450678,FALSE))</f>
        <v>0.20903396861571003</v>
      </c>
      <c r="J92" s="318">
        <f ca="1">+IF(ISERROR(HLOOKUP($B92,INDIRECT("'Monthly Resource Report'!"&amp;'Green Validation'!J$450676&amp;":"&amp;'Green Validation'!J$450677),'Green Validation'!J$450678,FALSE)),0,HLOOKUP($B92,INDIRECT("'Monthly Resource Report'!"&amp;'Green Validation'!J$450676&amp;":"&amp;'Green Validation'!J$450677),'Green Validation'!J$450678,FALSE))</f>
        <v>0.19024212227510034</v>
      </c>
      <c r="L92" s="301">
        <v>43983</v>
      </c>
      <c r="M92" s="294">
        <v>223</v>
      </c>
      <c r="N92" s="297">
        <v>5.8919696632515866</v>
      </c>
      <c r="O92" s="299">
        <v>0.21</v>
      </c>
      <c r="P92" s="295">
        <v>0.19</v>
      </c>
      <c r="Q92" s="294">
        <f ca="1">+IF(ISERROR(HLOOKUP($B92,INDIRECT("'Monthly Resource Report'!"&amp;'Green Validation'!Q$450676&amp;":"&amp;'Green Validation'!Q$450677),'Green Validation'!Q$450678,FALSE)),0,HLOOKUP($B92,INDIRECT("'Monthly Resource Report'!"&amp;'Green Validation'!Q$450676&amp;":"&amp;'Green Validation'!Q$450677),'Green Validation'!Q$450678,FALSE))</f>
        <v>223</v>
      </c>
      <c r="R92" s="297">
        <f ca="1">+IF(ISERROR(HLOOKUP($B92,INDIRECT("'Monthly Resource Report'!"&amp;'Green Validation'!R$450676&amp;":"&amp;'Green Validation'!R$450677),'Green Validation'!R$450678,FALSE)),0,HLOOKUP($B92,INDIRECT("'Monthly Resource Report'!"&amp;'Green Validation'!R$450676&amp;":"&amp;'Green Validation'!R$450677),'Green Validation'!R$450678,FALSE))</f>
        <v>5.8920009022699524</v>
      </c>
      <c r="S92" s="317">
        <f ca="1">+IF(ISERROR(HLOOKUP($B92,INDIRECT("'Monthly Resource Report'!"&amp;'Green Validation'!S$450676&amp;":"&amp;'Green Validation'!S$450677),'Green Validation'!S$450678,FALSE)),0,HLOOKUP($B92,INDIRECT("'Monthly Resource Report'!"&amp;'Green Validation'!S$450676&amp;":"&amp;'Green Validation'!S$450677),'Green Validation'!S$450678,FALSE))</f>
        <v>0.20924202356011951</v>
      </c>
      <c r="T92" s="318">
        <f ca="1">+IF(ISERROR(HLOOKUP($B92,INDIRECT("'Monthly Resource Report'!"&amp;'Green Validation'!T$450676&amp;":"&amp;'Green Validation'!T$450677),'Green Validation'!T$450678,FALSE)),0,HLOOKUP($B92,INDIRECT("'Monthly Resource Report'!"&amp;'Green Validation'!T$450676&amp;":"&amp;'Green Validation'!T$450677),'Green Validation'!T$450678,FALSE))</f>
        <v>0.19026685441494659</v>
      </c>
    </row>
    <row r="93" spans="2:20" s="29" customFormat="1">
      <c r="B93" s="301">
        <v>44013</v>
      </c>
      <c r="C93" s="294">
        <v>231</v>
      </c>
      <c r="D93" s="297">
        <v>5.8919696632515866</v>
      </c>
      <c r="E93" s="299">
        <v>0.21</v>
      </c>
      <c r="F93" s="295">
        <v>0.19</v>
      </c>
      <c r="G93" s="294">
        <f ca="1">+IF(ISERROR(HLOOKUP($B93,INDIRECT("'Monthly Resource Report'!"&amp;'Green Validation'!G$450676&amp;":"&amp;'Green Validation'!G$450677),'Green Validation'!G$450678,FALSE)),0,HLOOKUP($B93,INDIRECT("'Monthly Resource Report'!"&amp;'Green Validation'!G$450676&amp;":"&amp;'Green Validation'!G$450677),'Green Validation'!G$450678,FALSE))</f>
        <v>231</v>
      </c>
      <c r="H93" s="297">
        <f ca="1">+IF(ISERROR(HLOOKUP($B93,INDIRECT("'Monthly Resource Report'!"&amp;'Green Validation'!H$450676&amp;":"&amp;'Green Validation'!H$450677),'Green Validation'!H$450678,FALSE)),0,HLOOKUP($B93,INDIRECT("'Monthly Resource Report'!"&amp;'Green Validation'!H$450676&amp;":"&amp;'Green Validation'!H$450677),'Green Validation'!H$450678,FALSE))</f>
        <v>5.8919965843520625</v>
      </c>
      <c r="I93" s="317">
        <f ca="1">+IF(ISERROR(HLOOKUP($B93,INDIRECT("'Monthly Resource Report'!"&amp;'Green Validation'!I$450676&amp;":"&amp;'Green Validation'!I$450677),'Green Validation'!I$450678,FALSE)),0,HLOOKUP($B93,INDIRECT("'Monthly Resource Report'!"&amp;'Green Validation'!I$450676&amp;":"&amp;'Green Validation'!I$450677),'Green Validation'!I$450678,FALSE))</f>
        <v>0.20905259435496754</v>
      </c>
      <c r="J93" s="318">
        <f ca="1">+IF(ISERROR(HLOOKUP($B93,INDIRECT("'Monthly Resource Report'!"&amp;'Green Validation'!J$450676&amp;":"&amp;'Green Validation'!J$450677),'Green Validation'!J$450678,FALSE)),0,HLOOKUP($B93,INDIRECT("'Monthly Resource Report'!"&amp;'Green Validation'!J$450676&amp;":"&amp;'Green Validation'!J$450677),'Green Validation'!J$450678,FALSE))</f>
        <v>0.19023235585724416</v>
      </c>
      <c r="L93" s="301">
        <v>44013</v>
      </c>
      <c r="M93" s="294">
        <v>223</v>
      </c>
      <c r="N93" s="297">
        <v>5.8919696632515866</v>
      </c>
      <c r="O93" s="299">
        <v>0.21</v>
      </c>
      <c r="P93" s="295">
        <v>0.19</v>
      </c>
      <c r="Q93" s="294">
        <f ca="1">+IF(ISERROR(HLOOKUP($B93,INDIRECT("'Monthly Resource Report'!"&amp;'Green Validation'!Q$450676&amp;":"&amp;'Green Validation'!Q$450677),'Green Validation'!Q$450678,FALSE)),0,HLOOKUP($B93,INDIRECT("'Monthly Resource Report'!"&amp;'Green Validation'!Q$450676&amp;":"&amp;'Green Validation'!Q$450677),'Green Validation'!Q$450678,FALSE))</f>
        <v>223</v>
      </c>
      <c r="R93" s="297">
        <f ca="1">+IF(ISERROR(HLOOKUP($B93,INDIRECT("'Monthly Resource Report'!"&amp;'Green Validation'!R$450676&amp;":"&amp;'Green Validation'!R$450677),'Green Validation'!R$450678,FALSE)),0,HLOOKUP($B93,INDIRECT("'Monthly Resource Report'!"&amp;'Green Validation'!R$450676&amp;":"&amp;'Green Validation'!R$450677),'Green Validation'!R$450678,FALSE))</f>
        <v>5.8920007100438934</v>
      </c>
      <c r="S93" s="317">
        <f ca="1">+IF(ISERROR(HLOOKUP($B93,INDIRECT("'Monthly Resource Report'!"&amp;'Green Validation'!S$450676&amp;":"&amp;'Green Validation'!S$450677),'Green Validation'!S$450678,FALSE)),0,HLOOKUP($B93,INDIRECT("'Monthly Resource Report'!"&amp;'Green Validation'!S$450676&amp;":"&amp;'Green Validation'!S$450677),'Green Validation'!S$450678,FALSE))</f>
        <v>0.2093555933543042</v>
      </c>
      <c r="T93" s="318">
        <f ca="1">+IF(ISERROR(HLOOKUP($B93,INDIRECT("'Monthly Resource Report'!"&amp;'Green Validation'!T$450676&amp;":"&amp;'Green Validation'!T$450677),'Green Validation'!T$450678,FALSE)),0,HLOOKUP($B93,INDIRECT("'Monthly Resource Report'!"&amp;'Green Validation'!T$450676&amp;":"&amp;'Green Validation'!T$450677),'Green Validation'!T$450678,FALSE))</f>
        <v>0.19017798174932979</v>
      </c>
    </row>
    <row r="94" spans="2:20" s="29" customFormat="1">
      <c r="B94" s="301">
        <v>44044</v>
      </c>
      <c r="C94" s="294">
        <v>231</v>
      </c>
      <c r="D94" s="297">
        <v>5.8919696632515866</v>
      </c>
      <c r="E94" s="299">
        <v>0.21</v>
      </c>
      <c r="F94" s="295">
        <v>0.19</v>
      </c>
      <c r="G94" s="294">
        <f ca="1">+IF(ISERROR(HLOOKUP($B94,INDIRECT("'Monthly Resource Report'!"&amp;'Green Validation'!G$450676&amp;":"&amp;'Green Validation'!G$450677),'Green Validation'!G$450678,FALSE)),0,HLOOKUP($B94,INDIRECT("'Monthly Resource Report'!"&amp;'Green Validation'!G$450676&amp;":"&amp;'Green Validation'!G$450677),'Green Validation'!G$450678,FALSE))</f>
        <v>231</v>
      </c>
      <c r="H94" s="297">
        <f ca="1">+IF(ISERROR(HLOOKUP($B94,INDIRECT("'Monthly Resource Report'!"&amp;'Green Validation'!H$450676&amp;":"&amp;'Green Validation'!H$450677),'Green Validation'!H$450678,FALSE)),0,HLOOKUP($B94,INDIRECT("'Monthly Resource Report'!"&amp;'Green Validation'!H$450676&amp;":"&amp;'Green Validation'!H$450677),'Green Validation'!H$450678,FALSE))</f>
        <v>5.891995026838786</v>
      </c>
      <c r="I94" s="317">
        <f ca="1">+IF(ISERROR(HLOOKUP($B94,INDIRECT("'Monthly Resource Report'!"&amp;'Green Validation'!I$450676&amp;":"&amp;'Green Validation'!I$450677),'Green Validation'!I$450678,FALSE)),0,HLOOKUP($B94,INDIRECT("'Monthly Resource Report'!"&amp;'Green Validation'!I$450676&amp;":"&amp;'Green Validation'!I$450677),'Green Validation'!I$450678,FALSE))</f>
        <v>0.20909407016117024</v>
      </c>
      <c r="J94" s="318">
        <f ca="1">+IF(ISERROR(HLOOKUP($B94,INDIRECT("'Monthly Resource Report'!"&amp;'Green Validation'!J$450676&amp;":"&amp;'Green Validation'!J$450677),'Green Validation'!J$450678,FALSE)),0,HLOOKUP($B94,INDIRECT("'Monthly Resource Report'!"&amp;'Green Validation'!J$450676&amp;":"&amp;'Green Validation'!J$450677),'Green Validation'!J$450678,FALSE))</f>
        <v>0.19035078296563601</v>
      </c>
      <c r="L94" s="301">
        <v>44044</v>
      </c>
      <c r="M94" s="294">
        <v>223</v>
      </c>
      <c r="N94" s="297">
        <v>5.8919696632515866</v>
      </c>
      <c r="O94" s="299">
        <v>0.21</v>
      </c>
      <c r="P94" s="295">
        <v>0.19</v>
      </c>
      <c r="Q94" s="294">
        <f ca="1">+IF(ISERROR(HLOOKUP($B94,INDIRECT("'Monthly Resource Report'!"&amp;'Green Validation'!Q$450676&amp;":"&amp;'Green Validation'!Q$450677),'Green Validation'!Q$450678,FALSE)),0,HLOOKUP($B94,INDIRECT("'Monthly Resource Report'!"&amp;'Green Validation'!Q$450676&amp;":"&amp;'Green Validation'!Q$450677),'Green Validation'!Q$450678,FALSE))</f>
        <v>223</v>
      </c>
      <c r="R94" s="297">
        <f ca="1">+IF(ISERROR(HLOOKUP($B94,INDIRECT("'Monthly Resource Report'!"&amp;'Green Validation'!R$450676&amp;":"&amp;'Green Validation'!R$450677),'Green Validation'!R$450678,FALSE)),0,HLOOKUP($B94,INDIRECT("'Monthly Resource Report'!"&amp;'Green Validation'!R$450676&amp;":"&amp;'Green Validation'!R$450677),'Green Validation'!R$450678,FALSE))</f>
        <v>5.8920018847951257</v>
      </c>
      <c r="S94" s="317">
        <f ca="1">+IF(ISERROR(HLOOKUP($B94,INDIRECT("'Monthly Resource Report'!"&amp;'Green Validation'!S$450676&amp;":"&amp;'Green Validation'!S$450677),'Green Validation'!S$450678,FALSE)),0,HLOOKUP($B94,INDIRECT("'Monthly Resource Report'!"&amp;'Green Validation'!S$450676&amp;":"&amp;'Green Validation'!S$450677),'Green Validation'!S$450678,FALSE))</f>
        <v>0.20931388638618242</v>
      </c>
      <c r="T94" s="318">
        <f ca="1">+IF(ISERROR(HLOOKUP($B94,INDIRECT("'Monthly Resource Report'!"&amp;'Green Validation'!T$450676&amp;":"&amp;'Green Validation'!T$450677),'Green Validation'!T$450678,FALSE)),0,HLOOKUP($B94,INDIRECT("'Monthly Resource Report'!"&amp;'Green Validation'!T$450676&amp;":"&amp;'Green Validation'!T$450677),'Green Validation'!T$450678,FALSE))</f>
        <v>0.19025758173202953</v>
      </c>
    </row>
    <row r="95" spans="2:20" s="29" customFormat="1">
      <c r="B95" s="301">
        <v>44075</v>
      </c>
      <c r="C95" s="294">
        <v>231</v>
      </c>
      <c r="D95" s="297">
        <v>5.8919696632515866</v>
      </c>
      <c r="E95" s="299">
        <v>0.21</v>
      </c>
      <c r="F95" s="295">
        <v>0.19</v>
      </c>
      <c r="G95" s="294">
        <f ca="1">+IF(ISERROR(HLOOKUP($B95,INDIRECT("'Monthly Resource Report'!"&amp;'Green Validation'!G$450676&amp;":"&amp;'Green Validation'!G$450677),'Green Validation'!G$450678,FALSE)),0,HLOOKUP($B95,INDIRECT("'Monthly Resource Report'!"&amp;'Green Validation'!G$450676&amp;":"&amp;'Green Validation'!G$450677),'Green Validation'!G$450678,FALSE))</f>
        <v>231</v>
      </c>
      <c r="H95" s="297">
        <f ca="1">+IF(ISERROR(HLOOKUP($B95,INDIRECT("'Monthly Resource Report'!"&amp;'Green Validation'!H$450676&amp;":"&amp;'Green Validation'!H$450677),'Green Validation'!H$450678,FALSE)),0,HLOOKUP($B95,INDIRECT("'Monthly Resource Report'!"&amp;'Green Validation'!H$450676&amp;":"&amp;'Green Validation'!H$450677),'Green Validation'!H$450678,FALSE))</f>
        <v>5.891995009685151</v>
      </c>
      <c r="I95" s="317">
        <f ca="1">+IF(ISERROR(HLOOKUP($B95,INDIRECT("'Monthly Resource Report'!"&amp;'Green Validation'!I$450676&amp;":"&amp;'Green Validation'!I$450677),'Green Validation'!I$450678,FALSE)),0,HLOOKUP($B95,INDIRECT("'Monthly Resource Report'!"&amp;'Green Validation'!I$450676&amp;":"&amp;'Green Validation'!I$450677),'Green Validation'!I$450678,FALSE))</f>
        <v>0.20887470389044774</v>
      </c>
      <c r="J95" s="318">
        <f ca="1">+IF(ISERROR(HLOOKUP($B95,INDIRECT("'Monthly Resource Report'!"&amp;'Green Validation'!J$450676&amp;":"&amp;'Green Validation'!J$450677),'Green Validation'!J$450678,FALSE)),0,HLOOKUP($B95,INDIRECT("'Monthly Resource Report'!"&amp;'Green Validation'!J$450676&amp;":"&amp;'Green Validation'!J$450677),'Green Validation'!J$450678,FALSE))</f>
        <v>0.1903719762480581</v>
      </c>
      <c r="L95" s="301">
        <v>44075</v>
      </c>
      <c r="M95" s="294">
        <v>223</v>
      </c>
      <c r="N95" s="297">
        <v>5.8919696632515866</v>
      </c>
      <c r="O95" s="299">
        <v>0.21</v>
      </c>
      <c r="P95" s="295">
        <v>0.19</v>
      </c>
      <c r="Q95" s="294">
        <f ca="1">+IF(ISERROR(HLOOKUP($B95,INDIRECT("'Monthly Resource Report'!"&amp;'Green Validation'!Q$450676&amp;":"&amp;'Green Validation'!Q$450677),'Green Validation'!Q$450678,FALSE)),0,HLOOKUP($B95,INDIRECT("'Monthly Resource Report'!"&amp;'Green Validation'!Q$450676&amp;":"&amp;'Green Validation'!Q$450677),'Green Validation'!Q$450678,FALSE))</f>
        <v>223</v>
      </c>
      <c r="R95" s="297">
        <f ca="1">+IF(ISERROR(HLOOKUP($B95,INDIRECT("'Monthly Resource Report'!"&amp;'Green Validation'!R$450676&amp;":"&amp;'Green Validation'!R$450677),'Green Validation'!R$450678,FALSE)),0,HLOOKUP($B95,INDIRECT("'Monthly Resource Report'!"&amp;'Green Validation'!R$450676&amp;":"&amp;'Green Validation'!R$450677),'Green Validation'!R$450678,FALSE))</f>
        <v>5.8920002708467347</v>
      </c>
      <c r="S95" s="317">
        <f ca="1">+IF(ISERROR(HLOOKUP($B95,INDIRECT("'Monthly Resource Report'!"&amp;'Green Validation'!S$450676&amp;":"&amp;'Green Validation'!S$450677),'Green Validation'!S$450678,FALSE)),0,HLOOKUP($B95,INDIRECT("'Monthly Resource Report'!"&amp;'Green Validation'!S$450676&amp;":"&amp;'Green Validation'!S$450677),'Green Validation'!S$450678,FALSE))</f>
        <v>0.20915712014265639</v>
      </c>
      <c r="T95" s="318">
        <f ca="1">+IF(ISERROR(HLOOKUP($B95,INDIRECT("'Monthly Resource Report'!"&amp;'Green Validation'!T$450676&amp;":"&amp;'Green Validation'!T$450677),'Green Validation'!T$450678,FALSE)),0,HLOOKUP($B95,INDIRECT("'Monthly Resource Report'!"&amp;'Green Validation'!T$450676&amp;":"&amp;'Green Validation'!T$450677),'Green Validation'!T$450678,FALSE))</f>
        <v>0.19026598599882485</v>
      </c>
    </row>
    <row r="96" spans="2:20" s="29" customFormat="1">
      <c r="B96" s="301">
        <v>44105</v>
      </c>
      <c r="C96" s="294">
        <v>231</v>
      </c>
      <c r="D96" s="297">
        <v>5.8919696632515866</v>
      </c>
      <c r="E96" s="299">
        <v>0.22500000000000001</v>
      </c>
      <c r="F96" s="295">
        <v>0.19</v>
      </c>
      <c r="G96" s="294">
        <f ca="1">+IF(ISERROR(HLOOKUP($B96,INDIRECT("'Monthly Resource Report'!"&amp;'Green Validation'!G$450676&amp;":"&amp;'Green Validation'!G$450677),'Green Validation'!G$450678,FALSE)),0,HLOOKUP($B96,INDIRECT("'Monthly Resource Report'!"&amp;'Green Validation'!G$450676&amp;":"&amp;'Green Validation'!G$450677),'Green Validation'!G$450678,FALSE))</f>
        <v>231</v>
      </c>
      <c r="H96" s="297">
        <f ca="1">+IF(ISERROR(HLOOKUP($B96,INDIRECT("'Monthly Resource Report'!"&amp;'Green Validation'!H$450676&amp;":"&amp;'Green Validation'!H$450677),'Green Validation'!H$450678,FALSE)),0,HLOOKUP($B96,INDIRECT("'Monthly Resource Report'!"&amp;'Green Validation'!H$450676&amp;":"&amp;'Green Validation'!H$450677),'Green Validation'!H$450678,FALSE))</f>
        <v>5.8919966685523919</v>
      </c>
      <c r="I96" s="317">
        <f ca="1">+IF(ISERROR(HLOOKUP($B96,INDIRECT("'Monthly Resource Report'!"&amp;'Green Validation'!I$450676&amp;":"&amp;'Green Validation'!I$450677),'Green Validation'!I$450678,FALSE)),0,HLOOKUP($B96,INDIRECT("'Monthly Resource Report'!"&amp;'Green Validation'!I$450676&amp;":"&amp;'Green Validation'!I$450677),'Green Validation'!I$450678,FALSE))</f>
        <v>0.22411148144931053</v>
      </c>
      <c r="J96" s="318">
        <f ca="1">+IF(ISERROR(HLOOKUP($B96,INDIRECT("'Monthly Resource Report'!"&amp;'Green Validation'!J$450676&amp;":"&amp;'Green Validation'!J$450677),'Green Validation'!J$450678,FALSE)),0,HLOOKUP($B96,INDIRECT("'Monthly Resource Report'!"&amp;'Green Validation'!J$450676&amp;":"&amp;'Green Validation'!J$450677),'Green Validation'!J$450678,FALSE))</f>
        <v>0.19023977384404112</v>
      </c>
      <c r="L96" s="301">
        <v>44105</v>
      </c>
      <c r="M96" s="294">
        <v>223</v>
      </c>
      <c r="N96" s="297">
        <v>5.8919696632515866</v>
      </c>
      <c r="O96" s="299">
        <v>0.22500000000000001</v>
      </c>
      <c r="P96" s="295">
        <v>0.19</v>
      </c>
      <c r="Q96" s="294">
        <f ca="1">+IF(ISERROR(HLOOKUP($B96,INDIRECT("'Monthly Resource Report'!"&amp;'Green Validation'!Q$450676&amp;":"&amp;'Green Validation'!Q$450677),'Green Validation'!Q$450678,FALSE)),0,HLOOKUP($B96,INDIRECT("'Monthly Resource Report'!"&amp;'Green Validation'!Q$450676&amp;":"&amp;'Green Validation'!Q$450677),'Green Validation'!Q$450678,FALSE))</f>
        <v>223</v>
      </c>
      <c r="R96" s="297">
        <f ca="1">+IF(ISERROR(HLOOKUP($B96,INDIRECT("'Monthly Resource Report'!"&amp;'Green Validation'!R$450676&amp;":"&amp;'Green Validation'!R$450677),'Green Validation'!R$450678,FALSE)),0,HLOOKUP($B96,INDIRECT("'Monthly Resource Report'!"&amp;'Green Validation'!R$450676&amp;":"&amp;'Green Validation'!R$450677),'Green Validation'!R$450678,FALSE))</f>
        <v>5.8920011574149331</v>
      </c>
      <c r="S96" s="317">
        <f ca="1">+IF(ISERROR(HLOOKUP($B96,INDIRECT("'Monthly Resource Report'!"&amp;'Green Validation'!S$450676&amp;":"&amp;'Green Validation'!S$450677),'Green Validation'!S$450678,FALSE)),0,HLOOKUP($B96,INDIRECT("'Monthly Resource Report'!"&amp;'Green Validation'!S$450676&amp;":"&amp;'Green Validation'!S$450677),'Green Validation'!S$450678,FALSE))</f>
        <v>0.22424346162455197</v>
      </c>
      <c r="T96" s="318">
        <f ca="1">+IF(ISERROR(HLOOKUP($B96,INDIRECT("'Monthly Resource Report'!"&amp;'Green Validation'!T$450676&amp;":"&amp;'Green Validation'!T$450677),'Green Validation'!T$450678,FALSE)),0,HLOOKUP($B96,INDIRECT("'Monthly Resource Report'!"&amp;'Green Validation'!T$450676&amp;":"&amp;'Green Validation'!T$450677),'Green Validation'!T$450678,FALSE))</f>
        <v>0.19016962798244055</v>
      </c>
    </row>
    <row r="97" spans="2:20" s="29" customFormat="1">
      <c r="B97" s="301">
        <v>44136</v>
      </c>
      <c r="C97" s="294">
        <v>231</v>
      </c>
      <c r="D97" s="297">
        <v>5.8919696632515866</v>
      </c>
      <c r="E97" s="299">
        <v>0.22500000000000001</v>
      </c>
      <c r="F97" s="295">
        <v>0.19</v>
      </c>
      <c r="G97" s="294">
        <f ca="1">+IF(ISERROR(HLOOKUP($B97,INDIRECT("'Monthly Resource Report'!"&amp;'Green Validation'!G$450676&amp;":"&amp;'Green Validation'!G$450677),'Green Validation'!G$450678,FALSE)),0,HLOOKUP($B97,INDIRECT("'Monthly Resource Report'!"&amp;'Green Validation'!G$450676&amp;":"&amp;'Green Validation'!G$450677),'Green Validation'!G$450678,FALSE))</f>
        <v>231</v>
      </c>
      <c r="H97" s="297">
        <f ca="1">+IF(ISERROR(HLOOKUP($B97,INDIRECT("'Monthly Resource Report'!"&amp;'Green Validation'!H$450676&amp;":"&amp;'Green Validation'!H$450677),'Green Validation'!H$450678,FALSE)),0,HLOOKUP($B97,INDIRECT("'Monthly Resource Report'!"&amp;'Green Validation'!H$450676&amp;":"&amp;'Green Validation'!H$450677),'Green Validation'!H$450678,FALSE))</f>
        <v>5.8919948522551913</v>
      </c>
      <c r="I97" s="317">
        <f ca="1">+IF(ISERROR(HLOOKUP($B97,INDIRECT("'Monthly Resource Report'!"&amp;'Green Validation'!I$450676&amp;":"&amp;'Green Validation'!I$450677),'Green Validation'!I$450678,FALSE)),0,HLOOKUP($B97,INDIRECT("'Monthly Resource Report'!"&amp;'Green Validation'!I$450676&amp;":"&amp;'Green Validation'!I$450677),'Green Validation'!I$450678,FALSE))</f>
        <v>0.2242781206017902</v>
      </c>
      <c r="J97" s="318">
        <f ca="1">+IF(ISERROR(HLOOKUP($B97,INDIRECT("'Monthly Resource Report'!"&amp;'Green Validation'!J$450676&amp;":"&amp;'Green Validation'!J$450677),'Green Validation'!J$450678,FALSE)),0,HLOOKUP($B97,INDIRECT("'Monthly Resource Report'!"&amp;'Green Validation'!J$450676&amp;":"&amp;'Green Validation'!J$450677),'Green Validation'!J$450678,FALSE))</f>
        <v>0.19023841419730136</v>
      </c>
      <c r="L97" s="301">
        <v>44136</v>
      </c>
      <c r="M97" s="294">
        <v>223</v>
      </c>
      <c r="N97" s="297">
        <v>5.8919696632515866</v>
      </c>
      <c r="O97" s="299">
        <v>0.22500000000000001</v>
      </c>
      <c r="P97" s="295">
        <v>0.19</v>
      </c>
      <c r="Q97" s="294">
        <f ca="1">+IF(ISERROR(HLOOKUP($B97,INDIRECT("'Monthly Resource Report'!"&amp;'Green Validation'!Q$450676&amp;":"&amp;'Green Validation'!Q$450677),'Green Validation'!Q$450678,FALSE)),0,HLOOKUP($B97,INDIRECT("'Monthly Resource Report'!"&amp;'Green Validation'!Q$450676&amp;":"&amp;'Green Validation'!Q$450677),'Green Validation'!Q$450678,FALSE))</f>
        <v>223</v>
      </c>
      <c r="R97" s="297">
        <f ca="1">+IF(ISERROR(HLOOKUP($B97,INDIRECT("'Monthly Resource Report'!"&amp;'Green Validation'!R$450676&amp;":"&amp;'Green Validation'!R$450677),'Green Validation'!R$450678,FALSE)),0,HLOOKUP($B97,INDIRECT("'Monthly Resource Report'!"&amp;'Green Validation'!R$450676&amp;":"&amp;'Green Validation'!R$450677),'Green Validation'!R$450678,FALSE))</f>
        <v>5.8920025664376077</v>
      </c>
      <c r="S97" s="317">
        <f ca="1">+IF(ISERROR(HLOOKUP($B97,INDIRECT("'Monthly Resource Report'!"&amp;'Green Validation'!S$450676&amp;":"&amp;'Green Validation'!S$450677),'Green Validation'!S$450678,FALSE)),0,HLOOKUP($B97,INDIRECT("'Monthly Resource Report'!"&amp;'Green Validation'!S$450676&amp;":"&amp;'Green Validation'!S$450677),'Green Validation'!S$450678,FALSE))</f>
        <v>0.22437495612498257</v>
      </c>
      <c r="T97" s="318">
        <f ca="1">+IF(ISERROR(HLOOKUP($B97,INDIRECT("'Monthly Resource Report'!"&amp;'Green Validation'!T$450676&amp;":"&amp;'Green Validation'!T$450677),'Green Validation'!T$450678,FALSE)),0,HLOOKUP($B97,INDIRECT("'Monthly Resource Report'!"&amp;'Green Validation'!T$450676&amp;":"&amp;'Green Validation'!T$450677),'Green Validation'!T$450678,FALSE))</f>
        <v>0.1901727794420574</v>
      </c>
    </row>
    <row r="98" spans="2:20" s="29" customFormat="1">
      <c r="B98" s="301">
        <v>44166</v>
      </c>
      <c r="C98" s="294">
        <v>231</v>
      </c>
      <c r="D98" s="297">
        <v>5.8919696632515866</v>
      </c>
      <c r="E98" s="299">
        <v>0.22500000000000001</v>
      </c>
      <c r="F98" s="295">
        <v>0.19</v>
      </c>
      <c r="G98" s="294">
        <f ca="1">+IF(ISERROR(HLOOKUP($B98,INDIRECT("'Monthly Resource Report'!"&amp;'Green Validation'!G$450676&amp;":"&amp;'Green Validation'!G$450677),'Green Validation'!G$450678,FALSE)),0,HLOOKUP($B98,INDIRECT("'Monthly Resource Report'!"&amp;'Green Validation'!G$450676&amp;":"&amp;'Green Validation'!G$450677),'Green Validation'!G$450678,FALSE))</f>
        <v>231</v>
      </c>
      <c r="H98" s="297">
        <f ca="1">+IF(ISERROR(HLOOKUP($B98,INDIRECT("'Monthly Resource Report'!"&amp;'Green Validation'!H$450676&amp;":"&amp;'Green Validation'!H$450677),'Green Validation'!H$450678,FALSE)),0,HLOOKUP($B98,INDIRECT("'Monthly Resource Report'!"&amp;'Green Validation'!H$450676&amp;":"&amp;'Green Validation'!H$450677),'Green Validation'!H$450678,FALSE))</f>
        <v>5.8919969490628823</v>
      </c>
      <c r="I98" s="317">
        <f ca="1">+IF(ISERROR(HLOOKUP($B98,INDIRECT("'Monthly Resource Report'!"&amp;'Green Validation'!I$450676&amp;":"&amp;'Green Validation'!I$450677),'Green Validation'!I$450678,FALSE)),0,HLOOKUP($B98,INDIRECT("'Monthly Resource Report'!"&amp;'Green Validation'!I$450676&amp;":"&amp;'Green Validation'!I$450677),'Green Validation'!I$450678,FALSE))</f>
        <v>0.22445127376154139</v>
      </c>
      <c r="J98" s="318">
        <f ca="1">+IF(ISERROR(HLOOKUP($B98,INDIRECT("'Monthly Resource Report'!"&amp;'Green Validation'!J$450676&amp;":"&amp;'Green Validation'!J$450677),'Green Validation'!J$450678,FALSE)),0,HLOOKUP($B98,INDIRECT("'Monthly Resource Report'!"&amp;'Green Validation'!J$450676&amp;":"&amp;'Green Validation'!J$450677),'Green Validation'!J$450678,FALSE))</f>
        <v>0.19023202239568954</v>
      </c>
      <c r="L98" s="301">
        <v>44166</v>
      </c>
      <c r="M98" s="294">
        <v>223</v>
      </c>
      <c r="N98" s="297">
        <v>5.8919696632515866</v>
      </c>
      <c r="O98" s="299">
        <v>0.22500000000000001</v>
      </c>
      <c r="P98" s="295">
        <v>0.19</v>
      </c>
      <c r="Q98" s="294">
        <f ca="1">+IF(ISERROR(HLOOKUP($B98,INDIRECT("'Monthly Resource Report'!"&amp;'Green Validation'!Q$450676&amp;":"&amp;'Green Validation'!Q$450677),'Green Validation'!Q$450678,FALSE)),0,HLOOKUP($B98,INDIRECT("'Monthly Resource Report'!"&amp;'Green Validation'!Q$450676&amp;":"&amp;'Green Validation'!Q$450677),'Green Validation'!Q$450678,FALSE))</f>
        <v>223</v>
      </c>
      <c r="R98" s="297">
        <f ca="1">+IF(ISERROR(HLOOKUP($B98,INDIRECT("'Monthly Resource Report'!"&amp;'Green Validation'!R$450676&amp;":"&amp;'Green Validation'!R$450677),'Green Validation'!R$450678,FALSE)),0,HLOOKUP($B98,INDIRECT("'Monthly Resource Report'!"&amp;'Green Validation'!R$450676&amp;":"&amp;'Green Validation'!R$450677),'Green Validation'!R$450678,FALSE))</f>
        <v>5.8920014474720031</v>
      </c>
      <c r="S98" s="317">
        <f ca="1">+IF(ISERROR(HLOOKUP($B98,INDIRECT("'Monthly Resource Report'!"&amp;'Green Validation'!S$450676&amp;":"&amp;'Green Validation'!S$450677),'Green Validation'!S$450678,FALSE)),0,HLOOKUP($B98,INDIRECT("'Monthly Resource Report'!"&amp;'Green Validation'!S$450676&amp;":"&amp;'Green Validation'!S$450677),'Green Validation'!S$450678,FALSE))</f>
        <v>0.22457665489450329</v>
      </c>
      <c r="T98" s="318">
        <f ca="1">+IF(ISERROR(HLOOKUP($B98,INDIRECT("'Monthly Resource Report'!"&amp;'Green Validation'!T$450676&amp;":"&amp;'Green Validation'!T$450677),'Green Validation'!T$450678,FALSE)),0,HLOOKUP($B98,INDIRECT("'Monthly Resource Report'!"&amp;'Green Validation'!T$450676&amp;":"&amp;'Green Validation'!T$450677),'Green Validation'!T$450678,FALSE))</f>
        <v>0.19017150210663572</v>
      </c>
    </row>
    <row r="99" spans="2:20" s="29" customFormat="1">
      <c r="B99" s="301">
        <v>44197</v>
      </c>
      <c r="C99" s="294">
        <v>231</v>
      </c>
      <c r="D99" s="297">
        <v>6.0498744502267288</v>
      </c>
      <c r="E99" s="299">
        <v>0.22500000000000001</v>
      </c>
      <c r="F99" s="295">
        <v>0.19</v>
      </c>
      <c r="G99" s="294">
        <f ca="1">+IF(ISERROR(HLOOKUP($B99,INDIRECT("'Monthly Resource Report'!"&amp;'Green Validation'!G$450676&amp;":"&amp;'Green Validation'!G$450677),'Green Validation'!G$450678,FALSE)),0,HLOOKUP($B99,INDIRECT("'Monthly Resource Report'!"&amp;'Green Validation'!G$450676&amp;":"&amp;'Green Validation'!G$450677),'Green Validation'!G$450678,FALSE))</f>
        <v>231</v>
      </c>
      <c r="H99" s="297">
        <f ca="1">+IF(ISERROR(HLOOKUP($B99,INDIRECT("'Monthly Resource Report'!"&amp;'Green Validation'!H$450676&amp;":"&amp;'Green Validation'!H$450677),'Green Validation'!H$450678,FALSE)),0,HLOOKUP($B99,INDIRECT("'Monthly Resource Report'!"&amp;'Green Validation'!H$450676&amp;":"&amp;'Green Validation'!H$450677),'Green Validation'!H$450678,FALSE))</f>
        <v>6.0499915938027309</v>
      </c>
      <c r="I99" s="317">
        <f ca="1">+IF(ISERROR(HLOOKUP($B99,INDIRECT("'Monthly Resource Report'!"&amp;'Green Validation'!I$450676&amp;":"&amp;'Green Validation'!I$450677),'Green Validation'!I$450678,FALSE)),0,HLOOKUP($B99,INDIRECT("'Monthly Resource Report'!"&amp;'Green Validation'!I$450676&amp;":"&amp;'Green Validation'!I$450677),'Green Validation'!I$450678,FALSE))</f>
        <v>0.22451563228980476</v>
      </c>
      <c r="J99" s="318">
        <f ca="1">+IF(ISERROR(HLOOKUP($B99,INDIRECT("'Monthly Resource Report'!"&amp;'Green Validation'!J$450676&amp;":"&amp;'Green Validation'!J$450677),'Green Validation'!J$450678,FALSE)),0,HLOOKUP($B99,INDIRECT("'Monthly Resource Report'!"&amp;'Green Validation'!J$450676&amp;":"&amp;'Green Validation'!J$450677),'Green Validation'!J$450678,FALSE))</f>
        <v>0.19034801242760124</v>
      </c>
      <c r="L99" s="301">
        <v>44197</v>
      </c>
      <c r="M99" s="294">
        <v>223</v>
      </c>
      <c r="N99" s="297">
        <v>6.0498744502267288</v>
      </c>
      <c r="O99" s="299">
        <v>0.22500000000000001</v>
      </c>
      <c r="P99" s="295">
        <v>0.19</v>
      </c>
      <c r="Q99" s="294">
        <f ca="1">+IF(ISERROR(HLOOKUP($B99,INDIRECT("'Monthly Resource Report'!"&amp;'Green Validation'!Q$450676&amp;":"&amp;'Green Validation'!Q$450677),'Green Validation'!Q$450678,FALSE)),0,HLOOKUP($B99,INDIRECT("'Monthly Resource Report'!"&amp;'Green Validation'!Q$450676&amp;":"&amp;'Green Validation'!Q$450677),'Green Validation'!Q$450678,FALSE))</f>
        <v>223</v>
      </c>
      <c r="R99" s="297">
        <f ca="1">+IF(ISERROR(HLOOKUP($B99,INDIRECT("'Monthly Resource Report'!"&amp;'Green Validation'!R$450676&amp;":"&amp;'Green Validation'!R$450677),'Green Validation'!R$450678,FALSE)),0,HLOOKUP($B99,INDIRECT("'Monthly Resource Report'!"&amp;'Green Validation'!R$450676&amp;":"&amp;'Green Validation'!R$450677),'Green Validation'!R$450678,FALSE))</f>
        <v>6.0500062246725692</v>
      </c>
      <c r="S99" s="317">
        <f ca="1">+IF(ISERROR(HLOOKUP($B99,INDIRECT("'Monthly Resource Report'!"&amp;'Green Validation'!S$450676&amp;":"&amp;'Green Validation'!S$450677),'Green Validation'!S$450678,FALSE)),0,HLOOKUP($B99,INDIRECT("'Monthly Resource Report'!"&amp;'Green Validation'!S$450676&amp;":"&amp;'Green Validation'!S$450677),'Green Validation'!S$450678,FALSE))</f>
        <v>0.22466197139168217</v>
      </c>
      <c r="T99" s="318">
        <f ca="1">+IF(ISERROR(HLOOKUP($B99,INDIRECT("'Monthly Resource Report'!"&amp;'Green Validation'!T$450676&amp;":"&amp;'Green Validation'!T$450677),'Green Validation'!T$450678,FALSE)),0,HLOOKUP($B99,INDIRECT("'Monthly Resource Report'!"&amp;'Green Validation'!T$450676&amp;":"&amp;'Green Validation'!T$450677),'Green Validation'!T$450678,FALSE))</f>
        <v>0.19017484305532625</v>
      </c>
    </row>
    <row r="100" spans="2:20" s="29" customFormat="1">
      <c r="B100" s="301">
        <v>44228</v>
      </c>
      <c r="C100" s="294">
        <v>231</v>
      </c>
      <c r="D100" s="297">
        <v>6.0498744502267288</v>
      </c>
      <c r="E100" s="299">
        <v>0.22500000000000001</v>
      </c>
      <c r="F100" s="295">
        <v>0.19</v>
      </c>
      <c r="G100" s="294">
        <f ca="1">+IF(ISERROR(HLOOKUP($B100,INDIRECT("'Monthly Resource Report'!"&amp;'Green Validation'!G$450676&amp;":"&amp;'Green Validation'!G$450677),'Green Validation'!G$450678,FALSE)),0,HLOOKUP($B100,INDIRECT("'Monthly Resource Report'!"&amp;'Green Validation'!G$450676&amp;":"&amp;'Green Validation'!G$450677),'Green Validation'!G$450678,FALSE))</f>
        <v>231</v>
      </c>
      <c r="H100" s="297">
        <f ca="1">+IF(ISERROR(HLOOKUP($B100,INDIRECT("'Monthly Resource Report'!"&amp;'Green Validation'!H$450676&amp;":"&amp;'Green Validation'!H$450677),'Green Validation'!H$450678,FALSE)),0,HLOOKUP($B100,INDIRECT("'Monthly Resource Report'!"&amp;'Green Validation'!H$450676&amp;":"&amp;'Green Validation'!H$450677),'Green Validation'!H$450678,FALSE))</f>
        <v>6.0499907363934735</v>
      </c>
      <c r="I100" s="317">
        <f ca="1">+IF(ISERROR(HLOOKUP($B100,INDIRECT("'Monthly Resource Report'!"&amp;'Green Validation'!I$450676&amp;":"&amp;'Green Validation'!I$450677),'Green Validation'!I$450678,FALSE)),0,HLOOKUP($B100,INDIRECT("'Monthly Resource Report'!"&amp;'Green Validation'!I$450676&amp;":"&amp;'Green Validation'!I$450677),'Green Validation'!I$450678,FALSE))</f>
        <v>0.22457871750652228</v>
      </c>
      <c r="J100" s="318">
        <f ca="1">+IF(ISERROR(HLOOKUP($B100,INDIRECT("'Monthly Resource Report'!"&amp;'Green Validation'!J$450676&amp;":"&amp;'Green Validation'!J$450677),'Green Validation'!J$450678,FALSE)),0,HLOOKUP($B100,INDIRECT("'Monthly Resource Report'!"&amp;'Green Validation'!J$450676&amp;":"&amp;'Green Validation'!J$450677),'Green Validation'!J$450678,FALSE))</f>
        <v>0.19025775863764</v>
      </c>
      <c r="L100" s="301">
        <v>44228</v>
      </c>
      <c r="M100" s="294">
        <v>223</v>
      </c>
      <c r="N100" s="297">
        <v>6.0498744502267288</v>
      </c>
      <c r="O100" s="299">
        <v>0.22500000000000001</v>
      </c>
      <c r="P100" s="295">
        <v>0.19</v>
      </c>
      <c r="Q100" s="294">
        <f ca="1">+IF(ISERROR(HLOOKUP($B100,INDIRECT("'Monthly Resource Report'!"&amp;'Green Validation'!Q$450676&amp;":"&amp;'Green Validation'!Q$450677),'Green Validation'!Q$450678,FALSE)),0,HLOOKUP($B100,INDIRECT("'Monthly Resource Report'!"&amp;'Green Validation'!Q$450676&amp;":"&amp;'Green Validation'!Q$450677),'Green Validation'!Q$450678,FALSE))</f>
        <v>223</v>
      </c>
      <c r="R100" s="297">
        <f ca="1">+IF(ISERROR(HLOOKUP($B100,INDIRECT("'Monthly Resource Report'!"&amp;'Green Validation'!R$450676&amp;":"&amp;'Green Validation'!R$450677),'Green Validation'!R$450678,FALSE)),0,HLOOKUP($B100,INDIRECT("'Monthly Resource Report'!"&amp;'Green Validation'!R$450676&amp;":"&amp;'Green Validation'!R$450677),'Green Validation'!R$450678,FALSE))</f>
        <v>6.0500054073818488</v>
      </c>
      <c r="S100" s="317">
        <f ca="1">+IF(ISERROR(HLOOKUP($B100,INDIRECT("'Monthly Resource Report'!"&amp;'Green Validation'!S$450676&amp;":"&amp;'Green Validation'!S$450677),'Green Validation'!S$450678,FALSE)),0,HLOOKUP($B100,INDIRECT("'Monthly Resource Report'!"&amp;'Green Validation'!S$450676&amp;":"&amp;'Green Validation'!S$450677),'Green Validation'!S$450678,FALSE))</f>
        <v>0.22474848830464583</v>
      </c>
      <c r="T100" s="318">
        <f ca="1">+IF(ISERROR(HLOOKUP($B100,INDIRECT("'Monthly Resource Report'!"&amp;'Green Validation'!T$450676&amp;":"&amp;'Green Validation'!T$450677),'Green Validation'!T$450678,FALSE)),0,HLOOKUP($B100,INDIRECT("'Monthly Resource Report'!"&amp;'Green Validation'!T$450676&amp;":"&amp;'Green Validation'!T$450677),'Green Validation'!T$450678,FALSE))</f>
        <v>0.1901387169359354</v>
      </c>
    </row>
    <row r="101" spans="2:20" s="29" customFormat="1">
      <c r="B101" s="301">
        <v>44256</v>
      </c>
      <c r="C101" s="294">
        <v>231</v>
      </c>
      <c r="D101" s="297">
        <v>6.0498744502267288</v>
      </c>
      <c r="E101" s="299">
        <v>0.22500000000000001</v>
      </c>
      <c r="F101" s="295">
        <v>0.19</v>
      </c>
      <c r="G101" s="294">
        <f ca="1">+IF(ISERROR(HLOOKUP($B101,INDIRECT("'Monthly Resource Report'!"&amp;'Green Validation'!G$450676&amp;":"&amp;'Green Validation'!G$450677),'Green Validation'!G$450678,FALSE)),0,HLOOKUP($B101,INDIRECT("'Monthly Resource Report'!"&amp;'Green Validation'!G$450676&amp;":"&amp;'Green Validation'!G$450677),'Green Validation'!G$450678,FALSE))</f>
        <v>231</v>
      </c>
      <c r="H101" s="297">
        <f ca="1">+IF(ISERROR(HLOOKUP($B101,INDIRECT("'Monthly Resource Report'!"&amp;'Green Validation'!H$450676&amp;":"&amp;'Green Validation'!H$450677),'Green Validation'!H$450678,FALSE)),0,HLOOKUP($B101,INDIRECT("'Monthly Resource Report'!"&amp;'Green Validation'!H$450676&amp;":"&amp;'Green Validation'!H$450677),'Green Validation'!H$450678,FALSE))</f>
        <v>6.0499909136675631</v>
      </c>
      <c r="I101" s="317">
        <f ca="1">+IF(ISERROR(HLOOKUP($B101,INDIRECT("'Monthly Resource Report'!"&amp;'Green Validation'!I$450676&amp;":"&amp;'Green Validation'!I$450677),'Green Validation'!I$450678,FALSE)),0,HLOOKUP($B101,INDIRECT("'Monthly Resource Report'!"&amp;'Green Validation'!I$450676&amp;":"&amp;'Green Validation'!I$450677),'Green Validation'!I$450678,FALSE))</f>
        <v>0.22450026187763938</v>
      </c>
      <c r="J101" s="318">
        <f ca="1">+IF(ISERROR(HLOOKUP($B101,INDIRECT("'Monthly Resource Report'!"&amp;'Green Validation'!J$450676&amp;":"&amp;'Green Validation'!J$450677),'Green Validation'!J$450678,FALSE)),0,HLOOKUP($B101,INDIRECT("'Monthly Resource Report'!"&amp;'Green Validation'!J$450676&amp;":"&amp;'Green Validation'!J$450677),'Green Validation'!J$450678,FALSE))</f>
        <v>0.19023579281497122</v>
      </c>
      <c r="L101" s="301">
        <v>44256</v>
      </c>
      <c r="M101" s="294">
        <v>223</v>
      </c>
      <c r="N101" s="297">
        <v>6.0498744502267288</v>
      </c>
      <c r="O101" s="299">
        <v>0.22500000000000001</v>
      </c>
      <c r="P101" s="295">
        <v>0.19</v>
      </c>
      <c r="Q101" s="294">
        <f ca="1">+IF(ISERROR(HLOOKUP($B101,INDIRECT("'Monthly Resource Report'!"&amp;'Green Validation'!Q$450676&amp;":"&amp;'Green Validation'!Q$450677),'Green Validation'!Q$450678,FALSE)),0,HLOOKUP($B101,INDIRECT("'Monthly Resource Report'!"&amp;'Green Validation'!Q$450676&amp;":"&amp;'Green Validation'!Q$450677),'Green Validation'!Q$450678,FALSE))</f>
        <v>223</v>
      </c>
      <c r="R101" s="297">
        <f ca="1">+IF(ISERROR(HLOOKUP($B101,INDIRECT("'Monthly Resource Report'!"&amp;'Green Validation'!R$450676&amp;":"&amp;'Green Validation'!R$450677),'Green Validation'!R$450678,FALSE)),0,HLOOKUP($B101,INDIRECT("'Monthly Resource Report'!"&amp;'Green Validation'!R$450676&amp;":"&amp;'Green Validation'!R$450677),'Green Validation'!R$450678,FALSE))</f>
        <v>6.0500042031400927</v>
      </c>
      <c r="S101" s="317">
        <f ca="1">+IF(ISERROR(HLOOKUP($B101,INDIRECT("'Monthly Resource Report'!"&amp;'Green Validation'!S$450676&amp;":"&amp;'Green Validation'!S$450677),'Green Validation'!S$450678,FALSE)),0,HLOOKUP($B101,INDIRECT("'Monthly Resource Report'!"&amp;'Green Validation'!S$450676&amp;":"&amp;'Green Validation'!S$450677),'Green Validation'!S$450678,FALSE))</f>
        <v>0.22461247624893252</v>
      </c>
      <c r="T101" s="318">
        <f ca="1">+IF(ISERROR(HLOOKUP($B101,INDIRECT("'Monthly Resource Report'!"&amp;'Green Validation'!T$450676&amp;":"&amp;'Green Validation'!T$450677),'Green Validation'!T$450678,FALSE)),0,HLOOKUP($B101,INDIRECT("'Monthly Resource Report'!"&amp;'Green Validation'!T$450676&amp;":"&amp;'Green Validation'!T$450677),'Green Validation'!T$450678,FALSE))</f>
        <v>0.19053697332168321</v>
      </c>
    </row>
    <row r="102" spans="2:20" s="29" customFormat="1">
      <c r="B102" s="301">
        <v>44287</v>
      </c>
      <c r="C102" s="294">
        <v>231</v>
      </c>
      <c r="D102" s="297">
        <v>6.0498744502267288</v>
      </c>
      <c r="E102" s="299">
        <v>0.22500000000000001</v>
      </c>
      <c r="F102" s="295">
        <v>0.19</v>
      </c>
      <c r="G102" s="294">
        <f ca="1">+IF(ISERROR(HLOOKUP($B102,INDIRECT("'Monthly Resource Report'!"&amp;'Green Validation'!G$450676&amp;":"&amp;'Green Validation'!G$450677),'Green Validation'!G$450678,FALSE)),0,HLOOKUP($B102,INDIRECT("'Monthly Resource Report'!"&amp;'Green Validation'!G$450676&amp;":"&amp;'Green Validation'!G$450677),'Green Validation'!G$450678,FALSE))</f>
        <v>231</v>
      </c>
      <c r="H102" s="297">
        <f ca="1">+IF(ISERROR(HLOOKUP($B102,INDIRECT("'Monthly Resource Report'!"&amp;'Green Validation'!H$450676&amp;":"&amp;'Green Validation'!H$450677),'Green Validation'!H$450678,FALSE)),0,HLOOKUP($B102,INDIRECT("'Monthly Resource Report'!"&amp;'Green Validation'!H$450676&amp;":"&amp;'Green Validation'!H$450677),'Green Validation'!H$450678,FALSE))</f>
        <v>6.0499921444890319</v>
      </c>
      <c r="I102" s="317">
        <f ca="1">+IF(ISERROR(HLOOKUP($B102,INDIRECT("'Monthly Resource Report'!"&amp;'Green Validation'!I$450676&amp;":"&amp;'Green Validation'!I$450677),'Green Validation'!I$450678,FALSE)),0,HLOOKUP($B102,INDIRECT("'Monthly Resource Report'!"&amp;'Green Validation'!I$450676&amp;":"&amp;'Green Validation'!I$450677),'Green Validation'!I$450678,FALSE))</f>
        <v>0.22395219261370741</v>
      </c>
      <c r="J102" s="318">
        <f ca="1">+IF(ISERROR(HLOOKUP($B102,INDIRECT("'Monthly Resource Report'!"&amp;'Green Validation'!J$450676&amp;":"&amp;'Green Validation'!J$450677),'Green Validation'!J$450678,FALSE)),0,HLOOKUP($B102,INDIRECT("'Monthly Resource Report'!"&amp;'Green Validation'!J$450676&amp;":"&amp;'Green Validation'!J$450677),'Green Validation'!J$450678,FALSE))</f>
        <v>0.19036414493840223</v>
      </c>
      <c r="L102" s="301">
        <v>44287</v>
      </c>
      <c r="M102" s="294">
        <v>223</v>
      </c>
      <c r="N102" s="297">
        <v>6.0498744502267288</v>
      </c>
      <c r="O102" s="299">
        <v>0.22500000000000001</v>
      </c>
      <c r="P102" s="295">
        <v>0.19</v>
      </c>
      <c r="Q102" s="294">
        <f ca="1">+IF(ISERROR(HLOOKUP($B102,INDIRECT("'Monthly Resource Report'!"&amp;'Green Validation'!Q$450676&amp;":"&amp;'Green Validation'!Q$450677),'Green Validation'!Q$450678,FALSE)),0,HLOOKUP($B102,INDIRECT("'Monthly Resource Report'!"&amp;'Green Validation'!Q$450676&amp;":"&amp;'Green Validation'!Q$450677),'Green Validation'!Q$450678,FALSE))</f>
        <v>223</v>
      </c>
      <c r="R102" s="297">
        <f ca="1">+IF(ISERROR(HLOOKUP($B102,INDIRECT("'Monthly Resource Report'!"&amp;'Green Validation'!R$450676&amp;":"&amp;'Green Validation'!R$450677),'Green Validation'!R$450678,FALSE)),0,HLOOKUP($B102,INDIRECT("'Monthly Resource Report'!"&amp;'Green Validation'!R$450676&amp;":"&amp;'Green Validation'!R$450677),'Green Validation'!R$450678,FALSE))</f>
        <v>6.0500028468014149</v>
      </c>
      <c r="S102" s="317">
        <f ca="1">+IF(ISERROR(HLOOKUP($B102,INDIRECT("'Monthly Resource Report'!"&amp;'Green Validation'!S$450676&amp;":"&amp;'Green Validation'!S$450677),'Green Validation'!S$450678,FALSE)),0,HLOOKUP($B102,INDIRECT("'Monthly Resource Report'!"&amp;'Green Validation'!S$450676&amp;":"&amp;'Green Validation'!S$450677),'Green Validation'!S$450678,FALSE))</f>
        <v>0.2241276336500137</v>
      </c>
      <c r="T102" s="318">
        <f ca="1">+IF(ISERROR(HLOOKUP($B102,INDIRECT("'Monthly Resource Report'!"&amp;'Green Validation'!T$450676&amp;":"&amp;'Green Validation'!T$450677),'Green Validation'!T$450678,FALSE)),0,HLOOKUP($B102,INDIRECT("'Monthly Resource Report'!"&amp;'Green Validation'!T$450676&amp;":"&amp;'Green Validation'!T$450677),'Green Validation'!T$450678,FALSE))</f>
        <v>0.19018637798749313</v>
      </c>
    </row>
    <row r="103" spans="2:20" s="29" customFormat="1">
      <c r="B103" s="301">
        <v>44317</v>
      </c>
      <c r="C103" s="294">
        <v>231</v>
      </c>
      <c r="D103" s="297">
        <v>6.0498744502267288</v>
      </c>
      <c r="E103" s="299">
        <v>0.21</v>
      </c>
      <c r="F103" s="295">
        <v>0.19</v>
      </c>
      <c r="G103" s="294">
        <f ca="1">+IF(ISERROR(HLOOKUP($B103,INDIRECT("'Monthly Resource Report'!"&amp;'Green Validation'!G$450676&amp;":"&amp;'Green Validation'!G$450677),'Green Validation'!G$450678,FALSE)),0,HLOOKUP($B103,INDIRECT("'Monthly Resource Report'!"&amp;'Green Validation'!G$450676&amp;":"&amp;'Green Validation'!G$450677),'Green Validation'!G$450678,FALSE))</f>
        <v>231</v>
      </c>
      <c r="H103" s="297">
        <f ca="1">+IF(ISERROR(HLOOKUP($B103,INDIRECT("'Monthly Resource Report'!"&amp;'Green Validation'!H$450676&amp;":"&amp;'Green Validation'!H$450677),'Green Validation'!H$450678,FALSE)),0,HLOOKUP($B103,INDIRECT("'Monthly Resource Report'!"&amp;'Green Validation'!H$450676&amp;":"&amp;'Green Validation'!H$450677),'Green Validation'!H$450678,FALSE))</f>
        <v>6.0499925473434786</v>
      </c>
      <c r="I103" s="317">
        <f ca="1">+IF(ISERROR(HLOOKUP($B103,INDIRECT("'Monthly Resource Report'!"&amp;'Green Validation'!I$450676&amp;":"&amp;'Green Validation'!I$450677),'Green Validation'!I$450678,FALSE)),0,HLOOKUP($B103,INDIRECT("'Monthly Resource Report'!"&amp;'Green Validation'!I$450676&amp;":"&amp;'Green Validation'!I$450677),'Green Validation'!I$450678,FALSE))</f>
        <v>0.20885836099610097</v>
      </c>
      <c r="J103" s="318">
        <f ca="1">+IF(ISERROR(HLOOKUP($B103,INDIRECT("'Monthly Resource Report'!"&amp;'Green Validation'!J$450676&amp;":"&amp;'Green Validation'!J$450677),'Green Validation'!J$450678,FALSE)),0,HLOOKUP($B103,INDIRECT("'Monthly Resource Report'!"&amp;'Green Validation'!J$450676&amp;":"&amp;'Green Validation'!J$450677),'Green Validation'!J$450678,FALSE))</f>
        <v>0.19023686198030879</v>
      </c>
      <c r="L103" s="301">
        <v>44317</v>
      </c>
      <c r="M103" s="294">
        <v>223</v>
      </c>
      <c r="N103" s="297">
        <v>6.0498744502267288</v>
      </c>
      <c r="O103" s="299">
        <v>0.21</v>
      </c>
      <c r="P103" s="295">
        <v>0.19</v>
      </c>
      <c r="Q103" s="294">
        <f ca="1">+IF(ISERROR(HLOOKUP($B103,INDIRECT("'Monthly Resource Report'!"&amp;'Green Validation'!Q$450676&amp;":"&amp;'Green Validation'!Q$450677),'Green Validation'!Q$450678,FALSE)),0,HLOOKUP($B103,INDIRECT("'Monthly Resource Report'!"&amp;'Green Validation'!Q$450676&amp;":"&amp;'Green Validation'!Q$450677),'Green Validation'!Q$450678,FALSE))</f>
        <v>223</v>
      </c>
      <c r="R103" s="297">
        <f ca="1">+IF(ISERROR(HLOOKUP($B103,INDIRECT("'Monthly Resource Report'!"&amp;'Green Validation'!R$450676&amp;":"&amp;'Green Validation'!R$450677),'Green Validation'!R$450678,FALSE)),0,HLOOKUP($B103,INDIRECT("'Monthly Resource Report'!"&amp;'Green Validation'!R$450676&amp;":"&amp;'Green Validation'!R$450677),'Green Validation'!R$450678,FALSE))</f>
        <v>6.0500044245157794</v>
      </c>
      <c r="S103" s="317">
        <f ca="1">+IF(ISERROR(HLOOKUP($B103,INDIRECT("'Monthly Resource Report'!"&amp;'Green Validation'!S$450676&amp;":"&amp;'Green Validation'!S$450677),'Green Validation'!S$450678,FALSE)),0,HLOOKUP($B103,INDIRECT("'Monthly Resource Report'!"&amp;'Green Validation'!S$450676&amp;":"&amp;'Green Validation'!S$450677),'Green Validation'!S$450678,FALSE))</f>
        <v>0.20907259147819018</v>
      </c>
      <c r="T103" s="318">
        <f ca="1">+IF(ISERROR(HLOOKUP($B103,INDIRECT("'Monthly Resource Report'!"&amp;'Green Validation'!T$450676&amp;":"&amp;'Green Validation'!T$450677),'Green Validation'!T$450678,FALSE)),0,HLOOKUP($B103,INDIRECT("'Monthly Resource Report'!"&amp;'Green Validation'!T$450676&amp;":"&amp;'Green Validation'!T$450677),'Green Validation'!T$450678,FALSE))</f>
        <v>0.19017026894312922</v>
      </c>
    </row>
    <row r="104" spans="2:20" s="29" customFormat="1">
      <c r="B104" s="301">
        <v>44348</v>
      </c>
      <c r="C104" s="294">
        <v>231</v>
      </c>
      <c r="D104" s="297">
        <v>6.0498744502267288</v>
      </c>
      <c r="E104" s="299">
        <v>0.21</v>
      </c>
      <c r="F104" s="295">
        <v>0.19</v>
      </c>
      <c r="G104" s="294">
        <f ca="1">+IF(ISERROR(HLOOKUP($B104,INDIRECT("'Monthly Resource Report'!"&amp;'Green Validation'!G$450676&amp;":"&amp;'Green Validation'!G$450677),'Green Validation'!G$450678,FALSE)),0,HLOOKUP($B104,INDIRECT("'Monthly Resource Report'!"&amp;'Green Validation'!G$450676&amp;":"&amp;'Green Validation'!G$450677),'Green Validation'!G$450678,FALSE))</f>
        <v>231</v>
      </c>
      <c r="H104" s="297">
        <f ca="1">+IF(ISERROR(HLOOKUP($B104,INDIRECT("'Monthly Resource Report'!"&amp;'Green Validation'!H$450676&amp;":"&amp;'Green Validation'!H$450677),'Green Validation'!H$450678,FALSE)),0,HLOOKUP($B104,INDIRECT("'Monthly Resource Report'!"&amp;'Green Validation'!H$450676&amp;":"&amp;'Green Validation'!H$450677),'Green Validation'!H$450678,FALSE))</f>
        <v>6.0499912864230767</v>
      </c>
      <c r="I104" s="317">
        <f ca="1">+IF(ISERROR(HLOOKUP($B104,INDIRECT("'Monthly Resource Report'!"&amp;'Green Validation'!I$450676&amp;":"&amp;'Green Validation'!I$450677),'Green Validation'!I$450678,FALSE)),0,HLOOKUP($B104,INDIRECT("'Monthly Resource Report'!"&amp;'Green Validation'!I$450676&amp;":"&amp;'Green Validation'!I$450677),'Green Validation'!I$450678,FALSE))</f>
        <v>0.20901168362248221</v>
      </c>
      <c r="J104" s="318">
        <f ca="1">+IF(ISERROR(HLOOKUP($B104,INDIRECT("'Monthly Resource Report'!"&amp;'Green Validation'!J$450676&amp;":"&amp;'Green Validation'!J$450677),'Green Validation'!J$450678,FALSE)),0,HLOOKUP($B104,INDIRECT("'Monthly Resource Report'!"&amp;'Green Validation'!J$450676&amp;":"&amp;'Green Validation'!J$450677),'Green Validation'!J$450678,FALSE))</f>
        <v>0.19024813475182756</v>
      </c>
      <c r="L104" s="301">
        <v>44348</v>
      </c>
      <c r="M104" s="294">
        <v>223</v>
      </c>
      <c r="N104" s="297">
        <v>6.0498744502267288</v>
      </c>
      <c r="O104" s="299">
        <v>0.21</v>
      </c>
      <c r="P104" s="295">
        <v>0.19</v>
      </c>
      <c r="Q104" s="294">
        <f ca="1">+IF(ISERROR(HLOOKUP($B104,INDIRECT("'Monthly Resource Report'!"&amp;'Green Validation'!Q$450676&amp;":"&amp;'Green Validation'!Q$450677),'Green Validation'!Q$450678,FALSE)),0,HLOOKUP($B104,INDIRECT("'Monthly Resource Report'!"&amp;'Green Validation'!Q$450676&amp;":"&amp;'Green Validation'!Q$450677),'Green Validation'!Q$450678,FALSE))</f>
        <v>223</v>
      </c>
      <c r="R104" s="297">
        <f ca="1">+IF(ISERROR(HLOOKUP($B104,INDIRECT("'Monthly Resource Report'!"&amp;'Green Validation'!R$450676&amp;":"&amp;'Green Validation'!R$450677),'Green Validation'!R$450678,FALSE)),0,HLOOKUP($B104,INDIRECT("'Monthly Resource Report'!"&amp;'Green Validation'!R$450676&amp;":"&amp;'Green Validation'!R$450677),'Green Validation'!R$450678,FALSE))</f>
        <v>6.0500039795760063</v>
      </c>
      <c r="S104" s="317">
        <f ca="1">+IF(ISERROR(HLOOKUP($B104,INDIRECT("'Monthly Resource Report'!"&amp;'Green Validation'!S$450676&amp;":"&amp;'Green Validation'!S$450677),'Green Validation'!S$450678,FALSE)),0,HLOOKUP($B104,INDIRECT("'Monthly Resource Report'!"&amp;'Green Validation'!S$450676&amp;":"&amp;'Green Validation'!S$450677),'Green Validation'!S$450678,FALSE))</f>
        <v>0.20921150016235235</v>
      </c>
      <c r="T104" s="318">
        <f ca="1">+IF(ISERROR(HLOOKUP($B104,INDIRECT("'Monthly Resource Report'!"&amp;'Green Validation'!T$450676&amp;":"&amp;'Green Validation'!T$450677),'Green Validation'!T$450678,FALSE)),0,HLOOKUP($B104,INDIRECT("'Monthly Resource Report'!"&amp;'Green Validation'!T$450676&amp;":"&amp;'Green Validation'!T$450677),'Green Validation'!T$450678,FALSE))</f>
        <v>0.19026998847291166</v>
      </c>
    </row>
    <row r="105" spans="2:20" s="29" customFormat="1">
      <c r="B105" s="301">
        <v>44378</v>
      </c>
      <c r="C105" s="294">
        <v>231</v>
      </c>
      <c r="D105" s="297">
        <v>6.0498744502267288</v>
      </c>
      <c r="E105" s="299">
        <v>0.21</v>
      </c>
      <c r="F105" s="295">
        <v>0.19</v>
      </c>
      <c r="G105" s="294">
        <f ca="1">+IF(ISERROR(HLOOKUP($B105,INDIRECT("'Monthly Resource Report'!"&amp;'Green Validation'!G$450676&amp;":"&amp;'Green Validation'!G$450677),'Green Validation'!G$450678,FALSE)),0,HLOOKUP($B105,INDIRECT("'Monthly Resource Report'!"&amp;'Green Validation'!G$450676&amp;":"&amp;'Green Validation'!G$450677),'Green Validation'!G$450678,FALSE))</f>
        <v>231</v>
      </c>
      <c r="H105" s="297">
        <f ca="1">+IF(ISERROR(HLOOKUP($B105,INDIRECT("'Monthly Resource Report'!"&amp;'Green Validation'!H$450676&amp;":"&amp;'Green Validation'!H$450677),'Green Validation'!H$450678,FALSE)),0,HLOOKUP($B105,INDIRECT("'Monthly Resource Report'!"&amp;'Green Validation'!H$450676&amp;":"&amp;'Green Validation'!H$450677),'Green Validation'!H$450678,FALSE))</f>
        <v>6.0499916117885677</v>
      </c>
      <c r="I105" s="317">
        <f ca="1">+IF(ISERROR(HLOOKUP($B105,INDIRECT("'Monthly Resource Report'!"&amp;'Green Validation'!I$450676&amp;":"&amp;'Green Validation'!I$450677),'Green Validation'!I$450678,FALSE)),0,HLOOKUP($B105,INDIRECT("'Monthly Resource Report'!"&amp;'Green Validation'!I$450676&amp;":"&amp;'Green Validation'!I$450677),'Green Validation'!I$450678,FALSE))</f>
        <v>0.20910529524991756</v>
      </c>
      <c r="J105" s="318">
        <f ca="1">+IF(ISERROR(HLOOKUP($B105,INDIRECT("'Monthly Resource Report'!"&amp;'Green Validation'!J$450676&amp;":"&amp;'Green Validation'!J$450677),'Green Validation'!J$450678,FALSE)),0,HLOOKUP($B105,INDIRECT("'Monthly Resource Report'!"&amp;'Green Validation'!J$450676&amp;":"&amp;'Green Validation'!J$450677),'Green Validation'!J$450678,FALSE))</f>
        <v>0.19023400841721155</v>
      </c>
      <c r="L105" s="301">
        <v>44378</v>
      </c>
      <c r="M105" s="294">
        <v>223</v>
      </c>
      <c r="N105" s="297">
        <v>6.0498744502267288</v>
      </c>
      <c r="O105" s="299">
        <v>0.21</v>
      </c>
      <c r="P105" s="295">
        <v>0.19</v>
      </c>
      <c r="Q105" s="294">
        <f ca="1">+IF(ISERROR(HLOOKUP($B105,INDIRECT("'Monthly Resource Report'!"&amp;'Green Validation'!Q$450676&amp;":"&amp;'Green Validation'!Q$450677),'Green Validation'!Q$450678,FALSE)),0,HLOOKUP($B105,INDIRECT("'Monthly Resource Report'!"&amp;'Green Validation'!Q$450676&amp;":"&amp;'Green Validation'!Q$450677),'Green Validation'!Q$450678,FALSE))</f>
        <v>223</v>
      </c>
      <c r="R105" s="297">
        <f ca="1">+IF(ISERROR(HLOOKUP($B105,INDIRECT("'Monthly Resource Report'!"&amp;'Green Validation'!R$450676&amp;":"&amp;'Green Validation'!R$450677),'Green Validation'!R$450678,FALSE)),0,HLOOKUP($B105,INDIRECT("'Monthly Resource Report'!"&amp;'Green Validation'!R$450676&amp;":"&amp;'Green Validation'!R$450677),'Green Validation'!R$450678,FALSE))</f>
        <v>6.0500042157969149</v>
      </c>
      <c r="S105" s="317">
        <f ca="1">+IF(ISERROR(HLOOKUP($B105,INDIRECT("'Monthly Resource Report'!"&amp;'Green Validation'!S$450676&amp;":"&amp;'Green Validation'!S$450677),'Green Validation'!S$450678,FALSE)),0,HLOOKUP($B105,INDIRECT("'Monthly Resource Report'!"&amp;'Green Validation'!S$450676&amp;":"&amp;'Green Validation'!S$450677),'Green Validation'!S$450678,FALSE))</f>
        <v>0.20928229101615298</v>
      </c>
      <c r="T105" s="318">
        <f ca="1">+IF(ISERROR(HLOOKUP($B105,INDIRECT("'Monthly Resource Report'!"&amp;'Green Validation'!T$450676&amp;":"&amp;'Green Validation'!T$450677),'Green Validation'!T$450678,FALSE)),0,HLOOKUP($B105,INDIRECT("'Monthly Resource Report'!"&amp;'Green Validation'!T$450676&amp;":"&amp;'Green Validation'!T$450677),'Green Validation'!T$450678,FALSE))</f>
        <v>0.19017012849463968</v>
      </c>
    </row>
    <row r="106" spans="2:20" s="29" customFormat="1">
      <c r="B106" s="301">
        <v>44409</v>
      </c>
      <c r="C106" s="294">
        <v>231</v>
      </c>
      <c r="D106" s="297">
        <v>6.0498744502267288</v>
      </c>
      <c r="E106" s="299">
        <v>0.21</v>
      </c>
      <c r="F106" s="295">
        <v>0.19</v>
      </c>
      <c r="G106" s="294">
        <f ca="1">+IF(ISERROR(HLOOKUP($B106,INDIRECT("'Monthly Resource Report'!"&amp;'Green Validation'!G$450676&amp;":"&amp;'Green Validation'!G$450677),'Green Validation'!G$450678,FALSE)),0,HLOOKUP($B106,INDIRECT("'Monthly Resource Report'!"&amp;'Green Validation'!G$450676&amp;":"&amp;'Green Validation'!G$450677),'Green Validation'!G$450678,FALSE))</f>
        <v>231</v>
      </c>
      <c r="H106" s="297">
        <f ca="1">+IF(ISERROR(HLOOKUP($B106,INDIRECT("'Monthly Resource Report'!"&amp;'Green Validation'!H$450676&amp;":"&amp;'Green Validation'!H$450677),'Green Validation'!H$450678,FALSE)),0,HLOOKUP($B106,INDIRECT("'Monthly Resource Report'!"&amp;'Green Validation'!H$450676&amp;":"&amp;'Green Validation'!H$450677),'Green Validation'!H$450678,FALSE))</f>
        <v>6.0499919164785689</v>
      </c>
      <c r="I106" s="317">
        <f ca="1">+IF(ISERROR(HLOOKUP($B106,INDIRECT("'Monthly Resource Report'!"&amp;'Green Validation'!I$450676&amp;":"&amp;'Green Validation'!I$450677),'Green Validation'!I$450678,FALSE)),0,HLOOKUP($B106,INDIRECT("'Monthly Resource Report'!"&amp;'Green Validation'!I$450676&amp;":"&amp;'Green Validation'!I$450677),'Green Validation'!I$450678,FALSE))</f>
        <v>0.20922376007129476</v>
      </c>
      <c r="J106" s="318">
        <f ca="1">+IF(ISERROR(HLOOKUP($B106,INDIRECT("'Monthly Resource Report'!"&amp;'Green Validation'!J$450676&amp;":"&amp;'Green Validation'!J$450677),'Green Validation'!J$450678,FALSE)),0,HLOOKUP($B106,INDIRECT("'Monthly Resource Report'!"&amp;'Green Validation'!J$450676&amp;":"&amp;'Green Validation'!J$450677),'Green Validation'!J$450678,FALSE))</f>
        <v>0.19035429132640999</v>
      </c>
      <c r="L106" s="301">
        <v>44409</v>
      </c>
      <c r="M106" s="294">
        <v>223</v>
      </c>
      <c r="N106" s="297">
        <v>6.0498744502267288</v>
      </c>
      <c r="O106" s="299">
        <v>0.21</v>
      </c>
      <c r="P106" s="295">
        <v>0.19</v>
      </c>
      <c r="Q106" s="294">
        <f ca="1">+IF(ISERROR(HLOOKUP($B106,INDIRECT("'Monthly Resource Report'!"&amp;'Green Validation'!Q$450676&amp;":"&amp;'Green Validation'!Q$450677),'Green Validation'!Q$450678,FALSE)),0,HLOOKUP($B106,INDIRECT("'Monthly Resource Report'!"&amp;'Green Validation'!Q$450676&amp;":"&amp;'Green Validation'!Q$450677),'Green Validation'!Q$450678,FALSE))</f>
        <v>223</v>
      </c>
      <c r="R106" s="297">
        <f ca="1">+IF(ISERROR(HLOOKUP($B106,INDIRECT("'Monthly Resource Report'!"&amp;'Green Validation'!R$450676&amp;":"&amp;'Green Validation'!R$450677),'Green Validation'!R$450678,FALSE)),0,HLOOKUP($B106,INDIRECT("'Monthly Resource Report'!"&amp;'Green Validation'!R$450676&amp;":"&amp;'Green Validation'!R$450677),'Green Validation'!R$450678,FALSE))</f>
        <v>6.0500053973475891</v>
      </c>
      <c r="S106" s="317">
        <f ca="1">+IF(ISERROR(HLOOKUP($B106,INDIRECT("'Monthly Resource Report'!"&amp;'Green Validation'!S$450676&amp;":"&amp;'Green Validation'!S$450677),'Green Validation'!S$450678,FALSE)),0,HLOOKUP($B106,INDIRECT("'Monthly Resource Report'!"&amp;'Green Validation'!S$450676&amp;":"&amp;'Green Validation'!S$450677),'Green Validation'!S$450678,FALSE))</f>
        <v>0.20944126467630572</v>
      </c>
      <c r="T106" s="318">
        <f ca="1">+IF(ISERROR(HLOOKUP($B106,INDIRECT("'Monthly Resource Report'!"&amp;'Green Validation'!T$450676&amp;":"&amp;'Green Validation'!T$450677),'Green Validation'!T$450678,FALSE)),0,HLOOKUP($B106,INDIRECT("'Monthly Resource Report'!"&amp;'Green Validation'!T$450676&amp;":"&amp;'Green Validation'!T$450677),'Green Validation'!T$450678,FALSE))</f>
        <v>0.19016609962935663</v>
      </c>
    </row>
    <row r="107" spans="2:20" s="29" customFormat="1">
      <c r="B107" s="301">
        <v>44440</v>
      </c>
      <c r="C107" s="294">
        <v>231</v>
      </c>
      <c r="D107" s="297">
        <v>6.0498744502267288</v>
      </c>
      <c r="E107" s="299">
        <v>0.21</v>
      </c>
      <c r="F107" s="295">
        <v>0.19</v>
      </c>
      <c r="G107" s="294">
        <f ca="1">+IF(ISERROR(HLOOKUP($B107,INDIRECT("'Monthly Resource Report'!"&amp;'Green Validation'!G$450676&amp;":"&amp;'Green Validation'!G$450677),'Green Validation'!G$450678,FALSE)),0,HLOOKUP($B107,INDIRECT("'Monthly Resource Report'!"&amp;'Green Validation'!G$450676&amp;":"&amp;'Green Validation'!G$450677),'Green Validation'!G$450678,FALSE))</f>
        <v>231</v>
      </c>
      <c r="H107" s="297">
        <f ca="1">+IF(ISERROR(HLOOKUP($B107,INDIRECT("'Monthly Resource Report'!"&amp;'Green Validation'!H$450676&amp;":"&amp;'Green Validation'!H$450677),'Green Validation'!H$450678,FALSE)),0,HLOOKUP($B107,INDIRECT("'Monthly Resource Report'!"&amp;'Green Validation'!H$450676&amp;":"&amp;'Green Validation'!H$450677),'Green Validation'!H$450678,FALSE))</f>
        <v>6.0499921950445144</v>
      </c>
      <c r="I107" s="317">
        <f ca="1">+IF(ISERROR(HLOOKUP($B107,INDIRECT("'Monthly Resource Report'!"&amp;'Green Validation'!I$450676&amp;":"&amp;'Green Validation'!I$450677),'Green Validation'!I$450678,FALSE)),0,HLOOKUP($B107,INDIRECT("'Monthly Resource Report'!"&amp;'Green Validation'!I$450676&amp;":"&amp;'Green Validation'!I$450677),'Green Validation'!I$450678,FALSE))</f>
        <v>0.2087386934590012</v>
      </c>
      <c r="J107" s="318">
        <f ca="1">+IF(ISERROR(HLOOKUP($B107,INDIRECT("'Monthly Resource Report'!"&amp;'Green Validation'!J$450676&amp;":"&amp;'Green Validation'!J$450677),'Green Validation'!J$450678,FALSE)),0,HLOOKUP($B107,INDIRECT("'Monthly Resource Report'!"&amp;'Green Validation'!J$450676&amp;":"&amp;'Green Validation'!J$450677),'Green Validation'!J$450678,FALSE))</f>
        <v>0.19024499773729694</v>
      </c>
      <c r="L107" s="301">
        <v>44440</v>
      </c>
      <c r="M107" s="294">
        <v>223</v>
      </c>
      <c r="N107" s="297">
        <v>6.0498744502267288</v>
      </c>
      <c r="O107" s="299">
        <v>0.21</v>
      </c>
      <c r="P107" s="295">
        <v>0.19</v>
      </c>
      <c r="Q107" s="294">
        <f ca="1">+IF(ISERROR(HLOOKUP($B107,INDIRECT("'Monthly Resource Report'!"&amp;'Green Validation'!Q$450676&amp;":"&amp;'Green Validation'!Q$450677),'Green Validation'!Q$450678,FALSE)),0,HLOOKUP($B107,INDIRECT("'Monthly Resource Report'!"&amp;'Green Validation'!Q$450676&amp;":"&amp;'Green Validation'!Q$450677),'Green Validation'!Q$450678,FALSE))</f>
        <v>223</v>
      </c>
      <c r="R107" s="297">
        <f ca="1">+IF(ISERROR(HLOOKUP($B107,INDIRECT("'Monthly Resource Report'!"&amp;'Green Validation'!R$450676&amp;":"&amp;'Green Validation'!R$450677),'Green Validation'!R$450678,FALSE)),0,HLOOKUP($B107,INDIRECT("'Monthly Resource Report'!"&amp;'Green Validation'!R$450676&amp;":"&amp;'Green Validation'!R$450677),'Green Validation'!R$450678,FALSE))</f>
        <v>6.0500019786037873</v>
      </c>
      <c r="S107" s="317">
        <f ca="1">+IF(ISERROR(HLOOKUP($B107,INDIRECT("'Monthly Resource Report'!"&amp;'Green Validation'!S$450676&amp;":"&amp;'Green Validation'!S$450677),'Green Validation'!S$450678,FALSE)),0,HLOOKUP($B107,INDIRECT("'Monthly Resource Report'!"&amp;'Green Validation'!S$450676&amp;":"&amp;'Green Validation'!S$450677),'Green Validation'!S$450678,FALSE))</f>
        <v>0.20901886021260213</v>
      </c>
      <c r="T107" s="318">
        <f ca="1">+IF(ISERROR(HLOOKUP($B107,INDIRECT("'Monthly Resource Report'!"&amp;'Green Validation'!T$450676&amp;":"&amp;'Green Validation'!T$450677),'Green Validation'!T$450678,FALSE)),0,HLOOKUP($B107,INDIRECT("'Monthly Resource Report'!"&amp;'Green Validation'!T$450676&amp;":"&amp;'Green Validation'!T$450677),'Green Validation'!T$450678,FALSE))</f>
        <v>0.19018544141923707</v>
      </c>
    </row>
    <row r="108" spans="2:20" s="29" customFormat="1">
      <c r="B108" s="301">
        <v>44470</v>
      </c>
      <c r="C108" s="294">
        <v>231</v>
      </c>
      <c r="D108" s="297">
        <v>6.0498744502267288</v>
      </c>
      <c r="E108" s="299">
        <v>0.22500000000000001</v>
      </c>
      <c r="F108" s="295">
        <v>0.19</v>
      </c>
      <c r="G108" s="294">
        <f ca="1">+IF(ISERROR(HLOOKUP($B108,INDIRECT("'Monthly Resource Report'!"&amp;'Green Validation'!G$450676&amp;":"&amp;'Green Validation'!G$450677),'Green Validation'!G$450678,FALSE)),0,HLOOKUP($B108,INDIRECT("'Monthly Resource Report'!"&amp;'Green Validation'!G$450676&amp;":"&amp;'Green Validation'!G$450677),'Green Validation'!G$450678,FALSE))</f>
        <v>231</v>
      </c>
      <c r="H108" s="297">
        <f ca="1">+IF(ISERROR(HLOOKUP($B108,INDIRECT("'Monthly Resource Report'!"&amp;'Green Validation'!H$450676&amp;":"&amp;'Green Validation'!H$450677),'Green Validation'!H$450678,FALSE)),0,HLOOKUP($B108,INDIRECT("'Monthly Resource Report'!"&amp;'Green Validation'!H$450676&amp;":"&amp;'Green Validation'!H$450677),'Green Validation'!H$450678,FALSE))</f>
        <v>6.0499927585512063</v>
      </c>
      <c r="I108" s="317">
        <f ca="1">+IF(ISERROR(HLOOKUP($B108,INDIRECT("'Monthly Resource Report'!"&amp;'Green Validation'!I$450676&amp;":"&amp;'Green Validation'!I$450677),'Green Validation'!I$450678,FALSE)),0,HLOOKUP($B108,INDIRECT("'Monthly Resource Report'!"&amp;'Green Validation'!I$450676&amp;":"&amp;'Green Validation'!I$450677),'Green Validation'!I$450678,FALSE))</f>
        <v>0.2240655332441619</v>
      </c>
      <c r="J108" s="318">
        <f ca="1">+IF(ISERROR(HLOOKUP($B108,INDIRECT("'Monthly Resource Report'!"&amp;'Green Validation'!J$450676&amp;":"&amp;'Green Validation'!J$450677),'Green Validation'!J$450678,FALSE)),0,HLOOKUP($B108,INDIRECT("'Monthly Resource Report'!"&amp;'Green Validation'!J$450676&amp;":"&amp;'Green Validation'!J$450677),'Green Validation'!J$450678,FALSE))</f>
        <v>0.19023368535058555</v>
      </c>
      <c r="L108" s="301">
        <v>44470</v>
      </c>
      <c r="M108" s="294">
        <v>223</v>
      </c>
      <c r="N108" s="297">
        <v>6.0498744502267288</v>
      </c>
      <c r="O108" s="299">
        <v>0.22500000000000001</v>
      </c>
      <c r="P108" s="295">
        <v>0.19</v>
      </c>
      <c r="Q108" s="294">
        <f ca="1">+IF(ISERROR(HLOOKUP($B108,INDIRECT("'Monthly Resource Report'!"&amp;'Green Validation'!Q$450676&amp;":"&amp;'Green Validation'!Q$450677),'Green Validation'!Q$450678,FALSE)),0,HLOOKUP($B108,INDIRECT("'Monthly Resource Report'!"&amp;'Green Validation'!Q$450676&amp;":"&amp;'Green Validation'!Q$450677),'Green Validation'!Q$450678,FALSE))</f>
        <v>223</v>
      </c>
      <c r="R108" s="297">
        <f ca="1">+IF(ISERROR(HLOOKUP($B108,INDIRECT("'Monthly Resource Report'!"&amp;'Green Validation'!R$450676&amp;":"&amp;'Green Validation'!R$450677),'Green Validation'!R$450678,FALSE)),0,HLOOKUP($B108,INDIRECT("'Monthly Resource Report'!"&amp;'Green Validation'!R$450676&amp;":"&amp;'Green Validation'!R$450677),'Green Validation'!R$450678,FALSE))</f>
        <v>6.0500047028700568</v>
      </c>
      <c r="S108" s="317">
        <f ca="1">+IF(ISERROR(HLOOKUP($B108,INDIRECT("'Monthly Resource Report'!"&amp;'Green Validation'!S$450676&amp;":"&amp;'Green Validation'!S$450677),'Green Validation'!S$450678,FALSE)),0,HLOOKUP($B108,INDIRECT("'Monthly Resource Report'!"&amp;'Green Validation'!S$450676&amp;":"&amp;'Green Validation'!S$450677),'Green Validation'!S$450678,FALSE))</f>
        <v>0.22423486506938506</v>
      </c>
      <c r="T108" s="318">
        <f ca="1">+IF(ISERROR(HLOOKUP($B108,INDIRECT("'Monthly Resource Report'!"&amp;'Green Validation'!T$450676&amp;":"&amp;'Green Validation'!T$450677),'Green Validation'!T$450678,FALSE)),0,HLOOKUP($B108,INDIRECT("'Monthly Resource Report'!"&amp;'Green Validation'!T$450676&amp;":"&amp;'Green Validation'!T$450677),'Green Validation'!T$450678,FALSE))</f>
        <v>0.19017492117707949</v>
      </c>
    </row>
    <row r="109" spans="2:20" s="29" customFormat="1">
      <c r="B109" s="301">
        <v>44501</v>
      </c>
      <c r="C109" s="294">
        <v>231</v>
      </c>
      <c r="D109" s="297">
        <v>6.0498744502267288</v>
      </c>
      <c r="E109" s="299">
        <v>0.22500000000000001</v>
      </c>
      <c r="F109" s="295">
        <v>0.19</v>
      </c>
      <c r="G109" s="294">
        <f ca="1">+IF(ISERROR(HLOOKUP($B109,INDIRECT("'Monthly Resource Report'!"&amp;'Green Validation'!G$450676&amp;":"&amp;'Green Validation'!G$450677),'Green Validation'!G$450678,FALSE)),0,HLOOKUP($B109,INDIRECT("'Monthly Resource Report'!"&amp;'Green Validation'!G$450676&amp;":"&amp;'Green Validation'!G$450677),'Green Validation'!G$450678,FALSE))</f>
        <v>231</v>
      </c>
      <c r="H109" s="297">
        <f ca="1">+IF(ISERROR(HLOOKUP($B109,INDIRECT("'Monthly Resource Report'!"&amp;'Green Validation'!H$450676&amp;":"&amp;'Green Validation'!H$450677),'Green Validation'!H$450678,FALSE)),0,HLOOKUP($B109,INDIRECT("'Monthly Resource Report'!"&amp;'Green Validation'!H$450676&amp;":"&amp;'Green Validation'!H$450677),'Green Validation'!H$450678,FALSE))</f>
        <v>6.0499920992714102</v>
      </c>
      <c r="I109" s="317">
        <f ca="1">+IF(ISERROR(HLOOKUP($B109,INDIRECT("'Monthly Resource Report'!"&amp;'Green Validation'!I$450676&amp;":"&amp;'Green Validation'!I$450677),'Green Validation'!I$450678,FALSE)),0,HLOOKUP($B109,INDIRECT("'Monthly Resource Report'!"&amp;'Green Validation'!I$450676&amp;":"&amp;'Green Validation'!I$450677),'Green Validation'!I$450678,FALSE))</f>
        <v>0.22438062812635204</v>
      </c>
      <c r="J109" s="318">
        <f ca="1">+IF(ISERROR(HLOOKUP($B109,INDIRECT("'Monthly Resource Report'!"&amp;'Green Validation'!J$450676&amp;":"&amp;'Green Validation'!J$450677),'Green Validation'!J$450678,FALSE)),0,HLOOKUP($B109,INDIRECT("'Monthly Resource Report'!"&amp;'Green Validation'!J$450676&amp;":"&amp;'Green Validation'!J$450677),'Green Validation'!J$450678,FALSE))</f>
        <v>0.19036305967379707</v>
      </c>
      <c r="L109" s="301">
        <v>44501</v>
      </c>
      <c r="M109" s="294">
        <v>223</v>
      </c>
      <c r="N109" s="297">
        <v>6.0498744502267288</v>
      </c>
      <c r="O109" s="299">
        <v>0.22500000000000001</v>
      </c>
      <c r="P109" s="295">
        <v>0.19</v>
      </c>
      <c r="Q109" s="294">
        <f ca="1">+IF(ISERROR(HLOOKUP($B109,INDIRECT("'Monthly Resource Report'!"&amp;'Green Validation'!Q$450676&amp;":"&amp;'Green Validation'!Q$450677),'Green Validation'!Q$450678,FALSE)),0,HLOOKUP($B109,INDIRECT("'Monthly Resource Report'!"&amp;'Green Validation'!Q$450676&amp;":"&amp;'Green Validation'!Q$450677),'Green Validation'!Q$450678,FALSE))</f>
        <v>223</v>
      </c>
      <c r="R109" s="297">
        <f ca="1">+IF(ISERROR(HLOOKUP($B109,INDIRECT("'Monthly Resource Report'!"&amp;'Green Validation'!R$450676&amp;":"&amp;'Green Validation'!R$450677),'Green Validation'!R$450678,FALSE)),0,HLOOKUP($B109,INDIRECT("'Monthly Resource Report'!"&amp;'Green Validation'!R$450676&amp;":"&amp;'Green Validation'!R$450677),'Green Validation'!R$450678,FALSE))</f>
        <v>6.0500073049342555</v>
      </c>
      <c r="S109" s="317">
        <f ca="1">+IF(ISERROR(HLOOKUP($B109,INDIRECT("'Monthly Resource Report'!"&amp;'Green Validation'!S$450676&amp;":"&amp;'Green Validation'!S$450677),'Green Validation'!S$450678,FALSE)),0,HLOOKUP($B109,INDIRECT("'Monthly Resource Report'!"&amp;'Green Validation'!S$450676&amp;":"&amp;'Green Validation'!S$450677),'Green Validation'!S$450678,FALSE))</f>
        <v>0.22461071899037521</v>
      </c>
      <c r="T109" s="318">
        <f ca="1">+IF(ISERROR(HLOOKUP($B109,INDIRECT("'Monthly Resource Report'!"&amp;'Green Validation'!T$450676&amp;":"&amp;'Green Validation'!T$450677),'Green Validation'!T$450678,FALSE)),0,HLOOKUP($B109,INDIRECT("'Monthly Resource Report'!"&amp;'Green Validation'!T$450676&amp;":"&amp;'Green Validation'!T$450677),'Green Validation'!T$450678,FALSE))</f>
        <v>0.19026719251667559</v>
      </c>
    </row>
    <row r="110" spans="2:20" s="29" customFormat="1">
      <c r="B110" s="301">
        <v>44531</v>
      </c>
      <c r="C110" s="294">
        <v>231</v>
      </c>
      <c r="D110" s="297">
        <v>6.0498744502267288</v>
      </c>
      <c r="E110" s="299">
        <v>0.22500000000000001</v>
      </c>
      <c r="F110" s="295">
        <v>0.19</v>
      </c>
      <c r="G110" s="294">
        <f ca="1">+IF(ISERROR(HLOOKUP($B110,INDIRECT("'Monthly Resource Report'!"&amp;'Green Validation'!G$450676&amp;":"&amp;'Green Validation'!G$450677),'Green Validation'!G$450678,FALSE)),0,HLOOKUP($B110,INDIRECT("'Monthly Resource Report'!"&amp;'Green Validation'!G$450676&amp;":"&amp;'Green Validation'!G$450677),'Green Validation'!G$450678,FALSE))</f>
        <v>231</v>
      </c>
      <c r="H110" s="297">
        <f ca="1">+IF(ISERROR(HLOOKUP($B110,INDIRECT("'Monthly Resource Report'!"&amp;'Green Validation'!H$450676&amp;":"&amp;'Green Validation'!H$450677),'Green Validation'!H$450678,FALSE)),0,HLOOKUP($B110,INDIRECT("'Monthly Resource Report'!"&amp;'Green Validation'!H$450676&amp;":"&amp;'Green Validation'!H$450677),'Green Validation'!H$450678,FALSE))</f>
        <v>6.0499921711899791</v>
      </c>
      <c r="I110" s="317">
        <f ca="1">+IF(ISERROR(HLOOKUP($B110,INDIRECT("'Monthly Resource Report'!"&amp;'Green Validation'!I$450676&amp;":"&amp;'Green Validation'!I$450677),'Green Validation'!I$450678,FALSE)),0,HLOOKUP($B110,INDIRECT("'Monthly Resource Report'!"&amp;'Green Validation'!I$450676&amp;":"&amp;'Green Validation'!I$450677),'Green Validation'!I$450678,FALSE))</f>
        <v>0.22427507895144583</v>
      </c>
      <c r="J110" s="318">
        <f ca="1">+IF(ISERROR(HLOOKUP($B110,INDIRECT("'Monthly Resource Report'!"&amp;'Green Validation'!J$450676&amp;":"&amp;'Green Validation'!J$450677),'Green Validation'!J$450678,FALSE)),0,HLOOKUP($B110,INDIRECT("'Monthly Resource Report'!"&amp;'Green Validation'!J$450676&amp;":"&amp;'Green Validation'!J$450677),'Green Validation'!J$450678,FALSE))</f>
        <v>0.19034978078786846</v>
      </c>
      <c r="L110" s="301">
        <v>44531</v>
      </c>
      <c r="M110" s="294">
        <v>223</v>
      </c>
      <c r="N110" s="297">
        <v>6.0498744502267288</v>
      </c>
      <c r="O110" s="299">
        <v>0.22500000000000001</v>
      </c>
      <c r="P110" s="295">
        <v>0.19</v>
      </c>
      <c r="Q110" s="294">
        <f ca="1">+IF(ISERROR(HLOOKUP($B110,INDIRECT("'Monthly Resource Report'!"&amp;'Green Validation'!Q$450676&amp;":"&amp;'Green Validation'!Q$450677),'Green Validation'!Q$450678,FALSE)),0,HLOOKUP($B110,INDIRECT("'Monthly Resource Report'!"&amp;'Green Validation'!Q$450676&amp;":"&amp;'Green Validation'!Q$450677),'Green Validation'!Q$450678,FALSE))</f>
        <v>223</v>
      </c>
      <c r="R110" s="297">
        <f ca="1">+IF(ISERROR(HLOOKUP($B110,INDIRECT("'Monthly Resource Report'!"&amp;'Green Validation'!R$450676&amp;":"&amp;'Green Validation'!R$450677),'Green Validation'!R$450678,FALSE)),0,HLOOKUP($B110,INDIRECT("'Monthly Resource Report'!"&amp;'Green Validation'!R$450676&amp;":"&amp;'Green Validation'!R$450677),'Green Validation'!R$450678,FALSE))</f>
        <v>6.0500038586946037</v>
      </c>
      <c r="S110" s="317">
        <f ca="1">+IF(ISERROR(HLOOKUP($B110,INDIRECT("'Monthly Resource Report'!"&amp;'Green Validation'!S$450676&amp;":"&amp;'Green Validation'!S$450677),'Green Validation'!S$450678,FALSE)),0,HLOOKUP($B110,INDIRECT("'Monthly Resource Report'!"&amp;'Green Validation'!S$450676&amp;":"&amp;'Green Validation'!S$450677),'Green Validation'!S$450678,FALSE))</f>
        <v>0.22442655735636008</v>
      </c>
      <c r="T110" s="318">
        <f ca="1">+IF(ISERROR(HLOOKUP($B110,INDIRECT("'Monthly Resource Report'!"&amp;'Green Validation'!T$450676&amp;":"&amp;'Green Validation'!T$450677),'Green Validation'!T$450678,FALSE)),0,HLOOKUP($B110,INDIRECT("'Monthly Resource Report'!"&amp;'Green Validation'!T$450676&amp;":"&amp;'Green Validation'!T$450677),'Green Validation'!T$450678,FALSE))</f>
        <v>0.19025542802589299</v>
      </c>
    </row>
    <row r="111" spans="2:20" s="29" customFormat="1">
      <c r="B111" s="301">
        <v>44562</v>
      </c>
      <c r="C111" s="294">
        <v>231</v>
      </c>
      <c r="D111" s="297">
        <v>6.2138260478278724</v>
      </c>
      <c r="E111" s="299">
        <v>0.22500000000000001</v>
      </c>
      <c r="F111" s="295">
        <v>0.19</v>
      </c>
      <c r="G111" s="294">
        <f ca="1">+IF(ISERROR(HLOOKUP($B111,INDIRECT("'Monthly Resource Report'!"&amp;'Green Validation'!G$450676&amp;":"&amp;'Green Validation'!G$450677),'Green Validation'!G$450678,FALSE)),0,HLOOKUP($B111,INDIRECT("'Monthly Resource Report'!"&amp;'Green Validation'!G$450676&amp;":"&amp;'Green Validation'!G$450677),'Green Validation'!G$450678,FALSE))</f>
        <v>231</v>
      </c>
      <c r="H111" s="297">
        <f ca="1">+IF(ISERROR(HLOOKUP($B111,INDIRECT("'Monthly Resource Report'!"&amp;'Green Validation'!H$450676&amp;":"&amp;'Green Validation'!H$450677),'Green Validation'!H$450678,FALSE)),0,HLOOKUP($B111,INDIRECT("'Monthly Resource Report'!"&amp;'Green Validation'!H$450676&amp;":"&amp;'Green Validation'!H$450677),'Green Validation'!H$450678,FALSE))</f>
        <v>6.2140090646130037</v>
      </c>
      <c r="I111" s="317">
        <f ca="1">+IF(ISERROR(HLOOKUP($B111,INDIRECT("'Monthly Resource Report'!"&amp;'Green Validation'!I$450676&amp;":"&amp;'Green Validation'!I$450677),'Green Validation'!I$450678,FALSE)),0,HLOOKUP($B111,INDIRECT("'Monthly Resource Report'!"&amp;'Green Validation'!I$450676&amp;":"&amp;'Green Validation'!I$450677),'Green Validation'!I$450678,FALSE))</f>
        <v>0.22448314627107005</v>
      </c>
      <c r="J111" s="318">
        <f ca="1">+IF(ISERROR(HLOOKUP($B111,INDIRECT("'Monthly Resource Report'!"&amp;'Green Validation'!J$450676&amp;":"&amp;'Green Validation'!J$450677),'Green Validation'!J$450678,FALSE)),0,HLOOKUP($B111,INDIRECT("'Monthly Resource Report'!"&amp;'Green Validation'!J$450676&amp;":"&amp;'Green Validation'!J$450677),'Green Validation'!J$450678,FALSE))</f>
        <v>0.19023347691610784</v>
      </c>
      <c r="L111" s="301">
        <v>44562</v>
      </c>
      <c r="M111" s="294">
        <v>223</v>
      </c>
      <c r="N111" s="297">
        <v>6.2138260478278724</v>
      </c>
      <c r="O111" s="299">
        <v>0.22500000000000001</v>
      </c>
      <c r="P111" s="295">
        <v>0.19</v>
      </c>
      <c r="Q111" s="294">
        <f ca="1">+IF(ISERROR(HLOOKUP($B111,INDIRECT("'Monthly Resource Report'!"&amp;'Green Validation'!Q$450676&amp;":"&amp;'Green Validation'!Q$450677),'Green Validation'!Q$450678,FALSE)),0,HLOOKUP($B111,INDIRECT("'Monthly Resource Report'!"&amp;'Green Validation'!Q$450676&amp;":"&amp;'Green Validation'!Q$450677),'Green Validation'!Q$450678,FALSE))</f>
        <v>223</v>
      </c>
      <c r="R111" s="297">
        <f ca="1">+IF(ISERROR(HLOOKUP($B111,INDIRECT("'Monthly Resource Report'!"&amp;'Green Validation'!R$450676&amp;":"&amp;'Green Validation'!R$450677),'Green Validation'!R$450678,FALSE)),0,HLOOKUP($B111,INDIRECT("'Monthly Resource Report'!"&amp;'Green Validation'!R$450676&amp;":"&amp;'Green Validation'!R$450677),'Green Validation'!R$450678,FALSE))</f>
        <v>6.2139916601312191</v>
      </c>
      <c r="S111" s="317">
        <f ca="1">+IF(ISERROR(HLOOKUP($B111,INDIRECT("'Monthly Resource Report'!"&amp;'Green Validation'!S$450676&amp;":"&amp;'Green Validation'!S$450677),'Green Validation'!S$450678,FALSE)),0,HLOOKUP($B111,INDIRECT("'Monthly Resource Report'!"&amp;'Green Validation'!S$450676&amp;":"&amp;'Green Validation'!S$450677),'Green Validation'!S$450678,FALSE))</f>
        <v>0.22457162470333472</v>
      </c>
      <c r="T111" s="318">
        <f ca="1">+IF(ISERROR(HLOOKUP($B111,INDIRECT("'Monthly Resource Report'!"&amp;'Green Validation'!T$450676&amp;":"&amp;'Green Validation'!T$450677),'Green Validation'!T$450678,FALSE)),0,HLOOKUP($B111,INDIRECT("'Monthly Resource Report'!"&amp;'Green Validation'!T$450676&amp;":"&amp;'Green Validation'!T$450677),'Green Validation'!T$450678,FALSE))</f>
        <v>0.19025775290843458</v>
      </c>
    </row>
    <row r="112" spans="2:20" s="29" customFormat="1">
      <c r="B112" s="301">
        <v>44593</v>
      </c>
      <c r="C112" s="294">
        <v>231</v>
      </c>
      <c r="D112" s="297">
        <v>6.2138260478278724</v>
      </c>
      <c r="E112" s="299">
        <v>0.22500000000000001</v>
      </c>
      <c r="F112" s="295">
        <v>0.19</v>
      </c>
      <c r="G112" s="294">
        <f ca="1">+IF(ISERROR(HLOOKUP($B112,INDIRECT("'Monthly Resource Report'!"&amp;'Green Validation'!G$450676&amp;":"&amp;'Green Validation'!G$450677),'Green Validation'!G$450678,FALSE)),0,HLOOKUP($B112,INDIRECT("'Monthly Resource Report'!"&amp;'Green Validation'!G$450676&amp;":"&amp;'Green Validation'!G$450677),'Green Validation'!G$450678,FALSE))</f>
        <v>231</v>
      </c>
      <c r="H112" s="297">
        <f ca="1">+IF(ISERROR(HLOOKUP($B112,INDIRECT("'Monthly Resource Report'!"&amp;'Green Validation'!H$450676&amp;":"&amp;'Green Validation'!H$450677),'Green Validation'!H$450678,FALSE)),0,HLOOKUP($B112,INDIRECT("'Monthly Resource Report'!"&amp;'Green Validation'!H$450676&amp;":"&amp;'Green Validation'!H$450677),'Green Validation'!H$450678,FALSE))</f>
        <v>6.2140099743748953</v>
      </c>
      <c r="I112" s="317">
        <f ca="1">+IF(ISERROR(HLOOKUP($B112,INDIRECT("'Monthly Resource Report'!"&amp;'Green Validation'!I$450676&amp;":"&amp;'Green Validation'!I$450677),'Green Validation'!I$450678,FALSE)),0,HLOOKUP($B112,INDIRECT("'Monthly Resource Report'!"&amp;'Green Validation'!I$450676&amp;":"&amp;'Green Validation'!I$450677),'Green Validation'!I$450678,FALSE))</f>
        <v>0.22450358286501401</v>
      </c>
      <c r="J112" s="318">
        <f ca="1">+IF(ISERROR(HLOOKUP($B112,INDIRECT("'Monthly Resource Report'!"&amp;'Green Validation'!J$450676&amp;":"&amp;'Green Validation'!J$450677),'Green Validation'!J$450678,FALSE)),0,HLOOKUP($B112,INDIRECT("'Monthly Resource Report'!"&amp;'Green Validation'!J$450676&amp;":"&amp;'Green Validation'!J$450677),'Green Validation'!J$450678,FALSE))</f>
        <v>0.19025601035581002</v>
      </c>
      <c r="L112" s="301">
        <v>44593</v>
      </c>
      <c r="M112" s="294">
        <v>223</v>
      </c>
      <c r="N112" s="297">
        <v>6.2138260478278724</v>
      </c>
      <c r="O112" s="299">
        <v>0.22500000000000001</v>
      </c>
      <c r="P112" s="295">
        <v>0.19</v>
      </c>
      <c r="Q112" s="294">
        <f ca="1">+IF(ISERROR(HLOOKUP($B112,INDIRECT("'Monthly Resource Report'!"&amp;'Green Validation'!Q$450676&amp;":"&amp;'Green Validation'!Q$450677),'Green Validation'!Q$450678,FALSE)),0,HLOOKUP($B112,INDIRECT("'Monthly Resource Report'!"&amp;'Green Validation'!Q$450676&amp;":"&amp;'Green Validation'!Q$450677),'Green Validation'!Q$450678,FALSE))</f>
        <v>223</v>
      </c>
      <c r="R112" s="297">
        <f ca="1">+IF(ISERROR(HLOOKUP($B112,INDIRECT("'Monthly Resource Report'!"&amp;'Green Validation'!R$450676&amp;":"&amp;'Green Validation'!R$450677),'Green Validation'!R$450678,FALSE)),0,HLOOKUP($B112,INDIRECT("'Monthly Resource Report'!"&amp;'Green Validation'!R$450676&amp;":"&amp;'Green Validation'!R$450677),'Green Validation'!R$450678,FALSE))</f>
        <v>6.2139906929591744</v>
      </c>
      <c r="S112" s="317">
        <f ca="1">+IF(ISERROR(HLOOKUP($B112,INDIRECT("'Monthly Resource Report'!"&amp;'Green Validation'!S$450676&amp;":"&amp;'Green Validation'!S$450677),'Green Validation'!S$450678,FALSE)),0,HLOOKUP($B112,INDIRECT("'Monthly Resource Report'!"&amp;'Green Validation'!S$450676&amp;":"&amp;'Green Validation'!S$450677),'Green Validation'!S$450678,FALSE))</f>
        <v>0.22458282624295145</v>
      </c>
      <c r="T112" s="318">
        <f ca="1">+IF(ISERROR(HLOOKUP($B112,INDIRECT("'Monthly Resource Report'!"&amp;'Green Validation'!T$450676&amp;":"&amp;'Green Validation'!T$450677),'Green Validation'!T$450678,FALSE)),0,HLOOKUP($B112,INDIRECT("'Monthly Resource Report'!"&amp;'Green Validation'!T$450676&amp;":"&amp;'Green Validation'!T$450677),'Green Validation'!T$450678,FALSE))</f>
        <v>0.1901890910344827</v>
      </c>
    </row>
    <row r="113" spans="2:20" s="29" customFormat="1">
      <c r="B113" s="301">
        <v>44621</v>
      </c>
      <c r="C113" s="294">
        <v>231</v>
      </c>
      <c r="D113" s="297">
        <v>6.2138260478278724</v>
      </c>
      <c r="E113" s="299">
        <v>0.22500000000000001</v>
      </c>
      <c r="F113" s="295">
        <v>0.19</v>
      </c>
      <c r="G113" s="294">
        <f ca="1">+IF(ISERROR(HLOOKUP($B113,INDIRECT("'Monthly Resource Report'!"&amp;'Green Validation'!G$450676&amp;":"&amp;'Green Validation'!G$450677),'Green Validation'!G$450678,FALSE)),0,HLOOKUP($B113,INDIRECT("'Monthly Resource Report'!"&amp;'Green Validation'!G$450676&amp;":"&amp;'Green Validation'!G$450677),'Green Validation'!G$450678,FALSE))</f>
        <v>231</v>
      </c>
      <c r="H113" s="297">
        <f ca="1">+IF(ISERROR(HLOOKUP($B113,INDIRECT("'Monthly Resource Report'!"&amp;'Green Validation'!H$450676&amp;":"&amp;'Green Validation'!H$450677),'Green Validation'!H$450678,FALSE)),0,HLOOKUP($B113,INDIRECT("'Monthly Resource Report'!"&amp;'Green Validation'!H$450676&amp;":"&amp;'Green Validation'!H$450677),'Green Validation'!H$450678,FALSE))</f>
        <v>6.2140093545254516</v>
      </c>
      <c r="I113" s="317">
        <f ca="1">+IF(ISERROR(HLOOKUP($B113,INDIRECT("'Monthly Resource Report'!"&amp;'Green Validation'!I$450676&amp;":"&amp;'Green Validation'!I$450677),'Green Validation'!I$450678,FALSE)),0,HLOOKUP($B113,INDIRECT("'Monthly Resource Report'!"&amp;'Green Validation'!I$450676&amp;":"&amp;'Green Validation'!I$450677),'Green Validation'!I$450678,FALSE))</f>
        <v>0.22448429949159676</v>
      </c>
      <c r="J113" s="318">
        <f ca="1">+IF(ISERROR(HLOOKUP($B113,INDIRECT("'Monthly Resource Report'!"&amp;'Green Validation'!J$450676&amp;":"&amp;'Green Validation'!J$450677),'Green Validation'!J$450678,FALSE)),0,HLOOKUP($B113,INDIRECT("'Monthly Resource Report'!"&amp;'Green Validation'!J$450676&amp;":"&amp;'Green Validation'!J$450677),'Green Validation'!J$450678,FALSE))</f>
        <v>0.19022949157619148</v>
      </c>
      <c r="L113" s="301">
        <v>44621</v>
      </c>
      <c r="M113" s="294">
        <v>223</v>
      </c>
      <c r="N113" s="297">
        <v>6.2138260478278724</v>
      </c>
      <c r="O113" s="299">
        <v>0.22500000000000001</v>
      </c>
      <c r="P113" s="295">
        <v>0.19</v>
      </c>
      <c r="Q113" s="294">
        <f ca="1">+IF(ISERROR(HLOOKUP($B113,INDIRECT("'Monthly Resource Report'!"&amp;'Green Validation'!Q$450676&amp;":"&amp;'Green Validation'!Q$450677),'Green Validation'!Q$450678,FALSE)),0,HLOOKUP($B113,INDIRECT("'Monthly Resource Report'!"&amp;'Green Validation'!Q$450676&amp;":"&amp;'Green Validation'!Q$450677),'Green Validation'!Q$450678,FALSE))</f>
        <v>223</v>
      </c>
      <c r="R113" s="297">
        <f ca="1">+IF(ISERROR(HLOOKUP($B113,INDIRECT("'Monthly Resource Report'!"&amp;'Green Validation'!R$450676&amp;":"&amp;'Green Validation'!R$450677),'Green Validation'!R$450678,FALSE)),0,HLOOKUP($B113,INDIRECT("'Monthly Resource Report'!"&amp;'Green Validation'!R$450676&amp;":"&amp;'Green Validation'!R$450677),'Green Validation'!R$450678,FALSE))</f>
        <v>6.2139922366603573</v>
      </c>
      <c r="S113" s="317">
        <f ca="1">+IF(ISERROR(HLOOKUP($B113,INDIRECT("'Monthly Resource Report'!"&amp;'Green Validation'!S$450676&amp;":"&amp;'Green Validation'!S$450677),'Green Validation'!S$450678,FALSE)),0,HLOOKUP($B113,INDIRECT("'Monthly Resource Report'!"&amp;'Green Validation'!S$450676&amp;":"&amp;'Green Validation'!S$450677),'Green Validation'!S$450678,FALSE))</f>
        <v>0.22455977391998702</v>
      </c>
      <c r="T113" s="318">
        <f ca="1">+IF(ISERROR(HLOOKUP($B113,INDIRECT("'Monthly Resource Report'!"&amp;'Green Validation'!T$450676&amp;":"&amp;'Green Validation'!T$450677),'Green Validation'!T$450678,FALSE)),0,HLOOKUP($B113,INDIRECT("'Monthly Resource Report'!"&amp;'Green Validation'!T$450676&amp;":"&amp;'Green Validation'!T$450677),'Green Validation'!T$450678,FALSE))</f>
        <v>0.19016846475394325</v>
      </c>
    </row>
    <row r="114" spans="2:20" s="29" customFormat="1">
      <c r="B114" s="301">
        <v>44652</v>
      </c>
      <c r="C114" s="294">
        <v>231</v>
      </c>
      <c r="D114" s="297">
        <v>6.2138260478278724</v>
      </c>
      <c r="E114" s="299">
        <v>0.22500000000000001</v>
      </c>
      <c r="F114" s="295">
        <v>0.19</v>
      </c>
      <c r="G114" s="294">
        <f ca="1">+IF(ISERROR(HLOOKUP($B114,INDIRECT("'Monthly Resource Report'!"&amp;'Green Validation'!G$450676&amp;":"&amp;'Green Validation'!G$450677),'Green Validation'!G$450678,FALSE)),0,HLOOKUP($B114,INDIRECT("'Monthly Resource Report'!"&amp;'Green Validation'!G$450676&amp;":"&amp;'Green Validation'!G$450677),'Green Validation'!G$450678,FALSE))</f>
        <v>231</v>
      </c>
      <c r="H114" s="297">
        <f ca="1">+IF(ISERROR(HLOOKUP($B114,INDIRECT("'Monthly Resource Report'!"&amp;'Green Validation'!H$450676&amp;":"&amp;'Green Validation'!H$450677),'Green Validation'!H$450678,FALSE)),0,HLOOKUP($B114,INDIRECT("'Monthly Resource Report'!"&amp;'Green Validation'!H$450676&amp;":"&amp;'Green Validation'!H$450677),'Green Validation'!H$450678,FALSE))</f>
        <v>6.2140062050300351</v>
      </c>
      <c r="I114" s="317">
        <f ca="1">+IF(ISERROR(HLOOKUP($B114,INDIRECT("'Monthly Resource Report'!"&amp;'Green Validation'!I$450676&amp;":"&amp;'Green Validation'!I$450677),'Green Validation'!I$450678,FALSE)),0,HLOOKUP($B114,INDIRECT("'Monthly Resource Report'!"&amp;'Green Validation'!I$450676&amp;":"&amp;'Green Validation'!I$450677),'Green Validation'!I$450678,FALSE))</f>
        <v>0.22380336268768325</v>
      </c>
      <c r="J114" s="318">
        <f ca="1">+IF(ISERROR(HLOOKUP($B114,INDIRECT("'Monthly Resource Report'!"&amp;'Green Validation'!J$450676&amp;":"&amp;'Green Validation'!J$450677),'Green Validation'!J$450678,FALSE)),0,HLOOKUP($B114,INDIRECT("'Monthly Resource Report'!"&amp;'Green Validation'!J$450676&amp;":"&amp;'Green Validation'!J$450677),'Green Validation'!J$450678,FALSE))</f>
        <v>0.19108005077694376</v>
      </c>
      <c r="L114" s="301">
        <v>44652</v>
      </c>
      <c r="M114" s="294">
        <v>223</v>
      </c>
      <c r="N114" s="297">
        <v>6.2138260478278724</v>
      </c>
      <c r="O114" s="299">
        <v>0.22500000000000001</v>
      </c>
      <c r="P114" s="295">
        <v>0.19</v>
      </c>
      <c r="Q114" s="294">
        <f ca="1">+IF(ISERROR(HLOOKUP($B114,INDIRECT("'Monthly Resource Report'!"&amp;'Green Validation'!Q$450676&amp;":"&amp;'Green Validation'!Q$450677),'Green Validation'!Q$450678,FALSE)),0,HLOOKUP($B114,INDIRECT("'Monthly Resource Report'!"&amp;'Green Validation'!Q$450676&amp;":"&amp;'Green Validation'!Q$450677),'Green Validation'!Q$450678,FALSE))</f>
        <v>223</v>
      </c>
      <c r="R114" s="297">
        <f ca="1">+IF(ISERROR(HLOOKUP($B114,INDIRECT("'Monthly Resource Report'!"&amp;'Green Validation'!R$450676&amp;":"&amp;'Green Validation'!R$450677),'Green Validation'!R$450678,FALSE)),0,HLOOKUP($B114,INDIRECT("'Monthly Resource Report'!"&amp;'Green Validation'!R$450676&amp;":"&amp;'Green Validation'!R$450677),'Green Validation'!R$450678,FALSE))</f>
        <v>6.2139918816574493</v>
      </c>
      <c r="S114" s="317">
        <f ca="1">+IF(ISERROR(HLOOKUP($B114,INDIRECT("'Monthly Resource Report'!"&amp;'Green Validation'!S$450676&amp;":"&amp;'Green Validation'!S$450677),'Green Validation'!S$450678,FALSE)),0,HLOOKUP($B114,INDIRECT("'Monthly Resource Report'!"&amp;'Green Validation'!S$450676&amp;":"&amp;'Green Validation'!S$450677),'Green Validation'!S$450678,FALSE))</f>
        <v>0.22407160591192155</v>
      </c>
      <c r="T114" s="318">
        <f ca="1">+IF(ISERROR(HLOOKUP($B114,INDIRECT("'Monthly Resource Report'!"&amp;'Green Validation'!T$450676&amp;":"&amp;'Green Validation'!T$450677),'Green Validation'!T$450678,FALSE)),0,HLOOKUP($B114,INDIRECT("'Monthly Resource Report'!"&amp;'Green Validation'!T$450676&amp;":"&amp;'Green Validation'!T$450677),'Green Validation'!T$450678,FALSE))</f>
        <v>0.19017491539112369</v>
      </c>
    </row>
    <row r="115" spans="2:20" s="29" customFormat="1">
      <c r="B115" s="301">
        <v>44682</v>
      </c>
      <c r="C115" s="294">
        <v>231</v>
      </c>
      <c r="D115" s="297">
        <v>6.2138260478278724</v>
      </c>
      <c r="E115" s="299">
        <v>0.21</v>
      </c>
      <c r="F115" s="295">
        <v>0.19</v>
      </c>
      <c r="G115" s="294">
        <f ca="1">+IF(ISERROR(HLOOKUP($B115,INDIRECT("'Monthly Resource Report'!"&amp;'Green Validation'!G$450676&amp;":"&amp;'Green Validation'!G$450677),'Green Validation'!G$450678,FALSE)),0,HLOOKUP($B115,INDIRECT("'Monthly Resource Report'!"&amp;'Green Validation'!G$450676&amp;":"&amp;'Green Validation'!G$450677),'Green Validation'!G$450678,FALSE))</f>
        <v>231</v>
      </c>
      <c r="H115" s="297">
        <f ca="1">+IF(ISERROR(HLOOKUP($B115,INDIRECT("'Monthly Resource Report'!"&amp;'Green Validation'!H$450676&amp;":"&amp;'Green Validation'!H$450677),'Green Validation'!H$450678,FALSE)),0,HLOOKUP($B115,INDIRECT("'Monthly Resource Report'!"&amp;'Green Validation'!H$450676&amp;":"&amp;'Green Validation'!H$450677),'Green Validation'!H$450678,FALSE))</f>
        <v>6.2140093376318122</v>
      </c>
      <c r="I115" s="317">
        <f ca="1">+IF(ISERROR(HLOOKUP($B115,INDIRECT("'Monthly Resource Report'!"&amp;'Green Validation'!I$450676&amp;":"&amp;'Green Validation'!I$450677),'Green Validation'!I$450678,FALSE)),0,HLOOKUP($B115,INDIRECT("'Monthly Resource Report'!"&amp;'Green Validation'!I$450676&amp;":"&amp;'Green Validation'!I$450677),'Green Validation'!I$450678,FALSE))</f>
        <v>0.20868352022926825</v>
      </c>
      <c r="J115" s="318">
        <f ca="1">+IF(ISERROR(HLOOKUP($B115,INDIRECT("'Monthly Resource Report'!"&amp;'Green Validation'!J$450676&amp;":"&amp;'Green Validation'!J$450677),'Green Validation'!J$450678,FALSE)),0,HLOOKUP($B115,INDIRECT("'Monthly Resource Report'!"&amp;'Green Validation'!J$450676&amp;":"&amp;'Green Validation'!J$450677),'Green Validation'!J$450678,FALSE))</f>
        <v>0.19035740445805424</v>
      </c>
      <c r="L115" s="301">
        <v>44682</v>
      </c>
      <c r="M115" s="294">
        <v>223</v>
      </c>
      <c r="N115" s="297">
        <v>6.2138260478278724</v>
      </c>
      <c r="O115" s="299">
        <v>0.21</v>
      </c>
      <c r="P115" s="295">
        <v>0.19</v>
      </c>
      <c r="Q115" s="294">
        <f ca="1">+IF(ISERROR(HLOOKUP($B115,INDIRECT("'Monthly Resource Report'!"&amp;'Green Validation'!Q$450676&amp;":"&amp;'Green Validation'!Q$450677),'Green Validation'!Q$450678,FALSE)),0,HLOOKUP($B115,INDIRECT("'Monthly Resource Report'!"&amp;'Green Validation'!Q$450676&amp;":"&amp;'Green Validation'!Q$450677),'Green Validation'!Q$450678,FALSE))</f>
        <v>223</v>
      </c>
      <c r="R115" s="297">
        <f ca="1">+IF(ISERROR(HLOOKUP($B115,INDIRECT("'Monthly Resource Report'!"&amp;'Green Validation'!R$450676&amp;":"&amp;'Green Validation'!R$450677),'Green Validation'!R$450678,FALSE)),0,HLOOKUP($B115,INDIRECT("'Monthly Resource Report'!"&amp;'Green Validation'!R$450676&amp;":"&amp;'Green Validation'!R$450677),'Green Validation'!R$450678,FALSE))</f>
        <v>6.21399192664936</v>
      </c>
      <c r="S115" s="317">
        <f ca="1">+IF(ISERROR(HLOOKUP($B115,INDIRECT("'Monthly Resource Report'!"&amp;'Green Validation'!S$450676&amp;":"&amp;'Green Validation'!S$450677),'Green Validation'!S$450678,FALSE)),0,HLOOKUP($B115,INDIRECT("'Monthly Resource Report'!"&amp;'Green Validation'!S$450676&amp;":"&amp;'Green Validation'!S$450677),'Green Validation'!S$450678,FALSE))</f>
        <v>0.20889904930435865</v>
      </c>
      <c r="T115" s="318">
        <f ca="1">+IF(ISERROR(HLOOKUP($B115,INDIRECT("'Monthly Resource Report'!"&amp;'Green Validation'!T$450676&amp;":"&amp;'Green Validation'!T$450677),'Green Validation'!T$450678,FALSE)),0,HLOOKUP($B115,INDIRECT("'Monthly Resource Report'!"&amp;'Green Validation'!T$450676&amp;":"&amp;'Green Validation'!T$450677),'Green Validation'!T$450678,FALSE))</f>
        <v>0.1901711581057815</v>
      </c>
    </row>
    <row r="116" spans="2:20" s="29" customFormat="1">
      <c r="B116" s="301">
        <v>44713</v>
      </c>
      <c r="C116" s="294">
        <v>231</v>
      </c>
      <c r="D116" s="297">
        <v>6.2138260478278724</v>
      </c>
      <c r="E116" s="299">
        <v>0.21</v>
      </c>
      <c r="F116" s="295">
        <v>0.19</v>
      </c>
      <c r="G116" s="294">
        <f ca="1">+IF(ISERROR(HLOOKUP($B116,INDIRECT("'Monthly Resource Report'!"&amp;'Green Validation'!G$450676&amp;":"&amp;'Green Validation'!G$450677),'Green Validation'!G$450678,FALSE)),0,HLOOKUP($B116,INDIRECT("'Monthly Resource Report'!"&amp;'Green Validation'!G$450676&amp;":"&amp;'Green Validation'!G$450677),'Green Validation'!G$450678,FALSE))</f>
        <v>231</v>
      </c>
      <c r="H116" s="297">
        <f ca="1">+IF(ISERROR(HLOOKUP($B116,INDIRECT("'Monthly Resource Report'!"&amp;'Green Validation'!H$450676&amp;":"&amp;'Green Validation'!H$450677),'Green Validation'!H$450678,FALSE)),0,HLOOKUP($B116,INDIRECT("'Monthly Resource Report'!"&amp;'Green Validation'!H$450676&amp;":"&amp;'Green Validation'!H$450677),'Green Validation'!H$450678,FALSE))</f>
        <v>6.2140103038118868</v>
      </c>
      <c r="I116" s="317">
        <f ca="1">+IF(ISERROR(HLOOKUP($B116,INDIRECT("'Monthly Resource Report'!"&amp;'Green Validation'!I$450676&amp;":"&amp;'Green Validation'!I$450677),'Green Validation'!I$450678,FALSE)),0,HLOOKUP($B116,INDIRECT("'Monthly Resource Report'!"&amp;'Green Validation'!I$450676&amp;":"&amp;'Green Validation'!I$450677),'Green Validation'!I$450678,FALSE))</f>
        <v>0.20890940353288351</v>
      </c>
      <c r="J116" s="318">
        <f ca="1">+IF(ISERROR(HLOOKUP($B116,INDIRECT("'Monthly Resource Report'!"&amp;'Green Validation'!J$450676&amp;":"&amp;'Green Validation'!J$450677),'Green Validation'!J$450678,FALSE)),0,HLOOKUP($B116,INDIRECT("'Monthly Resource Report'!"&amp;'Green Validation'!J$450676&amp;":"&amp;'Green Validation'!J$450677),'Green Validation'!J$450678,FALSE))</f>
        <v>0.19024461554922142</v>
      </c>
      <c r="L116" s="301">
        <v>44713</v>
      </c>
      <c r="M116" s="294">
        <v>223</v>
      </c>
      <c r="N116" s="297">
        <v>6.2138260478278724</v>
      </c>
      <c r="O116" s="299">
        <v>0.21</v>
      </c>
      <c r="P116" s="295">
        <v>0.19</v>
      </c>
      <c r="Q116" s="294">
        <f ca="1">+IF(ISERROR(HLOOKUP($B116,INDIRECT("'Monthly Resource Report'!"&amp;'Green Validation'!Q$450676&amp;":"&amp;'Green Validation'!Q$450677),'Green Validation'!Q$450678,FALSE)),0,HLOOKUP($B116,INDIRECT("'Monthly Resource Report'!"&amp;'Green Validation'!Q$450676&amp;":"&amp;'Green Validation'!Q$450677),'Green Validation'!Q$450678,FALSE))</f>
        <v>223</v>
      </c>
      <c r="R116" s="297">
        <f ca="1">+IF(ISERROR(HLOOKUP($B116,INDIRECT("'Monthly Resource Report'!"&amp;'Green Validation'!R$450676&amp;":"&amp;'Green Validation'!R$450677),'Green Validation'!R$450678,FALSE)),0,HLOOKUP($B116,INDIRECT("'Monthly Resource Report'!"&amp;'Green Validation'!R$450676&amp;":"&amp;'Green Validation'!R$450677),'Green Validation'!R$450678,FALSE))</f>
        <v>6.213991941218298</v>
      </c>
      <c r="S116" s="317">
        <f ca="1">+IF(ISERROR(HLOOKUP($B116,INDIRECT("'Monthly Resource Report'!"&amp;'Green Validation'!S$450676&amp;":"&amp;'Green Validation'!S$450677),'Green Validation'!S$450678,FALSE)),0,HLOOKUP($B116,INDIRECT("'Monthly Resource Report'!"&amp;'Green Validation'!S$450676&amp;":"&amp;'Green Validation'!S$450677),'Green Validation'!S$450678,FALSE))</f>
        <v>0.20914145753619279</v>
      </c>
      <c r="T116" s="318">
        <f ca="1">+IF(ISERROR(HLOOKUP($B116,INDIRECT("'Monthly Resource Report'!"&amp;'Green Validation'!T$450676&amp;":"&amp;'Green Validation'!T$450677),'Green Validation'!T$450678,FALSE)),0,HLOOKUP($B116,INDIRECT("'Monthly Resource Report'!"&amp;'Green Validation'!T$450676&amp;":"&amp;'Green Validation'!T$450677),'Green Validation'!T$450678,FALSE))</f>
        <v>0.19017630464996746</v>
      </c>
    </row>
    <row r="117" spans="2:20" s="29" customFormat="1">
      <c r="B117" s="301">
        <v>44743</v>
      </c>
      <c r="C117" s="294">
        <v>231</v>
      </c>
      <c r="D117" s="297">
        <v>6.2138260478278724</v>
      </c>
      <c r="E117" s="299">
        <v>0.21</v>
      </c>
      <c r="F117" s="295">
        <v>0.19</v>
      </c>
      <c r="G117" s="294">
        <f ca="1">+IF(ISERROR(HLOOKUP($B117,INDIRECT("'Monthly Resource Report'!"&amp;'Green Validation'!G$450676&amp;":"&amp;'Green Validation'!G$450677),'Green Validation'!G$450678,FALSE)),0,HLOOKUP($B117,INDIRECT("'Monthly Resource Report'!"&amp;'Green Validation'!G$450676&amp;":"&amp;'Green Validation'!G$450677),'Green Validation'!G$450678,FALSE))</f>
        <v>231</v>
      </c>
      <c r="H117" s="297">
        <f ca="1">+IF(ISERROR(HLOOKUP($B117,INDIRECT("'Monthly Resource Report'!"&amp;'Green Validation'!H$450676&amp;":"&amp;'Green Validation'!H$450677),'Green Validation'!H$450678,FALSE)),0,HLOOKUP($B117,INDIRECT("'Monthly Resource Report'!"&amp;'Green Validation'!H$450676&amp;":"&amp;'Green Validation'!H$450677),'Green Validation'!H$450678,FALSE))</f>
        <v>6.2140100571199266</v>
      </c>
      <c r="I117" s="317">
        <f ca="1">+IF(ISERROR(HLOOKUP($B117,INDIRECT("'Monthly Resource Report'!"&amp;'Green Validation'!I$450676&amp;":"&amp;'Green Validation'!I$450677),'Green Validation'!I$450678,FALSE)),0,HLOOKUP($B117,INDIRECT("'Monthly Resource Report'!"&amp;'Green Validation'!I$450676&amp;":"&amp;'Green Validation'!I$450677),'Green Validation'!I$450678,FALSE))</f>
        <v>0.20907857928161738</v>
      </c>
      <c r="J117" s="318">
        <f ca="1">+IF(ISERROR(HLOOKUP($B117,INDIRECT("'Monthly Resource Report'!"&amp;'Green Validation'!J$450676&amp;":"&amp;'Green Validation'!J$450677),'Green Validation'!J$450678,FALSE)),0,HLOOKUP($B117,INDIRECT("'Monthly Resource Report'!"&amp;'Green Validation'!J$450676&amp;":"&amp;'Green Validation'!J$450677),'Green Validation'!J$450678,FALSE))</f>
        <v>0.19035153440786673</v>
      </c>
      <c r="L117" s="301">
        <v>44743</v>
      </c>
      <c r="M117" s="294">
        <v>223</v>
      </c>
      <c r="N117" s="297">
        <v>6.2138260478278724</v>
      </c>
      <c r="O117" s="299">
        <v>0.21</v>
      </c>
      <c r="P117" s="295">
        <v>0.19</v>
      </c>
      <c r="Q117" s="294">
        <f ca="1">+IF(ISERROR(HLOOKUP($B117,INDIRECT("'Monthly Resource Report'!"&amp;'Green Validation'!Q$450676&amp;":"&amp;'Green Validation'!Q$450677),'Green Validation'!Q$450678,FALSE)),0,HLOOKUP($B117,INDIRECT("'Monthly Resource Report'!"&amp;'Green Validation'!Q$450676&amp;":"&amp;'Green Validation'!Q$450677),'Green Validation'!Q$450678,FALSE))</f>
        <v>223</v>
      </c>
      <c r="R117" s="297">
        <f ca="1">+IF(ISERROR(HLOOKUP($B117,INDIRECT("'Monthly Resource Report'!"&amp;'Green Validation'!R$450676&amp;":"&amp;'Green Validation'!R$450677),'Green Validation'!R$450678,FALSE)),0,HLOOKUP($B117,INDIRECT("'Monthly Resource Report'!"&amp;'Green Validation'!R$450676&amp;":"&amp;'Green Validation'!R$450677),'Green Validation'!R$450678,FALSE))</f>
        <v>6.2139917386406305</v>
      </c>
      <c r="S117" s="317">
        <f ca="1">+IF(ISERROR(HLOOKUP($B117,INDIRECT("'Monthly Resource Report'!"&amp;'Green Validation'!S$450676&amp;":"&amp;'Green Validation'!S$450677),'Green Validation'!S$450678,FALSE)),0,HLOOKUP($B117,INDIRECT("'Monthly Resource Report'!"&amp;'Green Validation'!S$450676&amp;":"&amp;'Green Validation'!S$450677),'Green Validation'!S$450678,FALSE))</f>
        <v>0.20927950998424041</v>
      </c>
      <c r="T117" s="318">
        <f ca="1">+IF(ISERROR(HLOOKUP($B117,INDIRECT("'Monthly Resource Report'!"&amp;'Green Validation'!T$450676&amp;":"&amp;'Green Validation'!T$450677),'Green Validation'!T$450678,FALSE)),0,HLOOKUP($B117,INDIRECT("'Monthly Resource Report'!"&amp;'Green Validation'!T$450676&amp;":"&amp;'Green Validation'!T$450677),'Green Validation'!T$450678,FALSE))</f>
        <v>0.19016599972736686</v>
      </c>
    </row>
    <row r="118" spans="2:20" s="29" customFormat="1">
      <c r="B118" s="301">
        <v>44774</v>
      </c>
      <c r="C118" s="294">
        <v>231</v>
      </c>
      <c r="D118" s="297">
        <v>6.2138260478278724</v>
      </c>
      <c r="E118" s="299">
        <v>0.21</v>
      </c>
      <c r="F118" s="295">
        <v>0.19</v>
      </c>
      <c r="G118" s="294">
        <f ca="1">+IF(ISERROR(HLOOKUP($B118,INDIRECT("'Monthly Resource Report'!"&amp;'Green Validation'!G$450676&amp;":"&amp;'Green Validation'!G$450677),'Green Validation'!G$450678,FALSE)),0,HLOOKUP($B118,INDIRECT("'Monthly Resource Report'!"&amp;'Green Validation'!G$450676&amp;":"&amp;'Green Validation'!G$450677),'Green Validation'!G$450678,FALSE))</f>
        <v>231</v>
      </c>
      <c r="H118" s="297">
        <f ca="1">+IF(ISERROR(HLOOKUP($B118,INDIRECT("'Monthly Resource Report'!"&amp;'Green Validation'!H$450676&amp;":"&amp;'Green Validation'!H$450677),'Green Validation'!H$450678,FALSE)),0,HLOOKUP($B118,INDIRECT("'Monthly Resource Report'!"&amp;'Green Validation'!H$450676&amp;":"&amp;'Green Validation'!H$450677),'Green Validation'!H$450678,FALSE))</f>
        <v>6.2140101422387133</v>
      </c>
      <c r="I118" s="317">
        <f ca="1">+IF(ISERROR(HLOOKUP($B118,INDIRECT("'Monthly Resource Report'!"&amp;'Green Validation'!I$450676&amp;":"&amp;'Green Validation'!I$450677),'Green Validation'!I$450678,FALSE)),0,HLOOKUP($B118,INDIRECT("'Monthly Resource Report'!"&amp;'Green Validation'!I$450676&amp;":"&amp;'Green Validation'!I$450677),'Green Validation'!I$450678,FALSE))</f>
        <v>0.20932866813286088</v>
      </c>
      <c r="J118" s="318">
        <f ca="1">+IF(ISERROR(HLOOKUP($B118,INDIRECT("'Monthly Resource Report'!"&amp;'Green Validation'!J$450676&amp;":"&amp;'Green Validation'!J$450677),'Green Validation'!J$450678,FALSE)),0,HLOOKUP($B118,INDIRECT("'Monthly Resource Report'!"&amp;'Green Validation'!J$450676&amp;":"&amp;'Green Validation'!J$450677),'Green Validation'!J$450678,FALSE))</f>
        <v>0.19023606577654872</v>
      </c>
      <c r="L118" s="301">
        <v>44774</v>
      </c>
      <c r="M118" s="294">
        <v>223</v>
      </c>
      <c r="N118" s="297">
        <v>6.2138260478278724</v>
      </c>
      <c r="O118" s="299">
        <v>0.21</v>
      </c>
      <c r="P118" s="295">
        <v>0.19</v>
      </c>
      <c r="Q118" s="294">
        <f ca="1">+IF(ISERROR(HLOOKUP($B118,INDIRECT("'Monthly Resource Report'!"&amp;'Green Validation'!Q$450676&amp;":"&amp;'Green Validation'!Q$450677),'Green Validation'!Q$450678,FALSE)),0,HLOOKUP($B118,INDIRECT("'Monthly Resource Report'!"&amp;'Green Validation'!Q$450676&amp;":"&amp;'Green Validation'!Q$450677),'Green Validation'!Q$450678,FALSE))</f>
        <v>223</v>
      </c>
      <c r="R118" s="297">
        <f ca="1">+IF(ISERROR(HLOOKUP($B118,INDIRECT("'Monthly Resource Report'!"&amp;'Green Validation'!R$450676&amp;":"&amp;'Green Validation'!R$450677),'Green Validation'!R$450678,FALSE)),0,HLOOKUP($B118,INDIRECT("'Monthly Resource Report'!"&amp;'Green Validation'!R$450676&amp;":"&amp;'Green Validation'!R$450677),'Green Validation'!R$450678,FALSE))</f>
        <v>6.2139916350299202</v>
      </c>
      <c r="S118" s="317">
        <f ca="1">+IF(ISERROR(HLOOKUP($B118,INDIRECT("'Monthly Resource Report'!"&amp;'Green Validation'!S$450676&amp;":"&amp;'Green Validation'!S$450677),'Green Validation'!S$450678,FALSE)),0,HLOOKUP($B118,INDIRECT("'Monthly Resource Report'!"&amp;'Green Validation'!S$450676&amp;":"&amp;'Green Validation'!S$450677),'Green Validation'!S$450678,FALSE))</f>
        <v>0.20939299108193102</v>
      </c>
      <c r="T118" s="318">
        <f ca="1">+IF(ISERROR(HLOOKUP($B118,INDIRECT("'Monthly Resource Report'!"&amp;'Green Validation'!T$450676&amp;":"&amp;'Green Validation'!T$450677),'Green Validation'!T$450678,FALSE)),0,HLOOKUP($B118,INDIRECT("'Monthly Resource Report'!"&amp;'Green Validation'!T$450676&amp;":"&amp;'Green Validation'!T$450677),'Green Validation'!T$450678,FALSE))</f>
        <v>0.19016622128810359</v>
      </c>
    </row>
    <row r="119" spans="2:20" s="29" customFormat="1">
      <c r="B119" s="301">
        <v>44805</v>
      </c>
      <c r="C119" s="294">
        <v>231</v>
      </c>
      <c r="D119" s="297">
        <v>6.2138260478278724</v>
      </c>
      <c r="E119" s="299">
        <v>0.21</v>
      </c>
      <c r="F119" s="295">
        <v>0.19</v>
      </c>
      <c r="G119" s="294">
        <f ca="1">+IF(ISERROR(HLOOKUP($B119,INDIRECT("'Monthly Resource Report'!"&amp;'Green Validation'!G$450676&amp;":"&amp;'Green Validation'!G$450677),'Green Validation'!G$450678,FALSE)),0,HLOOKUP($B119,INDIRECT("'Monthly Resource Report'!"&amp;'Green Validation'!G$450676&amp;":"&amp;'Green Validation'!G$450677),'Green Validation'!G$450678,FALSE))</f>
        <v>231</v>
      </c>
      <c r="H119" s="297">
        <f ca="1">+IF(ISERROR(HLOOKUP($B119,INDIRECT("'Monthly Resource Report'!"&amp;'Green Validation'!H$450676&amp;":"&amp;'Green Validation'!H$450677),'Green Validation'!H$450678,FALSE)),0,HLOOKUP($B119,INDIRECT("'Monthly Resource Report'!"&amp;'Green Validation'!H$450676&amp;":"&amp;'Green Validation'!H$450677),'Green Validation'!H$450678,FALSE))</f>
        <v>6.2140097118980719</v>
      </c>
      <c r="I119" s="317">
        <f ca="1">+IF(ISERROR(HLOOKUP($B119,INDIRECT("'Monthly Resource Report'!"&amp;'Green Validation'!I$450676&amp;":"&amp;'Green Validation'!I$450677),'Green Validation'!I$450678,FALSE)),0,HLOOKUP($B119,INDIRECT("'Monthly Resource Report'!"&amp;'Green Validation'!I$450676&amp;":"&amp;'Green Validation'!I$450677),'Green Validation'!I$450678,FALSE))</f>
        <v>0.20865617575048284</v>
      </c>
      <c r="J119" s="318">
        <f ca="1">+IF(ISERROR(HLOOKUP($B119,INDIRECT("'Monthly Resource Report'!"&amp;'Green Validation'!J$450676&amp;":"&amp;'Green Validation'!J$450677),'Green Validation'!J$450678,FALSE)),0,HLOOKUP($B119,INDIRECT("'Monthly Resource Report'!"&amp;'Green Validation'!J$450676&amp;":"&amp;'Green Validation'!J$450677),'Green Validation'!J$450678,FALSE))</f>
        <v>0.1902478301041462</v>
      </c>
      <c r="L119" s="301">
        <v>44805</v>
      </c>
      <c r="M119" s="294">
        <v>223</v>
      </c>
      <c r="N119" s="297">
        <v>6.2138260478278724</v>
      </c>
      <c r="O119" s="299">
        <v>0.21</v>
      </c>
      <c r="P119" s="295">
        <v>0.19</v>
      </c>
      <c r="Q119" s="294">
        <f ca="1">+IF(ISERROR(HLOOKUP($B119,INDIRECT("'Monthly Resource Report'!"&amp;'Green Validation'!Q$450676&amp;":"&amp;'Green Validation'!Q$450677),'Green Validation'!Q$450678,FALSE)),0,HLOOKUP($B119,INDIRECT("'Monthly Resource Report'!"&amp;'Green Validation'!Q$450676&amp;":"&amp;'Green Validation'!Q$450677),'Green Validation'!Q$450678,FALSE))</f>
        <v>223</v>
      </c>
      <c r="R119" s="297">
        <f ca="1">+IF(ISERROR(HLOOKUP($B119,INDIRECT("'Monthly Resource Report'!"&amp;'Green Validation'!R$450676&amp;":"&amp;'Green Validation'!R$450677),'Green Validation'!R$450678,FALSE)),0,HLOOKUP($B119,INDIRECT("'Monthly Resource Report'!"&amp;'Green Validation'!R$450676&amp;":"&amp;'Green Validation'!R$450677),'Green Validation'!R$450678,FALSE))</f>
        <v>6.2139917201038077</v>
      </c>
      <c r="S119" s="317">
        <f ca="1">+IF(ISERROR(HLOOKUP($B119,INDIRECT("'Monthly Resource Report'!"&amp;'Green Validation'!S$450676&amp;":"&amp;'Green Validation'!S$450677),'Green Validation'!S$450678,FALSE)),0,HLOOKUP($B119,INDIRECT("'Monthly Resource Report'!"&amp;'Green Validation'!S$450676&amp;":"&amp;'Green Validation'!S$450677),'Green Validation'!S$450678,FALSE))</f>
        <v>0.2088505727776073</v>
      </c>
      <c r="T119" s="318">
        <f ca="1">+IF(ISERROR(HLOOKUP($B119,INDIRECT("'Monthly Resource Report'!"&amp;'Green Validation'!T$450676&amp;":"&amp;'Green Validation'!T$450677),'Green Validation'!T$450678,FALSE)),0,HLOOKUP($B119,INDIRECT("'Monthly Resource Report'!"&amp;'Green Validation'!T$450676&amp;":"&amp;'Green Validation'!T$450677),'Green Validation'!T$450678,FALSE))</f>
        <v>0.19026740638953882</v>
      </c>
    </row>
    <row r="120" spans="2:20" s="29" customFormat="1">
      <c r="B120" s="301">
        <v>44835</v>
      </c>
      <c r="C120" s="294">
        <v>231</v>
      </c>
      <c r="D120" s="297">
        <v>6.2138260478278724</v>
      </c>
      <c r="E120" s="299">
        <v>0.22500000000000001</v>
      </c>
      <c r="F120" s="295">
        <v>0.19</v>
      </c>
      <c r="G120" s="294">
        <f ca="1">+IF(ISERROR(HLOOKUP($B120,INDIRECT("'Monthly Resource Report'!"&amp;'Green Validation'!G$450676&amp;":"&amp;'Green Validation'!G$450677),'Green Validation'!G$450678,FALSE)),0,HLOOKUP($B120,INDIRECT("'Monthly Resource Report'!"&amp;'Green Validation'!G$450676&amp;":"&amp;'Green Validation'!G$450677),'Green Validation'!G$450678,FALSE))</f>
        <v>231</v>
      </c>
      <c r="H120" s="297">
        <f ca="1">+IF(ISERROR(HLOOKUP($B120,INDIRECT("'Monthly Resource Report'!"&amp;'Green Validation'!H$450676&amp;":"&amp;'Green Validation'!H$450677),'Green Validation'!H$450678,FALSE)),0,HLOOKUP($B120,INDIRECT("'Monthly Resource Report'!"&amp;'Green Validation'!H$450676&amp;":"&amp;'Green Validation'!H$450677),'Green Validation'!H$450678,FALSE))</f>
        <v>6.214009283161551</v>
      </c>
      <c r="I120" s="317">
        <f ca="1">+IF(ISERROR(HLOOKUP($B120,INDIRECT("'Monthly Resource Report'!"&amp;'Green Validation'!I$450676&amp;":"&amp;'Green Validation'!I$450677),'Green Validation'!I$450678,FALSE)),0,HLOOKUP($B120,INDIRECT("'Monthly Resource Report'!"&amp;'Green Validation'!I$450676&amp;":"&amp;'Green Validation'!I$450677),'Green Validation'!I$450678,FALSE))</f>
        <v>0.22411721995139078</v>
      </c>
      <c r="J120" s="318">
        <f ca="1">+IF(ISERROR(HLOOKUP($B120,INDIRECT("'Monthly Resource Report'!"&amp;'Green Validation'!J$450676&amp;":"&amp;'Green Validation'!J$450677),'Green Validation'!J$450678,FALSE)),0,HLOOKUP($B120,INDIRECT("'Monthly Resource Report'!"&amp;'Green Validation'!J$450676&amp;":"&amp;'Green Validation'!J$450677),'Green Validation'!J$450678,FALSE))</f>
        <v>0.19035100593505483</v>
      </c>
      <c r="L120" s="301">
        <v>44835</v>
      </c>
      <c r="M120" s="294">
        <v>223</v>
      </c>
      <c r="N120" s="297">
        <v>6.2138260478278724</v>
      </c>
      <c r="O120" s="299">
        <v>0.22500000000000001</v>
      </c>
      <c r="P120" s="295">
        <v>0.19</v>
      </c>
      <c r="Q120" s="294">
        <f ca="1">+IF(ISERROR(HLOOKUP($B120,INDIRECT("'Monthly Resource Report'!"&amp;'Green Validation'!Q$450676&amp;":"&amp;'Green Validation'!Q$450677),'Green Validation'!Q$450678,FALSE)),0,HLOOKUP($B120,INDIRECT("'Monthly Resource Report'!"&amp;'Green Validation'!Q$450676&amp;":"&amp;'Green Validation'!Q$450677),'Green Validation'!Q$450678,FALSE))</f>
        <v>223</v>
      </c>
      <c r="R120" s="297">
        <f ca="1">+IF(ISERROR(HLOOKUP($B120,INDIRECT("'Monthly Resource Report'!"&amp;'Green Validation'!R$450676&amp;":"&amp;'Green Validation'!R$450677),'Green Validation'!R$450678,FALSE)),0,HLOOKUP($B120,INDIRECT("'Monthly Resource Report'!"&amp;'Green Validation'!R$450676&amp;":"&amp;'Green Validation'!R$450677),'Green Validation'!R$450678,FALSE))</f>
        <v>6.2139922053715155</v>
      </c>
      <c r="S120" s="317">
        <f ca="1">+IF(ISERROR(HLOOKUP($B120,INDIRECT("'Monthly Resource Report'!"&amp;'Green Validation'!S$450676&amp;":"&amp;'Green Validation'!S$450677),'Green Validation'!S$450678,FALSE)),0,HLOOKUP($B120,INDIRECT("'Monthly Resource Report'!"&amp;'Green Validation'!S$450676&amp;":"&amp;'Green Validation'!S$450677),'Green Validation'!S$450678,FALSE))</f>
        <v>0.2242601794198972</v>
      </c>
      <c r="T120" s="318">
        <f ca="1">+IF(ISERROR(HLOOKUP($B120,INDIRECT("'Monthly Resource Report'!"&amp;'Green Validation'!T$450676&amp;":"&amp;'Green Validation'!T$450677),'Green Validation'!T$450678,FALSE)),0,HLOOKUP($B120,INDIRECT("'Monthly Resource Report'!"&amp;'Green Validation'!T$450676&amp;":"&amp;'Green Validation'!T$450677),'Green Validation'!T$450678,FALSE))</f>
        <v>0.19025678848374614</v>
      </c>
    </row>
    <row r="121" spans="2:20" s="29" customFormat="1">
      <c r="B121" s="301">
        <v>44866</v>
      </c>
      <c r="C121" s="294">
        <v>231</v>
      </c>
      <c r="D121" s="297">
        <v>6.2138260478278724</v>
      </c>
      <c r="E121" s="299">
        <v>0.22500000000000001</v>
      </c>
      <c r="F121" s="295">
        <v>0.19</v>
      </c>
      <c r="G121" s="294">
        <f ca="1">+IF(ISERROR(HLOOKUP($B121,INDIRECT("'Monthly Resource Report'!"&amp;'Green Validation'!G$450676&amp;":"&amp;'Green Validation'!G$450677),'Green Validation'!G$450678,FALSE)),0,HLOOKUP($B121,INDIRECT("'Monthly Resource Report'!"&amp;'Green Validation'!G$450676&amp;":"&amp;'Green Validation'!G$450677),'Green Validation'!G$450678,FALSE))</f>
        <v>231</v>
      </c>
      <c r="H121" s="297">
        <f ca="1">+IF(ISERROR(HLOOKUP($B121,INDIRECT("'Monthly Resource Report'!"&amp;'Green Validation'!H$450676&amp;":"&amp;'Green Validation'!H$450677),'Green Validation'!H$450678,FALSE)),0,HLOOKUP($B121,INDIRECT("'Monthly Resource Report'!"&amp;'Green Validation'!H$450676&amp;":"&amp;'Green Validation'!H$450677),'Green Validation'!H$450678,FALSE))</f>
        <v>6.214009559010961</v>
      </c>
      <c r="I121" s="317">
        <f ca="1">+IF(ISERROR(HLOOKUP($B121,INDIRECT("'Monthly Resource Report'!"&amp;'Green Validation'!I$450676&amp;":"&amp;'Green Validation'!I$450677),'Green Validation'!I$450678,FALSE)),0,HLOOKUP($B121,INDIRECT("'Monthly Resource Report'!"&amp;'Green Validation'!I$450676&amp;":"&amp;'Green Validation'!I$450677),'Green Validation'!I$450678,FALSE))</f>
        <v>0.22438360264417759</v>
      </c>
      <c r="J121" s="318">
        <f ca="1">+IF(ISERROR(HLOOKUP($B121,INDIRECT("'Monthly Resource Report'!"&amp;'Green Validation'!J$450676&amp;":"&amp;'Green Validation'!J$450677),'Green Validation'!J$450678,FALSE)),0,HLOOKUP($B121,INDIRECT("'Monthly Resource Report'!"&amp;'Green Validation'!J$450676&amp;":"&amp;'Green Validation'!J$450677),'Green Validation'!J$450678,FALSE))</f>
        <v>0.19023523040346282</v>
      </c>
      <c r="L121" s="301">
        <v>44866</v>
      </c>
      <c r="M121" s="294">
        <v>223</v>
      </c>
      <c r="N121" s="297">
        <v>6.2138260478278724</v>
      </c>
      <c r="O121" s="299">
        <v>0.22500000000000001</v>
      </c>
      <c r="P121" s="295">
        <v>0.19</v>
      </c>
      <c r="Q121" s="294">
        <f ca="1">+IF(ISERROR(HLOOKUP($B121,INDIRECT("'Monthly Resource Report'!"&amp;'Green Validation'!Q$450676&amp;":"&amp;'Green Validation'!Q$450677),'Green Validation'!Q$450678,FALSE)),0,HLOOKUP($B121,INDIRECT("'Monthly Resource Report'!"&amp;'Green Validation'!Q$450676&amp;":"&amp;'Green Validation'!Q$450677),'Green Validation'!Q$450678,FALSE))</f>
        <v>223</v>
      </c>
      <c r="R121" s="297">
        <f ca="1">+IF(ISERROR(HLOOKUP($B121,INDIRECT("'Monthly Resource Report'!"&amp;'Green Validation'!R$450676&amp;":"&amp;'Green Validation'!R$450677),'Green Validation'!R$450678,FALSE)),0,HLOOKUP($B121,INDIRECT("'Monthly Resource Report'!"&amp;'Green Validation'!R$450676&amp;":"&amp;'Green Validation'!R$450677),'Green Validation'!R$450678,FALSE))</f>
        <v>6.2139914888001844</v>
      </c>
      <c r="S121" s="317">
        <f ca="1">+IF(ISERROR(HLOOKUP($B121,INDIRECT("'Monthly Resource Report'!"&amp;'Green Validation'!S$450676&amp;":"&amp;'Green Validation'!S$450677),'Green Validation'!S$450678,FALSE)),0,HLOOKUP($B121,INDIRECT("'Monthly Resource Report'!"&amp;'Green Validation'!S$450676&amp;":"&amp;'Green Validation'!S$450677),'Green Validation'!S$450678,FALSE))</f>
        <v>0.2245074939069569</v>
      </c>
      <c r="T121" s="318">
        <f ca="1">+IF(ISERROR(HLOOKUP($B121,INDIRECT("'Monthly Resource Report'!"&amp;'Green Validation'!T$450676&amp;":"&amp;'Green Validation'!T$450677),'Green Validation'!T$450678,FALSE)),0,HLOOKUP($B121,INDIRECT("'Monthly Resource Report'!"&amp;'Green Validation'!T$450676&amp;":"&amp;'Green Validation'!T$450677),'Green Validation'!T$450678,FALSE))</f>
        <v>0.19026018425648197</v>
      </c>
    </row>
    <row r="122" spans="2:20" s="29" customFormat="1">
      <c r="B122" s="301">
        <v>44896</v>
      </c>
      <c r="C122" s="294">
        <v>231</v>
      </c>
      <c r="D122" s="297">
        <v>6.2138260478278724</v>
      </c>
      <c r="E122" s="299">
        <v>0.22500000000000001</v>
      </c>
      <c r="F122" s="295">
        <v>0.19</v>
      </c>
      <c r="G122" s="294">
        <f ca="1">+IF(ISERROR(HLOOKUP($B122,INDIRECT("'Monthly Resource Report'!"&amp;'Green Validation'!G$450676&amp;":"&amp;'Green Validation'!G$450677),'Green Validation'!G$450678,FALSE)),0,HLOOKUP($B122,INDIRECT("'Monthly Resource Report'!"&amp;'Green Validation'!G$450676&amp;":"&amp;'Green Validation'!G$450677),'Green Validation'!G$450678,FALSE))</f>
        <v>231</v>
      </c>
      <c r="H122" s="297">
        <f ca="1">+IF(ISERROR(HLOOKUP($B122,INDIRECT("'Monthly Resource Report'!"&amp;'Green Validation'!H$450676&amp;":"&amp;'Green Validation'!H$450677),'Green Validation'!H$450678,FALSE)),0,HLOOKUP($B122,INDIRECT("'Monthly Resource Report'!"&amp;'Green Validation'!H$450676&amp;":"&amp;'Green Validation'!H$450677),'Green Validation'!H$450678,FALSE))</f>
        <v>6.2140097746233343</v>
      </c>
      <c r="I122" s="317">
        <f ca="1">+IF(ISERROR(HLOOKUP($B122,INDIRECT("'Monthly Resource Report'!"&amp;'Green Validation'!I$450676&amp;":"&amp;'Green Validation'!I$450677),'Green Validation'!I$450678,FALSE)),0,HLOOKUP($B122,INDIRECT("'Monthly Resource Report'!"&amp;'Green Validation'!I$450676&amp;":"&amp;'Green Validation'!I$450677),'Green Validation'!I$450678,FALSE))</f>
        <v>0.22423885421913373</v>
      </c>
      <c r="J122" s="318">
        <f ca="1">+IF(ISERROR(HLOOKUP($B122,INDIRECT("'Monthly Resource Report'!"&amp;'Green Validation'!J$450676&amp;":"&amp;'Green Validation'!J$450677),'Green Validation'!J$450678,FALSE)),0,HLOOKUP($B122,INDIRECT("'Monthly Resource Report'!"&amp;'Green Validation'!J$450676&amp;":"&amp;'Green Validation'!J$450677),'Green Validation'!J$450678,FALSE))</f>
        <v>0.19023878023169452</v>
      </c>
      <c r="L122" s="301">
        <v>44896</v>
      </c>
      <c r="M122" s="294">
        <v>223</v>
      </c>
      <c r="N122" s="297">
        <v>6.2138260478278724</v>
      </c>
      <c r="O122" s="299">
        <v>0.22500000000000001</v>
      </c>
      <c r="P122" s="295">
        <v>0.19</v>
      </c>
      <c r="Q122" s="294">
        <f ca="1">+IF(ISERROR(HLOOKUP($B122,INDIRECT("'Monthly Resource Report'!"&amp;'Green Validation'!Q$450676&amp;":"&amp;'Green Validation'!Q$450677),'Green Validation'!Q$450678,FALSE)),0,HLOOKUP($B122,INDIRECT("'Monthly Resource Report'!"&amp;'Green Validation'!Q$450676&amp;":"&amp;'Green Validation'!Q$450677),'Green Validation'!Q$450678,FALSE))</f>
        <v>223</v>
      </c>
      <c r="R122" s="297">
        <f ca="1">+IF(ISERROR(HLOOKUP($B122,INDIRECT("'Monthly Resource Report'!"&amp;'Green Validation'!R$450676&amp;":"&amp;'Green Validation'!R$450677),'Green Validation'!R$450678,FALSE)),0,HLOOKUP($B122,INDIRECT("'Monthly Resource Report'!"&amp;'Green Validation'!R$450676&amp;":"&amp;'Green Validation'!R$450677),'Green Validation'!R$450678,FALSE))</f>
        <v>6.2139911152375609</v>
      </c>
      <c r="S122" s="317">
        <f ca="1">+IF(ISERROR(HLOOKUP($B122,INDIRECT("'Monthly Resource Report'!"&amp;'Green Validation'!S$450676&amp;":"&amp;'Green Validation'!S$450677),'Green Validation'!S$450678,FALSE)),0,HLOOKUP($B122,INDIRECT("'Monthly Resource Report'!"&amp;'Green Validation'!S$450676&amp;":"&amp;'Green Validation'!S$450677),'Green Validation'!S$450678,FALSE))</f>
        <v>0.22436142296235978</v>
      </c>
      <c r="T122" s="318">
        <f ca="1">+IF(ISERROR(HLOOKUP($B122,INDIRECT("'Monthly Resource Report'!"&amp;'Green Validation'!T$450676&amp;":"&amp;'Green Validation'!T$450677),'Green Validation'!T$450678,FALSE)),0,HLOOKUP($B122,INDIRECT("'Monthly Resource Report'!"&amp;'Green Validation'!T$450676&amp;":"&amp;'Green Validation'!T$450677),'Green Validation'!T$450678,FALSE))</f>
        <v>0.19025234424590023</v>
      </c>
    </row>
    <row r="123" spans="2:20" s="29" customFormat="1">
      <c r="B123" s="301">
        <v>44927</v>
      </c>
      <c r="C123" s="294">
        <v>231</v>
      </c>
      <c r="D123" s="297">
        <v>6.3828421163287903</v>
      </c>
      <c r="E123" s="299">
        <v>0.22500000000000001</v>
      </c>
      <c r="F123" s="295">
        <v>0.19</v>
      </c>
      <c r="G123" s="294">
        <f ca="1">+IF(ISERROR(HLOOKUP($B123,INDIRECT("'Monthly Resource Report'!"&amp;'Green Validation'!G$450676&amp;":"&amp;'Green Validation'!G$450677),'Green Validation'!G$450678,FALSE)),0,HLOOKUP($B123,INDIRECT("'Monthly Resource Report'!"&amp;'Green Validation'!G$450676&amp;":"&amp;'Green Validation'!G$450677),'Green Validation'!G$450678,FALSE))</f>
        <v>231</v>
      </c>
      <c r="H123" s="297">
        <f ca="1">+IF(ISERROR(HLOOKUP($B123,INDIRECT("'Monthly Resource Report'!"&amp;'Green Validation'!H$450676&amp;":"&amp;'Green Validation'!H$450677),'Green Validation'!H$450678,FALSE)),0,HLOOKUP($B123,INDIRECT("'Monthly Resource Report'!"&amp;'Green Validation'!H$450676&amp;":"&amp;'Green Validation'!H$450677),'Green Validation'!H$450678,FALSE))</f>
        <v>6.3829973567956229</v>
      </c>
      <c r="I123" s="317">
        <f ca="1">+IF(ISERROR(HLOOKUP($B123,INDIRECT("'Monthly Resource Report'!"&amp;'Green Validation'!I$450676&amp;":"&amp;'Green Validation'!I$450677),'Green Validation'!I$450678,FALSE)),0,HLOOKUP($B123,INDIRECT("'Monthly Resource Report'!"&amp;'Green Validation'!I$450676&amp;":"&amp;'Green Validation'!I$450677),'Green Validation'!I$450678,FALSE))</f>
        <v>0.22441893326012491</v>
      </c>
      <c r="J123" s="318">
        <f ca="1">+IF(ISERROR(HLOOKUP($B123,INDIRECT("'Monthly Resource Report'!"&amp;'Green Validation'!J$450676&amp;":"&amp;'Green Validation'!J$450677),'Green Validation'!J$450678,FALSE)),0,HLOOKUP($B123,INDIRECT("'Monthly Resource Report'!"&amp;'Green Validation'!J$450676&amp;":"&amp;'Green Validation'!J$450677),'Green Validation'!J$450678,FALSE))</f>
        <v>0.19023636490662854</v>
      </c>
      <c r="L123" s="301">
        <v>44927</v>
      </c>
      <c r="M123" s="294">
        <v>223</v>
      </c>
      <c r="N123" s="297">
        <v>6.3828421163287903</v>
      </c>
      <c r="O123" s="299">
        <v>0.22500000000000001</v>
      </c>
      <c r="P123" s="295">
        <v>0.19</v>
      </c>
      <c r="Q123" s="294">
        <f ca="1">+IF(ISERROR(HLOOKUP($B123,INDIRECT("'Monthly Resource Report'!"&amp;'Green Validation'!Q$450676&amp;":"&amp;'Green Validation'!Q$450677),'Green Validation'!Q$450678,FALSE)),0,HLOOKUP($B123,INDIRECT("'Monthly Resource Report'!"&amp;'Green Validation'!Q$450676&amp;":"&amp;'Green Validation'!Q$450677),'Green Validation'!Q$450678,FALSE))</f>
        <v>223</v>
      </c>
      <c r="R123" s="297">
        <f ca="1">+IF(ISERROR(HLOOKUP($B123,INDIRECT("'Monthly Resource Report'!"&amp;'Green Validation'!R$450676&amp;":"&amp;'Green Validation'!R$450677),'Green Validation'!R$450678,FALSE)),0,HLOOKUP($B123,INDIRECT("'Monthly Resource Report'!"&amp;'Green Validation'!R$450676&amp;":"&amp;'Green Validation'!R$450677),'Green Validation'!R$450678,FALSE))</f>
        <v>6.3829924900378057</v>
      </c>
      <c r="S123" s="317">
        <f ca="1">+IF(ISERROR(HLOOKUP($B123,INDIRECT("'Monthly Resource Report'!"&amp;'Green Validation'!S$450676&amp;":"&amp;'Green Validation'!S$450677),'Green Validation'!S$450678,FALSE)),0,HLOOKUP($B123,INDIRECT("'Monthly Resource Report'!"&amp;'Green Validation'!S$450676&amp;":"&amp;'Green Validation'!S$450677),'Green Validation'!S$450678,FALSE))</f>
        <v>0.22451589768453567</v>
      </c>
      <c r="T123" s="318">
        <f ca="1">+IF(ISERROR(HLOOKUP($B123,INDIRECT("'Monthly Resource Report'!"&amp;'Green Validation'!T$450676&amp;":"&amp;'Green Validation'!T$450677),'Green Validation'!T$450678,FALSE)),0,HLOOKUP($B123,INDIRECT("'Monthly Resource Report'!"&amp;'Green Validation'!T$450676&amp;":"&amp;'Green Validation'!T$450677),'Green Validation'!T$450678,FALSE))</f>
        <v>0.19016745586026329</v>
      </c>
    </row>
    <row r="124" spans="2:20" s="29" customFormat="1">
      <c r="B124" s="301">
        <v>44958</v>
      </c>
      <c r="C124" s="294">
        <v>231</v>
      </c>
      <c r="D124" s="297">
        <v>6.3828421163287903</v>
      </c>
      <c r="E124" s="299">
        <v>0.22500000000000001</v>
      </c>
      <c r="F124" s="295">
        <v>0.19</v>
      </c>
      <c r="G124" s="294">
        <f ca="1">+IF(ISERROR(HLOOKUP($B124,INDIRECT("'Monthly Resource Report'!"&amp;'Green Validation'!G$450676&amp;":"&amp;'Green Validation'!G$450677),'Green Validation'!G$450678,FALSE)),0,HLOOKUP($B124,INDIRECT("'Monthly Resource Report'!"&amp;'Green Validation'!G$450676&amp;":"&amp;'Green Validation'!G$450677),'Green Validation'!G$450678,FALSE))</f>
        <v>231</v>
      </c>
      <c r="H124" s="297">
        <f ca="1">+IF(ISERROR(HLOOKUP($B124,INDIRECT("'Monthly Resource Report'!"&amp;'Green Validation'!H$450676&amp;":"&amp;'Green Validation'!H$450677),'Green Validation'!H$450678,FALSE)),0,HLOOKUP($B124,INDIRECT("'Monthly Resource Report'!"&amp;'Green Validation'!H$450676&amp;":"&amp;'Green Validation'!H$450677),'Green Validation'!H$450678,FALSE))</f>
        <v>6.3829980452645536</v>
      </c>
      <c r="I124" s="317">
        <f ca="1">+IF(ISERROR(HLOOKUP($B124,INDIRECT("'Monthly Resource Report'!"&amp;'Green Validation'!I$450676&amp;":"&amp;'Green Validation'!I$450677),'Green Validation'!I$450678,FALSE)),0,HLOOKUP($B124,INDIRECT("'Monthly Resource Report'!"&amp;'Green Validation'!I$450676&amp;":"&amp;'Green Validation'!I$450677),'Green Validation'!I$450678,FALSE))</f>
        <v>0.22443469482923639</v>
      </c>
      <c r="J124" s="318">
        <f ca="1">+IF(ISERROR(HLOOKUP($B124,INDIRECT("'Monthly Resource Report'!"&amp;'Green Validation'!J$450676&amp;":"&amp;'Green Validation'!J$450677),'Green Validation'!J$450678,FALSE)),0,HLOOKUP($B124,INDIRECT("'Monthly Resource Report'!"&amp;'Green Validation'!J$450676&amp;":"&amp;'Green Validation'!J$450677),'Green Validation'!J$450678,FALSE))</f>
        <v>0.19038184654125051</v>
      </c>
      <c r="L124" s="301">
        <v>44958</v>
      </c>
      <c r="M124" s="294">
        <v>223</v>
      </c>
      <c r="N124" s="297">
        <v>6.3828421163287903</v>
      </c>
      <c r="O124" s="299">
        <v>0.22500000000000001</v>
      </c>
      <c r="P124" s="295">
        <v>0.19</v>
      </c>
      <c r="Q124" s="294">
        <f ca="1">+IF(ISERROR(HLOOKUP($B124,INDIRECT("'Monthly Resource Report'!"&amp;'Green Validation'!Q$450676&amp;":"&amp;'Green Validation'!Q$450677),'Green Validation'!Q$450678,FALSE)),0,HLOOKUP($B124,INDIRECT("'Monthly Resource Report'!"&amp;'Green Validation'!Q$450676&amp;":"&amp;'Green Validation'!Q$450677),'Green Validation'!Q$450678,FALSE))</f>
        <v>223</v>
      </c>
      <c r="R124" s="297">
        <f ca="1">+IF(ISERROR(HLOOKUP($B124,INDIRECT("'Monthly Resource Report'!"&amp;'Green Validation'!R$450676&amp;":"&amp;'Green Validation'!R$450677),'Green Validation'!R$450678,FALSE)),0,HLOOKUP($B124,INDIRECT("'Monthly Resource Report'!"&amp;'Green Validation'!R$450676&amp;":"&amp;'Green Validation'!R$450677),'Green Validation'!R$450678,FALSE))</f>
        <v>6.3829929860709296</v>
      </c>
      <c r="S124" s="317">
        <f ca="1">+IF(ISERROR(HLOOKUP($B124,INDIRECT("'Monthly Resource Report'!"&amp;'Green Validation'!S$450676&amp;":"&amp;'Green Validation'!S$450677),'Green Validation'!S$450678,FALSE)),0,HLOOKUP($B124,INDIRECT("'Monthly Resource Report'!"&amp;'Green Validation'!S$450676&amp;":"&amp;'Green Validation'!S$450677),'Green Validation'!S$450678,FALSE))</f>
        <v>0.22455170172964251</v>
      </c>
      <c r="T124" s="318">
        <f ca="1">+IF(ISERROR(HLOOKUP($B124,INDIRECT("'Monthly Resource Report'!"&amp;'Green Validation'!T$450676&amp;":"&amp;'Green Validation'!T$450677),'Green Validation'!T$450678,FALSE)),0,HLOOKUP($B124,INDIRECT("'Monthly Resource Report'!"&amp;'Green Validation'!T$450676&amp;":"&amp;'Green Validation'!T$450677),'Green Validation'!T$450678,FALSE))</f>
        <v>0.19027580786067932</v>
      </c>
    </row>
    <row r="125" spans="2:20" s="29" customFormat="1">
      <c r="B125" s="301">
        <v>44986</v>
      </c>
      <c r="C125" s="294">
        <v>231</v>
      </c>
      <c r="D125" s="297">
        <v>6.3828421163287903</v>
      </c>
      <c r="E125" s="299">
        <v>0.22500000000000001</v>
      </c>
      <c r="F125" s="295">
        <v>0.19</v>
      </c>
      <c r="G125" s="294">
        <f ca="1">+IF(ISERROR(HLOOKUP($B125,INDIRECT("'Monthly Resource Report'!"&amp;'Green Validation'!G$450676&amp;":"&amp;'Green Validation'!G$450677),'Green Validation'!G$450678,FALSE)),0,HLOOKUP($B125,INDIRECT("'Monthly Resource Report'!"&amp;'Green Validation'!G$450676&amp;":"&amp;'Green Validation'!G$450677),'Green Validation'!G$450678,FALSE))</f>
        <v>231</v>
      </c>
      <c r="H125" s="297">
        <f ca="1">+IF(ISERROR(HLOOKUP($B125,INDIRECT("'Monthly Resource Report'!"&amp;'Green Validation'!H$450676&amp;":"&amp;'Green Validation'!H$450677),'Green Validation'!H$450678,FALSE)),0,HLOOKUP($B125,INDIRECT("'Monthly Resource Report'!"&amp;'Green Validation'!H$450676&amp;":"&amp;'Green Validation'!H$450677),'Green Validation'!H$450678,FALSE))</f>
        <v>6.3829987428083061</v>
      </c>
      <c r="I125" s="317">
        <f ca="1">+IF(ISERROR(HLOOKUP($B125,INDIRECT("'Monthly Resource Report'!"&amp;'Green Validation'!I$450676&amp;":"&amp;'Green Validation'!I$450677),'Green Validation'!I$450678,FALSE)),0,HLOOKUP($B125,INDIRECT("'Monthly Resource Report'!"&amp;'Green Validation'!I$450676&amp;":"&amp;'Green Validation'!I$450677),'Green Validation'!I$450678,FALSE))</f>
        <v>0.22435613307409197</v>
      </c>
      <c r="J125" s="318">
        <f ca="1">+IF(ISERROR(HLOOKUP($B125,INDIRECT("'Monthly Resource Report'!"&amp;'Green Validation'!J$450676&amp;":"&amp;'Green Validation'!J$450677),'Green Validation'!J$450678,FALSE)),0,HLOOKUP($B125,INDIRECT("'Monthly Resource Report'!"&amp;'Green Validation'!J$450676&amp;":"&amp;'Green Validation'!J$450677),'Green Validation'!J$450678,FALSE))</f>
        <v>0.19034698787673668</v>
      </c>
      <c r="L125" s="301">
        <v>44986</v>
      </c>
      <c r="M125" s="294">
        <v>223</v>
      </c>
      <c r="N125" s="297">
        <v>6.3828421163287903</v>
      </c>
      <c r="O125" s="299">
        <v>0.22500000000000001</v>
      </c>
      <c r="P125" s="295">
        <v>0.19</v>
      </c>
      <c r="Q125" s="294">
        <f ca="1">+IF(ISERROR(HLOOKUP($B125,INDIRECT("'Monthly Resource Report'!"&amp;'Green Validation'!Q$450676&amp;":"&amp;'Green Validation'!Q$450677),'Green Validation'!Q$450678,FALSE)),0,HLOOKUP($B125,INDIRECT("'Monthly Resource Report'!"&amp;'Green Validation'!Q$450676&amp;":"&amp;'Green Validation'!Q$450677),'Green Validation'!Q$450678,FALSE))</f>
        <v>223</v>
      </c>
      <c r="R125" s="297">
        <f ca="1">+IF(ISERROR(HLOOKUP($B125,INDIRECT("'Monthly Resource Report'!"&amp;'Green Validation'!R$450676&amp;":"&amp;'Green Validation'!R$450677),'Green Validation'!R$450678,FALSE)),0,HLOOKUP($B125,INDIRECT("'Monthly Resource Report'!"&amp;'Green Validation'!R$450676&amp;":"&amp;'Green Validation'!R$450677),'Green Validation'!R$450678,FALSE))</f>
        <v>6.3829938470015612</v>
      </c>
      <c r="S125" s="317">
        <f ca="1">+IF(ISERROR(HLOOKUP($B125,INDIRECT("'Monthly Resource Report'!"&amp;'Green Validation'!S$450676&amp;":"&amp;'Green Validation'!S$450677),'Green Validation'!S$450678,FALSE)),0,HLOOKUP($B125,INDIRECT("'Monthly Resource Report'!"&amp;'Green Validation'!S$450676&amp;":"&amp;'Green Validation'!S$450677),'Green Validation'!S$450678,FALSE))</f>
        <v>0.22442055764628865</v>
      </c>
      <c r="T125" s="318">
        <f ca="1">+IF(ISERROR(HLOOKUP($B125,INDIRECT("'Monthly Resource Report'!"&amp;'Green Validation'!T$450676&amp;":"&amp;'Green Validation'!T$450677),'Green Validation'!T$450678,FALSE)),0,HLOOKUP($B125,INDIRECT("'Monthly Resource Report'!"&amp;'Green Validation'!T$450676&amp;":"&amp;'Green Validation'!T$450677),'Green Validation'!T$450678,FALSE))</f>
        <v>0.1902188345273175</v>
      </c>
    </row>
    <row r="126" spans="2:20" s="29" customFormat="1">
      <c r="B126" s="301">
        <v>45017</v>
      </c>
      <c r="C126" s="294">
        <v>231</v>
      </c>
      <c r="D126" s="297">
        <v>6.3828421163287903</v>
      </c>
      <c r="E126" s="299">
        <v>0.22500000000000001</v>
      </c>
      <c r="F126" s="295">
        <v>0.19</v>
      </c>
      <c r="G126" s="294">
        <f ca="1">+IF(ISERROR(HLOOKUP($B126,INDIRECT("'Monthly Resource Report'!"&amp;'Green Validation'!G$450676&amp;":"&amp;'Green Validation'!G$450677),'Green Validation'!G$450678,FALSE)),0,HLOOKUP($B126,INDIRECT("'Monthly Resource Report'!"&amp;'Green Validation'!G$450676&amp;":"&amp;'Green Validation'!G$450677),'Green Validation'!G$450678,FALSE))</f>
        <v>231</v>
      </c>
      <c r="H126" s="297">
        <f ca="1">+IF(ISERROR(HLOOKUP($B126,INDIRECT("'Monthly Resource Report'!"&amp;'Green Validation'!H$450676&amp;":"&amp;'Green Validation'!H$450677),'Green Validation'!H$450678,FALSE)),0,HLOOKUP($B126,INDIRECT("'Monthly Resource Report'!"&amp;'Green Validation'!H$450676&amp;":"&amp;'Green Validation'!H$450677),'Green Validation'!H$450678,FALSE))</f>
        <v>6.3829981620060385</v>
      </c>
      <c r="I126" s="317">
        <f ca="1">+IF(ISERROR(HLOOKUP($B126,INDIRECT("'Monthly Resource Report'!"&amp;'Green Validation'!I$450676&amp;":"&amp;'Green Validation'!I$450677),'Green Validation'!I$450678,FALSE)),0,HLOOKUP($B126,INDIRECT("'Monthly Resource Report'!"&amp;'Green Validation'!I$450676&amp;":"&amp;'Green Validation'!I$450677),'Green Validation'!I$450678,FALSE))</f>
        <v>0.22392642863868972</v>
      </c>
      <c r="J126" s="318">
        <f ca="1">+IF(ISERROR(HLOOKUP($B126,INDIRECT("'Monthly Resource Report'!"&amp;'Green Validation'!J$450676&amp;":"&amp;'Green Validation'!J$450677),'Green Validation'!J$450678,FALSE)),0,HLOOKUP($B126,INDIRECT("'Monthly Resource Report'!"&amp;'Green Validation'!J$450676&amp;":"&amp;'Green Validation'!J$450677),'Green Validation'!J$450678,FALSE))</f>
        <v>0.19036862516040182</v>
      </c>
      <c r="L126" s="301">
        <v>45017</v>
      </c>
      <c r="M126" s="294">
        <v>223</v>
      </c>
      <c r="N126" s="297">
        <v>6.3828421163287903</v>
      </c>
      <c r="O126" s="299">
        <v>0.22500000000000001</v>
      </c>
      <c r="P126" s="295">
        <v>0.19</v>
      </c>
      <c r="Q126" s="294">
        <f ca="1">+IF(ISERROR(HLOOKUP($B126,INDIRECT("'Monthly Resource Report'!"&amp;'Green Validation'!Q$450676&amp;":"&amp;'Green Validation'!Q$450677),'Green Validation'!Q$450678,FALSE)),0,HLOOKUP($B126,INDIRECT("'Monthly Resource Report'!"&amp;'Green Validation'!Q$450676&amp;":"&amp;'Green Validation'!Q$450677),'Green Validation'!Q$450678,FALSE))</f>
        <v>223</v>
      </c>
      <c r="R126" s="297">
        <f ca="1">+IF(ISERROR(HLOOKUP($B126,INDIRECT("'Monthly Resource Report'!"&amp;'Green Validation'!R$450676&amp;":"&amp;'Green Validation'!R$450677),'Green Validation'!R$450678,FALSE)),0,HLOOKUP($B126,INDIRECT("'Monthly Resource Report'!"&amp;'Green Validation'!R$450676&amp;":"&amp;'Green Validation'!R$450677),'Green Validation'!R$450678,FALSE))</f>
        <v>6.3829944071445865</v>
      </c>
      <c r="S126" s="317">
        <f ca="1">+IF(ISERROR(HLOOKUP($B126,INDIRECT("'Monthly Resource Report'!"&amp;'Green Validation'!S$450676&amp;":"&amp;'Green Validation'!S$450677),'Green Validation'!S$450678,FALSE)),0,HLOOKUP($B126,INDIRECT("'Monthly Resource Report'!"&amp;'Green Validation'!S$450676&amp;":"&amp;'Green Validation'!S$450677),'Green Validation'!S$450678,FALSE))</f>
        <v>0.22412795403129002</v>
      </c>
      <c r="T126" s="318">
        <f ca="1">+IF(ISERROR(HLOOKUP($B126,INDIRECT("'Monthly Resource Report'!"&amp;'Green Validation'!T$450676&amp;":"&amp;'Green Validation'!T$450677),'Green Validation'!T$450678,FALSE)),0,HLOOKUP($B126,INDIRECT("'Monthly Resource Report'!"&amp;'Green Validation'!T$450676&amp;":"&amp;'Green Validation'!T$450677),'Green Validation'!T$450678,FALSE))</f>
        <v>0.19048924358606517</v>
      </c>
    </row>
    <row r="127" spans="2:20" s="29" customFormat="1">
      <c r="B127" s="301">
        <v>45047</v>
      </c>
      <c r="C127" s="294">
        <v>231</v>
      </c>
      <c r="D127" s="297">
        <v>6.3828421163287903</v>
      </c>
      <c r="E127" s="299">
        <v>0.21</v>
      </c>
      <c r="F127" s="295">
        <v>0.19</v>
      </c>
      <c r="G127" s="294">
        <f ca="1">+IF(ISERROR(HLOOKUP($B127,INDIRECT("'Monthly Resource Report'!"&amp;'Green Validation'!G$450676&amp;":"&amp;'Green Validation'!G$450677),'Green Validation'!G$450678,FALSE)),0,HLOOKUP($B127,INDIRECT("'Monthly Resource Report'!"&amp;'Green Validation'!G$450676&amp;":"&amp;'Green Validation'!G$450677),'Green Validation'!G$450678,FALSE))</f>
        <v>231</v>
      </c>
      <c r="H127" s="297">
        <f ca="1">+IF(ISERROR(HLOOKUP($B127,INDIRECT("'Monthly Resource Report'!"&amp;'Green Validation'!H$450676&amp;":"&amp;'Green Validation'!H$450677),'Green Validation'!H$450678,FALSE)),0,HLOOKUP($B127,INDIRECT("'Monthly Resource Report'!"&amp;'Green Validation'!H$450676&amp;":"&amp;'Green Validation'!H$450677),'Green Validation'!H$450678,FALSE))</f>
        <v>6.3829995618443771</v>
      </c>
      <c r="I127" s="317">
        <f ca="1">+IF(ISERROR(HLOOKUP($B127,INDIRECT("'Monthly Resource Report'!"&amp;'Green Validation'!I$450676&amp;":"&amp;'Green Validation'!I$450677),'Green Validation'!I$450678,FALSE)),0,HLOOKUP($B127,INDIRECT("'Monthly Resource Report'!"&amp;'Green Validation'!I$450676&amp;":"&amp;'Green Validation'!I$450677),'Green Validation'!I$450678,FALSE))</f>
        <v>0.20863970413334729</v>
      </c>
      <c r="J127" s="318">
        <f ca="1">+IF(ISERROR(HLOOKUP($B127,INDIRECT("'Monthly Resource Report'!"&amp;'Green Validation'!J$450676&amp;":"&amp;'Green Validation'!J$450677),'Green Validation'!J$450678,FALSE)),0,HLOOKUP($B127,INDIRECT("'Monthly Resource Report'!"&amp;'Green Validation'!J$450676&amp;":"&amp;'Green Validation'!J$450677),'Green Validation'!J$450678,FALSE))</f>
        <v>0.19024482874359264</v>
      </c>
      <c r="L127" s="301">
        <v>45047</v>
      </c>
      <c r="M127" s="294">
        <v>223</v>
      </c>
      <c r="N127" s="297">
        <v>6.3828421163287903</v>
      </c>
      <c r="O127" s="299">
        <v>0.21</v>
      </c>
      <c r="P127" s="295">
        <v>0.19</v>
      </c>
      <c r="Q127" s="294">
        <f ca="1">+IF(ISERROR(HLOOKUP($B127,INDIRECT("'Monthly Resource Report'!"&amp;'Green Validation'!Q$450676&amp;":"&amp;'Green Validation'!Q$450677),'Green Validation'!Q$450678,FALSE)),0,HLOOKUP($B127,INDIRECT("'Monthly Resource Report'!"&amp;'Green Validation'!Q$450676&amp;":"&amp;'Green Validation'!Q$450677),'Green Validation'!Q$450678,FALSE))</f>
        <v>223</v>
      </c>
      <c r="R127" s="297">
        <f ca="1">+IF(ISERROR(HLOOKUP($B127,INDIRECT("'Monthly Resource Report'!"&amp;'Green Validation'!R$450676&amp;":"&amp;'Green Validation'!R$450677),'Green Validation'!R$450678,FALSE)),0,HLOOKUP($B127,INDIRECT("'Monthly Resource Report'!"&amp;'Green Validation'!R$450676&amp;":"&amp;'Green Validation'!R$450677),'Green Validation'!R$450678,FALSE))</f>
        <v>6.3829930918931144</v>
      </c>
      <c r="S127" s="317">
        <f ca="1">+IF(ISERROR(HLOOKUP($B127,INDIRECT("'Monthly Resource Report'!"&amp;'Green Validation'!S$450676&amp;":"&amp;'Green Validation'!S$450677),'Green Validation'!S$450678,FALSE)),0,HLOOKUP($B127,INDIRECT("'Monthly Resource Report'!"&amp;'Green Validation'!S$450676&amp;":"&amp;'Green Validation'!S$450677),'Green Validation'!S$450678,FALSE))</f>
        <v>0.20887178540560156</v>
      </c>
      <c r="T127" s="318">
        <f ca="1">+IF(ISERROR(HLOOKUP($B127,INDIRECT("'Monthly Resource Report'!"&amp;'Green Validation'!T$450676&amp;":"&amp;'Green Validation'!T$450677),'Green Validation'!T$450678,FALSE)),0,HLOOKUP($B127,INDIRECT("'Monthly Resource Report'!"&amp;'Green Validation'!T$450676&amp;":"&amp;'Green Validation'!T$450677),'Green Validation'!T$450678,FALSE))</f>
        <v>0.19026312112774488</v>
      </c>
    </row>
    <row r="128" spans="2:20" s="29" customFormat="1">
      <c r="B128" s="301">
        <v>45078</v>
      </c>
      <c r="C128" s="294">
        <v>231</v>
      </c>
      <c r="D128" s="297">
        <v>6.3828421163287903</v>
      </c>
      <c r="E128" s="299">
        <v>0.21</v>
      </c>
      <c r="F128" s="295">
        <v>0.19</v>
      </c>
      <c r="G128" s="294">
        <f ca="1">+IF(ISERROR(HLOOKUP($B128,INDIRECT("'Monthly Resource Report'!"&amp;'Green Validation'!G$450676&amp;":"&amp;'Green Validation'!G$450677),'Green Validation'!G$450678,FALSE)),0,HLOOKUP($B128,INDIRECT("'Monthly Resource Report'!"&amp;'Green Validation'!G$450676&amp;":"&amp;'Green Validation'!G$450677),'Green Validation'!G$450678,FALSE))</f>
        <v>231</v>
      </c>
      <c r="H128" s="297">
        <f ca="1">+IF(ISERROR(HLOOKUP($B128,INDIRECT("'Monthly Resource Report'!"&amp;'Green Validation'!H$450676&amp;":"&amp;'Green Validation'!H$450677),'Green Validation'!H$450678,FALSE)),0,HLOOKUP($B128,INDIRECT("'Monthly Resource Report'!"&amp;'Green Validation'!H$450676&amp;":"&amp;'Green Validation'!H$450677),'Green Validation'!H$450678,FALSE))</f>
        <v>6.3829999007049949</v>
      </c>
      <c r="I128" s="317">
        <f ca="1">+IF(ISERROR(HLOOKUP($B128,INDIRECT("'Monthly Resource Report'!"&amp;'Green Validation'!I$450676&amp;":"&amp;'Green Validation'!I$450677),'Green Validation'!I$450678,FALSE)),0,HLOOKUP($B128,INDIRECT("'Monthly Resource Report'!"&amp;'Green Validation'!I$450676&amp;":"&amp;'Green Validation'!I$450677),'Green Validation'!I$450678,FALSE))</f>
        <v>0.20871503644376521</v>
      </c>
      <c r="J128" s="318">
        <f ca="1">+IF(ISERROR(HLOOKUP($B128,INDIRECT("'Monthly Resource Report'!"&amp;'Green Validation'!J$450676&amp;":"&amp;'Green Validation'!J$450677),'Green Validation'!J$450678,FALSE)),0,HLOOKUP($B128,INDIRECT("'Monthly Resource Report'!"&amp;'Green Validation'!J$450676&amp;":"&amp;'Green Validation'!J$450677),'Green Validation'!J$450678,FALSE))</f>
        <v>0.19024467923635235</v>
      </c>
      <c r="L128" s="301">
        <v>45078</v>
      </c>
      <c r="M128" s="294">
        <v>223</v>
      </c>
      <c r="N128" s="297">
        <v>6.3828421163287903</v>
      </c>
      <c r="O128" s="299">
        <v>0.21</v>
      </c>
      <c r="P128" s="295">
        <v>0.19</v>
      </c>
      <c r="Q128" s="294">
        <f ca="1">+IF(ISERROR(HLOOKUP($B128,INDIRECT("'Monthly Resource Report'!"&amp;'Green Validation'!Q$450676&amp;":"&amp;'Green Validation'!Q$450677),'Green Validation'!Q$450678,FALSE)),0,HLOOKUP($B128,INDIRECT("'Monthly Resource Report'!"&amp;'Green Validation'!Q$450676&amp;":"&amp;'Green Validation'!Q$450677),'Green Validation'!Q$450678,FALSE))</f>
        <v>223</v>
      </c>
      <c r="R128" s="297">
        <f ca="1">+IF(ISERROR(HLOOKUP($B128,INDIRECT("'Monthly Resource Report'!"&amp;'Green Validation'!R$450676&amp;":"&amp;'Green Validation'!R$450677),'Green Validation'!R$450678,FALSE)),0,HLOOKUP($B128,INDIRECT("'Monthly Resource Report'!"&amp;'Green Validation'!R$450676&amp;":"&amp;'Green Validation'!R$450677),'Green Validation'!R$450678,FALSE))</f>
        <v>6.3829927251842635</v>
      </c>
      <c r="S128" s="317">
        <f ca="1">+IF(ISERROR(HLOOKUP($B128,INDIRECT("'Monthly Resource Report'!"&amp;'Green Validation'!S$450676&amp;":"&amp;'Green Validation'!S$450677),'Green Validation'!S$450678,FALSE)),0,HLOOKUP($B128,INDIRECT("'Monthly Resource Report'!"&amp;'Green Validation'!S$450676&amp;":"&amp;'Green Validation'!S$450677),'Green Validation'!S$450678,FALSE))</f>
        <v>0.20891908088750322</v>
      </c>
      <c r="T128" s="318">
        <f ca="1">+IF(ISERROR(HLOOKUP($B128,INDIRECT("'Monthly Resource Report'!"&amp;'Green Validation'!T$450676&amp;":"&amp;'Green Validation'!T$450677),'Green Validation'!T$450678,FALSE)),0,HLOOKUP($B128,INDIRECT("'Monthly Resource Report'!"&amp;'Green Validation'!T$450676&amp;":"&amp;'Green Validation'!T$450677),'Green Validation'!T$450678,FALSE))</f>
        <v>0.19018492422039782</v>
      </c>
    </row>
    <row r="129" spans="2:20" s="29" customFormat="1">
      <c r="B129" s="301">
        <v>45108</v>
      </c>
      <c r="C129" s="294">
        <v>231</v>
      </c>
      <c r="D129" s="297">
        <v>6.3828421163287903</v>
      </c>
      <c r="E129" s="299">
        <v>0.21</v>
      </c>
      <c r="F129" s="295">
        <v>0.19</v>
      </c>
      <c r="G129" s="294">
        <f ca="1">+IF(ISERROR(HLOOKUP($B129,INDIRECT("'Monthly Resource Report'!"&amp;'Green Validation'!G$450676&amp;":"&amp;'Green Validation'!G$450677),'Green Validation'!G$450678,FALSE)),0,HLOOKUP($B129,INDIRECT("'Monthly Resource Report'!"&amp;'Green Validation'!G$450676&amp;":"&amp;'Green Validation'!G$450677),'Green Validation'!G$450678,FALSE))</f>
        <v>231</v>
      </c>
      <c r="H129" s="297">
        <f ca="1">+IF(ISERROR(HLOOKUP($B129,INDIRECT("'Monthly Resource Report'!"&amp;'Green Validation'!H$450676&amp;":"&amp;'Green Validation'!H$450677),'Green Validation'!H$450678,FALSE)),0,HLOOKUP($B129,INDIRECT("'Monthly Resource Report'!"&amp;'Green Validation'!H$450676&amp;":"&amp;'Green Validation'!H$450677),'Green Validation'!H$450678,FALSE))</f>
        <v>6.3829973216917875</v>
      </c>
      <c r="I129" s="317">
        <f ca="1">+IF(ISERROR(HLOOKUP($B129,INDIRECT("'Monthly Resource Report'!"&amp;'Green Validation'!I$450676&amp;":"&amp;'Green Validation'!I$450677),'Green Validation'!I$450678,FALSE)),0,HLOOKUP($B129,INDIRECT("'Monthly Resource Report'!"&amp;'Green Validation'!I$450676&amp;":"&amp;'Green Validation'!I$450677),'Green Validation'!I$450678,FALSE))</f>
        <v>0.209070661317588</v>
      </c>
      <c r="J129" s="318">
        <f ca="1">+IF(ISERROR(HLOOKUP($B129,INDIRECT("'Monthly Resource Report'!"&amp;'Green Validation'!J$450676&amp;":"&amp;'Green Validation'!J$450677),'Green Validation'!J$450678,FALSE)),0,HLOOKUP($B129,INDIRECT("'Monthly Resource Report'!"&amp;'Green Validation'!J$450676&amp;":"&amp;'Green Validation'!J$450677),'Green Validation'!J$450678,FALSE))</f>
        <v>0.19034859957631883</v>
      </c>
      <c r="L129" s="301">
        <v>45108</v>
      </c>
      <c r="M129" s="294">
        <v>223</v>
      </c>
      <c r="N129" s="297">
        <v>6.3828421163287903</v>
      </c>
      <c r="O129" s="299">
        <v>0.21</v>
      </c>
      <c r="P129" s="295">
        <v>0.19</v>
      </c>
      <c r="Q129" s="294">
        <f ca="1">+IF(ISERROR(HLOOKUP($B129,INDIRECT("'Monthly Resource Report'!"&amp;'Green Validation'!Q$450676&amp;":"&amp;'Green Validation'!Q$450677),'Green Validation'!Q$450678,FALSE)),0,HLOOKUP($B129,INDIRECT("'Monthly Resource Report'!"&amp;'Green Validation'!Q$450676&amp;":"&amp;'Green Validation'!Q$450677),'Green Validation'!Q$450678,FALSE))</f>
        <v>223</v>
      </c>
      <c r="R129" s="297">
        <f ca="1">+IF(ISERROR(HLOOKUP($B129,INDIRECT("'Monthly Resource Report'!"&amp;'Green Validation'!R$450676&amp;":"&amp;'Green Validation'!R$450677),'Green Validation'!R$450678,FALSE)),0,HLOOKUP($B129,INDIRECT("'Monthly Resource Report'!"&amp;'Green Validation'!R$450676&amp;":"&amp;'Green Validation'!R$450677),'Green Validation'!R$450678,FALSE))</f>
        <v>6.3829924635500443</v>
      </c>
      <c r="S129" s="317">
        <f ca="1">+IF(ISERROR(HLOOKUP($B129,INDIRECT("'Monthly Resource Report'!"&amp;'Green Validation'!S$450676&amp;":"&amp;'Green Validation'!S$450677),'Green Validation'!S$450678,FALSE)),0,HLOOKUP($B129,INDIRECT("'Monthly Resource Report'!"&amp;'Green Validation'!S$450676&amp;":"&amp;'Green Validation'!S$450677),'Green Validation'!S$450678,FALSE))</f>
        <v>0.20924071452669418</v>
      </c>
      <c r="T129" s="318">
        <f ca="1">+IF(ISERROR(HLOOKUP($B129,INDIRECT("'Monthly Resource Report'!"&amp;'Green Validation'!T$450676&amp;":"&amp;'Green Validation'!T$450677),'Green Validation'!T$450678,FALSE)),0,HLOOKUP($B129,INDIRECT("'Monthly Resource Report'!"&amp;'Green Validation'!T$450676&amp;":"&amp;'Green Validation'!T$450677),'Green Validation'!T$450678,FALSE))</f>
        <v>0.19016780303096747</v>
      </c>
    </row>
    <row r="130" spans="2:20" s="29" customFormat="1">
      <c r="B130" s="301">
        <v>45139</v>
      </c>
      <c r="C130" s="294">
        <v>231</v>
      </c>
      <c r="D130" s="297">
        <v>6.3828421163287903</v>
      </c>
      <c r="E130" s="299">
        <v>0.21</v>
      </c>
      <c r="F130" s="295">
        <v>0.19</v>
      </c>
      <c r="G130" s="294">
        <f ca="1">+IF(ISERROR(HLOOKUP($B130,INDIRECT("'Monthly Resource Report'!"&amp;'Green Validation'!G$450676&amp;":"&amp;'Green Validation'!G$450677),'Green Validation'!G$450678,FALSE)),0,HLOOKUP($B130,INDIRECT("'Monthly Resource Report'!"&amp;'Green Validation'!G$450676&amp;":"&amp;'Green Validation'!G$450677),'Green Validation'!G$450678,FALSE))</f>
        <v>231</v>
      </c>
      <c r="H130" s="297">
        <f ca="1">+IF(ISERROR(HLOOKUP($B130,INDIRECT("'Monthly Resource Report'!"&amp;'Green Validation'!H$450676&amp;":"&amp;'Green Validation'!H$450677),'Green Validation'!H$450678,FALSE)),0,HLOOKUP($B130,INDIRECT("'Monthly Resource Report'!"&amp;'Green Validation'!H$450676&amp;":"&amp;'Green Validation'!H$450677),'Green Validation'!H$450678,FALSE))</f>
        <v>6.3829989957396904</v>
      </c>
      <c r="I130" s="317">
        <f ca="1">+IF(ISERROR(HLOOKUP($B130,INDIRECT("'Monthly Resource Report'!"&amp;'Green Validation'!I$450676&amp;":"&amp;'Green Validation'!I$450677),'Green Validation'!I$450678,FALSE)),0,HLOOKUP($B130,INDIRECT("'Monthly Resource Report'!"&amp;'Green Validation'!I$450676&amp;":"&amp;'Green Validation'!I$450677),'Green Validation'!I$450678,FALSE))</f>
        <v>0.20917282936377024</v>
      </c>
      <c r="J130" s="318">
        <f ca="1">+IF(ISERROR(HLOOKUP($B130,INDIRECT("'Monthly Resource Report'!"&amp;'Green Validation'!J$450676&amp;":"&amp;'Green Validation'!J$450677),'Green Validation'!J$450678,FALSE)),0,HLOOKUP($B130,INDIRECT("'Monthly Resource Report'!"&amp;'Green Validation'!J$450676&amp;":"&amp;'Green Validation'!J$450677),'Green Validation'!J$450678,FALSE))</f>
        <v>0.1902369197511028</v>
      </c>
      <c r="L130" s="301">
        <v>45139</v>
      </c>
      <c r="M130" s="294">
        <v>223</v>
      </c>
      <c r="N130" s="297">
        <v>6.3828421163287903</v>
      </c>
      <c r="O130" s="299">
        <v>0.21</v>
      </c>
      <c r="P130" s="295">
        <v>0.19</v>
      </c>
      <c r="Q130" s="294">
        <f ca="1">+IF(ISERROR(HLOOKUP($B130,INDIRECT("'Monthly Resource Report'!"&amp;'Green Validation'!Q$450676&amp;":"&amp;'Green Validation'!Q$450677),'Green Validation'!Q$450678,FALSE)),0,HLOOKUP($B130,INDIRECT("'Monthly Resource Report'!"&amp;'Green Validation'!Q$450676&amp;":"&amp;'Green Validation'!Q$450677),'Green Validation'!Q$450678,FALSE))</f>
        <v>223</v>
      </c>
      <c r="R130" s="297">
        <f ca="1">+IF(ISERROR(HLOOKUP($B130,INDIRECT("'Monthly Resource Report'!"&amp;'Green Validation'!R$450676&amp;":"&amp;'Green Validation'!R$450677),'Green Validation'!R$450678,FALSE)),0,HLOOKUP($B130,INDIRECT("'Monthly Resource Report'!"&amp;'Green Validation'!R$450676&amp;":"&amp;'Green Validation'!R$450677),'Green Validation'!R$450678,FALSE))</f>
        <v>6.3829932746353029</v>
      </c>
      <c r="S130" s="317">
        <f ca="1">+IF(ISERROR(HLOOKUP($B130,INDIRECT("'Monthly Resource Report'!"&amp;'Green Validation'!S$450676&amp;":"&amp;'Green Validation'!S$450677),'Green Validation'!S$450678,FALSE)),0,HLOOKUP($B130,INDIRECT("'Monthly Resource Report'!"&amp;'Green Validation'!S$450676&amp;":"&amp;'Green Validation'!S$450677),'Green Validation'!S$450678,FALSE))</f>
        <v>0.20929321645647014</v>
      </c>
      <c r="T130" s="318">
        <f ca="1">+IF(ISERROR(HLOOKUP($B130,INDIRECT("'Monthly Resource Report'!"&amp;'Green Validation'!T$450676&amp;":"&amp;'Green Validation'!T$450677),'Green Validation'!T$450678,FALSE)),0,HLOOKUP($B130,INDIRECT("'Monthly Resource Report'!"&amp;'Green Validation'!T$450676&amp;":"&amp;'Green Validation'!T$450677),'Green Validation'!T$450678,FALSE))</f>
        <v>0.19026229912582582</v>
      </c>
    </row>
    <row r="131" spans="2:20" s="29" customFormat="1">
      <c r="B131" s="301">
        <v>45170</v>
      </c>
      <c r="C131" s="294">
        <v>231</v>
      </c>
      <c r="D131" s="297">
        <v>6.3828421163287903</v>
      </c>
      <c r="E131" s="299">
        <v>0.21</v>
      </c>
      <c r="F131" s="295">
        <v>0.19</v>
      </c>
      <c r="G131" s="294">
        <f ca="1">+IF(ISERROR(HLOOKUP($B131,INDIRECT("'Monthly Resource Report'!"&amp;'Green Validation'!G$450676&amp;":"&amp;'Green Validation'!G$450677),'Green Validation'!G$450678,FALSE)),0,HLOOKUP($B131,INDIRECT("'Monthly Resource Report'!"&amp;'Green Validation'!G$450676&amp;":"&amp;'Green Validation'!G$450677),'Green Validation'!G$450678,FALSE))</f>
        <v>231</v>
      </c>
      <c r="H131" s="297">
        <f ca="1">+IF(ISERROR(HLOOKUP($B131,INDIRECT("'Monthly Resource Report'!"&amp;'Green Validation'!H$450676&amp;":"&amp;'Green Validation'!H$450677),'Green Validation'!H$450678,FALSE)),0,HLOOKUP($B131,INDIRECT("'Monthly Resource Report'!"&amp;'Green Validation'!H$450676&amp;":"&amp;'Green Validation'!H$450677),'Green Validation'!H$450678,FALSE))</f>
        <v>6.3829989463430143</v>
      </c>
      <c r="I131" s="317">
        <f ca="1">+IF(ISERROR(HLOOKUP($B131,INDIRECT("'Monthly Resource Report'!"&amp;'Green Validation'!I$450676&amp;":"&amp;'Green Validation'!I$450677),'Green Validation'!I$450678,FALSE)),0,HLOOKUP($B131,INDIRECT("'Monthly Resource Report'!"&amp;'Green Validation'!I$450676&amp;":"&amp;'Green Validation'!I$450677),'Green Validation'!I$450678,FALSE))</f>
        <v>0.2086923423739796</v>
      </c>
      <c r="J131" s="318">
        <f ca="1">+IF(ISERROR(HLOOKUP($B131,INDIRECT("'Monthly Resource Report'!"&amp;'Green Validation'!J$450676&amp;":"&amp;'Green Validation'!J$450677),'Green Validation'!J$450678,FALSE)),0,HLOOKUP($B131,INDIRECT("'Monthly Resource Report'!"&amp;'Green Validation'!J$450676&amp;":"&amp;'Green Validation'!J$450677),'Green Validation'!J$450678,FALSE))</f>
        <v>0.19025307918929471</v>
      </c>
      <c r="L131" s="301">
        <v>45170</v>
      </c>
      <c r="M131" s="294">
        <v>223</v>
      </c>
      <c r="N131" s="297">
        <v>6.3828421163287903</v>
      </c>
      <c r="O131" s="299">
        <v>0.21</v>
      </c>
      <c r="P131" s="295">
        <v>0.19</v>
      </c>
      <c r="Q131" s="294">
        <f ca="1">+IF(ISERROR(HLOOKUP($B131,INDIRECT("'Monthly Resource Report'!"&amp;'Green Validation'!Q$450676&amp;":"&amp;'Green Validation'!Q$450677),'Green Validation'!Q$450678,FALSE)),0,HLOOKUP($B131,INDIRECT("'Monthly Resource Report'!"&amp;'Green Validation'!Q$450676&amp;":"&amp;'Green Validation'!Q$450677),'Green Validation'!Q$450678,FALSE))</f>
        <v>223</v>
      </c>
      <c r="R131" s="297">
        <f ca="1">+IF(ISERROR(HLOOKUP($B131,INDIRECT("'Monthly Resource Report'!"&amp;'Green Validation'!R$450676&amp;":"&amp;'Green Validation'!R$450677),'Green Validation'!R$450678,FALSE)),0,HLOOKUP($B131,INDIRECT("'Monthly Resource Report'!"&amp;'Green Validation'!R$450676&amp;":"&amp;'Green Validation'!R$450677),'Green Validation'!R$450678,FALSE))</f>
        <v>6.3829924341247066</v>
      </c>
      <c r="S131" s="317">
        <f ca="1">+IF(ISERROR(HLOOKUP($B131,INDIRECT("'Monthly Resource Report'!"&amp;'Green Validation'!S$450676&amp;":"&amp;'Green Validation'!S$450677),'Green Validation'!S$450678,FALSE)),0,HLOOKUP($B131,INDIRECT("'Monthly Resource Report'!"&amp;'Green Validation'!S$450676&amp;":"&amp;'Green Validation'!S$450677),'Green Validation'!S$450678,FALSE))</f>
        <v>0.20884900770280068</v>
      </c>
      <c r="T131" s="318">
        <f ca="1">+IF(ISERROR(HLOOKUP($B131,INDIRECT("'Monthly Resource Report'!"&amp;'Green Validation'!T$450676&amp;":"&amp;'Green Validation'!T$450677),'Green Validation'!T$450678,FALSE)),0,HLOOKUP($B131,INDIRECT("'Monthly Resource Report'!"&amp;'Green Validation'!T$450676&amp;":"&amp;'Green Validation'!T$450677),'Green Validation'!T$450678,FALSE))</f>
        <v>0.19017949041954138</v>
      </c>
    </row>
    <row r="132" spans="2:20" s="29" customFormat="1">
      <c r="B132" s="301">
        <v>45200</v>
      </c>
      <c r="C132" s="294">
        <v>231</v>
      </c>
      <c r="D132" s="297">
        <v>6.3828421163287903</v>
      </c>
      <c r="E132" s="299">
        <v>0.22500000000000001</v>
      </c>
      <c r="F132" s="295">
        <v>0.19</v>
      </c>
      <c r="G132" s="294">
        <f ca="1">+IF(ISERROR(HLOOKUP($B132,INDIRECT("'Monthly Resource Report'!"&amp;'Green Validation'!G$450676&amp;":"&amp;'Green Validation'!G$450677),'Green Validation'!G$450678,FALSE)),0,HLOOKUP($B132,INDIRECT("'Monthly Resource Report'!"&amp;'Green Validation'!G$450676&amp;":"&amp;'Green Validation'!G$450677),'Green Validation'!G$450678,FALSE))</f>
        <v>231</v>
      </c>
      <c r="H132" s="297">
        <f ca="1">+IF(ISERROR(HLOOKUP($B132,INDIRECT("'Monthly Resource Report'!"&amp;'Green Validation'!H$450676&amp;":"&amp;'Green Validation'!H$450677),'Green Validation'!H$450678,FALSE)),0,HLOOKUP($B132,INDIRECT("'Monthly Resource Report'!"&amp;'Green Validation'!H$450676&amp;":"&amp;'Green Validation'!H$450677),'Green Validation'!H$450678,FALSE))</f>
        <v>6.3829982025012546</v>
      </c>
      <c r="I132" s="317">
        <f ca="1">+IF(ISERROR(HLOOKUP($B132,INDIRECT("'Monthly Resource Report'!"&amp;'Green Validation'!I$450676&amp;":"&amp;'Green Validation'!I$450677),'Green Validation'!I$450678,FALSE)),0,HLOOKUP($B132,INDIRECT("'Monthly Resource Report'!"&amp;'Green Validation'!I$450676&amp;":"&amp;'Green Validation'!I$450677),'Green Validation'!I$450678,FALSE))</f>
        <v>0.22393827310238437</v>
      </c>
      <c r="J132" s="318">
        <f ca="1">+IF(ISERROR(HLOOKUP($B132,INDIRECT("'Monthly Resource Report'!"&amp;'Green Validation'!J$450676&amp;":"&amp;'Green Validation'!J$450677),'Green Validation'!J$450678,FALSE)),0,HLOOKUP($B132,INDIRECT("'Monthly Resource Report'!"&amp;'Green Validation'!J$450676&amp;":"&amp;'Green Validation'!J$450677),'Green Validation'!J$450678,FALSE))</f>
        <v>0.19023736053710583</v>
      </c>
      <c r="L132" s="301">
        <v>45200</v>
      </c>
      <c r="M132" s="294">
        <v>223</v>
      </c>
      <c r="N132" s="297">
        <v>6.3828421163287903</v>
      </c>
      <c r="O132" s="299">
        <v>0.22500000000000001</v>
      </c>
      <c r="P132" s="295">
        <v>0.19</v>
      </c>
      <c r="Q132" s="294">
        <f ca="1">+IF(ISERROR(HLOOKUP($B132,INDIRECT("'Monthly Resource Report'!"&amp;'Green Validation'!Q$450676&amp;":"&amp;'Green Validation'!Q$450677),'Green Validation'!Q$450678,FALSE)),0,HLOOKUP($B132,INDIRECT("'Monthly Resource Report'!"&amp;'Green Validation'!Q$450676&amp;":"&amp;'Green Validation'!Q$450677),'Green Validation'!Q$450678,FALSE))</f>
        <v>223</v>
      </c>
      <c r="R132" s="297">
        <f ca="1">+IF(ISERROR(HLOOKUP($B132,INDIRECT("'Monthly Resource Report'!"&amp;'Green Validation'!R$450676&amp;":"&amp;'Green Validation'!R$450677),'Green Validation'!R$450678,FALSE)),0,HLOOKUP($B132,INDIRECT("'Monthly Resource Report'!"&amp;'Green Validation'!R$450676&amp;":"&amp;'Green Validation'!R$450677),'Green Validation'!R$450678,FALSE))</f>
        <v>6.382994303456079</v>
      </c>
      <c r="S132" s="317">
        <f ca="1">+IF(ISERROR(HLOOKUP($B132,INDIRECT("'Monthly Resource Report'!"&amp;'Green Validation'!S$450676&amp;":"&amp;'Green Validation'!S$450677),'Green Validation'!S$450678,FALSE)),0,HLOOKUP($B132,INDIRECT("'Monthly Resource Report'!"&amp;'Green Validation'!S$450676&amp;":"&amp;'Green Validation'!S$450677),'Green Validation'!S$450678,FALSE))</f>
        <v>0.22412822638563298</v>
      </c>
      <c r="T132" s="318">
        <f ca="1">+IF(ISERROR(HLOOKUP($B132,INDIRECT("'Monthly Resource Report'!"&amp;'Green Validation'!T$450676&amp;":"&amp;'Green Validation'!T$450677),'Green Validation'!T$450678,FALSE)),0,HLOOKUP($B132,INDIRECT("'Monthly Resource Report'!"&amp;'Green Validation'!T$450676&amp;":"&amp;'Green Validation'!T$450677),'Green Validation'!T$450678,FALSE))</f>
        <v>0.19026712743528557</v>
      </c>
    </row>
    <row r="133" spans="2:20" s="29" customFormat="1">
      <c r="B133" s="301">
        <v>45231</v>
      </c>
      <c r="C133" s="294">
        <v>231</v>
      </c>
      <c r="D133" s="297">
        <v>6.3828421163287903</v>
      </c>
      <c r="E133" s="299">
        <v>0.22500000000000001</v>
      </c>
      <c r="F133" s="295">
        <v>0.19</v>
      </c>
      <c r="G133" s="294">
        <f ca="1">+IF(ISERROR(HLOOKUP($B133,INDIRECT("'Monthly Resource Report'!"&amp;'Green Validation'!G$450676&amp;":"&amp;'Green Validation'!G$450677),'Green Validation'!G$450678,FALSE)),0,HLOOKUP($B133,INDIRECT("'Monthly Resource Report'!"&amp;'Green Validation'!G$450676&amp;":"&amp;'Green Validation'!G$450677),'Green Validation'!G$450678,FALSE))</f>
        <v>231</v>
      </c>
      <c r="H133" s="297">
        <f ca="1">+IF(ISERROR(HLOOKUP($B133,INDIRECT("'Monthly Resource Report'!"&amp;'Green Validation'!H$450676&amp;":"&amp;'Green Validation'!H$450677),'Green Validation'!H$450678,FALSE)),0,HLOOKUP($B133,INDIRECT("'Monthly Resource Report'!"&amp;'Green Validation'!H$450676&amp;":"&amp;'Green Validation'!H$450677),'Green Validation'!H$450678,FALSE))</f>
        <v>6.3829990352456907</v>
      </c>
      <c r="I133" s="317">
        <f ca="1">+IF(ISERROR(HLOOKUP($B133,INDIRECT("'Monthly Resource Report'!"&amp;'Green Validation'!I$450676&amp;":"&amp;'Green Validation'!I$450677),'Green Validation'!I$450678,FALSE)),0,HLOOKUP($B133,INDIRECT("'Monthly Resource Report'!"&amp;'Green Validation'!I$450676&amp;":"&amp;'Green Validation'!I$450677),'Green Validation'!I$450678,FALSE))</f>
        <v>0.22423864541984923</v>
      </c>
      <c r="J133" s="318">
        <f ca="1">+IF(ISERROR(HLOOKUP($B133,INDIRECT("'Monthly Resource Report'!"&amp;'Green Validation'!J$450676&amp;":"&amp;'Green Validation'!J$450677),'Green Validation'!J$450678,FALSE)),0,HLOOKUP($B133,INDIRECT("'Monthly Resource Report'!"&amp;'Green Validation'!J$450676&amp;":"&amp;'Green Validation'!J$450677),'Green Validation'!J$450678,FALSE))</f>
        <v>0.1903617950027236</v>
      </c>
      <c r="L133" s="301">
        <v>45231</v>
      </c>
      <c r="M133" s="294">
        <v>223</v>
      </c>
      <c r="N133" s="297">
        <v>6.3828421163287903</v>
      </c>
      <c r="O133" s="299">
        <v>0.22500000000000001</v>
      </c>
      <c r="P133" s="295">
        <v>0.19</v>
      </c>
      <c r="Q133" s="294">
        <f ca="1">+IF(ISERROR(HLOOKUP($B133,INDIRECT("'Monthly Resource Report'!"&amp;'Green Validation'!Q$450676&amp;":"&amp;'Green Validation'!Q$450677),'Green Validation'!Q$450678,FALSE)),0,HLOOKUP($B133,INDIRECT("'Monthly Resource Report'!"&amp;'Green Validation'!Q$450676&amp;":"&amp;'Green Validation'!Q$450677),'Green Validation'!Q$450678,FALSE))</f>
        <v>223</v>
      </c>
      <c r="R133" s="297">
        <f ca="1">+IF(ISERROR(HLOOKUP($B133,INDIRECT("'Monthly Resource Report'!"&amp;'Green Validation'!R$450676&amp;":"&amp;'Green Validation'!R$450677),'Green Validation'!R$450678,FALSE)),0,HLOOKUP($B133,INDIRECT("'Monthly Resource Report'!"&amp;'Green Validation'!R$450676&amp;":"&amp;'Green Validation'!R$450677),'Green Validation'!R$450678,FALSE))</f>
        <v>6.3829940087800061</v>
      </c>
      <c r="S133" s="317">
        <f ca="1">+IF(ISERROR(HLOOKUP($B133,INDIRECT("'Monthly Resource Report'!"&amp;'Green Validation'!S$450676&amp;":"&amp;'Green Validation'!S$450677),'Green Validation'!S$450678,FALSE)),0,HLOOKUP($B133,INDIRECT("'Monthly Resource Report'!"&amp;'Green Validation'!S$450676&amp;":"&amp;'Green Validation'!S$450677),'Green Validation'!S$450678,FALSE))</f>
        <v>0.22434202174988557</v>
      </c>
      <c r="T133" s="318">
        <f ca="1">+IF(ISERROR(HLOOKUP($B133,INDIRECT("'Monthly Resource Report'!"&amp;'Green Validation'!T$450676&amp;":"&amp;'Green Validation'!T$450677),'Green Validation'!T$450678,FALSE)),0,HLOOKUP($B133,INDIRECT("'Monthly Resource Report'!"&amp;'Green Validation'!T$450676&amp;":"&amp;'Green Validation'!T$450677),'Green Validation'!T$450678,FALSE))</f>
        <v>0.19018156152206203</v>
      </c>
    </row>
    <row r="134" spans="2:20" s="29" customFormat="1">
      <c r="B134" s="301">
        <v>45261</v>
      </c>
      <c r="C134" s="294">
        <v>231</v>
      </c>
      <c r="D134" s="297">
        <v>6.3828421163287903</v>
      </c>
      <c r="E134" s="299">
        <v>0.22500000000000001</v>
      </c>
      <c r="F134" s="295">
        <v>0.19</v>
      </c>
      <c r="G134" s="294">
        <f ca="1">+IF(ISERROR(HLOOKUP($B134,INDIRECT("'Monthly Resource Report'!"&amp;'Green Validation'!G$450676&amp;":"&amp;'Green Validation'!G$450677),'Green Validation'!G$450678,FALSE)),0,HLOOKUP($B134,INDIRECT("'Monthly Resource Report'!"&amp;'Green Validation'!G$450676&amp;":"&amp;'Green Validation'!G$450677),'Green Validation'!G$450678,FALSE))</f>
        <v>231</v>
      </c>
      <c r="H134" s="297">
        <f ca="1">+IF(ISERROR(HLOOKUP($B134,INDIRECT("'Monthly Resource Report'!"&amp;'Green Validation'!H$450676&amp;":"&amp;'Green Validation'!H$450677),'Green Validation'!H$450678,FALSE)),0,HLOOKUP($B134,INDIRECT("'Monthly Resource Report'!"&amp;'Green Validation'!H$450676&amp;":"&amp;'Green Validation'!H$450677),'Green Validation'!H$450678,FALSE))</f>
        <v>6.3829975751606689</v>
      </c>
      <c r="I134" s="317">
        <f ca="1">+IF(ISERROR(HLOOKUP($B134,INDIRECT("'Monthly Resource Report'!"&amp;'Green Validation'!I$450676&amp;":"&amp;'Green Validation'!I$450677),'Green Validation'!I$450678,FALSE)),0,HLOOKUP($B134,INDIRECT("'Monthly Resource Report'!"&amp;'Green Validation'!I$450676&amp;":"&amp;'Green Validation'!I$450677),'Green Validation'!I$450678,FALSE))</f>
        <v>0.22420449309404925</v>
      </c>
      <c r="J134" s="318">
        <f ca="1">+IF(ISERROR(HLOOKUP($B134,INDIRECT("'Monthly Resource Report'!"&amp;'Green Validation'!J$450676&amp;":"&amp;'Green Validation'!J$450677),'Green Validation'!J$450678,FALSE)),0,HLOOKUP($B134,INDIRECT("'Monthly Resource Report'!"&amp;'Green Validation'!J$450676&amp;":"&amp;'Green Validation'!J$450677),'Green Validation'!J$450678,FALSE))</f>
        <v>0.19023653243571623</v>
      </c>
      <c r="L134" s="301">
        <v>45261</v>
      </c>
      <c r="M134" s="294">
        <v>223</v>
      </c>
      <c r="N134" s="297">
        <v>6.3828421163287903</v>
      </c>
      <c r="O134" s="299">
        <v>0.22500000000000001</v>
      </c>
      <c r="P134" s="295">
        <v>0.19</v>
      </c>
      <c r="Q134" s="294">
        <f ca="1">+IF(ISERROR(HLOOKUP($B134,INDIRECT("'Monthly Resource Report'!"&amp;'Green Validation'!Q$450676&amp;":"&amp;'Green Validation'!Q$450677),'Green Validation'!Q$450678,FALSE)),0,HLOOKUP($B134,INDIRECT("'Monthly Resource Report'!"&amp;'Green Validation'!Q$450676&amp;":"&amp;'Green Validation'!Q$450677),'Green Validation'!Q$450678,FALSE))</f>
        <v>223</v>
      </c>
      <c r="R134" s="297">
        <f ca="1">+IF(ISERROR(HLOOKUP($B134,INDIRECT("'Monthly Resource Report'!"&amp;'Green Validation'!R$450676&amp;":"&amp;'Green Validation'!R$450677),'Green Validation'!R$450678,FALSE)),0,HLOOKUP($B134,INDIRECT("'Monthly Resource Report'!"&amp;'Green Validation'!R$450676&amp;":"&amp;'Green Validation'!R$450677),'Green Validation'!R$450678,FALSE))</f>
        <v>6.3829933354901325</v>
      </c>
      <c r="S134" s="317">
        <f ca="1">+IF(ISERROR(HLOOKUP($B134,INDIRECT("'Monthly Resource Report'!"&amp;'Green Validation'!S$450676&amp;":"&amp;'Green Validation'!S$450677),'Green Validation'!S$450678,FALSE)),0,HLOOKUP($B134,INDIRECT("'Monthly Resource Report'!"&amp;'Green Validation'!S$450676&amp;":"&amp;'Green Validation'!S$450677),'Green Validation'!S$450678,FALSE))</f>
        <v>0.22427441048932051</v>
      </c>
      <c r="T134" s="318">
        <f ca="1">+IF(ISERROR(HLOOKUP($B134,INDIRECT("'Monthly Resource Report'!"&amp;'Green Validation'!T$450676&amp;":"&amp;'Green Validation'!T$450677),'Green Validation'!T$450678,FALSE)),0,HLOOKUP($B134,INDIRECT("'Monthly Resource Report'!"&amp;'Green Validation'!T$450676&amp;":"&amp;'Green Validation'!T$450677),'Green Validation'!T$450678,FALSE))</f>
        <v>0.1903379974545123</v>
      </c>
    </row>
    <row r="135" spans="2:20" s="29" customFormat="1">
      <c r="B135" s="301">
        <v>45292</v>
      </c>
      <c r="C135" s="294">
        <v>231</v>
      </c>
      <c r="D135" s="297">
        <v>6.5564554218929327</v>
      </c>
      <c r="E135" s="299">
        <v>0.22500000000000001</v>
      </c>
      <c r="F135" s="295">
        <v>0.19</v>
      </c>
      <c r="G135" s="294">
        <f ca="1">+IF(ISERROR(HLOOKUP($B135,INDIRECT("'Monthly Resource Report'!"&amp;'Green Validation'!G$450676&amp;":"&amp;'Green Validation'!G$450677),'Green Validation'!G$450678,FALSE)),0,HLOOKUP($B135,INDIRECT("'Monthly Resource Report'!"&amp;'Green Validation'!G$450676&amp;":"&amp;'Green Validation'!G$450677),'Green Validation'!G$450678,FALSE))</f>
        <v>231</v>
      </c>
      <c r="H135" s="297">
        <f ca="1">+IF(ISERROR(HLOOKUP($B135,INDIRECT("'Monthly Resource Report'!"&amp;'Green Validation'!H$450676&amp;":"&amp;'Green Validation'!H$450677),'Green Validation'!H$450678,FALSE)),0,HLOOKUP($B135,INDIRECT("'Monthly Resource Report'!"&amp;'Green Validation'!H$450676&amp;":"&amp;'Green Validation'!H$450677),'Green Validation'!H$450678,FALSE))</f>
        <v>6.5560051323808812</v>
      </c>
      <c r="I135" s="317">
        <f ca="1">+IF(ISERROR(HLOOKUP($B135,INDIRECT("'Monthly Resource Report'!"&amp;'Green Validation'!I$450676&amp;":"&amp;'Green Validation'!I$450677),'Green Validation'!I$450678,FALSE)),0,HLOOKUP($B135,INDIRECT("'Monthly Resource Report'!"&amp;'Green Validation'!I$450676&amp;":"&amp;'Green Validation'!I$450677),'Green Validation'!I$450678,FALSE))</f>
        <v>0.22439591841170711</v>
      </c>
      <c r="J135" s="318">
        <f ca="1">+IF(ISERROR(HLOOKUP($B135,INDIRECT("'Monthly Resource Report'!"&amp;'Green Validation'!J$450676&amp;":"&amp;'Green Validation'!J$450677),'Green Validation'!J$450678,FALSE)),0,HLOOKUP($B135,INDIRECT("'Monthly Resource Report'!"&amp;'Green Validation'!J$450676&amp;":"&amp;'Green Validation'!J$450677),'Green Validation'!J$450678,FALSE))</f>
        <v>0.19034660563958417</v>
      </c>
      <c r="L135" s="301">
        <v>45292</v>
      </c>
      <c r="M135" s="294">
        <v>223</v>
      </c>
      <c r="N135" s="297">
        <v>6.5564554218929327</v>
      </c>
      <c r="O135" s="299">
        <v>0.22500000000000001</v>
      </c>
      <c r="P135" s="295">
        <v>0.19</v>
      </c>
      <c r="Q135" s="294">
        <f ca="1">+IF(ISERROR(HLOOKUP($B135,INDIRECT("'Monthly Resource Report'!"&amp;'Green Validation'!Q$450676&amp;":"&amp;'Green Validation'!Q$450677),'Green Validation'!Q$450678,FALSE)),0,HLOOKUP($B135,INDIRECT("'Monthly Resource Report'!"&amp;'Green Validation'!Q$450676&amp;":"&amp;'Green Validation'!Q$450677),'Green Validation'!Q$450678,FALSE))</f>
        <v>223</v>
      </c>
      <c r="R135" s="297">
        <f ca="1">+IF(ISERROR(HLOOKUP($B135,INDIRECT("'Monthly Resource Report'!"&amp;'Green Validation'!R$450676&amp;":"&amp;'Green Validation'!R$450677),'Green Validation'!R$450678,FALSE)),0,HLOOKUP($B135,INDIRECT("'Monthly Resource Report'!"&amp;'Green Validation'!R$450676&amp;":"&amp;'Green Validation'!R$450677),'Green Validation'!R$450678,FALSE))</f>
        <v>6.5559907310471619</v>
      </c>
      <c r="S135" s="317">
        <f ca="1">+IF(ISERROR(HLOOKUP($B135,INDIRECT("'Monthly Resource Report'!"&amp;'Green Validation'!S$450676&amp;":"&amp;'Green Validation'!S$450677),'Green Validation'!S$450678,FALSE)),0,HLOOKUP($B135,INDIRECT("'Monthly Resource Report'!"&amp;'Green Validation'!S$450676&amp;":"&amp;'Green Validation'!S$450677),'Green Validation'!S$450678,FALSE))</f>
        <v>0.22454038784211086</v>
      </c>
      <c r="T135" s="318">
        <f ca="1">+IF(ISERROR(HLOOKUP($B135,INDIRECT("'Monthly Resource Report'!"&amp;'Green Validation'!T$450676&amp;":"&amp;'Green Validation'!T$450677),'Green Validation'!T$450678,FALSE)),0,HLOOKUP($B135,INDIRECT("'Monthly Resource Report'!"&amp;'Green Validation'!T$450676&amp;":"&amp;'Green Validation'!T$450677),'Green Validation'!T$450678,FALSE))</f>
        <v>0.1901677268284982</v>
      </c>
    </row>
    <row r="136" spans="2:20" s="29" customFormat="1">
      <c r="B136" s="301">
        <v>45323</v>
      </c>
      <c r="C136" s="294">
        <v>231</v>
      </c>
      <c r="D136" s="297">
        <v>6.5564554218929327</v>
      </c>
      <c r="E136" s="299">
        <v>0.22500000000000001</v>
      </c>
      <c r="F136" s="295">
        <v>0.19</v>
      </c>
      <c r="G136" s="294">
        <f ca="1">+IF(ISERROR(HLOOKUP($B136,INDIRECT("'Monthly Resource Report'!"&amp;'Green Validation'!G$450676&amp;":"&amp;'Green Validation'!G$450677),'Green Validation'!G$450678,FALSE)),0,HLOOKUP($B136,INDIRECT("'Monthly Resource Report'!"&amp;'Green Validation'!G$450676&amp;":"&amp;'Green Validation'!G$450677),'Green Validation'!G$450678,FALSE))</f>
        <v>231</v>
      </c>
      <c r="H136" s="297">
        <f ca="1">+IF(ISERROR(HLOOKUP($B136,INDIRECT("'Monthly Resource Report'!"&amp;'Green Validation'!H$450676&amp;":"&amp;'Green Validation'!H$450677),'Green Validation'!H$450678,FALSE)),0,HLOOKUP($B136,INDIRECT("'Monthly Resource Report'!"&amp;'Green Validation'!H$450676&amp;":"&amp;'Green Validation'!H$450677),'Green Validation'!H$450678,FALSE))</f>
        <v>6.5560046930222553</v>
      </c>
      <c r="I136" s="317">
        <f ca="1">+IF(ISERROR(HLOOKUP($B136,INDIRECT("'Monthly Resource Report'!"&amp;'Green Validation'!I$450676&amp;":"&amp;'Green Validation'!I$450677),'Green Validation'!I$450678,FALSE)),0,HLOOKUP($B136,INDIRECT("'Monthly Resource Report'!"&amp;'Green Validation'!I$450676&amp;":"&amp;'Green Validation'!I$450677),'Green Validation'!I$450678,FALSE))</f>
        <v>0.22442837950861855</v>
      </c>
      <c r="J136" s="318">
        <f ca="1">+IF(ISERROR(HLOOKUP($B136,INDIRECT("'Monthly Resource Report'!"&amp;'Green Validation'!J$450676&amp;":"&amp;'Green Validation'!J$450677),'Green Validation'!J$450678,FALSE)),0,HLOOKUP($B136,INDIRECT("'Monthly Resource Report'!"&amp;'Green Validation'!J$450676&amp;":"&amp;'Green Validation'!J$450677),'Green Validation'!J$450678,FALSE))</f>
        <v>0.19036497022540153</v>
      </c>
      <c r="L136" s="301">
        <v>45323</v>
      </c>
      <c r="M136" s="294">
        <v>223</v>
      </c>
      <c r="N136" s="297">
        <v>6.5564554218929327</v>
      </c>
      <c r="O136" s="299">
        <v>0.22500000000000001</v>
      </c>
      <c r="P136" s="295">
        <v>0.19</v>
      </c>
      <c r="Q136" s="294">
        <f ca="1">+IF(ISERROR(HLOOKUP($B136,INDIRECT("'Monthly Resource Report'!"&amp;'Green Validation'!Q$450676&amp;":"&amp;'Green Validation'!Q$450677),'Green Validation'!Q$450678,FALSE)),0,HLOOKUP($B136,INDIRECT("'Monthly Resource Report'!"&amp;'Green Validation'!Q$450676&amp;":"&amp;'Green Validation'!Q$450677),'Green Validation'!Q$450678,FALSE))</f>
        <v>223</v>
      </c>
      <c r="R136" s="297">
        <f ca="1">+IF(ISERROR(HLOOKUP($B136,INDIRECT("'Monthly Resource Report'!"&amp;'Green Validation'!R$450676&amp;":"&amp;'Green Validation'!R$450677),'Green Validation'!R$450678,FALSE)),0,HLOOKUP($B136,INDIRECT("'Monthly Resource Report'!"&amp;'Green Validation'!R$450676&amp;":"&amp;'Green Validation'!R$450677),'Green Validation'!R$450678,FALSE))</f>
        <v>6.5559904204979569</v>
      </c>
      <c r="S136" s="317">
        <f ca="1">+IF(ISERROR(HLOOKUP($B136,INDIRECT("'Monthly Resource Report'!"&amp;'Green Validation'!S$450676&amp;":"&amp;'Green Validation'!S$450677),'Green Validation'!S$450678,FALSE)),0,HLOOKUP($B136,INDIRECT("'Monthly Resource Report'!"&amp;'Green Validation'!S$450676&amp;":"&amp;'Green Validation'!S$450677),'Green Validation'!S$450678,FALSE))</f>
        <v>0.22457251800415276</v>
      </c>
      <c r="T136" s="318">
        <f ca="1">+IF(ISERROR(HLOOKUP($B136,INDIRECT("'Monthly Resource Report'!"&amp;'Green Validation'!T$450676&amp;":"&amp;'Green Validation'!T$450677),'Green Validation'!T$450678,FALSE)),0,HLOOKUP($B136,INDIRECT("'Monthly Resource Report'!"&amp;'Green Validation'!T$450676&amp;":"&amp;'Green Validation'!T$450677),'Green Validation'!T$450678,FALSE))</f>
        <v>0.19018074266390964</v>
      </c>
    </row>
    <row r="137" spans="2:20" s="29" customFormat="1">
      <c r="B137" s="301">
        <v>45352</v>
      </c>
      <c r="C137" s="294">
        <v>231</v>
      </c>
      <c r="D137" s="297">
        <v>6.5564554218929327</v>
      </c>
      <c r="E137" s="299">
        <v>0.22500000000000001</v>
      </c>
      <c r="F137" s="295">
        <v>0.19</v>
      </c>
      <c r="G137" s="294">
        <f ca="1">+IF(ISERROR(HLOOKUP($B137,INDIRECT("'Monthly Resource Report'!"&amp;'Green Validation'!G$450676&amp;":"&amp;'Green Validation'!G$450677),'Green Validation'!G$450678,FALSE)),0,HLOOKUP($B137,INDIRECT("'Monthly Resource Report'!"&amp;'Green Validation'!G$450676&amp;":"&amp;'Green Validation'!G$450677),'Green Validation'!G$450678,FALSE))</f>
        <v>231</v>
      </c>
      <c r="H137" s="297">
        <f ca="1">+IF(ISERROR(HLOOKUP($B137,INDIRECT("'Monthly Resource Report'!"&amp;'Green Validation'!H$450676&amp;":"&amp;'Green Validation'!H$450677),'Green Validation'!H$450678,FALSE)),0,HLOOKUP($B137,INDIRECT("'Monthly Resource Report'!"&amp;'Green Validation'!H$450676&amp;":"&amp;'Green Validation'!H$450677),'Green Validation'!H$450678,FALSE))</f>
        <v>6.5559988776655445</v>
      </c>
      <c r="I137" s="317">
        <f ca="1">+IF(ISERROR(HLOOKUP($B137,INDIRECT("'Monthly Resource Report'!"&amp;'Green Validation'!I$450676&amp;":"&amp;'Green Validation'!I$450677),'Green Validation'!I$450678,FALSE)),0,HLOOKUP($B137,INDIRECT("'Monthly Resource Report'!"&amp;'Green Validation'!I$450676&amp;":"&amp;'Green Validation'!I$450677),'Green Validation'!I$450678,FALSE))</f>
        <v>0.224360103438216</v>
      </c>
      <c r="J137" s="318">
        <f ca="1">+IF(ISERROR(HLOOKUP($B137,INDIRECT("'Monthly Resource Report'!"&amp;'Green Validation'!J$450676&amp;":"&amp;'Green Validation'!J$450677),'Green Validation'!J$450678,FALSE)),0,HLOOKUP($B137,INDIRECT("'Monthly Resource Report'!"&amp;'Green Validation'!J$450676&amp;":"&amp;'Green Validation'!J$450677),'Green Validation'!J$450678,FALSE))</f>
        <v>0.19015886815800015</v>
      </c>
      <c r="L137" s="301">
        <v>45352</v>
      </c>
      <c r="M137" s="294">
        <v>223</v>
      </c>
      <c r="N137" s="297">
        <v>6.5564554218929327</v>
      </c>
      <c r="O137" s="299">
        <v>0.22500000000000001</v>
      </c>
      <c r="P137" s="295">
        <v>0.19</v>
      </c>
      <c r="Q137" s="294">
        <f ca="1">+IF(ISERROR(HLOOKUP($B137,INDIRECT("'Monthly Resource Report'!"&amp;'Green Validation'!Q$450676&amp;":"&amp;'Green Validation'!Q$450677),'Green Validation'!Q$450678,FALSE)),0,HLOOKUP($B137,INDIRECT("'Monthly Resource Report'!"&amp;'Green Validation'!Q$450676&amp;":"&amp;'Green Validation'!Q$450677),'Green Validation'!Q$450678,FALSE))</f>
        <v>223</v>
      </c>
      <c r="R137" s="297">
        <f ca="1">+IF(ISERROR(HLOOKUP($B137,INDIRECT("'Monthly Resource Report'!"&amp;'Green Validation'!R$450676&amp;":"&amp;'Green Validation'!R$450677),'Green Validation'!R$450678,FALSE)),0,HLOOKUP($B137,INDIRECT("'Monthly Resource Report'!"&amp;'Green Validation'!R$450676&amp;":"&amp;'Green Validation'!R$450677),'Green Validation'!R$450678,FALSE))</f>
        <v>6.5559920239926575</v>
      </c>
      <c r="S137" s="317">
        <f ca="1">+IF(ISERROR(HLOOKUP($B137,INDIRECT("'Monthly Resource Report'!"&amp;'Green Validation'!S$450676&amp;":"&amp;'Green Validation'!S$450677),'Green Validation'!S$450678,FALSE)),0,HLOOKUP($B137,INDIRECT("'Monthly Resource Report'!"&amp;'Green Validation'!S$450676&amp;":"&amp;'Green Validation'!S$450677),'Green Validation'!S$450678,FALSE))</f>
        <v>0.22442262703605004</v>
      </c>
      <c r="T137" s="318">
        <f ca="1">+IF(ISERROR(HLOOKUP($B137,INDIRECT("'Monthly Resource Report'!"&amp;'Green Validation'!T$450676&amp;":"&amp;'Green Validation'!T$450677),'Green Validation'!T$450678,FALSE)),0,HLOOKUP($B137,INDIRECT("'Monthly Resource Report'!"&amp;'Green Validation'!T$450676&amp;":"&amp;'Green Validation'!T$450677),'Green Validation'!T$450678,FALSE))</f>
        <v>0.19017423403340736</v>
      </c>
    </row>
    <row r="138" spans="2:20" s="29" customFormat="1">
      <c r="B138" s="301">
        <v>45383</v>
      </c>
      <c r="C138" s="294">
        <v>231</v>
      </c>
      <c r="D138" s="297">
        <v>6.5564554218929327</v>
      </c>
      <c r="E138" s="299">
        <v>0.22500000000000001</v>
      </c>
      <c r="F138" s="295">
        <v>0.19</v>
      </c>
      <c r="G138" s="294">
        <f ca="1">+IF(ISERROR(HLOOKUP($B138,INDIRECT("'Monthly Resource Report'!"&amp;'Green Validation'!G$450676&amp;":"&amp;'Green Validation'!G$450677),'Green Validation'!G$450678,FALSE)),0,HLOOKUP($B138,INDIRECT("'Monthly Resource Report'!"&amp;'Green Validation'!G$450676&amp;":"&amp;'Green Validation'!G$450677),'Green Validation'!G$450678,FALSE))</f>
        <v>231</v>
      </c>
      <c r="H138" s="297">
        <f ca="1">+IF(ISERROR(HLOOKUP($B138,INDIRECT("'Monthly Resource Report'!"&amp;'Green Validation'!H$450676&amp;":"&amp;'Green Validation'!H$450677),'Green Validation'!H$450678,FALSE)),0,HLOOKUP($B138,INDIRECT("'Monthly Resource Report'!"&amp;'Green Validation'!H$450676&amp;":"&amp;'Green Validation'!H$450677),'Green Validation'!H$450678,FALSE))</f>
        <v>6.5560018119176569</v>
      </c>
      <c r="I138" s="317">
        <f ca="1">+IF(ISERROR(HLOOKUP($B138,INDIRECT("'Monthly Resource Report'!"&amp;'Green Validation'!I$450676&amp;":"&amp;'Green Validation'!I$450677),'Green Validation'!I$450678,FALSE)),0,HLOOKUP($B138,INDIRECT("'Monthly Resource Report'!"&amp;'Green Validation'!I$450676&amp;":"&amp;'Green Validation'!I$450677),'Green Validation'!I$450678,FALSE))</f>
        <v>0.22367129811186809</v>
      </c>
      <c r="J138" s="318">
        <f ca="1">+IF(ISERROR(HLOOKUP($B138,INDIRECT("'Monthly Resource Report'!"&amp;'Green Validation'!J$450676&amp;":"&amp;'Green Validation'!J$450677),'Green Validation'!J$450678,FALSE)),0,HLOOKUP($B138,INDIRECT("'Monthly Resource Report'!"&amp;'Green Validation'!J$450676&amp;":"&amp;'Green Validation'!J$450677),'Green Validation'!J$450678,FALSE))</f>
        <v>0.19158903049377324</v>
      </c>
      <c r="L138" s="301">
        <v>45383</v>
      </c>
      <c r="M138" s="294">
        <v>223</v>
      </c>
      <c r="N138" s="297">
        <v>6.5564554218929327</v>
      </c>
      <c r="O138" s="299">
        <v>0.22500000000000001</v>
      </c>
      <c r="P138" s="295">
        <v>0.19</v>
      </c>
      <c r="Q138" s="294">
        <f ca="1">+IF(ISERROR(HLOOKUP($B138,INDIRECT("'Monthly Resource Report'!"&amp;'Green Validation'!Q$450676&amp;":"&amp;'Green Validation'!Q$450677),'Green Validation'!Q$450678,FALSE)),0,HLOOKUP($B138,INDIRECT("'Monthly Resource Report'!"&amp;'Green Validation'!Q$450676&amp;":"&amp;'Green Validation'!Q$450677),'Green Validation'!Q$450678,FALSE))</f>
        <v>223</v>
      </c>
      <c r="R138" s="297">
        <f ca="1">+IF(ISERROR(HLOOKUP($B138,INDIRECT("'Monthly Resource Report'!"&amp;'Green Validation'!R$450676&amp;":"&amp;'Green Validation'!R$450677),'Green Validation'!R$450678,FALSE)),0,HLOOKUP($B138,INDIRECT("'Monthly Resource Report'!"&amp;'Green Validation'!R$450676&amp;":"&amp;'Green Validation'!R$450677),'Green Validation'!R$450678,FALSE))</f>
        <v>6.5559933435117896</v>
      </c>
      <c r="S138" s="317">
        <f ca="1">+IF(ISERROR(HLOOKUP($B138,INDIRECT("'Monthly Resource Report'!"&amp;'Green Validation'!S$450676&amp;":"&amp;'Green Validation'!S$450677),'Green Validation'!S$450678,FALSE)),0,HLOOKUP($B138,INDIRECT("'Monthly Resource Report'!"&amp;'Green Validation'!S$450676&amp;":"&amp;'Green Validation'!S$450677),'Green Validation'!S$450678,FALSE))</f>
        <v>0.22414505889257294</v>
      </c>
      <c r="T138" s="318">
        <f ca="1">+IF(ISERROR(HLOOKUP($B138,INDIRECT("'Monthly Resource Report'!"&amp;'Green Validation'!T$450676&amp;":"&amp;'Green Validation'!T$450677),'Green Validation'!T$450678,FALSE)),0,HLOOKUP($B138,INDIRECT("'Monthly Resource Report'!"&amp;'Green Validation'!T$450676&amp;":"&amp;'Green Validation'!T$450677),'Green Validation'!T$450678,FALSE))</f>
        <v>0.1902737607003914</v>
      </c>
    </row>
    <row r="139" spans="2:20" s="29" customFormat="1">
      <c r="B139" s="301">
        <v>45413</v>
      </c>
      <c r="C139" s="294">
        <v>231</v>
      </c>
      <c r="D139" s="297">
        <v>6.5564554218929327</v>
      </c>
      <c r="E139" s="299">
        <v>0.21</v>
      </c>
      <c r="F139" s="295">
        <v>0.19</v>
      </c>
      <c r="G139" s="294">
        <f ca="1">+IF(ISERROR(HLOOKUP($B139,INDIRECT("'Monthly Resource Report'!"&amp;'Green Validation'!G$450676&amp;":"&amp;'Green Validation'!G$450677),'Green Validation'!G$450678,FALSE)),0,HLOOKUP($B139,INDIRECT("'Monthly Resource Report'!"&amp;'Green Validation'!G$450676&amp;":"&amp;'Green Validation'!G$450677),'Green Validation'!G$450678,FALSE))</f>
        <v>231</v>
      </c>
      <c r="H139" s="297">
        <f ca="1">+IF(ISERROR(HLOOKUP($B139,INDIRECT("'Monthly Resource Report'!"&amp;'Green Validation'!H$450676&amp;":"&amp;'Green Validation'!H$450677),'Green Validation'!H$450678,FALSE)),0,HLOOKUP($B139,INDIRECT("'Monthly Resource Report'!"&amp;'Green Validation'!H$450676&amp;":"&amp;'Green Validation'!H$450677),'Green Validation'!H$450678,FALSE))</f>
        <v>6.5560056244275593</v>
      </c>
      <c r="I139" s="317">
        <f ca="1">+IF(ISERROR(HLOOKUP($B139,INDIRECT("'Monthly Resource Report'!"&amp;'Green Validation'!I$450676&amp;":"&amp;'Green Validation'!I$450677),'Green Validation'!I$450678,FALSE)),0,HLOOKUP($B139,INDIRECT("'Monthly Resource Report'!"&amp;'Green Validation'!I$450676&amp;":"&amp;'Green Validation'!I$450677),'Green Validation'!I$450678,FALSE))</f>
        <v>0.20859485327231825</v>
      </c>
      <c r="J139" s="318">
        <f ca="1">+IF(ISERROR(HLOOKUP($B139,INDIRECT("'Monthly Resource Report'!"&amp;'Green Validation'!J$450676&amp;":"&amp;'Green Validation'!J$450677),'Green Validation'!J$450678,FALSE)),0,HLOOKUP($B139,INDIRECT("'Monthly Resource Report'!"&amp;'Green Validation'!J$450676&amp;":"&amp;'Green Validation'!J$450677),'Green Validation'!J$450678,FALSE))</f>
        <v>0.19024405492030694</v>
      </c>
      <c r="L139" s="301">
        <v>45413</v>
      </c>
      <c r="M139" s="294">
        <v>223</v>
      </c>
      <c r="N139" s="297">
        <v>6.5564554218929327</v>
      </c>
      <c r="O139" s="299">
        <v>0.21</v>
      </c>
      <c r="P139" s="295">
        <v>0.19</v>
      </c>
      <c r="Q139" s="294">
        <f ca="1">+IF(ISERROR(HLOOKUP($B139,INDIRECT("'Monthly Resource Report'!"&amp;'Green Validation'!Q$450676&amp;":"&amp;'Green Validation'!Q$450677),'Green Validation'!Q$450678,FALSE)),0,HLOOKUP($B139,INDIRECT("'Monthly Resource Report'!"&amp;'Green Validation'!Q$450676&amp;":"&amp;'Green Validation'!Q$450677),'Green Validation'!Q$450678,FALSE))</f>
        <v>223</v>
      </c>
      <c r="R139" s="297">
        <f ca="1">+IF(ISERROR(HLOOKUP($B139,INDIRECT("'Monthly Resource Report'!"&amp;'Green Validation'!R$450676&amp;":"&amp;'Green Validation'!R$450677),'Green Validation'!R$450678,FALSE)),0,HLOOKUP($B139,INDIRECT("'Monthly Resource Report'!"&amp;'Green Validation'!R$450676&amp;":"&amp;'Green Validation'!R$450677),'Green Validation'!R$450678,FALSE))</f>
        <v>6.5559915333772638</v>
      </c>
      <c r="S139" s="317">
        <f ca="1">+IF(ISERROR(HLOOKUP($B139,INDIRECT("'Monthly Resource Report'!"&amp;'Green Validation'!S$450676&amp;":"&amp;'Green Validation'!S$450677),'Green Validation'!S$450678,FALSE)),0,HLOOKUP($B139,INDIRECT("'Monthly Resource Report'!"&amp;'Green Validation'!S$450676&amp;":"&amp;'Green Validation'!S$450677),'Green Validation'!S$450678,FALSE))</f>
        <v>0.2088481354524202</v>
      </c>
      <c r="T139" s="318">
        <f ca="1">+IF(ISERROR(HLOOKUP($B139,INDIRECT("'Monthly Resource Report'!"&amp;'Green Validation'!T$450676&amp;":"&amp;'Green Validation'!T$450677),'Green Validation'!T$450678,FALSE)),0,HLOOKUP($B139,INDIRECT("'Monthly Resource Report'!"&amp;'Green Validation'!T$450676&amp;":"&amp;'Green Validation'!T$450677),'Green Validation'!T$450678,FALSE))</f>
        <v>0.19026921614718911</v>
      </c>
    </row>
    <row r="140" spans="2:20" s="29" customFormat="1">
      <c r="B140" s="301">
        <v>45444</v>
      </c>
      <c r="C140" s="294">
        <v>231</v>
      </c>
      <c r="D140" s="297">
        <v>6.5564554218929327</v>
      </c>
      <c r="E140" s="299">
        <v>0.21</v>
      </c>
      <c r="F140" s="295">
        <v>0.19</v>
      </c>
      <c r="G140" s="294">
        <f ca="1">+IF(ISERROR(HLOOKUP($B140,INDIRECT("'Monthly Resource Report'!"&amp;'Green Validation'!G$450676&amp;":"&amp;'Green Validation'!G$450677),'Green Validation'!G$450678,FALSE)),0,HLOOKUP($B140,INDIRECT("'Monthly Resource Report'!"&amp;'Green Validation'!G$450676&amp;":"&amp;'Green Validation'!G$450677),'Green Validation'!G$450678,FALSE))</f>
        <v>231</v>
      </c>
      <c r="H140" s="297">
        <f ca="1">+IF(ISERROR(HLOOKUP($B140,INDIRECT("'Monthly Resource Report'!"&amp;'Green Validation'!H$450676&amp;":"&amp;'Green Validation'!H$450677),'Green Validation'!H$450678,FALSE)),0,HLOOKUP($B140,INDIRECT("'Monthly Resource Report'!"&amp;'Green Validation'!H$450676&amp;":"&amp;'Green Validation'!H$450677),'Green Validation'!H$450678,FALSE))</f>
        <v>6.5560052605839516</v>
      </c>
      <c r="I140" s="317">
        <f ca="1">+IF(ISERROR(HLOOKUP($B140,INDIRECT("'Monthly Resource Report'!"&amp;'Green Validation'!I$450676&amp;":"&amp;'Green Validation'!I$450677),'Green Validation'!I$450678,FALSE)),0,HLOOKUP($B140,INDIRECT("'Monthly Resource Report'!"&amp;'Green Validation'!I$450676&amp;":"&amp;'Green Validation'!I$450677),'Green Validation'!I$450678,FALSE))</f>
        <v>0.20875023034336718</v>
      </c>
      <c r="J140" s="318">
        <f ca="1">+IF(ISERROR(HLOOKUP($B140,INDIRECT("'Monthly Resource Report'!"&amp;'Green Validation'!J$450676&amp;":"&amp;'Green Validation'!J$450677),'Green Validation'!J$450678,FALSE)),0,HLOOKUP($B140,INDIRECT("'Monthly Resource Report'!"&amp;'Green Validation'!J$450676&amp;":"&amp;'Green Validation'!J$450677),'Green Validation'!J$450678,FALSE))</f>
        <v>0.19050055666627641</v>
      </c>
      <c r="L140" s="301">
        <v>45444</v>
      </c>
      <c r="M140" s="294">
        <v>223</v>
      </c>
      <c r="N140" s="297">
        <v>6.5564554218929327</v>
      </c>
      <c r="O140" s="299">
        <v>0.21</v>
      </c>
      <c r="P140" s="295">
        <v>0.19</v>
      </c>
      <c r="Q140" s="294">
        <f ca="1">+IF(ISERROR(HLOOKUP($B140,INDIRECT("'Monthly Resource Report'!"&amp;'Green Validation'!Q$450676&amp;":"&amp;'Green Validation'!Q$450677),'Green Validation'!Q$450678,FALSE)),0,HLOOKUP($B140,INDIRECT("'Monthly Resource Report'!"&amp;'Green Validation'!Q$450676&amp;":"&amp;'Green Validation'!Q$450677),'Green Validation'!Q$450678,FALSE))</f>
        <v>223</v>
      </c>
      <c r="R140" s="297">
        <f ca="1">+IF(ISERROR(HLOOKUP($B140,INDIRECT("'Monthly Resource Report'!"&amp;'Green Validation'!R$450676&amp;":"&amp;'Green Validation'!R$450677),'Green Validation'!R$450678,FALSE)),0,HLOOKUP($B140,INDIRECT("'Monthly Resource Report'!"&amp;'Green Validation'!R$450676&amp;":"&amp;'Green Validation'!R$450677),'Green Validation'!R$450678,FALSE))</f>
        <v>6.5559918229721248</v>
      </c>
      <c r="S140" s="317">
        <f ca="1">+IF(ISERROR(HLOOKUP($B140,INDIRECT("'Monthly Resource Report'!"&amp;'Green Validation'!S$450676&amp;":"&amp;'Green Validation'!S$450677),'Green Validation'!S$450678,FALSE)),0,HLOOKUP($B140,INDIRECT("'Monthly Resource Report'!"&amp;'Green Validation'!S$450676&amp;":"&amp;'Green Validation'!S$450677),'Green Validation'!S$450678,FALSE))</f>
        <v>0.20898234179107478</v>
      </c>
      <c r="T140" s="318">
        <f ca="1">+IF(ISERROR(HLOOKUP($B140,INDIRECT("'Monthly Resource Report'!"&amp;'Green Validation'!T$450676&amp;":"&amp;'Green Validation'!T$450677),'Green Validation'!T$450678,FALSE)),0,HLOOKUP($B140,INDIRECT("'Monthly Resource Report'!"&amp;'Green Validation'!T$450676&amp;":"&amp;'Green Validation'!T$450677),'Green Validation'!T$450678,FALSE))</f>
        <v>0.19017614352379184</v>
      </c>
    </row>
    <row r="141" spans="2:20" s="29" customFormat="1">
      <c r="B141" s="301">
        <v>45474</v>
      </c>
      <c r="C141" s="294">
        <v>231</v>
      </c>
      <c r="D141" s="297">
        <v>6.5564554218929327</v>
      </c>
      <c r="E141" s="299">
        <v>0.21</v>
      </c>
      <c r="F141" s="295">
        <v>0.19</v>
      </c>
      <c r="G141" s="294">
        <f ca="1">+IF(ISERROR(HLOOKUP($B141,INDIRECT("'Monthly Resource Report'!"&amp;'Green Validation'!G$450676&amp;":"&amp;'Green Validation'!G$450677),'Green Validation'!G$450678,FALSE)),0,HLOOKUP($B141,INDIRECT("'Monthly Resource Report'!"&amp;'Green Validation'!G$450676&amp;":"&amp;'Green Validation'!G$450677),'Green Validation'!G$450678,FALSE))</f>
        <v>231</v>
      </c>
      <c r="H141" s="297">
        <f ca="1">+IF(ISERROR(HLOOKUP($B141,INDIRECT("'Monthly Resource Report'!"&amp;'Green Validation'!H$450676&amp;":"&amp;'Green Validation'!H$450677),'Green Validation'!H$450678,FALSE)),0,HLOOKUP($B141,INDIRECT("'Monthly Resource Report'!"&amp;'Green Validation'!H$450676&amp;":"&amp;'Green Validation'!H$450677),'Green Validation'!H$450678,FALSE))</f>
        <v>6.5560059007007077</v>
      </c>
      <c r="I141" s="317">
        <f ca="1">+IF(ISERROR(HLOOKUP($B141,INDIRECT("'Monthly Resource Report'!"&amp;'Green Validation'!I$450676&amp;":"&amp;'Green Validation'!I$450677),'Green Validation'!I$450678,FALSE)),0,HLOOKUP($B141,INDIRECT("'Monthly Resource Report'!"&amp;'Green Validation'!I$450676&amp;":"&amp;'Green Validation'!I$450677),'Green Validation'!I$450678,FALSE))</f>
        <v>0.20913627643013949</v>
      </c>
      <c r="J141" s="318">
        <f ca="1">+IF(ISERROR(HLOOKUP($B141,INDIRECT("'Monthly Resource Report'!"&amp;'Green Validation'!J$450676&amp;":"&amp;'Green Validation'!J$450677),'Green Validation'!J$450678,FALSE)),0,HLOOKUP($B141,INDIRECT("'Monthly Resource Report'!"&amp;'Green Validation'!J$450676&amp;":"&amp;'Green Validation'!J$450677),'Green Validation'!J$450678,FALSE))</f>
        <v>0.19034713526533451</v>
      </c>
      <c r="L141" s="301">
        <v>45474</v>
      </c>
      <c r="M141" s="294">
        <v>223</v>
      </c>
      <c r="N141" s="297">
        <v>6.5564554218929327</v>
      </c>
      <c r="O141" s="299">
        <v>0.21</v>
      </c>
      <c r="P141" s="295">
        <v>0.19</v>
      </c>
      <c r="Q141" s="294">
        <f ca="1">+IF(ISERROR(HLOOKUP($B141,INDIRECT("'Monthly Resource Report'!"&amp;'Green Validation'!Q$450676&amp;":"&amp;'Green Validation'!Q$450677),'Green Validation'!Q$450678,FALSE)),0,HLOOKUP($B141,INDIRECT("'Monthly Resource Report'!"&amp;'Green Validation'!Q$450676&amp;":"&amp;'Green Validation'!Q$450677),'Green Validation'!Q$450678,FALSE))</f>
        <v>223</v>
      </c>
      <c r="R141" s="297">
        <f ca="1">+IF(ISERROR(HLOOKUP($B141,INDIRECT("'Monthly Resource Report'!"&amp;'Green Validation'!R$450676&amp;":"&amp;'Green Validation'!R$450677),'Green Validation'!R$450678,FALSE)),0,HLOOKUP($B141,INDIRECT("'Monthly Resource Report'!"&amp;'Green Validation'!R$450676&amp;":"&amp;'Green Validation'!R$450677),'Green Validation'!R$450678,FALSE))</f>
        <v>6.5559908212404254</v>
      </c>
      <c r="S141" s="317">
        <f ca="1">+IF(ISERROR(HLOOKUP($B141,INDIRECT("'Monthly Resource Report'!"&amp;'Green Validation'!S$450676&amp;":"&amp;'Green Validation'!S$450677),'Green Validation'!S$450678,FALSE)),0,HLOOKUP($B141,INDIRECT("'Monthly Resource Report'!"&amp;'Green Validation'!S$450676&amp;":"&amp;'Green Validation'!S$450677),'Green Validation'!S$450678,FALSE))</f>
        <v>0.20930793091579214</v>
      </c>
      <c r="T141" s="318">
        <f ca="1">+IF(ISERROR(HLOOKUP($B141,INDIRECT("'Monthly Resource Report'!"&amp;'Green Validation'!T$450676&amp;":"&amp;'Green Validation'!T$450677),'Green Validation'!T$450678,FALSE)),0,HLOOKUP($B141,INDIRECT("'Monthly Resource Report'!"&amp;'Green Validation'!T$450676&amp;":"&amp;'Green Validation'!T$450677),'Green Validation'!T$450678,FALSE))</f>
        <v>0.19017713473483999</v>
      </c>
    </row>
    <row r="142" spans="2:20" s="29" customFormat="1">
      <c r="B142" s="301">
        <v>45505</v>
      </c>
      <c r="C142" s="294">
        <v>231</v>
      </c>
      <c r="D142" s="297">
        <v>6.5564554218929327</v>
      </c>
      <c r="E142" s="299">
        <v>0.21</v>
      </c>
      <c r="F142" s="295">
        <v>0.19</v>
      </c>
      <c r="G142" s="294">
        <f ca="1">+IF(ISERROR(HLOOKUP($B142,INDIRECT("'Monthly Resource Report'!"&amp;'Green Validation'!G$450676&amp;":"&amp;'Green Validation'!G$450677),'Green Validation'!G$450678,FALSE)),0,HLOOKUP($B142,INDIRECT("'Monthly Resource Report'!"&amp;'Green Validation'!G$450676&amp;":"&amp;'Green Validation'!G$450677),'Green Validation'!G$450678,FALSE))</f>
        <v>231</v>
      </c>
      <c r="H142" s="297">
        <f ca="1">+IF(ISERROR(HLOOKUP($B142,INDIRECT("'Monthly Resource Report'!"&amp;'Green Validation'!H$450676&amp;":"&amp;'Green Validation'!H$450677),'Green Validation'!H$450678,FALSE)),0,HLOOKUP($B142,INDIRECT("'Monthly Resource Report'!"&amp;'Green Validation'!H$450676&amp;":"&amp;'Green Validation'!H$450677),'Green Validation'!H$450678,FALSE))</f>
        <v>6.5560056847931776</v>
      </c>
      <c r="I142" s="317">
        <f ca="1">+IF(ISERROR(HLOOKUP($B142,INDIRECT("'Monthly Resource Report'!"&amp;'Green Validation'!I$450676&amp;":"&amp;'Green Validation'!I$450677),'Green Validation'!I$450678,FALSE)),0,HLOOKUP($B142,INDIRECT("'Monthly Resource Report'!"&amp;'Green Validation'!I$450676&amp;":"&amp;'Green Validation'!I$450677),'Green Validation'!I$450678,FALSE))</f>
        <v>0.20917863691539834</v>
      </c>
      <c r="J142" s="318">
        <f ca="1">+IF(ISERROR(HLOOKUP($B142,INDIRECT("'Monthly Resource Report'!"&amp;'Green Validation'!J$450676&amp;":"&amp;'Green Validation'!J$450677),'Green Validation'!J$450678,FALSE)),0,HLOOKUP($B142,INDIRECT("'Monthly Resource Report'!"&amp;'Green Validation'!J$450676&amp;":"&amp;'Green Validation'!J$450677),'Green Validation'!J$450678,FALSE))</f>
        <v>0.19034674939178017</v>
      </c>
      <c r="L142" s="301">
        <v>45505</v>
      </c>
      <c r="M142" s="294">
        <v>223</v>
      </c>
      <c r="N142" s="297">
        <v>6.5564554218929327</v>
      </c>
      <c r="O142" s="299">
        <v>0.21</v>
      </c>
      <c r="P142" s="295">
        <v>0.19</v>
      </c>
      <c r="Q142" s="294">
        <f ca="1">+IF(ISERROR(HLOOKUP($B142,INDIRECT("'Monthly Resource Report'!"&amp;'Green Validation'!Q$450676&amp;":"&amp;'Green Validation'!Q$450677),'Green Validation'!Q$450678,FALSE)),0,HLOOKUP($B142,INDIRECT("'Monthly Resource Report'!"&amp;'Green Validation'!Q$450676&amp;":"&amp;'Green Validation'!Q$450677),'Green Validation'!Q$450678,FALSE))</f>
        <v>223</v>
      </c>
      <c r="R142" s="297">
        <f ca="1">+IF(ISERROR(HLOOKUP($B142,INDIRECT("'Monthly Resource Report'!"&amp;'Green Validation'!R$450676&amp;":"&amp;'Green Validation'!R$450677),'Green Validation'!R$450678,FALSE)),0,HLOOKUP($B142,INDIRECT("'Monthly Resource Report'!"&amp;'Green Validation'!R$450676&amp;":"&amp;'Green Validation'!R$450677),'Green Validation'!R$450678,FALSE))</f>
        <v>6.5559916828065994</v>
      </c>
      <c r="S142" s="317">
        <f ca="1">+IF(ISERROR(HLOOKUP($B142,INDIRECT("'Monthly Resource Report'!"&amp;'Green Validation'!S$450676&amp;":"&amp;'Green Validation'!S$450677),'Green Validation'!S$450678,FALSE)),0,HLOOKUP($B142,INDIRECT("'Monthly Resource Report'!"&amp;'Green Validation'!S$450676&amp;":"&amp;'Green Validation'!S$450677),'Green Validation'!S$450678,FALSE))</f>
        <v>0.20929122677952036</v>
      </c>
      <c r="T142" s="318">
        <f ca="1">+IF(ISERROR(HLOOKUP($B142,INDIRECT("'Monthly Resource Report'!"&amp;'Green Validation'!T$450676&amp;":"&amp;'Green Validation'!T$450677),'Green Validation'!T$450678,FALSE)),0,HLOOKUP($B142,INDIRECT("'Monthly Resource Report'!"&amp;'Green Validation'!T$450676&amp;":"&amp;'Green Validation'!T$450677),'Green Validation'!T$450678,FALSE))</f>
        <v>0.19034333830908154</v>
      </c>
    </row>
    <row r="143" spans="2:20" s="29" customFormat="1">
      <c r="B143" s="301">
        <v>45536</v>
      </c>
      <c r="C143" s="294">
        <v>231</v>
      </c>
      <c r="D143" s="297">
        <v>6.5564554218929327</v>
      </c>
      <c r="E143" s="299">
        <v>0.21</v>
      </c>
      <c r="F143" s="295">
        <v>0.19</v>
      </c>
      <c r="G143" s="294">
        <f ca="1">+IF(ISERROR(HLOOKUP($B143,INDIRECT("'Monthly Resource Report'!"&amp;'Green Validation'!G$450676&amp;":"&amp;'Green Validation'!G$450677),'Green Validation'!G$450678,FALSE)),0,HLOOKUP($B143,INDIRECT("'Monthly Resource Report'!"&amp;'Green Validation'!G$450676&amp;":"&amp;'Green Validation'!G$450677),'Green Validation'!G$450678,FALSE))</f>
        <v>231</v>
      </c>
      <c r="H143" s="297">
        <f ca="1">+IF(ISERROR(HLOOKUP($B143,INDIRECT("'Monthly Resource Report'!"&amp;'Green Validation'!H$450676&amp;":"&amp;'Green Validation'!H$450677),'Green Validation'!H$450678,FALSE)),0,HLOOKUP($B143,INDIRECT("'Monthly Resource Report'!"&amp;'Green Validation'!H$450676&amp;":"&amp;'Green Validation'!H$450677),'Green Validation'!H$450678,FALSE))</f>
        <v>6.5560061737567965</v>
      </c>
      <c r="I143" s="317">
        <f ca="1">+IF(ISERROR(HLOOKUP($B143,INDIRECT("'Monthly Resource Report'!"&amp;'Green Validation'!I$450676&amp;":"&amp;'Green Validation'!I$450677),'Green Validation'!I$450678,FALSE)),0,HLOOKUP($B143,INDIRECT("'Monthly Resource Report'!"&amp;'Green Validation'!I$450676&amp;":"&amp;'Green Validation'!I$450677),'Green Validation'!I$450678,FALSE))</f>
        <v>0.20872373004678124</v>
      </c>
      <c r="J143" s="318">
        <f ca="1">+IF(ISERROR(HLOOKUP($B143,INDIRECT("'Monthly Resource Report'!"&amp;'Green Validation'!J$450676&amp;":"&amp;'Green Validation'!J$450677),'Green Validation'!J$450678,FALSE)),0,HLOOKUP($B143,INDIRECT("'Monthly Resource Report'!"&amp;'Green Validation'!J$450676&amp;":"&amp;'Green Validation'!J$450677),'Green Validation'!J$450678,FALSE))</f>
        <v>0.19025014751113423</v>
      </c>
      <c r="L143" s="301">
        <v>45536</v>
      </c>
      <c r="M143" s="294">
        <v>223</v>
      </c>
      <c r="N143" s="297">
        <v>6.5564554218929327</v>
      </c>
      <c r="O143" s="299">
        <v>0.21</v>
      </c>
      <c r="P143" s="295">
        <v>0.19</v>
      </c>
      <c r="Q143" s="294">
        <f ca="1">+IF(ISERROR(HLOOKUP($B143,INDIRECT("'Monthly Resource Report'!"&amp;'Green Validation'!Q$450676&amp;":"&amp;'Green Validation'!Q$450677),'Green Validation'!Q$450678,FALSE)),0,HLOOKUP($B143,INDIRECT("'Monthly Resource Report'!"&amp;'Green Validation'!Q$450676&amp;":"&amp;'Green Validation'!Q$450677),'Green Validation'!Q$450678,FALSE))</f>
        <v>223</v>
      </c>
      <c r="R143" s="297">
        <f ca="1">+IF(ISERROR(HLOOKUP($B143,INDIRECT("'Monthly Resource Report'!"&amp;'Green Validation'!R$450676&amp;":"&amp;'Green Validation'!R$450677),'Green Validation'!R$450678,FALSE)),0,HLOOKUP($B143,INDIRECT("'Monthly Resource Report'!"&amp;'Green Validation'!R$450676&amp;":"&amp;'Green Validation'!R$450677),'Green Validation'!R$450678,FALSE))</f>
        <v>6.5559918131646837</v>
      </c>
      <c r="S143" s="317">
        <f ca="1">+IF(ISERROR(HLOOKUP($B143,INDIRECT("'Monthly Resource Report'!"&amp;'Green Validation'!S$450676&amp;":"&amp;'Green Validation'!S$450677),'Green Validation'!S$450678,FALSE)),0,HLOOKUP($B143,INDIRECT("'Monthly Resource Report'!"&amp;'Green Validation'!S$450676&amp;":"&amp;'Green Validation'!S$450677),'Green Validation'!S$450678,FALSE))</f>
        <v>0.20895295284833498</v>
      </c>
      <c r="T143" s="318">
        <f ca="1">+IF(ISERROR(HLOOKUP($B143,INDIRECT("'Monthly Resource Report'!"&amp;'Green Validation'!T$450676&amp;":"&amp;'Green Validation'!T$450677),'Green Validation'!T$450678,FALSE)),0,HLOOKUP($B143,INDIRECT("'Monthly Resource Report'!"&amp;'Green Validation'!T$450676&amp;":"&amp;'Green Validation'!T$450677),'Green Validation'!T$450678,FALSE))</f>
        <v>0.19017743448894886</v>
      </c>
    </row>
    <row r="144" spans="2:20" s="29" customFormat="1">
      <c r="B144" s="301">
        <v>45566</v>
      </c>
      <c r="C144" s="294">
        <v>231</v>
      </c>
      <c r="D144" s="297">
        <v>6.5564554218929327</v>
      </c>
      <c r="E144" s="299">
        <v>0.22500000000000001</v>
      </c>
      <c r="F144" s="295">
        <v>0.19</v>
      </c>
      <c r="G144" s="294">
        <f ca="1">+IF(ISERROR(HLOOKUP($B144,INDIRECT("'Monthly Resource Report'!"&amp;'Green Validation'!G$450676&amp;":"&amp;'Green Validation'!G$450677),'Green Validation'!G$450678,FALSE)),0,HLOOKUP($B144,INDIRECT("'Monthly Resource Report'!"&amp;'Green Validation'!G$450676&amp;":"&amp;'Green Validation'!G$450677),'Green Validation'!G$450678,FALSE))</f>
        <v>231</v>
      </c>
      <c r="H144" s="297">
        <f ca="1">+IF(ISERROR(HLOOKUP($B144,INDIRECT("'Monthly Resource Report'!"&amp;'Green Validation'!H$450676&amp;":"&amp;'Green Validation'!H$450677),'Green Validation'!H$450678,FALSE)),0,HLOOKUP($B144,INDIRECT("'Monthly Resource Report'!"&amp;'Green Validation'!H$450676&amp;":"&amp;'Green Validation'!H$450677),'Green Validation'!H$450678,FALSE))</f>
        <v>6.5560039965743648</v>
      </c>
      <c r="I144" s="317">
        <f ca="1">+IF(ISERROR(HLOOKUP($B144,INDIRECT("'Monthly Resource Report'!"&amp;'Green Validation'!I$450676&amp;":"&amp;'Green Validation'!I$450677),'Green Validation'!I$450678,FALSE)),0,HLOOKUP($B144,INDIRECT("'Monthly Resource Report'!"&amp;'Green Validation'!I$450676&amp;":"&amp;'Green Validation'!I$450677),'Green Validation'!I$450678,FALSE))</f>
        <v>0.22392977199133343</v>
      </c>
      <c r="J144" s="318">
        <f ca="1">+IF(ISERROR(HLOOKUP($B144,INDIRECT("'Monthly Resource Report'!"&amp;'Green Validation'!J$450676&amp;":"&amp;'Green Validation'!J$450677),'Green Validation'!J$450678,FALSE)),0,HLOOKUP($B144,INDIRECT("'Monthly Resource Report'!"&amp;'Green Validation'!J$450676&amp;":"&amp;'Green Validation'!J$450677),'Green Validation'!J$450678,FALSE))</f>
        <v>0.19035304658516422</v>
      </c>
      <c r="L144" s="301">
        <v>45566</v>
      </c>
      <c r="M144" s="294">
        <v>223</v>
      </c>
      <c r="N144" s="297">
        <v>6.5564554218929327</v>
      </c>
      <c r="O144" s="299">
        <v>0.22500000000000001</v>
      </c>
      <c r="P144" s="295">
        <v>0.19</v>
      </c>
      <c r="Q144" s="294">
        <f ca="1">+IF(ISERROR(HLOOKUP($B144,INDIRECT("'Monthly Resource Report'!"&amp;'Green Validation'!Q$450676&amp;":"&amp;'Green Validation'!Q$450677),'Green Validation'!Q$450678,FALSE)),0,HLOOKUP($B144,INDIRECT("'Monthly Resource Report'!"&amp;'Green Validation'!Q$450676&amp;":"&amp;'Green Validation'!Q$450677),'Green Validation'!Q$450678,FALSE))</f>
        <v>223</v>
      </c>
      <c r="R144" s="297">
        <f ca="1">+IF(ISERROR(HLOOKUP($B144,INDIRECT("'Monthly Resource Report'!"&amp;'Green Validation'!R$450676&amp;":"&amp;'Green Validation'!R$450677),'Green Validation'!R$450678,FALSE)),0,HLOOKUP($B144,INDIRECT("'Monthly Resource Report'!"&amp;'Green Validation'!R$450676&amp;":"&amp;'Green Validation'!R$450677),'Green Validation'!R$450678,FALSE))</f>
        <v>6.5559928469619386</v>
      </c>
      <c r="S144" s="317">
        <f ca="1">+IF(ISERROR(HLOOKUP($B144,INDIRECT("'Monthly Resource Report'!"&amp;'Green Validation'!S$450676&amp;":"&amp;'Green Validation'!S$450677),'Green Validation'!S$450678,FALSE)),0,HLOOKUP($B144,INDIRECT("'Monthly Resource Report'!"&amp;'Green Validation'!S$450676&amp;":"&amp;'Green Validation'!S$450677),'Green Validation'!S$450678,FALSE))</f>
        <v>0.22403706831445905</v>
      </c>
      <c r="T144" s="318">
        <f ca="1">+IF(ISERROR(HLOOKUP($B144,INDIRECT("'Monthly Resource Report'!"&amp;'Green Validation'!T$450676&amp;":"&amp;'Green Validation'!T$450677),'Green Validation'!T$450678,FALSE)),0,HLOOKUP($B144,INDIRECT("'Monthly Resource Report'!"&amp;'Green Validation'!T$450676&amp;":"&amp;'Green Validation'!T$450677),'Green Validation'!T$450678,FALSE))</f>
        <v>0.19017708261293181</v>
      </c>
    </row>
    <row r="145" spans="2:20" s="29" customFormat="1">
      <c r="B145" s="301">
        <v>45597</v>
      </c>
      <c r="C145" s="294">
        <v>231</v>
      </c>
      <c r="D145" s="297">
        <v>6.5564554218929327</v>
      </c>
      <c r="E145" s="299">
        <v>0.22500000000000001</v>
      </c>
      <c r="F145" s="295">
        <v>0.19</v>
      </c>
      <c r="G145" s="294">
        <f ca="1">+IF(ISERROR(HLOOKUP($B145,INDIRECT("'Monthly Resource Report'!"&amp;'Green Validation'!G$450676&amp;":"&amp;'Green Validation'!G$450677),'Green Validation'!G$450678,FALSE)),0,HLOOKUP($B145,INDIRECT("'Monthly Resource Report'!"&amp;'Green Validation'!G$450676&amp;":"&amp;'Green Validation'!G$450677),'Green Validation'!G$450678,FALSE))</f>
        <v>231</v>
      </c>
      <c r="H145" s="297">
        <f ca="1">+IF(ISERROR(HLOOKUP($B145,INDIRECT("'Monthly Resource Report'!"&amp;'Green Validation'!H$450676&amp;":"&amp;'Green Validation'!H$450677),'Green Validation'!H$450678,FALSE)),0,HLOOKUP($B145,INDIRECT("'Monthly Resource Report'!"&amp;'Green Validation'!H$450676&amp;":"&amp;'Green Validation'!H$450677),'Green Validation'!H$450678,FALSE))</f>
        <v>6.5560034310848545</v>
      </c>
      <c r="I145" s="317">
        <f ca="1">+IF(ISERROR(HLOOKUP($B145,INDIRECT("'Monthly Resource Report'!"&amp;'Green Validation'!I$450676&amp;":"&amp;'Green Validation'!I$450677),'Green Validation'!I$450678,FALSE)),0,HLOOKUP($B145,INDIRECT("'Monthly Resource Report'!"&amp;'Green Validation'!I$450676&amp;":"&amp;'Green Validation'!I$450677),'Green Validation'!I$450678,FALSE))</f>
        <v>0.22418404381827264</v>
      </c>
      <c r="J145" s="318">
        <f ca="1">+IF(ISERROR(HLOOKUP($B145,INDIRECT("'Monthly Resource Report'!"&amp;'Green Validation'!J$450676&amp;":"&amp;'Green Validation'!J$450677),'Green Validation'!J$450678,FALSE)),0,HLOOKUP($B145,INDIRECT("'Monthly Resource Report'!"&amp;'Green Validation'!J$450676&amp;":"&amp;'Green Validation'!J$450677),'Green Validation'!J$450678,FALSE))</f>
        <v>0.19036251456998826</v>
      </c>
      <c r="L145" s="301">
        <v>45597</v>
      </c>
      <c r="M145" s="294">
        <v>223</v>
      </c>
      <c r="N145" s="297">
        <v>6.5564554218929327</v>
      </c>
      <c r="O145" s="299">
        <v>0.22500000000000001</v>
      </c>
      <c r="P145" s="295">
        <v>0.19</v>
      </c>
      <c r="Q145" s="294">
        <f ca="1">+IF(ISERROR(HLOOKUP($B145,INDIRECT("'Monthly Resource Report'!"&amp;'Green Validation'!Q$450676&amp;":"&amp;'Green Validation'!Q$450677),'Green Validation'!Q$450678,FALSE)),0,HLOOKUP($B145,INDIRECT("'Monthly Resource Report'!"&amp;'Green Validation'!Q$450676&amp;":"&amp;'Green Validation'!Q$450677),'Green Validation'!Q$450678,FALSE))</f>
        <v>223</v>
      </c>
      <c r="R145" s="297">
        <f ca="1">+IF(ISERROR(HLOOKUP($B145,INDIRECT("'Monthly Resource Report'!"&amp;'Green Validation'!R$450676&amp;":"&amp;'Green Validation'!R$450677),'Green Validation'!R$450678,FALSE)),0,HLOOKUP($B145,INDIRECT("'Monthly Resource Report'!"&amp;'Green Validation'!R$450676&amp;":"&amp;'Green Validation'!R$450677),'Green Validation'!R$450678,FALSE))</f>
        <v>6.5559920491989168</v>
      </c>
      <c r="S145" s="317">
        <f ca="1">+IF(ISERROR(HLOOKUP($B145,INDIRECT("'Monthly Resource Report'!"&amp;'Green Validation'!S$450676&amp;":"&amp;'Green Validation'!S$450677),'Green Validation'!S$450678,FALSE)),0,HLOOKUP($B145,INDIRECT("'Monthly Resource Report'!"&amp;'Green Validation'!S$450676&amp;":"&amp;'Green Validation'!S$450677),'Green Validation'!S$450678,FALSE))</f>
        <v>0.22436372191096898</v>
      </c>
      <c r="T145" s="318">
        <f ca="1">+IF(ISERROR(HLOOKUP($B145,INDIRECT("'Monthly Resource Report'!"&amp;'Green Validation'!T$450676&amp;":"&amp;'Green Validation'!T$450677),'Green Validation'!T$450678,FALSE)),0,HLOOKUP($B145,INDIRECT("'Monthly Resource Report'!"&amp;'Green Validation'!T$450676&amp;":"&amp;'Green Validation'!T$450677),'Green Validation'!T$450678,FALSE))</f>
        <v>0.19017301580416948</v>
      </c>
    </row>
    <row r="146" spans="2:20" s="29" customFormat="1">
      <c r="B146" s="301">
        <v>45627</v>
      </c>
      <c r="C146" s="294">
        <v>231</v>
      </c>
      <c r="D146" s="297">
        <v>6.5564554218929327</v>
      </c>
      <c r="E146" s="299">
        <v>0.22500000000000001</v>
      </c>
      <c r="F146" s="295">
        <v>0.19</v>
      </c>
      <c r="G146" s="294">
        <f ca="1">+IF(ISERROR(HLOOKUP($B146,INDIRECT("'Monthly Resource Report'!"&amp;'Green Validation'!G$450676&amp;":"&amp;'Green Validation'!G$450677),'Green Validation'!G$450678,FALSE)),0,HLOOKUP($B146,INDIRECT("'Monthly Resource Report'!"&amp;'Green Validation'!G$450676&amp;":"&amp;'Green Validation'!G$450677),'Green Validation'!G$450678,FALSE))</f>
        <v>231</v>
      </c>
      <c r="H146" s="297">
        <f ca="1">+IF(ISERROR(HLOOKUP($B146,INDIRECT("'Monthly Resource Report'!"&amp;'Green Validation'!H$450676&amp;":"&amp;'Green Validation'!H$450677),'Green Validation'!H$450678,FALSE)),0,HLOOKUP($B146,INDIRECT("'Monthly Resource Report'!"&amp;'Green Validation'!H$450676&amp;":"&amp;'Green Validation'!H$450677),'Green Validation'!H$450678,FALSE))</f>
        <v>6.5560047413365101</v>
      </c>
      <c r="I146" s="317">
        <f ca="1">+IF(ISERROR(HLOOKUP($B146,INDIRECT("'Monthly Resource Report'!"&amp;'Green Validation'!I$450676&amp;":"&amp;'Green Validation'!I$450677),'Green Validation'!I$450678,FALSE)),0,HLOOKUP($B146,INDIRECT("'Monthly Resource Report'!"&amp;'Green Validation'!I$450676&amp;":"&amp;'Green Validation'!I$450677),'Green Validation'!I$450678,FALSE))</f>
        <v>0.22427242984737286</v>
      </c>
      <c r="J146" s="318">
        <f ca="1">+IF(ISERROR(HLOOKUP($B146,INDIRECT("'Monthly Resource Report'!"&amp;'Green Validation'!J$450676&amp;":"&amp;'Green Validation'!J$450677),'Green Validation'!J$450678,FALSE)),0,HLOOKUP($B146,INDIRECT("'Monthly Resource Report'!"&amp;'Green Validation'!J$450676&amp;":"&amp;'Green Validation'!J$450677),'Green Validation'!J$450678,FALSE))</f>
        <v>0.19022814054199824</v>
      </c>
      <c r="L146" s="301">
        <v>45627</v>
      </c>
      <c r="M146" s="294">
        <v>223</v>
      </c>
      <c r="N146" s="297">
        <v>6.5564554218929327</v>
      </c>
      <c r="O146" s="299">
        <v>0.22500000000000001</v>
      </c>
      <c r="P146" s="295">
        <v>0.19</v>
      </c>
      <c r="Q146" s="294">
        <f ca="1">+IF(ISERROR(HLOOKUP($B146,INDIRECT("'Monthly Resource Report'!"&amp;'Green Validation'!Q$450676&amp;":"&amp;'Green Validation'!Q$450677),'Green Validation'!Q$450678,FALSE)),0,HLOOKUP($B146,INDIRECT("'Monthly Resource Report'!"&amp;'Green Validation'!Q$450676&amp;":"&amp;'Green Validation'!Q$450677),'Green Validation'!Q$450678,FALSE))</f>
        <v>223</v>
      </c>
      <c r="R146" s="297">
        <f ca="1">+IF(ISERROR(HLOOKUP($B146,INDIRECT("'Monthly Resource Report'!"&amp;'Green Validation'!R$450676&amp;":"&amp;'Green Validation'!R$450677),'Green Validation'!R$450678,FALSE)),0,HLOOKUP($B146,INDIRECT("'Monthly Resource Report'!"&amp;'Green Validation'!R$450676&amp;":"&amp;'Green Validation'!R$450677),'Green Validation'!R$450678,FALSE))</f>
        <v>6.5559913937488723</v>
      </c>
      <c r="S146" s="317">
        <f ca="1">+IF(ISERROR(HLOOKUP($B146,INDIRECT("'Monthly Resource Report'!"&amp;'Green Validation'!S$450676&amp;":"&amp;'Green Validation'!S$450677),'Green Validation'!S$450678,FALSE)),0,HLOOKUP($B146,INDIRECT("'Monthly Resource Report'!"&amp;'Green Validation'!S$450676&amp;":"&amp;'Green Validation'!S$450677),'Green Validation'!S$450678,FALSE))</f>
        <v>0.22437438814711841</v>
      </c>
      <c r="T146" s="318">
        <f ca="1">+IF(ISERROR(HLOOKUP($B146,INDIRECT("'Monthly Resource Report'!"&amp;'Green Validation'!T$450676&amp;":"&amp;'Green Validation'!T$450677),'Green Validation'!T$450678,FALSE)),0,HLOOKUP($B146,INDIRECT("'Monthly Resource Report'!"&amp;'Green Validation'!T$450676&amp;":"&amp;'Green Validation'!T$450677),'Green Validation'!T$450678,FALSE))</f>
        <v>0.19016728991271262</v>
      </c>
    </row>
    <row r="147" spans="2:20" s="29" customFormat="1">
      <c r="B147" s="301">
        <v>45658</v>
      </c>
      <c r="C147" s="294">
        <v>231</v>
      </c>
      <c r="D147" s="297">
        <v>6.7367579459949889</v>
      </c>
      <c r="E147" s="299">
        <v>0.22500000000000001</v>
      </c>
      <c r="F147" s="295">
        <v>0.19</v>
      </c>
      <c r="G147" s="294">
        <f ca="1">+IF(ISERROR(HLOOKUP($B147,INDIRECT("'Monthly Resource Report'!"&amp;'Green Validation'!G$450676&amp;":"&amp;'Green Validation'!G$450677),'Green Validation'!G$450678,FALSE)),0,HLOOKUP($B147,INDIRECT("'Monthly Resource Report'!"&amp;'Green Validation'!G$450676&amp;":"&amp;'Green Validation'!G$450677),'Green Validation'!G$450678,FALSE))</f>
        <v>231</v>
      </c>
      <c r="H147" s="297">
        <f ca="1">+IF(ISERROR(HLOOKUP($B147,INDIRECT("'Monthly Resource Report'!"&amp;'Green Validation'!H$450676&amp;":"&amp;'Green Validation'!H$450677),'Green Validation'!H$450678,FALSE)),0,HLOOKUP($B147,INDIRECT("'Monthly Resource Report'!"&amp;'Green Validation'!H$450676&amp;":"&amp;'Green Validation'!H$450677),'Green Validation'!H$450678,FALSE))</f>
        <v>6.7370070687971921</v>
      </c>
      <c r="I147" s="317">
        <f ca="1">+IF(ISERROR(HLOOKUP($B147,INDIRECT("'Monthly Resource Report'!"&amp;'Green Validation'!I$450676&amp;":"&amp;'Green Validation'!I$450677),'Green Validation'!I$450678,FALSE)),0,HLOOKUP($B147,INDIRECT("'Monthly Resource Report'!"&amp;'Green Validation'!I$450676&amp;":"&amp;'Green Validation'!I$450677),'Green Validation'!I$450678,FALSE))</f>
        <v>0.22431901374015278</v>
      </c>
      <c r="J147" s="318">
        <f ca="1">+IF(ISERROR(HLOOKUP($B147,INDIRECT("'Monthly Resource Report'!"&amp;'Green Validation'!J$450676&amp;":"&amp;'Green Validation'!J$450677),'Green Validation'!J$450678,FALSE)),0,HLOOKUP($B147,INDIRECT("'Monthly Resource Report'!"&amp;'Green Validation'!J$450676&amp;":"&amp;'Green Validation'!J$450677),'Green Validation'!J$450678,FALSE))</f>
        <v>0.19035686636160246</v>
      </c>
      <c r="L147" s="301">
        <v>45658</v>
      </c>
      <c r="M147" s="294">
        <v>223</v>
      </c>
      <c r="N147" s="297">
        <v>6.7367579459949889</v>
      </c>
      <c r="O147" s="299">
        <v>0.22500000000000001</v>
      </c>
      <c r="P147" s="295">
        <v>0.19</v>
      </c>
      <c r="Q147" s="294">
        <f ca="1">+IF(ISERROR(HLOOKUP($B147,INDIRECT("'Monthly Resource Report'!"&amp;'Green Validation'!Q$450676&amp;":"&amp;'Green Validation'!Q$450677),'Green Validation'!Q$450678,FALSE)),0,HLOOKUP($B147,INDIRECT("'Monthly Resource Report'!"&amp;'Green Validation'!Q$450676&amp;":"&amp;'Green Validation'!Q$450677),'Green Validation'!Q$450678,FALSE))</f>
        <v>223</v>
      </c>
      <c r="R147" s="297">
        <f ca="1">+IF(ISERROR(HLOOKUP($B147,INDIRECT("'Monthly Resource Report'!"&amp;'Green Validation'!R$450676&amp;":"&amp;'Green Validation'!R$450677),'Green Validation'!R$450678,FALSE)),0,HLOOKUP($B147,INDIRECT("'Monthly Resource Report'!"&amp;'Green Validation'!R$450676&amp;":"&amp;'Green Validation'!R$450677),'Green Validation'!R$450678,FALSE))</f>
        <v>6.7369900815715216</v>
      </c>
      <c r="S147" s="317">
        <f ca="1">+IF(ISERROR(HLOOKUP($B147,INDIRECT("'Monthly Resource Report'!"&amp;'Green Validation'!S$450676&amp;":"&amp;'Green Validation'!S$450677),'Green Validation'!S$450678,FALSE)),0,HLOOKUP($B147,INDIRECT("'Monthly Resource Report'!"&amp;'Green Validation'!S$450676&amp;":"&amp;'Green Validation'!S$450677),'Green Validation'!S$450678,FALSE))</f>
        <v>0.22443038362084439</v>
      </c>
      <c r="T147" s="318">
        <f ca="1">+IF(ISERROR(HLOOKUP($B147,INDIRECT("'Monthly Resource Report'!"&amp;'Green Validation'!T$450676&amp;":"&amp;'Green Validation'!T$450677),'Green Validation'!T$450678,FALSE)),0,HLOOKUP($B147,INDIRECT("'Monthly Resource Report'!"&amp;'Green Validation'!T$450676&amp;":"&amp;'Green Validation'!T$450677),'Green Validation'!T$450678,FALSE))</f>
        <v>0.19025246115266101</v>
      </c>
    </row>
    <row r="148" spans="2:20" s="29" customFormat="1">
      <c r="B148" s="301">
        <v>45689</v>
      </c>
      <c r="C148" s="294">
        <v>231</v>
      </c>
      <c r="D148" s="297">
        <v>6.7367579459949889</v>
      </c>
      <c r="E148" s="299">
        <v>0.22500000000000001</v>
      </c>
      <c r="F148" s="295">
        <v>0.19</v>
      </c>
      <c r="G148" s="294">
        <f ca="1">+IF(ISERROR(HLOOKUP($B148,INDIRECT("'Monthly Resource Report'!"&amp;'Green Validation'!G$450676&amp;":"&amp;'Green Validation'!G$450677),'Green Validation'!G$450678,FALSE)),0,HLOOKUP($B148,INDIRECT("'Monthly Resource Report'!"&amp;'Green Validation'!G$450676&amp;":"&amp;'Green Validation'!G$450677),'Green Validation'!G$450678,FALSE))</f>
        <v>231</v>
      </c>
      <c r="H148" s="297">
        <f ca="1">+IF(ISERROR(HLOOKUP($B148,INDIRECT("'Monthly Resource Report'!"&amp;'Green Validation'!H$450676&amp;":"&amp;'Green Validation'!H$450677),'Green Validation'!H$450678,FALSE)),0,HLOOKUP($B148,INDIRECT("'Monthly Resource Report'!"&amp;'Green Validation'!H$450676&amp;":"&amp;'Green Validation'!H$450677),'Green Validation'!H$450678,FALSE))</f>
        <v>6.7370059696950557</v>
      </c>
      <c r="I148" s="317">
        <f ca="1">+IF(ISERROR(HLOOKUP($B148,INDIRECT("'Monthly Resource Report'!"&amp;'Green Validation'!I$450676&amp;":"&amp;'Green Validation'!I$450677),'Green Validation'!I$450678,FALSE)),0,HLOOKUP($B148,INDIRECT("'Monthly Resource Report'!"&amp;'Green Validation'!I$450676&amp;":"&amp;'Green Validation'!I$450677),'Green Validation'!I$450678,FALSE))</f>
        <v>0.224298852854974</v>
      </c>
      <c r="J148" s="318">
        <f ca="1">+IF(ISERROR(HLOOKUP($B148,INDIRECT("'Monthly Resource Report'!"&amp;'Green Validation'!J$450676&amp;":"&amp;'Green Validation'!J$450677),'Green Validation'!J$450678,FALSE)),0,HLOOKUP($B148,INDIRECT("'Monthly Resource Report'!"&amp;'Green Validation'!J$450676&amp;":"&amp;'Green Validation'!J$450677),'Green Validation'!J$450678,FALSE))</f>
        <v>0.19038424967415318</v>
      </c>
      <c r="L148" s="301">
        <v>45689</v>
      </c>
      <c r="M148" s="294">
        <v>223</v>
      </c>
      <c r="N148" s="297">
        <v>6.7367579459949889</v>
      </c>
      <c r="O148" s="299">
        <v>0.22500000000000001</v>
      </c>
      <c r="P148" s="295">
        <v>0.19</v>
      </c>
      <c r="Q148" s="294">
        <f ca="1">+IF(ISERROR(HLOOKUP($B148,INDIRECT("'Monthly Resource Report'!"&amp;'Green Validation'!Q$450676&amp;":"&amp;'Green Validation'!Q$450677),'Green Validation'!Q$450678,FALSE)),0,HLOOKUP($B148,INDIRECT("'Monthly Resource Report'!"&amp;'Green Validation'!Q$450676&amp;":"&amp;'Green Validation'!Q$450677),'Green Validation'!Q$450678,FALSE))</f>
        <v>223</v>
      </c>
      <c r="R148" s="297">
        <f ca="1">+IF(ISERROR(HLOOKUP($B148,INDIRECT("'Monthly Resource Report'!"&amp;'Green Validation'!R$450676&amp;":"&amp;'Green Validation'!R$450677),'Green Validation'!R$450678,FALSE)),0,HLOOKUP($B148,INDIRECT("'Monthly Resource Report'!"&amp;'Green Validation'!R$450676&amp;":"&amp;'Green Validation'!R$450677),'Green Validation'!R$450678,FALSE))</f>
        <v>6.7369890220694746</v>
      </c>
      <c r="S148" s="317">
        <f ca="1">+IF(ISERROR(HLOOKUP($B148,INDIRECT("'Monthly Resource Report'!"&amp;'Green Validation'!S$450676&amp;":"&amp;'Green Validation'!S$450677),'Green Validation'!S$450678,FALSE)),0,HLOOKUP($B148,INDIRECT("'Monthly Resource Report'!"&amp;'Green Validation'!S$450676&amp;":"&amp;'Green Validation'!S$450677),'Green Validation'!S$450678,FALSE))</f>
        <v>0.22447371747902248</v>
      </c>
      <c r="T148" s="318">
        <f ca="1">+IF(ISERROR(HLOOKUP($B148,INDIRECT("'Monthly Resource Report'!"&amp;'Green Validation'!T$450676&amp;":"&amp;'Green Validation'!T$450677),'Green Validation'!T$450678,FALSE)),0,HLOOKUP($B148,INDIRECT("'Monthly Resource Report'!"&amp;'Green Validation'!T$450676&amp;":"&amp;'Green Validation'!T$450677),'Green Validation'!T$450678,FALSE))</f>
        <v>0.19028736500548701</v>
      </c>
    </row>
    <row r="149" spans="2:20" s="29" customFormat="1">
      <c r="B149" s="301">
        <v>45717</v>
      </c>
      <c r="C149" s="294">
        <v>231</v>
      </c>
      <c r="D149" s="297">
        <v>6.7367579459949889</v>
      </c>
      <c r="E149" s="299">
        <v>0.22500000000000001</v>
      </c>
      <c r="F149" s="295">
        <v>0.19</v>
      </c>
      <c r="G149" s="294">
        <f ca="1">+IF(ISERROR(HLOOKUP($B149,INDIRECT("'Monthly Resource Report'!"&amp;'Green Validation'!G$450676&amp;":"&amp;'Green Validation'!G$450677),'Green Validation'!G$450678,FALSE)),0,HLOOKUP($B149,INDIRECT("'Monthly Resource Report'!"&amp;'Green Validation'!G$450676&amp;":"&amp;'Green Validation'!G$450677),'Green Validation'!G$450678,FALSE))</f>
        <v>231</v>
      </c>
      <c r="H149" s="297">
        <f ca="1">+IF(ISERROR(HLOOKUP($B149,INDIRECT("'Monthly Resource Report'!"&amp;'Green Validation'!H$450676&amp;":"&amp;'Green Validation'!H$450677),'Green Validation'!H$450678,FALSE)),0,HLOOKUP($B149,INDIRECT("'Monthly Resource Report'!"&amp;'Green Validation'!H$450676&amp;":"&amp;'Green Validation'!H$450677),'Green Validation'!H$450678,FALSE))</f>
        <v>6.7370060312873026</v>
      </c>
      <c r="I149" s="317">
        <f ca="1">+IF(ISERROR(HLOOKUP($B149,INDIRECT("'Monthly Resource Report'!"&amp;'Green Validation'!I$450676&amp;":"&amp;'Green Validation'!I$450677),'Green Validation'!I$450678,FALSE)),0,HLOOKUP($B149,INDIRECT("'Monthly Resource Report'!"&amp;'Green Validation'!I$450676&amp;":"&amp;'Green Validation'!I$450677),'Green Validation'!I$450678,FALSE))</f>
        <v>0.22411763488366707</v>
      </c>
      <c r="J149" s="318">
        <f ca="1">+IF(ISERROR(HLOOKUP($B149,INDIRECT("'Monthly Resource Report'!"&amp;'Green Validation'!J$450676&amp;":"&amp;'Green Validation'!J$450677),'Green Validation'!J$450678,FALSE)),0,HLOOKUP($B149,INDIRECT("'Monthly Resource Report'!"&amp;'Green Validation'!J$450676&amp;":"&amp;'Green Validation'!J$450677),'Green Validation'!J$450678,FALSE))</f>
        <v>0.1902432956331909</v>
      </c>
      <c r="L149" s="301">
        <v>45717</v>
      </c>
      <c r="M149" s="294">
        <v>223</v>
      </c>
      <c r="N149" s="297">
        <v>6.7367579459949889</v>
      </c>
      <c r="O149" s="299">
        <v>0.22500000000000001</v>
      </c>
      <c r="P149" s="295">
        <v>0.19</v>
      </c>
      <c r="Q149" s="294">
        <f ca="1">+IF(ISERROR(HLOOKUP($B149,INDIRECT("'Monthly Resource Report'!"&amp;'Green Validation'!Q$450676&amp;":"&amp;'Green Validation'!Q$450677),'Green Validation'!Q$450678,FALSE)),0,HLOOKUP($B149,INDIRECT("'Monthly Resource Report'!"&amp;'Green Validation'!Q$450676&amp;":"&amp;'Green Validation'!Q$450677),'Green Validation'!Q$450678,FALSE))</f>
        <v>223</v>
      </c>
      <c r="R149" s="297">
        <f ca="1">+IF(ISERROR(HLOOKUP($B149,INDIRECT("'Monthly Resource Report'!"&amp;'Green Validation'!R$450676&amp;":"&amp;'Green Validation'!R$450677),'Green Validation'!R$450678,FALSE)),0,HLOOKUP($B149,INDIRECT("'Monthly Resource Report'!"&amp;'Green Validation'!R$450676&amp;":"&amp;'Green Validation'!R$450677),'Green Validation'!R$450678,FALSE))</f>
        <v>6.7369909426518886</v>
      </c>
      <c r="S149" s="317">
        <f ca="1">+IF(ISERROR(HLOOKUP($B149,INDIRECT("'Monthly Resource Report'!"&amp;'Green Validation'!S$450676&amp;":"&amp;'Green Validation'!S$450677),'Green Validation'!S$450678,FALSE)),0,HLOOKUP($B149,INDIRECT("'Monthly Resource Report'!"&amp;'Green Validation'!S$450676&amp;":"&amp;'Green Validation'!S$450677),'Green Validation'!S$450678,FALSE))</f>
        <v>0.22425342781363475</v>
      </c>
      <c r="T149" s="318">
        <f ca="1">+IF(ISERROR(HLOOKUP($B149,INDIRECT("'Monthly Resource Report'!"&amp;'Green Validation'!T$450676&amp;":"&amp;'Green Validation'!T$450677),'Green Validation'!T$450678,FALSE)),0,HLOOKUP($B149,INDIRECT("'Monthly Resource Report'!"&amp;'Green Validation'!T$450676&amp;":"&amp;'Green Validation'!T$450677),'Green Validation'!T$450678,FALSE))</f>
        <v>0.19025141663897888</v>
      </c>
    </row>
    <row r="150" spans="2:20" s="29" customFormat="1">
      <c r="B150" s="301">
        <v>45748</v>
      </c>
      <c r="C150" s="294">
        <v>231</v>
      </c>
      <c r="D150" s="297">
        <v>6.7367579459949889</v>
      </c>
      <c r="E150" s="299">
        <v>0.22500000000000001</v>
      </c>
      <c r="F150" s="295">
        <v>0.19</v>
      </c>
      <c r="G150" s="294">
        <f ca="1">+IF(ISERROR(HLOOKUP($B150,INDIRECT("'Monthly Resource Report'!"&amp;'Green Validation'!G$450676&amp;":"&amp;'Green Validation'!G$450677),'Green Validation'!G$450678,FALSE)),0,HLOOKUP($B150,INDIRECT("'Monthly Resource Report'!"&amp;'Green Validation'!G$450676&amp;":"&amp;'Green Validation'!G$450677),'Green Validation'!G$450678,FALSE))</f>
        <v>231</v>
      </c>
      <c r="H150" s="297">
        <f ca="1">+IF(ISERROR(HLOOKUP($B150,INDIRECT("'Monthly Resource Report'!"&amp;'Green Validation'!H$450676&amp;":"&amp;'Green Validation'!H$450677),'Green Validation'!H$450678,FALSE)),0,HLOOKUP($B150,INDIRECT("'Monthly Resource Report'!"&amp;'Green Validation'!H$450676&amp;":"&amp;'Green Validation'!H$450677),'Green Validation'!H$450678,FALSE))</f>
        <v>6.737004518698293</v>
      </c>
      <c r="I150" s="317">
        <f ca="1">+IF(ISERROR(HLOOKUP($B150,INDIRECT("'Monthly Resource Report'!"&amp;'Green Validation'!I$450676&amp;":"&amp;'Green Validation'!I$450677),'Green Validation'!I$450678,FALSE)),0,HLOOKUP($B150,INDIRECT("'Monthly Resource Report'!"&amp;'Green Validation'!I$450676&amp;":"&amp;'Green Validation'!I$450677),'Green Validation'!I$450678,FALSE))</f>
        <v>0.22336746199907592</v>
      </c>
      <c r="J150" s="318">
        <f ca="1">+IF(ISERROR(HLOOKUP($B150,INDIRECT("'Monthly Resource Report'!"&amp;'Green Validation'!J$450676&amp;":"&amp;'Green Validation'!J$450677),'Green Validation'!J$450678,FALSE)),0,HLOOKUP($B150,INDIRECT("'Monthly Resource Report'!"&amp;'Green Validation'!J$450676&amp;":"&amp;'Green Validation'!J$450677),'Green Validation'!J$450678,FALSE))</f>
        <v>0.19038554243225325</v>
      </c>
      <c r="L150" s="301">
        <v>45748</v>
      </c>
      <c r="M150" s="294">
        <v>223</v>
      </c>
      <c r="N150" s="297">
        <v>6.7367579459949889</v>
      </c>
      <c r="O150" s="299">
        <v>0.22500000000000001</v>
      </c>
      <c r="P150" s="295">
        <v>0.19</v>
      </c>
      <c r="Q150" s="294">
        <f ca="1">+IF(ISERROR(HLOOKUP($B150,INDIRECT("'Monthly Resource Report'!"&amp;'Green Validation'!Q$450676&amp;":"&amp;'Green Validation'!Q$450677),'Green Validation'!Q$450678,FALSE)),0,HLOOKUP($B150,INDIRECT("'Monthly Resource Report'!"&amp;'Green Validation'!Q$450676&amp;":"&amp;'Green Validation'!Q$450677),'Green Validation'!Q$450678,FALSE))</f>
        <v>223</v>
      </c>
      <c r="R150" s="297">
        <f ca="1">+IF(ISERROR(HLOOKUP($B150,INDIRECT("'Monthly Resource Report'!"&amp;'Green Validation'!R$450676&amp;":"&amp;'Green Validation'!R$450677),'Green Validation'!R$450678,FALSE)),0,HLOOKUP($B150,INDIRECT("'Monthly Resource Report'!"&amp;'Green Validation'!R$450676&amp;":"&amp;'Green Validation'!R$450677),'Green Validation'!R$450678,FALSE))</f>
        <v>6.7369915293679608</v>
      </c>
      <c r="S150" s="317">
        <f ca="1">+IF(ISERROR(HLOOKUP($B150,INDIRECT("'Monthly Resource Report'!"&amp;'Green Validation'!S$450676&amp;":"&amp;'Green Validation'!S$450677),'Green Validation'!S$450678,FALSE)),0,HLOOKUP($B150,INDIRECT("'Monthly Resource Report'!"&amp;'Green Validation'!S$450676&amp;":"&amp;'Green Validation'!S$450677),'Green Validation'!S$450678,FALSE))</f>
        <v>0.22357045081460419</v>
      </c>
      <c r="T150" s="318">
        <f ca="1">+IF(ISERROR(HLOOKUP($B150,INDIRECT("'Monthly Resource Report'!"&amp;'Green Validation'!T$450676&amp;":"&amp;'Green Validation'!T$450677),'Green Validation'!T$450678,FALSE)),0,HLOOKUP($B150,INDIRECT("'Monthly Resource Report'!"&amp;'Green Validation'!T$450676&amp;":"&amp;'Green Validation'!T$450677),'Green Validation'!T$450678,FALSE))</f>
        <v>0.19055172373260584</v>
      </c>
    </row>
    <row r="151" spans="2:20" s="29" customFormat="1">
      <c r="B151" s="301">
        <v>45778</v>
      </c>
      <c r="C151" s="294">
        <v>231</v>
      </c>
      <c r="D151" s="297">
        <v>6.7367579459949889</v>
      </c>
      <c r="E151" s="299">
        <v>0.21</v>
      </c>
      <c r="F151" s="295">
        <v>0.19</v>
      </c>
      <c r="G151" s="294">
        <f ca="1">+IF(ISERROR(HLOOKUP($B151,INDIRECT("'Monthly Resource Report'!"&amp;'Green Validation'!G$450676&amp;":"&amp;'Green Validation'!G$450677),'Green Validation'!G$450678,FALSE)),0,HLOOKUP($B151,INDIRECT("'Monthly Resource Report'!"&amp;'Green Validation'!G$450676&amp;":"&amp;'Green Validation'!G$450677),'Green Validation'!G$450678,FALSE))</f>
        <v>231</v>
      </c>
      <c r="H151" s="297">
        <f ca="1">+IF(ISERROR(HLOOKUP($B151,INDIRECT("'Monthly Resource Report'!"&amp;'Green Validation'!H$450676&amp;":"&amp;'Green Validation'!H$450677),'Green Validation'!H$450678,FALSE)),0,HLOOKUP($B151,INDIRECT("'Monthly Resource Report'!"&amp;'Green Validation'!H$450676&amp;":"&amp;'Green Validation'!H$450677),'Green Validation'!H$450678,FALSE))</f>
        <v>6.7370053794802001</v>
      </c>
      <c r="I151" s="317">
        <f ca="1">+IF(ISERROR(HLOOKUP($B151,INDIRECT("'Monthly Resource Report'!"&amp;'Green Validation'!I$450676&amp;":"&amp;'Green Validation'!I$450677),'Green Validation'!I$450678,FALSE)),0,HLOOKUP($B151,INDIRECT("'Monthly Resource Report'!"&amp;'Green Validation'!I$450676&amp;":"&amp;'Green Validation'!I$450677),'Green Validation'!I$450678,FALSE))</f>
        <v>0.20848588555559594</v>
      </c>
      <c r="J151" s="318">
        <f ca="1">+IF(ISERROR(HLOOKUP($B151,INDIRECT("'Monthly Resource Report'!"&amp;'Green Validation'!J$450676&amp;":"&amp;'Green Validation'!J$450677),'Green Validation'!J$450678,FALSE)),0,HLOOKUP($B151,INDIRECT("'Monthly Resource Report'!"&amp;'Green Validation'!J$450676&amp;":"&amp;'Green Validation'!J$450677),'Green Validation'!J$450678,FALSE))</f>
        <v>0.1903732571808528</v>
      </c>
      <c r="L151" s="301">
        <v>45778</v>
      </c>
      <c r="M151" s="294">
        <v>223</v>
      </c>
      <c r="N151" s="297">
        <v>6.7367579459949889</v>
      </c>
      <c r="O151" s="299">
        <v>0.21</v>
      </c>
      <c r="P151" s="295">
        <v>0.19</v>
      </c>
      <c r="Q151" s="294">
        <f ca="1">+IF(ISERROR(HLOOKUP($B151,INDIRECT("'Monthly Resource Report'!"&amp;'Green Validation'!Q$450676&amp;":"&amp;'Green Validation'!Q$450677),'Green Validation'!Q$450678,FALSE)),0,HLOOKUP($B151,INDIRECT("'Monthly Resource Report'!"&amp;'Green Validation'!Q$450676&amp;":"&amp;'Green Validation'!Q$450677),'Green Validation'!Q$450678,FALSE))</f>
        <v>223</v>
      </c>
      <c r="R151" s="297">
        <f ca="1">+IF(ISERROR(HLOOKUP($B151,INDIRECT("'Monthly Resource Report'!"&amp;'Green Validation'!R$450676&amp;":"&amp;'Green Validation'!R$450677),'Green Validation'!R$450678,FALSE)),0,HLOOKUP($B151,INDIRECT("'Monthly Resource Report'!"&amp;'Green Validation'!R$450676&amp;":"&amp;'Green Validation'!R$450677),'Green Validation'!R$450678,FALSE))</f>
        <v>6.736990118669878</v>
      </c>
      <c r="S151" s="317">
        <f ca="1">+IF(ISERROR(HLOOKUP($B151,INDIRECT("'Monthly Resource Report'!"&amp;'Green Validation'!S$450676&amp;":"&amp;'Green Validation'!S$450677),'Green Validation'!S$450678,FALSE)),0,HLOOKUP($B151,INDIRECT("'Monthly Resource Report'!"&amp;'Green Validation'!S$450676&amp;":"&amp;'Green Validation'!S$450677),'Green Validation'!S$450678,FALSE))</f>
        <v>0.20870984211623453</v>
      </c>
      <c r="T151" s="318">
        <f ca="1">+IF(ISERROR(HLOOKUP($B151,INDIRECT("'Monthly Resource Report'!"&amp;'Green Validation'!T$450676&amp;":"&amp;'Green Validation'!T$450677),'Green Validation'!T$450678,FALSE)),0,HLOOKUP($B151,INDIRECT("'Monthly Resource Report'!"&amp;'Green Validation'!T$450676&amp;":"&amp;'Green Validation'!T$450677),'Green Validation'!T$450678,FALSE))</f>
        <v>0.19026268629244572</v>
      </c>
    </row>
    <row r="152" spans="2:20" s="29" customFormat="1">
      <c r="B152" s="301">
        <v>45809</v>
      </c>
      <c r="C152" s="294">
        <v>231</v>
      </c>
      <c r="D152" s="297">
        <v>6.7367579459949889</v>
      </c>
      <c r="E152" s="299">
        <v>0.21</v>
      </c>
      <c r="F152" s="295">
        <v>0.19</v>
      </c>
      <c r="G152" s="294">
        <f ca="1">+IF(ISERROR(HLOOKUP($B152,INDIRECT("'Monthly Resource Report'!"&amp;'Green Validation'!G$450676&amp;":"&amp;'Green Validation'!G$450677),'Green Validation'!G$450678,FALSE)),0,HLOOKUP($B152,INDIRECT("'Monthly Resource Report'!"&amp;'Green Validation'!G$450676&amp;":"&amp;'Green Validation'!G$450677),'Green Validation'!G$450678,FALSE))</f>
        <v>231</v>
      </c>
      <c r="H152" s="297">
        <f ca="1">+IF(ISERROR(HLOOKUP($B152,INDIRECT("'Monthly Resource Report'!"&amp;'Green Validation'!H$450676&amp;":"&amp;'Green Validation'!H$450677),'Green Validation'!H$450678,FALSE)),0,HLOOKUP($B152,INDIRECT("'Monthly Resource Report'!"&amp;'Green Validation'!H$450676&amp;":"&amp;'Green Validation'!H$450677),'Green Validation'!H$450678,FALSE))</f>
        <v>6.7370049206112901</v>
      </c>
      <c r="I152" s="317">
        <f ca="1">+IF(ISERROR(HLOOKUP($B152,INDIRECT("'Monthly Resource Report'!"&amp;'Green Validation'!I$450676&amp;":"&amp;'Green Validation'!I$450677),'Green Validation'!I$450678,FALSE)),0,HLOOKUP($B152,INDIRECT("'Monthly Resource Report'!"&amp;'Green Validation'!I$450676&amp;":"&amp;'Green Validation'!I$450677),'Green Validation'!I$450678,FALSE))</f>
        <v>0.20861854763041796</v>
      </c>
      <c r="J152" s="318">
        <f ca="1">+IF(ISERROR(HLOOKUP($B152,INDIRECT("'Monthly Resource Report'!"&amp;'Green Validation'!J$450676&amp;":"&amp;'Green Validation'!J$450677),'Green Validation'!J$450678,FALSE)),0,HLOOKUP($B152,INDIRECT("'Monthly Resource Report'!"&amp;'Green Validation'!J$450676&amp;":"&amp;'Green Validation'!J$450677),'Green Validation'!J$450678,FALSE))</f>
        <v>0.19025061942809174</v>
      </c>
      <c r="L152" s="301">
        <v>45809</v>
      </c>
      <c r="M152" s="294">
        <v>223</v>
      </c>
      <c r="N152" s="297">
        <v>6.7367579459949889</v>
      </c>
      <c r="O152" s="299">
        <v>0.21</v>
      </c>
      <c r="P152" s="295">
        <v>0.19</v>
      </c>
      <c r="Q152" s="294">
        <f ca="1">+IF(ISERROR(HLOOKUP($B152,INDIRECT("'Monthly Resource Report'!"&amp;'Green Validation'!Q$450676&amp;":"&amp;'Green Validation'!Q$450677),'Green Validation'!Q$450678,FALSE)),0,HLOOKUP($B152,INDIRECT("'Monthly Resource Report'!"&amp;'Green Validation'!Q$450676&amp;":"&amp;'Green Validation'!Q$450677),'Green Validation'!Q$450678,FALSE))</f>
        <v>223</v>
      </c>
      <c r="R152" s="297">
        <f ca="1">+IF(ISERROR(HLOOKUP($B152,INDIRECT("'Monthly Resource Report'!"&amp;'Green Validation'!R$450676&amp;":"&amp;'Green Validation'!R$450677),'Green Validation'!R$450678,FALSE)),0,HLOOKUP($B152,INDIRECT("'Monthly Resource Report'!"&amp;'Green Validation'!R$450676&amp;":"&amp;'Green Validation'!R$450677),'Green Validation'!R$450678,FALSE))</f>
        <v>6.7369898060657087</v>
      </c>
      <c r="S152" s="317">
        <f ca="1">+IF(ISERROR(HLOOKUP($B152,INDIRECT("'Monthly Resource Report'!"&amp;'Green Validation'!S$450676&amp;":"&amp;'Green Validation'!S$450677),'Green Validation'!S$450678,FALSE)),0,HLOOKUP($B152,INDIRECT("'Monthly Resource Report'!"&amp;'Green Validation'!S$450676&amp;":"&amp;'Green Validation'!S$450677),'Green Validation'!S$450678,FALSE))</f>
        <v>0.20881435055727912</v>
      </c>
      <c r="T152" s="318">
        <f ca="1">+IF(ISERROR(HLOOKUP($B152,INDIRECT("'Monthly Resource Report'!"&amp;'Green Validation'!T$450676&amp;":"&amp;'Green Validation'!T$450677),'Green Validation'!T$450678,FALSE)),0,HLOOKUP($B152,INDIRECT("'Monthly Resource Report'!"&amp;'Green Validation'!T$450676&amp;":"&amp;'Green Validation'!T$450677),'Green Validation'!T$450678,FALSE))</f>
        <v>0.19017795148305122</v>
      </c>
    </row>
    <row r="153" spans="2:20" s="29" customFormat="1">
      <c r="B153" s="301">
        <v>45839</v>
      </c>
      <c r="C153" s="294">
        <v>231</v>
      </c>
      <c r="D153" s="297">
        <v>6.7367579459949889</v>
      </c>
      <c r="E153" s="299">
        <v>0.21</v>
      </c>
      <c r="F153" s="295">
        <v>0.19</v>
      </c>
      <c r="G153" s="294">
        <f ca="1">+IF(ISERROR(HLOOKUP($B153,INDIRECT("'Monthly Resource Report'!"&amp;'Green Validation'!G$450676&amp;":"&amp;'Green Validation'!G$450677),'Green Validation'!G$450678,FALSE)),0,HLOOKUP($B153,INDIRECT("'Monthly Resource Report'!"&amp;'Green Validation'!G$450676&amp;":"&amp;'Green Validation'!G$450677),'Green Validation'!G$450678,FALSE))</f>
        <v>231</v>
      </c>
      <c r="H153" s="297">
        <f ca="1">+IF(ISERROR(HLOOKUP($B153,INDIRECT("'Monthly Resource Report'!"&amp;'Green Validation'!H$450676&amp;":"&amp;'Green Validation'!H$450677),'Green Validation'!H$450678,FALSE)),0,HLOOKUP($B153,INDIRECT("'Monthly Resource Report'!"&amp;'Green Validation'!H$450676&amp;":"&amp;'Green Validation'!H$450677),'Green Validation'!H$450678,FALSE))</f>
        <v>6.7370062333261691</v>
      </c>
      <c r="I153" s="317">
        <f ca="1">+IF(ISERROR(HLOOKUP($B153,INDIRECT("'Monthly Resource Report'!"&amp;'Green Validation'!I$450676&amp;":"&amp;'Green Validation'!I$450677),'Green Validation'!I$450678,FALSE)),0,HLOOKUP($B153,INDIRECT("'Monthly Resource Report'!"&amp;'Green Validation'!I$450676&amp;":"&amp;'Green Validation'!I$450677),'Green Validation'!I$450678,FALSE))</f>
        <v>0.20890951689528642</v>
      </c>
      <c r="J153" s="318">
        <f ca="1">+IF(ISERROR(HLOOKUP($B153,INDIRECT("'Monthly Resource Report'!"&amp;'Green Validation'!J$450676&amp;":"&amp;'Green Validation'!J$450677),'Green Validation'!J$450678,FALSE)),0,HLOOKUP($B153,INDIRECT("'Monthly Resource Report'!"&amp;'Green Validation'!J$450676&amp;":"&amp;'Green Validation'!J$450677),'Green Validation'!J$450678,FALSE))</f>
        <v>0.19024065996680251</v>
      </c>
      <c r="L153" s="301">
        <v>45839</v>
      </c>
      <c r="M153" s="294">
        <v>223</v>
      </c>
      <c r="N153" s="297">
        <v>6.7367579459949889</v>
      </c>
      <c r="O153" s="299">
        <v>0.21</v>
      </c>
      <c r="P153" s="295">
        <v>0.19</v>
      </c>
      <c r="Q153" s="294">
        <f ca="1">+IF(ISERROR(HLOOKUP($B153,INDIRECT("'Monthly Resource Report'!"&amp;'Green Validation'!Q$450676&amp;":"&amp;'Green Validation'!Q$450677),'Green Validation'!Q$450678,FALSE)),0,HLOOKUP($B153,INDIRECT("'Monthly Resource Report'!"&amp;'Green Validation'!Q$450676&amp;":"&amp;'Green Validation'!Q$450677),'Green Validation'!Q$450678,FALSE))</f>
        <v>223</v>
      </c>
      <c r="R153" s="297">
        <f ca="1">+IF(ISERROR(HLOOKUP($B153,INDIRECT("'Monthly Resource Report'!"&amp;'Green Validation'!R$450676&amp;":"&amp;'Green Validation'!R$450677),'Green Validation'!R$450678,FALSE)),0,HLOOKUP($B153,INDIRECT("'Monthly Resource Report'!"&amp;'Green Validation'!R$450676&amp;":"&amp;'Green Validation'!R$450677),'Green Validation'!R$450678,FALSE))</f>
        <v>6.7369891527983956</v>
      </c>
      <c r="S153" s="317">
        <f ca="1">+IF(ISERROR(HLOOKUP($B153,INDIRECT("'Monthly Resource Report'!"&amp;'Green Validation'!S$450676&amp;":"&amp;'Green Validation'!S$450677),'Green Validation'!S$450678,FALSE)),0,HLOOKUP($B153,INDIRECT("'Monthly Resource Report'!"&amp;'Green Validation'!S$450676&amp;":"&amp;'Green Validation'!S$450677),'Green Validation'!S$450678,FALSE))</f>
        <v>0.20916700203719552</v>
      </c>
      <c r="T153" s="318">
        <f ca="1">+IF(ISERROR(HLOOKUP($B153,INDIRECT("'Monthly Resource Report'!"&amp;'Green Validation'!T$450676&amp;":"&amp;'Green Validation'!T$450677),'Green Validation'!T$450678,FALSE)),0,HLOOKUP($B153,INDIRECT("'Monthly Resource Report'!"&amp;'Green Validation'!T$450676&amp;":"&amp;'Green Validation'!T$450677),'Green Validation'!T$450678,FALSE))</f>
        <v>0.19026170354741084</v>
      </c>
    </row>
    <row r="154" spans="2:20" s="29" customFormat="1">
      <c r="B154" s="301">
        <v>45870</v>
      </c>
      <c r="C154" s="294">
        <v>231</v>
      </c>
      <c r="D154" s="297">
        <v>6.7367579459949889</v>
      </c>
      <c r="E154" s="299">
        <v>0.21</v>
      </c>
      <c r="F154" s="295">
        <v>0.19</v>
      </c>
      <c r="G154" s="294">
        <f ca="1">+IF(ISERROR(HLOOKUP($B154,INDIRECT("'Monthly Resource Report'!"&amp;'Green Validation'!G$450676&amp;":"&amp;'Green Validation'!G$450677),'Green Validation'!G$450678,FALSE)),0,HLOOKUP($B154,INDIRECT("'Monthly Resource Report'!"&amp;'Green Validation'!G$450676&amp;":"&amp;'Green Validation'!G$450677),'Green Validation'!G$450678,FALSE))</f>
        <v>231</v>
      </c>
      <c r="H154" s="297">
        <f ca="1">+IF(ISERROR(HLOOKUP($B154,INDIRECT("'Monthly Resource Report'!"&amp;'Green Validation'!H$450676&amp;":"&amp;'Green Validation'!H$450677),'Green Validation'!H$450678,FALSE)),0,HLOOKUP($B154,INDIRECT("'Monthly Resource Report'!"&amp;'Green Validation'!H$450676&amp;":"&amp;'Green Validation'!H$450677),'Green Validation'!H$450678,FALSE))</f>
        <v>6.7370066699202855</v>
      </c>
      <c r="I154" s="317">
        <f ca="1">+IF(ISERROR(HLOOKUP($B154,INDIRECT("'Monthly Resource Report'!"&amp;'Green Validation'!I$450676&amp;":"&amp;'Green Validation'!I$450677),'Green Validation'!I$450678,FALSE)),0,HLOOKUP($B154,INDIRECT("'Monthly Resource Report'!"&amp;'Green Validation'!I$450676&amp;":"&amp;'Green Validation'!I$450677),'Green Validation'!I$450678,FALSE))</f>
        <v>0.20911503403715243</v>
      </c>
      <c r="J154" s="318">
        <f ca="1">+IF(ISERROR(HLOOKUP($B154,INDIRECT("'Monthly Resource Report'!"&amp;'Green Validation'!J$450676&amp;":"&amp;'Green Validation'!J$450677),'Green Validation'!J$450678,FALSE)),0,HLOOKUP($B154,INDIRECT("'Monthly Resource Report'!"&amp;'Green Validation'!J$450676&amp;":"&amp;'Green Validation'!J$450677),'Green Validation'!J$450678,FALSE))</f>
        <v>0.19035421714549441</v>
      </c>
      <c r="L154" s="301">
        <v>45870</v>
      </c>
      <c r="M154" s="294">
        <v>223</v>
      </c>
      <c r="N154" s="297">
        <v>6.7367579459949889</v>
      </c>
      <c r="O154" s="299">
        <v>0.21</v>
      </c>
      <c r="P154" s="295">
        <v>0.19</v>
      </c>
      <c r="Q154" s="294">
        <f ca="1">+IF(ISERROR(HLOOKUP($B154,INDIRECT("'Monthly Resource Report'!"&amp;'Green Validation'!Q$450676&amp;":"&amp;'Green Validation'!Q$450677),'Green Validation'!Q$450678,FALSE)),0,HLOOKUP($B154,INDIRECT("'Monthly Resource Report'!"&amp;'Green Validation'!Q$450676&amp;":"&amp;'Green Validation'!Q$450677),'Green Validation'!Q$450678,FALSE))</f>
        <v>223</v>
      </c>
      <c r="R154" s="297">
        <f ca="1">+IF(ISERROR(HLOOKUP($B154,INDIRECT("'Monthly Resource Report'!"&amp;'Green Validation'!R$450676&amp;":"&amp;'Green Validation'!R$450677),'Green Validation'!R$450678,FALSE)),0,HLOOKUP($B154,INDIRECT("'Monthly Resource Report'!"&amp;'Green Validation'!R$450676&amp;":"&amp;'Green Validation'!R$450677),'Green Validation'!R$450678,FALSE))</f>
        <v>6.7369888866411287</v>
      </c>
      <c r="S154" s="317">
        <f ca="1">+IF(ISERROR(HLOOKUP($B154,INDIRECT("'Monthly Resource Report'!"&amp;'Green Validation'!S$450676&amp;":"&amp;'Green Validation'!S$450677),'Green Validation'!S$450678,FALSE)),0,HLOOKUP($B154,INDIRECT("'Monthly Resource Report'!"&amp;'Green Validation'!S$450676&amp;":"&amp;'Green Validation'!S$450677),'Green Validation'!S$450678,FALSE))</f>
        <v>0.20922391815406924</v>
      </c>
      <c r="T154" s="318">
        <f ca="1">+IF(ISERROR(HLOOKUP($B154,INDIRECT("'Monthly Resource Report'!"&amp;'Green Validation'!T$450676&amp;":"&amp;'Green Validation'!T$450677),'Green Validation'!T$450678,FALSE)),0,HLOOKUP($B154,INDIRECT("'Monthly Resource Report'!"&amp;'Green Validation'!T$450676&amp;":"&amp;'Green Validation'!T$450677),'Green Validation'!T$450678,FALSE))</f>
        <v>0.19025811058142347</v>
      </c>
    </row>
    <row r="155" spans="2:20" s="29" customFormat="1">
      <c r="B155" s="301">
        <v>45901</v>
      </c>
      <c r="C155" s="294">
        <v>231</v>
      </c>
      <c r="D155" s="297">
        <v>6.7367579459949889</v>
      </c>
      <c r="E155" s="299">
        <v>0.21</v>
      </c>
      <c r="F155" s="295">
        <v>0.19</v>
      </c>
      <c r="G155" s="294">
        <f ca="1">+IF(ISERROR(HLOOKUP($B155,INDIRECT("'Monthly Resource Report'!"&amp;'Green Validation'!G$450676&amp;":"&amp;'Green Validation'!G$450677),'Green Validation'!G$450678,FALSE)),0,HLOOKUP($B155,INDIRECT("'Monthly Resource Report'!"&amp;'Green Validation'!G$450676&amp;":"&amp;'Green Validation'!G$450677),'Green Validation'!G$450678,FALSE))</f>
        <v>231</v>
      </c>
      <c r="H155" s="297">
        <f ca="1">+IF(ISERROR(HLOOKUP($B155,INDIRECT("'Monthly Resource Report'!"&amp;'Green Validation'!H$450676&amp;":"&amp;'Green Validation'!H$450677),'Green Validation'!H$450678,FALSE)),0,HLOOKUP($B155,INDIRECT("'Monthly Resource Report'!"&amp;'Green Validation'!H$450676&amp;":"&amp;'Green Validation'!H$450677),'Green Validation'!H$450678,FALSE))</f>
        <v>6.7370050449308483</v>
      </c>
      <c r="I155" s="317">
        <f ca="1">+IF(ISERROR(HLOOKUP($B155,INDIRECT("'Monthly Resource Report'!"&amp;'Green Validation'!I$450676&amp;":"&amp;'Green Validation'!I$450677),'Green Validation'!I$450678,FALSE)),0,HLOOKUP($B155,INDIRECT("'Monthly Resource Report'!"&amp;'Green Validation'!I$450676&amp;":"&amp;'Green Validation'!I$450677),'Green Validation'!I$450678,FALSE))</f>
        <v>0.20841669960204717</v>
      </c>
      <c r="J155" s="318">
        <f ca="1">+IF(ISERROR(HLOOKUP($B155,INDIRECT("'Monthly Resource Report'!"&amp;'Green Validation'!J$450676&amp;":"&amp;'Green Validation'!J$450677),'Green Validation'!J$450678,FALSE)),0,HLOOKUP($B155,INDIRECT("'Monthly Resource Report'!"&amp;'Green Validation'!J$450676&amp;":"&amp;'Green Validation'!J$450677),'Green Validation'!J$450678,FALSE))</f>
        <v>0.19024899937043305</v>
      </c>
      <c r="L155" s="301">
        <v>45901</v>
      </c>
      <c r="M155" s="294">
        <v>223</v>
      </c>
      <c r="N155" s="297">
        <v>6.7367579459949889</v>
      </c>
      <c r="O155" s="299">
        <v>0.21</v>
      </c>
      <c r="P155" s="295">
        <v>0.19</v>
      </c>
      <c r="Q155" s="294">
        <f ca="1">+IF(ISERROR(HLOOKUP($B155,INDIRECT("'Monthly Resource Report'!"&amp;'Green Validation'!Q$450676&amp;":"&amp;'Green Validation'!Q$450677),'Green Validation'!Q$450678,FALSE)),0,HLOOKUP($B155,INDIRECT("'Monthly Resource Report'!"&amp;'Green Validation'!Q$450676&amp;":"&amp;'Green Validation'!Q$450677),'Green Validation'!Q$450678,FALSE))</f>
        <v>223</v>
      </c>
      <c r="R155" s="297">
        <f ca="1">+IF(ISERROR(HLOOKUP($B155,INDIRECT("'Monthly Resource Report'!"&amp;'Green Validation'!R$450676&amp;":"&amp;'Green Validation'!R$450677),'Green Validation'!R$450678,FALSE)),0,HLOOKUP($B155,INDIRECT("'Monthly Resource Report'!"&amp;'Green Validation'!R$450676&amp;":"&amp;'Green Validation'!R$450677),'Green Validation'!R$450678,FALSE))</f>
        <v>6.7369902202966339</v>
      </c>
      <c r="S155" s="317">
        <f ca="1">+IF(ISERROR(HLOOKUP($B155,INDIRECT("'Monthly Resource Report'!"&amp;'Green Validation'!S$450676&amp;":"&amp;'Green Validation'!S$450677),'Green Validation'!S$450678,FALSE)),0,HLOOKUP($B155,INDIRECT("'Monthly Resource Report'!"&amp;'Green Validation'!S$450676&amp;":"&amp;'Green Validation'!S$450677),'Green Validation'!S$450678,FALSE))</f>
        <v>0.20861927154720286</v>
      </c>
      <c r="T155" s="318">
        <f ca="1">+IF(ISERROR(HLOOKUP($B155,INDIRECT("'Monthly Resource Report'!"&amp;'Green Validation'!T$450676&amp;":"&amp;'Green Validation'!T$450677),'Green Validation'!T$450678,FALSE)),0,HLOOKUP($B155,INDIRECT("'Monthly Resource Report'!"&amp;'Green Validation'!T$450676&amp;":"&amp;'Green Validation'!T$450677),'Green Validation'!T$450678,FALSE))</f>
        <v>0.19017972158590749</v>
      </c>
    </row>
    <row r="156" spans="2:20" s="29" customFormat="1">
      <c r="B156" s="301">
        <v>45931</v>
      </c>
      <c r="C156" s="294">
        <v>231</v>
      </c>
      <c r="D156" s="297">
        <v>6.7367579459949889</v>
      </c>
      <c r="E156" s="299">
        <v>0.22500000000000001</v>
      </c>
      <c r="F156" s="295">
        <v>0.19</v>
      </c>
      <c r="G156" s="294">
        <f ca="1">+IF(ISERROR(HLOOKUP($B156,INDIRECT("'Monthly Resource Report'!"&amp;'Green Validation'!G$450676&amp;":"&amp;'Green Validation'!G$450677),'Green Validation'!G$450678,FALSE)),0,HLOOKUP($B156,INDIRECT("'Monthly Resource Report'!"&amp;'Green Validation'!G$450676&amp;":"&amp;'Green Validation'!G$450677),'Green Validation'!G$450678,FALSE))</f>
        <v>231</v>
      </c>
      <c r="H156" s="297">
        <f ca="1">+IF(ISERROR(HLOOKUP($B156,INDIRECT("'Monthly Resource Report'!"&amp;'Green Validation'!H$450676&amp;":"&amp;'Green Validation'!H$450677),'Green Validation'!H$450678,FALSE)),0,HLOOKUP($B156,INDIRECT("'Monthly Resource Report'!"&amp;'Green Validation'!H$450676&amp;":"&amp;'Green Validation'!H$450677),'Green Validation'!H$450678,FALSE))</f>
        <v>6.7370053277085713</v>
      </c>
      <c r="I156" s="317">
        <f ca="1">+IF(ISERROR(HLOOKUP($B156,INDIRECT("'Monthly Resource Report'!"&amp;'Green Validation'!I$450676&amp;":"&amp;'Green Validation'!I$450677),'Green Validation'!I$450678,FALSE)),0,HLOOKUP($B156,INDIRECT("'Monthly Resource Report'!"&amp;'Green Validation'!I$450676&amp;":"&amp;'Green Validation'!I$450677),'Green Validation'!I$450678,FALSE))</f>
        <v>0.22366420914962826</v>
      </c>
      <c r="J156" s="318">
        <f ca="1">+IF(ISERROR(HLOOKUP($B156,INDIRECT("'Monthly Resource Report'!"&amp;'Green Validation'!J$450676&amp;":"&amp;'Green Validation'!J$450677),'Green Validation'!J$450678,FALSE)),0,HLOOKUP($B156,INDIRECT("'Monthly Resource Report'!"&amp;'Green Validation'!J$450676&amp;":"&amp;'Green Validation'!J$450677),'Green Validation'!J$450678,FALSE))</f>
        <v>0.19035829398840978</v>
      </c>
      <c r="L156" s="301">
        <v>45931</v>
      </c>
      <c r="M156" s="294">
        <v>223</v>
      </c>
      <c r="N156" s="297">
        <v>6.7367579459949889</v>
      </c>
      <c r="O156" s="299">
        <v>0.22500000000000001</v>
      </c>
      <c r="P156" s="295">
        <v>0.19</v>
      </c>
      <c r="Q156" s="294">
        <f ca="1">+IF(ISERROR(HLOOKUP($B156,INDIRECT("'Monthly Resource Report'!"&amp;'Green Validation'!Q$450676&amp;":"&amp;'Green Validation'!Q$450677),'Green Validation'!Q$450678,FALSE)),0,HLOOKUP($B156,INDIRECT("'Monthly Resource Report'!"&amp;'Green Validation'!Q$450676&amp;":"&amp;'Green Validation'!Q$450677),'Green Validation'!Q$450678,FALSE))</f>
        <v>223</v>
      </c>
      <c r="R156" s="297">
        <f ca="1">+IF(ISERROR(HLOOKUP($B156,INDIRECT("'Monthly Resource Report'!"&amp;'Green Validation'!R$450676&amp;":"&amp;'Green Validation'!R$450677),'Green Validation'!R$450678,FALSE)),0,HLOOKUP($B156,INDIRECT("'Monthly Resource Report'!"&amp;'Green Validation'!R$450676&amp;":"&amp;'Green Validation'!R$450677),'Green Validation'!R$450678,FALSE))</f>
        <v>6.7369900208400129</v>
      </c>
      <c r="S156" s="317">
        <f ca="1">+IF(ISERROR(HLOOKUP($B156,INDIRECT("'Monthly Resource Report'!"&amp;'Green Validation'!S$450676&amp;":"&amp;'Green Validation'!S$450677),'Green Validation'!S$450678,FALSE)),0,HLOOKUP($B156,INDIRECT("'Monthly Resource Report'!"&amp;'Green Validation'!S$450676&amp;":"&amp;'Green Validation'!S$450677),'Green Validation'!S$450678,FALSE))</f>
        <v>0.2237617664230043</v>
      </c>
      <c r="T156" s="318">
        <f ca="1">+IF(ISERROR(HLOOKUP($B156,INDIRECT("'Monthly Resource Report'!"&amp;'Green Validation'!T$450676&amp;":"&amp;'Green Validation'!T$450677),'Green Validation'!T$450678,FALSE)),0,HLOOKUP($B156,INDIRECT("'Monthly Resource Report'!"&amp;'Green Validation'!T$450676&amp;":"&amp;'Green Validation'!T$450677),'Green Validation'!T$450678,FALSE))</f>
        <v>0.19018007359462841</v>
      </c>
    </row>
    <row r="157" spans="2:20" s="29" customFormat="1">
      <c r="B157" s="301">
        <v>45962</v>
      </c>
      <c r="C157" s="294">
        <v>231</v>
      </c>
      <c r="D157" s="297">
        <v>6.7367579459949889</v>
      </c>
      <c r="E157" s="299">
        <v>0.22500000000000001</v>
      </c>
      <c r="F157" s="295">
        <v>0.19</v>
      </c>
      <c r="G157" s="294">
        <f ca="1">+IF(ISERROR(HLOOKUP($B157,INDIRECT("'Monthly Resource Report'!"&amp;'Green Validation'!G$450676&amp;":"&amp;'Green Validation'!G$450677),'Green Validation'!G$450678,FALSE)),0,HLOOKUP($B157,INDIRECT("'Monthly Resource Report'!"&amp;'Green Validation'!G$450676&amp;":"&amp;'Green Validation'!G$450677),'Green Validation'!G$450678,FALSE))</f>
        <v>231</v>
      </c>
      <c r="H157" s="297">
        <f ca="1">+IF(ISERROR(HLOOKUP($B157,INDIRECT("'Monthly Resource Report'!"&amp;'Green Validation'!H$450676&amp;":"&amp;'Green Validation'!H$450677),'Green Validation'!H$450678,FALSE)),0,HLOOKUP($B157,INDIRECT("'Monthly Resource Report'!"&amp;'Green Validation'!H$450676&amp;":"&amp;'Green Validation'!H$450677),'Green Validation'!H$450678,FALSE))</f>
        <v>6.7370071715709914</v>
      </c>
      <c r="I157" s="317">
        <f ca="1">+IF(ISERROR(HLOOKUP($B157,INDIRECT("'Monthly Resource Report'!"&amp;'Green Validation'!I$450676&amp;":"&amp;'Green Validation'!I$450677),'Green Validation'!I$450678,FALSE)),0,HLOOKUP($B157,INDIRECT("'Monthly Resource Report'!"&amp;'Green Validation'!I$450676&amp;":"&amp;'Green Validation'!I$450677),'Green Validation'!I$450678,FALSE))</f>
        <v>0.22420431975851543</v>
      </c>
      <c r="J157" s="318">
        <f ca="1">+IF(ISERROR(HLOOKUP($B157,INDIRECT("'Monthly Resource Report'!"&amp;'Green Validation'!J$450676&amp;":"&amp;'Green Validation'!J$450677),'Green Validation'!J$450678,FALSE)),0,HLOOKUP($B157,INDIRECT("'Monthly Resource Report'!"&amp;'Green Validation'!J$450676&amp;":"&amp;'Green Validation'!J$450677),'Green Validation'!J$450678,FALSE))</f>
        <v>0.1902472758819081</v>
      </c>
      <c r="L157" s="301">
        <v>45962</v>
      </c>
      <c r="M157" s="294">
        <v>223</v>
      </c>
      <c r="N157" s="297">
        <v>6.7367579459949889</v>
      </c>
      <c r="O157" s="299">
        <v>0.22500000000000001</v>
      </c>
      <c r="P157" s="295">
        <v>0.19</v>
      </c>
      <c r="Q157" s="294">
        <f ca="1">+IF(ISERROR(HLOOKUP($B157,INDIRECT("'Monthly Resource Report'!"&amp;'Green Validation'!Q$450676&amp;":"&amp;'Green Validation'!Q$450677),'Green Validation'!Q$450678,FALSE)),0,HLOOKUP($B157,INDIRECT("'Monthly Resource Report'!"&amp;'Green Validation'!Q$450676&amp;":"&amp;'Green Validation'!Q$450677),'Green Validation'!Q$450678,FALSE))</f>
        <v>223</v>
      </c>
      <c r="R157" s="297">
        <f ca="1">+IF(ISERROR(HLOOKUP($B157,INDIRECT("'Monthly Resource Report'!"&amp;'Green Validation'!R$450676&amp;":"&amp;'Green Validation'!R$450677),'Green Validation'!R$450678,FALSE)),0,HLOOKUP($B157,INDIRECT("'Monthly Resource Report'!"&amp;'Green Validation'!R$450676&amp;":"&amp;'Green Validation'!R$450677),'Green Validation'!R$450678,FALSE))</f>
        <v>6.7369871958854493</v>
      </c>
      <c r="S157" s="317">
        <f ca="1">+IF(ISERROR(HLOOKUP($B157,INDIRECT("'Monthly Resource Report'!"&amp;'Green Validation'!S$450676&amp;":"&amp;'Green Validation'!S$450677),'Green Validation'!S$450678,FALSE)),0,HLOOKUP($B157,INDIRECT("'Monthly Resource Report'!"&amp;'Green Validation'!S$450676&amp;":"&amp;'Green Validation'!S$450677),'Green Validation'!S$450678,FALSE))</f>
        <v>0.22425630193503313</v>
      </c>
      <c r="T157" s="318">
        <f ca="1">+IF(ISERROR(HLOOKUP($B157,INDIRECT("'Monthly Resource Report'!"&amp;'Green Validation'!T$450676&amp;":"&amp;'Green Validation'!T$450677),'Green Validation'!T$450678,FALSE)),0,HLOOKUP($B157,INDIRECT("'Monthly Resource Report'!"&amp;'Green Validation'!T$450676&amp;":"&amp;'Green Validation'!T$450677),'Green Validation'!T$450678,FALSE))</f>
        <v>0.19017837645151006</v>
      </c>
    </row>
    <row r="158" spans="2:20" s="29" customFormat="1">
      <c r="B158" s="301">
        <v>45992</v>
      </c>
      <c r="C158" s="294">
        <v>231</v>
      </c>
      <c r="D158" s="297">
        <v>6.7367579459949889</v>
      </c>
      <c r="E158" s="299">
        <v>0.22500000000000001</v>
      </c>
      <c r="F158" s="295">
        <v>0.19</v>
      </c>
      <c r="G158" s="294">
        <f ca="1">+IF(ISERROR(HLOOKUP($B158,INDIRECT("'Monthly Resource Report'!"&amp;'Green Validation'!G$450676&amp;":"&amp;'Green Validation'!G$450677),'Green Validation'!G$450678,FALSE)),0,HLOOKUP($B158,INDIRECT("'Monthly Resource Report'!"&amp;'Green Validation'!G$450676&amp;":"&amp;'Green Validation'!G$450677),'Green Validation'!G$450678,FALSE))</f>
        <v>231</v>
      </c>
      <c r="H158" s="297">
        <f ca="1">+IF(ISERROR(HLOOKUP($B158,INDIRECT("'Monthly Resource Report'!"&amp;'Green Validation'!H$450676&amp;":"&amp;'Green Validation'!H$450677),'Green Validation'!H$450678,FALSE)),0,HLOOKUP($B158,INDIRECT("'Monthly Resource Report'!"&amp;'Green Validation'!H$450676&amp;":"&amp;'Green Validation'!H$450677),'Green Validation'!H$450678,FALSE))</f>
        <v>6.7370066119642678</v>
      </c>
      <c r="I158" s="317">
        <f ca="1">+IF(ISERROR(HLOOKUP($B158,INDIRECT("'Monthly Resource Report'!"&amp;'Green Validation'!I$450676&amp;":"&amp;'Green Validation'!I$450677),'Green Validation'!I$450678,FALSE)),0,HLOOKUP($B158,INDIRECT("'Monthly Resource Report'!"&amp;'Green Validation'!I$450676&amp;":"&amp;'Green Validation'!I$450677),'Green Validation'!I$450678,FALSE))</f>
        <v>0.22399015127980018</v>
      </c>
      <c r="J158" s="318">
        <f ca="1">+IF(ISERROR(HLOOKUP($B158,INDIRECT("'Monthly Resource Report'!"&amp;'Green Validation'!J$450676&amp;":"&amp;'Green Validation'!J$450677),'Green Validation'!J$450678,FALSE)),0,HLOOKUP($B158,INDIRECT("'Monthly Resource Report'!"&amp;'Green Validation'!J$450676&amp;":"&amp;'Green Validation'!J$450677),'Green Validation'!J$450678,FALSE))</f>
        <v>0.1902320321355552</v>
      </c>
      <c r="L158" s="301">
        <v>45992</v>
      </c>
      <c r="M158" s="294">
        <v>223</v>
      </c>
      <c r="N158" s="297">
        <v>6.7367579459949889</v>
      </c>
      <c r="O158" s="299">
        <v>0.22500000000000001</v>
      </c>
      <c r="P158" s="295">
        <v>0.19</v>
      </c>
      <c r="Q158" s="294">
        <f ca="1">+IF(ISERROR(HLOOKUP($B158,INDIRECT("'Monthly Resource Report'!"&amp;'Green Validation'!Q$450676&amp;":"&amp;'Green Validation'!Q$450677),'Green Validation'!Q$450678,FALSE)),0,HLOOKUP($B158,INDIRECT("'Monthly Resource Report'!"&amp;'Green Validation'!Q$450676&amp;":"&amp;'Green Validation'!Q$450677),'Green Validation'!Q$450678,FALSE))</f>
        <v>223</v>
      </c>
      <c r="R158" s="297">
        <f ca="1">+IF(ISERROR(HLOOKUP($B158,INDIRECT("'Monthly Resource Report'!"&amp;'Green Validation'!R$450676&amp;":"&amp;'Green Validation'!R$450677),'Green Validation'!R$450678,FALSE)),0,HLOOKUP($B158,INDIRECT("'Monthly Resource Report'!"&amp;'Green Validation'!R$450676&amp;":"&amp;'Green Validation'!R$450677),'Green Validation'!R$450678,FALSE))</f>
        <v>6.7369877945007053</v>
      </c>
      <c r="S158" s="317">
        <f ca="1">+IF(ISERROR(HLOOKUP($B158,INDIRECT("'Monthly Resource Report'!"&amp;'Green Validation'!S$450676&amp;":"&amp;'Green Validation'!S$450677),'Green Validation'!S$450678,FALSE)),0,HLOOKUP($B158,INDIRECT("'Monthly Resource Report'!"&amp;'Green Validation'!S$450676&amp;":"&amp;'Green Validation'!S$450677),'Green Validation'!S$450678,FALSE))</f>
        <v>0.22416957398354181</v>
      </c>
      <c r="T158" s="318">
        <f ca="1">+IF(ISERROR(HLOOKUP($B158,INDIRECT("'Monthly Resource Report'!"&amp;'Green Validation'!T$450676&amp;":"&amp;'Green Validation'!T$450677),'Green Validation'!T$450678,FALSE)),0,HLOOKUP($B158,INDIRECT("'Monthly Resource Report'!"&amp;'Green Validation'!T$450676&amp;":"&amp;'Green Validation'!T$450677),'Green Validation'!T$450678,FALSE))</f>
        <v>0.19025665091733812</v>
      </c>
    </row>
    <row r="159" spans="2:20" s="29" customFormat="1">
      <c r="B159" s="301">
        <v>46023</v>
      </c>
      <c r="C159" s="294">
        <v>231</v>
      </c>
      <c r="D159" s="297">
        <v>6.9240398168936501</v>
      </c>
      <c r="E159" s="299">
        <v>0.22500000000000001</v>
      </c>
      <c r="F159" s="295">
        <v>0.19</v>
      </c>
      <c r="G159" s="294">
        <f ca="1">+IF(ISERROR(HLOOKUP($B159,INDIRECT("'Monthly Resource Report'!"&amp;'Green Validation'!G$450676&amp;":"&amp;'Green Validation'!G$450677),'Green Validation'!G$450678,FALSE)),0,HLOOKUP($B159,INDIRECT("'Monthly Resource Report'!"&amp;'Green Validation'!G$450676&amp;":"&amp;'Green Validation'!G$450677),'Green Validation'!G$450678,FALSE))</f>
        <v>231</v>
      </c>
      <c r="H159" s="297">
        <f ca="1">+IF(ISERROR(HLOOKUP($B159,INDIRECT("'Monthly Resource Report'!"&amp;'Green Validation'!H$450676&amp;":"&amp;'Green Validation'!H$450677),'Green Validation'!H$450678,FALSE)),0,HLOOKUP($B159,INDIRECT("'Monthly Resource Report'!"&amp;'Green Validation'!H$450676&amp;":"&amp;'Green Validation'!H$450677),'Green Validation'!H$450678,FALSE))</f>
        <v>6.9239919099987359</v>
      </c>
      <c r="I159" s="317">
        <f ca="1">+IF(ISERROR(HLOOKUP($B159,INDIRECT("'Monthly Resource Report'!"&amp;'Green Validation'!I$450676&amp;":"&amp;'Green Validation'!I$450677),'Green Validation'!I$450678,FALSE)),0,HLOOKUP($B159,INDIRECT("'Monthly Resource Report'!"&amp;'Green Validation'!I$450676&amp;":"&amp;'Green Validation'!I$450677),'Green Validation'!I$450678,FALSE))</f>
        <v>0.22404652801233943</v>
      </c>
      <c r="J159" s="318">
        <f ca="1">+IF(ISERROR(HLOOKUP($B159,INDIRECT("'Monthly Resource Report'!"&amp;'Green Validation'!J$450676&amp;":"&amp;'Green Validation'!J$450677),'Green Validation'!J$450678,FALSE)),0,HLOOKUP($B159,INDIRECT("'Monthly Resource Report'!"&amp;'Green Validation'!J$450676&amp;":"&amp;'Green Validation'!J$450677),'Green Validation'!J$450678,FALSE))</f>
        <v>0.19035662874861739</v>
      </c>
      <c r="L159" s="301">
        <v>46023</v>
      </c>
      <c r="M159" s="294">
        <v>223</v>
      </c>
      <c r="N159" s="297">
        <v>6.9240398168936501</v>
      </c>
      <c r="O159" s="299">
        <v>0.22500000000000001</v>
      </c>
      <c r="P159" s="295">
        <v>0.19</v>
      </c>
      <c r="Q159" s="294">
        <f ca="1">+IF(ISERROR(HLOOKUP($B159,INDIRECT("'Monthly Resource Report'!"&amp;'Green Validation'!Q$450676&amp;":"&amp;'Green Validation'!Q$450677),'Green Validation'!Q$450678,FALSE)),0,HLOOKUP($B159,INDIRECT("'Monthly Resource Report'!"&amp;'Green Validation'!Q$450676&amp;":"&amp;'Green Validation'!Q$450677),'Green Validation'!Q$450678,FALSE))</f>
        <v>223</v>
      </c>
      <c r="R159" s="297">
        <f ca="1">+IF(ISERROR(HLOOKUP($B159,INDIRECT("'Monthly Resource Report'!"&amp;'Green Validation'!R$450676&amp;":"&amp;'Green Validation'!R$450677),'Green Validation'!R$450678,FALSE)),0,HLOOKUP($B159,INDIRECT("'Monthly Resource Report'!"&amp;'Green Validation'!R$450676&amp;":"&amp;'Green Validation'!R$450677),'Green Validation'!R$450678,FALSE))</f>
        <v>6.9239940216141642</v>
      </c>
      <c r="S159" s="317">
        <f ca="1">+IF(ISERROR(HLOOKUP($B159,INDIRECT("'Monthly Resource Report'!"&amp;'Green Validation'!S$450676&amp;":"&amp;'Green Validation'!S$450677),'Green Validation'!S$450678,FALSE)),0,HLOOKUP($B159,INDIRECT("'Monthly Resource Report'!"&amp;'Green Validation'!S$450676&amp;":"&amp;'Green Validation'!S$450677),'Green Validation'!S$450678,FALSE))</f>
        <v>0.2241538066492702</v>
      </c>
      <c r="T159" s="318">
        <f ca="1">+IF(ISERROR(HLOOKUP($B159,INDIRECT("'Monthly Resource Report'!"&amp;'Green Validation'!T$450676&amp;":"&amp;'Green Validation'!T$450677),'Green Validation'!T$450678,FALSE)),0,HLOOKUP($B159,INDIRECT("'Monthly Resource Report'!"&amp;'Green Validation'!T$450676&amp;":"&amp;'Green Validation'!T$450677),'Green Validation'!T$450678,FALSE))</f>
        <v>0.19026072789661747</v>
      </c>
    </row>
    <row r="160" spans="2:20" s="29" customFormat="1">
      <c r="B160" s="301">
        <v>46054</v>
      </c>
      <c r="C160" s="294">
        <v>231</v>
      </c>
      <c r="D160" s="297">
        <v>6.9240398168936501</v>
      </c>
      <c r="E160" s="299">
        <v>0.22500000000000001</v>
      </c>
      <c r="F160" s="295">
        <v>0.19</v>
      </c>
      <c r="G160" s="294">
        <f ca="1">+IF(ISERROR(HLOOKUP($B160,INDIRECT("'Monthly Resource Report'!"&amp;'Green Validation'!G$450676&amp;":"&amp;'Green Validation'!G$450677),'Green Validation'!G$450678,FALSE)),0,HLOOKUP($B160,INDIRECT("'Monthly Resource Report'!"&amp;'Green Validation'!G$450676&amp;":"&amp;'Green Validation'!G$450677),'Green Validation'!G$450678,FALSE))</f>
        <v>231</v>
      </c>
      <c r="H160" s="297">
        <f ca="1">+IF(ISERROR(HLOOKUP($B160,INDIRECT("'Monthly Resource Report'!"&amp;'Green Validation'!H$450676&amp;":"&amp;'Green Validation'!H$450677),'Green Validation'!H$450678,FALSE)),0,HLOOKUP($B160,INDIRECT("'Monthly Resource Report'!"&amp;'Green Validation'!H$450676&amp;":"&amp;'Green Validation'!H$450677),'Green Validation'!H$450678,FALSE))</f>
        <v>6.9239918386106138</v>
      </c>
      <c r="I160" s="317">
        <f ca="1">+IF(ISERROR(HLOOKUP($B160,INDIRECT("'Monthly Resource Report'!"&amp;'Green Validation'!I$450676&amp;":"&amp;'Green Validation'!I$450677),'Green Validation'!I$450678,FALSE)),0,HLOOKUP($B160,INDIRECT("'Monthly Resource Report'!"&amp;'Green Validation'!I$450676&amp;":"&amp;'Green Validation'!I$450677),'Green Validation'!I$450678,FALSE))</f>
        <v>0.22412583462794636</v>
      </c>
      <c r="J160" s="318">
        <f ca="1">+IF(ISERROR(HLOOKUP($B160,INDIRECT("'Monthly Resource Report'!"&amp;'Green Validation'!J$450676&amp;":"&amp;'Green Validation'!J$450677),'Green Validation'!J$450678,FALSE)),0,HLOOKUP($B160,INDIRECT("'Monthly Resource Report'!"&amp;'Green Validation'!J$450676&amp;":"&amp;'Green Validation'!J$450677),'Green Validation'!J$450678,FALSE))</f>
        <v>0.19039319646305811</v>
      </c>
      <c r="L160" s="301">
        <v>46054</v>
      </c>
      <c r="M160" s="294">
        <v>223</v>
      </c>
      <c r="N160" s="297">
        <v>6.9240398168936501</v>
      </c>
      <c r="O160" s="299">
        <v>0.22500000000000001</v>
      </c>
      <c r="P160" s="295">
        <v>0.19</v>
      </c>
      <c r="Q160" s="294">
        <f ca="1">+IF(ISERROR(HLOOKUP($B160,INDIRECT("'Monthly Resource Report'!"&amp;'Green Validation'!Q$450676&amp;":"&amp;'Green Validation'!Q$450677),'Green Validation'!Q$450678,FALSE)),0,HLOOKUP($B160,INDIRECT("'Monthly Resource Report'!"&amp;'Green Validation'!Q$450676&amp;":"&amp;'Green Validation'!Q$450677),'Green Validation'!Q$450678,FALSE))</f>
        <v>223</v>
      </c>
      <c r="R160" s="297">
        <f ca="1">+IF(ISERROR(HLOOKUP($B160,INDIRECT("'Monthly Resource Report'!"&amp;'Green Validation'!R$450676&amp;":"&amp;'Green Validation'!R$450677),'Green Validation'!R$450678,FALSE)),0,HLOOKUP($B160,INDIRECT("'Monthly Resource Report'!"&amp;'Green Validation'!R$450676&amp;":"&amp;'Green Validation'!R$450677),'Green Validation'!R$450678,FALSE))</f>
        <v>6.9239934817481696</v>
      </c>
      <c r="S160" s="317">
        <f ca="1">+IF(ISERROR(HLOOKUP($B160,INDIRECT("'Monthly Resource Report'!"&amp;'Green Validation'!S$450676&amp;":"&amp;'Green Validation'!S$450677),'Green Validation'!S$450678,FALSE)),0,HLOOKUP($B160,INDIRECT("'Monthly Resource Report'!"&amp;'Green Validation'!S$450676&amp;":"&amp;'Green Validation'!S$450677),'Green Validation'!S$450678,FALSE))</f>
        <v>0.22412171916992571</v>
      </c>
      <c r="T160" s="318">
        <f ca="1">+IF(ISERROR(HLOOKUP($B160,INDIRECT("'Monthly Resource Report'!"&amp;'Green Validation'!T$450676&amp;":"&amp;'Green Validation'!T$450677),'Green Validation'!T$450678,FALSE)),0,HLOOKUP($B160,INDIRECT("'Monthly Resource Report'!"&amp;'Green Validation'!T$450676&amp;":"&amp;'Green Validation'!T$450677),'Green Validation'!T$450678,FALSE))</f>
        <v>0.19019797754318954</v>
      </c>
    </row>
    <row r="161" spans="2:20" s="29" customFormat="1">
      <c r="B161" s="301">
        <v>46082</v>
      </c>
      <c r="C161" s="294">
        <v>231</v>
      </c>
      <c r="D161" s="297">
        <v>6.9240398168936501</v>
      </c>
      <c r="E161" s="299">
        <v>0.22500000000000001</v>
      </c>
      <c r="F161" s="295">
        <v>0.19</v>
      </c>
      <c r="G161" s="294">
        <f ca="1">+IF(ISERROR(HLOOKUP($B161,INDIRECT("'Monthly Resource Report'!"&amp;'Green Validation'!G$450676&amp;":"&amp;'Green Validation'!G$450677),'Green Validation'!G$450678,FALSE)),0,HLOOKUP($B161,INDIRECT("'Monthly Resource Report'!"&amp;'Green Validation'!G$450676&amp;":"&amp;'Green Validation'!G$450677),'Green Validation'!G$450678,FALSE))</f>
        <v>231</v>
      </c>
      <c r="H161" s="297">
        <f ca="1">+IF(ISERROR(HLOOKUP($B161,INDIRECT("'Monthly Resource Report'!"&amp;'Green Validation'!H$450676&amp;":"&amp;'Green Validation'!H$450677),'Green Validation'!H$450678,FALSE)),0,HLOOKUP($B161,INDIRECT("'Monthly Resource Report'!"&amp;'Green Validation'!H$450676&amp;":"&amp;'Green Validation'!H$450677),'Green Validation'!H$450678,FALSE))</f>
        <v>6.9239935521329912</v>
      </c>
      <c r="I161" s="317">
        <f ca="1">+IF(ISERROR(HLOOKUP($B161,INDIRECT("'Monthly Resource Report'!"&amp;'Green Validation'!I$450676&amp;":"&amp;'Green Validation'!I$450677),'Green Validation'!I$450678,FALSE)),0,HLOOKUP($B161,INDIRECT("'Monthly Resource Report'!"&amp;'Green Validation'!I$450676&amp;":"&amp;'Green Validation'!I$450677),'Green Validation'!I$450678,FALSE))</f>
        <v>0.22375582026591828</v>
      </c>
      <c r="J161" s="318">
        <f ca="1">+IF(ISERROR(HLOOKUP($B161,INDIRECT("'Monthly Resource Report'!"&amp;'Green Validation'!J$450676&amp;":"&amp;'Green Validation'!J$450677),'Green Validation'!J$450678,FALSE)),0,HLOOKUP($B161,INDIRECT("'Monthly Resource Report'!"&amp;'Green Validation'!J$450676&amp;":"&amp;'Green Validation'!J$450677),'Green Validation'!J$450678,FALSE))</f>
        <v>0.19057466058438743</v>
      </c>
      <c r="L161" s="301">
        <v>46082</v>
      </c>
      <c r="M161" s="294">
        <v>223</v>
      </c>
      <c r="N161" s="297">
        <v>6.9240398168936501</v>
      </c>
      <c r="O161" s="299">
        <v>0.22500000000000001</v>
      </c>
      <c r="P161" s="295">
        <v>0.19</v>
      </c>
      <c r="Q161" s="294">
        <f ca="1">+IF(ISERROR(HLOOKUP($B161,INDIRECT("'Monthly Resource Report'!"&amp;'Green Validation'!Q$450676&amp;":"&amp;'Green Validation'!Q$450677),'Green Validation'!Q$450678,FALSE)),0,HLOOKUP($B161,INDIRECT("'Monthly Resource Report'!"&amp;'Green Validation'!Q$450676&amp;":"&amp;'Green Validation'!Q$450677),'Green Validation'!Q$450678,FALSE))</f>
        <v>223</v>
      </c>
      <c r="R161" s="297">
        <f ca="1">+IF(ISERROR(HLOOKUP($B161,INDIRECT("'Monthly Resource Report'!"&amp;'Green Validation'!R$450676&amp;":"&amp;'Green Validation'!R$450677),'Green Validation'!R$450678,FALSE)),0,HLOOKUP($B161,INDIRECT("'Monthly Resource Report'!"&amp;'Green Validation'!R$450676&amp;":"&amp;'Green Validation'!R$450677),'Green Validation'!R$450678,FALSE))</f>
        <v>6.9239945851505089</v>
      </c>
      <c r="S161" s="317">
        <f ca="1">+IF(ISERROR(HLOOKUP($B161,INDIRECT("'Monthly Resource Report'!"&amp;'Green Validation'!S$450676&amp;":"&amp;'Green Validation'!S$450677),'Green Validation'!S$450678,FALSE)),0,HLOOKUP($B161,INDIRECT("'Monthly Resource Report'!"&amp;'Green Validation'!S$450676&amp;":"&amp;'Green Validation'!S$450677),'Green Validation'!S$450678,FALSE))</f>
        <v>0.22380872324954951</v>
      </c>
      <c r="T161" s="318">
        <f ca="1">+IF(ISERROR(HLOOKUP($B161,INDIRECT("'Monthly Resource Report'!"&amp;'Green Validation'!T$450676&amp;":"&amp;'Green Validation'!T$450677),'Green Validation'!T$450678,FALSE)),0,HLOOKUP($B161,INDIRECT("'Monthly Resource Report'!"&amp;'Green Validation'!T$450676&amp;":"&amp;'Green Validation'!T$450677),'Green Validation'!T$450678,FALSE))</f>
        <v>0.19017800288996148</v>
      </c>
    </row>
    <row r="162" spans="2:20" s="29" customFormat="1">
      <c r="B162" s="301">
        <v>46113</v>
      </c>
      <c r="C162" s="294">
        <v>231</v>
      </c>
      <c r="D162" s="297">
        <v>6.9240398168936501</v>
      </c>
      <c r="E162" s="299">
        <v>0.22500000000000001</v>
      </c>
      <c r="F162" s="295">
        <v>0.19</v>
      </c>
      <c r="G162" s="294">
        <f ca="1">+IF(ISERROR(HLOOKUP($B162,INDIRECT("'Monthly Resource Report'!"&amp;'Green Validation'!G$450676&amp;":"&amp;'Green Validation'!G$450677),'Green Validation'!G$450678,FALSE)),0,HLOOKUP($B162,INDIRECT("'Monthly Resource Report'!"&amp;'Green Validation'!G$450676&amp;":"&amp;'Green Validation'!G$450677),'Green Validation'!G$450678,FALSE))</f>
        <v>231</v>
      </c>
      <c r="H162" s="297">
        <f ca="1">+IF(ISERROR(HLOOKUP($B162,INDIRECT("'Monthly Resource Report'!"&amp;'Green Validation'!H$450676&amp;":"&amp;'Green Validation'!H$450677),'Green Validation'!H$450678,FALSE)),0,HLOOKUP($B162,INDIRECT("'Monthly Resource Report'!"&amp;'Green Validation'!H$450676&amp;":"&amp;'Green Validation'!H$450677),'Green Validation'!H$450678,FALSE))</f>
        <v>6.9239929219532401</v>
      </c>
      <c r="I162" s="317">
        <f ca="1">+IF(ISERROR(HLOOKUP($B162,INDIRECT("'Monthly Resource Report'!"&amp;'Green Validation'!I$450676&amp;":"&amp;'Green Validation'!I$450677),'Green Validation'!I$450678,FALSE)),0,HLOOKUP($B162,INDIRECT("'Monthly Resource Report'!"&amp;'Green Validation'!I$450676&amp;":"&amp;'Green Validation'!I$450677),'Green Validation'!I$450678,FALSE))</f>
        <v>0.22320572075642856</v>
      </c>
      <c r="J162" s="318">
        <f ca="1">+IF(ISERROR(HLOOKUP($B162,INDIRECT("'Monthly Resource Report'!"&amp;'Green Validation'!J$450676&amp;":"&amp;'Green Validation'!J$450677),'Green Validation'!J$450678,FALSE)),0,HLOOKUP($B162,INDIRECT("'Monthly Resource Report'!"&amp;'Green Validation'!J$450676&amp;":"&amp;'Green Validation'!J$450677),'Green Validation'!J$450678,FALSE))</f>
        <v>0.19065058479657945</v>
      </c>
      <c r="L162" s="301">
        <v>46113</v>
      </c>
      <c r="M162" s="294">
        <v>223</v>
      </c>
      <c r="N162" s="297">
        <v>6.9240398168936501</v>
      </c>
      <c r="O162" s="299">
        <v>0.22500000000000001</v>
      </c>
      <c r="P162" s="295">
        <v>0.19</v>
      </c>
      <c r="Q162" s="294">
        <f ca="1">+IF(ISERROR(HLOOKUP($B162,INDIRECT("'Monthly Resource Report'!"&amp;'Green Validation'!Q$450676&amp;":"&amp;'Green Validation'!Q$450677),'Green Validation'!Q$450678,FALSE)),0,HLOOKUP($B162,INDIRECT("'Monthly Resource Report'!"&amp;'Green Validation'!Q$450676&amp;":"&amp;'Green Validation'!Q$450677),'Green Validation'!Q$450678,FALSE))</f>
        <v>223</v>
      </c>
      <c r="R162" s="297">
        <f ca="1">+IF(ISERROR(HLOOKUP($B162,INDIRECT("'Monthly Resource Report'!"&amp;'Green Validation'!R$450676&amp;":"&amp;'Green Validation'!R$450677),'Green Validation'!R$450678,FALSE)),0,HLOOKUP($B162,INDIRECT("'Monthly Resource Report'!"&amp;'Green Validation'!R$450676&amp;":"&amp;'Green Validation'!R$450677),'Green Validation'!R$450678,FALSE))</f>
        <v>6.9239975098626232</v>
      </c>
      <c r="S162" s="317">
        <f ca="1">+IF(ISERROR(HLOOKUP($B162,INDIRECT("'Monthly Resource Report'!"&amp;'Green Validation'!S$450676&amp;":"&amp;'Green Validation'!S$450677),'Green Validation'!S$450678,FALSE)),0,HLOOKUP($B162,INDIRECT("'Monthly Resource Report'!"&amp;'Green Validation'!S$450676&amp;":"&amp;'Green Validation'!S$450677),'Green Validation'!S$450678,FALSE))</f>
        <v>0.22342651097315044</v>
      </c>
      <c r="T162" s="318">
        <f ca="1">+IF(ISERROR(HLOOKUP($B162,INDIRECT("'Monthly Resource Report'!"&amp;'Green Validation'!T$450676&amp;":"&amp;'Green Validation'!T$450677),'Green Validation'!T$450678,FALSE)),0,HLOOKUP($B162,INDIRECT("'Monthly Resource Report'!"&amp;'Green Validation'!T$450676&amp;":"&amp;'Green Validation'!T$450677),'Green Validation'!T$450678,FALSE))</f>
        <v>0.19018525090317728</v>
      </c>
    </row>
    <row r="163" spans="2:20" s="29" customFormat="1">
      <c r="B163" s="301">
        <v>46143</v>
      </c>
      <c r="C163" s="294">
        <v>231</v>
      </c>
      <c r="D163" s="297">
        <v>6.9240398168936501</v>
      </c>
      <c r="E163" s="299">
        <v>0.21</v>
      </c>
      <c r="F163" s="295">
        <v>0.19</v>
      </c>
      <c r="G163" s="294">
        <f ca="1">+IF(ISERROR(HLOOKUP($B163,INDIRECT("'Monthly Resource Report'!"&amp;'Green Validation'!G$450676&amp;":"&amp;'Green Validation'!G$450677),'Green Validation'!G$450678,FALSE)),0,HLOOKUP($B163,INDIRECT("'Monthly Resource Report'!"&amp;'Green Validation'!G$450676&amp;":"&amp;'Green Validation'!G$450677),'Green Validation'!G$450678,FALSE))</f>
        <v>231</v>
      </c>
      <c r="H163" s="297">
        <f ca="1">+IF(ISERROR(HLOOKUP($B163,INDIRECT("'Monthly Resource Report'!"&amp;'Green Validation'!H$450676&amp;":"&amp;'Green Validation'!H$450677),'Green Validation'!H$450678,FALSE)),0,HLOOKUP($B163,INDIRECT("'Monthly Resource Report'!"&amp;'Green Validation'!H$450676&amp;":"&amp;'Green Validation'!H$450677),'Green Validation'!H$450678,FALSE))</f>
        <v>6.9239917167932159</v>
      </c>
      <c r="I163" s="317">
        <f ca="1">+IF(ISERROR(HLOOKUP($B163,INDIRECT("'Monthly Resource Report'!"&amp;'Green Validation'!I$450676&amp;":"&amp;'Green Validation'!I$450677),'Green Validation'!I$450678,FALSE)),0,HLOOKUP($B163,INDIRECT("'Monthly Resource Report'!"&amp;'Green Validation'!I$450676&amp;":"&amp;'Green Validation'!I$450677),'Green Validation'!I$450678,FALSE))</f>
        <v>0.2082509559777915</v>
      </c>
      <c r="J163" s="318">
        <f ca="1">+IF(ISERROR(HLOOKUP($B163,INDIRECT("'Monthly Resource Report'!"&amp;'Green Validation'!J$450676&amp;":"&amp;'Green Validation'!J$450677),'Green Validation'!J$450678,FALSE)),0,HLOOKUP($B163,INDIRECT("'Monthly Resource Report'!"&amp;'Green Validation'!J$450676&amp;":"&amp;'Green Validation'!J$450677),'Green Validation'!J$450678,FALSE))</f>
        <v>0.19024194576602793</v>
      </c>
      <c r="L163" s="301">
        <v>46143</v>
      </c>
      <c r="M163" s="294">
        <v>223</v>
      </c>
      <c r="N163" s="297">
        <v>6.9240398168936501</v>
      </c>
      <c r="O163" s="299">
        <v>0.21</v>
      </c>
      <c r="P163" s="295">
        <v>0.19</v>
      </c>
      <c r="Q163" s="294">
        <f ca="1">+IF(ISERROR(HLOOKUP($B163,INDIRECT("'Monthly Resource Report'!"&amp;'Green Validation'!Q$450676&amp;":"&amp;'Green Validation'!Q$450677),'Green Validation'!Q$450678,FALSE)),0,HLOOKUP($B163,INDIRECT("'Monthly Resource Report'!"&amp;'Green Validation'!Q$450676&amp;":"&amp;'Green Validation'!Q$450677),'Green Validation'!Q$450678,FALSE))</f>
        <v>223</v>
      </c>
      <c r="R163" s="297">
        <f ca="1">+IF(ISERROR(HLOOKUP($B163,INDIRECT("'Monthly Resource Report'!"&amp;'Green Validation'!R$450676&amp;":"&amp;'Green Validation'!R$450677),'Green Validation'!R$450678,FALSE)),0,HLOOKUP($B163,INDIRECT("'Monthly Resource Report'!"&amp;'Green Validation'!R$450676&amp;":"&amp;'Green Validation'!R$450677),'Green Validation'!R$450678,FALSE))</f>
        <v>6.9239962068426388</v>
      </c>
      <c r="S163" s="317">
        <f ca="1">+IF(ISERROR(HLOOKUP($B163,INDIRECT("'Monthly Resource Report'!"&amp;'Green Validation'!S$450676&amp;":"&amp;'Green Validation'!S$450677),'Green Validation'!S$450678,FALSE)),0,HLOOKUP($B163,INDIRECT("'Monthly Resource Report'!"&amp;'Green Validation'!S$450676&amp;":"&amp;'Green Validation'!S$450677),'Green Validation'!S$450678,FALSE))</f>
        <v>0.20843436138608898</v>
      </c>
      <c r="T163" s="318">
        <f ca="1">+IF(ISERROR(HLOOKUP($B163,INDIRECT("'Monthly Resource Report'!"&amp;'Green Validation'!T$450676&amp;":"&amp;'Green Validation'!T$450677),'Green Validation'!T$450678,FALSE)),0,HLOOKUP($B163,INDIRECT("'Monthly Resource Report'!"&amp;'Green Validation'!T$450676&amp;":"&amp;'Green Validation'!T$450677),'Green Validation'!T$450678,FALSE))</f>
        <v>0.19026716775075039</v>
      </c>
    </row>
    <row r="164" spans="2:20" s="29" customFormat="1">
      <c r="B164" s="301">
        <v>46174</v>
      </c>
      <c r="C164" s="294">
        <v>231</v>
      </c>
      <c r="D164" s="297">
        <v>6.9240398168936501</v>
      </c>
      <c r="E164" s="299">
        <v>0.21</v>
      </c>
      <c r="F164" s="295">
        <v>0.19</v>
      </c>
      <c r="G164" s="294">
        <f ca="1">+IF(ISERROR(HLOOKUP($B164,INDIRECT("'Monthly Resource Report'!"&amp;'Green Validation'!G$450676&amp;":"&amp;'Green Validation'!G$450677),'Green Validation'!G$450678,FALSE)),0,HLOOKUP($B164,INDIRECT("'Monthly Resource Report'!"&amp;'Green Validation'!G$450676&amp;":"&amp;'Green Validation'!G$450677),'Green Validation'!G$450678,FALSE))</f>
        <v>231</v>
      </c>
      <c r="H164" s="297">
        <f ca="1">+IF(ISERROR(HLOOKUP($B164,INDIRECT("'Monthly Resource Report'!"&amp;'Green Validation'!H$450676&amp;":"&amp;'Green Validation'!H$450677),'Green Validation'!H$450678,FALSE)),0,HLOOKUP($B164,INDIRECT("'Monthly Resource Report'!"&amp;'Green Validation'!H$450676&amp;":"&amp;'Green Validation'!H$450677),'Green Validation'!H$450678,FALSE))</f>
        <v>6.9239918028118144</v>
      </c>
      <c r="I164" s="317">
        <f ca="1">+IF(ISERROR(HLOOKUP($B164,INDIRECT("'Monthly Resource Report'!"&amp;'Green Validation'!I$450676&amp;":"&amp;'Green Validation'!I$450677),'Green Validation'!I$450678,FALSE)),0,HLOOKUP($B164,INDIRECT("'Monthly Resource Report'!"&amp;'Green Validation'!I$450676&amp;":"&amp;'Green Validation'!I$450677),'Green Validation'!I$450678,FALSE))</f>
        <v>0.20837705044864407</v>
      </c>
      <c r="J164" s="318">
        <f ca="1">+IF(ISERROR(HLOOKUP($B164,INDIRECT("'Monthly Resource Report'!"&amp;'Green Validation'!J$450676&amp;":"&amp;'Green Validation'!J$450677),'Green Validation'!J$450678,FALSE)),0,HLOOKUP($B164,INDIRECT("'Monthly Resource Report'!"&amp;'Green Validation'!J$450676&amp;":"&amp;'Green Validation'!J$450677),'Green Validation'!J$450678,FALSE))</f>
        <v>0.19025409515999392</v>
      </c>
      <c r="L164" s="301">
        <v>46174</v>
      </c>
      <c r="M164" s="294">
        <v>223</v>
      </c>
      <c r="N164" s="297">
        <v>6.9240398168936501</v>
      </c>
      <c r="O164" s="299">
        <v>0.21</v>
      </c>
      <c r="P164" s="295">
        <v>0.19</v>
      </c>
      <c r="Q164" s="294">
        <f ca="1">+IF(ISERROR(HLOOKUP($B164,INDIRECT("'Monthly Resource Report'!"&amp;'Green Validation'!Q$450676&amp;":"&amp;'Green Validation'!Q$450677),'Green Validation'!Q$450678,FALSE)),0,HLOOKUP($B164,INDIRECT("'Monthly Resource Report'!"&amp;'Green Validation'!Q$450676&amp;":"&amp;'Green Validation'!Q$450677),'Green Validation'!Q$450678,FALSE))</f>
        <v>223</v>
      </c>
      <c r="R164" s="297">
        <f ca="1">+IF(ISERROR(HLOOKUP($B164,INDIRECT("'Monthly Resource Report'!"&amp;'Green Validation'!R$450676&amp;":"&amp;'Green Validation'!R$450677),'Green Validation'!R$450678,FALSE)),0,HLOOKUP($B164,INDIRECT("'Monthly Resource Report'!"&amp;'Green Validation'!R$450676&amp;":"&amp;'Green Validation'!R$450677),'Green Validation'!R$450678,FALSE))</f>
        <v>6.9239956874820541</v>
      </c>
      <c r="S164" s="317">
        <f ca="1">+IF(ISERROR(HLOOKUP($B164,INDIRECT("'Monthly Resource Report'!"&amp;'Green Validation'!S$450676&amp;":"&amp;'Green Validation'!S$450677),'Green Validation'!S$450678,FALSE)),0,HLOOKUP($B164,INDIRECT("'Monthly Resource Report'!"&amp;'Green Validation'!S$450676&amp;":"&amp;'Green Validation'!S$450677),'Green Validation'!S$450678,FALSE))</f>
        <v>0.2086081098152005</v>
      </c>
      <c r="T164" s="318">
        <f ca="1">+IF(ISERROR(HLOOKUP($B164,INDIRECT("'Monthly Resource Report'!"&amp;'Green Validation'!T$450676&amp;":"&amp;'Green Validation'!T$450677),'Green Validation'!T$450678,FALSE)),0,HLOOKUP($B164,INDIRECT("'Monthly Resource Report'!"&amp;'Green Validation'!T$450676&amp;":"&amp;'Green Validation'!T$450677),'Green Validation'!T$450678,FALSE))</f>
        <v>0.19027304724848335</v>
      </c>
    </row>
    <row r="165" spans="2:20" s="29" customFormat="1">
      <c r="B165" s="301">
        <v>46204</v>
      </c>
      <c r="C165" s="294">
        <v>231</v>
      </c>
      <c r="D165" s="297">
        <v>6.9240398168936501</v>
      </c>
      <c r="E165" s="299">
        <v>0.21</v>
      </c>
      <c r="F165" s="295">
        <v>0.19</v>
      </c>
      <c r="G165" s="294">
        <f ca="1">+IF(ISERROR(HLOOKUP($B165,INDIRECT("'Monthly Resource Report'!"&amp;'Green Validation'!G$450676&amp;":"&amp;'Green Validation'!G$450677),'Green Validation'!G$450678,FALSE)),0,HLOOKUP($B165,INDIRECT("'Monthly Resource Report'!"&amp;'Green Validation'!G$450676&amp;":"&amp;'Green Validation'!G$450677),'Green Validation'!G$450678,FALSE))</f>
        <v>231</v>
      </c>
      <c r="H165" s="297">
        <f ca="1">+IF(ISERROR(HLOOKUP($B165,INDIRECT("'Monthly Resource Report'!"&amp;'Green Validation'!H$450676&amp;":"&amp;'Green Validation'!H$450677),'Green Validation'!H$450678,FALSE)),0,HLOOKUP($B165,INDIRECT("'Monthly Resource Report'!"&amp;'Green Validation'!H$450676&amp;":"&amp;'Green Validation'!H$450677),'Green Validation'!H$450678,FALSE))</f>
        <v>6.923991921354256</v>
      </c>
      <c r="I165" s="317">
        <f ca="1">+IF(ISERROR(HLOOKUP($B165,INDIRECT("'Monthly Resource Report'!"&amp;'Green Validation'!I$450676&amp;":"&amp;'Green Validation'!I$450677),'Green Validation'!I$450678,FALSE)),0,HLOOKUP($B165,INDIRECT("'Monthly Resource Report'!"&amp;'Green Validation'!I$450676&amp;":"&amp;'Green Validation'!I$450677),'Green Validation'!I$450678,FALSE))</f>
        <v>0.20889960802853111</v>
      </c>
      <c r="J165" s="318">
        <f ca="1">+IF(ISERROR(HLOOKUP($B165,INDIRECT("'Monthly Resource Report'!"&amp;'Green Validation'!J$450676&amp;":"&amp;'Green Validation'!J$450677),'Green Validation'!J$450678,FALSE)),0,HLOOKUP($B165,INDIRECT("'Monthly Resource Report'!"&amp;'Green Validation'!J$450676&amp;":"&amp;'Green Validation'!J$450677),'Green Validation'!J$450678,FALSE))</f>
        <v>0.19036319886211911</v>
      </c>
      <c r="L165" s="301">
        <v>46204</v>
      </c>
      <c r="M165" s="294">
        <v>223</v>
      </c>
      <c r="N165" s="297">
        <v>6.9240398168936501</v>
      </c>
      <c r="O165" s="299">
        <v>0.21</v>
      </c>
      <c r="P165" s="295">
        <v>0.19</v>
      </c>
      <c r="Q165" s="294">
        <f ca="1">+IF(ISERROR(HLOOKUP($B165,INDIRECT("'Monthly Resource Report'!"&amp;'Green Validation'!Q$450676&amp;":"&amp;'Green Validation'!Q$450677),'Green Validation'!Q$450678,FALSE)),0,HLOOKUP($B165,INDIRECT("'Monthly Resource Report'!"&amp;'Green Validation'!Q$450676&amp;":"&amp;'Green Validation'!Q$450677),'Green Validation'!Q$450678,FALSE))</f>
        <v>223</v>
      </c>
      <c r="R165" s="297">
        <f ca="1">+IF(ISERROR(HLOOKUP($B165,INDIRECT("'Monthly Resource Report'!"&amp;'Green Validation'!R$450676&amp;":"&amp;'Green Validation'!R$450677),'Green Validation'!R$450678,FALSE)),0,HLOOKUP($B165,INDIRECT("'Monthly Resource Report'!"&amp;'Green Validation'!R$450676&amp;":"&amp;'Green Validation'!R$450677),'Green Validation'!R$450678,FALSE))</f>
        <v>6.9239943965063668</v>
      </c>
      <c r="S165" s="317">
        <f ca="1">+IF(ISERROR(HLOOKUP($B165,INDIRECT("'Monthly Resource Report'!"&amp;'Green Validation'!S$450676&amp;":"&amp;'Green Validation'!S$450677),'Green Validation'!S$450678,FALSE)),0,HLOOKUP($B165,INDIRECT("'Monthly Resource Report'!"&amp;'Green Validation'!S$450676&amp;":"&amp;'Green Validation'!S$450677),'Green Validation'!S$450678,FALSE))</f>
        <v>0.20907813221362881</v>
      </c>
      <c r="T165" s="318">
        <f ca="1">+IF(ISERROR(HLOOKUP($B165,INDIRECT("'Monthly Resource Report'!"&amp;'Green Validation'!T$450676&amp;":"&amp;'Green Validation'!T$450677),'Green Validation'!T$450678,FALSE)),0,HLOOKUP($B165,INDIRECT("'Monthly Resource Report'!"&amp;'Green Validation'!T$450676&amp;":"&amp;'Green Validation'!T$450677),'Green Validation'!T$450678,FALSE))</f>
        <v>0.19017874876898511</v>
      </c>
    </row>
    <row r="166" spans="2:20" s="29" customFormat="1">
      <c r="B166" s="301">
        <v>46235</v>
      </c>
      <c r="C166" s="294">
        <v>231</v>
      </c>
      <c r="D166" s="297">
        <v>6.9240398168936501</v>
      </c>
      <c r="E166" s="299">
        <v>0.21</v>
      </c>
      <c r="F166" s="295">
        <v>0.19</v>
      </c>
      <c r="G166" s="294">
        <f ca="1">+IF(ISERROR(HLOOKUP($B166,INDIRECT("'Monthly Resource Report'!"&amp;'Green Validation'!G$450676&amp;":"&amp;'Green Validation'!G$450677),'Green Validation'!G$450678,FALSE)),0,HLOOKUP($B166,INDIRECT("'Monthly Resource Report'!"&amp;'Green Validation'!G$450676&amp;":"&amp;'Green Validation'!G$450677),'Green Validation'!G$450678,FALSE))</f>
        <v>231</v>
      </c>
      <c r="H166" s="297">
        <f ca="1">+IF(ISERROR(HLOOKUP($B166,INDIRECT("'Monthly Resource Report'!"&amp;'Green Validation'!H$450676&amp;":"&amp;'Green Validation'!H$450677),'Green Validation'!H$450678,FALSE)),0,HLOOKUP($B166,INDIRECT("'Monthly Resource Report'!"&amp;'Green Validation'!H$450676&amp;":"&amp;'Green Validation'!H$450677),'Green Validation'!H$450678,FALSE))</f>
        <v>6.9239902880001019</v>
      </c>
      <c r="I166" s="317">
        <f ca="1">+IF(ISERROR(HLOOKUP($B166,INDIRECT("'Monthly Resource Report'!"&amp;'Green Validation'!I$450676&amp;":"&amp;'Green Validation'!I$450677),'Green Validation'!I$450678,FALSE)),0,HLOOKUP($B166,INDIRECT("'Monthly Resource Report'!"&amp;'Green Validation'!I$450676&amp;":"&amp;'Green Validation'!I$450677),'Green Validation'!I$450678,FALSE))</f>
        <v>0.20899917301439885</v>
      </c>
      <c r="J166" s="318">
        <f ca="1">+IF(ISERROR(HLOOKUP($B166,INDIRECT("'Monthly Resource Report'!"&amp;'Green Validation'!J$450676&amp;":"&amp;'Green Validation'!J$450677),'Green Validation'!J$450678,FALSE)),0,HLOOKUP($B166,INDIRECT("'Monthly Resource Report'!"&amp;'Green Validation'!J$450676&amp;":"&amp;'Green Validation'!J$450677),'Green Validation'!J$450678,FALSE))</f>
        <v>0.1902444767099635</v>
      </c>
      <c r="L166" s="301">
        <v>46235</v>
      </c>
      <c r="M166" s="294">
        <v>223</v>
      </c>
      <c r="N166" s="297">
        <v>6.9240398168936501</v>
      </c>
      <c r="O166" s="299">
        <v>0.21</v>
      </c>
      <c r="P166" s="295">
        <v>0.19</v>
      </c>
      <c r="Q166" s="294">
        <f ca="1">+IF(ISERROR(HLOOKUP($B166,INDIRECT("'Monthly Resource Report'!"&amp;'Green Validation'!Q$450676&amp;":"&amp;'Green Validation'!Q$450677),'Green Validation'!Q$450678,FALSE)),0,HLOOKUP($B166,INDIRECT("'Monthly Resource Report'!"&amp;'Green Validation'!Q$450676&amp;":"&amp;'Green Validation'!Q$450677),'Green Validation'!Q$450678,FALSE))</f>
        <v>223</v>
      </c>
      <c r="R166" s="297">
        <f ca="1">+IF(ISERROR(HLOOKUP($B166,INDIRECT("'Monthly Resource Report'!"&amp;'Green Validation'!R$450676&amp;":"&amp;'Green Validation'!R$450677),'Green Validation'!R$450678,FALSE)),0,HLOOKUP($B166,INDIRECT("'Monthly Resource Report'!"&amp;'Green Validation'!R$450676&amp;":"&amp;'Green Validation'!R$450677),'Green Validation'!R$450678,FALSE))</f>
        <v>6.9239934804610996</v>
      </c>
      <c r="S166" s="317">
        <f ca="1">+IF(ISERROR(HLOOKUP($B166,INDIRECT("'Monthly Resource Report'!"&amp;'Green Validation'!S$450676&amp;":"&amp;'Green Validation'!S$450677),'Green Validation'!S$450678,FALSE)),0,HLOOKUP($B166,INDIRECT("'Monthly Resource Report'!"&amp;'Green Validation'!S$450676&amp;":"&amp;'Green Validation'!S$450677),'Green Validation'!S$450678,FALSE))</f>
        <v>0.20910913398360456</v>
      </c>
      <c r="T166" s="318">
        <f ca="1">+IF(ISERROR(HLOOKUP($B166,INDIRECT("'Monthly Resource Report'!"&amp;'Green Validation'!T$450676&amp;":"&amp;'Green Validation'!T$450677),'Green Validation'!T$450678,FALSE)),0,HLOOKUP($B166,INDIRECT("'Monthly Resource Report'!"&amp;'Green Validation'!T$450676&amp;":"&amp;'Green Validation'!T$450677),'Green Validation'!T$450678,FALSE))</f>
        <v>0.19035112808089591</v>
      </c>
    </row>
    <row r="167" spans="2:20" s="29" customFormat="1">
      <c r="B167" s="301">
        <v>46266</v>
      </c>
      <c r="C167" s="294">
        <v>231</v>
      </c>
      <c r="D167" s="297">
        <v>6.9240398168936501</v>
      </c>
      <c r="E167" s="299">
        <v>0.21</v>
      </c>
      <c r="F167" s="295">
        <v>0.19</v>
      </c>
      <c r="G167" s="294">
        <f ca="1">+IF(ISERROR(HLOOKUP($B167,INDIRECT("'Monthly Resource Report'!"&amp;'Green Validation'!G$450676&amp;":"&amp;'Green Validation'!G$450677),'Green Validation'!G$450678,FALSE)),0,HLOOKUP($B167,INDIRECT("'Monthly Resource Report'!"&amp;'Green Validation'!G$450676&amp;":"&amp;'Green Validation'!G$450677),'Green Validation'!G$450678,FALSE))</f>
        <v>231</v>
      </c>
      <c r="H167" s="297">
        <f ca="1">+IF(ISERROR(HLOOKUP($B167,INDIRECT("'Monthly Resource Report'!"&amp;'Green Validation'!H$450676&amp;":"&amp;'Green Validation'!H$450677),'Green Validation'!H$450678,FALSE)),0,HLOOKUP($B167,INDIRECT("'Monthly Resource Report'!"&amp;'Green Validation'!H$450676&amp;":"&amp;'Green Validation'!H$450677),'Green Validation'!H$450678,FALSE))</f>
        <v>6.9239925963661069</v>
      </c>
      <c r="I167" s="317">
        <f ca="1">+IF(ISERROR(HLOOKUP($B167,INDIRECT("'Monthly Resource Report'!"&amp;'Green Validation'!I$450676&amp;":"&amp;'Green Validation'!I$450677),'Green Validation'!I$450678,FALSE)),0,HLOOKUP($B167,INDIRECT("'Monthly Resource Report'!"&amp;'Green Validation'!I$450676&amp;":"&amp;'Green Validation'!I$450677),'Green Validation'!I$450678,FALSE))</f>
        <v>0.20825592478236937</v>
      </c>
      <c r="J167" s="318">
        <f ca="1">+IF(ISERROR(HLOOKUP($B167,INDIRECT("'Monthly Resource Report'!"&amp;'Green Validation'!J$450676&amp;":"&amp;'Green Validation'!J$450677),'Green Validation'!J$450678,FALSE)),0,HLOOKUP($B167,INDIRECT("'Monthly Resource Report'!"&amp;'Green Validation'!J$450676&amp;":"&amp;'Green Validation'!J$450677),'Green Validation'!J$450678,FALSE))</f>
        <v>0.19025574053496622</v>
      </c>
      <c r="L167" s="301">
        <v>46266</v>
      </c>
      <c r="M167" s="294">
        <v>223</v>
      </c>
      <c r="N167" s="297">
        <v>6.9240398168936501</v>
      </c>
      <c r="O167" s="299">
        <v>0.21</v>
      </c>
      <c r="P167" s="295">
        <v>0.19</v>
      </c>
      <c r="Q167" s="294">
        <f ca="1">+IF(ISERROR(HLOOKUP($B167,INDIRECT("'Monthly Resource Report'!"&amp;'Green Validation'!Q$450676&amp;":"&amp;'Green Validation'!Q$450677),'Green Validation'!Q$450678,FALSE)),0,HLOOKUP($B167,INDIRECT("'Monthly Resource Report'!"&amp;'Green Validation'!Q$450676&amp;":"&amp;'Green Validation'!Q$450677),'Green Validation'!Q$450678,FALSE))</f>
        <v>223</v>
      </c>
      <c r="R167" s="297">
        <f ca="1">+IF(ISERROR(HLOOKUP($B167,INDIRECT("'Monthly Resource Report'!"&amp;'Green Validation'!R$450676&amp;":"&amp;'Green Validation'!R$450677),'Green Validation'!R$450678,FALSE)),0,HLOOKUP($B167,INDIRECT("'Monthly Resource Report'!"&amp;'Green Validation'!R$450676&amp;":"&amp;'Green Validation'!R$450677),'Green Validation'!R$450678,FALSE))</f>
        <v>6.9239970954588621</v>
      </c>
      <c r="S167" s="317">
        <f ca="1">+IF(ISERROR(HLOOKUP($B167,INDIRECT("'Monthly Resource Report'!"&amp;'Green Validation'!S$450676&amp;":"&amp;'Green Validation'!S$450677),'Green Validation'!S$450678,FALSE)),0,HLOOKUP($B167,INDIRECT("'Monthly Resource Report'!"&amp;'Green Validation'!S$450676&amp;":"&amp;'Green Validation'!S$450677),'Green Validation'!S$450678,FALSE))</f>
        <v>0.20855041389120163</v>
      </c>
      <c r="T167" s="318">
        <f ca="1">+IF(ISERROR(HLOOKUP($B167,INDIRECT("'Monthly Resource Report'!"&amp;'Green Validation'!T$450676&amp;":"&amp;'Green Validation'!T$450677),'Green Validation'!T$450678,FALSE)),0,HLOOKUP($B167,INDIRECT("'Monthly Resource Report'!"&amp;'Green Validation'!T$450676&amp;":"&amp;'Green Validation'!T$450677),'Green Validation'!T$450678,FALSE))</f>
        <v>0.19018101337759119</v>
      </c>
    </row>
    <row r="168" spans="2:20" s="29" customFormat="1">
      <c r="B168" s="301">
        <v>46296</v>
      </c>
      <c r="C168" s="294">
        <v>231</v>
      </c>
      <c r="D168" s="297">
        <v>6.9240398168936501</v>
      </c>
      <c r="E168" s="299">
        <v>0.22500000000000001</v>
      </c>
      <c r="F168" s="295">
        <v>0.19</v>
      </c>
      <c r="G168" s="294">
        <f ca="1">+IF(ISERROR(HLOOKUP($B168,INDIRECT("'Monthly Resource Report'!"&amp;'Green Validation'!G$450676&amp;":"&amp;'Green Validation'!G$450677),'Green Validation'!G$450678,FALSE)),0,HLOOKUP($B168,INDIRECT("'Monthly Resource Report'!"&amp;'Green Validation'!G$450676&amp;":"&amp;'Green Validation'!G$450677),'Green Validation'!G$450678,FALSE))</f>
        <v>231</v>
      </c>
      <c r="H168" s="297">
        <f ca="1">+IF(ISERROR(HLOOKUP($B168,INDIRECT("'Monthly Resource Report'!"&amp;'Green Validation'!H$450676&amp;":"&amp;'Green Validation'!H$450677),'Green Validation'!H$450678,FALSE)),0,HLOOKUP($B168,INDIRECT("'Monthly Resource Report'!"&amp;'Green Validation'!H$450676&amp;":"&amp;'Green Validation'!H$450677),'Green Validation'!H$450678,FALSE))</f>
        <v>6.9239921949706673</v>
      </c>
      <c r="I168" s="317">
        <f ca="1">+IF(ISERROR(HLOOKUP($B168,INDIRECT("'Monthly Resource Report'!"&amp;'Green Validation'!I$450676&amp;":"&amp;'Green Validation'!I$450677),'Green Validation'!I$450678,FALSE)),0,HLOOKUP($B168,INDIRECT("'Monthly Resource Report'!"&amp;'Green Validation'!I$450676&amp;":"&amp;'Green Validation'!I$450677),'Green Validation'!I$450678,FALSE))</f>
        <v>0.22358183169871113</v>
      </c>
      <c r="J168" s="318">
        <f ca="1">+IF(ISERROR(HLOOKUP($B168,INDIRECT("'Monthly Resource Report'!"&amp;'Green Validation'!J$450676&amp;":"&amp;'Green Validation'!J$450677),'Green Validation'!J$450678,FALSE)),0,HLOOKUP($B168,INDIRECT("'Monthly Resource Report'!"&amp;'Green Validation'!J$450676&amp;":"&amp;'Green Validation'!J$450677),'Green Validation'!J$450678,FALSE))</f>
        <v>0.19044326091936464</v>
      </c>
      <c r="L168" s="301">
        <v>46296</v>
      </c>
      <c r="M168" s="294">
        <v>223</v>
      </c>
      <c r="N168" s="297">
        <v>6.9240398168936501</v>
      </c>
      <c r="O168" s="299">
        <v>0.22500000000000001</v>
      </c>
      <c r="P168" s="295">
        <v>0.19</v>
      </c>
      <c r="Q168" s="294">
        <f ca="1">+IF(ISERROR(HLOOKUP($B168,INDIRECT("'Monthly Resource Report'!"&amp;'Green Validation'!Q$450676&amp;":"&amp;'Green Validation'!Q$450677),'Green Validation'!Q$450678,FALSE)),0,HLOOKUP($B168,INDIRECT("'Monthly Resource Report'!"&amp;'Green Validation'!Q$450676&amp;":"&amp;'Green Validation'!Q$450677),'Green Validation'!Q$450678,FALSE))</f>
        <v>223</v>
      </c>
      <c r="R168" s="297">
        <f ca="1">+IF(ISERROR(HLOOKUP($B168,INDIRECT("'Monthly Resource Report'!"&amp;'Green Validation'!R$450676&amp;":"&amp;'Green Validation'!R$450677),'Green Validation'!R$450678,FALSE)),0,HLOOKUP($B168,INDIRECT("'Monthly Resource Report'!"&amp;'Green Validation'!R$450676&amp;":"&amp;'Green Validation'!R$450677),'Green Validation'!R$450678,FALSE))</f>
        <v>6.9239969459692174</v>
      </c>
      <c r="S168" s="317">
        <f ca="1">+IF(ISERROR(HLOOKUP($B168,INDIRECT("'Monthly Resource Report'!"&amp;'Green Validation'!S$450676&amp;":"&amp;'Green Validation'!S$450677),'Green Validation'!S$450678,FALSE)),0,HLOOKUP($B168,INDIRECT("'Monthly Resource Report'!"&amp;'Green Validation'!S$450676&amp;":"&amp;'Green Validation'!S$450677),'Green Validation'!S$450678,FALSE))</f>
        <v>0.22362609378383577</v>
      </c>
      <c r="T168" s="318">
        <f ca="1">+IF(ISERROR(HLOOKUP($B168,INDIRECT("'Monthly Resource Report'!"&amp;'Green Validation'!T$450676&amp;":"&amp;'Green Validation'!T$450677),'Green Validation'!T$450678,FALSE)),0,HLOOKUP($B168,INDIRECT("'Monthly Resource Report'!"&amp;'Green Validation'!T$450676&amp;":"&amp;'Green Validation'!T$450677),'Green Validation'!T$450678,FALSE))</f>
        <v>0.19017593693707863</v>
      </c>
    </row>
    <row r="169" spans="2:20" s="29" customFormat="1">
      <c r="B169" s="301">
        <v>46327</v>
      </c>
      <c r="C169" s="294">
        <v>231</v>
      </c>
      <c r="D169" s="297">
        <v>6.9240398168936501</v>
      </c>
      <c r="E169" s="299">
        <v>0.22500000000000001</v>
      </c>
      <c r="F169" s="295">
        <v>0.19</v>
      </c>
      <c r="G169" s="294">
        <f ca="1">+IF(ISERROR(HLOOKUP($B169,INDIRECT("'Monthly Resource Report'!"&amp;'Green Validation'!G$450676&amp;":"&amp;'Green Validation'!G$450677),'Green Validation'!G$450678,FALSE)),0,HLOOKUP($B169,INDIRECT("'Monthly Resource Report'!"&amp;'Green Validation'!G$450676&amp;":"&amp;'Green Validation'!G$450677),'Green Validation'!G$450678,FALSE))</f>
        <v>231</v>
      </c>
      <c r="H169" s="297">
        <f ca="1">+IF(ISERROR(HLOOKUP($B169,INDIRECT("'Monthly Resource Report'!"&amp;'Green Validation'!H$450676&amp;":"&amp;'Green Validation'!H$450677),'Green Validation'!H$450678,FALSE)),0,HLOOKUP($B169,INDIRECT("'Monthly Resource Report'!"&amp;'Green Validation'!H$450676&amp;":"&amp;'Green Validation'!H$450677),'Green Validation'!H$450678,FALSE))</f>
        <v>6.9239909644557978</v>
      </c>
      <c r="I169" s="317">
        <f ca="1">+IF(ISERROR(HLOOKUP($B169,INDIRECT("'Monthly Resource Report'!"&amp;'Green Validation'!I$450676&amp;":"&amp;'Green Validation'!I$450677),'Green Validation'!I$450678,FALSE)),0,HLOOKUP($B169,INDIRECT("'Monthly Resource Report'!"&amp;'Green Validation'!I$450676&amp;":"&amp;'Green Validation'!I$450677),'Green Validation'!I$450678,FALSE))</f>
        <v>0.2238828410876072</v>
      </c>
      <c r="J169" s="318">
        <f ca="1">+IF(ISERROR(HLOOKUP($B169,INDIRECT("'Monthly Resource Report'!"&amp;'Green Validation'!J$450676&amp;":"&amp;'Green Validation'!J$450677),'Green Validation'!J$450678,FALSE)),0,HLOOKUP($B169,INDIRECT("'Monthly Resource Report'!"&amp;'Green Validation'!J$450676&amp;":"&amp;'Green Validation'!J$450677),'Green Validation'!J$450678,FALSE))</f>
        <v>0.19037459624404421</v>
      </c>
      <c r="L169" s="301">
        <v>46327</v>
      </c>
      <c r="M169" s="294">
        <v>223</v>
      </c>
      <c r="N169" s="297">
        <v>6.9240398168936501</v>
      </c>
      <c r="O169" s="299">
        <v>0.22500000000000001</v>
      </c>
      <c r="P169" s="295">
        <v>0.19</v>
      </c>
      <c r="Q169" s="294">
        <f ca="1">+IF(ISERROR(HLOOKUP($B169,INDIRECT("'Monthly Resource Report'!"&amp;'Green Validation'!Q$450676&amp;":"&amp;'Green Validation'!Q$450677),'Green Validation'!Q$450678,FALSE)),0,HLOOKUP($B169,INDIRECT("'Monthly Resource Report'!"&amp;'Green Validation'!Q$450676&amp;":"&amp;'Green Validation'!Q$450677),'Green Validation'!Q$450678,FALSE))</f>
        <v>223</v>
      </c>
      <c r="R169" s="297">
        <f ca="1">+IF(ISERROR(HLOOKUP($B169,INDIRECT("'Monthly Resource Report'!"&amp;'Green Validation'!R$450676&amp;":"&amp;'Green Validation'!R$450677),'Green Validation'!R$450678,FALSE)),0,HLOOKUP($B169,INDIRECT("'Monthly Resource Report'!"&amp;'Green Validation'!R$450676&amp;":"&amp;'Green Validation'!R$450677),'Green Validation'!R$450678,FALSE))</f>
        <v>6.9239952065589625</v>
      </c>
      <c r="S169" s="317">
        <f ca="1">+IF(ISERROR(HLOOKUP($B169,INDIRECT("'Monthly Resource Report'!"&amp;'Green Validation'!S$450676&amp;":"&amp;'Green Validation'!S$450677),'Green Validation'!S$450678,FALSE)),0,HLOOKUP($B169,INDIRECT("'Monthly Resource Report'!"&amp;'Green Validation'!S$450676&amp;":"&amp;'Green Validation'!S$450677),'Green Validation'!S$450678,FALSE))</f>
        <v>0.22401350555625563</v>
      </c>
      <c r="T169" s="318">
        <f ca="1">+IF(ISERROR(HLOOKUP($B169,INDIRECT("'Monthly Resource Report'!"&amp;'Green Validation'!T$450676&amp;":"&amp;'Green Validation'!T$450677),'Green Validation'!T$450678,FALSE)),0,HLOOKUP($B169,INDIRECT("'Monthly Resource Report'!"&amp;'Green Validation'!T$450676&amp;":"&amp;'Green Validation'!T$450677),'Green Validation'!T$450678,FALSE))</f>
        <v>0.19017576025298916</v>
      </c>
    </row>
    <row r="170" spans="2:20" s="29" customFormat="1">
      <c r="B170" s="301">
        <v>46357</v>
      </c>
      <c r="C170" s="294">
        <v>231</v>
      </c>
      <c r="D170" s="297">
        <v>6.9240398168936501</v>
      </c>
      <c r="E170" s="299">
        <v>0.22500000000000001</v>
      </c>
      <c r="F170" s="295">
        <v>0.19</v>
      </c>
      <c r="G170" s="294">
        <f ca="1">+IF(ISERROR(HLOOKUP($B170,INDIRECT("'Monthly Resource Report'!"&amp;'Green Validation'!G$450676&amp;":"&amp;'Green Validation'!G$450677),'Green Validation'!G$450678,FALSE)),0,HLOOKUP($B170,INDIRECT("'Monthly Resource Report'!"&amp;'Green Validation'!G$450676&amp;":"&amp;'Green Validation'!G$450677),'Green Validation'!G$450678,FALSE))</f>
        <v>231</v>
      </c>
      <c r="H170" s="297">
        <f ca="1">+IF(ISERROR(HLOOKUP($B170,INDIRECT("'Monthly Resource Report'!"&amp;'Green Validation'!H$450676&amp;":"&amp;'Green Validation'!H$450677),'Green Validation'!H$450678,FALSE)),0,HLOOKUP($B170,INDIRECT("'Monthly Resource Report'!"&amp;'Green Validation'!H$450676&amp;":"&amp;'Green Validation'!H$450677),'Green Validation'!H$450678,FALSE))</f>
        <v>6.9239921532950479</v>
      </c>
      <c r="I170" s="317">
        <f ca="1">+IF(ISERROR(HLOOKUP($B170,INDIRECT("'Monthly Resource Report'!"&amp;'Green Validation'!I$450676&amp;":"&amp;'Green Validation'!I$450677),'Green Validation'!I$450678,FALSE)),0,HLOOKUP($B170,INDIRECT("'Monthly Resource Report'!"&amp;'Green Validation'!I$450676&amp;":"&amp;'Green Validation'!I$450677),'Green Validation'!I$450678,FALSE))</f>
        <v>0.22394837344544272</v>
      </c>
      <c r="J170" s="318">
        <f ca="1">+IF(ISERROR(HLOOKUP($B170,INDIRECT("'Monthly Resource Report'!"&amp;'Green Validation'!J$450676&amp;":"&amp;'Green Validation'!J$450677),'Green Validation'!J$450678,FALSE)),0,HLOOKUP($B170,INDIRECT("'Monthly Resource Report'!"&amp;'Green Validation'!J$450676&amp;":"&amp;'Green Validation'!J$450677),'Green Validation'!J$450678,FALSE))</f>
        <v>0.19035495863542831</v>
      </c>
      <c r="L170" s="301">
        <v>46357</v>
      </c>
      <c r="M170" s="294">
        <v>223</v>
      </c>
      <c r="N170" s="297">
        <v>6.9240398168936501</v>
      </c>
      <c r="O170" s="299">
        <v>0.22500000000000001</v>
      </c>
      <c r="P170" s="295">
        <v>0.19</v>
      </c>
      <c r="Q170" s="294">
        <f ca="1">+IF(ISERROR(HLOOKUP($B170,INDIRECT("'Monthly Resource Report'!"&amp;'Green Validation'!Q$450676&amp;":"&amp;'Green Validation'!Q$450677),'Green Validation'!Q$450678,FALSE)),0,HLOOKUP($B170,INDIRECT("'Monthly Resource Report'!"&amp;'Green Validation'!Q$450676&amp;":"&amp;'Green Validation'!Q$450677),'Green Validation'!Q$450678,FALSE))</f>
        <v>223</v>
      </c>
      <c r="R170" s="297">
        <f ca="1">+IF(ISERROR(HLOOKUP($B170,INDIRECT("'Monthly Resource Report'!"&amp;'Green Validation'!R$450676&amp;":"&amp;'Green Validation'!R$450677),'Green Validation'!R$450678,FALSE)),0,HLOOKUP($B170,INDIRECT("'Monthly Resource Report'!"&amp;'Green Validation'!R$450676&amp;":"&amp;'Green Validation'!R$450677),'Green Validation'!R$450678,FALSE))</f>
        <v>6.9239951027053284</v>
      </c>
      <c r="S170" s="317">
        <f ca="1">+IF(ISERROR(HLOOKUP($B170,INDIRECT("'Monthly Resource Report'!"&amp;'Green Validation'!S$450676&amp;":"&amp;'Green Validation'!S$450677),'Green Validation'!S$450678,FALSE)),0,HLOOKUP($B170,INDIRECT("'Monthly Resource Report'!"&amp;'Green Validation'!S$450676&amp;":"&amp;'Green Validation'!S$450677),'Green Validation'!S$450678,FALSE))</f>
        <v>0.22404573646150086</v>
      </c>
      <c r="T170" s="318">
        <f ca="1">+IF(ISERROR(HLOOKUP($B170,INDIRECT("'Monthly Resource Report'!"&amp;'Green Validation'!T$450676&amp;":"&amp;'Green Validation'!T$450677),'Green Validation'!T$450678,FALSE)),0,HLOOKUP($B170,INDIRECT("'Monthly Resource Report'!"&amp;'Green Validation'!T$450676&amp;":"&amp;'Green Validation'!T$450677),'Green Validation'!T$450678,FALSE))</f>
        <v>0.19026500457817036</v>
      </c>
    </row>
    <row r="171" spans="2:20" s="29" customFormat="1">
      <c r="B171" s="301">
        <v>46388</v>
      </c>
      <c r="C171" s="294">
        <v>231</v>
      </c>
      <c r="D171" s="297">
        <v>7.1186053357483621</v>
      </c>
      <c r="E171" s="299">
        <v>0.22500000000000001</v>
      </c>
      <c r="F171" s="295">
        <v>0.19</v>
      </c>
      <c r="G171" s="294">
        <f ca="1">+IF(ISERROR(HLOOKUP($B171,INDIRECT("'Monthly Resource Report'!"&amp;'Green Validation'!G$450676&amp;":"&amp;'Green Validation'!G$450677),'Green Validation'!G$450678,FALSE)),0,HLOOKUP($B171,INDIRECT("'Monthly Resource Report'!"&amp;'Green Validation'!G$450676&amp;":"&amp;'Green Validation'!G$450677),'Green Validation'!G$450678,FALSE))</f>
        <v>231</v>
      </c>
      <c r="H171" s="297">
        <f ca="1">+IF(ISERROR(HLOOKUP($B171,INDIRECT("'Monthly Resource Report'!"&amp;'Green Validation'!H$450676&amp;":"&amp;'Green Validation'!H$450677),'Green Validation'!H$450678,FALSE)),0,HLOOKUP($B171,INDIRECT("'Monthly Resource Report'!"&amp;'Green Validation'!H$450676&amp;":"&amp;'Green Validation'!H$450677),'Green Validation'!H$450678,FALSE))</f>
        <v>7.1189980582524282</v>
      </c>
      <c r="I171" s="317">
        <f ca="1">+IF(ISERROR(HLOOKUP($B171,INDIRECT("'Monthly Resource Report'!"&amp;'Green Validation'!I$450676&amp;":"&amp;'Green Validation'!I$450677),'Green Validation'!I$450678,FALSE)),0,HLOOKUP($B171,INDIRECT("'Monthly Resource Report'!"&amp;'Green Validation'!I$450676&amp;":"&amp;'Green Validation'!I$450677),'Green Validation'!I$450678,FALSE))</f>
        <v>0.22393079409800026</v>
      </c>
      <c r="J171" s="318">
        <f ca="1">+IF(ISERROR(HLOOKUP($B171,INDIRECT("'Monthly Resource Report'!"&amp;'Green Validation'!J$450676&amp;":"&amp;'Green Validation'!J$450677),'Green Validation'!J$450678,FALSE)),0,HLOOKUP($B171,INDIRECT("'Monthly Resource Report'!"&amp;'Green Validation'!J$450676&amp;":"&amp;'Green Validation'!J$450677),'Green Validation'!J$450678,FALSE))</f>
        <v>0.19023365565574213</v>
      </c>
      <c r="L171" s="301">
        <v>46388</v>
      </c>
      <c r="M171" s="294">
        <v>223</v>
      </c>
      <c r="N171" s="297">
        <v>7.1186053357483621</v>
      </c>
      <c r="O171" s="299">
        <v>0.22500000000000001</v>
      </c>
      <c r="P171" s="295">
        <v>0.19</v>
      </c>
      <c r="Q171" s="294">
        <f ca="1">+IF(ISERROR(HLOOKUP($B171,INDIRECT("'Monthly Resource Report'!"&amp;'Green Validation'!Q$450676&amp;":"&amp;'Green Validation'!Q$450677),'Green Validation'!Q$450678,FALSE)),0,HLOOKUP($B171,INDIRECT("'Monthly Resource Report'!"&amp;'Green Validation'!Q$450676&amp;":"&amp;'Green Validation'!Q$450677),'Green Validation'!Q$450678,FALSE))</f>
        <v>223</v>
      </c>
      <c r="R171" s="297">
        <f ca="1">+IF(ISERROR(HLOOKUP($B171,INDIRECT("'Monthly Resource Report'!"&amp;'Green Validation'!R$450676&amp;":"&amp;'Green Validation'!R$450677),'Green Validation'!R$450678,FALSE)),0,HLOOKUP($B171,INDIRECT("'Monthly Resource Report'!"&amp;'Green Validation'!R$450676&amp;":"&amp;'Green Validation'!R$450677),'Green Validation'!R$450678,FALSE))</f>
        <v>7.1189941188131893</v>
      </c>
      <c r="S171" s="317">
        <f ca="1">+IF(ISERROR(HLOOKUP($B171,INDIRECT("'Monthly Resource Report'!"&amp;'Green Validation'!S$450676&amp;":"&amp;'Green Validation'!S$450677),'Green Validation'!S$450678,FALSE)),0,HLOOKUP($B171,INDIRECT("'Monthly Resource Report'!"&amp;'Green Validation'!S$450676&amp;":"&amp;'Green Validation'!S$450677),'Green Validation'!S$450678,FALSE))</f>
        <v>0.22409307162347647</v>
      </c>
      <c r="T171" s="318">
        <f ca="1">+IF(ISERROR(HLOOKUP($B171,INDIRECT("'Monthly Resource Report'!"&amp;'Green Validation'!T$450676&amp;":"&amp;'Green Validation'!T$450677),'Green Validation'!T$450678,FALSE)),0,HLOOKUP($B171,INDIRECT("'Monthly Resource Report'!"&amp;'Green Validation'!T$450676&amp;":"&amp;'Green Validation'!T$450677),'Green Validation'!T$450678,FALSE))</f>
        <v>0.19017782728381971</v>
      </c>
    </row>
    <row r="172" spans="2:20" s="29" customFormat="1">
      <c r="B172" s="301">
        <v>46419</v>
      </c>
      <c r="C172" s="294">
        <v>231</v>
      </c>
      <c r="D172" s="297">
        <v>7.1186053357483621</v>
      </c>
      <c r="E172" s="299">
        <v>0.22500000000000001</v>
      </c>
      <c r="F172" s="295">
        <v>0.19</v>
      </c>
      <c r="G172" s="294">
        <f ca="1">+IF(ISERROR(HLOOKUP($B172,INDIRECT("'Monthly Resource Report'!"&amp;'Green Validation'!G$450676&amp;":"&amp;'Green Validation'!G$450677),'Green Validation'!G$450678,FALSE)),0,HLOOKUP($B172,INDIRECT("'Monthly Resource Report'!"&amp;'Green Validation'!G$450676&amp;":"&amp;'Green Validation'!G$450677),'Green Validation'!G$450678,FALSE))</f>
        <v>231</v>
      </c>
      <c r="H172" s="297">
        <f ca="1">+IF(ISERROR(HLOOKUP($B172,INDIRECT("'Monthly Resource Report'!"&amp;'Green Validation'!H$450676&amp;":"&amp;'Green Validation'!H$450677),'Green Validation'!H$450678,FALSE)),0,HLOOKUP($B172,INDIRECT("'Monthly Resource Report'!"&amp;'Green Validation'!H$450676&amp;":"&amp;'Green Validation'!H$450677),'Green Validation'!H$450678,FALSE))</f>
        <v>7.1189974303683572</v>
      </c>
      <c r="I172" s="317">
        <f ca="1">+IF(ISERROR(HLOOKUP($B172,INDIRECT("'Monthly Resource Report'!"&amp;'Green Validation'!I$450676&amp;":"&amp;'Green Validation'!I$450677),'Green Validation'!I$450678,FALSE)),0,HLOOKUP($B172,INDIRECT("'Monthly Resource Report'!"&amp;'Green Validation'!I$450676&amp;":"&amp;'Green Validation'!I$450677),'Green Validation'!I$450678,FALSE))</f>
        <v>0.22393919472405971</v>
      </c>
      <c r="J172" s="318">
        <f ca="1">+IF(ISERROR(HLOOKUP($B172,INDIRECT("'Monthly Resource Report'!"&amp;'Green Validation'!J$450676&amp;":"&amp;'Green Validation'!J$450677),'Green Validation'!J$450678,FALSE)),0,HLOOKUP($B172,INDIRECT("'Monthly Resource Report'!"&amp;'Green Validation'!J$450676&amp;":"&amp;'Green Validation'!J$450677),'Green Validation'!J$450678,FALSE))</f>
        <v>0.19025671043264986</v>
      </c>
      <c r="L172" s="301">
        <v>46419</v>
      </c>
      <c r="M172" s="294">
        <v>223</v>
      </c>
      <c r="N172" s="297">
        <v>7.1186053357483621</v>
      </c>
      <c r="O172" s="299">
        <v>0.22500000000000001</v>
      </c>
      <c r="P172" s="295">
        <v>0.19</v>
      </c>
      <c r="Q172" s="294">
        <f ca="1">+IF(ISERROR(HLOOKUP($B172,INDIRECT("'Monthly Resource Report'!"&amp;'Green Validation'!Q$450676&amp;":"&amp;'Green Validation'!Q$450677),'Green Validation'!Q$450678,FALSE)),0,HLOOKUP($B172,INDIRECT("'Monthly Resource Report'!"&amp;'Green Validation'!Q$450676&amp;":"&amp;'Green Validation'!Q$450677),'Green Validation'!Q$450678,FALSE))</f>
        <v>223</v>
      </c>
      <c r="R172" s="297">
        <f ca="1">+IF(ISERROR(HLOOKUP($B172,INDIRECT("'Monthly Resource Report'!"&amp;'Green Validation'!R$450676&amp;":"&amp;'Green Validation'!R$450677),'Green Validation'!R$450678,FALSE)),0,HLOOKUP($B172,INDIRECT("'Monthly Resource Report'!"&amp;'Green Validation'!R$450676&amp;":"&amp;'Green Validation'!R$450677),'Green Validation'!R$450678,FALSE))</f>
        <v>7.1189919401769091</v>
      </c>
      <c r="S172" s="317">
        <f ca="1">+IF(ISERROR(HLOOKUP($B172,INDIRECT("'Monthly Resource Report'!"&amp;'Green Validation'!S$450676&amp;":"&amp;'Green Validation'!S$450677),'Green Validation'!S$450678,FALSE)),0,HLOOKUP($B172,INDIRECT("'Monthly Resource Report'!"&amp;'Green Validation'!S$450676&amp;":"&amp;'Green Validation'!S$450677),'Green Validation'!S$450678,FALSE))</f>
        <v>0.22410606783532705</v>
      </c>
      <c r="T172" s="318">
        <f ca="1">+IF(ISERROR(HLOOKUP($B172,INDIRECT("'Monthly Resource Report'!"&amp;'Green Validation'!T$450676&amp;":"&amp;'Green Validation'!T$450677),'Green Validation'!T$450678,FALSE)),0,HLOOKUP($B172,INDIRECT("'Monthly Resource Report'!"&amp;'Green Validation'!T$450676&amp;":"&amp;'Green Validation'!T$450677),'Green Validation'!T$450678,FALSE))</f>
        <v>0.19028368380402294</v>
      </c>
    </row>
    <row r="173" spans="2:20" s="29" customFormat="1">
      <c r="B173" s="301">
        <v>46447</v>
      </c>
      <c r="C173" s="294">
        <v>231</v>
      </c>
      <c r="D173" s="297">
        <v>7.1186053357483621</v>
      </c>
      <c r="E173" s="299">
        <v>0.22500000000000001</v>
      </c>
      <c r="F173" s="295">
        <v>0.19</v>
      </c>
      <c r="G173" s="294">
        <f ca="1">+IF(ISERROR(HLOOKUP($B173,INDIRECT("'Monthly Resource Report'!"&amp;'Green Validation'!G$450676&amp;":"&amp;'Green Validation'!G$450677),'Green Validation'!G$450678,FALSE)),0,HLOOKUP($B173,INDIRECT("'Monthly Resource Report'!"&amp;'Green Validation'!G$450676&amp;":"&amp;'Green Validation'!G$450677),'Green Validation'!G$450678,FALSE))</f>
        <v>231</v>
      </c>
      <c r="H173" s="297">
        <f ca="1">+IF(ISERROR(HLOOKUP($B173,INDIRECT("'Monthly Resource Report'!"&amp;'Green Validation'!H$450676&amp;":"&amp;'Green Validation'!H$450677),'Green Validation'!H$450678,FALSE)),0,HLOOKUP($B173,INDIRECT("'Monthly Resource Report'!"&amp;'Green Validation'!H$450676&amp;":"&amp;'Green Validation'!H$450677),'Green Validation'!H$450678,FALSE))</f>
        <v>7.1189970191809238</v>
      </c>
      <c r="I173" s="317">
        <f ca="1">+IF(ISERROR(HLOOKUP($B173,INDIRECT("'Monthly Resource Report'!"&amp;'Green Validation'!I$450676&amp;":"&amp;'Green Validation'!I$450677),'Green Validation'!I$450678,FALSE)),0,HLOOKUP($B173,INDIRECT("'Monthly Resource Report'!"&amp;'Green Validation'!I$450676&amp;":"&amp;'Green Validation'!I$450677),'Green Validation'!I$450678,FALSE))</f>
        <v>0.22345473295530166</v>
      </c>
      <c r="J173" s="318">
        <f ca="1">+IF(ISERROR(HLOOKUP($B173,INDIRECT("'Monthly Resource Report'!"&amp;'Green Validation'!J$450676&amp;":"&amp;'Green Validation'!J$450677),'Green Validation'!J$450678,FALSE)),0,HLOOKUP($B173,INDIRECT("'Monthly Resource Report'!"&amp;'Green Validation'!J$450676&amp;":"&amp;'Green Validation'!J$450677),'Green Validation'!J$450678,FALSE))</f>
        <v>0.19024407285051678</v>
      </c>
      <c r="L173" s="301">
        <v>46447</v>
      </c>
      <c r="M173" s="294">
        <v>223</v>
      </c>
      <c r="N173" s="297">
        <v>7.1186053357483621</v>
      </c>
      <c r="O173" s="299">
        <v>0.22500000000000001</v>
      </c>
      <c r="P173" s="295">
        <v>0.19</v>
      </c>
      <c r="Q173" s="294">
        <f ca="1">+IF(ISERROR(HLOOKUP($B173,INDIRECT("'Monthly Resource Report'!"&amp;'Green Validation'!Q$450676&amp;":"&amp;'Green Validation'!Q$450677),'Green Validation'!Q$450678,FALSE)),0,HLOOKUP($B173,INDIRECT("'Monthly Resource Report'!"&amp;'Green Validation'!Q$450676&amp;":"&amp;'Green Validation'!Q$450677),'Green Validation'!Q$450678,FALSE))</f>
        <v>223</v>
      </c>
      <c r="R173" s="297">
        <f ca="1">+IF(ISERROR(HLOOKUP($B173,INDIRECT("'Monthly Resource Report'!"&amp;'Green Validation'!R$450676&amp;":"&amp;'Green Validation'!R$450677),'Green Validation'!R$450678,FALSE)),0,HLOOKUP($B173,INDIRECT("'Monthly Resource Report'!"&amp;'Green Validation'!R$450676&amp;":"&amp;'Green Validation'!R$450677),'Green Validation'!R$450678,FALSE))</f>
        <v>7.1189934116414486</v>
      </c>
      <c r="S173" s="317">
        <f ca="1">+IF(ISERROR(HLOOKUP($B173,INDIRECT("'Monthly Resource Report'!"&amp;'Green Validation'!S$450676&amp;":"&amp;'Green Validation'!S$450677),'Green Validation'!S$450678,FALSE)),0,HLOOKUP($B173,INDIRECT("'Monthly Resource Report'!"&amp;'Green Validation'!S$450676&amp;":"&amp;'Green Validation'!S$450677),'Green Validation'!S$450678,FALSE))</f>
        <v>0.22365642893737325</v>
      </c>
      <c r="T173" s="318">
        <f ca="1">+IF(ISERROR(HLOOKUP($B173,INDIRECT("'Monthly Resource Report'!"&amp;'Green Validation'!T$450676&amp;":"&amp;'Green Validation'!T$450677),'Green Validation'!T$450678,FALSE)),0,HLOOKUP($B173,INDIRECT("'Monthly Resource Report'!"&amp;'Green Validation'!T$450676&amp;":"&amp;'Green Validation'!T$450677),'Green Validation'!T$450678,FALSE))</f>
        <v>0.19017319168232902</v>
      </c>
    </row>
    <row r="174" spans="2:20" s="29" customFormat="1">
      <c r="B174" s="301">
        <v>46478</v>
      </c>
      <c r="C174" s="294">
        <v>231</v>
      </c>
      <c r="D174" s="297">
        <v>7.1186053357483621</v>
      </c>
      <c r="E174" s="299">
        <v>0.22500000000000001</v>
      </c>
      <c r="F174" s="295">
        <v>0.19</v>
      </c>
      <c r="G174" s="294">
        <f ca="1">+IF(ISERROR(HLOOKUP($B174,INDIRECT("'Monthly Resource Report'!"&amp;'Green Validation'!G$450676&amp;":"&amp;'Green Validation'!G$450677),'Green Validation'!G$450678,FALSE)),0,HLOOKUP($B174,INDIRECT("'Monthly Resource Report'!"&amp;'Green Validation'!G$450676&amp;":"&amp;'Green Validation'!G$450677),'Green Validation'!G$450678,FALSE))</f>
        <v>231</v>
      </c>
      <c r="H174" s="297">
        <f ca="1">+IF(ISERROR(HLOOKUP($B174,INDIRECT("'Monthly Resource Report'!"&amp;'Green Validation'!H$450676&amp;":"&amp;'Green Validation'!H$450677),'Green Validation'!H$450678,FALSE)),0,HLOOKUP($B174,INDIRECT("'Monthly Resource Report'!"&amp;'Green Validation'!H$450676&amp;":"&amp;'Green Validation'!H$450677),'Green Validation'!H$450678,FALSE))</f>
        <v>7.1189992551966954</v>
      </c>
      <c r="I174" s="317">
        <f ca="1">+IF(ISERROR(HLOOKUP($B174,INDIRECT("'Monthly Resource Report'!"&amp;'Green Validation'!I$450676&amp;":"&amp;'Green Validation'!I$450677),'Green Validation'!I$450678,FALSE)),0,HLOOKUP($B174,INDIRECT("'Monthly Resource Report'!"&amp;'Green Validation'!I$450676&amp;":"&amp;'Green Validation'!I$450677),'Green Validation'!I$450678,FALSE))</f>
        <v>0.2231783478561791</v>
      </c>
      <c r="J174" s="318">
        <f ca="1">+IF(ISERROR(HLOOKUP($B174,INDIRECT("'Monthly Resource Report'!"&amp;'Green Validation'!J$450676&amp;":"&amp;'Green Validation'!J$450677),'Green Validation'!J$450678,FALSE)),0,HLOOKUP($B174,INDIRECT("'Monthly Resource Report'!"&amp;'Green Validation'!J$450676&amp;":"&amp;'Green Validation'!J$450677),'Green Validation'!J$450678,FALSE))</f>
        <v>0.19038046986163626</v>
      </c>
      <c r="L174" s="301">
        <v>46478</v>
      </c>
      <c r="M174" s="294">
        <v>223</v>
      </c>
      <c r="N174" s="297">
        <v>7.1186053357483621</v>
      </c>
      <c r="O174" s="299">
        <v>0.22500000000000001</v>
      </c>
      <c r="P174" s="295">
        <v>0.19</v>
      </c>
      <c r="Q174" s="294">
        <f ca="1">+IF(ISERROR(HLOOKUP($B174,INDIRECT("'Monthly Resource Report'!"&amp;'Green Validation'!Q$450676&amp;":"&amp;'Green Validation'!Q$450677),'Green Validation'!Q$450678,FALSE)),0,HLOOKUP($B174,INDIRECT("'Monthly Resource Report'!"&amp;'Green Validation'!Q$450676&amp;":"&amp;'Green Validation'!Q$450677),'Green Validation'!Q$450678,FALSE))</f>
        <v>223</v>
      </c>
      <c r="R174" s="297">
        <f ca="1">+IF(ISERROR(HLOOKUP($B174,INDIRECT("'Monthly Resource Report'!"&amp;'Green Validation'!R$450676&amp;":"&amp;'Green Validation'!R$450677),'Green Validation'!R$450678,FALSE)),0,HLOOKUP($B174,INDIRECT("'Monthly Resource Report'!"&amp;'Green Validation'!R$450676&amp;":"&amp;'Green Validation'!R$450677),'Green Validation'!R$450678,FALSE))</f>
        <v>7.1189922129031356</v>
      </c>
      <c r="S174" s="317">
        <f ca="1">+IF(ISERROR(HLOOKUP($B174,INDIRECT("'Monthly Resource Report'!"&amp;'Green Validation'!S$450676&amp;":"&amp;'Green Validation'!S$450677),'Green Validation'!S$450678,FALSE)),0,HLOOKUP($B174,INDIRECT("'Monthly Resource Report'!"&amp;'Green Validation'!S$450676&amp;":"&amp;'Green Validation'!S$450677),'Green Validation'!S$450678,FALSE))</f>
        <v>0.22344284856092292</v>
      </c>
      <c r="T174" s="318">
        <f ca="1">+IF(ISERROR(HLOOKUP($B174,INDIRECT("'Monthly Resource Report'!"&amp;'Green Validation'!T$450676&amp;":"&amp;'Green Validation'!T$450677),'Green Validation'!T$450678,FALSE)),0,HLOOKUP($B174,INDIRECT("'Monthly Resource Report'!"&amp;'Green Validation'!T$450676&amp;":"&amp;'Green Validation'!T$450677),'Green Validation'!T$450678,FALSE))</f>
        <v>0.19017906553908753</v>
      </c>
    </row>
    <row r="175" spans="2:20" s="29" customFormat="1">
      <c r="B175" s="301">
        <v>46508</v>
      </c>
      <c r="C175" s="294">
        <v>231</v>
      </c>
      <c r="D175" s="297">
        <v>7.1186053357483621</v>
      </c>
      <c r="E175" s="299">
        <v>0.21</v>
      </c>
      <c r="F175" s="295">
        <v>0.19</v>
      </c>
      <c r="G175" s="294">
        <f ca="1">+IF(ISERROR(HLOOKUP($B175,INDIRECT("'Monthly Resource Report'!"&amp;'Green Validation'!G$450676&amp;":"&amp;'Green Validation'!G$450677),'Green Validation'!G$450678,FALSE)),0,HLOOKUP($B175,INDIRECT("'Monthly Resource Report'!"&amp;'Green Validation'!G$450676&amp;":"&amp;'Green Validation'!G$450677),'Green Validation'!G$450678,FALSE))</f>
        <v>231</v>
      </c>
      <c r="H175" s="297">
        <f ca="1">+IF(ISERROR(HLOOKUP($B175,INDIRECT("'Monthly Resource Report'!"&amp;'Green Validation'!H$450676&amp;":"&amp;'Green Validation'!H$450677),'Green Validation'!H$450678,FALSE)),0,HLOOKUP($B175,INDIRECT("'Monthly Resource Report'!"&amp;'Green Validation'!H$450676&amp;":"&amp;'Green Validation'!H$450677),'Green Validation'!H$450678,FALSE))</f>
        <v>7.1189984452613411</v>
      </c>
      <c r="I175" s="317">
        <f ca="1">+IF(ISERROR(HLOOKUP($B175,INDIRECT("'Monthly Resource Report'!"&amp;'Green Validation'!I$450676&amp;":"&amp;'Green Validation'!I$450677),'Green Validation'!I$450678,FALSE)),0,HLOOKUP($B175,INDIRECT("'Monthly Resource Report'!"&amp;'Green Validation'!I$450676&amp;":"&amp;'Green Validation'!I$450677),'Green Validation'!I$450678,FALSE))</f>
        <v>0.20818000384149807</v>
      </c>
      <c r="J175" s="318">
        <f ca="1">+IF(ISERROR(HLOOKUP($B175,INDIRECT("'Monthly Resource Report'!"&amp;'Green Validation'!J$450676&amp;":"&amp;'Green Validation'!J$450677),'Green Validation'!J$450678,FALSE)),0,HLOOKUP($B175,INDIRECT("'Monthly Resource Report'!"&amp;'Green Validation'!J$450676&amp;":"&amp;'Green Validation'!J$450677),'Green Validation'!J$450678,FALSE))</f>
        <v>0.1903733218804973</v>
      </c>
      <c r="L175" s="301">
        <v>46508</v>
      </c>
      <c r="M175" s="294">
        <v>223</v>
      </c>
      <c r="N175" s="297">
        <v>7.1186053357483621</v>
      </c>
      <c r="O175" s="299">
        <v>0.21</v>
      </c>
      <c r="P175" s="295">
        <v>0.19</v>
      </c>
      <c r="Q175" s="294">
        <f ca="1">+IF(ISERROR(HLOOKUP($B175,INDIRECT("'Monthly Resource Report'!"&amp;'Green Validation'!Q$450676&amp;":"&amp;'Green Validation'!Q$450677),'Green Validation'!Q$450678,FALSE)),0,HLOOKUP($B175,INDIRECT("'Monthly Resource Report'!"&amp;'Green Validation'!Q$450676&amp;":"&amp;'Green Validation'!Q$450677),'Green Validation'!Q$450678,FALSE))</f>
        <v>223</v>
      </c>
      <c r="R175" s="297">
        <f ca="1">+IF(ISERROR(HLOOKUP($B175,INDIRECT("'Monthly Resource Report'!"&amp;'Green Validation'!R$450676&amp;":"&amp;'Green Validation'!R$450677),'Green Validation'!R$450678,FALSE)),0,HLOOKUP($B175,INDIRECT("'Monthly Resource Report'!"&amp;'Green Validation'!R$450676&amp;":"&amp;'Green Validation'!R$450677),'Green Validation'!R$450678,FALSE))</f>
        <v>7.1189925672204142</v>
      </c>
      <c r="S175" s="317">
        <f ca="1">+IF(ISERROR(HLOOKUP($B175,INDIRECT("'Monthly Resource Report'!"&amp;'Green Validation'!S$450676&amp;":"&amp;'Green Validation'!S$450677),'Green Validation'!S$450678,FALSE)),0,HLOOKUP($B175,INDIRECT("'Monthly Resource Report'!"&amp;'Green Validation'!S$450676&amp;":"&amp;'Green Validation'!S$450677),'Green Validation'!S$450678,FALSE))</f>
        <v>0.20835858891986908</v>
      </c>
      <c r="T175" s="318">
        <f ca="1">+IF(ISERROR(HLOOKUP($B175,INDIRECT("'Monthly Resource Report'!"&amp;'Green Validation'!T$450676&amp;":"&amp;'Green Validation'!T$450677),'Green Validation'!T$450678,FALSE)),0,HLOOKUP($B175,INDIRECT("'Monthly Resource Report'!"&amp;'Green Validation'!T$450676&amp;":"&amp;'Green Validation'!T$450677),'Green Validation'!T$450678,FALSE))</f>
        <v>0.19026558512405284</v>
      </c>
    </row>
    <row r="176" spans="2:20" s="29" customFormat="1">
      <c r="B176" s="301">
        <v>46539</v>
      </c>
      <c r="C176" s="294">
        <v>231</v>
      </c>
      <c r="D176" s="297">
        <v>7.1186053357483621</v>
      </c>
      <c r="E176" s="299">
        <v>0.21</v>
      </c>
      <c r="F176" s="295">
        <v>0.19</v>
      </c>
      <c r="G176" s="294">
        <f ca="1">+IF(ISERROR(HLOOKUP($B176,INDIRECT("'Monthly Resource Report'!"&amp;'Green Validation'!G$450676&amp;":"&amp;'Green Validation'!G$450677),'Green Validation'!G$450678,FALSE)),0,HLOOKUP($B176,INDIRECT("'Monthly Resource Report'!"&amp;'Green Validation'!G$450676&amp;":"&amp;'Green Validation'!G$450677),'Green Validation'!G$450678,FALSE))</f>
        <v>231</v>
      </c>
      <c r="H176" s="297">
        <f ca="1">+IF(ISERROR(HLOOKUP($B176,INDIRECT("'Monthly Resource Report'!"&amp;'Green Validation'!H$450676&amp;":"&amp;'Green Validation'!H$450677),'Green Validation'!H$450678,FALSE)),0,HLOOKUP($B176,INDIRECT("'Monthly Resource Report'!"&amp;'Green Validation'!H$450676&amp;":"&amp;'Green Validation'!H$450677),'Green Validation'!H$450678,FALSE))</f>
        <v>7.1189988958905595</v>
      </c>
      <c r="I176" s="317">
        <f ca="1">+IF(ISERROR(HLOOKUP($B176,INDIRECT("'Monthly Resource Report'!"&amp;'Green Validation'!I$450676&amp;":"&amp;'Green Validation'!I$450677),'Green Validation'!I$450678,FALSE)),0,HLOOKUP($B176,INDIRECT("'Monthly Resource Report'!"&amp;'Green Validation'!I$450676&amp;":"&amp;'Green Validation'!I$450677),'Green Validation'!I$450678,FALSE))</f>
        <v>0.20834386542211847</v>
      </c>
      <c r="J176" s="318">
        <f ca="1">+IF(ISERROR(HLOOKUP($B176,INDIRECT("'Monthly Resource Report'!"&amp;'Green Validation'!J$450676&amp;":"&amp;'Green Validation'!J$450677),'Green Validation'!J$450678,FALSE)),0,HLOOKUP($B176,INDIRECT("'Monthly Resource Report'!"&amp;'Green Validation'!J$450676&amp;":"&amp;'Green Validation'!J$450677),'Green Validation'!J$450678,FALSE))</f>
        <v>0.19037727090983458</v>
      </c>
      <c r="L176" s="301">
        <v>46539</v>
      </c>
      <c r="M176" s="294">
        <v>223</v>
      </c>
      <c r="N176" s="297">
        <v>7.1186053357483621</v>
      </c>
      <c r="O176" s="299">
        <v>0.21</v>
      </c>
      <c r="P176" s="295">
        <v>0.19</v>
      </c>
      <c r="Q176" s="294">
        <f ca="1">+IF(ISERROR(HLOOKUP($B176,INDIRECT("'Monthly Resource Report'!"&amp;'Green Validation'!Q$450676&amp;":"&amp;'Green Validation'!Q$450677),'Green Validation'!Q$450678,FALSE)),0,HLOOKUP($B176,INDIRECT("'Monthly Resource Report'!"&amp;'Green Validation'!Q$450676&amp;":"&amp;'Green Validation'!Q$450677),'Green Validation'!Q$450678,FALSE))</f>
        <v>223</v>
      </c>
      <c r="R176" s="297">
        <f ca="1">+IF(ISERROR(HLOOKUP($B176,INDIRECT("'Monthly Resource Report'!"&amp;'Green Validation'!R$450676&amp;":"&amp;'Green Validation'!R$450677),'Green Validation'!R$450678,FALSE)),0,HLOOKUP($B176,INDIRECT("'Monthly Resource Report'!"&amp;'Green Validation'!R$450676&amp;":"&amp;'Green Validation'!R$450677),'Green Validation'!R$450678,FALSE))</f>
        <v>7.1189927729121161</v>
      </c>
      <c r="S176" s="317">
        <f ca="1">+IF(ISERROR(HLOOKUP($B176,INDIRECT("'Monthly Resource Report'!"&amp;'Green Validation'!S$450676&amp;":"&amp;'Green Validation'!S$450677),'Green Validation'!S$450678,FALSE)),0,HLOOKUP($B176,INDIRECT("'Monthly Resource Report'!"&amp;'Green Validation'!S$450676&amp;":"&amp;'Green Validation'!S$450677),'Green Validation'!S$450678,FALSE))</f>
        <v>0.20847951929717812</v>
      </c>
      <c r="T176" s="318">
        <f ca="1">+IF(ISERROR(HLOOKUP($B176,INDIRECT("'Monthly Resource Report'!"&amp;'Green Validation'!T$450676&amp;":"&amp;'Green Validation'!T$450677),'Green Validation'!T$450678,FALSE)),0,HLOOKUP($B176,INDIRECT("'Monthly Resource Report'!"&amp;'Green Validation'!T$450676&amp;":"&amp;'Green Validation'!T$450677),'Green Validation'!T$450678,FALSE))</f>
        <v>0.19027241729718852</v>
      </c>
    </row>
    <row r="177" spans="2:20" s="29" customFormat="1">
      <c r="B177" s="301">
        <v>46569</v>
      </c>
      <c r="C177" s="294">
        <v>231</v>
      </c>
      <c r="D177" s="297">
        <v>7.1186053357483621</v>
      </c>
      <c r="E177" s="299">
        <v>0.21</v>
      </c>
      <c r="F177" s="295">
        <v>0.19</v>
      </c>
      <c r="G177" s="294">
        <f ca="1">+IF(ISERROR(HLOOKUP($B177,INDIRECT("'Monthly Resource Report'!"&amp;'Green Validation'!G$450676&amp;":"&amp;'Green Validation'!G$450677),'Green Validation'!G$450678,FALSE)),0,HLOOKUP($B177,INDIRECT("'Monthly Resource Report'!"&amp;'Green Validation'!G$450676&amp;":"&amp;'Green Validation'!G$450677),'Green Validation'!G$450678,FALSE))</f>
        <v>231</v>
      </c>
      <c r="H177" s="297">
        <f ca="1">+IF(ISERROR(HLOOKUP($B177,INDIRECT("'Monthly Resource Report'!"&amp;'Green Validation'!H$450676&amp;":"&amp;'Green Validation'!H$450677),'Green Validation'!H$450678,FALSE)),0,HLOOKUP($B177,INDIRECT("'Monthly Resource Report'!"&amp;'Green Validation'!H$450676&amp;":"&amp;'Green Validation'!H$450677),'Green Validation'!H$450678,FALSE))</f>
        <v>7.1189973572770402</v>
      </c>
      <c r="I177" s="317">
        <f ca="1">+IF(ISERROR(HLOOKUP($B177,INDIRECT("'Monthly Resource Report'!"&amp;'Green Validation'!I$450676&amp;":"&amp;'Green Validation'!I$450677),'Green Validation'!I$450678,FALSE)),0,HLOOKUP($B177,INDIRECT("'Monthly Resource Report'!"&amp;'Green Validation'!I$450676&amp;":"&amp;'Green Validation'!I$450677),'Green Validation'!I$450678,FALSE))</f>
        <v>0.20887028994619891</v>
      </c>
      <c r="J177" s="318">
        <f ca="1">+IF(ISERROR(HLOOKUP($B177,INDIRECT("'Monthly Resource Report'!"&amp;'Green Validation'!J$450676&amp;":"&amp;'Green Validation'!J$450677),'Green Validation'!J$450678,FALSE)),0,HLOOKUP($B177,INDIRECT("'Monthly Resource Report'!"&amp;'Green Validation'!J$450676&amp;":"&amp;'Green Validation'!J$450677),'Green Validation'!J$450678,FALSE))</f>
        <v>0.19024128673116766</v>
      </c>
      <c r="L177" s="301">
        <v>46569</v>
      </c>
      <c r="M177" s="294">
        <v>223</v>
      </c>
      <c r="N177" s="297">
        <v>7.1186053357483621</v>
      </c>
      <c r="O177" s="299">
        <v>0.21</v>
      </c>
      <c r="P177" s="295">
        <v>0.19</v>
      </c>
      <c r="Q177" s="294">
        <f ca="1">+IF(ISERROR(HLOOKUP($B177,INDIRECT("'Monthly Resource Report'!"&amp;'Green Validation'!Q$450676&amp;":"&amp;'Green Validation'!Q$450677),'Green Validation'!Q$450678,FALSE)),0,HLOOKUP($B177,INDIRECT("'Monthly Resource Report'!"&amp;'Green Validation'!Q$450676&amp;":"&amp;'Green Validation'!Q$450677),'Green Validation'!Q$450678,FALSE))</f>
        <v>223</v>
      </c>
      <c r="R177" s="297">
        <f ca="1">+IF(ISERROR(HLOOKUP($B177,INDIRECT("'Monthly Resource Report'!"&amp;'Green Validation'!R$450676&amp;":"&amp;'Green Validation'!R$450677),'Green Validation'!R$450678,FALSE)),0,HLOOKUP($B177,INDIRECT("'Monthly Resource Report'!"&amp;'Green Validation'!R$450676&amp;":"&amp;'Green Validation'!R$450677),'Green Validation'!R$450678,FALSE))</f>
        <v>7.1189919309612248</v>
      </c>
      <c r="S177" s="317">
        <f ca="1">+IF(ISERROR(HLOOKUP($B177,INDIRECT("'Monthly Resource Report'!"&amp;'Green Validation'!S$450676&amp;":"&amp;'Green Validation'!S$450677),'Green Validation'!S$450678,FALSE)),0,HLOOKUP($B177,INDIRECT("'Monthly Resource Report'!"&amp;'Green Validation'!S$450676&amp;":"&amp;'Green Validation'!S$450677),'Green Validation'!S$450678,FALSE))</f>
        <v>0.2090317324288293</v>
      </c>
      <c r="T177" s="318">
        <f ca="1">+IF(ISERROR(HLOOKUP($B177,INDIRECT("'Monthly Resource Report'!"&amp;'Green Validation'!T$450676&amp;":"&amp;'Green Validation'!T$450677),'Green Validation'!T$450678,FALSE)),0,HLOOKUP($B177,INDIRECT("'Monthly Resource Report'!"&amp;'Green Validation'!T$450676&amp;":"&amp;'Green Validation'!T$450677),'Green Validation'!T$450678,FALSE))</f>
        <v>0.19033783765877141</v>
      </c>
    </row>
    <row r="178" spans="2:20" s="29" customFormat="1">
      <c r="B178" s="301">
        <v>46600</v>
      </c>
      <c r="C178" s="294">
        <v>231</v>
      </c>
      <c r="D178" s="297">
        <v>7.1186053357483621</v>
      </c>
      <c r="E178" s="299">
        <v>0.21</v>
      </c>
      <c r="F178" s="295">
        <v>0.19</v>
      </c>
      <c r="G178" s="294">
        <f ca="1">+IF(ISERROR(HLOOKUP($B178,INDIRECT("'Monthly Resource Report'!"&amp;'Green Validation'!G$450676&amp;":"&amp;'Green Validation'!G$450677),'Green Validation'!G$450678,FALSE)),0,HLOOKUP($B178,INDIRECT("'Monthly Resource Report'!"&amp;'Green Validation'!G$450676&amp;":"&amp;'Green Validation'!G$450677),'Green Validation'!G$450678,FALSE))</f>
        <v>231</v>
      </c>
      <c r="H178" s="297">
        <f ca="1">+IF(ISERROR(HLOOKUP($B178,INDIRECT("'Monthly Resource Report'!"&amp;'Green Validation'!H$450676&amp;":"&amp;'Green Validation'!H$450677),'Green Validation'!H$450678,FALSE)),0,HLOOKUP($B178,INDIRECT("'Monthly Resource Report'!"&amp;'Green Validation'!H$450676&amp;":"&amp;'Green Validation'!H$450677),'Green Validation'!H$450678,FALSE))</f>
        <v>7.118995205148833</v>
      </c>
      <c r="I178" s="317">
        <f ca="1">+IF(ISERROR(HLOOKUP($B178,INDIRECT("'Monthly Resource Report'!"&amp;'Green Validation'!I$450676&amp;":"&amp;'Green Validation'!I$450677),'Green Validation'!I$450678,FALSE)),0,HLOOKUP($B178,INDIRECT("'Monthly Resource Report'!"&amp;'Green Validation'!I$450676&amp;":"&amp;'Green Validation'!I$450677),'Green Validation'!I$450678,FALSE))</f>
        <v>0.20861021628619947</v>
      </c>
      <c r="J178" s="318">
        <f ca="1">+IF(ISERROR(HLOOKUP($B178,INDIRECT("'Monthly Resource Report'!"&amp;'Green Validation'!J$450676&amp;":"&amp;'Green Validation'!J$450677),'Green Validation'!J$450678,FALSE)),0,HLOOKUP($B178,INDIRECT("'Monthly Resource Report'!"&amp;'Green Validation'!J$450676&amp;":"&amp;'Green Validation'!J$450677),'Green Validation'!J$450678,FALSE))</f>
        <v>0.19023966020993627</v>
      </c>
      <c r="L178" s="301">
        <v>46600</v>
      </c>
      <c r="M178" s="294">
        <v>223</v>
      </c>
      <c r="N178" s="297">
        <v>7.1186053357483621</v>
      </c>
      <c r="O178" s="299">
        <v>0.21</v>
      </c>
      <c r="P178" s="295">
        <v>0.19</v>
      </c>
      <c r="Q178" s="294">
        <f ca="1">+IF(ISERROR(HLOOKUP($B178,INDIRECT("'Monthly Resource Report'!"&amp;'Green Validation'!Q$450676&amp;":"&amp;'Green Validation'!Q$450677),'Green Validation'!Q$450678,FALSE)),0,HLOOKUP($B178,INDIRECT("'Monthly Resource Report'!"&amp;'Green Validation'!Q$450676&amp;":"&amp;'Green Validation'!Q$450677),'Green Validation'!Q$450678,FALSE))</f>
        <v>223</v>
      </c>
      <c r="R178" s="297">
        <f ca="1">+IF(ISERROR(HLOOKUP($B178,INDIRECT("'Monthly Resource Report'!"&amp;'Green Validation'!R$450676&amp;":"&amp;'Green Validation'!R$450677),'Green Validation'!R$450678,FALSE)),0,HLOOKUP($B178,INDIRECT("'Monthly Resource Report'!"&amp;'Green Validation'!R$450676&amp;":"&amp;'Green Validation'!R$450677),'Green Validation'!R$450678,FALSE))</f>
        <v>7.1189903618159587</v>
      </c>
      <c r="S178" s="317">
        <f ca="1">+IF(ISERROR(HLOOKUP($B178,INDIRECT("'Monthly Resource Report'!"&amp;'Green Validation'!S$450676&amp;":"&amp;'Green Validation'!S$450677),'Green Validation'!S$450678,FALSE)),0,HLOOKUP($B178,INDIRECT("'Monthly Resource Report'!"&amp;'Green Validation'!S$450676&amp;":"&amp;'Green Validation'!S$450677),'Green Validation'!S$450678,FALSE))</f>
        <v>0.208758720527594</v>
      </c>
      <c r="T178" s="318">
        <f ca="1">+IF(ISERROR(HLOOKUP($B178,INDIRECT("'Monthly Resource Report'!"&amp;'Green Validation'!T$450676&amp;":"&amp;'Green Validation'!T$450677),'Green Validation'!T$450678,FALSE)),0,HLOOKUP($B178,INDIRECT("'Monthly Resource Report'!"&amp;'Green Validation'!T$450676&amp;":"&amp;'Green Validation'!T$450677),'Green Validation'!T$450678,FALSE))</f>
        <v>0.19017168509414434</v>
      </c>
    </row>
    <row r="179" spans="2:20" s="29" customFormat="1">
      <c r="B179" s="301">
        <v>46631</v>
      </c>
      <c r="C179" s="294">
        <v>231</v>
      </c>
      <c r="D179" s="297">
        <v>7.1186053357483621</v>
      </c>
      <c r="E179" s="299">
        <v>0.21</v>
      </c>
      <c r="F179" s="295">
        <v>0.19</v>
      </c>
      <c r="G179" s="294">
        <f ca="1">+IF(ISERROR(HLOOKUP($B179,INDIRECT("'Monthly Resource Report'!"&amp;'Green Validation'!G$450676&amp;":"&amp;'Green Validation'!G$450677),'Green Validation'!G$450678,FALSE)),0,HLOOKUP($B179,INDIRECT("'Monthly Resource Report'!"&amp;'Green Validation'!G$450676&amp;":"&amp;'Green Validation'!G$450677),'Green Validation'!G$450678,FALSE))</f>
        <v>231</v>
      </c>
      <c r="H179" s="297">
        <f ca="1">+IF(ISERROR(HLOOKUP($B179,INDIRECT("'Monthly Resource Report'!"&amp;'Green Validation'!H$450676&amp;":"&amp;'Green Validation'!H$450677),'Green Validation'!H$450678,FALSE)),0,HLOOKUP($B179,INDIRECT("'Monthly Resource Report'!"&amp;'Green Validation'!H$450676&amp;":"&amp;'Green Validation'!H$450677),'Green Validation'!H$450678,FALSE))</f>
        <v>7.1190002656693849</v>
      </c>
      <c r="I179" s="317">
        <f ca="1">+IF(ISERROR(HLOOKUP($B179,INDIRECT("'Monthly Resource Report'!"&amp;'Green Validation'!I$450676&amp;":"&amp;'Green Validation'!I$450677),'Green Validation'!I$450678,FALSE)),0,HLOOKUP($B179,INDIRECT("'Monthly Resource Report'!"&amp;'Green Validation'!I$450676&amp;":"&amp;'Green Validation'!I$450677),'Green Validation'!I$450678,FALSE))</f>
        <v>0.20815741155608275</v>
      </c>
      <c r="J179" s="318">
        <f ca="1">+IF(ISERROR(HLOOKUP($B179,INDIRECT("'Monthly Resource Report'!"&amp;'Green Validation'!J$450676&amp;":"&amp;'Green Validation'!J$450677),'Green Validation'!J$450678,FALSE)),0,HLOOKUP($B179,INDIRECT("'Monthly Resource Report'!"&amp;'Green Validation'!J$450676&amp;":"&amp;'Green Validation'!J$450677),'Green Validation'!J$450678,FALSE))</f>
        <v>0.19025446174961055</v>
      </c>
      <c r="L179" s="301">
        <v>46631</v>
      </c>
      <c r="M179" s="294">
        <v>223</v>
      </c>
      <c r="N179" s="297">
        <v>7.1186053357483621</v>
      </c>
      <c r="O179" s="299">
        <v>0.21</v>
      </c>
      <c r="P179" s="295">
        <v>0.19</v>
      </c>
      <c r="Q179" s="294">
        <f ca="1">+IF(ISERROR(HLOOKUP($B179,INDIRECT("'Monthly Resource Report'!"&amp;'Green Validation'!Q$450676&amp;":"&amp;'Green Validation'!Q$450677),'Green Validation'!Q$450678,FALSE)),0,HLOOKUP($B179,INDIRECT("'Monthly Resource Report'!"&amp;'Green Validation'!Q$450676&amp;":"&amp;'Green Validation'!Q$450677),'Green Validation'!Q$450678,FALSE))</f>
        <v>223</v>
      </c>
      <c r="R179" s="297">
        <f ca="1">+IF(ISERROR(HLOOKUP($B179,INDIRECT("'Monthly Resource Report'!"&amp;'Green Validation'!R$450676&amp;":"&amp;'Green Validation'!R$450677),'Green Validation'!R$450678,FALSE)),0,HLOOKUP($B179,INDIRECT("'Monthly Resource Report'!"&amp;'Green Validation'!R$450676&amp;":"&amp;'Green Validation'!R$450677),'Green Validation'!R$450678,FALSE))</f>
        <v>7.1189933252320321</v>
      </c>
      <c r="S179" s="317">
        <f ca="1">+IF(ISERROR(HLOOKUP($B179,INDIRECT("'Monthly Resource Report'!"&amp;'Green Validation'!S$450676&amp;":"&amp;'Green Validation'!S$450677),'Green Validation'!S$450678,FALSE)),0,HLOOKUP($B179,INDIRECT("'Monthly Resource Report'!"&amp;'Green Validation'!S$450676&amp;":"&amp;'Green Validation'!S$450677),'Green Validation'!S$450678,FALSE))</f>
        <v>0.20839734566392867</v>
      </c>
      <c r="T179" s="318">
        <f ca="1">+IF(ISERROR(HLOOKUP($B179,INDIRECT("'Monthly Resource Report'!"&amp;'Green Validation'!T$450676&amp;":"&amp;'Green Validation'!T$450677),'Green Validation'!T$450678,FALSE)),0,HLOOKUP($B179,INDIRECT("'Monthly Resource Report'!"&amp;'Green Validation'!T$450676&amp;":"&amp;'Green Validation'!T$450677),'Green Validation'!T$450678,FALSE))</f>
        <v>0.19011770900048672</v>
      </c>
    </row>
    <row r="180" spans="2:20" s="29" customFormat="1">
      <c r="B180" s="301">
        <v>46661</v>
      </c>
      <c r="C180" s="294">
        <v>231</v>
      </c>
      <c r="D180" s="297">
        <v>7.1186053357483621</v>
      </c>
      <c r="E180" s="299">
        <v>0.22500000000000001</v>
      </c>
      <c r="F180" s="295">
        <v>0.19</v>
      </c>
      <c r="G180" s="294">
        <f ca="1">+IF(ISERROR(HLOOKUP($B180,INDIRECT("'Monthly Resource Report'!"&amp;'Green Validation'!G$450676&amp;":"&amp;'Green Validation'!G$450677),'Green Validation'!G$450678,FALSE)),0,HLOOKUP($B180,INDIRECT("'Monthly Resource Report'!"&amp;'Green Validation'!G$450676&amp;":"&amp;'Green Validation'!G$450677),'Green Validation'!G$450678,FALSE))</f>
        <v>231</v>
      </c>
      <c r="H180" s="297">
        <f ca="1">+IF(ISERROR(HLOOKUP($B180,INDIRECT("'Monthly Resource Report'!"&amp;'Green Validation'!H$450676&amp;":"&amp;'Green Validation'!H$450677),'Green Validation'!H$450678,FALSE)),0,HLOOKUP($B180,INDIRECT("'Monthly Resource Report'!"&amp;'Green Validation'!H$450676&amp;":"&amp;'Green Validation'!H$450677),'Green Validation'!H$450678,FALSE))</f>
        <v>7.1189994263219329</v>
      </c>
      <c r="I180" s="317">
        <f ca="1">+IF(ISERROR(HLOOKUP($B180,INDIRECT("'Monthly Resource Report'!"&amp;'Green Validation'!I$450676&amp;":"&amp;'Green Validation'!I$450677),'Green Validation'!I$450678,FALSE)),0,HLOOKUP($B180,INDIRECT("'Monthly Resource Report'!"&amp;'Green Validation'!I$450676&amp;":"&amp;'Green Validation'!I$450677),'Green Validation'!I$450678,FALSE))</f>
        <v>0.22312068684320646</v>
      </c>
      <c r="J180" s="318">
        <f ca="1">+IF(ISERROR(HLOOKUP($B180,INDIRECT("'Monthly Resource Report'!"&amp;'Green Validation'!J$450676&amp;":"&amp;'Green Validation'!J$450677),'Green Validation'!J$450678,FALSE)),0,HLOOKUP($B180,INDIRECT("'Monthly Resource Report'!"&amp;'Green Validation'!J$450676&amp;":"&amp;'Green Validation'!J$450677),'Green Validation'!J$450678,FALSE))</f>
        <v>0.1903723279678326</v>
      </c>
      <c r="L180" s="301">
        <v>46661</v>
      </c>
      <c r="M180" s="294">
        <v>223</v>
      </c>
      <c r="N180" s="297">
        <v>7.1186053357483621</v>
      </c>
      <c r="O180" s="299">
        <v>0.22500000000000001</v>
      </c>
      <c r="P180" s="295">
        <v>0.19</v>
      </c>
      <c r="Q180" s="294">
        <f ca="1">+IF(ISERROR(HLOOKUP($B180,INDIRECT("'Monthly Resource Report'!"&amp;'Green Validation'!Q$450676&amp;":"&amp;'Green Validation'!Q$450677),'Green Validation'!Q$450678,FALSE)),0,HLOOKUP($B180,INDIRECT("'Monthly Resource Report'!"&amp;'Green Validation'!Q$450676&amp;":"&amp;'Green Validation'!Q$450677),'Green Validation'!Q$450678,FALSE))</f>
        <v>223</v>
      </c>
      <c r="R180" s="297">
        <f ca="1">+IF(ISERROR(HLOOKUP($B180,INDIRECT("'Monthly Resource Report'!"&amp;'Green Validation'!R$450676&amp;":"&amp;'Green Validation'!R$450677),'Green Validation'!R$450678,FALSE)),0,HLOOKUP($B180,INDIRECT("'Monthly Resource Report'!"&amp;'Green Validation'!R$450676&amp;":"&amp;'Green Validation'!R$450677),'Green Validation'!R$450678,FALSE))</f>
        <v>0</v>
      </c>
      <c r="S180" s="317">
        <f ca="1">+IF(ISERROR(HLOOKUP($B180,INDIRECT("'Monthly Resource Report'!"&amp;'Green Validation'!S$450676&amp;":"&amp;'Green Validation'!S$450677),'Green Validation'!S$450678,FALSE)),0,HLOOKUP($B180,INDIRECT("'Monthly Resource Report'!"&amp;'Green Validation'!S$450676&amp;":"&amp;'Green Validation'!S$450677),'Green Validation'!S$450678,FALSE))</f>
        <v>0</v>
      </c>
      <c r="T180" s="318">
        <f ca="1">+IF(ISERROR(HLOOKUP($B180,INDIRECT("'Monthly Resource Report'!"&amp;'Green Validation'!T$450676&amp;":"&amp;'Green Validation'!T$450677),'Green Validation'!T$450678,FALSE)),0,HLOOKUP($B180,INDIRECT("'Monthly Resource Report'!"&amp;'Green Validation'!T$450676&amp;":"&amp;'Green Validation'!T$450677),'Green Validation'!T$450678,FALSE))</f>
        <v>0</v>
      </c>
    </row>
    <row r="181" spans="2:20" s="29" customFormat="1">
      <c r="B181" s="301">
        <v>46692</v>
      </c>
      <c r="C181" s="294">
        <v>231</v>
      </c>
      <c r="D181" s="297">
        <v>7.1186053357483621</v>
      </c>
      <c r="E181" s="299">
        <v>0.22500000000000001</v>
      </c>
      <c r="F181" s="295">
        <v>0.19</v>
      </c>
      <c r="G181" s="294">
        <f ca="1">+IF(ISERROR(HLOOKUP($B181,INDIRECT("'Monthly Resource Report'!"&amp;'Green Validation'!G$450676&amp;":"&amp;'Green Validation'!G$450677),'Green Validation'!G$450678,FALSE)),0,HLOOKUP($B181,INDIRECT("'Monthly Resource Report'!"&amp;'Green Validation'!G$450676&amp;":"&amp;'Green Validation'!G$450677),'Green Validation'!G$450678,FALSE))</f>
        <v>231</v>
      </c>
      <c r="H181" s="297">
        <f ca="1">+IF(ISERROR(HLOOKUP($B181,INDIRECT("'Monthly Resource Report'!"&amp;'Green Validation'!H$450676&amp;":"&amp;'Green Validation'!H$450677),'Green Validation'!H$450678,FALSE)),0,HLOOKUP($B181,INDIRECT("'Monthly Resource Report'!"&amp;'Green Validation'!H$450676&amp;":"&amp;'Green Validation'!H$450677),'Green Validation'!H$450678,FALSE))</f>
        <v>7.1189983155928784</v>
      </c>
      <c r="I181" s="317">
        <f ca="1">+IF(ISERROR(HLOOKUP($B181,INDIRECT("'Monthly Resource Report'!"&amp;'Green Validation'!I$450676&amp;":"&amp;'Green Validation'!I$450677),'Green Validation'!I$450678,FALSE)),0,HLOOKUP($B181,INDIRECT("'Monthly Resource Report'!"&amp;'Green Validation'!I$450676&amp;":"&amp;'Green Validation'!I$450677),'Green Validation'!I$450678,FALSE))</f>
        <v>0.22375218781425552</v>
      </c>
      <c r="J181" s="318">
        <f ca="1">+IF(ISERROR(HLOOKUP($B181,INDIRECT("'Monthly Resource Report'!"&amp;'Green Validation'!J$450676&amp;":"&amp;'Green Validation'!J$450677),'Green Validation'!J$450678,FALSE)),0,HLOOKUP($B181,INDIRECT("'Monthly Resource Report'!"&amp;'Green Validation'!J$450676&amp;":"&amp;'Green Validation'!J$450677),'Green Validation'!J$450678,FALSE))</f>
        <v>0.19024970273483949</v>
      </c>
      <c r="L181" s="301">
        <v>46692</v>
      </c>
      <c r="M181" s="294">
        <v>223</v>
      </c>
      <c r="N181" s="297">
        <v>7.1186053357483621</v>
      </c>
      <c r="O181" s="299">
        <v>0.22500000000000001</v>
      </c>
      <c r="P181" s="295">
        <v>0.19</v>
      </c>
      <c r="Q181" s="294">
        <f ca="1">+IF(ISERROR(HLOOKUP($B181,INDIRECT("'Monthly Resource Report'!"&amp;'Green Validation'!Q$450676&amp;":"&amp;'Green Validation'!Q$450677),'Green Validation'!Q$450678,FALSE)),0,HLOOKUP($B181,INDIRECT("'Monthly Resource Report'!"&amp;'Green Validation'!Q$450676&amp;":"&amp;'Green Validation'!Q$450677),'Green Validation'!Q$450678,FALSE))</f>
        <v>223</v>
      </c>
      <c r="R181" s="297">
        <f ca="1">+IF(ISERROR(HLOOKUP($B181,INDIRECT("'Monthly Resource Report'!"&amp;'Green Validation'!R$450676&amp;":"&amp;'Green Validation'!R$450677),'Green Validation'!R$450678,FALSE)),0,HLOOKUP($B181,INDIRECT("'Monthly Resource Report'!"&amp;'Green Validation'!R$450676&amp;":"&amp;'Green Validation'!R$450677),'Green Validation'!R$450678,FALSE))</f>
        <v>7.1189957210371695</v>
      </c>
      <c r="S181" s="317">
        <f ca="1">+IF(ISERROR(HLOOKUP($B181,INDIRECT("'Monthly Resource Report'!"&amp;'Green Validation'!S$450676&amp;":"&amp;'Green Validation'!S$450677),'Green Validation'!S$450678,FALSE)),0,HLOOKUP($B181,INDIRECT("'Monthly Resource Report'!"&amp;'Green Validation'!S$450676&amp;":"&amp;'Green Validation'!S$450677),'Green Validation'!S$450678,FALSE))</f>
        <v>0.22380088181513089</v>
      </c>
      <c r="T181" s="318">
        <f ca="1">+IF(ISERROR(HLOOKUP($B181,INDIRECT("'Monthly Resource Report'!"&amp;'Green Validation'!T$450676&amp;":"&amp;'Green Validation'!T$450677),'Green Validation'!T$450678,FALSE)),0,HLOOKUP($B181,INDIRECT("'Monthly Resource Report'!"&amp;'Green Validation'!T$450676&amp;":"&amp;'Green Validation'!T$450677),'Green Validation'!T$450678,FALSE))</f>
        <v>0.19061007307136146</v>
      </c>
    </row>
    <row r="182" spans="2:20" s="29" customFormat="1">
      <c r="B182" s="301">
        <v>46722</v>
      </c>
      <c r="C182" s="294">
        <v>231</v>
      </c>
      <c r="D182" s="297">
        <v>7.1186053357483621</v>
      </c>
      <c r="E182" s="299">
        <v>0.22500000000000001</v>
      </c>
      <c r="F182" s="295">
        <v>0.19</v>
      </c>
      <c r="G182" s="294">
        <f ca="1">+IF(ISERROR(HLOOKUP($B182,INDIRECT("'Monthly Resource Report'!"&amp;'Green Validation'!G$450676&amp;":"&amp;'Green Validation'!G$450677),'Green Validation'!G$450678,FALSE)),0,HLOOKUP($B182,INDIRECT("'Monthly Resource Report'!"&amp;'Green Validation'!G$450676&amp;":"&amp;'Green Validation'!G$450677),'Green Validation'!G$450678,FALSE))</f>
        <v>231</v>
      </c>
      <c r="H182" s="297">
        <f ca="1">+IF(ISERROR(HLOOKUP($B182,INDIRECT("'Monthly Resource Report'!"&amp;'Green Validation'!H$450676&amp;":"&amp;'Green Validation'!H$450677),'Green Validation'!H$450678,FALSE)),0,HLOOKUP($B182,INDIRECT("'Monthly Resource Report'!"&amp;'Green Validation'!H$450676&amp;":"&amp;'Green Validation'!H$450677),'Green Validation'!H$450678,FALSE))</f>
        <v>7.1189978196985502</v>
      </c>
      <c r="I182" s="317">
        <f ca="1">+IF(ISERROR(HLOOKUP($B182,INDIRECT("'Monthly Resource Report'!"&amp;'Green Validation'!I$450676&amp;":"&amp;'Green Validation'!I$450677),'Green Validation'!I$450678,FALSE)),0,HLOOKUP($B182,INDIRECT("'Monthly Resource Report'!"&amp;'Green Validation'!I$450676&amp;":"&amp;'Green Validation'!I$450677),'Green Validation'!I$450678,FALSE))</f>
        <v>0.22397998398164584</v>
      </c>
      <c r="J182" s="318">
        <f ca="1">+IF(ISERROR(HLOOKUP($B182,INDIRECT("'Monthly Resource Report'!"&amp;'Green Validation'!J$450676&amp;":"&amp;'Green Validation'!J$450677),'Green Validation'!J$450678,FALSE)),0,HLOOKUP($B182,INDIRECT("'Monthly Resource Report'!"&amp;'Green Validation'!J$450676&amp;":"&amp;'Green Validation'!J$450677),'Green Validation'!J$450678,FALSE))</f>
        <v>0.19023526669174823</v>
      </c>
      <c r="L182" s="301">
        <v>46722</v>
      </c>
      <c r="M182" s="294">
        <v>223</v>
      </c>
      <c r="N182" s="297">
        <v>7.1186053357483621</v>
      </c>
      <c r="O182" s="299">
        <v>0.22500000000000001</v>
      </c>
      <c r="P182" s="295">
        <v>0.19</v>
      </c>
      <c r="Q182" s="294">
        <f ca="1">+IF(ISERROR(HLOOKUP($B182,INDIRECT("'Monthly Resource Report'!"&amp;'Green Validation'!Q$450676&amp;":"&amp;'Green Validation'!Q$450677),'Green Validation'!Q$450678,FALSE)),0,HLOOKUP($B182,INDIRECT("'Monthly Resource Report'!"&amp;'Green Validation'!Q$450676&amp;":"&amp;'Green Validation'!Q$450677),'Green Validation'!Q$450678,FALSE))</f>
        <v>223</v>
      </c>
      <c r="R182" s="297">
        <f ca="1">+IF(ISERROR(HLOOKUP($B182,INDIRECT("'Monthly Resource Report'!"&amp;'Green Validation'!R$450676&amp;":"&amp;'Green Validation'!R$450677),'Green Validation'!R$450678,FALSE)),0,HLOOKUP($B182,INDIRECT("'Monthly Resource Report'!"&amp;'Green Validation'!R$450676&amp;":"&amp;'Green Validation'!R$450677),'Green Validation'!R$450678,FALSE))</f>
        <v>7.1189920221127645</v>
      </c>
      <c r="S182" s="317">
        <f ca="1">+IF(ISERROR(HLOOKUP($B182,INDIRECT("'Monthly Resource Report'!"&amp;'Green Validation'!S$450676&amp;":"&amp;'Green Validation'!S$450677),'Green Validation'!S$450678,FALSE)),0,HLOOKUP($B182,INDIRECT("'Monthly Resource Report'!"&amp;'Green Validation'!S$450676&amp;":"&amp;'Green Validation'!S$450677),'Green Validation'!S$450678,FALSE))</f>
        <v>0.22411595713583113</v>
      </c>
      <c r="T182" s="318">
        <f ca="1">+IF(ISERROR(HLOOKUP($B182,INDIRECT("'Monthly Resource Report'!"&amp;'Green Validation'!T$450676&amp;":"&amp;'Green Validation'!T$450677),'Green Validation'!T$450678,FALSE)),0,HLOOKUP($B182,INDIRECT("'Monthly Resource Report'!"&amp;'Green Validation'!T$450676&amp;":"&amp;'Green Validation'!T$450677),'Green Validation'!T$450678,FALSE))</f>
        <v>0.19017688014001788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5" t="s">
        <v>221</v>
      </c>
      <c r="H240" s="686"/>
      <c r="I240" s="686"/>
      <c r="J240" s="687"/>
      <c r="Q240" s="685" t="s">
        <v>221</v>
      </c>
      <c r="R240" s="686"/>
      <c r="S240" s="686"/>
      <c r="T240" s="687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1.5032733946540588E-8</v>
      </c>
      <c r="I242" s="309">
        <f t="shared" ref="I242:I273" ca="1" si="2">+IF(ISERROR(I3/E3-1),0,I3/E3-1)</f>
        <v>-7.3206930144135152E-3</v>
      </c>
      <c r="J242" s="310">
        <f t="shared" ref="J242:J273" ca="1" si="3">+IF(ISERROR(J3/F3-1),0,J3/F3-1)</f>
        <v>1.2785179046319595E-3</v>
      </c>
      <c r="P242" s="300">
        <f>+L3</f>
        <v>41275</v>
      </c>
      <c r="Q242" s="648">
        <f t="shared" ref="Q242:Q273" ca="1" si="4">+IF(ISERROR(Q3/M3-1),0,Q3/M3-1)</f>
        <v>0</v>
      </c>
      <c r="R242" s="649">
        <f t="shared" ref="R242:R273" ca="1" si="5">+IF(ISERROR(R3/N3-1),0,R3/N3-1)</f>
        <v>4.1615758417101745E-7</v>
      </c>
      <c r="S242" s="649">
        <f t="shared" ref="S242:S273" ca="1" si="6">+IF(ISERROR(S3/O3-1),0,S3/O3-1)</f>
        <v>-6.7465078238180265E-3</v>
      </c>
      <c r="T242" s="310">
        <f t="shared" ref="T242:T273" ca="1" si="7">+IF(ISERROR(T3/P3-1),0,T3/P3-1)</f>
        <v>1.4355316174754496E-3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6.1819036112353842E-8</v>
      </c>
      <c r="I243" s="311">
        <f t="shared" ca="1" si="2"/>
        <v>-7.6235611947005344E-3</v>
      </c>
      <c r="J243" s="310">
        <f t="shared" ca="1" si="3"/>
        <v>1.4382188709121113E-3</v>
      </c>
      <c r="P243" s="301">
        <f t="shared" ref="P243:P306" si="9">+L4</f>
        <v>41306</v>
      </c>
      <c r="Q243" s="648">
        <f t="shared" ca="1" si="4"/>
        <v>0</v>
      </c>
      <c r="R243" s="648">
        <f t="shared" ca="1" si="5"/>
        <v>3.5507156392888817E-7</v>
      </c>
      <c r="S243" s="648">
        <f t="shared" ca="1" si="6"/>
        <v>-6.5353482285589459E-3</v>
      </c>
      <c r="T243" s="648">
        <f t="shared" ca="1" si="7"/>
        <v>1.5523943096620307E-3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-1.3936292975191833E-7</v>
      </c>
      <c r="I244" s="311">
        <f t="shared" ca="1" si="2"/>
        <v>-1.1728928743732547E-2</v>
      </c>
      <c r="J244" s="310">
        <f t="shared" ca="1" si="3"/>
        <v>2.0258944644035992E-3</v>
      </c>
      <c r="P244" s="301">
        <f t="shared" si="9"/>
        <v>41334</v>
      </c>
      <c r="Q244" s="648">
        <f t="shared" ca="1" si="4"/>
        <v>0</v>
      </c>
      <c r="R244" s="648">
        <f t="shared" ca="1" si="5"/>
        <v>1.1737829774816078E-7</v>
      </c>
      <c r="S244" s="648">
        <f t="shared" ca="1" si="6"/>
        <v>-1.0405508715524148E-2</v>
      </c>
      <c r="T244" s="648">
        <f t="shared" ca="1" si="7"/>
        <v>9.9330951331721984E-4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-1.9800549744264373E-7</v>
      </c>
      <c r="I245" s="311">
        <f t="shared" ca="1" si="2"/>
        <v>-1.109731802907421E-2</v>
      </c>
      <c r="J245" s="310">
        <f t="shared" ca="1" si="3"/>
        <v>1.4083092615921888E-3</v>
      </c>
      <c r="P245" s="301">
        <f t="shared" si="9"/>
        <v>41365</v>
      </c>
      <c r="Q245" s="648">
        <f t="shared" ca="1" si="4"/>
        <v>0</v>
      </c>
      <c r="R245" s="648">
        <f t="shared" ca="1" si="5"/>
        <v>2.8950680674988405E-7</v>
      </c>
      <c r="S245" s="648">
        <f t="shared" ca="1" si="6"/>
        <v>-1.029029885964583E-2</v>
      </c>
      <c r="T245" s="648">
        <f t="shared" ca="1" si="7"/>
        <v>1.4793876355176927E-3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1.4038868467736165E-7</v>
      </c>
      <c r="I246" s="311">
        <f t="shared" ca="1" si="2"/>
        <v>-1.007277918304339E-2</v>
      </c>
      <c r="J246" s="310">
        <f t="shared" ca="1" si="3"/>
        <v>1.9541922112875643E-3</v>
      </c>
      <c r="P246" s="301">
        <f t="shared" si="9"/>
        <v>41395</v>
      </c>
      <c r="Q246" s="648">
        <f t="shared" ca="1" si="4"/>
        <v>0</v>
      </c>
      <c r="R246" s="648">
        <f t="shared" ca="1" si="5"/>
        <v>1.200751429397684E-7</v>
      </c>
      <c r="S246" s="648">
        <f t="shared" ca="1" si="6"/>
        <v>-9.484734024157393E-3</v>
      </c>
      <c r="T246" s="648">
        <f t="shared" ca="1" si="7"/>
        <v>1.4501396807364841E-3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-7.2875037449016133E-8</v>
      </c>
      <c r="I247" s="311">
        <f t="shared" ca="1" si="2"/>
        <v>-1.2204880672899598E-2</v>
      </c>
      <c r="J247" s="310">
        <f t="shared" ca="1" si="3"/>
        <v>1.3700542490306944E-3</v>
      </c>
      <c r="P247" s="301">
        <f t="shared" si="9"/>
        <v>41426</v>
      </c>
      <c r="Q247" s="648">
        <f t="shared" ca="1" si="4"/>
        <v>0</v>
      </c>
      <c r="R247" s="648">
        <f t="shared" ca="1" si="5"/>
        <v>4.1891912161418077E-9</v>
      </c>
      <c r="S247" s="648">
        <f t="shared" ca="1" si="6"/>
        <v>-1.0715122946967415E-2</v>
      </c>
      <c r="T247" s="648">
        <f t="shared" ca="1" si="7"/>
        <v>1.0121548083563692E-3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-5.5993890191174955E-8</v>
      </c>
      <c r="I248" s="311">
        <f t="shared" ca="1" si="2"/>
        <v>-1.0809390711916778E-2</v>
      </c>
      <c r="J248" s="310">
        <f t="shared" ca="1" si="3"/>
        <v>1.3320123849602794E-3</v>
      </c>
      <c r="P248" s="301">
        <f t="shared" si="9"/>
        <v>41456</v>
      </c>
      <c r="Q248" s="648">
        <f t="shared" ca="1" si="4"/>
        <v>0</v>
      </c>
      <c r="R248" s="648">
        <f t="shared" ca="1" si="5"/>
        <v>7.7667820841398338E-8</v>
      </c>
      <c r="S248" s="648">
        <f t="shared" ca="1" si="6"/>
        <v>-9.4690553060792215E-3</v>
      </c>
      <c r="T248" s="648">
        <f t="shared" ca="1" si="7"/>
        <v>1.4576616027663913E-3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-7.7147248589426454E-9</v>
      </c>
      <c r="I249" s="311">
        <f t="shared" ca="1" si="2"/>
        <v>-1.0512390093716184E-2</v>
      </c>
      <c r="J249" s="310">
        <f t="shared" ca="1" si="3"/>
        <v>1.3044394646966051E-3</v>
      </c>
      <c r="P249" s="301">
        <f t="shared" si="9"/>
        <v>41487</v>
      </c>
      <c r="Q249" s="648">
        <f t="shared" ca="1" si="4"/>
        <v>0</v>
      </c>
      <c r="R249" s="648">
        <f t="shared" ca="1" si="5"/>
        <v>9.5463219329516846E-8</v>
      </c>
      <c r="S249" s="648">
        <f t="shared" ca="1" si="6"/>
        <v>-9.0349030893784876E-3</v>
      </c>
      <c r="T249" s="648">
        <f t="shared" ca="1" si="7"/>
        <v>1.4572505108814138E-3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-1.9283386165636074E-7</v>
      </c>
      <c r="I250" s="311">
        <f t="shared" ca="1" si="2"/>
        <v>-1.3035616302093711E-2</v>
      </c>
      <c r="J250" s="310">
        <f t="shared" ca="1" si="3"/>
        <v>1.4025753288426923E-3</v>
      </c>
      <c r="P250" s="301">
        <f t="shared" si="9"/>
        <v>41518</v>
      </c>
      <c r="Q250" s="648">
        <f t="shared" ca="1" si="4"/>
        <v>0</v>
      </c>
      <c r="R250" s="648">
        <f t="shared" ca="1" si="5"/>
        <v>7.099627685747123E-8</v>
      </c>
      <c r="S250" s="648">
        <f t="shared" ca="1" si="6"/>
        <v>-1.1319041106168104E-2</v>
      </c>
      <c r="T250" s="648">
        <f t="shared" ca="1" si="7"/>
        <v>1.0030671581851003E-3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9.4175399478757527E-8</v>
      </c>
      <c r="I251" s="311">
        <f t="shared" ca="1" si="2"/>
        <v>-9.785582556808059E-3</v>
      </c>
      <c r="J251" s="310">
        <f t="shared" ca="1" si="3"/>
        <v>2.0002214583763056E-3</v>
      </c>
      <c r="P251" s="301">
        <f t="shared" si="9"/>
        <v>41548</v>
      </c>
      <c r="Q251" s="648">
        <f t="shared" ca="1" si="4"/>
        <v>0</v>
      </c>
      <c r="R251" s="648">
        <f t="shared" ca="1" si="5"/>
        <v>1.1326595661387273E-7</v>
      </c>
      <c r="S251" s="648">
        <f t="shared" ca="1" si="6"/>
        <v>-8.6579299675119126E-3</v>
      </c>
      <c r="T251" s="648">
        <f t="shared" ca="1" si="7"/>
        <v>1.4169223283813093E-3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-1.6480885478564744E-7</v>
      </c>
      <c r="I252" s="311">
        <f t="shared" ca="1" si="2"/>
        <v>-1.1163859727440162E-2</v>
      </c>
      <c r="J252" s="310">
        <f t="shared" ca="1" si="3"/>
        <v>1.3835568424047651E-3</v>
      </c>
      <c r="P252" s="301">
        <f t="shared" si="9"/>
        <v>41579</v>
      </c>
      <c r="Q252" s="648">
        <f t="shared" ca="1" si="4"/>
        <v>0</v>
      </c>
      <c r="R252" s="648">
        <f t="shared" ca="1" si="5"/>
        <v>1.9038064213994232E-7</v>
      </c>
      <c r="S252" s="648">
        <f t="shared" ca="1" si="6"/>
        <v>-9.587745798663394E-3</v>
      </c>
      <c r="T252" s="648">
        <f t="shared" ca="1" si="7"/>
        <v>1.0242608026862499E-3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-7.6852639807611922E-9</v>
      </c>
      <c r="I253" s="311">
        <f t="shared" ca="1" si="2"/>
        <v>-9.7161494175347363E-3</v>
      </c>
      <c r="J253" s="310">
        <f t="shared" ca="1" si="3"/>
        <v>2.6011859174053242E-3</v>
      </c>
      <c r="P253" s="301">
        <f t="shared" si="9"/>
        <v>41609</v>
      </c>
      <c r="Q253" s="648">
        <f t="shared" ca="1" si="4"/>
        <v>0</v>
      </c>
      <c r="R253" s="648">
        <f t="shared" ca="1" si="5"/>
        <v>2.2621998074789929E-7</v>
      </c>
      <c r="S253" s="648">
        <f t="shared" ca="1" si="6"/>
        <v>-8.5149454813562286E-3</v>
      </c>
      <c r="T253" s="648">
        <f t="shared" ca="1" si="7"/>
        <v>9.7128826896053511E-4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-9.5685215861784911E-8</v>
      </c>
      <c r="I254" s="311">
        <f t="shared" ca="1" si="2"/>
        <v>-5.9136822842282832E-3</v>
      </c>
      <c r="J254" s="310">
        <f t="shared" ca="1" si="3"/>
        <v>1.9114031908524787E-3</v>
      </c>
      <c r="P254" s="301">
        <f t="shared" si="9"/>
        <v>41640</v>
      </c>
      <c r="Q254" s="648">
        <f t="shared" ca="1" si="4"/>
        <v>0</v>
      </c>
      <c r="R254" s="648">
        <f t="shared" ca="1" si="5"/>
        <v>2.4919798180533803E-7</v>
      </c>
      <c r="S254" s="648">
        <f t="shared" ca="1" si="6"/>
        <v>-5.1637448905001992E-3</v>
      </c>
      <c r="T254" s="648">
        <f t="shared" ca="1" si="7"/>
        <v>1.400189203399016E-3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6.2677479650830037E-8</v>
      </c>
      <c r="I255" s="311">
        <f t="shared" ca="1" si="2"/>
        <v>-5.919162122301147E-3</v>
      </c>
      <c r="J255" s="310">
        <f t="shared" ca="1" si="3"/>
        <v>1.3923849666623855E-3</v>
      </c>
      <c r="P255" s="301">
        <f t="shared" si="9"/>
        <v>41671</v>
      </c>
      <c r="Q255" s="648">
        <f t="shared" ca="1" si="4"/>
        <v>0</v>
      </c>
      <c r="R255" s="648">
        <f t="shared" ca="1" si="5"/>
        <v>1.5200283032257289E-8</v>
      </c>
      <c r="S255" s="648">
        <f t="shared" ca="1" si="6"/>
        <v>-5.282998894934221E-3</v>
      </c>
      <c r="T255" s="648">
        <f t="shared" ca="1" si="7"/>
        <v>5.3788043320190937E-4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-2.7901677934760727E-7</v>
      </c>
      <c r="I256" s="311">
        <f t="shared" ca="1" si="2"/>
        <v>-1.1311748723375592E-2</v>
      </c>
      <c r="J256" s="310">
        <f t="shared" ca="1" si="3"/>
        <v>1.404986826873289E-3</v>
      </c>
      <c r="P256" s="301">
        <f t="shared" si="9"/>
        <v>41699</v>
      </c>
      <c r="Q256" s="648">
        <f t="shared" ca="1" si="4"/>
        <v>0</v>
      </c>
      <c r="R256" s="648">
        <f t="shared" ca="1" si="5"/>
        <v>4.6582269375150531E-8</v>
      </c>
      <c r="S256" s="648">
        <f t="shared" ca="1" si="6"/>
        <v>-9.4645992185009575E-3</v>
      </c>
      <c r="T256" s="648">
        <f t="shared" ca="1" si="7"/>
        <v>9.929113471820461E-4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-3.7335088576284647E-7</v>
      </c>
      <c r="I257" s="311">
        <f t="shared" ca="1" si="2"/>
        <v>-1.1180006868439341E-2</v>
      </c>
      <c r="J257" s="310">
        <f t="shared" ca="1" si="3"/>
        <v>3.2479428454692538E-3</v>
      </c>
      <c r="P257" s="301">
        <f t="shared" si="9"/>
        <v>41730</v>
      </c>
      <c r="Q257" s="648">
        <f t="shared" ca="1" si="4"/>
        <v>0</v>
      </c>
      <c r="R257" s="648">
        <f t="shared" ca="1" si="5"/>
        <v>2.2038343150398987E-8</v>
      </c>
      <c r="S257" s="648">
        <f t="shared" ca="1" si="6"/>
        <v>-9.2214996246909875E-3</v>
      </c>
      <c r="T257" s="648">
        <f t="shared" ca="1" si="7"/>
        <v>1.0145243604862131E-3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5.1532647926677555E-8</v>
      </c>
      <c r="I258" s="311">
        <f t="shared" ca="1" si="2"/>
        <v>-1.0234334597354122E-2</v>
      </c>
      <c r="J258" s="310">
        <f t="shared" ca="1" si="3"/>
        <v>1.3184466458346922E-3</v>
      </c>
      <c r="P258" s="301">
        <f t="shared" si="9"/>
        <v>41760</v>
      </c>
      <c r="Q258" s="648">
        <f t="shared" ca="1" si="4"/>
        <v>0</v>
      </c>
      <c r="R258" s="648">
        <f t="shared" ca="1" si="5"/>
        <v>-1.2800134896462367E-7</v>
      </c>
      <c r="S258" s="648">
        <f t="shared" ca="1" si="6"/>
        <v>-8.9249044573926906E-3</v>
      </c>
      <c r="T258" s="648">
        <f t="shared" ca="1" si="7"/>
        <v>9.9336183440601467E-4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1.3261627884730842E-7</v>
      </c>
      <c r="I259" s="311">
        <f t="shared" ca="1" si="2"/>
        <v>-1.1193372532907642E-2</v>
      </c>
      <c r="J259" s="310">
        <f t="shared" ca="1" si="3"/>
        <v>1.3853281279161411E-3</v>
      </c>
      <c r="P259" s="301">
        <f t="shared" si="9"/>
        <v>41791</v>
      </c>
      <c r="Q259" s="648">
        <f t="shared" ca="1" si="4"/>
        <v>0</v>
      </c>
      <c r="R259" s="648">
        <f t="shared" ca="1" si="5"/>
        <v>-1.4550754046105396E-8</v>
      </c>
      <c r="S259" s="648">
        <f t="shared" ca="1" si="6"/>
        <v>-1.0046764694774946E-2</v>
      </c>
      <c r="T259" s="648">
        <f t="shared" ca="1" si="7"/>
        <v>9.7677706086329863E-4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-4.8075837755234829E-8</v>
      </c>
      <c r="I260" s="311">
        <f t="shared" ca="1" si="2"/>
        <v>-1.0365532482325968E-2</v>
      </c>
      <c r="J260" s="310">
        <f t="shared" ca="1" si="3"/>
        <v>1.325347813435851E-3</v>
      </c>
      <c r="P260" s="301">
        <f t="shared" si="9"/>
        <v>41821</v>
      </c>
      <c r="Q260" s="648">
        <f t="shared" ca="1" si="4"/>
        <v>0</v>
      </c>
      <c r="R260" s="648">
        <f t="shared" ca="1" si="5"/>
        <v>9.8931811409741499E-8</v>
      </c>
      <c r="S260" s="648">
        <f t="shared" ca="1" si="6"/>
        <v>-8.8020641089346929E-3</v>
      </c>
      <c r="T260" s="648">
        <f t="shared" ca="1" si="7"/>
        <v>9.8667153018228149E-4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1.1636286534333351E-7</v>
      </c>
      <c r="I261" s="311">
        <f t="shared" ca="1" si="2"/>
        <v>-1.0309016031950113E-2</v>
      </c>
      <c r="J261" s="310">
        <f t="shared" ca="1" si="3"/>
        <v>1.2857626454831905E-3</v>
      </c>
      <c r="P261" s="301">
        <f t="shared" si="9"/>
        <v>41852</v>
      </c>
      <c r="Q261" s="648">
        <f t="shared" ca="1" si="4"/>
        <v>0</v>
      </c>
      <c r="R261" s="648">
        <f t="shared" ca="1" si="5"/>
        <v>-5.6688624128220511E-8</v>
      </c>
      <c r="S261" s="648">
        <f t="shared" ca="1" si="6"/>
        <v>-8.963652108146869E-3</v>
      </c>
      <c r="T261" s="648">
        <f t="shared" ca="1" si="7"/>
        <v>9.4887912113983397E-4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-1.7934998375324085E-8</v>
      </c>
      <c r="I262" s="311">
        <f t="shared" ca="1" si="2"/>
        <v>-1.28818512943073E-2</v>
      </c>
      <c r="J262" s="310">
        <f t="shared" ca="1" si="3"/>
        <v>1.4117440047667351E-3</v>
      </c>
      <c r="P262" s="301">
        <f t="shared" si="9"/>
        <v>41883</v>
      </c>
      <c r="Q262" s="648">
        <f t="shared" ca="1" si="4"/>
        <v>0</v>
      </c>
      <c r="R262" s="648">
        <f t="shared" ca="1" si="5"/>
        <v>-3.4589270336837785E-9</v>
      </c>
      <c r="S262" s="648">
        <f t="shared" ca="1" si="6"/>
        <v>-1.1404953012381647E-2</v>
      </c>
      <c r="T262" s="648">
        <f t="shared" ca="1" si="7"/>
        <v>9.8612246419937932E-4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-1.604964134926945E-7</v>
      </c>
      <c r="I263" s="311">
        <f t="shared" ca="1" si="2"/>
        <v>-1.1617031196136884E-2</v>
      </c>
      <c r="J263" s="310">
        <f t="shared" ca="1" si="3"/>
        <v>1.3627062346532881E-3</v>
      </c>
      <c r="P263" s="301">
        <f t="shared" si="9"/>
        <v>41913</v>
      </c>
      <c r="Q263" s="648">
        <f t="shared" ca="1" si="4"/>
        <v>0</v>
      </c>
      <c r="R263" s="648">
        <f t="shared" ca="1" si="5"/>
        <v>1.4328391140239205E-8</v>
      </c>
      <c r="S263" s="648">
        <f t="shared" ca="1" si="6"/>
        <v>-9.8357320489086408E-3</v>
      </c>
      <c r="T263" s="648">
        <f t="shared" ca="1" si="7"/>
        <v>1.464268250938483E-3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-2.4760321526429152E-7</v>
      </c>
      <c r="I264" s="311">
        <f t="shared" ca="1" si="2"/>
        <v>-1.122125314683653E-2</v>
      </c>
      <c r="J264" s="310">
        <f t="shared" ca="1" si="3"/>
        <v>1.3843757434137682E-3</v>
      </c>
      <c r="P264" s="301">
        <f t="shared" si="9"/>
        <v>41944</v>
      </c>
      <c r="Q264" s="648">
        <f t="shared" ca="1" si="4"/>
        <v>0</v>
      </c>
      <c r="R264" s="648">
        <f t="shared" ca="1" si="5"/>
        <v>7.3788961607590409E-9</v>
      </c>
      <c r="S264" s="648">
        <f t="shared" ca="1" si="6"/>
        <v>-9.552646952643018E-3</v>
      </c>
      <c r="T264" s="648">
        <f t="shared" ca="1" si="7"/>
        <v>9.8402701594602071E-4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-3.2825750484466454E-7</v>
      </c>
      <c r="I265" s="311">
        <f t="shared" ca="1" si="2"/>
        <v>-1.0451698791936748E-2</v>
      </c>
      <c r="J265" s="310">
        <f t="shared" ca="1" si="3"/>
        <v>1.3416077814170091E-3</v>
      </c>
      <c r="P265" s="301">
        <f t="shared" si="9"/>
        <v>41974</v>
      </c>
      <c r="Q265" s="648">
        <f t="shared" ca="1" si="4"/>
        <v>0</v>
      </c>
      <c r="R265" s="648">
        <f t="shared" ca="1" si="5"/>
        <v>-2.8586151556986295E-8</v>
      </c>
      <c r="S265" s="648">
        <f t="shared" ca="1" si="6"/>
        <v>-9.2553580168029947E-3</v>
      </c>
      <c r="T265" s="648">
        <f t="shared" ca="1" si="7"/>
        <v>2.3571037470373479E-3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-1.0894347937107085E-6</v>
      </c>
      <c r="I266" s="311">
        <f t="shared" ca="1" si="2"/>
        <v>-9.4265258879713265E-3</v>
      </c>
      <c r="J266" s="310">
        <f t="shared" ca="1" si="3"/>
        <v>1.9914499986286582E-3</v>
      </c>
      <c r="P266" s="301">
        <f t="shared" si="9"/>
        <v>42005</v>
      </c>
      <c r="Q266" s="648">
        <f t="shared" ca="1" si="4"/>
        <v>0</v>
      </c>
      <c r="R266" s="648">
        <f t="shared" ca="1" si="5"/>
        <v>-8.2384971689108966E-7</v>
      </c>
      <c r="S266" s="648">
        <f t="shared" ca="1" si="6"/>
        <v>-8.5200894133553584E-3</v>
      </c>
      <c r="T266" s="648">
        <f t="shared" ca="1" si="7"/>
        <v>1.4734519819483705E-3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-1.1870481947395817E-6</v>
      </c>
      <c r="I267" s="311">
        <f t="shared" ca="1" si="2"/>
        <v>-9.0497400669782291E-3</v>
      </c>
      <c r="J267" s="310">
        <f t="shared" ca="1" si="3"/>
        <v>1.4694967748578591E-3</v>
      </c>
      <c r="P267" s="301">
        <f t="shared" si="9"/>
        <v>42036</v>
      </c>
      <c r="Q267" s="648">
        <f t="shared" ca="1" si="4"/>
        <v>0</v>
      </c>
      <c r="R267" s="648">
        <f t="shared" ca="1" si="5"/>
        <v>-8.4148946999373919E-7</v>
      </c>
      <c r="S267" s="648">
        <f t="shared" ca="1" si="6"/>
        <v>-8.5649012203110608E-3</v>
      </c>
      <c r="T267" s="648">
        <f t="shared" ca="1" si="7"/>
        <v>1.5618168294917467E-3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-9.6796826631884159E-7</v>
      </c>
      <c r="I268" s="311">
        <f t="shared" ca="1" si="2"/>
        <v>-1.2371384558047982E-2</v>
      </c>
      <c r="J268" s="310">
        <f t="shared" ca="1" si="3"/>
        <v>2.0302021057021502E-3</v>
      </c>
      <c r="P268" s="301">
        <f t="shared" si="9"/>
        <v>42064</v>
      </c>
      <c r="Q268" s="648">
        <f t="shared" ca="1" si="4"/>
        <v>0</v>
      </c>
      <c r="R268" s="648">
        <f t="shared" ca="1" si="5"/>
        <v>-1.1057693281024683E-6</v>
      </c>
      <c r="S268" s="310">
        <f t="shared" ca="1" si="6"/>
        <v>-1.085176655392861E-2</v>
      </c>
      <c r="T268" s="648">
        <f t="shared" ca="1" si="7"/>
        <v>1.9438026842897305E-3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-1.7399805785078826E-7</v>
      </c>
      <c r="I269" s="311">
        <f t="shared" ca="1" si="2"/>
        <v>-1.3368486629482756E-2</v>
      </c>
      <c r="J269" s="310">
        <f t="shared" ca="1" si="3"/>
        <v>1.4192215668669128E-3</v>
      </c>
      <c r="P269" s="301">
        <f t="shared" si="9"/>
        <v>42095</v>
      </c>
      <c r="Q269" s="648">
        <f t="shared" ca="1" si="4"/>
        <v>0</v>
      </c>
      <c r="R269" s="648">
        <f t="shared" ca="1" si="5"/>
        <v>-2.1496373148188752E-7</v>
      </c>
      <c r="S269" s="310">
        <f t="shared" ca="1" si="6"/>
        <v>-1.0950095197795551E-2</v>
      </c>
      <c r="T269" s="648">
        <f t="shared" ca="1" si="7"/>
        <v>1.4470703853290967E-3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8.2812963153600094E-9</v>
      </c>
      <c r="I270" s="311">
        <f t="shared" ca="1" si="2"/>
        <v>-1.2736153030689978E-2</v>
      </c>
      <c r="J270" s="310">
        <f t="shared" ca="1" si="3"/>
        <v>1.3711024643936476E-3</v>
      </c>
      <c r="P270" s="301">
        <f t="shared" si="9"/>
        <v>42125</v>
      </c>
      <c r="Q270" s="648">
        <f t="shared" ca="1" si="4"/>
        <v>0</v>
      </c>
      <c r="R270" s="648">
        <f t="shared" ca="1" si="5"/>
        <v>7.3290296054295823E-9</v>
      </c>
      <c r="S270" s="648">
        <f t="shared" ca="1" si="6"/>
        <v>-1.0833559716824648E-2</v>
      </c>
      <c r="T270" s="648">
        <f t="shared" ca="1" si="7"/>
        <v>1.9289673470819224E-3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5.4153878292773072E-7</v>
      </c>
      <c r="I271" s="311">
        <f t="shared" ca="1" si="2"/>
        <v>-1.1397841886586546E-2</v>
      </c>
      <c r="J271" s="310">
        <f t="shared" ca="1" si="3"/>
        <v>2.0460742502084184E-3</v>
      </c>
      <c r="P271" s="301">
        <f t="shared" si="9"/>
        <v>42156</v>
      </c>
      <c r="Q271" s="648">
        <f t="shared" ca="1" si="4"/>
        <v>0</v>
      </c>
      <c r="R271" s="648">
        <f t="shared" ca="1" si="5"/>
        <v>-2.1160032992462163E-7</v>
      </c>
      <c r="S271" s="648">
        <f t="shared" ca="1" si="6"/>
        <v>-9.7448094113478101E-3</v>
      </c>
      <c r="T271" s="648">
        <f t="shared" ca="1" si="7"/>
        <v>1.4893472093608917E-3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3.4130392290165901E-7</v>
      </c>
      <c r="I272" s="311">
        <f t="shared" ca="1" si="2"/>
        <v>-1.1055980423218426E-2</v>
      </c>
      <c r="J272" s="310">
        <f t="shared" ca="1" si="3"/>
        <v>1.9779693552537392E-3</v>
      </c>
      <c r="P272" s="301">
        <f t="shared" si="9"/>
        <v>42186</v>
      </c>
      <c r="Q272" s="648">
        <f t="shared" ca="1" si="4"/>
        <v>0</v>
      </c>
      <c r="R272" s="648">
        <f t="shared" ca="1" si="5"/>
        <v>-4.0771032672193286E-7</v>
      </c>
      <c r="S272" s="648">
        <f t="shared" ca="1" si="6"/>
        <v>-9.3444293969340286E-3</v>
      </c>
      <c r="T272" s="648">
        <f t="shared" ca="1" si="7"/>
        <v>1.4562407451663706E-3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8.6472186300312615E-8</v>
      </c>
      <c r="I273" s="311">
        <f t="shared" ca="1" si="2"/>
        <v>-1.0746463219180935E-2</v>
      </c>
      <c r="J273" s="310">
        <f t="shared" ca="1" si="3"/>
        <v>1.9961203808438466E-3</v>
      </c>
      <c r="P273" s="301">
        <f t="shared" si="9"/>
        <v>42217</v>
      </c>
      <c r="Q273" s="648">
        <f t="shared" ca="1" si="4"/>
        <v>0</v>
      </c>
      <c r="R273" s="648">
        <f t="shared" ca="1" si="5"/>
        <v>-2.6442411649174602E-7</v>
      </c>
      <c r="S273" s="648">
        <f t="shared" ca="1" si="6"/>
        <v>-9.2145397073977175E-3</v>
      </c>
      <c r="T273" s="648">
        <f t="shared" ca="1" si="7"/>
        <v>9.8622387365465691E-4</v>
      </c>
    </row>
    <row r="274" spans="6:20">
      <c r="F274" s="301">
        <f t="shared" si="8"/>
        <v>42248</v>
      </c>
      <c r="G274" s="308">
        <f t="shared" ref="G274:G337" ca="1" si="10">+IF(ISERROR(G35/C35-1),0,G35/C35-1)</f>
        <v>0</v>
      </c>
      <c r="H274" s="311">
        <f t="shared" ref="H274:H337" ca="1" si="11">+IF(ISERROR(H35/D35-1),0,H35/D35-1)</f>
        <v>2.00819281648279E-7</v>
      </c>
      <c r="I274" s="311">
        <f t="shared" ref="I274:I337" ca="1" si="12">+IF(ISERROR(I35/E35-1),0,I35/E35-1)</f>
        <v>-1.443038529534002E-2</v>
      </c>
      <c r="J274" s="310">
        <f t="shared" ref="J274:J337" ca="1" si="13">+IF(ISERROR(J35/F35-1),0,J35/F35-1)</f>
        <v>1.4326776281805564E-3</v>
      </c>
      <c r="P274" s="301">
        <f t="shared" si="9"/>
        <v>42248</v>
      </c>
      <c r="Q274" s="648">
        <f t="shared" ref="Q274:Q305" ca="1" si="14">+IF(ISERROR(Q35/M35-1),0,Q35/M35-1)</f>
        <v>0</v>
      </c>
      <c r="R274" s="648">
        <f t="shared" ref="R274:R305" ca="1" si="15">+IF(ISERROR(R35/N35-1),0,R35/N35-1)</f>
        <v>-1.1944558986343168E-7</v>
      </c>
      <c r="S274" s="648">
        <f t="shared" ref="S274:S305" ca="1" si="16">+IF(ISERROR(S35/O35-1),0,S35/O35-1)</f>
        <v>-1.2795387472607E-2</v>
      </c>
      <c r="T274" s="648">
        <f t="shared" ref="T274:T305" ca="1" si="17">+IF(ISERROR(T35/P35-1),0,T35/P35-1)</f>
        <v>2.0340597502943591E-3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-2.0893240826325155E-7</v>
      </c>
      <c r="I275" s="311">
        <f t="shared" ca="1" si="12"/>
        <v>-1.2880320186305028E-2</v>
      </c>
      <c r="J275" s="310">
        <f t="shared" ca="1" si="13"/>
        <v>1.3803805988317208E-3</v>
      </c>
      <c r="P275" s="301">
        <f t="shared" si="9"/>
        <v>42278</v>
      </c>
      <c r="Q275" s="648">
        <f t="shared" ca="1" si="14"/>
        <v>0</v>
      </c>
      <c r="R275" s="648">
        <f t="shared" ca="1" si="15"/>
        <v>1.2269809901432893E-7</v>
      </c>
      <c r="S275" s="648">
        <f t="shared" ca="1" si="16"/>
        <v>-1.1362176184865791E-2</v>
      </c>
      <c r="T275" s="648">
        <f t="shared" ca="1" si="17"/>
        <v>1.4733274252576312E-3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-3.3337300942015702E-7</v>
      </c>
      <c r="I276" s="311">
        <f t="shared" ca="1" si="12"/>
        <v>-1.219958737667981E-2</v>
      </c>
      <c r="J276" s="310">
        <f t="shared" ca="1" si="13"/>
        <v>1.3814155198892397E-3</v>
      </c>
      <c r="P276" s="301">
        <f t="shared" si="9"/>
        <v>42309</v>
      </c>
      <c r="Q276" s="648">
        <f t="shared" ca="1" si="14"/>
        <v>0</v>
      </c>
      <c r="R276" s="648">
        <f t="shared" ca="1" si="15"/>
        <v>-4.2792514753919875E-8</v>
      </c>
      <c r="S276" s="648">
        <f t="shared" ca="1" si="16"/>
        <v>-1.0856510336239023E-2</v>
      </c>
      <c r="T276" s="648">
        <f t="shared" ca="1" si="17"/>
        <v>1.5115821215936354E-3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-9.9143870224693842E-8</v>
      </c>
      <c r="I277" s="311">
        <f t="shared" ca="1" si="12"/>
        <v>-1.3364913396178735E-2</v>
      </c>
      <c r="J277" s="310">
        <f t="shared" ca="1" si="13"/>
        <v>2.0694790422635112E-3</v>
      </c>
      <c r="P277" s="301">
        <f t="shared" si="9"/>
        <v>42339</v>
      </c>
      <c r="Q277" s="648">
        <f t="shared" ca="1" si="14"/>
        <v>0</v>
      </c>
      <c r="R277" s="648">
        <f t="shared" ca="1" si="15"/>
        <v>-4.3154267936884594E-9</v>
      </c>
      <c r="S277" s="648">
        <f t="shared" ca="1" si="16"/>
        <v>-1.1567960483271578E-2</v>
      </c>
      <c r="T277" s="648">
        <f t="shared" ca="1" si="17"/>
        <v>1.4895576814173417E-3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2.9751042762704571E-7</v>
      </c>
      <c r="I278" s="311">
        <f t="shared" ca="1" si="12"/>
        <v>-1.1329199274257018E-2</v>
      </c>
      <c r="J278" s="310">
        <f t="shared" ca="1" si="13"/>
        <v>1.9791367833987827E-3</v>
      </c>
      <c r="P278" s="301">
        <f t="shared" si="9"/>
        <v>42370</v>
      </c>
      <c r="Q278" s="648">
        <f t="shared" ca="1" si="14"/>
        <v>0</v>
      </c>
      <c r="R278" s="648">
        <f t="shared" ca="1" si="15"/>
        <v>-5.9361616400188666E-7</v>
      </c>
      <c r="S278" s="648">
        <f t="shared" ca="1" si="16"/>
        <v>-9.8554548072450343E-3</v>
      </c>
      <c r="T278" s="648">
        <f t="shared" ca="1" si="17"/>
        <v>1.434001437448984E-3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4.6356090122046112E-7</v>
      </c>
      <c r="I279" s="311">
        <f t="shared" ca="1" si="12"/>
        <v>-9.3849801132468436E-3</v>
      </c>
      <c r="J279" s="310">
        <f t="shared" ca="1" si="13"/>
        <v>1.3758615525156781E-3</v>
      </c>
      <c r="P279" s="301">
        <f t="shared" si="9"/>
        <v>42401</v>
      </c>
      <c r="Q279" s="648">
        <f t="shared" ca="1" si="14"/>
        <v>0</v>
      </c>
      <c r="R279" s="648">
        <f t="shared" ca="1" si="15"/>
        <v>-6.4320292914032962E-7</v>
      </c>
      <c r="S279" s="648">
        <f t="shared" ca="1" si="16"/>
        <v>-8.8231077116470713E-3</v>
      </c>
      <c r="T279" s="648">
        <f t="shared" ca="1" si="17"/>
        <v>1.5488285166764815E-3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3.9464241363695862E-7</v>
      </c>
      <c r="I280" s="311">
        <f t="shared" ca="1" si="12"/>
        <v>-1.0923655070795846E-2</v>
      </c>
      <c r="J280" s="310">
        <f t="shared" ca="1" si="13"/>
        <v>5.097208413292087E-3</v>
      </c>
      <c r="P280" s="301">
        <f t="shared" si="9"/>
        <v>42430</v>
      </c>
      <c r="Q280" s="648">
        <f t="shared" ca="1" si="14"/>
        <v>0</v>
      </c>
      <c r="R280" s="648">
        <f t="shared" ca="1" si="15"/>
        <v>-2.7969680527206719E-7</v>
      </c>
      <c r="S280" s="648">
        <f t="shared" ca="1" si="16"/>
        <v>-1.1533105860093373E-2</v>
      </c>
      <c r="T280" s="648">
        <f t="shared" ca="1" si="17"/>
        <v>9.7176836667389743E-4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4.2411665956976208E-8</v>
      </c>
      <c r="I281" s="311">
        <f t="shared" ca="1" si="12"/>
        <v>-1.5656151312552158E-2</v>
      </c>
      <c r="J281" s="310">
        <f t="shared" ca="1" si="13"/>
        <v>1.8748757598640031E-2</v>
      </c>
      <c r="P281" s="301">
        <f t="shared" si="9"/>
        <v>42461</v>
      </c>
      <c r="Q281" s="648">
        <f t="shared" ca="1" si="14"/>
        <v>0</v>
      </c>
      <c r="R281" s="648">
        <f t="shared" ca="1" si="15"/>
        <v>-3.7004579955812744E-7</v>
      </c>
      <c r="S281" s="648">
        <f t="shared" ca="1" si="16"/>
        <v>-1.2804937576457509E-2</v>
      </c>
      <c r="T281" s="648">
        <f t="shared" ca="1" si="17"/>
        <v>1.0669737682180713E-3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1.9260460359937781E-7</v>
      </c>
      <c r="I282" s="311">
        <f t="shared" ca="1" si="12"/>
        <v>-1.2629341322151322E-2</v>
      </c>
      <c r="J282" s="310">
        <f t="shared" ca="1" si="13"/>
        <v>1.3202385999329103E-3</v>
      </c>
      <c r="P282" s="301">
        <f t="shared" si="9"/>
        <v>42491</v>
      </c>
      <c r="Q282" s="648">
        <f t="shared" ca="1" si="14"/>
        <v>0</v>
      </c>
      <c r="R282" s="648">
        <f t="shared" ca="1" si="15"/>
        <v>-3.5096100370335392E-7</v>
      </c>
      <c r="S282" s="648">
        <f t="shared" ca="1" si="16"/>
        <v>-1.079499924293148E-2</v>
      </c>
      <c r="T282" s="648">
        <f t="shared" ca="1" si="17"/>
        <v>9.5828390217445047E-4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2.574107924591118E-7</v>
      </c>
      <c r="I283" s="311">
        <f t="shared" ca="1" si="12"/>
        <v>-1.1490211763925506E-2</v>
      </c>
      <c r="J283" s="310">
        <f t="shared" ca="1" si="13"/>
        <v>2.0425201734957099E-3</v>
      </c>
      <c r="P283" s="301">
        <f t="shared" si="9"/>
        <v>42522</v>
      </c>
      <c r="Q283" s="648">
        <f t="shared" ca="1" si="14"/>
        <v>0</v>
      </c>
      <c r="R283" s="648">
        <f t="shared" ca="1" si="15"/>
        <v>-5.5634906148682717E-7</v>
      </c>
      <c r="S283" s="648">
        <f t="shared" ca="1" si="16"/>
        <v>-9.7317509240377742E-3</v>
      </c>
      <c r="T283" s="648">
        <f t="shared" ca="1" si="17"/>
        <v>1.0077839205473449E-3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3.300834963138044E-7</v>
      </c>
      <c r="I284" s="311">
        <f t="shared" ca="1" si="12"/>
        <v>-1.101074846198824E-2</v>
      </c>
      <c r="J284" s="310">
        <f t="shared" ca="1" si="13"/>
        <v>1.9861142345101168E-3</v>
      </c>
      <c r="P284" s="301">
        <f t="shared" si="9"/>
        <v>42552</v>
      </c>
      <c r="Q284" s="648">
        <f t="shared" ca="1" si="14"/>
        <v>0</v>
      </c>
      <c r="R284" s="648">
        <f t="shared" ca="1" si="15"/>
        <v>-7.9796448426705524E-7</v>
      </c>
      <c r="S284" s="648">
        <f t="shared" ca="1" si="16"/>
        <v>-9.5472752866873067E-3</v>
      </c>
      <c r="T284" s="648">
        <f t="shared" ca="1" si="17"/>
        <v>1.4628696741307845E-3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2.4849976987262323E-7</v>
      </c>
      <c r="I285" s="311">
        <f t="shared" ca="1" si="12"/>
        <v>-1.0140978987752014E-2</v>
      </c>
      <c r="J285" s="310">
        <f t="shared" ca="1" si="13"/>
        <v>1.2851082943612369E-3</v>
      </c>
      <c r="P285" s="301">
        <f t="shared" si="9"/>
        <v>42583</v>
      </c>
      <c r="Q285" s="648">
        <f t="shared" ca="1" si="14"/>
        <v>0</v>
      </c>
      <c r="R285" s="648">
        <f t="shared" ca="1" si="15"/>
        <v>-6.8621228510590271E-7</v>
      </c>
      <c r="S285" s="648">
        <f t="shared" ca="1" si="16"/>
        <v>-8.7615190267756882E-3</v>
      </c>
      <c r="T285" s="648">
        <f t="shared" ca="1" si="17"/>
        <v>4.9603158838573691E-4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2.4958270605779376E-7</v>
      </c>
      <c r="I286" s="311">
        <f t="shared" ca="1" si="12"/>
        <v>-1.3817321931810289E-2</v>
      </c>
      <c r="J286" s="310">
        <f t="shared" ca="1" si="13"/>
        <v>2.1429645485748772E-3</v>
      </c>
      <c r="P286" s="301">
        <f t="shared" si="9"/>
        <v>42614</v>
      </c>
      <c r="Q286" s="648">
        <f t="shared" ca="1" si="14"/>
        <v>0</v>
      </c>
      <c r="R286" s="648">
        <f t="shared" ca="1" si="15"/>
        <v>-4.8496170468315114E-7</v>
      </c>
      <c r="S286" s="648">
        <f t="shared" ca="1" si="16"/>
        <v>-1.1865503567041857E-2</v>
      </c>
      <c r="T286" s="648">
        <f t="shared" ca="1" si="17"/>
        <v>1.0494056649255068E-3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2.4407881604737725E-7</v>
      </c>
      <c r="I287" s="311">
        <f t="shared" ca="1" si="12"/>
        <v>-1.2984710045816028E-2</v>
      </c>
      <c r="J287" s="310">
        <f t="shared" ca="1" si="13"/>
        <v>2.0271633226147667E-3</v>
      </c>
      <c r="P287" s="301">
        <f t="shared" si="9"/>
        <v>42644</v>
      </c>
      <c r="Q287" s="648">
        <f t="shared" ca="1" si="14"/>
        <v>0</v>
      </c>
      <c r="R287" s="648">
        <f t="shared" ca="1" si="15"/>
        <v>-3.3681691935516511E-7</v>
      </c>
      <c r="S287" s="648">
        <f t="shared" ca="1" si="16"/>
        <v>-1.1367252106518122E-2</v>
      </c>
      <c r="T287" s="648">
        <f t="shared" ca="1" si="17"/>
        <v>1.0181522138397181E-3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1.820361179571961E-7</v>
      </c>
      <c r="I288" s="311">
        <f t="shared" ca="1" si="12"/>
        <v>-1.2342168871754988E-2</v>
      </c>
      <c r="J288" s="310">
        <f t="shared" ca="1" si="13"/>
        <v>2.0628434951390773E-3</v>
      </c>
      <c r="P288" s="301">
        <f t="shared" si="9"/>
        <v>42675</v>
      </c>
      <c r="Q288" s="648">
        <f t="shared" ca="1" si="14"/>
        <v>0</v>
      </c>
      <c r="R288" s="648">
        <f t="shared" ca="1" si="15"/>
        <v>-2.3666738357963624E-7</v>
      </c>
      <c r="S288" s="648">
        <f t="shared" ca="1" si="16"/>
        <v>-1.0557706333789829E-2</v>
      </c>
      <c r="T288" s="648">
        <f t="shared" ca="1" si="17"/>
        <v>9.8503477213229829E-4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1.265819509210786E-7</v>
      </c>
      <c r="I289" s="311">
        <f t="shared" ca="1" si="12"/>
        <v>-1.4295816573750453E-2</v>
      </c>
      <c r="J289" s="310">
        <f t="shared" ca="1" si="13"/>
        <v>1.3675012711027446E-3</v>
      </c>
      <c r="P289" s="301">
        <f t="shared" si="9"/>
        <v>42705</v>
      </c>
      <c r="Q289" s="648">
        <f t="shared" ca="1" si="14"/>
        <v>0</v>
      </c>
      <c r="R289" s="648">
        <f t="shared" ca="1" si="15"/>
        <v>-3.1203593475748193E-7</v>
      </c>
      <c r="S289" s="648">
        <f t="shared" ca="1" si="16"/>
        <v>-1.2036774890789026E-2</v>
      </c>
      <c r="T289" s="648">
        <f t="shared" ca="1" si="17"/>
        <v>9.8155384284592806E-4</v>
      </c>
    </row>
    <row r="290" spans="6:20">
      <c r="F290" s="301">
        <f t="shared" si="8"/>
        <v>42736</v>
      </c>
      <c r="G290" s="648">
        <f t="shared" ca="1" si="10"/>
        <v>0</v>
      </c>
      <c r="H290" s="648">
        <f t="shared" ca="1" si="11"/>
        <v>-6.5362390655021585E-5</v>
      </c>
      <c r="I290" s="648">
        <f t="shared" ca="1" si="12"/>
        <v>-1.0277680527004174E-2</v>
      </c>
      <c r="J290" s="648">
        <f t="shared" ca="1" si="13"/>
        <v>1.3114524543997863E-3</v>
      </c>
      <c r="P290" s="301">
        <f t="shared" si="9"/>
        <v>42736</v>
      </c>
      <c r="Q290" s="648">
        <f t="shared" ca="1" si="14"/>
        <v>0</v>
      </c>
      <c r="R290" s="648">
        <f t="shared" ca="1" si="15"/>
        <v>-6.6203490084570937E-5</v>
      </c>
      <c r="S290" s="648">
        <f t="shared" ca="1" si="16"/>
        <v>-9.3056500016066579E-3</v>
      </c>
      <c r="T290" s="648">
        <f t="shared" ca="1" si="17"/>
        <v>1.9248482315379345E-3</v>
      </c>
    </row>
    <row r="291" spans="6:20">
      <c r="F291" s="301">
        <f t="shared" si="8"/>
        <v>42767</v>
      </c>
      <c r="G291" s="648">
        <f t="shared" ca="1" si="10"/>
        <v>0</v>
      </c>
      <c r="H291" s="648">
        <f t="shared" ca="1" si="11"/>
        <v>-6.5346175863512102E-5</v>
      </c>
      <c r="I291" s="648">
        <f t="shared" ca="1" si="12"/>
        <v>-9.3320836824254405E-3</v>
      </c>
      <c r="J291" s="648">
        <f t="shared" ca="1" si="13"/>
        <v>1.4394395173715768E-3</v>
      </c>
      <c r="P291" s="301">
        <f t="shared" si="9"/>
        <v>42767</v>
      </c>
      <c r="Q291" s="648">
        <f t="shared" ca="1" si="14"/>
        <v>0</v>
      </c>
      <c r="R291" s="648">
        <f t="shared" ca="1" si="15"/>
        <v>-6.6299664133850911E-5</v>
      </c>
      <c r="S291" s="648">
        <f t="shared" ca="1" si="16"/>
        <v>-8.4468618488017233E-3</v>
      </c>
      <c r="T291" s="648">
        <f t="shared" ca="1" si="17"/>
        <v>1.5979824710812274E-3</v>
      </c>
    </row>
    <row r="292" spans="6:20">
      <c r="F292" s="301">
        <f t="shared" si="8"/>
        <v>42795</v>
      </c>
      <c r="G292" s="648">
        <f t="shared" ca="1" si="10"/>
        <v>0</v>
      </c>
      <c r="H292" s="648">
        <f t="shared" ca="1" si="11"/>
        <v>-6.5570210353582681E-5</v>
      </c>
      <c r="I292" s="648">
        <f t="shared" ca="1" si="12"/>
        <v>-1.352148793842245E-2</v>
      </c>
      <c r="J292" s="648">
        <f t="shared" ca="1" si="13"/>
        <v>1.3984895572782818E-3</v>
      </c>
      <c r="P292" s="301">
        <f t="shared" si="9"/>
        <v>42795</v>
      </c>
      <c r="Q292" s="648">
        <f t="shared" ca="1" si="14"/>
        <v>0</v>
      </c>
      <c r="R292" s="648">
        <f t="shared" ca="1" si="15"/>
        <v>-6.6831545286194505E-5</v>
      </c>
      <c r="S292" s="648">
        <f t="shared" ca="1" si="16"/>
        <v>-1.1360443933514985E-2</v>
      </c>
      <c r="T292" s="648">
        <f t="shared" ca="1" si="17"/>
        <v>2.651124657957693E-3</v>
      </c>
    </row>
    <row r="293" spans="6:20">
      <c r="F293" s="301">
        <f t="shared" si="8"/>
        <v>42826</v>
      </c>
      <c r="G293" s="648">
        <f t="shared" ca="1" si="10"/>
        <v>0</v>
      </c>
      <c r="H293" s="648">
        <f t="shared" ca="1" si="11"/>
        <v>-6.547540774415328E-5</v>
      </c>
      <c r="I293" s="648">
        <f t="shared" ca="1" si="12"/>
        <v>-1.5566244120355566E-2</v>
      </c>
      <c r="J293" s="648">
        <f t="shared" ca="1" si="13"/>
        <v>1.4595333743028238E-3</v>
      </c>
      <c r="P293" s="301">
        <f t="shared" si="9"/>
        <v>42826</v>
      </c>
      <c r="Q293" s="648">
        <f t="shared" ca="1" si="14"/>
        <v>0</v>
      </c>
      <c r="R293" s="648">
        <f t="shared" ca="1" si="15"/>
        <v>-6.6179068067051539E-5</v>
      </c>
      <c r="S293" s="648">
        <f t="shared" ca="1" si="16"/>
        <v>-1.3596369758151816E-2</v>
      </c>
      <c r="T293" s="648">
        <f t="shared" ca="1" si="17"/>
        <v>2.6465890168947404E-3</v>
      </c>
    </row>
    <row r="294" spans="6:20">
      <c r="F294" s="301">
        <f t="shared" si="8"/>
        <v>42856</v>
      </c>
      <c r="G294" s="648">
        <f t="shared" ca="1" si="10"/>
        <v>0</v>
      </c>
      <c r="H294" s="648">
        <f t="shared" ca="1" si="11"/>
        <v>-6.5603145064541124E-5</v>
      </c>
      <c r="I294" s="648">
        <f t="shared" ca="1" si="12"/>
        <v>-1.2699855568050533E-2</v>
      </c>
      <c r="J294" s="648">
        <f t="shared" ca="1" si="13"/>
        <v>1.3335088717465471E-3</v>
      </c>
      <c r="P294" s="301">
        <f t="shared" si="9"/>
        <v>42856</v>
      </c>
      <c r="Q294" s="648">
        <f t="shared" ca="1" si="14"/>
        <v>0</v>
      </c>
      <c r="R294" s="648">
        <f t="shared" ca="1" si="15"/>
        <v>-6.6026503206750853E-5</v>
      </c>
      <c r="S294" s="648">
        <f t="shared" ca="1" si="16"/>
        <v>-1.1240957550456399E-2</v>
      </c>
      <c r="T294" s="648">
        <f t="shared" ca="1" si="17"/>
        <v>1.4671406397934739E-3</v>
      </c>
    </row>
    <row r="295" spans="6:20">
      <c r="F295" s="301">
        <f t="shared" si="8"/>
        <v>42887</v>
      </c>
      <c r="G295" s="648">
        <f t="shared" ca="1" si="10"/>
        <v>0</v>
      </c>
      <c r="H295" s="648">
        <f t="shared" ca="1" si="11"/>
        <v>-6.5459262365785698E-5</v>
      </c>
      <c r="I295" s="648">
        <f t="shared" ca="1" si="12"/>
        <v>-1.1764908685380493E-2</v>
      </c>
      <c r="J295" s="648">
        <f t="shared" ca="1" si="13"/>
        <v>2.0975194834036426E-3</v>
      </c>
      <c r="P295" s="301">
        <f t="shared" si="9"/>
        <v>42887</v>
      </c>
      <c r="Q295" s="648">
        <f t="shared" ca="1" si="14"/>
        <v>0</v>
      </c>
      <c r="R295" s="648">
        <f t="shared" ca="1" si="15"/>
        <v>-6.6500702731508987E-5</v>
      </c>
      <c r="S295" s="648">
        <f t="shared" ca="1" si="16"/>
        <v>-1.0573389093297525E-2</v>
      </c>
      <c r="T295" s="648">
        <f t="shared" ca="1" si="17"/>
        <v>9.8466762769655602E-4</v>
      </c>
    </row>
    <row r="296" spans="6:20">
      <c r="F296" s="301">
        <f t="shared" si="8"/>
        <v>42917</v>
      </c>
      <c r="G296" s="648">
        <f t="shared" ca="1" si="10"/>
        <v>0</v>
      </c>
      <c r="H296" s="648">
        <f t="shared" ca="1" si="11"/>
        <v>-6.5189804468679391E-5</v>
      </c>
      <c r="I296" s="648">
        <f t="shared" ca="1" si="12"/>
        <v>-1.1746703769338618E-2</v>
      </c>
      <c r="J296" s="648">
        <f t="shared" ca="1" si="13"/>
        <v>1.3385287788032496E-3</v>
      </c>
      <c r="P296" s="301">
        <f t="shared" si="9"/>
        <v>42917</v>
      </c>
      <c r="Q296" s="648">
        <f t="shared" ca="1" si="14"/>
        <v>0</v>
      </c>
      <c r="R296" s="648">
        <f t="shared" ca="1" si="15"/>
        <v>-6.6415562750998802E-5</v>
      </c>
      <c r="S296" s="648">
        <f t="shared" ca="1" si="16"/>
        <v>-9.8669467732331873E-3</v>
      </c>
      <c r="T296" s="648">
        <f t="shared" ca="1" si="17"/>
        <v>9.4324275817547765E-4</v>
      </c>
    </row>
    <row r="297" spans="6:20">
      <c r="F297" s="301">
        <f t="shared" si="8"/>
        <v>42948</v>
      </c>
      <c r="G297" s="648">
        <f t="shared" ca="1" si="10"/>
        <v>0</v>
      </c>
      <c r="H297" s="648">
        <f t="shared" ca="1" si="11"/>
        <v>-6.5355838664293842E-5</v>
      </c>
      <c r="I297" s="648">
        <f t="shared" ca="1" si="12"/>
        <v>-1.0343480517432946E-2</v>
      </c>
      <c r="J297" s="648">
        <f t="shared" ca="1" si="13"/>
        <v>1.9933636041813418E-3</v>
      </c>
      <c r="P297" s="301">
        <f t="shared" si="9"/>
        <v>42948</v>
      </c>
      <c r="Q297" s="648">
        <f t="shared" ca="1" si="14"/>
        <v>0</v>
      </c>
      <c r="R297" s="648">
        <f t="shared" ca="1" si="15"/>
        <v>-6.6480236198818154E-5</v>
      </c>
      <c r="S297" s="648">
        <f t="shared" ca="1" si="16"/>
        <v>-8.8137853283082324E-3</v>
      </c>
      <c r="T297" s="648">
        <f t="shared" ca="1" si="17"/>
        <v>1.4257224091451803E-3</v>
      </c>
    </row>
    <row r="298" spans="6:20">
      <c r="F298" s="301">
        <f t="shared" si="8"/>
        <v>42979</v>
      </c>
      <c r="G298" s="648">
        <f t="shared" ca="1" si="10"/>
        <v>0</v>
      </c>
      <c r="H298" s="648">
        <f t="shared" ca="1" si="11"/>
        <v>-6.5519497167043639E-5</v>
      </c>
      <c r="I298" s="648">
        <f t="shared" ca="1" si="12"/>
        <v>-1.5181709699709778E-2</v>
      </c>
      <c r="J298" s="648">
        <f t="shared" ca="1" si="13"/>
        <v>1.4019102998428234E-3</v>
      </c>
      <c r="P298" s="301">
        <f t="shared" si="9"/>
        <v>42979</v>
      </c>
      <c r="Q298" s="648">
        <f t="shared" ca="1" si="14"/>
        <v>0</v>
      </c>
      <c r="R298" s="648">
        <f t="shared" ca="1" si="15"/>
        <v>-6.6518721857256047E-5</v>
      </c>
      <c r="S298" s="648">
        <f t="shared" ca="1" si="16"/>
        <v>-1.3191663579509294E-2</v>
      </c>
      <c r="T298" s="648">
        <f t="shared" ca="1" si="17"/>
        <v>1.0589293511189535E-3</v>
      </c>
    </row>
    <row r="299" spans="6:20">
      <c r="F299" s="301">
        <f t="shared" si="8"/>
        <v>43009</v>
      </c>
      <c r="G299" s="648">
        <f t="shared" ca="1" si="10"/>
        <v>0</v>
      </c>
      <c r="H299" s="648">
        <f t="shared" ca="1" si="11"/>
        <v>-6.5609393905097235E-5</v>
      </c>
      <c r="I299" s="648">
        <f t="shared" ca="1" si="12"/>
        <v>-1.3764772883775089E-2</v>
      </c>
      <c r="J299" s="648">
        <f t="shared" ca="1" si="13"/>
        <v>2.0862573379978322E-3</v>
      </c>
      <c r="P299" s="301">
        <f t="shared" si="9"/>
        <v>43009</v>
      </c>
      <c r="Q299" s="648">
        <f t="shared" ca="1" si="14"/>
        <v>0</v>
      </c>
      <c r="R299" s="648">
        <f t="shared" ca="1" si="15"/>
        <v>-6.6012572245144341E-5</v>
      </c>
      <c r="S299" s="648">
        <f t="shared" ca="1" si="16"/>
        <v>-1.1688417844366583E-2</v>
      </c>
      <c r="T299" s="648">
        <f t="shared" ca="1" si="17"/>
        <v>9.8584075842533814E-4</v>
      </c>
    </row>
    <row r="300" spans="6:20">
      <c r="F300" s="301">
        <f t="shared" si="8"/>
        <v>43040</v>
      </c>
      <c r="G300" s="648">
        <f t="shared" ca="1" si="10"/>
        <v>0</v>
      </c>
      <c r="H300" s="648">
        <f t="shared" ca="1" si="11"/>
        <v>-6.5731439235827693E-5</v>
      </c>
      <c r="I300" s="648">
        <f t="shared" ca="1" si="12"/>
        <v>-1.3089999683146059E-2</v>
      </c>
      <c r="J300" s="648">
        <f t="shared" ca="1" si="13"/>
        <v>2.1546998471759782E-3</v>
      </c>
      <c r="P300" s="301">
        <f t="shared" si="9"/>
        <v>43040</v>
      </c>
      <c r="Q300" s="648">
        <f t="shared" ca="1" si="14"/>
        <v>0</v>
      </c>
      <c r="R300" s="648">
        <f t="shared" ca="1" si="15"/>
        <v>-6.6293009943763082E-5</v>
      </c>
      <c r="S300" s="648">
        <f t="shared" ca="1" si="16"/>
        <v>-1.1681606173384207E-2</v>
      </c>
      <c r="T300" s="648">
        <f t="shared" ca="1" si="17"/>
        <v>1.0235917042251685E-3</v>
      </c>
    </row>
    <row r="301" spans="6:20">
      <c r="F301" s="301">
        <f t="shared" si="8"/>
        <v>43070</v>
      </c>
      <c r="G301" s="648">
        <f t="shared" ca="1" si="10"/>
        <v>0</v>
      </c>
      <c r="H301" s="648">
        <f t="shared" ca="1" si="11"/>
        <v>-6.5367821079242994E-5</v>
      </c>
      <c r="I301" s="648">
        <f t="shared" ca="1" si="12"/>
        <v>-1.4055989153337167E-2</v>
      </c>
      <c r="J301" s="648">
        <f t="shared" ca="1" si="13"/>
        <v>2.0434811494738359E-3</v>
      </c>
      <c r="P301" s="301">
        <f t="shared" si="9"/>
        <v>43070</v>
      </c>
      <c r="Q301" s="648">
        <f t="shared" ca="1" si="14"/>
        <v>0</v>
      </c>
      <c r="R301" s="648">
        <f t="shared" ca="1" si="15"/>
        <v>-6.6180683243377558E-5</v>
      </c>
      <c r="S301" s="648">
        <f t="shared" ca="1" si="16"/>
        <v>-1.2477647021865712E-2</v>
      </c>
      <c r="T301" s="648">
        <f t="shared" ca="1" si="17"/>
        <v>1.4695898652825612E-3</v>
      </c>
    </row>
    <row r="302" spans="6:20">
      <c r="F302" s="301">
        <f t="shared" si="8"/>
        <v>43101</v>
      </c>
      <c r="G302" s="648">
        <f t="shared" ca="1" si="10"/>
        <v>0</v>
      </c>
      <c r="H302" s="648">
        <f t="shared" ca="1" si="11"/>
        <v>2.5025960810109993E-5</v>
      </c>
      <c r="I302" s="648">
        <f t="shared" ca="1" si="12"/>
        <v>-9.1719981927904648E-3</v>
      </c>
      <c r="J302" s="648">
        <f t="shared" ca="1" si="13"/>
        <v>1.9457760048049444E-3</v>
      </c>
      <c r="P302" s="301">
        <f t="shared" si="9"/>
        <v>43101</v>
      </c>
      <c r="Q302" s="648">
        <f t="shared" ca="1" si="14"/>
        <v>0</v>
      </c>
      <c r="R302" s="648">
        <f t="shared" ca="1" si="15"/>
        <v>2.5352646288334668E-5</v>
      </c>
      <c r="S302" s="648">
        <f t="shared" ca="1" si="16"/>
        <v>-8.7404949367552165E-3</v>
      </c>
      <c r="T302" s="648">
        <f t="shared" ca="1" si="17"/>
        <v>1.4625561806111964E-3</v>
      </c>
    </row>
    <row r="303" spans="6:20">
      <c r="F303" s="301">
        <f t="shared" si="8"/>
        <v>43132</v>
      </c>
      <c r="G303" s="648">
        <f t="shared" ca="1" si="10"/>
        <v>0</v>
      </c>
      <c r="H303" s="648">
        <f t="shared" ca="1" si="11"/>
        <v>2.4779188258827745E-5</v>
      </c>
      <c r="I303" s="648">
        <f t="shared" ca="1" si="12"/>
        <v>-7.5433156848944138E-3</v>
      </c>
      <c r="J303" s="648">
        <f t="shared" ca="1" si="13"/>
        <v>1.4423726906103163E-3</v>
      </c>
      <c r="P303" s="301">
        <f t="shared" si="9"/>
        <v>43132</v>
      </c>
      <c r="Q303" s="648">
        <f t="shared" ca="1" si="14"/>
        <v>0</v>
      </c>
      <c r="R303" s="648">
        <f t="shared" ca="1" si="15"/>
        <v>2.5184746210493714E-5</v>
      </c>
      <c r="S303" s="648">
        <f t="shared" ca="1" si="16"/>
        <v>-7.5868163291723523E-3</v>
      </c>
      <c r="T303" s="648">
        <f t="shared" ca="1" si="17"/>
        <v>1.0814641846685902E-3</v>
      </c>
    </row>
    <row r="304" spans="6:20">
      <c r="F304" s="301">
        <f t="shared" si="8"/>
        <v>43160</v>
      </c>
      <c r="G304" s="648">
        <f t="shared" ca="1" si="10"/>
        <v>0</v>
      </c>
      <c r="H304" s="648">
        <f t="shared" ca="1" si="11"/>
        <v>2.4073739958385687E-5</v>
      </c>
      <c r="I304" s="648">
        <f t="shared" ca="1" si="12"/>
        <v>-1.2821700529549895E-2</v>
      </c>
      <c r="J304" s="648">
        <f t="shared" ca="1" si="13"/>
        <v>1.272465696921854E-3</v>
      </c>
      <c r="P304" s="301">
        <f t="shared" si="9"/>
        <v>43160</v>
      </c>
      <c r="Q304" s="648">
        <f t="shared" ca="1" si="14"/>
        <v>0</v>
      </c>
      <c r="R304" s="648">
        <f t="shared" ca="1" si="15"/>
        <v>2.5045387835875843E-5</v>
      </c>
      <c r="S304" s="648">
        <f t="shared" ca="1" si="16"/>
        <v>-1.1525145827457783E-2</v>
      </c>
      <c r="T304" s="648">
        <f t="shared" ca="1" si="17"/>
        <v>9.6132959665262696E-4</v>
      </c>
    </row>
    <row r="305" spans="6:20">
      <c r="F305" s="301">
        <f t="shared" si="8"/>
        <v>43191</v>
      </c>
      <c r="G305" s="648">
        <f t="shared" ca="1" si="10"/>
        <v>0</v>
      </c>
      <c r="H305" s="648">
        <f t="shared" ca="1" si="11"/>
        <v>2.4931876808187425E-5</v>
      </c>
      <c r="I305" s="648">
        <f t="shared" ca="1" si="12"/>
        <v>-1.3290885760611881E-2</v>
      </c>
      <c r="J305" s="648">
        <f t="shared" ca="1" si="13"/>
        <v>3.1975048190240329E-3</v>
      </c>
      <c r="P305" s="301">
        <f t="shared" si="9"/>
        <v>43191</v>
      </c>
      <c r="Q305" s="648">
        <f t="shared" ca="1" si="14"/>
        <v>0</v>
      </c>
      <c r="R305" s="648">
        <f t="shared" ca="1" si="15"/>
        <v>2.5378719270330308E-5</v>
      </c>
      <c r="S305" s="648">
        <f t="shared" ca="1" si="16"/>
        <v>-1.1852804211059831E-2</v>
      </c>
      <c r="T305" s="648">
        <f t="shared" ca="1" si="17"/>
        <v>1.0226005537392613E-3</v>
      </c>
    </row>
    <row r="306" spans="6:20">
      <c r="F306" s="301">
        <f t="shared" si="8"/>
        <v>43221</v>
      </c>
      <c r="G306" s="648">
        <f t="shared" ca="1" si="10"/>
        <v>0</v>
      </c>
      <c r="H306" s="648">
        <f t="shared" ca="1" si="11"/>
        <v>2.4602171851517696E-5</v>
      </c>
      <c r="I306" s="648">
        <f t="shared" ca="1" si="12"/>
        <v>-1.1214581990280581E-2</v>
      </c>
      <c r="J306" s="648">
        <f t="shared" ca="1" si="13"/>
        <v>2.0233520244872238E-3</v>
      </c>
      <c r="P306" s="301">
        <f t="shared" si="9"/>
        <v>43221</v>
      </c>
      <c r="Q306" s="648">
        <f t="shared" ref="Q306:Q313" ca="1" si="18">+IF(ISERROR(Q67/M67-1),0,Q67/M67-1)</f>
        <v>0</v>
      </c>
      <c r="R306" s="648">
        <f t="shared" ref="R306:R313" ca="1" si="19">+IF(ISERROR(R67/N67-1),0,R67/N67-1)</f>
        <v>2.5089066761463386E-5</v>
      </c>
      <c r="S306" s="648">
        <f t="shared" ref="S306:S313" ca="1" si="20">+IF(ISERROR(S67/O67-1),0,S67/O67-1)</f>
        <v>-1.0030563971365924E-2</v>
      </c>
      <c r="T306" s="648">
        <f t="shared" ref="T306:T313" ca="1" si="21">+IF(ISERROR(T67/P67-1),0,T67/P67-1)</f>
        <v>9.5980505417214701E-4</v>
      </c>
    </row>
    <row r="307" spans="6:20">
      <c r="F307" s="301">
        <f t="shared" ref="F307:F370" si="22">+B68</f>
        <v>43252</v>
      </c>
      <c r="G307" s="648">
        <f t="shared" ca="1" si="10"/>
        <v>0</v>
      </c>
      <c r="H307" s="648">
        <f t="shared" ca="1" si="11"/>
        <v>2.4739712964461091E-5</v>
      </c>
      <c r="I307" s="648">
        <f t="shared" ca="1" si="12"/>
        <v>-1.0573994749452198E-2</v>
      </c>
      <c r="J307" s="648">
        <f t="shared" ca="1" si="13"/>
        <v>1.3685677114727568E-3</v>
      </c>
      <c r="P307" s="301">
        <f t="shared" ref="P307:P313" si="23">+L68</f>
        <v>43252</v>
      </c>
      <c r="Q307" s="648">
        <f t="shared" ca="1" si="18"/>
        <v>0</v>
      </c>
      <c r="R307" s="648">
        <f t="shared" ca="1" si="19"/>
        <v>2.5126865714764079E-5</v>
      </c>
      <c r="S307" s="648">
        <f t="shared" ca="1" si="20"/>
        <v>-9.3110686529321862E-3</v>
      </c>
      <c r="T307" s="648">
        <f t="shared" ca="1" si="21"/>
        <v>1.0088429430106238E-3</v>
      </c>
    </row>
    <row r="308" spans="6:20">
      <c r="F308" s="301">
        <f t="shared" si="22"/>
        <v>43282</v>
      </c>
      <c r="G308" s="648">
        <f t="shared" ca="1" si="10"/>
        <v>0</v>
      </c>
      <c r="H308" s="648">
        <f t="shared" ca="1" si="11"/>
        <v>2.5047176124726178E-5</v>
      </c>
      <c r="I308" s="648">
        <f t="shared" ca="1" si="12"/>
        <v>-8.6368018981130001E-3</v>
      </c>
      <c r="J308" s="648">
        <f t="shared" ca="1" si="13"/>
        <v>1.9786045093521665E-3</v>
      </c>
      <c r="P308" s="301">
        <f t="shared" si="23"/>
        <v>43282</v>
      </c>
      <c r="Q308" s="648">
        <f t="shared" ca="1" si="18"/>
        <v>0</v>
      </c>
      <c r="R308" s="648">
        <f t="shared" ca="1" si="19"/>
        <v>2.5369835821020814E-5</v>
      </c>
      <c r="S308" s="648">
        <f t="shared" ca="1" si="20"/>
        <v>-7.6546015801258749E-3</v>
      </c>
      <c r="T308" s="648">
        <f t="shared" ca="1" si="21"/>
        <v>1.4454822282941038E-3</v>
      </c>
    </row>
    <row r="309" spans="6:20">
      <c r="F309" s="301">
        <f t="shared" si="22"/>
        <v>43313</v>
      </c>
      <c r="G309" s="648">
        <f t="shared" ca="1" si="10"/>
        <v>0</v>
      </c>
      <c r="H309" s="648">
        <f t="shared" ca="1" si="11"/>
        <v>2.4551751612644779E-5</v>
      </c>
      <c r="I309" s="648">
        <f t="shared" ca="1" si="12"/>
        <v>-8.3504405403167503E-3</v>
      </c>
      <c r="J309" s="648">
        <f t="shared" ca="1" si="13"/>
        <v>1.9614496154680694E-3</v>
      </c>
      <c r="P309" s="301">
        <f t="shared" si="23"/>
        <v>43313</v>
      </c>
      <c r="Q309" s="648">
        <f t="shared" ca="1" si="18"/>
        <v>0</v>
      </c>
      <c r="R309" s="648">
        <f t="shared" ca="1" si="19"/>
        <v>2.4995041883135727E-5</v>
      </c>
      <c r="S309" s="648">
        <f t="shared" ca="1" si="20"/>
        <v>-7.3303873479672044E-3</v>
      </c>
      <c r="T309" s="648">
        <f t="shared" ca="1" si="21"/>
        <v>9.1669478071310095E-4</v>
      </c>
    </row>
    <row r="310" spans="6:20">
      <c r="F310" s="301">
        <f t="shared" si="22"/>
        <v>43344</v>
      </c>
      <c r="G310" s="648">
        <f t="shared" ca="1" si="10"/>
        <v>0</v>
      </c>
      <c r="H310" s="648">
        <f t="shared" ca="1" si="11"/>
        <v>2.5042432599375886E-5</v>
      </c>
      <c r="I310" s="648">
        <f t="shared" ca="1" si="12"/>
        <v>-1.1828241265933737E-2</v>
      </c>
      <c r="J310" s="648">
        <f t="shared" ca="1" si="13"/>
        <v>2.0885803611947473E-3</v>
      </c>
      <c r="P310" s="301">
        <f t="shared" si="23"/>
        <v>43344</v>
      </c>
      <c r="Q310" s="648">
        <f t="shared" ca="1" si="18"/>
        <v>0</v>
      </c>
      <c r="R310" s="648">
        <f t="shared" ca="1" si="19"/>
        <v>2.53184879135393E-5</v>
      </c>
      <c r="S310" s="648">
        <f t="shared" ca="1" si="20"/>
        <v>-1.0354808219548817E-2</v>
      </c>
      <c r="T310" s="648">
        <f t="shared" ca="1" si="21"/>
        <v>1.0382147360223914E-3</v>
      </c>
    </row>
    <row r="311" spans="6:20">
      <c r="F311" s="301">
        <f t="shared" si="22"/>
        <v>43374</v>
      </c>
      <c r="G311" s="648">
        <f t="shared" ca="1" si="10"/>
        <v>0</v>
      </c>
      <c r="H311" s="648">
        <f t="shared" ca="1" si="11"/>
        <v>2.5124156242117834E-5</v>
      </c>
      <c r="I311" s="648">
        <f t="shared" ca="1" si="12"/>
        <v>-9.4870753207033642E-3</v>
      </c>
      <c r="J311" s="648">
        <f t="shared" ca="1" si="13"/>
        <v>1.3270667048923546E-3</v>
      </c>
      <c r="P311" s="301">
        <f t="shared" si="23"/>
        <v>43374</v>
      </c>
      <c r="Q311" s="648">
        <f t="shared" ca="1" si="18"/>
        <v>0</v>
      </c>
      <c r="R311" s="648">
        <f t="shared" ca="1" si="19"/>
        <v>2.5141152438346026E-5</v>
      </c>
      <c r="S311" s="648">
        <f t="shared" ca="1" si="20"/>
        <v>-8.2193560249930187E-3</v>
      </c>
      <c r="T311" s="648">
        <f t="shared" ca="1" si="21"/>
        <v>1.450277121459731E-3</v>
      </c>
    </row>
    <row r="312" spans="6:20">
      <c r="F312" s="301">
        <f t="shared" si="22"/>
        <v>43405</v>
      </c>
      <c r="G312" s="648">
        <f t="shared" ca="1" si="10"/>
        <v>0</v>
      </c>
      <c r="H312" s="648">
        <f t="shared" ca="1" si="11"/>
        <v>2.439856060854062E-5</v>
      </c>
      <c r="I312" s="648">
        <f t="shared" ca="1" si="12"/>
        <v>-6.9578697913996734E-3</v>
      </c>
      <c r="J312" s="648">
        <f t="shared" ca="1" si="13"/>
        <v>1.3185674402904635E-3</v>
      </c>
      <c r="P312" s="301">
        <f t="shared" si="23"/>
        <v>43405</v>
      </c>
      <c r="Q312" s="648">
        <f t="shared" ca="1" si="18"/>
        <v>0</v>
      </c>
      <c r="R312" s="648">
        <f t="shared" ca="1" si="19"/>
        <v>2.467566538455479E-5</v>
      </c>
      <c r="S312" s="648">
        <f t="shared" ca="1" si="20"/>
        <v>-6.5568572762593202E-3</v>
      </c>
      <c r="T312" s="648">
        <f t="shared" ca="1" si="21"/>
        <v>9.9744840888327246E-4</v>
      </c>
    </row>
    <row r="313" spans="6:20">
      <c r="F313" s="301">
        <f t="shared" si="22"/>
        <v>43435</v>
      </c>
      <c r="G313" s="648">
        <f t="shared" ca="1" si="10"/>
        <v>0</v>
      </c>
      <c r="H313" s="648">
        <f t="shared" ca="1" si="11"/>
        <v>2.4925507283946047E-5</v>
      </c>
      <c r="I313" s="648">
        <f t="shared" ca="1" si="12"/>
        <v>-6.4987659919671925E-3</v>
      </c>
      <c r="J313" s="648">
        <f t="shared" ca="1" si="13"/>
        <v>2.6021641669673468E-3</v>
      </c>
      <c r="P313" s="301">
        <f t="shared" si="23"/>
        <v>43435</v>
      </c>
      <c r="Q313" s="648">
        <f t="shared" ca="1" si="18"/>
        <v>0</v>
      </c>
      <c r="R313" s="648">
        <f t="shared" ca="1" si="19"/>
        <v>2.5173731619698714E-5</v>
      </c>
      <c r="S313" s="648">
        <f t="shared" ca="1" si="20"/>
        <v>-6.4124670312878385E-3</v>
      </c>
      <c r="T313" s="648">
        <f t="shared" ca="1" si="21"/>
        <v>9.7644789434347956E-4</v>
      </c>
    </row>
    <row r="314" spans="6:20">
      <c r="F314" s="301">
        <f t="shared" si="22"/>
        <v>43466</v>
      </c>
      <c r="G314" s="648">
        <f t="shared" ca="1" si="10"/>
        <v>0</v>
      </c>
      <c r="H314" s="648">
        <f t="shared" ca="1" si="11"/>
        <v>2.2695400684336065E-5</v>
      </c>
      <c r="I314" s="648">
        <f t="shared" ca="1" si="12"/>
        <v>-4.0049545750443505E-3</v>
      </c>
      <c r="J314" s="648">
        <f t="shared" ca="1" si="13"/>
        <v>1.241175677234585E-3</v>
      </c>
      <c r="P314" s="301">
        <f t="shared" ref="P314:P347" si="24">+L75</f>
        <v>43466</v>
      </c>
      <c r="Q314" s="648">
        <f t="shared" ref="Q314:Q347" ca="1" si="25">+IF(ISERROR(Q75/M75-1),0,Q75/M75-1)</f>
        <v>0</v>
      </c>
      <c r="R314" s="648">
        <f t="shared" ref="R314:R347" ca="1" si="26">+IF(ISERROR(R75/N75-1),0,R75/N75-1)</f>
        <v>2.3554688873606011E-5</v>
      </c>
      <c r="S314" s="648">
        <f t="shared" ref="S314:S347" ca="1" si="27">+IF(ISERROR(S75/O75-1),0,S75/O75-1)</f>
        <v>-3.5164111221515082E-3</v>
      </c>
      <c r="T314" s="648">
        <f t="shared" ref="T314:T347" ca="1" si="28">+IF(ISERROR(T75/P75-1),0,T75/P75-1)</f>
        <v>1.3630755968516706E-3</v>
      </c>
    </row>
    <row r="315" spans="6:20">
      <c r="F315" s="301">
        <f t="shared" si="22"/>
        <v>43497</v>
      </c>
      <c r="G315" s="648">
        <f t="shared" ca="1" si="10"/>
        <v>0</v>
      </c>
      <c r="H315" s="648">
        <f t="shared" ca="1" si="11"/>
        <v>2.2940463177523185E-5</v>
      </c>
      <c r="I315" s="648">
        <f t="shared" ca="1" si="12"/>
        <v>-3.7645913669185349E-3</v>
      </c>
      <c r="J315" s="648">
        <f t="shared" ca="1" si="13"/>
        <v>6.5847055986267833E-4</v>
      </c>
      <c r="P315" s="301">
        <f t="shared" si="24"/>
        <v>43497</v>
      </c>
      <c r="Q315" s="648">
        <f t="shared" ca="1" si="25"/>
        <v>0</v>
      </c>
      <c r="R315" s="648">
        <f t="shared" ca="1" si="26"/>
        <v>2.3913875010883601E-5</v>
      </c>
      <c r="S315" s="648">
        <f t="shared" ca="1" si="27"/>
        <v>-3.0951268826122647E-3</v>
      </c>
      <c r="T315" s="648">
        <f t="shared" ca="1" si="28"/>
        <v>1.3196945727573794E-3</v>
      </c>
    </row>
    <row r="316" spans="6:20">
      <c r="F316" s="301">
        <f t="shared" si="22"/>
        <v>43525</v>
      </c>
      <c r="G316" s="648">
        <f t="shared" ca="1" si="10"/>
        <v>0</v>
      </c>
      <c r="H316" s="648">
        <f t="shared" ca="1" si="11"/>
        <v>2.2715292512298646E-5</v>
      </c>
      <c r="I316" s="648">
        <f t="shared" ca="1" si="12"/>
        <v>-5.8523615141932162E-3</v>
      </c>
      <c r="J316" s="648">
        <f t="shared" ca="1" si="13"/>
        <v>1.9128020399528101E-3</v>
      </c>
      <c r="P316" s="301">
        <f t="shared" si="24"/>
        <v>43525</v>
      </c>
      <c r="Q316" s="648">
        <f t="shared" ca="1" si="25"/>
        <v>0</v>
      </c>
      <c r="R316" s="648">
        <f t="shared" ca="1" si="26"/>
        <v>-1</v>
      </c>
      <c r="S316" s="648">
        <f t="shared" ca="1" si="27"/>
        <v>-1</v>
      </c>
      <c r="T316" s="648">
        <f t="shared" ca="1" si="28"/>
        <v>-1</v>
      </c>
    </row>
    <row r="317" spans="6:20">
      <c r="F317" s="301">
        <f t="shared" si="22"/>
        <v>43556</v>
      </c>
      <c r="G317" s="648">
        <f t="shared" ca="1" si="10"/>
        <v>0</v>
      </c>
      <c r="H317" s="648">
        <f t="shared" ca="1" si="11"/>
        <v>2.2713772909854768E-5</v>
      </c>
      <c r="I317" s="648">
        <f t="shared" ca="1" si="12"/>
        <v>-7.0363153314715321E-3</v>
      </c>
      <c r="J317" s="648">
        <f t="shared" ca="1" si="13"/>
        <v>2.6408464785057095E-3</v>
      </c>
      <c r="P317" s="301">
        <f t="shared" si="24"/>
        <v>43556</v>
      </c>
      <c r="Q317" s="648">
        <f t="shared" ca="1" si="25"/>
        <v>0</v>
      </c>
      <c r="R317" s="648">
        <f t="shared" ca="1" si="26"/>
        <v>2.4069261387316132E-5</v>
      </c>
      <c r="S317" s="648">
        <f t="shared" ca="1" si="27"/>
        <v>-6.0759126310986344E-3</v>
      </c>
      <c r="T317" s="648">
        <f t="shared" ca="1" si="28"/>
        <v>3.1139971383151721E-3</v>
      </c>
    </row>
    <row r="318" spans="6:20">
      <c r="F318" s="301">
        <f t="shared" si="22"/>
        <v>43586</v>
      </c>
      <c r="G318" s="648">
        <f t="shared" ca="1" si="10"/>
        <v>0</v>
      </c>
      <c r="H318" s="648">
        <f t="shared" ca="1" si="11"/>
        <v>2.2779589613719509E-5</v>
      </c>
      <c r="I318" s="648">
        <f t="shared" ca="1" si="12"/>
        <v>-7.28775906720458E-3</v>
      </c>
      <c r="J318" s="648">
        <f t="shared" ca="1" si="13"/>
        <v>1.2856365926441349E-3</v>
      </c>
      <c r="P318" s="301">
        <f t="shared" si="24"/>
        <v>43586</v>
      </c>
      <c r="Q318" s="648">
        <f t="shared" ca="1" si="25"/>
        <v>0</v>
      </c>
      <c r="R318" s="648">
        <f t="shared" ca="1" si="26"/>
        <v>2.3935689681620076E-5</v>
      </c>
      <c r="S318" s="648">
        <f t="shared" ca="1" si="27"/>
        <v>-6.5587010132095447E-3</v>
      </c>
      <c r="T318" s="648">
        <f t="shared" ca="1" si="28"/>
        <v>9.242261202957458E-4</v>
      </c>
    </row>
    <row r="319" spans="6:20">
      <c r="F319" s="301">
        <f t="shared" si="22"/>
        <v>43617</v>
      </c>
      <c r="G319" s="648">
        <f t="shared" ca="1" si="10"/>
        <v>0</v>
      </c>
      <c r="H319" s="648">
        <f t="shared" ca="1" si="11"/>
        <v>2.2622090670054718E-5</v>
      </c>
      <c r="I319" s="648">
        <f t="shared" ca="1" si="12"/>
        <v>-8.8460971515826881E-3</v>
      </c>
      <c r="J319" s="648">
        <f t="shared" ca="1" si="13"/>
        <v>1.3324068400424327E-3</v>
      </c>
      <c r="P319" s="301">
        <f t="shared" si="24"/>
        <v>43617</v>
      </c>
      <c r="Q319" s="648">
        <f t="shared" ca="1" si="25"/>
        <v>0</v>
      </c>
      <c r="R319" s="648">
        <f t="shared" ca="1" si="26"/>
        <v>2.3745131908503581E-5</v>
      </c>
      <c r="S319" s="648">
        <f t="shared" ca="1" si="27"/>
        <v>-7.519856454683671E-3</v>
      </c>
      <c r="T319" s="648">
        <f t="shared" ca="1" si="28"/>
        <v>1.0065078087777568E-3</v>
      </c>
    </row>
    <row r="320" spans="6:20">
      <c r="F320" s="301">
        <f t="shared" si="22"/>
        <v>43647</v>
      </c>
      <c r="G320" s="648">
        <f t="shared" ca="1" si="10"/>
        <v>0</v>
      </c>
      <c r="H320" s="648">
        <f t="shared" ca="1" si="11"/>
        <v>2.2555264936441333E-5</v>
      </c>
      <c r="I320" s="648">
        <f t="shared" ca="1" si="12"/>
        <v>-5.7844608577660717E-3</v>
      </c>
      <c r="J320" s="648">
        <f t="shared" ca="1" si="13"/>
        <v>1.2372665267057492E-3</v>
      </c>
      <c r="P320" s="301">
        <f t="shared" si="24"/>
        <v>43647</v>
      </c>
      <c r="Q320" s="648">
        <f t="shared" ca="1" si="25"/>
        <v>0</v>
      </c>
      <c r="R320" s="648">
        <f t="shared" ca="1" si="26"/>
        <v>2.3818308041878566E-5</v>
      </c>
      <c r="S320" s="648">
        <f t="shared" ca="1" si="27"/>
        <v>-4.6550295042809831E-3</v>
      </c>
      <c r="T320" s="648">
        <f t="shared" ca="1" si="28"/>
        <v>9.4396545717367886E-4</v>
      </c>
    </row>
    <row r="321" spans="6:20">
      <c r="F321" s="301">
        <f t="shared" si="22"/>
        <v>43678</v>
      </c>
      <c r="G321" s="648">
        <f t="shared" ca="1" si="10"/>
        <v>0</v>
      </c>
      <c r="H321" s="648">
        <f t="shared" ca="1" si="11"/>
        <v>2.2652860077743142E-5</v>
      </c>
      <c r="I321" s="648">
        <f t="shared" ca="1" si="12"/>
        <v>-5.0470891544072138E-3</v>
      </c>
      <c r="J321" s="648">
        <f t="shared" ca="1" si="13"/>
        <v>1.8743977270139212E-3</v>
      </c>
      <c r="P321" s="301">
        <f t="shared" si="24"/>
        <v>43678</v>
      </c>
      <c r="Q321" s="648">
        <f t="shared" ca="1" si="25"/>
        <v>0</v>
      </c>
      <c r="R321" s="648">
        <f t="shared" ca="1" si="26"/>
        <v>2.3909194461380068E-5</v>
      </c>
      <c r="S321" s="648">
        <f t="shared" ca="1" si="27"/>
        <v>-4.151836543073939E-3</v>
      </c>
      <c r="T321" s="648">
        <f t="shared" ca="1" si="28"/>
        <v>9.1098949998258405E-4</v>
      </c>
    </row>
    <row r="322" spans="6:20">
      <c r="F322" s="301">
        <f t="shared" si="22"/>
        <v>43709</v>
      </c>
      <c r="G322" s="648">
        <f t="shared" ca="1" si="10"/>
        <v>0</v>
      </c>
      <c r="H322" s="648">
        <f t="shared" ca="1" si="11"/>
        <v>2.2545396974438248E-5</v>
      </c>
      <c r="I322" s="648">
        <f t="shared" ca="1" si="12"/>
        <v>-5.9744170187376877E-3</v>
      </c>
      <c r="J322" s="648">
        <f t="shared" ca="1" si="13"/>
        <v>1.3086408388627291E-3</v>
      </c>
      <c r="P322" s="301">
        <f t="shared" si="24"/>
        <v>43709</v>
      </c>
      <c r="Q322" s="648">
        <f t="shared" ca="1" si="25"/>
        <v>0</v>
      </c>
      <c r="R322" s="648">
        <f t="shared" ca="1" si="26"/>
        <v>2.3764342545806727E-5</v>
      </c>
      <c r="S322" s="648">
        <f t="shared" ca="1" si="27"/>
        <v>-5.2793205244078267E-3</v>
      </c>
      <c r="T322" s="648">
        <f t="shared" ca="1" si="28"/>
        <v>9.3795424023701557E-4</v>
      </c>
    </row>
    <row r="323" spans="6:20">
      <c r="F323" s="301">
        <f t="shared" si="22"/>
        <v>43739</v>
      </c>
      <c r="G323" s="648">
        <f t="shared" ca="1" si="10"/>
        <v>0</v>
      </c>
      <c r="H323" s="648">
        <f t="shared" ca="1" si="11"/>
        <v>2.2656021056999265E-5</v>
      </c>
      <c r="I323" s="648">
        <f t="shared" ca="1" si="12"/>
        <v>-4.6906319273843922E-3</v>
      </c>
      <c r="J323" s="648">
        <f t="shared" ca="1" si="13"/>
        <v>1.894090577981844E-3</v>
      </c>
      <c r="P323" s="301">
        <f t="shared" si="24"/>
        <v>43739</v>
      </c>
      <c r="Q323" s="648">
        <f t="shared" ca="1" si="25"/>
        <v>0</v>
      </c>
      <c r="R323" s="648">
        <f t="shared" ca="1" si="26"/>
        <v>2.3887150271351132E-5</v>
      </c>
      <c r="S323" s="648">
        <f t="shared" ca="1" si="27"/>
        <v>-3.8557264496662524E-3</v>
      </c>
      <c r="T323" s="648">
        <f t="shared" ca="1" si="28"/>
        <v>9.0483458869949907E-4</v>
      </c>
    </row>
    <row r="324" spans="6:20">
      <c r="F324" s="301">
        <f t="shared" si="22"/>
        <v>43770</v>
      </c>
      <c r="G324" s="648">
        <f t="shared" ca="1" si="10"/>
        <v>0</v>
      </c>
      <c r="H324" s="648">
        <f t="shared" ca="1" si="11"/>
        <v>2.2772622099820339E-5</v>
      </c>
      <c r="I324" s="648">
        <f t="shared" ca="1" si="12"/>
        <v>-3.0201875695438085E-3</v>
      </c>
      <c r="J324" s="648">
        <f t="shared" ca="1" si="13"/>
        <v>1.276950807429289E-3</v>
      </c>
      <c r="P324" s="301">
        <f t="shared" si="24"/>
        <v>43770</v>
      </c>
      <c r="Q324" s="648">
        <f t="shared" ca="1" si="25"/>
        <v>0</v>
      </c>
      <c r="R324" s="648">
        <f t="shared" ca="1" si="26"/>
        <v>2.3829817599851921E-5</v>
      </c>
      <c r="S324" s="648">
        <f t="shared" ca="1" si="27"/>
        <v>-2.4479335739814312E-3</v>
      </c>
      <c r="T324" s="648">
        <f t="shared" ca="1" si="28"/>
        <v>9.4244420220168656E-4</v>
      </c>
    </row>
    <row r="325" spans="6:20">
      <c r="F325" s="301">
        <f t="shared" si="22"/>
        <v>43800</v>
      </c>
      <c r="G325" s="648">
        <f t="shared" ca="1" si="10"/>
        <v>0</v>
      </c>
      <c r="H325" s="648">
        <f t="shared" ca="1" si="11"/>
        <v>2.2658751313908709E-5</v>
      </c>
      <c r="I325" s="648">
        <f t="shared" ca="1" si="12"/>
        <v>-2.6197656203806874E-3</v>
      </c>
      <c r="J325" s="648">
        <f t="shared" ca="1" si="13"/>
        <v>1.8232869287215792E-3</v>
      </c>
      <c r="P325" s="301">
        <f t="shared" si="24"/>
        <v>43800</v>
      </c>
      <c r="Q325" s="648">
        <f t="shared" ca="1" si="25"/>
        <v>0</v>
      </c>
      <c r="R325" s="648">
        <f t="shared" ca="1" si="26"/>
        <v>2.3485591854166543E-5</v>
      </c>
      <c r="S325" s="648">
        <f t="shared" ca="1" si="27"/>
        <v>-1.8779617097642864E-3</v>
      </c>
      <c r="T325" s="648">
        <f t="shared" ca="1" si="28"/>
        <v>1.3061666206923839E-3</v>
      </c>
    </row>
    <row r="326" spans="6:20">
      <c r="F326" s="301">
        <f t="shared" si="22"/>
        <v>43831</v>
      </c>
      <c r="G326" s="648">
        <f t="shared" ca="1" si="10"/>
        <v>0</v>
      </c>
      <c r="H326" s="648">
        <f t="shared" ca="1" si="11"/>
        <v>4.6478710036268467E-6</v>
      </c>
      <c r="I326" s="648">
        <f t="shared" ca="1" si="12"/>
        <v>-1.6435391115543485E-3</v>
      </c>
      <c r="J326" s="648">
        <f t="shared" ca="1" si="13"/>
        <v>1.2094453734616817E-3</v>
      </c>
      <c r="P326" s="301">
        <f t="shared" si="24"/>
        <v>43831</v>
      </c>
      <c r="Q326" s="648">
        <f t="shared" ca="1" si="25"/>
        <v>0</v>
      </c>
      <c r="R326" s="648">
        <f t="shared" ca="1" si="26"/>
        <v>5.4618720044530278E-6</v>
      </c>
      <c r="S326" s="648">
        <f t="shared" ca="1" si="27"/>
        <v>-1.4507832436015944E-3</v>
      </c>
      <c r="T326" s="648">
        <f t="shared" ca="1" si="28"/>
        <v>9.1102213096938556E-4</v>
      </c>
    </row>
    <row r="327" spans="6:20">
      <c r="F327" s="301">
        <f t="shared" si="22"/>
        <v>43862</v>
      </c>
      <c r="G327" s="648">
        <f t="shared" ca="1" si="10"/>
        <v>0</v>
      </c>
      <c r="H327" s="648">
        <f t="shared" ca="1" si="11"/>
        <v>4.6622678682162189E-6</v>
      </c>
      <c r="I327" s="648">
        <f t="shared" ca="1" si="12"/>
        <v>-1.5913461779267779E-3</v>
      </c>
      <c r="J327" s="648">
        <f t="shared" ca="1" si="13"/>
        <v>1.2711648855372459E-3</v>
      </c>
      <c r="P327" s="301">
        <f t="shared" si="24"/>
        <v>43862</v>
      </c>
      <c r="Q327" s="648">
        <f t="shared" ca="1" si="25"/>
        <v>0</v>
      </c>
      <c r="R327" s="648">
        <f t="shared" ca="1" si="26"/>
        <v>5.6320450789737464E-6</v>
      </c>
      <c r="S327" s="648">
        <f t="shared" ca="1" si="27"/>
        <v>-1.1212893520491374E-3</v>
      </c>
      <c r="T327" s="648">
        <f t="shared" ca="1" si="28"/>
        <v>9.2564634718539374E-4</v>
      </c>
    </row>
    <row r="328" spans="6:20">
      <c r="F328" s="301">
        <f t="shared" si="22"/>
        <v>43891</v>
      </c>
      <c r="G328" s="648">
        <f t="shared" ca="1" si="10"/>
        <v>0</v>
      </c>
      <c r="H328" s="648">
        <f t="shared" ca="1" si="11"/>
        <v>4.6995924949388979E-6</v>
      </c>
      <c r="I328" s="648">
        <f t="shared" ca="1" si="12"/>
        <v>-1.5178442224159649E-3</v>
      </c>
      <c r="J328" s="648">
        <f t="shared" ca="1" si="13"/>
        <v>1.3653583583890239E-3</v>
      </c>
      <c r="P328" s="301">
        <f t="shared" si="24"/>
        <v>43891</v>
      </c>
      <c r="Q328" s="648">
        <f t="shared" ca="1" si="25"/>
        <v>0</v>
      </c>
      <c r="R328" s="648">
        <f t="shared" ca="1" si="26"/>
        <v>5.7041255949741299E-6</v>
      </c>
      <c r="S328" s="648">
        <f t="shared" ca="1" si="27"/>
        <v>-1.3922303767053279E-3</v>
      </c>
      <c r="T328" s="648">
        <f t="shared" ca="1" si="28"/>
        <v>1.3127775319095036E-3</v>
      </c>
    </row>
    <row r="329" spans="6:20">
      <c r="F329" s="301">
        <f t="shared" si="22"/>
        <v>43922</v>
      </c>
      <c r="G329" s="648">
        <f t="shared" ca="1" si="10"/>
        <v>0</v>
      </c>
      <c r="H329" s="648">
        <f t="shared" ca="1" si="11"/>
        <v>4.7210797355923262E-6</v>
      </c>
      <c r="I329" s="648">
        <f t="shared" ca="1" si="12"/>
        <v>-3.8359110008167052E-3</v>
      </c>
      <c r="J329" s="648">
        <f t="shared" ca="1" si="13"/>
        <v>3.7855035357958755E-3</v>
      </c>
      <c r="P329" s="301">
        <f t="shared" si="24"/>
        <v>43922</v>
      </c>
      <c r="Q329" s="648">
        <f t="shared" ca="1" si="25"/>
        <v>0</v>
      </c>
      <c r="R329" s="648">
        <f t="shared" ca="1" si="26"/>
        <v>5.2741955260948714E-6</v>
      </c>
      <c r="S329" s="648">
        <f t="shared" ca="1" si="27"/>
        <v>-3.1299177740021777E-3</v>
      </c>
      <c r="T329" s="648">
        <f t="shared" ca="1" si="28"/>
        <v>9.2227176082548823E-4</v>
      </c>
    </row>
    <row r="330" spans="6:20">
      <c r="F330" s="301">
        <f t="shared" si="22"/>
        <v>43952</v>
      </c>
      <c r="G330" s="648">
        <f t="shared" ca="1" si="10"/>
        <v>0</v>
      </c>
      <c r="H330" s="648">
        <f t="shared" ca="1" si="11"/>
        <v>4.4205463656243893E-6</v>
      </c>
      <c r="I330" s="648">
        <f t="shared" ca="1" si="12"/>
        <v>-5.7138585773024442E-3</v>
      </c>
      <c r="J330" s="648">
        <f t="shared" ca="1" si="13"/>
        <v>1.278575291745021E-3</v>
      </c>
      <c r="P330" s="301">
        <f t="shared" si="24"/>
        <v>43952</v>
      </c>
      <c r="Q330" s="648">
        <f t="shared" ca="1" si="25"/>
        <v>0</v>
      </c>
      <c r="R330" s="648">
        <f t="shared" ca="1" si="26"/>
        <v>5.4402950793175364E-6</v>
      </c>
      <c r="S330" s="648">
        <f t="shared" ca="1" si="27"/>
        <v>-4.7099206198624177E-3</v>
      </c>
      <c r="T330" s="648">
        <f t="shared" ca="1" si="28"/>
        <v>9.2528978456729583E-4</v>
      </c>
    </row>
    <row r="331" spans="6:20">
      <c r="F331" s="301">
        <f t="shared" si="22"/>
        <v>43983</v>
      </c>
      <c r="G331" s="648">
        <f t="shared" ca="1" si="10"/>
        <v>0</v>
      </c>
      <c r="H331" s="648">
        <f t="shared" ca="1" si="11"/>
        <v>4.3801861646652895E-6</v>
      </c>
      <c r="I331" s="648">
        <f t="shared" ca="1" si="12"/>
        <v>-4.6001494489998906E-3</v>
      </c>
      <c r="J331" s="648">
        <f t="shared" ca="1" si="13"/>
        <v>1.2743277636859673E-3</v>
      </c>
      <c r="P331" s="301">
        <f t="shared" si="24"/>
        <v>43983</v>
      </c>
      <c r="Q331" s="648">
        <f t="shared" ca="1" si="25"/>
        <v>0</v>
      </c>
      <c r="R331" s="648">
        <f t="shared" ca="1" si="26"/>
        <v>5.3019652428432096E-6</v>
      </c>
      <c r="S331" s="648">
        <f t="shared" ca="1" si="27"/>
        <v>-3.6094116184784975E-3</v>
      </c>
      <c r="T331" s="648">
        <f t="shared" ca="1" si="28"/>
        <v>1.4044969207716029E-3</v>
      </c>
    </row>
    <row r="332" spans="6:20">
      <c r="F332" s="301">
        <f t="shared" si="22"/>
        <v>44013</v>
      </c>
      <c r="G332" s="648">
        <f t="shared" ca="1" si="10"/>
        <v>0</v>
      </c>
      <c r="H332" s="648">
        <f t="shared" ca="1" si="11"/>
        <v>4.5691172925188539E-6</v>
      </c>
      <c r="I332" s="648">
        <f t="shared" ca="1" si="12"/>
        <v>-4.5114554525355066E-3</v>
      </c>
      <c r="J332" s="648">
        <f t="shared" ca="1" si="13"/>
        <v>1.2229255644429227E-3</v>
      </c>
      <c r="P332" s="301">
        <f t="shared" si="24"/>
        <v>44013</v>
      </c>
      <c r="Q332" s="648">
        <f t="shared" ca="1" si="25"/>
        <v>0</v>
      </c>
      <c r="R332" s="648">
        <f t="shared" ca="1" si="26"/>
        <v>5.2693401495496062E-6</v>
      </c>
      <c r="S332" s="648">
        <f t="shared" ca="1" si="27"/>
        <v>-3.0686030747418824E-3</v>
      </c>
      <c r="T332" s="648">
        <f t="shared" ca="1" si="28"/>
        <v>9.3674604910409798E-4</v>
      </c>
    </row>
    <row r="333" spans="6:20">
      <c r="F333" s="301">
        <f t="shared" si="22"/>
        <v>44044</v>
      </c>
      <c r="G333" s="648">
        <f t="shared" ca="1" si="10"/>
        <v>0</v>
      </c>
      <c r="H333" s="648">
        <f t="shared" ca="1" si="11"/>
        <v>4.3047721982603093E-6</v>
      </c>
      <c r="I333" s="648">
        <f t="shared" ca="1" si="12"/>
        <v>-4.3139516134750311E-3</v>
      </c>
      <c r="J333" s="648">
        <f t="shared" ca="1" si="13"/>
        <v>1.8462261349263542E-3</v>
      </c>
      <c r="P333" s="301">
        <f t="shared" si="24"/>
        <v>44044</v>
      </c>
      <c r="Q333" s="648">
        <f t="shared" ca="1" si="25"/>
        <v>0</v>
      </c>
      <c r="R333" s="648">
        <f t="shared" ca="1" si="26"/>
        <v>5.4687219013249688E-6</v>
      </c>
      <c r="S333" s="648">
        <f t="shared" ca="1" si="27"/>
        <v>-3.2672076848455633E-3</v>
      </c>
      <c r="T333" s="648">
        <f t="shared" ca="1" si="28"/>
        <v>1.3556933264711191E-3</v>
      </c>
    </row>
    <row r="334" spans="6:20">
      <c r="F334" s="301">
        <f t="shared" si="22"/>
        <v>44075</v>
      </c>
      <c r="G334" s="648">
        <f t="shared" ca="1" si="10"/>
        <v>0</v>
      </c>
      <c r="H334" s="648">
        <f t="shared" ca="1" si="11"/>
        <v>4.3018608399947311E-6</v>
      </c>
      <c r="I334" s="648">
        <f t="shared" ca="1" si="12"/>
        <v>-5.3585529026297651E-3</v>
      </c>
      <c r="J334" s="648">
        <f t="shared" ca="1" si="13"/>
        <v>1.9577697266215388E-3</v>
      </c>
      <c r="P334" s="301">
        <f t="shared" si="24"/>
        <v>44075</v>
      </c>
      <c r="Q334" s="648">
        <f t="shared" ca="1" si="25"/>
        <v>0</v>
      </c>
      <c r="R334" s="648">
        <f t="shared" ca="1" si="26"/>
        <v>5.1947984964773042E-6</v>
      </c>
      <c r="S334" s="648">
        <f t="shared" ca="1" si="27"/>
        <v>-4.0137136063981282E-3</v>
      </c>
      <c r="T334" s="648">
        <f t="shared" ca="1" si="28"/>
        <v>1.3999263096045045E-3</v>
      </c>
    </row>
    <row r="335" spans="6:20">
      <c r="F335" s="301">
        <f t="shared" si="22"/>
        <v>44105</v>
      </c>
      <c r="G335" s="648">
        <f t="shared" ca="1" si="10"/>
        <v>0</v>
      </c>
      <c r="H335" s="648">
        <f t="shared" ca="1" si="11"/>
        <v>4.5834079855922027E-6</v>
      </c>
      <c r="I335" s="648">
        <f t="shared" ca="1" si="12"/>
        <v>-3.9489713363975998E-3</v>
      </c>
      <c r="J335" s="648">
        <f t="shared" ca="1" si="13"/>
        <v>1.2619676002163516E-3</v>
      </c>
      <c r="P335" s="301">
        <f t="shared" si="24"/>
        <v>44105</v>
      </c>
      <c r="Q335" s="648">
        <f t="shared" ca="1" si="25"/>
        <v>0</v>
      </c>
      <c r="R335" s="648">
        <f t="shared" ca="1" si="26"/>
        <v>5.345269094458871E-6</v>
      </c>
      <c r="S335" s="648">
        <f t="shared" ca="1" si="27"/>
        <v>-3.362392779769019E-3</v>
      </c>
      <c r="T335" s="648">
        <f t="shared" ca="1" si="28"/>
        <v>8.927788549502047E-4</v>
      </c>
    </row>
    <row r="336" spans="6:20">
      <c r="F336" s="301">
        <f t="shared" si="22"/>
        <v>44136</v>
      </c>
      <c r="G336" s="648">
        <f t="shared" ca="1" si="10"/>
        <v>0</v>
      </c>
      <c r="H336" s="648">
        <f t="shared" ca="1" si="11"/>
        <v>4.2751414288666467E-6</v>
      </c>
      <c r="I336" s="648">
        <f t="shared" ca="1" si="12"/>
        <v>-3.2083528809324635E-3</v>
      </c>
      <c r="J336" s="648">
        <f t="shared" ca="1" si="13"/>
        <v>1.2548115647439406E-3</v>
      </c>
      <c r="P336" s="301">
        <f t="shared" si="24"/>
        <v>44136</v>
      </c>
      <c r="Q336" s="648">
        <f t="shared" ca="1" si="25"/>
        <v>0</v>
      </c>
      <c r="R336" s="648">
        <f t="shared" ca="1" si="26"/>
        <v>5.5844119881687249E-6</v>
      </c>
      <c r="S336" s="648">
        <f t="shared" ca="1" si="27"/>
        <v>-2.7779727778552976E-3</v>
      </c>
      <c r="T336" s="648">
        <f t="shared" ca="1" si="28"/>
        <v>9.0936548451270305E-4</v>
      </c>
    </row>
    <row r="337" spans="6:20">
      <c r="F337" s="301">
        <f t="shared" si="22"/>
        <v>44166</v>
      </c>
      <c r="G337" s="648">
        <f t="shared" ca="1" si="10"/>
        <v>0</v>
      </c>
      <c r="H337" s="648">
        <f t="shared" ca="1" si="11"/>
        <v>4.6310169357077768E-6</v>
      </c>
      <c r="I337" s="648">
        <f t="shared" ca="1" si="12"/>
        <v>-2.4387832820382815E-3</v>
      </c>
      <c r="J337" s="648">
        <f t="shared" ca="1" si="13"/>
        <v>1.221170503629132E-3</v>
      </c>
      <c r="P337" s="301">
        <f t="shared" si="24"/>
        <v>44166</v>
      </c>
      <c r="Q337" s="648">
        <f t="shared" ca="1" si="25"/>
        <v>0</v>
      </c>
      <c r="R337" s="648">
        <f t="shared" ca="1" si="26"/>
        <v>5.3944983142706349E-6</v>
      </c>
      <c r="S337" s="648">
        <f t="shared" ca="1" si="27"/>
        <v>-1.8815338022075689E-3</v>
      </c>
      <c r="T337" s="648">
        <f t="shared" ca="1" si="28"/>
        <v>9.0264266650375014E-4</v>
      </c>
    </row>
    <row r="338" spans="6:20">
      <c r="F338" s="301">
        <f t="shared" si="22"/>
        <v>44197</v>
      </c>
      <c r="G338" s="648">
        <f t="shared" ref="G338:G401" ca="1" si="29">+IF(ISERROR(G99/C99-1),0,G99/C99-1)</f>
        <v>0</v>
      </c>
      <c r="H338" s="648">
        <f t="shared" ref="H338:H401" ca="1" si="30">+IF(ISERROR(H99/D99-1),0,H99/D99-1)</f>
        <v>1.9362976366954499E-5</v>
      </c>
      <c r="I338" s="648">
        <f t="shared" ref="I338:I401" ca="1" si="31">+IF(ISERROR(I99/E99-1),0,I99/E99-1)</f>
        <v>-2.1527453786455153E-3</v>
      </c>
      <c r="J338" s="648">
        <f t="shared" ref="J338:J401" ca="1" si="32">+IF(ISERROR(J99/F99-1),0,J99/F99-1)</f>
        <v>1.8316443557959694E-3</v>
      </c>
      <c r="P338" s="301">
        <f t="shared" si="24"/>
        <v>44197</v>
      </c>
      <c r="Q338" s="648">
        <f t="shared" ca="1" si="25"/>
        <v>0</v>
      </c>
      <c r="R338" s="648">
        <f t="shared" ca="1" si="26"/>
        <v>2.1781352146144073E-5</v>
      </c>
      <c r="S338" s="648">
        <f t="shared" ca="1" si="27"/>
        <v>-1.5023493703014701E-3</v>
      </c>
      <c r="T338" s="648">
        <f t="shared" ca="1" si="28"/>
        <v>9.2022660698032333E-4</v>
      </c>
    </row>
    <row r="339" spans="6:20">
      <c r="F339" s="301">
        <f t="shared" si="22"/>
        <v>44228</v>
      </c>
      <c r="G339" s="648">
        <f t="shared" ca="1" si="29"/>
        <v>0</v>
      </c>
      <c r="H339" s="648">
        <f t="shared" ca="1" si="30"/>
        <v>1.9221252887335893E-5</v>
      </c>
      <c r="I339" s="648">
        <f t="shared" ca="1" si="31"/>
        <v>-1.8723666376787573E-3</v>
      </c>
      <c r="J339" s="648">
        <f t="shared" ca="1" si="32"/>
        <v>1.3566244086316015E-3</v>
      </c>
      <c r="P339" s="301">
        <f t="shared" si="24"/>
        <v>44228</v>
      </c>
      <c r="Q339" s="648">
        <f t="shared" ca="1" si="25"/>
        <v>0</v>
      </c>
      <c r="R339" s="648">
        <f t="shared" ca="1" si="26"/>
        <v>2.1646259967367243E-5</v>
      </c>
      <c r="S339" s="648">
        <f t="shared" ca="1" si="27"/>
        <v>-1.1178297571297069E-3</v>
      </c>
      <c r="T339" s="648">
        <f t="shared" ca="1" si="28"/>
        <v>7.3008913650207674E-4</v>
      </c>
    </row>
    <row r="340" spans="6:20">
      <c r="F340" s="301">
        <f t="shared" si="22"/>
        <v>44256</v>
      </c>
      <c r="G340" s="648">
        <f t="shared" ca="1" si="29"/>
        <v>0</v>
      </c>
      <c r="H340" s="648">
        <f t="shared" ca="1" si="30"/>
        <v>1.9250554997851665E-5</v>
      </c>
      <c r="I340" s="648">
        <f t="shared" ca="1" si="31"/>
        <v>-2.2210583216027979E-3</v>
      </c>
      <c r="J340" s="648">
        <f t="shared" ca="1" si="32"/>
        <v>1.2410148156378753E-3</v>
      </c>
      <c r="P340" s="301">
        <f t="shared" si="24"/>
        <v>44256</v>
      </c>
      <c r="Q340" s="648">
        <f t="shared" ca="1" si="25"/>
        <v>0</v>
      </c>
      <c r="R340" s="648">
        <f t="shared" ca="1" si="26"/>
        <v>2.1447207612546038E-5</v>
      </c>
      <c r="S340" s="648">
        <f t="shared" ca="1" si="27"/>
        <v>-1.7223277825221261E-3</v>
      </c>
      <c r="T340" s="648">
        <f t="shared" ca="1" si="28"/>
        <v>2.8261753772800269E-3</v>
      </c>
    </row>
    <row r="341" spans="6:20">
      <c r="F341" s="301">
        <f t="shared" si="22"/>
        <v>44287</v>
      </c>
      <c r="G341" s="648">
        <f t="shared" ca="1" si="29"/>
        <v>0</v>
      </c>
      <c r="H341" s="648">
        <f t="shared" ca="1" si="30"/>
        <v>1.9454000784957515E-5</v>
      </c>
      <c r="I341" s="648">
        <f t="shared" ca="1" si="31"/>
        <v>-4.656921716855944E-3</v>
      </c>
      <c r="J341" s="648">
        <f t="shared" ca="1" si="32"/>
        <v>1.9165523073800816E-3</v>
      </c>
      <c r="P341" s="301">
        <f t="shared" si="24"/>
        <v>44287</v>
      </c>
      <c r="Q341" s="648">
        <f t="shared" ca="1" si="25"/>
        <v>0</v>
      </c>
      <c r="R341" s="648">
        <f t="shared" ca="1" si="26"/>
        <v>2.1223014748938951E-5</v>
      </c>
      <c r="S341" s="648">
        <f t="shared" ca="1" si="27"/>
        <v>-3.8771837777169527E-3</v>
      </c>
      <c r="T341" s="648">
        <f t="shared" ca="1" si="28"/>
        <v>9.8093677627963949E-4</v>
      </c>
    </row>
    <row r="342" spans="6:20">
      <c r="F342" s="301">
        <f t="shared" si="22"/>
        <v>44317</v>
      </c>
      <c r="G342" s="648">
        <f t="shared" ca="1" si="29"/>
        <v>0</v>
      </c>
      <c r="H342" s="648">
        <f t="shared" ca="1" si="30"/>
        <v>1.9520589678689859E-5</v>
      </c>
      <c r="I342" s="648">
        <f t="shared" ca="1" si="31"/>
        <v>-5.4363762090429146E-3</v>
      </c>
      <c r="J342" s="648">
        <f t="shared" ca="1" si="32"/>
        <v>1.2466420016252755E-3</v>
      </c>
      <c r="P342" s="301">
        <f t="shared" si="24"/>
        <v>44317</v>
      </c>
      <c r="Q342" s="648">
        <f t="shared" ca="1" si="25"/>
        <v>0</v>
      </c>
      <c r="R342" s="648">
        <f t="shared" ca="1" si="26"/>
        <v>2.1483799394594882E-5</v>
      </c>
      <c r="S342" s="648">
        <f t="shared" ca="1" si="27"/>
        <v>-4.4162310562372298E-3</v>
      </c>
      <c r="T342" s="648">
        <f t="shared" ca="1" si="28"/>
        <v>8.9615233225903701E-4</v>
      </c>
    </row>
    <row r="343" spans="6:20">
      <c r="F343" s="301">
        <f t="shared" si="22"/>
        <v>44348</v>
      </c>
      <c r="G343" s="648">
        <f t="shared" ca="1" si="29"/>
        <v>0</v>
      </c>
      <c r="H343" s="648">
        <f t="shared" ca="1" si="30"/>
        <v>1.9312168758167658E-5</v>
      </c>
      <c r="I343" s="648">
        <f t="shared" ca="1" si="31"/>
        <v>-4.7062684643703889E-3</v>
      </c>
      <c r="J343" s="648">
        <f t="shared" ca="1" si="32"/>
        <v>1.3059723780397547E-3</v>
      </c>
      <c r="P343" s="301">
        <f t="shared" si="24"/>
        <v>44348</v>
      </c>
      <c r="Q343" s="648">
        <f t="shared" ca="1" si="25"/>
        <v>0</v>
      </c>
      <c r="R343" s="648">
        <f t="shared" ca="1" si="26"/>
        <v>2.1410254104070603E-5</v>
      </c>
      <c r="S343" s="648">
        <f t="shared" ca="1" si="27"/>
        <v>-3.7547611316554041E-3</v>
      </c>
      <c r="T343" s="648">
        <f t="shared" ca="1" si="28"/>
        <v>1.4209919626928524E-3</v>
      </c>
    </row>
    <row r="344" spans="6:20">
      <c r="F344" s="301">
        <f t="shared" si="22"/>
        <v>44378</v>
      </c>
      <c r="G344" s="648">
        <f t="shared" ca="1" si="29"/>
        <v>0</v>
      </c>
      <c r="H344" s="648">
        <f t="shared" ca="1" si="30"/>
        <v>1.936594929419222E-5</v>
      </c>
      <c r="I344" s="648">
        <f t="shared" ca="1" si="31"/>
        <v>-4.2604988099164132E-3</v>
      </c>
      <c r="J344" s="648">
        <f t="shared" ca="1" si="32"/>
        <v>1.2316232484819167E-3</v>
      </c>
      <c r="P344" s="301">
        <f t="shared" si="24"/>
        <v>44378</v>
      </c>
      <c r="Q344" s="648">
        <f t="shared" ca="1" si="25"/>
        <v>0</v>
      </c>
      <c r="R344" s="648">
        <f t="shared" ca="1" si="26"/>
        <v>2.1449299692610779E-5</v>
      </c>
      <c r="S344" s="648">
        <f t="shared" ca="1" si="27"/>
        <v>-3.4176618278429771E-3</v>
      </c>
      <c r="T344" s="648">
        <f t="shared" ca="1" si="28"/>
        <v>8.9541312968255404E-4</v>
      </c>
    </row>
    <row r="345" spans="6:20">
      <c r="F345" s="301">
        <f t="shared" si="22"/>
        <v>44409</v>
      </c>
      <c r="G345" s="648">
        <f t="shared" ca="1" si="29"/>
        <v>0</v>
      </c>
      <c r="H345" s="648">
        <f t="shared" ca="1" si="30"/>
        <v>1.9416312322828588E-5</v>
      </c>
      <c r="I345" s="648">
        <f t="shared" ca="1" si="31"/>
        <v>-3.696380612882022E-3</v>
      </c>
      <c r="J345" s="648">
        <f t="shared" ca="1" si="32"/>
        <v>1.8646911916315734E-3</v>
      </c>
      <c r="P345" s="301">
        <f t="shared" si="24"/>
        <v>44409</v>
      </c>
      <c r="Q345" s="648">
        <f t="shared" ca="1" si="25"/>
        <v>0</v>
      </c>
      <c r="R345" s="648">
        <f t="shared" ca="1" si="26"/>
        <v>2.1644601377657224E-5</v>
      </c>
      <c r="S345" s="648">
        <f t="shared" ca="1" si="27"/>
        <v>-2.6606443985441874E-3</v>
      </c>
      <c r="T345" s="648">
        <f t="shared" ca="1" si="28"/>
        <v>8.7420857556108622E-4</v>
      </c>
    </row>
    <row r="346" spans="6:20">
      <c r="F346" s="301">
        <f t="shared" si="22"/>
        <v>44440</v>
      </c>
      <c r="G346" s="648">
        <f t="shared" ca="1" si="29"/>
        <v>0</v>
      </c>
      <c r="H346" s="648">
        <f t="shared" ca="1" si="30"/>
        <v>1.9462357236488259E-5</v>
      </c>
      <c r="I346" s="648">
        <f t="shared" ca="1" si="31"/>
        <v>-6.0062216238038202E-3</v>
      </c>
      <c r="J346" s="648">
        <f t="shared" ca="1" si="32"/>
        <v>1.289461775247025E-3</v>
      </c>
      <c r="P346" s="301">
        <f t="shared" si="24"/>
        <v>44440</v>
      </c>
      <c r="Q346" s="648">
        <f t="shared" ca="1" si="25"/>
        <v>0</v>
      </c>
      <c r="R346" s="648">
        <f t="shared" ca="1" si="26"/>
        <v>2.1079508030652505E-5</v>
      </c>
      <c r="S346" s="648">
        <f t="shared" ca="1" si="27"/>
        <v>-4.6720942257041376E-3</v>
      </c>
      <c r="T346" s="648">
        <f t="shared" ca="1" si="28"/>
        <v>9.7600746966874929E-4</v>
      </c>
    </row>
    <row r="347" spans="6:20">
      <c r="F347" s="301">
        <f t="shared" si="22"/>
        <v>44470</v>
      </c>
      <c r="G347" s="648">
        <f t="shared" ca="1" si="29"/>
        <v>0</v>
      </c>
      <c r="H347" s="648">
        <f t="shared" ca="1" si="30"/>
        <v>1.9555500771373246E-5</v>
      </c>
      <c r="I347" s="648">
        <f t="shared" ca="1" si="31"/>
        <v>-4.153185581502683E-3</v>
      </c>
      <c r="J347" s="648">
        <f t="shared" ca="1" si="32"/>
        <v>1.2299228978187582E-3</v>
      </c>
      <c r="P347" s="301">
        <f t="shared" si="24"/>
        <v>44470</v>
      </c>
      <c r="Q347" s="648">
        <f t="shared" ca="1" si="25"/>
        <v>0</v>
      </c>
      <c r="R347" s="648">
        <f t="shared" ca="1" si="26"/>
        <v>2.1529809320686155E-5</v>
      </c>
      <c r="S347" s="648">
        <f t="shared" ca="1" si="27"/>
        <v>-3.4005996916219861E-3</v>
      </c>
      <c r="T347" s="648">
        <f t="shared" ca="1" si="28"/>
        <v>9.2063777410245073E-4</v>
      </c>
    </row>
    <row r="348" spans="6:20">
      <c r="F348" s="301">
        <f t="shared" si="22"/>
        <v>44501</v>
      </c>
      <c r="G348" s="648">
        <f t="shared" ca="1" si="29"/>
        <v>0</v>
      </c>
      <c r="H348" s="648">
        <f t="shared" ca="1" si="30"/>
        <v>1.9446526642763473E-5</v>
      </c>
      <c r="I348" s="648">
        <f t="shared" ca="1" si="31"/>
        <v>-2.7527638828798162E-3</v>
      </c>
      <c r="J348" s="648">
        <f t="shared" ca="1" si="32"/>
        <v>1.9108403884056102E-3</v>
      </c>
      <c r="P348" s="301">
        <f t="shared" ref="P348:P402" si="33">+L109</f>
        <v>44501</v>
      </c>
      <c r="Q348" s="648">
        <f t="shared" ref="Q348:Q402" ca="1" si="34">+IF(ISERROR(Q109/M109-1),0,Q109/M109-1)</f>
        <v>0</v>
      </c>
      <c r="R348" s="648">
        <f t="shared" ref="R348:R402" ca="1" si="35">+IF(ISERROR(R109/N109-1),0,R109/N109-1)</f>
        <v>2.1959911502333895E-5</v>
      </c>
      <c r="S348" s="648">
        <f t="shared" ref="S348:S402" ca="1" si="36">+IF(ISERROR(S109/O109-1),0,S109/O109-1)</f>
        <v>-1.7301378205546447E-3</v>
      </c>
      <c r="T348" s="648">
        <f t="shared" ref="T348:T402" ca="1" si="37">+IF(ISERROR(T109/P109-1),0,T109/P109-1)</f>
        <v>1.4062764035558395E-3</v>
      </c>
    </row>
    <row r="349" spans="6:20">
      <c r="F349" s="301">
        <f t="shared" si="22"/>
        <v>44531</v>
      </c>
      <c r="G349" s="648">
        <f t="shared" ca="1" si="29"/>
        <v>0</v>
      </c>
      <c r="H349" s="648">
        <f t="shared" ca="1" si="30"/>
        <v>1.9458414256101619E-5</v>
      </c>
      <c r="I349" s="648">
        <f t="shared" ca="1" si="31"/>
        <v>-3.2218713269074328E-3</v>
      </c>
      <c r="J349" s="648">
        <f t="shared" ca="1" si="32"/>
        <v>1.8409515150972222E-3</v>
      </c>
      <c r="P349" s="301">
        <f t="shared" si="33"/>
        <v>44531</v>
      </c>
      <c r="Q349" s="648">
        <f t="shared" ca="1" si="34"/>
        <v>0</v>
      </c>
      <c r="R349" s="648">
        <f t="shared" ca="1" si="35"/>
        <v>2.1390273292398732E-5</v>
      </c>
      <c r="S349" s="648">
        <f t="shared" ca="1" si="36"/>
        <v>-2.5486339717329942E-3</v>
      </c>
      <c r="T349" s="648">
        <f t="shared" ca="1" si="37"/>
        <v>1.3443580310157355E-3</v>
      </c>
    </row>
    <row r="350" spans="6:20">
      <c r="F350" s="301">
        <f t="shared" si="22"/>
        <v>44562</v>
      </c>
      <c r="G350" s="648">
        <f t="shared" ca="1" si="29"/>
        <v>0</v>
      </c>
      <c r="H350" s="648">
        <f t="shared" ca="1" si="30"/>
        <v>2.9453155547365384E-5</v>
      </c>
      <c r="I350" s="648">
        <f t="shared" ca="1" si="31"/>
        <v>-2.2971276841331489E-3</v>
      </c>
      <c r="J350" s="648">
        <f t="shared" ca="1" si="32"/>
        <v>1.2288258742518821E-3</v>
      </c>
      <c r="P350" s="301">
        <f t="shared" si="33"/>
        <v>44562</v>
      </c>
      <c r="Q350" s="648">
        <f t="shared" ca="1" si="34"/>
        <v>0</v>
      </c>
      <c r="R350" s="648">
        <f t="shared" ca="1" si="35"/>
        <v>2.6652227157919484E-5</v>
      </c>
      <c r="S350" s="648">
        <f t="shared" ca="1" si="36"/>
        <v>-1.9038902074012265E-3</v>
      </c>
      <c r="T350" s="648">
        <f t="shared" ca="1" si="37"/>
        <v>1.3565942549187415E-3</v>
      </c>
    </row>
    <row r="351" spans="6:20">
      <c r="F351" s="301">
        <f t="shared" si="22"/>
        <v>44593</v>
      </c>
      <c r="G351" s="648">
        <f t="shared" ca="1" si="29"/>
        <v>0</v>
      </c>
      <c r="H351" s="648">
        <f t="shared" ca="1" si="30"/>
        <v>2.9599564842497372E-5</v>
      </c>
      <c r="I351" s="648">
        <f t="shared" ca="1" si="31"/>
        <v>-2.2062983777155765E-3</v>
      </c>
      <c r="J351" s="648">
        <f t="shared" ca="1" si="32"/>
        <v>1.3474229253158665E-3</v>
      </c>
      <c r="P351" s="301">
        <f t="shared" si="33"/>
        <v>44593</v>
      </c>
      <c r="Q351" s="648">
        <f t="shared" ca="1" si="34"/>
        <v>0</v>
      </c>
      <c r="R351" s="648">
        <f t="shared" ca="1" si="35"/>
        <v>2.6496578763968159E-5</v>
      </c>
      <c r="S351" s="648">
        <f t="shared" ca="1" si="36"/>
        <v>-1.8541055868824818E-3</v>
      </c>
      <c r="T351" s="648">
        <f t="shared" ca="1" si="37"/>
        <v>9.9521597096163816E-4</v>
      </c>
    </row>
    <row r="352" spans="6:20">
      <c r="F352" s="301">
        <f t="shared" si="22"/>
        <v>44621</v>
      </c>
      <c r="G352" s="648">
        <f t="shared" ca="1" si="29"/>
        <v>0</v>
      </c>
      <c r="H352" s="648">
        <f t="shared" ca="1" si="30"/>
        <v>2.9499811576405577E-5</v>
      </c>
      <c r="I352" s="648">
        <f t="shared" ca="1" si="31"/>
        <v>-2.2920022595699363E-3</v>
      </c>
      <c r="J352" s="648">
        <f t="shared" ca="1" si="32"/>
        <v>1.2078504010077928E-3</v>
      </c>
      <c r="P352" s="301">
        <f t="shared" si="33"/>
        <v>44621</v>
      </c>
      <c r="Q352" s="648">
        <f t="shared" ca="1" si="34"/>
        <v>0</v>
      </c>
      <c r="R352" s="648">
        <f t="shared" ca="1" si="35"/>
        <v>2.6745008824713423E-5</v>
      </c>
      <c r="S352" s="648">
        <f t="shared" ca="1" si="36"/>
        <v>-1.9565603556133127E-3</v>
      </c>
      <c r="T352" s="648">
        <f t="shared" ca="1" si="37"/>
        <v>8.8665659970121879E-4</v>
      </c>
    </row>
    <row r="353" spans="6:20">
      <c r="F353" s="301">
        <f t="shared" si="22"/>
        <v>44652</v>
      </c>
      <c r="G353" s="648">
        <f t="shared" ca="1" si="29"/>
        <v>0</v>
      </c>
      <c r="H353" s="648">
        <f t="shared" ca="1" si="30"/>
        <v>2.8992958730489349E-5</v>
      </c>
      <c r="I353" s="648">
        <f t="shared" ca="1" si="31"/>
        <v>-5.3183880547411633E-3</v>
      </c>
      <c r="J353" s="648">
        <f t="shared" ca="1" si="32"/>
        <v>5.6844777733882079E-3</v>
      </c>
      <c r="P353" s="301">
        <f t="shared" si="33"/>
        <v>44652</v>
      </c>
      <c r="Q353" s="648">
        <f t="shared" ca="1" si="34"/>
        <v>0</v>
      </c>
      <c r="R353" s="648">
        <f t="shared" ca="1" si="35"/>
        <v>2.6687877694220319E-5</v>
      </c>
      <c r="S353" s="648">
        <f t="shared" ca="1" si="36"/>
        <v>-4.1261959470153542E-3</v>
      </c>
      <c r="T353" s="648">
        <f t="shared" ca="1" si="37"/>
        <v>9.2060732170362591E-4</v>
      </c>
    </row>
    <row r="354" spans="6:20">
      <c r="F354" s="301">
        <f t="shared" si="22"/>
        <v>44682</v>
      </c>
      <c r="G354" s="648">
        <f t="shared" ca="1" si="29"/>
        <v>0</v>
      </c>
      <c r="H354" s="648">
        <f t="shared" ca="1" si="30"/>
        <v>2.9497092858488116E-5</v>
      </c>
      <c r="I354" s="648">
        <f t="shared" ca="1" si="31"/>
        <v>-6.2689512891987986E-3</v>
      </c>
      <c r="J354" s="648">
        <f t="shared" ca="1" si="32"/>
        <v>1.8810760950223049E-3</v>
      </c>
      <c r="P354" s="301">
        <f t="shared" si="33"/>
        <v>44682</v>
      </c>
      <c r="Q354" s="648">
        <f t="shared" ca="1" si="34"/>
        <v>0</v>
      </c>
      <c r="R354" s="648">
        <f t="shared" ca="1" si="35"/>
        <v>2.669511830721838E-5</v>
      </c>
      <c r="S354" s="648">
        <f t="shared" ca="1" si="36"/>
        <v>-5.2426223601969024E-3</v>
      </c>
      <c r="T354" s="648">
        <f t="shared" ca="1" si="37"/>
        <v>9.0083213569203124E-4</v>
      </c>
    </row>
    <row r="355" spans="6:20">
      <c r="F355" s="301">
        <f t="shared" si="22"/>
        <v>44713</v>
      </c>
      <c r="G355" s="648">
        <f t="shared" ca="1" si="29"/>
        <v>0</v>
      </c>
      <c r="H355" s="648">
        <f t="shared" ca="1" si="30"/>
        <v>2.9652581613248685E-5</v>
      </c>
      <c r="I355" s="648">
        <f t="shared" ca="1" si="31"/>
        <v>-5.1933165100784828E-3</v>
      </c>
      <c r="J355" s="648">
        <f t="shared" ca="1" si="32"/>
        <v>1.2874502590600745E-3</v>
      </c>
      <c r="P355" s="301">
        <f t="shared" si="33"/>
        <v>44713</v>
      </c>
      <c r="Q355" s="648">
        <f t="shared" ca="1" si="34"/>
        <v>0</v>
      </c>
      <c r="R355" s="648">
        <f t="shared" ca="1" si="35"/>
        <v>2.6697462907510072E-5</v>
      </c>
      <c r="S355" s="648">
        <f t="shared" ca="1" si="36"/>
        <v>-4.088297446701028E-3</v>
      </c>
      <c r="T355" s="648">
        <f t="shared" ca="1" si="37"/>
        <v>9.2791921035506597E-4</v>
      </c>
    </row>
    <row r="356" spans="6:20">
      <c r="F356" s="301">
        <f t="shared" si="22"/>
        <v>44743</v>
      </c>
      <c r="G356" s="648">
        <f t="shared" ca="1" si="29"/>
        <v>0</v>
      </c>
      <c r="H356" s="648">
        <f t="shared" ca="1" si="30"/>
        <v>2.9612881119911449E-5</v>
      </c>
      <c r="I356" s="648">
        <f t="shared" ca="1" si="31"/>
        <v>-4.3877177065838602E-3</v>
      </c>
      <c r="J356" s="648">
        <f t="shared" ca="1" si="32"/>
        <v>1.8501810940354524E-3</v>
      </c>
      <c r="P356" s="301">
        <f t="shared" si="33"/>
        <v>44743</v>
      </c>
      <c r="Q356" s="648">
        <f t="shared" ca="1" si="34"/>
        <v>0</v>
      </c>
      <c r="R356" s="648">
        <f t="shared" ca="1" si="35"/>
        <v>2.6664861790814953E-5</v>
      </c>
      <c r="S356" s="648">
        <f t="shared" ca="1" si="36"/>
        <v>-3.4309048369504103E-3</v>
      </c>
      <c r="T356" s="648">
        <f t="shared" ca="1" si="37"/>
        <v>8.7368277561505892E-4</v>
      </c>
    </row>
    <row r="357" spans="6:20">
      <c r="F357" s="301">
        <f t="shared" si="22"/>
        <v>44774</v>
      </c>
      <c r="G357" s="648">
        <f t="shared" ca="1" si="29"/>
        <v>0</v>
      </c>
      <c r="H357" s="648">
        <f t="shared" ca="1" si="30"/>
        <v>2.9626579409303133E-5</v>
      </c>
      <c r="I357" s="648">
        <f t="shared" ca="1" si="31"/>
        <v>-3.1968184149481216E-3</v>
      </c>
      <c r="J357" s="648">
        <f t="shared" ca="1" si="32"/>
        <v>1.2424514555195998E-3</v>
      </c>
      <c r="P357" s="301">
        <f t="shared" si="33"/>
        <v>44774</v>
      </c>
      <c r="Q357" s="648">
        <f t="shared" ca="1" si="34"/>
        <v>0</v>
      </c>
      <c r="R357" s="648">
        <f t="shared" ca="1" si="35"/>
        <v>2.6648187569699999E-5</v>
      </c>
      <c r="S357" s="648">
        <f t="shared" ca="1" si="36"/>
        <v>-2.8905186574712527E-3</v>
      </c>
      <c r="T357" s="648">
        <f t="shared" ca="1" si="37"/>
        <v>8.7484888475564127E-4</v>
      </c>
    </row>
    <row r="358" spans="6:20">
      <c r="F358" s="301">
        <f t="shared" si="22"/>
        <v>44805</v>
      </c>
      <c r="G358" s="648">
        <f t="shared" ca="1" si="29"/>
        <v>0</v>
      </c>
      <c r="H358" s="648">
        <f t="shared" ca="1" si="30"/>
        <v>2.9557324068285595E-5</v>
      </c>
      <c r="I358" s="648">
        <f t="shared" ca="1" si="31"/>
        <v>-6.3991630929388643E-3</v>
      </c>
      <c r="J358" s="648">
        <f t="shared" ca="1" si="32"/>
        <v>1.3043689691905058E-3</v>
      </c>
      <c r="P358" s="301">
        <f t="shared" si="33"/>
        <v>44805</v>
      </c>
      <c r="Q358" s="648">
        <f t="shared" ca="1" si="34"/>
        <v>0</v>
      </c>
      <c r="R358" s="648">
        <f t="shared" ca="1" si="35"/>
        <v>2.6661878633316149E-5</v>
      </c>
      <c r="S358" s="648">
        <f t="shared" ca="1" si="36"/>
        <v>-5.4734629637747112E-3</v>
      </c>
      <c r="T358" s="648">
        <f t="shared" ca="1" si="37"/>
        <v>1.4074020502043982E-3</v>
      </c>
    </row>
    <row r="359" spans="6:20">
      <c r="F359" s="301">
        <f t="shared" si="22"/>
        <v>44835</v>
      </c>
      <c r="G359" s="648">
        <f t="shared" ca="1" si="29"/>
        <v>0</v>
      </c>
      <c r="H359" s="648">
        <f t="shared" ca="1" si="30"/>
        <v>2.9488326880766635E-5</v>
      </c>
      <c r="I359" s="648">
        <f t="shared" ca="1" si="31"/>
        <v>-3.9234668827077268E-3</v>
      </c>
      <c r="J359" s="648">
        <f t="shared" ca="1" si="32"/>
        <v>1.8473996581833685E-3</v>
      </c>
      <c r="P359" s="301">
        <f t="shared" si="33"/>
        <v>44835</v>
      </c>
      <c r="Q359" s="648">
        <f t="shared" ca="1" si="34"/>
        <v>0</v>
      </c>
      <c r="R359" s="648">
        <f t="shared" ca="1" si="35"/>
        <v>2.6739973466360922E-5</v>
      </c>
      <c r="S359" s="648">
        <f t="shared" ca="1" si="36"/>
        <v>-3.2880914671236106E-3</v>
      </c>
      <c r="T359" s="648">
        <f t="shared" ca="1" si="37"/>
        <v>1.3515183355059524E-3</v>
      </c>
    </row>
    <row r="360" spans="6:20">
      <c r="F360" s="301">
        <f t="shared" si="22"/>
        <v>44866</v>
      </c>
      <c r="G360" s="648">
        <f t="shared" ca="1" si="29"/>
        <v>0</v>
      </c>
      <c r="H360" s="648">
        <f t="shared" ca="1" si="30"/>
        <v>2.9532719724612022E-5</v>
      </c>
      <c r="I360" s="648">
        <f t="shared" ca="1" si="31"/>
        <v>-2.7395438036551534E-3</v>
      </c>
      <c r="J360" s="648">
        <f t="shared" ca="1" si="32"/>
        <v>1.2380547550674414E-3</v>
      </c>
      <c r="P360" s="301">
        <f t="shared" si="33"/>
        <v>44866</v>
      </c>
      <c r="Q360" s="648">
        <f t="shared" ca="1" si="34"/>
        <v>0</v>
      </c>
      <c r="R360" s="648">
        <f t="shared" ca="1" si="35"/>
        <v>2.6624654607010356E-5</v>
      </c>
      <c r="S360" s="648">
        <f t="shared" ca="1" si="36"/>
        <v>-2.1889159690804405E-3</v>
      </c>
      <c r="T360" s="648">
        <f t="shared" ca="1" si="37"/>
        <v>1.3693908235892227E-3</v>
      </c>
    </row>
    <row r="361" spans="6:20">
      <c r="F361" s="301">
        <f t="shared" si="22"/>
        <v>44896</v>
      </c>
      <c r="G361" s="648">
        <f t="shared" ca="1" si="29"/>
        <v>0</v>
      </c>
      <c r="H361" s="648">
        <f t="shared" ca="1" si="30"/>
        <v>2.9567418535325629E-5</v>
      </c>
      <c r="I361" s="648">
        <f t="shared" ca="1" si="31"/>
        <v>-3.3828701371834136E-3</v>
      </c>
      <c r="J361" s="648">
        <f t="shared" ca="1" si="32"/>
        <v>1.2567380615500223E-3</v>
      </c>
      <c r="P361" s="301">
        <f t="shared" si="33"/>
        <v>44896</v>
      </c>
      <c r="Q361" s="648">
        <f t="shared" ca="1" si="34"/>
        <v>0</v>
      </c>
      <c r="R361" s="648">
        <f t="shared" ca="1" si="35"/>
        <v>2.6564536634632319E-5</v>
      </c>
      <c r="S361" s="648">
        <f t="shared" ca="1" si="36"/>
        <v>-2.8381201672899037E-3</v>
      </c>
      <c r="T361" s="648">
        <f t="shared" ca="1" si="37"/>
        <v>1.3281276100012285E-3</v>
      </c>
    </row>
    <row r="362" spans="6:20">
      <c r="F362" s="301">
        <f t="shared" si="22"/>
        <v>44927</v>
      </c>
      <c r="G362" s="648">
        <f t="shared" ca="1" si="29"/>
        <v>0</v>
      </c>
      <c r="H362" s="648">
        <f t="shared" ca="1" si="30"/>
        <v>2.4321526994386389E-5</v>
      </c>
      <c r="I362" s="648">
        <f t="shared" ca="1" si="31"/>
        <v>-2.5825188438892699E-3</v>
      </c>
      <c r="J362" s="648">
        <f t="shared" ca="1" si="32"/>
        <v>1.2440258243606728E-3</v>
      </c>
      <c r="P362" s="301">
        <f t="shared" si="33"/>
        <v>44927</v>
      </c>
      <c r="Q362" s="648">
        <f t="shared" ca="1" si="34"/>
        <v>0</v>
      </c>
      <c r="R362" s="648">
        <f t="shared" ca="1" si="35"/>
        <v>2.3559051951282939E-5</v>
      </c>
      <c r="S362" s="648">
        <f t="shared" ca="1" si="36"/>
        <v>-2.1515658465081078E-3</v>
      </c>
      <c r="T362" s="648">
        <f t="shared" ca="1" si="37"/>
        <v>8.8134663296468574E-4</v>
      </c>
    </row>
    <row r="363" spans="6:20">
      <c r="F363" s="301">
        <f t="shared" si="22"/>
        <v>44958</v>
      </c>
      <c r="G363" s="648">
        <f t="shared" ca="1" si="29"/>
        <v>0</v>
      </c>
      <c r="H363" s="648">
        <f t="shared" ca="1" si="30"/>
        <v>2.4429389435143278E-5</v>
      </c>
      <c r="I363" s="648">
        <f t="shared" ca="1" si="31"/>
        <v>-2.5124674256160606E-3</v>
      </c>
      <c r="J363" s="648">
        <f t="shared" ca="1" si="32"/>
        <v>2.0097186381604626E-3</v>
      </c>
      <c r="P363" s="301">
        <f t="shared" si="33"/>
        <v>44958</v>
      </c>
      <c r="Q363" s="648">
        <f t="shared" ca="1" si="34"/>
        <v>0</v>
      </c>
      <c r="R363" s="648">
        <f t="shared" ca="1" si="35"/>
        <v>2.3636765470458343E-5</v>
      </c>
      <c r="S363" s="648">
        <f t="shared" ca="1" si="36"/>
        <v>-1.9924367571444446E-3</v>
      </c>
      <c r="T363" s="648">
        <f t="shared" ca="1" si="37"/>
        <v>1.4516203193648547E-3</v>
      </c>
    </row>
    <row r="364" spans="6:20">
      <c r="F364" s="301">
        <f t="shared" si="22"/>
        <v>44986</v>
      </c>
      <c r="G364" s="648">
        <f t="shared" ca="1" si="29"/>
        <v>0</v>
      </c>
      <c r="H364" s="648">
        <f t="shared" ca="1" si="30"/>
        <v>2.4538673628615726E-5</v>
      </c>
      <c r="I364" s="648">
        <f t="shared" ca="1" si="31"/>
        <v>-2.8616307818134512E-3</v>
      </c>
      <c r="J364" s="648">
        <f t="shared" ca="1" si="32"/>
        <v>1.8262519828247115E-3</v>
      </c>
      <c r="P364" s="301">
        <f t="shared" si="33"/>
        <v>44986</v>
      </c>
      <c r="Q364" s="648">
        <f t="shared" ca="1" si="34"/>
        <v>0</v>
      </c>
      <c r="R364" s="648">
        <f t="shared" ca="1" si="35"/>
        <v>2.3771647489567727E-5</v>
      </c>
      <c r="S364" s="648">
        <f t="shared" ca="1" si="36"/>
        <v>-2.5752993498282528E-3</v>
      </c>
      <c r="T364" s="648">
        <f t="shared" ca="1" si="37"/>
        <v>1.1517606700921501E-3</v>
      </c>
    </row>
    <row r="365" spans="6:20">
      <c r="F365" s="301">
        <f t="shared" si="22"/>
        <v>45017</v>
      </c>
      <c r="G365" s="648">
        <f t="shared" ca="1" si="29"/>
        <v>0</v>
      </c>
      <c r="H365" s="648">
        <f t="shared" ca="1" si="30"/>
        <v>2.4447679325856342E-5</v>
      </c>
      <c r="I365" s="648">
        <f t="shared" ca="1" si="31"/>
        <v>-4.771428272490108E-3</v>
      </c>
      <c r="J365" s="648">
        <f t="shared" ca="1" si="32"/>
        <v>1.9401324231673733E-3</v>
      </c>
      <c r="P365" s="301">
        <f t="shared" si="33"/>
        <v>45017</v>
      </c>
      <c r="Q365" s="648">
        <f t="shared" ca="1" si="34"/>
        <v>0</v>
      </c>
      <c r="R365" s="648">
        <f t="shared" ca="1" si="35"/>
        <v>2.3859405108295206E-5</v>
      </c>
      <c r="S365" s="648">
        <f t="shared" ca="1" si="36"/>
        <v>-3.8757598609332478E-3</v>
      </c>
      <c r="T365" s="648">
        <f t="shared" ca="1" si="37"/>
        <v>2.574966242448351E-3</v>
      </c>
    </row>
    <row r="366" spans="6:20">
      <c r="F366" s="301">
        <f t="shared" si="22"/>
        <v>45047</v>
      </c>
      <c r="G366" s="648">
        <f t="shared" ca="1" si="29"/>
        <v>0</v>
      </c>
      <c r="H366" s="648">
        <f t="shared" ca="1" si="30"/>
        <v>2.4666992026078916E-5</v>
      </c>
      <c r="I366" s="648">
        <f t="shared" ca="1" si="31"/>
        <v>-6.4775993650129093E-3</v>
      </c>
      <c r="J366" s="648">
        <f t="shared" ca="1" si="32"/>
        <v>1.2885723346980349E-3</v>
      </c>
      <c r="P366" s="301">
        <f t="shared" si="33"/>
        <v>45047</v>
      </c>
      <c r="Q366" s="648">
        <f t="shared" ca="1" si="34"/>
        <v>0</v>
      </c>
      <c r="R366" s="648">
        <f t="shared" ca="1" si="35"/>
        <v>2.3653344634277929E-5</v>
      </c>
      <c r="S366" s="648">
        <f t="shared" ca="1" si="36"/>
        <v>-5.3724504495163972E-3</v>
      </c>
      <c r="T366" s="648">
        <f t="shared" ca="1" si="37"/>
        <v>1.3848480407625541E-3</v>
      </c>
    </row>
    <row r="367" spans="6:20">
      <c r="F367" s="301">
        <f t="shared" si="22"/>
        <v>45078</v>
      </c>
      <c r="G367" s="648">
        <f t="shared" ca="1" si="29"/>
        <v>0</v>
      </c>
      <c r="H367" s="648">
        <f t="shared" ca="1" si="30"/>
        <v>2.4720081325702026E-5</v>
      </c>
      <c r="I367" s="648">
        <f t="shared" ca="1" si="31"/>
        <v>-6.1188740773084893E-3</v>
      </c>
      <c r="J367" s="648">
        <f t="shared" ca="1" si="32"/>
        <v>1.2877854544861567E-3</v>
      </c>
      <c r="P367" s="301">
        <f t="shared" si="33"/>
        <v>45078</v>
      </c>
      <c r="Q367" s="648">
        <f t="shared" ca="1" si="34"/>
        <v>0</v>
      </c>
      <c r="R367" s="648">
        <f t="shared" ca="1" si="35"/>
        <v>2.3595892351346848E-5</v>
      </c>
      <c r="S367" s="648">
        <f t="shared" ca="1" si="36"/>
        <v>-5.1472338690322639E-3</v>
      </c>
      <c r="T367" s="648">
        <f t="shared" ca="1" si="37"/>
        <v>9.7328537051488695E-4</v>
      </c>
    </row>
    <row r="368" spans="6:20">
      <c r="F368" s="301">
        <f t="shared" si="22"/>
        <v>45108</v>
      </c>
      <c r="G368" s="648">
        <f t="shared" ca="1" si="29"/>
        <v>0</v>
      </c>
      <c r="H368" s="648">
        <f t="shared" ca="1" si="30"/>
        <v>2.431602727570592E-5</v>
      </c>
      <c r="I368" s="648">
        <f t="shared" ca="1" si="31"/>
        <v>-4.425422297199999E-3</v>
      </c>
      <c r="J368" s="648">
        <f t="shared" ca="1" si="32"/>
        <v>1.8347346122042918E-3</v>
      </c>
      <c r="P368" s="301">
        <f t="shared" si="33"/>
        <v>45108</v>
      </c>
      <c r="Q368" s="648">
        <f t="shared" ca="1" si="34"/>
        <v>0</v>
      </c>
      <c r="R368" s="648">
        <f t="shared" ca="1" si="35"/>
        <v>2.3554902113254172E-5</v>
      </c>
      <c r="S368" s="648">
        <f t="shared" ca="1" si="36"/>
        <v>-3.6156451109800036E-3</v>
      </c>
      <c r="T368" s="648">
        <f t="shared" ca="1" si="37"/>
        <v>8.8317384719727166E-4</v>
      </c>
    </row>
    <row r="369" spans="6:20">
      <c r="F369" s="301">
        <f t="shared" si="22"/>
        <v>45139</v>
      </c>
      <c r="G369" s="648">
        <f t="shared" ca="1" si="29"/>
        <v>0</v>
      </c>
      <c r="H369" s="648">
        <f t="shared" ca="1" si="30"/>
        <v>2.4578300393596209E-5</v>
      </c>
      <c r="I369" s="648">
        <f t="shared" ca="1" si="31"/>
        <v>-3.9389077915702453E-3</v>
      </c>
      <c r="J369" s="648">
        <f t="shared" ca="1" si="32"/>
        <v>1.2469460584356717E-3</v>
      </c>
      <c r="P369" s="301">
        <f t="shared" si="33"/>
        <v>45139</v>
      </c>
      <c r="Q369" s="648">
        <f t="shared" ca="1" si="34"/>
        <v>0</v>
      </c>
      <c r="R369" s="648">
        <f t="shared" ca="1" si="35"/>
        <v>2.3681974856692989E-5</v>
      </c>
      <c r="S369" s="648">
        <f t="shared" ca="1" si="36"/>
        <v>-3.3656359215706866E-3</v>
      </c>
      <c r="T369" s="648">
        <f t="shared" ca="1" si="37"/>
        <v>1.3805217148727955E-3</v>
      </c>
    </row>
    <row r="370" spans="6:20">
      <c r="F370" s="301">
        <f t="shared" si="22"/>
        <v>45170</v>
      </c>
      <c r="G370" s="648">
        <f t="shared" ca="1" si="29"/>
        <v>0</v>
      </c>
      <c r="H370" s="648">
        <f t="shared" ca="1" si="30"/>
        <v>2.4570561415471204E-5</v>
      </c>
      <c r="I370" s="648">
        <f t="shared" ca="1" si="31"/>
        <v>-6.2269410762876287E-3</v>
      </c>
      <c r="J370" s="648">
        <f t="shared" ca="1" si="32"/>
        <v>1.3319957331301424E-3</v>
      </c>
      <c r="P370" s="301">
        <f t="shared" si="33"/>
        <v>45170</v>
      </c>
      <c r="Q370" s="648">
        <f t="shared" ca="1" si="34"/>
        <v>0</v>
      </c>
      <c r="R370" s="648">
        <f t="shared" ca="1" si="35"/>
        <v>2.355029204492709E-5</v>
      </c>
      <c r="S370" s="648">
        <f t="shared" ca="1" si="36"/>
        <v>-5.4809157009491072E-3</v>
      </c>
      <c r="T370" s="648">
        <f t="shared" ca="1" si="37"/>
        <v>9.446864186388737E-4</v>
      </c>
    </row>
    <row r="371" spans="6:20">
      <c r="F371" s="301">
        <f t="shared" ref="F371:F421" si="38">+B132</f>
        <v>45200</v>
      </c>
      <c r="G371" s="648">
        <f t="shared" ca="1" si="29"/>
        <v>0</v>
      </c>
      <c r="H371" s="648">
        <f t="shared" ca="1" si="30"/>
        <v>2.4454023712205952E-5</v>
      </c>
      <c r="I371" s="648">
        <f t="shared" ca="1" si="31"/>
        <v>-4.7187862116250257E-3</v>
      </c>
      <c r="J371" s="648">
        <f t="shared" ca="1" si="32"/>
        <v>1.2492659847676002E-3</v>
      </c>
      <c r="P371" s="301">
        <f t="shared" si="33"/>
        <v>45200</v>
      </c>
      <c r="Q371" s="648">
        <f t="shared" ca="1" si="34"/>
        <v>0</v>
      </c>
      <c r="R371" s="648">
        <f t="shared" ca="1" si="35"/>
        <v>2.3843160227743354E-5</v>
      </c>
      <c r="S371" s="648">
        <f t="shared" ca="1" si="36"/>
        <v>-3.8745493971867884E-3</v>
      </c>
      <c r="T371" s="648">
        <f t="shared" ca="1" si="37"/>
        <v>1.4059338699239365E-3</v>
      </c>
    </row>
    <row r="372" spans="6:20">
      <c r="F372" s="301">
        <f t="shared" si="38"/>
        <v>45231</v>
      </c>
      <c r="G372" s="648">
        <f t="shared" ca="1" si="29"/>
        <v>0</v>
      </c>
      <c r="H372" s="648">
        <f t="shared" ca="1" si="30"/>
        <v>2.4584489799472919E-5</v>
      </c>
      <c r="I372" s="648">
        <f t="shared" ca="1" si="31"/>
        <v>-3.3837981340034684E-3</v>
      </c>
      <c r="J372" s="648">
        <f t="shared" ca="1" si="32"/>
        <v>1.9041842248610497E-3</v>
      </c>
      <c r="P372" s="301">
        <f t="shared" si="33"/>
        <v>45231</v>
      </c>
      <c r="Q372" s="648">
        <f t="shared" ca="1" si="34"/>
        <v>0</v>
      </c>
      <c r="R372" s="648">
        <f t="shared" ca="1" si="35"/>
        <v>2.3796993321667514E-5</v>
      </c>
      <c r="S372" s="648">
        <f t="shared" ca="1" si="36"/>
        <v>-2.9243477782863181E-3</v>
      </c>
      <c r="T372" s="648">
        <f t="shared" ca="1" si="37"/>
        <v>9.5558695822117734E-4</v>
      </c>
    </row>
    <row r="373" spans="6:20">
      <c r="F373" s="301">
        <f t="shared" si="38"/>
        <v>45261</v>
      </c>
      <c r="G373" s="648">
        <f t="shared" ca="1" si="29"/>
        <v>0</v>
      </c>
      <c r="H373" s="648">
        <f t="shared" ca="1" si="30"/>
        <v>2.4355738250436687E-5</v>
      </c>
      <c r="I373" s="648">
        <f t="shared" ca="1" si="31"/>
        <v>-3.5355862486700085E-3</v>
      </c>
      <c r="J373" s="648">
        <f t="shared" ca="1" si="32"/>
        <v>1.2449075564011647E-3</v>
      </c>
      <c r="P373" s="301">
        <f t="shared" si="33"/>
        <v>45261</v>
      </c>
      <c r="Q373" s="648">
        <f t="shared" ca="1" si="34"/>
        <v>0</v>
      </c>
      <c r="R373" s="648">
        <f t="shared" ca="1" si="35"/>
        <v>2.3691508983958443E-5</v>
      </c>
      <c r="S373" s="648">
        <f t="shared" ca="1" si="36"/>
        <v>-3.2248422696866674E-3</v>
      </c>
      <c r="T373" s="648">
        <f t="shared" ca="1" si="37"/>
        <v>1.7789339711173913E-3</v>
      </c>
    </row>
    <row r="374" spans="6:20">
      <c r="F374" s="301">
        <f t="shared" si="38"/>
        <v>45292</v>
      </c>
      <c r="G374" s="648">
        <f t="shared" ca="1" si="29"/>
        <v>0</v>
      </c>
      <c r="H374" s="648">
        <f t="shared" ca="1" si="30"/>
        <v>-6.8678803267330224E-5</v>
      </c>
      <c r="I374" s="648">
        <f t="shared" ca="1" si="31"/>
        <v>-2.6848070590794748E-3</v>
      </c>
      <c r="J374" s="648">
        <f t="shared" ca="1" si="32"/>
        <v>1.8242402083377129E-3</v>
      </c>
      <c r="P374" s="301">
        <f t="shared" si="33"/>
        <v>45292</v>
      </c>
      <c r="Q374" s="648">
        <f t="shared" ca="1" si="34"/>
        <v>0</v>
      </c>
      <c r="R374" s="648">
        <f t="shared" ca="1" si="35"/>
        <v>-7.0875315375307224E-5</v>
      </c>
      <c r="S374" s="648">
        <f t="shared" ca="1" si="36"/>
        <v>-2.0427207017295057E-3</v>
      </c>
      <c r="T374" s="648">
        <f t="shared" ca="1" si="37"/>
        <v>8.8277278156945194E-4</v>
      </c>
    </row>
    <row r="375" spans="6:20">
      <c r="F375" s="301">
        <f t="shared" si="38"/>
        <v>45323</v>
      </c>
      <c r="G375" s="648">
        <f t="shared" ca="1" si="29"/>
        <v>0</v>
      </c>
      <c r="H375" s="648">
        <f t="shared" ca="1" si="30"/>
        <v>-6.8745814876147726E-5</v>
      </c>
      <c r="I375" s="648">
        <f t="shared" ca="1" si="31"/>
        <v>-2.5405355172509747E-3</v>
      </c>
      <c r="J375" s="648">
        <f t="shared" ca="1" si="32"/>
        <v>1.9208959231660216E-3</v>
      </c>
      <c r="P375" s="301">
        <f t="shared" si="33"/>
        <v>45323</v>
      </c>
      <c r="Q375" s="648">
        <f t="shared" ca="1" si="34"/>
        <v>0</v>
      </c>
      <c r="R375" s="648">
        <f t="shared" ca="1" si="35"/>
        <v>-7.0922680786233983E-5</v>
      </c>
      <c r="S375" s="648">
        <f t="shared" ca="1" si="36"/>
        <v>-1.8999199815432632E-3</v>
      </c>
      <c r="T375" s="648">
        <f t="shared" ca="1" si="37"/>
        <v>9.5127717847165449E-4</v>
      </c>
    </row>
    <row r="376" spans="6:20">
      <c r="F376" s="301">
        <f t="shared" si="38"/>
        <v>45352</v>
      </c>
      <c r="G376" s="648">
        <f t="shared" ca="1" si="29"/>
        <v>0</v>
      </c>
      <c r="H376" s="648">
        <f t="shared" ca="1" si="30"/>
        <v>-6.9632781436124169E-5</v>
      </c>
      <c r="I376" s="648">
        <f t="shared" ca="1" si="31"/>
        <v>-2.8439847190400158E-3</v>
      </c>
      <c r="J376" s="648">
        <f t="shared" ca="1" si="32"/>
        <v>8.3614820000077472E-4</v>
      </c>
      <c r="P376" s="301">
        <f t="shared" si="33"/>
        <v>45352</v>
      </c>
      <c r="Q376" s="648">
        <f t="shared" ca="1" si="34"/>
        <v>0</v>
      </c>
      <c r="R376" s="648">
        <f t="shared" ca="1" si="35"/>
        <v>-7.0678113470834525E-5</v>
      </c>
      <c r="S376" s="648">
        <f t="shared" ca="1" si="36"/>
        <v>-2.5661020619998087E-3</v>
      </c>
      <c r="T376" s="648">
        <f t="shared" ca="1" si="37"/>
        <v>9.1702122845971346E-4</v>
      </c>
    </row>
    <row r="377" spans="6:20">
      <c r="F377" s="301">
        <f t="shared" si="38"/>
        <v>45383</v>
      </c>
      <c r="G377" s="648">
        <f t="shared" ca="1" si="29"/>
        <v>0</v>
      </c>
      <c r="H377" s="648">
        <f t="shared" ca="1" si="30"/>
        <v>-6.9185245088587699E-5</v>
      </c>
      <c r="I377" s="648">
        <f t="shared" ca="1" si="31"/>
        <v>-5.905341725030766E-3</v>
      </c>
      <c r="J377" s="648">
        <f t="shared" ca="1" si="32"/>
        <v>8.3633183882800832E-3</v>
      </c>
      <c r="P377" s="301">
        <f t="shared" si="33"/>
        <v>45383</v>
      </c>
      <c r="Q377" s="648">
        <f t="shared" ca="1" si="34"/>
        <v>0</v>
      </c>
      <c r="R377" s="648">
        <f t="shared" ca="1" si="35"/>
        <v>-7.0476858517243279E-5</v>
      </c>
      <c r="S377" s="648">
        <f t="shared" ca="1" si="36"/>
        <v>-3.7997382552313885E-3</v>
      </c>
      <c r="T377" s="648">
        <f t="shared" ca="1" si="37"/>
        <v>1.4408457915335848E-3</v>
      </c>
    </row>
    <row r="378" spans="6:20">
      <c r="F378" s="301">
        <f t="shared" si="38"/>
        <v>45413</v>
      </c>
      <c r="G378" s="648">
        <f t="shared" ca="1" si="29"/>
        <v>0</v>
      </c>
      <c r="H378" s="648">
        <f t="shared" ca="1" si="30"/>
        <v>-6.8603755601137628E-5</v>
      </c>
      <c r="I378" s="648">
        <f t="shared" ca="1" si="31"/>
        <v>-6.6911748937226179E-3</v>
      </c>
      <c r="J378" s="648">
        <f t="shared" ca="1" si="32"/>
        <v>1.284499580562759E-3</v>
      </c>
      <c r="P378" s="301">
        <f t="shared" si="33"/>
        <v>45413</v>
      </c>
      <c r="Q378" s="648">
        <f t="shared" ca="1" si="34"/>
        <v>0</v>
      </c>
      <c r="R378" s="648">
        <f t="shared" ca="1" si="35"/>
        <v>-7.0752942835539123E-5</v>
      </c>
      <c r="S378" s="648">
        <f t="shared" ca="1" si="36"/>
        <v>-5.485069274189458E-3</v>
      </c>
      <c r="T378" s="648">
        <f t="shared" ca="1" si="37"/>
        <v>1.4169270904689224E-3</v>
      </c>
    </row>
    <row r="379" spans="6:20">
      <c r="F379" s="301">
        <f t="shared" si="38"/>
        <v>45444</v>
      </c>
      <c r="G379" s="648">
        <f t="shared" ca="1" si="29"/>
        <v>0</v>
      </c>
      <c r="H379" s="648">
        <f t="shared" ca="1" si="30"/>
        <v>-6.8659249550906409E-5</v>
      </c>
      <c r="I379" s="648">
        <f t="shared" ca="1" si="31"/>
        <v>-5.9512840792038668E-3</v>
      </c>
      <c r="J379" s="648">
        <f t="shared" ca="1" si="32"/>
        <v>2.6345087698758096E-3</v>
      </c>
      <c r="P379" s="301">
        <f t="shared" si="33"/>
        <v>45444</v>
      </c>
      <c r="Q379" s="648">
        <f t="shared" ca="1" si="34"/>
        <v>0</v>
      </c>
      <c r="R379" s="648">
        <f t="shared" ca="1" si="35"/>
        <v>-7.0708773411309878E-5</v>
      </c>
      <c r="S379" s="648">
        <f t="shared" ca="1" si="36"/>
        <v>-4.8459914710724528E-3</v>
      </c>
      <c r="T379" s="648">
        <f t="shared" ca="1" si="37"/>
        <v>9.2707117785173487E-4</v>
      </c>
    </row>
    <row r="380" spans="6:20">
      <c r="F380" s="301">
        <f t="shared" si="38"/>
        <v>45474</v>
      </c>
      <c r="G380" s="648">
        <f t="shared" ca="1" si="29"/>
        <v>0</v>
      </c>
      <c r="H380" s="648">
        <f t="shared" ca="1" si="30"/>
        <v>-6.8561618023710302E-5</v>
      </c>
      <c r="I380" s="648">
        <f t="shared" ca="1" si="31"/>
        <v>-4.1129693802881562E-3</v>
      </c>
      <c r="J380" s="648">
        <f t="shared" ca="1" si="32"/>
        <v>1.8270277122869327E-3</v>
      </c>
      <c r="P380" s="301">
        <f t="shared" si="33"/>
        <v>45474</v>
      </c>
      <c r="Q380" s="648">
        <f t="shared" ca="1" si="34"/>
        <v>0</v>
      </c>
      <c r="R380" s="648">
        <f t="shared" ca="1" si="35"/>
        <v>-7.0861558969181893E-5</v>
      </c>
      <c r="S380" s="648">
        <f t="shared" ca="1" si="36"/>
        <v>-3.2955670676564353E-3</v>
      </c>
      <c r="T380" s="648">
        <f t="shared" ca="1" si="37"/>
        <v>9.3228807810530334E-4</v>
      </c>
    </row>
    <row r="381" spans="6:20">
      <c r="F381" s="301">
        <f t="shared" si="38"/>
        <v>45505</v>
      </c>
      <c r="G381" s="648">
        <f t="shared" ca="1" si="29"/>
        <v>0</v>
      </c>
      <c r="H381" s="648">
        <f t="shared" ca="1" si="30"/>
        <v>-6.8594548550349188E-5</v>
      </c>
      <c r="I381" s="648">
        <f t="shared" ca="1" si="31"/>
        <v>-3.9112527838174316E-3</v>
      </c>
      <c r="J381" s="648">
        <f t="shared" ca="1" si="32"/>
        <v>1.8249967988430704E-3</v>
      </c>
      <c r="P381" s="301">
        <f t="shared" si="33"/>
        <v>45505</v>
      </c>
      <c r="Q381" s="648">
        <f t="shared" ca="1" si="34"/>
        <v>0</v>
      </c>
      <c r="R381" s="648">
        <f t="shared" ca="1" si="35"/>
        <v>-7.0730151658593421E-5</v>
      </c>
      <c r="S381" s="648">
        <f t="shared" ca="1" si="36"/>
        <v>-3.3751105737125364E-3</v>
      </c>
      <c r="T381" s="648">
        <f t="shared" ca="1" si="37"/>
        <v>1.807043732008129E-3</v>
      </c>
    </row>
    <row r="382" spans="6:20">
      <c r="F382" s="301">
        <f t="shared" si="38"/>
        <v>45536</v>
      </c>
      <c r="G382" s="648">
        <f t="shared" ca="1" si="29"/>
        <v>0</v>
      </c>
      <c r="H382" s="648">
        <f t="shared" ca="1" si="30"/>
        <v>-6.8519971116676182E-5</v>
      </c>
      <c r="I382" s="648">
        <f t="shared" ca="1" si="31"/>
        <v>-6.0774759677083567E-3</v>
      </c>
      <c r="J382" s="648">
        <f t="shared" ca="1" si="32"/>
        <v>1.3165658480749354E-3</v>
      </c>
      <c r="P382" s="301">
        <f t="shared" si="33"/>
        <v>45536</v>
      </c>
      <c r="Q382" s="648">
        <f t="shared" ca="1" si="34"/>
        <v>0</v>
      </c>
      <c r="R382" s="648">
        <f t="shared" ca="1" si="35"/>
        <v>-7.0710269256313296E-5</v>
      </c>
      <c r="S382" s="648">
        <f t="shared" ca="1" si="36"/>
        <v>-4.9859388174524621E-3</v>
      </c>
      <c r="T382" s="648">
        <f t="shared" ca="1" si="37"/>
        <v>9.338657313098242E-4</v>
      </c>
    </row>
    <row r="383" spans="6:20">
      <c r="F383" s="301">
        <f t="shared" si="38"/>
        <v>45566</v>
      </c>
      <c r="G383" s="648">
        <f t="shared" ca="1" si="29"/>
        <v>0</v>
      </c>
      <c r="H383" s="648">
        <f t="shared" ca="1" si="30"/>
        <v>-6.885203810891305E-5</v>
      </c>
      <c r="I383" s="648">
        <f t="shared" ca="1" si="31"/>
        <v>-4.7565689274069456E-3</v>
      </c>
      <c r="J383" s="648">
        <f t="shared" ca="1" si="32"/>
        <v>1.8581399219168571E-3</v>
      </c>
      <c r="P383" s="301">
        <f t="shared" si="33"/>
        <v>45566</v>
      </c>
      <c r="Q383" s="648">
        <f t="shared" ca="1" si="34"/>
        <v>0</v>
      </c>
      <c r="R383" s="648">
        <f t="shared" ca="1" si="35"/>
        <v>-7.0552593013806231E-5</v>
      </c>
      <c r="S383" s="648">
        <f t="shared" ca="1" si="36"/>
        <v>-4.2796963801819965E-3</v>
      </c>
      <c r="T383" s="648">
        <f t="shared" ca="1" si="37"/>
        <v>9.3201375227258687E-4</v>
      </c>
    </row>
    <row r="384" spans="6:20">
      <c r="F384" s="301">
        <f t="shared" si="38"/>
        <v>45597</v>
      </c>
      <c r="G384" s="648">
        <f t="shared" ca="1" si="29"/>
        <v>0</v>
      </c>
      <c r="H384" s="648">
        <f t="shared" ca="1" si="30"/>
        <v>-6.8938287381414831E-5</v>
      </c>
      <c r="I384" s="648">
        <f t="shared" ca="1" si="31"/>
        <v>-3.6264719187882877E-3</v>
      </c>
      <c r="J384" s="648">
        <f t="shared" ca="1" si="32"/>
        <v>1.9079714209908616E-3</v>
      </c>
      <c r="P384" s="301">
        <f t="shared" si="33"/>
        <v>45597</v>
      </c>
      <c r="Q384" s="648">
        <f t="shared" ca="1" si="34"/>
        <v>0</v>
      </c>
      <c r="R384" s="648">
        <f t="shared" ca="1" si="35"/>
        <v>-7.0674268976000931E-5</v>
      </c>
      <c r="S384" s="648">
        <f t="shared" ca="1" si="36"/>
        <v>-2.8279026179156563E-3</v>
      </c>
      <c r="T384" s="648">
        <f t="shared" ca="1" si="37"/>
        <v>9.1060949562882243E-4</v>
      </c>
    </row>
    <row r="385" spans="6:20">
      <c r="F385" s="301">
        <f t="shared" si="38"/>
        <v>45627</v>
      </c>
      <c r="G385" s="648">
        <f t="shared" ca="1" si="29"/>
        <v>0</v>
      </c>
      <c r="H385" s="648">
        <f t="shared" ca="1" si="30"/>
        <v>-6.873844591659406E-5</v>
      </c>
      <c r="I385" s="648">
        <f t="shared" ca="1" si="31"/>
        <v>-3.2336451227873431E-3</v>
      </c>
      <c r="J385" s="648">
        <f t="shared" ca="1" si="32"/>
        <v>1.2007396947275595E-3</v>
      </c>
      <c r="P385" s="301">
        <f t="shared" si="33"/>
        <v>45627</v>
      </c>
      <c r="Q385" s="648">
        <f t="shared" ca="1" si="34"/>
        <v>0</v>
      </c>
      <c r="R385" s="648">
        <f t="shared" ca="1" si="35"/>
        <v>-7.0774239158355456E-5</v>
      </c>
      <c r="S385" s="648">
        <f t="shared" ca="1" si="36"/>
        <v>-2.7804971239182574E-3</v>
      </c>
      <c r="T385" s="648">
        <f t="shared" ca="1" si="37"/>
        <v>8.8047322480333534E-4</v>
      </c>
    </row>
    <row r="386" spans="6:20">
      <c r="F386" s="301">
        <f t="shared" si="38"/>
        <v>45658</v>
      </c>
      <c r="G386" s="648">
        <f t="shared" ca="1" si="29"/>
        <v>0</v>
      </c>
      <c r="H386" s="648">
        <f t="shared" ca="1" si="30"/>
        <v>3.6979627916045033E-5</v>
      </c>
      <c r="I386" s="648">
        <f t="shared" ca="1" si="31"/>
        <v>-3.0266055993209973E-3</v>
      </c>
      <c r="J386" s="648">
        <f t="shared" ca="1" si="32"/>
        <v>1.8782440084339491E-3</v>
      </c>
      <c r="P386" s="301">
        <f t="shared" si="33"/>
        <v>45658</v>
      </c>
      <c r="Q386" s="648">
        <f t="shared" ca="1" si="34"/>
        <v>0</v>
      </c>
      <c r="R386" s="648">
        <f t="shared" ca="1" si="35"/>
        <v>3.4458055105046625E-5</v>
      </c>
      <c r="S386" s="648">
        <f t="shared" ca="1" si="36"/>
        <v>-2.5316283518027616E-3</v>
      </c>
      <c r="T386" s="648">
        <f t="shared" ca="1" si="37"/>
        <v>1.3287429087420755E-3</v>
      </c>
    </row>
    <row r="387" spans="6:20">
      <c r="F387" s="301">
        <f t="shared" si="38"/>
        <v>45689</v>
      </c>
      <c r="G387" s="648">
        <f t="shared" ca="1" si="29"/>
        <v>0</v>
      </c>
      <c r="H387" s="648">
        <f t="shared" ca="1" si="30"/>
        <v>3.6816477904544342E-5</v>
      </c>
      <c r="I387" s="648">
        <f t="shared" ca="1" si="31"/>
        <v>-3.1162095334489326E-3</v>
      </c>
      <c r="J387" s="648">
        <f t="shared" ca="1" si="32"/>
        <v>2.0223667060694783E-3</v>
      </c>
      <c r="P387" s="301">
        <f t="shared" si="33"/>
        <v>45689</v>
      </c>
      <c r="Q387" s="648">
        <f t="shared" ca="1" si="34"/>
        <v>0</v>
      </c>
      <c r="R387" s="648">
        <f t="shared" ca="1" si="35"/>
        <v>3.4300783305241112E-5</v>
      </c>
      <c r="S387" s="648">
        <f t="shared" ca="1" si="36"/>
        <v>-2.3390334265668278E-3</v>
      </c>
      <c r="T387" s="648">
        <f t="shared" ca="1" si="37"/>
        <v>1.5124473973000541E-3</v>
      </c>
    </row>
    <row r="388" spans="6:20">
      <c r="F388" s="301">
        <f t="shared" si="38"/>
        <v>45717</v>
      </c>
      <c r="G388" s="648">
        <f t="shared" ca="1" si="29"/>
        <v>0</v>
      </c>
      <c r="H388" s="648">
        <f t="shared" ca="1" si="30"/>
        <v>3.6825620617797483E-5</v>
      </c>
      <c r="I388" s="648">
        <f t="shared" ca="1" si="31"/>
        <v>-3.9216227392575576E-3</v>
      </c>
      <c r="J388" s="648">
        <f t="shared" ca="1" si="32"/>
        <v>1.2805033325835602E-3</v>
      </c>
      <c r="P388" s="301">
        <f t="shared" si="33"/>
        <v>45717</v>
      </c>
      <c r="Q388" s="648">
        <f t="shared" ca="1" si="34"/>
        <v>0</v>
      </c>
      <c r="R388" s="648">
        <f t="shared" ca="1" si="35"/>
        <v>3.4585873318837557E-5</v>
      </c>
      <c r="S388" s="648">
        <f t="shared" ca="1" si="36"/>
        <v>-3.3180986060677986E-3</v>
      </c>
      <c r="T388" s="648">
        <f t="shared" ca="1" si="37"/>
        <v>1.3232454683098638E-3</v>
      </c>
    </row>
    <row r="389" spans="6:20">
      <c r="F389" s="301">
        <f t="shared" si="38"/>
        <v>45748</v>
      </c>
      <c r="G389" s="648">
        <f t="shared" ca="1" si="29"/>
        <v>0</v>
      </c>
      <c r="H389" s="648">
        <f t="shared" ca="1" si="30"/>
        <v>3.6601092881838326E-5</v>
      </c>
      <c r="I389" s="648">
        <f t="shared" ca="1" si="31"/>
        <v>-7.2557244485514927E-3</v>
      </c>
      <c r="J389" s="648">
        <f t="shared" ca="1" si="32"/>
        <v>2.029170696069782E-3</v>
      </c>
      <c r="P389" s="301">
        <f t="shared" si="33"/>
        <v>45748</v>
      </c>
      <c r="Q389" s="648">
        <f t="shared" ca="1" si="34"/>
        <v>0</v>
      </c>
      <c r="R389" s="648">
        <f t="shared" ca="1" si="35"/>
        <v>3.4672965073756501E-5</v>
      </c>
      <c r="S389" s="648">
        <f t="shared" ca="1" si="36"/>
        <v>-6.3535519350924607E-3</v>
      </c>
      <c r="T389" s="648">
        <f t="shared" ca="1" si="37"/>
        <v>2.9038091189781401E-3</v>
      </c>
    </row>
    <row r="390" spans="6:20">
      <c r="F390" s="301">
        <f t="shared" si="38"/>
        <v>45778</v>
      </c>
      <c r="G390" s="648">
        <f t="shared" ca="1" si="29"/>
        <v>0</v>
      </c>
      <c r="H390" s="648">
        <f t="shared" ca="1" si="30"/>
        <v>3.6728866792401504E-5</v>
      </c>
      <c r="I390" s="648">
        <f t="shared" ca="1" si="31"/>
        <v>-7.2100687828764443E-3</v>
      </c>
      <c r="J390" s="648">
        <f t="shared" ca="1" si="32"/>
        <v>1.9645114781725592E-3</v>
      </c>
      <c r="P390" s="301">
        <f t="shared" si="33"/>
        <v>45778</v>
      </c>
      <c r="Q390" s="648">
        <f t="shared" ca="1" si="34"/>
        <v>0</v>
      </c>
      <c r="R390" s="648">
        <f t="shared" ca="1" si="35"/>
        <v>3.4463561961128875E-5</v>
      </c>
      <c r="S390" s="648">
        <f t="shared" ca="1" si="36"/>
        <v>-6.1436089703117425E-3</v>
      </c>
      <c r="T390" s="648">
        <f t="shared" ca="1" si="37"/>
        <v>1.3825594339247349E-3</v>
      </c>
    </row>
    <row r="391" spans="6:20">
      <c r="F391" s="301">
        <f t="shared" si="38"/>
        <v>45809</v>
      </c>
      <c r="G391" s="648">
        <f t="shared" ca="1" si="29"/>
        <v>0</v>
      </c>
      <c r="H391" s="648">
        <f t="shared" ca="1" si="30"/>
        <v>3.6660752587680534E-5</v>
      </c>
      <c r="I391" s="648">
        <f t="shared" ca="1" si="31"/>
        <v>-6.5783446170573079E-3</v>
      </c>
      <c r="J391" s="648">
        <f t="shared" ca="1" si="32"/>
        <v>1.3190496215353953E-3</v>
      </c>
      <c r="P391" s="301">
        <f t="shared" si="33"/>
        <v>45809</v>
      </c>
      <c r="Q391" s="648">
        <f t="shared" ca="1" si="34"/>
        <v>0</v>
      </c>
      <c r="R391" s="648">
        <f t="shared" ca="1" si="35"/>
        <v>3.4417159200161862E-5</v>
      </c>
      <c r="S391" s="648">
        <f t="shared" ca="1" si="36"/>
        <v>-5.6459497272421943E-3</v>
      </c>
      <c r="T391" s="648">
        <f t="shared" ca="1" si="37"/>
        <v>9.3658675290120286E-4</v>
      </c>
    </row>
    <row r="392" spans="6:20">
      <c r="F392" s="301">
        <f t="shared" si="38"/>
        <v>45839</v>
      </c>
      <c r="G392" s="648">
        <f t="shared" ca="1" si="29"/>
        <v>0</v>
      </c>
      <c r="H392" s="648">
        <f t="shared" ca="1" si="30"/>
        <v>3.6855611136754618E-5</v>
      </c>
      <c r="I392" s="648">
        <f t="shared" ca="1" si="31"/>
        <v>-5.1927766891122218E-3</v>
      </c>
      <c r="J392" s="648">
        <f t="shared" ca="1" si="32"/>
        <v>1.2666314042237836E-3</v>
      </c>
      <c r="P392" s="301">
        <f t="shared" si="33"/>
        <v>45839</v>
      </c>
      <c r="Q392" s="648">
        <f t="shared" ca="1" si="34"/>
        <v>0</v>
      </c>
      <c r="R392" s="648">
        <f t="shared" ca="1" si="35"/>
        <v>3.4320188621927983E-5</v>
      </c>
      <c r="S392" s="648">
        <f t="shared" ca="1" si="36"/>
        <v>-3.9666569657356154E-3</v>
      </c>
      <c r="T392" s="648">
        <f t="shared" ca="1" si="37"/>
        <v>1.3773870916360398E-3</v>
      </c>
    </row>
    <row r="393" spans="6:20">
      <c r="F393" s="301">
        <f t="shared" si="38"/>
        <v>45870</v>
      </c>
      <c r="G393" s="648">
        <f t="shared" ca="1" si="29"/>
        <v>0</v>
      </c>
      <c r="H393" s="648">
        <f t="shared" ca="1" si="30"/>
        <v>3.6920418885477702E-5</v>
      </c>
      <c r="I393" s="648">
        <f t="shared" ca="1" si="31"/>
        <v>-4.214123632607425E-3</v>
      </c>
      <c r="J393" s="648">
        <f t="shared" ca="1" si="32"/>
        <v>1.8643007657601629E-3</v>
      </c>
      <c r="P393" s="301">
        <f t="shared" si="33"/>
        <v>45870</v>
      </c>
      <c r="Q393" s="648">
        <f t="shared" ca="1" si="34"/>
        <v>0</v>
      </c>
      <c r="R393" s="648">
        <f t="shared" ca="1" si="35"/>
        <v>3.428068040900456E-5</v>
      </c>
      <c r="S393" s="648">
        <f t="shared" ca="1" si="36"/>
        <v>-3.6956278377654472E-3</v>
      </c>
      <c r="T393" s="648">
        <f t="shared" ca="1" si="37"/>
        <v>1.3584767443339807E-3</v>
      </c>
    </row>
    <row r="394" spans="6:20">
      <c r="F394" s="301">
        <f t="shared" si="38"/>
        <v>45901</v>
      </c>
      <c r="G394" s="648">
        <f t="shared" ca="1" si="29"/>
        <v>0</v>
      </c>
      <c r="H394" s="648">
        <f t="shared" ca="1" si="30"/>
        <v>3.6679206502521211E-5</v>
      </c>
      <c r="I394" s="648">
        <f t="shared" ca="1" si="31"/>
        <v>-7.5395257045371977E-3</v>
      </c>
      <c r="J394" s="648">
        <f t="shared" ca="1" si="32"/>
        <v>1.3105230022791847E-3</v>
      </c>
      <c r="P394" s="301">
        <f t="shared" si="33"/>
        <v>45901</v>
      </c>
      <c r="Q394" s="648">
        <f t="shared" ca="1" si="34"/>
        <v>0</v>
      </c>
      <c r="R394" s="648">
        <f t="shared" ca="1" si="35"/>
        <v>3.4478647371161131E-5</v>
      </c>
      <c r="S394" s="648">
        <f t="shared" ca="1" si="36"/>
        <v>-6.5748973942720834E-3</v>
      </c>
      <c r="T394" s="648">
        <f t="shared" ca="1" si="37"/>
        <v>9.4590308372355381E-4</v>
      </c>
    </row>
    <row r="395" spans="6:20">
      <c r="F395" s="301">
        <f t="shared" si="38"/>
        <v>45931</v>
      </c>
      <c r="G395" s="648">
        <f t="shared" ca="1" si="29"/>
        <v>0</v>
      </c>
      <c r="H395" s="648">
        <f t="shared" ca="1" si="30"/>
        <v>3.6721181845278394E-5</v>
      </c>
      <c r="I395" s="648">
        <f t="shared" ca="1" si="31"/>
        <v>-5.9368482238744136E-3</v>
      </c>
      <c r="J395" s="648">
        <f t="shared" ca="1" si="32"/>
        <v>1.8857578337356795E-3</v>
      </c>
      <c r="P395" s="301">
        <f t="shared" si="33"/>
        <v>45931</v>
      </c>
      <c r="Q395" s="648">
        <f t="shared" ca="1" si="34"/>
        <v>0</v>
      </c>
      <c r="R395" s="648">
        <f t="shared" ca="1" si="35"/>
        <v>3.4449040159145738E-5</v>
      </c>
      <c r="S395" s="648">
        <f t="shared" ca="1" si="36"/>
        <v>-5.5032603422031645E-3</v>
      </c>
      <c r="T395" s="648">
        <f t="shared" ca="1" si="37"/>
        <v>9.4775576120209593E-4</v>
      </c>
    </row>
    <row r="396" spans="6:20">
      <c r="F396" s="301">
        <f t="shared" si="38"/>
        <v>45962</v>
      </c>
      <c r="G396" s="648">
        <f t="shared" ca="1" si="29"/>
        <v>0</v>
      </c>
      <c r="H396" s="648">
        <f t="shared" ca="1" si="30"/>
        <v>3.6994883592322836E-5</v>
      </c>
      <c r="I396" s="648">
        <f t="shared" ca="1" si="31"/>
        <v>-3.5363566288203474E-3</v>
      </c>
      <c r="J396" s="648">
        <f t="shared" ca="1" si="32"/>
        <v>1.3014520100425031E-3</v>
      </c>
      <c r="P396" s="301">
        <f t="shared" si="33"/>
        <v>45962</v>
      </c>
      <c r="Q396" s="648">
        <f t="shared" ca="1" si="34"/>
        <v>0</v>
      </c>
      <c r="R396" s="648">
        <f t="shared" ca="1" si="35"/>
        <v>3.4029705727522952E-5</v>
      </c>
      <c r="S396" s="648">
        <f t="shared" ca="1" si="36"/>
        <v>-3.3053247331861213E-3</v>
      </c>
      <c r="T396" s="648">
        <f t="shared" ca="1" si="37"/>
        <v>9.3882342900020177E-4</v>
      </c>
    </row>
    <row r="397" spans="6:20">
      <c r="F397" s="301">
        <f t="shared" si="38"/>
        <v>45992</v>
      </c>
      <c r="G397" s="648">
        <f t="shared" ca="1" si="29"/>
        <v>0</v>
      </c>
      <c r="H397" s="648">
        <f t="shared" ca="1" si="30"/>
        <v>3.6911815931572889E-5</v>
      </c>
      <c r="I397" s="648">
        <f t="shared" ca="1" si="31"/>
        <v>-4.4882165342214897E-3</v>
      </c>
      <c r="J397" s="648">
        <f t="shared" ca="1" si="32"/>
        <v>1.2212217660800828E-3</v>
      </c>
      <c r="P397" s="301">
        <f t="shared" si="33"/>
        <v>45992</v>
      </c>
      <c r="Q397" s="648">
        <f t="shared" ca="1" si="34"/>
        <v>0</v>
      </c>
      <c r="R397" s="648">
        <f t="shared" ca="1" si="35"/>
        <v>3.4118563789764522E-5</v>
      </c>
      <c r="S397" s="648">
        <f t="shared" ca="1" si="36"/>
        <v>-3.6907822953697877E-3</v>
      </c>
      <c r="T397" s="648">
        <f t="shared" ca="1" si="37"/>
        <v>1.3507943017796453E-3</v>
      </c>
    </row>
    <row r="398" spans="6:20">
      <c r="F398" s="301">
        <f t="shared" si="38"/>
        <v>46023</v>
      </c>
      <c r="G398" s="648">
        <f t="shared" ca="1" si="29"/>
        <v>0</v>
      </c>
      <c r="H398" s="648">
        <f t="shared" ca="1" si="30"/>
        <v>-6.9189225049282044E-6</v>
      </c>
      <c r="I398" s="648">
        <f t="shared" ca="1" si="31"/>
        <v>-4.23765327849146E-3</v>
      </c>
      <c r="J398" s="648">
        <f t="shared" ca="1" si="32"/>
        <v>1.8769934137756739E-3</v>
      </c>
      <c r="P398" s="301">
        <f t="shared" si="33"/>
        <v>46023</v>
      </c>
      <c r="Q398" s="648">
        <f t="shared" ca="1" si="34"/>
        <v>0</v>
      </c>
      <c r="R398" s="648">
        <f t="shared" ca="1" si="35"/>
        <v>-6.6139538039688972E-6</v>
      </c>
      <c r="S398" s="648">
        <f t="shared" ca="1" si="36"/>
        <v>-3.7608593365768828E-3</v>
      </c>
      <c r="T398" s="648">
        <f t="shared" ca="1" si="37"/>
        <v>1.3722520874603905E-3</v>
      </c>
    </row>
    <row r="399" spans="6:20">
      <c r="F399" s="301">
        <f t="shared" si="38"/>
        <v>46054</v>
      </c>
      <c r="G399" s="648">
        <f t="shared" ca="1" si="29"/>
        <v>0</v>
      </c>
      <c r="H399" s="648">
        <f t="shared" ca="1" si="30"/>
        <v>-6.9292326886349898E-6</v>
      </c>
      <c r="I399" s="648">
        <f t="shared" ca="1" si="31"/>
        <v>-3.8851794313495835E-3</v>
      </c>
      <c r="J399" s="648">
        <f t="shared" ca="1" si="32"/>
        <v>2.0694550687267999E-3</v>
      </c>
      <c r="P399" s="301">
        <f t="shared" si="33"/>
        <v>46054</v>
      </c>
      <c r="Q399" s="648">
        <f t="shared" ca="1" si="34"/>
        <v>0</v>
      </c>
      <c r="R399" s="648">
        <f t="shared" ca="1" si="35"/>
        <v>-6.6919236032525475E-6</v>
      </c>
      <c r="S399" s="648">
        <f t="shared" ca="1" si="36"/>
        <v>-3.9034703558857853E-3</v>
      </c>
      <c r="T399" s="648">
        <f t="shared" ca="1" si="37"/>
        <v>1.041987069418715E-3</v>
      </c>
    </row>
    <row r="400" spans="6:20">
      <c r="F400" s="301">
        <f t="shared" si="38"/>
        <v>46082</v>
      </c>
      <c r="G400" s="648">
        <f t="shared" ca="1" si="29"/>
        <v>0</v>
      </c>
      <c r="H400" s="648">
        <f t="shared" ca="1" si="30"/>
        <v>-6.681758320636888E-6</v>
      </c>
      <c r="I400" s="648">
        <f t="shared" ca="1" si="31"/>
        <v>-5.5296877070298844E-3</v>
      </c>
      <c r="J400" s="648">
        <f t="shared" ca="1" si="32"/>
        <v>3.0245293915127647E-3</v>
      </c>
      <c r="P400" s="301">
        <f t="shared" si="33"/>
        <v>46082</v>
      </c>
      <c r="Q400" s="648">
        <f t="shared" ca="1" si="34"/>
        <v>0</v>
      </c>
      <c r="R400" s="648">
        <f t="shared" ca="1" si="35"/>
        <v>-6.5325654295955715E-6</v>
      </c>
      <c r="S400" s="648">
        <f t="shared" ca="1" si="36"/>
        <v>-5.2945633353355115E-3</v>
      </c>
      <c r="T400" s="648">
        <f t="shared" ca="1" si="37"/>
        <v>9.3685731558679208E-4</v>
      </c>
    </row>
    <row r="401" spans="6:20">
      <c r="F401" s="301">
        <f t="shared" si="38"/>
        <v>46113</v>
      </c>
      <c r="G401" s="648">
        <f t="shared" ca="1" si="29"/>
        <v>0</v>
      </c>
      <c r="H401" s="648">
        <f t="shared" ca="1" si="30"/>
        <v>-6.7727716260845838E-6</v>
      </c>
      <c r="I401" s="648">
        <f t="shared" ca="1" si="31"/>
        <v>-7.9745744158731258E-3</v>
      </c>
      <c r="J401" s="648">
        <f t="shared" ca="1" si="32"/>
        <v>3.424130508312917E-3</v>
      </c>
      <c r="P401" s="301">
        <f t="shared" si="33"/>
        <v>46113</v>
      </c>
      <c r="Q401" s="648">
        <f t="shared" ca="1" si="34"/>
        <v>0</v>
      </c>
      <c r="R401" s="648">
        <f t="shared" ca="1" si="35"/>
        <v>-6.1101657624629269E-6</v>
      </c>
      <c r="S401" s="648">
        <f t="shared" ca="1" si="36"/>
        <v>-6.9932845637757923E-3</v>
      </c>
      <c r="T401" s="648">
        <f t="shared" ca="1" si="37"/>
        <v>9.7500475356460115E-4</v>
      </c>
    </row>
    <row r="402" spans="6:20">
      <c r="F402" s="301">
        <f t="shared" si="38"/>
        <v>46143</v>
      </c>
      <c r="G402" s="648">
        <f t="shared" ref="G402:G421" ca="1" si="39">+IF(ISERROR(G163/C163-1),0,G163/C163-1)</f>
        <v>0</v>
      </c>
      <c r="H402" s="648">
        <f t="shared" ref="H402:H421" ca="1" si="40">+IF(ISERROR(H163/D163-1),0,H163/D163-1)</f>
        <v>-6.9468260879279597E-6</v>
      </c>
      <c r="I402" s="648">
        <f t="shared" ref="I402:I421" ca="1" si="41">+IF(ISERROR(I163/E163-1),0,I163/E163-1)</f>
        <v>-8.3287810581356148E-3</v>
      </c>
      <c r="J402" s="648">
        <f t="shared" ref="J402:J421" ca="1" si="42">+IF(ISERROR(J163/F163-1),0,J163/F163-1)</f>
        <v>1.2733987685680237E-3</v>
      </c>
      <c r="P402" s="301">
        <f t="shared" si="33"/>
        <v>46143</v>
      </c>
      <c r="Q402" s="648">
        <f t="shared" ca="1" si="34"/>
        <v>0</v>
      </c>
      <c r="R402" s="648">
        <f t="shared" ca="1" si="35"/>
        <v>-6.2983535861205198E-6</v>
      </c>
      <c r="S402" s="648">
        <f t="shared" ca="1" si="36"/>
        <v>-7.4554219710047942E-3</v>
      </c>
      <c r="T402" s="648">
        <f t="shared" ca="1" si="37"/>
        <v>1.4061460565810702E-3</v>
      </c>
    </row>
    <row r="403" spans="6:20">
      <c r="F403" s="301">
        <f t="shared" si="38"/>
        <v>46174</v>
      </c>
      <c r="G403" s="648">
        <f t="shared" ca="1" si="39"/>
        <v>0</v>
      </c>
      <c r="H403" s="648">
        <f t="shared" ca="1" si="40"/>
        <v>-6.9344029072215818E-6</v>
      </c>
      <c r="I403" s="648">
        <f t="shared" ca="1" si="41"/>
        <v>-7.7283311969329471E-3</v>
      </c>
      <c r="J403" s="648">
        <f t="shared" ca="1" si="42"/>
        <v>1.3373429473364506E-3</v>
      </c>
      <c r="P403" s="301">
        <f t="shared" ref="P403:P419" si="43">+L164</f>
        <v>46174</v>
      </c>
      <c r="Q403" s="648">
        <f t="shared" ref="Q403:Q419" ca="1" si="44">+IF(ISERROR(Q164/M164-1),0,Q164/M164-1)</f>
        <v>0</v>
      </c>
      <c r="R403" s="648">
        <f t="shared" ref="R403:R419" ca="1" si="45">+IF(ISERROR(R164/N164-1),0,R164/N164-1)</f>
        <v>-6.3733619047878776E-6</v>
      </c>
      <c r="S403" s="648">
        <f t="shared" ref="S403:S419" ca="1" si="46">+IF(ISERROR(S164/O164-1),0,S164/O164-1)</f>
        <v>-6.6280484990451916E-3</v>
      </c>
      <c r="T403" s="648">
        <f t="shared" ref="T403:T419" ca="1" si="47">+IF(ISERROR(T164/P164-1),0,T164/P164-1)</f>
        <v>1.4370907814913458E-3</v>
      </c>
    </row>
    <row r="404" spans="6:20">
      <c r="F404" s="301">
        <f t="shared" si="38"/>
        <v>46204</v>
      </c>
      <c r="G404" s="648">
        <f t="shared" ca="1" si="39"/>
        <v>0</v>
      </c>
      <c r="H404" s="648">
        <f t="shared" ca="1" si="40"/>
        <v>-6.9172824912477893E-6</v>
      </c>
      <c r="I404" s="648">
        <f t="shared" ca="1" si="41"/>
        <v>-5.2399617688994038E-3</v>
      </c>
      <c r="J404" s="648">
        <f t="shared" ca="1" si="42"/>
        <v>1.9115729585215124E-3</v>
      </c>
      <c r="P404" s="301">
        <f t="shared" si="43"/>
        <v>46204</v>
      </c>
      <c r="Q404" s="648">
        <f t="shared" ca="1" si="44"/>
        <v>0</v>
      </c>
      <c r="R404" s="648">
        <f t="shared" ca="1" si="45"/>
        <v>-6.5598102385600043E-6</v>
      </c>
      <c r="S404" s="648">
        <f t="shared" ca="1" si="46"/>
        <v>-4.3898466017675553E-3</v>
      </c>
      <c r="T404" s="648">
        <f t="shared" ca="1" si="47"/>
        <v>9.4078299465838455E-4</v>
      </c>
    </row>
    <row r="405" spans="6:20">
      <c r="F405" s="301">
        <f t="shared" si="38"/>
        <v>46235</v>
      </c>
      <c r="G405" s="648">
        <f t="shared" ca="1" si="39"/>
        <v>0</v>
      </c>
      <c r="H405" s="648">
        <f t="shared" ca="1" si="40"/>
        <v>-7.1531786151046717E-6</v>
      </c>
      <c r="I405" s="648">
        <f t="shared" ca="1" si="41"/>
        <v>-4.7658427885768351E-3</v>
      </c>
      <c r="J405" s="648">
        <f t="shared" ca="1" si="42"/>
        <v>1.2867195261236919E-3</v>
      </c>
      <c r="P405" s="301">
        <f t="shared" si="43"/>
        <v>46235</v>
      </c>
      <c r="Q405" s="648">
        <f t="shared" ca="1" si="44"/>
        <v>0</v>
      </c>
      <c r="R405" s="648">
        <f t="shared" ca="1" si="45"/>
        <v>-6.6921094874494713E-6</v>
      </c>
      <c r="S405" s="648">
        <f t="shared" ca="1" si="46"/>
        <v>-4.242219125692559E-3</v>
      </c>
      <c r="T405" s="648">
        <f t="shared" ca="1" si="47"/>
        <v>1.8480425310309911E-3</v>
      </c>
    </row>
    <row r="406" spans="6:20">
      <c r="F406" s="301">
        <f t="shared" si="38"/>
        <v>46266</v>
      </c>
      <c r="G406" s="648">
        <f t="shared" ca="1" si="39"/>
        <v>0</v>
      </c>
      <c r="H406" s="648">
        <f t="shared" ca="1" si="40"/>
        <v>-6.8197943385861493E-6</v>
      </c>
      <c r="I406" s="648">
        <f t="shared" ca="1" si="41"/>
        <v>-8.3051200839553418E-3</v>
      </c>
      <c r="J406" s="648">
        <f t="shared" ca="1" si="42"/>
        <v>1.3460028156115911E-3</v>
      </c>
      <c r="P406" s="301">
        <f t="shared" si="43"/>
        <v>46266</v>
      </c>
      <c r="Q406" s="648">
        <f t="shared" ca="1" si="44"/>
        <v>0</v>
      </c>
      <c r="R406" s="648">
        <f t="shared" ca="1" si="45"/>
        <v>-6.17001575931031E-6</v>
      </c>
      <c r="S406" s="648">
        <f t="shared" ca="1" si="46"/>
        <v>-6.9027909942779297E-3</v>
      </c>
      <c r="T406" s="648">
        <f t="shared" ca="1" si="47"/>
        <v>9.527019873221132E-4</v>
      </c>
    </row>
    <row r="407" spans="6:20">
      <c r="F407" s="301">
        <f t="shared" si="38"/>
        <v>46296</v>
      </c>
      <c r="G407" s="648">
        <f t="shared" ca="1" si="39"/>
        <v>0</v>
      </c>
      <c r="H407" s="648">
        <f t="shared" ca="1" si="40"/>
        <v>-6.8777656169194401E-6</v>
      </c>
      <c r="I407" s="648">
        <f t="shared" ca="1" si="41"/>
        <v>-6.3029702279505662E-3</v>
      </c>
      <c r="J407" s="648">
        <f t="shared" ca="1" si="42"/>
        <v>2.3329522071822151E-3</v>
      </c>
      <c r="P407" s="301">
        <f t="shared" si="43"/>
        <v>46296</v>
      </c>
      <c r="Q407" s="648">
        <f t="shared" ca="1" si="44"/>
        <v>0</v>
      </c>
      <c r="R407" s="648">
        <f t="shared" ca="1" si="45"/>
        <v>-6.1916057051414342E-6</v>
      </c>
      <c r="S407" s="648">
        <f t="shared" ca="1" si="46"/>
        <v>-6.1062498496188278E-3</v>
      </c>
      <c r="T407" s="648">
        <f t="shared" ca="1" si="47"/>
        <v>9.2598387936115856E-4</v>
      </c>
    </row>
    <row r="408" spans="6:20">
      <c r="F408" s="301">
        <f t="shared" si="38"/>
        <v>46327</v>
      </c>
      <c r="G408" s="648">
        <f t="shared" ca="1" si="39"/>
        <v>0</v>
      </c>
      <c r="H408" s="648">
        <f t="shared" ca="1" si="40"/>
        <v>-7.0554819360246768E-6</v>
      </c>
      <c r="I408" s="648">
        <f t="shared" ca="1" si="41"/>
        <v>-4.965150721745859E-3</v>
      </c>
      <c r="J408" s="648">
        <f t="shared" ca="1" si="42"/>
        <v>1.9715591791800158E-3</v>
      </c>
      <c r="P408" s="301">
        <f t="shared" si="43"/>
        <v>46327</v>
      </c>
      <c r="Q408" s="648">
        <f t="shared" ca="1" si="44"/>
        <v>0</v>
      </c>
      <c r="R408" s="648">
        <f t="shared" ca="1" si="45"/>
        <v>-6.4428189131549018E-6</v>
      </c>
      <c r="S408" s="648">
        <f t="shared" ca="1" si="46"/>
        <v>-4.3844197499750548E-3</v>
      </c>
      <c r="T408" s="648">
        <f t="shared" ca="1" si="47"/>
        <v>9.250539631007193E-4</v>
      </c>
    </row>
    <row r="409" spans="6:20">
      <c r="F409" s="301">
        <f t="shared" si="38"/>
        <v>46357</v>
      </c>
      <c r="G409" s="648">
        <f t="shared" ca="1" si="39"/>
        <v>0</v>
      </c>
      <c r="H409" s="648">
        <f t="shared" ca="1" si="40"/>
        <v>-6.8837845914604401E-6</v>
      </c>
      <c r="I409" s="648">
        <f t="shared" ca="1" si="41"/>
        <v>-4.6738957980323459E-3</v>
      </c>
      <c r="J409" s="648">
        <f t="shared" ca="1" si="42"/>
        <v>1.8682033443595536E-3</v>
      </c>
      <c r="P409" s="301">
        <f t="shared" si="43"/>
        <v>46357</v>
      </c>
      <c r="Q409" s="648">
        <f t="shared" ca="1" si="44"/>
        <v>0</v>
      </c>
      <c r="R409" s="648">
        <f t="shared" ca="1" si="45"/>
        <v>-6.4578179075347464E-6</v>
      </c>
      <c r="S409" s="648">
        <f t="shared" ca="1" si="46"/>
        <v>-4.2411712822184588E-3</v>
      </c>
      <c r="T409" s="648">
        <f t="shared" ca="1" si="47"/>
        <v>1.3947609377387149E-3</v>
      </c>
    </row>
    <row r="410" spans="6:20">
      <c r="F410" s="301">
        <f t="shared" si="38"/>
        <v>46388</v>
      </c>
      <c r="G410" s="648">
        <f t="shared" ca="1" si="39"/>
        <v>0</v>
      </c>
      <c r="H410" s="648">
        <f t="shared" ca="1" si="40"/>
        <v>5.5168461453147799E-5</v>
      </c>
      <c r="I410" s="648">
        <f t="shared" ca="1" si="41"/>
        <v>-4.7520262311099293E-3</v>
      </c>
      <c r="J410" s="648">
        <f t="shared" ca="1" si="42"/>
        <v>1.2297666091691806E-3</v>
      </c>
      <c r="P410" s="301">
        <f t="shared" si="43"/>
        <v>46388</v>
      </c>
      <c r="Q410" s="648">
        <f t="shared" ca="1" si="44"/>
        <v>0</v>
      </c>
      <c r="R410" s="648">
        <f t="shared" ca="1" si="45"/>
        <v>5.4615061025442557E-5</v>
      </c>
      <c r="S410" s="648">
        <f t="shared" ca="1" si="46"/>
        <v>-4.0307927845490976E-3</v>
      </c>
      <c r="T410" s="648">
        <f t="shared" ca="1" si="47"/>
        <v>9.3593307273520665E-4</v>
      </c>
    </row>
    <row r="411" spans="6:20">
      <c r="F411" s="301">
        <f t="shared" si="38"/>
        <v>46419</v>
      </c>
      <c r="G411" s="648">
        <f t="shared" ca="1" si="39"/>
        <v>0</v>
      </c>
      <c r="H411" s="648">
        <f t="shared" ca="1" si="40"/>
        <v>5.5080258210882249E-5</v>
      </c>
      <c r="I411" s="648">
        <f t="shared" ca="1" si="41"/>
        <v>-4.7146901152902432E-3</v>
      </c>
      <c r="J411" s="648">
        <f t="shared" ca="1" si="42"/>
        <v>1.3511075402623529E-3</v>
      </c>
      <c r="P411" s="301">
        <f t="shared" si="43"/>
        <v>46419</v>
      </c>
      <c r="Q411" s="648">
        <f t="shared" ca="1" si="44"/>
        <v>0</v>
      </c>
      <c r="R411" s="648">
        <f t="shared" ca="1" si="45"/>
        <v>5.4309012835096482E-5</v>
      </c>
      <c r="S411" s="648">
        <f t="shared" ca="1" si="46"/>
        <v>-3.9730318429909151E-3</v>
      </c>
      <c r="T411" s="648">
        <f t="shared" ca="1" si="47"/>
        <v>1.4930726527522253E-3</v>
      </c>
    </row>
    <row r="412" spans="6:20">
      <c r="F412" s="301">
        <f t="shared" si="38"/>
        <v>46447</v>
      </c>
      <c r="G412" s="648">
        <f t="shared" ca="1" si="39"/>
        <v>0</v>
      </c>
      <c r="H412" s="648">
        <f t="shared" ca="1" si="40"/>
        <v>5.5022495852430353E-5</v>
      </c>
      <c r="I412" s="648">
        <f t="shared" ca="1" si="41"/>
        <v>-6.867853531992596E-3</v>
      </c>
      <c r="J412" s="648">
        <f t="shared" ca="1" si="42"/>
        <v>1.2845939500882864E-3</v>
      </c>
      <c r="P412" s="301">
        <f t="shared" si="43"/>
        <v>46447</v>
      </c>
      <c r="Q412" s="648">
        <f t="shared" ca="1" si="44"/>
        <v>0</v>
      </c>
      <c r="R412" s="648">
        <f t="shared" ca="1" si="45"/>
        <v>5.451571969272706E-5</v>
      </c>
      <c r="S412" s="648">
        <f t="shared" ca="1" si="46"/>
        <v>-5.9714269450077406E-3</v>
      </c>
      <c r="T412" s="648">
        <f t="shared" ca="1" si="47"/>
        <v>9.115351701527441E-4</v>
      </c>
    </row>
    <row r="413" spans="6:20">
      <c r="F413" s="301">
        <f t="shared" si="38"/>
        <v>46478</v>
      </c>
      <c r="G413" s="648">
        <f t="shared" ca="1" si="39"/>
        <v>0</v>
      </c>
      <c r="H413" s="648">
        <f t="shared" ca="1" si="40"/>
        <v>5.5336604539046874E-5</v>
      </c>
      <c r="I413" s="648">
        <f t="shared" ca="1" si="41"/>
        <v>-8.0962317503151526E-3</v>
      </c>
      <c r="J413" s="648">
        <f t="shared" ca="1" si="42"/>
        <v>2.0024729559802168E-3</v>
      </c>
      <c r="P413" s="301">
        <f t="shared" si="43"/>
        <v>46478</v>
      </c>
      <c r="Q413" s="648">
        <f t="shared" ca="1" si="44"/>
        <v>0</v>
      </c>
      <c r="R413" s="648">
        <f t="shared" ca="1" si="45"/>
        <v>5.4347324584869128E-5</v>
      </c>
      <c r="S413" s="648">
        <f t="shared" ca="1" si="46"/>
        <v>-6.9206730625648305E-3</v>
      </c>
      <c r="T413" s="648">
        <f t="shared" ca="1" si="47"/>
        <v>9.4245020572381044E-4</v>
      </c>
    </row>
    <row r="414" spans="6:20">
      <c r="F414" s="301">
        <f t="shared" si="38"/>
        <v>46508</v>
      </c>
      <c r="G414" s="648">
        <f t="shared" ca="1" si="39"/>
        <v>0</v>
      </c>
      <c r="H414" s="648">
        <f t="shared" ca="1" si="40"/>
        <v>5.5222827286760534E-5</v>
      </c>
      <c r="I414" s="648">
        <f t="shared" ca="1" si="41"/>
        <v>-8.6666483738186972E-3</v>
      </c>
      <c r="J414" s="648">
        <f t="shared" ca="1" si="42"/>
        <v>1.9648520026174232E-3</v>
      </c>
      <c r="P414" s="301">
        <f t="shared" si="43"/>
        <v>46508</v>
      </c>
      <c r="Q414" s="648">
        <f t="shared" ca="1" si="44"/>
        <v>0</v>
      </c>
      <c r="R414" s="648">
        <f t="shared" ca="1" si="45"/>
        <v>5.4397097997149757E-5</v>
      </c>
      <c r="S414" s="648">
        <f t="shared" ca="1" si="46"/>
        <v>-7.8162432387186564E-3</v>
      </c>
      <c r="T414" s="648">
        <f t="shared" ca="1" si="47"/>
        <v>1.3978164423833483E-3</v>
      </c>
    </row>
    <row r="415" spans="6:20">
      <c r="F415" s="301">
        <f t="shared" si="38"/>
        <v>46539</v>
      </c>
      <c r="G415" s="648">
        <f t="shared" ca="1" si="39"/>
        <v>0</v>
      </c>
      <c r="H415" s="648">
        <f t="shared" ca="1" si="40"/>
        <v>5.528613030714169E-5</v>
      </c>
      <c r="I415" s="648">
        <f t="shared" ca="1" si="41"/>
        <v>-7.8863551327691406E-3</v>
      </c>
      <c r="J415" s="648">
        <f t="shared" ca="1" si="42"/>
        <v>1.9856363675503363E-3</v>
      </c>
      <c r="P415" s="301">
        <f t="shared" si="43"/>
        <v>46539</v>
      </c>
      <c r="Q415" s="648">
        <f t="shared" ca="1" si="44"/>
        <v>0</v>
      </c>
      <c r="R415" s="648">
        <f t="shared" ca="1" si="45"/>
        <v>5.4425992941142809E-5</v>
      </c>
      <c r="S415" s="648">
        <f t="shared" ca="1" si="46"/>
        <v>-7.2403842991517475E-3</v>
      </c>
      <c r="T415" s="648">
        <f t="shared" ca="1" si="47"/>
        <v>1.4337752483606359E-3</v>
      </c>
    </row>
    <row r="416" spans="6:20">
      <c r="F416" s="301">
        <f t="shared" si="38"/>
        <v>46569</v>
      </c>
      <c r="G416" s="648">
        <f t="shared" ca="1" si="39"/>
        <v>0</v>
      </c>
      <c r="H416" s="648">
        <f t="shared" ca="1" si="40"/>
        <v>5.506999056525963E-5</v>
      </c>
      <c r="I416" s="648">
        <f t="shared" ca="1" si="41"/>
        <v>-5.3795716847671038E-3</v>
      </c>
      <c r="J416" s="648">
        <f t="shared" ca="1" si="42"/>
        <v>1.2699301640404226E-3</v>
      </c>
      <c r="P416" s="301">
        <f t="shared" si="43"/>
        <v>46569</v>
      </c>
      <c r="Q416" s="648">
        <f t="shared" ca="1" si="44"/>
        <v>0</v>
      </c>
      <c r="R416" s="648">
        <f t="shared" ca="1" si="45"/>
        <v>5.4307718243773451E-5</v>
      </c>
      <c r="S416" s="648">
        <f t="shared" ca="1" si="46"/>
        <v>-4.6107979579557146E-3</v>
      </c>
      <c r="T416" s="648">
        <f t="shared" ca="1" si="47"/>
        <v>1.7780929409021429E-3</v>
      </c>
    </row>
    <row r="417" spans="6:20">
      <c r="F417" s="301">
        <f t="shared" si="38"/>
        <v>46600</v>
      </c>
      <c r="G417" s="648">
        <f t="shared" ca="1" si="39"/>
        <v>0</v>
      </c>
      <c r="H417" s="648">
        <f t="shared" ca="1" si="40"/>
        <v>5.476766614842532E-5</v>
      </c>
      <c r="I417" s="648">
        <f t="shared" ca="1" si="41"/>
        <v>-6.6180176847644434E-3</v>
      </c>
      <c r="J417" s="648">
        <f t="shared" ca="1" si="42"/>
        <v>1.2613695259804381E-3</v>
      </c>
      <c r="P417" s="301">
        <f t="shared" si="43"/>
        <v>46600</v>
      </c>
      <c r="Q417" s="648">
        <f t="shared" ca="1" si="44"/>
        <v>0</v>
      </c>
      <c r="R417" s="648">
        <f t="shared" ca="1" si="45"/>
        <v>5.4087289495186042E-5</v>
      </c>
      <c r="S417" s="648">
        <f t="shared" ca="1" si="46"/>
        <v>-5.9108546305046694E-3</v>
      </c>
      <c r="T417" s="648">
        <f t="shared" ca="1" si="47"/>
        <v>9.0360575865444659E-4</v>
      </c>
    </row>
    <row r="418" spans="6:20">
      <c r="F418" s="301">
        <f t="shared" si="38"/>
        <v>46631</v>
      </c>
      <c r="G418" s="648">
        <f t="shared" ca="1" si="39"/>
        <v>0</v>
      </c>
      <c r="H418" s="648">
        <f t="shared" ca="1" si="40"/>
        <v>5.5478552665411129E-5</v>
      </c>
      <c r="I418" s="648">
        <f t="shared" ca="1" si="41"/>
        <v>-8.774230685320239E-3</v>
      </c>
      <c r="J418" s="648">
        <f t="shared" ca="1" si="42"/>
        <v>1.3392723663714357E-3</v>
      </c>
      <c r="P418" s="301">
        <f t="shared" si="43"/>
        <v>46631</v>
      </c>
      <c r="Q418" s="648">
        <f t="shared" ca="1" si="44"/>
        <v>0</v>
      </c>
      <c r="R418" s="648">
        <f t="shared" ca="1" si="45"/>
        <v>5.4503581160991743E-5</v>
      </c>
      <c r="S418" s="648">
        <f t="shared" ca="1" si="46"/>
        <v>-7.6316873146253794E-3</v>
      </c>
      <c r="T418" s="648">
        <f t="shared" ca="1" si="47"/>
        <v>6.195210551931396E-4</v>
      </c>
    </row>
    <row r="419" spans="6:20">
      <c r="F419" s="301">
        <f t="shared" si="38"/>
        <v>46661</v>
      </c>
      <c r="G419" s="648">
        <f t="shared" ca="1" si="39"/>
        <v>0</v>
      </c>
      <c r="H419" s="648">
        <f t="shared" ca="1" si="40"/>
        <v>5.536064369127125E-5</v>
      </c>
      <c r="I419" s="648">
        <f t="shared" ca="1" si="41"/>
        <v>-8.3525029190824052E-3</v>
      </c>
      <c r="J419" s="648">
        <f t="shared" ca="1" si="42"/>
        <v>1.9596208833294604E-3</v>
      </c>
      <c r="P419" s="301">
        <f t="shared" si="43"/>
        <v>46661</v>
      </c>
      <c r="Q419" s="648">
        <f t="shared" ca="1" si="44"/>
        <v>0</v>
      </c>
      <c r="R419" s="648">
        <f t="shared" ca="1" si="45"/>
        <v>-1</v>
      </c>
      <c r="S419" s="648">
        <f t="shared" ca="1" si="46"/>
        <v>-1</v>
      </c>
      <c r="T419" s="648">
        <f t="shared" ca="1" si="47"/>
        <v>-1</v>
      </c>
    </row>
    <row r="420" spans="6:20">
      <c r="F420" s="301">
        <f t="shared" si="38"/>
        <v>46692</v>
      </c>
      <c r="G420" s="648">
        <f t="shared" ca="1" si="39"/>
        <v>0</v>
      </c>
      <c r="H420" s="648">
        <f t="shared" ca="1" si="40"/>
        <v>5.5204611856041197E-5</v>
      </c>
      <c r="I420" s="648">
        <f t="shared" ca="1" si="41"/>
        <v>-5.5458319366421538E-3</v>
      </c>
      <c r="J420" s="648">
        <f t="shared" ca="1" si="42"/>
        <v>1.3142249202078293E-3</v>
      </c>
      <c r="P420" s="301">
        <f t="shared" ref="P420:P421" si="48">+L181</f>
        <v>46692</v>
      </c>
      <c r="Q420" s="648">
        <f t="shared" ref="Q420:Q421" ca="1" si="49">+IF(ISERROR(Q181/M181-1),0,Q181/M181-1)</f>
        <v>0</v>
      </c>
      <c r="R420" s="648">
        <f t="shared" ref="R420:R421" ca="1" si="50">+IF(ISERROR(R181/N181-1),0,R181/N181-1)</f>
        <v>5.4840136570977194E-5</v>
      </c>
      <c r="S420" s="648">
        <f t="shared" ref="S420:S421" ca="1" si="51">+IF(ISERROR(S181/O181-1),0,S181/O181-1)</f>
        <v>-5.3294141549738994E-3</v>
      </c>
      <c r="T420" s="648">
        <f t="shared" ref="T420:T421" ca="1" si="52">+IF(ISERROR(T181/P181-1),0,T181/P181-1)</f>
        <v>3.2109109019025084E-3</v>
      </c>
    </row>
    <row r="421" spans="6:20">
      <c r="F421" s="302">
        <f t="shared" si="38"/>
        <v>46722</v>
      </c>
      <c r="G421" s="312">
        <f t="shared" ca="1" si="39"/>
        <v>0</v>
      </c>
      <c r="H421" s="313">
        <f t="shared" ca="1" si="40"/>
        <v>5.5134950130986127E-5</v>
      </c>
      <c r="I421" s="313">
        <f t="shared" ca="1" si="41"/>
        <v>-4.5334045260184697E-3</v>
      </c>
      <c r="J421" s="314">
        <f t="shared" ca="1" si="42"/>
        <v>1.2382457460433649E-3</v>
      </c>
      <c r="P421" s="302">
        <f t="shared" si="48"/>
        <v>46722</v>
      </c>
      <c r="Q421" s="312">
        <f t="shared" ca="1" si="49"/>
        <v>0</v>
      </c>
      <c r="R421" s="313">
        <f t="shared" ca="1" si="50"/>
        <v>5.4320522934636628E-5</v>
      </c>
      <c r="S421" s="313">
        <f t="shared" ca="1" si="51"/>
        <v>-3.9290793963061565E-3</v>
      </c>
      <c r="T421" s="314">
        <f t="shared" ca="1" si="52"/>
        <v>9.3094810535720995E-4</v>
      </c>
    </row>
    <row r="450676" spans="7:20">
      <c r="G450676" s="462" t="s">
        <v>306</v>
      </c>
      <c r="H450676" s="45" t="str">
        <f>+G450676</f>
        <v>d194</v>
      </c>
      <c r="I450676" s="45" t="str">
        <f>+H450676</f>
        <v>d194</v>
      </c>
      <c r="J450676" s="45" t="str">
        <f>+I450676</f>
        <v>d194</v>
      </c>
      <c r="Q450676" s="462" t="s">
        <v>308</v>
      </c>
      <c r="R450676" s="45" t="str">
        <f>+Q450676</f>
        <v>d226</v>
      </c>
      <c r="S450676" s="45" t="str">
        <f t="shared" ref="S450676:T450677" si="53">+R450676</f>
        <v>d226</v>
      </c>
      <c r="T450676" s="45" t="str">
        <f t="shared" si="53"/>
        <v>d226</v>
      </c>
    </row>
    <row r="450677" spans="7:20">
      <c r="G450677" s="462" t="s">
        <v>307</v>
      </c>
      <c r="H450677" s="45" t="str">
        <f>+G450677</f>
        <v>aaa224</v>
      </c>
      <c r="I450677" s="45" t="str">
        <f t="shared" ref="I450677:J450677" si="54">+H450677</f>
        <v>aaa224</v>
      </c>
      <c r="J450677" s="45" t="str">
        <f t="shared" si="54"/>
        <v>aaa224</v>
      </c>
      <c r="Q450677" s="462" t="s">
        <v>309</v>
      </c>
      <c r="R450677" s="45" t="str">
        <f>+Q450677</f>
        <v>aaa256</v>
      </c>
      <c r="S450677" s="45" t="str">
        <f t="shared" si="53"/>
        <v>aaa256</v>
      </c>
      <c r="T450677" s="45" t="str">
        <f t="shared" si="53"/>
        <v>aaa256</v>
      </c>
    </row>
    <row r="450678" spans="7:20">
      <c r="G450678" s="45">
        <v>2</v>
      </c>
      <c r="H450678" s="45">
        <v>11</v>
      </c>
      <c r="I450678" s="45">
        <v>23</v>
      </c>
      <c r="J450678" s="45">
        <v>20</v>
      </c>
      <c r="Q450678" s="45">
        <v>2</v>
      </c>
      <c r="R450678" s="45">
        <v>11</v>
      </c>
      <c r="S450678" s="45">
        <v>23</v>
      </c>
      <c r="T450678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5" priority="7">
      <formula>AND(G242&lt;0.05,G242&gt;-0.05)</formula>
    </cfRule>
    <cfRule type="expression" dxfId="4" priority="8">
      <formula>OR(G242&lt;-0.05,G242&gt;0.05)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482023"/>
  <sheetViews>
    <sheetView showGridLines="0" topLeftCell="H7" zoomScale="80" zoomScaleNormal="80" workbookViewId="0">
      <selection activeCell="R125" sqref="R125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8" t="s">
        <v>213</v>
      </c>
      <c r="D1" s="689"/>
      <c r="E1" s="689"/>
      <c r="F1" s="690"/>
      <c r="G1" s="682" t="s">
        <v>214</v>
      </c>
      <c r="H1" s="683"/>
      <c r="I1" s="683"/>
      <c r="J1" s="684"/>
      <c r="M1" s="688" t="s">
        <v>215</v>
      </c>
      <c r="N1" s="689"/>
      <c r="O1" s="689"/>
      <c r="P1" s="690"/>
      <c r="Q1" s="682" t="s">
        <v>216</v>
      </c>
      <c r="R1" s="683"/>
      <c r="S1" s="683"/>
      <c r="T1" s="684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153</v>
      </c>
      <c r="D3" s="296">
        <v>3.9470000000000001</v>
      </c>
      <c r="E3" s="298">
        <v>7.0000000000000007E-2</v>
      </c>
      <c r="F3" s="295">
        <v>0.46</v>
      </c>
      <c r="G3" s="294">
        <f ca="1">+IF(ISERROR(HLOOKUP($B3,INDIRECT("'Monthly Resource Report'!"&amp;'HMPL Validation'!G$482021&amp;":"&amp;'HMPL Validation'!G$482022),'HMPL Validation'!G$482023,FALSE)),0,HLOOKUP($B3,INDIRECT("'Monthly Resource Report'!"&amp;'HMPL Validation'!G$482021&amp;":"&amp;'HMPL Validation'!G$482022),'HMPL Validation'!G$482023,FALSE))</f>
        <v>153</v>
      </c>
      <c r="H3" s="296">
        <f ca="1">+IF(ISERROR(HLOOKUP($B3,INDIRECT("'Monthly Resource Report'!"&amp;'HMPL Validation'!H$482021&amp;":"&amp;'HMPL Validation'!H$482022),'HMPL Validation'!H$482023,FALSE)),0,HLOOKUP($B3,INDIRECT("'Monthly Resource Report'!"&amp;'HMPL Validation'!H$482021&amp;":"&amp;'HMPL Validation'!H$482022),'HMPL Validation'!H$482023,FALSE))</f>
        <v>3.94699757918506</v>
      </c>
      <c r="I3" s="315">
        <f ca="1">+IF(ISERROR(HLOOKUP($B3,INDIRECT("'Monthly Resource Report'!"&amp;'HMPL Validation'!I$482021&amp;":"&amp;'HMPL Validation'!I$482022),'HMPL Validation'!I$482023,FALSE)),0,HLOOKUP($B3,INDIRECT("'Monthly Resource Report'!"&amp;'HMPL Validation'!I$482021&amp;":"&amp;'HMPL Validation'!I$482022),'HMPL Validation'!I$482023,FALSE))</f>
        <v>6.9756298786351159E-2</v>
      </c>
      <c r="J3" s="316">
        <f ca="1">+IF(ISERROR(HLOOKUP($B3,INDIRECT("'Monthly Resource Report'!"&amp;'HMPL Validation'!J$482021&amp;":"&amp;'HMPL Validation'!J$482022),'HMPL Validation'!J$482023,FALSE)),0,HLOOKUP($B3,INDIRECT("'Monthly Resource Report'!"&amp;'HMPL Validation'!J$482021&amp;":"&amp;'HMPL Validation'!J$482022),'HMPL Validation'!J$482023,FALSE))</f>
        <v>0.46114995586262175</v>
      </c>
      <c r="L3" s="300">
        <v>41275</v>
      </c>
      <c r="M3" s="294">
        <v>152</v>
      </c>
      <c r="N3" s="296">
        <v>3.9470000000000001</v>
      </c>
      <c r="O3" s="298">
        <v>7.0000000000000007E-2</v>
      </c>
      <c r="P3" s="295">
        <v>0.46</v>
      </c>
      <c r="Q3" s="294">
        <f ca="1">+IF(ISERROR(HLOOKUP($B3,INDIRECT("'Monthly Resource Report'!"&amp;'HMPL Validation'!Q$482021&amp;":"&amp;'HMPL Validation'!Q$482022),'HMPL Validation'!Q$482023,FALSE)),0,HLOOKUP($B3,INDIRECT("'Monthly Resource Report'!"&amp;'HMPL Validation'!Q$482021&amp;":"&amp;'HMPL Validation'!Q$482022),'HMPL Validation'!Q$482023,FALSE))</f>
        <v>152</v>
      </c>
      <c r="R3" s="296">
        <f ca="1">+IF(ISERROR(HLOOKUP($B3,INDIRECT("'Monthly Resource Report'!"&amp;'HMPL Validation'!R$482021&amp;":"&amp;'HMPL Validation'!R$482022),'HMPL Validation'!R$482023,FALSE)),0,HLOOKUP($B3,INDIRECT("'Monthly Resource Report'!"&amp;'HMPL Validation'!R$482021&amp;":"&amp;'HMPL Validation'!R$482022),'HMPL Validation'!R$482023,FALSE))</f>
        <v>3.947003472308753</v>
      </c>
      <c r="S3" s="315">
        <f ca="1">+IF(ISERROR(HLOOKUP($B3,INDIRECT("'Monthly Resource Report'!"&amp;'HMPL Validation'!S$482021&amp;":"&amp;'HMPL Validation'!S$482022),'HMPL Validation'!S$482023,FALSE)),0,HLOOKUP($B3,INDIRECT("'Monthly Resource Report'!"&amp;'HMPL Validation'!S$482021&amp;":"&amp;'HMPL Validation'!S$482022),'HMPL Validation'!S$482023,FALSE))</f>
        <v>6.9754881009971015E-2</v>
      </c>
      <c r="T3" s="316">
        <f ca="1">+IF(ISERROR(HLOOKUP($B3,INDIRECT("'Monthly Resource Report'!"&amp;'HMPL Validation'!T$482021&amp;":"&amp;'HMPL Validation'!T$482022),'HMPL Validation'!T$482023,FALSE)),0,HLOOKUP($B3,INDIRECT("'Monthly Resource Report'!"&amp;'HMPL Validation'!T$482021&amp;":"&amp;'HMPL Validation'!T$482022),'HMPL Validation'!T$482023,FALSE))</f>
        <v>0.46203919837307494</v>
      </c>
    </row>
    <row r="4" spans="2:20">
      <c r="B4" s="301">
        <v>41306</v>
      </c>
      <c r="C4" s="294">
        <v>153</v>
      </c>
      <c r="D4" s="297">
        <v>3.9470000000000001</v>
      </c>
      <c r="E4" s="299">
        <v>7.0000000000000007E-2</v>
      </c>
      <c r="F4" s="295">
        <v>0.46</v>
      </c>
      <c r="G4" s="294">
        <f ca="1">+IF(ISERROR(HLOOKUP($B4,INDIRECT("'Monthly Resource Report'!"&amp;'HMPL Validation'!G$482021&amp;":"&amp;'HMPL Validation'!G$482022),'HMPL Validation'!G$482023,FALSE)),0,HLOOKUP($B4,INDIRECT("'Monthly Resource Report'!"&amp;'HMPL Validation'!G$482021&amp;":"&amp;'HMPL Validation'!G$482022),'HMPL Validation'!G$482023,FALSE))</f>
        <v>153</v>
      </c>
      <c r="H4" s="297">
        <f ca="1">+IF(ISERROR(HLOOKUP($B4,INDIRECT("'Monthly Resource Report'!"&amp;'HMPL Validation'!H$482021&amp;":"&amp;'HMPL Validation'!H$482022),'HMPL Validation'!H$482023,FALSE)),0,HLOOKUP($B4,INDIRECT("'Monthly Resource Report'!"&amp;'HMPL Validation'!H$482021&amp;":"&amp;'HMPL Validation'!H$482022),'HMPL Validation'!H$482023,FALSE))</f>
        <v>3.9469977774753939</v>
      </c>
      <c r="I4" s="317">
        <f ca="1">+IF(ISERROR(HLOOKUP($B4,INDIRECT("'Monthly Resource Report'!"&amp;'HMPL Validation'!I$482021&amp;":"&amp;'HMPL Validation'!I$482022),'HMPL Validation'!I$482023,FALSE)),0,HLOOKUP($B4,INDIRECT("'Monthly Resource Report'!"&amp;'HMPL Validation'!I$482021&amp;":"&amp;'HMPL Validation'!I$482022),'HMPL Validation'!I$482023,FALSE))</f>
        <v>6.9754991867758423E-2</v>
      </c>
      <c r="J4" s="318">
        <f ca="1">+IF(ISERROR(HLOOKUP($B4,INDIRECT("'Monthly Resource Report'!"&amp;'HMPL Validation'!J$482021&amp;":"&amp;'HMPL Validation'!J$482022),'HMPL Validation'!J$482023,FALSE)),0,HLOOKUP($B4,INDIRECT("'Monthly Resource Report'!"&amp;'HMPL Validation'!J$482021&amp;":"&amp;'HMPL Validation'!J$482022),'HMPL Validation'!J$482023,FALSE))</f>
        <v>0.46096040216870238</v>
      </c>
      <c r="L4" s="301">
        <v>41306</v>
      </c>
      <c r="M4" s="294">
        <v>152</v>
      </c>
      <c r="N4" s="297">
        <v>3.9470000000000001</v>
      </c>
      <c r="O4" s="299">
        <v>7.0000000000000007E-2</v>
      </c>
      <c r="P4" s="295">
        <v>0.46</v>
      </c>
      <c r="Q4" s="294">
        <f ca="1">+IF(ISERROR(HLOOKUP($B4,INDIRECT("'Monthly Resource Report'!"&amp;'HMPL Validation'!Q$482021&amp;":"&amp;'HMPL Validation'!Q$482022),'HMPL Validation'!Q$482023,FALSE)),0,HLOOKUP($B4,INDIRECT("'Monthly Resource Report'!"&amp;'HMPL Validation'!Q$482021&amp;":"&amp;'HMPL Validation'!Q$482022),'HMPL Validation'!Q$482023,FALSE))</f>
        <v>152</v>
      </c>
      <c r="R4" s="297">
        <f ca="1">+IF(ISERROR(HLOOKUP($B4,INDIRECT("'Monthly Resource Report'!"&amp;'HMPL Validation'!R$482021&amp;":"&amp;'HMPL Validation'!R$482022),'HMPL Validation'!R$482023,FALSE)),0,HLOOKUP($B4,INDIRECT("'Monthly Resource Report'!"&amp;'HMPL Validation'!R$482021&amp;":"&amp;'HMPL Validation'!R$482022),'HMPL Validation'!R$482023,FALSE))</f>
        <v>3.9470029250299818</v>
      </c>
      <c r="S4" s="317">
        <f ca="1">+IF(ISERROR(HLOOKUP($B4,INDIRECT("'Monthly Resource Report'!"&amp;'HMPL Validation'!S$482021&amp;":"&amp;'HMPL Validation'!S$482022),'HMPL Validation'!S$482023,FALSE)),0,HLOOKUP($B4,INDIRECT("'Monthly Resource Report'!"&amp;'HMPL Validation'!S$482021&amp;":"&amp;'HMPL Validation'!S$482022),'HMPL Validation'!S$482023,FALSE))</f>
        <v>6.9731322129639617E-2</v>
      </c>
      <c r="T4" s="318">
        <f ca="1">+IF(ISERROR(HLOOKUP($B4,INDIRECT("'Monthly Resource Report'!"&amp;'HMPL Validation'!T$482021&amp;":"&amp;'HMPL Validation'!T$482022),'HMPL Validation'!T$482023,FALSE)),0,HLOOKUP($B4,INDIRECT("'Monthly Resource Report'!"&amp;'HMPL Validation'!T$482021&amp;":"&amp;'HMPL Validation'!T$482022),'HMPL Validation'!T$482023,FALSE))</f>
        <v>0.46186574576835765</v>
      </c>
    </row>
    <row r="5" spans="2:20">
      <c r="B5" s="301">
        <v>41334</v>
      </c>
      <c r="C5" s="294">
        <v>153</v>
      </c>
      <c r="D5" s="297">
        <v>3.9470000000000001</v>
      </c>
      <c r="E5" s="299">
        <v>7.0000000000000007E-2</v>
      </c>
      <c r="F5" s="295">
        <v>0.46</v>
      </c>
      <c r="G5" s="294">
        <f ca="1">+IF(ISERROR(HLOOKUP($B5,INDIRECT("'Monthly Resource Report'!"&amp;'HMPL Validation'!G$482021&amp;":"&amp;'HMPL Validation'!G$482022),'HMPL Validation'!G$482023,FALSE)),0,HLOOKUP($B5,INDIRECT("'Monthly Resource Report'!"&amp;'HMPL Validation'!G$482021&amp;":"&amp;'HMPL Validation'!G$482022),'HMPL Validation'!G$482023,FALSE))</f>
        <v>153</v>
      </c>
      <c r="H5" s="297">
        <f ca="1">+IF(ISERROR(HLOOKUP($B5,INDIRECT("'Monthly Resource Report'!"&amp;'HMPL Validation'!H$482021&amp;":"&amp;'HMPL Validation'!H$482022),'HMPL Validation'!H$482023,FALSE)),0,HLOOKUP($B5,INDIRECT("'Monthly Resource Report'!"&amp;'HMPL Validation'!H$482021&amp;":"&amp;'HMPL Validation'!H$482022),'HMPL Validation'!H$482023,FALSE))</f>
        <v>3.946997824136615</v>
      </c>
      <c r="I5" s="317">
        <f ca="1">+IF(ISERROR(HLOOKUP($B5,INDIRECT("'Monthly Resource Report'!"&amp;'HMPL Validation'!I$482021&amp;":"&amp;'HMPL Validation'!I$482022),'HMPL Validation'!I$482023,FALSE)),0,HLOOKUP($B5,INDIRECT("'Monthly Resource Report'!"&amp;'HMPL Validation'!I$482021&amp;":"&amp;'HMPL Validation'!I$482022),'HMPL Validation'!I$482023,FALSE))</f>
        <v>6.9731983997251515E-2</v>
      </c>
      <c r="J5" s="318">
        <f ca="1">+IF(ISERROR(HLOOKUP($B5,INDIRECT("'Monthly Resource Report'!"&amp;'HMPL Validation'!J$482021&amp;":"&amp;'HMPL Validation'!J$482022),'HMPL Validation'!J$482023,FALSE)),0,HLOOKUP($B5,INDIRECT("'Monthly Resource Report'!"&amp;'HMPL Validation'!J$482021&amp;":"&amp;'HMPL Validation'!J$482022),'HMPL Validation'!J$482023,FALSE))</f>
        <v>0.46086640487436081</v>
      </c>
      <c r="L5" s="301">
        <v>41334</v>
      </c>
      <c r="M5" s="294">
        <v>152</v>
      </c>
      <c r="N5" s="297">
        <v>3.9470000000000001</v>
      </c>
      <c r="O5" s="299">
        <v>7.0000000000000007E-2</v>
      </c>
      <c r="P5" s="295">
        <v>0.46</v>
      </c>
      <c r="Q5" s="294">
        <f ca="1">+IF(ISERROR(HLOOKUP($B5,INDIRECT("'Monthly Resource Report'!"&amp;'HMPL Validation'!Q$482021&amp;":"&amp;'HMPL Validation'!Q$482022),'HMPL Validation'!Q$482023,FALSE)),0,HLOOKUP($B5,INDIRECT("'Monthly Resource Report'!"&amp;'HMPL Validation'!Q$482021&amp;":"&amp;'HMPL Validation'!Q$482022),'HMPL Validation'!Q$482023,FALSE))</f>
        <v>152</v>
      </c>
      <c r="R5" s="297">
        <f ca="1">+IF(ISERROR(HLOOKUP($B5,INDIRECT("'Monthly Resource Report'!"&amp;'HMPL Validation'!R$482021&amp;":"&amp;'HMPL Validation'!R$482022),'HMPL Validation'!R$482023,FALSE)),0,HLOOKUP($B5,INDIRECT("'Monthly Resource Report'!"&amp;'HMPL Validation'!R$482021&amp;":"&amp;'HMPL Validation'!R$482022),'HMPL Validation'!R$482023,FALSE))</f>
        <v>3.9470033400973303</v>
      </c>
      <c r="S5" s="317">
        <f ca="1">+IF(ISERROR(HLOOKUP($B5,INDIRECT("'Monthly Resource Report'!"&amp;'HMPL Validation'!S$482021&amp;":"&amp;'HMPL Validation'!S$482022),'HMPL Validation'!S$482023,FALSE)),0,HLOOKUP($B5,INDIRECT("'Monthly Resource Report'!"&amp;'HMPL Validation'!S$482021&amp;":"&amp;'HMPL Validation'!S$482022),'HMPL Validation'!S$482023,FALSE))</f>
        <v>6.971353864724765E-2</v>
      </c>
      <c r="T5" s="318">
        <f ca="1">+IF(ISERROR(HLOOKUP($B5,INDIRECT("'Monthly Resource Report'!"&amp;'HMPL Validation'!T$482021&amp;":"&amp;'HMPL Validation'!T$482022),'HMPL Validation'!T$482023,FALSE)),0,HLOOKUP($B5,INDIRECT("'Monthly Resource Report'!"&amp;'HMPL Validation'!T$482021&amp;":"&amp;'HMPL Validation'!T$482022),'HMPL Validation'!T$482023,FALSE))</f>
        <v>0.46177355017200167</v>
      </c>
    </row>
    <row r="6" spans="2:20">
      <c r="B6" s="301">
        <v>41365</v>
      </c>
      <c r="C6" s="294">
        <v>153</v>
      </c>
      <c r="D6" s="297">
        <v>3.9470000000000001</v>
      </c>
      <c r="E6" s="299">
        <v>7.0000000000000007E-2</v>
      </c>
      <c r="F6" s="295">
        <v>0.46</v>
      </c>
      <c r="G6" s="294">
        <f ca="1">+IF(ISERROR(HLOOKUP($B6,INDIRECT("'Monthly Resource Report'!"&amp;'HMPL Validation'!G$482021&amp;":"&amp;'HMPL Validation'!G$482022),'HMPL Validation'!G$482023,FALSE)),0,HLOOKUP($B6,INDIRECT("'Monthly Resource Report'!"&amp;'HMPL Validation'!G$482021&amp;":"&amp;'HMPL Validation'!G$482022),'HMPL Validation'!G$482023,FALSE))</f>
        <v>153</v>
      </c>
      <c r="H6" s="297">
        <f ca="1">+IF(ISERROR(HLOOKUP($B6,INDIRECT("'Monthly Resource Report'!"&amp;'HMPL Validation'!H$482021&amp;":"&amp;'HMPL Validation'!H$482022),'HMPL Validation'!H$482023,FALSE)),0,HLOOKUP($B6,INDIRECT("'Monthly Resource Report'!"&amp;'HMPL Validation'!H$482021&amp;":"&amp;'HMPL Validation'!H$482022),'HMPL Validation'!H$482023,FALSE))</f>
        <v>3.9469974711520068</v>
      </c>
      <c r="I6" s="317">
        <f ca="1">+IF(ISERROR(HLOOKUP($B6,INDIRECT("'Monthly Resource Report'!"&amp;'HMPL Validation'!I$482021&amp;":"&amp;'HMPL Validation'!I$482022),'HMPL Validation'!I$482023,FALSE)),0,HLOOKUP($B6,INDIRECT("'Monthly Resource Report'!"&amp;'HMPL Validation'!I$482021&amp;":"&amp;'HMPL Validation'!I$482022),'HMPL Validation'!I$482023,FALSE))</f>
        <v>6.9736798172895895E-2</v>
      </c>
      <c r="J6" s="318">
        <f ca="1">+IF(ISERROR(HLOOKUP($B6,INDIRECT("'Monthly Resource Report'!"&amp;'HMPL Validation'!J$482021&amp;":"&amp;'HMPL Validation'!J$482022),'HMPL Validation'!J$482023,FALSE)),0,HLOOKUP($B6,INDIRECT("'Monthly Resource Report'!"&amp;'HMPL Validation'!J$482021&amp;":"&amp;'HMPL Validation'!J$482022),'HMPL Validation'!J$482023,FALSE))</f>
        <v>0.46089398792457753</v>
      </c>
      <c r="L6" s="301">
        <v>41365</v>
      </c>
      <c r="M6" s="294">
        <v>152</v>
      </c>
      <c r="N6" s="297">
        <v>3.9470000000000001</v>
      </c>
      <c r="O6" s="299">
        <v>7.0000000000000007E-2</v>
      </c>
      <c r="P6" s="295">
        <v>0.46</v>
      </c>
      <c r="Q6" s="294">
        <f ca="1">+IF(ISERROR(HLOOKUP($B6,INDIRECT("'Monthly Resource Report'!"&amp;'HMPL Validation'!Q$482021&amp;":"&amp;'HMPL Validation'!Q$482022),'HMPL Validation'!Q$482023,FALSE)),0,HLOOKUP($B6,INDIRECT("'Monthly Resource Report'!"&amp;'HMPL Validation'!Q$482021&amp;":"&amp;'HMPL Validation'!Q$482022),'HMPL Validation'!Q$482023,FALSE))</f>
        <v>152</v>
      </c>
      <c r="R6" s="297">
        <f ca="1">+IF(ISERROR(HLOOKUP($B6,INDIRECT("'Monthly Resource Report'!"&amp;'HMPL Validation'!R$482021&amp;":"&amp;'HMPL Validation'!R$482022),'HMPL Validation'!R$482023,FALSE)),0,HLOOKUP($B6,INDIRECT("'Monthly Resource Report'!"&amp;'HMPL Validation'!R$482021&amp;":"&amp;'HMPL Validation'!R$482022),'HMPL Validation'!R$482023,FALSE))</f>
        <v>0</v>
      </c>
      <c r="S6" s="317">
        <f ca="1">+IF(ISERROR(HLOOKUP($B6,INDIRECT("'Monthly Resource Report'!"&amp;'HMPL Validation'!S$482021&amp;":"&amp;'HMPL Validation'!S$482022),'HMPL Validation'!S$482023,FALSE)),0,HLOOKUP($B6,INDIRECT("'Monthly Resource Report'!"&amp;'HMPL Validation'!S$482021&amp;":"&amp;'HMPL Validation'!S$482022),'HMPL Validation'!S$482023,FALSE))</f>
        <v>0</v>
      </c>
      <c r="T6" s="318">
        <f ca="1">+IF(ISERROR(HLOOKUP($B6,INDIRECT("'Monthly Resource Report'!"&amp;'HMPL Validation'!T$482021&amp;":"&amp;'HMPL Validation'!T$482022),'HMPL Validation'!T$482023,FALSE)),0,HLOOKUP($B6,INDIRECT("'Monthly Resource Report'!"&amp;'HMPL Validation'!T$482021&amp;":"&amp;'HMPL Validation'!T$482022),'HMPL Validation'!T$482023,FALSE))</f>
        <v>0</v>
      </c>
    </row>
    <row r="7" spans="2:20">
      <c r="B7" s="301">
        <v>41395</v>
      </c>
      <c r="C7" s="294">
        <v>153</v>
      </c>
      <c r="D7" s="297">
        <v>3.9470000000000001</v>
      </c>
      <c r="E7" s="299">
        <v>7.0000000000000007E-2</v>
      </c>
      <c r="F7" s="295">
        <v>0.46</v>
      </c>
      <c r="G7" s="294">
        <f ca="1">+IF(ISERROR(HLOOKUP($B7,INDIRECT("'Monthly Resource Report'!"&amp;'HMPL Validation'!G$482021&amp;":"&amp;'HMPL Validation'!G$482022),'HMPL Validation'!G$482023,FALSE)),0,HLOOKUP($B7,INDIRECT("'Monthly Resource Report'!"&amp;'HMPL Validation'!G$482021&amp;":"&amp;'HMPL Validation'!G$482022),'HMPL Validation'!G$482023,FALSE))</f>
        <v>153</v>
      </c>
      <c r="H7" s="297">
        <f ca="1">+IF(ISERROR(HLOOKUP($B7,INDIRECT("'Monthly Resource Report'!"&amp;'HMPL Validation'!H$482021&amp;":"&amp;'HMPL Validation'!H$482022),'HMPL Validation'!H$482023,FALSE)),0,HLOOKUP($B7,INDIRECT("'Monthly Resource Report'!"&amp;'HMPL Validation'!H$482021&amp;":"&amp;'HMPL Validation'!H$482022),'HMPL Validation'!H$482023,FALSE))</f>
        <v>3.9469977956778806</v>
      </c>
      <c r="I7" s="317">
        <f ca="1">+IF(ISERROR(HLOOKUP($B7,INDIRECT("'Monthly Resource Report'!"&amp;'HMPL Validation'!I$482021&amp;":"&amp;'HMPL Validation'!I$482022),'HMPL Validation'!I$482023,FALSE)),0,HLOOKUP($B7,INDIRECT("'Monthly Resource Report'!"&amp;'HMPL Validation'!I$482021&amp;":"&amp;'HMPL Validation'!I$482022),'HMPL Validation'!I$482023,FALSE))</f>
        <v>6.9736563954082176E-2</v>
      </c>
      <c r="J7" s="318">
        <f ca="1">+IF(ISERROR(HLOOKUP($B7,INDIRECT("'Monthly Resource Report'!"&amp;'HMPL Validation'!J$482021&amp;":"&amp;'HMPL Validation'!J$482022),'HMPL Validation'!J$482023,FALSE)),0,HLOOKUP($B7,INDIRECT("'Monthly Resource Report'!"&amp;'HMPL Validation'!J$482021&amp;":"&amp;'HMPL Validation'!J$482022),'HMPL Validation'!J$482023,FALSE))</f>
        <v>0.46058435250217927</v>
      </c>
      <c r="L7" s="301">
        <v>41395</v>
      </c>
      <c r="M7" s="294">
        <v>152</v>
      </c>
      <c r="N7" s="297">
        <v>3.9470000000000001</v>
      </c>
      <c r="O7" s="299">
        <v>7.0000000000000007E-2</v>
      </c>
      <c r="P7" s="295">
        <v>0.46</v>
      </c>
      <c r="Q7" s="294">
        <f ca="1">+IF(ISERROR(HLOOKUP($B7,INDIRECT("'Monthly Resource Report'!"&amp;'HMPL Validation'!Q$482021&amp;":"&amp;'HMPL Validation'!Q$482022),'HMPL Validation'!Q$482023,FALSE)),0,HLOOKUP($B7,INDIRECT("'Monthly Resource Report'!"&amp;'HMPL Validation'!Q$482021&amp;":"&amp;'HMPL Validation'!Q$482022),'HMPL Validation'!Q$482023,FALSE))</f>
        <v>152</v>
      </c>
      <c r="R7" s="297">
        <f ca="1">+IF(ISERROR(HLOOKUP($B7,INDIRECT("'Monthly Resource Report'!"&amp;'HMPL Validation'!R$482021&amp;":"&amp;'HMPL Validation'!R$482022),'HMPL Validation'!R$482023,FALSE)),0,HLOOKUP($B7,INDIRECT("'Monthly Resource Report'!"&amp;'HMPL Validation'!R$482021&amp;":"&amp;'HMPL Validation'!R$482022),'HMPL Validation'!R$482023,FALSE))</f>
        <v>3.9470031199499318</v>
      </c>
      <c r="S7" s="317">
        <f ca="1">+IF(ISERROR(HLOOKUP($B7,INDIRECT("'Monthly Resource Report'!"&amp;'HMPL Validation'!S$482021&amp;":"&amp;'HMPL Validation'!S$482022),'HMPL Validation'!S$482023,FALSE)),0,HLOOKUP($B7,INDIRECT("'Monthly Resource Report'!"&amp;'HMPL Validation'!S$482021&amp;":"&amp;'HMPL Validation'!S$482022),'HMPL Validation'!S$482023,FALSE))</f>
        <v>6.9691591281062726E-2</v>
      </c>
      <c r="T7" s="318">
        <f ca="1">+IF(ISERROR(HLOOKUP($B7,INDIRECT("'Monthly Resource Report'!"&amp;'HMPL Validation'!T$482021&amp;":"&amp;'HMPL Validation'!T$482022),'HMPL Validation'!T$482023,FALSE)),0,HLOOKUP($B7,INDIRECT("'Monthly Resource Report'!"&amp;'HMPL Validation'!T$482021&amp;":"&amp;'HMPL Validation'!T$482022),'HMPL Validation'!T$482023,FALSE))</f>
        <v>0.46289399757003863</v>
      </c>
    </row>
    <row r="8" spans="2:20">
      <c r="B8" s="301">
        <v>41426</v>
      </c>
      <c r="C8" s="294">
        <v>153</v>
      </c>
      <c r="D8" s="297">
        <v>3.9470000000000001</v>
      </c>
      <c r="E8" s="299">
        <v>7.0000000000000007E-2</v>
      </c>
      <c r="F8" s="295">
        <v>0.46</v>
      </c>
      <c r="G8" s="294">
        <f ca="1">+IF(ISERROR(HLOOKUP($B8,INDIRECT("'Monthly Resource Report'!"&amp;'HMPL Validation'!G$482021&amp;":"&amp;'HMPL Validation'!G$482022),'HMPL Validation'!G$482023,FALSE)),0,HLOOKUP($B8,INDIRECT("'Monthly Resource Report'!"&amp;'HMPL Validation'!G$482021&amp;":"&amp;'HMPL Validation'!G$482022),'HMPL Validation'!G$482023,FALSE))</f>
        <v>153</v>
      </c>
      <c r="H8" s="297">
        <f ca="1">+IF(ISERROR(HLOOKUP($B8,INDIRECT("'Monthly Resource Report'!"&amp;'HMPL Validation'!H$482021&amp;":"&amp;'HMPL Validation'!H$482022),'HMPL Validation'!H$482023,FALSE)),0,HLOOKUP($B8,INDIRECT("'Monthly Resource Report'!"&amp;'HMPL Validation'!H$482021&amp;":"&amp;'HMPL Validation'!H$482022),'HMPL Validation'!H$482023,FALSE))</f>
        <v>3.946997448466433</v>
      </c>
      <c r="I8" s="317">
        <f ca="1">+IF(ISERROR(HLOOKUP($B8,INDIRECT("'Monthly Resource Report'!"&amp;'HMPL Validation'!I$482021&amp;":"&amp;'HMPL Validation'!I$482022),'HMPL Validation'!I$482023,FALSE)),0,HLOOKUP($B8,INDIRECT("'Monthly Resource Report'!"&amp;'HMPL Validation'!I$482021&amp;":"&amp;'HMPL Validation'!I$482022),'HMPL Validation'!I$482023,FALSE))</f>
        <v>6.972757096223238E-2</v>
      </c>
      <c r="J8" s="318">
        <f ca="1">+IF(ISERROR(HLOOKUP($B8,INDIRECT("'Monthly Resource Report'!"&amp;'HMPL Validation'!J$482021&amp;":"&amp;'HMPL Validation'!J$482022),'HMPL Validation'!J$482023,FALSE)),0,HLOOKUP($B8,INDIRECT("'Monthly Resource Report'!"&amp;'HMPL Validation'!J$482021&amp;":"&amp;'HMPL Validation'!J$482022),'HMPL Validation'!J$482023,FALSE))</f>
        <v>0.46090510352010072</v>
      </c>
      <c r="L8" s="301">
        <v>41426</v>
      </c>
      <c r="M8" s="294">
        <v>152</v>
      </c>
      <c r="N8" s="297">
        <v>3.9470000000000001</v>
      </c>
      <c r="O8" s="299">
        <v>7.0000000000000007E-2</v>
      </c>
      <c r="P8" s="295">
        <v>0.46</v>
      </c>
      <c r="Q8" s="294">
        <f ca="1">+IF(ISERROR(HLOOKUP($B8,INDIRECT("'Monthly Resource Report'!"&amp;'HMPL Validation'!Q$482021&amp;":"&amp;'HMPL Validation'!Q$482022),'HMPL Validation'!Q$482023,FALSE)),0,HLOOKUP($B8,INDIRECT("'Monthly Resource Report'!"&amp;'HMPL Validation'!Q$482021&amp;":"&amp;'HMPL Validation'!Q$482022),'HMPL Validation'!Q$482023,FALSE))</f>
        <v>152</v>
      </c>
      <c r="R8" s="297">
        <f ca="1">+IF(ISERROR(HLOOKUP($B8,INDIRECT("'Monthly Resource Report'!"&amp;'HMPL Validation'!R$482021&amp;":"&amp;'HMPL Validation'!R$482022),'HMPL Validation'!R$482023,FALSE)),0,HLOOKUP($B8,INDIRECT("'Monthly Resource Report'!"&amp;'HMPL Validation'!R$482021&amp;":"&amp;'HMPL Validation'!R$482022),'HMPL Validation'!R$482023,FALSE))</f>
        <v>3.9470037884495337</v>
      </c>
      <c r="S8" s="317">
        <f ca="1">+IF(ISERROR(HLOOKUP($B8,INDIRECT("'Monthly Resource Report'!"&amp;'HMPL Validation'!S$482021&amp;":"&amp;'HMPL Validation'!S$482022),'HMPL Validation'!S$482023,FALSE)),0,HLOOKUP($B8,INDIRECT("'Monthly Resource Report'!"&amp;'HMPL Validation'!S$482021&amp;":"&amp;'HMPL Validation'!S$482022),'HMPL Validation'!S$482023,FALSE))</f>
        <v>6.9729265420390041E-2</v>
      </c>
      <c r="T8" s="318">
        <f ca="1">+IF(ISERROR(HLOOKUP($B8,INDIRECT("'Monthly Resource Report'!"&amp;'HMPL Validation'!T$482021&amp;":"&amp;'HMPL Validation'!T$482022),'HMPL Validation'!T$482023,FALSE)),0,HLOOKUP($B8,INDIRECT("'Monthly Resource Report'!"&amp;'HMPL Validation'!T$482021&amp;":"&amp;'HMPL Validation'!T$482022),'HMPL Validation'!T$482023,FALSE))</f>
        <v>0.46168871802774725</v>
      </c>
    </row>
    <row r="9" spans="2:20">
      <c r="B9" s="301">
        <v>41456</v>
      </c>
      <c r="C9" s="294">
        <v>153</v>
      </c>
      <c r="D9" s="297">
        <v>3.9470000000000001</v>
      </c>
      <c r="E9" s="299">
        <v>7.0000000000000007E-2</v>
      </c>
      <c r="F9" s="295">
        <v>0.46</v>
      </c>
      <c r="G9" s="294">
        <f ca="1">+IF(ISERROR(HLOOKUP($B9,INDIRECT("'Monthly Resource Report'!"&amp;'HMPL Validation'!G$482021&amp;":"&amp;'HMPL Validation'!G$482022),'HMPL Validation'!G$482023,FALSE)),0,HLOOKUP($B9,INDIRECT("'Monthly Resource Report'!"&amp;'HMPL Validation'!G$482021&amp;":"&amp;'HMPL Validation'!G$482022),'HMPL Validation'!G$482023,FALSE))</f>
        <v>153</v>
      </c>
      <c r="H9" s="297">
        <f ca="1">+IF(ISERROR(HLOOKUP($B9,INDIRECT("'Monthly Resource Report'!"&amp;'HMPL Validation'!H$482021&amp;":"&amp;'HMPL Validation'!H$482022),'HMPL Validation'!H$482023,FALSE)),0,HLOOKUP($B9,INDIRECT("'Monthly Resource Report'!"&amp;'HMPL Validation'!H$482021&amp;":"&amp;'HMPL Validation'!H$482022),'HMPL Validation'!H$482023,FALSE))</f>
        <v>3.946997867459042</v>
      </c>
      <c r="I9" s="317">
        <f ca="1">+IF(ISERROR(HLOOKUP($B9,INDIRECT("'Monthly Resource Report'!"&amp;'HMPL Validation'!I$482021&amp;":"&amp;'HMPL Validation'!I$482022),'HMPL Validation'!I$482023,FALSE)),0,HLOOKUP($B9,INDIRECT("'Monthly Resource Report'!"&amp;'HMPL Validation'!I$482021&amp;":"&amp;'HMPL Validation'!I$482022),'HMPL Validation'!I$482023,FALSE))</f>
        <v>6.9780627153386537E-2</v>
      </c>
      <c r="J9" s="318">
        <f ca="1">+IF(ISERROR(HLOOKUP($B9,INDIRECT("'Monthly Resource Report'!"&amp;'HMPL Validation'!J$482021&amp;":"&amp;'HMPL Validation'!J$482022),'HMPL Validation'!J$482023,FALSE)),0,HLOOKUP($B9,INDIRECT("'Monthly Resource Report'!"&amp;'HMPL Validation'!J$482021&amp;":"&amp;'HMPL Validation'!J$482022),'HMPL Validation'!J$482023,FALSE))</f>
        <v>0.46142906153219321</v>
      </c>
      <c r="L9" s="301">
        <v>41456</v>
      </c>
      <c r="M9" s="294">
        <v>152</v>
      </c>
      <c r="N9" s="297">
        <v>3.9470000000000001</v>
      </c>
      <c r="O9" s="299">
        <v>7.0000000000000007E-2</v>
      </c>
      <c r="P9" s="295">
        <v>0.46</v>
      </c>
      <c r="Q9" s="294">
        <f ca="1">+IF(ISERROR(HLOOKUP($B9,INDIRECT("'Monthly Resource Report'!"&amp;'HMPL Validation'!Q$482021&amp;":"&amp;'HMPL Validation'!Q$482022),'HMPL Validation'!Q$482023,FALSE)),0,HLOOKUP($B9,INDIRECT("'Monthly Resource Report'!"&amp;'HMPL Validation'!Q$482021&amp;":"&amp;'HMPL Validation'!Q$482022),'HMPL Validation'!Q$482023,FALSE))</f>
        <v>152</v>
      </c>
      <c r="R9" s="297">
        <f ca="1">+IF(ISERROR(HLOOKUP($B9,INDIRECT("'Monthly Resource Report'!"&amp;'HMPL Validation'!R$482021&amp;":"&amp;'HMPL Validation'!R$482022),'HMPL Validation'!R$482023,FALSE)),0,HLOOKUP($B9,INDIRECT("'Monthly Resource Report'!"&amp;'HMPL Validation'!R$482021&amp;":"&amp;'HMPL Validation'!R$482022),'HMPL Validation'!R$482023,FALSE))</f>
        <v>3.9470037797043083</v>
      </c>
      <c r="S9" s="317">
        <f ca="1">+IF(ISERROR(HLOOKUP($B9,INDIRECT("'Monthly Resource Report'!"&amp;'HMPL Validation'!S$482021&amp;":"&amp;'HMPL Validation'!S$482022),'HMPL Validation'!S$482023,FALSE)),0,HLOOKUP($B9,INDIRECT("'Monthly Resource Report'!"&amp;'HMPL Validation'!S$482021&amp;":"&amp;'HMPL Validation'!S$482022),'HMPL Validation'!S$482023,FALSE))</f>
        <v>6.9765998270318513E-2</v>
      </c>
      <c r="T9" s="318">
        <f ca="1">+IF(ISERROR(HLOOKUP($B9,INDIRECT("'Monthly Resource Report'!"&amp;'HMPL Validation'!T$482021&amp;":"&amp;'HMPL Validation'!T$482022),'HMPL Validation'!T$482023,FALSE)),0,HLOOKUP($B9,INDIRECT("'Monthly Resource Report'!"&amp;'HMPL Validation'!T$482021&amp;":"&amp;'HMPL Validation'!T$482022),'HMPL Validation'!T$482023,FALSE))</f>
        <v>0.461628000864374</v>
      </c>
    </row>
    <row r="10" spans="2:20">
      <c r="B10" s="301">
        <v>41487</v>
      </c>
      <c r="C10" s="294">
        <v>153</v>
      </c>
      <c r="D10" s="297">
        <v>3.9470000000000001</v>
      </c>
      <c r="E10" s="299">
        <v>7.0000000000000007E-2</v>
      </c>
      <c r="F10" s="295">
        <v>0.46</v>
      </c>
      <c r="G10" s="294">
        <f ca="1">+IF(ISERROR(HLOOKUP($B10,INDIRECT("'Monthly Resource Report'!"&amp;'HMPL Validation'!G$482021&amp;":"&amp;'HMPL Validation'!G$482022),'HMPL Validation'!G$482023,FALSE)),0,HLOOKUP($B10,INDIRECT("'Monthly Resource Report'!"&amp;'HMPL Validation'!G$482021&amp;":"&amp;'HMPL Validation'!G$482022),'HMPL Validation'!G$482023,FALSE))</f>
        <v>153</v>
      </c>
      <c r="H10" s="297">
        <f ca="1">+IF(ISERROR(HLOOKUP($B10,INDIRECT("'Monthly Resource Report'!"&amp;'HMPL Validation'!H$482021&amp;":"&amp;'HMPL Validation'!H$482022),'HMPL Validation'!H$482023,FALSE)),0,HLOOKUP($B10,INDIRECT("'Monthly Resource Report'!"&amp;'HMPL Validation'!H$482021&amp;":"&amp;'HMPL Validation'!H$482022),'HMPL Validation'!H$482023,FALSE))</f>
        <v>3.9469976520333794</v>
      </c>
      <c r="I10" s="317">
        <f ca="1">+IF(ISERROR(HLOOKUP($B10,INDIRECT("'Monthly Resource Report'!"&amp;'HMPL Validation'!I$482021&amp;":"&amp;'HMPL Validation'!I$482022),'HMPL Validation'!I$482023,FALSE)),0,HLOOKUP($B10,INDIRECT("'Monthly Resource Report'!"&amp;'HMPL Validation'!I$482021&amp;":"&amp;'HMPL Validation'!I$482022),'HMPL Validation'!I$482023,FALSE))</f>
        <v>6.9765909485814084E-2</v>
      </c>
      <c r="J10" s="318">
        <f ca="1">+IF(ISERROR(HLOOKUP($B10,INDIRECT("'Monthly Resource Report'!"&amp;'HMPL Validation'!J$482021&amp;":"&amp;'HMPL Validation'!J$482022),'HMPL Validation'!J$482023,FALSE)),0,HLOOKUP($B10,INDIRECT("'Monthly Resource Report'!"&amp;'HMPL Validation'!J$482021&amp;":"&amp;'HMPL Validation'!J$482022),'HMPL Validation'!J$482023,FALSE))</f>
        <v>0.46144174281582545</v>
      </c>
      <c r="L10" s="301">
        <v>41487</v>
      </c>
      <c r="M10" s="294">
        <v>152</v>
      </c>
      <c r="N10" s="297">
        <v>3.9470000000000001</v>
      </c>
      <c r="O10" s="299">
        <v>7.0000000000000007E-2</v>
      </c>
      <c r="P10" s="295">
        <v>0.46</v>
      </c>
      <c r="Q10" s="294">
        <f ca="1">+IF(ISERROR(HLOOKUP($B10,INDIRECT("'Monthly Resource Report'!"&amp;'HMPL Validation'!Q$482021&amp;":"&amp;'HMPL Validation'!Q$482022),'HMPL Validation'!Q$482023,FALSE)),0,HLOOKUP($B10,INDIRECT("'Monthly Resource Report'!"&amp;'HMPL Validation'!Q$482021&amp;":"&amp;'HMPL Validation'!Q$482022),'HMPL Validation'!Q$482023,FALSE))</f>
        <v>152</v>
      </c>
      <c r="R10" s="297">
        <f ca="1">+IF(ISERROR(HLOOKUP($B10,INDIRECT("'Monthly Resource Report'!"&amp;'HMPL Validation'!R$482021&amp;":"&amp;'HMPL Validation'!R$482022),'HMPL Validation'!R$482023,FALSE)),0,HLOOKUP($B10,INDIRECT("'Monthly Resource Report'!"&amp;'HMPL Validation'!R$482021&amp;":"&amp;'HMPL Validation'!R$482022),'HMPL Validation'!R$482023,FALSE))</f>
        <v>3.9470039425081982</v>
      </c>
      <c r="S10" s="317">
        <f ca="1">+IF(ISERROR(HLOOKUP($B10,INDIRECT("'Monthly Resource Report'!"&amp;'HMPL Validation'!S$482021&amp;":"&amp;'HMPL Validation'!S$482022),'HMPL Validation'!S$482023,FALSE)),0,HLOOKUP($B10,INDIRECT("'Monthly Resource Report'!"&amp;'HMPL Validation'!S$482021&amp;":"&amp;'HMPL Validation'!S$482022),'HMPL Validation'!S$482023,FALSE))</f>
        <v>6.9758766496987215E-2</v>
      </c>
      <c r="T10" s="318">
        <f ca="1">+IF(ISERROR(HLOOKUP($B10,INDIRECT("'Monthly Resource Report'!"&amp;'HMPL Validation'!T$482021&amp;":"&amp;'HMPL Validation'!T$482022),'HMPL Validation'!T$482023,FALSE)),0,HLOOKUP($B10,INDIRECT("'Monthly Resource Report'!"&amp;'HMPL Validation'!T$482021&amp;":"&amp;'HMPL Validation'!T$482022),'HMPL Validation'!T$482023,FALSE))</f>
        <v>0.46162676205815434</v>
      </c>
    </row>
    <row r="11" spans="2:20">
      <c r="B11" s="301">
        <v>41518</v>
      </c>
      <c r="C11" s="294">
        <v>153</v>
      </c>
      <c r="D11" s="297">
        <v>3.9470000000000001</v>
      </c>
      <c r="E11" s="299">
        <v>7.0000000000000007E-2</v>
      </c>
      <c r="F11" s="295">
        <v>0.46</v>
      </c>
      <c r="G11" s="294">
        <f ca="1">+IF(ISERROR(HLOOKUP($B11,INDIRECT("'Monthly Resource Report'!"&amp;'HMPL Validation'!G$482021&amp;":"&amp;'HMPL Validation'!G$482022),'HMPL Validation'!G$482023,FALSE)),0,HLOOKUP($B11,INDIRECT("'Monthly Resource Report'!"&amp;'HMPL Validation'!G$482021&amp;":"&amp;'HMPL Validation'!G$482022),'HMPL Validation'!G$482023,FALSE))</f>
        <v>153</v>
      </c>
      <c r="H11" s="297">
        <f ca="1">+IF(ISERROR(HLOOKUP($B11,INDIRECT("'Monthly Resource Report'!"&amp;'HMPL Validation'!H$482021&amp;":"&amp;'HMPL Validation'!H$482022),'HMPL Validation'!H$482023,FALSE)),0,HLOOKUP($B11,INDIRECT("'Monthly Resource Report'!"&amp;'HMPL Validation'!H$482021&amp;":"&amp;'HMPL Validation'!H$482022),'HMPL Validation'!H$482023,FALSE))</f>
        <v>3.9469977594427279</v>
      </c>
      <c r="I11" s="317">
        <f ca="1">+IF(ISERROR(HLOOKUP($B11,INDIRECT("'Monthly Resource Report'!"&amp;'HMPL Validation'!I$482021&amp;":"&amp;'HMPL Validation'!I$482022),'HMPL Validation'!I$482023,FALSE)),0,HLOOKUP($B11,INDIRECT("'Monthly Resource Report'!"&amp;'HMPL Validation'!I$482021&amp;":"&amp;'HMPL Validation'!I$482022),'HMPL Validation'!I$482023,FALSE))</f>
        <v>6.9733572699698043E-2</v>
      </c>
      <c r="J11" s="318">
        <f ca="1">+IF(ISERROR(HLOOKUP($B11,INDIRECT("'Monthly Resource Report'!"&amp;'HMPL Validation'!J$482021&amp;":"&amp;'HMPL Validation'!J$482022),'HMPL Validation'!J$482023,FALSE)),0,HLOOKUP($B11,INDIRECT("'Monthly Resource Report'!"&amp;'HMPL Validation'!J$482021&amp;":"&amp;'HMPL Validation'!J$482022),'HMPL Validation'!J$482023,FALSE))</f>
        <v>0.46090757461345366</v>
      </c>
      <c r="L11" s="301">
        <v>41518</v>
      </c>
      <c r="M11" s="294">
        <v>152</v>
      </c>
      <c r="N11" s="297">
        <v>3.9470000000000001</v>
      </c>
      <c r="O11" s="299">
        <v>7.0000000000000007E-2</v>
      </c>
      <c r="P11" s="295">
        <v>0.46</v>
      </c>
      <c r="Q11" s="294">
        <f ca="1">+IF(ISERROR(HLOOKUP($B11,INDIRECT("'Monthly Resource Report'!"&amp;'HMPL Validation'!Q$482021&amp;":"&amp;'HMPL Validation'!Q$482022),'HMPL Validation'!Q$482023,FALSE)),0,HLOOKUP($B11,INDIRECT("'Monthly Resource Report'!"&amp;'HMPL Validation'!Q$482021&amp;":"&amp;'HMPL Validation'!Q$482022),'HMPL Validation'!Q$482023,FALSE))</f>
        <v>152</v>
      </c>
      <c r="R11" s="297">
        <f ca="1">+IF(ISERROR(HLOOKUP($B11,INDIRECT("'Monthly Resource Report'!"&amp;'HMPL Validation'!R$482021&amp;":"&amp;'HMPL Validation'!R$482022),'HMPL Validation'!R$482023,FALSE)),0,HLOOKUP($B11,INDIRECT("'Monthly Resource Report'!"&amp;'HMPL Validation'!R$482021&amp;":"&amp;'HMPL Validation'!R$482022),'HMPL Validation'!R$482023,FALSE))</f>
        <v>3.9470039226734861</v>
      </c>
      <c r="S11" s="317">
        <f ca="1">+IF(ISERROR(HLOOKUP($B11,INDIRECT("'Monthly Resource Report'!"&amp;'HMPL Validation'!S$482021&amp;":"&amp;'HMPL Validation'!S$482022),'HMPL Validation'!S$482023,FALSE)),0,HLOOKUP($B11,INDIRECT("'Monthly Resource Report'!"&amp;'HMPL Validation'!S$482021&amp;":"&amp;'HMPL Validation'!S$482022),'HMPL Validation'!S$482023,FALSE))</f>
        <v>6.9717513960452102E-2</v>
      </c>
      <c r="T11" s="318">
        <f ca="1">+IF(ISERROR(HLOOKUP($B11,INDIRECT("'Monthly Resource Report'!"&amp;'HMPL Validation'!T$482021&amp;":"&amp;'HMPL Validation'!T$482022),'HMPL Validation'!T$482023,FALSE)),0,HLOOKUP($B11,INDIRECT("'Monthly Resource Report'!"&amp;'HMPL Validation'!T$482021&amp;":"&amp;'HMPL Validation'!T$482022),'HMPL Validation'!T$482023,FALSE))</f>
        <v>0.46127599666751068</v>
      </c>
    </row>
    <row r="12" spans="2:20">
      <c r="B12" s="301">
        <v>41548</v>
      </c>
      <c r="C12" s="294">
        <v>153</v>
      </c>
      <c r="D12" s="297">
        <v>3.9470000000000001</v>
      </c>
      <c r="E12" s="299">
        <v>7.0000000000000007E-2</v>
      </c>
      <c r="F12" s="295">
        <v>0.46</v>
      </c>
      <c r="G12" s="294">
        <f ca="1">+IF(ISERROR(HLOOKUP($B12,INDIRECT("'Monthly Resource Report'!"&amp;'HMPL Validation'!G$482021&amp;":"&amp;'HMPL Validation'!G$482022),'HMPL Validation'!G$482023,FALSE)),0,HLOOKUP($B12,INDIRECT("'Monthly Resource Report'!"&amp;'HMPL Validation'!G$482021&amp;":"&amp;'HMPL Validation'!G$482022),'HMPL Validation'!G$482023,FALSE))</f>
        <v>153</v>
      </c>
      <c r="H12" s="297">
        <f ca="1">+IF(ISERROR(HLOOKUP($B12,INDIRECT("'Monthly Resource Report'!"&amp;'HMPL Validation'!H$482021&amp;":"&amp;'HMPL Validation'!H$482022),'HMPL Validation'!H$482023,FALSE)),0,HLOOKUP($B12,INDIRECT("'Monthly Resource Report'!"&amp;'HMPL Validation'!H$482021&amp;":"&amp;'HMPL Validation'!H$482022),'HMPL Validation'!H$482023,FALSE))</f>
        <v>3.9469978519941344</v>
      </c>
      <c r="I12" s="317">
        <f ca="1">+IF(ISERROR(HLOOKUP($B12,INDIRECT("'Monthly Resource Report'!"&amp;'HMPL Validation'!I$482021&amp;":"&amp;'HMPL Validation'!I$482022),'HMPL Validation'!I$482023,FALSE)),0,HLOOKUP($B12,INDIRECT("'Monthly Resource Report'!"&amp;'HMPL Validation'!I$482021&amp;":"&amp;'HMPL Validation'!I$482022),'HMPL Validation'!I$482023,FALSE))</f>
        <v>6.9722536214404413E-2</v>
      </c>
      <c r="J12" s="318">
        <f ca="1">+IF(ISERROR(HLOOKUP($B12,INDIRECT("'Monthly Resource Report'!"&amp;'HMPL Validation'!J$482021&amp;":"&amp;'HMPL Validation'!J$482022),'HMPL Validation'!J$482023,FALSE)),0,HLOOKUP($B12,INDIRECT("'Monthly Resource Report'!"&amp;'HMPL Validation'!J$482021&amp;":"&amp;'HMPL Validation'!J$482022),'HMPL Validation'!J$482023,FALSE))</f>
        <v>0.46115933242576562</v>
      </c>
      <c r="L12" s="301">
        <v>41548</v>
      </c>
      <c r="M12" s="294">
        <v>152</v>
      </c>
      <c r="N12" s="297">
        <v>3.9470000000000001</v>
      </c>
      <c r="O12" s="299">
        <v>7.0000000000000007E-2</v>
      </c>
      <c r="P12" s="295">
        <v>0.46</v>
      </c>
      <c r="Q12" s="294">
        <f ca="1">+IF(ISERROR(HLOOKUP($B12,INDIRECT("'Monthly Resource Report'!"&amp;'HMPL Validation'!Q$482021&amp;":"&amp;'HMPL Validation'!Q$482022),'HMPL Validation'!Q$482023,FALSE)),0,HLOOKUP($B12,INDIRECT("'Monthly Resource Report'!"&amp;'HMPL Validation'!Q$482021&amp;":"&amp;'HMPL Validation'!Q$482022),'HMPL Validation'!Q$482023,FALSE))</f>
        <v>152</v>
      </c>
      <c r="R12" s="297">
        <f ca="1">+IF(ISERROR(HLOOKUP($B12,INDIRECT("'Monthly Resource Report'!"&amp;'HMPL Validation'!R$482021&amp;":"&amp;'HMPL Validation'!R$482022),'HMPL Validation'!R$482023,FALSE)),0,HLOOKUP($B12,INDIRECT("'Monthly Resource Report'!"&amp;'HMPL Validation'!R$482021&amp;":"&amp;'HMPL Validation'!R$482022),'HMPL Validation'!R$482023,FALSE))</f>
        <v>3.9470026912029064</v>
      </c>
      <c r="S12" s="317">
        <f ca="1">+IF(ISERROR(HLOOKUP($B12,INDIRECT("'Monthly Resource Report'!"&amp;'HMPL Validation'!S$482021&amp;":"&amp;'HMPL Validation'!S$482022),'HMPL Validation'!S$482023,FALSE)),0,HLOOKUP($B12,INDIRECT("'Monthly Resource Report'!"&amp;'HMPL Validation'!S$482021&amp;":"&amp;'HMPL Validation'!S$482022),'HMPL Validation'!S$482023,FALSE))</f>
        <v>6.9704072105032489E-2</v>
      </c>
      <c r="T12" s="318">
        <f ca="1">+IF(ISERROR(HLOOKUP($B12,INDIRECT("'Monthly Resource Report'!"&amp;'HMPL Validation'!T$482021&amp;":"&amp;'HMPL Validation'!T$482022),'HMPL Validation'!T$482023,FALSE)),0,HLOOKUP($B12,INDIRECT("'Monthly Resource Report'!"&amp;'HMPL Validation'!T$482021&amp;":"&amp;'HMPL Validation'!T$482022),'HMPL Validation'!T$482023,FALSE))</f>
        <v>0.4612511671335201</v>
      </c>
    </row>
    <row r="13" spans="2:20">
      <c r="B13" s="301">
        <v>41579</v>
      </c>
      <c r="C13" s="294">
        <v>153</v>
      </c>
      <c r="D13" s="297">
        <v>3.9470000000000001</v>
      </c>
      <c r="E13" s="299">
        <v>7.0000000000000007E-2</v>
      </c>
      <c r="F13" s="295">
        <v>0.46</v>
      </c>
      <c r="G13" s="294">
        <f ca="1">+IF(ISERROR(HLOOKUP($B13,INDIRECT("'Monthly Resource Report'!"&amp;'HMPL Validation'!G$482021&amp;":"&amp;'HMPL Validation'!G$482022),'HMPL Validation'!G$482023,FALSE)),0,HLOOKUP($B13,INDIRECT("'Monthly Resource Report'!"&amp;'HMPL Validation'!G$482021&amp;":"&amp;'HMPL Validation'!G$482022),'HMPL Validation'!G$482023,FALSE))</f>
        <v>153</v>
      </c>
      <c r="H13" s="297">
        <f ca="1">+IF(ISERROR(HLOOKUP($B13,INDIRECT("'Monthly Resource Report'!"&amp;'HMPL Validation'!H$482021&amp;":"&amp;'HMPL Validation'!H$482022),'HMPL Validation'!H$482023,FALSE)),0,HLOOKUP($B13,INDIRECT("'Monthly Resource Report'!"&amp;'HMPL Validation'!H$482021&amp;":"&amp;'HMPL Validation'!H$482022),'HMPL Validation'!H$482023,FALSE))</f>
        <v>3.9469976610445903</v>
      </c>
      <c r="I13" s="317">
        <f ca="1">+IF(ISERROR(HLOOKUP($B13,INDIRECT("'Monthly Resource Report'!"&amp;'HMPL Validation'!I$482021&amp;":"&amp;'HMPL Validation'!I$482022),'HMPL Validation'!I$482023,FALSE)),0,HLOOKUP($B13,INDIRECT("'Monthly Resource Report'!"&amp;'HMPL Validation'!I$482021&amp;":"&amp;'HMPL Validation'!I$482022),'HMPL Validation'!I$482023,FALSE))</f>
        <v>6.9701473712325615E-2</v>
      </c>
      <c r="J13" s="318">
        <f ca="1">+IF(ISERROR(HLOOKUP($B13,INDIRECT("'Monthly Resource Report'!"&amp;'HMPL Validation'!J$482021&amp;":"&amp;'HMPL Validation'!J$482022),'HMPL Validation'!J$482023,FALSE)),0,HLOOKUP($B13,INDIRECT("'Monthly Resource Report'!"&amp;'HMPL Validation'!J$482021&amp;":"&amp;'HMPL Validation'!J$482022),'HMPL Validation'!J$482023,FALSE))</f>
        <v>0.46090420993537823</v>
      </c>
      <c r="L13" s="301">
        <v>41579</v>
      </c>
      <c r="M13" s="294">
        <v>152</v>
      </c>
      <c r="N13" s="297">
        <v>3.9470000000000001</v>
      </c>
      <c r="O13" s="299">
        <v>7.0000000000000007E-2</v>
      </c>
      <c r="P13" s="295">
        <v>0.46</v>
      </c>
      <c r="Q13" s="294">
        <f ca="1">+IF(ISERROR(HLOOKUP($B13,INDIRECT("'Monthly Resource Report'!"&amp;'HMPL Validation'!Q$482021&amp;":"&amp;'HMPL Validation'!Q$482022),'HMPL Validation'!Q$482023,FALSE)),0,HLOOKUP($B13,INDIRECT("'Monthly Resource Report'!"&amp;'HMPL Validation'!Q$482021&amp;":"&amp;'HMPL Validation'!Q$482022),'HMPL Validation'!Q$482023,FALSE))</f>
        <v>152</v>
      </c>
      <c r="R13" s="297">
        <f ca="1">+IF(ISERROR(HLOOKUP($B13,INDIRECT("'Monthly Resource Report'!"&amp;'HMPL Validation'!R$482021&amp;":"&amp;'HMPL Validation'!R$482022),'HMPL Validation'!R$482023,FALSE)),0,HLOOKUP($B13,INDIRECT("'Monthly Resource Report'!"&amp;'HMPL Validation'!R$482021&amp;":"&amp;'HMPL Validation'!R$482022),'HMPL Validation'!R$482023,FALSE))</f>
        <v>3.947002779966728</v>
      </c>
      <c r="S13" s="317">
        <f ca="1">+IF(ISERROR(HLOOKUP($B13,INDIRECT("'Monthly Resource Report'!"&amp;'HMPL Validation'!S$482021&amp;":"&amp;'HMPL Validation'!S$482022),'HMPL Validation'!S$482023,FALSE)),0,HLOOKUP($B13,INDIRECT("'Monthly Resource Report'!"&amp;'HMPL Validation'!S$482021&amp;":"&amp;'HMPL Validation'!S$482022),'HMPL Validation'!S$482023,FALSE))</f>
        <v>6.9672759393196546E-2</v>
      </c>
      <c r="T13" s="318">
        <f ca="1">+IF(ISERROR(HLOOKUP($B13,INDIRECT("'Monthly Resource Report'!"&amp;'HMPL Validation'!T$482021&amp;":"&amp;'HMPL Validation'!T$482022),'HMPL Validation'!T$482023,FALSE)),0,HLOOKUP($B13,INDIRECT("'Monthly Resource Report'!"&amp;'HMPL Validation'!T$482021&amp;":"&amp;'HMPL Validation'!T$482022),'HMPL Validation'!T$482023,FALSE))</f>
        <v>0.4625859754828246</v>
      </c>
    </row>
    <row r="14" spans="2:20">
      <c r="B14" s="301">
        <v>41609</v>
      </c>
      <c r="C14" s="294">
        <v>153</v>
      </c>
      <c r="D14" s="297">
        <v>3.9470000000000001</v>
      </c>
      <c r="E14" s="299">
        <v>7.0000000000000007E-2</v>
      </c>
      <c r="F14" s="295">
        <v>0.46</v>
      </c>
      <c r="G14" s="294">
        <f ca="1">+IF(ISERROR(HLOOKUP($B14,INDIRECT("'Monthly Resource Report'!"&amp;'HMPL Validation'!G$482021&amp;":"&amp;'HMPL Validation'!G$482022),'HMPL Validation'!G$482023,FALSE)),0,HLOOKUP($B14,INDIRECT("'Monthly Resource Report'!"&amp;'HMPL Validation'!G$482021&amp;":"&amp;'HMPL Validation'!G$482022),'HMPL Validation'!G$482023,FALSE))</f>
        <v>153</v>
      </c>
      <c r="H14" s="297">
        <f ca="1">+IF(ISERROR(HLOOKUP($B14,INDIRECT("'Monthly Resource Report'!"&amp;'HMPL Validation'!H$482021&amp;":"&amp;'HMPL Validation'!H$482022),'HMPL Validation'!H$482023,FALSE)),0,HLOOKUP($B14,INDIRECT("'Monthly Resource Report'!"&amp;'HMPL Validation'!H$482021&amp;":"&amp;'HMPL Validation'!H$482022),'HMPL Validation'!H$482023,FALSE))</f>
        <v>3.9469978814654061</v>
      </c>
      <c r="I14" s="317">
        <f ca="1">+IF(ISERROR(HLOOKUP($B14,INDIRECT("'Monthly Resource Report'!"&amp;'HMPL Validation'!I$482021&amp;":"&amp;'HMPL Validation'!I$482022),'HMPL Validation'!I$482023,FALSE)),0,HLOOKUP($B14,INDIRECT("'Monthly Resource Report'!"&amp;'HMPL Validation'!I$482021&amp;":"&amp;'HMPL Validation'!I$482022),'HMPL Validation'!I$482023,FALSE))</f>
        <v>6.9726243958460651E-2</v>
      </c>
      <c r="J14" s="318">
        <f ca="1">+IF(ISERROR(HLOOKUP($B14,INDIRECT("'Monthly Resource Report'!"&amp;'HMPL Validation'!J$482021&amp;":"&amp;'HMPL Validation'!J$482022),'HMPL Validation'!J$482023,FALSE)),0,HLOOKUP($B14,INDIRECT("'Monthly Resource Report'!"&amp;'HMPL Validation'!J$482021&amp;":"&amp;'HMPL Validation'!J$482022),'HMPL Validation'!J$482023,FALSE))</f>
        <v>0.46145506834072553</v>
      </c>
      <c r="L14" s="301">
        <v>41609</v>
      </c>
      <c r="M14" s="294">
        <v>152</v>
      </c>
      <c r="N14" s="297">
        <v>3.9470000000000001</v>
      </c>
      <c r="O14" s="299">
        <v>7.0000000000000007E-2</v>
      </c>
      <c r="P14" s="295">
        <v>0.46</v>
      </c>
      <c r="Q14" s="294">
        <f ca="1">+IF(ISERROR(HLOOKUP($B14,INDIRECT("'Monthly Resource Report'!"&amp;'HMPL Validation'!Q$482021&amp;":"&amp;'HMPL Validation'!Q$482022),'HMPL Validation'!Q$482023,FALSE)),0,HLOOKUP($B14,INDIRECT("'Monthly Resource Report'!"&amp;'HMPL Validation'!Q$482021&amp;":"&amp;'HMPL Validation'!Q$482022),'HMPL Validation'!Q$482023,FALSE))</f>
        <v>152</v>
      </c>
      <c r="R14" s="297">
        <f ca="1">+IF(ISERROR(HLOOKUP($B14,INDIRECT("'Monthly Resource Report'!"&amp;'HMPL Validation'!R$482021&amp;":"&amp;'HMPL Validation'!R$482022),'HMPL Validation'!R$482023,FALSE)),0,HLOOKUP($B14,INDIRECT("'Monthly Resource Report'!"&amp;'HMPL Validation'!R$482021&amp;":"&amp;'HMPL Validation'!R$482022),'HMPL Validation'!R$482023,FALSE))</f>
        <v>3.9470037386205608</v>
      </c>
      <c r="S14" s="317">
        <f ca="1">+IF(ISERROR(HLOOKUP($B14,INDIRECT("'Monthly Resource Report'!"&amp;'HMPL Validation'!S$482021&amp;":"&amp;'HMPL Validation'!S$482022),'HMPL Validation'!S$482023,FALSE)),0,HLOOKUP($B14,INDIRECT("'Monthly Resource Report'!"&amp;'HMPL Validation'!S$482021&amp;":"&amp;'HMPL Validation'!S$482022),'HMPL Validation'!S$482023,FALSE))</f>
        <v>6.970463493029537E-2</v>
      </c>
      <c r="T14" s="318">
        <f ca="1">+IF(ISERROR(HLOOKUP($B14,INDIRECT("'Monthly Resource Report'!"&amp;'HMPL Validation'!T$482021&amp;":"&amp;'HMPL Validation'!T$482022),'HMPL Validation'!T$482023,FALSE)),0,HLOOKUP($B14,INDIRECT("'Monthly Resource Report'!"&amp;'HMPL Validation'!T$482021&amp;":"&amp;'HMPL Validation'!T$482022),'HMPL Validation'!T$482023,FALSE))</f>
        <v>0.46206660453793341</v>
      </c>
    </row>
    <row r="15" spans="2:20">
      <c r="B15" s="301">
        <v>41640</v>
      </c>
      <c r="C15" s="294">
        <v>153</v>
      </c>
      <c r="D15" s="297">
        <v>4.3570000000000002</v>
      </c>
      <c r="E15" s="299">
        <v>7.0000000000000007E-2</v>
      </c>
      <c r="F15" s="295">
        <v>0.49</v>
      </c>
      <c r="G15" s="294">
        <f ca="1">+IF(ISERROR(HLOOKUP($B15,INDIRECT("'Monthly Resource Report'!"&amp;'HMPL Validation'!G$482021&amp;":"&amp;'HMPL Validation'!G$482022),'HMPL Validation'!G$482023,FALSE)),0,HLOOKUP($B15,INDIRECT("'Monthly Resource Report'!"&amp;'HMPL Validation'!G$482021&amp;":"&amp;'HMPL Validation'!G$482022),'HMPL Validation'!G$482023,FALSE))</f>
        <v>153</v>
      </c>
      <c r="H15" s="297">
        <f ca="1">+IF(ISERROR(HLOOKUP($B15,INDIRECT("'Monthly Resource Report'!"&amp;'HMPL Validation'!H$482021&amp;":"&amp;'HMPL Validation'!H$482022),'HMPL Validation'!H$482023,FALSE)),0,HLOOKUP($B15,INDIRECT("'Monthly Resource Report'!"&amp;'HMPL Validation'!H$482021&amp;":"&amp;'HMPL Validation'!H$482022),'HMPL Validation'!H$482023,FALSE))</f>
        <v>4.3569952876358462</v>
      </c>
      <c r="I15" s="317">
        <f ca="1">+IF(ISERROR(HLOOKUP($B15,INDIRECT("'Monthly Resource Report'!"&amp;'HMPL Validation'!I$482021&amp;":"&amp;'HMPL Validation'!I$482022),'HMPL Validation'!I$482023,FALSE)),0,HLOOKUP($B15,INDIRECT("'Monthly Resource Report'!"&amp;'HMPL Validation'!I$482021&amp;":"&amp;'HMPL Validation'!I$482022),'HMPL Validation'!I$482023,FALSE))</f>
        <v>6.9788406154178625E-2</v>
      </c>
      <c r="J15" s="318">
        <f ca="1">+IF(ISERROR(HLOOKUP($B15,INDIRECT("'Monthly Resource Report'!"&amp;'HMPL Validation'!J$482021&amp;":"&amp;'HMPL Validation'!J$482022),'HMPL Validation'!J$482023,FALSE)),0,HLOOKUP($B15,INDIRECT("'Monthly Resource Report'!"&amp;'HMPL Validation'!J$482021&amp;":"&amp;'HMPL Validation'!J$482022),'HMPL Validation'!J$482023,FALSE))</f>
        <v>0.49122020957480722</v>
      </c>
      <c r="L15" s="301">
        <v>41640</v>
      </c>
      <c r="M15" s="294">
        <v>152</v>
      </c>
      <c r="N15" s="297">
        <v>4.3570000000000002</v>
      </c>
      <c r="O15" s="299">
        <v>7.0000000000000007E-2</v>
      </c>
      <c r="P15" s="295">
        <v>0.49</v>
      </c>
      <c r="Q15" s="294">
        <f ca="1">+IF(ISERROR(HLOOKUP($B15,INDIRECT("'Monthly Resource Report'!"&amp;'HMPL Validation'!Q$482021&amp;":"&amp;'HMPL Validation'!Q$482022),'HMPL Validation'!Q$482023,FALSE)),0,HLOOKUP($B15,INDIRECT("'Monthly Resource Report'!"&amp;'HMPL Validation'!Q$482021&amp;":"&amp;'HMPL Validation'!Q$482022),'HMPL Validation'!Q$482023,FALSE))</f>
        <v>152</v>
      </c>
      <c r="R15" s="297">
        <f ca="1">+IF(ISERROR(HLOOKUP($B15,INDIRECT("'Monthly Resource Report'!"&amp;'HMPL Validation'!R$482021&amp;":"&amp;'HMPL Validation'!R$482022),'HMPL Validation'!R$482023,FALSE)),0,HLOOKUP($B15,INDIRECT("'Monthly Resource Report'!"&amp;'HMPL Validation'!R$482021&amp;":"&amp;'HMPL Validation'!R$482022),'HMPL Validation'!R$482023,FALSE))</f>
        <v>4.3570061042713411</v>
      </c>
      <c r="S15" s="317">
        <f ca="1">+IF(ISERROR(HLOOKUP($B15,INDIRECT("'Monthly Resource Report'!"&amp;'HMPL Validation'!S$482021&amp;":"&amp;'HMPL Validation'!S$482022),'HMPL Validation'!S$482023,FALSE)),0,HLOOKUP($B15,INDIRECT("'Monthly Resource Report'!"&amp;'HMPL Validation'!S$482021&amp;":"&amp;'HMPL Validation'!S$482022),'HMPL Validation'!S$482023,FALSE))</f>
        <v>6.9761990043287259E-2</v>
      </c>
      <c r="T15" s="318">
        <f ca="1">+IF(ISERROR(HLOOKUP($B15,INDIRECT("'Monthly Resource Report'!"&amp;'HMPL Validation'!T$482021&amp;":"&amp;'HMPL Validation'!T$482022),'HMPL Validation'!T$482023,FALSE)),0,HLOOKUP($B15,INDIRECT("'Monthly Resource Report'!"&amp;'HMPL Validation'!T$482021&amp;":"&amp;'HMPL Validation'!T$482022),'HMPL Validation'!T$482023,FALSE))</f>
        <v>0.49174016720558295</v>
      </c>
    </row>
    <row r="16" spans="2:20">
      <c r="B16" s="301">
        <v>41671</v>
      </c>
      <c r="C16" s="294">
        <v>153</v>
      </c>
      <c r="D16" s="297">
        <v>4.3570000000000002</v>
      </c>
      <c r="E16" s="299">
        <v>7.0000000000000007E-2</v>
      </c>
      <c r="F16" s="295">
        <v>0.49</v>
      </c>
      <c r="G16" s="294">
        <f ca="1">+IF(ISERROR(HLOOKUP($B16,INDIRECT("'Monthly Resource Report'!"&amp;'HMPL Validation'!G$482021&amp;":"&amp;'HMPL Validation'!G$482022),'HMPL Validation'!G$482023,FALSE)),0,HLOOKUP($B16,INDIRECT("'Monthly Resource Report'!"&amp;'HMPL Validation'!G$482021&amp;":"&amp;'HMPL Validation'!G$482022),'HMPL Validation'!G$482023,FALSE))</f>
        <v>153</v>
      </c>
      <c r="H16" s="297">
        <f ca="1">+IF(ISERROR(HLOOKUP($B16,INDIRECT("'Monthly Resource Report'!"&amp;'HMPL Validation'!H$482021&amp;":"&amp;'HMPL Validation'!H$482022),'HMPL Validation'!H$482023,FALSE)),0,HLOOKUP($B16,INDIRECT("'Monthly Resource Report'!"&amp;'HMPL Validation'!H$482021&amp;":"&amp;'HMPL Validation'!H$482022),'HMPL Validation'!H$482023,FALSE))</f>
        <v>4.356995118463824</v>
      </c>
      <c r="I16" s="317">
        <f ca="1">+IF(ISERROR(HLOOKUP($B16,INDIRECT("'Monthly Resource Report'!"&amp;'HMPL Validation'!I$482021&amp;":"&amp;'HMPL Validation'!I$482022),'HMPL Validation'!I$482023,FALSE)),0,HLOOKUP($B16,INDIRECT("'Monthly Resource Report'!"&amp;'HMPL Validation'!I$482021&amp;":"&amp;'HMPL Validation'!I$482022),'HMPL Validation'!I$482023,FALSE))</f>
        <v>6.9787809587508673E-2</v>
      </c>
      <c r="J16" s="318">
        <f ca="1">+IF(ISERROR(HLOOKUP($B16,INDIRECT("'Monthly Resource Report'!"&amp;'HMPL Validation'!J$482021&amp;":"&amp;'HMPL Validation'!J$482022),'HMPL Validation'!J$482023,FALSE)),0,HLOOKUP($B16,INDIRECT("'Monthly Resource Report'!"&amp;'HMPL Validation'!J$482021&amp;":"&amp;'HMPL Validation'!J$482022),'HMPL Validation'!J$482023,FALSE))</f>
        <v>0.49101003500856799</v>
      </c>
      <c r="L16" s="301">
        <v>41671</v>
      </c>
      <c r="M16" s="294">
        <v>152</v>
      </c>
      <c r="N16" s="297">
        <v>4.3570000000000002</v>
      </c>
      <c r="O16" s="299">
        <v>7.0000000000000007E-2</v>
      </c>
      <c r="P16" s="295">
        <v>0.49</v>
      </c>
      <c r="Q16" s="294">
        <f ca="1">+IF(ISERROR(HLOOKUP($B16,INDIRECT("'Monthly Resource Report'!"&amp;'HMPL Validation'!Q$482021&amp;":"&amp;'HMPL Validation'!Q$482022),'HMPL Validation'!Q$482023,FALSE)),0,HLOOKUP($B16,INDIRECT("'Monthly Resource Report'!"&amp;'HMPL Validation'!Q$482021&amp;":"&amp;'HMPL Validation'!Q$482022),'HMPL Validation'!Q$482023,FALSE))</f>
        <v>152</v>
      </c>
      <c r="R16" s="297">
        <f ca="1">+IF(ISERROR(HLOOKUP($B16,INDIRECT("'Monthly Resource Report'!"&amp;'HMPL Validation'!R$482021&amp;":"&amp;'HMPL Validation'!R$482022),'HMPL Validation'!R$482023,FALSE)),0,HLOOKUP($B16,INDIRECT("'Monthly Resource Report'!"&amp;'HMPL Validation'!R$482021&amp;":"&amp;'HMPL Validation'!R$482022),'HMPL Validation'!R$482023,FALSE))</f>
        <v>4.357005269363281</v>
      </c>
      <c r="S16" s="317">
        <f ca="1">+IF(ISERROR(HLOOKUP($B16,INDIRECT("'Monthly Resource Report'!"&amp;'HMPL Validation'!S$482021&amp;":"&amp;'HMPL Validation'!S$482022),'HMPL Validation'!S$482023,FALSE)),0,HLOOKUP($B16,INDIRECT("'Monthly Resource Report'!"&amp;'HMPL Validation'!S$482021&amp;":"&amp;'HMPL Validation'!S$482022),'HMPL Validation'!S$482023,FALSE))</f>
        <v>6.9779852279993088E-2</v>
      </c>
      <c r="T16" s="318">
        <f ca="1">+IF(ISERROR(HLOOKUP($B16,INDIRECT("'Monthly Resource Report'!"&amp;'HMPL Validation'!T$482021&amp;":"&amp;'HMPL Validation'!T$482022),'HMPL Validation'!T$482023,FALSE)),0,HLOOKUP($B16,INDIRECT("'Monthly Resource Report'!"&amp;'HMPL Validation'!T$482021&amp;":"&amp;'HMPL Validation'!T$482022),'HMPL Validation'!T$482023,FALSE))</f>
        <v>0.49194066160702626</v>
      </c>
    </row>
    <row r="17" spans="2:20">
      <c r="B17" s="301">
        <v>41699</v>
      </c>
      <c r="C17" s="294">
        <v>153</v>
      </c>
      <c r="D17" s="297">
        <v>4.3570000000000002</v>
      </c>
      <c r="E17" s="299">
        <v>7.0000000000000007E-2</v>
      </c>
      <c r="F17" s="295">
        <v>0.49</v>
      </c>
      <c r="G17" s="294">
        <f ca="1">+IF(ISERROR(HLOOKUP($B17,INDIRECT("'Monthly Resource Report'!"&amp;'HMPL Validation'!G$482021&amp;":"&amp;'HMPL Validation'!G$482022),'HMPL Validation'!G$482023,FALSE)),0,HLOOKUP($B17,INDIRECT("'Monthly Resource Report'!"&amp;'HMPL Validation'!G$482021&amp;":"&amp;'HMPL Validation'!G$482022),'HMPL Validation'!G$482023,FALSE))</f>
        <v>153</v>
      </c>
      <c r="H17" s="297">
        <f ca="1">+IF(ISERROR(HLOOKUP($B17,INDIRECT("'Monthly Resource Report'!"&amp;'HMPL Validation'!H$482021&amp;":"&amp;'HMPL Validation'!H$482022),'HMPL Validation'!H$482023,FALSE)),0,HLOOKUP($B17,INDIRECT("'Monthly Resource Report'!"&amp;'HMPL Validation'!H$482021&amp;":"&amp;'HMPL Validation'!H$482022),'HMPL Validation'!H$482023,FALSE))</f>
        <v>4.3569946207859402</v>
      </c>
      <c r="I17" s="317">
        <f ca="1">+IF(ISERROR(HLOOKUP($B17,INDIRECT("'Monthly Resource Report'!"&amp;'HMPL Validation'!I$482021&amp;":"&amp;'HMPL Validation'!I$482022),'HMPL Validation'!I$482023,FALSE)),0,HLOOKUP($B17,INDIRECT("'Monthly Resource Report'!"&amp;'HMPL Validation'!I$482021&amp;":"&amp;'HMPL Validation'!I$482022),'HMPL Validation'!I$482023,FALSE))</f>
        <v>6.9733420798714321E-2</v>
      </c>
      <c r="J17" s="318">
        <f ca="1">+IF(ISERROR(HLOOKUP($B17,INDIRECT("'Monthly Resource Report'!"&amp;'HMPL Validation'!J$482021&amp;":"&amp;'HMPL Validation'!J$482022),'HMPL Validation'!J$482023,FALSE)),0,HLOOKUP($B17,INDIRECT("'Monthly Resource Report'!"&amp;'HMPL Validation'!J$482021&amp;":"&amp;'HMPL Validation'!J$482022),'HMPL Validation'!J$482023,FALSE))</f>
        <v>0.49123994260647802</v>
      </c>
      <c r="L17" s="301">
        <v>41699</v>
      </c>
      <c r="M17" s="294">
        <v>152</v>
      </c>
      <c r="N17" s="297">
        <v>4.3570000000000002</v>
      </c>
      <c r="O17" s="299">
        <v>7.0000000000000007E-2</v>
      </c>
      <c r="P17" s="295">
        <v>0.49</v>
      </c>
      <c r="Q17" s="294">
        <f ca="1">+IF(ISERROR(HLOOKUP($B17,INDIRECT("'Monthly Resource Report'!"&amp;'HMPL Validation'!Q$482021&amp;":"&amp;'HMPL Validation'!Q$482022),'HMPL Validation'!Q$482023,FALSE)),0,HLOOKUP($B17,INDIRECT("'Monthly Resource Report'!"&amp;'HMPL Validation'!Q$482021&amp;":"&amp;'HMPL Validation'!Q$482022),'HMPL Validation'!Q$482023,FALSE))</f>
        <v>152</v>
      </c>
      <c r="R17" s="297">
        <f ca="1">+IF(ISERROR(HLOOKUP($B17,INDIRECT("'Monthly Resource Report'!"&amp;'HMPL Validation'!R$482021&amp;":"&amp;'HMPL Validation'!R$482022),'HMPL Validation'!R$482023,FALSE)),0,HLOOKUP($B17,INDIRECT("'Monthly Resource Report'!"&amp;'HMPL Validation'!R$482021&amp;":"&amp;'HMPL Validation'!R$482022),'HMPL Validation'!R$482023,FALSE))</f>
        <v>4.3570057804922531</v>
      </c>
      <c r="S17" s="317">
        <f ca="1">+IF(ISERROR(HLOOKUP($B17,INDIRECT("'Monthly Resource Report'!"&amp;'HMPL Validation'!S$482021&amp;":"&amp;'HMPL Validation'!S$482022),'HMPL Validation'!S$482023,FALSE)),0,HLOOKUP($B17,INDIRECT("'Monthly Resource Report'!"&amp;'HMPL Validation'!S$482021&amp;":"&amp;'HMPL Validation'!S$482022),'HMPL Validation'!S$482023,FALSE))</f>
        <v>6.9711944849051549E-2</v>
      </c>
      <c r="T17" s="318">
        <f ca="1">+IF(ISERROR(HLOOKUP($B17,INDIRECT("'Monthly Resource Report'!"&amp;'HMPL Validation'!T$482021&amp;":"&amp;'HMPL Validation'!T$482022),'HMPL Validation'!T$482023,FALSE)),0,HLOOKUP($B17,INDIRECT("'Monthly Resource Report'!"&amp;'HMPL Validation'!T$482021&amp;":"&amp;'HMPL Validation'!T$482022),'HMPL Validation'!T$482023,FALSE))</f>
        <v>0.49177147483252442</v>
      </c>
    </row>
    <row r="18" spans="2:20">
      <c r="B18" s="301">
        <v>41730</v>
      </c>
      <c r="C18" s="294">
        <v>153</v>
      </c>
      <c r="D18" s="297">
        <v>4.3570000000000002</v>
      </c>
      <c r="E18" s="299">
        <v>7.0000000000000007E-2</v>
      </c>
      <c r="F18" s="295">
        <v>0.49</v>
      </c>
      <c r="G18" s="294">
        <f ca="1">+IF(ISERROR(HLOOKUP($B18,INDIRECT("'Monthly Resource Report'!"&amp;'HMPL Validation'!G$482021&amp;":"&amp;'HMPL Validation'!G$482022),'HMPL Validation'!G$482023,FALSE)),0,HLOOKUP($B18,INDIRECT("'Monthly Resource Report'!"&amp;'HMPL Validation'!G$482021&amp;":"&amp;'HMPL Validation'!G$482022),'HMPL Validation'!G$482023,FALSE))</f>
        <v>153</v>
      </c>
      <c r="H18" s="297">
        <f ca="1">+IF(ISERROR(HLOOKUP($B18,INDIRECT("'Monthly Resource Report'!"&amp;'HMPL Validation'!H$482021&amp;":"&amp;'HMPL Validation'!H$482022),'HMPL Validation'!H$482023,FALSE)),0,HLOOKUP($B18,INDIRECT("'Monthly Resource Report'!"&amp;'HMPL Validation'!H$482021&amp;":"&amp;'HMPL Validation'!H$482022),'HMPL Validation'!H$482023,FALSE))</f>
        <v>4.3569940574029582</v>
      </c>
      <c r="I18" s="317">
        <f ca="1">+IF(ISERROR(HLOOKUP($B18,INDIRECT("'Monthly Resource Report'!"&amp;'HMPL Validation'!I$482021&amp;":"&amp;'HMPL Validation'!I$482022),'HMPL Validation'!I$482023,FALSE)),0,HLOOKUP($B18,INDIRECT("'Monthly Resource Report'!"&amp;'HMPL Validation'!I$482021&amp;":"&amp;'HMPL Validation'!I$482022),'HMPL Validation'!I$482023,FALSE))</f>
        <v>6.9760164438006339E-2</v>
      </c>
      <c r="J18" s="318">
        <f ca="1">+IF(ISERROR(HLOOKUP($B18,INDIRECT("'Monthly Resource Report'!"&amp;'HMPL Validation'!J$482021&amp;":"&amp;'HMPL Validation'!J$482022),'HMPL Validation'!J$482023,FALSE)),0,HLOOKUP($B18,INDIRECT("'Monthly Resource Report'!"&amp;'HMPL Validation'!J$482021&amp;":"&amp;'HMPL Validation'!J$482022),'HMPL Validation'!J$482023,FALSE))</f>
        <v>0.49077092272691081</v>
      </c>
      <c r="L18" s="301">
        <v>41730</v>
      </c>
      <c r="M18" s="294">
        <v>152</v>
      </c>
      <c r="N18" s="297">
        <v>4.3570000000000002</v>
      </c>
      <c r="O18" s="299">
        <v>7.0000000000000007E-2</v>
      </c>
      <c r="P18" s="295">
        <v>0.49</v>
      </c>
      <c r="Q18" s="294">
        <f ca="1">+IF(ISERROR(HLOOKUP($B18,INDIRECT("'Monthly Resource Report'!"&amp;'HMPL Validation'!Q$482021&amp;":"&amp;'HMPL Validation'!Q$482022),'HMPL Validation'!Q$482023,FALSE)),0,HLOOKUP($B18,INDIRECT("'Monthly Resource Report'!"&amp;'HMPL Validation'!Q$482021&amp;":"&amp;'HMPL Validation'!Q$482022),'HMPL Validation'!Q$482023,FALSE))</f>
        <v>152</v>
      </c>
      <c r="R18" s="297">
        <f ca="1">+IF(ISERROR(HLOOKUP($B18,INDIRECT("'Monthly Resource Report'!"&amp;'HMPL Validation'!R$482021&amp;":"&amp;'HMPL Validation'!R$482022),'HMPL Validation'!R$482023,FALSE)),0,HLOOKUP($B18,INDIRECT("'Monthly Resource Report'!"&amp;'HMPL Validation'!R$482021&amp;":"&amp;'HMPL Validation'!R$482022),'HMPL Validation'!R$482023,FALSE))</f>
        <v>4.3570062531724867</v>
      </c>
      <c r="S18" s="317">
        <f ca="1">+IF(ISERROR(HLOOKUP($B18,INDIRECT("'Monthly Resource Report'!"&amp;'HMPL Validation'!S$482021&amp;":"&amp;'HMPL Validation'!S$482022),'HMPL Validation'!S$482023,FALSE)),0,HLOOKUP($B18,INDIRECT("'Monthly Resource Report'!"&amp;'HMPL Validation'!S$482021&amp;":"&amp;'HMPL Validation'!S$482022),'HMPL Validation'!S$482023,FALSE))</f>
        <v>6.9714534061226394E-2</v>
      </c>
      <c r="T18" s="318">
        <f ca="1">+IF(ISERROR(HLOOKUP($B18,INDIRECT("'Monthly Resource Report'!"&amp;'HMPL Validation'!T$482021&amp;":"&amp;'HMPL Validation'!T$482022),'HMPL Validation'!T$482023,FALSE)),0,HLOOKUP($B18,INDIRECT("'Monthly Resource Report'!"&amp;'HMPL Validation'!T$482021&amp;":"&amp;'HMPL Validation'!T$482022),'HMPL Validation'!T$482023,FALSE))</f>
        <v>0.49137216119490357</v>
      </c>
    </row>
    <row r="19" spans="2:20">
      <c r="B19" s="301">
        <v>41760</v>
      </c>
      <c r="C19" s="294">
        <v>153</v>
      </c>
      <c r="D19" s="297">
        <v>4.3570000000000002</v>
      </c>
      <c r="E19" s="299">
        <v>7.0000000000000007E-2</v>
      </c>
      <c r="F19" s="295">
        <v>0.49</v>
      </c>
      <c r="G19" s="294">
        <f ca="1">+IF(ISERROR(HLOOKUP($B19,INDIRECT("'Monthly Resource Report'!"&amp;'HMPL Validation'!G$482021&amp;":"&amp;'HMPL Validation'!G$482022),'HMPL Validation'!G$482023,FALSE)),0,HLOOKUP($B19,INDIRECT("'Monthly Resource Report'!"&amp;'HMPL Validation'!G$482021&amp;":"&amp;'HMPL Validation'!G$482022),'HMPL Validation'!G$482023,FALSE))</f>
        <v>153</v>
      </c>
      <c r="H19" s="297">
        <f ca="1">+IF(ISERROR(HLOOKUP($B19,INDIRECT("'Monthly Resource Report'!"&amp;'HMPL Validation'!H$482021&amp;":"&amp;'HMPL Validation'!H$482022),'HMPL Validation'!H$482023,FALSE)),0,HLOOKUP($B19,INDIRECT("'Monthly Resource Report'!"&amp;'HMPL Validation'!H$482021&amp;":"&amp;'HMPL Validation'!H$482022),'HMPL Validation'!H$482023,FALSE))</f>
        <v>4.3569966220549876</v>
      </c>
      <c r="I19" s="317">
        <f ca="1">+IF(ISERROR(HLOOKUP($B19,INDIRECT("'Monthly Resource Report'!"&amp;'HMPL Validation'!I$482021&amp;":"&amp;'HMPL Validation'!I$482022),'HMPL Validation'!I$482023,FALSE)),0,HLOOKUP($B19,INDIRECT("'Monthly Resource Report'!"&amp;'HMPL Validation'!I$482021&amp;":"&amp;'HMPL Validation'!I$482022),'HMPL Validation'!I$482023,FALSE))</f>
        <v>6.9716694500439172E-2</v>
      </c>
      <c r="J19" s="318">
        <f ca="1">+IF(ISERROR(HLOOKUP($B19,INDIRECT("'Monthly Resource Report'!"&amp;'HMPL Validation'!J$482021&amp;":"&amp;'HMPL Validation'!J$482022),'HMPL Validation'!J$482023,FALSE)),0,HLOOKUP($B19,INDIRECT("'Monthly Resource Report'!"&amp;'HMPL Validation'!J$482021&amp;":"&amp;'HMPL Validation'!J$482022),'HMPL Validation'!J$482023,FALSE))</f>
        <v>0.49219670857153941</v>
      </c>
      <c r="L19" s="301">
        <v>41760</v>
      </c>
      <c r="M19" s="294">
        <v>152</v>
      </c>
      <c r="N19" s="297">
        <v>4.3570000000000002</v>
      </c>
      <c r="O19" s="299">
        <v>7.0000000000000007E-2</v>
      </c>
      <c r="P19" s="295">
        <v>0.49</v>
      </c>
      <c r="Q19" s="294">
        <f ca="1">+IF(ISERROR(HLOOKUP($B19,INDIRECT("'Monthly Resource Report'!"&amp;'HMPL Validation'!Q$482021&amp;":"&amp;'HMPL Validation'!Q$482022),'HMPL Validation'!Q$482023,FALSE)),0,HLOOKUP($B19,INDIRECT("'Monthly Resource Report'!"&amp;'HMPL Validation'!Q$482021&amp;":"&amp;'HMPL Validation'!Q$482022),'HMPL Validation'!Q$482023,FALSE))</f>
        <v>152</v>
      </c>
      <c r="R19" s="297">
        <f ca="1">+IF(ISERROR(HLOOKUP($B19,INDIRECT("'Monthly Resource Report'!"&amp;'HMPL Validation'!R$482021&amp;":"&amp;'HMPL Validation'!R$482022),'HMPL Validation'!R$482023,FALSE)),0,HLOOKUP($B19,INDIRECT("'Monthly Resource Report'!"&amp;'HMPL Validation'!R$482021&amp;":"&amp;'HMPL Validation'!R$482022),'HMPL Validation'!R$482023,FALSE))</f>
        <v>4.3570066503091081</v>
      </c>
      <c r="S19" s="317">
        <f ca="1">+IF(ISERROR(HLOOKUP($B19,INDIRECT("'Monthly Resource Report'!"&amp;'HMPL Validation'!S$482021&amp;":"&amp;'HMPL Validation'!S$482022),'HMPL Validation'!S$482023,FALSE)),0,HLOOKUP($B19,INDIRECT("'Monthly Resource Report'!"&amp;'HMPL Validation'!S$482021&amp;":"&amp;'HMPL Validation'!S$482022),'HMPL Validation'!S$482023,FALSE))</f>
        <v>6.9740289337123701E-2</v>
      </c>
      <c r="T19" s="318">
        <f ca="1">+IF(ISERROR(HLOOKUP($B19,INDIRECT("'Monthly Resource Report'!"&amp;'HMPL Validation'!T$482021&amp;":"&amp;'HMPL Validation'!T$482022),'HMPL Validation'!T$482023,FALSE)),0,HLOOKUP($B19,INDIRECT("'Monthly Resource Report'!"&amp;'HMPL Validation'!T$482021&amp;":"&amp;'HMPL Validation'!T$482022),'HMPL Validation'!T$482023,FALSE))</f>
        <v>0.49132949465434766</v>
      </c>
    </row>
    <row r="20" spans="2:20">
      <c r="B20" s="301">
        <v>41791</v>
      </c>
      <c r="C20" s="294">
        <v>153</v>
      </c>
      <c r="D20" s="297">
        <v>4.3570000000000002</v>
      </c>
      <c r="E20" s="299">
        <v>7.0000000000000007E-2</v>
      </c>
      <c r="F20" s="295">
        <v>0.49</v>
      </c>
      <c r="G20" s="294">
        <f ca="1">+IF(ISERROR(HLOOKUP($B20,INDIRECT("'Monthly Resource Report'!"&amp;'HMPL Validation'!G$482021&amp;":"&amp;'HMPL Validation'!G$482022),'HMPL Validation'!G$482023,FALSE)),0,HLOOKUP($B20,INDIRECT("'Monthly Resource Report'!"&amp;'HMPL Validation'!G$482021&amp;":"&amp;'HMPL Validation'!G$482022),'HMPL Validation'!G$482023,FALSE))</f>
        <v>153</v>
      </c>
      <c r="H20" s="297">
        <f ca="1">+IF(ISERROR(HLOOKUP($B20,INDIRECT("'Monthly Resource Report'!"&amp;'HMPL Validation'!H$482021&amp;":"&amp;'HMPL Validation'!H$482022),'HMPL Validation'!H$482023,FALSE)),0,HLOOKUP($B20,INDIRECT("'Monthly Resource Report'!"&amp;'HMPL Validation'!H$482021&amp;":"&amp;'HMPL Validation'!H$482022),'HMPL Validation'!H$482023,FALSE))</f>
        <v>4.3569932717455497</v>
      </c>
      <c r="I20" s="317">
        <f ca="1">+IF(ISERROR(HLOOKUP($B20,INDIRECT("'Monthly Resource Report'!"&amp;'HMPL Validation'!I$482021&amp;":"&amp;'HMPL Validation'!I$482022),'HMPL Validation'!I$482023,FALSE)),0,HLOOKUP($B20,INDIRECT("'Monthly Resource Report'!"&amp;'HMPL Validation'!I$482021&amp;":"&amp;'HMPL Validation'!I$482022),'HMPL Validation'!I$482023,FALSE))</f>
        <v>6.9740376465323828E-2</v>
      </c>
      <c r="J20" s="318">
        <f ca="1">+IF(ISERROR(HLOOKUP($B20,INDIRECT("'Monthly Resource Report'!"&amp;'HMPL Validation'!J$482021&amp;":"&amp;'HMPL Validation'!J$482022),'HMPL Validation'!J$482023,FALSE)),0,HLOOKUP($B20,INDIRECT("'Monthly Resource Report'!"&amp;'HMPL Validation'!J$482021&amp;":"&amp;'HMPL Validation'!J$482022),'HMPL Validation'!J$482023,FALSE))</f>
        <v>0.49127658611049957</v>
      </c>
      <c r="L20" s="301">
        <v>41791</v>
      </c>
      <c r="M20" s="294">
        <v>152</v>
      </c>
      <c r="N20" s="297">
        <v>4.3570000000000002</v>
      </c>
      <c r="O20" s="299">
        <v>7.0000000000000007E-2</v>
      </c>
      <c r="P20" s="295">
        <v>0.49</v>
      </c>
      <c r="Q20" s="294">
        <f ca="1">+IF(ISERROR(HLOOKUP($B20,INDIRECT("'Monthly Resource Report'!"&amp;'HMPL Validation'!Q$482021&amp;":"&amp;'HMPL Validation'!Q$482022),'HMPL Validation'!Q$482023,FALSE)),0,HLOOKUP($B20,INDIRECT("'Monthly Resource Report'!"&amp;'HMPL Validation'!Q$482021&amp;":"&amp;'HMPL Validation'!Q$482022),'HMPL Validation'!Q$482023,FALSE))</f>
        <v>152</v>
      </c>
      <c r="R20" s="297">
        <f ca="1">+IF(ISERROR(HLOOKUP($B20,INDIRECT("'Monthly Resource Report'!"&amp;'HMPL Validation'!R$482021&amp;":"&amp;'HMPL Validation'!R$482022),'HMPL Validation'!R$482023,FALSE)),0,HLOOKUP($B20,INDIRECT("'Monthly Resource Report'!"&amp;'HMPL Validation'!R$482021&amp;":"&amp;'HMPL Validation'!R$482022),'HMPL Validation'!R$482023,FALSE))</f>
        <v>4.3570068173048062</v>
      </c>
      <c r="S20" s="317">
        <f ca="1">+IF(ISERROR(HLOOKUP($B20,INDIRECT("'Monthly Resource Report'!"&amp;'HMPL Validation'!S$482021&amp;":"&amp;'HMPL Validation'!S$482022),'HMPL Validation'!S$482023,FALSE)),0,HLOOKUP($B20,INDIRECT("'Monthly Resource Report'!"&amp;'HMPL Validation'!S$482021&amp;":"&amp;'HMPL Validation'!S$482022),'HMPL Validation'!S$482023,FALSE))</f>
        <v>6.9745456286066584E-2</v>
      </c>
      <c r="T20" s="318">
        <f ca="1">+IF(ISERROR(HLOOKUP($B20,INDIRECT("'Monthly Resource Report'!"&amp;'HMPL Validation'!T$482021&amp;":"&amp;'HMPL Validation'!T$482022),'HMPL Validation'!T$482023,FALSE)),0,HLOOKUP($B20,INDIRECT("'Monthly Resource Report'!"&amp;'HMPL Validation'!T$482021&amp;":"&amp;'HMPL Validation'!T$482022),'HMPL Validation'!T$482023,FALSE))</f>
        <v>0.49181896952340776</v>
      </c>
    </row>
    <row r="21" spans="2:20">
      <c r="B21" s="301">
        <v>41821</v>
      </c>
      <c r="C21" s="294">
        <v>153</v>
      </c>
      <c r="D21" s="297">
        <v>4.3570000000000002</v>
      </c>
      <c r="E21" s="299">
        <v>7.0000000000000007E-2</v>
      </c>
      <c r="F21" s="295">
        <v>0.49</v>
      </c>
      <c r="G21" s="294">
        <f ca="1">+IF(ISERROR(HLOOKUP($B21,INDIRECT("'Monthly Resource Report'!"&amp;'HMPL Validation'!G$482021&amp;":"&amp;'HMPL Validation'!G$482022),'HMPL Validation'!G$482023,FALSE)),0,HLOOKUP($B21,INDIRECT("'Monthly Resource Report'!"&amp;'HMPL Validation'!G$482021&amp;":"&amp;'HMPL Validation'!G$482022),'HMPL Validation'!G$482023,FALSE))</f>
        <v>153</v>
      </c>
      <c r="H21" s="297">
        <f ca="1">+IF(ISERROR(HLOOKUP($B21,INDIRECT("'Monthly Resource Report'!"&amp;'HMPL Validation'!H$482021&amp;":"&amp;'HMPL Validation'!H$482022),'HMPL Validation'!H$482023,FALSE)),0,HLOOKUP($B21,INDIRECT("'Monthly Resource Report'!"&amp;'HMPL Validation'!H$482021&amp;":"&amp;'HMPL Validation'!H$482022),'HMPL Validation'!H$482023,FALSE))</f>
        <v>4.3569937680590369</v>
      </c>
      <c r="I21" s="317">
        <f ca="1">+IF(ISERROR(HLOOKUP($B21,INDIRECT("'Monthly Resource Report'!"&amp;'HMPL Validation'!I$482021&amp;":"&amp;'HMPL Validation'!I$482022),'HMPL Validation'!I$482023,FALSE)),0,HLOOKUP($B21,INDIRECT("'Monthly Resource Report'!"&amp;'HMPL Validation'!I$482021&amp;":"&amp;'HMPL Validation'!I$482022),'HMPL Validation'!I$482023,FALSE))</f>
        <v>6.9796779288494426E-2</v>
      </c>
      <c r="J21" s="318">
        <f ca="1">+IF(ISERROR(HLOOKUP($B21,INDIRECT("'Monthly Resource Report'!"&amp;'HMPL Validation'!J$482021&amp;":"&amp;'HMPL Validation'!J$482022),'HMPL Validation'!J$482023,FALSE)),0,HLOOKUP($B21,INDIRECT("'Monthly Resource Report'!"&amp;'HMPL Validation'!J$482021&amp;":"&amp;'HMPL Validation'!J$482022),'HMPL Validation'!J$482023,FALSE))</f>
        <v>0.49091950407148505</v>
      </c>
      <c r="L21" s="301">
        <v>41821</v>
      </c>
      <c r="M21" s="294">
        <v>152</v>
      </c>
      <c r="N21" s="297">
        <v>4.3570000000000002</v>
      </c>
      <c r="O21" s="299">
        <v>7.0000000000000007E-2</v>
      </c>
      <c r="P21" s="295">
        <v>0.49</v>
      </c>
      <c r="Q21" s="294">
        <f ca="1">+IF(ISERROR(HLOOKUP($B21,INDIRECT("'Monthly Resource Report'!"&amp;'HMPL Validation'!Q$482021&amp;":"&amp;'HMPL Validation'!Q$482022),'HMPL Validation'!Q$482023,FALSE)),0,HLOOKUP($B21,INDIRECT("'Monthly Resource Report'!"&amp;'HMPL Validation'!Q$482021&amp;":"&amp;'HMPL Validation'!Q$482022),'HMPL Validation'!Q$482023,FALSE))</f>
        <v>152</v>
      </c>
      <c r="R21" s="297">
        <f ca="1">+IF(ISERROR(HLOOKUP($B21,INDIRECT("'Monthly Resource Report'!"&amp;'HMPL Validation'!R$482021&amp;":"&amp;'HMPL Validation'!R$482022),'HMPL Validation'!R$482023,FALSE)),0,HLOOKUP($B21,INDIRECT("'Monthly Resource Report'!"&amp;'HMPL Validation'!R$482021&amp;":"&amp;'HMPL Validation'!R$482022),'HMPL Validation'!R$482023,FALSE))</f>
        <v>4.3570064878883841</v>
      </c>
      <c r="S21" s="317">
        <f ca="1">+IF(ISERROR(HLOOKUP($B21,INDIRECT("'Monthly Resource Report'!"&amp;'HMPL Validation'!S$482021&amp;":"&amp;'HMPL Validation'!S$482022),'HMPL Validation'!S$482023,FALSE)),0,HLOOKUP($B21,INDIRECT("'Monthly Resource Report'!"&amp;'HMPL Validation'!S$482021&amp;":"&amp;'HMPL Validation'!S$482022),'HMPL Validation'!S$482023,FALSE))</f>
        <v>6.9781774766559265E-2</v>
      </c>
      <c r="T21" s="318">
        <f ca="1">+IF(ISERROR(HLOOKUP($B21,INDIRECT("'Monthly Resource Report'!"&amp;'HMPL Validation'!T$482021&amp;":"&amp;'HMPL Validation'!T$482022),'HMPL Validation'!T$482023,FALSE)),0,HLOOKUP($B21,INDIRECT("'Monthly Resource Report'!"&amp;'HMPL Validation'!T$482021&amp;":"&amp;'HMPL Validation'!T$482022),'HMPL Validation'!T$482023,FALSE))</f>
        <v>0.49173816538027243</v>
      </c>
    </row>
    <row r="22" spans="2:20">
      <c r="B22" s="301">
        <v>41852</v>
      </c>
      <c r="C22" s="294">
        <v>153</v>
      </c>
      <c r="D22" s="297">
        <v>4.3570000000000002</v>
      </c>
      <c r="E22" s="299">
        <v>7.0000000000000007E-2</v>
      </c>
      <c r="F22" s="295">
        <v>0.49</v>
      </c>
      <c r="G22" s="294">
        <f ca="1">+IF(ISERROR(HLOOKUP($B22,INDIRECT("'Monthly Resource Report'!"&amp;'HMPL Validation'!G$482021&amp;":"&amp;'HMPL Validation'!G$482022),'HMPL Validation'!G$482023,FALSE)),0,HLOOKUP($B22,INDIRECT("'Monthly Resource Report'!"&amp;'HMPL Validation'!G$482021&amp;":"&amp;'HMPL Validation'!G$482022),'HMPL Validation'!G$482023,FALSE))</f>
        <v>153</v>
      </c>
      <c r="H22" s="297">
        <f ca="1">+IF(ISERROR(HLOOKUP($B22,INDIRECT("'Monthly Resource Report'!"&amp;'HMPL Validation'!H$482021&amp;":"&amp;'HMPL Validation'!H$482022),'HMPL Validation'!H$482023,FALSE)),0,HLOOKUP($B22,INDIRECT("'Monthly Resource Report'!"&amp;'HMPL Validation'!H$482021&amp;":"&amp;'HMPL Validation'!H$482022),'HMPL Validation'!H$482023,FALSE))</f>
        <v>4.3569933034590402</v>
      </c>
      <c r="I22" s="317">
        <f ca="1">+IF(ISERROR(HLOOKUP($B22,INDIRECT("'Monthly Resource Report'!"&amp;'HMPL Validation'!I$482021&amp;":"&amp;'HMPL Validation'!I$482022),'HMPL Validation'!I$482023,FALSE)),0,HLOOKUP($B22,INDIRECT("'Monthly Resource Report'!"&amp;'HMPL Validation'!I$482021&amp;":"&amp;'HMPL Validation'!I$482022),'HMPL Validation'!I$482023,FALSE))</f>
        <v>6.9790621164879649E-2</v>
      </c>
      <c r="J22" s="318">
        <f ca="1">+IF(ISERROR(HLOOKUP($B22,INDIRECT("'Monthly Resource Report'!"&amp;'HMPL Validation'!J$482021&amp;":"&amp;'HMPL Validation'!J$482022),'HMPL Validation'!J$482023,FALSE)),0,HLOOKUP($B22,INDIRECT("'Monthly Resource Report'!"&amp;'HMPL Validation'!J$482021&amp;":"&amp;'HMPL Validation'!J$482022),'HMPL Validation'!J$482023,FALSE))</f>
        <v>0.49091399639845817</v>
      </c>
      <c r="L22" s="301">
        <v>41852</v>
      </c>
      <c r="M22" s="294">
        <v>152</v>
      </c>
      <c r="N22" s="297">
        <v>4.3570000000000002</v>
      </c>
      <c r="O22" s="299">
        <v>7.0000000000000007E-2</v>
      </c>
      <c r="P22" s="295">
        <v>0.49</v>
      </c>
      <c r="Q22" s="294">
        <f ca="1">+IF(ISERROR(HLOOKUP($B22,INDIRECT("'Monthly Resource Report'!"&amp;'HMPL Validation'!Q$482021&amp;":"&amp;'HMPL Validation'!Q$482022),'HMPL Validation'!Q$482023,FALSE)),0,HLOOKUP($B22,INDIRECT("'Monthly Resource Report'!"&amp;'HMPL Validation'!Q$482021&amp;":"&amp;'HMPL Validation'!Q$482022),'HMPL Validation'!Q$482023,FALSE))</f>
        <v>152</v>
      </c>
      <c r="R22" s="297">
        <f ca="1">+IF(ISERROR(HLOOKUP($B22,INDIRECT("'Monthly Resource Report'!"&amp;'HMPL Validation'!R$482021&amp;":"&amp;'HMPL Validation'!R$482022),'HMPL Validation'!R$482023,FALSE)),0,HLOOKUP($B22,INDIRECT("'Monthly Resource Report'!"&amp;'HMPL Validation'!R$482021&amp;":"&amp;'HMPL Validation'!R$482022),'HMPL Validation'!R$482023,FALSE))</f>
        <v>4.3570065930355142</v>
      </c>
      <c r="S22" s="317">
        <f ca="1">+IF(ISERROR(HLOOKUP($B22,INDIRECT("'Monthly Resource Report'!"&amp;'HMPL Validation'!S$482021&amp;":"&amp;'HMPL Validation'!S$482022),'HMPL Validation'!S$482023,FALSE)),0,HLOOKUP($B22,INDIRECT("'Monthly Resource Report'!"&amp;'HMPL Validation'!S$482021&amp;":"&amp;'HMPL Validation'!S$482022),'HMPL Validation'!S$482023,FALSE))</f>
        <v>6.9764241617751147E-2</v>
      </c>
      <c r="T22" s="318">
        <f ca="1">+IF(ISERROR(HLOOKUP($B22,INDIRECT("'Monthly Resource Report'!"&amp;'HMPL Validation'!T$482021&amp;":"&amp;'HMPL Validation'!T$482022),'HMPL Validation'!T$482023,FALSE)),0,HLOOKUP($B22,INDIRECT("'Monthly Resource Report'!"&amp;'HMPL Validation'!T$482021&amp;":"&amp;'HMPL Validation'!T$482022),'HMPL Validation'!T$482023,FALSE))</f>
        <v>0.49175328370507015</v>
      </c>
    </row>
    <row r="23" spans="2:20">
      <c r="B23" s="301">
        <v>41883</v>
      </c>
      <c r="C23" s="294">
        <v>153</v>
      </c>
      <c r="D23" s="297">
        <v>4.3570000000000002</v>
      </c>
      <c r="E23" s="299">
        <v>7.0000000000000007E-2</v>
      </c>
      <c r="F23" s="295">
        <v>0.49</v>
      </c>
      <c r="G23" s="294">
        <f ca="1">+IF(ISERROR(HLOOKUP($B23,INDIRECT("'Monthly Resource Report'!"&amp;'HMPL Validation'!G$482021&amp;":"&amp;'HMPL Validation'!G$482022),'HMPL Validation'!G$482023,FALSE)),0,HLOOKUP($B23,INDIRECT("'Monthly Resource Report'!"&amp;'HMPL Validation'!G$482021&amp;":"&amp;'HMPL Validation'!G$482022),'HMPL Validation'!G$482023,FALSE))</f>
        <v>153</v>
      </c>
      <c r="H23" s="297">
        <f ca="1">+IF(ISERROR(HLOOKUP($B23,INDIRECT("'Monthly Resource Report'!"&amp;'HMPL Validation'!H$482021&amp;":"&amp;'HMPL Validation'!H$482022),'HMPL Validation'!H$482023,FALSE)),0,HLOOKUP($B23,INDIRECT("'Monthly Resource Report'!"&amp;'HMPL Validation'!H$482021&amp;":"&amp;'HMPL Validation'!H$482022),'HMPL Validation'!H$482023,FALSE))</f>
        <v>4.3569941981157188</v>
      </c>
      <c r="I23" s="317">
        <f ca="1">+IF(ISERROR(HLOOKUP($B23,INDIRECT("'Monthly Resource Report'!"&amp;'HMPL Validation'!I$482021&amp;":"&amp;'HMPL Validation'!I$482022),'HMPL Validation'!I$482023,FALSE)),0,HLOOKUP($B23,INDIRECT("'Monthly Resource Report'!"&amp;'HMPL Validation'!I$482021&amp;":"&amp;'HMPL Validation'!I$482022),'HMPL Validation'!I$482023,FALSE))</f>
        <v>6.9729165324021875E-2</v>
      </c>
      <c r="J23" s="318">
        <f ca="1">+IF(ISERROR(HLOOKUP($B23,INDIRECT("'Monthly Resource Report'!"&amp;'HMPL Validation'!J$482021&amp;":"&amp;'HMPL Validation'!J$482022),'HMPL Validation'!J$482023,FALSE)),0,HLOOKUP($B23,INDIRECT("'Monthly Resource Report'!"&amp;'HMPL Validation'!J$482021&amp;":"&amp;'HMPL Validation'!J$482022),'HMPL Validation'!J$482023,FALSE))</f>
        <v>0.49128526816156098</v>
      </c>
      <c r="L23" s="301">
        <v>41883</v>
      </c>
      <c r="M23" s="294">
        <v>152</v>
      </c>
      <c r="N23" s="297">
        <v>4.3570000000000002</v>
      </c>
      <c r="O23" s="299">
        <v>7.0000000000000007E-2</v>
      </c>
      <c r="P23" s="295">
        <v>0.49</v>
      </c>
      <c r="Q23" s="294">
        <f ca="1">+IF(ISERROR(HLOOKUP($B23,INDIRECT("'Monthly Resource Report'!"&amp;'HMPL Validation'!Q$482021&amp;":"&amp;'HMPL Validation'!Q$482022),'HMPL Validation'!Q$482023,FALSE)),0,HLOOKUP($B23,INDIRECT("'Monthly Resource Report'!"&amp;'HMPL Validation'!Q$482021&amp;":"&amp;'HMPL Validation'!Q$482022),'HMPL Validation'!Q$482023,FALSE))</f>
        <v>152</v>
      </c>
      <c r="R23" s="297">
        <f ca="1">+IF(ISERROR(HLOOKUP($B23,INDIRECT("'Monthly Resource Report'!"&amp;'HMPL Validation'!R$482021&amp;":"&amp;'HMPL Validation'!R$482022),'HMPL Validation'!R$482023,FALSE)),0,HLOOKUP($B23,INDIRECT("'Monthly Resource Report'!"&amp;'HMPL Validation'!R$482021&amp;":"&amp;'HMPL Validation'!R$482022),'HMPL Validation'!R$482023,FALSE))</f>
        <v>4.3570061888686924</v>
      </c>
      <c r="S23" s="317">
        <f ca="1">+IF(ISERROR(HLOOKUP($B23,INDIRECT("'Monthly Resource Report'!"&amp;'HMPL Validation'!S$482021&amp;":"&amp;'HMPL Validation'!S$482022),'HMPL Validation'!S$482023,FALSE)),0,HLOOKUP($B23,INDIRECT("'Monthly Resource Report'!"&amp;'HMPL Validation'!S$482021&amp;":"&amp;'HMPL Validation'!S$482022),'HMPL Validation'!S$482023,FALSE))</f>
        <v>6.9719942041818098E-2</v>
      </c>
      <c r="T23" s="318">
        <f ca="1">+IF(ISERROR(HLOOKUP($B23,INDIRECT("'Monthly Resource Report'!"&amp;'HMPL Validation'!T$482021&amp;":"&amp;'HMPL Validation'!T$482022),'HMPL Validation'!T$482023,FALSE)),0,HLOOKUP($B23,INDIRECT("'Monthly Resource Report'!"&amp;'HMPL Validation'!T$482021&amp;":"&amp;'HMPL Validation'!T$482022),'HMPL Validation'!T$482023,FALSE))</f>
        <v>0.49137651590277126</v>
      </c>
    </row>
    <row r="24" spans="2:20">
      <c r="B24" s="301">
        <v>41913</v>
      </c>
      <c r="C24" s="294">
        <v>153</v>
      </c>
      <c r="D24" s="297">
        <v>4.3570000000000002</v>
      </c>
      <c r="E24" s="299">
        <v>7.0000000000000007E-2</v>
      </c>
      <c r="F24" s="295">
        <v>0.49</v>
      </c>
      <c r="G24" s="294">
        <f ca="1">+IF(ISERROR(HLOOKUP($B24,INDIRECT("'Monthly Resource Report'!"&amp;'HMPL Validation'!G$482021&amp;":"&amp;'HMPL Validation'!G$482022),'HMPL Validation'!G$482023,FALSE)),0,HLOOKUP($B24,INDIRECT("'Monthly Resource Report'!"&amp;'HMPL Validation'!G$482021&amp;":"&amp;'HMPL Validation'!G$482022),'HMPL Validation'!G$482023,FALSE))</f>
        <v>153</v>
      </c>
      <c r="H24" s="297">
        <f ca="1">+IF(ISERROR(HLOOKUP($B24,INDIRECT("'Monthly Resource Report'!"&amp;'HMPL Validation'!H$482021&amp;":"&amp;'HMPL Validation'!H$482022),'HMPL Validation'!H$482023,FALSE)),0,HLOOKUP($B24,INDIRECT("'Monthly Resource Report'!"&amp;'HMPL Validation'!H$482021&amp;":"&amp;'HMPL Validation'!H$482022),'HMPL Validation'!H$482023,FALSE))</f>
        <v>4.3569947056675726</v>
      </c>
      <c r="I24" s="317">
        <f ca="1">+IF(ISERROR(HLOOKUP($B24,INDIRECT("'Monthly Resource Report'!"&amp;'HMPL Validation'!I$482021&amp;":"&amp;'HMPL Validation'!I$482022),'HMPL Validation'!I$482023,FALSE)),0,HLOOKUP($B24,INDIRECT("'Monthly Resource Report'!"&amp;'HMPL Validation'!I$482021&amp;":"&amp;'HMPL Validation'!I$482022),'HMPL Validation'!I$482023,FALSE))</f>
        <v>6.9768244194620355E-2</v>
      </c>
      <c r="J24" s="318">
        <f ca="1">+IF(ISERROR(HLOOKUP($B24,INDIRECT("'Monthly Resource Report'!"&amp;'HMPL Validation'!J$482021&amp;":"&amp;'HMPL Validation'!J$482022),'HMPL Validation'!J$482023,FALSE)),0,HLOOKUP($B24,INDIRECT("'Monthly Resource Report'!"&amp;'HMPL Validation'!J$482021&amp;":"&amp;'HMPL Validation'!J$482022),'HMPL Validation'!J$482023,FALSE))</f>
        <v>0.49122310059324725</v>
      </c>
      <c r="L24" s="301">
        <v>41913</v>
      </c>
      <c r="M24" s="294">
        <v>152</v>
      </c>
      <c r="N24" s="297">
        <v>4.3570000000000002</v>
      </c>
      <c r="O24" s="299">
        <v>7.0000000000000007E-2</v>
      </c>
      <c r="P24" s="295">
        <v>0.49</v>
      </c>
      <c r="Q24" s="294">
        <f ca="1">+IF(ISERROR(HLOOKUP($B24,INDIRECT("'Monthly Resource Report'!"&amp;'HMPL Validation'!Q$482021&amp;":"&amp;'HMPL Validation'!Q$482022),'HMPL Validation'!Q$482023,FALSE)),0,HLOOKUP($B24,INDIRECT("'Monthly Resource Report'!"&amp;'HMPL Validation'!Q$482021&amp;":"&amp;'HMPL Validation'!Q$482022),'HMPL Validation'!Q$482023,FALSE))</f>
        <v>152</v>
      </c>
      <c r="R24" s="297">
        <f ca="1">+IF(ISERROR(HLOOKUP($B24,INDIRECT("'Monthly Resource Report'!"&amp;'HMPL Validation'!R$482021&amp;":"&amp;'HMPL Validation'!R$482022),'HMPL Validation'!R$482023,FALSE)),0,HLOOKUP($B24,INDIRECT("'Monthly Resource Report'!"&amp;'HMPL Validation'!R$482021&amp;":"&amp;'HMPL Validation'!R$482022),'HMPL Validation'!R$482023,FALSE))</f>
        <v>4.3570065723047202</v>
      </c>
      <c r="S24" s="317">
        <f ca="1">+IF(ISERROR(HLOOKUP($B24,INDIRECT("'Monthly Resource Report'!"&amp;'HMPL Validation'!S$482021&amp;":"&amp;'HMPL Validation'!S$482022),'HMPL Validation'!S$482023,FALSE)),0,HLOOKUP($B24,INDIRECT("'Monthly Resource Report'!"&amp;'HMPL Validation'!S$482021&amp;":"&amp;'HMPL Validation'!S$482022),'HMPL Validation'!S$482023,FALSE))</f>
        <v>6.9741102783563144E-2</v>
      </c>
      <c r="T24" s="318">
        <f ca="1">+IF(ISERROR(HLOOKUP($B24,INDIRECT("'Monthly Resource Report'!"&amp;'HMPL Validation'!T$482021&amp;":"&amp;'HMPL Validation'!T$482022),'HMPL Validation'!T$482023,FALSE)),0,HLOOKUP($B24,INDIRECT("'Monthly Resource Report'!"&amp;'HMPL Validation'!T$482021&amp;":"&amp;'HMPL Validation'!T$482022),'HMPL Validation'!T$482023,FALSE))</f>
        <v>0.49176028823788742</v>
      </c>
    </row>
    <row r="25" spans="2:20">
      <c r="B25" s="301">
        <v>41944</v>
      </c>
      <c r="C25" s="294">
        <v>153</v>
      </c>
      <c r="D25" s="297">
        <v>4.3570000000000002</v>
      </c>
      <c r="E25" s="299">
        <v>7.0000000000000007E-2</v>
      </c>
      <c r="F25" s="295">
        <v>0.49</v>
      </c>
      <c r="G25" s="294">
        <f ca="1">+IF(ISERROR(HLOOKUP($B25,INDIRECT("'Monthly Resource Report'!"&amp;'HMPL Validation'!G$482021&amp;":"&amp;'HMPL Validation'!G$482022),'HMPL Validation'!G$482023,FALSE)),0,HLOOKUP($B25,INDIRECT("'Monthly Resource Report'!"&amp;'HMPL Validation'!G$482021&amp;":"&amp;'HMPL Validation'!G$482022),'HMPL Validation'!G$482023,FALSE))</f>
        <v>153</v>
      </c>
      <c r="H25" s="297">
        <f ca="1">+IF(ISERROR(HLOOKUP($B25,INDIRECT("'Monthly Resource Report'!"&amp;'HMPL Validation'!H$482021&amp;":"&amp;'HMPL Validation'!H$482022),'HMPL Validation'!H$482023,FALSE)),0,HLOOKUP($B25,INDIRECT("'Monthly Resource Report'!"&amp;'HMPL Validation'!H$482021&amp;":"&amp;'HMPL Validation'!H$482022),'HMPL Validation'!H$482023,FALSE))</f>
        <v>4.3569936193902024</v>
      </c>
      <c r="I25" s="317">
        <f ca="1">+IF(ISERROR(HLOOKUP($B25,INDIRECT("'Monthly Resource Report'!"&amp;'HMPL Validation'!I$482021&amp;":"&amp;'HMPL Validation'!I$482022),'HMPL Validation'!I$482023,FALSE)),0,HLOOKUP($B25,INDIRECT("'Monthly Resource Report'!"&amp;'HMPL Validation'!I$482021&amp;":"&amp;'HMPL Validation'!I$482022),'HMPL Validation'!I$482023,FALSE))</f>
        <v>6.9717072580714662E-2</v>
      </c>
      <c r="J25" s="318">
        <f ca="1">+IF(ISERROR(HLOOKUP($B25,INDIRECT("'Monthly Resource Report'!"&amp;'HMPL Validation'!J$482021&amp;":"&amp;'HMPL Validation'!J$482022),'HMPL Validation'!J$482023,FALSE)),0,HLOOKUP($B25,INDIRECT("'Monthly Resource Report'!"&amp;'HMPL Validation'!J$482021&amp;":"&amp;'HMPL Validation'!J$482022),'HMPL Validation'!J$482023,FALSE))</f>
        <v>0.49129705948057856</v>
      </c>
      <c r="L25" s="301">
        <v>41944</v>
      </c>
      <c r="M25" s="294">
        <v>152</v>
      </c>
      <c r="N25" s="297">
        <v>4.3570000000000002</v>
      </c>
      <c r="O25" s="299">
        <v>7.0000000000000007E-2</v>
      </c>
      <c r="P25" s="295">
        <v>0.49</v>
      </c>
      <c r="Q25" s="294">
        <f ca="1">+IF(ISERROR(HLOOKUP($B25,INDIRECT("'Monthly Resource Report'!"&amp;'HMPL Validation'!Q$482021&amp;":"&amp;'HMPL Validation'!Q$482022),'HMPL Validation'!Q$482023,FALSE)),0,HLOOKUP($B25,INDIRECT("'Monthly Resource Report'!"&amp;'HMPL Validation'!Q$482021&amp;":"&amp;'HMPL Validation'!Q$482022),'HMPL Validation'!Q$482023,FALSE))</f>
        <v>152</v>
      </c>
      <c r="R25" s="297">
        <f ca="1">+IF(ISERROR(HLOOKUP($B25,INDIRECT("'Monthly Resource Report'!"&amp;'HMPL Validation'!R$482021&amp;":"&amp;'HMPL Validation'!R$482022),'HMPL Validation'!R$482023,FALSE)),0,HLOOKUP($B25,INDIRECT("'Monthly Resource Report'!"&amp;'HMPL Validation'!R$482021&amp;":"&amp;'HMPL Validation'!R$482022),'HMPL Validation'!R$482023,FALSE))</f>
        <v>4.3570064070970922</v>
      </c>
      <c r="S25" s="317">
        <f ca="1">+IF(ISERROR(HLOOKUP($B25,INDIRECT("'Monthly Resource Report'!"&amp;'HMPL Validation'!S$482021&amp;":"&amp;'HMPL Validation'!S$482022),'HMPL Validation'!S$482023,FALSE)),0,HLOOKUP($B25,INDIRECT("'Monthly Resource Report'!"&amp;'HMPL Validation'!S$482021&amp;":"&amp;'HMPL Validation'!S$482022),'HMPL Validation'!S$482023,FALSE))</f>
        <v>6.9673082829170604E-2</v>
      </c>
      <c r="T25" s="318">
        <f ca="1">+IF(ISERROR(HLOOKUP($B25,INDIRECT("'Monthly Resource Report'!"&amp;'HMPL Validation'!T$482021&amp;":"&amp;'HMPL Validation'!T$482022),'HMPL Validation'!T$482023,FALSE)),0,HLOOKUP($B25,INDIRECT("'Monthly Resource Report'!"&amp;'HMPL Validation'!T$482021&amp;":"&amp;'HMPL Validation'!T$482022),'HMPL Validation'!T$482023,FALSE))</f>
        <v>0.4913869947240817</v>
      </c>
    </row>
    <row r="26" spans="2:20">
      <c r="B26" s="301">
        <v>41974</v>
      </c>
      <c r="C26" s="294">
        <v>153</v>
      </c>
      <c r="D26" s="297">
        <v>4.3570000000000002</v>
      </c>
      <c r="E26" s="299">
        <v>7.0000000000000007E-2</v>
      </c>
      <c r="F26" s="295">
        <v>0.49</v>
      </c>
      <c r="G26" s="294">
        <f ca="1">+IF(ISERROR(HLOOKUP($B26,INDIRECT("'Monthly Resource Report'!"&amp;'HMPL Validation'!G$482021&amp;":"&amp;'HMPL Validation'!G$482022),'HMPL Validation'!G$482023,FALSE)),0,HLOOKUP($B26,INDIRECT("'Monthly Resource Report'!"&amp;'HMPL Validation'!G$482021&amp;":"&amp;'HMPL Validation'!G$482022),'HMPL Validation'!G$482023,FALSE))</f>
        <v>153</v>
      </c>
      <c r="H26" s="297">
        <f ca="1">+IF(ISERROR(HLOOKUP($B26,INDIRECT("'Monthly Resource Report'!"&amp;'HMPL Validation'!H$482021&amp;":"&amp;'HMPL Validation'!H$482022),'HMPL Validation'!H$482023,FALSE)),0,HLOOKUP($B26,INDIRECT("'Monthly Resource Report'!"&amp;'HMPL Validation'!H$482021&amp;":"&amp;'HMPL Validation'!H$482022),'HMPL Validation'!H$482023,FALSE))</f>
        <v>4.3569938227827283</v>
      </c>
      <c r="I26" s="317">
        <f ca="1">+IF(ISERROR(HLOOKUP($B26,INDIRECT("'Monthly Resource Report'!"&amp;'HMPL Validation'!I$482021&amp;":"&amp;'HMPL Validation'!I$482022),'HMPL Validation'!I$482023,FALSE)),0,HLOOKUP($B26,INDIRECT("'Monthly Resource Report'!"&amp;'HMPL Validation'!I$482021&amp;":"&amp;'HMPL Validation'!I$482022),'HMPL Validation'!I$482023,FALSE))</f>
        <v>6.9741074976945899E-2</v>
      </c>
      <c r="J26" s="318">
        <f ca="1">+IF(ISERROR(HLOOKUP($B26,INDIRECT("'Monthly Resource Report'!"&amp;'HMPL Validation'!J$482021&amp;":"&amp;'HMPL Validation'!J$482022),'HMPL Validation'!J$482023,FALSE)),0,HLOOKUP($B26,INDIRECT("'Monthly Resource Report'!"&amp;'HMPL Validation'!J$482021&amp;":"&amp;'HMPL Validation'!J$482022),'HMPL Validation'!J$482023,FALSE))</f>
        <v>0.49124035601624183</v>
      </c>
      <c r="L26" s="301">
        <v>41974</v>
      </c>
      <c r="M26" s="294">
        <v>152</v>
      </c>
      <c r="N26" s="297">
        <v>4.3570000000000002</v>
      </c>
      <c r="O26" s="299">
        <v>7.0000000000000007E-2</v>
      </c>
      <c r="P26" s="295">
        <v>0.49</v>
      </c>
      <c r="Q26" s="294">
        <f ca="1">+IF(ISERROR(HLOOKUP($B26,INDIRECT("'Monthly Resource Report'!"&amp;'HMPL Validation'!Q$482021&amp;":"&amp;'HMPL Validation'!Q$482022),'HMPL Validation'!Q$482023,FALSE)),0,HLOOKUP($B26,INDIRECT("'Monthly Resource Report'!"&amp;'HMPL Validation'!Q$482021&amp;":"&amp;'HMPL Validation'!Q$482022),'HMPL Validation'!Q$482023,FALSE))</f>
        <v>152</v>
      </c>
      <c r="R26" s="297">
        <f ca="1">+IF(ISERROR(HLOOKUP($B26,INDIRECT("'Monthly Resource Report'!"&amp;'HMPL Validation'!R$482021&amp;":"&amp;'HMPL Validation'!R$482022),'HMPL Validation'!R$482023,FALSE)),0,HLOOKUP($B26,INDIRECT("'Monthly Resource Report'!"&amp;'HMPL Validation'!R$482021&amp;":"&amp;'HMPL Validation'!R$482022),'HMPL Validation'!R$482023,FALSE))</f>
        <v>4.3570064241263964</v>
      </c>
      <c r="S26" s="317">
        <f ca="1">+IF(ISERROR(HLOOKUP($B26,INDIRECT("'Monthly Resource Report'!"&amp;'HMPL Validation'!S$482021&amp;":"&amp;'HMPL Validation'!S$482022),'HMPL Validation'!S$482023,FALSE)),0,HLOOKUP($B26,INDIRECT("'Monthly Resource Report'!"&amp;'HMPL Validation'!S$482021&amp;":"&amp;'HMPL Validation'!S$482022),'HMPL Validation'!S$482023,FALSE))</f>
        <v>6.9701848003930297E-2</v>
      </c>
      <c r="T26" s="318">
        <f ca="1">+IF(ISERROR(HLOOKUP($B26,INDIRECT("'Monthly Resource Report'!"&amp;'HMPL Validation'!T$482021&amp;":"&amp;'HMPL Validation'!T$482022),'HMPL Validation'!T$482023,FALSE)),0,HLOOKUP($B26,INDIRECT("'Monthly Resource Report'!"&amp;'HMPL Validation'!T$482021&amp;":"&amp;'HMPL Validation'!T$482022),'HMPL Validation'!T$482023,FALSE))</f>
        <v>0.49177358129671794</v>
      </c>
    </row>
    <row r="27" spans="2:20">
      <c r="B27" s="301">
        <v>42005</v>
      </c>
      <c r="C27" s="294">
        <v>153</v>
      </c>
      <c r="D27" s="297">
        <v>4.641</v>
      </c>
      <c r="E27" s="299">
        <v>7.0000000000000007E-2</v>
      </c>
      <c r="F27" s="295">
        <v>0.49</v>
      </c>
      <c r="G27" s="294">
        <f ca="1">+IF(ISERROR(HLOOKUP($B27,INDIRECT("'Monthly Resource Report'!"&amp;'HMPL Validation'!G$482021&amp;":"&amp;'HMPL Validation'!G$482022),'HMPL Validation'!G$482023,FALSE)),0,HLOOKUP($B27,INDIRECT("'Monthly Resource Report'!"&amp;'HMPL Validation'!G$482021&amp;":"&amp;'HMPL Validation'!G$482022),'HMPL Validation'!G$482023,FALSE))</f>
        <v>153</v>
      </c>
      <c r="H27" s="297">
        <f ca="1">+IF(ISERROR(HLOOKUP($B27,INDIRECT("'Monthly Resource Report'!"&amp;'HMPL Validation'!H$482021&amp;":"&amp;'HMPL Validation'!H$482022),'HMPL Validation'!H$482023,FALSE)),0,HLOOKUP($B27,INDIRECT("'Monthly Resource Report'!"&amp;'HMPL Validation'!H$482021&amp;":"&amp;'HMPL Validation'!H$482022),'HMPL Validation'!H$482023,FALSE))</f>
        <v>4.6409949380523754</v>
      </c>
      <c r="I27" s="317">
        <f ca="1">+IF(ISERROR(HLOOKUP($B27,INDIRECT("'Monthly Resource Report'!"&amp;'HMPL Validation'!I$482021&amp;":"&amp;'HMPL Validation'!I$482022),'HMPL Validation'!I$482023,FALSE)),0,HLOOKUP($B27,INDIRECT("'Monthly Resource Report'!"&amp;'HMPL Validation'!I$482021&amp;":"&amp;'HMPL Validation'!I$482022),'HMPL Validation'!I$482023,FALSE))</f>
        <v>6.9754529967273007E-2</v>
      </c>
      <c r="J27" s="318">
        <f ca="1">+IF(ISERROR(HLOOKUP($B27,INDIRECT("'Monthly Resource Report'!"&amp;'HMPL Validation'!J$482021&amp;":"&amp;'HMPL Validation'!J$482022),'HMPL Validation'!J$482023,FALSE)),0,HLOOKUP($B27,INDIRECT("'Monthly Resource Report'!"&amp;'HMPL Validation'!J$482021&amp;":"&amp;'HMPL Validation'!J$482022),'HMPL Validation'!J$482023,FALSE))</f>
        <v>0.49061690461862745</v>
      </c>
      <c r="L27" s="301">
        <v>42005</v>
      </c>
      <c r="M27" s="294">
        <v>152</v>
      </c>
      <c r="N27" s="297">
        <v>4.641</v>
      </c>
      <c r="O27" s="299">
        <v>7.0000000000000007E-2</v>
      </c>
      <c r="P27" s="295">
        <v>0.49</v>
      </c>
      <c r="Q27" s="294">
        <f ca="1">+IF(ISERROR(HLOOKUP($B27,INDIRECT("'Monthly Resource Report'!"&amp;'HMPL Validation'!Q$482021&amp;":"&amp;'HMPL Validation'!Q$482022),'HMPL Validation'!Q$482023,FALSE)),0,HLOOKUP($B27,INDIRECT("'Monthly Resource Report'!"&amp;'HMPL Validation'!Q$482021&amp;":"&amp;'HMPL Validation'!Q$482022),'HMPL Validation'!Q$482023,FALSE))</f>
        <v>152</v>
      </c>
      <c r="R27" s="297">
        <f ca="1">+IF(ISERROR(HLOOKUP($B27,INDIRECT("'Monthly Resource Report'!"&amp;'HMPL Validation'!R$482021&amp;":"&amp;'HMPL Validation'!R$482022),'HMPL Validation'!R$482023,FALSE)),0,HLOOKUP($B27,INDIRECT("'Monthly Resource Report'!"&amp;'HMPL Validation'!R$482021&amp;":"&amp;'HMPL Validation'!R$482022),'HMPL Validation'!R$482023,FALSE))</f>
        <v>4.6409969814771523</v>
      </c>
      <c r="S27" s="317">
        <f ca="1">+IF(ISERROR(HLOOKUP($B27,INDIRECT("'Monthly Resource Report'!"&amp;'HMPL Validation'!S$482021&amp;":"&amp;'HMPL Validation'!S$482022),'HMPL Validation'!S$482023,FALSE)),0,HLOOKUP($B27,INDIRECT("'Monthly Resource Report'!"&amp;'HMPL Validation'!S$482021&amp;":"&amp;'HMPL Validation'!S$482022),'HMPL Validation'!S$482023,FALSE))</f>
        <v>6.9704567335834286E-2</v>
      </c>
      <c r="T27" s="318">
        <f ca="1">+IF(ISERROR(HLOOKUP($B27,INDIRECT("'Monthly Resource Report'!"&amp;'HMPL Validation'!T$482021&amp;":"&amp;'HMPL Validation'!T$482022),'HMPL Validation'!T$482023,FALSE)),0,HLOOKUP($B27,INDIRECT("'Monthly Resource Report'!"&amp;'HMPL Validation'!T$482021&amp;":"&amp;'HMPL Validation'!T$482022),'HMPL Validation'!T$482023,FALSE))</f>
        <v>0.49174908145852114</v>
      </c>
    </row>
    <row r="28" spans="2:20">
      <c r="B28" s="301">
        <v>42036</v>
      </c>
      <c r="C28" s="294">
        <v>153</v>
      </c>
      <c r="D28" s="297">
        <v>4.641</v>
      </c>
      <c r="E28" s="299">
        <v>7.0000000000000007E-2</v>
      </c>
      <c r="F28" s="295">
        <v>0.49</v>
      </c>
      <c r="G28" s="294">
        <f ca="1">+IF(ISERROR(HLOOKUP($B28,INDIRECT("'Monthly Resource Report'!"&amp;'HMPL Validation'!G$482021&amp;":"&amp;'HMPL Validation'!G$482022),'HMPL Validation'!G$482023,FALSE)),0,HLOOKUP($B28,INDIRECT("'Monthly Resource Report'!"&amp;'HMPL Validation'!G$482021&amp;":"&amp;'HMPL Validation'!G$482022),'HMPL Validation'!G$482023,FALSE))</f>
        <v>153</v>
      </c>
      <c r="H28" s="297">
        <f ca="1">+IF(ISERROR(HLOOKUP($B28,INDIRECT("'Monthly Resource Report'!"&amp;'HMPL Validation'!H$482021&amp;":"&amp;'HMPL Validation'!H$482022),'HMPL Validation'!H$482023,FALSE)),0,HLOOKUP($B28,INDIRECT("'Monthly Resource Report'!"&amp;'HMPL Validation'!H$482021&amp;":"&amp;'HMPL Validation'!H$482022),'HMPL Validation'!H$482023,FALSE))</f>
        <v>4.6409946191072455</v>
      </c>
      <c r="I28" s="317">
        <f ca="1">+IF(ISERROR(HLOOKUP($B28,INDIRECT("'Monthly Resource Report'!"&amp;'HMPL Validation'!I$482021&amp;":"&amp;'HMPL Validation'!I$482022),'HMPL Validation'!I$482023,FALSE)),0,HLOOKUP($B28,INDIRECT("'Monthly Resource Report'!"&amp;'HMPL Validation'!I$482021&amp;":"&amp;'HMPL Validation'!I$482022),'HMPL Validation'!I$482023,FALSE))</f>
        <v>6.976223122557261E-2</v>
      </c>
      <c r="J28" s="318">
        <f ca="1">+IF(ISERROR(HLOOKUP($B28,INDIRECT("'Monthly Resource Report'!"&amp;'HMPL Validation'!J$482021&amp;":"&amp;'HMPL Validation'!J$482022),'HMPL Validation'!J$482023,FALSE)),0,HLOOKUP($B28,INDIRECT("'Monthly Resource Report'!"&amp;'HMPL Validation'!J$482021&amp;":"&amp;'HMPL Validation'!J$482022),'HMPL Validation'!J$482023,FALSE))</f>
        <v>0.49135427674901966</v>
      </c>
      <c r="L28" s="301">
        <v>42036</v>
      </c>
      <c r="M28" s="294">
        <v>152</v>
      </c>
      <c r="N28" s="297">
        <v>4.641</v>
      </c>
      <c r="O28" s="299">
        <v>7.0000000000000007E-2</v>
      </c>
      <c r="P28" s="295">
        <v>0.49</v>
      </c>
      <c r="Q28" s="294">
        <f ca="1">+IF(ISERROR(HLOOKUP($B28,INDIRECT("'Monthly Resource Report'!"&amp;'HMPL Validation'!Q$482021&amp;":"&amp;'HMPL Validation'!Q$482022),'HMPL Validation'!Q$482023,FALSE)),0,HLOOKUP($B28,INDIRECT("'Monthly Resource Report'!"&amp;'HMPL Validation'!Q$482021&amp;":"&amp;'HMPL Validation'!Q$482022),'HMPL Validation'!Q$482023,FALSE))</f>
        <v>152</v>
      </c>
      <c r="R28" s="297">
        <f ca="1">+IF(ISERROR(HLOOKUP($B28,INDIRECT("'Monthly Resource Report'!"&amp;'HMPL Validation'!R$482021&amp;":"&amp;'HMPL Validation'!R$482022),'HMPL Validation'!R$482023,FALSE)),0,HLOOKUP($B28,INDIRECT("'Monthly Resource Report'!"&amp;'HMPL Validation'!R$482021&amp;":"&amp;'HMPL Validation'!R$482022),'HMPL Validation'!R$482023,FALSE))</f>
        <v>4.640996118560218</v>
      </c>
      <c r="S28" s="317">
        <f ca="1">+IF(ISERROR(HLOOKUP($B28,INDIRECT("'Monthly Resource Report'!"&amp;'HMPL Validation'!S$482021&amp;":"&amp;'HMPL Validation'!S$482022),'HMPL Validation'!S$482023,FALSE)),0,HLOOKUP($B28,INDIRECT("'Monthly Resource Report'!"&amp;'HMPL Validation'!S$482021&amp;":"&amp;'HMPL Validation'!S$482022),'HMPL Validation'!S$482023,FALSE))</f>
        <v>6.9711988977323877E-2</v>
      </c>
      <c r="T28" s="318">
        <f ca="1">+IF(ISERROR(HLOOKUP($B28,INDIRECT("'Monthly Resource Report'!"&amp;'HMPL Validation'!T$482021&amp;":"&amp;'HMPL Validation'!T$482022),'HMPL Validation'!T$482023,FALSE)),0,HLOOKUP($B28,INDIRECT("'Monthly Resource Report'!"&amp;'HMPL Validation'!T$482021&amp;":"&amp;'HMPL Validation'!T$482022),'HMPL Validation'!T$482023,FALSE))</f>
        <v>0.49145187105670146</v>
      </c>
    </row>
    <row r="29" spans="2:20">
      <c r="B29" s="301">
        <v>42064</v>
      </c>
      <c r="C29" s="294">
        <v>153</v>
      </c>
      <c r="D29" s="297">
        <v>4.641</v>
      </c>
      <c r="E29" s="299">
        <v>7.0000000000000007E-2</v>
      </c>
      <c r="F29" s="295">
        <v>0.49</v>
      </c>
      <c r="G29" s="294">
        <f ca="1">+IF(ISERROR(HLOOKUP($B29,INDIRECT("'Monthly Resource Report'!"&amp;'HMPL Validation'!G$482021&amp;":"&amp;'HMPL Validation'!G$482022),'HMPL Validation'!G$482023,FALSE)),0,HLOOKUP($B29,INDIRECT("'Monthly Resource Report'!"&amp;'HMPL Validation'!G$482021&amp;":"&amp;'HMPL Validation'!G$482022),'HMPL Validation'!G$482023,FALSE))</f>
        <v>153</v>
      </c>
      <c r="H29" s="297">
        <f ca="1">+IF(ISERROR(HLOOKUP($B29,INDIRECT("'Monthly Resource Report'!"&amp;'HMPL Validation'!H$482021&amp;":"&amp;'HMPL Validation'!H$482022),'HMPL Validation'!H$482023,FALSE)),0,HLOOKUP($B29,INDIRECT("'Monthly Resource Report'!"&amp;'HMPL Validation'!H$482021&amp;":"&amp;'HMPL Validation'!H$482022),'HMPL Validation'!H$482023,FALSE))</f>
        <v>4.6409946960508188</v>
      </c>
      <c r="I29" s="317">
        <f ca="1">+IF(ISERROR(HLOOKUP($B29,INDIRECT("'Monthly Resource Report'!"&amp;'HMPL Validation'!I$482021&amp;":"&amp;'HMPL Validation'!I$482022),'HMPL Validation'!I$482023,FALSE)),0,HLOOKUP($B29,INDIRECT("'Monthly Resource Report'!"&amp;'HMPL Validation'!I$482021&amp;":"&amp;'HMPL Validation'!I$482022),'HMPL Validation'!I$482023,FALSE))</f>
        <v>6.97261127193438E-2</v>
      </c>
      <c r="J29" s="318">
        <f ca="1">+IF(ISERROR(HLOOKUP($B29,INDIRECT("'Monthly Resource Report'!"&amp;'HMPL Validation'!J$482021&amp;":"&amp;'HMPL Validation'!J$482022),'HMPL Validation'!J$482023,FALSE)),0,HLOOKUP($B29,INDIRECT("'Monthly Resource Report'!"&amp;'HMPL Validation'!J$482021&amp;":"&amp;'HMPL Validation'!J$482022),'HMPL Validation'!J$482023,FALSE))</f>
        <v>0.49092720483848018</v>
      </c>
      <c r="L29" s="301">
        <v>42064</v>
      </c>
      <c r="M29" s="294">
        <v>152</v>
      </c>
      <c r="N29" s="297">
        <v>4.641</v>
      </c>
      <c r="O29" s="299">
        <v>7.0000000000000007E-2</v>
      </c>
      <c r="P29" s="295">
        <v>0.49</v>
      </c>
      <c r="Q29" s="294">
        <f ca="1">+IF(ISERROR(HLOOKUP($B29,INDIRECT("'Monthly Resource Report'!"&amp;'HMPL Validation'!Q$482021&amp;":"&amp;'HMPL Validation'!Q$482022),'HMPL Validation'!Q$482023,FALSE)),0,HLOOKUP($B29,INDIRECT("'Monthly Resource Report'!"&amp;'HMPL Validation'!Q$482021&amp;":"&amp;'HMPL Validation'!Q$482022),'HMPL Validation'!Q$482023,FALSE))</f>
        <v>152</v>
      </c>
      <c r="R29" s="297">
        <f ca="1">+IF(ISERROR(HLOOKUP($B29,INDIRECT("'Monthly Resource Report'!"&amp;'HMPL Validation'!R$482021&amp;":"&amp;'HMPL Validation'!R$482022),'HMPL Validation'!R$482023,FALSE)),0,HLOOKUP($B29,INDIRECT("'Monthly Resource Report'!"&amp;'HMPL Validation'!R$482021&amp;":"&amp;'HMPL Validation'!R$482022),'HMPL Validation'!R$482023,FALSE))</f>
        <v>4.6409966926797699</v>
      </c>
      <c r="S29" s="317">
        <f ca="1">+IF(ISERROR(HLOOKUP($B29,INDIRECT("'Monthly Resource Report'!"&amp;'HMPL Validation'!S$482021&amp;":"&amp;'HMPL Validation'!S$482022),'HMPL Validation'!S$482023,FALSE)),0,HLOOKUP($B29,INDIRECT("'Monthly Resource Report'!"&amp;'HMPL Validation'!S$482021&amp;":"&amp;'HMPL Validation'!S$482022),'HMPL Validation'!S$482023,FALSE))</f>
        <v>6.9657564652644777E-2</v>
      </c>
      <c r="T29" s="318">
        <f ca="1">+IF(ISERROR(HLOOKUP($B29,INDIRECT("'Monthly Resource Report'!"&amp;'HMPL Validation'!T$482021&amp;":"&amp;'HMPL Validation'!T$482022),'HMPL Validation'!T$482023,FALSE)),0,HLOOKUP($B29,INDIRECT("'Monthly Resource Report'!"&amp;'HMPL Validation'!T$482021&amp;":"&amp;'HMPL Validation'!T$482022),'HMPL Validation'!T$482023,FALSE))</f>
        <v>0.4917633221833837</v>
      </c>
    </row>
    <row r="30" spans="2:20">
      <c r="B30" s="301">
        <v>42095</v>
      </c>
      <c r="C30" s="294">
        <v>153</v>
      </c>
      <c r="D30" s="297">
        <v>4.641</v>
      </c>
      <c r="E30" s="299">
        <v>7.0000000000000007E-2</v>
      </c>
      <c r="F30" s="295">
        <v>0.49</v>
      </c>
      <c r="G30" s="294">
        <f ca="1">+IF(ISERROR(HLOOKUP($B30,INDIRECT("'Monthly Resource Report'!"&amp;'HMPL Validation'!G$482021&amp;":"&amp;'HMPL Validation'!G$482022),'HMPL Validation'!G$482023,FALSE)),0,HLOOKUP($B30,INDIRECT("'Monthly Resource Report'!"&amp;'HMPL Validation'!G$482021&amp;":"&amp;'HMPL Validation'!G$482022),'HMPL Validation'!G$482023,FALSE))</f>
        <v>153</v>
      </c>
      <c r="H30" s="297">
        <f ca="1">+IF(ISERROR(HLOOKUP($B30,INDIRECT("'Monthly Resource Report'!"&amp;'HMPL Validation'!H$482021&amp;":"&amp;'HMPL Validation'!H$482022),'HMPL Validation'!H$482023,FALSE)),0,HLOOKUP($B30,INDIRECT("'Monthly Resource Report'!"&amp;'HMPL Validation'!H$482021&amp;":"&amp;'HMPL Validation'!H$482022),'HMPL Validation'!H$482023,FALSE))</f>
        <v>4.6409951091647219</v>
      </c>
      <c r="I30" s="317">
        <f ca="1">+IF(ISERROR(HLOOKUP($B30,INDIRECT("'Monthly Resource Report'!"&amp;'HMPL Validation'!I$482021&amp;":"&amp;'HMPL Validation'!I$482022),'HMPL Validation'!I$482023,FALSE)),0,HLOOKUP($B30,INDIRECT("'Monthly Resource Report'!"&amp;'HMPL Validation'!I$482021&amp;":"&amp;'HMPL Validation'!I$482022),'HMPL Validation'!I$482023,FALSE))</f>
        <v>6.9709522365957302E-2</v>
      </c>
      <c r="J30" s="318">
        <f ca="1">+IF(ISERROR(HLOOKUP($B30,INDIRECT("'Monthly Resource Report'!"&amp;'HMPL Validation'!J$482021&amp;":"&amp;'HMPL Validation'!J$482022),'HMPL Validation'!J$482023,FALSE)),0,HLOOKUP($B30,INDIRECT("'Monthly Resource Report'!"&amp;'HMPL Validation'!J$482021&amp;":"&amp;'HMPL Validation'!J$482022),'HMPL Validation'!J$482023,FALSE))</f>
        <v>0.49095392676176469</v>
      </c>
      <c r="L30" s="301">
        <v>42095</v>
      </c>
      <c r="M30" s="294">
        <v>152</v>
      </c>
      <c r="N30" s="297">
        <v>4.641</v>
      </c>
      <c r="O30" s="299">
        <v>7.0000000000000007E-2</v>
      </c>
      <c r="P30" s="295">
        <v>0.49</v>
      </c>
      <c r="Q30" s="294">
        <f ca="1">+IF(ISERROR(HLOOKUP($B30,INDIRECT("'Monthly Resource Report'!"&amp;'HMPL Validation'!Q$482021&amp;":"&amp;'HMPL Validation'!Q$482022),'HMPL Validation'!Q$482023,FALSE)),0,HLOOKUP($B30,INDIRECT("'Monthly Resource Report'!"&amp;'HMPL Validation'!Q$482021&amp;":"&amp;'HMPL Validation'!Q$482022),'HMPL Validation'!Q$482023,FALSE))</f>
        <v>152</v>
      </c>
      <c r="R30" s="297">
        <f ca="1">+IF(ISERROR(HLOOKUP($B30,INDIRECT("'Monthly Resource Report'!"&amp;'HMPL Validation'!R$482021&amp;":"&amp;'HMPL Validation'!R$482022),'HMPL Validation'!R$482023,FALSE)),0,HLOOKUP($B30,INDIRECT("'Monthly Resource Report'!"&amp;'HMPL Validation'!R$482021&amp;":"&amp;'HMPL Validation'!R$482022),'HMPL Validation'!R$482023,FALSE))</f>
        <v>4.6409972636059589</v>
      </c>
      <c r="S30" s="317">
        <f ca="1">+IF(ISERROR(HLOOKUP($B30,INDIRECT("'Monthly Resource Report'!"&amp;'HMPL Validation'!S$482021&amp;":"&amp;'HMPL Validation'!S$482022),'HMPL Validation'!S$482023,FALSE)),0,HLOOKUP($B30,INDIRECT("'Monthly Resource Report'!"&amp;'HMPL Validation'!S$482021&amp;":"&amp;'HMPL Validation'!S$482022),'HMPL Validation'!S$482023,FALSE))</f>
        <v>6.9664638630811349E-2</v>
      </c>
      <c r="T30" s="318">
        <f ca="1">+IF(ISERROR(HLOOKUP($B30,INDIRECT("'Monthly Resource Report'!"&amp;'HMPL Validation'!T$482021&amp;":"&amp;'HMPL Validation'!T$482022),'HMPL Validation'!T$482023,FALSE)),0,HLOOKUP($B30,INDIRECT("'Monthly Resource Report'!"&amp;'HMPL Validation'!T$482021&amp;":"&amp;'HMPL Validation'!T$482022),'HMPL Validation'!T$482023,FALSE))</f>
        <v>0.49228757519434324</v>
      </c>
    </row>
    <row r="31" spans="2:20">
      <c r="B31" s="301">
        <v>42125</v>
      </c>
      <c r="C31" s="294">
        <v>153</v>
      </c>
      <c r="D31" s="297">
        <v>4.641</v>
      </c>
      <c r="E31" s="299">
        <v>7.0000000000000007E-2</v>
      </c>
      <c r="F31" s="295">
        <v>0.49</v>
      </c>
      <c r="G31" s="294">
        <f ca="1">+IF(ISERROR(HLOOKUP($B31,INDIRECT("'Monthly Resource Report'!"&amp;'HMPL Validation'!G$482021&amp;":"&amp;'HMPL Validation'!G$482022),'HMPL Validation'!G$482023,FALSE)),0,HLOOKUP($B31,INDIRECT("'Monthly Resource Report'!"&amp;'HMPL Validation'!G$482021&amp;":"&amp;'HMPL Validation'!G$482022),'HMPL Validation'!G$482023,FALSE))</f>
        <v>153</v>
      </c>
      <c r="H31" s="297">
        <f ca="1">+IF(ISERROR(HLOOKUP($B31,INDIRECT("'Monthly Resource Report'!"&amp;'HMPL Validation'!H$482021&amp;":"&amp;'HMPL Validation'!H$482022),'HMPL Validation'!H$482023,FALSE)),0,HLOOKUP($B31,INDIRECT("'Monthly Resource Report'!"&amp;'HMPL Validation'!H$482021&amp;":"&amp;'HMPL Validation'!H$482022),'HMPL Validation'!H$482023,FALSE))</f>
        <v>4.6409951173185506</v>
      </c>
      <c r="I31" s="317">
        <f ca="1">+IF(ISERROR(HLOOKUP($B31,INDIRECT("'Monthly Resource Report'!"&amp;'HMPL Validation'!I$482021&amp;":"&amp;'HMPL Validation'!I$482022),'HMPL Validation'!I$482023,FALSE)),0,HLOOKUP($B31,INDIRECT("'Monthly Resource Report'!"&amp;'HMPL Validation'!I$482021&amp;":"&amp;'HMPL Validation'!I$482022),'HMPL Validation'!I$482023,FALSE))</f>
        <v>6.9730457696481174E-2</v>
      </c>
      <c r="J31" s="318">
        <f ca="1">+IF(ISERROR(HLOOKUP($B31,INDIRECT("'Monthly Resource Report'!"&amp;'HMPL Validation'!J$482021&amp;":"&amp;'HMPL Validation'!J$482022),'HMPL Validation'!J$482023,FALSE)),0,HLOOKUP($B31,INDIRECT("'Monthly Resource Report'!"&amp;'HMPL Validation'!J$482021&amp;":"&amp;'HMPL Validation'!J$482022),'HMPL Validation'!J$482023,FALSE))</f>
        <v>0.49093136546441224</v>
      </c>
      <c r="L31" s="301">
        <v>42125</v>
      </c>
      <c r="M31" s="294">
        <v>152</v>
      </c>
      <c r="N31" s="297">
        <v>4.641</v>
      </c>
      <c r="O31" s="299">
        <v>7.0000000000000007E-2</v>
      </c>
      <c r="P31" s="295">
        <v>0.49</v>
      </c>
      <c r="Q31" s="294">
        <f ca="1">+IF(ISERROR(HLOOKUP($B31,INDIRECT("'Monthly Resource Report'!"&amp;'HMPL Validation'!Q$482021&amp;":"&amp;'HMPL Validation'!Q$482022),'HMPL Validation'!Q$482023,FALSE)),0,HLOOKUP($B31,INDIRECT("'Monthly Resource Report'!"&amp;'HMPL Validation'!Q$482021&amp;":"&amp;'HMPL Validation'!Q$482022),'HMPL Validation'!Q$482023,FALSE))</f>
        <v>152</v>
      </c>
      <c r="R31" s="297">
        <f ca="1">+IF(ISERROR(HLOOKUP($B31,INDIRECT("'Monthly Resource Report'!"&amp;'HMPL Validation'!R$482021&amp;":"&amp;'HMPL Validation'!R$482022),'HMPL Validation'!R$482023,FALSE)),0,HLOOKUP($B31,INDIRECT("'Monthly Resource Report'!"&amp;'HMPL Validation'!R$482021&amp;":"&amp;'HMPL Validation'!R$482022),'HMPL Validation'!R$482023,FALSE))</f>
        <v>4.6409985861309311</v>
      </c>
      <c r="S31" s="317">
        <f ca="1">+IF(ISERROR(HLOOKUP($B31,INDIRECT("'Monthly Resource Report'!"&amp;'HMPL Validation'!S$482021&amp;":"&amp;'HMPL Validation'!S$482022),'HMPL Validation'!S$482023,FALSE)),0,HLOOKUP($B31,INDIRECT("'Monthly Resource Report'!"&amp;'HMPL Validation'!S$482021&amp;":"&amp;'HMPL Validation'!S$482022),'HMPL Validation'!S$482023,FALSE))</f>
        <v>6.9614064046968835E-2</v>
      </c>
      <c r="T31" s="318">
        <f ca="1">+IF(ISERROR(HLOOKUP($B31,INDIRECT("'Monthly Resource Report'!"&amp;'HMPL Validation'!T$482021&amp;":"&amp;'HMPL Validation'!T$482022),'HMPL Validation'!T$482023,FALSE)),0,HLOOKUP($B31,INDIRECT("'Monthly Resource Report'!"&amp;'HMPL Validation'!T$482021&amp;":"&amp;'HMPL Validation'!T$482022),'HMPL Validation'!T$482023,FALSE))</f>
        <v>0.49434343937298619</v>
      </c>
    </row>
    <row r="32" spans="2:20">
      <c r="B32" s="301">
        <v>42156</v>
      </c>
      <c r="C32" s="294">
        <v>153</v>
      </c>
      <c r="D32" s="297">
        <v>4.641</v>
      </c>
      <c r="E32" s="299">
        <v>7.0000000000000007E-2</v>
      </c>
      <c r="F32" s="295">
        <v>0.49</v>
      </c>
      <c r="G32" s="294">
        <f ca="1">+IF(ISERROR(HLOOKUP($B32,INDIRECT("'Monthly Resource Report'!"&amp;'HMPL Validation'!G$482021&amp;":"&amp;'HMPL Validation'!G$482022),'HMPL Validation'!G$482023,FALSE)),0,HLOOKUP($B32,INDIRECT("'Monthly Resource Report'!"&amp;'HMPL Validation'!G$482021&amp;":"&amp;'HMPL Validation'!G$482022),'HMPL Validation'!G$482023,FALSE))</f>
        <v>153</v>
      </c>
      <c r="H32" s="297">
        <f ca="1">+IF(ISERROR(HLOOKUP($B32,INDIRECT("'Monthly Resource Report'!"&amp;'HMPL Validation'!H$482021&amp;":"&amp;'HMPL Validation'!H$482022),'HMPL Validation'!H$482023,FALSE)),0,HLOOKUP($B32,INDIRECT("'Monthly Resource Report'!"&amp;'HMPL Validation'!H$482021&amp;":"&amp;'HMPL Validation'!H$482022),'HMPL Validation'!H$482023,FALSE))</f>
        <v>4.6409941212414925</v>
      </c>
      <c r="I32" s="317">
        <f ca="1">+IF(ISERROR(HLOOKUP($B32,INDIRECT("'Monthly Resource Report'!"&amp;'HMPL Validation'!I$482021&amp;":"&amp;'HMPL Validation'!I$482022),'HMPL Validation'!I$482023,FALSE)),0,HLOOKUP($B32,INDIRECT("'Monthly Resource Report'!"&amp;'HMPL Validation'!I$482021&amp;":"&amp;'HMPL Validation'!I$482022),'HMPL Validation'!I$482023,FALSE))</f>
        <v>6.9751870163697799E-2</v>
      </c>
      <c r="J32" s="318">
        <f ca="1">+IF(ISERROR(HLOOKUP($B32,INDIRECT("'Monthly Resource Report'!"&amp;'HMPL Validation'!J$482021&amp;":"&amp;'HMPL Validation'!J$482022),'HMPL Validation'!J$482023,FALSE)),0,HLOOKUP($B32,INDIRECT("'Monthly Resource Report'!"&amp;'HMPL Validation'!J$482021&amp;":"&amp;'HMPL Validation'!J$482022),'HMPL Validation'!J$482023,FALSE))</f>
        <v>0.49094585538294994</v>
      </c>
      <c r="L32" s="301">
        <v>42156</v>
      </c>
      <c r="M32" s="294">
        <v>152</v>
      </c>
      <c r="N32" s="297">
        <v>4.641</v>
      </c>
      <c r="O32" s="299">
        <v>7.0000000000000007E-2</v>
      </c>
      <c r="P32" s="295">
        <v>0.49</v>
      </c>
      <c r="Q32" s="294">
        <f ca="1">+IF(ISERROR(HLOOKUP($B32,INDIRECT("'Monthly Resource Report'!"&amp;'HMPL Validation'!Q$482021&amp;":"&amp;'HMPL Validation'!Q$482022),'HMPL Validation'!Q$482023,FALSE)),0,HLOOKUP($B32,INDIRECT("'Monthly Resource Report'!"&amp;'HMPL Validation'!Q$482021&amp;":"&amp;'HMPL Validation'!Q$482022),'HMPL Validation'!Q$482023,FALSE))</f>
        <v>152</v>
      </c>
      <c r="R32" s="297">
        <f ca="1">+IF(ISERROR(HLOOKUP($B32,INDIRECT("'Monthly Resource Report'!"&amp;'HMPL Validation'!R$482021&amp;":"&amp;'HMPL Validation'!R$482022),'HMPL Validation'!R$482023,FALSE)),0,HLOOKUP($B32,INDIRECT("'Monthly Resource Report'!"&amp;'HMPL Validation'!R$482021&amp;":"&amp;'HMPL Validation'!R$482022),'HMPL Validation'!R$482023,FALSE))</f>
        <v>4.6409958114058636</v>
      </c>
      <c r="S32" s="317">
        <f ca="1">+IF(ISERROR(HLOOKUP($B32,INDIRECT("'Monthly Resource Report'!"&amp;'HMPL Validation'!S$482021&amp;":"&amp;'HMPL Validation'!S$482022),'HMPL Validation'!S$482023,FALSE)),0,HLOOKUP($B32,INDIRECT("'Monthly Resource Report'!"&amp;'HMPL Validation'!S$482021&amp;":"&amp;'HMPL Validation'!S$482022),'HMPL Validation'!S$482023,FALSE))</f>
        <v>6.9693033122575174E-2</v>
      </c>
      <c r="T32" s="318">
        <f ca="1">+IF(ISERROR(HLOOKUP($B32,INDIRECT("'Monthly Resource Report'!"&amp;'HMPL Validation'!T$482021&amp;":"&amp;'HMPL Validation'!T$482022),'HMPL Validation'!T$482023,FALSE)),0,HLOOKUP($B32,INDIRECT("'Monthly Resource Report'!"&amp;'HMPL Validation'!T$482021&amp;":"&amp;'HMPL Validation'!T$482022),'HMPL Validation'!T$482023,FALSE))</f>
        <v>0.49136418228145484</v>
      </c>
    </row>
    <row r="33" spans="2:20">
      <c r="B33" s="301">
        <v>42186</v>
      </c>
      <c r="C33" s="294">
        <v>153</v>
      </c>
      <c r="D33" s="297">
        <v>4.641</v>
      </c>
      <c r="E33" s="299">
        <v>7.0000000000000007E-2</v>
      </c>
      <c r="F33" s="295">
        <v>0.49</v>
      </c>
      <c r="G33" s="294">
        <f ca="1">+IF(ISERROR(HLOOKUP($B33,INDIRECT("'Monthly Resource Report'!"&amp;'HMPL Validation'!G$482021&amp;":"&amp;'HMPL Validation'!G$482022),'HMPL Validation'!G$482023,FALSE)),0,HLOOKUP($B33,INDIRECT("'Monthly Resource Report'!"&amp;'HMPL Validation'!G$482021&amp;":"&amp;'HMPL Validation'!G$482022),'HMPL Validation'!G$482023,FALSE))</f>
        <v>153</v>
      </c>
      <c r="H33" s="297">
        <f ca="1">+IF(ISERROR(HLOOKUP($B33,INDIRECT("'Monthly Resource Report'!"&amp;'HMPL Validation'!H$482021&amp;":"&amp;'HMPL Validation'!H$482022),'HMPL Validation'!H$482023,FALSE)),0,HLOOKUP($B33,INDIRECT("'Monthly Resource Report'!"&amp;'HMPL Validation'!H$482021&amp;":"&amp;'HMPL Validation'!H$482022),'HMPL Validation'!H$482023,FALSE))</f>
        <v>4.640995145386098</v>
      </c>
      <c r="I33" s="317">
        <f ca="1">+IF(ISERROR(HLOOKUP($B33,INDIRECT("'Monthly Resource Report'!"&amp;'HMPL Validation'!I$482021&amp;":"&amp;'HMPL Validation'!I$482022),'HMPL Validation'!I$482023,FALSE)),0,HLOOKUP($B33,INDIRECT("'Monthly Resource Report'!"&amp;'HMPL Validation'!I$482021&amp;":"&amp;'HMPL Validation'!I$482022),'HMPL Validation'!I$482023,FALSE))</f>
        <v>6.9775203206305661E-2</v>
      </c>
      <c r="J33" s="318">
        <f ca="1">+IF(ISERROR(HLOOKUP($B33,INDIRECT("'Monthly Resource Report'!"&amp;'HMPL Validation'!J$482021&amp;":"&amp;'HMPL Validation'!J$482022),'HMPL Validation'!J$482023,FALSE)),0,HLOOKUP($B33,INDIRECT("'Monthly Resource Report'!"&amp;'HMPL Validation'!J$482021&amp;":"&amp;'HMPL Validation'!J$482022),'HMPL Validation'!J$482023,FALSE))</f>
        <v>0.49181736689902555</v>
      </c>
      <c r="L33" s="301">
        <v>42186</v>
      </c>
      <c r="M33" s="294">
        <v>152</v>
      </c>
      <c r="N33" s="297">
        <v>4.641</v>
      </c>
      <c r="O33" s="299">
        <v>7.0000000000000007E-2</v>
      </c>
      <c r="P33" s="295">
        <v>0.49</v>
      </c>
      <c r="Q33" s="294">
        <f ca="1">+IF(ISERROR(HLOOKUP($B33,INDIRECT("'Monthly Resource Report'!"&amp;'HMPL Validation'!Q$482021&amp;":"&amp;'HMPL Validation'!Q$482022),'HMPL Validation'!Q$482023,FALSE)),0,HLOOKUP($B33,INDIRECT("'Monthly Resource Report'!"&amp;'HMPL Validation'!Q$482021&amp;":"&amp;'HMPL Validation'!Q$482022),'HMPL Validation'!Q$482023,FALSE))</f>
        <v>152</v>
      </c>
      <c r="R33" s="297">
        <f ca="1">+IF(ISERROR(HLOOKUP($B33,INDIRECT("'Monthly Resource Report'!"&amp;'HMPL Validation'!R$482021&amp;":"&amp;'HMPL Validation'!R$482022),'HMPL Validation'!R$482023,FALSE)),0,HLOOKUP($B33,INDIRECT("'Monthly Resource Report'!"&amp;'HMPL Validation'!R$482021&amp;":"&amp;'HMPL Validation'!R$482022),'HMPL Validation'!R$482023,FALSE))</f>
        <v>4.640997571420626</v>
      </c>
      <c r="S33" s="317">
        <f ca="1">+IF(ISERROR(HLOOKUP($B33,INDIRECT("'Monthly Resource Report'!"&amp;'HMPL Validation'!S$482021&amp;":"&amp;'HMPL Validation'!S$482022),'HMPL Validation'!S$482023,FALSE)),0,HLOOKUP($B33,INDIRECT("'Monthly Resource Report'!"&amp;'HMPL Validation'!S$482021&amp;":"&amp;'HMPL Validation'!S$482022),'HMPL Validation'!S$482023,FALSE))</f>
        <v>6.9735142781768539E-2</v>
      </c>
      <c r="T33" s="318">
        <f ca="1">+IF(ISERROR(HLOOKUP($B33,INDIRECT("'Monthly Resource Report'!"&amp;'HMPL Validation'!T$482021&amp;":"&amp;'HMPL Validation'!T$482022),'HMPL Validation'!T$482023,FALSE)),0,HLOOKUP($B33,INDIRECT("'Monthly Resource Report'!"&amp;'HMPL Validation'!T$482021&amp;":"&amp;'HMPL Validation'!T$482022),'HMPL Validation'!T$482023,FALSE))</f>
        <v>0.4921720616899094</v>
      </c>
    </row>
    <row r="34" spans="2:20">
      <c r="B34" s="301">
        <v>42217</v>
      </c>
      <c r="C34" s="294">
        <v>153</v>
      </c>
      <c r="D34" s="297">
        <v>4.641</v>
      </c>
      <c r="E34" s="299">
        <v>7.0000000000000007E-2</v>
      </c>
      <c r="F34" s="295">
        <v>0.49</v>
      </c>
      <c r="G34" s="294">
        <f ca="1">+IF(ISERROR(HLOOKUP($B34,INDIRECT("'Monthly Resource Report'!"&amp;'HMPL Validation'!G$482021&amp;":"&amp;'HMPL Validation'!G$482022),'HMPL Validation'!G$482023,FALSE)),0,HLOOKUP($B34,INDIRECT("'Monthly Resource Report'!"&amp;'HMPL Validation'!G$482021&amp;":"&amp;'HMPL Validation'!G$482022),'HMPL Validation'!G$482023,FALSE))</f>
        <v>153</v>
      </c>
      <c r="H34" s="297">
        <f ca="1">+IF(ISERROR(HLOOKUP($B34,INDIRECT("'Monthly Resource Report'!"&amp;'HMPL Validation'!H$482021&amp;":"&amp;'HMPL Validation'!H$482022),'HMPL Validation'!H$482023,FALSE)),0,HLOOKUP($B34,INDIRECT("'Monthly Resource Report'!"&amp;'HMPL Validation'!H$482021&amp;":"&amp;'HMPL Validation'!H$482022),'HMPL Validation'!H$482023,FALSE))</f>
        <v>4.6409943728113676</v>
      </c>
      <c r="I34" s="317">
        <f ca="1">+IF(ISERROR(HLOOKUP($B34,INDIRECT("'Monthly Resource Report'!"&amp;'HMPL Validation'!I$482021&amp;":"&amp;'HMPL Validation'!I$482022),'HMPL Validation'!I$482023,FALSE)),0,HLOOKUP($B34,INDIRECT("'Monthly Resource Report'!"&amp;'HMPL Validation'!I$482021&amp;":"&amp;'HMPL Validation'!I$482022),'HMPL Validation'!I$482023,FALSE))</f>
        <v>6.9775424945882014E-2</v>
      </c>
      <c r="J34" s="318">
        <f ca="1">+IF(ISERROR(HLOOKUP($B34,INDIRECT("'Monthly Resource Report'!"&amp;'HMPL Validation'!J$482021&amp;":"&amp;'HMPL Validation'!J$482022),'HMPL Validation'!J$482023,FALSE)),0,HLOOKUP($B34,INDIRECT("'Monthly Resource Report'!"&amp;'HMPL Validation'!J$482021&amp;":"&amp;'HMPL Validation'!J$482022),'HMPL Validation'!J$482023,FALSE))</f>
        <v>0.49121151901660554</v>
      </c>
      <c r="L34" s="301">
        <v>42217</v>
      </c>
      <c r="M34" s="294">
        <v>152</v>
      </c>
      <c r="N34" s="297">
        <v>4.641</v>
      </c>
      <c r="O34" s="299">
        <v>7.0000000000000007E-2</v>
      </c>
      <c r="P34" s="295">
        <v>0.49</v>
      </c>
      <c r="Q34" s="294">
        <f ca="1">+IF(ISERROR(HLOOKUP($B34,INDIRECT("'Monthly Resource Report'!"&amp;'HMPL Validation'!Q$482021&amp;":"&amp;'HMPL Validation'!Q$482022),'HMPL Validation'!Q$482023,FALSE)),0,HLOOKUP($B34,INDIRECT("'Monthly Resource Report'!"&amp;'HMPL Validation'!Q$482021&amp;":"&amp;'HMPL Validation'!Q$482022),'HMPL Validation'!Q$482023,FALSE))</f>
        <v>152</v>
      </c>
      <c r="R34" s="297">
        <f ca="1">+IF(ISERROR(HLOOKUP($B34,INDIRECT("'Monthly Resource Report'!"&amp;'HMPL Validation'!R$482021&amp;":"&amp;'HMPL Validation'!R$482022),'HMPL Validation'!R$482023,FALSE)),0,HLOOKUP($B34,INDIRECT("'Monthly Resource Report'!"&amp;'HMPL Validation'!R$482021&amp;":"&amp;'HMPL Validation'!R$482022),'HMPL Validation'!R$482023,FALSE))</f>
        <v>4.6409964578787548</v>
      </c>
      <c r="S34" s="317">
        <f ca="1">+IF(ISERROR(HLOOKUP($B34,INDIRECT("'Monthly Resource Report'!"&amp;'HMPL Validation'!S$482021&amp;":"&amp;'HMPL Validation'!S$482022),'HMPL Validation'!S$482023,FALSE)),0,HLOOKUP($B34,INDIRECT("'Monthly Resource Report'!"&amp;'HMPL Validation'!S$482021&amp;":"&amp;'HMPL Validation'!S$482022),'HMPL Validation'!S$482023,FALSE))</f>
        <v>6.973468260323662E-2</v>
      </c>
      <c r="T34" s="318">
        <f ca="1">+IF(ISERROR(HLOOKUP($B34,INDIRECT("'Monthly Resource Report'!"&amp;'HMPL Validation'!T$482021&amp;":"&amp;'HMPL Validation'!T$482022),'HMPL Validation'!T$482023,FALSE)),0,HLOOKUP($B34,INDIRECT("'Monthly Resource Report'!"&amp;'HMPL Validation'!T$482021&amp;":"&amp;'HMPL Validation'!T$482022),'HMPL Validation'!T$482023,FALSE))</f>
        <v>0.49172945356683567</v>
      </c>
    </row>
    <row r="35" spans="2:20">
      <c r="B35" s="301">
        <v>42248</v>
      </c>
      <c r="C35" s="294">
        <v>153</v>
      </c>
      <c r="D35" s="297">
        <v>4.641</v>
      </c>
      <c r="E35" s="299">
        <v>7.0000000000000007E-2</v>
      </c>
      <c r="F35" s="295">
        <v>0.49</v>
      </c>
      <c r="G35" s="294">
        <f ca="1">+IF(ISERROR(HLOOKUP($B35,INDIRECT("'Monthly Resource Report'!"&amp;'HMPL Validation'!G$482021&amp;":"&amp;'HMPL Validation'!G$482022),'HMPL Validation'!G$482023,FALSE)),0,HLOOKUP($B35,INDIRECT("'Monthly Resource Report'!"&amp;'HMPL Validation'!G$482021&amp;":"&amp;'HMPL Validation'!G$482022),'HMPL Validation'!G$482023,FALSE))</f>
        <v>153</v>
      </c>
      <c r="H35" s="297">
        <f ca="1">+IF(ISERROR(HLOOKUP($B35,INDIRECT("'Monthly Resource Report'!"&amp;'HMPL Validation'!H$482021&amp;":"&amp;'HMPL Validation'!H$482022),'HMPL Validation'!H$482023,FALSE)),0,HLOOKUP($B35,INDIRECT("'Monthly Resource Report'!"&amp;'HMPL Validation'!H$482021&amp;":"&amp;'HMPL Validation'!H$482022),'HMPL Validation'!H$482023,FALSE))</f>
        <v>4.6409945504087187</v>
      </c>
      <c r="I35" s="317">
        <f ca="1">+IF(ISERROR(HLOOKUP($B35,INDIRECT("'Monthly Resource Report'!"&amp;'HMPL Validation'!I$482021&amp;":"&amp;'HMPL Validation'!I$482022),'HMPL Validation'!I$482023,FALSE)),0,HLOOKUP($B35,INDIRECT("'Monthly Resource Report'!"&amp;'HMPL Validation'!I$482021&amp;":"&amp;'HMPL Validation'!I$482022),'HMPL Validation'!I$482023,FALSE))</f>
        <v>6.9713653279606769E-2</v>
      </c>
      <c r="J35" s="318">
        <f ca="1">+IF(ISERROR(HLOOKUP($B35,INDIRECT("'Monthly Resource Report'!"&amp;'HMPL Validation'!J$482021&amp;":"&amp;'HMPL Validation'!J$482022),'HMPL Validation'!J$482023,FALSE)),0,HLOOKUP($B35,INDIRECT("'Monthly Resource Report'!"&amp;'HMPL Validation'!J$482021&amp;":"&amp;'HMPL Validation'!J$482022),'HMPL Validation'!J$482023,FALSE))</f>
        <v>0.49096002287141821</v>
      </c>
      <c r="L35" s="301">
        <v>42248</v>
      </c>
      <c r="M35" s="294">
        <v>152</v>
      </c>
      <c r="N35" s="297">
        <v>4.641</v>
      </c>
      <c r="O35" s="299">
        <v>7.0000000000000007E-2</v>
      </c>
      <c r="P35" s="295">
        <v>0.49</v>
      </c>
      <c r="Q35" s="294">
        <f ca="1">+IF(ISERROR(HLOOKUP($B35,INDIRECT("'Monthly Resource Report'!"&amp;'HMPL Validation'!Q$482021&amp;":"&amp;'HMPL Validation'!Q$482022),'HMPL Validation'!Q$482023,FALSE)),0,HLOOKUP($B35,INDIRECT("'Monthly Resource Report'!"&amp;'HMPL Validation'!Q$482021&amp;":"&amp;'HMPL Validation'!Q$482022),'HMPL Validation'!Q$482023,FALSE))</f>
        <v>152</v>
      </c>
      <c r="R35" s="297">
        <f ca="1">+IF(ISERROR(HLOOKUP($B35,INDIRECT("'Monthly Resource Report'!"&amp;'HMPL Validation'!R$482021&amp;":"&amp;'HMPL Validation'!R$482022),'HMPL Validation'!R$482023,FALSE)),0,HLOOKUP($B35,INDIRECT("'Monthly Resource Report'!"&amp;'HMPL Validation'!R$482021&amp;":"&amp;'HMPL Validation'!R$482022),'HMPL Validation'!R$482023,FALSE))</f>
        <v>4.640997241948444</v>
      </c>
      <c r="S35" s="317">
        <f ca="1">+IF(ISERROR(HLOOKUP($B35,INDIRECT("'Monthly Resource Report'!"&amp;'HMPL Validation'!S$482021&amp;":"&amp;'HMPL Validation'!S$482022),'HMPL Validation'!S$482023,FALSE)),0,HLOOKUP($B35,INDIRECT("'Monthly Resource Report'!"&amp;'HMPL Validation'!S$482021&amp;":"&amp;'HMPL Validation'!S$482022),'HMPL Validation'!S$482023,FALSE))</f>
        <v>6.9658091187647972E-2</v>
      </c>
      <c r="T35" s="318">
        <f ca="1">+IF(ISERROR(HLOOKUP($B35,INDIRECT("'Monthly Resource Report'!"&amp;'HMPL Validation'!T$482021&amp;":"&amp;'HMPL Validation'!T$482022),'HMPL Validation'!T$482023,FALSE)),0,HLOOKUP($B35,INDIRECT("'Monthly Resource Report'!"&amp;'HMPL Validation'!T$482021&amp;":"&amp;'HMPL Validation'!T$482022),'HMPL Validation'!T$482023,FALSE))</f>
        <v>0.49182714553724949</v>
      </c>
    </row>
    <row r="36" spans="2:20">
      <c r="B36" s="301">
        <v>42278</v>
      </c>
      <c r="C36" s="294">
        <v>153</v>
      </c>
      <c r="D36" s="297">
        <v>4.641</v>
      </c>
      <c r="E36" s="299">
        <v>7.0000000000000007E-2</v>
      </c>
      <c r="F36" s="295">
        <v>0.49</v>
      </c>
      <c r="G36" s="294">
        <f ca="1">+IF(ISERROR(HLOOKUP($B36,INDIRECT("'Monthly Resource Report'!"&amp;'HMPL Validation'!G$482021&amp;":"&amp;'HMPL Validation'!G$482022),'HMPL Validation'!G$482023,FALSE)),0,HLOOKUP($B36,INDIRECT("'Monthly Resource Report'!"&amp;'HMPL Validation'!G$482021&amp;":"&amp;'HMPL Validation'!G$482022),'HMPL Validation'!G$482023,FALSE))</f>
        <v>153</v>
      </c>
      <c r="H36" s="297">
        <f ca="1">+IF(ISERROR(HLOOKUP($B36,INDIRECT("'Monthly Resource Report'!"&amp;'HMPL Validation'!H$482021&amp;":"&amp;'HMPL Validation'!H$482022),'HMPL Validation'!H$482023,FALSE)),0,HLOOKUP($B36,INDIRECT("'Monthly Resource Report'!"&amp;'HMPL Validation'!H$482021&amp;":"&amp;'HMPL Validation'!H$482022),'HMPL Validation'!H$482023,FALSE))</f>
        <v>4.6409945933768864</v>
      </c>
      <c r="I36" s="317">
        <f ca="1">+IF(ISERROR(HLOOKUP($B36,INDIRECT("'Monthly Resource Report'!"&amp;'HMPL Validation'!I$482021&amp;":"&amp;'HMPL Validation'!I$482022),'HMPL Validation'!I$482023,FALSE)),0,HLOOKUP($B36,INDIRECT("'Monthly Resource Report'!"&amp;'HMPL Validation'!I$482021&amp;":"&amp;'HMPL Validation'!I$482022),'HMPL Validation'!I$482023,FALSE))</f>
        <v>6.9733346936153656E-2</v>
      </c>
      <c r="J36" s="318">
        <f ca="1">+IF(ISERROR(HLOOKUP($B36,INDIRECT("'Monthly Resource Report'!"&amp;'HMPL Validation'!J$482021&amp;":"&amp;'HMPL Validation'!J$482022),'HMPL Validation'!J$482023,FALSE)),0,HLOOKUP($B36,INDIRECT("'Monthly Resource Report'!"&amp;'HMPL Validation'!J$482021&amp;":"&amp;'HMPL Validation'!J$482022),'HMPL Validation'!J$482023,FALSE))</f>
        <v>0.49092956384068082</v>
      </c>
      <c r="L36" s="301">
        <v>42278</v>
      </c>
      <c r="M36" s="294">
        <v>152</v>
      </c>
      <c r="N36" s="297">
        <v>4.641</v>
      </c>
      <c r="O36" s="299">
        <v>7.0000000000000007E-2</v>
      </c>
      <c r="P36" s="295">
        <v>0.49</v>
      </c>
      <c r="Q36" s="294">
        <f ca="1">+IF(ISERROR(HLOOKUP($B36,INDIRECT("'Monthly Resource Report'!"&amp;'HMPL Validation'!Q$482021&amp;":"&amp;'HMPL Validation'!Q$482022),'HMPL Validation'!Q$482023,FALSE)),0,HLOOKUP($B36,INDIRECT("'Monthly Resource Report'!"&amp;'HMPL Validation'!Q$482021&amp;":"&amp;'HMPL Validation'!Q$482022),'HMPL Validation'!Q$482023,FALSE))</f>
        <v>152</v>
      </c>
      <c r="R36" s="297">
        <f ca="1">+IF(ISERROR(HLOOKUP($B36,INDIRECT("'Monthly Resource Report'!"&amp;'HMPL Validation'!R$482021&amp;":"&amp;'HMPL Validation'!R$482022),'HMPL Validation'!R$482023,FALSE)),0,HLOOKUP($B36,INDIRECT("'Monthly Resource Report'!"&amp;'HMPL Validation'!R$482021&amp;":"&amp;'HMPL Validation'!R$482022),'HMPL Validation'!R$482023,FALSE))</f>
        <v>4.6409976661195218</v>
      </c>
      <c r="S36" s="317">
        <f ca="1">+IF(ISERROR(HLOOKUP($B36,INDIRECT("'Monthly Resource Report'!"&amp;'HMPL Validation'!S$482021&amp;":"&amp;'HMPL Validation'!S$482022),'HMPL Validation'!S$482023,FALSE)),0,HLOOKUP($B36,INDIRECT("'Monthly Resource Report'!"&amp;'HMPL Validation'!S$482021&amp;":"&amp;'HMPL Validation'!S$482022),'HMPL Validation'!S$482023,FALSE))</f>
        <v>6.9682457213038285E-2</v>
      </c>
      <c r="T36" s="318">
        <f ca="1">+IF(ISERROR(HLOOKUP($B36,INDIRECT("'Monthly Resource Report'!"&amp;'HMPL Validation'!T$482021&amp;":"&amp;'HMPL Validation'!T$482022),'HMPL Validation'!T$482023,FALSE)),0,HLOOKUP($B36,INDIRECT("'Monthly Resource Report'!"&amp;'HMPL Validation'!T$482021&amp;":"&amp;'HMPL Validation'!T$482022),'HMPL Validation'!T$482023,FALSE))</f>
        <v>0.49262863074596963</v>
      </c>
    </row>
    <row r="37" spans="2:20">
      <c r="B37" s="301">
        <v>42309</v>
      </c>
      <c r="C37" s="294">
        <v>153</v>
      </c>
      <c r="D37" s="297">
        <v>4.641</v>
      </c>
      <c r="E37" s="299">
        <v>7.0000000000000007E-2</v>
      </c>
      <c r="F37" s="295">
        <v>0.49</v>
      </c>
      <c r="G37" s="294">
        <f ca="1">+IF(ISERROR(HLOOKUP($B37,INDIRECT("'Monthly Resource Report'!"&amp;'HMPL Validation'!G$482021&amp;":"&amp;'HMPL Validation'!G$482022),'HMPL Validation'!G$482023,FALSE)),0,HLOOKUP($B37,INDIRECT("'Monthly Resource Report'!"&amp;'HMPL Validation'!G$482021&amp;":"&amp;'HMPL Validation'!G$482022),'HMPL Validation'!G$482023,FALSE))</f>
        <v>153</v>
      </c>
      <c r="H37" s="297">
        <f ca="1">+IF(ISERROR(HLOOKUP($B37,INDIRECT("'Monthly Resource Report'!"&amp;'HMPL Validation'!H$482021&amp;":"&amp;'HMPL Validation'!H$482022),'HMPL Validation'!H$482023,FALSE)),0,HLOOKUP($B37,INDIRECT("'Monthly Resource Report'!"&amp;'HMPL Validation'!H$482021&amp;":"&amp;'HMPL Validation'!H$482022),'HMPL Validation'!H$482023,FALSE))</f>
        <v>4.6409944309307392</v>
      </c>
      <c r="I37" s="317">
        <f ca="1">+IF(ISERROR(HLOOKUP($B37,INDIRECT("'Monthly Resource Report'!"&amp;'HMPL Validation'!I$482021&amp;":"&amp;'HMPL Validation'!I$482022),'HMPL Validation'!I$482023,FALSE)),0,HLOOKUP($B37,INDIRECT("'Monthly Resource Report'!"&amp;'HMPL Validation'!I$482021&amp;":"&amp;'HMPL Validation'!I$482022),'HMPL Validation'!I$482023,FALSE))</f>
        <v>6.9722177294306839E-2</v>
      </c>
      <c r="J37" s="318">
        <f ca="1">+IF(ISERROR(HLOOKUP($B37,INDIRECT("'Monthly Resource Report'!"&amp;'HMPL Validation'!J$482021&amp;":"&amp;'HMPL Validation'!J$482022),'HMPL Validation'!J$482023,FALSE)),0,HLOOKUP($B37,INDIRECT("'Monthly Resource Report'!"&amp;'HMPL Validation'!J$482021&amp;":"&amp;'HMPL Validation'!J$482022),'HMPL Validation'!J$482023,FALSE))</f>
        <v>0.49096771135073702</v>
      </c>
      <c r="L37" s="301">
        <v>42309</v>
      </c>
      <c r="M37" s="294">
        <v>152</v>
      </c>
      <c r="N37" s="297">
        <v>4.641</v>
      </c>
      <c r="O37" s="299">
        <v>7.0000000000000007E-2</v>
      </c>
      <c r="P37" s="295">
        <v>0.49</v>
      </c>
      <c r="Q37" s="294">
        <f ca="1">+IF(ISERROR(HLOOKUP($B37,INDIRECT("'Monthly Resource Report'!"&amp;'HMPL Validation'!Q$482021&amp;":"&amp;'HMPL Validation'!Q$482022),'HMPL Validation'!Q$482023,FALSE)),0,HLOOKUP($B37,INDIRECT("'Monthly Resource Report'!"&amp;'HMPL Validation'!Q$482021&amp;":"&amp;'HMPL Validation'!Q$482022),'HMPL Validation'!Q$482023,FALSE))</f>
        <v>152</v>
      </c>
      <c r="R37" s="297">
        <f ca="1">+IF(ISERROR(HLOOKUP($B37,INDIRECT("'Monthly Resource Report'!"&amp;'HMPL Validation'!R$482021&amp;":"&amp;'HMPL Validation'!R$482022),'HMPL Validation'!R$482023,FALSE)),0,HLOOKUP($B37,INDIRECT("'Monthly Resource Report'!"&amp;'HMPL Validation'!R$482021&amp;":"&amp;'HMPL Validation'!R$482022),'HMPL Validation'!R$482023,FALSE))</f>
        <v>4.6409956657969147</v>
      </c>
      <c r="S37" s="317">
        <f ca="1">+IF(ISERROR(HLOOKUP($B37,INDIRECT("'Monthly Resource Report'!"&amp;'HMPL Validation'!S$482021&amp;":"&amp;'HMPL Validation'!S$482022),'HMPL Validation'!S$482023,FALSE)),0,HLOOKUP($B37,INDIRECT("'Monthly Resource Report'!"&amp;'HMPL Validation'!S$482021&amp;":"&amp;'HMPL Validation'!S$482022),'HMPL Validation'!S$482023,FALSE))</f>
        <v>6.9640206341968866E-2</v>
      </c>
      <c r="T37" s="318">
        <f ca="1">+IF(ISERROR(HLOOKUP($B37,INDIRECT("'Monthly Resource Report'!"&amp;'HMPL Validation'!T$482021&amp;":"&amp;'HMPL Validation'!T$482022),'HMPL Validation'!T$482023,FALSE)),0,HLOOKUP($B37,INDIRECT("'Monthly Resource Report'!"&amp;'HMPL Validation'!T$482021&amp;":"&amp;'HMPL Validation'!T$482022),'HMPL Validation'!T$482023,FALSE))</f>
        <v>0.49184263010264428</v>
      </c>
    </row>
    <row r="38" spans="2:20">
      <c r="B38" s="301">
        <v>42339</v>
      </c>
      <c r="C38" s="294">
        <v>153</v>
      </c>
      <c r="D38" s="297">
        <v>4.641</v>
      </c>
      <c r="E38" s="299">
        <v>7.0000000000000007E-2</v>
      </c>
      <c r="F38" s="295">
        <v>0.49</v>
      </c>
      <c r="G38" s="294">
        <f ca="1">+IF(ISERROR(HLOOKUP($B38,INDIRECT("'Monthly Resource Report'!"&amp;'HMPL Validation'!G$482021&amp;":"&amp;'HMPL Validation'!G$482022),'HMPL Validation'!G$482023,FALSE)),0,HLOOKUP($B38,INDIRECT("'Monthly Resource Report'!"&amp;'HMPL Validation'!G$482021&amp;":"&amp;'HMPL Validation'!G$482022),'HMPL Validation'!G$482023,FALSE))</f>
        <v>153</v>
      </c>
      <c r="H38" s="297">
        <f ca="1">+IF(ISERROR(HLOOKUP($B38,INDIRECT("'Monthly Resource Report'!"&amp;'HMPL Validation'!H$482021&amp;":"&amp;'HMPL Validation'!H$482022),'HMPL Validation'!H$482023,FALSE)),0,HLOOKUP($B38,INDIRECT("'Monthly Resource Report'!"&amp;'HMPL Validation'!H$482021&amp;":"&amp;'HMPL Validation'!H$482022),'HMPL Validation'!H$482023,FALSE))</f>
        <v>4.6409942428760766</v>
      </c>
      <c r="I38" s="317">
        <f ca="1">+IF(ISERROR(HLOOKUP($B38,INDIRECT("'Monthly Resource Report'!"&amp;'HMPL Validation'!I$482021&amp;":"&amp;'HMPL Validation'!I$482022),'HMPL Validation'!I$482023,FALSE)),0,HLOOKUP($B38,INDIRECT("'Monthly Resource Report'!"&amp;'HMPL Validation'!I$482021&amp;":"&amp;'HMPL Validation'!I$482022),'HMPL Validation'!I$482023,FALSE))</f>
        <v>6.9719467177135633E-2</v>
      </c>
      <c r="J38" s="318">
        <f ca="1">+IF(ISERROR(HLOOKUP($B38,INDIRECT("'Monthly Resource Report'!"&amp;'HMPL Validation'!J$482021&amp;":"&amp;'HMPL Validation'!J$482022),'HMPL Validation'!J$482023,FALSE)),0,HLOOKUP($B38,INDIRECT("'Monthly Resource Report'!"&amp;'HMPL Validation'!J$482021&amp;":"&amp;'HMPL Validation'!J$482022),'HMPL Validation'!J$482023,FALSE))</f>
        <v>0.49156902877946473</v>
      </c>
      <c r="L38" s="301">
        <v>42339</v>
      </c>
      <c r="M38" s="294">
        <v>152</v>
      </c>
      <c r="N38" s="297">
        <v>4.641</v>
      </c>
      <c r="O38" s="299">
        <v>7.0000000000000007E-2</v>
      </c>
      <c r="P38" s="295">
        <v>0.49</v>
      </c>
      <c r="Q38" s="294">
        <f ca="1">+IF(ISERROR(HLOOKUP($B38,INDIRECT("'Monthly Resource Report'!"&amp;'HMPL Validation'!Q$482021&amp;":"&amp;'HMPL Validation'!Q$482022),'HMPL Validation'!Q$482023,FALSE)),0,HLOOKUP($B38,INDIRECT("'Monthly Resource Report'!"&amp;'HMPL Validation'!Q$482021&amp;":"&amp;'HMPL Validation'!Q$482022),'HMPL Validation'!Q$482023,FALSE))</f>
        <v>152</v>
      </c>
      <c r="R38" s="297">
        <f ca="1">+IF(ISERROR(HLOOKUP($B38,INDIRECT("'Monthly Resource Report'!"&amp;'HMPL Validation'!R$482021&amp;":"&amp;'HMPL Validation'!R$482022),'HMPL Validation'!R$482023,FALSE)),0,HLOOKUP($B38,INDIRECT("'Monthly Resource Report'!"&amp;'HMPL Validation'!R$482021&amp;":"&amp;'HMPL Validation'!R$482022),'HMPL Validation'!R$482023,FALSE))</f>
        <v>4.6409968702983058</v>
      </c>
      <c r="S38" s="317">
        <f ca="1">+IF(ISERROR(HLOOKUP($B38,INDIRECT("'Monthly Resource Report'!"&amp;'HMPL Validation'!S$482021&amp;":"&amp;'HMPL Validation'!S$482022),'HMPL Validation'!S$482023,FALSE)),0,HLOOKUP($B38,INDIRECT("'Monthly Resource Report'!"&amp;'HMPL Validation'!S$482021&amp;":"&amp;'HMPL Validation'!S$482022),'HMPL Validation'!S$482023,FALSE))</f>
        <v>6.9643656655466277E-2</v>
      </c>
      <c r="T38" s="318">
        <f ca="1">+IF(ISERROR(HLOOKUP($B38,INDIRECT("'Monthly Resource Report'!"&amp;'HMPL Validation'!T$482021&amp;":"&amp;'HMPL Validation'!T$482022),'HMPL Validation'!T$482023,FALSE)),0,HLOOKUP($B38,INDIRECT("'Monthly Resource Report'!"&amp;'HMPL Validation'!T$482021&amp;":"&amp;'HMPL Validation'!T$482022),'HMPL Validation'!T$482023,FALSE))</f>
        <v>0.49311551320713187</v>
      </c>
    </row>
    <row r="39" spans="2:20">
      <c r="B39" s="301">
        <v>42370</v>
      </c>
      <c r="C39" s="294">
        <v>153</v>
      </c>
      <c r="D39" s="297">
        <v>4.952</v>
      </c>
      <c r="E39" s="299">
        <v>7.0000000000000007E-2</v>
      </c>
      <c r="F39" s="295">
        <v>0.49</v>
      </c>
      <c r="G39" s="294">
        <f ca="1">+IF(ISERROR(HLOOKUP($B39,INDIRECT("'Monthly Resource Report'!"&amp;'HMPL Validation'!G$482021&amp;":"&amp;'HMPL Validation'!G$482022),'HMPL Validation'!G$482023,FALSE)),0,HLOOKUP($B39,INDIRECT("'Monthly Resource Report'!"&amp;'HMPL Validation'!G$482021&amp;":"&amp;'HMPL Validation'!G$482022),'HMPL Validation'!G$482023,FALSE))</f>
        <v>153</v>
      </c>
      <c r="H39" s="297">
        <f ca="1">+IF(ISERROR(HLOOKUP($B39,INDIRECT("'Monthly Resource Report'!"&amp;'HMPL Validation'!H$482021&amp;":"&amp;'HMPL Validation'!H$482022),'HMPL Validation'!H$482023,FALSE)),0,HLOOKUP($B39,INDIRECT("'Monthly Resource Report'!"&amp;'HMPL Validation'!H$482021&amp;":"&amp;'HMPL Validation'!H$482022),'HMPL Validation'!H$482023,FALSE))</f>
        <v>4.952000182535417</v>
      </c>
      <c r="I39" s="317">
        <f ca="1">+IF(ISERROR(HLOOKUP($B39,INDIRECT("'Monthly Resource Report'!"&amp;'HMPL Validation'!I$482021&amp;":"&amp;'HMPL Validation'!I$482022),'HMPL Validation'!I$482023,FALSE)),0,HLOOKUP($B39,INDIRECT("'Monthly Resource Report'!"&amp;'HMPL Validation'!I$482021&amp;":"&amp;'HMPL Validation'!I$482022),'HMPL Validation'!I$482023,FALSE))</f>
        <v>6.9783053415717139E-2</v>
      </c>
      <c r="J39" s="318">
        <f ca="1">+IF(ISERROR(HLOOKUP($B39,INDIRECT("'Monthly Resource Report'!"&amp;'HMPL Validation'!J$482021&amp;":"&amp;'HMPL Validation'!J$482022),'HMPL Validation'!J$482023,FALSE)),0,HLOOKUP($B39,INDIRECT("'Monthly Resource Report'!"&amp;'HMPL Validation'!J$482021&amp;":"&amp;'HMPL Validation'!J$482022),'HMPL Validation'!J$482023,FALSE))</f>
        <v>0.49091479583707026</v>
      </c>
      <c r="L39" s="301">
        <v>42370</v>
      </c>
      <c r="M39" s="294">
        <v>152</v>
      </c>
      <c r="N39" s="297">
        <v>4.952</v>
      </c>
      <c r="O39" s="299">
        <v>7.0000000000000007E-2</v>
      </c>
      <c r="P39" s="295">
        <v>0.49</v>
      </c>
      <c r="Q39" s="294">
        <f ca="1">+IF(ISERROR(HLOOKUP($B39,INDIRECT("'Monthly Resource Report'!"&amp;'HMPL Validation'!Q$482021&amp;":"&amp;'HMPL Validation'!Q$482022),'HMPL Validation'!Q$482023,FALSE)),0,HLOOKUP($B39,INDIRECT("'Monthly Resource Report'!"&amp;'HMPL Validation'!Q$482021&amp;":"&amp;'HMPL Validation'!Q$482022),'HMPL Validation'!Q$482023,FALSE))</f>
        <v>152</v>
      </c>
      <c r="R39" s="297">
        <f ca="1">+IF(ISERROR(HLOOKUP($B39,INDIRECT("'Monthly Resource Report'!"&amp;'HMPL Validation'!R$482021&amp;":"&amp;'HMPL Validation'!R$482022),'HMPL Validation'!R$482023,FALSE)),0,HLOOKUP($B39,INDIRECT("'Monthly Resource Report'!"&amp;'HMPL Validation'!R$482021&amp;":"&amp;'HMPL Validation'!R$482022),'HMPL Validation'!R$482023,FALSE))</f>
        <v>4.9519941259748643</v>
      </c>
      <c r="S39" s="317">
        <f ca="1">+IF(ISERROR(HLOOKUP($B39,INDIRECT("'Monthly Resource Report'!"&amp;'HMPL Validation'!S$482021&amp;":"&amp;'HMPL Validation'!S$482022),'HMPL Validation'!S$482023,FALSE)),0,HLOOKUP($B39,INDIRECT("'Monthly Resource Report'!"&amp;'HMPL Validation'!S$482021&amp;":"&amp;'HMPL Validation'!S$482022),'HMPL Validation'!S$482023,FALSE))</f>
        <v>6.9759174848403493E-2</v>
      </c>
      <c r="T39" s="318">
        <f ca="1">+IF(ISERROR(HLOOKUP($B39,INDIRECT("'Monthly Resource Report'!"&amp;'HMPL Validation'!T$482021&amp;":"&amp;'HMPL Validation'!T$482022),'HMPL Validation'!T$482023,FALSE)),0,HLOOKUP($B39,INDIRECT("'Monthly Resource Report'!"&amp;'HMPL Validation'!T$482021&amp;":"&amp;'HMPL Validation'!T$482022),'HMPL Validation'!T$482023,FALSE))</f>
        <v>0.49131059118063503</v>
      </c>
    </row>
    <row r="40" spans="2:20">
      <c r="B40" s="301">
        <v>42401</v>
      </c>
      <c r="C40" s="294">
        <v>153</v>
      </c>
      <c r="D40" s="297">
        <v>4.952</v>
      </c>
      <c r="E40" s="299">
        <v>7.0000000000000007E-2</v>
      </c>
      <c r="F40" s="295">
        <v>0.49</v>
      </c>
      <c r="G40" s="294">
        <f ca="1">+IF(ISERROR(HLOOKUP($B40,INDIRECT("'Monthly Resource Report'!"&amp;'HMPL Validation'!G$482021&amp;":"&amp;'HMPL Validation'!G$482022),'HMPL Validation'!G$482023,FALSE)),0,HLOOKUP($B40,INDIRECT("'Monthly Resource Report'!"&amp;'HMPL Validation'!G$482021&amp;":"&amp;'HMPL Validation'!G$482022),'HMPL Validation'!G$482023,FALSE))</f>
        <v>153</v>
      </c>
      <c r="H40" s="297">
        <f ca="1">+IF(ISERROR(HLOOKUP($B40,INDIRECT("'Monthly Resource Report'!"&amp;'HMPL Validation'!H$482021&amp;":"&amp;'HMPL Validation'!H$482022),'HMPL Validation'!H$482023,FALSE)),0,HLOOKUP($B40,INDIRECT("'Monthly Resource Report'!"&amp;'HMPL Validation'!H$482021&amp;":"&amp;'HMPL Validation'!H$482022),'HMPL Validation'!H$482023,FALSE))</f>
        <v>4.9519993233954347</v>
      </c>
      <c r="I40" s="317">
        <f ca="1">+IF(ISERROR(HLOOKUP($B40,INDIRECT("'Monthly Resource Report'!"&amp;'HMPL Validation'!I$482021&amp;":"&amp;'HMPL Validation'!I$482022),'HMPL Validation'!I$482023,FALSE)),0,HLOOKUP($B40,INDIRECT("'Monthly Resource Report'!"&amp;'HMPL Validation'!I$482021&amp;":"&amp;'HMPL Validation'!I$482022),'HMPL Validation'!I$482023,FALSE))</f>
        <v>6.9773728452861256E-2</v>
      </c>
      <c r="J40" s="318">
        <f ca="1">+IF(ISERROR(HLOOKUP($B40,INDIRECT("'Monthly Resource Report'!"&amp;'HMPL Validation'!J$482021&amp;":"&amp;'HMPL Validation'!J$482022),'HMPL Validation'!J$482023,FALSE)),0,HLOOKUP($B40,INDIRECT("'Monthly Resource Report'!"&amp;'HMPL Validation'!J$482021&amp;":"&amp;'HMPL Validation'!J$482022),'HMPL Validation'!J$482023,FALSE))</f>
        <v>0.49098189477163057</v>
      </c>
      <c r="L40" s="301">
        <v>42401</v>
      </c>
      <c r="M40" s="294">
        <v>152</v>
      </c>
      <c r="N40" s="297">
        <v>4.952</v>
      </c>
      <c r="O40" s="299">
        <v>7.0000000000000007E-2</v>
      </c>
      <c r="P40" s="295">
        <v>0.49</v>
      </c>
      <c r="Q40" s="294">
        <f ca="1">+IF(ISERROR(HLOOKUP($B40,INDIRECT("'Monthly Resource Report'!"&amp;'HMPL Validation'!Q$482021&amp;":"&amp;'HMPL Validation'!Q$482022),'HMPL Validation'!Q$482023,FALSE)),0,HLOOKUP($B40,INDIRECT("'Monthly Resource Report'!"&amp;'HMPL Validation'!Q$482021&amp;":"&amp;'HMPL Validation'!Q$482022),'HMPL Validation'!Q$482023,FALSE))</f>
        <v>152</v>
      </c>
      <c r="R40" s="297">
        <f ca="1">+IF(ISERROR(HLOOKUP($B40,INDIRECT("'Monthly Resource Report'!"&amp;'HMPL Validation'!R$482021&amp;":"&amp;'HMPL Validation'!R$482022),'HMPL Validation'!R$482023,FALSE)),0,HLOOKUP($B40,INDIRECT("'Monthly Resource Report'!"&amp;'HMPL Validation'!R$482021&amp;":"&amp;'HMPL Validation'!R$482022),'HMPL Validation'!R$482023,FALSE))</f>
        <v>4.9519946298427309</v>
      </c>
      <c r="S40" s="317">
        <f ca="1">+IF(ISERROR(HLOOKUP($B40,INDIRECT("'Monthly Resource Report'!"&amp;'HMPL Validation'!S$482021&amp;":"&amp;'HMPL Validation'!S$482022),'HMPL Validation'!S$482023,FALSE)),0,HLOOKUP($B40,INDIRECT("'Monthly Resource Report'!"&amp;'HMPL Validation'!S$482021&amp;":"&amp;'HMPL Validation'!S$482022),'HMPL Validation'!S$482023,FALSE))</f>
        <v>6.9783039925611315E-2</v>
      </c>
      <c r="T40" s="318">
        <f ca="1">+IF(ISERROR(HLOOKUP($B40,INDIRECT("'Monthly Resource Report'!"&amp;'HMPL Validation'!T$482021&amp;":"&amp;'HMPL Validation'!T$482022),'HMPL Validation'!T$482023,FALSE)),0,HLOOKUP($B40,INDIRECT("'Monthly Resource Report'!"&amp;'HMPL Validation'!T$482021&amp;":"&amp;'HMPL Validation'!T$482022),'HMPL Validation'!T$482023,FALSE))</f>
        <v>0.49183451625705238</v>
      </c>
    </row>
    <row r="41" spans="2:20">
      <c r="B41" s="301">
        <v>42430</v>
      </c>
      <c r="C41" s="294">
        <v>153</v>
      </c>
      <c r="D41" s="297">
        <v>4.952</v>
      </c>
      <c r="E41" s="299">
        <v>7.0000000000000007E-2</v>
      </c>
      <c r="F41" s="295">
        <v>0.49</v>
      </c>
      <c r="G41" s="294">
        <f ca="1">+IF(ISERROR(HLOOKUP($B41,INDIRECT("'Monthly Resource Report'!"&amp;'HMPL Validation'!G$482021&amp;":"&amp;'HMPL Validation'!G$482022),'HMPL Validation'!G$482023,FALSE)),0,HLOOKUP($B41,INDIRECT("'Monthly Resource Report'!"&amp;'HMPL Validation'!G$482021&amp;":"&amp;'HMPL Validation'!G$482022),'HMPL Validation'!G$482023,FALSE))</f>
        <v>153</v>
      </c>
      <c r="H41" s="297">
        <f ca="1">+IF(ISERROR(HLOOKUP($B41,INDIRECT("'Monthly Resource Report'!"&amp;'HMPL Validation'!H$482021&amp;":"&amp;'HMPL Validation'!H$482022),'HMPL Validation'!H$482023,FALSE)),0,HLOOKUP($B41,INDIRECT("'Monthly Resource Report'!"&amp;'HMPL Validation'!H$482021&amp;":"&amp;'HMPL Validation'!H$482022),'HMPL Validation'!H$482023,FALSE))</f>
        <v>4.9519990799897773</v>
      </c>
      <c r="I41" s="317">
        <f ca="1">+IF(ISERROR(HLOOKUP($B41,INDIRECT("'Monthly Resource Report'!"&amp;'HMPL Validation'!I$482021&amp;":"&amp;'HMPL Validation'!I$482022),'HMPL Validation'!I$482023,FALSE)),0,HLOOKUP($B41,INDIRECT("'Monthly Resource Report'!"&amp;'HMPL Validation'!I$482021&amp;":"&amp;'HMPL Validation'!I$482022),'HMPL Validation'!I$482023,FALSE))</f>
        <v>6.9751565784016367E-2</v>
      </c>
      <c r="J41" s="318">
        <f ca="1">+IF(ISERROR(HLOOKUP($B41,INDIRECT("'Monthly Resource Report'!"&amp;'HMPL Validation'!J$482021&amp;":"&amp;'HMPL Validation'!J$482022),'HMPL Validation'!J$482023,FALSE)),0,HLOOKUP($B41,INDIRECT("'Monthly Resource Report'!"&amp;'HMPL Validation'!J$482021&amp;":"&amp;'HMPL Validation'!J$482022),'HMPL Validation'!J$482023,FALSE))</f>
        <v>0.4912411517790487</v>
      </c>
      <c r="L41" s="301">
        <v>42430</v>
      </c>
      <c r="M41" s="294">
        <v>152</v>
      </c>
      <c r="N41" s="297">
        <v>4.952</v>
      </c>
      <c r="O41" s="299">
        <v>7.0000000000000007E-2</v>
      </c>
      <c r="P41" s="295">
        <v>0.49</v>
      </c>
      <c r="Q41" s="294">
        <f ca="1">+IF(ISERROR(HLOOKUP($B41,INDIRECT("'Monthly Resource Report'!"&amp;'HMPL Validation'!Q$482021&amp;":"&amp;'HMPL Validation'!Q$482022),'HMPL Validation'!Q$482023,FALSE)),0,HLOOKUP($B41,INDIRECT("'Monthly Resource Report'!"&amp;'HMPL Validation'!Q$482021&amp;":"&amp;'HMPL Validation'!Q$482022),'HMPL Validation'!Q$482023,FALSE))</f>
        <v>152</v>
      </c>
      <c r="R41" s="297">
        <f ca="1">+IF(ISERROR(HLOOKUP($B41,INDIRECT("'Monthly Resource Report'!"&amp;'HMPL Validation'!R$482021&amp;":"&amp;'HMPL Validation'!R$482022),'HMPL Validation'!R$482023,FALSE)),0,HLOOKUP($B41,INDIRECT("'Monthly Resource Report'!"&amp;'HMPL Validation'!R$482021&amp;":"&amp;'HMPL Validation'!R$482022),'HMPL Validation'!R$482023,FALSE))</f>
        <v>4.9519946429944373</v>
      </c>
      <c r="S41" s="317">
        <f ca="1">+IF(ISERROR(HLOOKUP($B41,INDIRECT("'Monthly Resource Report'!"&amp;'HMPL Validation'!S$482021&amp;":"&amp;'HMPL Validation'!S$482022),'HMPL Validation'!S$482023,FALSE)),0,HLOOKUP($B41,INDIRECT("'Monthly Resource Report'!"&amp;'HMPL Validation'!S$482021&amp;":"&amp;'HMPL Validation'!S$482022),'HMPL Validation'!S$482023,FALSE))</f>
        <v>6.9734171365147438E-2</v>
      </c>
      <c r="T41" s="318">
        <f ca="1">+IF(ISERROR(HLOOKUP($B41,INDIRECT("'Monthly Resource Report'!"&amp;'HMPL Validation'!T$482021&amp;":"&amp;'HMPL Validation'!T$482022),'HMPL Validation'!T$482023,FALSE)),0,HLOOKUP($B41,INDIRECT("'Monthly Resource Report'!"&amp;'HMPL Validation'!T$482021&amp;":"&amp;'HMPL Validation'!T$482022),'HMPL Validation'!T$482023,FALSE))</f>
        <v>0.49131576962630424</v>
      </c>
    </row>
    <row r="42" spans="2:20">
      <c r="B42" s="301">
        <v>42461</v>
      </c>
      <c r="C42" s="294">
        <v>153</v>
      </c>
      <c r="D42" s="297">
        <v>4.952</v>
      </c>
      <c r="E42" s="299">
        <v>7.0000000000000007E-2</v>
      </c>
      <c r="F42" s="295">
        <v>0.49</v>
      </c>
      <c r="G42" s="294">
        <f ca="1">+IF(ISERROR(HLOOKUP($B42,INDIRECT("'Monthly Resource Report'!"&amp;'HMPL Validation'!G$482021&amp;":"&amp;'HMPL Validation'!G$482022),'HMPL Validation'!G$482023,FALSE)),0,HLOOKUP($B42,INDIRECT("'Monthly Resource Report'!"&amp;'HMPL Validation'!G$482021&amp;":"&amp;'HMPL Validation'!G$482022),'HMPL Validation'!G$482023,FALSE))</f>
        <v>153</v>
      </c>
      <c r="H42" s="297">
        <f ca="1">+IF(ISERROR(HLOOKUP($B42,INDIRECT("'Monthly Resource Report'!"&amp;'HMPL Validation'!H$482021&amp;":"&amp;'HMPL Validation'!H$482022),'HMPL Validation'!H$482023,FALSE)),0,HLOOKUP($B42,INDIRECT("'Monthly Resource Report'!"&amp;'HMPL Validation'!H$482021&amp;":"&amp;'HMPL Validation'!H$482022),'HMPL Validation'!H$482023,FALSE))</f>
        <v>4.9520007613891117</v>
      </c>
      <c r="I42" s="317">
        <f ca="1">+IF(ISERROR(HLOOKUP($B42,INDIRECT("'Monthly Resource Report'!"&amp;'HMPL Validation'!I$482021&amp;":"&amp;'HMPL Validation'!I$482022),'HMPL Validation'!I$482023,FALSE)),0,HLOOKUP($B42,INDIRECT("'Monthly Resource Report'!"&amp;'HMPL Validation'!I$482021&amp;":"&amp;'HMPL Validation'!I$482022),'HMPL Validation'!I$482023,FALSE))</f>
        <v>6.9734676336567797E-2</v>
      </c>
      <c r="J42" s="318">
        <f ca="1">+IF(ISERROR(HLOOKUP($B42,INDIRECT("'Monthly Resource Report'!"&amp;'HMPL Validation'!J$482021&amp;":"&amp;'HMPL Validation'!J$482022),'HMPL Validation'!J$482023,FALSE)),0,HLOOKUP($B42,INDIRECT("'Monthly Resource Report'!"&amp;'HMPL Validation'!J$482021&amp;":"&amp;'HMPL Validation'!J$482022),'HMPL Validation'!J$482023,FALSE))</f>
        <v>0.49192799658577147</v>
      </c>
      <c r="L42" s="301">
        <v>42461</v>
      </c>
      <c r="M42" s="294">
        <v>152</v>
      </c>
      <c r="N42" s="297">
        <v>4.952</v>
      </c>
      <c r="O42" s="299">
        <v>7.0000000000000007E-2</v>
      </c>
      <c r="P42" s="295">
        <v>0.49</v>
      </c>
      <c r="Q42" s="294">
        <f ca="1">+IF(ISERROR(HLOOKUP($B42,INDIRECT("'Monthly Resource Report'!"&amp;'HMPL Validation'!Q$482021&amp;":"&amp;'HMPL Validation'!Q$482022),'HMPL Validation'!Q$482023,FALSE)),0,HLOOKUP($B42,INDIRECT("'Monthly Resource Report'!"&amp;'HMPL Validation'!Q$482021&amp;":"&amp;'HMPL Validation'!Q$482022),'HMPL Validation'!Q$482023,FALSE))</f>
        <v>152</v>
      </c>
      <c r="R42" s="297">
        <f ca="1">+IF(ISERROR(HLOOKUP($B42,INDIRECT("'Monthly Resource Report'!"&amp;'HMPL Validation'!R$482021&amp;":"&amp;'HMPL Validation'!R$482022),'HMPL Validation'!R$482023,FALSE)),0,HLOOKUP($B42,INDIRECT("'Monthly Resource Report'!"&amp;'HMPL Validation'!R$482021&amp;":"&amp;'HMPL Validation'!R$482022),'HMPL Validation'!R$482023,FALSE))</f>
        <v>4.9519929333203674</v>
      </c>
      <c r="S42" s="317">
        <f ca="1">+IF(ISERROR(HLOOKUP($B42,INDIRECT("'Monthly Resource Report'!"&amp;'HMPL Validation'!S$482021&amp;":"&amp;'HMPL Validation'!S$482022),'HMPL Validation'!S$482023,FALSE)),0,HLOOKUP($B42,INDIRECT("'Monthly Resource Report'!"&amp;'HMPL Validation'!S$482021&amp;":"&amp;'HMPL Validation'!S$482022),'HMPL Validation'!S$482023,FALSE))</f>
        <v>6.9728462748096437E-2</v>
      </c>
      <c r="T42" s="318">
        <f ca="1">+IF(ISERROR(HLOOKUP($B42,INDIRECT("'Monthly Resource Report'!"&amp;'HMPL Validation'!T$482021&amp;":"&amp;'HMPL Validation'!T$482022),'HMPL Validation'!T$482023,FALSE)),0,HLOOKUP($B42,INDIRECT("'Monthly Resource Report'!"&amp;'HMPL Validation'!T$482021&amp;":"&amp;'HMPL Validation'!T$482022),'HMPL Validation'!T$482023,FALSE))</f>
        <v>0.49226184085252273</v>
      </c>
    </row>
    <row r="43" spans="2:20">
      <c r="B43" s="301">
        <v>42491</v>
      </c>
      <c r="C43" s="294">
        <v>153</v>
      </c>
      <c r="D43" s="297">
        <v>4.952</v>
      </c>
      <c r="E43" s="299">
        <v>7.0000000000000007E-2</v>
      </c>
      <c r="F43" s="295">
        <v>0.49</v>
      </c>
      <c r="G43" s="294">
        <f ca="1">+IF(ISERROR(HLOOKUP($B43,INDIRECT("'Monthly Resource Report'!"&amp;'HMPL Validation'!G$482021&amp;":"&amp;'HMPL Validation'!G$482022),'HMPL Validation'!G$482023,FALSE)),0,HLOOKUP($B43,INDIRECT("'Monthly Resource Report'!"&amp;'HMPL Validation'!G$482021&amp;":"&amp;'HMPL Validation'!G$482022),'HMPL Validation'!G$482023,FALSE))</f>
        <v>153</v>
      </c>
      <c r="H43" s="297">
        <f ca="1">+IF(ISERROR(HLOOKUP($B43,INDIRECT("'Monthly Resource Report'!"&amp;'HMPL Validation'!H$482021&amp;":"&amp;'HMPL Validation'!H$482022),'HMPL Validation'!H$482023,FALSE)),0,HLOOKUP($B43,INDIRECT("'Monthly Resource Report'!"&amp;'HMPL Validation'!H$482021&amp;":"&amp;'HMPL Validation'!H$482022),'HMPL Validation'!H$482023,FALSE))</f>
        <v>4.9520002531584524</v>
      </c>
      <c r="I43" s="317">
        <f ca="1">+IF(ISERROR(HLOOKUP($B43,INDIRECT("'Monthly Resource Report'!"&amp;'HMPL Validation'!I$482021&amp;":"&amp;'HMPL Validation'!I$482022),'HMPL Validation'!I$482023,FALSE)),0,HLOOKUP($B43,INDIRECT("'Monthly Resource Report'!"&amp;'HMPL Validation'!I$482021&amp;":"&amp;'HMPL Validation'!I$482022),'HMPL Validation'!I$482023,FALSE))</f>
        <v>6.9741311179473783E-2</v>
      </c>
      <c r="J43" s="318">
        <f ca="1">+IF(ISERROR(HLOOKUP($B43,INDIRECT("'Monthly Resource Report'!"&amp;'HMPL Validation'!J$482021&amp;":"&amp;'HMPL Validation'!J$482022),'HMPL Validation'!J$482023,FALSE)),0,HLOOKUP($B43,INDIRECT("'Monthly Resource Report'!"&amp;'HMPL Validation'!J$482021&amp;":"&amp;'HMPL Validation'!J$482022),'HMPL Validation'!J$482023,FALSE))</f>
        <v>0.49152608309743967</v>
      </c>
      <c r="L43" s="301">
        <v>42491</v>
      </c>
      <c r="M43" s="294">
        <v>152</v>
      </c>
      <c r="N43" s="297">
        <v>4.952</v>
      </c>
      <c r="O43" s="299">
        <v>7.0000000000000007E-2</v>
      </c>
      <c r="P43" s="295">
        <v>0.49</v>
      </c>
      <c r="Q43" s="294">
        <f ca="1">+IF(ISERROR(HLOOKUP($B43,INDIRECT("'Monthly Resource Report'!"&amp;'HMPL Validation'!Q$482021&amp;":"&amp;'HMPL Validation'!Q$482022),'HMPL Validation'!Q$482023,FALSE)),0,HLOOKUP($B43,INDIRECT("'Monthly Resource Report'!"&amp;'HMPL Validation'!Q$482021&amp;":"&amp;'HMPL Validation'!Q$482022),'HMPL Validation'!Q$482023,FALSE))</f>
        <v>152</v>
      </c>
      <c r="R43" s="297">
        <f ca="1">+IF(ISERROR(HLOOKUP($B43,INDIRECT("'Monthly Resource Report'!"&amp;'HMPL Validation'!R$482021&amp;":"&amp;'HMPL Validation'!R$482022),'HMPL Validation'!R$482023,FALSE)),0,HLOOKUP($B43,INDIRECT("'Monthly Resource Report'!"&amp;'HMPL Validation'!R$482021&amp;":"&amp;'HMPL Validation'!R$482022),'HMPL Validation'!R$482023,FALSE))</f>
        <v>4.9519935418718601</v>
      </c>
      <c r="S43" s="317">
        <f ca="1">+IF(ISERROR(HLOOKUP($B43,INDIRECT("'Monthly Resource Report'!"&amp;'HMPL Validation'!S$482021&amp;":"&amp;'HMPL Validation'!S$482022),'HMPL Validation'!S$482023,FALSE)),0,HLOOKUP($B43,INDIRECT("'Monthly Resource Report'!"&amp;'HMPL Validation'!S$482021&amp;":"&amp;'HMPL Validation'!S$482022),'HMPL Validation'!S$482023,FALSE))</f>
        <v>6.9732582126091916E-2</v>
      </c>
      <c r="T43" s="318">
        <f ca="1">+IF(ISERROR(HLOOKUP($B43,INDIRECT("'Monthly Resource Report'!"&amp;'HMPL Validation'!T$482021&amp;":"&amp;'HMPL Validation'!T$482022),'HMPL Validation'!T$482023,FALSE)),0,HLOOKUP($B43,INDIRECT("'Monthly Resource Report'!"&amp;'HMPL Validation'!T$482021&amp;":"&amp;'HMPL Validation'!T$482022),'HMPL Validation'!T$482023,FALSE))</f>
        <v>0.49173687697650048</v>
      </c>
    </row>
    <row r="44" spans="2:20">
      <c r="B44" s="301">
        <v>42522</v>
      </c>
      <c r="C44" s="294">
        <v>153</v>
      </c>
      <c r="D44" s="297">
        <v>4.952</v>
      </c>
      <c r="E44" s="299">
        <v>7.0000000000000007E-2</v>
      </c>
      <c r="F44" s="295">
        <v>0.49</v>
      </c>
      <c r="G44" s="294">
        <f ca="1">+IF(ISERROR(HLOOKUP($B44,INDIRECT("'Monthly Resource Report'!"&amp;'HMPL Validation'!G$482021&amp;":"&amp;'HMPL Validation'!G$482022),'HMPL Validation'!G$482023,FALSE)),0,HLOOKUP($B44,INDIRECT("'Monthly Resource Report'!"&amp;'HMPL Validation'!G$482021&amp;":"&amp;'HMPL Validation'!G$482022),'HMPL Validation'!G$482023,FALSE))</f>
        <v>153</v>
      </c>
      <c r="H44" s="297">
        <f ca="1">+IF(ISERROR(HLOOKUP($B44,INDIRECT("'Monthly Resource Report'!"&amp;'HMPL Validation'!H$482021&amp;":"&amp;'HMPL Validation'!H$482022),'HMPL Validation'!H$482023,FALSE)),0,HLOOKUP($B44,INDIRECT("'Monthly Resource Report'!"&amp;'HMPL Validation'!H$482021&amp;":"&amp;'HMPL Validation'!H$482022),'HMPL Validation'!H$482023,FALSE))</f>
        <v>4.9520004409495115</v>
      </c>
      <c r="I44" s="317">
        <f ca="1">+IF(ISERROR(HLOOKUP($B44,INDIRECT("'Monthly Resource Report'!"&amp;'HMPL Validation'!I$482021&amp;":"&amp;'HMPL Validation'!I$482022),'HMPL Validation'!I$482023,FALSE)),0,HLOOKUP($B44,INDIRECT("'Monthly Resource Report'!"&amp;'HMPL Validation'!I$482021&amp;":"&amp;'HMPL Validation'!I$482022),'HMPL Validation'!I$482023,FALSE))</f>
        <v>6.9751836914625151E-2</v>
      </c>
      <c r="J44" s="318">
        <f ca="1">+IF(ISERROR(HLOOKUP($B44,INDIRECT("'Monthly Resource Report'!"&amp;'HMPL Validation'!J$482021&amp;":"&amp;'HMPL Validation'!J$482022),'HMPL Validation'!J$482023,FALSE)),0,HLOOKUP($B44,INDIRECT("'Monthly Resource Report'!"&amp;'HMPL Validation'!J$482021&amp;":"&amp;'HMPL Validation'!J$482022),'HMPL Validation'!J$482023,FALSE))</f>
        <v>0.49095605432769074</v>
      </c>
      <c r="L44" s="301">
        <v>42522</v>
      </c>
      <c r="M44" s="294">
        <v>152</v>
      </c>
      <c r="N44" s="297">
        <v>4.952</v>
      </c>
      <c r="O44" s="299">
        <v>7.0000000000000007E-2</v>
      </c>
      <c r="P44" s="295">
        <v>0.49</v>
      </c>
      <c r="Q44" s="294">
        <f ca="1">+IF(ISERROR(HLOOKUP($B44,INDIRECT("'Monthly Resource Report'!"&amp;'HMPL Validation'!Q$482021&amp;":"&amp;'HMPL Validation'!Q$482022),'HMPL Validation'!Q$482023,FALSE)),0,HLOOKUP($B44,INDIRECT("'Monthly Resource Report'!"&amp;'HMPL Validation'!Q$482021&amp;":"&amp;'HMPL Validation'!Q$482022),'HMPL Validation'!Q$482023,FALSE))</f>
        <v>152</v>
      </c>
      <c r="R44" s="297">
        <f ca="1">+IF(ISERROR(HLOOKUP($B44,INDIRECT("'Monthly Resource Report'!"&amp;'HMPL Validation'!R$482021&amp;":"&amp;'HMPL Validation'!R$482022),'HMPL Validation'!R$482023,FALSE)),0,HLOOKUP($B44,INDIRECT("'Monthly Resource Report'!"&amp;'HMPL Validation'!R$482021&amp;":"&amp;'HMPL Validation'!R$482022),'HMPL Validation'!R$482023,FALSE))</f>
        <v>4.951995419471527</v>
      </c>
      <c r="S44" s="317">
        <f ca="1">+IF(ISERROR(HLOOKUP($B44,INDIRECT("'Monthly Resource Report'!"&amp;'HMPL Validation'!S$482021&amp;":"&amp;'HMPL Validation'!S$482022),'HMPL Validation'!S$482023,FALSE)),0,HLOOKUP($B44,INDIRECT("'Monthly Resource Report'!"&amp;'HMPL Validation'!S$482021&amp;":"&amp;'HMPL Validation'!S$482022),'HMPL Validation'!S$482023,FALSE))</f>
        <v>6.975069500167623E-2</v>
      </c>
      <c r="T44" s="318">
        <f ca="1">+IF(ISERROR(HLOOKUP($B44,INDIRECT("'Monthly Resource Report'!"&amp;'HMPL Validation'!T$482021&amp;":"&amp;'HMPL Validation'!T$482022),'HMPL Validation'!T$482023,FALSE)),0,HLOOKUP($B44,INDIRECT("'Monthly Resource Report'!"&amp;'HMPL Validation'!T$482021&amp;":"&amp;'HMPL Validation'!T$482022),'HMPL Validation'!T$482023,FALSE))</f>
        <v>0.49135317461758266</v>
      </c>
    </row>
    <row r="45" spans="2:20">
      <c r="B45" s="301">
        <v>42552</v>
      </c>
      <c r="C45" s="294">
        <v>153</v>
      </c>
      <c r="D45" s="297">
        <v>4.952</v>
      </c>
      <c r="E45" s="299">
        <v>7.0000000000000007E-2</v>
      </c>
      <c r="F45" s="295">
        <v>0.49</v>
      </c>
      <c r="G45" s="294">
        <f ca="1">+IF(ISERROR(HLOOKUP($B45,INDIRECT("'Monthly Resource Report'!"&amp;'HMPL Validation'!G$482021&amp;":"&amp;'HMPL Validation'!G$482022),'HMPL Validation'!G$482023,FALSE)),0,HLOOKUP($B45,INDIRECT("'Monthly Resource Report'!"&amp;'HMPL Validation'!G$482021&amp;":"&amp;'HMPL Validation'!G$482022),'HMPL Validation'!G$482023,FALSE))</f>
        <v>153</v>
      </c>
      <c r="H45" s="297">
        <f ca="1">+IF(ISERROR(HLOOKUP($B45,INDIRECT("'Monthly Resource Report'!"&amp;'HMPL Validation'!H$482021&amp;":"&amp;'HMPL Validation'!H$482022),'HMPL Validation'!H$482023,FALSE)),0,HLOOKUP($B45,INDIRECT("'Monthly Resource Report'!"&amp;'HMPL Validation'!H$482021&amp;":"&amp;'HMPL Validation'!H$482022),'HMPL Validation'!H$482023,FALSE))</f>
        <v>4.9520000806362194</v>
      </c>
      <c r="I45" s="317">
        <f ca="1">+IF(ISERROR(HLOOKUP($B45,INDIRECT("'Monthly Resource Report'!"&amp;'HMPL Validation'!I$482021&amp;":"&amp;'HMPL Validation'!I$482022),'HMPL Validation'!I$482023,FALSE)),0,HLOOKUP($B45,INDIRECT("'Monthly Resource Report'!"&amp;'HMPL Validation'!I$482021&amp;":"&amp;'HMPL Validation'!I$482022),'HMPL Validation'!I$482023,FALSE))</f>
        <v>6.978059436654005E-2</v>
      </c>
      <c r="J45" s="318">
        <f ca="1">+IF(ISERROR(HLOOKUP($B45,INDIRECT("'Monthly Resource Report'!"&amp;'HMPL Validation'!J$482021&amp;":"&amp;'HMPL Validation'!J$482022),'HMPL Validation'!J$482023,FALSE)),0,HLOOKUP($B45,INDIRECT("'Monthly Resource Report'!"&amp;'HMPL Validation'!J$482021&amp;":"&amp;'HMPL Validation'!J$482022),'HMPL Validation'!J$482023,FALSE))</f>
        <v>0.49121816802344648</v>
      </c>
      <c r="L45" s="301">
        <v>42552</v>
      </c>
      <c r="M45" s="294">
        <v>152</v>
      </c>
      <c r="N45" s="297">
        <v>4.952</v>
      </c>
      <c r="O45" s="299">
        <v>7.0000000000000007E-2</v>
      </c>
      <c r="P45" s="295">
        <v>0.49</v>
      </c>
      <c r="Q45" s="294">
        <f ca="1">+IF(ISERROR(HLOOKUP($B45,INDIRECT("'Monthly Resource Report'!"&amp;'HMPL Validation'!Q$482021&amp;":"&amp;'HMPL Validation'!Q$482022),'HMPL Validation'!Q$482023,FALSE)),0,HLOOKUP($B45,INDIRECT("'Monthly Resource Report'!"&amp;'HMPL Validation'!Q$482021&amp;":"&amp;'HMPL Validation'!Q$482022),'HMPL Validation'!Q$482023,FALSE))</f>
        <v>152</v>
      </c>
      <c r="R45" s="297">
        <f ca="1">+IF(ISERROR(HLOOKUP($B45,INDIRECT("'Monthly Resource Report'!"&amp;'HMPL Validation'!R$482021&amp;":"&amp;'HMPL Validation'!R$482022),'HMPL Validation'!R$482023,FALSE)),0,HLOOKUP($B45,INDIRECT("'Monthly Resource Report'!"&amp;'HMPL Validation'!R$482021&amp;":"&amp;'HMPL Validation'!R$482022),'HMPL Validation'!R$482023,FALSE))</f>
        <v>4.951994072480753</v>
      </c>
      <c r="S45" s="317">
        <f ca="1">+IF(ISERROR(HLOOKUP($B45,INDIRECT("'Monthly Resource Report'!"&amp;'HMPL Validation'!S$482021&amp;":"&amp;'HMPL Validation'!S$482022),'HMPL Validation'!S$482023,FALSE)),0,HLOOKUP($B45,INDIRECT("'Monthly Resource Report'!"&amp;'HMPL Validation'!S$482021&amp;":"&amp;'HMPL Validation'!S$482022),'HMPL Validation'!S$482023,FALSE))</f>
        <v>6.9768389194823199E-2</v>
      </c>
      <c r="T45" s="318">
        <f ca="1">+IF(ISERROR(HLOOKUP($B45,INDIRECT("'Monthly Resource Report'!"&amp;'HMPL Validation'!T$482021&amp;":"&amp;'HMPL Validation'!T$482022),'HMPL Validation'!T$482023,FALSE)),0,HLOOKUP($B45,INDIRECT("'Monthly Resource Report'!"&amp;'HMPL Validation'!T$482021&amp;":"&amp;'HMPL Validation'!T$482022),'HMPL Validation'!T$482023,FALSE))</f>
        <v>0.49129502817195919</v>
      </c>
    </row>
    <row r="46" spans="2:20">
      <c r="B46" s="301">
        <v>42583</v>
      </c>
      <c r="C46" s="294">
        <v>153</v>
      </c>
      <c r="D46" s="297">
        <v>4.952</v>
      </c>
      <c r="E46" s="299">
        <v>7.0000000000000007E-2</v>
      </c>
      <c r="F46" s="295">
        <v>0.49</v>
      </c>
      <c r="G46" s="294">
        <f ca="1">+IF(ISERROR(HLOOKUP($B46,INDIRECT("'Monthly Resource Report'!"&amp;'HMPL Validation'!G$482021&amp;":"&amp;'HMPL Validation'!G$482022),'HMPL Validation'!G$482023,FALSE)),0,HLOOKUP($B46,INDIRECT("'Monthly Resource Report'!"&amp;'HMPL Validation'!G$482021&amp;":"&amp;'HMPL Validation'!G$482022),'HMPL Validation'!G$482023,FALSE))</f>
        <v>153</v>
      </c>
      <c r="H46" s="297">
        <f ca="1">+IF(ISERROR(HLOOKUP($B46,INDIRECT("'Monthly Resource Report'!"&amp;'HMPL Validation'!H$482021&amp;":"&amp;'HMPL Validation'!H$482022),'HMPL Validation'!H$482023,FALSE)),0,HLOOKUP($B46,INDIRECT("'Monthly Resource Report'!"&amp;'HMPL Validation'!H$482021&amp;":"&amp;'HMPL Validation'!H$482022),'HMPL Validation'!H$482023,FALSE))</f>
        <v>4.951999638129128</v>
      </c>
      <c r="I46" s="317">
        <f ca="1">+IF(ISERROR(HLOOKUP($B46,INDIRECT("'Monthly Resource Report'!"&amp;'HMPL Validation'!I$482021&amp;":"&amp;'HMPL Validation'!I$482022),'HMPL Validation'!I$482023,FALSE)),0,HLOOKUP($B46,INDIRECT("'Monthly Resource Report'!"&amp;'HMPL Validation'!I$482021&amp;":"&amp;'HMPL Validation'!I$482022),'HMPL Validation'!I$482023,FALSE))</f>
        <v>6.9790446203918527E-2</v>
      </c>
      <c r="J46" s="318">
        <f ca="1">+IF(ISERROR(HLOOKUP($B46,INDIRECT("'Monthly Resource Report'!"&amp;'HMPL Validation'!J$482021&amp;":"&amp;'HMPL Validation'!J$482022),'HMPL Validation'!J$482023,FALSE)),0,HLOOKUP($B46,INDIRECT("'Monthly Resource Report'!"&amp;'HMPL Validation'!J$482021&amp;":"&amp;'HMPL Validation'!J$482022),'HMPL Validation'!J$482023,FALSE))</f>
        <v>0.49090896840458431</v>
      </c>
      <c r="L46" s="301">
        <v>42583</v>
      </c>
      <c r="M46" s="294">
        <v>152</v>
      </c>
      <c r="N46" s="297">
        <v>4.952</v>
      </c>
      <c r="O46" s="299">
        <v>7.0000000000000007E-2</v>
      </c>
      <c r="P46" s="295">
        <v>0.49</v>
      </c>
      <c r="Q46" s="294">
        <f ca="1">+IF(ISERROR(HLOOKUP($B46,INDIRECT("'Monthly Resource Report'!"&amp;'HMPL Validation'!Q$482021&amp;":"&amp;'HMPL Validation'!Q$482022),'HMPL Validation'!Q$482023,FALSE)),0,HLOOKUP($B46,INDIRECT("'Monthly Resource Report'!"&amp;'HMPL Validation'!Q$482021&amp;":"&amp;'HMPL Validation'!Q$482022),'HMPL Validation'!Q$482023,FALSE))</f>
        <v>152</v>
      </c>
      <c r="R46" s="297">
        <f ca="1">+IF(ISERROR(HLOOKUP($B46,INDIRECT("'Monthly Resource Report'!"&amp;'HMPL Validation'!R$482021&amp;":"&amp;'HMPL Validation'!R$482022),'HMPL Validation'!R$482023,FALSE)),0,HLOOKUP($B46,INDIRECT("'Monthly Resource Report'!"&amp;'HMPL Validation'!R$482021&amp;":"&amp;'HMPL Validation'!R$482022),'HMPL Validation'!R$482023,FALSE))</f>
        <v>4.9519946242717809</v>
      </c>
      <c r="S46" s="317">
        <f ca="1">+IF(ISERROR(HLOOKUP($B46,INDIRECT("'Monthly Resource Report'!"&amp;'HMPL Validation'!S$482021&amp;":"&amp;'HMPL Validation'!S$482022),'HMPL Validation'!S$482023,FALSE)),0,HLOOKUP($B46,INDIRECT("'Monthly Resource Report'!"&amp;'HMPL Validation'!S$482021&amp;":"&amp;'HMPL Validation'!S$482022),'HMPL Validation'!S$482023,FALSE))</f>
        <v>6.9793008270128909E-2</v>
      </c>
      <c r="T46" s="318">
        <f ca="1">+IF(ISERROR(HLOOKUP($B46,INDIRECT("'Monthly Resource Report'!"&amp;'HMPL Validation'!T$482021&amp;":"&amp;'HMPL Validation'!T$482022),'HMPL Validation'!T$482023,FALSE)),0,HLOOKUP($B46,INDIRECT("'Monthly Resource Report'!"&amp;'HMPL Validation'!T$482021&amp;":"&amp;'HMPL Validation'!T$482022),'HMPL Validation'!T$482023,FALSE))</f>
        <v>0.49086576365735662</v>
      </c>
    </row>
    <row r="47" spans="2:20">
      <c r="B47" s="301">
        <v>42614</v>
      </c>
      <c r="C47" s="294">
        <v>153</v>
      </c>
      <c r="D47" s="297">
        <v>4.952</v>
      </c>
      <c r="E47" s="299">
        <v>7.0000000000000007E-2</v>
      </c>
      <c r="F47" s="295">
        <v>0.49</v>
      </c>
      <c r="G47" s="294">
        <f ca="1">+IF(ISERROR(HLOOKUP($B47,INDIRECT("'Monthly Resource Report'!"&amp;'HMPL Validation'!G$482021&amp;":"&amp;'HMPL Validation'!G$482022),'HMPL Validation'!G$482023,FALSE)),0,HLOOKUP($B47,INDIRECT("'Monthly Resource Report'!"&amp;'HMPL Validation'!G$482021&amp;":"&amp;'HMPL Validation'!G$482022),'HMPL Validation'!G$482023,FALSE))</f>
        <v>153</v>
      </c>
      <c r="H47" s="297">
        <f ca="1">+IF(ISERROR(HLOOKUP($B47,INDIRECT("'Monthly Resource Report'!"&amp;'HMPL Validation'!H$482021&amp;":"&amp;'HMPL Validation'!H$482022),'HMPL Validation'!H$482023,FALSE)),0,HLOOKUP($B47,INDIRECT("'Monthly Resource Report'!"&amp;'HMPL Validation'!H$482021&amp;":"&amp;'HMPL Validation'!H$482022),'HMPL Validation'!H$482023,FALSE))</f>
        <v>4.9519997461177168</v>
      </c>
      <c r="I47" s="317">
        <f ca="1">+IF(ISERROR(HLOOKUP($B47,INDIRECT("'Monthly Resource Report'!"&amp;'HMPL Validation'!I$482021&amp;":"&amp;'HMPL Validation'!I$482022),'HMPL Validation'!I$482023,FALSE)),0,HLOOKUP($B47,INDIRECT("'Monthly Resource Report'!"&amp;'HMPL Validation'!I$482021&amp;":"&amp;'HMPL Validation'!I$482022),'HMPL Validation'!I$482023,FALSE))</f>
        <v>6.9733796355592362E-2</v>
      </c>
      <c r="J47" s="318">
        <f ca="1">+IF(ISERROR(HLOOKUP($B47,INDIRECT("'Monthly Resource Report'!"&amp;'HMPL Validation'!J$482021&amp;":"&amp;'HMPL Validation'!J$482022),'HMPL Validation'!J$482023,FALSE)),0,HLOOKUP($B47,INDIRECT("'Monthly Resource Report'!"&amp;'HMPL Validation'!J$482021&amp;":"&amp;'HMPL Validation'!J$482022),'HMPL Validation'!J$482023,FALSE))</f>
        <v>0.49094700456896889</v>
      </c>
      <c r="L47" s="301">
        <v>42614</v>
      </c>
      <c r="M47" s="294">
        <v>152</v>
      </c>
      <c r="N47" s="297">
        <v>4.952</v>
      </c>
      <c r="O47" s="299">
        <v>7.0000000000000007E-2</v>
      </c>
      <c r="P47" s="295">
        <v>0.49</v>
      </c>
      <c r="Q47" s="294">
        <f ca="1">+IF(ISERROR(HLOOKUP($B47,INDIRECT("'Monthly Resource Report'!"&amp;'HMPL Validation'!Q$482021&amp;":"&amp;'HMPL Validation'!Q$482022),'HMPL Validation'!Q$482023,FALSE)),0,HLOOKUP($B47,INDIRECT("'Monthly Resource Report'!"&amp;'HMPL Validation'!Q$482021&amp;":"&amp;'HMPL Validation'!Q$482022),'HMPL Validation'!Q$482023,FALSE))</f>
        <v>152</v>
      </c>
      <c r="R47" s="297">
        <f ca="1">+IF(ISERROR(HLOOKUP($B47,INDIRECT("'Monthly Resource Report'!"&amp;'HMPL Validation'!R$482021&amp;":"&amp;'HMPL Validation'!R$482022),'HMPL Validation'!R$482023,FALSE)),0,HLOOKUP($B47,INDIRECT("'Monthly Resource Report'!"&amp;'HMPL Validation'!R$482021&amp;":"&amp;'HMPL Validation'!R$482022),'HMPL Validation'!R$482023,FALSE))</f>
        <v>4.951995021605371</v>
      </c>
      <c r="S47" s="317">
        <f ca="1">+IF(ISERROR(HLOOKUP($B47,INDIRECT("'Monthly Resource Report'!"&amp;'HMPL Validation'!S$482021&amp;":"&amp;'HMPL Validation'!S$482022),'HMPL Validation'!S$482023,FALSE)),0,HLOOKUP($B47,INDIRECT("'Monthly Resource Report'!"&amp;'HMPL Validation'!S$482021&amp;":"&amp;'HMPL Validation'!S$482022),'HMPL Validation'!S$482023,FALSE))</f>
        <v>6.9717212795878142E-2</v>
      </c>
      <c r="T47" s="318">
        <f ca="1">+IF(ISERROR(HLOOKUP($B47,INDIRECT("'Monthly Resource Report'!"&amp;'HMPL Validation'!T$482021&amp;":"&amp;'HMPL Validation'!T$482022),'HMPL Validation'!T$482023,FALSE)),0,HLOOKUP($B47,INDIRECT("'Monthly Resource Report'!"&amp;'HMPL Validation'!T$482021&amp;":"&amp;'HMPL Validation'!T$482022),'HMPL Validation'!T$482023,FALSE))</f>
        <v>0.49135335045683193</v>
      </c>
    </row>
    <row r="48" spans="2:20">
      <c r="B48" s="301">
        <v>42644</v>
      </c>
      <c r="C48" s="294">
        <v>153</v>
      </c>
      <c r="D48" s="297">
        <v>4.952</v>
      </c>
      <c r="E48" s="299">
        <v>7.0000000000000007E-2</v>
      </c>
      <c r="F48" s="295">
        <v>0.49</v>
      </c>
      <c r="G48" s="294">
        <f ca="1">+IF(ISERROR(HLOOKUP($B48,INDIRECT("'Monthly Resource Report'!"&amp;'HMPL Validation'!G$482021&amp;":"&amp;'HMPL Validation'!G$482022),'HMPL Validation'!G$482023,FALSE)),0,HLOOKUP($B48,INDIRECT("'Monthly Resource Report'!"&amp;'HMPL Validation'!G$482021&amp;":"&amp;'HMPL Validation'!G$482022),'HMPL Validation'!G$482023,FALSE))</f>
        <v>153</v>
      </c>
      <c r="H48" s="297">
        <f ca="1">+IF(ISERROR(HLOOKUP($B48,INDIRECT("'Monthly Resource Report'!"&amp;'HMPL Validation'!H$482021&amp;":"&amp;'HMPL Validation'!H$482022),'HMPL Validation'!H$482023,FALSE)),0,HLOOKUP($B48,INDIRECT("'Monthly Resource Report'!"&amp;'HMPL Validation'!H$482021&amp;":"&amp;'HMPL Validation'!H$482022),'HMPL Validation'!H$482023,FALSE))</f>
        <v>4.9519983018423988</v>
      </c>
      <c r="I48" s="317">
        <f ca="1">+IF(ISERROR(HLOOKUP($B48,INDIRECT("'Monthly Resource Report'!"&amp;'HMPL Validation'!I$482021&amp;":"&amp;'HMPL Validation'!I$482022),'HMPL Validation'!I$482023,FALSE)),0,HLOOKUP($B48,INDIRECT("'Monthly Resource Report'!"&amp;'HMPL Validation'!I$482021&amp;":"&amp;'HMPL Validation'!I$482022),'HMPL Validation'!I$482023,FALSE))</f>
        <v>6.9750104535491575E-2</v>
      </c>
      <c r="J48" s="318">
        <f ca="1">+IF(ISERROR(HLOOKUP($B48,INDIRECT("'Monthly Resource Report'!"&amp;'HMPL Validation'!J$482021&amp;":"&amp;'HMPL Validation'!J$482022),'HMPL Validation'!J$482023,FALSE)),0,HLOOKUP($B48,INDIRECT("'Monthly Resource Report'!"&amp;'HMPL Validation'!J$482021&amp;":"&amp;'HMPL Validation'!J$482022),'HMPL Validation'!J$482023,FALSE))</f>
        <v>0.49153531041939513</v>
      </c>
      <c r="L48" s="301">
        <v>42644</v>
      </c>
      <c r="M48" s="294">
        <v>152</v>
      </c>
      <c r="N48" s="297">
        <v>4.952</v>
      </c>
      <c r="O48" s="299">
        <v>7.0000000000000007E-2</v>
      </c>
      <c r="P48" s="295">
        <v>0.49</v>
      </c>
      <c r="Q48" s="294">
        <f ca="1">+IF(ISERROR(HLOOKUP($B48,INDIRECT("'Monthly Resource Report'!"&amp;'HMPL Validation'!Q$482021&amp;":"&amp;'HMPL Validation'!Q$482022),'HMPL Validation'!Q$482023,FALSE)),0,HLOOKUP($B48,INDIRECT("'Monthly Resource Report'!"&amp;'HMPL Validation'!Q$482021&amp;":"&amp;'HMPL Validation'!Q$482022),'HMPL Validation'!Q$482023,FALSE))</f>
        <v>152</v>
      </c>
      <c r="R48" s="297">
        <f ca="1">+IF(ISERROR(HLOOKUP($B48,INDIRECT("'Monthly Resource Report'!"&amp;'HMPL Validation'!R$482021&amp;":"&amp;'HMPL Validation'!R$482022),'HMPL Validation'!R$482023,FALSE)),0,HLOOKUP($B48,INDIRECT("'Monthly Resource Report'!"&amp;'HMPL Validation'!R$482021&amp;":"&amp;'HMPL Validation'!R$482022),'HMPL Validation'!R$482023,FALSE))</f>
        <v>4.9519939864894509</v>
      </c>
      <c r="S48" s="317">
        <f ca="1">+IF(ISERROR(HLOOKUP($B48,INDIRECT("'Monthly Resource Report'!"&amp;'HMPL Validation'!S$482021&amp;":"&amp;'HMPL Validation'!S$482022),'HMPL Validation'!S$482023,FALSE)),0,HLOOKUP($B48,INDIRECT("'Monthly Resource Report'!"&amp;'HMPL Validation'!S$482021&amp;":"&amp;'HMPL Validation'!S$482022),'HMPL Validation'!S$482023,FALSE))</f>
        <v>6.973869722821753E-2</v>
      </c>
      <c r="T48" s="318">
        <f ca="1">+IF(ISERROR(HLOOKUP($B48,INDIRECT("'Monthly Resource Report'!"&amp;'HMPL Validation'!T$482021&amp;":"&amp;'HMPL Validation'!T$482022),'HMPL Validation'!T$482023,FALSE)),0,HLOOKUP($B48,INDIRECT("'Monthly Resource Report'!"&amp;'HMPL Validation'!T$482021&amp;":"&amp;'HMPL Validation'!T$482022),'HMPL Validation'!T$482023,FALSE))</f>
        <v>0.49176176202661787</v>
      </c>
    </row>
    <row r="49" spans="2:20">
      <c r="B49" s="301">
        <v>42675</v>
      </c>
      <c r="C49" s="294">
        <v>153</v>
      </c>
      <c r="D49" s="297">
        <v>4.952</v>
      </c>
      <c r="E49" s="299">
        <v>7.0000000000000007E-2</v>
      </c>
      <c r="F49" s="295">
        <v>0.49</v>
      </c>
      <c r="G49" s="294">
        <f ca="1">+IF(ISERROR(HLOOKUP($B49,INDIRECT("'Monthly Resource Report'!"&amp;'HMPL Validation'!G$482021&amp;":"&amp;'HMPL Validation'!G$482022),'HMPL Validation'!G$482023,FALSE)),0,HLOOKUP($B49,INDIRECT("'Monthly Resource Report'!"&amp;'HMPL Validation'!G$482021&amp;":"&amp;'HMPL Validation'!G$482022),'HMPL Validation'!G$482023,FALSE))</f>
        <v>153</v>
      </c>
      <c r="H49" s="297">
        <f ca="1">+IF(ISERROR(HLOOKUP($B49,INDIRECT("'Monthly Resource Report'!"&amp;'HMPL Validation'!H$482021&amp;":"&amp;'HMPL Validation'!H$482022),'HMPL Validation'!H$482023,FALSE)),0,HLOOKUP($B49,INDIRECT("'Monthly Resource Report'!"&amp;'HMPL Validation'!H$482021&amp;":"&amp;'HMPL Validation'!H$482022),'HMPL Validation'!H$482023,FALSE))</f>
        <v>4.9519989168640031</v>
      </c>
      <c r="I49" s="317">
        <f ca="1">+IF(ISERROR(HLOOKUP($B49,INDIRECT("'Monthly Resource Report'!"&amp;'HMPL Validation'!I$482021&amp;":"&amp;'HMPL Validation'!I$482022),'HMPL Validation'!I$482023,FALSE)),0,HLOOKUP($B49,INDIRECT("'Monthly Resource Report'!"&amp;'HMPL Validation'!I$482021&amp;":"&amp;'HMPL Validation'!I$482022),'HMPL Validation'!I$482023,FALSE))</f>
        <v>6.9741978384414149E-2</v>
      </c>
      <c r="J49" s="318">
        <f ca="1">+IF(ISERROR(HLOOKUP($B49,INDIRECT("'Monthly Resource Report'!"&amp;'HMPL Validation'!J$482021&amp;":"&amp;'HMPL Validation'!J$482022),'HMPL Validation'!J$482023,FALSE)),0,HLOOKUP($B49,INDIRECT("'Monthly Resource Report'!"&amp;'HMPL Validation'!J$482021&amp;":"&amp;'HMPL Validation'!J$482022),'HMPL Validation'!J$482023,FALSE))</f>
        <v>0.4909561012055626</v>
      </c>
      <c r="L49" s="301">
        <v>42675</v>
      </c>
      <c r="M49" s="294">
        <v>152</v>
      </c>
      <c r="N49" s="297">
        <v>4.952</v>
      </c>
      <c r="O49" s="299">
        <v>7.0000000000000007E-2</v>
      </c>
      <c r="P49" s="295">
        <v>0.49</v>
      </c>
      <c r="Q49" s="294">
        <f ca="1">+IF(ISERROR(HLOOKUP($B49,INDIRECT("'Monthly Resource Report'!"&amp;'HMPL Validation'!Q$482021&amp;":"&amp;'HMPL Validation'!Q$482022),'HMPL Validation'!Q$482023,FALSE)),0,HLOOKUP($B49,INDIRECT("'Monthly Resource Report'!"&amp;'HMPL Validation'!Q$482021&amp;":"&amp;'HMPL Validation'!Q$482022),'HMPL Validation'!Q$482023,FALSE))</f>
        <v>152</v>
      </c>
      <c r="R49" s="297">
        <f ca="1">+IF(ISERROR(HLOOKUP($B49,INDIRECT("'Monthly Resource Report'!"&amp;'HMPL Validation'!R$482021&amp;":"&amp;'HMPL Validation'!R$482022),'HMPL Validation'!R$482023,FALSE)),0,HLOOKUP($B49,INDIRECT("'Monthly Resource Report'!"&amp;'HMPL Validation'!R$482021&amp;":"&amp;'HMPL Validation'!R$482022),'HMPL Validation'!R$482023,FALSE))</f>
        <v>4.9519949289731171</v>
      </c>
      <c r="S49" s="317">
        <f ca="1">+IF(ISERROR(HLOOKUP($B49,INDIRECT("'Monthly Resource Report'!"&amp;'HMPL Validation'!S$482021&amp;":"&amp;'HMPL Validation'!S$482022),'HMPL Validation'!S$482023,FALSE)),0,HLOOKUP($B49,INDIRECT("'Monthly Resource Report'!"&amp;'HMPL Validation'!S$482021&amp;":"&amp;'HMPL Validation'!S$482022),'HMPL Validation'!S$482023,FALSE))</f>
        <v>6.9722898118679072E-2</v>
      </c>
      <c r="T49" s="318">
        <f ca="1">+IF(ISERROR(HLOOKUP($B49,INDIRECT("'Monthly Resource Report'!"&amp;'HMPL Validation'!T$482021&amp;":"&amp;'HMPL Validation'!T$482022),'HMPL Validation'!T$482023,FALSE)),0,HLOOKUP($B49,INDIRECT("'Monthly Resource Report'!"&amp;'HMPL Validation'!T$482021&amp;":"&amp;'HMPL Validation'!T$482022),'HMPL Validation'!T$482023,FALSE))</f>
        <v>0.49137202651092687</v>
      </c>
    </row>
    <row r="50" spans="2:20">
      <c r="B50" s="301">
        <v>42705</v>
      </c>
      <c r="C50" s="294">
        <v>153</v>
      </c>
      <c r="D50" s="297">
        <v>4.952</v>
      </c>
      <c r="E50" s="299">
        <v>7.0000000000000007E-2</v>
      </c>
      <c r="F50" s="295">
        <v>0.49</v>
      </c>
      <c r="G50" s="294">
        <f ca="1">+IF(ISERROR(HLOOKUP($B50,INDIRECT("'Monthly Resource Report'!"&amp;'HMPL Validation'!G$482021&amp;":"&amp;'HMPL Validation'!G$482022),'HMPL Validation'!G$482023,FALSE)),0,HLOOKUP($B50,INDIRECT("'Monthly Resource Report'!"&amp;'HMPL Validation'!G$482021&amp;":"&amp;'HMPL Validation'!G$482022),'HMPL Validation'!G$482023,FALSE))</f>
        <v>153</v>
      </c>
      <c r="H50" s="297">
        <f ca="1">+IF(ISERROR(HLOOKUP($B50,INDIRECT("'Monthly Resource Report'!"&amp;'HMPL Validation'!H$482021&amp;":"&amp;'HMPL Validation'!H$482022),'HMPL Validation'!H$482023,FALSE)),0,HLOOKUP($B50,INDIRECT("'Monthly Resource Report'!"&amp;'HMPL Validation'!H$482021&amp;":"&amp;'HMPL Validation'!H$482022),'HMPL Validation'!H$482023,FALSE))</f>
        <v>4.9519992553213497</v>
      </c>
      <c r="I50" s="317">
        <f ca="1">+IF(ISERROR(HLOOKUP($B50,INDIRECT("'Monthly Resource Report'!"&amp;'HMPL Validation'!I$482021&amp;":"&amp;'HMPL Validation'!I$482022),'HMPL Validation'!I$482023,FALSE)),0,HLOOKUP($B50,INDIRECT("'Monthly Resource Report'!"&amp;'HMPL Validation'!I$482021&amp;":"&amp;'HMPL Validation'!I$482022),'HMPL Validation'!I$482023,FALSE))</f>
        <v>6.9724360621413253E-2</v>
      </c>
      <c r="J50" s="318">
        <f ca="1">+IF(ISERROR(HLOOKUP($B50,INDIRECT("'Monthly Resource Report'!"&amp;'HMPL Validation'!J$482021&amp;":"&amp;'HMPL Validation'!J$482022),'HMPL Validation'!J$482023,FALSE)),0,HLOOKUP($B50,INDIRECT("'Monthly Resource Report'!"&amp;'HMPL Validation'!J$482021&amp;":"&amp;'HMPL Validation'!J$482022),'HMPL Validation'!J$482023,FALSE))</f>
        <v>0.49123721213734961</v>
      </c>
      <c r="L50" s="301">
        <v>42705</v>
      </c>
      <c r="M50" s="294">
        <v>152</v>
      </c>
      <c r="N50" s="297">
        <v>4.952</v>
      </c>
      <c r="O50" s="299">
        <v>7.0000000000000007E-2</v>
      </c>
      <c r="P50" s="295">
        <v>0.49</v>
      </c>
      <c r="Q50" s="294">
        <f ca="1">+IF(ISERROR(HLOOKUP($B50,INDIRECT("'Monthly Resource Report'!"&amp;'HMPL Validation'!Q$482021&amp;":"&amp;'HMPL Validation'!Q$482022),'HMPL Validation'!Q$482023,FALSE)),0,HLOOKUP($B50,INDIRECT("'Monthly Resource Report'!"&amp;'HMPL Validation'!Q$482021&amp;":"&amp;'HMPL Validation'!Q$482022),'HMPL Validation'!Q$482023,FALSE))</f>
        <v>152</v>
      </c>
      <c r="R50" s="297">
        <f ca="1">+IF(ISERROR(HLOOKUP($B50,INDIRECT("'Monthly Resource Report'!"&amp;'HMPL Validation'!R$482021&amp;":"&amp;'HMPL Validation'!R$482022),'HMPL Validation'!R$482023,FALSE)),0,HLOOKUP($B50,INDIRECT("'Monthly Resource Report'!"&amp;'HMPL Validation'!R$482021&amp;":"&amp;'HMPL Validation'!R$482022),'HMPL Validation'!R$482023,FALSE))</f>
        <v>4.951994692902864</v>
      </c>
      <c r="S50" s="317">
        <f ca="1">+IF(ISERROR(HLOOKUP($B50,INDIRECT("'Monthly Resource Report'!"&amp;'HMPL Validation'!S$482021&amp;":"&amp;'HMPL Validation'!S$482022),'HMPL Validation'!S$482023,FALSE)),0,HLOOKUP($B50,INDIRECT("'Monthly Resource Report'!"&amp;'HMPL Validation'!S$482021&amp;":"&amp;'HMPL Validation'!S$482022),'HMPL Validation'!S$482023,FALSE))</f>
        <v>6.9694427184637128E-2</v>
      </c>
      <c r="T50" s="318">
        <f ca="1">+IF(ISERROR(HLOOKUP($B50,INDIRECT("'Monthly Resource Report'!"&amp;'HMPL Validation'!T$482021&amp;":"&amp;'HMPL Validation'!T$482022),'HMPL Validation'!T$482023,FALSE)),0,HLOOKUP($B50,INDIRECT("'Monthly Resource Report'!"&amp;'HMPL Validation'!T$482021&amp;":"&amp;'HMPL Validation'!T$482022),'HMPL Validation'!T$482023,FALSE))</f>
        <v>0.49176677421068038</v>
      </c>
    </row>
    <row r="51" spans="2:20">
      <c r="B51" s="301">
        <v>42736</v>
      </c>
      <c r="C51" s="294">
        <v>153</v>
      </c>
      <c r="D51" s="297">
        <v>5.0703528000000002</v>
      </c>
      <c r="E51" s="299">
        <v>7.0000000000000007E-2</v>
      </c>
      <c r="F51" s="295">
        <v>0.49</v>
      </c>
      <c r="G51" s="294">
        <f ca="1">+IF(ISERROR(HLOOKUP($B51,INDIRECT("'Monthly Resource Report'!"&amp;'HMPL Validation'!G$482021&amp;":"&amp;'HMPL Validation'!G$482022),'HMPL Validation'!G$482023,FALSE)),0,HLOOKUP($B51,INDIRECT("'Monthly Resource Report'!"&amp;'HMPL Validation'!G$482021&amp;":"&amp;'HMPL Validation'!G$482022),'HMPL Validation'!G$482023,FALSE))</f>
        <v>153</v>
      </c>
      <c r="H51" s="297">
        <f ca="1">+IF(ISERROR(HLOOKUP($B51,INDIRECT("'Monthly Resource Report'!"&amp;'HMPL Validation'!H$482021&amp;":"&amp;'HMPL Validation'!H$482022),'HMPL Validation'!H$482023,FALSE)),0,HLOOKUP($B51,INDIRECT("'Monthly Resource Report'!"&amp;'HMPL Validation'!H$482021&amp;":"&amp;'HMPL Validation'!H$482022),'HMPL Validation'!H$482023,FALSE))</f>
        <v>5.0700060655074806</v>
      </c>
      <c r="I51" s="317">
        <f ca="1">+IF(ISERROR(HLOOKUP($B51,INDIRECT("'Monthly Resource Report'!"&amp;'HMPL Validation'!I$482021&amp;":"&amp;'HMPL Validation'!I$482022),'HMPL Validation'!I$482023,FALSE)),0,HLOOKUP($B51,INDIRECT("'Monthly Resource Report'!"&amp;'HMPL Validation'!I$482021&amp;":"&amp;'HMPL Validation'!I$482022),'HMPL Validation'!I$482023,FALSE))</f>
        <v>6.9776338748355426E-2</v>
      </c>
      <c r="J51" s="318">
        <f ca="1">+IF(ISERROR(HLOOKUP($B51,INDIRECT("'Monthly Resource Report'!"&amp;'HMPL Validation'!J$482021&amp;":"&amp;'HMPL Validation'!J$482022),'HMPL Validation'!J$482023,FALSE)),0,HLOOKUP($B51,INDIRECT("'Monthly Resource Report'!"&amp;'HMPL Validation'!J$482021&amp;":"&amp;'HMPL Validation'!J$482022),'HMPL Validation'!J$482023,FALSE))</f>
        <v>0.49121497420011012</v>
      </c>
      <c r="L51" s="301">
        <v>42736</v>
      </c>
      <c r="M51" s="294">
        <v>152</v>
      </c>
      <c r="N51" s="297">
        <v>5.0703528000000002</v>
      </c>
      <c r="O51" s="299">
        <v>7.0000000000000007E-2</v>
      </c>
      <c r="P51" s="295">
        <v>0.49</v>
      </c>
      <c r="Q51" s="294">
        <f ca="1">+IF(ISERROR(HLOOKUP($B51,INDIRECT("'Monthly Resource Report'!"&amp;'HMPL Validation'!Q$482021&amp;":"&amp;'HMPL Validation'!Q$482022),'HMPL Validation'!Q$482023,FALSE)),0,HLOOKUP($B51,INDIRECT("'Monthly Resource Report'!"&amp;'HMPL Validation'!Q$482021&amp;":"&amp;'HMPL Validation'!Q$482022),'HMPL Validation'!Q$482023,FALSE))</f>
        <v>152</v>
      </c>
      <c r="R51" s="297">
        <f ca="1">+IF(ISERROR(HLOOKUP($B51,INDIRECT("'Monthly Resource Report'!"&amp;'HMPL Validation'!R$482021&amp;":"&amp;'HMPL Validation'!R$482022),'HMPL Validation'!R$482023,FALSE)),0,HLOOKUP($B51,INDIRECT("'Monthly Resource Report'!"&amp;'HMPL Validation'!R$482021&amp;":"&amp;'HMPL Validation'!R$482022),'HMPL Validation'!R$482023,FALSE))</f>
        <v>5.0700038571095609</v>
      </c>
      <c r="S51" s="317">
        <f ca="1">+IF(ISERROR(HLOOKUP($B51,INDIRECT("'Monthly Resource Report'!"&amp;'HMPL Validation'!S$482021&amp;":"&amp;'HMPL Validation'!S$482022),'HMPL Validation'!S$482023,FALSE)),0,HLOOKUP($B51,INDIRECT("'Monthly Resource Report'!"&amp;'HMPL Validation'!S$482021&amp;":"&amp;'HMPL Validation'!S$482022),'HMPL Validation'!S$482023,FALSE))</f>
        <v>6.9772650912756182E-2</v>
      </c>
      <c r="T51" s="318">
        <f ca="1">+IF(ISERROR(HLOOKUP($B51,INDIRECT("'Monthly Resource Report'!"&amp;'HMPL Validation'!T$482021&amp;":"&amp;'HMPL Validation'!T$482022),'HMPL Validation'!T$482023,FALSE)),0,HLOOKUP($B51,INDIRECT("'Monthly Resource Report'!"&amp;'HMPL Validation'!T$482021&amp;":"&amp;'HMPL Validation'!T$482022),'HMPL Validation'!T$482023,FALSE))</f>
        <v>0.49173106357561502</v>
      </c>
    </row>
    <row r="52" spans="2:20">
      <c r="B52" s="301">
        <v>42767</v>
      </c>
      <c r="C52" s="294">
        <v>153</v>
      </c>
      <c r="D52" s="297">
        <v>5.0703528000000002</v>
      </c>
      <c r="E52" s="299">
        <v>7.0000000000000007E-2</v>
      </c>
      <c r="F52" s="295">
        <v>0.49</v>
      </c>
      <c r="G52" s="294">
        <f ca="1">+IF(ISERROR(HLOOKUP($B52,INDIRECT("'Monthly Resource Report'!"&amp;'HMPL Validation'!G$482021&amp;":"&amp;'HMPL Validation'!G$482022),'HMPL Validation'!G$482023,FALSE)),0,HLOOKUP($B52,INDIRECT("'Monthly Resource Report'!"&amp;'HMPL Validation'!G$482021&amp;":"&amp;'HMPL Validation'!G$482022),'HMPL Validation'!G$482023,FALSE))</f>
        <v>153</v>
      </c>
      <c r="H52" s="297">
        <f ca="1">+IF(ISERROR(HLOOKUP($B52,INDIRECT("'Monthly Resource Report'!"&amp;'HMPL Validation'!H$482021&amp;":"&amp;'HMPL Validation'!H$482022),'HMPL Validation'!H$482023,FALSE)),0,HLOOKUP($B52,INDIRECT("'Monthly Resource Report'!"&amp;'HMPL Validation'!H$482021&amp;":"&amp;'HMPL Validation'!H$482022),'HMPL Validation'!H$482023,FALSE))</f>
        <v>5.0700061379818315</v>
      </c>
      <c r="I52" s="317">
        <f ca="1">+IF(ISERROR(HLOOKUP($B52,INDIRECT("'Monthly Resource Report'!"&amp;'HMPL Validation'!I$482021&amp;":"&amp;'HMPL Validation'!I$482022),'HMPL Validation'!I$482023,FALSE)),0,HLOOKUP($B52,INDIRECT("'Monthly Resource Report'!"&amp;'HMPL Validation'!I$482021&amp;":"&amp;'HMPL Validation'!I$482022),'HMPL Validation'!I$482023,FALSE))</f>
        <v>6.978420188481009E-2</v>
      </c>
      <c r="J52" s="318">
        <f ca="1">+IF(ISERROR(HLOOKUP($B52,INDIRECT("'Monthly Resource Report'!"&amp;'HMPL Validation'!J$482021&amp;":"&amp;'HMPL Validation'!J$482022),'HMPL Validation'!J$482023,FALSE)),0,HLOOKUP($B52,INDIRECT("'Monthly Resource Report'!"&amp;'HMPL Validation'!J$482021&amp;":"&amp;'HMPL Validation'!J$482022),'HMPL Validation'!J$482023,FALSE))</f>
        <v>0.49135330574223535</v>
      </c>
      <c r="L52" s="301">
        <v>42767</v>
      </c>
      <c r="M52" s="294">
        <v>152</v>
      </c>
      <c r="N52" s="297">
        <v>5.0703528000000002</v>
      </c>
      <c r="O52" s="299">
        <v>7.0000000000000007E-2</v>
      </c>
      <c r="P52" s="295">
        <v>0.49</v>
      </c>
      <c r="Q52" s="294">
        <f ca="1">+IF(ISERROR(HLOOKUP($B52,INDIRECT("'Monthly Resource Report'!"&amp;'HMPL Validation'!Q$482021&amp;":"&amp;'HMPL Validation'!Q$482022),'HMPL Validation'!Q$482023,FALSE)),0,HLOOKUP($B52,INDIRECT("'Monthly Resource Report'!"&amp;'HMPL Validation'!Q$482021&amp;":"&amp;'HMPL Validation'!Q$482022),'HMPL Validation'!Q$482023,FALSE))</f>
        <v>152</v>
      </c>
      <c r="R52" s="297">
        <f ca="1">+IF(ISERROR(HLOOKUP($B52,INDIRECT("'Monthly Resource Report'!"&amp;'HMPL Validation'!R$482021&amp;":"&amp;'HMPL Validation'!R$482022),'HMPL Validation'!R$482023,FALSE)),0,HLOOKUP($B52,INDIRECT("'Monthly Resource Report'!"&amp;'HMPL Validation'!R$482021&amp;":"&amp;'HMPL Validation'!R$482022),'HMPL Validation'!R$482023,FALSE))</f>
        <v>5.0700035250506019</v>
      </c>
      <c r="S52" s="317">
        <f ca="1">+IF(ISERROR(HLOOKUP($B52,INDIRECT("'Monthly Resource Report'!"&amp;'HMPL Validation'!S$482021&amp;":"&amp;'HMPL Validation'!S$482022),'HMPL Validation'!S$482023,FALSE)),0,HLOOKUP($B52,INDIRECT("'Monthly Resource Report'!"&amp;'HMPL Validation'!S$482021&amp;":"&amp;'HMPL Validation'!S$482022),'HMPL Validation'!S$482023,FALSE))</f>
        <v>6.9783836538094279E-2</v>
      </c>
      <c r="T52" s="318">
        <f ca="1">+IF(ISERROR(HLOOKUP($B52,INDIRECT("'Monthly Resource Report'!"&amp;'HMPL Validation'!T$482021&amp;":"&amp;'HMPL Validation'!T$482022),'HMPL Validation'!T$482023,FALSE)),0,HLOOKUP($B52,INDIRECT("'Monthly Resource Report'!"&amp;'HMPL Validation'!T$482021&amp;":"&amp;'HMPL Validation'!T$482022),'HMPL Validation'!T$482023,FALSE))</f>
        <v>0.49095708006889333</v>
      </c>
    </row>
    <row r="53" spans="2:20">
      <c r="B53" s="301">
        <v>42795</v>
      </c>
      <c r="C53" s="294">
        <v>153</v>
      </c>
      <c r="D53" s="297">
        <v>5.0703528000000002</v>
      </c>
      <c r="E53" s="299">
        <v>7.0000000000000007E-2</v>
      </c>
      <c r="F53" s="295">
        <v>0.49</v>
      </c>
      <c r="G53" s="294">
        <f ca="1">+IF(ISERROR(HLOOKUP($B53,INDIRECT("'Monthly Resource Report'!"&amp;'HMPL Validation'!G$482021&amp;":"&amp;'HMPL Validation'!G$482022),'HMPL Validation'!G$482023,FALSE)),0,HLOOKUP($B53,INDIRECT("'Monthly Resource Report'!"&amp;'HMPL Validation'!G$482021&amp;":"&amp;'HMPL Validation'!G$482022),'HMPL Validation'!G$482023,FALSE))</f>
        <v>153</v>
      </c>
      <c r="H53" s="297">
        <f ca="1">+IF(ISERROR(HLOOKUP($B53,INDIRECT("'Monthly Resource Report'!"&amp;'HMPL Validation'!H$482021&amp;":"&amp;'HMPL Validation'!H$482022),'HMPL Validation'!H$482023,FALSE)),0,HLOOKUP($B53,INDIRECT("'Monthly Resource Report'!"&amp;'HMPL Validation'!H$482021&amp;":"&amp;'HMPL Validation'!H$482022),'HMPL Validation'!H$482023,FALSE))</f>
        <v>5.0700061232612486</v>
      </c>
      <c r="I53" s="317">
        <f ca="1">+IF(ISERROR(HLOOKUP($B53,INDIRECT("'Monthly Resource Report'!"&amp;'HMPL Validation'!I$482021&amp;":"&amp;'HMPL Validation'!I$482022),'HMPL Validation'!I$482023,FALSE)),0,HLOOKUP($B53,INDIRECT("'Monthly Resource Report'!"&amp;'HMPL Validation'!I$482021&amp;":"&amp;'HMPL Validation'!I$482022),'HMPL Validation'!I$482023,FALSE))</f>
        <v>6.9750827690833794E-2</v>
      </c>
      <c r="J53" s="318">
        <f ca="1">+IF(ISERROR(HLOOKUP($B53,INDIRECT("'Monthly Resource Report'!"&amp;'HMPL Validation'!J$482021&amp;":"&amp;'HMPL Validation'!J$482022),'HMPL Validation'!J$482023,FALSE)),0,HLOOKUP($B53,INDIRECT("'Monthly Resource Report'!"&amp;'HMPL Validation'!J$482021&amp;":"&amp;'HMPL Validation'!J$482022),'HMPL Validation'!J$482023,FALSE))</f>
        <v>0.49123112611854486</v>
      </c>
      <c r="L53" s="301">
        <v>42795</v>
      </c>
      <c r="M53" s="294">
        <v>152</v>
      </c>
      <c r="N53" s="297">
        <v>5.0703528000000002</v>
      </c>
      <c r="O53" s="299">
        <v>7.0000000000000007E-2</v>
      </c>
      <c r="P53" s="295">
        <v>0.49</v>
      </c>
      <c r="Q53" s="294">
        <f ca="1">+IF(ISERROR(HLOOKUP($B53,INDIRECT("'Monthly Resource Report'!"&amp;'HMPL Validation'!Q$482021&amp;":"&amp;'HMPL Validation'!Q$482022),'HMPL Validation'!Q$482023,FALSE)),0,HLOOKUP($B53,INDIRECT("'Monthly Resource Report'!"&amp;'HMPL Validation'!Q$482021&amp;":"&amp;'HMPL Validation'!Q$482022),'HMPL Validation'!Q$482023,FALSE))</f>
        <v>152</v>
      </c>
      <c r="R53" s="297">
        <f ca="1">+IF(ISERROR(HLOOKUP($B53,INDIRECT("'Monthly Resource Report'!"&amp;'HMPL Validation'!R$482021&amp;":"&amp;'HMPL Validation'!R$482022),'HMPL Validation'!R$482023,FALSE)),0,HLOOKUP($B53,INDIRECT("'Monthly Resource Report'!"&amp;'HMPL Validation'!R$482021&amp;":"&amp;'HMPL Validation'!R$482022),'HMPL Validation'!R$482023,FALSE))</f>
        <v>5.0700039984256202</v>
      </c>
      <c r="S53" s="317">
        <f ca="1">+IF(ISERROR(HLOOKUP($B53,INDIRECT("'Monthly Resource Report'!"&amp;'HMPL Validation'!S$482021&amp;":"&amp;'HMPL Validation'!S$482022),'HMPL Validation'!S$482023,FALSE)),0,HLOOKUP($B53,INDIRECT("'Monthly Resource Report'!"&amp;'HMPL Validation'!S$482021&amp;":"&amp;'HMPL Validation'!S$482022),'HMPL Validation'!S$482023,FALSE))</f>
        <v>6.9733626400420079E-2</v>
      </c>
      <c r="T53" s="318">
        <f ca="1">+IF(ISERROR(HLOOKUP($B53,INDIRECT("'Monthly Resource Report'!"&amp;'HMPL Validation'!T$482021&amp;":"&amp;'HMPL Validation'!T$482022),'HMPL Validation'!T$482023,FALSE)),0,HLOOKUP($B53,INDIRECT("'Monthly Resource Report'!"&amp;'HMPL Validation'!T$482021&amp;":"&amp;'HMPL Validation'!T$482022),'HMPL Validation'!T$482023,FALSE))</f>
        <v>0.49175203965677111</v>
      </c>
    </row>
    <row r="54" spans="2:20">
      <c r="B54" s="301">
        <v>42826</v>
      </c>
      <c r="C54" s="294">
        <v>153</v>
      </c>
      <c r="D54" s="297">
        <v>5.0703528000000002</v>
      </c>
      <c r="E54" s="299">
        <v>7.0000000000000007E-2</v>
      </c>
      <c r="F54" s="295">
        <v>0.49</v>
      </c>
      <c r="G54" s="294">
        <f ca="1">+IF(ISERROR(HLOOKUP($B54,INDIRECT("'Monthly Resource Report'!"&amp;'HMPL Validation'!G$482021&amp;":"&amp;'HMPL Validation'!G$482022),'HMPL Validation'!G$482023,FALSE)),0,HLOOKUP($B54,INDIRECT("'Monthly Resource Report'!"&amp;'HMPL Validation'!G$482021&amp;":"&amp;'HMPL Validation'!G$482022),'HMPL Validation'!G$482023,FALSE))</f>
        <v>153</v>
      </c>
      <c r="H54" s="297">
        <f ca="1">+IF(ISERROR(HLOOKUP($B54,INDIRECT("'Monthly Resource Report'!"&amp;'HMPL Validation'!H$482021&amp;":"&amp;'HMPL Validation'!H$482022),'HMPL Validation'!H$482023,FALSE)),0,HLOOKUP($B54,INDIRECT("'Monthly Resource Report'!"&amp;'HMPL Validation'!H$482021&amp;":"&amp;'HMPL Validation'!H$482022),'HMPL Validation'!H$482023,FALSE))</f>
        <v>5.0700058543646955</v>
      </c>
      <c r="I54" s="317">
        <f ca="1">+IF(ISERROR(HLOOKUP($B54,INDIRECT("'Monthly Resource Report'!"&amp;'HMPL Validation'!I$482021&amp;":"&amp;'HMPL Validation'!I$482022),'HMPL Validation'!I$482023,FALSE)),0,HLOOKUP($B54,INDIRECT("'Monthly Resource Report'!"&amp;'HMPL Validation'!I$482021&amp;":"&amp;'HMPL Validation'!I$482022),'HMPL Validation'!I$482023,FALSE))</f>
        <v>6.9721164427873156E-2</v>
      </c>
      <c r="J54" s="318">
        <f ca="1">+IF(ISERROR(HLOOKUP($B54,INDIRECT("'Monthly Resource Report'!"&amp;'HMPL Validation'!J$482021&amp;":"&amp;'HMPL Validation'!J$482022),'HMPL Validation'!J$482023,FALSE)),0,HLOOKUP($B54,INDIRECT("'Monthly Resource Report'!"&amp;'HMPL Validation'!J$482021&amp;":"&amp;'HMPL Validation'!J$482022),'HMPL Validation'!J$482023,FALSE))</f>
        <v>0.49063986986429797</v>
      </c>
      <c r="L54" s="301">
        <v>42826</v>
      </c>
      <c r="M54" s="294">
        <v>152</v>
      </c>
      <c r="N54" s="297">
        <v>5.0703528000000002</v>
      </c>
      <c r="O54" s="299">
        <v>7.0000000000000007E-2</v>
      </c>
      <c r="P54" s="295">
        <v>0.49</v>
      </c>
      <c r="Q54" s="294">
        <f ca="1">+IF(ISERROR(HLOOKUP($B54,INDIRECT("'Monthly Resource Report'!"&amp;'HMPL Validation'!Q$482021&amp;":"&amp;'HMPL Validation'!Q$482022),'HMPL Validation'!Q$482023,FALSE)),0,HLOOKUP($B54,INDIRECT("'Monthly Resource Report'!"&amp;'HMPL Validation'!Q$482021&amp;":"&amp;'HMPL Validation'!Q$482022),'HMPL Validation'!Q$482023,FALSE))</f>
        <v>152</v>
      </c>
      <c r="R54" s="297">
        <f ca="1">+IF(ISERROR(HLOOKUP($B54,INDIRECT("'Monthly Resource Report'!"&amp;'HMPL Validation'!R$482021&amp;":"&amp;'HMPL Validation'!R$482022),'HMPL Validation'!R$482023,FALSE)),0,HLOOKUP($B54,INDIRECT("'Monthly Resource Report'!"&amp;'HMPL Validation'!R$482021&amp;":"&amp;'HMPL Validation'!R$482022),'HMPL Validation'!R$482023,FALSE))</f>
        <v>5.0700016760061501</v>
      </c>
      <c r="S54" s="317">
        <f ca="1">+IF(ISERROR(HLOOKUP($B54,INDIRECT("'Monthly Resource Report'!"&amp;'HMPL Validation'!S$482021&amp;":"&amp;'HMPL Validation'!S$482022),'HMPL Validation'!S$482023,FALSE)),0,HLOOKUP($B54,INDIRECT("'Monthly Resource Report'!"&amp;'HMPL Validation'!S$482021&amp;":"&amp;'HMPL Validation'!S$482022),'HMPL Validation'!S$482023,FALSE))</f>
        <v>6.967332528753499E-2</v>
      </c>
      <c r="T54" s="318">
        <f ca="1">+IF(ISERROR(HLOOKUP($B54,INDIRECT("'Monthly Resource Report'!"&amp;'HMPL Validation'!T$482021&amp;":"&amp;'HMPL Validation'!T$482022),'HMPL Validation'!T$482023,FALSE)),0,HLOOKUP($B54,INDIRECT("'Monthly Resource Report'!"&amp;'HMPL Validation'!T$482021&amp;":"&amp;'HMPL Validation'!T$482022),'HMPL Validation'!T$482023,FALSE))</f>
        <v>0.49324499660079119</v>
      </c>
    </row>
    <row r="55" spans="2:20">
      <c r="B55" s="301">
        <v>42856</v>
      </c>
      <c r="C55" s="294">
        <v>153</v>
      </c>
      <c r="D55" s="297">
        <v>5.0703528000000002</v>
      </c>
      <c r="E55" s="299">
        <v>7.0000000000000007E-2</v>
      </c>
      <c r="F55" s="295">
        <v>0.49</v>
      </c>
      <c r="G55" s="294">
        <f ca="1">+IF(ISERROR(HLOOKUP($B55,INDIRECT("'Monthly Resource Report'!"&amp;'HMPL Validation'!G$482021&amp;":"&amp;'HMPL Validation'!G$482022),'HMPL Validation'!G$482023,FALSE)),0,HLOOKUP($B55,INDIRECT("'Monthly Resource Report'!"&amp;'HMPL Validation'!G$482021&amp;":"&amp;'HMPL Validation'!G$482022),'HMPL Validation'!G$482023,FALSE))</f>
        <v>153</v>
      </c>
      <c r="H55" s="297">
        <f ca="1">+IF(ISERROR(HLOOKUP($B55,INDIRECT("'Monthly Resource Report'!"&amp;'HMPL Validation'!H$482021&amp;":"&amp;'HMPL Validation'!H$482022),'HMPL Validation'!H$482023,FALSE)),0,HLOOKUP($B55,INDIRECT("'Monthly Resource Report'!"&amp;'HMPL Validation'!H$482021&amp;":"&amp;'HMPL Validation'!H$482022),'HMPL Validation'!H$482023,FALSE))</f>
        <v>5.0700068663721982</v>
      </c>
      <c r="I55" s="317">
        <f ca="1">+IF(ISERROR(HLOOKUP($B55,INDIRECT("'Monthly Resource Report'!"&amp;'HMPL Validation'!I$482021&amp;":"&amp;'HMPL Validation'!I$482022),'HMPL Validation'!I$482023,FALSE)),0,HLOOKUP($B55,INDIRECT("'Monthly Resource Report'!"&amp;'HMPL Validation'!I$482021&amp;":"&amp;'HMPL Validation'!I$482022),'HMPL Validation'!I$482023,FALSE))</f>
        <v>6.9736104719501507E-2</v>
      </c>
      <c r="J55" s="318">
        <f ca="1">+IF(ISERROR(HLOOKUP($B55,INDIRECT("'Monthly Resource Report'!"&amp;'HMPL Validation'!J$482021&amp;":"&amp;'HMPL Validation'!J$482022),'HMPL Validation'!J$482023,FALSE)),0,HLOOKUP($B55,INDIRECT("'Monthly Resource Report'!"&amp;'HMPL Validation'!J$482021&amp;":"&amp;'HMPL Validation'!J$482022),'HMPL Validation'!J$482023,FALSE))</f>
        <v>0.49093234458579654</v>
      </c>
      <c r="L55" s="301">
        <v>42856</v>
      </c>
      <c r="M55" s="294">
        <v>152</v>
      </c>
      <c r="N55" s="297">
        <v>5.0703528000000002</v>
      </c>
      <c r="O55" s="299">
        <v>7.0000000000000007E-2</v>
      </c>
      <c r="P55" s="295">
        <v>0.49</v>
      </c>
      <c r="Q55" s="294">
        <f ca="1">+IF(ISERROR(HLOOKUP($B55,INDIRECT("'Monthly Resource Report'!"&amp;'HMPL Validation'!Q$482021&amp;":"&amp;'HMPL Validation'!Q$482022),'HMPL Validation'!Q$482023,FALSE)),0,HLOOKUP($B55,INDIRECT("'Monthly Resource Report'!"&amp;'HMPL Validation'!Q$482021&amp;":"&amp;'HMPL Validation'!Q$482022),'HMPL Validation'!Q$482023,FALSE))</f>
        <v>152</v>
      </c>
      <c r="R55" s="297">
        <f ca="1">+IF(ISERROR(HLOOKUP($B55,INDIRECT("'Monthly Resource Report'!"&amp;'HMPL Validation'!R$482021&amp;":"&amp;'HMPL Validation'!R$482022),'HMPL Validation'!R$482023,FALSE)),0,HLOOKUP($B55,INDIRECT("'Monthly Resource Report'!"&amp;'HMPL Validation'!R$482021&amp;":"&amp;'HMPL Validation'!R$482022),'HMPL Validation'!R$482023,FALSE))</f>
        <v>5.0700033978719254</v>
      </c>
      <c r="S55" s="317">
        <f ca="1">+IF(ISERROR(HLOOKUP($B55,INDIRECT("'Monthly Resource Report'!"&amp;'HMPL Validation'!S$482021&amp;":"&amp;'HMPL Validation'!S$482022),'HMPL Validation'!S$482023,FALSE)),0,HLOOKUP($B55,INDIRECT("'Monthly Resource Report'!"&amp;'HMPL Validation'!S$482021&amp;":"&amp;'HMPL Validation'!S$482022),'HMPL Validation'!S$482023,FALSE))</f>
        <v>6.9724750734964508E-2</v>
      </c>
      <c r="T55" s="318">
        <f ca="1">+IF(ISERROR(HLOOKUP($B55,INDIRECT("'Monthly Resource Report'!"&amp;'HMPL Validation'!T$482021&amp;":"&amp;'HMPL Validation'!T$482022),'HMPL Validation'!T$482023,FALSE)),0,HLOOKUP($B55,INDIRECT("'Monthly Resource Report'!"&amp;'HMPL Validation'!T$482021&amp;":"&amp;'HMPL Validation'!T$482022),'HMPL Validation'!T$482023,FALSE))</f>
        <v>0.4913167079128905</v>
      </c>
    </row>
    <row r="56" spans="2:20">
      <c r="B56" s="301">
        <v>42887</v>
      </c>
      <c r="C56" s="294">
        <v>153</v>
      </c>
      <c r="D56" s="297">
        <v>5.0703528000000002</v>
      </c>
      <c r="E56" s="299">
        <v>7.0000000000000007E-2</v>
      </c>
      <c r="F56" s="295">
        <v>0.49</v>
      </c>
      <c r="G56" s="294">
        <f ca="1">+IF(ISERROR(HLOOKUP($B56,INDIRECT("'Monthly Resource Report'!"&amp;'HMPL Validation'!G$482021&amp;":"&amp;'HMPL Validation'!G$482022),'HMPL Validation'!G$482023,FALSE)),0,HLOOKUP($B56,INDIRECT("'Monthly Resource Report'!"&amp;'HMPL Validation'!G$482021&amp;":"&amp;'HMPL Validation'!G$482022),'HMPL Validation'!G$482023,FALSE))</f>
        <v>153</v>
      </c>
      <c r="H56" s="297">
        <f ca="1">+IF(ISERROR(HLOOKUP($B56,INDIRECT("'Monthly Resource Report'!"&amp;'HMPL Validation'!H$482021&amp;":"&amp;'HMPL Validation'!H$482022),'HMPL Validation'!H$482023,FALSE)),0,HLOOKUP($B56,INDIRECT("'Monthly Resource Report'!"&amp;'HMPL Validation'!H$482021&amp;":"&amp;'HMPL Validation'!H$482022),'HMPL Validation'!H$482023,FALSE))</f>
        <v>5.070006094165362</v>
      </c>
      <c r="I56" s="317">
        <f ca="1">+IF(ISERROR(HLOOKUP($B56,INDIRECT("'Monthly Resource Report'!"&amp;'HMPL Validation'!I$482021&amp;":"&amp;'HMPL Validation'!I$482022),'HMPL Validation'!I$482023,FALSE)),0,HLOOKUP($B56,INDIRECT("'Monthly Resource Report'!"&amp;'HMPL Validation'!I$482021&amp;":"&amp;'HMPL Validation'!I$482022),'HMPL Validation'!I$482023,FALSE))</f>
        <v>6.9765394181166687E-2</v>
      </c>
      <c r="J56" s="318">
        <f ca="1">+IF(ISERROR(HLOOKUP($B56,INDIRECT("'Monthly Resource Report'!"&amp;'HMPL Validation'!J$482021&amp;":"&amp;'HMPL Validation'!J$482022),'HMPL Validation'!J$482023,FALSE)),0,HLOOKUP($B56,INDIRECT("'Monthly Resource Report'!"&amp;'HMPL Validation'!J$482021&amp;":"&amp;'HMPL Validation'!J$482022),'HMPL Validation'!J$482023,FALSE))</f>
        <v>0.4912662665297497</v>
      </c>
      <c r="L56" s="301">
        <v>42887</v>
      </c>
      <c r="M56" s="294">
        <v>152</v>
      </c>
      <c r="N56" s="297">
        <v>5.0703528000000002</v>
      </c>
      <c r="O56" s="299">
        <v>7.0000000000000007E-2</v>
      </c>
      <c r="P56" s="295">
        <v>0.49</v>
      </c>
      <c r="Q56" s="294">
        <f ca="1">+IF(ISERROR(HLOOKUP($B56,INDIRECT("'Monthly Resource Report'!"&amp;'HMPL Validation'!Q$482021&amp;":"&amp;'HMPL Validation'!Q$482022),'HMPL Validation'!Q$482023,FALSE)),0,HLOOKUP($B56,INDIRECT("'Monthly Resource Report'!"&amp;'HMPL Validation'!Q$482021&amp;":"&amp;'HMPL Validation'!Q$482022),'HMPL Validation'!Q$482023,FALSE))</f>
        <v>152</v>
      </c>
      <c r="R56" s="297">
        <f ca="1">+IF(ISERROR(HLOOKUP($B56,INDIRECT("'Monthly Resource Report'!"&amp;'HMPL Validation'!R$482021&amp;":"&amp;'HMPL Validation'!R$482022),'HMPL Validation'!R$482023,FALSE)),0,HLOOKUP($B56,INDIRECT("'Monthly Resource Report'!"&amp;'HMPL Validation'!R$482021&amp;":"&amp;'HMPL Validation'!R$482022),'HMPL Validation'!R$482023,FALSE))</f>
        <v>5.0700039511762762</v>
      </c>
      <c r="S56" s="317">
        <f ca="1">+IF(ISERROR(HLOOKUP($B56,INDIRECT("'Monthly Resource Report'!"&amp;'HMPL Validation'!S$482021&amp;":"&amp;'HMPL Validation'!S$482022),'HMPL Validation'!S$482023,FALSE)),0,HLOOKUP($B56,INDIRECT("'Monthly Resource Report'!"&amp;'HMPL Validation'!S$482021&amp;":"&amp;'HMPL Validation'!S$482022),'HMPL Validation'!S$482023,FALSE))</f>
        <v>6.9760180923512327E-2</v>
      </c>
      <c r="T56" s="318">
        <f ca="1">+IF(ISERROR(HLOOKUP($B56,INDIRECT("'Monthly Resource Report'!"&amp;'HMPL Validation'!T$482021&amp;":"&amp;'HMPL Validation'!T$482022),'HMPL Validation'!T$482023,FALSE)),0,HLOOKUP($B56,INDIRECT("'Monthly Resource Report'!"&amp;'HMPL Validation'!T$482021&amp;":"&amp;'HMPL Validation'!T$482022),'HMPL Validation'!T$482023,FALSE))</f>
        <v>0.49224406888216887</v>
      </c>
    </row>
    <row r="57" spans="2:20">
      <c r="B57" s="301">
        <v>42917</v>
      </c>
      <c r="C57" s="294">
        <v>153</v>
      </c>
      <c r="D57" s="297">
        <v>5.0703528000000002</v>
      </c>
      <c r="E57" s="299">
        <v>7.0000000000000007E-2</v>
      </c>
      <c r="F57" s="295">
        <v>0.49</v>
      </c>
      <c r="G57" s="294">
        <f ca="1">+IF(ISERROR(HLOOKUP($B57,INDIRECT("'Monthly Resource Report'!"&amp;'HMPL Validation'!G$482021&amp;":"&amp;'HMPL Validation'!G$482022),'HMPL Validation'!G$482023,FALSE)),0,HLOOKUP($B57,INDIRECT("'Monthly Resource Report'!"&amp;'HMPL Validation'!G$482021&amp;":"&amp;'HMPL Validation'!G$482022),'HMPL Validation'!G$482023,FALSE))</f>
        <v>153</v>
      </c>
      <c r="H57" s="297">
        <f ca="1">+IF(ISERROR(HLOOKUP($B57,INDIRECT("'Monthly Resource Report'!"&amp;'HMPL Validation'!H$482021&amp;":"&amp;'HMPL Validation'!H$482022),'HMPL Validation'!H$482023,FALSE)),0,HLOOKUP($B57,INDIRECT("'Monthly Resource Report'!"&amp;'HMPL Validation'!H$482021&amp;":"&amp;'HMPL Validation'!H$482022),'HMPL Validation'!H$482023,FALSE))</f>
        <v>5.0700056435114735</v>
      </c>
      <c r="I57" s="317">
        <f ca="1">+IF(ISERROR(HLOOKUP($B57,INDIRECT("'Monthly Resource Report'!"&amp;'HMPL Validation'!I$482021&amp;":"&amp;'HMPL Validation'!I$482022),'HMPL Validation'!I$482023,FALSE)),0,HLOOKUP($B57,INDIRECT("'Monthly Resource Report'!"&amp;'HMPL Validation'!I$482021&amp;":"&amp;'HMPL Validation'!I$482022),'HMPL Validation'!I$482023,FALSE))</f>
        <v>6.9784853352925932E-2</v>
      </c>
      <c r="J57" s="318">
        <f ca="1">+IF(ISERROR(HLOOKUP($B57,INDIRECT("'Monthly Resource Report'!"&amp;'HMPL Validation'!J$482021&amp;":"&amp;'HMPL Validation'!J$482022),'HMPL Validation'!J$482023,FALSE)),0,HLOOKUP($B57,INDIRECT("'Monthly Resource Report'!"&amp;'HMPL Validation'!J$482021&amp;":"&amp;'HMPL Validation'!J$482022),'HMPL Validation'!J$482023,FALSE))</f>
        <v>0.49061486744068511</v>
      </c>
      <c r="L57" s="301">
        <v>42917</v>
      </c>
      <c r="M57" s="294">
        <v>152</v>
      </c>
      <c r="N57" s="297">
        <v>5.0703528000000002</v>
      </c>
      <c r="O57" s="299">
        <v>7.0000000000000007E-2</v>
      </c>
      <c r="P57" s="295">
        <v>0.49</v>
      </c>
      <c r="Q57" s="294">
        <f ca="1">+IF(ISERROR(HLOOKUP($B57,INDIRECT("'Monthly Resource Report'!"&amp;'HMPL Validation'!Q$482021&amp;":"&amp;'HMPL Validation'!Q$482022),'HMPL Validation'!Q$482023,FALSE)),0,HLOOKUP($B57,INDIRECT("'Monthly Resource Report'!"&amp;'HMPL Validation'!Q$482021&amp;":"&amp;'HMPL Validation'!Q$482022),'HMPL Validation'!Q$482023,FALSE))</f>
        <v>152</v>
      </c>
      <c r="R57" s="297">
        <f ca="1">+IF(ISERROR(HLOOKUP($B57,INDIRECT("'Monthly Resource Report'!"&amp;'HMPL Validation'!R$482021&amp;":"&amp;'HMPL Validation'!R$482022),'HMPL Validation'!R$482023,FALSE)),0,HLOOKUP($B57,INDIRECT("'Monthly Resource Report'!"&amp;'HMPL Validation'!R$482021&amp;":"&amp;'HMPL Validation'!R$482022),'HMPL Validation'!R$482023,FALSE))</f>
        <v>5.0700035355372881</v>
      </c>
      <c r="S57" s="317">
        <f ca="1">+IF(ISERROR(HLOOKUP($B57,INDIRECT("'Monthly Resource Report'!"&amp;'HMPL Validation'!S$482021&amp;":"&amp;'HMPL Validation'!S$482022),'HMPL Validation'!S$482023,FALSE)),0,HLOOKUP($B57,INDIRECT("'Monthly Resource Report'!"&amp;'HMPL Validation'!S$482021&amp;":"&amp;'HMPL Validation'!S$482022),'HMPL Validation'!S$482023,FALSE))</f>
        <v>6.9777413585109929E-2</v>
      </c>
      <c r="T57" s="318">
        <f ca="1">+IF(ISERROR(HLOOKUP($B57,INDIRECT("'Monthly Resource Report'!"&amp;'HMPL Validation'!T$482021&amp;":"&amp;'HMPL Validation'!T$482022),'HMPL Validation'!T$482023,FALSE)),0,HLOOKUP($B57,INDIRECT("'Monthly Resource Report'!"&amp;'HMPL Validation'!T$482021&amp;":"&amp;'HMPL Validation'!T$482022),'HMPL Validation'!T$482023,FALSE))</f>
        <v>0.49173451098608267</v>
      </c>
    </row>
    <row r="58" spans="2:20">
      <c r="B58" s="301">
        <v>42948</v>
      </c>
      <c r="C58" s="294">
        <v>153</v>
      </c>
      <c r="D58" s="297">
        <v>5.0703528000000002</v>
      </c>
      <c r="E58" s="299">
        <v>7.0000000000000007E-2</v>
      </c>
      <c r="F58" s="295">
        <v>0.49</v>
      </c>
      <c r="G58" s="294">
        <f ca="1">+IF(ISERROR(HLOOKUP($B58,INDIRECT("'Monthly Resource Report'!"&amp;'HMPL Validation'!G$482021&amp;":"&amp;'HMPL Validation'!G$482022),'HMPL Validation'!G$482023,FALSE)),0,HLOOKUP($B58,INDIRECT("'Monthly Resource Report'!"&amp;'HMPL Validation'!G$482021&amp;":"&amp;'HMPL Validation'!G$482022),'HMPL Validation'!G$482023,FALSE))</f>
        <v>153</v>
      </c>
      <c r="H58" s="297">
        <f ca="1">+IF(ISERROR(HLOOKUP($B58,INDIRECT("'Monthly Resource Report'!"&amp;'HMPL Validation'!H$482021&amp;":"&amp;'HMPL Validation'!H$482022),'HMPL Validation'!H$482023,FALSE)),0,HLOOKUP($B58,INDIRECT("'Monthly Resource Report'!"&amp;'HMPL Validation'!H$482021&amp;":"&amp;'HMPL Validation'!H$482022),'HMPL Validation'!H$482023,FALSE))</f>
        <v>5.0700063410264411</v>
      </c>
      <c r="I58" s="317">
        <f ca="1">+IF(ISERROR(HLOOKUP($B58,INDIRECT("'Monthly Resource Report'!"&amp;'HMPL Validation'!I$482021&amp;":"&amp;'HMPL Validation'!I$482022),'HMPL Validation'!I$482023,FALSE)),0,HLOOKUP($B58,INDIRECT("'Monthly Resource Report'!"&amp;'HMPL Validation'!I$482021&amp;":"&amp;'HMPL Validation'!I$482022),'HMPL Validation'!I$482023,FALSE))</f>
        <v>6.9798792715035335E-2</v>
      </c>
      <c r="J58" s="318">
        <f ca="1">+IF(ISERROR(HLOOKUP($B58,INDIRECT("'Monthly Resource Report'!"&amp;'HMPL Validation'!J$482021&amp;":"&amp;'HMPL Validation'!J$482022),'HMPL Validation'!J$482023,FALSE)),0,HLOOKUP($B58,INDIRECT("'Monthly Resource Report'!"&amp;'HMPL Validation'!J$482021&amp;":"&amp;'HMPL Validation'!J$482022),'HMPL Validation'!J$482023,FALSE))</f>
        <v>0.49059854304497685</v>
      </c>
      <c r="L58" s="301">
        <v>42948</v>
      </c>
      <c r="M58" s="294">
        <v>152</v>
      </c>
      <c r="N58" s="297">
        <v>5.0703528000000002</v>
      </c>
      <c r="O58" s="299">
        <v>7.0000000000000007E-2</v>
      </c>
      <c r="P58" s="295">
        <v>0.49</v>
      </c>
      <c r="Q58" s="294">
        <f ca="1">+IF(ISERROR(HLOOKUP($B58,INDIRECT("'Monthly Resource Report'!"&amp;'HMPL Validation'!Q$482021&amp;":"&amp;'HMPL Validation'!Q$482022),'HMPL Validation'!Q$482023,FALSE)),0,HLOOKUP($B58,INDIRECT("'Monthly Resource Report'!"&amp;'HMPL Validation'!Q$482021&amp;":"&amp;'HMPL Validation'!Q$482022),'HMPL Validation'!Q$482023,FALSE))</f>
        <v>152</v>
      </c>
      <c r="R58" s="297">
        <f ca="1">+IF(ISERROR(HLOOKUP($B58,INDIRECT("'Monthly Resource Report'!"&amp;'HMPL Validation'!R$482021&amp;":"&amp;'HMPL Validation'!R$482022),'HMPL Validation'!R$482023,FALSE)),0,HLOOKUP($B58,INDIRECT("'Monthly Resource Report'!"&amp;'HMPL Validation'!R$482021&amp;":"&amp;'HMPL Validation'!R$482022),'HMPL Validation'!R$482023,FALSE))</f>
        <v>5.0700037338388375</v>
      </c>
      <c r="S58" s="317">
        <f ca="1">+IF(ISERROR(HLOOKUP($B58,INDIRECT("'Monthly Resource Report'!"&amp;'HMPL Validation'!S$482021&amp;":"&amp;'HMPL Validation'!S$482022),'HMPL Validation'!S$482023,FALSE)),0,HLOOKUP($B58,INDIRECT("'Monthly Resource Report'!"&amp;'HMPL Validation'!S$482021&amp;":"&amp;'HMPL Validation'!S$482022),'HMPL Validation'!S$482023,FALSE))</f>
        <v>6.9781244248049296E-2</v>
      </c>
      <c r="T58" s="318">
        <f ca="1">+IF(ISERROR(HLOOKUP($B58,INDIRECT("'Monthly Resource Report'!"&amp;'HMPL Validation'!T$482021&amp;":"&amp;'HMPL Validation'!T$482022),'HMPL Validation'!T$482023,FALSE)),0,HLOOKUP($B58,INDIRECT("'Monthly Resource Report'!"&amp;'HMPL Validation'!T$482021&amp;":"&amp;'HMPL Validation'!T$482022),'HMPL Validation'!T$482023,FALSE))</f>
        <v>0.49171823547966831</v>
      </c>
    </row>
    <row r="59" spans="2:20">
      <c r="B59" s="301">
        <v>42979</v>
      </c>
      <c r="C59" s="294">
        <v>153</v>
      </c>
      <c r="D59" s="297">
        <v>5.0703528000000002</v>
      </c>
      <c r="E59" s="299">
        <v>7.0000000000000007E-2</v>
      </c>
      <c r="F59" s="295">
        <v>0.49</v>
      </c>
      <c r="G59" s="294">
        <f ca="1">+IF(ISERROR(HLOOKUP($B59,INDIRECT("'Monthly Resource Report'!"&amp;'HMPL Validation'!G$482021&amp;":"&amp;'HMPL Validation'!G$482022),'HMPL Validation'!G$482023,FALSE)),0,HLOOKUP($B59,INDIRECT("'Monthly Resource Report'!"&amp;'HMPL Validation'!G$482021&amp;":"&amp;'HMPL Validation'!G$482022),'HMPL Validation'!G$482023,FALSE))</f>
        <v>153</v>
      </c>
      <c r="H59" s="297">
        <f ca="1">+IF(ISERROR(HLOOKUP($B59,INDIRECT("'Monthly Resource Report'!"&amp;'HMPL Validation'!H$482021&amp;":"&amp;'HMPL Validation'!H$482022),'HMPL Validation'!H$482023,FALSE)),0,HLOOKUP($B59,INDIRECT("'Monthly Resource Report'!"&amp;'HMPL Validation'!H$482021&amp;":"&amp;'HMPL Validation'!H$482022),'HMPL Validation'!H$482023,FALSE))</f>
        <v>5.0700056330842731</v>
      </c>
      <c r="I59" s="317">
        <f ca="1">+IF(ISERROR(HLOOKUP($B59,INDIRECT("'Monthly Resource Report'!"&amp;'HMPL Validation'!I$482021&amp;":"&amp;'HMPL Validation'!I$482022),'HMPL Validation'!I$482023,FALSE)),0,HLOOKUP($B59,INDIRECT("'Monthly Resource Report'!"&amp;'HMPL Validation'!I$482021&amp;":"&amp;'HMPL Validation'!I$482022),'HMPL Validation'!I$482023,FALSE))</f>
        <v>6.9718334497609266E-2</v>
      </c>
      <c r="J59" s="318">
        <f ca="1">+IF(ISERROR(HLOOKUP($B59,INDIRECT("'Monthly Resource Report'!"&amp;'HMPL Validation'!J$482021&amp;":"&amp;'HMPL Validation'!J$482022),'HMPL Validation'!J$482023,FALSE)),0,HLOOKUP($B59,INDIRECT("'Monthly Resource Report'!"&amp;'HMPL Validation'!J$482021&amp;":"&amp;'HMPL Validation'!J$482022),'HMPL Validation'!J$482023,FALSE))</f>
        <v>0.49096921611055433</v>
      </c>
      <c r="L59" s="301">
        <v>42979</v>
      </c>
      <c r="M59" s="294">
        <v>152</v>
      </c>
      <c r="N59" s="297">
        <v>5.0703528000000002</v>
      </c>
      <c r="O59" s="299">
        <v>7.0000000000000007E-2</v>
      </c>
      <c r="P59" s="295">
        <v>0.49</v>
      </c>
      <c r="Q59" s="294">
        <f ca="1">+IF(ISERROR(HLOOKUP($B59,INDIRECT("'Monthly Resource Report'!"&amp;'HMPL Validation'!Q$482021&amp;":"&amp;'HMPL Validation'!Q$482022),'HMPL Validation'!Q$482023,FALSE)),0,HLOOKUP($B59,INDIRECT("'Monthly Resource Report'!"&amp;'HMPL Validation'!Q$482021&amp;":"&amp;'HMPL Validation'!Q$482022),'HMPL Validation'!Q$482023,FALSE))</f>
        <v>152</v>
      </c>
      <c r="R59" s="297">
        <f ca="1">+IF(ISERROR(HLOOKUP($B59,INDIRECT("'Monthly Resource Report'!"&amp;'HMPL Validation'!R$482021&amp;":"&amp;'HMPL Validation'!R$482022),'HMPL Validation'!R$482023,FALSE)),0,HLOOKUP($B59,INDIRECT("'Monthly Resource Report'!"&amp;'HMPL Validation'!R$482021&amp;":"&amp;'HMPL Validation'!R$482022),'HMPL Validation'!R$482023,FALSE))</f>
        <v>5.0700041144243055</v>
      </c>
      <c r="S59" s="317">
        <f ca="1">+IF(ISERROR(HLOOKUP($B59,INDIRECT("'Monthly Resource Report'!"&amp;'HMPL Validation'!S$482021&amp;":"&amp;'HMPL Validation'!S$482022),'HMPL Validation'!S$482023,FALSE)),0,HLOOKUP($B59,INDIRECT("'Monthly Resource Report'!"&amp;'HMPL Validation'!S$482021&amp;":"&amp;'HMPL Validation'!S$482022),'HMPL Validation'!S$482023,FALSE))</f>
        <v>6.9704759031724919E-2</v>
      </c>
      <c r="T59" s="318">
        <f ca="1">+IF(ISERROR(HLOOKUP($B59,INDIRECT("'Monthly Resource Report'!"&amp;'HMPL Validation'!T$482021&amp;":"&amp;'HMPL Validation'!T$482022),'HMPL Validation'!T$482023,FALSE)),0,HLOOKUP($B59,INDIRECT("'Monthly Resource Report'!"&amp;'HMPL Validation'!T$482021&amp;":"&amp;'HMPL Validation'!T$482022),'HMPL Validation'!T$482023,FALSE))</f>
        <v>0.49228007066731122</v>
      </c>
    </row>
    <row r="60" spans="2:20">
      <c r="B60" s="301">
        <v>43009</v>
      </c>
      <c r="C60" s="294">
        <v>153</v>
      </c>
      <c r="D60" s="297">
        <v>5.0703528000000002</v>
      </c>
      <c r="E60" s="299">
        <v>7.0000000000000007E-2</v>
      </c>
      <c r="F60" s="295">
        <v>0.49</v>
      </c>
      <c r="G60" s="294">
        <f ca="1">+IF(ISERROR(HLOOKUP($B60,INDIRECT("'Monthly Resource Report'!"&amp;'HMPL Validation'!G$482021&amp;":"&amp;'HMPL Validation'!G$482022),'HMPL Validation'!G$482023,FALSE)),0,HLOOKUP($B60,INDIRECT("'Monthly Resource Report'!"&amp;'HMPL Validation'!G$482021&amp;":"&amp;'HMPL Validation'!G$482022),'HMPL Validation'!G$482023,FALSE))</f>
        <v>153</v>
      </c>
      <c r="H60" s="297">
        <f ca="1">+IF(ISERROR(HLOOKUP($B60,INDIRECT("'Monthly Resource Report'!"&amp;'HMPL Validation'!H$482021&amp;":"&amp;'HMPL Validation'!H$482022),'HMPL Validation'!H$482023,FALSE)),0,HLOOKUP($B60,INDIRECT("'Monthly Resource Report'!"&amp;'HMPL Validation'!H$482021&amp;":"&amp;'HMPL Validation'!H$482022),'HMPL Validation'!H$482023,FALSE))</f>
        <v>5.0700066817434211</v>
      </c>
      <c r="I60" s="317">
        <f ca="1">+IF(ISERROR(HLOOKUP($B60,INDIRECT("'Monthly Resource Report'!"&amp;'HMPL Validation'!I$482021&amp;":"&amp;'HMPL Validation'!I$482022),'HMPL Validation'!I$482023,FALSE)),0,HLOOKUP($B60,INDIRECT("'Monthly Resource Report'!"&amp;'HMPL Validation'!I$482021&amp;":"&amp;'HMPL Validation'!I$482022),'HMPL Validation'!I$482023,FALSE))</f>
        <v>6.9735823650107095E-2</v>
      </c>
      <c r="J60" s="318">
        <f ca="1">+IF(ISERROR(HLOOKUP($B60,INDIRECT("'Monthly Resource Report'!"&amp;'HMPL Validation'!J$482021&amp;":"&amp;'HMPL Validation'!J$482022),'HMPL Validation'!J$482023,FALSE)),0,HLOOKUP($B60,INDIRECT("'Monthly Resource Report'!"&amp;'HMPL Validation'!J$482021&amp;":"&amp;'HMPL Validation'!J$482022),'HMPL Validation'!J$482023,FALSE))</f>
        <v>0.49093868126371287</v>
      </c>
      <c r="L60" s="301">
        <v>43009</v>
      </c>
      <c r="M60" s="294">
        <v>152</v>
      </c>
      <c r="N60" s="297">
        <v>5.0703528000000002</v>
      </c>
      <c r="O60" s="299">
        <v>7.0000000000000007E-2</v>
      </c>
      <c r="P60" s="295">
        <v>0.49</v>
      </c>
      <c r="Q60" s="294">
        <f ca="1">+IF(ISERROR(HLOOKUP($B60,INDIRECT("'Monthly Resource Report'!"&amp;'HMPL Validation'!Q$482021&amp;":"&amp;'HMPL Validation'!Q$482022),'HMPL Validation'!Q$482023,FALSE)),0,HLOOKUP($B60,INDIRECT("'Monthly Resource Report'!"&amp;'HMPL Validation'!Q$482021&amp;":"&amp;'HMPL Validation'!Q$482022),'HMPL Validation'!Q$482023,FALSE))</f>
        <v>152</v>
      </c>
      <c r="R60" s="297">
        <f ca="1">+IF(ISERROR(HLOOKUP($B60,INDIRECT("'Monthly Resource Report'!"&amp;'HMPL Validation'!R$482021&amp;":"&amp;'HMPL Validation'!R$482022),'HMPL Validation'!R$482023,FALSE)),0,HLOOKUP($B60,INDIRECT("'Monthly Resource Report'!"&amp;'HMPL Validation'!R$482021&amp;":"&amp;'HMPL Validation'!R$482022),'HMPL Validation'!R$482023,FALSE))</f>
        <v>5.0700041316334206</v>
      </c>
      <c r="S60" s="317">
        <f ca="1">+IF(ISERROR(HLOOKUP($B60,INDIRECT("'Monthly Resource Report'!"&amp;'HMPL Validation'!S$482021&amp;":"&amp;'HMPL Validation'!S$482022),'HMPL Validation'!S$482023,FALSE)),0,HLOOKUP($B60,INDIRECT("'Monthly Resource Report'!"&amp;'HMPL Validation'!S$482021&amp;":"&amp;'HMPL Validation'!S$482022),'HMPL Validation'!S$482023,FALSE))</f>
        <v>6.9722362366615206E-2</v>
      </c>
      <c r="T60" s="318">
        <f ca="1">+IF(ISERROR(HLOOKUP($B60,INDIRECT("'Monthly Resource Report'!"&amp;'HMPL Validation'!T$482021&amp;":"&amp;'HMPL Validation'!T$482022),'HMPL Validation'!T$482023,FALSE)),0,HLOOKUP($B60,INDIRECT("'Monthly Resource Report'!"&amp;'HMPL Validation'!T$482021&amp;":"&amp;'HMPL Validation'!T$482022),'HMPL Validation'!T$482023,FALSE))</f>
        <v>0.49264652886574084</v>
      </c>
    </row>
    <row r="61" spans="2:20">
      <c r="B61" s="301">
        <v>43040</v>
      </c>
      <c r="C61" s="294">
        <v>153</v>
      </c>
      <c r="D61" s="297">
        <v>5.0703528000000002</v>
      </c>
      <c r="E61" s="299">
        <v>7.0000000000000007E-2</v>
      </c>
      <c r="F61" s="295">
        <v>0.49</v>
      </c>
      <c r="G61" s="294">
        <f ca="1">+IF(ISERROR(HLOOKUP($B61,INDIRECT("'Monthly Resource Report'!"&amp;'HMPL Validation'!G$482021&amp;":"&amp;'HMPL Validation'!G$482022),'HMPL Validation'!G$482023,FALSE)),0,HLOOKUP($B61,INDIRECT("'Monthly Resource Report'!"&amp;'HMPL Validation'!G$482021&amp;":"&amp;'HMPL Validation'!G$482022),'HMPL Validation'!G$482023,FALSE))</f>
        <v>153</v>
      </c>
      <c r="H61" s="297">
        <f ca="1">+IF(ISERROR(HLOOKUP($B61,INDIRECT("'Monthly Resource Report'!"&amp;'HMPL Validation'!H$482021&amp;":"&amp;'HMPL Validation'!H$482022),'HMPL Validation'!H$482023,FALSE)),0,HLOOKUP($B61,INDIRECT("'Monthly Resource Report'!"&amp;'HMPL Validation'!H$482021&amp;":"&amp;'HMPL Validation'!H$482022),'HMPL Validation'!H$482023,FALSE))</f>
        <v>5.070005861852132</v>
      </c>
      <c r="I61" s="317">
        <f ca="1">+IF(ISERROR(HLOOKUP($B61,INDIRECT("'Monthly Resource Report'!"&amp;'HMPL Validation'!I$482021&amp;":"&amp;'HMPL Validation'!I$482022),'HMPL Validation'!I$482023,FALSE)),0,HLOOKUP($B61,INDIRECT("'Monthly Resource Report'!"&amp;'HMPL Validation'!I$482021&amp;":"&amp;'HMPL Validation'!I$482022),'HMPL Validation'!I$482023,FALSE))</f>
        <v>6.9732027896821674E-2</v>
      </c>
      <c r="J61" s="318">
        <f ca="1">+IF(ISERROR(HLOOKUP($B61,INDIRECT("'Monthly Resource Report'!"&amp;'HMPL Validation'!J$482021&amp;":"&amp;'HMPL Validation'!J$482022),'HMPL Validation'!J$482023,FALSE)),0,HLOOKUP($B61,INDIRECT("'Monthly Resource Report'!"&amp;'HMPL Validation'!J$482021&amp;":"&amp;'HMPL Validation'!J$482022),'HMPL Validation'!J$482023,FALSE))</f>
        <v>0.49095515440296811</v>
      </c>
      <c r="L61" s="301">
        <v>43040</v>
      </c>
      <c r="M61" s="294">
        <v>152</v>
      </c>
      <c r="N61" s="297">
        <v>5.0703528000000002</v>
      </c>
      <c r="O61" s="299">
        <v>7.0000000000000007E-2</v>
      </c>
      <c r="P61" s="295">
        <v>0.49</v>
      </c>
      <c r="Q61" s="294">
        <f ca="1">+IF(ISERROR(HLOOKUP($B61,INDIRECT("'Monthly Resource Report'!"&amp;'HMPL Validation'!Q$482021&amp;":"&amp;'HMPL Validation'!Q$482022),'HMPL Validation'!Q$482023,FALSE)),0,HLOOKUP($B61,INDIRECT("'Monthly Resource Report'!"&amp;'HMPL Validation'!Q$482021&amp;":"&amp;'HMPL Validation'!Q$482022),'HMPL Validation'!Q$482023,FALSE))</f>
        <v>152</v>
      </c>
      <c r="R61" s="297">
        <f ca="1">+IF(ISERROR(HLOOKUP($B61,INDIRECT("'Monthly Resource Report'!"&amp;'HMPL Validation'!R$482021&amp;":"&amp;'HMPL Validation'!R$482022),'HMPL Validation'!R$482023,FALSE)),0,HLOOKUP($B61,INDIRECT("'Monthly Resource Report'!"&amp;'HMPL Validation'!R$482021&amp;":"&amp;'HMPL Validation'!R$482022),'HMPL Validation'!R$482023,FALSE))</f>
        <v>5.0700050078383558</v>
      </c>
      <c r="S61" s="317">
        <f ca="1">+IF(ISERROR(HLOOKUP($B61,INDIRECT("'Monthly Resource Report'!"&amp;'HMPL Validation'!S$482021&amp;":"&amp;'HMPL Validation'!S$482022),'HMPL Validation'!S$482023,FALSE)),0,HLOOKUP($B61,INDIRECT("'Monthly Resource Report'!"&amp;'HMPL Validation'!S$482021&amp;":"&amp;'HMPL Validation'!S$482022),'HMPL Validation'!S$482023,FALSE))</f>
        <v>6.969387315571407E-2</v>
      </c>
      <c r="T61" s="318">
        <f ca="1">+IF(ISERROR(HLOOKUP($B61,INDIRECT("'Monthly Resource Report'!"&amp;'HMPL Validation'!T$482021&amp;":"&amp;'HMPL Validation'!T$482022),'HMPL Validation'!T$482023,FALSE)),0,HLOOKUP($B61,INDIRECT("'Monthly Resource Report'!"&amp;'HMPL Validation'!T$482021&amp;":"&amp;'HMPL Validation'!T$482022),'HMPL Validation'!T$482023,FALSE))</f>
        <v>0.49183287102178452</v>
      </c>
    </row>
    <row r="62" spans="2:20">
      <c r="B62" s="301">
        <v>43070</v>
      </c>
      <c r="C62" s="294">
        <v>153</v>
      </c>
      <c r="D62" s="297">
        <v>5.0703528000000002</v>
      </c>
      <c r="E62" s="299">
        <v>7.0000000000000007E-2</v>
      </c>
      <c r="F62" s="295">
        <v>0.49</v>
      </c>
      <c r="G62" s="294">
        <f ca="1">+IF(ISERROR(HLOOKUP($B62,INDIRECT("'Monthly Resource Report'!"&amp;'HMPL Validation'!G$482021&amp;":"&amp;'HMPL Validation'!G$482022),'HMPL Validation'!G$482023,FALSE)),0,HLOOKUP($B62,INDIRECT("'Monthly Resource Report'!"&amp;'HMPL Validation'!G$482021&amp;":"&amp;'HMPL Validation'!G$482022),'HMPL Validation'!G$482023,FALSE))</f>
        <v>153</v>
      </c>
      <c r="H62" s="297">
        <f ca="1">+IF(ISERROR(HLOOKUP($B62,INDIRECT("'Monthly Resource Report'!"&amp;'HMPL Validation'!H$482021&amp;":"&amp;'HMPL Validation'!H$482022),'HMPL Validation'!H$482023,FALSE)),0,HLOOKUP($B62,INDIRECT("'Monthly Resource Report'!"&amp;'HMPL Validation'!H$482021&amp;":"&amp;'HMPL Validation'!H$482022),'HMPL Validation'!H$482023,FALSE))</f>
        <v>5.0700057734339561</v>
      </c>
      <c r="I62" s="317">
        <f ca="1">+IF(ISERROR(HLOOKUP($B62,INDIRECT("'Monthly Resource Report'!"&amp;'HMPL Validation'!I$482021&amp;":"&amp;'HMPL Validation'!I$482022),'HMPL Validation'!I$482023,FALSE)),0,HLOOKUP($B62,INDIRECT("'Monthly Resource Report'!"&amp;'HMPL Validation'!I$482021&amp;":"&amp;'HMPL Validation'!I$482022),'HMPL Validation'!I$482023,FALSE))</f>
        <v>6.9720090288087469E-2</v>
      </c>
      <c r="J62" s="318">
        <f ca="1">+IF(ISERROR(HLOOKUP($B62,INDIRECT("'Monthly Resource Report'!"&amp;'HMPL Validation'!J$482021&amp;":"&amp;'HMPL Validation'!J$482022),'HMPL Validation'!J$482023,FALSE)),0,HLOOKUP($B62,INDIRECT("'Monthly Resource Report'!"&amp;'HMPL Validation'!J$482021&amp;":"&amp;'HMPL Validation'!J$482022),'HMPL Validation'!J$482023,FALSE))</f>
        <v>0.49093137225768951</v>
      </c>
      <c r="L62" s="301">
        <v>43070</v>
      </c>
      <c r="M62" s="294">
        <v>152</v>
      </c>
      <c r="N62" s="297">
        <v>5.0703528000000002</v>
      </c>
      <c r="O62" s="299">
        <v>7.0000000000000007E-2</v>
      </c>
      <c r="P62" s="295">
        <v>0.49</v>
      </c>
      <c r="Q62" s="294">
        <f ca="1">+IF(ISERROR(HLOOKUP($B62,INDIRECT("'Monthly Resource Report'!"&amp;'HMPL Validation'!Q$482021&amp;":"&amp;'HMPL Validation'!Q$482022),'HMPL Validation'!Q$482023,FALSE)),0,HLOOKUP($B62,INDIRECT("'Monthly Resource Report'!"&amp;'HMPL Validation'!Q$482021&amp;":"&amp;'HMPL Validation'!Q$482022),'HMPL Validation'!Q$482023,FALSE))</f>
        <v>152</v>
      </c>
      <c r="R62" s="297">
        <f ca="1">+IF(ISERROR(HLOOKUP($B62,INDIRECT("'Monthly Resource Report'!"&amp;'HMPL Validation'!R$482021&amp;":"&amp;'HMPL Validation'!R$482022),'HMPL Validation'!R$482023,FALSE)),0,HLOOKUP($B62,INDIRECT("'Monthly Resource Report'!"&amp;'HMPL Validation'!R$482021&amp;":"&amp;'HMPL Validation'!R$482022),'HMPL Validation'!R$482023,FALSE))</f>
        <v>5.0700034051211338</v>
      </c>
      <c r="S62" s="317">
        <f ca="1">+IF(ISERROR(HLOOKUP($B62,INDIRECT("'Monthly Resource Report'!"&amp;'HMPL Validation'!S$482021&amp;":"&amp;'HMPL Validation'!S$482022),'HMPL Validation'!S$482023,FALSE)),0,HLOOKUP($B62,INDIRECT("'Monthly Resource Report'!"&amp;'HMPL Validation'!S$482021&amp;":"&amp;'HMPL Validation'!S$482022),'HMPL Validation'!S$482023,FALSE))</f>
        <v>6.9711053006741491E-2</v>
      </c>
      <c r="T62" s="318">
        <f ca="1">+IF(ISERROR(HLOOKUP($B62,INDIRECT("'Monthly Resource Report'!"&amp;'HMPL Validation'!T$482021&amp;":"&amp;'HMPL Validation'!T$482022),'HMPL Validation'!T$482023,FALSE)),0,HLOOKUP($B62,INDIRECT("'Monthly Resource Report'!"&amp;'HMPL Validation'!T$482021&amp;":"&amp;'HMPL Validation'!T$482022),'HMPL Validation'!T$482023,FALSE))</f>
        <v>0.49088516578820235</v>
      </c>
    </row>
    <row r="63" spans="2:20">
      <c r="B63" s="301">
        <v>43101</v>
      </c>
      <c r="C63" s="294">
        <v>153</v>
      </c>
      <c r="D63" s="297">
        <v>5.1981256905599995</v>
      </c>
      <c r="E63" s="299">
        <v>7.0000000000000007E-2</v>
      </c>
      <c r="F63" s="295">
        <v>0.49</v>
      </c>
      <c r="G63" s="294">
        <f ca="1">+IF(ISERROR(HLOOKUP($B63,INDIRECT("'Monthly Resource Report'!"&amp;'HMPL Validation'!G$482021&amp;":"&amp;'HMPL Validation'!G$482022),'HMPL Validation'!G$482023,FALSE)),0,HLOOKUP($B63,INDIRECT("'Monthly Resource Report'!"&amp;'HMPL Validation'!G$482021&amp;":"&amp;'HMPL Validation'!G$482022),'HMPL Validation'!G$482023,FALSE))</f>
        <v>153</v>
      </c>
      <c r="H63" s="297">
        <f ca="1">+IF(ISERROR(HLOOKUP($B63,INDIRECT("'Monthly Resource Report'!"&amp;'HMPL Validation'!H$482021&amp;":"&amp;'HMPL Validation'!H$482022),'HMPL Validation'!H$482023,FALSE)),0,HLOOKUP($B63,INDIRECT("'Monthly Resource Report'!"&amp;'HMPL Validation'!H$482021&amp;":"&amp;'HMPL Validation'!H$482022),'HMPL Validation'!H$482023,FALSE))</f>
        <v>5.1980049278423088</v>
      </c>
      <c r="I63" s="317">
        <f ca="1">+IF(ISERROR(HLOOKUP($B63,INDIRECT("'Monthly Resource Report'!"&amp;'HMPL Validation'!I$482021&amp;":"&amp;'HMPL Validation'!I$482022),'HMPL Validation'!I$482023,FALSE)),0,HLOOKUP($B63,INDIRECT("'Monthly Resource Report'!"&amp;'HMPL Validation'!I$482021&amp;":"&amp;'HMPL Validation'!I$482022),'HMPL Validation'!I$482023,FALSE))</f>
        <v>6.9799788988868808E-2</v>
      </c>
      <c r="J63" s="318">
        <f ca="1">+IF(ISERROR(HLOOKUP($B63,INDIRECT("'Monthly Resource Report'!"&amp;'HMPL Validation'!J$482021&amp;":"&amp;'HMPL Validation'!J$482022),'HMPL Validation'!J$482023,FALSE)),0,HLOOKUP($B63,INDIRECT("'Monthly Resource Report'!"&amp;'HMPL Validation'!J$482021&amp;":"&amp;'HMPL Validation'!J$482022),'HMPL Validation'!J$482023,FALSE))</f>
        <v>0.49121671133587003</v>
      </c>
      <c r="L63" s="301">
        <v>43101</v>
      </c>
      <c r="M63" s="294">
        <v>152</v>
      </c>
      <c r="N63" s="297">
        <v>5.1981256905599995</v>
      </c>
      <c r="O63" s="299">
        <v>7.0000000000000007E-2</v>
      </c>
      <c r="P63" s="295">
        <v>0.49</v>
      </c>
      <c r="Q63" s="294">
        <f ca="1">+IF(ISERROR(HLOOKUP($B63,INDIRECT("'Monthly Resource Report'!"&amp;'HMPL Validation'!Q$482021&amp;":"&amp;'HMPL Validation'!Q$482022),'HMPL Validation'!Q$482023,FALSE)),0,HLOOKUP($B63,INDIRECT("'Monthly Resource Report'!"&amp;'HMPL Validation'!Q$482021&amp;":"&amp;'HMPL Validation'!Q$482022),'HMPL Validation'!Q$482023,FALSE))</f>
        <v>152</v>
      </c>
      <c r="R63" s="297">
        <f ca="1">+IF(ISERROR(HLOOKUP($B63,INDIRECT("'Monthly Resource Report'!"&amp;'HMPL Validation'!R$482021&amp;":"&amp;'HMPL Validation'!R$482022),'HMPL Validation'!R$482023,FALSE)),0,HLOOKUP($B63,INDIRECT("'Monthly Resource Report'!"&amp;'HMPL Validation'!R$482021&amp;":"&amp;'HMPL Validation'!R$482022),'HMPL Validation'!R$482023,FALSE))</f>
        <v>5.1979949249565562</v>
      </c>
      <c r="S63" s="317">
        <f ca="1">+IF(ISERROR(HLOOKUP($B63,INDIRECT("'Monthly Resource Report'!"&amp;'HMPL Validation'!S$482021&amp;":"&amp;'HMPL Validation'!S$482022),'HMPL Validation'!S$482023,FALSE)),0,HLOOKUP($B63,INDIRECT("'Monthly Resource Report'!"&amp;'HMPL Validation'!S$482021&amp;":"&amp;'HMPL Validation'!S$482022),'HMPL Validation'!S$482023,FALSE))</f>
        <v>6.9765714419383063E-2</v>
      </c>
      <c r="T63" s="318">
        <f ca="1">+IF(ISERROR(HLOOKUP($B63,INDIRECT("'Monthly Resource Report'!"&amp;'HMPL Validation'!T$482021&amp;":"&amp;'HMPL Validation'!T$482022),'HMPL Validation'!T$482023,FALSE)),0,HLOOKUP($B63,INDIRECT("'Monthly Resource Report'!"&amp;'HMPL Validation'!T$482021&amp;":"&amp;'HMPL Validation'!T$482022),'HMPL Validation'!T$482023,FALSE))</f>
        <v>0.49173636305063018</v>
      </c>
    </row>
    <row r="64" spans="2:20">
      <c r="B64" s="301">
        <v>43132</v>
      </c>
      <c r="C64" s="294">
        <v>153</v>
      </c>
      <c r="D64" s="297">
        <v>5.1981256905599995</v>
      </c>
      <c r="E64" s="299">
        <v>7.0000000000000007E-2</v>
      </c>
      <c r="F64" s="295">
        <v>0.49</v>
      </c>
      <c r="G64" s="294">
        <f ca="1">+IF(ISERROR(HLOOKUP($B64,INDIRECT("'Monthly Resource Report'!"&amp;'HMPL Validation'!G$482021&amp;":"&amp;'HMPL Validation'!G$482022),'HMPL Validation'!G$482023,FALSE)),0,HLOOKUP($B64,INDIRECT("'Monthly Resource Report'!"&amp;'HMPL Validation'!G$482021&amp;":"&amp;'HMPL Validation'!G$482022),'HMPL Validation'!G$482023,FALSE))</f>
        <v>153</v>
      </c>
      <c r="H64" s="297">
        <f ca="1">+IF(ISERROR(HLOOKUP($B64,INDIRECT("'Monthly Resource Report'!"&amp;'HMPL Validation'!H$482021&amp;":"&amp;'HMPL Validation'!H$482022),'HMPL Validation'!H$482023,FALSE)),0,HLOOKUP($B64,INDIRECT("'Monthly Resource Report'!"&amp;'HMPL Validation'!H$482021&amp;":"&amp;'HMPL Validation'!H$482022),'HMPL Validation'!H$482023,FALSE))</f>
        <v>5.1980033335185292</v>
      </c>
      <c r="I64" s="317">
        <f ca="1">+IF(ISERROR(HLOOKUP($B64,INDIRECT("'Monthly Resource Report'!"&amp;'HMPL Validation'!I$482021&amp;":"&amp;'HMPL Validation'!I$482022),'HMPL Validation'!I$482023,FALSE)),0,HLOOKUP($B64,INDIRECT("'Monthly Resource Report'!"&amp;'HMPL Validation'!I$482021&amp;":"&amp;'HMPL Validation'!I$482022),'HMPL Validation'!I$482023,FALSE))</f>
        <v>6.9804956907032228E-2</v>
      </c>
      <c r="J64" s="318">
        <f ca="1">+IF(ISERROR(HLOOKUP($B64,INDIRECT("'Monthly Resource Report'!"&amp;'HMPL Validation'!J$482021&amp;":"&amp;'HMPL Validation'!J$482022),'HMPL Validation'!J$482023,FALSE)),0,HLOOKUP($B64,INDIRECT("'Monthly Resource Report'!"&amp;'HMPL Validation'!J$482021&amp;":"&amp;'HMPL Validation'!J$482022),'HMPL Validation'!J$482023,FALSE))</f>
        <v>0.4910148791255971</v>
      </c>
      <c r="L64" s="301">
        <v>43132</v>
      </c>
      <c r="M64" s="294">
        <v>152</v>
      </c>
      <c r="N64" s="297">
        <v>5.1981256905599995</v>
      </c>
      <c r="O64" s="299">
        <v>7.0000000000000007E-2</v>
      </c>
      <c r="P64" s="295">
        <v>0.49</v>
      </c>
      <c r="Q64" s="294">
        <f ca="1">+IF(ISERROR(HLOOKUP($B64,INDIRECT("'Monthly Resource Report'!"&amp;'HMPL Validation'!Q$482021&amp;":"&amp;'HMPL Validation'!Q$482022),'HMPL Validation'!Q$482023,FALSE)),0,HLOOKUP($B64,INDIRECT("'Monthly Resource Report'!"&amp;'HMPL Validation'!Q$482021&amp;":"&amp;'HMPL Validation'!Q$482022),'HMPL Validation'!Q$482023,FALSE))</f>
        <v>152</v>
      </c>
      <c r="R64" s="297">
        <f ca="1">+IF(ISERROR(HLOOKUP($B64,INDIRECT("'Monthly Resource Report'!"&amp;'HMPL Validation'!R$482021&amp;":"&amp;'HMPL Validation'!R$482022),'HMPL Validation'!R$482023,FALSE)),0,HLOOKUP($B64,INDIRECT("'Monthly Resource Report'!"&amp;'HMPL Validation'!R$482021&amp;":"&amp;'HMPL Validation'!R$482022),'HMPL Validation'!R$482023,FALSE))</f>
        <v>5.1979976753674029</v>
      </c>
      <c r="S64" s="317">
        <f ca="1">+IF(ISERROR(HLOOKUP($B64,INDIRECT("'Monthly Resource Report'!"&amp;'HMPL Validation'!S$482021&amp;":"&amp;'HMPL Validation'!S$482022),'HMPL Validation'!S$482023,FALSE)),0,HLOOKUP($B64,INDIRECT("'Monthly Resource Report'!"&amp;'HMPL Validation'!S$482021&amp;":"&amp;'HMPL Validation'!S$482022),'HMPL Validation'!S$482023,FALSE))</f>
        <v>6.9809164964841769E-2</v>
      </c>
      <c r="T64" s="318">
        <f ca="1">+IF(ISERROR(HLOOKUP($B64,INDIRECT("'Monthly Resource Report'!"&amp;'HMPL Validation'!T$482021&amp;":"&amp;'HMPL Validation'!T$482022),'HMPL Validation'!T$482023,FALSE)),0,HLOOKUP($B64,INDIRECT("'Monthly Resource Report'!"&amp;'HMPL Validation'!T$482021&amp;":"&amp;'HMPL Validation'!T$482022),'HMPL Validation'!T$482023,FALSE))</f>
        <v>0.49143354566492781</v>
      </c>
    </row>
    <row r="65" spans="1:20">
      <c r="B65" s="301">
        <v>43160</v>
      </c>
      <c r="C65" s="294">
        <v>153</v>
      </c>
      <c r="D65" s="297">
        <v>5.1981256905599995</v>
      </c>
      <c r="E65" s="299">
        <v>7.0000000000000007E-2</v>
      </c>
      <c r="F65" s="295">
        <v>0.49</v>
      </c>
      <c r="G65" s="294">
        <f ca="1">+IF(ISERROR(HLOOKUP($B65,INDIRECT("'Monthly Resource Report'!"&amp;'HMPL Validation'!G$482021&amp;":"&amp;'HMPL Validation'!G$482022),'HMPL Validation'!G$482023,FALSE)),0,HLOOKUP($B65,INDIRECT("'Monthly Resource Report'!"&amp;'HMPL Validation'!G$482021&amp;":"&amp;'HMPL Validation'!G$482022),'HMPL Validation'!G$482023,FALSE))</f>
        <v>153</v>
      </c>
      <c r="H65" s="297">
        <f ca="1">+IF(ISERROR(HLOOKUP($B65,INDIRECT("'Monthly Resource Report'!"&amp;'HMPL Validation'!H$482021&amp;":"&amp;'HMPL Validation'!H$482022),'HMPL Validation'!H$482023,FALSE)),0,HLOOKUP($B65,INDIRECT("'Monthly Resource Report'!"&amp;'HMPL Validation'!H$482021&amp;":"&amp;'HMPL Validation'!H$482022),'HMPL Validation'!H$482023,FALSE))</f>
        <v>5.198005015495025</v>
      </c>
      <c r="I65" s="317">
        <f ca="1">+IF(ISERROR(HLOOKUP($B65,INDIRECT("'Monthly Resource Report'!"&amp;'HMPL Validation'!I$482021&amp;":"&amp;'HMPL Validation'!I$482022),'HMPL Validation'!I$482023,FALSE)),0,HLOOKUP($B65,INDIRECT("'Monthly Resource Report'!"&amp;'HMPL Validation'!I$482021&amp;":"&amp;'HMPL Validation'!I$482022),'HMPL Validation'!I$482023,FALSE))</f>
        <v>6.9752472403472668E-2</v>
      </c>
      <c r="J65" s="318">
        <f ca="1">+IF(ISERROR(HLOOKUP($B65,INDIRECT("'Monthly Resource Report'!"&amp;'HMPL Validation'!J$482021&amp;":"&amp;'HMPL Validation'!J$482022),'HMPL Validation'!J$482023,FALSE)),0,HLOOKUP($B65,INDIRECT("'Monthly Resource Report'!"&amp;'HMPL Validation'!J$482021&amp;":"&amp;'HMPL Validation'!J$482022),'HMPL Validation'!J$482023,FALSE))</f>
        <v>0.49091970666489387</v>
      </c>
      <c r="L65" s="301">
        <v>43160</v>
      </c>
      <c r="M65" s="294">
        <v>152</v>
      </c>
      <c r="N65" s="297">
        <v>5.1981256905599995</v>
      </c>
      <c r="O65" s="299">
        <v>7.0000000000000007E-2</v>
      </c>
      <c r="P65" s="295">
        <v>0.49</v>
      </c>
      <c r="Q65" s="294">
        <f ca="1">+IF(ISERROR(HLOOKUP($B65,INDIRECT("'Monthly Resource Report'!"&amp;'HMPL Validation'!Q$482021&amp;":"&amp;'HMPL Validation'!Q$482022),'HMPL Validation'!Q$482023,FALSE)),0,HLOOKUP($B65,INDIRECT("'Monthly Resource Report'!"&amp;'HMPL Validation'!Q$482021&amp;":"&amp;'HMPL Validation'!Q$482022),'HMPL Validation'!Q$482023,FALSE))</f>
        <v>152</v>
      </c>
      <c r="R65" s="297">
        <f ca="1">+IF(ISERROR(HLOOKUP($B65,INDIRECT("'Monthly Resource Report'!"&amp;'HMPL Validation'!R$482021&amp;":"&amp;'HMPL Validation'!R$482022),'HMPL Validation'!R$482023,FALSE)),0,HLOOKUP($B65,INDIRECT("'Monthly Resource Report'!"&amp;'HMPL Validation'!R$482021&amp;":"&amp;'HMPL Validation'!R$482022),'HMPL Validation'!R$482023,FALSE))</f>
        <v>5.1979970426691677</v>
      </c>
      <c r="S65" s="317">
        <f ca="1">+IF(ISERROR(HLOOKUP($B65,INDIRECT("'Monthly Resource Report'!"&amp;'HMPL Validation'!S$482021&amp;":"&amp;'HMPL Validation'!S$482022),'HMPL Validation'!S$482023,FALSE)),0,HLOOKUP($B65,INDIRECT("'Monthly Resource Report'!"&amp;'HMPL Validation'!S$482021&amp;":"&amp;'HMPL Validation'!S$482022),'HMPL Validation'!S$482023,FALSE))</f>
        <v>6.9729307517626307E-2</v>
      </c>
      <c r="T65" s="318">
        <f ca="1">+IF(ISERROR(HLOOKUP($B65,INDIRECT("'Monthly Resource Report'!"&amp;'HMPL Validation'!T$482021&amp;":"&amp;'HMPL Validation'!T$482022),'HMPL Validation'!T$482023,FALSE)),0,HLOOKUP($B65,INDIRECT("'Monthly Resource Report'!"&amp;'HMPL Validation'!T$482021&amp;":"&amp;'HMPL Validation'!T$482022),'HMPL Validation'!T$482023,FALSE))</f>
        <v>0.49175432598686392</v>
      </c>
    </row>
    <row r="66" spans="1:20">
      <c r="B66" s="301">
        <v>43191</v>
      </c>
      <c r="C66" s="294">
        <v>153</v>
      </c>
      <c r="D66" s="297">
        <v>5.1981256905599995</v>
      </c>
      <c r="E66" s="299">
        <v>7.0000000000000007E-2</v>
      </c>
      <c r="F66" s="295">
        <v>0.49</v>
      </c>
      <c r="G66" s="294">
        <f ca="1">+IF(ISERROR(HLOOKUP($B66,INDIRECT("'Monthly Resource Report'!"&amp;'HMPL Validation'!G$482021&amp;":"&amp;'HMPL Validation'!G$482022),'HMPL Validation'!G$482023,FALSE)),0,HLOOKUP($B66,INDIRECT("'Monthly Resource Report'!"&amp;'HMPL Validation'!G$482021&amp;":"&amp;'HMPL Validation'!G$482022),'HMPL Validation'!G$482023,FALSE))</f>
        <v>153</v>
      </c>
      <c r="H66" s="297">
        <f ca="1">+IF(ISERROR(HLOOKUP($B66,INDIRECT("'Monthly Resource Report'!"&amp;'HMPL Validation'!H$482021&amp;":"&amp;'HMPL Validation'!H$482022),'HMPL Validation'!H$482023,FALSE)),0,HLOOKUP($B66,INDIRECT("'Monthly Resource Report'!"&amp;'HMPL Validation'!H$482021&amp;":"&amp;'HMPL Validation'!H$482022),'HMPL Validation'!H$482023,FALSE))</f>
        <v>5.1980008399832007</v>
      </c>
      <c r="I66" s="317">
        <f ca="1">+IF(ISERROR(HLOOKUP($B66,INDIRECT("'Monthly Resource Report'!"&amp;'HMPL Validation'!I$482021&amp;":"&amp;'HMPL Validation'!I$482022),'HMPL Validation'!I$482023,FALSE)),0,HLOOKUP($B66,INDIRECT("'Monthly Resource Report'!"&amp;'HMPL Validation'!I$482021&amp;":"&amp;'HMPL Validation'!I$482022),'HMPL Validation'!I$482023,FALSE))</f>
        <v>6.9760577338538049E-2</v>
      </c>
      <c r="J66" s="318">
        <f ca="1">+IF(ISERROR(HLOOKUP($B66,INDIRECT("'Monthly Resource Report'!"&amp;'HMPL Validation'!J$482021&amp;":"&amp;'HMPL Validation'!J$482022),'HMPL Validation'!J$482023,FALSE)),0,HLOOKUP($B66,INDIRECT("'Monthly Resource Report'!"&amp;'HMPL Validation'!J$482021&amp;":"&amp;'HMPL Validation'!J$482022),'HMPL Validation'!J$482023,FALSE))</f>
        <v>0.49161829085519737</v>
      </c>
      <c r="L66" s="301">
        <v>43191</v>
      </c>
      <c r="M66" s="294">
        <v>152</v>
      </c>
      <c r="N66" s="297">
        <v>5.1981256905599995</v>
      </c>
      <c r="O66" s="299">
        <v>7.0000000000000007E-2</v>
      </c>
      <c r="P66" s="295">
        <v>0.49</v>
      </c>
      <c r="Q66" s="294">
        <f ca="1">+IF(ISERROR(HLOOKUP($B66,INDIRECT("'Monthly Resource Report'!"&amp;'HMPL Validation'!Q$482021&amp;":"&amp;'HMPL Validation'!Q$482022),'HMPL Validation'!Q$482023,FALSE)),0,HLOOKUP($B66,INDIRECT("'Monthly Resource Report'!"&amp;'HMPL Validation'!Q$482021&amp;":"&amp;'HMPL Validation'!Q$482022),'HMPL Validation'!Q$482023,FALSE))</f>
        <v>152</v>
      </c>
      <c r="R66" s="297">
        <f ca="1">+IF(ISERROR(HLOOKUP($B66,INDIRECT("'Monthly Resource Report'!"&amp;'HMPL Validation'!R$482021&amp;":"&amp;'HMPL Validation'!R$482022),'HMPL Validation'!R$482023,FALSE)),0,HLOOKUP($B66,INDIRECT("'Monthly Resource Report'!"&amp;'HMPL Validation'!R$482021&amp;":"&amp;'HMPL Validation'!R$482022),'HMPL Validation'!R$482023,FALSE))</f>
        <v>5.1979958753536186</v>
      </c>
      <c r="S66" s="317">
        <f ca="1">+IF(ISERROR(HLOOKUP($B66,INDIRECT("'Monthly Resource Report'!"&amp;'HMPL Validation'!S$482021&amp;":"&amp;'HMPL Validation'!S$482022),'HMPL Validation'!S$482023,FALSE)),0,HLOOKUP($B66,INDIRECT("'Monthly Resource Report'!"&amp;'HMPL Validation'!S$482021&amp;":"&amp;'HMPL Validation'!S$482022),'HMPL Validation'!S$482023,FALSE))</f>
        <v>6.9728809619841264E-2</v>
      </c>
      <c r="T66" s="318">
        <f ca="1">+IF(ISERROR(HLOOKUP($B66,INDIRECT("'Monthly Resource Report'!"&amp;'HMPL Validation'!T$482021&amp;":"&amp;'HMPL Validation'!T$482022),'HMPL Validation'!T$482023,FALSE)),0,HLOOKUP($B66,INDIRECT("'Monthly Resource Report'!"&amp;'HMPL Validation'!T$482021&amp;":"&amp;'HMPL Validation'!T$482022),'HMPL Validation'!T$482023,FALSE))</f>
        <v>0.49181272443350227</v>
      </c>
    </row>
    <row r="67" spans="1:20">
      <c r="B67" s="301">
        <v>43221</v>
      </c>
      <c r="C67" s="294">
        <v>153</v>
      </c>
      <c r="D67" s="297">
        <v>5.1981256905599995</v>
      </c>
      <c r="E67" s="299">
        <v>7.0000000000000007E-2</v>
      </c>
      <c r="F67" s="295">
        <v>0.49</v>
      </c>
      <c r="G67" s="294">
        <f ca="1">+IF(ISERROR(HLOOKUP($B67,INDIRECT("'Monthly Resource Report'!"&amp;'HMPL Validation'!G$482021&amp;":"&amp;'HMPL Validation'!G$482022),'HMPL Validation'!G$482023,FALSE)),0,HLOOKUP($B67,INDIRECT("'Monthly Resource Report'!"&amp;'HMPL Validation'!G$482021&amp;":"&amp;'HMPL Validation'!G$482022),'HMPL Validation'!G$482023,FALSE))</f>
        <v>153</v>
      </c>
      <c r="H67" s="297">
        <f ca="1">+IF(ISERROR(HLOOKUP($B67,INDIRECT("'Monthly Resource Report'!"&amp;'HMPL Validation'!H$482021&amp;":"&amp;'HMPL Validation'!H$482022),'HMPL Validation'!H$482023,FALSE)),0,HLOOKUP($B67,INDIRECT("'Monthly Resource Report'!"&amp;'HMPL Validation'!H$482021&amp;":"&amp;'HMPL Validation'!H$482022),'HMPL Validation'!H$482023,FALSE))</f>
        <v>5.1979985263933477</v>
      </c>
      <c r="I67" s="317">
        <f ca="1">+IF(ISERROR(HLOOKUP($B67,INDIRECT("'Monthly Resource Report'!"&amp;'HMPL Validation'!I$482021&amp;":"&amp;'HMPL Validation'!I$482022),'HMPL Validation'!I$482023,FALSE)),0,HLOOKUP($B67,INDIRECT("'Monthly Resource Report'!"&amp;'HMPL Validation'!I$482021&amp;":"&amp;'HMPL Validation'!I$482022),'HMPL Validation'!I$482023,FALSE))</f>
        <v>6.973528466516235E-2</v>
      </c>
      <c r="J67" s="318">
        <f ca="1">+IF(ISERROR(HLOOKUP($B67,INDIRECT("'Monthly Resource Report'!"&amp;'HMPL Validation'!J$482021&amp;":"&amp;'HMPL Validation'!J$482022),'HMPL Validation'!J$482023,FALSE)),0,HLOOKUP($B67,INDIRECT("'Monthly Resource Report'!"&amp;'HMPL Validation'!J$482021&amp;":"&amp;'HMPL Validation'!J$482022),'HMPL Validation'!J$482023,FALSE))</f>
        <v>0.49378020506641412</v>
      </c>
      <c r="L67" s="301">
        <v>43221</v>
      </c>
      <c r="M67" s="294">
        <v>152</v>
      </c>
      <c r="N67" s="297">
        <v>5.1981256905599995</v>
      </c>
      <c r="O67" s="299">
        <v>7.0000000000000007E-2</v>
      </c>
      <c r="P67" s="295">
        <v>0.49</v>
      </c>
      <c r="Q67" s="294">
        <f ca="1">+IF(ISERROR(HLOOKUP($B67,INDIRECT("'Monthly Resource Report'!"&amp;'HMPL Validation'!Q$482021&amp;":"&amp;'HMPL Validation'!Q$482022),'HMPL Validation'!Q$482023,FALSE)),0,HLOOKUP($B67,INDIRECT("'Monthly Resource Report'!"&amp;'HMPL Validation'!Q$482021&amp;":"&amp;'HMPL Validation'!Q$482022),'HMPL Validation'!Q$482023,FALSE))</f>
        <v>152</v>
      </c>
      <c r="R67" s="297">
        <f ca="1">+IF(ISERROR(HLOOKUP($B67,INDIRECT("'Monthly Resource Report'!"&amp;'HMPL Validation'!R$482021&amp;":"&amp;'HMPL Validation'!R$482022),'HMPL Validation'!R$482023,FALSE)),0,HLOOKUP($B67,INDIRECT("'Monthly Resource Report'!"&amp;'HMPL Validation'!R$482021&amp;":"&amp;'HMPL Validation'!R$482022),'HMPL Validation'!R$482023,FALSE))</f>
        <v>5.1979970850175681</v>
      </c>
      <c r="S67" s="317">
        <f ca="1">+IF(ISERROR(HLOOKUP($B67,INDIRECT("'Monthly Resource Report'!"&amp;'HMPL Validation'!S$482021&amp;":"&amp;'HMPL Validation'!S$482022),'HMPL Validation'!S$482023,FALSE)),0,HLOOKUP($B67,INDIRECT("'Monthly Resource Report'!"&amp;'HMPL Validation'!S$482021&amp;":"&amp;'HMPL Validation'!S$482022),'HMPL Validation'!S$482023,FALSE))</f>
        <v>6.9776443002061692E-2</v>
      </c>
      <c r="T67" s="318">
        <f ca="1">+IF(ISERROR(HLOOKUP($B67,INDIRECT("'Monthly Resource Report'!"&amp;'HMPL Validation'!T$482021&amp;":"&amp;'HMPL Validation'!T$482022),'HMPL Validation'!T$482023,FALSE)),0,HLOOKUP($B67,INDIRECT("'Monthly Resource Report'!"&amp;'HMPL Validation'!T$482021&amp;":"&amp;'HMPL Validation'!T$482022),'HMPL Validation'!T$482023,FALSE))</f>
        <v>0.49174177582336487</v>
      </c>
    </row>
    <row r="68" spans="1:20">
      <c r="B68" s="301">
        <v>43252</v>
      </c>
      <c r="C68" s="294">
        <v>153</v>
      </c>
      <c r="D68" s="297">
        <v>5.1981256905599995</v>
      </c>
      <c r="E68" s="299">
        <v>7.0000000000000007E-2</v>
      </c>
      <c r="F68" s="295">
        <v>0.49</v>
      </c>
      <c r="G68" s="294">
        <f ca="1">+IF(ISERROR(HLOOKUP($B68,INDIRECT("'Monthly Resource Report'!"&amp;'HMPL Validation'!G$482021&amp;":"&amp;'HMPL Validation'!G$482022),'HMPL Validation'!G$482023,FALSE)),0,HLOOKUP($B68,INDIRECT("'Monthly Resource Report'!"&amp;'HMPL Validation'!G$482021&amp;":"&amp;'HMPL Validation'!G$482022),'HMPL Validation'!G$482023,FALSE))</f>
        <v>153</v>
      </c>
      <c r="H68" s="297">
        <f ca="1">+IF(ISERROR(HLOOKUP($B68,INDIRECT("'Monthly Resource Report'!"&amp;'HMPL Validation'!H$482021&amp;":"&amp;'HMPL Validation'!H$482022),'HMPL Validation'!H$482023,FALSE)),0,HLOOKUP($B68,INDIRECT("'Monthly Resource Report'!"&amp;'HMPL Validation'!H$482021&amp;":"&amp;'HMPL Validation'!H$482022),'HMPL Validation'!H$482023,FALSE))</f>
        <v>5.1980053565659619</v>
      </c>
      <c r="I68" s="317">
        <f ca="1">+IF(ISERROR(HLOOKUP($B68,INDIRECT("'Monthly Resource Report'!"&amp;'HMPL Validation'!I$482021&amp;":"&amp;'HMPL Validation'!I$482022),'HMPL Validation'!I$482023,FALSE)),0,HLOOKUP($B68,INDIRECT("'Monthly Resource Report'!"&amp;'HMPL Validation'!I$482021&amp;":"&amp;'HMPL Validation'!I$482022),'HMPL Validation'!I$482023,FALSE))</f>
        <v>6.9780763923325814E-2</v>
      </c>
      <c r="J68" s="318">
        <f ca="1">+IF(ISERROR(HLOOKUP($B68,INDIRECT("'Monthly Resource Report'!"&amp;'HMPL Validation'!J$482021&amp;":"&amp;'HMPL Validation'!J$482022),'HMPL Validation'!J$482023,FALSE)),0,HLOOKUP($B68,INDIRECT("'Monthly Resource Report'!"&amp;'HMPL Validation'!J$482021&amp;":"&amp;'HMPL Validation'!J$482022),'HMPL Validation'!J$482023,FALSE))</f>
        <v>0.49094721086171161</v>
      </c>
      <c r="L68" s="301">
        <v>43252</v>
      </c>
      <c r="M68" s="294">
        <v>152</v>
      </c>
      <c r="N68" s="297">
        <v>5.1981256905599995</v>
      </c>
      <c r="O68" s="299">
        <v>7.0000000000000007E-2</v>
      </c>
      <c r="P68" s="295">
        <v>0.49</v>
      </c>
      <c r="Q68" s="294">
        <f ca="1">+IF(ISERROR(HLOOKUP($B68,INDIRECT("'Monthly Resource Report'!"&amp;'HMPL Validation'!Q$482021&amp;":"&amp;'HMPL Validation'!Q$482022),'HMPL Validation'!Q$482023,FALSE)),0,HLOOKUP($B68,INDIRECT("'Monthly Resource Report'!"&amp;'HMPL Validation'!Q$482021&amp;":"&amp;'HMPL Validation'!Q$482022),'HMPL Validation'!Q$482023,FALSE))</f>
        <v>152</v>
      </c>
      <c r="R68" s="297">
        <f ca="1">+IF(ISERROR(HLOOKUP($B68,INDIRECT("'Monthly Resource Report'!"&amp;'HMPL Validation'!R$482021&amp;":"&amp;'HMPL Validation'!R$482022),'HMPL Validation'!R$482023,FALSE)),0,HLOOKUP($B68,INDIRECT("'Monthly Resource Report'!"&amp;'HMPL Validation'!R$482021&amp;":"&amp;'HMPL Validation'!R$482022),'HMPL Validation'!R$482023,FALSE))</f>
        <v>5.1979967506265128</v>
      </c>
      <c r="S68" s="317">
        <f ca="1">+IF(ISERROR(HLOOKUP($B68,INDIRECT("'Monthly Resource Report'!"&amp;'HMPL Validation'!S$482021&amp;":"&amp;'HMPL Validation'!S$482022),'HMPL Validation'!S$482023,FALSE)),0,HLOOKUP($B68,INDIRECT("'Monthly Resource Report'!"&amp;'HMPL Validation'!S$482021&amp;":"&amp;'HMPL Validation'!S$482022),'HMPL Validation'!S$482023,FALSE))</f>
        <v>6.9771561372987456E-2</v>
      </c>
      <c r="T68" s="318">
        <f ca="1">+IF(ISERROR(HLOOKUP($B68,INDIRECT("'Monthly Resource Report'!"&amp;'HMPL Validation'!T$482021&amp;":"&amp;'HMPL Validation'!T$482022),'HMPL Validation'!T$482023,FALSE)),0,HLOOKUP($B68,INDIRECT("'Monthly Resource Report'!"&amp;'HMPL Validation'!T$482021&amp;":"&amp;'HMPL Validation'!T$482022),'HMPL Validation'!T$482023,FALSE))</f>
        <v>0.49222587195615308</v>
      </c>
    </row>
    <row r="69" spans="1:20">
      <c r="B69" s="301">
        <v>43282</v>
      </c>
      <c r="C69" s="294">
        <v>153</v>
      </c>
      <c r="D69" s="297">
        <v>5.1981256905599995</v>
      </c>
      <c r="E69" s="299">
        <v>7.0000000000000007E-2</v>
      </c>
      <c r="F69" s="295">
        <v>0.49</v>
      </c>
      <c r="G69" s="294">
        <f ca="1">+IF(ISERROR(HLOOKUP($B69,INDIRECT("'Monthly Resource Report'!"&amp;'HMPL Validation'!G$482021&amp;":"&amp;'HMPL Validation'!G$482022),'HMPL Validation'!G$482023,FALSE)),0,HLOOKUP($B69,INDIRECT("'Monthly Resource Report'!"&amp;'HMPL Validation'!G$482021&amp;":"&amp;'HMPL Validation'!G$482022),'HMPL Validation'!G$482023,FALSE))</f>
        <v>153</v>
      </c>
      <c r="H69" s="297">
        <f ca="1">+IF(ISERROR(HLOOKUP($B69,INDIRECT("'Monthly Resource Report'!"&amp;'HMPL Validation'!H$482021&amp;":"&amp;'HMPL Validation'!H$482022),'HMPL Validation'!H$482023,FALSE)),0,HLOOKUP($B69,INDIRECT("'Monthly Resource Report'!"&amp;'HMPL Validation'!H$482021&amp;":"&amp;'HMPL Validation'!H$482022),'HMPL Validation'!H$482023,FALSE))</f>
        <v>5.1980055904961562</v>
      </c>
      <c r="I69" s="317">
        <f ca="1">+IF(ISERROR(HLOOKUP($B69,INDIRECT("'Monthly Resource Report'!"&amp;'HMPL Validation'!I$482021&amp;":"&amp;'HMPL Validation'!I$482022),'HMPL Validation'!I$482023,FALSE)),0,HLOOKUP($B69,INDIRECT("'Monthly Resource Report'!"&amp;'HMPL Validation'!I$482021&amp;":"&amp;'HMPL Validation'!I$482022),'HMPL Validation'!I$482023,FALSE))</f>
        <v>6.9804126780887918E-2</v>
      </c>
      <c r="J69" s="318">
        <f ca="1">+IF(ISERROR(HLOOKUP($B69,INDIRECT("'Monthly Resource Report'!"&amp;'HMPL Validation'!J$482021&amp;":"&amp;'HMPL Validation'!J$482022),'HMPL Validation'!J$482023,FALSE)),0,HLOOKUP($B69,INDIRECT("'Monthly Resource Report'!"&amp;'HMPL Validation'!J$482021&amp;":"&amp;'HMPL Validation'!J$482022),'HMPL Validation'!J$482023,FALSE))</f>
        <v>0.49121012828748439</v>
      </c>
      <c r="L69" s="301">
        <v>43282</v>
      </c>
      <c r="M69" s="294">
        <v>152</v>
      </c>
      <c r="N69" s="297">
        <v>5.1981256905599995</v>
      </c>
      <c r="O69" s="299">
        <v>7.0000000000000007E-2</v>
      </c>
      <c r="P69" s="295">
        <v>0.49</v>
      </c>
      <c r="Q69" s="294">
        <f ca="1">+IF(ISERROR(HLOOKUP($B69,INDIRECT("'Monthly Resource Report'!"&amp;'HMPL Validation'!Q$482021&amp;":"&amp;'HMPL Validation'!Q$482022),'HMPL Validation'!Q$482023,FALSE)),0,HLOOKUP($B69,INDIRECT("'Monthly Resource Report'!"&amp;'HMPL Validation'!Q$482021&amp;":"&amp;'HMPL Validation'!Q$482022),'HMPL Validation'!Q$482023,FALSE))</f>
        <v>152</v>
      </c>
      <c r="R69" s="297">
        <f ca="1">+IF(ISERROR(HLOOKUP($B69,INDIRECT("'Monthly Resource Report'!"&amp;'HMPL Validation'!R$482021&amp;":"&amp;'HMPL Validation'!R$482022),'HMPL Validation'!R$482023,FALSE)),0,HLOOKUP($B69,INDIRECT("'Monthly Resource Report'!"&amp;'HMPL Validation'!R$482021&amp;":"&amp;'HMPL Validation'!R$482022),'HMPL Validation'!R$482023,FALSE))</f>
        <v>5.19799563573239</v>
      </c>
      <c r="S69" s="317">
        <f ca="1">+IF(ISERROR(HLOOKUP($B69,INDIRECT("'Monthly Resource Report'!"&amp;'HMPL Validation'!S$482021&amp;":"&amp;'HMPL Validation'!S$482022),'HMPL Validation'!S$482023,FALSE)),0,HLOOKUP($B69,INDIRECT("'Monthly Resource Report'!"&amp;'HMPL Validation'!S$482021&amp;":"&amp;'HMPL Validation'!S$482022),'HMPL Validation'!S$482023,FALSE))</f>
        <v>6.9803867182204368E-2</v>
      </c>
      <c r="T69" s="318">
        <f ca="1">+IF(ISERROR(HLOOKUP($B69,INDIRECT("'Monthly Resource Report'!"&amp;'HMPL Validation'!T$482021&amp;":"&amp;'HMPL Validation'!T$482022),'HMPL Validation'!T$482023,FALSE)),0,HLOOKUP($B69,INDIRECT("'Monthly Resource Report'!"&amp;'HMPL Validation'!T$482021&amp;":"&amp;'HMPL Validation'!T$482022),'HMPL Validation'!T$482023,FALSE))</f>
        <v>0.49170773777527949</v>
      </c>
    </row>
    <row r="70" spans="1:20">
      <c r="B70" s="301">
        <v>43313</v>
      </c>
      <c r="C70" s="294">
        <v>153</v>
      </c>
      <c r="D70" s="297">
        <v>5.1981256905599995</v>
      </c>
      <c r="E70" s="299">
        <v>7.0000000000000007E-2</v>
      </c>
      <c r="F70" s="295">
        <v>0.49</v>
      </c>
      <c r="G70" s="294">
        <f ca="1">+IF(ISERROR(HLOOKUP($B70,INDIRECT("'Monthly Resource Report'!"&amp;'HMPL Validation'!G$482021&amp;":"&amp;'HMPL Validation'!G$482022),'HMPL Validation'!G$482023,FALSE)),0,HLOOKUP($B70,INDIRECT("'Monthly Resource Report'!"&amp;'HMPL Validation'!G$482021&amp;":"&amp;'HMPL Validation'!G$482022),'HMPL Validation'!G$482023,FALSE))</f>
        <v>153</v>
      </c>
      <c r="H70" s="297">
        <f ca="1">+IF(ISERROR(HLOOKUP($B70,INDIRECT("'Monthly Resource Report'!"&amp;'HMPL Validation'!H$482021&amp;":"&amp;'HMPL Validation'!H$482022),'HMPL Validation'!H$482023,FALSE)),0,HLOOKUP($B70,INDIRECT("'Monthly Resource Report'!"&amp;'HMPL Validation'!H$482021&amp;":"&amp;'HMPL Validation'!H$482022),'HMPL Validation'!H$482023,FALSE))</f>
        <v>5.1980053935079615</v>
      </c>
      <c r="I70" s="317">
        <f ca="1">+IF(ISERROR(HLOOKUP($B70,INDIRECT("'Monthly Resource Report'!"&amp;'HMPL Validation'!I$482021&amp;":"&amp;'HMPL Validation'!I$482022),'HMPL Validation'!I$482023,FALSE)),0,HLOOKUP($B70,INDIRECT("'Monthly Resource Report'!"&amp;'HMPL Validation'!I$482021&amp;":"&amp;'HMPL Validation'!I$482022),'HMPL Validation'!I$482023,FALSE))</f>
        <v>6.983456497415802E-2</v>
      </c>
      <c r="J70" s="318">
        <f ca="1">+IF(ISERROR(HLOOKUP($B70,INDIRECT("'Monthly Resource Report'!"&amp;'HMPL Validation'!J$482021&amp;":"&amp;'HMPL Validation'!J$482022),'HMPL Validation'!J$482023,FALSE)),0,HLOOKUP($B70,INDIRECT("'Monthly Resource Report'!"&amp;'HMPL Validation'!J$482021&amp;":"&amp;'HMPL Validation'!J$482022),'HMPL Validation'!J$482023,FALSE))</f>
        <v>0.49089321925055263</v>
      </c>
      <c r="L70" s="301">
        <v>43313</v>
      </c>
      <c r="M70" s="294">
        <v>152</v>
      </c>
      <c r="N70" s="297">
        <v>5.1981256905599995</v>
      </c>
      <c r="O70" s="299">
        <v>7.0000000000000007E-2</v>
      </c>
      <c r="P70" s="295">
        <v>0.49</v>
      </c>
      <c r="Q70" s="294">
        <f ca="1">+IF(ISERROR(HLOOKUP($B70,INDIRECT("'Monthly Resource Report'!"&amp;'HMPL Validation'!Q$482021&amp;":"&amp;'HMPL Validation'!Q$482022),'HMPL Validation'!Q$482023,FALSE)),0,HLOOKUP($B70,INDIRECT("'Monthly Resource Report'!"&amp;'HMPL Validation'!Q$482021&amp;":"&amp;'HMPL Validation'!Q$482022),'HMPL Validation'!Q$482023,FALSE))</f>
        <v>152</v>
      </c>
      <c r="R70" s="297">
        <f ca="1">+IF(ISERROR(HLOOKUP($B70,INDIRECT("'Monthly Resource Report'!"&amp;'HMPL Validation'!R$482021&amp;":"&amp;'HMPL Validation'!R$482022),'HMPL Validation'!R$482023,FALSE)),0,HLOOKUP($B70,INDIRECT("'Monthly Resource Report'!"&amp;'HMPL Validation'!R$482021&amp;":"&amp;'HMPL Validation'!R$482022),'HMPL Validation'!R$482023,FALSE))</f>
        <v>5.1979964962960263</v>
      </c>
      <c r="S70" s="317">
        <f ca="1">+IF(ISERROR(HLOOKUP($B70,INDIRECT("'Monthly Resource Report'!"&amp;'HMPL Validation'!S$482021&amp;":"&amp;'HMPL Validation'!S$482022),'HMPL Validation'!S$482023,FALSE)),0,HLOOKUP($B70,INDIRECT("'Monthly Resource Report'!"&amp;'HMPL Validation'!S$482021&amp;":"&amp;'HMPL Validation'!S$482022),'HMPL Validation'!S$482023,FALSE))</f>
        <v>6.9824391563608507E-2</v>
      </c>
      <c r="T70" s="318">
        <f ca="1">+IF(ISERROR(HLOOKUP($B70,INDIRECT("'Monthly Resource Report'!"&amp;'HMPL Validation'!T$482021&amp;":"&amp;'HMPL Validation'!T$482022),'HMPL Validation'!T$482023,FALSE)),0,HLOOKUP($B70,INDIRECT("'Monthly Resource Report'!"&amp;'HMPL Validation'!T$482021&amp;":"&amp;'HMPL Validation'!T$482022),'HMPL Validation'!T$482023,FALSE))</f>
        <v>0.49170222943913972</v>
      </c>
    </row>
    <row r="71" spans="1:20">
      <c r="B71" s="301">
        <v>43344</v>
      </c>
      <c r="C71" s="294">
        <v>153</v>
      </c>
      <c r="D71" s="297">
        <v>5.1981256905599995</v>
      </c>
      <c r="E71" s="299">
        <v>7.0000000000000007E-2</v>
      </c>
      <c r="F71" s="295">
        <v>0.49</v>
      </c>
      <c r="G71" s="294">
        <f ca="1">+IF(ISERROR(HLOOKUP($B71,INDIRECT("'Monthly Resource Report'!"&amp;'HMPL Validation'!G$482021&amp;":"&amp;'HMPL Validation'!G$482022),'HMPL Validation'!G$482023,FALSE)),0,HLOOKUP($B71,INDIRECT("'Monthly Resource Report'!"&amp;'HMPL Validation'!G$482021&amp;":"&amp;'HMPL Validation'!G$482022),'HMPL Validation'!G$482023,FALSE))</f>
        <v>153</v>
      </c>
      <c r="H71" s="297">
        <f ca="1">+IF(ISERROR(HLOOKUP($B71,INDIRECT("'Monthly Resource Report'!"&amp;'HMPL Validation'!H$482021&amp;":"&amp;'HMPL Validation'!H$482022),'HMPL Validation'!H$482023,FALSE)),0,HLOOKUP($B71,INDIRECT("'Monthly Resource Report'!"&amp;'HMPL Validation'!H$482021&amp;":"&amp;'HMPL Validation'!H$482022),'HMPL Validation'!H$482023,FALSE))</f>
        <v>5.1980054301109089</v>
      </c>
      <c r="I71" s="317">
        <f ca="1">+IF(ISERROR(HLOOKUP($B71,INDIRECT("'Monthly Resource Report'!"&amp;'HMPL Validation'!I$482021&amp;":"&amp;'HMPL Validation'!I$482022),'HMPL Validation'!I$482023,FALSE)),0,HLOOKUP($B71,INDIRECT("'Monthly Resource Report'!"&amp;'HMPL Validation'!I$482021&amp;":"&amp;'HMPL Validation'!I$482022),'HMPL Validation'!I$482023,FALSE))</f>
        <v>6.9764599229076033E-2</v>
      </c>
      <c r="J71" s="318">
        <f ca="1">+IF(ISERROR(HLOOKUP($B71,INDIRECT("'Monthly Resource Report'!"&amp;'HMPL Validation'!J$482021&amp;":"&amp;'HMPL Validation'!J$482022),'HMPL Validation'!J$482023,FALSE)),0,HLOOKUP($B71,INDIRECT("'Monthly Resource Report'!"&amp;'HMPL Validation'!J$482021&amp;":"&amp;'HMPL Validation'!J$482022),'HMPL Validation'!J$482023,FALSE))</f>
        <v>0.49125421620207943</v>
      </c>
      <c r="L71" s="301">
        <v>43344</v>
      </c>
      <c r="M71" s="294">
        <v>152</v>
      </c>
      <c r="N71" s="297">
        <v>5.1981256905599995</v>
      </c>
      <c r="O71" s="299">
        <v>7.0000000000000007E-2</v>
      </c>
      <c r="P71" s="295">
        <v>0.49</v>
      </c>
      <c r="Q71" s="294">
        <f ca="1">+IF(ISERROR(HLOOKUP($B71,INDIRECT("'Monthly Resource Report'!"&amp;'HMPL Validation'!Q$482021&amp;":"&amp;'HMPL Validation'!Q$482022),'HMPL Validation'!Q$482023,FALSE)),0,HLOOKUP($B71,INDIRECT("'Monthly Resource Report'!"&amp;'HMPL Validation'!Q$482021&amp;":"&amp;'HMPL Validation'!Q$482022),'HMPL Validation'!Q$482023,FALSE))</f>
        <v>152</v>
      </c>
      <c r="R71" s="297">
        <f ca="1">+IF(ISERROR(HLOOKUP($B71,INDIRECT("'Monthly Resource Report'!"&amp;'HMPL Validation'!R$482021&amp;":"&amp;'HMPL Validation'!R$482022),'HMPL Validation'!R$482023,FALSE)),0,HLOOKUP($B71,INDIRECT("'Monthly Resource Report'!"&amp;'HMPL Validation'!R$482021&amp;":"&amp;'HMPL Validation'!R$482022),'HMPL Validation'!R$482023,FALSE))</f>
        <v>5.1979960862730836</v>
      </c>
      <c r="S71" s="317">
        <f ca="1">+IF(ISERROR(HLOOKUP($B71,INDIRECT("'Monthly Resource Report'!"&amp;'HMPL Validation'!S$482021&amp;":"&amp;'HMPL Validation'!S$482022),'HMPL Validation'!S$482023,FALSE)),0,HLOOKUP($B71,INDIRECT("'Monthly Resource Report'!"&amp;'HMPL Validation'!S$482021&amp;":"&amp;'HMPL Validation'!S$482022),'HMPL Validation'!S$482023,FALSE))</f>
        <v>6.9749152927494326E-2</v>
      </c>
      <c r="T71" s="318">
        <f ca="1">+IF(ISERROR(HLOOKUP($B71,INDIRECT("'Monthly Resource Report'!"&amp;'HMPL Validation'!T$482021&amp;":"&amp;'HMPL Validation'!T$482022),'HMPL Validation'!T$482023,FALSE)),0,HLOOKUP($B71,INDIRECT("'Monthly Resource Report'!"&amp;'HMPL Validation'!T$482021&amp;":"&amp;'HMPL Validation'!T$482022),'HMPL Validation'!T$482023,FALSE))</f>
        <v>0.49133973331309799</v>
      </c>
    </row>
    <row r="72" spans="1:20">
      <c r="B72" s="301">
        <v>43374</v>
      </c>
      <c r="C72" s="294">
        <v>153</v>
      </c>
      <c r="D72" s="297">
        <v>5.1981256905599995</v>
      </c>
      <c r="E72" s="299">
        <v>7.0000000000000007E-2</v>
      </c>
      <c r="F72" s="295">
        <v>0.49</v>
      </c>
      <c r="G72" s="294">
        <f ca="1">+IF(ISERROR(HLOOKUP($B72,INDIRECT("'Monthly Resource Report'!"&amp;'HMPL Validation'!G$482021&amp;":"&amp;'HMPL Validation'!G$482022),'HMPL Validation'!G$482023,FALSE)),0,HLOOKUP($B72,INDIRECT("'Monthly Resource Report'!"&amp;'HMPL Validation'!G$482021&amp;":"&amp;'HMPL Validation'!G$482022),'HMPL Validation'!G$482023,FALSE))</f>
        <v>153</v>
      </c>
      <c r="H72" s="297">
        <f ca="1">+IF(ISERROR(HLOOKUP($B72,INDIRECT("'Monthly Resource Report'!"&amp;'HMPL Validation'!H$482021&amp;":"&amp;'HMPL Validation'!H$482022),'HMPL Validation'!H$482023,FALSE)),0,HLOOKUP($B72,INDIRECT("'Monthly Resource Report'!"&amp;'HMPL Validation'!H$482021&amp;":"&amp;'HMPL Validation'!H$482022),'HMPL Validation'!H$482023,FALSE))</f>
        <v>5.1980053480236439</v>
      </c>
      <c r="I72" s="317">
        <f ca="1">+IF(ISERROR(HLOOKUP($B72,INDIRECT("'Monthly Resource Report'!"&amp;'HMPL Validation'!I$482021&amp;":"&amp;'HMPL Validation'!I$482022),'HMPL Validation'!I$482023,FALSE)),0,HLOOKUP($B72,INDIRECT("'Monthly Resource Report'!"&amp;'HMPL Validation'!I$482021&amp;":"&amp;'HMPL Validation'!I$482022),'HMPL Validation'!I$482023,FALSE))</f>
        <v>6.9794073514209007E-2</v>
      </c>
      <c r="J72" s="318">
        <f ca="1">+IF(ISERROR(HLOOKUP($B72,INDIRECT("'Monthly Resource Report'!"&amp;'HMPL Validation'!J$482021&amp;":"&amp;'HMPL Validation'!J$482022),'HMPL Validation'!J$482023,FALSE)),0,HLOOKUP($B72,INDIRECT("'Monthly Resource Report'!"&amp;'HMPL Validation'!J$482021&amp;":"&amp;'HMPL Validation'!J$482022),'HMPL Validation'!J$482023,FALSE))</f>
        <v>0.49091592080592705</v>
      </c>
      <c r="L72" s="301">
        <v>43374</v>
      </c>
      <c r="M72" s="294">
        <v>152</v>
      </c>
      <c r="N72" s="297">
        <v>5.1981256905599995</v>
      </c>
      <c r="O72" s="299">
        <v>7.0000000000000007E-2</v>
      </c>
      <c r="P72" s="295">
        <v>0.49</v>
      </c>
      <c r="Q72" s="294">
        <f ca="1">+IF(ISERROR(HLOOKUP($B72,INDIRECT("'Monthly Resource Report'!"&amp;'HMPL Validation'!Q$482021&amp;":"&amp;'HMPL Validation'!Q$482022),'HMPL Validation'!Q$482023,FALSE)),0,HLOOKUP($B72,INDIRECT("'Monthly Resource Report'!"&amp;'HMPL Validation'!Q$482021&amp;":"&amp;'HMPL Validation'!Q$482022),'HMPL Validation'!Q$482023,FALSE))</f>
        <v>152</v>
      </c>
      <c r="R72" s="297">
        <f ca="1">+IF(ISERROR(HLOOKUP($B72,INDIRECT("'Monthly Resource Report'!"&amp;'HMPL Validation'!R$482021&amp;":"&amp;'HMPL Validation'!R$482022),'HMPL Validation'!R$482023,FALSE)),0,HLOOKUP($B72,INDIRECT("'Monthly Resource Report'!"&amp;'HMPL Validation'!R$482021&amp;":"&amp;'HMPL Validation'!R$482022),'HMPL Validation'!R$482023,FALSE))</f>
        <v>5.1979973393958856</v>
      </c>
      <c r="S72" s="317">
        <f ca="1">+IF(ISERROR(HLOOKUP($B72,INDIRECT("'Monthly Resource Report'!"&amp;'HMPL Validation'!S$482021&amp;":"&amp;'HMPL Validation'!S$482022),'HMPL Validation'!S$482023,FALSE)),0,HLOOKUP($B72,INDIRECT("'Monthly Resource Report'!"&amp;'HMPL Validation'!S$482021&amp;":"&amp;'HMPL Validation'!S$482022),'HMPL Validation'!S$482023,FALSE))</f>
        <v>6.9789046111518482E-2</v>
      </c>
      <c r="T72" s="318">
        <f ca="1">+IF(ISERROR(HLOOKUP($B72,INDIRECT("'Monthly Resource Report'!"&amp;'HMPL Validation'!T$482021&amp;":"&amp;'HMPL Validation'!T$482022),'HMPL Validation'!T$482023,FALSE)),0,HLOOKUP($B72,INDIRECT("'Monthly Resource Report'!"&amp;'HMPL Validation'!T$482021&amp;":"&amp;'HMPL Validation'!T$482022),'HMPL Validation'!T$482023,FALSE))</f>
        <v>0.49172944348874398</v>
      </c>
    </row>
    <row r="73" spans="1:20">
      <c r="B73" s="301">
        <v>43405</v>
      </c>
      <c r="C73" s="294">
        <v>153</v>
      </c>
      <c r="D73" s="297">
        <v>5.1981256905599995</v>
      </c>
      <c r="E73" s="299">
        <v>7.0000000000000007E-2</v>
      </c>
      <c r="F73" s="295">
        <v>0.49</v>
      </c>
      <c r="G73" s="294">
        <f ca="1">+IF(ISERROR(HLOOKUP($B73,INDIRECT("'Monthly Resource Report'!"&amp;'HMPL Validation'!G$482021&amp;":"&amp;'HMPL Validation'!G$482022),'HMPL Validation'!G$482023,FALSE)),0,HLOOKUP($B73,INDIRECT("'Monthly Resource Report'!"&amp;'HMPL Validation'!G$482021&amp;":"&amp;'HMPL Validation'!G$482022),'HMPL Validation'!G$482023,FALSE))</f>
        <v>153</v>
      </c>
      <c r="H73" s="297">
        <f ca="1">+IF(ISERROR(HLOOKUP($B73,INDIRECT("'Monthly Resource Report'!"&amp;'HMPL Validation'!H$482021&amp;":"&amp;'HMPL Validation'!H$482022),'HMPL Validation'!H$482023,FALSE)),0,HLOOKUP($B73,INDIRECT("'Monthly Resource Report'!"&amp;'HMPL Validation'!H$482021&amp;":"&amp;'HMPL Validation'!H$482022),'HMPL Validation'!H$482023,FALSE))</f>
        <v>5.1980042394119117</v>
      </c>
      <c r="I73" s="317">
        <f ca="1">+IF(ISERROR(HLOOKUP($B73,INDIRECT("'Monthly Resource Report'!"&amp;'HMPL Validation'!I$482021&amp;":"&amp;'HMPL Validation'!I$482022),'HMPL Validation'!I$482023,FALSE)),0,HLOOKUP($B73,INDIRECT("'Monthly Resource Report'!"&amp;'HMPL Validation'!I$482021&amp;":"&amp;'HMPL Validation'!I$482022),'HMPL Validation'!I$482023,FALSE))</f>
        <v>6.9785348172885606E-2</v>
      </c>
      <c r="J73" s="318">
        <f ca="1">+IF(ISERROR(HLOOKUP($B73,INDIRECT("'Monthly Resource Report'!"&amp;'HMPL Validation'!J$482021&amp;":"&amp;'HMPL Validation'!J$482022),'HMPL Validation'!J$482023,FALSE)),0,HLOOKUP($B73,INDIRECT("'Monthly Resource Report'!"&amp;'HMPL Validation'!J$482021&amp;":"&amp;'HMPL Validation'!J$482022),'HMPL Validation'!J$482023,FALSE))</f>
        <v>0.49125415124023308</v>
      </c>
      <c r="L73" s="301">
        <v>43405</v>
      </c>
      <c r="M73" s="294">
        <v>152</v>
      </c>
      <c r="N73" s="297">
        <v>5.1981256905599995</v>
      </c>
      <c r="O73" s="299">
        <v>7.0000000000000007E-2</v>
      </c>
      <c r="P73" s="295">
        <v>0.49</v>
      </c>
      <c r="Q73" s="294">
        <f ca="1">+IF(ISERROR(HLOOKUP($B73,INDIRECT("'Monthly Resource Report'!"&amp;'HMPL Validation'!Q$482021&amp;":"&amp;'HMPL Validation'!Q$482022),'HMPL Validation'!Q$482023,FALSE)),0,HLOOKUP($B73,INDIRECT("'Monthly Resource Report'!"&amp;'HMPL Validation'!Q$482021&amp;":"&amp;'HMPL Validation'!Q$482022),'HMPL Validation'!Q$482023,FALSE))</f>
        <v>152</v>
      </c>
      <c r="R73" s="297">
        <f ca="1">+IF(ISERROR(HLOOKUP($B73,INDIRECT("'Monthly Resource Report'!"&amp;'HMPL Validation'!R$482021&amp;":"&amp;'HMPL Validation'!R$482022),'HMPL Validation'!R$482023,FALSE)),0,HLOOKUP($B73,INDIRECT("'Monthly Resource Report'!"&amp;'HMPL Validation'!R$482021&amp;":"&amp;'HMPL Validation'!R$482022),'HMPL Validation'!R$482023,FALSE))</f>
        <v>5.1979977638164199</v>
      </c>
      <c r="S73" s="317">
        <f ca="1">+IF(ISERROR(HLOOKUP($B73,INDIRECT("'Monthly Resource Report'!"&amp;'HMPL Validation'!S$482021&amp;":"&amp;'HMPL Validation'!S$482022),'HMPL Validation'!S$482023,FALSE)),0,HLOOKUP($B73,INDIRECT("'Monthly Resource Report'!"&amp;'HMPL Validation'!S$482021&amp;":"&amp;'HMPL Validation'!S$482022),'HMPL Validation'!S$482023,FALSE))</f>
        <v>6.9768317438058045E-2</v>
      </c>
      <c r="T73" s="318">
        <f ca="1">+IF(ISERROR(HLOOKUP($B73,INDIRECT("'Monthly Resource Report'!"&amp;'HMPL Validation'!T$482021&amp;":"&amp;'HMPL Validation'!T$482022),'HMPL Validation'!T$482023,FALSE)),0,HLOOKUP($B73,INDIRECT("'Monthly Resource Report'!"&amp;'HMPL Validation'!T$482021&amp;":"&amp;'HMPL Validation'!T$482022),'HMPL Validation'!T$482023,FALSE))</f>
        <v>0.49134626650990376</v>
      </c>
    </row>
    <row r="74" spans="1:20" s="29" customFormat="1">
      <c r="A74" s="41"/>
      <c r="B74" s="301">
        <v>43435</v>
      </c>
      <c r="C74" s="294">
        <v>153</v>
      </c>
      <c r="D74" s="297">
        <v>5.1981256905599995</v>
      </c>
      <c r="E74" s="299">
        <v>7.0000000000000007E-2</v>
      </c>
      <c r="F74" s="295">
        <v>0.49</v>
      </c>
      <c r="G74" s="294">
        <f ca="1">+IF(ISERROR(HLOOKUP($B74,INDIRECT("'Monthly Resource Report'!"&amp;'HMPL Validation'!G$482021&amp;":"&amp;'HMPL Validation'!G$482022),'HMPL Validation'!G$482023,FALSE)),0,HLOOKUP($B74,INDIRECT("'Monthly Resource Report'!"&amp;'HMPL Validation'!G$482021&amp;":"&amp;'HMPL Validation'!G$482022),'HMPL Validation'!G$482023,FALSE))</f>
        <v>153</v>
      </c>
      <c r="H74" s="297">
        <f ca="1">+IF(ISERROR(HLOOKUP($B74,INDIRECT("'Monthly Resource Report'!"&amp;'HMPL Validation'!H$482021&amp;":"&amp;'HMPL Validation'!H$482022),'HMPL Validation'!H$482023,FALSE)),0,HLOOKUP($B74,INDIRECT("'Monthly Resource Report'!"&amp;'HMPL Validation'!H$482021&amp;":"&amp;'HMPL Validation'!H$482022),'HMPL Validation'!H$482023,FALSE))</f>
        <v>5.1980056899862275</v>
      </c>
      <c r="I74" s="317">
        <f ca="1">+IF(ISERROR(HLOOKUP($B74,INDIRECT("'Monthly Resource Report'!"&amp;'HMPL Validation'!I$482021&amp;":"&amp;'HMPL Validation'!I$482022),'HMPL Validation'!I$482023,FALSE)),0,HLOOKUP($B74,INDIRECT("'Monthly Resource Report'!"&amp;'HMPL Validation'!I$482021&amp;":"&amp;'HMPL Validation'!I$482022),'HMPL Validation'!I$482023,FALSE))</f>
        <v>6.9799532031265127E-2</v>
      </c>
      <c r="J74" s="318">
        <f ca="1">+IF(ISERROR(HLOOKUP($B74,INDIRECT("'Monthly Resource Report'!"&amp;'HMPL Validation'!J$482021&amp;":"&amp;'HMPL Validation'!J$482022),'HMPL Validation'!J$482023,FALSE)),0,HLOOKUP($B74,INDIRECT("'Monthly Resource Report'!"&amp;'HMPL Validation'!J$482021&amp;":"&amp;'HMPL Validation'!J$482022),'HMPL Validation'!J$482023,FALSE))</f>
        <v>0.49151122595526781</v>
      </c>
      <c r="L74" s="301">
        <v>43435</v>
      </c>
      <c r="M74" s="294">
        <v>152</v>
      </c>
      <c r="N74" s="297">
        <v>5.1981256905599995</v>
      </c>
      <c r="O74" s="299">
        <v>7.0000000000000007E-2</v>
      </c>
      <c r="P74" s="295">
        <v>0.49</v>
      </c>
      <c r="Q74" s="294">
        <f ca="1">+IF(ISERROR(HLOOKUP($B74,INDIRECT("'Monthly Resource Report'!"&amp;'HMPL Validation'!Q$482021&amp;":"&amp;'HMPL Validation'!Q$482022),'HMPL Validation'!Q$482023,FALSE)),0,HLOOKUP($B74,INDIRECT("'Monthly Resource Report'!"&amp;'HMPL Validation'!Q$482021&amp;":"&amp;'HMPL Validation'!Q$482022),'HMPL Validation'!Q$482023,FALSE))</f>
        <v>152</v>
      </c>
      <c r="R74" s="297">
        <f ca="1">+IF(ISERROR(HLOOKUP($B74,INDIRECT("'Monthly Resource Report'!"&amp;'HMPL Validation'!R$482021&amp;":"&amp;'HMPL Validation'!R$482022),'HMPL Validation'!R$482023,FALSE)),0,HLOOKUP($B74,INDIRECT("'Monthly Resource Report'!"&amp;'HMPL Validation'!R$482021&amp;":"&amp;'HMPL Validation'!R$482022),'HMPL Validation'!R$482023,FALSE))</f>
        <v>5.1979965181742305</v>
      </c>
      <c r="S74" s="317">
        <f ca="1">+IF(ISERROR(HLOOKUP($B74,INDIRECT("'Monthly Resource Report'!"&amp;'HMPL Validation'!S$482021&amp;":"&amp;'HMPL Validation'!S$482022),'HMPL Validation'!S$482023,FALSE)),0,HLOOKUP($B74,INDIRECT("'Monthly Resource Report'!"&amp;'HMPL Validation'!S$482021&amp;":"&amp;'HMPL Validation'!S$482022),'HMPL Validation'!S$482023,FALSE))</f>
        <v>6.9798145947163909E-2</v>
      </c>
      <c r="T74" s="318">
        <f ca="1">+IF(ISERROR(HLOOKUP($B74,INDIRECT("'Monthly Resource Report'!"&amp;'HMPL Validation'!T$482021&amp;":"&amp;'HMPL Validation'!T$482022),'HMPL Validation'!T$482023,FALSE)),0,HLOOKUP($B74,INDIRECT("'Monthly Resource Report'!"&amp;'HMPL Validation'!T$482021&amp;":"&amp;'HMPL Validation'!T$482022),'HMPL Validation'!T$482023,FALSE))</f>
        <v>0.49171673419716</v>
      </c>
    </row>
    <row r="75" spans="1:20" s="461" customFormat="1">
      <c r="B75" s="301">
        <v>43466</v>
      </c>
      <c r="C75" s="294">
        <v>153</v>
      </c>
      <c r="D75" s="297">
        <v>5.3337967710836152</v>
      </c>
      <c r="E75" s="299">
        <v>7.0000000000000007E-2</v>
      </c>
      <c r="F75" s="295">
        <v>0.49</v>
      </c>
      <c r="G75" s="294">
        <f ca="1">+IF(ISERROR(HLOOKUP($B75,INDIRECT("'Monthly Resource Report'!"&amp;'HMPL Validation'!G$482021&amp;":"&amp;'HMPL Validation'!G$482022),'HMPL Validation'!G$482023,FALSE)),0,HLOOKUP($B75,INDIRECT("'Monthly Resource Report'!"&amp;'HMPL Validation'!G$482021&amp;":"&amp;'HMPL Validation'!G$482022),'HMPL Validation'!G$482023,FALSE))</f>
        <v>153</v>
      </c>
      <c r="H75" s="297">
        <f ca="1">+IF(ISERROR(HLOOKUP($B75,INDIRECT("'Monthly Resource Report'!"&amp;'HMPL Validation'!H$482021&amp;":"&amp;'HMPL Validation'!H$482022),'HMPL Validation'!H$482023,FALSE)),0,HLOOKUP($B75,INDIRECT("'Monthly Resource Report'!"&amp;'HMPL Validation'!H$482021&amp;":"&amp;'HMPL Validation'!H$482022),'HMPL Validation'!H$482023,FALSE))</f>
        <v>5.3340000989021856</v>
      </c>
      <c r="I75" s="317">
        <f ca="1">+IF(ISERROR(HLOOKUP($B75,INDIRECT("'Monthly Resource Report'!"&amp;'HMPL Validation'!I$482021&amp;":"&amp;'HMPL Validation'!I$482022),'HMPL Validation'!I$482023,FALSE)),0,HLOOKUP($B75,INDIRECT("'Monthly Resource Report'!"&amp;'HMPL Validation'!I$482021&amp;":"&amp;'HMPL Validation'!I$482022),'HMPL Validation'!I$482023,FALSE))</f>
        <v>6.9857226549309981E-2</v>
      </c>
      <c r="J75" s="318">
        <f ca="1">+IF(ISERROR(HLOOKUP($B75,INDIRECT("'Monthly Resource Report'!"&amp;'HMPL Validation'!J$482021&amp;":"&amp;'HMPL Validation'!J$482022),'HMPL Validation'!J$482023,FALSE)),0,HLOOKUP($B75,INDIRECT("'Monthly Resource Report'!"&amp;'HMPL Validation'!J$482021&amp;":"&amp;'HMPL Validation'!J$482022),'HMPL Validation'!J$482023,FALSE))</f>
        <v>0.49121417633524567</v>
      </c>
      <c r="L75" s="301">
        <v>43466</v>
      </c>
      <c r="M75" s="294">
        <v>152</v>
      </c>
      <c r="N75" s="297">
        <v>5.3337967710836152</v>
      </c>
      <c r="O75" s="299">
        <v>7.0000000000000007E-2</v>
      </c>
      <c r="P75" s="295">
        <v>0.49</v>
      </c>
      <c r="Q75" s="294">
        <f ca="1">+IF(ISERROR(HLOOKUP($B75,INDIRECT("'Monthly Resource Report'!"&amp;'HMPL Validation'!Q$482021&amp;":"&amp;'HMPL Validation'!Q$482022),'HMPL Validation'!Q$482023,FALSE)),0,HLOOKUP($B75,INDIRECT("'Monthly Resource Report'!"&amp;'HMPL Validation'!Q$482021&amp;":"&amp;'HMPL Validation'!Q$482022),'HMPL Validation'!Q$482023,FALSE))</f>
        <v>152</v>
      </c>
      <c r="R75" s="297">
        <f ca="1">+IF(ISERROR(HLOOKUP($B75,INDIRECT("'Monthly Resource Report'!"&amp;'HMPL Validation'!R$482021&amp;":"&amp;'HMPL Validation'!R$482022),'HMPL Validation'!R$482023,FALSE)),0,HLOOKUP($B75,INDIRECT("'Monthly Resource Report'!"&amp;'HMPL Validation'!R$482021&amp;":"&amp;'HMPL Validation'!R$482022),'HMPL Validation'!R$482023,FALSE))</f>
        <v>5.3339982496174834</v>
      </c>
      <c r="S75" s="317">
        <f ca="1">+IF(ISERROR(HLOOKUP($B75,INDIRECT("'Monthly Resource Report'!"&amp;'HMPL Validation'!S$482021&amp;":"&amp;'HMPL Validation'!S$482022),'HMPL Validation'!S$482023,FALSE)),0,HLOOKUP($B75,INDIRECT("'Monthly Resource Report'!"&amp;'HMPL Validation'!S$482021&amp;":"&amp;'HMPL Validation'!S$482022),'HMPL Validation'!S$482023,FALSE))</f>
        <v>6.9850574241753935E-2</v>
      </c>
      <c r="T75" s="318">
        <f ca="1">+IF(ISERROR(HLOOKUP($B75,INDIRECT("'Monthly Resource Report'!"&amp;'HMPL Validation'!T$482021&amp;":"&amp;'HMPL Validation'!T$482022),'HMPL Validation'!T$482023,FALSE)),0,HLOOKUP($B75,INDIRECT("'Monthly Resource Report'!"&amp;'HMPL Validation'!T$482021&amp;":"&amp;'HMPL Validation'!T$482022),'HMPL Validation'!T$482023,FALSE))</f>
        <v>0.49127932059102009</v>
      </c>
    </row>
    <row r="76" spans="1:20" s="461" customFormat="1">
      <c r="B76" s="301">
        <v>43497</v>
      </c>
      <c r="C76" s="294">
        <v>153</v>
      </c>
      <c r="D76" s="297">
        <v>5.3337967710836152</v>
      </c>
      <c r="E76" s="299">
        <v>7.0000000000000007E-2</v>
      </c>
      <c r="F76" s="295">
        <v>0.49</v>
      </c>
      <c r="G76" s="294">
        <f ca="1">+IF(ISERROR(HLOOKUP($B76,INDIRECT("'Monthly Resource Report'!"&amp;'HMPL Validation'!G$482021&amp;":"&amp;'HMPL Validation'!G$482022),'HMPL Validation'!G$482023,FALSE)),0,HLOOKUP($B76,INDIRECT("'Monthly Resource Report'!"&amp;'HMPL Validation'!G$482021&amp;":"&amp;'HMPL Validation'!G$482022),'HMPL Validation'!G$482023,FALSE))</f>
        <v>153</v>
      </c>
      <c r="H76" s="297">
        <f ca="1">+IF(ISERROR(HLOOKUP($B76,INDIRECT("'Monthly Resource Report'!"&amp;'HMPL Validation'!H$482021&amp;":"&amp;'HMPL Validation'!H$482022),'HMPL Validation'!H$482023,FALSE)),0,HLOOKUP($B76,INDIRECT("'Monthly Resource Report'!"&amp;'HMPL Validation'!H$482021&amp;":"&amp;'HMPL Validation'!H$482022),'HMPL Validation'!H$482023,FALSE))</f>
        <v>5.3339995678011887</v>
      </c>
      <c r="I76" s="317">
        <f ca="1">+IF(ISERROR(HLOOKUP($B76,INDIRECT("'Monthly Resource Report'!"&amp;'HMPL Validation'!I$482021&amp;":"&amp;'HMPL Validation'!I$482022),'HMPL Validation'!I$482023,FALSE)),0,HLOOKUP($B76,INDIRECT("'Monthly Resource Report'!"&amp;'HMPL Validation'!I$482021&amp;":"&amp;'HMPL Validation'!I$482022),'HMPL Validation'!I$482023,FALSE))</f>
        <v>6.98793710884828E-2</v>
      </c>
      <c r="J76" s="318">
        <f ca="1">+IF(ISERROR(HLOOKUP($B76,INDIRECT("'Monthly Resource Report'!"&amp;'HMPL Validation'!J$482021&amp;":"&amp;'HMPL Validation'!J$482022),'HMPL Validation'!J$482023,FALSE)),0,HLOOKUP($B76,INDIRECT("'Monthly Resource Report'!"&amp;'HMPL Validation'!J$482021&amp;":"&amp;'HMPL Validation'!J$482022),'HMPL Validation'!J$482023,FALSE))</f>
        <v>0.49197819195070897</v>
      </c>
      <c r="L76" s="301">
        <v>43497</v>
      </c>
      <c r="M76" s="294">
        <v>152</v>
      </c>
      <c r="N76" s="297">
        <v>5.3337967710836152</v>
      </c>
      <c r="O76" s="299">
        <v>7.0000000000000007E-2</v>
      </c>
      <c r="P76" s="295">
        <v>0.49</v>
      </c>
      <c r="Q76" s="294">
        <f ca="1">+IF(ISERROR(HLOOKUP($B76,INDIRECT("'Monthly Resource Report'!"&amp;'HMPL Validation'!Q$482021&amp;":"&amp;'HMPL Validation'!Q$482022),'HMPL Validation'!Q$482023,FALSE)),0,HLOOKUP($B76,INDIRECT("'Monthly Resource Report'!"&amp;'HMPL Validation'!Q$482021&amp;":"&amp;'HMPL Validation'!Q$482022),'HMPL Validation'!Q$482023,FALSE))</f>
        <v>152</v>
      </c>
      <c r="R76" s="297">
        <f ca="1">+IF(ISERROR(HLOOKUP($B76,INDIRECT("'Monthly Resource Report'!"&amp;'HMPL Validation'!R$482021&amp;":"&amp;'HMPL Validation'!R$482022),'HMPL Validation'!R$482023,FALSE)),0,HLOOKUP($B76,INDIRECT("'Monthly Resource Report'!"&amp;'HMPL Validation'!R$482021&amp;":"&amp;'HMPL Validation'!R$482022),'HMPL Validation'!R$482023,FALSE))</f>
        <v>5.3339992142346908</v>
      </c>
      <c r="S76" s="317">
        <f ca="1">+IF(ISERROR(HLOOKUP($B76,INDIRECT("'Monthly Resource Report'!"&amp;'HMPL Validation'!S$482021&amp;":"&amp;'HMPL Validation'!S$482022),'HMPL Validation'!S$482023,FALSE)),0,HLOOKUP($B76,INDIRECT("'Monthly Resource Report'!"&amp;'HMPL Validation'!S$482021&amp;":"&amp;'HMPL Validation'!S$482022),'HMPL Validation'!S$482023,FALSE))</f>
        <v>6.9876685119934598E-2</v>
      </c>
      <c r="T76" s="318">
        <f ca="1">+IF(ISERROR(HLOOKUP($B76,INDIRECT("'Monthly Resource Report'!"&amp;'HMPL Validation'!T$482021&amp;":"&amp;'HMPL Validation'!T$482022),'HMPL Validation'!T$482023,FALSE)),0,HLOOKUP($B76,INDIRECT("'Monthly Resource Report'!"&amp;'HMPL Validation'!T$482021&amp;":"&amp;'HMPL Validation'!T$482022),'HMPL Validation'!T$482023,FALSE))</f>
        <v>0.49186760882124075</v>
      </c>
    </row>
    <row r="77" spans="1:20" s="461" customFormat="1">
      <c r="B77" s="301">
        <v>43525</v>
      </c>
      <c r="C77" s="294">
        <v>153</v>
      </c>
      <c r="D77" s="297">
        <v>5.3337967710836152</v>
      </c>
      <c r="E77" s="299">
        <v>7.0000000000000007E-2</v>
      </c>
      <c r="F77" s="295">
        <v>0.49</v>
      </c>
      <c r="G77" s="294">
        <f ca="1">+IF(ISERROR(HLOOKUP($B77,INDIRECT("'Monthly Resource Report'!"&amp;'HMPL Validation'!G$482021&amp;":"&amp;'HMPL Validation'!G$482022),'HMPL Validation'!G$482023,FALSE)),0,HLOOKUP($B77,INDIRECT("'Monthly Resource Report'!"&amp;'HMPL Validation'!G$482021&amp;":"&amp;'HMPL Validation'!G$482022),'HMPL Validation'!G$482023,FALSE))</f>
        <v>153</v>
      </c>
      <c r="H77" s="297">
        <f ca="1">+IF(ISERROR(HLOOKUP($B77,INDIRECT("'Monthly Resource Report'!"&amp;'HMPL Validation'!H$482021&amp;":"&amp;'HMPL Validation'!H$482022),'HMPL Validation'!H$482023,FALSE)),0,HLOOKUP($B77,INDIRECT("'Monthly Resource Report'!"&amp;'HMPL Validation'!H$482021&amp;":"&amp;'HMPL Validation'!H$482022),'HMPL Validation'!H$482023,FALSE))</f>
        <v>5.3340005381219546</v>
      </c>
      <c r="I77" s="317">
        <f ca="1">+IF(ISERROR(HLOOKUP($B77,INDIRECT("'Monthly Resource Report'!"&amp;'HMPL Validation'!I$482021&amp;":"&amp;'HMPL Validation'!I$482022),'HMPL Validation'!I$482023,FALSE)),0,HLOOKUP($B77,INDIRECT("'Monthly Resource Report'!"&amp;'HMPL Validation'!I$482021&amp;":"&amp;'HMPL Validation'!I$482022),'HMPL Validation'!I$482023,FALSE))</f>
        <v>6.9825887347580787E-2</v>
      </c>
      <c r="J77" s="318">
        <f ca="1">+IF(ISERROR(HLOOKUP($B77,INDIRECT("'Monthly Resource Report'!"&amp;'HMPL Validation'!J$482021&amp;":"&amp;'HMPL Validation'!J$482022),'HMPL Validation'!J$482023,FALSE)),0,HLOOKUP($B77,INDIRECT("'Monthly Resource Report'!"&amp;'HMPL Validation'!J$482021&amp;":"&amp;'HMPL Validation'!J$482022),'HMPL Validation'!J$482023,FALSE))</f>
        <v>0.49121526977328189</v>
      </c>
      <c r="L77" s="301">
        <v>43525</v>
      </c>
      <c r="M77" s="294">
        <v>152</v>
      </c>
      <c r="N77" s="297">
        <v>5.3337967710836152</v>
      </c>
      <c r="O77" s="299">
        <v>7.0000000000000007E-2</v>
      </c>
      <c r="P77" s="295">
        <v>0.49</v>
      </c>
      <c r="Q77" s="294">
        <f ca="1">+IF(ISERROR(HLOOKUP($B77,INDIRECT("'Monthly Resource Report'!"&amp;'HMPL Validation'!Q$482021&amp;":"&amp;'HMPL Validation'!Q$482022),'HMPL Validation'!Q$482023,FALSE)),0,HLOOKUP($B77,INDIRECT("'Monthly Resource Report'!"&amp;'HMPL Validation'!Q$482021&amp;":"&amp;'HMPL Validation'!Q$482022),'HMPL Validation'!Q$482023,FALSE))</f>
        <v>152</v>
      </c>
      <c r="R77" s="297">
        <f ca="1">+IF(ISERROR(HLOOKUP($B77,INDIRECT("'Monthly Resource Report'!"&amp;'HMPL Validation'!R$482021&amp;":"&amp;'HMPL Validation'!R$482022),'HMPL Validation'!R$482023,FALSE)),0,HLOOKUP($B77,INDIRECT("'Monthly Resource Report'!"&amp;'HMPL Validation'!R$482021&amp;":"&amp;'HMPL Validation'!R$482022),'HMPL Validation'!R$482023,FALSE))</f>
        <v>5.333998825302495</v>
      </c>
      <c r="S77" s="317">
        <f ca="1">+IF(ISERROR(HLOOKUP($B77,INDIRECT("'Monthly Resource Report'!"&amp;'HMPL Validation'!S$482021&amp;":"&amp;'HMPL Validation'!S$482022),'HMPL Validation'!S$482023,FALSE)),0,HLOOKUP($B77,INDIRECT("'Monthly Resource Report'!"&amp;'HMPL Validation'!S$482021&amp;":"&amp;'HMPL Validation'!S$482022),'HMPL Validation'!S$482023,FALSE))</f>
        <v>6.9821958069559709E-2</v>
      </c>
      <c r="T77" s="318">
        <f ca="1">+IF(ISERROR(HLOOKUP($B77,INDIRECT("'Monthly Resource Report'!"&amp;'HMPL Validation'!T$482021&amp;":"&amp;'HMPL Validation'!T$482022),'HMPL Validation'!T$482023,FALSE)),0,HLOOKUP($B77,INDIRECT("'Monthly Resource Report'!"&amp;'HMPL Validation'!T$482021&amp;":"&amp;'HMPL Validation'!T$482022),'HMPL Validation'!T$482023,FALSE))</f>
        <v>0.49213308187087174</v>
      </c>
    </row>
    <row r="78" spans="1:20" s="461" customFormat="1">
      <c r="B78" s="301">
        <v>43556</v>
      </c>
      <c r="C78" s="294">
        <v>153</v>
      </c>
      <c r="D78" s="297">
        <v>5.3337967710836152</v>
      </c>
      <c r="E78" s="299">
        <v>7.0000000000000007E-2</v>
      </c>
      <c r="F78" s="295">
        <v>0.49</v>
      </c>
      <c r="G78" s="294">
        <f ca="1">+IF(ISERROR(HLOOKUP($B78,INDIRECT("'Monthly Resource Report'!"&amp;'HMPL Validation'!G$482021&amp;":"&amp;'HMPL Validation'!G$482022),'HMPL Validation'!G$482023,FALSE)),0,HLOOKUP($B78,INDIRECT("'Monthly Resource Report'!"&amp;'HMPL Validation'!G$482021&amp;":"&amp;'HMPL Validation'!G$482022),'HMPL Validation'!G$482023,FALSE))</f>
        <v>153</v>
      </c>
      <c r="H78" s="297">
        <f ca="1">+IF(ISERROR(HLOOKUP($B78,INDIRECT("'Monthly Resource Report'!"&amp;'HMPL Validation'!H$482021&amp;":"&amp;'HMPL Validation'!H$482022),'HMPL Validation'!H$482023,FALSE)),0,HLOOKUP($B78,INDIRECT("'Monthly Resource Report'!"&amp;'HMPL Validation'!H$482021&amp;":"&amp;'HMPL Validation'!H$482022),'HMPL Validation'!H$482023,FALSE))</f>
        <v>5.3340007967883301</v>
      </c>
      <c r="I78" s="317">
        <f ca="1">+IF(ISERROR(HLOOKUP($B78,INDIRECT("'Monthly Resource Report'!"&amp;'HMPL Validation'!I$482021&amp;":"&amp;'HMPL Validation'!I$482022),'HMPL Validation'!I$482023,FALSE)),0,HLOOKUP($B78,INDIRECT("'Monthly Resource Report'!"&amp;'HMPL Validation'!I$482021&amp;":"&amp;'HMPL Validation'!I$482022),'HMPL Validation'!I$482023,FALSE))</f>
        <v>6.983763369294349E-2</v>
      </c>
      <c r="J78" s="318">
        <f ca="1">+IF(ISERROR(HLOOKUP($B78,INDIRECT("'Monthly Resource Report'!"&amp;'HMPL Validation'!J$482021&amp;":"&amp;'HMPL Validation'!J$482022),'HMPL Validation'!J$482023,FALSE)),0,HLOOKUP($B78,INDIRECT("'Monthly Resource Report'!"&amp;'HMPL Validation'!J$482021&amp;":"&amp;'HMPL Validation'!J$482022),'HMPL Validation'!J$482023,FALSE))</f>
        <v>0.49124469722856895</v>
      </c>
      <c r="L78" s="301">
        <v>43556</v>
      </c>
      <c r="M78" s="294">
        <v>152</v>
      </c>
      <c r="N78" s="297">
        <v>5.3337967710836152</v>
      </c>
      <c r="O78" s="299">
        <v>7.0000000000000007E-2</v>
      </c>
      <c r="P78" s="295">
        <v>0.49</v>
      </c>
      <c r="Q78" s="294">
        <f ca="1">+IF(ISERROR(HLOOKUP($B78,INDIRECT("'Monthly Resource Report'!"&amp;'HMPL Validation'!Q$482021&amp;":"&amp;'HMPL Validation'!Q$482022),'HMPL Validation'!Q$482023,FALSE)),0,HLOOKUP($B78,INDIRECT("'Monthly Resource Report'!"&amp;'HMPL Validation'!Q$482021&amp;":"&amp;'HMPL Validation'!Q$482022),'HMPL Validation'!Q$482023,FALSE))</f>
        <v>152</v>
      </c>
      <c r="R78" s="297">
        <f ca="1">+IF(ISERROR(HLOOKUP($B78,INDIRECT("'Monthly Resource Report'!"&amp;'HMPL Validation'!R$482021&amp;":"&amp;'HMPL Validation'!R$482022),'HMPL Validation'!R$482023,FALSE)),0,HLOOKUP($B78,INDIRECT("'Monthly Resource Report'!"&amp;'HMPL Validation'!R$482021&amp;":"&amp;'HMPL Validation'!R$482022),'HMPL Validation'!R$482023,FALSE))</f>
        <v>5.3339986694375741</v>
      </c>
      <c r="S78" s="317">
        <f ca="1">+IF(ISERROR(HLOOKUP($B78,INDIRECT("'Monthly Resource Report'!"&amp;'HMPL Validation'!S$482021&amp;":"&amp;'HMPL Validation'!S$482022),'HMPL Validation'!S$482023,FALSE)),0,HLOOKUP($B78,INDIRECT("'Monthly Resource Report'!"&amp;'HMPL Validation'!S$482021&amp;":"&amp;'HMPL Validation'!S$482022),'HMPL Validation'!S$482023,FALSE))</f>
        <v>6.9845498088430755E-2</v>
      </c>
      <c r="T78" s="318">
        <f ca="1">+IF(ISERROR(HLOOKUP($B78,INDIRECT("'Monthly Resource Report'!"&amp;'HMPL Validation'!T$482021&amp;":"&amp;'HMPL Validation'!T$482022),'HMPL Validation'!T$482023,FALSE)),0,HLOOKUP($B78,INDIRECT("'Monthly Resource Report'!"&amp;'HMPL Validation'!T$482021&amp;":"&amp;'HMPL Validation'!T$482022),'HMPL Validation'!T$482023,FALSE))</f>
        <v>0.49148436138860313</v>
      </c>
    </row>
    <row r="79" spans="1:20" s="461" customFormat="1">
      <c r="B79" s="301">
        <v>43586</v>
      </c>
      <c r="C79" s="294">
        <v>153</v>
      </c>
      <c r="D79" s="297">
        <v>5.3337967710836152</v>
      </c>
      <c r="E79" s="299">
        <v>7.0000000000000007E-2</v>
      </c>
      <c r="F79" s="295">
        <v>0.49</v>
      </c>
      <c r="G79" s="294">
        <f ca="1">+IF(ISERROR(HLOOKUP($B79,INDIRECT("'Monthly Resource Report'!"&amp;'HMPL Validation'!G$482021&amp;":"&amp;'HMPL Validation'!G$482022),'HMPL Validation'!G$482023,FALSE)),0,HLOOKUP($B79,INDIRECT("'Monthly Resource Report'!"&amp;'HMPL Validation'!G$482021&amp;":"&amp;'HMPL Validation'!G$482022),'HMPL Validation'!G$482023,FALSE))</f>
        <v>153</v>
      </c>
      <c r="H79" s="297">
        <f ca="1">+IF(ISERROR(HLOOKUP($B79,INDIRECT("'Monthly Resource Report'!"&amp;'HMPL Validation'!H$482021&amp;":"&amp;'HMPL Validation'!H$482022),'HMPL Validation'!H$482023,FALSE)),0,HLOOKUP($B79,INDIRECT("'Monthly Resource Report'!"&amp;'HMPL Validation'!H$482021&amp;":"&amp;'HMPL Validation'!H$482022),'HMPL Validation'!H$482023,FALSE))</f>
        <v>5.3340010312958626</v>
      </c>
      <c r="I79" s="317">
        <f ca="1">+IF(ISERROR(HLOOKUP($B79,INDIRECT("'Monthly Resource Report'!"&amp;'HMPL Validation'!I$482021&amp;":"&amp;'HMPL Validation'!I$482022),'HMPL Validation'!I$482023,FALSE)),0,HLOOKUP($B79,INDIRECT("'Monthly Resource Report'!"&amp;'HMPL Validation'!I$482021&amp;":"&amp;'HMPL Validation'!I$482022),'HMPL Validation'!I$482023,FALSE))</f>
        <v>6.9842340116700513E-2</v>
      </c>
      <c r="J79" s="318">
        <f ca="1">+IF(ISERROR(HLOOKUP($B79,INDIRECT("'Monthly Resource Report'!"&amp;'HMPL Validation'!J$482021&amp;":"&amp;'HMPL Validation'!J$482022),'HMPL Validation'!J$482023,FALSE)),0,HLOOKUP($B79,INDIRECT("'Monthly Resource Report'!"&amp;'HMPL Validation'!J$482021&amp;":"&amp;'HMPL Validation'!J$482022),'HMPL Validation'!J$482023,FALSE))</f>
        <v>0.49120781648399059</v>
      </c>
      <c r="L79" s="301">
        <v>43586</v>
      </c>
      <c r="M79" s="294">
        <v>152</v>
      </c>
      <c r="N79" s="297">
        <v>5.3337967710836152</v>
      </c>
      <c r="O79" s="299">
        <v>7.0000000000000007E-2</v>
      </c>
      <c r="P79" s="295">
        <v>0.49</v>
      </c>
      <c r="Q79" s="294">
        <f ca="1">+IF(ISERROR(HLOOKUP($B79,INDIRECT("'Monthly Resource Report'!"&amp;'HMPL Validation'!Q$482021&amp;":"&amp;'HMPL Validation'!Q$482022),'HMPL Validation'!Q$482023,FALSE)),0,HLOOKUP($B79,INDIRECT("'Monthly Resource Report'!"&amp;'HMPL Validation'!Q$482021&amp;":"&amp;'HMPL Validation'!Q$482022),'HMPL Validation'!Q$482023,FALSE))</f>
        <v>152</v>
      </c>
      <c r="R79" s="297">
        <f ca="1">+IF(ISERROR(HLOOKUP($B79,INDIRECT("'Monthly Resource Report'!"&amp;'HMPL Validation'!R$482021&amp;":"&amp;'HMPL Validation'!R$482022),'HMPL Validation'!R$482023,FALSE)),0,HLOOKUP($B79,INDIRECT("'Monthly Resource Report'!"&amp;'HMPL Validation'!R$482021&amp;":"&amp;'HMPL Validation'!R$482022),'HMPL Validation'!R$482023,FALSE))</f>
        <v>5.3339991766453672</v>
      </c>
      <c r="S79" s="317">
        <f ca="1">+IF(ISERROR(HLOOKUP($B79,INDIRECT("'Monthly Resource Report'!"&amp;'HMPL Validation'!S$482021&amp;":"&amp;'HMPL Validation'!S$482022),'HMPL Validation'!S$482023,FALSE)),0,HLOOKUP($B79,INDIRECT("'Monthly Resource Report'!"&amp;'HMPL Validation'!S$482021&amp;":"&amp;'HMPL Validation'!S$482022),'HMPL Validation'!S$482023,FALSE))</f>
        <v>6.9829631505022277E-2</v>
      </c>
      <c r="T79" s="318">
        <f ca="1">+IF(ISERROR(HLOOKUP($B79,INDIRECT("'Monthly Resource Report'!"&amp;'HMPL Validation'!T$482021&amp;":"&amp;'HMPL Validation'!T$482022),'HMPL Validation'!T$482023,FALSE)),0,HLOOKUP($B79,INDIRECT("'Monthly Resource Report'!"&amp;'HMPL Validation'!T$482021&amp;":"&amp;'HMPL Validation'!T$482022),'HMPL Validation'!T$482023,FALSE))</f>
        <v>0.49294126987555775</v>
      </c>
    </row>
    <row r="80" spans="1:20" s="461" customFormat="1">
      <c r="B80" s="301">
        <v>43617</v>
      </c>
      <c r="C80" s="294">
        <v>153</v>
      </c>
      <c r="D80" s="297">
        <v>5.3337967710836152</v>
      </c>
      <c r="E80" s="299">
        <v>7.0000000000000007E-2</v>
      </c>
      <c r="F80" s="295">
        <v>0.49</v>
      </c>
      <c r="G80" s="294">
        <f ca="1">+IF(ISERROR(HLOOKUP($B80,INDIRECT("'Monthly Resource Report'!"&amp;'HMPL Validation'!G$482021&amp;":"&amp;'HMPL Validation'!G$482022),'HMPL Validation'!G$482023,FALSE)),0,HLOOKUP($B80,INDIRECT("'Monthly Resource Report'!"&amp;'HMPL Validation'!G$482021&amp;":"&amp;'HMPL Validation'!G$482022),'HMPL Validation'!G$482023,FALSE))</f>
        <v>153</v>
      </c>
      <c r="H80" s="297">
        <f ca="1">+IF(ISERROR(HLOOKUP($B80,INDIRECT("'Monthly Resource Report'!"&amp;'HMPL Validation'!H$482021&amp;":"&amp;'HMPL Validation'!H$482022),'HMPL Validation'!H$482023,FALSE)),0,HLOOKUP($B80,INDIRECT("'Monthly Resource Report'!"&amp;'HMPL Validation'!H$482021&amp;":"&amp;'HMPL Validation'!H$482022),'HMPL Validation'!H$482023,FALSE))</f>
        <v>5.3340004693350744</v>
      </c>
      <c r="I80" s="317">
        <f ca="1">+IF(ISERROR(HLOOKUP($B80,INDIRECT("'Monthly Resource Report'!"&amp;'HMPL Validation'!I$482021&amp;":"&amp;'HMPL Validation'!I$482022),'HMPL Validation'!I$482023,FALSE)),0,HLOOKUP($B80,INDIRECT("'Monthly Resource Report'!"&amp;'HMPL Validation'!I$482021&amp;":"&amp;'HMPL Validation'!I$482022),'HMPL Validation'!I$482023,FALSE))</f>
        <v>6.984234341895014E-2</v>
      </c>
      <c r="J80" s="318">
        <f ca="1">+IF(ISERROR(HLOOKUP($B80,INDIRECT("'Monthly Resource Report'!"&amp;'HMPL Validation'!J$482021&amp;":"&amp;'HMPL Validation'!J$482022),'HMPL Validation'!J$482023,FALSE)),0,HLOOKUP($B80,INDIRECT("'Monthly Resource Report'!"&amp;'HMPL Validation'!J$482021&amp;":"&amp;'HMPL Validation'!J$482022),'HMPL Validation'!J$482023,FALSE))</f>
        <v>0.49062771781200926</v>
      </c>
      <c r="L80" s="301">
        <v>43617</v>
      </c>
      <c r="M80" s="294">
        <v>152</v>
      </c>
      <c r="N80" s="297">
        <v>5.3337967710836152</v>
      </c>
      <c r="O80" s="299">
        <v>7.0000000000000007E-2</v>
      </c>
      <c r="P80" s="295">
        <v>0.49</v>
      </c>
      <c r="Q80" s="294">
        <f ca="1">+IF(ISERROR(HLOOKUP($B80,INDIRECT("'Monthly Resource Report'!"&amp;'HMPL Validation'!Q$482021&amp;":"&amp;'HMPL Validation'!Q$482022),'HMPL Validation'!Q$482023,FALSE)),0,HLOOKUP($B80,INDIRECT("'Monthly Resource Report'!"&amp;'HMPL Validation'!Q$482021&amp;":"&amp;'HMPL Validation'!Q$482022),'HMPL Validation'!Q$482023,FALSE))</f>
        <v>152</v>
      </c>
      <c r="R80" s="297">
        <f ca="1">+IF(ISERROR(HLOOKUP($B80,INDIRECT("'Monthly Resource Report'!"&amp;'HMPL Validation'!R$482021&amp;":"&amp;'HMPL Validation'!R$482022),'HMPL Validation'!R$482023,FALSE)),0,HLOOKUP($B80,INDIRECT("'Monthly Resource Report'!"&amp;'HMPL Validation'!R$482021&amp;":"&amp;'HMPL Validation'!R$482022),'HMPL Validation'!R$482023,FALSE))</f>
        <v>5.3339966025387167</v>
      </c>
      <c r="S80" s="317">
        <f ca="1">+IF(ISERROR(HLOOKUP($B80,INDIRECT("'Monthly Resource Report'!"&amp;'HMPL Validation'!S$482021&amp;":"&amp;'HMPL Validation'!S$482022),'HMPL Validation'!S$482023,FALSE)),0,HLOOKUP($B80,INDIRECT("'Monthly Resource Report'!"&amp;'HMPL Validation'!S$482021&amp;":"&amp;'HMPL Validation'!S$482022),'HMPL Validation'!S$482023,FALSE))</f>
        <v>6.9837814467227061E-2</v>
      </c>
      <c r="T80" s="318">
        <f ca="1">+IF(ISERROR(HLOOKUP($B80,INDIRECT("'Monthly Resource Report'!"&amp;'HMPL Validation'!T$482021&amp;":"&amp;'HMPL Validation'!T$482022),'HMPL Validation'!T$482023,FALSE)),0,HLOOKUP($B80,INDIRECT("'Monthly Resource Report'!"&amp;'HMPL Validation'!T$482021&amp;":"&amp;'HMPL Validation'!T$482022),'HMPL Validation'!T$482023,FALSE))</f>
        <v>0.49218761431363672</v>
      </c>
    </row>
    <row r="81" spans="2:20" s="461" customFormat="1">
      <c r="B81" s="301">
        <v>43647</v>
      </c>
      <c r="C81" s="294">
        <v>153</v>
      </c>
      <c r="D81" s="297">
        <v>5.3337967710836152</v>
      </c>
      <c r="E81" s="299">
        <v>7.0000000000000007E-2</v>
      </c>
      <c r="F81" s="295">
        <v>0.49</v>
      </c>
      <c r="G81" s="294">
        <f ca="1">+IF(ISERROR(HLOOKUP($B81,INDIRECT("'Monthly Resource Report'!"&amp;'HMPL Validation'!G$482021&amp;":"&amp;'HMPL Validation'!G$482022),'HMPL Validation'!G$482023,FALSE)),0,HLOOKUP($B81,INDIRECT("'Monthly Resource Report'!"&amp;'HMPL Validation'!G$482021&amp;":"&amp;'HMPL Validation'!G$482022),'HMPL Validation'!G$482023,FALSE))</f>
        <v>153</v>
      </c>
      <c r="H81" s="297">
        <f ca="1">+IF(ISERROR(HLOOKUP($B81,INDIRECT("'Monthly Resource Report'!"&amp;'HMPL Validation'!H$482021&amp;":"&amp;'HMPL Validation'!H$482022),'HMPL Validation'!H$482023,FALSE)),0,HLOOKUP($B81,INDIRECT("'Monthly Resource Report'!"&amp;'HMPL Validation'!H$482021&amp;":"&amp;'HMPL Validation'!H$482022),'HMPL Validation'!H$482023,FALSE))</f>
        <v>5.3339996892540151</v>
      </c>
      <c r="I81" s="317">
        <f ca="1">+IF(ISERROR(HLOOKUP($B81,INDIRECT("'Monthly Resource Report'!"&amp;'HMPL Validation'!I$482021&amp;":"&amp;'HMPL Validation'!I$482022),'HMPL Validation'!I$482023,FALSE)),0,HLOOKUP($B81,INDIRECT("'Monthly Resource Report'!"&amp;'HMPL Validation'!I$482021&amp;":"&amp;'HMPL Validation'!I$482022),'HMPL Validation'!I$482023,FALSE))</f>
        <v>6.9890360290062209E-2</v>
      </c>
      <c r="J81" s="318">
        <f ca="1">+IF(ISERROR(HLOOKUP($B81,INDIRECT("'Monthly Resource Report'!"&amp;'HMPL Validation'!J$482021&amp;":"&amp;'HMPL Validation'!J$482022),'HMPL Validation'!J$482023,FALSE)),0,HLOOKUP($B81,INDIRECT("'Monthly Resource Report'!"&amp;'HMPL Validation'!J$482021&amp;":"&amp;'HMPL Validation'!J$482022),'HMPL Validation'!J$482023,FALSE))</f>
        <v>0.49118952460013388</v>
      </c>
      <c r="L81" s="301">
        <v>43647</v>
      </c>
      <c r="M81" s="294">
        <v>152</v>
      </c>
      <c r="N81" s="297">
        <v>5.3337967710836152</v>
      </c>
      <c r="O81" s="299">
        <v>7.0000000000000007E-2</v>
      </c>
      <c r="P81" s="295">
        <v>0.49</v>
      </c>
      <c r="Q81" s="294">
        <f ca="1">+IF(ISERROR(HLOOKUP($B81,INDIRECT("'Monthly Resource Report'!"&amp;'HMPL Validation'!Q$482021&amp;":"&amp;'HMPL Validation'!Q$482022),'HMPL Validation'!Q$482023,FALSE)),0,HLOOKUP($B81,INDIRECT("'Monthly Resource Report'!"&amp;'HMPL Validation'!Q$482021&amp;":"&amp;'HMPL Validation'!Q$482022),'HMPL Validation'!Q$482023,FALSE))</f>
        <v>152</v>
      </c>
      <c r="R81" s="297">
        <f ca="1">+IF(ISERROR(HLOOKUP($B81,INDIRECT("'Monthly Resource Report'!"&amp;'HMPL Validation'!R$482021&amp;":"&amp;'HMPL Validation'!R$482022),'HMPL Validation'!R$482023,FALSE)),0,HLOOKUP($B81,INDIRECT("'Monthly Resource Report'!"&amp;'HMPL Validation'!R$482021&amp;":"&amp;'HMPL Validation'!R$482022),'HMPL Validation'!R$482023,FALSE))</f>
        <v>5.333997225859914</v>
      </c>
      <c r="S81" s="317">
        <f ca="1">+IF(ISERROR(HLOOKUP($B81,INDIRECT("'Monthly Resource Report'!"&amp;'HMPL Validation'!S$482021&amp;":"&amp;'HMPL Validation'!S$482022),'HMPL Validation'!S$482023,FALSE)),0,HLOOKUP($B81,INDIRECT("'Monthly Resource Report'!"&amp;'HMPL Validation'!S$482021&amp;":"&amp;'HMPL Validation'!S$482022),'HMPL Validation'!S$482023,FALSE))</f>
        <v>6.9898126722997819E-2</v>
      </c>
      <c r="T81" s="318">
        <f ca="1">+IF(ISERROR(HLOOKUP($B81,INDIRECT("'Monthly Resource Report'!"&amp;'HMPL Validation'!T$482021&amp;":"&amp;'HMPL Validation'!T$482022),'HMPL Validation'!T$482023,FALSE)),0,HLOOKUP($B81,INDIRECT("'Monthly Resource Report'!"&amp;'HMPL Validation'!T$482021&amp;":"&amp;'HMPL Validation'!T$482022),'HMPL Validation'!T$482023,FALSE))</f>
        <v>0.4912505200024298</v>
      </c>
    </row>
    <row r="82" spans="2:20" s="461" customFormat="1">
      <c r="B82" s="301">
        <v>43678</v>
      </c>
      <c r="C82" s="294">
        <v>153</v>
      </c>
      <c r="D82" s="297">
        <v>5.3337967710836152</v>
      </c>
      <c r="E82" s="299">
        <v>7.0000000000000007E-2</v>
      </c>
      <c r="F82" s="295">
        <v>0.49</v>
      </c>
      <c r="G82" s="294">
        <f ca="1">+IF(ISERROR(HLOOKUP($B82,INDIRECT("'Monthly Resource Report'!"&amp;'HMPL Validation'!G$482021&amp;":"&amp;'HMPL Validation'!G$482022),'HMPL Validation'!G$482023,FALSE)),0,HLOOKUP($B82,INDIRECT("'Monthly Resource Report'!"&amp;'HMPL Validation'!G$482021&amp;":"&amp;'HMPL Validation'!G$482022),'HMPL Validation'!G$482023,FALSE))</f>
        <v>153</v>
      </c>
      <c r="H82" s="297">
        <f ca="1">+IF(ISERROR(HLOOKUP($B82,INDIRECT("'Monthly Resource Report'!"&amp;'HMPL Validation'!H$482021&amp;":"&amp;'HMPL Validation'!H$482022),'HMPL Validation'!H$482023,FALSE)),0,HLOOKUP($B82,INDIRECT("'Monthly Resource Report'!"&amp;'HMPL Validation'!H$482021&amp;":"&amp;'HMPL Validation'!H$482022),'HMPL Validation'!H$482023,FALSE))</f>
        <v>5.3339996886038756</v>
      </c>
      <c r="I82" s="317">
        <f ca="1">+IF(ISERROR(HLOOKUP($B82,INDIRECT("'Monthly Resource Report'!"&amp;'HMPL Validation'!I$482021&amp;":"&amp;'HMPL Validation'!I$482022),'HMPL Validation'!I$482023,FALSE)),0,HLOOKUP($B82,INDIRECT("'Monthly Resource Report'!"&amp;'HMPL Validation'!I$482021&amp;":"&amp;'HMPL Validation'!I$482022),'HMPL Validation'!I$482023,FALSE))</f>
        <v>6.9873309231157546E-2</v>
      </c>
      <c r="J82" s="318">
        <f ca="1">+IF(ISERROR(HLOOKUP($B82,INDIRECT("'Monthly Resource Report'!"&amp;'HMPL Validation'!J$482021&amp;":"&amp;'HMPL Validation'!J$482022),'HMPL Validation'!J$482023,FALSE)),0,HLOOKUP($B82,INDIRECT("'Monthly Resource Report'!"&amp;'HMPL Validation'!J$482021&amp;":"&amp;'HMPL Validation'!J$482022),'HMPL Validation'!J$482023,FALSE))</f>
        <v>0.49118321587910901</v>
      </c>
      <c r="L82" s="301">
        <v>43678</v>
      </c>
      <c r="M82" s="294">
        <v>152</v>
      </c>
      <c r="N82" s="297">
        <v>5.3337967710836152</v>
      </c>
      <c r="O82" s="299">
        <v>7.0000000000000007E-2</v>
      </c>
      <c r="P82" s="295">
        <v>0.49</v>
      </c>
      <c r="Q82" s="294">
        <f ca="1">+IF(ISERROR(HLOOKUP($B82,INDIRECT("'Monthly Resource Report'!"&amp;'HMPL Validation'!Q$482021&amp;":"&amp;'HMPL Validation'!Q$482022),'HMPL Validation'!Q$482023,FALSE)),0,HLOOKUP($B82,INDIRECT("'Monthly Resource Report'!"&amp;'HMPL Validation'!Q$482021&amp;":"&amp;'HMPL Validation'!Q$482022),'HMPL Validation'!Q$482023,FALSE))</f>
        <v>152</v>
      </c>
      <c r="R82" s="297">
        <f ca="1">+IF(ISERROR(HLOOKUP($B82,INDIRECT("'Monthly Resource Report'!"&amp;'HMPL Validation'!R$482021&amp;":"&amp;'HMPL Validation'!R$482022),'HMPL Validation'!R$482023,FALSE)),0,HLOOKUP($B82,INDIRECT("'Monthly Resource Report'!"&amp;'HMPL Validation'!R$482021&amp;":"&amp;'HMPL Validation'!R$482022),'HMPL Validation'!R$482023,FALSE))</f>
        <v>5.3339978118897866</v>
      </c>
      <c r="S82" s="317">
        <f ca="1">+IF(ISERROR(HLOOKUP($B82,INDIRECT("'Monthly Resource Report'!"&amp;'HMPL Validation'!S$482021&amp;":"&amp;'HMPL Validation'!S$482022),'HMPL Validation'!S$482023,FALSE)),0,HLOOKUP($B82,INDIRECT("'Monthly Resource Report'!"&amp;'HMPL Validation'!S$482021&amp;":"&amp;'HMPL Validation'!S$482022),'HMPL Validation'!S$482023,FALSE))</f>
        <v>6.9905812366933759E-2</v>
      </c>
      <c r="T82" s="318">
        <f ca="1">+IF(ISERROR(HLOOKUP($B82,INDIRECT("'Monthly Resource Report'!"&amp;'HMPL Validation'!T$482021&amp;":"&amp;'HMPL Validation'!T$482022),'HMPL Validation'!T$482023,FALSE)),0,HLOOKUP($B82,INDIRECT("'Monthly Resource Report'!"&amp;'HMPL Validation'!T$482021&amp;":"&amp;'HMPL Validation'!T$482022),'HMPL Validation'!T$482023,FALSE))</f>
        <v>0.49124215336630256</v>
      </c>
    </row>
    <row r="83" spans="2:20" s="461" customFormat="1">
      <c r="B83" s="301">
        <v>43709</v>
      </c>
      <c r="C83" s="294">
        <v>153</v>
      </c>
      <c r="D83" s="297">
        <v>5.3337967710836152</v>
      </c>
      <c r="E83" s="299">
        <v>7.0000000000000007E-2</v>
      </c>
      <c r="F83" s="295">
        <v>0.49</v>
      </c>
      <c r="G83" s="294">
        <f ca="1">+IF(ISERROR(HLOOKUP($B83,INDIRECT("'Monthly Resource Report'!"&amp;'HMPL Validation'!G$482021&amp;":"&amp;'HMPL Validation'!G$482022),'HMPL Validation'!G$482023,FALSE)),0,HLOOKUP($B83,INDIRECT("'Monthly Resource Report'!"&amp;'HMPL Validation'!G$482021&amp;":"&amp;'HMPL Validation'!G$482022),'HMPL Validation'!G$482023,FALSE))</f>
        <v>153</v>
      </c>
      <c r="H83" s="297">
        <f ca="1">+IF(ISERROR(HLOOKUP($B83,INDIRECT("'Monthly Resource Report'!"&amp;'HMPL Validation'!H$482021&amp;":"&amp;'HMPL Validation'!H$482022),'HMPL Validation'!H$482023,FALSE)),0,HLOOKUP($B83,INDIRECT("'Monthly Resource Report'!"&amp;'HMPL Validation'!H$482021&amp;":"&amp;'HMPL Validation'!H$482022),'HMPL Validation'!H$482023,FALSE))</f>
        <v>5.333999959327274</v>
      </c>
      <c r="I83" s="317">
        <f ca="1">+IF(ISERROR(HLOOKUP($B83,INDIRECT("'Monthly Resource Report'!"&amp;'HMPL Validation'!I$482021&amp;":"&amp;'HMPL Validation'!I$482022),'HMPL Validation'!I$482023,FALSE)),0,HLOOKUP($B83,INDIRECT("'Monthly Resource Report'!"&amp;'HMPL Validation'!I$482021&amp;":"&amp;'HMPL Validation'!I$482022),'HMPL Validation'!I$482023,FALSE))</f>
        <v>6.9846064053866327E-2</v>
      </c>
      <c r="J83" s="318">
        <f ca="1">+IF(ISERROR(HLOOKUP($B83,INDIRECT("'Monthly Resource Report'!"&amp;'HMPL Validation'!J$482021&amp;":"&amp;'HMPL Validation'!J$482022),'HMPL Validation'!J$482023,FALSE)),0,HLOOKUP($B83,INDIRECT("'Monthly Resource Report'!"&amp;'HMPL Validation'!J$482021&amp;":"&amp;'HMPL Validation'!J$482022),'HMPL Validation'!J$482023,FALSE))</f>
        <v>0.49153954227862101</v>
      </c>
      <c r="L83" s="301">
        <v>43709</v>
      </c>
      <c r="M83" s="294">
        <v>152</v>
      </c>
      <c r="N83" s="297">
        <v>5.3337967710836152</v>
      </c>
      <c r="O83" s="299">
        <v>7.0000000000000007E-2</v>
      </c>
      <c r="P83" s="295">
        <v>0.49</v>
      </c>
      <c r="Q83" s="294">
        <f ca="1">+IF(ISERROR(HLOOKUP($B83,INDIRECT("'Monthly Resource Report'!"&amp;'HMPL Validation'!Q$482021&amp;":"&amp;'HMPL Validation'!Q$482022),'HMPL Validation'!Q$482023,FALSE)),0,HLOOKUP($B83,INDIRECT("'Monthly Resource Report'!"&amp;'HMPL Validation'!Q$482021&amp;":"&amp;'HMPL Validation'!Q$482022),'HMPL Validation'!Q$482023,FALSE))</f>
        <v>152</v>
      </c>
      <c r="R83" s="297">
        <f ca="1">+IF(ISERROR(HLOOKUP($B83,INDIRECT("'Monthly Resource Report'!"&amp;'HMPL Validation'!R$482021&amp;":"&amp;'HMPL Validation'!R$482022),'HMPL Validation'!R$482023,FALSE)),0,HLOOKUP($B83,INDIRECT("'Monthly Resource Report'!"&amp;'HMPL Validation'!R$482021&amp;":"&amp;'HMPL Validation'!R$482022),'HMPL Validation'!R$482023,FALSE))</f>
        <v>5.3339974557602208</v>
      </c>
      <c r="S83" s="317">
        <f ca="1">+IF(ISERROR(HLOOKUP($B83,INDIRECT("'Monthly Resource Report'!"&amp;'HMPL Validation'!S$482021&amp;":"&amp;'HMPL Validation'!S$482022),'HMPL Validation'!S$482023,FALSE)),0,HLOOKUP($B83,INDIRECT("'Monthly Resource Report'!"&amp;'HMPL Validation'!S$482021&amp;":"&amp;'HMPL Validation'!S$482022),'HMPL Validation'!S$482023,FALSE))</f>
        <v>6.9863863504268667E-2</v>
      </c>
      <c r="T83" s="318">
        <f ca="1">+IF(ISERROR(HLOOKUP($B83,INDIRECT("'Monthly Resource Report'!"&amp;'HMPL Validation'!T$482021&amp;":"&amp;'HMPL Validation'!T$482022),'HMPL Validation'!T$482023,FALSE)),0,HLOOKUP($B83,INDIRECT("'Monthly Resource Report'!"&amp;'HMPL Validation'!T$482021&amp;":"&amp;'HMPL Validation'!T$482022),'HMPL Validation'!T$482023,FALSE))</f>
        <v>0.49260865817780419</v>
      </c>
    </row>
    <row r="84" spans="2:20" s="461" customFormat="1">
      <c r="B84" s="301">
        <v>43739</v>
      </c>
      <c r="C84" s="294">
        <v>153</v>
      </c>
      <c r="D84" s="297">
        <v>5.3337967710836152</v>
      </c>
      <c r="E84" s="299">
        <v>7.0000000000000007E-2</v>
      </c>
      <c r="F84" s="295">
        <v>0.49</v>
      </c>
      <c r="G84" s="294">
        <f ca="1">+IF(ISERROR(HLOOKUP($B84,INDIRECT("'Monthly Resource Report'!"&amp;'HMPL Validation'!G$482021&amp;":"&amp;'HMPL Validation'!G$482022),'HMPL Validation'!G$482023,FALSE)),0,HLOOKUP($B84,INDIRECT("'Monthly Resource Report'!"&amp;'HMPL Validation'!G$482021&amp;":"&amp;'HMPL Validation'!G$482022),'HMPL Validation'!G$482023,FALSE))</f>
        <v>153</v>
      </c>
      <c r="H84" s="297">
        <f ca="1">+IF(ISERROR(HLOOKUP($B84,INDIRECT("'Monthly Resource Report'!"&amp;'HMPL Validation'!H$482021&amp;":"&amp;'HMPL Validation'!H$482022),'HMPL Validation'!H$482023,FALSE)),0,HLOOKUP($B84,INDIRECT("'Monthly Resource Report'!"&amp;'HMPL Validation'!H$482021&amp;":"&amp;'HMPL Validation'!H$482022),'HMPL Validation'!H$482023,FALSE))</f>
        <v>5.3340003150319459</v>
      </c>
      <c r="I84" s="317">
        <f ca="1">+IF(ISERROR(HLOOKUP($B84,INDIRECT("'Monthly Resource Report'!"&amp;'HMPL Validation'!I$482021&amp;":"&amp;'HMPL Validation'!I$482022),'HMPL Validation'!I$482023,FALSE)),0,HLOOKUP($B84,INDIRECT("'Monthly Resource Report'!"&amp;'HMPL Validation'!I$482021&amp;":"&amp;'HMPL Validation'!I$482022),'HMPL Validation'!I$482023,FALSE))</f>
        <v>6.9852749614205414E-2</v>
      </c>
      <c r="J84" s="318">
        <f ca="1">+IF(ISERROR(HLOOKUP($B84,INDIRECT("'Monthly Resource Report'!"&amp;'HMPL Validation'!J$482021&amp;":"&amp;'HMPL Validation'!J$482022),'HMPL Validation'!J$482023,FALSE)),0,HLOOKUP($B84,INDIRECT("'Monthly Resource Report'!"&amp;'HMPL Validation'!J$482021&amp;":"&amp;'HMPL Validation'!J$482022),'HMPL Validation'!J$482023,FALSE))</f>
        <v>0.49119116704268678</v>
      </c>
      <c r="L84" s="301">
        <v>43739</v>
      </c>
      <c r="M84" s="294">
        <v>152</v>
      </c>
      <c r="N84" s="297">
        <v>5.3337967710836152</v>
      </c>
      <c r="O84" s="299">
        <v>7.0000000000000007E-2</v>
      </c>
      <c r="P84" s="295">
        <v>0.49</v>
      </c>
      <c r="Q84" s="294">
        <f ca="1">+IF(ISERROR(HLOOKUP($B84,INDIRECT("'Monthly Resource Report'!"&amp;'HMPL Validation'!Q$482021&amp;":"&amp;'HMPL Validation'!Q$482022),'HMPL Validation'!Q$482023,FALSE)),0,HLOOKUP($B84,INDIRECT("'Monthly Resource Report'!"&amp;'HMPL Validation'!Q$482021&amp;":"&amp;'HMPL Validation'!Q$482022),'HMPL Validation'!Q$482023,FALSE))</f>
        <v>152</v>
      </c>
      <c r="R84" s="297">
        <f ca="1">+IF(ISERROR(HLOOKUP($B84,INDIRECT("'Monthly Resource Report'!"&amp;'HMPL Validation'!R$482021&amp;":"&amp;'HMPL Validation'!R$482022),'HMPL Validation'!R$482023,FALSE)),0,HLOOKUP($B84,INDIRECT("'Monthly Resource Report'!"&amp;'HMPL Validation'!R$482021&amp;":"&amp;'HMPL Validation'!R$482022),'HMPL Validation'!R$482023,FALSE))</f>
        <v>5.3339981765450561</v>
      </c>
      <c r="S84" s="317">
        <f ca="1">+IF(ISERROR(HLOOKUP($B84,INDIRECT("'Monthly Resource Report'!"&amp;'HMPL Validation'!S$482021&amp;":"&amp;'HMPL Validation'!S$482022),'HMPL Validation'!S$482023,FALSE)),0,HLOOKUP($B84,INDIRECT("'Monthly Resource Report'!"&amp;'HMPL Validation'!S$482021&amp;":"&amp;'HMPL Validation'!S$482022),'HMPL Validation'!S$482023,FALSE))</f>
        <v>6.9852577511791386E-2</v>
      </c>
      <c r="T84" s="318">
        <f ca="1">+IF(ISERROR(HLOOKUP($B84,INDIRECT("'Monthly Resource Report'!"&amp;'HMPL Validation'!T$482021&amp;":"&amp;'HMPL Validation'!T$482022),'HMPL Validation'!T$482023,FALSE)),0,HLOOKUP($B84,INDIRECT("'Monthly Resource Report'!"&amp;'HMPL Validation'!T$482021&amp;":"&amp;'HMPL Validation'!T$482022),'HMPL Validation'!T$482023,FALSE))</f>
        <v>0.4921224398442311</v>
      </c>
    </row>
    <row r="85" spans="2:20" s="461" customFormat="1">
      <c r="B85" s="301">
        <v>43770</v>
      </c>
      <c r="C85" s="294">
        <v>153</v>
      </c>
      <c r="D85" s="297">
        <v>5.3337967710836152</v>
      </c>
      <c r="E85" s="299">
        <v>7.0000000000000007E-2</v>
      </c>
      <c r="F85" s="295">
        <v>0.49</v>
      </c>
      <c r="G85" s="294">
        <f ca="1">+IF(ISERROR(HLOOKUP($B85,INDIRECT("'Monthly Resource Report'!"&amp;'HMPL Validation'!G$482021&amp;":"&amp;'HMPL Validation'!G$482022),'HMPL Validation'!G$482023,FALSE)),0,HLOOKUP($B85,INDIRECT("'Monthly Resource Report'!"&amp;'HMPL Validation'!G$482021&amp;":"&amp;'HMPL Validation'!G$482022),'HMPL Validation'!G$482023,FALSE))</f>
        <v>153</v>
      </c>
      <c r="H85" s="297">
        <f ca="1">+IF(ISERROR(HLOOKUP($B85,INDIRECT("'Monthly Resource Report'!"&amp;'HMPL Validation'!H$482021&amp;":"&amp;'HMPL Validation'!H$482022),'HMPL Validation'!H$482023,FALSE)),0,HLOOKUP($B85,INDIRECT("'Monthly Resource Report'!"&amp;'HMPL Validation'!H$482021&amp;":"&amp;'HMPL Validation'!H$482022),'HMPL Validation'!H$482023,FALSE))</f>
        <v>5.3339995235826585</v>
      </c>
      <c r="I85" s="317">
        <f ca="1">+IF(ISERROR(HLOOKUP($B85,INDIRECT("'Monthly Resource Report'!"&amp;'HMPL Validation'!I$482021&amp;":"&amp;'HMPL Validation'!I$482022),'HMPL Validation'!I$482023,FALSE)),0,HLOOKUP($B85,INDIRECT("'Monthly Resource Report'!"&amp;'HMPL Validation'!I$482021&amp;":"&amp;'HMPL Validation'!I$482022),'HMPL Validation'!I$482023,FALSE))</f>
        <v>6.9906917447897635E-2</v>
      </c>
      <c r="J85" s="318">
        <f ca="1">+IF(ISERROR(HLOOKUP($B85,INDIRECT("'Monthly Resource Report'!"&amp;'HMPL Validation'!J$482021&amp;":"&amp;'HMPL Validation'!J$482022),'HMPL Validation'!J$482023,FALSE)),0,HLOOKUP($B85,INDIRECT("'Monthly Resource Report'!"&amp;'HMPL Validation'!J$482021&amp;":"&amp;'HMPL Validation'!J$482022),'HMPL Validation'!J$482023,FALSE))</f>
        <v>0.49120124263483012</v>
      </c>
      <c r="L85" s="301">
        <v>43770</v>
      </c>
      <c r="M85" s="294">
        <v>152</v>
      </c>
      <c r="N85" s="297">
        <v>5.3337967710836152</v>
      </c>
      <c r="O85" s="299">
        <v>7.0000000000000007E-2</v>
      </c>
      <c r="P85" s="295">
        <v>0.49</v>
      </c>
      <c r="Q85" s="294">
        <f ca="1">+IF(ISERROR(HLOOKUP($B85,INDIRECT("'Monthly Resource Report'!"&amp;'HMPL Validation'!Q$482021&amp;":"&amp;'HMPL Validation'!Q$482022),'HMPL Validation'!Q$482023,FALSE)),0,HLOOKUP($B85,INDIRECT("'Monthly Resource Report'!"&amp;'HMPL Validation'!Q$482021&amp;":"&amp;'HMPL Validation'!Q$482022),'HMPL Validation'!Q$482023,FALSE))</f>
        <v>152</v>
      </c>
      <c r="R85" s="297">
        <f ca="1">+IF(ISERROR(HLOOKUP($B85,INDIRECT("'Monthly Resource Report'!"&amp;'HMPL Validation'!R$482021&amp;":"&amp;'HMPL Validation'!R$482022),'HMPL Validation'!R$482023,FALSE)),0,HLOOKUP($B85,INDIRECT("'Monthly Resource Report'!"&amp;'HMPL Validation'!R$482021&amp;":"&amp;'HMPL Validation'!R$482022),'HMPL Validation'!R$482023,FALSE))</f>
        <v>5.3339982763864953</v>
      </c>
      <c r="S85" s="317">
        <f ca="1">+IF(ISERROR(HLOOKUP($B85,INDIRECT("'Monthly Resource Report'!"&amp;'HMPL Validation'!S$482021&amp;":"&amp;'HMPL Validation'!S$482022),'HMPL Validation'!S$482023,FALSE)),0,HLOOKUP($B85,INDIRECT("'Monthly Resource Report'!"&amp;'HMPL Validation'!S$482021&amp;":"&amp;'HMPL Validation'!S$482022),'HMPL Validation'!S$482023,FALSE))</f>
        <v>6.9933020647016175E-2</v>
      </c>
      <c r="T85" s="318">
        <f ca="1">+IF(ISERROR(HLOOKUP($B85,INDIRECT("'Monthly Resource Report'!"&amp;'HMPL Validation'!T$482021&amp;":"&amp;'HMPL Validation'!T$482022),'HMPL Validation'!T$482023,FALSE)),0,HLOOKUP($B85,INDIRECT("'Monthly Resource Report'!"&amp;'HMPL Validation'!T$482021&amp;":"&amp;'HMPL Validation'!T$482022),'HMPL Validation'!T$482023,FALSE))</f>
        <v>0.49170160650605904</v>
      </c>
    </row>
    <row r="86" spans="2:20" s="461" customFormat="1">
      <c r="B86" s="301">
        <v>43800</v>
      </c>
      <c r="C86" s="294">
        <v>153</v>
      </c>
      <c r="D86" s="297">
        <v>5.3337967710836152</v>
      </c>
      <c r="E86" s="299">
        <v>7.0000000000000007E-2</v>
      </c>
      <c r="F86" s="295">
        <v>0.49</v>
      </c>
      <c r="G86" s="294">
        <f ca="1">+IF(ISERROR(HLOOKUP($B86,INDIRECT("'Monthly Resource Report'!"&amp;'HMPL Validation'!G$482021&amp;":"&amp;'HMPL Validation'!G$482022),'HMPL Validation'!G$482023,FALSE)),0,HLOOKUP($B86,INDIRECT("'Monthly Resource Report'!"&amp;'HMPL Validation'!G$482021&amp;":"&amp;'HMPL Validation'!G$482022),'HMPL Validation'!G$482023,FALSE))</f>
        <v>153</v>
      </c>
      <c r="H86" s="297">
        <f ca="1">+IF(ISERROR(HLOOKUP($B86,INDIRECT("'Monthly Resource Report'!"&amp;'HMPL Validation'!H$482021&amp;":"&amp;'HMPL Validation'!H$482022),'HMPL Validation'!H$482023,FALSE)),0,HLOOKUP($B86,INDIRECT("'Monthly Resource Report'!"&amp;'HMPL Validation'!H$482021&amp;":"&amp;'HMPL Validation'!H$482022),'HMPL Validation'!H$482023,FALSE))</f>
        <v>5.3339983899101036</v>
      </c>
      <c r="I86" s="317">
        <f ca="1">+IF(ISERROR(HLOOKUP($B86,INDIRECT("'Monthly Resource Report'!"&amp;'HMPL Validation'!I$482021&amp;":"&amp;'HMPL Validation'!I$482022),'HMPL Validation'!I$482023,FALSE)),0,HLOOKUP($B86,INDIRECT("'Monthly Resource Report'!"&amp;'HMPL Validation'!I$482021&amp;":"&amp;'HMPL Validation'!I$482022),'HMPL Validation'!I$482023,FALSE))</f>
        <v>6.9925260131629835E-2</v>
      </c>
      <c r="J86" s="318">
        <f ca="1">+IF(ISERROR(HLOOKUP($B86,INDIRECT("'Monthly Resource Report'!"&amp;'HMPL Validation'!J$482021&amp;":"&amp;'HMPL Validation'!J$482022),'HMPL Validation'!J$482023,FALSE)),0,HLOOKUP($B86,INDIRECT("'Monthly Resource Report'!"&amp;'HMPL Validation'!J$482021&amp;":"&amp;'HMPL Validation'!J$482022),'HMPL Validation'!J$482023,FALSE))</f>
        <v>0.4914629273376348</v>
      </c>
      <c r="L86" s="301">
        <v>43800</v>
      </c>
      <c r="M86" s="294">
        <v>152</v>
      </c>
      <c r="N86" s="297">
        <v>5.3337967710836152</v>
      </c>
      <c r="O86" s="299">
        <v>7.0000000000000007E-2</v>
      </c>
      <c r="P86" s="295">
        <v>0.49</v>
      </c>
      <c r="Q86" s="294">
        <f ca="1">+IF(ISERROR(HLOOKUP($B86,INDIRECT("'Monthly Resource Report'!"&amp;'HMPL Validation'!Q$482021&amp;":"&amp;'HMPL Validation'!Q$482022),'HMPL Validation'!Q$482023,FALSE)),0,HLOOKUP($B86,INDIRECT("'Monthly Resource Report'!"&amp;'HMPL Validation'!Q$482021&amp;":"&amp;'HMPL Validation'!Q$482022),'HMPL Validation'!Q$482023,FALSE))</f>
        <v>152</v>
      </c>
      <c r="R86" s="297">
        <f ca="1">+IF(ISERROR(HLOOKUP($B86,INDIRECT("'Monthly Resource Report'!"&amp;'HMPL Validation'!R$482021&amp;":"&amp;'HMPL Validation'!R$482022),'HMPL Validation'!R$482023,FALSE)),0,HLOOKUP($B86,INDIRECT("'Monthly Resource Report'!"&amp;'HMPL Validation'!R$482021&amp;":"&amp;'HMPL Validation'!R$482022),'HMPL Validation'!R$482023,FALSE))</f>
        <v>5.3339958778471299</v>
      </c>
      <c r="S86" s="317">
        <f ca="1">+IF(ISERROR(HLOOKUP($B86,INDIRECT("'Monthly Resource Report'!"&amp;'HMPL Validation'!S$482021&amp;":"&amp;'HMPL Validation'!S$482022),'HMPL Validation'!S$482023,FALSE)),0,HLOOKUP($B86,INDIRECT("'Monthly Resource Report'!"&amp;'HMPL Validation'!S$482021&amp;":"&amp;'HMPL Validation'!S$482022),'HMPL Validation'!S$482023,FALSE))</f>
        <v>6.9952718289640128E-2</v>
      </c>
      <c r="T86" s="318">
        <f ca="1">+IF(ISERROR(HLOOKUP($B86,INDIRECT("'Monthly Resource Report'!"&amp;'HMPL Validation'!T$482021&amp;":"&amp;'HMPL Validation'!T$482022),'HMPL Validation'!T$482023,FALSE)),0,HLOOKUP($B86,INDIRECT("'Monthly Resource Report'!"&amp;'HMPL Validation'!T$482021&amp;":"&amp;'HMPL Validation'!T$482022),'HMPL Validation'!T$482023,FALSE))</f>
        <v>0.49164848847428227</v>
      </c>
    </row>
    <row r="87" spans="2:20" s="461" customFormat="1">
      <c r="B87" s="301">
        <v>43831</v>
      </c>
      <c r="C87" s="294">
        <v>153</v>
      </c>
      <c r="D87" s="297">
        <v>5.4751423855173309</v>
      </c>
      <c r="E87" s="299">
        <v>7.0000000000000007E-2</v>
      </c>
      <c r="F87" s="295">
        <v>0.49</v>
      </c>
      <c r="G87" s="294">
        <f ca="1">+IF(ISERROR(HLOOKUP($B87,INDIRECT("'Monthly Resource Report'!"&amp;'HMPL Validation'!G$482021&amp;":"&amp;'HMPL Validation'!G$482022),'HMPL Validation'!G$482023,FALSE)),0,HLOOKUP($B87,INDIRECT("'Monthly Resource Report'!"&amp;'HMPL Validation'!G$482021&amp;":"&amp;'HMPL Validation'!G$482022),'HMPL Validation'!G$482023,FALSE))</f>
        <v>153</v>
      </c>
      <c r="H87" s="297">
        <f ca="1">+IF(ISERROR(HLOOKUP($B87,INDIRECT("'Monthly Resource Report'!"&amp;'HMPL Validation'!H$482021&amp;":"&amp;'HMPL Validation'!H$482022),'HMPL Validation'!H$482023,FALSE)),0,HLOOKUP($B87,INDIRECT("'Monthly Resource Report'!"&amp;'HMPL Validation'!H$482021&amp;":"&amp;'HMPL Validation'!H$482022),'HMPL Validation'!H$482023,FALSE))</f>
        <v>5.474994266383808</v>
      </c>
      <c r="I87" s="317">
        <f ca="1">+IF(ISERROR(HLOOKUP($B87,INDIRECT("'Monthly Resource Report'!"&amp;'HMPL Validation'!I$482021&amp;":"&amp;'HMPL Validation'!I$482022),'HMPL Validation'!I$482023,FALSE)),0,HLOOKUP($B87,INDIRECT("'Monthly Resource Report'!"&amp;'HMPL Validation'!I$482021&amp;":"&amp;'HMPL Validation'!I$482022),'HMPL Validation'!I$482023,FALSE))</f>
        <v>6.9977452696396422E-2</v>
      </c>
      <c r="J87" s="318">
        <f ca="1">+IF(ISERROR(HLOOKUP($B87,INDIRECT("'Monthly Resource Report'!"&amp;'HMPL Validation'!J$482021&amp;":"&amp;'HMPL Validation'!J$482022),'HMPL Validation'!J$482023,FALSE)),0,HLOOKUP($B87,INDIRECT("'Monthly Resource Report'!"&amp;'HMPL Validation'!J$482021&amp;":"&amp;'HMPL Validation'!J$482022),'HMPL Validation'!J$482023,FALSE))</f>
        <v>0.49087229381294528</v>
      </c>
      <c r="L87" s="301">
        <v>43831</v>
      </c>
      <c r="M87" s="294">
        <v>152</v>
      </c>
      <c r="N87" s="297">
        <v>5.4751423855173309</v>
      </c>
      <c r="O87" s="299">
        <v>7.0000000000000007E-2</v>
      </c>
      <c r="P87" s="295">
        <v>0.49</v>
      </c>
      <c r="Q87" s="294">
        <f ca="1">+IF(ISERROR(HLOOKUP($B87,INDIRECT("'Monthly Resource Report'!"&amp;'HMPL Validation'!Q$482021&amp;":"&amp;'HMPL Validation'!Q$482022),'HMPL Validation'!Q$482023,FALSE)),0,HLOOKUP($B87,INDIRECT("'Monthly Resource Report'!"&amp;'HMPL Validation'!Q$482021&amp;":"&amp;'HMPL Validation'!Q$482022),'HMPL Validation'!Q$482023,FALSE))</f>
        <v>152</v>
      </c>
      <c r="R87" s="297">
        <f ca="1">+IF(ISERROR(HLOOKUP($B87,INDIRECT("'Monthly Resource Report'!"&amp;'HMPL Validation'!R$482021&amp;":"&amp;'HMPL Validation'!R$482022),'HMPL Validation'!R$482023,FALSE)),0,HLOOKUP($B87,INDIRECT("'Monthly Resource Report'!"&amp;'HMPL Validation'!R$482021&amp;":"&amp;'HMPL Validation'!R$482022),'HMPL Validation'!R$482023,FALSE))</f>
        <v>5.4750047799841575</v>
      </c>
      <c r="S87" s="317">
        <f ca="1">+IF(ISERROR(HLOOKUP($B87,INDIRECT("'Monthly Resource Report'!"&amp;'HMPL Validation'!S$482021&amp;":"&amp;'HMPL Validation'!S$482022),'HMPL Validation'!S$482023,FALSE)),0,HLOOKUP($B87,INDIRECT("'Monthly Resource Report'!"&amp;'HMPL Validation'!S$482021&amp;":"&amp;'HMPL Validation'!S$482022),'HMPL Validation'!S$482023,FALSE))</f>
        <v>6.9956583903177674E-2</v>
      </c>
      <c r="T87" s="318">
        <f ca="1">+IF(ISERROR(HLOOKUP($B87,INDIRECT("'Monthly Resource Report'!"&amp;'HMPL Validation'!T$482021&amp;":"&amp;'HMPL Validation'!T$482022),'HMPL Validation'!T$482023,FALSE)),0,HLOOKUP($B87,INDIRECT("'Monthly Resource Report'!"&amp;'HMPL Validation'!T$482021&amp;":"&amp;'HMPL Validation'!T$482022),'HMPL Validation'!T$482023,FALSE))</f>
        <v>0.49164325944505483</v>
      </c>
    </row>
    <row r="88" spans="2:20" s="461" customFormat="1">
      <c r="B88" s="301">
        <v>43862</v>
      </c>
      <c r="C88" s="294">
        <v>153</v>
      </c>
      <c r="D88" s="297">
        <v>5.4751423855173309</v>
      </c>
      <c r="E88" s="299">
        <v>7.0000000000000007E-2</v>
      </c>
      <c r="F88" s="295">
        <v>0.49</v>
      </c>
      <c r="G88" s="294">
        <f ca="1">+IF(ISERROR(HLOOKUP($B88,INDIRECT("'Monthly Resource Report'!"&amp;'HMPL Validation'!G$482021&amp;":"&amp;'HMPL Validation'!G$482022),'HMPL Validation'!G$482023,FALSE)),0,HLOOKUP($B88,INDIRECT("'Monthly Resource Report'!"&amp;'HMPL Validation'!G$482021&amp;":"&amp;'HMPL Validation'!G$482022),'HMPL Validation'!G$482023,FALSE))</f>
        <v>153</v>
      </c>
      <c r="H88" s="297">
        <f ca="1">+IF(ISERROR(HLOOKUP($B88,INDIRECT("'Monthly Resource Report'!"&amp;'HMPL Validation'!H$482021&amp;":"&amp;'HMPL Validation'!H$482022),'HMPL Validation'!H$482023,FALSE)),0,HLOOKUP($B88,INDIRECT("'Monthly Resource Report'!"&amp;'HMPL Validation'!H$482021&amp;":"&amp;'HMPL Validation'!H$482022),'HMPL Validation'!H$482023,FALSE))</f>
        <v>5.4749928730732034</v>
      </c>
      <c r="I88" s="317">
        <f ca="1">+IF(ISERROR(HLOOKUP($B88,INDIRECT("'Monthly Resource Report'!"&amp;'HMPL Validation'!I$482021&amp;":"&amp;'HMPL Validation'!I$482022),'HMPL Validation'!I$482023,FALSE)),0,HLOOKUP($B88,INDIRECT("'Monthly Resource Report'!"&amp;'HMPL Validation'!I$482021&amp;":"&amp;'HMPL Validation'!I$482022),'HMPL Validation'!I$482023,FALSE))</f>
        <v>6.9956055016796498E-2</v>
      </c>
      <c r="J88" s="318">
        <f ca="1">+IF(ISERROR(HLOOKUP($B88,INDIRECT("'Monthly Resource Report'!"&amp;'HMPL Validation'!J$482021&amp;":"&amp;'HMPL Validation'!J$482022),'HMPL Validation'!J$482023,FALSE)),0,HLOOKUP($B88,INDIRECT("'Monthly Resource Report'!"&amp;'HMPL Validation'!J$482021&amp;":"&amp;'HMPL Validation'!J$482022),'HMPL Validation'!J$482023,FALSE))</f>
        <v>0.49093138881678305</v>
      </c>
      <c r="L88" s="301">
        <v>43862</v>
      </c>
      <c r="M88" s="294">
        <v>152</v>
      </c>
      <c r="N88" s="297">
        <v>5.4751423855173309</v>
      </c>
      <c r="O88" s="299">
        <v>7.0000000000000007E-2</v>
      </c>
      <c r="P88" s="295">
        <v>0.49</v>
      </c>
      <c r="Q88" s="294">
        <f ca="1">+IF(ISERROR(HLOOKUP($B88,INDIRECT("'Monthly Resource Report'!"&amp;'HMPL Validation'!Q$482021&amp;":"&amp;'HMPL Validation'!Q$482022),'HMPL Validation'!Q$482023,FALSE)),0,HLOOKUP($B88,INDIRECT("'Monthly Resource Report'!"&amp;'HMPL Validation'!Q$482021&amp;":"&amp;'HMPL Validation'!Q$482022),'HMPL Validation'!Q$482023,FALSE))</f>
        <v>152</v>
      </c>
      <c r="R88" s="297">
        <f ca="1">+IF(ISERROR(HLOOKUP($B88,INDIRECT("'Monthly Resource Report'!"&amp;'HMPL Validation'!R$482021&amp;":"&amp;'HMPL Validation'!R$482022),'HMPL Validation'!R$482023,FALSE)),0,HLOOKUP($B88,INDIRECT("'Monthly Resource Report'!"&amp;'HMPL Validation'!R$482021&amp;":"&amp;'HMPL Validation'!R$482022),'HMPL Validation'!R$482023,FALSE))</f>
        <v>5.4750052772268329</v>
      </c>
      <c r="S88" s="317">
        <f ca="1">+IF(ISERROR(HLOOKUP($B88,INDIRECT("'Monthly Resource Report'!"&amp;'HMPL Validation'!S$482021&amp;":"&amp;'HMPL Validation'!S$482022),'HMPL Validation'!S$482023,FALSE)),0,HLOOKUP($B88,INDIRECT("'Monthly Resource Report'!"&amp;'HMPL Validation'!S$482021&amp;":"&amp;'HMPL Validation'!S$482022),'HMPL Validation'!S$482023,FALSE))</f>
        <v>6.9940494176325793E-2</v>
      </c>
      <c r="T88" s="318">
        <f ca="1">+IF(ISERROR(HLOOKUP($B88,INDIRECT("'Monthly Resource Report'!"&amp;'HMPL Validation'!T$482021&amp;":"&amp;'HMPL Validation'!T$482022),'HMPL Validation'!T$482023,FALSE)),0,HLOOKUP($B88,INDIRECT("'Monthly Resource Report'!"&amp;'HMPL Validation'!T$482021&amp;":"&amp;'HMPL Validation'!T$482022),'HMPL Validation'!T$482023,FALSE))</f>
        <v>0.49176376740188082</v>
      </c>
    </row>
    <row r="89" spans="2:20" s="461" customFormat="1">
      <c r="B89" s="301">
        <v>43891</v>
      </c>
      <c r="C89" s="294">
        <v>153</v>
      </c>
      <c r="D89" s="297">
        <v>5.4751423855173309</v>
      </c>
      <c r="E89" s="299">
        <v>7.0000000000000007E-2</v>
      </c>
      <c r="F89" s="295">
        <v>0.49</v>
      </c>
      <c r="G89" s="294">
        <f ca="1">+IF(ISERROR(HLOOKUP($B89,INDIRECT("'Monthly Resource Report'!"&amp;'HMPL Validation'!G$482021&amp;":"&amp;'HMPL Validation'!G$482022),'HMPL Validation'!G$482023,FALSE)),0,HLOOKUP($B89,INDIRECT("'Monthly Resource Report'!"&amp;'HMPL Validation'!G$482021&amp;":"&amp;'HMPL Validation'!G$482022),'HMPL Validation'!G$482023,FALSE))</f>
        <v>153</v>
      </c>
      <c r="H89" s="297">
        <f ca="1">+IF(ISERROR(HLOOKUP($B89,INDIRECT("'Monthly Resource Report'!"&amp;'HMPL Validation'!H$482021&amp;":"&amp;'HMPL Validation'!H$482022),'HMPL Validation'!H$482023,FALSE)),0,HLOOKUP($B89,INDIRECT("'Monthly Resource Report'!"&amp;'HMPL Validation'!H$482021&amp;":"&amp;'HMPL Validation'!H$482022),'HMPL Validation'!H$482023,FALSE))</f>
        <v>5.4749938165446084</v>
      </c>
      <c r="I89" s="317">
        <f ca="1">+IF(ISERROR(HLOOKUP($B89,INDIRECT("'Monthly Resource Report'!"&amp;'HMPL Validation'!I$482021&amp;":"&amp;'HMPL Validation'!I$482022),'HMPL Validation'!I$482023,FALSE)),0,HLOOKUP($B89,INDIRECT("'Monthly Resource Report'!"&amp;'HMPL Validation'!I$482021&amp;":"&amp;'HMPL Validation'!I$482022),'HMPL Validation'!I$482023,FALSE))</f>
        <v>6.9956738480062119E-2</v>
      </c>
      <c r="J89" s="318">
        <f ca="1">+IF(ISERROR(HLOOKUP($B89,INDIRECT("'Monthly Resource Report'!"&amp;'HMPL Validation'!J$482021&amp;":"&amp;'HMPL Validation'!J$482022),'HMPL Validation'!J$482023,FALSE)),0,HLOOKUP($B89,INDIRECT("'Monthly Resource Report'!"&amp;'HMPL Validation'!J$482021&amp;":"&amp;'HMPL Validation'!J$482022),'HMPL Validation'!J$482023,FALSE))</f>
        <v>0.49059474106277079</v>
      </c>
      <c r="L89" s="301">
        <v>43891</v>
      </c>
      <c r="M89" s="294">
        <v>152</v>
      </c>
      <c r="N89" s="297">
        <v>5.4751423855173309</v>
      </c>
      <c r="O89" s="299">
        <v>7.0000000000000007E-2</v>
      </c>
      <c r="P89" s="295">
        <v>0.49</v>
      </c>
      <c r="Q89" s="294">
        <f ca="1">+IF(ISERROR(HLOOKUP($B89,INDIRECT("'Monthly Resource Report'!"&amp;'HMPL Validation'!Q$482021&amp;":"&amp;'HMPL Validation'!Q$482022),'HMPL Validation'!Q$482023,FALSE)),0,HLOOKUP($B89,INDIRECT("'Monthly Resource Report'!"&amp;'HMPL Validation'!Q$482021&amp;":"&amp;'HMPL Validation'!Q$482022),'HMPL Validation'!Q$482023,FALSE))</f>
        <v>152</v>
      </c>
      <c r="R89" s="297">
        <f ca="1">+IF(ISERROR(HLOOKUP($B89,INDIRECT("'Monthly Resource Report'!"&amp;'HMPL Validation'!R$482021&amp;":"&amp;'HMPL Validation'!R$482022),'HMPL Validation'!R$482023,FALSE)),0,HLOOKUP($B89,INDIRECT("'Monthly Resource Report'!"&amp;'HMPL Validation'!R$482021&amp;":"&amp;'HMPL Validation'!R$482022),'HMPL Validation'!R$482023,FALSE))</f>
        <v>5.4750044853305049</v>
      </c>
      <c r="S89" s="317">
        <f ca="1">+IF(ISERROR(HLOOKUP($B89,INDIRECT("'Monthly Resource Report'!"&amp;'HMPL Validation'!S$482021&amp;":"&amp;'HMPL Validation'!S$482022),'HMPL Validation'!S$482023,FALSE)),0,HLOOKUP($B89,INDIRECT("'Monthly Resource Report'!"&amp;'HMPL Validation'!S$482021&amp;":"&amp;'HMPL Validation'!S$482022),'HMPL Validation'!S$482023,FALSE))</f>
        <v>6.9936697543006326E-2</v>
      </c>
      <c r="T89" s="318">
        <f ca="1">+IF(ISERROR(HLOOKUP($B89,INDIRECT("'Monthly Resource Report'!"&amp;'HMPL Validation'!T$482021&amp;":"&amp;'HMPL Validation'!T$482022),'HMPL Validation'!T$482023,FALSE)),0,HLOOKUP($B89,INDIRECT("'Monthly Resource Report'!"&amp;'HMPL Validation'!T$482021&amp;":"&amp;'HMPL Validation'!T$482022),'HMPL Validation'!T$482023,FALSE))</f>
        <v>0.49166696470083332</v>
      </c>
    </row>
    <row r="90" spans="2:20" s="461" customFormat="1">
      <c r="B90" s="301">
        <v>43922</v>
      </c>
      <c r="C90" s="294">
        <v>153</v>
      </c>
      <c r="D90" s="297">
        <v>5.4751423855173309</v>
      </c>
      <c r="E90" s="299">
        <v>7.0000000000000007E-2</v>
      </c>
      <c r="F90" s="295">
        <v>0.49</v>
      </c>
      <c r="G90" s="294">
        <f ca="1">+IF(ISERROR(HLOOKUP($B90,INDIRECT("'Monthly Resource Report'!"&amp;'HMPL Validation'!G$482021&amp;":"&amp;'HMPL Validation'!G$482022),'HMPL Validation'!G$482023,FALSE)),0,HLOOKUP($B90,INDIRECT("'Monthly Resource Report'!"&amp;'HMPL Validation'!G$482021&amp;":"&amp;'HMPL Validation'!G$482022),'HMPL Validation'!G$482023,FALSE))</f>
        <v>153</v>
      </c>
      <c r="H90" s="297">
        <f ca="1">+IF(ISERROR(HLOOKUP($B90,INDIRECT("'Monthly Resource Report'!"&amp;'HMPL Validation'!H$482021&amp;":"&amp;'HMPL Validation'!H$482022),'HMPL Validation'!H$482023,FALSE)),0,HLOOKUP($B90,INDIRECT("'Monthly Resource Report'!"&amp;'HMPL Validation'!H$482021&amp;":"&amp;'HMPL Validation'!H$482022),'HMPL Validation'!H$482023,FALSE))</f>
        <v>5.4749957435216396</v>
      </c>
      <c r="I90" s="317">
        <f ca="1">+IF(ISERROR(HLOOKUP($B90,INDIRECT("'Monthly Resource Report'!"&amp;'HMPL Validation'!I$482021&amp;":"&amp;'HMPL Validation'!I$482022),'HMPL Validation'!I$482023,FALSE)),0,HLOOKUP($B90,INDIRECT("'Monthly Resource Report'!"&amp;'HMPL Validation'!I$482021&amp;":"&amp;'HMPL Validation'!I$482022),'HMPL Validation'!I$482023,FALSE))</f>
        <v>6.989823045955891E-2</v>
      </c>
      <c r="J90" s="318">
        <f ca="1">+IF(ISERROR(HLOOKUP($B90,INDIRECT("'Monthly Resource Report'!"&amp;'HMPL Validation'!J$482021&amp;":"&amp;'HMPL Validation'!J$482022),'HMPL Validation'!J$482023,FALSE)),0,HLOOKUP($B90,INDIRECT("'Monthly Resource Report'!"&amp;'HMPL Validation'!J$482021&amp;":"&amp;'HMPL Validation'!J$482022),'HMPL Validation'!J$482023,FALSE))</f>
        <v>0.49058722855711523</v>
      </c>
      <c r="L90" s="301">
        <v>43922</v>
      </c>
      <c r="M90" s="294">
        <v>152</v>
      </c>
      <c r="N90" s="297">
        <v>5.4751423855173309</v>
      </c>
      <c r="O90" s="299">
        <v>7.0000000000000007E-2</v>
      </c>
      <c r="P90" s="295">
        <v>0.49</v>
      </c>
      <c r="Q90" s="294">
        <f ca="1">+IF(ISERROR(HLOOKUP($B90,INDIRECT("'Monthly Resource Report'!"&amp;'HMPL Validation'!Q$482021&amp;":"&amp;'HMPL Validation'!Q$482022),'HMPL Validation'!Q$482023,FALSE)),0,HLOOKUP($B90,INDIRECT("'Monthly Resource Report'!"&amp;'HMPL Validation'!Q$482021&amp;":"&amp;'HMPL Validation'!Q$482022),'HMPL Validation'!Q$482023,FALSE))</f>
        <v>152</v>
      </c>
      <c r="R90" s="297">
        <f ca="1">+IF(ISERROR(HLOOKUP($B90,INDIRECT("'Monthly Resource Report'!"&amp;'HMPL Validation'!R$482021&amp;":"&amp;'HMPL Validation'!R$482022),'HMPL Validation'!R$482023,FALSE)),0,HLOOKUP($B90,INDIRECT("'Monthly Resource Report'!"&amp;'HMPL Validation'!R$482021&amp;":"&amp;'HMPL Validation'!R$482022),'HMPL Validation'!R$482023,FALSE))</f>
        <v>5.4750027793218452</v>
      </c>
      <c r="S90" s="317">
        <f ca="1">+IF(ISERROR(HLOOKUP($B90,INDIRECT("'Monthly Resource Report'!"&amp;'HMPL Validation'!S$482021&amp;":"&amp;'HMPL Validation'!S$482022),'HMPL Validation'!S$482023,FALSE)),0,HLOOKUP($B90,INDIRECT("'Monthly Resource Report'!"&amp;'HMPL Validation'!S$482021&amp;":"&amp;'HMPL Validation'!S$482022),'HMPL Validation'!S$482023,FALSE))</f>
        <v>6.987489455211382E-2</v>
      </c>
      <c r="T90" s="318">
        <f ca="1">+IF(ISERROR(HLOOKUP($B90,INDIRECT("'Monthly Resource Report'!"&amp;'HMPL Validation'!T$482021&amp;":"&amp;'HMPL Validation'!T$482022),'HMPL Validation'!T$482023,FALSE)),0,HLOOKUP($B90,INDIRECT("'Monthly Resource Report'!"&amp;'HMPL Validation'!T$482021&amp;":"&amp;'HMPL Validation'!T$482022),'HMPL Validation'!T$482023,FALSE))</f>
        <v>0.49173640745552999</v>
      </c>
    </row>
    <row r="91" spans="2:20" s="461" customFormat="1">
      <c r="B91" s="301">
        <v>43952</v>
      </c>
      <c r="C91" s="294">
        <v>153</v>
      </c>
      <c r="D91" s="297">
        <v>5.4751423855173309</v>
      </c>
      <c r="E91" s="299">
        <v>7.0000000000000007E-2</v>
      </c>
      <c r="F91" s="295">
        <v>0.49</v>
      </c>
      <c r="G91" s="294">
        <f ca="1">+IF(ISERROR(HLOOKUP($B91,INDIRECT("'Monthly Resource Report'!"&amp;'HMPL Validation'!G$482021&amp;":"&amp;'HMPL Validation'!G$482022),'HMPL Validation'!G$482023,FALSE)),0,HLOOKUP($B91,INDIRECT("'Monthly Resource Report'!"&amp;'HMPL Validation'!G$482021&amp;":"&amp;'HMPL Validation'!G$482022),'HMPL Validation'!G$482023,FALSE))</f>
        <v>153</v>
      </c>
      <c r="H91" s="297">
        <f ca="1">+IF(ISERROR(HLOOKUP($B91,INDIRECT("'Monthly Resource Report'!"&amp;'HMPL Validation'!H$482021&amp;":"&amp;'HMPL Validation'!H$482022),'HMPL Validation'!H$482023,FALSE)),0,HLOOKUP($B91,INDIRECT("'Monthly Resource Report'!"&amp;'HMPL Validation'!H$482021&amp;":"&amp;'HMPL Validation'!H$482022),'HMPL Validation'!H$482023,FALSE))</f>
        <v>5.4749948121229304</v>
      </c>
      <c r="I91" s="317">
        <f ca="1">+IF(ISERROR(HLOOKUP($B91,INDIRECT("'Monthly Resource Report'!"&amp;'HMPL Validation'!I$482021&amp;":"&amp;'HMPL Validation'!I$482022),'HMPL Validation'!I$482023,FALSE)),0,HLOOKUP($B91,INDIRECT("'Monthly Resource Report'!"&amp;'HMPL Validation'!I$482021&amp;":"&amp;'HMPL Validation'!I$482022),'HMPL Validation'!I$482023,FALSE))</f>
        <v>6.9893966741044034E-2</v>
      </c>
      <c r="J91" s="318">
        <f ca="1">+IF(ISERROR(HLOOKUP($B91,INDIRECT("'Monthly Resource Report'!"&amp;'HMPL Validation'!J$482021&amp;":"&amp;'HMPL Validation'!J$482022),'HMPL Validation'!J$482023,FALSE)),0,HLOOKUP($B91,INDIRECT("'Monthly Resource Report'!"&amp;'HMPL Validation'!J$482021&amp;":"&amp;'HMPL Validation'!J$482022),'HMPL Validation'!J$482023,FALSE))</f>
        <v>0.49207701962728306</v>
      </c>
      <c r="L91" s="301">
        <v>43952</v>
      </c>
      <c r="M91" s="294">
        <v>152</v>
      </c>
      <c r="N91" s="297">
        <v>5.4751423855173309</v>
      </c>
      <c r="O91" s="299">
        <v>7.0000000000000007E-2</v>
      </c>
      <c r="P91" s="295">
        <v>0.49</v>
      </c>
      <c r="Q91" s="294">
        <f ca="1">+IF(ISERROR(HLOOKUP($B91,INDIRECT("'Monthly Resource Report'!"&amp;'HMPL Validation'!Q$482021&amp;":"&amp;'HMPL Validation'!Q$482022),'HMPL Validation'!Q$482023,FALSE)),0,HLOOKUP($B91,INDIRECT("'Monthly Resource Report'!"&amp;'HMPL Validation'!Q$482021&amp;":"&amp;'HMPL Validation'!Q$482022),'HMPL Validation'!Q$482023,FALSE))</f>
        <v>152</v>
      </c>
      <c r="R91" s="297">
        <f ca="1">+IF(ISERROR(HLOOKUP($B91,INDIRECT("'Monthly Resource Report'!"&amp;'HMPL Validation'!R$482021&amp;":"&amp;'HMPL Validation'!R$482022),'HMPL Validation'!R$482023,FALSE)),0,HLOOKUP($B91,INDIRECT("'Monthly Resource Report'!"&amp;'HMPL Validation'!R$482021&amp;":"&amp;'HMPL Validation'!R$482022),'HMPL Validation'!R$482023,FALSE))</f>
        <v>5.4750036988607507</v>
      </c>
      <c r="S91" s="317">
        <f ca="1">+IF(ISERROR(HLOOKUP($B91,INDIRECT("'Monthly Resource Report'!"&amp;'HMPL Validation'!S$482021&amp;":"&amp;'HMPL Validation'!S$482022),'HMPL Validation'!S$482023,FALSE)),0,HLOOKUP($B91,INDIRECT("'Monthly Resource Report'!"&amp;'HMPL Validation'!S$482021&amp;":"&amp;'HMPL Validation'!S$482022),'HMPL Validation'!S$482023,FALSE))</f>
        <v>6.9861780207157567E-2</v>
      </c>
      <c r="T91" s="318">
        <f ca="1">+IF(ISERROR(HLOOKUP($B91,INDIRECT("'Monthly Resource Report'!"&amp;'HMPL Validation'!T$482021&amp;":"&amp;'HMPL Validation'!T$482022),'HMPL Validation'!T$482023,FALSE)),0,HLOOKUP($B91,INDIRECT("'Monthly Resource Report'!"&amp;'HMPL Validation'!T$482021&amp;":"&amp;'HMPL Validation'!T$482022),'HMPL Validation'!T$482023,FALSE))</f>
        <v>0.49126093628554918</v>
      </c>
    </row>
    <row r="92" spans="2:20" s="461" customFormat="1">
      <c r="B92" s="301">
        <v>43983</v>
      </c>
      <c r="C92" s="294">
        <v>153</v>
      </c>
      <c r="D92" s="297">
        <v>5.4751423855173309</v>
      </c>
      <c r="E92" s="299">
        <v>7.0000000000000007E-2</v>
      </c>
      <c r="F92" s="295">
        <v>0.49</v>
      </c>
      <c r="G92" s="294">
        <f ca="1">+IF(ISERROR(HLOOKUP($B92,INDIRECT("'Monthly Resource Report'!"&amp;'HMPL Validation'!G$482021&amp;":"&amp;'HMPL Validation'!G$482022),'HMPL Validation'!G$482023,FALSE)),0,HLOOKUP($B92,INDIRECT("'Monthly Resource Report'!"&amp;'HMPL Validation'!G$482021&amp;":"&amp;'HMPL Validation'!G$482022),'HMPL Validation'!G$482023,FALSE))</f>
        <v>153</v>
      </c>
      <c r="H92" s="297">
        <f ca="1">+IF(ISERROR(HLOOKUP($B92,INDIRECT("'Monthly Resource Report'!"&amp;'HMPL Validation'!H$482021&amp;":"&amp;'HMPL Validation'!H$482022),'HMPL Validation'!H$482023,FALSE)),0,HLOOKUP($B92,INDIRECT("'Monthly Resource Report'!"&amp;'HMPL Validation'!H$482021&amp;":"&amp;'HMPL Validation'!H$482022),'HMPL Validation'!H$482023,FALSE))</f>
        <v>5.4749953471435502</v>
      </c>
      <c r="I92" s="317">
        <f ca="1">+IF(ISERROR(HLOOKUP($B92,INDIRECT("'Monthly Resource Report'!"&amp;'HMPL Validation'!I$482021&amp;":"&amp;'HMPL Validation'!I$482022),'HMPL Validation'!I$482023,FALSE)),0,HLOOKUP($B92,INDIRECT("'Monthly Resource Report'!"&amp;'HMPL Validation'!I$482021&amp;":"&amp;'HMPL Validation'!I$482022),'HMPL Validation'!I$482023,FALSE))</f>
        <v>6.9907692076525627E-2</v>
      </c>
      <c r="J92" s="318">
        <f ca="1">+IF(ISERROR(HLOOKUP($B92,INDIRECT("'Monthly Resource Report'!"&amp;'HMPL Validation'!J$482021&amp;":"&amp;'HMPL Validation'!J$482022),'HMPL Validation'!J$482023,FALSE)),0,HLOOKUP($B92,INDIRECT("'Monthly Resource Report'!"&amp;'HMPL Validation'!J$482021&amp;":"&amp;'HMPL Validation'!J$482022),'HMPL Validation'!J$482023,FALSE))</f>
        <v>0.49123207376933142</v>
      </c>
      <c r="L92" s="301">
        <v>43983</v>
      </c>
      <c r="M92" s="294">
        <v>152</v>
      </c>
      <c r="N92" s="297">
        <v>5.4751423855173309</v>
      </c>
      <c r="O92" s="299">
        <v>7.0000000000000007E-2</v>
      </c>
      <c r="P92" s="295">
        <v>0.49</v>
      </c>
      <c r="Q92" s="294">
        <f ca="1">+IF(ISERROR(HLOOKUP($B92,INDIRECT("'Monthly Resource Report'!"&amp;'HMPL Validation'!Q$482021&amp;":"&amp;'HMPL Validation'!Q$482022),'HMPL Validation'!Q$482023,FALSE)),0,HLOOKUP($B92,INDIRECT("'Monthly Resource Report'!"&amp;'HMPL Validation'!Q$482021&amp;":"&amp;'HMPL Validation'!Q$482022),'HMPL Validation'!Q$482023,FALSE))</f>
        <v>152</v>
      </c>
      <c r="R92" s="297">
        <f ca="1">+IF(ISERROR(HLOOKUP($B92,INDIRECT("'Monthly Resource Report'!"&amp;'HMPL Validation'!R$482021&amp;":"&amp;'HMPL Validation'!R$482022),'HMPL Validation'!R$482023,FALSE)),0,HLOOKUP($B92,INDIRECT("'Monthly Resource Report'!"&amp;'HMPL Validation'!R$482021&amp;":"&amp;'HMPL Validation'!R$482022),'HMPL Validation'!R$482023,FALSE))</f>
        <v>5.4750032392410919</v>
      </c>
      <c r="S92" s="317">
        <f ca="1">+IF(ISERROR(HLOOKUP($B92,INDIRECT("'Monthly Resource Report'!"&amp;'HMPL Validation'!S$482021&amp;":"&amp;'HMPL Validation'!S$482022),'HMPL Validation'!S$482023,FALSE)),0,HLOOKUP($B92,INDIRECT("'Monthly Resource Report'!"&amp;'HMPL Validation'!S$482021&amp;":"&amp;'HMPL Validation'!S$482022),'HMPL Validation'!S$482023,FALSE))</f>
        <v>6.9886440034144265E-2</v>
      </c>
      <c r="T92" s="318">
        <f ca="1">+IF(ISERROR(HLOOKUP($B92,INDIRECT("'Monthly Resource Report'!"&amp;'HMPL Validation'!T$482021&amp;":"&amp;'HMPL Validation'!T$482022),'HMPL Validation'!T$482023,FALSE)),0,HLOOKUP($B92,INDIRECT("'Monthly Resource Report'!"&amp;'HMPL Validation'!T$482021&amp;":"&amp;'HMPL Validation'!T$482022),'HMPL Validation'!T$482023,FALSE))</f>
        <v>0.49129291200316672</v>
      </c>
    </row>
    <row r="93" spans="2:20" s="461" customFormat="1">
      <c r="B93" s="301">
        <v>44013</v>
      </c>
      <c r="C93" s="294">
        <v>153</v>
      </c>
      <c r="D93" s="297">
        <v>5.4751423855173309</v>
      </c>
      <c r="E93" s="299">
        <v>7.0000000000000007E-2</v>
      </c>
      <c r="F93" s="295">
        <v>0.49</v>
      </c>
      <c r="G93" s="294">
        <f ca="1">+IF(ISERROR(HLOOKUP($B93,INDIRECT("'Monthly Resource Report'!"&amp;'HMPL Validation'!G$482021&amp;":"&amp;'HMPL Validation'!G$482022),'HMPL Validation'!G$482023,FALSE)),0,HLOOKUP($B93,INDIRECT("'Monthly Resource Report'!"&amp;'HMPL Validation'!G$482021&amp;":"&amp;'HMPL Validation'!G$482022),'HMPL Validation'!G$482023,FALSE))</f>
        <v>153</v>
      </c>
      <c r="H93" s="297">
        <f ca="1">+IF(ISERROR(HLOOKUP($B93,INDIRECT("'Monthly Resource Report'!"&amp;'HMPL Validation'!H$482021&amp;":"&amp;'HMPL Validation'!H$482022),'HMPL Validation'!H$482023,FALSE)),0,HLOOKUP($B93,INDIRECT("'Monthly Resource Report'!"&amp;'HMPL Validation'!H$482021&amp;":"&amp;'HMPL Validation'!H$482022),'HMPL Validation'!H$482023,FALSE))</f>
        <v>5.4749947783708519</v>
      </c>
      <c r="I93" s="317">
        <f ca="1">+IF(ISERROR(HLOOKUP($B93,INDIRECT("'Monthly Resource Report'!"&amp;'HMPL Validation'!I$482021&amp;":"&amp;'HMPL Validation'!I$482022),'HMPL Validation'!I$482023,FALSE)),0,HLOOKUP($B93,INDIRECT("'Monthly Resource Report'!"&amp;'HMPL Validation'!I$482021&amp;":"&amp;'HMPL Validation'!I$482022),'HMPL Validation'!I$482023,FALSE))</f>
        <v>6.9948205724786411E-2</v>
      </c>
      <c r="J93" s="318">
        <f ca="1">+IF(ISERROR(HLOOKUP($B93,INDIRECT("'Monthly Resource Report'!"&amp;'HMPL Validation'!J$482021&amp;":"&amp;'HMPL Validation'!J$482022),'HMPL Validation'!J$482023,FALSE)),0,HLOOKUP($B93,INDIRECT("'Monthly Resource Report'!"&amp;'HMPL Validation'!J$482021&amp;":"&amp;'HMPL Validation'!J$482022),'HMPL Validation'!J$482023,FALSE))</f>
        <v>0.49118226433964041</v>
      </c>
      <c r="L93" s="301">
        <v>44013</v>
      </c>
      <c r="M93" s="294">
        <v>152</v>
      </c>
      <c r="N93" s="297">
        <v>5.4751423855173309</v>
      </c>
      <c r="O93" s="299">
        <v>7.0000000000000007E-2</v>
      </c>
      <c r="P93" s="295">
        <v>0.49</v>
      </c>
      <c r="Q93" s="294">
        <f ca="1">+IF(ISERROR(HLOOKUP($B93,INDIRECT("'Monthly Resource Report'!"&amp;'HMPL Validation'!Q$482021&amp;":"&amp;'HMPL Validation'!Q$482022),'HMPL Validation'!Q$482023,FALSE)),0,HLOOKUP($B93,INDIRECT("'Monthly Resource Report'!"&amp;'HMPL Validation'!Q$482021&amp;":"&amp;'HMPL Validation'!Q$482022),'HMPL Validation'!Q$482023,FALSE))</f>
        <v>152</v>
      </c>
      <c r="R93" s="297">
        <f ca="1">+IF(ISERROR(HLOOKUP($B93,INDIRECT("'Monthly Resource Report'!"&amp;'HMPL Validation'!R$482021&amp;":"&amp;'HMPL Validation'!R$482022),'HMPL Validation'!R$482023,FALSE)),0,HLOOKUP($B93,INDIRECT("'Monthly Resource Report'!"&amp;'HMPL Validation'!R$482021&amp;":"&amp;'HMPL Validation'!R$482022),'HMPL Validation'!R$482023,FALSE))</f>
        <v>5.475003052959992</v>
      </c>
      <c r="S93" s="317">
        <f ca="1">+IF(ISERROR(HLOOKUP($B93,INDIRECT("'Monthly Resource Report'!"&amp;'HMPL Validation'!S$482021&amp;":"&amp;'HMPL Validation'!S$482022),'HMPL Validation'!S$482023,FALSE)),0,HLOOKUP($B93,INDIRECT("'Monthly Resource Report'!"&amp;'HMPL Validation'!S$482021&amp;":"&amp;'HMPL Validation'!S$482022),'HMPL Validation'!S$482023,FALSE))</f>
        <v>6.990548881502355E-2</v>
      </c>
      <c r="T93" s="318">
        <f ca="1">+IF(ISERROR(HLOOKUP($B93,INDIRECT("'Monthly Resource Report'!"&amp;'HMPL Validation'!T$482021&amp;":"&amp;'HMPL Validation'!T$482022),'HMPL Validation'!T$482023,FALSE)),0,HLOOKUP($B93,INDIRECT("'Monthly Resource Report'!"&amp;'HMPL Validation'!T$482021&amp;":"&amp;'HMPL Validation'!T$482022),'HMPL Validation'!T$482023,FALSE))</f>
        <v>0.4916602698262566</v>
      </c>
    </row>
    <row r="94" spans="2:20" s="461" customFormat="1">
      <c r="B94" s="301">
        <v>44044</v>
      </c>
      <c r="C94" s="294">
        <v>153</v>
      </c>
      <c r="D94" s="297">
        <v>5.4751423855173309</v>
      </c>
      <c r="E94" s="299">
        <v>7.0000000000000007E-2</v>
      </c>
      <c r="F94" s="295">
        <v>0.49</v>
      </c>
      <c r="G94" s="294">
        <f ca="1">+IF(ISERROR(HLOOKUP($B94,INDIRECT("'Monthly Resource Report'!"&amp;'HMPL Validation'!G$482021&amp;":"&amp;'HMPL Validation'!G$482022),'HMPL Validation'!G$482023,FALSE)),0,HLOOKUP($B94,INDIRECT("'Monthly Resource Report'!"&amp;'HMPL Validation'!G$482021&amp;":"&amp;'HMPL Validation'!G$482022),'HMPL Validation'!G$482023,FALSE))</f>
        <v>153</v>
      </c>
      <c r="H94" s="297">
        <f ca="1">+IF(ISERROR(HLOOKUP($B94,INDIRECT("'Monthly Resource Report'!"&amp;'HMPL Validation'!H$482021&amp;":"&amp;'HMPL Validation'!H$482022),'HMPL Validation'!H$482023,FALSE)),0,HLOOKUP($B94,INDIRECT("'Monthly Resource Report'!"&amp;'HMPL Validation'!H$482021&amp;":"&amp;'HMPL Validation'!H$482022),'HMPL Validation'!H$482023,FALSE))</f>
        <v>5.4749942645627092</v>
      </c>
      <c r="I94" s="317">
        <f ca="1">+IF(ISERROR(HLOOKUP($B94,INDIRECT("'Monthly Resource Report'!"&amp;'HMPL Validation'!I$482021&amp;":"&amp;'HMPL Validation'!I$482022),'HMPL Validation'!I$482023,FALSE)),0,HLOOKUP($B94,INDIRECT("'Monthly Resource Report'!"&amp;'HMPL Validation'!I$482021&amp;":"&amp;'HMPL Validation'!I$482022),'HMPL Validation'!I$482023,FALSE))</f>
        <v>6.9952463665417047E-2</v>
      </c>
      <c r="J94" s="318">
        <f ca="1">+IF(ISERROR(HLOOKUP($B94,INDIRECT("'Monthly Resource Report'!"&amp;'HMPL Validation'!J$482021&amp;":"&amp;'HMPL Validation'!J$482022),'HMPL Validation'!J$482023,FALSE)),0,HLOOKUP($B94,INDIRECT("'Monthly Resource Report'!"&amp;'HMPL Validation'!J$482021&amp;":"&amp;'HMPL Validation'!J$482022),'HMPL Validation'!J$482023,FALSE))</f>
        <v>0.49117159971524016</v>
      </c>
      <c r="L94" s="301">
        <v>44044</v>
      </c>
      <c r="M94" s="294">
        <v>152</v>
      </c>
      <c r="N94" s="297">
        <v>5.4751423855173309</v>
      </c>
      <c r="O94" s="299">
        <v>7.0000000000000007E-2</v>
      </c>
      <c r="P94" s="295">
        <v>0.49</v>
      </c>
      <c r="Q94" s="294">
        <f ca="1">+IF(ISERROR(HLOOKUP($B94,INDIRECT("'Monthly Resource Report'!"&amp;'HMPL Validation'!Q$482021&amp;":"&amp;'HMPL Validation'!Q$482022),'HMPL Validation'!Q$482023,FALSE)),0,HLOOKUP($B94,INDIRECT("'Monthly Resource Report'!"&amp;'HMPL Validation'!Q$482021&amp;":"&amp;'HMPL Validation'!Q$482022),'HMPL Validation'!Q$482023,FALSE))</f>
        <v>152</v>
      </c>
      <c r="R94" s="297">
        <f ca="1">+IF(ISERROR(HLOOKUP($B94,INDIRECT("'Monthly Resource Report'!"&amp;'HMPL Validation'!R$482021&amp;":"&amp;'HMPL Validation'!R$482022),'HMPL Validation'!R$482023,FALSE)),0,HLOOKUP($B94,INDIRECT("'Monthly Resource Report'!"&amp;'HMPL Validation'!R$482021&amp;":"&amp;'HMPL Validation'!R$482022),'HMPL Validation'!R$482023,FALSE))</f>
        <v>5.4750042728410362</v>
      </c>
      <c r="S94" s="317">
        <f ca="1">+IF(ISERROR(HLOOKUP($B94,INDIRECT("'Monthly Resource Report'!"&amp;'HMPL Validation'!S$482021&amp;":"&amp;'HMPL Validation'!S$482022),'HMPL Validation'!S$482023,FALSE)),0,HLOOKUP($B94,INDIRECT("'Monthly Resource Report'!"&amp;'HMPL Validation'!S$482021&amp;":"&amp;'HMPL Validation'!S$482022),'HMPL Validation'!S$482023,FALSE))</f>
        <v>6.9930101077948004E-2</v>
      </c>
      <c r="T94" s="318">
        <f ca="1">+IF(ISERROR(HLOOKUP($B94,INDIRECT("'Monthly Resource Report'!"&amp;'HMPL Validation'!T$482021&amp;":"&amp;'HMPL Validation'!T$482022),'HMPL Validation'!T$482023,FALSE)),0,HLOOKUP($B94,INDIRECT("'Monthly Resource Report'!"&amp;'HMPL Validation'!T$482021&amp;":"&amp;'HMPL Validation'!T$482022),'HMPL Validation'!T$482023,FALSE))</f>
        <v>0.49123891641304013</v>
      </c>
    </row>
    <row r="95" spans="2:20" s="461" customFormat="1">
      <c r="B95" s="301">
        <v>44075</v>
      </c>
      <c r="C95" s="294">
        <v>153</v>
      </c>
      <c r="D95" s="297">
        <v>5.4751423855173309</v>
      </c>
      <c r="E95" s="299">
        <v>7.0000000000000007E-2</v>
      </c>
      <c r="F95" s="295">
        <v>0.49</v>
      </c>
      <c r="G95" s="294">
        <f ca="1">+IF(ISERROR(HLOOKUP($B95,INDIRECT("'Monthly Resource Report'!"&amp;'HMPL Validation'!G$482021&amp;":"&amp;'HMPL Validation'!G$482022),'HMPL Validation'!G$482023,FALSE)),0,HLOOKUP($B95,INDIRECT("'Monthly Resource Report'!"&amp;'HMPL Validation'!G$482021&amp;":"&amp;'HMPL Validation'!G$482022),'HMPL Validation'!G$482023,FALSE))</f>
        <v>153</v>
      </c>
      <c r="H95" s="297">
        <f ca="1">+IF(ISERROR(HLOOKUP($B95,INDIRECT("'Monthly Resource Report'!"&amp;'HMPL Validation'!H$482021&amp;":"&amp;'HMPL Validation'!H$482022),'HMPL Validation'!H$482023,FALSE)),0,HLOOKUP($B95,INDIRECT("'Monthly Resource Report'!"&amp;'HMPL Validation'!H$482021&amp;":"&amp;'HMPL Validation'!H$482022),'HMPL Validation'!H$482023,FALSE))</f>
        <v>5.4749961102074209</v>
      </c>
      <c r="I95" s="317">
        <f ca="1">+IF(ISERROR(HLOOKUP($B95,INDIRECT("'Monthly Resource Report'!"&amp;'HMPL Validation'!I$482021&amp;":"&amp;'HMPL Validation'!I$482022),'HMPL Validation'!I$482023,FALSE)),0,HLOOKUP($B95,INDIRECT("'Monthly Resource Report'!"&amp;'HMPL Validation'!I$482021&amp;":"&amp;'HMPL Validation'!I$482022),'HMPL Validation'!I$482023,FALSE))</f>
        <v>6.9903904082388002E-2</v>
      </c>
      <c r="J95" s="318">
        <f ca="1">+IF(ISERROR(HLOOKUP($B95,INDIRECT("'Monthly Resource Report'!"&amp;'HMPL Validation'!J$482021&amp;":"&amp;'HMPL Validation'!J$482022),'HMPL Validation'!J$482023,FALSE)),0,HLOOKUP($B95,INDIRECT("'Monthly Resource Report'!"&amp;'HMPL Validation'!J$482021&amp;":"&amp;'HMPL Validation'!J$482022),'HMPL Validation'!J$482023,FALSE))</f>
        <v>0.49092202311429067</v>
      </c>
      <c r="L95" s="301">
        <v>44075</v>
      </c>
      <c r="M95" s="294">
        <v>152</v>
      </c>
      <c r="N95" s="297">
        <v>5.4751423855173309</v>
      </c>
      <c r="O95" s="299">
        <v>7.0000000000000007E-2</v>
      </c>
      <c r="P95" s="295">
        <v>0.49</v>
      </c>
      <c r="Q95" s="294">
        <f ca="1">+IF(ISERROR(HLOOKUP($B95,INDIRECT("'Monthly Resource Report'!"&amp;'HMPL Validation'!Q$482021&amp;":"&amp;'HMPL Validation'!Q$482022),'HMPL Validation'!Q$482023,FALSE)),0,HLOOKUP($B95,INDIRECT("'Monthly Resource Report'!"&amp;'HMPL Validation'!Q$482021&amp;":"&amp;'HMPL Validation'!Q$482022),'HMPL Validation'!Q$482023,FALSE))</f>
        <v>152</v>
      </c>
      <c r="R95" s="297">
        <f ca="1">+IF(ISERROR(HLOOKUP($B95,INDIRECT("'Monthly Resource Report'!"&amp;'HMPL Validation'!R$482021&amp;":"&amp;'HMPL Validation'!R$482022),'HMPL Validation'!R$482023,FALSE)),0,HLOOKUP($B95,INDIRECT("'Monthly Resource Report'!"&amp;'HMPL Validation'!R$482021&amp;":"&amp;'HMPL Validation'!R$482022),'HMPL Validation'!R$482023,FALSE))</f>
        <v>5.4750031968650106</v>
      </c>
      <c r="S95" s="317">
        <f ca="1">+IF(ISERROR(HLOOKUP($B95,INDIRECT("'Monthly Resource Report'!"&amp;'HMPL Validation'!S$482021&amp;":"&amp;'HMPL Validation'!S$482022),'HMPL Validation'!S$482023,FALSE)),0,HLOOKUP($B95,INDIRECT("'Monthly Resource Report'!"&amp;'HMPL Validation'!S$482021&amp;":"&amp;'HMPL Validation'!S$482022),'HMPL Validation'!S$482023,FALSE))</f>
        <v>6.9873591606914268E-2</v>
      </c>
      <c r="T95" s="318">
        <f ca="1">+IF(ISERROR(HLOOKUP($B95,INDIRECT("'Monthly Resource Report'!"&amp;'HMPL Validation'!T$482021&amp;":"&amp;'HMPL Validation'!T$482022),'HMPL Validation'!T$482023,FALSE)),0,HLOOKUP($B95,INDIRECT("'Monthly Resource Report'!"&amp;'HMPL Validation'!T$482021&amp;":"&amp;'HMPL Validation'!T$482022),'HMPL Validation'!T$482023,FALSE))</f>
        <v>0.49173212969809704</v>
      </c>
    </row>
    <row r="96" spans="2:20" s="461" customFormat="1">
      <c r="B96" s="301">
        <v>44105</v>
      </c>
      <c r="C96" s="294">
        <v>153</v>
      </c>
      <c r="D96" s="297">
        <v>5.4751423855173309</v>
      </c>
      <c r="E96" s="299">
        <v>7.0000000000000007E-2</v>
      </c>
      <c r="F96" s="295">
        <v>0.49</v>
      </c>
      <c r="G96" s="294">
        <f ca="1">+IF(ISERROR(HLOOKUP($B96,INDIRECT("'Monthly Resource Report'!"&amp;'HMPL Validation'!G$482021&amp;":"&amp;'HMPL Validation'!G$482022),'HMPL Validation'!G$482023,FALSE)),0,HLOOKUP($B96,INDIRECT("'Monthly Resource Report'!"&amp;'HMPL Validation'!G$482021&amp;":"&amp;'HMPL Validation'!G$482022),'HMPL Validation'!G$482023,FALSE))</f>
        <v>153</v>
      </c>
      <c r="H96" s="297">
        <f ca="1">+IF(ISERROR(HLOOKUP($B96,INDIRECT("'Monthly Resource Report'!"&amp;'HMPL Validation'!H$482021&amp;":"&amp;'HMPL Validation'!H$482022),'HMPL Validation'!H$482023,FALSE)),0,HLOOKUP($B96,INDIRECT("'Monthly Resource Report'!"&amp;'HMPL Validation'!H$482021&amp;":"&amp;'HMPL Validation'!H$482022),'HMPL Validation'!H$482023,FALSE))</f>
        <v>5.4749946130188638</v>
      </c>
      <c r="I96" s="317">
        <f ca="1">+IF(ISERROR(HLOOKUP($B96,INDIRECT("'Monthly Resource Report'!"&amp;'HMPL Validation'!I$482021&amp;":"&amp;'HMPL Validation'!I$482022),'HMPL Validation'!I$482023,FALSE)),0,HLOOKUP($B96,INDIRECT("'Monthly Resource Report'!"&amp;'HMPL Validation'!I$482021&amp;":"&amp;'HMPL Validation'!I$482022),'HMPL Validation'!I$482023,FALSE))</f>
        <v>6.9917096221493863E-2</v>
      </c>
      <c r="J96" s="318">
        <f ca="1">+IF(ISERROR(HLOOKUP($B96,INDIRECT("'Monthly Resource Report'!"&amp;'HMPL Validation'!J$482021&amp;":"&amp;'HMPL Validation'!J$482022),'HMPL Validation'!J$482023,FALSE)),0,HLOOKUP($B96,INDIRECT("'Monthly Resource Report'!"&amp;'HMPL Validation'!J$482021&amp;":"&amp;'HMPL Validation'!J$482022),'HMPL Validation'!J$482023,FALSE))</f>
        <v>0.49118397072358011</v>
      </c>
      <c r="L96" s="301">
        <v>44105</v>
      </c>
      <c r="M96" s="294">
        <v>152</v>
      </c>
      <c r="N96" s="297">
        <v>5.4751423855173309</v>
      </c>
      <c r="O96" s="299">
        <v>7.0000000000000007E-2</v>
      </c>
      <c r="P96" s="295">
        <v>0.49</v>
      </c>
      <c r="Q96" s="294">
        <f ca="1">+IF(ISERROR(HLOOKUP($B96,INDIRECT("'Monthly Resource Report'!"&amp;'HMPL Validation'!Q$482021&amp;":"&amp;'HMPL Validation'!Q$482022),'HMPL Validation'!Q$482023,FALSE)),0,HLOOKUP($B96,INDIRECT("'Monthly Resource Report'!"&amp;'HMPL Validation'!Q$482021&amp;":"&amp;'HMPL Validation'!Q$482022),'HMPL Validation'!Q$482023,FALSE))</f>
        <v>152</v>
      </c>
      <c r="R96" s="297">
        <f ca="1">+IF(ISERROR(HLOOKUP($B96,INDIRECT("'Monthly Resource Report'!"&amp;'HMPL Validation'!R$482021&amp;":"&amp;'HMPL Validation'!R$482022),'HMPL Validation'!R$482023,FALSE)),0,HLOOKUP($B96,INDIRECT("'Monthly Resource Report'!"&amp;'HMPL Validation'!R$482021&amp;":"&amp;'HMPL Validation'!R$482022),'HMPL Validation'!R$482023,FALSE))</f>
        <v>5.4750030903950515</v>
      </c>
      <c r="S96" s="317">
        <f ca="1">+IF(ISERROR(HLOOKUP($B96,INDIRECT("'Monthly Resource Report'!"&amp;'HMPL Validation'!S$482021&amp;":"&amp;'HMPL Validation'!S$482022),'HMPL Validation'!S$482023,FALSE)),0,HLOOKUP($B96,INDIRECT("'Monthly Resource Report'!"&amp;'HMPL Validation'!S$482021&amp;":"&amp;'HMPL Validation'!S$482022),'HMPL Validation'!S$482023,FALSE))</f>
        <v>6.9882742649164956E-2</v>
      </c>
      <c r="T96" s="318">
        <f ca="1">+IF(ISERROR(HLOOKUP($B96,INDIRECT("'Monthly Resource Report'!"&amp;'HMPL Validation'!T$482021&amp;":"&amp;'HMPL Validation'!T$482022),'HMPL Validation'!T$482023,FALSE)),0,HLOOKUP($B96,INDIRECT("'Monthly Resource Report'!"&amp;'HMPL Validation'!T$482021&amp;":"&amp;'HMPL Validation'!T$482022),'HMPL Validation'!T$482023,FALSE))</f>
        <v>0.49167307454249576</v>
      </c>
    </row>
    <row r="97" spans="2:20" s="461" customFormat="1">
      <c r="B97" s="301">
        <v>44136</v>
      </c>
      <c r="C97" s="294">
        <v>153</v>
      </c>
      <c r="D97" s="297">
        <v>5.4751423855173309</v>
      </c>
      <c r="E97" s="299">
        <v>7.0000000000000007E-2</v>
      </c>
      <c r="F97" s="295">
        <v>0.49</v>
      </c>
      <c r="G97" s="294">
        <f ca="1">+IF(ISERROR(HLOOKUP($B97,INDIRECT("'Monthly Resource Report'!"&amp;'HMPL Validation'!G$482021&amp;":"&amp;'HMPL Validation'!G$482022),'HMPL Validation'!G$482023,FALSE)),0,HLOOKUP($B97,INDIRECT("'Monthly Resource Report'!"&amp;'HMPL Validation'!G$482021&amp;":"&amp;'HMPL Validation'!G$482022),'HMPL Validation'!G$482023,FALSE))</f>
        <v>153</v>
      </c>
      <c r="H97" s="297">
        <f ca="1">+IF(ISERROR(HLOOKUP($B97,INDIRECT("'Monthly Resource Report'!"&amp;'HMPL Validation'!H$482021&amp;":"&amp;'HMPL Validation'!H$482022),'HMPL Validation'!H$482023,FALSE)),0,HLOOKUP($B97,INDIRECT("'Monthly Resource Report'!"&amp;'HMPL Validation'!H$482021&amp;":"&amp;'HMPL Validation'!H$482022),'HMPL Validation'!H$482023,FALSE))</f>
        <v>5.4749934462693375</v>
      </c>
      <c r="I97" s="317">
        <f ca="1">+IF(ISERROR(HLOOKUP($B97,INDIRECT("'Monthly Resource Report'!"&amp;'HMPL Validation'!I$482021&amp;":"&amp;'HMPL Validation'!I$482022),'HMPL Validation'!I$482023,FALSE)),0,HLOOKUP($B97,INDIRECT("'Monthly Resource Report'!"&amp;'HMPL Validation'!I$482021&amp;":"&amp;'HMPL Validation'!I$482022),'HMPL Validation'!I$482023,FALSE))</f>
        <v>6.9963454611623954E-2</v>
      </c>
      <c r="J97" s="318">
        <f ca="1">+IF(ISERROR(HLOOKUP($B97,INDIRECT("'Monthly Resource Report'!"&amp;'HMPL Validation'!J$482021&amp;":"&amp;'HMPL Validation'!J$482022),'HMPL Validation'!J$482023,FALSE)),0,HLOOKUP($B97,INDIRECT("'Monthly Resource Report'!"&amp;'HMPL Validation'!J$482021&amp;":"&amp;'HMPL Validation'!J$482022),'HMPL Validation'!J$482023,FALSE))</f>
        <v>0.49120175425244317</v>
      </c>
      <c r="L97" s="301">
        <v>44136</v>
      </c>
      <c r="M97" s="294">
        <v>152</v>
      </c>
      <c r="N97" s="297">
        <v>5.4751423855173309</v>
      </c>
      <c r="O97" s="299">
        <v>7.0000000000000007E-2</v>
      </c>
      <c r="P97" s="295">
        <v>0.49</v>
      </c>
      <c r="Q97" s="294">
        <f ca="1">+IF(ISERROR(HLOOKUP($B97,INDIRECT("'Monthly Resource Report'!"&amp;'HMPL Validation'!Q$482021&amp;":"&amp;'HMPL Validation'!Q$482022),'HMPL Validation'!Q$482023,FALSE)),0,HLOOKUP($B97,INDIRECT("'Monthly Resource Report'!"&amp;'HMPL Validation'!Q$482021&amp;":"&amp;'HMPL Validation'!Q$482022),'HMPL Validation'!Q$482023,FALSE))</f>
        <v>152</v>
      </c>
      <c r="R97" s="297">
        <f ca="1">+IF(ISERROR(HLOOKUP($B97,INDIRECT("'Monthly Resource Report'!"&amp;'HMPL Validation'!R$482021&amp;":"&amp;'HMPL Validation'!R$482022),'HMPL Validation'!R$482023,FALSE)),0,HLOOKUP($B97,INDIRECT("'Monthly Resource Report'!"&amp;'HMPL Validation'!R$482021&amp;":"&amp;'HMPL Validation'!R$482022),'HMPL Validation'!R$482023,FALSE))</f>
        <v>5.4750049195127151</v>
      </c>
      <c r="S97" s="317">
        <f ca="1">+IF(ISERROR(HLOOKUP($B97,INDIRECT("'Monthly Resource Report'!"&amp;'HMPL Validation'!S$482021&amp;":"&amp;'HMPL Validation'!S$482022),'HMPL Validation'!S$482023,FALSE)),0,HLOOKUP($B97,INDIRECT("'Monthly Resource Report'!"&amp;'HMPL Validation'!S$482021&amp;":"&amp;'HMPL Validation'!S$482022),'HMPL Validation'!S$482023,FALSE))</f>
        <v>6.994419277804588E-2</v>
      </c>
      <c r="T97" s="318">
        <f ca="1">+IF(ISERROR(HLOOKUP($B97,INDIRECT("'Monthly Resource Report'!"&amp;'HMPL Validation'!T$482021&amp;":"&amp;'HMPL Validation'!T$482022),'HMPL Validation'!T$482023,FALSE)),0,HLOOKUP($B97,INDIRECT("'Monthly Resource Report'!"&amp;'HMPL Validation'!T$482021&amp;":"&amp;'HMPL Validation'!T$482022),'HMPL Validation'!T$482023,FALSE))</f>
        <v>0.49170712318394211</v>
      </c>
    </row>
    <row r="98" spans="2:20" s="461" customFormat="1">
      <c r="B98" s="301">
        <v>44166</v>
      </c>
      <c r="C98" s="294">
        <v>153</v>
      </c>
      <c r="D98" s="297">
        <v>5.4751423855173309</v>
      </c>
      <c r="E98" s="299">
        <v>7.0000000000000007E-2</v>
      </c>
      <c r="F98" s="295">
        <v>0.49</v>
      </c>
      <c r="G98" s="294">
        <f ca="1">+IF(ISERROR(HLOOKUP($B98,INDIRECT("'Monthly Resource Report'!"&amp;'HMPL Validation'!G$482021&amp;":"&amp;'HMPL Validation'!G$482022),'HMPL Validation'!G$482023,FALSE)),0,HLOOKUP($B98,INDIRECT("'Monthly Resource Report'!"&amp;'HMPL Validation'!G$482021&amp;":"&amp;'HMPL Validation'!G$482022),'HMPL Validation'!G$482023,FALSE))</f>
        <v>153</v>
      </c>
      <c r="H98" s="297">
        <f ca="1">+IF(ISERROR(HLOOKUP($B98,INDIRECT("'Monthly Resource Report'!"&amp;'HMPL Validation'!H$482021&amp;":"&amp;'HMPL Validation'!H$482022),'HMPL Validation'!H$482023,FALSE)),0,HLOOKUP($B98,INDIRECT("'Monthly Resource Report'!"&amp;'HMPL Validation'!H$482021&amp;":"&amp;'HMPL Validation'!H$482022),'HMPL Validation'!H$482023,FALSE))</f>
        <v>5.474994874546133</v>
      </c>
      <c r="I98" s="317">
        <f ca="1">+IF(ISERROR(HLOOKUP($B98,INDIRECT("'Monthly Resource Report'!"&amp;'HMPL Validation'!I$482021&amp;":"&amp;'HMPL Validation'!I$482022),'HMPL Validation'!I$482023,FALSE)),0,HLOOKUP($B98,INDIRECT("'Monthly Resource Report'!"&amp;'HMPL Validation'!I$482021&amp;":"&amp;'HMPL Validation'!I$482022),'HMPL Validation'!I$482023,FALSE))</f>
        <v>6.9965971702503085E-2</v>
      </c>
      <c r="J98" s="318">
        <f ca="1">+IF(ISERROR(HLOOKUP($B98,INDIRECT("'Monthly Resource Report'!"&amp;'HMPL Validation'!J$482021&amp;":"&amp;'HMPL Validation'!J$482022),'HMPL Validation'!J$482023,FALSE)),0,HLOOKUP($B98,INDIRECT("'Monthly Resource Report'!"&amp;'HMPL Validation'!J$482021&amp;":"&amp;'HMPL Validation'!J$482022),'HMPL Validation'!J$482023,FALSE))</f>
        <v>0.49116824257006558</v>
      </c>
      <c r="L98" s="301">
        <v>44166</v>
      </c>
      <c r="M98" s="294">
        <v>152</v>
      </c>
      <c r="N98" s="297">
        <v>5.4751423855173309</v>
      </c>
      <c r="O98" s="299">
        <v>7.0000000000000007E-2</v>
      </c>
      <c r="P98" s="295">
        <v>0.49</v>
      </c>
      <c r="Q98" s="294">
        <f ca="1">+IF(ISERROR(HLOOKUP($B98,INDIRECT("'Monthly Resource Report'!"&amp;'HMPL Validation'!Q$482021&amp;":"&amp;'HMPL Validation'!Q$482022),'HMPL Validation'!Q$482023,FALSE)),0,HLOOKUP($B98,INDIRECT("'Monthly Resource Report'!"&amp;'HMPL Validation'!Q$482021&amp;":"&amp;'HMPL Validation'!Q$482022),'HMPL Validation'!Q$482023,FALSE))</f>
        <v>152</v>
      </c>
      <c r="R98" s="297">
        <f ca="1">+IF(ISERROR(HLOOKUP($B98,INDIRECT("'Monthly Resource Report'!"&amp;'HMPL Validation'!R$482021&amp;":"&amp;'HMPL Validation'!R$482022),'HMPL Validation'!R$482023,FALSE)),0,HLOOKUP($B98,INDIRECT("'Monthly Resource Report'!"&amp;'HMPL Validation'!R$482021&amp;":"&amp;'HMPL Validation'!R$482022),'HMPL Validation'!R$482023,FALSE))</f>
        <v>5.4750044765893833</v>
      </c>
      <c r="S98" s="317">
        <f ca="1">+IF(ISERROR(HLOOKUP($B98,INDIRECT("'Monthly Resource Report'!"&amp;'HMPL Validation'!S$482021&amp;":"&amp;'HMPL Validation'!S$482022),'HMPL Validation'!S$482023,FALSE)),0,HLOOKUP($B98,INDIRECT("'Monthly Resource Report'!"&amp;'HMPL Validation'!S$482021&amp;":"&amp;'HMPL Validation'!S$482022),'HMPL Validation'!S$482023,FALSE))</f>
        <v>6.9945922584025932E-2</v>
      </c>
      <c r="T98" s="318">
        <f ca="1">+IF(ISERROR(HLOOKUP($B98,INDIRECT("'Monthly Resource Report'!"&amp;'HMPL Validation'!T$482021&amp;":"&amp;'HMPL Validation'!T$482022),'HMPL Validation'!T$482023,FALSE)),0,HLOOKUP($B98,INDIRECT("'Monthly Resource Report'!"&amp;'HMPL Validation'!T$482021&amp;":"&amp;'HMPL Validation'!T$482022),'HMPL Validation'!T$482023,FALSE))</f>
        <v>0.49163454447408889</v>
      </c>
    </row>
    <row r="99" spans="2:20" s="461" customFormat="1">
      <c r="B99" s="301">
        <v>44197</v>
      </c>
      <c r="C99" s="294">
        <v>153</v>
      </c>
      <c r="D99" s="297">
        <v>5.6218762014491954</v>
      </c>
      <c r="E99" s="299">
        <v>7.0000000000000007E-2</v>
      </c>
      <c r="F99" s="295">
        <v>0.49</v>
      </c>
      <c r="G99" s="294">
        <f ca="1">+IF(ISERROR(HLOOKUP($B99,INDIRECT("'Monthly Resource Report'!"&amp;'HMPL Validation'!G$482021&amp;":"&amp;'HMPL Validation'!G$482022),'HMPL Validation'!G$482023,FALSE)),0,HLOOKUP($B99,INDIRECT("'Monthly Resource Report'!"&amp;'HMPL Validation'!G$482021&amp;":"&amp;'HMPL Validation'!G$482022),'HMPL Validation'!G$482023,FALSE))</f>
        <v>153</v>
      </c>
      <c r="H99" s="297">
        <f ca="1">+IF(ISERROR(HLOOKUP($B99,INDIRECT("'Monthly Resource Report'!"&amp;'HMPL Validation'!H$482021&amp;":"&amp;'HMPL Validation'!H$482022),'HMPL Validation'!H$482023,FALSE)),0,HLOOKUP($B99,INDIRECT("'Monthly Resource Report'!"&amp;'HMPL Validation'!H$482021&amp;":"&amp;'HMPL Validation'!H$482022),'HMPL Validation'!H$482023,FALSE))</f>
        <v>5.621993794827107</v>
      </c>
      <c r="I99" s="317">
        <f ca="1">+IF(ISERROR(HLOOKUP($B99,INDIRECT("'Monthly Resource Report'!"&amp;'HMPL Validation'!I$482021&amp;":"&amp;'HMPL Validation'!I$482022),'HMPL Validation'!I$482023,FALSE)),0,HLOOKUP($B99,INDIRECT("'Monthly Resource Report'!"&amp;'HMPL Validation'!I$482021&amp;":"&amp;'HMPL Validation'!I$482022),'HMPL Validation'!I$482023,FALSE))</f>
        <v>6.9914624624979424E-2</v>
      </c>
      <c r="J99" s="318">
        <f ca="1">+IF(ISERROR(HLOOKUP($B99,INDIRECT("'Monthly Resource Report'!"&amp;'HMPL Validation'!J$482021&amp;":"&amp;'HMPL Validation'!J$482022),'HMPL Validation'!J$482023,FALSE)),0,HLOOKUP($B99,INDIRECT("'Monthly Resource Report'!"&amp;'HMPL Validation'!J$482021&amp;":"&amp;'HMPL Validation'!J$482022),'HMPL Validation'!J$482023,FALSE))</f>
        <v>0.49115599483187983</v>
      </c>
      <c r="L99" s="301">
        <v>44197</v>
      </c>
      <c r="M99" s="294">
        <v>152</v>
      </c>
      <c r="N99" s="297">
        <v>5.6218762014491954</v>
      </c>
      <c r="O99" s="299">
        <v>7.0000000000000007E-2</v>
      </c>
      <c r="P99" s="295">
        <v>0.49</v>
      </c>
      <c r="Q99" s="294">
        <f ca="1">+IF(ISERROR(HLOOKUP($B99,INDIRECT("'Monthly Resource Report'!"&amp;'HMPL Validation'!Q$482021&amp;":"&amp;'HMPL Validation'!Q$482022),'HMPL Validation'!Q$482023,FALSE)),0,HLOOKUP($B99,INDIRECT("'Monthly Resource Report'!"&amp;'HMPL Validation'!Q$482021&amp;":"&amp;'HMPL Validation'!Q$482022),'HMPL Validation'!Q$482023,FALSE))</f>
        <v>152</v>
      </c>
      <c r="R99" s="297">
        <f ca="1">+IF(ISERROR(HLOOKUP($B99,INDIRECT("'Monthly Resource Report'!"&amp;'HMPL Validation'!R$482021&amp;":"&amp;'HMPL Validation'!R$482022),'HMPL Validation'!R$482023,FALSE)),0,HLOOKUP($B99,INDIRECT("'Monthly Resource Report'!"&amp;'HMPL Validation'!R$482021&amp;":"&amp;'HMPL Validation'!R$482022),'HMPL Validation'!R$482023,FALSE))</f>
        <v>5.6220052715882467</v>
      </c>
      <c r="S99" s="317">
        <f ca="1">+IF(ISERROR(HLOOKUP($B99,INDIRECT("'Monthly Resource Report'!"&amp;'HMPL Validation'!S$482021&amp;":"&amp;'HMPL Validation'!S$482022),'HMPL Validation'!S$482023,FALSE)),0,HLOOKUP($B99,INDIRECT("'Monthly Resource Report'!"&amp;'HMPL Validation'!S$482021&amp;":"&amp;'HMPL Validation'!S$482022),'HMPL Validation'!S$482023,FALSE))</f>
        <v>6.9950902856055375E-2</v>
      </c>
      <c r="T99" s="318">
        <f ca="1">+IF(ISERROR(HLOOKUP($B99,INDIRECT("'Monthly Resource Report'!"&amp;'HMPL Validation'!T$482021&amp;":"&amp;'HMPL Validation'!T$482022),'HMPL Validation'!T$482023,FALSE)),0,HLOOKUP($B99,INDIRECT("'Monthly Resource Report'!"&amp;'HMPL Validation'!T$482021&amp;":"&amp;'HMPL Validation'!T$482022),'HMPL Validation'!T$482023,FALSE))</f>
        <v>0.4916387342433689</v>
      </c>
    </row>
    <row r="100" spans="2:20" s="461" customFormat="1">
      <c r="B100" s="301">
        <v>44228</v>
      </c>
      <c r="C100" s="294">
        <v>153</v>
      </c>
      <c r="D100" s="297">
        <v>5.6218762014491954</v>
      </c>
      <c r="E100" s="299">
        <v>7.0000000000000007E-2</v>
      </c>
      <c r="F100" s="295">
        <v>0.49</v>
      </c>
      <c r="G100" s="294">
        <f ca="1">+IF(ISERROR(HLOOKUP($B100,INDIRECT("'Monthly Resource Report'!"&amp;'HMPL Validation'!G$482021&amp;":"&amp;'HMPL Validation'!G$482022),'HMPL Validation'!G$482023,FALSE)),0,HLOOKUP($B100,INDIRECT("'Monthly Resource Report'!"&amp;'HMPL Validation'!G$482021&amp;":"&amp;'HMPL Validation'!G$482022),'HMPL Validation'!G$482023,FALSE))</f>
        <v>153</v>
      </c>
      <c r="H100" s="297">
        <f ca="1">+IF(ISERROR(HLOOKUP($B100,INDIRECT("'Monthly Resource Report'!"&amp;'HMPL Validation'!H$482021&amp;":"&amp;'HMPL Validation'!H$482022),'HMPL Validation'!H$482023,FALSE)),0,HLOOKUP($B100,INDIRECT("'Monthly Resource Report'!"&amp;'HMPL Validation'!H$482021&amp;":"&amp;'HMPL Validation'!H$482022),'HMPL Validation'!H$482023,FALSE))</f>
        <v>5.6219935070446443</v>
      </c>
      <c r="I100" s="317">
        <f ca="1">+IF(ISERROR(HLOOKUP($B100,INDIRECT("'Monthly Resource Report'!"&amp;'HMPL Validation'!I$482021&amp;":"&amp;'HMPL Validation'!I$482022),'HMPL Validation'!I$482023,FALSE)),0,HLOOKUP($B100,INDIRECT("'Monthly Resource Report'!"&amp;'HMPL Validation'!I$482021&amp;":"&amp;'HMPL Validation'!I$482022),'HMPL Validation'!I$482023,FALSE))</f>
        <v>6.9923821499536076E-2</v>
      </c>
      <c r="J100" s="318">
        <f ca="1">+IF(ISERROR(HLOOKUP($B100,INDIRECT("'Monthly Resource Report'!"&amp;'HMPL Validation'!J$482021&amp;":"&amp;'HMPL Validation'!J$482022),'HMPL Validation'!J$482023,FALSE)),0,HLOOKUP($B100,INDIRECT("'Monthly Resource Report'!"&amp;'HMPL Validation'!J$482021&amp;":"&amp;'HMPL Validation'!J$482022),'HMPL Validation'!J$482023,FALSE))</f>
        <v>0.49095824935556942</v>
      </c>
      <c r="L100" s="301">
        <v>44228</v>
      </c>
      <c r="M100" s="294">
        <v>152</v>
      </c>
      <c r="N100" s="297">
        <v>5.6218762014491954</v>
      </c>
      <c r="O100" s="299">
        <v>7.0000000000000007E-2</v>
      </c>
      <c r="P100" s="295">
        <v>0.49</v>
      </c>
      <c r="Q100" s="294">
        <f ca="1">+IF(ISERROR(HLOOKUP($B100,INDIRECT("'Monthly Resource Report'!"&amp;'HMPL Validation'!Q$482021&amp;":"&amp;'HMPL Validation'!Q$482022),'HMPL Validation'!Q$482023,FALSE)),0,HLOOKUP($B100,INDIRECT("'Monthly Resource Report'!"&amp;'HMPL Validation'!Q$482021&amp;":"&amp;'HMPL Validation'!Q$482022),'HMPL Validation'!Q$482023,FALSE))</f>
        <v>152</v>
      </c>
      <c r="R100" s="297">
        <f ca="1">+IF(ISERROR(HLOOKUP($B100,INDIRECT("'Monthly Resource Report'!"&amp;'HMPL Validation'!R$482021&amp;":"&amp;'HMPL Validation'!R$482022),'HMPL Validation'!R$482023,FALSE)),0,HLOOKUP($B100,INDIRECT("'Monthly Resource Report'!"&amp;'HMPL Validation'!R$482021&amp;":"&amp;'HMPL Validation'!R$482022),'HMPL Validation'!R$482023,FALSE))</f>
        <v>5.6220054977631655</v>
      </c>
      <c r="S100" s="317">
        <f ca="1">+IF(ISERROR(HLOOKUP($B100,INDIRECT("'Monthly Resource Report'!"&amp;'HMPL Validation'!S$482021&amp;":"&amp;'HMPL Validation'!S$482022),'HMPL Validation'!S$482023,FALSE)),0,HLOOKUP($B100,INDIRECT("'Monthly Resource Report'!"&amp;'HMPL Validation'!S$482021&amp;":"&amp;'HMPL Validation'!S$482022),'HMPL Validation'!S$482023,FALSE))</f>
        <v>6.994910058630785E-2</v>
      </c>
      <c r="T100" s="318">
        <f ca="1">+IF(ISERROR(HLOOKUP($B100,INDIRECT("'Monthly Resource Report'!"&amp;'HMPL Validation'!T$482021&amp;":"&amp;'HMPL Validation'!T$482022),'HMPL Validation'!T$482023,FALSE)),0,HLOOKUP($B100,INDIRECT("'Monthly Resource Report'!"&amp;'HMPL Validation'!T$482021&amp;":"&amp;'HMPL Validation'!T$482022),'HMPL Validation'!T$482023,FALSE))</f>
        <v>0.49277341777692035</v>
      </c>
    </row>
    <row r="101" spans="2:20" s="461" customFormat="1">
      <c r="B101" s="301">
        <v>44256</v>
      </c>
      <c r="C101" s="294">
        <v>153</v>
      </c>
      <c r="D101" s="297">
        <v>5.6218762014491954</v>
      </c>
      <c r="E101" s="299">
        <v>7.0000000000000007E-2</v>
      </c>
      <c r="F101" s="295">
        <v>0.49</v>
      </c>
      <c r="G101" s="294">
        <f ca="1">+IF(ISERROR(HLOOKUP($B101,INDIRECT("'Monthly Resource Report'!"&amp;'HMPL Validation'!G$482021&amp;":"&amp;'HMPL Validation'!G$482022),'HMPL Validation'!G$482023,FALSE)),0,HLOOKUP($B101,INDIRECT("'Monthly Resource Report'!"&amp;'HMPL Validation'!G$482021&amp;":"&amp;'HMPL Validation'!G$482022),'HMPL Validation'!G$482023,FALSE))</f>
        <v>153</v>
      </c>
      <c r="H101" s="297">
        <f ca="1">+IF(ISERROR(HLOOKUP($B101,INDIRECT("'Monthly Resource Report'!"&amp;'HMPL Validation'!H$482021&amp;":"&amp;'HMPL Validation'!H$482022),'HMPL Validation'!H$482023,FALSE)),0,HLOOKUP($B101,INDIRECT("'Monthly Resource Report'!"&amp;'HMPL Validation'!H$482021&amp;":"&amp;'HMPL Validation'!H$482022),'HMPL Validation'!H$482023,FALSE))</f>
        <v>5.6219926452747311</v>
      </c>
      <c r="I101" s="317">
        <f ca="1">+IF(ISERROR(HLOOKUP($B101,INDIRECT("'Monthly Resource Report'!"&amp;'HMPL Validation'!I$482021&amp;":"&amp;'HMPL Validation'!I$482022),'HMPL Validation'!I$482023,FALSE)),0,HLOOKUP($B101,INDIRECT("'Monthly Resource Report'!"&amp;'HMPL Validation'!I$482021&amp;":"&amp;'HMPL Validation'!I$482022),'HMPL Validation'!I$482023,FALSE))</f>
        <v>6.9890648374874909E-2</v>
      </c>
      <c r="J101" s="318">
        <f ca="1">+IF(ISERROR(HLOOKUP($B101,INDIRECT("'Monthly Resource Report'!"&amp;'HMPL Validation'!J$482021&amp;":"&amp;'HMPL Validation'!J$482022),'HMPL Validation'!J$482023,FALSE)),0,HLOOKUP($B101,INDIRECT("'Monthly Resource Report'!"&amp;'HMPL Validation'!J$482021&amp;":"&amp;'HMPL Validation'!J$482022),'HMPL Validation'!J$482023,FALSE))</f>
        <v>0.49162346449604588</v>
      </c>
      <c r="L101" s="301">
        <v>44256</v>
      </c>
      <c r="M101" s="294">
        <v>152</v>
      </c>
      <c r="N101" s="297">
        <v>5.6218762014491954</v>
      </c>
      <c r="O101" s="299">
        <v>7.0000000000000007E-2</v>
      </c>
      <c r="P101" s="295">
        <v>0.49</v>
      </c>
      <c r="Q101" s="294">
        <f ca="1">+IF(ISERROR(HLOOKUP($B101,INDIRECT("'Monthly Resource Report'!"&amp;'HMPL Validation'!Q$482021&amp;":"&amp;'HMPL Validation'!Q$482022),'HMPL Validation'!Q$482023,FALSE)),0,HLOOKUP($B101,INDIRECT("'Monthly Resource Report'!"&amp;'HMPL Validation'!Q$482021&amp;":"&amp;'HMPL Validation'!Q$482022),'HMPL Validation'!Q$482023,FALSE))</f>
        <v>152</v>
      </c>
      <c r="R101" s="297">
        <f ca="1">+IF(ISERROR(HLOOKUP($B101,INDIRECT("'Monthly Resource Report'!"&amp;'HMPL Validation'!R$482021&amp;":"&amp;'HMPL Validation'!R$482022),'HMPL Validation'!R$482023,FALSE)),0,HLOOKUP($B101,INDIRECT("'Monthly Resource Report'!"&amp;'HMPL Validation'!R$482021&amp;":"&amp;'HMPL Validation'!R$482022),'HMPL Validation'!R$482023,FALSE))</f>
        <v>5.6220022857142853</v>
      </c>
      <c r="S101" s="317">
        <f ca="1">+IF(ISERROR(HLOOKUP($B101,INDIRECT("'Monthly Resource Report'!"&amp;'HMPL Validation'!S$482021&amp;":"&amp;'HMPL Validation'!S$482022),'HMPL Validation'!S$482023,FALSE)),0,HLOOKUP($B101,INDIRECT("'Monthly Resource Report'!"&amp;'HMPL Validation'!S$482021&amp;":"&amp;'HMPL Validation'!S$482022),'HMPL Validation'!S$482023,FALSE))</f>
        <v>6.9946145614881231E-2</v>
      </c>
      <c r="T101" s="318">
        <f ca="1">+IF(ISERROR(HLOOKUP($B101,INDIRECT("'Monthly Resource Report'!"&amp;'HMPL Validation'!T$482021&amp;":"&amp;'HMPL Validation'!T$482022),'HMPL Validation'!T$482023,FALSE)),0,HLOOKUP($B101,INDIRECT("'Monthly Resource Report'!"&amp;'HMPL Validation'!T$482021&amp;":"&amp;'HMPL Validation'!T$482022),'HMPL Validation'!T$482023,FALSE))</f>
        <v>0.49215729994238894</v>
      </c>
    </row>
    <row r="102" spans="2:20" s="461" customFormat="1">
      <c r="B102" s="301">
        <v>44287</v>
      </c>
      <c r="C102" s="294">
        <v>153</v>
      </c>
      <c r="D102" s="297">
        <v>5.6218762014491954</v>
      </c>
      <c r="E102" s="299">
        <v>7.0000000000000007E-2</v>
      </c>
      <c r="F102" s="295">
        <v>0.49</v>
      </c>
      <c r="G102" s="294">
        <f ca="1">+IF(ISERROR(HLOOKUP($B102,INDIRECT("'Monthly Resource Report'!"&amp;'HMPL Validation'!G$482021&amp;":"&amp;'HMPL Validation'!G$482022),'HMPL Validation'!G$482023,FALSE)),0,HLOOKUP($B102,INDIRECT("'Monthly Resource Report'!"&amp;'HMPL Validation'!G$482021&amp;":"&amp;'HMPL Validation'!G$482022),'HMPL Validation'!G$482023,FALSE))</f>
        <v>153</v>
      </c>
      <c r="H102" s="297">
        <f ca="1">+IF(ISERROR(HLOOKUP($B102,INDIRECT("'Monthly Resource Report'!"&amp;'HMPL Validation'!H$482021&amp;":"&amp;'HMPL Validation'!H$482022),'HMPL Validation'!H$482023,FALSE)),0,HLOOKUP($B102,INDIRECT("'Monthly Resource Report'!"&amp;'HMPL Validation'!H$482021&amp;":"&amp;'HMPL Validation'!H$482022),'HMPL Validation'!H$482023,FALSE))</f>
        <v>5.6219935659254183</v>
      </c>
      <c r="I102" s="317">
        <f ca="1">+IF(ISERROR(HLOOKUP($B102,INDIRECT("'Monthly Resource Report'!"&amp;'HMPL Validation'!I$482021&amp;":"&amp;'HMPL Validation'!I$482022),'HMPL Validation'!I$482023,FALSE)),0,HLOOKUP($B102,INDIRECT("'Monthly Resource Report'!"&amp;'HMPL Validation'!I$482021&amp;":"&amp;'HMPL Validation'!I$482022),'HMPL Validation'!I$482023,FALSE))</f>
        <v>6.9871702493342056E-2</v>
      </c>
      <c r="J102" s="318">
        <f ca="1">+IF(ISERROR(HLOOKUP($B102,INDIRECT("'Monthly Resource Report'!"&amp;'HMPL Validation'!J$482021&amp;":"&amp;'HMPL Validation'!J$482022),'HMPL Validation'!J$482023,FALSE)),0,HLOOKUP($B102,INDIRECT("'Monthly Resource Report'!"&amp;'HMPL Validation'!J$482021&amp;":"&amp;'HMPL Validation'!J$482022),'HMPL Validation'!J$482023,FALSE))</f>
        <v>0.49222691332178931</v>
      </c>
      <c r="L102" s="301">
        <v>44287</v>
      </c>
      <c r="M102" s="294">
        <v>152</v>
      </c>
      <c r="N102" s="297">
        <v>5.6218762014491954</v>
      </c>
      <c r="O102" s="299">
        <v>7.0000000000000007E-2</v>
      </c>
      <c r="P102" s="295">
        <v>0.49</v>
      </c>
      <c r="Q102" s="294">
        <f ca="1">+IF(ISERROR(HLOOKUP($B102,INDIRECT("'Monthly Resource Report'!"&amp;'HMPL Validation'!Q$482021&amp;":"&amp;'HMPL Validation'!Q$482022),'HMPL Validation'!Q$482023,FALSE)),0,HLOOKUP($B102,INDIRECT("'Monthly Resource Report'!"&amp;'HMPL Validation'!Q$482021&amp;":"&amp;'HMPL Validation'!Q$482022),'HMPL Validation'!Q$482023,FALSE))</f>
        <v>152</v>
      </c>
      <c r="R102" s="297">
        <f ca="1">+IF(ISERROR(HLOOKUP($B102,INDIRECT("'Monthly Resource Report'!"&amp;'HMPL Validation'!R$482021&amp;":"&amp;'HMPL Validation'!R$482022),'HMPL Validation'!R$482023,FALSE)),0,HLOOKUP($B102,INDIRECT("'Monthly Resource Report'!"&amp;'HMPL Validation'!R$482021&amp;":"&amp;'HMPL Validation'!R$482022),'HMPL Validation'!R$482023,FALSE))</f>
        <v>0</v>
      </c>
      <c r="S102" s="317">
        <f ca="1">+IF(ISERROR(HLOOKUP($B102,INDIRECT("'Monthly Resource Report'!"&amp;'HMPL Validation'!S$482021&amp;":"&amp;'HMPL Validation'!S$482022),'HMPL Validation'!S$482023,FALSE)),0,HLOOKUP($B102,INDIRECT("'Monthly Resource Report'!"&amp;'HMPL Validation'!S$482021&amp;":"&amp;'HMPL Validation'!S$482022),'HMPL Validation'!S$482023,FALSE))</f>
        <v>0</v>
      </c>
      <c r="T102" s="318">
        <f ca="1">+IF(ISERROR(HLOOKUP($B102,INDIRECT("'Monthly Resource Report'!"&amp;'HMPL Validation'!T$482021&amp;":"&amp;'HMPL Validation'!T$482022),'HMPL Validation'!T$482023,FALSE)),0,HLOOKUP($B102,INDIRECT("'Monthly Resource Report'!"&amp;'HMPL Validation'!T$482021&amp;":"&amp;'HMPL Validation'!T$482022),'HMPL Validation'!T$482023,FALSE))</f>
        <v>0</v>
      </c>
    </row>
    <row r="103" spans="2:20" s="461" customFormat="1">
      <c r="B103" s="301">
        <v>44317</v>
      </c>
      <c r="C103" s="294">
        <v>153</v>
      </c>
      <c r="D103" s="297">
        <v>5.6218762014491954</v>
      </c>
      <c r="E103" s="299">
        <v>7.0000000000000007E-2</v>
      </c>
      <c r="F103" s="295">
        <v>0.49</v>
      </c>
      <c r="G103" s="294">
        <f ca="1">+IF(ISERROR(HLOOKUP($B103,INDIRECT("'Monthly Resource Report'!"&amp;'HMPL Validation'!G$482021&amp;":"&amp;'HMPL Validation'!G$482022),'HMPL Validation'!G$482023,FALSE)),0,HLOOKUP($B103,INDIRECT("'Monthly Resource Report'!"&amp;'HMPL Validation'!G$482021&amp;":"&amp;'HMPL Validation'!G$482022),'HMPL Validation'!G$482023,FALSE))</f>
        <v>153</v>
      </c>
      <c r="H103" s="297">
        <f ca="1">+IF(ISERROR(HLOOKUP($B103,INDIRECT("'Monthly Resource Report'!"&amp;'HMPL Validation'!H$482021&amp;":"&amp;'HMPL Validation'!H$482022),'HMPL Validation'!H$482023,FALSE)),0,HLOOKUP($B103,INDIRECT("'Monthly Resource Report'!"&amp;'HMPL Validation'!H$482021&amp;":"&amp;'HMPL Validation'!H$482022),'HMPL Validation'!H$482023,FALSE))</f>
        <v>5.6219936531640844</v>
      </c>
      <c r="I103" s="317">
        <f ca="1">+IF(ISERROR(HLOOKUP($B103,INDIRECT("'Monthly Resource Report'!"&amp;'HMPL Validation'!I$482021&amp;":"&amp;'HMPL Validation'!I$482022),'HMPL Validation'!I$482023,FALSE)),0,HLOOKUP($B103,INDIRECT("'Monthly Resource Report'!"&amp;'HMPL Validation'!I$482021&amp;":"&amp;'HMPL Validation'!I$482022),'HMPL Validation'!I$482023,FALSE))</f>
        <v>6.9848270202232263E-2</v>
      </c>
      <c r="J103" s="318">
        <f ca="1">+IF(ISERROR(HLOOKUP($B103,INDIRECT("'Monthly Resource Report'!"&amp;'HMPL Validation'!J$482021&amp;":"&amp;'HMPL Validation'!J$482022),'HMPL Validation'!J$482023,FALSE)),0,HLOOKUP($B103,INDIRECT("'Monthly Resource Report'!"&amp;'HMPL Validation'!J$482021&amp;":"&amp;'HMPL Validation'!J$482022),'HMPL Validation'!J$482023,FALSE))</f>
        <v>0.4905901379943633</v>
      </c>
      <c r="L103" s="301">
        <v>44317</v>
      </c>
      <c r="M103" s="294">
        <v>152</v>
      </c>
      <c r="N103" s="297">
        <v>5.6218762014491954</v>
      </c>
      <c r="O103" s="299">
        <v>7.0000000000000007E-2</v>
      </c>
      <c r="P103" s="295">
        <v>0.49</v>
      </c>
      <c r="Q103" s="294">
        <f ca="1">+IF(ISERROR(HLOOKUP($B103,INDIRECT("'Monthly Resource Report'!"&amp;'HMPL Validation'!Q$482021&amp;":"&amp;'HMPL Validation'!Q$482022),'HMPL Validation'!Q$482023,FALSE)),0,HLOOKUP($B103,INDIRECT("'Monthly Resource Report'!"&amp;'HMPL Validation'!Q$482021&amp;":"&amp;'HMPL Validation'!Q$482022),'HMPL Validation'!Q$482023,FALSE))</f>
        <v>152</v>
      </c>
      <c r="R103" s="297">
        <f ca="1">+IF(ISERROR(HLOOKUP($B103,INDIRECT("'Monthly Resource Report'!"&amp;'HMPL Validation'!R$482021&amp;":"&amp;'HMPL Validation'!R$482022),'HMPL Validation'!R$482023,FALSE)),0,HLOOKUP($B103,INDIRECT("'Monthly Resource Report'!"&amp;'HMPL Validation'!R$482021&amp;":"&amp;'HMPL Validation'!R$482022),'HMPL Validation'!R$482023,FALSE))</f>
        <v>5.6220020677467568</v>
      </c>
      <c r="S103" s="317">
        <f ca="1">+IF(ISERROR(HLOOKUP($B103,INDIRECT("'Monthly Resource Report'!"&amp;'HMPL Validation'!S$482021&amp;":"&amp;'HMPL Validation'!S$482022),'HMPL Validation'!S$482023,FALSE)),0,HLOOKUP($B103,INDIRECT("'Monthly Resource Report'!"&amp;'HMPL Validation'!S$482021&amp;":"&amp;'HMPL Validation'!S$482022),'HMPL Validation'!S$482023,FALSE))</f>
        <v>6.9868218607814919E-2</v>
      </c>
      <c r="T103" s="318">
        <f ca="1">+IF(ISERROR(HLOOKUP($B103,INDIRECT("'Monthly Resource Report'!"&amp;'HMPL Validation'!T$482021&amp;":"&amp;'HMPL Validation'!T$482022),'HMPL Validation'!T$482023,FALSE)),0,HLOOKUP($B103,INDIRECT("'Monthly Resource Report'!"&amp;'HMPL Validation'!T$482021&amp;":"&amp;'HMPL Validation'!T$482022),'HMPL Validation'!T$482023,FALSE))</f>
        <v>0.4921097528398149</v>
      </c>
    </row>
    <row r="104" spans="2:20" s="461" customFormat="1">
      <c r="B104" s="301">
        <v>44348</v>
      </c>
      <c r="C104" s="294">
        <v>153</v>
      </c>
      <c r="D104" s="297">
        <v>5.6218762014491954</v>
      </c>
      <c r="E104" s="299">
        <v>7.0000000000000007E-2</v>
      </c>
      <c r="F104" s="295">
        <v>0.49</v>
      </c>
      <c r="G104" s="294">
        <f ca="1">+IF(ISERROR(HLOOKUP($B104,INDIRECT("'Monthly Resource Report'!"&amp;'HMPL Validation'!G$482021&amp;":"&amp;'HMPL Validation'!G$482022),'HMPL Validation'!G$482023,FALSE)),0,HLOOKUP($B104,INDIRECT("'Monthly Resource Report'!"&amp;'HMPL Validation'!G$482021&amp;":"&amp;'HMPL Validation'!G$482022),'HMPL Validation'!G$482023,FALSE))</f>
        <v>153</v>
      </c>
      <c r="H104" s="297">
        <f ca="1">+IF(ISERROR(HLOOKUP($B104,INDIRECT("'Monthly Resource Report'!"&amp;'HMPL Validation'!H$482021&amp;":"&amp;'HMPL Validation'!H$482022),'HMPL Validation'!H$482023,FALSE)),0,HLOOKUP($B104,INDIRECT("'Monthly Resource Report'!"&amp;'HMPL Validation'!H$482021&amp;":"&amp;'HMPL Validation'!H$482022),'HMPL Validation'!H$482023,FALSE))</f>
        <v>5.6219949281487747</v>
      </c>
      <c r="I104" s="317">
        <f ca="1">+IF(ISERROR(HLOOKUP($B104,INDIRECT("'Monthly Resource Report'!"&amp;'HMPL Validation'!I$482021&amp;":"&amp;'HMPL Validation'!I$482022),'HMPL Validation'!I$482023,FALSE)),0,HLOOKUP($B104,INDIRECT("'Monthly Resource Report'!"&amp;'HMPL Validation'!I$482021&amp;":"&amp;'HMPL Validation'!I$482022),'HMPL Validation'!I$482023,FALSE))</f>
        <v>6.9875437544697688E-2</v>
      </c>
      <c r="J104" s="318">
        <f ca="1">+IF(ISERROR(HLOOKUP($B104,INDIRECT("'Monthly Resource Report'!"&amp;'HMPL Validation'!J$482021&amp;":"&amp;'HMPL Validation'!J$482022),'HMPL Validation'!J$482023,FALSE)),0,HLOOKUP($B104,INDIRECT("'Monthly Resource Report'!"&amp;'HMPL Validation'!J$482021&amp;":"&amp;'HMPL Validation'!J$482022),'HMPL Validation'!J$482023,FALSE))</f>
        <v>0.49091401648814764</v>
      </c>
      <c r="L104" s="301">
        <v>44348</v>
      </c>
      <c r="M104" s="294">
        <v>152</v>
      </c>
      <c r="N104" s="297">
        <v>5.6218762014491954</v>
      </c>
      <c r="O104" s="299">
        <v>7.0000000000000007E-2</v>
      </c>
      <c r="P104" s="295">
        <v>0.49</v>
      </c>
      <c r="Q104" s="294">
        <f ca="1">+IF(ISERROR(HLOOKUP($B104,INDIRECT("'Monthly Resource Report'!"&amp;'HMPL Validation'!Q$482021&amp;":"&amp;'HMPL Validation'!Q$482022),'HMPL Validation'!Q$482023,FALSE)),0,HLOOKUP($B104,INDIRECT("'Monthly Resource Report'!"&amp;'HMPL Validation'!Q$482021&amp;":"&amp;'HMPL Validation'!Q$482022),'HMPL Validation'!Q$482023,FALSE))</f>
        <v>152</v>
      </c>
      <c r="R104" s="297">
        <f ca="1">+IF(ISERROR(HLOOKUP($B104,INDIRECT("'Monthly Resource Report'!"&amp;'HMPL Validation'!R$482021&amp;":"&amp;'HMPL Validation'!R$482022),'HMPL Validation'!R$482023,FALSE)),0,HLOOKUP($B104,INDIRECT("'Monthly Resource Report'!"&amp;'HMPL Validation'!R$482021&amp;":"&amp;'HMPL Validation'!R$482022),'HMPL Validation'!R$482023,FALSE))</f>
        <v>5.6220028503757788</v>
      </c>
      <c r="S104" s="317">
        <f ca="1">+IF(ISERROR(HLOOKUP($B104,INDIRECT("'Monthly Resource Report'!"&amp;'HMPL Validation'!S$482021&amp;":"&amp;'HMPL Validation'!S$482022),'HMPL Validation'!S$482023,FALSE)),0,HLOOKUP($B104,INDIRECT("'Monthly Resource Report'!"&amp;'HMPL Validation'!S$482021&amp;":"&amp;'HMPL Validation'!S$482022),'HMPL Validation'!S$482023,FALSE))</f>
        <v>6.9897415689913811E-2</v>
      </c>
      <c r="T104" s="318">
        <f ca="1">+IF(ISERROR(HLOOKUP($B104,INDIRECT("'Monthly Resource Report'!"&amp;'HMPL Validation'!T$482021&amp;":"&amp;'HMPL Validation'!T$482022),'HMPL Validation'!T$482023,FALSE)),0,HLOOKUP($B104,INDIRECT("'Monthly Resource Report'!"&amp;'HMPL Validation'!T$482021&amp;":"&amp;'HMPL Validation'!T$482022),'HMPL Validation'!T$482023,FALSE))</f>
        <v>0.49128960155666013</v>
      </c>
    </row>
    <row r="105" spans="2:20" s="461" customFormat="1">
      <c r="B105" s="301">
        <v>44378</v>
      </c>
      <c r="C105" s="294">
        <v>153</v>
      </c>
      <c r="D105" s="297">
        <v>5.6218762014491954</v>
      </c>
      <c r="E105" s="299">
        <v>7.0000000000000007E-2</v>
      </c>
      <c r="F105" s="295">
        <v>0.49</v>
      </c>
      <c r="G105" s="294">
        <f ca="1">+IF(ISERROR(HLOOKUP($B105,INDIRECT("'Monthly Resource Report'!"&amp;'HMPL Validation'!G$482021&amp;":"&amp;'HMPL Validation'!G$482022),'HMPL Validation'!G$482023,FALSE)),0,HLOOKUP($B105,INDIRECT("'Monthly Resource Report'!"&amp;'HMPL Validation'!G$482021&amp;":"&amp;'HMPL Validation'!G$482022),'HMPL Validation'!G$482023,FALSE))</f>
        <v>153</v>
      </c>
      <c r="H105" s="297">
        <f ca="1">+IF(ISERROR(HLOOKUP($B105,INDIRECT("'Monthly Resource Report'!"&amp;'HMPL Validation'!H$482021&amp;":"&amp;'HMPL Validation'!H$482022),'HMPL Validation'!H$482023,FALSE)),0,HLOOKUP($B105,INDIRECT("'Monthly Resource Report'!"&amp;'HMPL Validation'!H$482021&amp;":"&amp;'HMPL Validation'!H$482022),'HMPL Validation'!H$482023,FALSE))</f>
        <v>5.6219932419385987</v>
      </c>
      <c r="I105" s="317">
        <f ca="1">+IF(ISERROR(HLOOKUP($B105,INDIRECT("'Monthly Resource Report'!"&amp;'HMPL Validation'!I$482021&amp;":"&amp;'HMPL Validation'!I$482022),'HMPL Validation'!I$482023,FALSE)),0,HLOOKUP($B105,INDIRECT("'Monthly Resource Report'!"&amp;'HMPL Validation'!I$482021&amp;":"&amp;'HMPL Validation'!I$482022),'HMPL Validation'!I$482023,FALSE))</f>
        <v>6.9893771286692552E-2</v>
      </c>
      <c r="J105" s="318">
        <f ca="1">+IF(ISERROR(HLOOKUP($B105,INDIRECT("'Monthly Resource Report'!"&amp;'HMPL Validation'!J$482021&amp;":"&amp;'HMPL Validation'!J$482022),'HMPL Validation'!J$482023,FALSE)),0,HLOOKUP($B105,INDIRECT("'Monthly Resource Report'!"&amp;'HMPL Validation'!J$482021&amp;":"&amp;'HMPL Validation'!J$482022),'HMPL Validation'!J$482023,FALSE))</f>
        <v>0.49116665022719941</v>
      </c>
      <c r="L105" s="301">
        <v>44378</v>
      </c>
      <c r="M105" s="294">
        <v>152</v>
      </c>
      <c r="N105" s="297">
        <v>5.6218762014491954</v>
      </c>
      <c r="O105" s="299">
        <v>7.0000000000000007E-2</v>
      </c>
      <c r="P105" s="295">
        <v>0.49</v>
      </c>
      <c r="Q105" s="294">
        <f ca="1">+IF(ISERROR(HLOOKUP($B105,INDIRECT("'Monthly Resource Report'!"&amp;'HMPL Validation'!Q$482021&amp;":"&amp;'HMPL Validation'!Q$482022),'HMPL Validation'!Q$482023,FALSE)),0,HLOOKUP($B105,INDIRECT("'Monthly Resource Report'!"&amp;'HMPL Validation'!Q$482021&amp;":"&amp;'HMPL Validation'!Q$482022),'HMPL Validation'!Q$482023,FALSE))</f>
        <v>152</v>
      </c>
      <c r="R105" s="297">
        <f ca="1">+IF(ISERROR(HLOOKUP($B105,INDIRECT("'Monthly Resource Report'!"&amp;'HMPL Validation'!R$482021&amp;":"&amp;'HMPL Validation'!R$482022),'HMPL Validation'!R$482023,FALSE)),0,HLOOKUP($B105,INDIRECT("'Monthly Resource Report'!"&amp;'HMPL Validation'!R$482021&amp;":"&amp;'HMPL Validation'!R$482022),'HMPL Validation'!R$482023,FALSE))</f>
        <v>5.6220045693010663</v>
      </c>
      <c r="S105" s="317">
        <f ca="1">+IF(ISERROR(HLOOKUP($B105,INDIRECT("'Monthly Resource Report'!"&amp;'HMPL Validation'!S$482021&amp;":"&amp;'HMPL Validation'!S$482022),'HMPL Validation'!S$482023,FALSE)),0,HLOOKUP($B105,INDIRECT("'Monthly Resource Report'!"&amp;'HMPL Validation'!S$482021&amp;":"&amp;'HMPL Validation'!S$482022),'HMPL Validation'!S$482023,FALSE))</f>
        <v>6.9917653136702576E-2</v>
      </c>
      <c r="T105" s="318">
        <f ca="1">+IF(ISERROR(HLOOKUP($B105,INDIRECT("'Monthly Resource Report'!"&amp;'HMPL Validation'!T$482021&amp;":"&amp;'HMPL Validation'!T$482022),'HMPL Validation'!T$482023,FALSE)),0,HLOOKUP($B105,INDIRECT("'Monthly Resource Report'!"&amp;'HMPL Validation'!T$482021&amp;":"&amp;'HMPL Validation'!T$482022),'HMPL Validation'!T$482023,FALSE))</f>
        <v>0.49247510811985218</v>
      </c>
    </row>
    <row r="106" spans="2:20" s="461" customFormat="1">
      <c r="B106" s="301">
        <v>44409</v>
      </c>
      <c r="C106" s="294">
        <v>153</v>
      </c>
      <c r="D106" s="297">
        <v>5.6218762014491954</v>
      </c>
      <c r="E106" s="299">
        <v>7.0000000000000007E-2</v>
      </c>
      <c r="F106" s="295">
        <v>0.49</v>
      </c>
      <c r="G106" s="294">
        <f ca="1">+IF(ISERROR(HLOOKUP($B106,INDIRECT("'Monthly Resource Report'!"&amp;'HMPL Validation'!G$482021&amp;":"&amp;'HMPL Validation'!G$482022),'HMPL Validation'!G$482023,FALSE)),0,HLOOKUP($B106,INDIRECT("'Monthly Resource Report'!"&amp;'HMPL Validation'!G$482021&amp;":"&amp;'HMPL Validation'!G$482022),'HMPL Validation'!G$482023,FALSE))</f>
        <v>153</v>
      </c>
      <c r="H106" s="297">
        <f ca="1">+IF(ISERROR(HLOOKUP($B106,INDIRECT("'Monthly Resource Report'!"&amp;'HMPL Validation'!H$482021&amp;":"&amp;'HMPL Validation'!H$482022),'HMPL Validation'!H$482023,FALSE)),0,HLOOKUP($B106,INDIRECT("'Monthly Resource Report'!"&amp;'HMPL Validation'!H$482021&amp;":"&amp;'HMPL Validation'!H$482022),'HMPL Validation'!H$482023,FALSE))</f>
        <v>5.6219936492662974</v>
      </c>
      <c r="I106" s="317">
        <f ca="1">+IF(ISERROR(HLOOKUP($B106,INDIRECT("'Monthly Resource Report'!"&amp;'HMPL Validation'!I$482021&amp;":"&amp;'HMPL Validation'!I$482022),'HMPL Validation'!I$482023,FALSE)),0,HLOOKUP($B106,INDIRECT("'Monthly Resource Report'!"&amp;'HMPL Validation'!I$482021&amp;":"&amp;'HMPL Validation'!I$482022),'HMPL Validation'!I$482023,FALSE))</f>
        <v>6.9901875420336629E-2</v>
      </c>
      <c r="J106" s="318">
        <f ca="1">+IF(ISERROR(HLOOKUP($B106,INDIRECT("'Monthly Resource Report'!"&amp;'HMPL Validation'!J$482021&amp;":"&amp;'HMPL Validation'!J$482022),'HMPL Validation'!J$482023,FALSE)),0,HLOOKUP($B106,INDIRECT("'Monthly Resource Report'!"&amp;'HMPL Validation'!J$482021&amp;":"&amp;'HMPL Validation'!J$482022),'HMPL Validation'!J$482023,FALSE))</f>
        <v>0.49116389042802722</v>
      </c>
      <c r="L106" s="301">
        <v>44409</v>
      </c>
      <c r="M106" s="294">
        <v>152</v>
      </c>
      <c r="N106" s="297">
        <v>5.6218762014491954</v>
      </c>
      <c r="O106" s="299">
        <v>7.0000000000000007E-2</v>
      </c>
      <c r="P106" s="295">
        <v>0.49</v>
      </c>
      <c r="Q106" s="294">
        <f ca="1">+IF(ISERROR(HLOOKUP($B106,INDIRECT("'Monthly Resource Report'!"&amp;'HMPL Validation'!Q$482021&amp;":"&amp;'HMPL Validation'!Q$482022),'HMPL Validation'!Q$482023,FALSE)),0,HLOOKUP($B106,INDIRECT("'Monthly Resource Report'!"&amp;'HMPL Validation'!Q$482021&amp;":"&amp;'HMPL Validation'!Q$482022),'HMPL Validation'!Q$482023,FALSE))</f>
        <v>152</v>
      </c>
      <c r="R106" s="297">
        <f ca="1">+IF(ISERROR(HLOOKUP($B106,INDIRECT("'Monthly Resource Report'!"&amp;'HMPL Validation'!R$482021&amp;":"&amp;'HMPL Validation'!R$482022),'HMPL Validation'!R$482023,FALSE)),0,HLOOKUP($B106,INDIRECT("'Monthly Resource Report'!"&amp;'HMPL Validation'!R$482021&amp;":"&amp;'HMPL Validation'!R$482022),'HMPL Validation'!R$482023,FALSE))</f>
        <v>5.6220046886883432</v>
      </c>
      <c r="S106" s="317">
        <f ca="1">+IF(ISERROR(HLOOKUP($B106,INDIRECT("'Monthly Resource Report'!"&amp;'HMPL Validation'!S$482021&amp;":"&amp;'HMPL Validation'!S$482022),'HMPL Validation'!S$482023,FALSE)),0,HLOOKUP($B106,INDIRECT("'Monthly Resource Report'!"&amp;'HMPL Validation'!S$482021&amp;":"&amp;'HMPL Validation'!S$482022),'HMPL Validation'!S$482023,FALSE))</f>
        <v>6.9923449556844805E-2</v>
      </c>
      <c r="T106" s="318">
        <f ca="1">+IF(ISERROR(HLOOKUP($B106,INDIRECT("'Monthly Resource Report'!"&amp;'HMPL Validation'!T$482021&amp;":"&amp;'HMPL Validation'!T$482022),'HMPL Validation'!T$482023,FALSE)),0,HLOOKUP($B106,INDIRECT("'Monthly Resource Report'!"&amp;'HMPL Validation'!T$482021&amp;":"&amp;'HMPL Validation'!T$482022),'HMPL Validation'!T$482023,FALSE))</f>
        <v>0.49205983050719393</v>
      </c>
    </row>
    <row r="107" spans="2:20" s="461" customFormat="1">
      <c r="B107" s="301">
        <v>44440</v>
      </c>
      <c r="C107" s="294">
        <v>153</v>
      </c>
      <c r="D107" s="297">
        <v>5.6218762014491954</v>
      </c>
      <c r="E107" s="299">
        <v>7.0000000000000007E-2</v>
      </c>
      <c r="F107" s="295">
        <v>0.49</v>
      </c>
      <c r="G107" s="294">
        <f ca="1">+IF(ISERROR(HLOOKUP($B107,INDIRECT("'Monthly Resource Report'!"&amp;'HMPL Validation'!G$482021&amp;":"&amp;'HMPL Validation'!G$482022),'HMPL Validation'!G$482023,FALSE)),0,HLOOKUP($B107,INDIRECT("'Monthly Resource Report'!"&amp;'HMPL Validation'!G$482021&amp;":"&amp;'HMPL Validation'!G$482022),'HMPL Validation'!G$482023,FALSE))</f>
        <v>153</v>
      </c>
      <c r="H107" s="297">
        <f ca="1">+IF(ISERROR(HLOOKUP($B107,INDIRECT("'Monthly Resource Report'!"&amp;'HMPL Validation'!H$482021&amp;":"&amp;'HMPL Validation'!H$482022),'HMPL Validation'!H$482023,FALSE)),0,HLOOKUP($B107,INDIRECT("'Monthly Resource Report'!"&amp;'HMPL Validation'!H$482021&amp;":"&amp;'HMPL Validation'!H$482022),'HMPL Validation'!H$482023,FALSE))</f>
        <v>5.6219932576079694</v>
      </c>
      <c r="I107" s="317">
        <f ca="1">+IF(ISERROR(HLOOKUP($B107,INDIRECT("'Monthly Resource Report'!"&amp;'HMPL Validation'!I$482021&amp;":"&amp;'HMPL Validation'!I$482022),'HMPL Validation'!I$482023,FALSE)),0,HLOOKUP($B107,INDIRECT("'Monthly Resource Report'!"&amp;'HMPL Validation'!I$482021&amp;":"&amp;'HMPL Validation'!I$482022),'HMPL Validation'!I$482023,FALSE))</f>
        <v>6.9861658854237924E-2</v>
      </c>
      <c r="J107" s="318">
        <f ca="1">+IF(ISERROR(HLOOKUP($B107,INDIRECT("'Monthly Resource Report'!"&amp;'HMPL Validation'!J$482021&amp;":"&amp;'HMPL Validation'!J$482022),'HMPL Validation'!J$482023,FALSE)),0,HLOOKUP($B107,INDIRECT("'Monthly Resource Report'!"&amp;'HMPL Validation'!J$482021&amp;":"&amp;'HMPL Validation'!J$482022),'HMPL Validation'!J$482023,FALSE))</f>
        <v>0.4912206355699027</v>
      </c>
      <c r="L107" s="301">
        <v>44440</v>
      </c>
      <c r="M107" s="294">
        <v>152</v>
      </c>
      <c r="N107" s="297">
        <v>5.6218762014491954</v>
      </c>
      <c r="O107" s="299">
        <v>7.0000000000000007E-2</v>
      </c>
      <c r="P107" s="295">
        <v>0.49</v>
      </c>
      <c r="Q107" s="294">
        <f ca="1">+IF(ISERROR(HLOOKUP($B107,INDIRECT("'Monthly Resource Report'!"&amp;'HMPL Validation'!Q$482021&amp;":"&amp;'HMPL Validation'!Q$482022),'HMPL Validation'!Q$482023,FALSE)),0,HLOOKUP($B107,INDIRECT("'Monthly Resource Report'!"&amp;'HMPL Validation'!Q$482021&amp;":"&amp;'HMPL Validation'!Q$482022),'HMPL Validation'!Q$482023,FALSE))</f>
        <v>152</v>
      </c>
      <c r="R107" s="297">
        <f ca="1">+IF(ISERROR(HLOOKUP($B107,INDIRECT("'Monthly Resource Report'!"&amp;'HMPL Validation'!R$482021&amp;":"&amp;'HMPL Validation'!R$482022),'HMPL Validation'!R$482023,FALSE)),0,HLOOKUP($B107,INDIRECT("'Monthly Resource Report'!"&amp;'HMPL Validation'!R$482021&amp;":"&amp;'HMPL Validation'!R$482022),'HMPL Validation'!R$482023,FALSE))</f>
        <v>5.6220023361104792</v>
      </c>
      <c r="S107" s="317">
        <f ca="1">+IF(ISERROR(HLOOKUP($B107,INDIRECT("'Monthly Resource Report'!"&amp;'HMPL Validation'!S$482021&amp;":"&amp;'HMPL Validation'!S$482022),'HMPL Validation'!S$482023,FALSE)),0,HLOOKUP($B107,INDIRECT("'Monthly Resource Report'!"&amp;'HMPL Validation'!S$482021&amp;":"&amp;'HMPL Validation'!S$482022),'HMPL Validation'!S$482023,FALSE))</f>
        <v>6.9858180774200612E-2</v>
      </c>
      <c r="T107" s="318">
        <f ca="1">+IF(ISERROR(HLOOKUP($B107,INDIRECT("'Monthly Resource Report'!"&amp;'HMPL Validation'!T$482021&amp;":"&amp;'HMPL Validation'!T$482022),'HMPL Validation'!T$482023,FALSE)),0,HLOOKUP($B107,INDIRECT("'Monthly Resource Report'!"&amp;'HMPL Validation'!T$482021&amp;":"&amp;'HMPL Validation'!T$482022),'HMPL Validation'!T$482023,FALSE))</f>
        <v>0.49174239397747171</v>
      </c>
    </row>
    <row r="108" spans="2:20" s="461" customFormat="1">
      <c r="B108" s="301">
        <v>44470</v>
      </c>
      <c r="C108" s="294">
        <v>153</v>
      </c>
      <c r="D108" s="297">
        <v>5.6218762014491954</v>
      </c>
      <c r="E108" s="299">
        <v>7.0000000000000007E-2</v>
      </c>
      <c r="F108" s="295">
        <v>0.49</v>
      </c>
      <c r="G108" s="294">
        <f ca="1">+IF(ISERROR(HLOOKUP($B108,INDIRECT("'Monthly Resource Report'!"&amp;'HMPL Validation'!G$482021&amp;":"&amp;'HMPL Validation'!G$482022),'HMPL Validation'!G$482023,FALSE)),0,HLOOKUP($B108,INDIRECT("'Monthly Resource Report'!"&amp;'HMPL Validation'!G$482021&amp;":"&amp;'HMPL Validation'!G$482022),'HMPL Validation'!G$482023,FALSE))</f>
        <v>153</v>
      </c>
      <c r="H108" s="297">
        <f ca="1">+IF(ISERROR(HLOOKUP($B108,INDIRECT("'Monthly Resource Report'!"&amp;'HMPL Validation'!H$482021&amp;":"&amp;'HMPL Validation'!H$482022),'HMPL Validation'!H$482023,FALSE)),0,HLOOKUP($B108,INDIRECT("'Monthly Resource Report'!"&amp;'HMPL Validation'!H$482021&amp;":"&amp;'HMPL Validation'!H$482022),'HMPL Validation'!H$482023,FALSE))</f>
        <v>5.6219946766870201</v>
      </c>
      <c r="I108" s="317">
        <f ca="1">+IF(ISERROR(HLOOKUP($B108,INDIRECT("'Monthly Resource Report'!"&amp;'HMPL Validation'!I$482021&amp;":"&amp;'HMPL Validation'!I$482022),'HMPL Validation'!I$482023,FALSE)),0,HLOOKUP($B108,INDIRECT("'Monthly Resource Report'!"&amp;'HMPL Validation'!I$482021&amp;":"&amp;'HMPL Validation'!I$482022),'HMPL Validation'!I$482023,FALSE))</f>
        <v>6.9875172517333134E-2</v>
      </c>
      <c r="J108" s="318">
        <f ca="1">+IF(ISERROR(HLOOKUP($B108,INDIRECT("'Monthly Resource Report'!"&amp;'HMPL Validation'!J$482021&amp;":"&amp;'HMPL Validation'!J$482022),'HMPL Validation'!J$482023,FALSE)),0,HLOOKUP($B108,INDIRECT("'Monthly Resource Report'!"&amp;'HMPL Validation'!J$482021&amp;":"&amp;'HMPL Validation'!J$482022),'HMPL Validation'!J$482023,FALSE))</f>
        <v>0.49118827587579111</v>
      </c>
      <c r="L108" s="301">
        <v>44470</v>
      </c>
      <c r="M108" s="294">
        <v>152</v>
      </c>
      <c r="N108" s="297">
        <v>5.6218762014491954</v>
      </c>
      <c r="O108" s="299">
        <v>7.0000000000000007E-2</v>
      </c>
      <c r="P108" s="295">
        <v>0.49</v>
      </c>
      <c r="Q108" s="294">
        <f ca="1">+IF(ISERROR(HLOOKUP($B108,INDIRECT("'Monthly Resource Report'!"&amp;'HMPL Validation'!Q$482021&amp;":"&amp;'HMPL Validation'!Q$482022),'HMPL Validation'!Q$482023,FALSE)),0,HLOOKUP($B108,INDIRECT("'Monthly Resource Report'!"&amp;'HMPL Validation'!Q$482021&amp;":"&amp;'HMPL Validation'!Q$482022),'HMPL Validation'!Q$482023,FALSE))</f>
        <v>152</v>
      </c>
      <c r="R108" s="297">
        <f ca="1">+IF(ISERROR(HLOOKUP($B108,INDIRECT("'Monthly Resource Report'!"&amp;'HMPL Validation'!R$482021&amp;":"&amp;'HMPL Validation'!R$482022),'HMPL Validation'!R$482023,FALSE)),0,HLOOKUP($B108,INDIRECT("'Monthly Resource Report'!"&amp;'HMPL Validation'!R$482021&amp;":"&amp;'HMPL Validation'!R$482022),'HMPL Validation'!R$482023,FALSE))</f>
        <v>5.6220015789032995</v>
      </c>
      <c r="S108" s="317">
        <f ca="1">+IF(ISERROR(HLOOKUP($B108,INDIRECT("'Monthly Resource Report'!"&amp;'HMPL Validation'!S$482021&amp;":"&amp;'HMPL Validation'!S$482022),'HMPL Validation'!S$482023,FALSE)),0,HLOOKUP($B108,INDIRECT("'Monthly Resource Report'!"&amp;'HMPL Validation'!S$482021&amp;":"&amp;'HMPL Validation'!S$482022),'HMPL Validation'!S$482023,FALSE))</f>
        <v>6.9880153819464524E-2</v>
      </c>
      <c r="T108" s="318">
        <f ca="1">+IF(ISERROR(HLOOKUP($B108,INDIRECT("'Monthly Resource Report'!"&amp;'HMPL Validation'!T$482021&amp;":"&amp;'HMPL Validation'!T$482022),'HMPL Validation'!T$482023,FALSE)),0,HLOOKUP($B108,INDIRECT("'Monthly Resource Report'!"&amp;'HMPL Validation'!T$482021&amp;":"&amp;'HMPL Validation'!T$482022),'HMPL Validation'!T$482023,FALSE))</f>
        <v>0.49252226334354943</v>
      </c>
    </row>
    <row r="109" spans="2:20" s="461" customFormat="1">
      <c r="B109" s="301">
        <v>44501</v>
      </c>
      <c r="C109" s="294">
        <v>153</v>
      </c>
      <c r="D109" s="297">
        <v>5.6218762014491954</v>
      </c>
      <c r="E109" s="299">
        <v>7.0000000000000007E-2</v>
      </c>
      <c r="F109" s="295">
        <v>0.49</v>
      </c>
      <c r="G109" s="294">
        <f ca="1">+IF(ISERROR(HLOOKUP($B109,INDIRECT("'Monthly Resource Report'!"&amp;'HMPL Validation'!G$482021&amp;":"&amp;'HMPL Validation'!G$482022),'HMPL Validation'!G$482023,FALSE)),0,HLOOKUP($B109,INDIRECT("'Monthly Resource Report'!"&amp;'HMPL Validation'!G$482021&amp;":"&amp;'HMPL Validation'!G$482022),'HMPL Validation'!G$482023,FALSE))</f>
        <v>153</v>
      </c>
      <c r="H109" s="297">
        <f ca="1">+IF(ISERROR(HLOOKUP($B109,INDIRECT("'Monthly Resource Report'!"&amp;'HMPL Validation'!H$482021&amp;":"&amp;'HMPL Validation'!H$482022),'HMPL Validation'!H$482023,FALSE)),0,HLOOKUP($B109,INDIRECT("'Monthly Resource Report'!"&amp;'HMPL Validation'!H$482021&amp;":"&amp;'HMPL Validation'!H$482022),'HMPL Validation'!H$482023,FALSE))</f>
        <v>5.6219934841772785</v>
      </c>
      <c r="I109" s="317">
        <f ca="1">+IF(ISERROR(HLOOKUP($B109,INDIRECT("'Monthly Resource Report'!"&amp;'HMPL Validation'!I$482021&amp;":"&amp;'HMPL Validation'!I$482022),'HMPL Validation'!I$482023,FALSE)),0,HLOOKUP($B109,INDIRECT("'Monthly Resource Report'!"&amp;'HMPL Validation'!I$482021&amp;":"&amp;'HMPL Validation'!I$482022),'HMPL Validation'!I$482023,FALSE))</f>
        <v>6.9915385666842605E-2</v>
      </c>
      <c r="J109" s="318">
        <f ca="1">+IF(ISERROR(HLOOKUP($B109,INDIRECT("'Monthly Resource Report'!"&amp;'HMPL Validation'!J$482021&amp;":"&amp;'HMPL Validation'!J$482022),'HMPL Validation'!J$482023,FALSE)),0,HLOOKUP($B109,INDIRECT("'Monthly Resource Report'!"&amp;'HMPL Validation'!J$482021&amp;":"&amp;'HMPL Validation'!J$482022),'HMPL Validation'!J$482023,FALSE))</f>
        <v>0.49060173541890839</v>
      </c>
      <c r="L109" s="301">
        <v>44501</v>
      </c>
      <c r="M109" s="294">
        <v>152</v>
      </c>
      <c r="N109" s="297">
        <v>5.6218762014491954</v>
      </c>
      <c r="O109" s="299">
        <v>7.0000000000000007E-2</v>
      </c>
      <c r="P109" s="295">
        <v>0.49</v>
      </c>
      <c r="Q109" s="294">
        <f ca="1">+IF(ISERROR(HLOOKUP($B109,INDIRECT("'Monthly Resource Report'!"&amp;'HMPL Validation'!Q$482021&amp;":"&amp;'HMPL Validation'!Q$482022),'HMPL Validation'!Q$482023,FALSE)),0,HLOOKUP($B109,INDIRECT("'Monthly Resource Report'!"&amp;'HMPL Validation'!Q$482021&amp;":"&amp;'HMPL Validation'!Q$482022),'HMPL Validation'!Q$482023,FALSE))</f>
        <v>152</v>
      </c>
      <c r="R109" s="297">
        <f ca="1">+IF(ISERROR(HLOOKUP($B109,INDIRECT("'Monthly Resource Report'!"&amp;'HMPL Validation'!R$482021&amp;":"&amp;'HMPL Validation'!R$482022),'HMPL Validation'!R$482023,FALSE)),0,HLOOKUP($B109,INDIRECT("'Monthly Resource Report'!"&amp;'HMPL Validation'!R$482021&amp;":"&amp;'HMPL Validation'!R$482022),'HMPL Validation'!R$482023,FALSE))</f>
        <v>5.6220042049084222</v>
      </c>
      <c r="S109" s="317">
        <f ca="1">+IF(ISERROR(HLOOKUP($B109,INDIRECT("'Monthly Resource Report'!"&amp;'HMPL Validation'!S$482021&amp;":"&amp;'HMPL Validation'!S$482022),'HMPL Validation'!S$482023,FALSE)),0,HLOOKUP($B109,INDIRECT("'Monthly Resource Report'!"&amp;'HMPL Validation'!S$482021&amp;":"&amp;'HMPL Validation'!S$482022),'HMPL Validation'!S$482023,FALSE))</f>
        <v>6.9944425541151434E-2</v>
      </c>
      <c r="T109" s="318">
        <f ca="1">+IF(ISERROR(HLOOKUP($B109,INDIRECT("'Monthly Resource Report'!"&amp;'HMPL Validation'!T$482021&amp;":"&amp;'HMPL Validation'!T$482022),'HMPL Validation'!T$482023,FALSE)),0,HLOOKUP($B109,INDIRECT("'Monthly Resource Report'!"&amp;'HMPL Validation'!T$482021&amp;":"&amp;'HMPL Validation'!T$482022),'HMPL Validation'!T$482023,FALSE))</f>
        <v>0.49170160923160783</v>
      </c>
    </row>
    <row r="110" spans="2:20" s="461" customFormat="1">
      <c r="B110" s="301">
        <v>44531</v>
      </c>
      <c r="C110" s="294">
        <v>153</v>
      </c>
      <c r="D110" s="297">
        <v>5.6218762014491954</v>
      </c>
      <c r="E110" s="299">
        <v>7.0000000000000007E-2</v>
      </c>
      <c r="F110" s="295">
        <v>0.49</v>
      </c>
      <c r="G110" s="294">
        <f ca="1">+IF(ISERROR(HLOOKUP($B110,INDIRECT("'Monthly Resource Report'!"&amp;'HMPL Validation'!G$482021&amp;":"&amp;'HMPL Validation'!G$482022),'HMPL Validation'!G$482023,FALSE)),0,HLOOKUP($B110,INDIRECT("'Monthly Resource Report'!"&amp;'HMPL Validation'!G$482021&amp;":"&amp;'HMPL Validation'!G$482022),'HMPL Validation'!G$482023,FALSE))</f>
        <v>153</v>
      </c>
      <c r="H110" s="297">
        <f ca="1">+IF(ISERROR(HLOOKUP($B110,INDIRECT("'Monthly Resource Report'!"&amp;'HMPL Validation'!H$482021&amp;":"&amp;'HMPL Validation'!H$482022),'HMPL Validation'!H$482023,FALSE)),0,HLOOKUP($B110,INDIRECT("'Monthly Resource Report'!"&amp;'HMPL Validation'!H$482021&amp;":"&amp;'HMPL Validation'!H$482022),'HMPL Validation'!H$482023,FALSE))</f>
        <v>5.6219936403931392</v>
      </c>
      <c r="I110" s="317">
        <f ca="1">+IF(ISERROR(HLOOKUP($B110,INDIRECT("'Monthly Resource Report'!"&amp;'HMPL Validation'!I$482021&amp;":"&amp;'HMPL Validation'!I$482022),'HMPL Validation'!I$482023,FALSE)),0,HLOOKUP($B110,INDIRECT("'Monthly Resource Report'!"&amp;'HMPL Validation'!I$482021&amp;":"&amp;'HMPL Validation'!I$482022),'HMPL Validation'!I$482023,FALSE))</f>
        <v>6.9907335269948884E-2</v>
      </c>
      <c r="J110" s="318">
        <f ca="1">+IF(ISERROR(HLOOKUP($B110,INDIRECT("'Monthly Resource Report'!"&amp;'HMPL Validation'!J$482021&amp;":"&amp;'HMPL Validation'!J$482022),'HMPL Validation'!J$482023,FALSE)),0,HLOOKUP($B110,INDIRECT("'Monthly Resource Report'!"&amp;'HMPL Validation'!J$482021&amp;":"&amp;'HMPL Validation'!J$482022),'HMPL Validation'!J$482023,FALSE))</f>
        <v>0.49086603552026814</v>
      </c>
      <c r="L110" s="301">
        <v>44531</v>
      </c>
      <c r="M110" s="294">
        <v>152</v>
      </c>
      <c r="N110" s="297">
        <v>5.6218762014491954</v>
      </c>
      <c r="O110" s="299">
        <v>7.0000000000000007E-2</v>
      </c>
      <c r="P110" s="295">
        <v>0.49</v>
      </c>
      <c r="Q110" s="294">
        <f ca="1">+IF(ISERROR(HLOOKUP($B110,INDIRECT("'Monthly Resource Report'!"&amp;'HMPL Validation'!Q$482021&amp;":"&amp;'HMPL Validation'!Q$482022),'HMPL Validation'!Q$482023,FALSE)),0,HLOOKUP($B110,INDIRECT("'Monthly Resource Report'!"&amp;'HMPL Validation'!Q$482021&amp;":"&amp;'HMPL Validation'!Q$482022),'HMPL Validation'!Q$482023,FALSE))</f>
        <v>152</v>
      </c>
      <c r="R110" s="297">
        <f ca="1">+IF(ISERROR(HLOOKUP($B110,INDIRECT("'Monthly Resource Report'!"&amp;'HMPL Validation'!R$482021&amp;":"&amp;'HMPL Validation'!R$482022),'HMPL Validation'!R$482023,FALSE)),0,HLOOKUP($B110,INDIRECT("'Monthly Resource Report'!"&amp;'HMPL Validation'!R$482021&amp;":"&amp;'HMPL Validation'!R$482022),'HMPL Validation'!R$482023,FALSE))</f>
        <v>5.6220037120675546</v>
      </c>
      <c r="S110" s="317">
        <f ca="1">+IF(ISERROR(HLOOKUP($B110,INDIRECT("'Monthly Resource Report'!"&amp;'HMPL Validation'!S$482021&amp;":"&amp;'HMPL Validation'!S$482022),'HMPL Validation'!S$482023,FALSE)),0,HLOOKUP($B110,INDIRECT("'Monthly Resource Report'!"&amp;'HMPL Validation'!S$482021&amp;":"&amp;'HMPL Validation'!S$482022),'HMPL Validation'!S$482023,FALSE))</f>
        <v>6.9931773458564467E-2</v>
      </c>
      <c r="T110" s="318">
        <f ca="1">+IF(ISERROR(HLOOKUP($B110,INDIRECT("'Monthly Resource Report'!"&amp;'HMPL Validation'!T$482021&amp;":"&amp;'HMPL Validation'!T$482022),'HMPL Validation'!T$482023,FALSE)),0,HLOOKUP($B110,INDIRECT("'Monthly Resource Report'!"&amp;'HMPL Validation'!T$482021&amp;":"&amp;'HMPL Validation'!T$482022),'HMPL Validation'!T$482023,FALSE))</f>
        <v>0.49165773553693032</v>
      </c>
    </row>
    <row r="111" spans="2:20" s="461" customFormat="1">
      <c r="B111" s="301">
        <v>44562</v>
      </c>
      <c r="C111" s="294">
        <v>153</v>
      </c>
      <c r="D111" s="297">
        <v>5.7742290465084682</v>
      </c>
      <c r="E111" s="299">
        <v>7.0000000000000007E-2</v>
      </c>
      <c r="F111" s="295">
        <v>0.49</v>
      </c>
      <c r="G111" s="294">
        <f ca="1">+IF(ISERROR(HLOOKUP($B111,INDIRECT("'Monthly Resource Report'!"&amp;'HMPL Validation'!G$482021&amp;":"&amp;'HMPL Validation'!G$482022),'HMPL Validation'!G$482023,FALSE)),0,HLOOKUP($B111,INDIRECT("'Monthly Resource Report'!"&amp;'HMPL Validation'!G$482021&amp;":"&amp;'HMPL Validation'!G$482022),'HMPL Validation'!G$482023,FALSE))</f>
        <v>153</v>
      </c>
      <c r="H111" s="297">
        <f ca="1">+IF(ISERROR(HLOOKUP($B111,INDIRECT("'Monthly Resource Report'!"&amp;'HMPL Validation'!H$482021&amp;":"&amp;'HMPL Validation'!H$482022),'HMPL Validation'!H$482023,FALSE)),0,HLOOKUP($B111,INDIRECT("'Monthly Resource Report'!"&amp;'HMPL Validation'!H$482021&amp;":"&amp;'HMPL Validation'!H$482022),'HMPL Validation'!H$482023,FALSE))</f>
        <v>5.7739993480157636</v>
      </c>
      <c r="I111" s="317">
        <f ca="1">+IF(ISERROR(HLOOKUP($B111,INDIRECT("'Monthly Resource Report'!"&amp;'HMPL Validation'!I$482021&amp;":"&amp;'HMPL Validation'!I$482022),'HMPL Validation'!I$482023,FALSE)),0,HLOOKUP($B111,INDIRECT("'Monthly Resource Report'!"&amp;'HMPL Validation'!I$482021&amp;":"&amp;'HMPL Validation'!I$482022),'HMPL Validation'!I$482023,FALSE))</f>
        <v>6.9911342769531995E-2</v>
      </c>
      <c r="J111" s="318">
        <f ca="1">+IF(ISERROR(HLOOKUP($B111,INDIRECT("'Monthly Resource Report'!"&amp;'HMPL Validation'!J$482021&amp;":"&amp;'HMPL Validation'!J$482022),'HMPL Validation'!J$482023,FALSE)),0,HLOOKUP($B111,INDIRECT("'Monthly Resource Report'!"&amp;'HMPL Validation'!J$482021&amp;":"&amp;'HMPL Validation'!J$482022),'HMPL Validation'!J$482023,FALSE))</f>
        <v>0.49058537891699489</v>
      </c>
      <c r="L111" s="301">
        <v>44562</v>
      </c>
      <c r="M111" s="294">
        <v>152</v>
      </c>
      <c r="N111" s="297">
        <v>5.7742290465084682</v>
      </c>
      <c r="O111" s="299">
        <v>7.0000000000000007E-2</v>
      </c>
      <c r="P111" s="295">
        <v>0.49</v>
      </c>
      <c r="Q111" s="294">
        <f ca="1">+IF(ISERROR(HLOOKUP($B111,INDIRECT("'Monthly Resource Report'!"&amp;'HMPL Validation'!Q$482021&amp;":"&amp;'HMPL Validation'!Q$482022),'HMPL Validation'!Q$482023,FALSE)),0,HLOOKUP($B111,INDIRECT("'Monthly Resource Report'!"&amp;'HMPL Validation'!Q$482021&amp;":"&amp;'HMPL Validation'!Q$482022),'HMPL Validation'!Q$482023,FALSE))</f>
        <v>152</v>
      </c>
      <c r="R111" s="297">
        <f ca="1">+IF(ISERROR(HLOOKUP($B111,INDIRECT("'Monthly Resource Report'!"&amp;'HMPL Validation'!R$482021&amp;":"&amp;'HMPL Validation'!R$482022),'HMPL Validation'!R$482023,FALSE)),0,HLOOKUP($B111,INDIRECT("'Monthly Resource Report'!"&amp;'HMPL Validation'!R$482021&amp;":"&amp;'HMPL Validation'!R$482022),'HMPL Validation'!R$482023,FALSE))</f>
        <v>5.7739996961102102</v>
      </c>
      <c r="S111" s="317">
        <f ca="1">+IF(ISERROR(HLOOKUP($B111,INDIRECT("'Monthly Resource Report'!"&amp;'HMPL Validation'!S$482021&amp;":"&amp;'HMPL Validation'!S$482022),'HMPL Validation'!S$482023,FALSE)),0,HLOOKUP($B111,INDIRECT("'Monthly Resource Report'!"&amp;'HMPL Validation'!S$482021&amp;":"&amp;'HMPL Validation'!S$482022),'HMPL Validation'!S$482023,FALSE))</f>
        <v>6.9952224432134238E-2</v>
      </c>
      <c r="T111" s="318">
        <f ca="1">+IF(ISERROR(HLOOKUP($B111,INDIRECT("'Monthly Resource Report'!"&amp;'HMPL Validation'!T$482021&amp;":"&amp;'HMPL Validation'!T$482022),'HMPL Validation'!T$482023,FALSE)),0,HLOOKUP($B111,INDIRECT("'Monthly Resource Report'!"&amp;'HMPL Validation'!T$482021&amp;":"&amp;'HMPL Validation'!T$482022),'HMPL Validation'!T$482023,FALSE))</f>
        <v>0.49166318681698429</v>
      </c>
    </row>
    <row r="112" spans="2:20" s="461" customFormat="1">
      <c r="B112" s="301">
        <v>44593</v>
      </c>
      <c r="C112" s="294">
        <v>153</v>
      </c>
      <c r="D112" s="297">
        <v>5.7742290465084682</v>
      </c>
      <c r="E112" s="299">
        <v>7.0000000000000007E-2</v>
      </c>
      <c r="F112" s="295">
        <v>0.49</v>
      </c>
      <c r="G112" s="294">
        <f ca="1">+IF(ISERROR(HLOOKUP($B112,INDIRECT("'Monthly Resource Report'!"&amp;'HMPL Validation'!G$482021&amp;":"&amp;'HMPL Validation'!G$482022),'HMPL Validation'!G$482023,FALSE)),0,HLOOKUP($B112,INDIRECT("'Monthly Resource Report'!"&amp;'HMPL Validation'!G$482021&amp;":"&amp;'HMPL Validation'!G$482022),'HMPL Validation'!G$482023,FALSE))</f>
        <v>153</v>
      </c>
      <c r="H112" s="297">
        <f ca="1">+IF(ISERROR(HLOOKUP($B112,INDIRECT("'Monthly Resource Report'!"&amp;'HMPL Validation'!H$482021&amp;":"&amp;'HMPL Validation'!H$482022),'HMPL Validation'!H$482023,FALSE)),0,HLOOKUP($B112,INDIRECT("'Monthly Resource Report'!"&amp;'HMPL Validation'!H$482021&amp;":"&amp;'HMPL Validation'!H$482022),'HMPL Validation'!H$482023,FALSE))</f>
        <v>5.7739996606142885</v>
      </c>
      <c r="I112" s="317">
        <f ca="1">+IF(ISERROR(HLOOKUP($B112,INDIRECT("'Monthly Resource Report'!"&amp;'HMPL Validation'!I$482021&amp;":"&amp;'HMPL Validation'!I$482022),'HMPL Validation'!I$482023,FALSE)),0,HLOOKUP($B112,INDIRECT("'Monthly Resource Report'!"&amp;'HMPL Validation'!I$482021&amp;":"&amp;'HMPL Validation'!I$482022),'HMPL Validation'!I$482023,FALSE))</f>
        <v>6.9920496628572554E-2</v>
      </c>
      <c r="J112" s="318">
        <f ca="1">+IF(ISERROR(HLOOKUP($B112,INDIRECT("'Monthly Resource Report'!"&amp;'HMPL Validation'!J$482021&amp;":"&amp;'HMPL Validation'!J$482022),'HMPL Validation'!J$482023,FALSE)),0,HLOOKUP($B112,INDIRECT("'Monthly Resource Report'!"&amp;'HMPL Validation'!J$482021&amp;":"&amp;'HMPL Validation'!J$482022),'HMPL Validation'!J$482023,FALSE))</f>
        <v>0.49128761968931361</v>
      </c>
      <c r="L112" s="301">
        <v>44593</v>
      </c>
      <c r="M112" s="294">
        <v>152</v>
      </c>
      <c r="N112" s="297">
        <v>5.7742290465084682</v>
      </c>
      <c r="O112" s="299">
        <v>7.0000000000000007E-2</v>
      </c>
      <c r="P112" s="295">
        <v>0.49</v>
      </c>
      <c r="Q112" s="294">
        <f ca="1">+IF(ISERROR(HLOOKUP($B112,INDIRECT("'Monthly Resource Report'!"&amp;'HMPL Validation'!Q$482021&amp;":"&amp;'HMPL Validation'!Q$482022),'HMPL Validation'!Q$482023,FALSE)),0,HLOOKUP($B112,INDIRECT("'Monthly Resource Report'!"&amp;'HMPL Validation'!Q$482021&amp;":"&amp;'HMPL Validation'!Q$482022),'HMPL Validation'!Q$482023,FALSE))</f>
        <v>152</v>
      </c>
      <c r="R112" s="297">
        <f ca="1">+IF(ISERROR(HLOOKUP($B112,INDIRECT("'Monthly Resource Report'!"&amp;'HMPL Validation'!R$482021&amp;":"&amp;'HMPL Validation'!R$482022),'HMPL Validation'!R$482023,FALSE)),0,HLOOKUP($B112,INDIRECT("'Monthly Resource Report'!"&amp;'HMPL Validation'!R$482021&amp;":"&amp;'HMPL Validation'!R$482022),'HMPL Validation'!R$482023,FALSE))</f>
        <v>5.7739997908927183</v>
      </c>
      <c r="S112" s="317">
        <f ca="1">+IF(ISERROR(HLOOKUP($B112,INDIRECT("'Monthly Resource Report'!"&amp;'HMPL Validation'!S$482021&amp;":"&amp;'HMPL Validation'!S$482022),'HMPL Validation'!S$482023,FALSE)),0,HLOOKUP($B112,INDIRECT("'Monthly Resource Report'!"&amp;'HMPL Validation'!S$482021&amp;":"&amp;'HMPL Validation'!S$482022),'HMPL Validation'!S$482023,FALSE))</f>
        <v>6.9942525378119721E-2</v>
      </c>
      <c r="T112" s="318">
        <f ca="1">+IF(ISERROR(HLOOKUP($B112,INDIRECT("'Monthly Resource Report'!"&amp;'HMPL Validation'!T$482021&amp;":"&amp;'HMPL Validation'!T$482022),'HMPL Validation'!T$482023,FALSE)),0,HLOOKUP($B112,INDIRECT("'Monthly Resource Report'!"&amp;'HMPL Validation'!T$482021&amp;":"&amp;'HMPL Validation'!T$482022),'HMPL Validation'!T$482023,FALSE))</f>
        <v>0.49137940062561836</v>
      </c>
    </row>
    <row r="113" spans="2:20" s="461" customFormat="1">
      <c r="B113" s="301">
        <v>44621</v>
      </c>
      <c r="C113" s="294">
        <v>153</v>
      </c>
      <c r="D113" s="297">
        <v>5.7742290465084682</v>
      </c>
      <c r="E113" s="299">
        <v>7.0000000000000007E-2</v>
      </c>
      <c r="F113" s="295">
        <v>0.49</v>
      </c>
      <c r="G113" s="294">
        <f ca="1">+IF(ISERROR(HLOOKUP($B113,INDIRECT("'Monthly Resource Report'!"&amp;'HMPL Validation'!G$482021&amp;":"&amp;'HMPL Validation'!G$482022),'HMPL Validation'!G$482023,FALSE)),0,HLOOKUP($B113,INDIRECT("'Monthly Resource Report'!"&amp;'HMPL Validation'!G$482021&amp;":"&amp;'HMPL Validation'!G$482022),'HMPL Validation'!G$482023,FALSE))</f>
        <v>153</v>
      </c>
      <c r="H113" s="297">
        <f ca="1">+IF(ISERROR(HLOOKUP($B113,INDIRECT("'Monthly Resource Report'!"&amp;'HMPL Validation'!H$482021&amp;":"&amp;'HMPL Validation'!H$482022),'HMPL Validation'!H$482023,FALSE)),0,HLOOKUP($B113,INDIRECT("'Monthly Resource Report'!"&amp;'HMPL Validation'!H$482021&amp;":"&amp;'HMPL Validation'!H$482022),'HMPL Validation'!H$482023,FALSE))</f>
        <v>5.7739994762163418</v>
      </c>
      <c r="I113" s="317">
        <f ca="1">+IF(ISERROR(HLOOKUP($B113,INDIRECT("'Monthly Resource Report'!"&amp;'HMPL Validation'!I$482021&amp;":"&amp;'HMPL Validation'!I$482022),'HMPL Validation'!I$482023,FALSE)),0,HLOOKUP($B113,INDIRECT("'Monthly Resource Report'!"&amp;'HMPL Validation'!I$482021&amp;":"&amp;'HMPL Validation'!I$482022),'HMPL Validation'!I$482023,FALSE))</f>
        <v>6.9895578122701987E-2</v>
      </c>
      <c r="J113" s="318">
        <f ca="1">+IF(ISERROR(HLOOKUP($B113,INDIRECT("'Monthly Resource Report'!"&amp;'HMPL Validation'!J$482021&amp;":"&amp;'HMPL Validation'!J$482022),'HMPL Validation'!J$482023,FALSE)),0,HLOOKUP($B113,INDIRECT("'Monthly Resource Report'!"&amp;'HMPL Validation'!J$482021&amp;":"&amp;'HMPL Validation'!J$482022),'HMPL Validation'!J$482023,FALSE))</f>
        <v>0.49117023528103509</v>
      </c>
      <c r="L113" s="301">
        <v>44621</v>
      </c>
      <c r="M113" s="294">
        <v>152</v>
      </c>
      <c r="N113" s="297">
        <v>5.7742290465084682</v>
      </c>
      <c r="O113" s="299">
        <v>7.0000000000000007E-2</v>
      </c>
      <c r="P113" s="295">
        <v>0.49</v>
      </c>
      <c r="Q113" s="294">
        <f ca="1">+IF(ISERROR(HLOOKUP($B113,INDIRECT("'Monthly Resource Report'!"&amp;'HMPL Validation'!Q$482021&amp;":"&amp;'HMPL Validation'!Q$482022),'HMPL Validation'!Q$482023,FALSE)),0,HLOOKUP($B113,INDIRECT("'Monthly Resource Report'!"&amp;'HMPL Validation'!Q$482021&amp;":"&amp;'HMPL Validation'!Q$482022),'HMPL Validation'!Q$482023,FALSE))</f>
        <v>152</v>
      </c>
      <c r="R113" s="297">
        <f ca="1">+IF(ISERROR(HLOOKUP($B113,INDIRECT("'Monthly Resource Report'!"&amp;'HMPL Validation'!R$482021&amp;":"&amp;'HMPL Validation'!R$482022),'HMPL Validation'!R$482023,FALSE)),0,HLOOKUP($B113,INDIRECT("'Monthly Resource Report'!"&amp;'HMPL Validation'!R$482021&amp;":"&amp;'HMPL Validation'!R$482022),'HMPL Validation'!R$482023,FALSE))</f>
        <v>5.773999574789757</v>
      </c>
      <c r="S113" s="317">
        <f ca="1">+IF(ISERROR(HLOOKUP($B113,INDIRECT("'Monthly Resource Report'!"&amp;'HMPL Validation'!S$482021&amp;":"&amp;'HMPL Validation'!S$482022),'HMPL Validation'!S$482023,FALSE)),0,HLOOKUP($B113,INDIRECT("'Monthly Resource Report'!"&amp;'HMPL Validation'!S$482021&amp;":"&amp;'HMPL Validation'!S$482022),'HMPL Validation'!S$482023,FALSE))</f>
        <v>6.9935094700019934E-2</v>
      </c>
      <c r="T113" s="318">
        <f ca="1">+IF(ISERROR(HLOOKUP($B113,INDIRECT("'Monthly Resource Report'!"&amp;'HMPL Validation'!T$482021&amp;":"&amp;'HMPL Validation'!T$482022),'HMPL Validation'!T$482023,FALSE)),0,HLOOKUP($B113,INDIRECT("'Monthly Resource Report'!"&amp;'HMPL Validation'!T$482021&amp;":"&amp;'HMPL Validation'!T$482022),'HMPL Validation'!T$482023,FALSE))</f>
        <v>0.49125755004172728</v>
      </c>
    </row>
    <row r="114" spans="2:20" s="461" customFormat="1">
      <c r="B114" s="301">
        <v>44652</v>
      </c>
      <c r="C114" s="294">
        <v>153</v>
      </c>
      <c r="D114" s="297">
        <v>5.7742290465084682</v>
      </c>
      <c r="E114" s="299">
        <v>7.0000000000000007E-2</v>
      </c>
      <c r="F114" s="295">
        <v>0.49</v>
      </c>
      <c r="G114" s="294">
        <f ca="1">+IF(ISERROR(HLOOKUP($B114,INDIRECT("'Monthly Resource Report'!"&amp;'HMPL Validation'!G$482021&amp;":"&amp;'HMPL Validation'!G$482022),'HMPL Validation'!G$482023,FALSE)),0,HLOOKUP($B114,INDIRECT("'Monthly Resource Report'!"&amp;'HMPL Validation'!G$482021&amp;":"&amp;'HMPL Validation'!G$482022),'HMPL Validation'!G$482023,FALSE))</f>
        <v>153</v>
      </c>
      <c r="H114" s="297">
        <f ca="1">+IF(ISERROR(HLOOKUP($B114,INDIRECT("'Monthly Resource Report'!"&amp;'HMPL Validation'!H$482021&amp;":"&amp;'HMPL Validation'!H$482022),'HMPL Validation'!H$482023,FALSE)),0,HLOOKUP($B114,INDIRECT("'Monthly Resource Report'!"&amp;'HMPL Validation'!H$482021&amp;":"&amp;'HMPL Validation'!H$482022),'HMPL Validation'!H$482023,FALSE))</f>
        <v>5.7739989934891325</v>
      </c>
      <c r="I114" s="317">
        <f ca="1">+IF(ISERROR(HLOOKUP($B114,INDIRECT("'Monthly Resource Report'!"&amp;'HMPL Validation'!I$482021&amp;":"&amp;'HMPL Validation'!I$482022),'HMPL Validation'!I$482023,FALSE)),0,HLOOKUP($B114,INDIRECT("'Monthly Resource Report'!"&amp;'HMPL Validation'!I$482021&amp;":"&amp;'HMPL Validation'!I$482022),'HMPL Validation'!I$482023,FALSE))</f>
        <v>6.9853050206099915E-2</v>
      </c>
      <c r="J114" s="318">
        <f ca="1">+IF(ISERROR(HLOOKUP($B114,INDIRECT("'Monthly Resource Report'!"&amp;'HMPL Validation'!J$482021&amp;":"&amp;'HMPL Validation'!J$482022),'HMPL Validation'!J$482023,FALSE)),0,HLOOKUP($B114,INDIRECT("'Monthly Resource Report'!"&amp;'HMPL Validation'!J$482021&amp;":"&amp;'HMPL Validation'!J$482022),'HMPL Validation'!J$482023,FALSE))</f>
        <v>0.49094777616420349</v>
      </c>
      <c r="L114" s="301">
        <v>44652</v>
      </c>
      <c r="M114" s="294">
        <v>152</v>
      </c>
      <c r="N114" s="297">
        <v>5.7742290465084682</v>
      </c>
      <c r="O114" s="299">
        <v>7.0000000000000007E-2</v>
      </c>
      <c r="P114" s="295">
        <v>0.49</v>
      </c>
      <c r="Q114" s="294">
        <f ca="1">+IF(ISERROR(HLOOKUP($B114,INDIRECT("'Monthly Resource Report'!"&amp;'HMPL Validation'!Q$482021&amp;":"&amp;'HMPL Validation'!Q$482022),'HMPL Validation'!Q$482023,FALSE)),0,HLOOKUP($B114,INDIRECT("'Monthly Resource Report'!"&amp;'HMPL Validation'!Q$482021&amp;":"&amp;'HMPL Validation'!Q$482022),'HMPL Validation'!Q$482023,FALSE))</f>
        <v>152</v>
      </c>
      <c r="R114" s="297">
        <f ca="1">+IF(ISERROR(HLOOKUP($B114,INDIRECT("'Monthly Resource Report'!"&amp;'HMPL Validation'!R$482021&amp;":"&amp;'HMPL Validation'!R$482022),'HMPL Validation'!R$482023,FALSE)),0,HLOOKUP($B114,INDIRECT("'Monthly Resource Report'!"&amp;'HMPL Validation'!R$482021&amp;":"&amp;'HMPL Validation'!R$482022),'HMPL Validation'!R$482023,FALSE))</f>
        <v>5.7739998555077356</v>
      </c>
      <c r="S114" s="317">
        <f ca="1">+IF(ISERROR(HLOOKUP($B114,INDIRECT("'Monthly Resource Report'!"&amp;'HMPL Validation'!S$482021&amp;":"&amp;'HMPL Validation'!S$482022),'HMPL Validation'!S$482023,FALSE)),0,HLOOKUP($B114,INDIRECT("'Monthly Resource Report'!"&amp;'HMPL Validation'!S$482021&amp;":"&amp;'HMPL Validation'!S$482022),'HMPL Validation'!S$482023,FALSE))</f>
        <v>6.9869151936880133E-2</v>
      </c>
      <c r="T114" s="318">
        <f ca="1">+IF(ISERROR(HLOOKUP($B114,INDIRECT("'Monthly Resource Report'!"&amp;'HMPL Validation'!T$482021&amp;":"&amp;'HMPL Validation'!T$482022),'HMPL Validation'!T$482023,FALSE)),0,HLOOKUP($B114,INDIRECT("'Monthly Resource Report'!"&amp;'HMPL Validation'!T$482021&amp;":"&amp;'HMPL Validation'!T$482022),'HMPL Validation'!T$482023,FALSE))</f>
        <v>0.49087751652600836</v>
      </c>
    </row>
    <row r="115" spans="2:20" s="461" customFormat="1">
      <c r="B115" s="301">
        <v>44682</v>
      </c>
      <c r="C115" s="294">
        <v>153</v>
      </c>
      <c r="D115" s="297">
        <v>5.7742290465084682</v>
      </c>
      <c r="E115" s="299">
        <v>7.0000000000000007E-2</v>
      </c>
      <c r="F115" s="295">
        <v>0.49</v>
      </c>
      <c r="G115" s="294">
        <f ca="1">+IF(ISERROR(HLOOKUP($B115,INDIRECT("'Monthly Resource Report'!"&amp;'HMPL Validation'!G$482021&amp;":"&amp;'HMPL Validation'!G$482022),'HMPL Validation'!G$482023,FALSE)),0,HLOOKUP($B115,INDIRECT("'Monthly Resource Report'!"&amp;'HMPL Validation'!G$482021&amp;":"&amp;'HMPL Validation'!G$482022),'HMPL Validation'!G$482023,FALSE))</f>
        <v>153</v>
      </c>
      <c r="H115" s="297">
        <f ca="1">+IF(ISERROR(HLOOKUP($B115,INDIRECT("'Monthly Resource Report'!"&amp;'HMPL Validation'!H$482021&amp;":"&amp;'HMPL Validation'!H$482022),'HMPL Validation'!H$482023,FALSE)),0,HLOOKUP($B115,INDIRECT("'Monthly Resource Report'!"&amp;'HMPL Validation'!H$482021&amp;":"&amp;'HMPL Validation'!H$482022),'HMPL Validation'!H$482023,FALSE))</f>
        <v>5.7739981557399815</v>
      </c>
      <c r="I115" s="317">
        <f ca="1">+IF(ISERROR(HLOOKUP($B115,INDIRECT("'Monthly Resource Report'!"&amp;'HMPL Validation'!I$482021&amp;":"&amp;'HMPL Validation'!I$482022),'HMPL Validation'!I$482023,FALSE)),0,HLOOKUP($B115,INDIRECT("'Monthly Resource Report'!"&amp;'HMPL Validation'!I$482021&amp;":"&amp;'HMPL Validation'!I$482022),'HMPL Validation'!I$482023,FALSE))</f>
        <v>6.9840431036050976E-2</v>
      </c>
      <c r="J115" s="318">
        <f ca="1">+IF(ISERROR(HLOOKUP($B115,INDIRECT("'Monthly Resource Report'!"&amp;'HMPL Validation'!J$482021&amp;":"&amp;'HMPL Validation'!J$482022),'HMPL Validation'!J$482023,FALSE)),0,HLOOKUP($B115,INDIRECT("'Monthly Resource Report'!"&amp;'HMPL Validation'!J$482021&amp;":"&amp;'HMPL Validation'!J$482022),'HMPL Validation'!J$482023,FALSE))</f>
        <v>0.49201326434508208</v>
      </c>
      <c r="L115" s="301">
        <v>44682</v>
      </c>
      <c r="M115" s="294">
        <v>152</v>
      </c>
      <c r="N115" s="297">
        <v>5.7742290465084682</v>
      </c>
      <c r="O115" s="299">
        <v>7.0000000000000007E-2</v>
      </c>
      <c r="P115" s="295">
        <v>0.49</v>
      </c>
      <c r="Q115" s="294">
        <f ca="1">+IF(ISERROR(HLOOKUP($B115,INDIRECT("'Monthly Resource Report'!"&amp;'HMPL Validation'!Q$482021&amp;":"&amp;'HMPL Validation'!Q$482022),'HMPL Validation'!Q$482023,FALSE)),0,HLOOKUP($B115,INDIRECT("'Monthly Resource Report'!"&amp;'HMPL Validation'!Q$482021&amp;":"&amp;'HMPL Validation'!Q$482022),'HMPL Validation'!Q$482023,FALSE))</f>
        <v>152</v>
      </c>
      <c r="R115" s="297">
        <f ca="1">+IF(ISERROR(HLOOKUP($B115,INDIRECT("'Monthly Resource Report'!"&amp;'HMPL Validation'!R$482021&amp;":"&amp;'HMPL Validation'!R$482022),'HMPL Validation'!R$482023,FALSE)),0,HLOOKUP($B115,INDIRECT("'Monthly Resource Report'!"&amp;'HMPL Validation'!R$482021&amp;":"&amp;'HMPL Validation'!R$482022),'HMPL Validation'!R$482023,FALSE))</f>
        <v>5.7740002690444312</v>
      </c>
      <c r="S115" s="317">
        <f ca="1">+IF(ISERROR(HLOOKUP($B115,INDIRECT("'Monthly Resource Report'!"&amp;'HMPL Validation'!S$482021&amp;":"&amp;'HMPL Validation'!S$482022),'HMPL Validation'!S$482023,FALSE)),0,HLOOKUP($B115,INDIRECT("'Monthly Resource Report'!"&amp;'HMPL Validation'!S$482021&amp;":"&amp;'HMPL Validation'!S$482022),'HMPL Validation'!S$482023,FALSE))</f>
        <v>6.9851551684296687E-2</v>
      </c>
      <c r="T115" s="318">
        <f ca="1">+IF(ISERROR(HLOOKUP($B115,INDIRECT("'Monthly Resource Report'!"&amp;'HMPL Validation'!T$482021&amp;":"&amp;'HMPL Validation'!T$482022),'HMPL Validation'!T$482023,FALSE)),0,HLOOKUP($B115,INDIRECT("'Monthly Resource Report'!"&amp;'HMPL Validation'!T$482021&amp;":"&amp;'HMPL Validation'!T$482022),'HMPL Validation'!T$482023,FALSE))</f>
        <v>0.49127394865268426</v>
      </c>
    </row>
    <row r="116" spans="2:20" s="461" customFormat="1">
      <c r="B116" s="301">
        <v>44713</v>
      </c>
      <c r="C116" s="294">
        <v>153</v>
      </c>
      <c r="D116" s="297">
        <v>5.7742290465084682</v>
      </c>
      <c r="E116" s="299">
        <v>7.0000000000000007E-2</v>
      </c>
      <c r="F116" s="295">
        <v>0.49</v>
      </c>
      <c r="G116" s="294">
        <f ca="1">+IF(ISERROR(HLOOKUP($B116,INDIRECT("'Monthly Resource Report'!"&amp;'HMPL Validation'!G$482021&amp;":"&amp;'HMPL Validation'!G$482022),'HMPL Validation'!G$482023,FALSE)),0,HLOOKUP($B116,INDIRECT("'Monthly Resource Report'!"&amp;'HMPL Validation'!G$482021&amp;":"&amp;'HMPL Validation'!G$482022),'HMPL Validation'!G$482023,FALSE))</f>
        <v>153</v>
      </c>
      <c r="H116" s="297">
        <f ca="1">+IF(ISERROR(HLOOKUP($B116,INDIRECT("'Monthly Resource Report'!"&amp;'HMPL Validation'!H$482021&amp;":"&amp;'HMPL Validation'!H$482022),'HMPL Validation'!H$482023,FALSE)),0,HLOOKUP($B116,INDIRECT("'Monthly Resource Report'!"&amp;'HMPL Validation'!H$482021&amp;":"&amp;'HMPL Validation'!H$482022),'HMPL Validation'!H$482023,FALSE))</f>
        <v>5.7739984214360884</v>
      </c>
      <c r="I116" s="317">
        <f ca="1">+IF(ISERROR(HLOOKUP($B116,INDIRECT("'Monthly Resource Report'!"&amp;'HMPL Validation'!I$482021&amp;":"&amp;'HMPL Validation'!I$482022),'HMPL Validation'!I$482023,FALSE)),0,HLOOKUP($B116,INDIRECT("'Monthly Resource Report'!"&amp;'HMPL Validation'!I$482021&amp;":"&amp;'HMPL Validation'!I$482022),'HMPL Validation'!I$482023,FALSE))</f>
        <v>6.9870776000903315E-2</v>
      </c>
      <c r="J116" s="318">
        <f ca="1">+IF(ISERROR(HLOOKUP($B116,INDIRECT("'Monthly Resource Report'!"&amp;'HMPL Validation'!J$482021&amp;":"&amp;'HMPL Validation'!J$482022),'HMPL Validation'!J$482023,FALSE)),0,HLOOKUP($B116,INDIRECT("'Monthly Resource Report'!"&amp;'HMPL Validation'!J$482021&amp;":"&amp;'HMPL Validation'!J$482022),'HMPL Validation'!J$482023,FALSE))</f>
        <v>0.49090952870656074</v>
      </c>
      <c r="L116" s="301">
        <v>44713</v>
      </c>
      <c r="M116" s="294">
        <v>152</v>
      </c>
      <c r="N116" s="297">
        <v>5.7742290465084682</v>
      </c>
      <c r="O116" s="299">
        <v>7.0000000000000007E-2</v>
      </c>
      <c r="P116" s="295">
        <v>0.49</v>
      </c>
      <c r="Q116" s="294">
        <f ca="1">+IF(ISERROR(HLOOKUP($B116,INDIRECT("'Monthly Resource Report'!"&amp;'HMPL Validation'!Q$482021&amp;":"&amp;'HMPL Validation'!Q$482022),'HMPL Validation'!Q$482023,FALSE)),0,HLOOKUP($B116,INDIRECT("'Monthly Resource Report'!"&amp;'HMPL Validation'!Q$482021&amp;":"&amp;'HMPL Validation'!Q$482022),'HMPL Validation'!Q$482023,FALSE))</f>
        <v>152</v>
      </c>
      <c r="R116" s="297">
        <f ca="1">+IF(ISERROR(HLOOKUP($B116,INDIRECT("'Monthly Resource Report'!"&amp;'HMPL Validation'!R$482021&amp;":"&amp;'HMPL Validation'!R$482022),'HMPL Validation'!R$482023,FALSE)),0,HLOOKUP($B116,INDIRECT("'Monthly Resource Report'!"&amp;'HMPL Validation'!R$482021&amp;":"&amp;'HMPL Validation'!R$482022),'HMPL Validation'!R$482023,FALSE))</f>
        <v>5.7739995070704584</v>
      </c>
      <c r="S116" s="317">
        <f ca="1">+IF(ISERROR(HLOOKUP($B116,INDIRECT("'Monthly Resource Report'!"&amp;'HMPL Validation'!S$482021&amp;":"&amp;'HMPL Validation'!S$482022),'HMPL Validation'!S$482023,FALSE)),0,HLOOKUP($B116,INDIRECT("'Monthly Resource Report'!"&amp;'HMPL Validation'!S$482021&amp;":"&amp;'HMPL Validation'!S$482022),'HMPL Validation'!S$482023,FALSE))</f>
        <v>6.9891286546214806E-2</v>
      </c>
      <c r="T116" s="318">
        <f ca="1">+IF(ISERROR(HLOOKUP($B116,INDIRECT("'Monthly Resource Report'!"&amp;'HMPL Validation'!T$482021&amp;":"&amp;'HMPL Validation'!T$482022),'HMPL Validation'!T$482023,FALSE)),0,HLOOKUP($B116,INDIRECT("'Monthly Resource Report'!"&amp;'HMPL Validation'!T$482021&amp;":"&amp;'HMPL Validation'!T$482022),'HMPL Validation'!T$482023,FALSE))</f>
        <v>0.4917378071973334</v>
      </c>
    </row>
    <row r="117" spans="2:20" s="461" customFormat="1">
      <c r="B117" s="301">
        <v>44743</v>
      </c>
      <c r="C117" s="294">
        <v>153</v>
      </c>
      <c r="D117" s="297">
        <v>5.7742290465084682</v>
      </c>
      <c r="E117" s="299">
        <v>7.0000000000000007E-2</v>
      </c>
      <c r="F117" s="295">
        <v>0.49</v>
      </c>
      <c r="G117" s="294">
        <f ca="1">+IF(ISERROR(HLOOKUP($B117,INDIRECT("'Monthly Resource Report'!"&amp;'HMPL Validation'!G$482021&amp;":"&amp;'HMPL Validation'!G$482022),'HMPL Validation'!G$482023,FALSE)),0,HLOOKUP($B117,INDIRECT("'Monthly Resource Report'!"&amp;'HMPL Validation'!G$482021&amp;":"&amp;'HMPL Validation'!G$482022),'HMPL Validation'!G$482023,FALSE))</f>
        <v>153</v>
      </c>
      <c r="H117" s="297">
        <f ca="1">+IF(ISERROR(HLOOKUP($B117,INDIRECT("'Monthly Resource Report'!"&amp;'HMPL Validation'!H$482021&amp;":"&amp;'HMPL Validation'!H$482022),'HMPL Validation'!H$482023,FALSE)),0,HLOOKUP($B117,INDIRECT("'Monthly Resource Report'!"&amp;'HMPL Validation'!H$482021&amp;":"&amp;'HMPL Validation'!H$482022),'HMPL Validation'!H$482023,FALSE))</f>
        <v>5.7739981247160488</v>
      </c>
      <c r="I117" s="317">
        <f ca="1">+IF(ISERROR(HLOOKUP($B117,INDIRECT("'Monthly Resource Report'!"&amp;'HMPL Validation'!I$482021&amp;":"&amp;'HMPL Validation'!I$482022),'HMPL Validation'!I$482023,FALSE)),0,HLOOKUP($B117,INDIRECT("'Monthly Resource Report'!"&amp;'HMPL Validation'!I$482021&amp;":"&amp;'HMPL Validation'!I$482022),'HMPL Validation'!I$482023,FALSE))</f>
        <v>6.9888618365915631E-2</v>
      </c>
      <c r="J117" s="318">
        <f ca="1">+IF(ISERROR(HLOOKUP($B117,INDIRECT("'Monthly Resource Report'!"&amp;'HMPL Validation'!J$482021&amp;":"&amp;'HMPL Validation'!J$482022),'HMPL Validation'!J$482023,FALSE)),0,HLOOKUP($B117,INDIRECT("'Monthly Resource Report'!"&amp;'HMPL Validation'!J$482021&amp;":"&amp;'HMPL Validation'!J$482022),'HMPL Validation'!J$482023,FALSE))</f>
        <v>0.49088264096755518</v>
      </c>
      <c r="L117" s="301">
        <v>44743</v>
      </c>
      <c r="M117" s="294">
        <v>152</v>
      </c>
      <c r="N117" s="297">
        <v>5.7742290465084682</v>
      </c>
      <c r="O117" s="299">
        <v>7.0000000000000007E-2</v>
      </c>
      <c r="P117" s="295">
        <v>0.49</v>
      </c>
      <c r="Q117" s="294">
        <f ca="1">+IF(ISERROR(HLOOKUP($B117,INDIRECT("'Monthly Resource Report'!"&amp;'HMPL Validation'!Q$482021&amp;":"&amp;'HMPL Validation'!Q$482022),'HMPL Validation'!Q$482023,FALSE)),0,HLOOKUP($B117,INDIRECT("'Monthly Resource Report'!"&amp;'HMPL Validation'!Q$482021&amp;":"&amp;'HMPL Validation'!Q$482022),'HMPL Validation'!Q$482023,FALSE))</f>
        <v>152</v>
      </c>
      <c r="R117" s="297">
        <f ca="1">+IF(ISERROR(HLOOKUP($B117,INDIRECT("'Monthly Resource Report'!"&amp;'HMPL Validation'!R$482021&amp;":"&amp;'HMPL Validation'!R$482022),'HMPL Validation'!R$482023,FALSE)),0,HLOOKUP($B117,INDIRECT("'Monthly Resource Report'!"&amp;'HMPL Validation'!R$482021&amp;":"&amp;'HMPL Validation'!R$482022),'HMPL Validation'!R$482023,FALSE))</f>
        <v>5.7739999882143573</v>
      </c>
      <c r="S117" s="317">
        <f ca="1">+IF(ISERROR(HLOOKUP($B117,INDIRECT("'Monthly Resource Report'!"&amp;'HMPL Validation'!S$482021&amp;":"&amp;'HMPL Validation'!S$482022),'HMPL Validation'!S$482023,FALSE)),0,HLOOKUP($B117,INDIRECT("'Monthly Resource Report'!"&amp;'HMPL Validation'!S$482021&amp;":"&amp;'HMPL Validation'!S$482022),'HMPL Validation'!S$482023,FALSE))</f>
        <v>6.9914551438377298E-2</v>
      </c>
      <c r="T117" s="318">
        <f ca="1">+IF(ISERROR(HLOOKUP($B117,INDIRECT("'Monthly Resource Report'!"&amp;'HMPL Validation'!T$482021&amp;":"&amp;'HMPL Validation'!T$482022),'HMPL Validation'!T$482023,FALSE)),0,HLOOKUP($B117,INDIRECT("'Monthly Resource Report'!"&amp;'HMPL Validation'!T$482021&amp;":"&amp;'HMPL Validation'!T$482022),'HMPL Validation'!T$482023,FALSE))</f>
        <v>0.49125354399719673</v>
      </c>
    </row>
    <row r="118" spans="2:20" s="461" customFormat="1">
      <c r="B118" s="301">
        <v>44774</v>
      </c>
      <c r="C118" s="294">
        <v>153</v>
      </c>
      <c r="D118" s="297">
        <v>5.7742290465084682</v>
      </c>
      <c r="E118" s="299">
        <v>7.0000000000000007E-2</v>
      </c>
      <c r="F118" s="295">
        <v>0.49</v>
      </c>
      <c r="G118" s="294">
        <f ca="1">+IF(ISERROR(HLOOKUP($B118,INDIRECT("'Monthly Resource Report'!"&amp;'HMPL Validation'!G$482021&amp;":"&amp;'HMPL Validation'!G$482022),'HMPL Validation'!G$482023,FALSE)),0,HLOOKUP($B118,INDIRECT("'Monthly Resource Report'!"&amp;'HMPL Validation'!G$482021&amp;":"&amp;'HMPL Validation'!G$482022),'HMPL Validation'!G$482023,FALSE))</f>
        <v>153</v>
      </c>
      <c r="H118" s="297">
        <f ca="1">+IF(ISERROR(HLOOKUP($B118,INDIRECT("'Monthly Resource Report'!"&amp;'HMPL Validation'!H$482021&amp;":"&amp;'HMPL Validation'!H$482022),'HMPL Validation'!H$482023,FALSE)),0,HLOOKUP($B118,INDIRECT("'Monthly Resource Report'!"&amp;'HMPL Validation'!H$482021&amp;":"&amp;'HMPL Validation'!H$482022),'HMPL Validation'!H$482023,FALSE))</f>
        <v>5.7739985739338229</v>
      </c>
      <c r="I118" s="317">
        <f ca="1">+IF(ISERROR(HLOOKUP($B118,INDIRECT("'Monthly Resource Report'!"&amp;'HMPL Validation'!I$482021&amp;":"&amp;'HMPL Validation'!I$482022),'HMPL Validation'!I$482023,FALSE)),0,HLOOKUP($B118,INDIRECT("'Monthly Resource Report'!"&amp;'HMPL Validation'!I$482021&amp;":"&amp;'HMPL Validation'!I$482022),'HMPL Validation'!I$482023,FALSE))</f>
        <v>6.9906191077070773E-2</v>
      </c>
      <c r="J118" s="318">
        <f ca="1">+IF(ISERROR(HLOOKUP($B118,INDIRECT("'Monthly Resource Report'!"&amp;'HMPL Validation'!J$482021&amp;":"&amp;'HMPL Validation'!J$482022),'HMPL Validation'!J$482023,FALSE)),0,HLOOKUP($B118,INDIRECT("'Monthly Resource Report'!"&amp;'HMPL Validation'!J$482021&amp;":"&amp;'HMPL Validation'!J$482022),'HMPL Validation'!J$482023,FALSE))</f>
        <v>0.491267851594128</v>
      </c>
      <c r="L118" s="301">
        <v>44774</v>
      </c>
      <c r="M118" s="294">
        <v>152</v>
      </c>
      <c r="N118" s="297">
        <v>5.7742290465084682</v>
      </c>
      <c r="O118" s="299">
        <v>7.0000000000000007E-2</v>
      </c>
      <c r="P118" s="295">
        <v>0.49</v>
      </c>
      <c r="Q118" s="294">
        <f ca="1">+IF(ISERROR(HLOOKUP($B118,INDIRECT("'Monthly Resource Report'!"&amp;'HMPL Validation'!Q$482021&amp;":"&amp;'HMPL Validation'!Q$482022),'HMPL Validation'!Q$482023,FALSE)),0,HLOOKUP($B118,INDIRECT("'Monthly Resource Report'!"&amp;'HMPL Validation'!Q$482021&amp;":"&amp;'HMPL Validation'!Q$482022),'HMPL Validation'!Q$482023,FALSE))</f>
        <v>152</v>
      </c>
      <c r="R118" s="297">
        <f ca="1">+IF(ISERROR(HLOOKUP($B118,INDIRECT("'Monthly Resource Report'!"&amp;'HMPL Validation'!R$482021&amp;":"&amp;'HMPL Validation'!R$482022),'HMPL Validation'!R$482023,FALSE)),0,HLOOKUP($B118,INDIRECT("'Monthly Resource Report'!"&amp;'HMPL Validation'!R$482021&amp;":"&amp;'HMPL Validation'!R$482022),'HMPL Validation'!R$482023,FALSE))</f>
        <v>5.7739997125865434</v>
      </c>
      <c r="S118" s="317">
        <f ca="1">+IF(ISERROR(HLOOKUP($B118,INDIRECT("'Monthly Resource Report'!"&amp;'HMPL Validation'!S$482021&amp;":"&amp;'HMPL Validation'!S$482022),'HMPL Validation'!S$482023,FALSE)),0,HLOOKUP($B118,INDIRECT("'Monthly Resource Report'!"&amp;'HMPL Validation'!S$482021&amp;":"&amp;'HMPL Validation'!S$482022),'HMPL Validation'!S$482023,FALSE))</f>
        <v>6.9926707045421144E-2</v>
      </c>
      <c r="T118" s="318">
        <f ca="1">+IF(ISERROR(HLOOKUP($B118,INDIRECT("'Monthly Resource Report'!"&amp;'HMPL Validation'!T$482021&amp;":"&amp;'HMPL Validation'!T$482022),'HMPL Validation'!T$482023,FALSE)),0,HLOOKUP($B118,INDIRECT("'Monthly Resource Report'!"&amp;'HMPL Validation'!T$482021&amp;":"&amp;'HMPL Validation'!T$482022),'HMPL Validation'!T$482023,FALSE))</f>
        <v>0.49166709143402526</v>
      </c>
    </row>
    <row r="119" spans="2:20" s="461" customFormat="1">
      <c r="B119" s="301">
        <v>44805</v>
      </c>
      <c r="C119" s="294">
        <v>153</v>
      </c>
      <c r="D119" s="297">
        <v>5.7742290465084682</v>
      </c>
      <c r="E119" s="299">
        <v>7.0000000000000007E-2</v>
      </c>
      <c r="F119" s="295">
        <v>0.49</v>
      </c>
      <c r="G119" s="294">
        <f ca="1">+IF(ISERROR(HLOOKUP($B119,INDIRECT("'Monthly Resource Report'!"&amp;'HMPL Validation'!G$482021&amp;":"&amp;'HMPL Validation'!G$482022),'HMPL Validation'!G$482023,FALSE)),0,HLOOKUP($B119,INDIRECT("'Monthly Resource Report'!"&amp;'HMPL Validation'!G$482021&amp;":"&amp;'HMPL Validation'!G$482022),'HMPL Validation'!G$482023,FALSE))</f>
        <v>153</v>
      </c>
      <c r="H119" s="297">
        <f ca="1">+IF(ISERROR(HLOOKUP($B119,INDIRECT("'Monthly Resource Report'!"&amp;'HMPL Validation'!H$482021&amp;":"&amp;'HMPL Validation'!H$482022),'HMPL Validation'!H$482023,FALSE)),0,HLOOKUP($B119,INDIRECT("'Monthly Resource Report'!"&amp;'HMPL Validation'!H$482021&amp;":"&amp;'HMPL Validation'!H$482022),'HMPL Validation'!H$482023,FALSE))</f>
        <v>5.7739978447180338</v>
      </c>
      <c r="I119" s="317">
        <f ca="1">+IF(ISERROR(HLOOKUP($B119,INDIRECT("'Monthly Resource Report'!"&amp;'HMPL Validation'!I$482021&amp;":"&amp;'HMPL Validation'!I$482022),'HMPL Validation'!I$482023,FALSE)),0,HLOOKUP($B119,INDIRECT("'Monthly Resource Report'!"&amp;'HMPL Validation'!I$482021&amp;":"&amp;'HMPL Validation'!I$482022),'HMPL Validation'!I$482023,FALSE))</f>
        <v>6.9844500649626176E-2</v>
      </c>
      <c r="J119" s="318">
        <f ca="1">+IF(ISERROR(HLOOKUP($B119,INDIRECT("'Monthly Resource Report'!"&amp;'HMPL Validation'!J$482021&amp;":"&amp;'HMPL Validation'!J$482022),'HMPL Validation'!J$482023,FALSE)),0,HLOOKUP($B119,INDIRECT("'Monthly Resource Report'!"&amp;'HMPL Validation'!J$482021&amp;":"&amp;'HMPL Validation'!J$482022),'HMPL Validation'!J$482023,FALSE))</f>
        <v>0.49122212143277971</v>
      </c>
      <c r="L119" s="301">
        <v>44805</v>
      </c>
      <c r="M119" s="294">
        <v>152</v>
      </c>
      <c r="N119" s="297">
        <v>5.7742290465084682</v>
      </c>
      <c r="O119" s="299">
        <v>7.0000000000000007E-2</v>
      </c>
      <c r="P119" s="295">
        <v>0.49</v>
      </c>
      <c r="Q119" s="294">
        <f ca="1">+IF(ISERROR(HLOOKUP($B119,INDIRECT("'Monthly Resource Report'!"&amp;'HMPL Validation'!Q$482021&amp;":"&amp;'HMPL Validation'!Q$482022),'HMPL Validation'!Q$482023,FALSE)),0,HLOOKUP($B119,INDIRECT("'Monthly Resource Report'!"&amp;'HMPL Validation'!Q$482021&amp;":"&amp;'HMPL Validation'!Q$482022),'HMPL Validation'!Q$482023,FALSE))</f>
        <v>152</v>
      </c>
      <c r="R119" s="297">
        <f ca="1">+IF(ISERROR(HLOOKUP($B119,INDIRECT("'Monthly Resource Report'!"&amp;'HMPL Validation'!R$482021&amp;":"&amp;'HMPL Validation'!R$482022),'HMPL Validation'!R$482023,FALSE)),0,HLOOKUP($B119,INDIRECT("'Monthly Resource Report'!"&amp;'HMPL Validation'!R$482021&amp;":"&amp;'HMPL Validation'!R$482022),'HMPL Validation'!R$482023,FALSE))</f>
        <v>5.7739992965541491</v>
      </c>
      <c r="S119" s="317">
        <f ca="1">+IF(ISERROR(HLOOKUP($B119,INDIRECT("'Monthly Resource Report'!"&amp;'HMPL Validation'!S$482021&amp;":"&amp;'HMPL Validation'!S$482022),'HMPL Validation'!S$482023,FALSE)),0,HLOOKUP($B119,INDIRECT("'Monthly Resource Report'!"&amp;'HMPL Validation'!S$482021&amp;":"&amp;'HMPL Validation'!S$482022),'HMPL Validation'!S$482023,FALSE))</f>
        <v>6.9867418013526833E-2</v>
      </c>
      <c r="T119" s="318">
        <f ca="1">+IF(ISERROR(HLOOKUP($B119,INDIRECT("'Monthly Resource Report'!"&amp;'HMPL Validation'!T$482021&amp;":"&amp;'HMPL Validation'!T$482022),'HMPL Validation'!T$482023,FALSE)),0,HLOOKUP($B119,INDIRECT("'Monthly Resource Report'!"&amp;'HMPL Validation'!T$482021&amp;":"&amp;'HMPL Validation'!T$482022),'HMPL Validation'!T$482023,FALSE))</f>
        <v>0.49086921954480561</v>
      </c>
    </row>
    <row r="120" spans="2:20" s="461" customFormat="1">
      <c r="B120" s="301">
        <v>44835</v>
      </c>
      <c r="C120" s="294">
        <v>153</v>
      </c>
      <c r="D120" s="297">
        <v>5.7742290465084682</v>
      </c>
      <c r="E120" s="299">
        <v>7.0000000000000007E-2</v>
      </c>
      <c r="F120" s="295">
        <v>0.49</v>
      </c>
      <c r="G120" s="294">
        <f ca="1">+IF(ISERROR(HLOOKUP($B120,INDIRECT("'Monthly Resource Report'!"&amp;'HMPL Validation'!G$482021&amp;":"&amp;'HMPL Validation'!G$482022),'HMPL Validation'!G$482023,FALSE)),0,HLOOKUP($B120,INDIRECT("'Monthly Resource Report'!"&amp;'HMPL Validation'!G$482021&amp;":"&amp;'HMPL Validation'!G$482022),'HMPL Validation'!G$482023,FALSE))</f>
        <v>153</v>
      </c>
      <c r="H120" s="297">
        <f ca="1">+IF(ISERROR(HLOOKUP($B120,INDIRECT("'Monthly Resource Report'!"&amp;'HMPL Validation'!H$482021&amp;":"&amp;'HMPL Validation'!H$482022),'HMPL Validation'!H$482023,FALSE)),0,HLOOKUP($B120,INDIRECT("'Monthly Resource Report'!"&amp;'HMPL Validation'!H$482021&amp;":"&amp;'HMPL Validation'!H$482022),'HMPL Validation'!H$482023,FALSE))</f>
        <v>5.7739991979891041</v>
      </c>
      <c r="I120" s="317">
        <f ca="1">+IF(ISERROR(HLOOKUP($B120,INDIRECT("'Monthly Resource Report'!"&amp;'HMPL Validation'!I$482021&amp;":"&amp;'HMPL Validation'!I$482022),'HMPL Validation'!I$482023,FALSE)),0,HLOOKUP($B120,INDIRECT("'Monthly Resource Report'!"&amp;'HMPL Validation'!I$482021&amp;":"&amp;'HMPL Validation'!I$482022),'HMPL Validation'!I$482023,FALSE))</f>
        <v>6.9878564524334219E-2</v>
      </c>
      <c r="J120" s="318">
        <f ca="1">+IF(ISERROR(HLOOKUP($B120,INDIRECT("'Monthly Resource Report'!"&amp;'HMPL Validation'!J$482021&amp;":"&amp;'HMPL Validation'!J$482022),'HMPL Validation'!J$482023,FALSE)),0,HLOOKUP($B120,INDIRECT("'Monthly Resource Report'!"&amp;'HMPL Validation'!J$482021&amp;":"&amp;'HMPL Validation'!J$482022),'HMPL Validation'!J$482023,FALSE))</f>
        <v>0.4908856158862091</v>
      </c>
      <c r="L120" s="301">
        <v>44835</v>
      </c>
      <c r="M120" s="294">
        <v>152</v>
      </c>
      <c r="N120" s="297">
        <v>5.7742290465084682</v>
      </c>
      <c r="O120" s="299">
        <v>7.0000000000000007E-2</v>
      </c>
      <c r="P120" s="295">
        <v>0.49</v>
      </c>
      <c r="Q120" s="294">
        <f ca="1">+IF(ISERROR(HLOOKUP($B120,INDIRECT("'Monthly Resource Report'!"&amp;'HMPL Validation'!Q$482021&amp;":"&amp;'HMPL Validation'!Q$482022),'HMPL Validation'!Q$482023,FALSE)),0,HLOOKUP($B120,INDIRECT("'Monthly Resource Report'!"&amp;'HMPL Validation'!Q$482021&amp;":"&amp;'HMPL Validation'!Q$482022),'HMPL Validation'!Q$482023,FALSE))</f>
        <v>152</v>
      </c>
      <c r="R120" s="297">
        <f ca="1">+IF(ISERROR(HLOOKUP($B120,INDIRECT("'Monthly Resource Report'!"&amp;'HMPL Validation'!R$482021&amp;":"&amp;'HMPL Validation'!R$482022),'HMPL Validation'!R$482023,FALSE)),0,HLOOKUP($B120,INDIRECT("'Monthly Resource Report'!"&amp;'HMPL Validation'!R$482021&amp;":"&amp;'HMPL Validation'!R$482022),'HMPL Validation'!R$482023,FALSE))</f>
        <v>5.7739985948682833</v>
      </c>
      <c r="S120" s="317">
        <f ca="1">+IF(ISERROR(HLOOKUP($B120,INDIRECT("'Monthly Resource Report'!"&amp;'HMPL Validation'!S$482021&amp;":"&amp;'HMPL Validation'!S$482022),'HMPL Validation'!S$482023,FALSE)),0,HLOOKUP($B120,INDIRECT("'Monthly Resource Report'!"&amp;'HMPL Validation'!S$482021&amp;":"&amp;'HMPL Validation'!S$482022),'HMPL Validation'!S$482023,FALSE))</f>
        <v>6.9895717737532226E-2</v>
      </c>
      <c r="T120" s="318">
        <f ca="1">+IF(ISERROR(HLOOKUP($B120,INDIRECT("'Monthly Resource Report'!"&amp;'HMPL Validation'!T$482021&amp;":"&amp;'HMPL Validation'!T$482022),'HMPL Validation'!T$482023,FALSE)),0,HLOOKUP($B120,INDIRECT("'Monthly Resource Report'!"&amp;'HMPL Validation'!T$482021&amp;":"&amp;'HMPL Validation'!T$482022),'HMPL Validation'!T$482023,FALSE))</f>
        <v>0.49127276679130821</v>
      </c>
    </row>
    <row r="121" spans="2:20" s="461" customFormat="1">
      <c r="B121" s="301">
        <v>44866</v>
      </c>
      <c r="C121" s="294">
        <v>153</v>
      </c>
      <c r="D121" s="297">
        <v>5.7742290465084682</v>
      </c>
      <c r="E121" s="299">
        <v>7.0000000000000007E-2</v>
      </c>
      <c r="F121" s="295">
        <v>0.49</v>
      </c>
      <c r="G121" s="294">
        <f ca="1">+IF(ISERROR(HLOOKUP($B121,INDIRECT("'Monthly Resource Report'!"&amp;'HMPL Validation'!G$482021&amp;":"&amp;'HMPL Validation'!G$482022),'HMPL Validation'!G$482023,FALSE)),0,HLOOKUP($B121,INDIRECT("'Monthly Resource Report'!"&amp;'HMPL Validation'!G$482021&amp;":"&amp;'HMPL Validation'!G$482022),'HMPL Validation'!G$482023,FALSE))</f>
        <v>153</v>
      </c>
      <c r="H121" s="297">
        <f ca="1">+IF(ISERROR(HLOOKUP($B121,INDIRECT("'Monthly Resource Report'!"&amp;'HMPL Validation'!H$482021&amp;":"&amp;'HMPL Validation'!H$482022),'HMPL Validation'!H$482023,FALSE)),0,HLOOKUP($B121,INDIRECT("'Monthly Resource Report'!"&amp;'HMPL Validation'!H$482021&amp;":"&amp;'HMPL Validation'!H$482022),'HMPL Validation'!H$482023,FALSE))</f>
        <v>5.7739989049823306</v>
      </c>
      <c r="I121" s="317">
        <f ca="1">+IF(ISERROR(HLOOKUP($B121,INDIRECT("'Monthly Resource Report'!"&amp;'HMPL Validation'!I$482021&amp;":"&amp;'HMPL Validation'!I$482022),'HMPL Validation'!I$482023,FALSE)),0,HLOOKUP($B121,INDIRECT("'Monthly Resource Report'!"&amp;'HMPL Validation'!I$482021&amp;":"&amp;'HMPL Validation'!I$482022),'HMPL Validation'!I$482023,FALSE))</f>
        <v>6.990174726753573E-2</v>
      </c>
      <c r="J121" s="318">
        <f ca="1">+IF(ISERROR(HLOOKUP($B121,INDIRECT("'Monthly Resource Report'!"&amp;'HMPL Validation'!J$482021&amp;":"&amp;'HMPL Validation'!J$482022),'HMPL Validation'!J$482023,FALSE)),0,HLOOKUP($B121,INDIRECT("'Monthly Resource Report'!"&amp;'HMPL Validation'!J$482021&amp;":"&amp;'HMPL Validation'!J$482022),'HMPL Validation'!J$482023,FALSE))</f>
        <v>0.49089546770841197</v>
      </c>
      <c r="L121" s="301">
        <v>44866</v>
      </c>
      <c r="M121" s="294">
        <v>152</v>
      </c>
      <c r="N121" s="297">
        <v>5.7742290465084682</v>
      </c>
      <c r="O121" s="299">
        <v>7.0000000000000007E-2</v>
      </c>
      <c r="P121" s="295">
        <v>0.49</v>
      </c>
      <c r="Q121" s="294">
        <f ca="1">+IF(ISERROR(HLOOKUP($B121,INDIRECT("'Monthly Resource Report'!"&amp;'HMPL Validation'!Q$482021&amp;":"&amp;'HMPL Validation'!Q$482022),'HMPL Validation'!Q$482023,FALSE)),0,HLOOKUP($B121,INDIRECT("'Monthly Resource Report'!"&amp;'HMPL Validation'!Q$482021&amp;":"&amp;'HMPL Validation'!Q$482022),'HMPL Validation'!Q$482023,FALSE))</f>
        <v>152</v>
      </c>
      <c r="R121" s="297">
        <f ca="1">+IF(ISERROR(HLOOKUP($B121,INDIRECT("'Monthly Resource Report'!"&amp;'HMPL Validation'!R$482021&amp;":"&amp;'HMPL Validation'!R$482022),'HMPL Validation'!R$482023,FALSE)),0,HLOOKUP($B121,INDIRECT("'Monthly Resource Report'!"&amp;'HMPL Validation'!R$482021&amp;":"&amp;'HMPL Validation'!R$482022),'HMPL Validation'!R$482023,FALSE))</f>
        <v>5.7740014563990529</v>
      </c>
      <c r="S121" s="317">
        <f ca="1">+IF(ISERROR(HLOOKUP($B121,INDIRECT("'Monthly Resource Report'!"&amp;'HMPL Validation'!S$482021&amp;":"&amp;'HMPL Validation'!S$482022),'HMPL Validation'!S$482023,FALSE)),0,HLOOKUP($B121,INDIRECT("'Monthly Resource Report'!"&amp;'HMPL Validation'!S$482021&amp;":"&amp;'HMPL Validation'!S$482022),'HMPL Validation'!S$482023,FALSE))</f>
        <v>6.9939458020122636E-2</v>
      </c>
      <c r="T121" s="318">
        <f ca="1">+IF(ISERROR(HLOOKUP($B121,INDIRECT("'Monthly Resource Report'!"&amp;'HMPL Validation'!T$482021&amp;":"&amp;'HMPL Validation'!T$482022),'HMPL Validation'!T$482023,FALSE)),0,HLOOKUP($B121,INDIRECT("'Monthly Resource Report'!"&amp;'HMPL Validation'!T$482021&amp;":"&amp;'HMPL Validation'!T$482022),'HMPL Validation'!T$482023,FALSE))</f>
        <v>0.49172420114491838</v>
      </c>
    </row>
    <row r="122" spans="2:20" s="461" customFormat="1">
      <c r="B122" s="301">
        <v>44896</v>
      </c>
      <c r="C122" s="294">
        <v>153</v>
      </c>
      <c r="D122" s="297">
        <v>5.7742290465084682</v>
      </c>
      <c r="E122" s="299">
        <v>7.0000000000000007E-2</v>
      </c>
      <c r="F122" s="295">
        <v>0.49</v>
      </c>
      <c r="G122" s="294">
        <f ca="1">+IF(ISERROR(HLOOKUP($B122,INDIRECT("'Monthly Resource Report'!"&amp;'HMPL Validation'!G$482021&amp;":"&amp;'HMPL Validation'!G$482022),'HMPL Validation'!G$482023,FALSE)),0,HLOOKUP($B122,INDIRECT("'Monthly Resource Report'!"&amp;'HMPL Validation'!G$482021&amp;":"&amp;'HMPL Validation'!G$482022),'HMPL Validation'!G$482023,FALSE))</f>
        <v>153</v>
      </c>
      <c r="H122" s="297">
        <f ca="1">+IF(ISERROR(HLOOKUP($B122,INDIRECT("'Monthly Resource Report'!"&amp;'HMPL Validation'!H$482021&amp;":"&amp;'HMPL Validation'!H$482022),'HMPL Validation'!H$482023,FALSE)),0,HLOOKUP($B122,INDIRECT("'Monthly Resource Report'!"&amp;'HMPL Validation'!H$482021&amp;":"&amp;'HMPL Validation'!H$482022),'HMPL Validation'!H$482023,FALSE))</f>
        <v>5.7739988036777259</v>
      </c>
      <c r="I122" s="317">
        <f ca="1">+IF(ISERROR(HLOOKUP($B122,INDIRECT("'Monthly Resource Report'!"&amp;'HMPL Validation'!I$482021&amp;":"&amp;'HMPL Validation'!I$482022),'HMPL Validation'!I$482023,FALSE)),0,HLOOKUP($B122,INDIRECT("'Monthly Resource Report'!"&amp;'HMPL Validation'!I$482021&amp;":"&amp;'HMPL Validation'!I$482022),'HMPL Validation'!I$482023,FALSE))</f>
        <v>6.9902325416466793E-2</v>
      </c>
      <c r="J122" s="318">
        <f ca="1">+IF(ISERROR(HLOOKUP($B122,INDIRECT("'Monthly Resource Report'!"&amp;'HMPL Validation'!J$482021&amp;":"&amp;'HMPL Validation'!J$482022),'HMPL Validation'!J$482023,FALSE)),0,HLOOKUP($B122,INDIRECT("'Monthly Resource Report'!"&amp;'HMPL Validation'!J$482021&amp;":"&amp;'HMPL Validation'!J$482022),'HMPL Validation'!J$482023,FALSE))</f>
        <v>0.49058301224517287</v>
      </c>
      <c r="L122" s="301">
        <v>44896</v>
      </c>
      <c r="M122" s="294">
        <v>152</v>
      </c>
      <c r="N122" s="297">
        <v>5.7742290465084682</v>
      </c>
      <c r="O122" s="299">
        <v>7.0000000000000007E-2</v>
      </c>
      <c r="P122" s="295">
        <v>0.49</v>
      </c>
      <c r="Q122" s="294">
        <f ca="1">+IF(ISERROR(HLOOKUP($B122,INDIRECT("'Monthly Resource Report'!"&amp;'HMPL Validation'!Q$482021&amp;":"&amp;'HMPL Validation'!Q$482022),'HMPL Validation'!Q$482023,FALSE)),0,HLOOKUP($B122,INDIRECT("'Monthly Resource Report'!"&amp;'HMPL Validation'!Q$482021&amp;":"&amp;'HMPL Validation'!Q$482022),'HMPL Validation'!Q$482023,FALSE))</f>
        <v>152</v>
      </c>
      <c r="R122" s="297">
        <f ca="1">+IF(ISERROR(HLOOKUP($B122,INDIRECT("'Monthly Resource Report'!"&amp;'HMPL Validation'!R$482021&amp;":"&amp;'HMPL Validation'!R$482022),'HMPL Validation'!R$482023,FALSE)),0,HLOOKUP($B122,INDIRECT("'Monthly Resource Report'!"&amp;'HMPL Validation'!R$482021&amp;":"&amp;'HMPL Validation'!R$482022),'HMPL Validation'!R$482023,FALSE))</f>
        <v>5.773999771983001</v>
      </c>
      <c r="S122" s="317">
        <f ca="1">+IF(ISERROR(HLOOKUP($B122,INDIRECT("'Monthly Resource Report'!"&amp;'HMPL Validation'!S$482021&amp;":"&amp;'HMPL Validation'!S$482022),'HMPL Validation'!S$482023,FALSE)),0,HLOOKUP($B122,INDIRECT("'Monthly Resource Report'!"&amp;'HMPL Validation'!S$482021&amp;":"&amp;'HMPL Validation'!S$482022),'HMPL Validation'!S$482023,FALSE))</f>
        <v>6.9925273772423094E-2</v>
      </c>
      <c r="T122" s="318">
        <f ca="1">+IF(ISERROR(HLOOKUP($B122,INDIRECT("'Monthly Resource Report'!"&amp;'HMPL Validation'!T$482021&amp;":"&amp;'HMPL Validation'!T$482022),'HMPL Validation'!T$482023,FALSE)),0,HLOOKUP($B122,INDIRECT("'Monthly Resource Report'!"&amp;'HMPL Validation'!T$482021&amp;":"&amp;'HMPL Validation'!T$482022),'HMPL Validation'!T$482023,FALSE))</f>
        <v>0.49167163814615272</v>
      </c>
    </row>
    <row r="123" spans="2:20" s="461" customFormat="1">
      <c r="B123" s="301">
        <v>44927</v>
      </c>
      <c r="C123" s="294">
        <v>153</v>
      </c>
      <c r="D123" s="297">
        <v>5.9312880765734981</v>
      </c>
      <c r="E123" s="299">
        <v>7.0000000000000007E-2</v>
      </c>
      <c r="F123" s="295">
        <v>0.49</v>
      </c>
      <c r="G123" s="294">
        <f ca="1">+IF(ISERROR(HLOOKUP($B123,INDIRECT("'Monthly Resource Report'!"&amp;'HMPL Validation'!G$482021&amp;":"&amp;'HMPL Validation'!G$482022),'HMPL Validation'!G$482023,FALSE)),0,HLOOKUP($B123,INDIRECT("'Monthly Resource Report'!"&amp;'HMPL Validation'!G$482021&amp;":"&amp;'HMPL Validation'!G$482022),'HMPL Validation'!G$482023,FALSE))</f>
        <v>153</v>
      </c>
      <c r="H123" s="297">
        <f ca="1">+IF(ISERROR(HLOOKUP($B123,INDIRECT("'Monthly Resource Report'!"&amp;'HMPL Validation'!H$482021&amp;":"&amp;'HMPL Validation'!H$482022),'HMPL Validation'!H$482023,FALSE)),0,HLOOKUP($B123,INDIRECT("'Monthly Resource Report'!"&amp;'HMPL Validation'!H$482021&amp;":"&amp;'HMPL Validation'!H$482022),'HMPL Validation'!H$482023,FALSE))</f>
        <v>5.9310016224882638</v>
      </c>
      <c r="I123" s="317">
        <f ca="1">+IF(ISERROR(HLOOKUP($B123,INDIRECT("'Monthly Resource Report'!"&amp;'HMPL Validation'!I$482021&amp;":"&amp;'HMPL Validation'!I$482022),'HMPL Validation'!I$482023,FALSE)),0,HLOOKUP($B123,INDIRECT("'Monthly Resource Report'!"&amp;'HMPL Validation'!I$482021&amp;":"&amp;'HMPL Validation'!I$482022),'HMPL Validation'!I$482023,FALSE))</f>
        <v>6.9911481622825025E-2</v>
      </c>
      <c r="J123" s="318">
        <f ca="1">+IF(ISERROR(HLOOKUP($B123,INDIRECT("'Monthly Resource Report'!"&amp;'HMPL Validation'!J$482021&amp;":"&amp;'HMPL Validation'!J$482022),'HMPL Validation'!J$482023,FALSE)),0,HLOOKUP($B123,INDIRECT("'Monthly Resource Report'!"&amp;'HMPL Validation'!J$482021&amp;":"&amp;'HMPL Validation'!J$482022),'HMPL Validation'!J$482023,FALSE))</f>
        <v>0.4911561265445053</v>
      </c>
      <c r="L123" s="301">
        <v>44927</v>
      </c>
      <c r="M123" s="294">
        <v>152</v>
      </c>
      <c r="N123" s="297">
        <v>5.9312880765734981</v>
      </c>
      <c r="O123" s="299">
        <v>7.0000000000000007E-2</v>
      </c>
      <c r="P123" s="295">
        <v>0.49</v>
      </c>
      <c r="Q123" s="294">
        <f ca="1">+IF(ISERROR(HLOOKUP($B123,INDIRECT("'Monthly Resource Report'!"&amp;'HMPL Validation'!Q$482021&amp;":"&amp;'HMPL Validation'!Q$482022),'HMPL Validation'!Q$482023,FALSE)),0,HLOOKUP($B123,INDIRECT("'Monthly Resource Report'!"&amp;'HMPL Validation'!Q$482021&amp;":"&amp;'HMPL Validation'!Q$482022),'HMPL Validation'!Q$482023,FALSE))</f>
        <v>152</v>
      </c>
      <c r="R123" s="297">
        <f ca="1">+IF(ISERROR(HLOOKUP($B123,INDIRECT("'Monthly Resource Report'!"&amp;'HMPL Validation'!R$482021&amp;":"&amp;'HMPL Validation'!R$482022),'HMPL Validation'!R$482023,FALSE)),0,HLOOKUP($B123,INDIRECT("'Monthly Resource Report'!"&amp;'HMPL Validation'!R$482021&amp;":"&amp;'HMPL Validation'!R$482022),'HMPL Validation'!R$482023,FALSE))</f>
        <v>5.9310091497180331</v>
      </c>
      <c r="S123" s="317">
        <f ca="1">+IF(ISERROR(HLOOKUP($B123,INDIRECT("'Monthly Resource Report'!"&amp;'HMPL Validation'!S$482021&amp;":"&amp;'HMPL Validation'!S$482022),'HMPL Validation'!S$482023,FALSE)),0,HLOOKUP($B123,INDIRECT("'Monthly Resource Report'!"&amp;'HMPL Validation'!S$482021&amp;":"&amp;'HMPL Validation'!S$482022),'HMPL Validation'!S$482023,FALSE))</f>
        <v>6.9897813141712534E-2</v>
      </c>
      <c r="T123" s="318">
        <f ca="1">+IF(ISERROR(HLOOKUP($B123,INDIRECT("'Monthly Resource Report'!"&amp;'HMPL Validation'!T$482021&amp;":"&amp;'HMPL Validation'!T$482022),'HMPL Validation'!T$482023,FALSE)),0,HLOOKUP($B123,INDIRECT("'Monthly Resource Report'!"&amp;'HMPL Validation'!T$482021&amp;":"&amp;'HMPL Validation'!T$482022),'HMPL Validation'!T$482023,FALSE))</f>
        <v>0.4916562249378672</v>
      </c>
    </row>
    <row r="124" spans="2:20" s="461" customFormat="1">
      <c r="B124" s="301">
        <v>44958</v>
      </c>
      <c r="C124" s="294">
        <v>153</v>
      </c>
      <c r="D124" s="297">
        <v>5.9312880765734981</v>
      </c>
      <c r="E124" s="299">
        <v>7.0000000000000007E-2</v>
      </c>
      <c r="F124" s="295">
        <v>0.49</v>
      </c>
      <c r="G124" s="294">
        <f ca="1">+IF(ISERROR(HLOOKUP($B124,INDIRECT("'Monthly Resource Report'!"&amp;'HMPL Validation'!G$482021&amp;":"&amp;'HMPL Validation'!G$482022),'HMPL Validation'!G$482023,FALSE)),0,HLOOKUP($B124,INDIRECT("'Monthly Resource Report'!"&amp;'HMPL Validation'!G$482021&amp;":"&amp;'HMPL Validation'!G$482022),'HMPL Validation'!G$482023,FALSE))</f>
        <v>153</v>
      </c>
      <c r="H124" s="297">
        <f ca="1">+IF(ISERROR(HLOOKUP($B124,INDIRECT("'Monthly Resource Report'!"&amp;'HMPL Validation'!H$482021&amp;":"&amp;'HMPL Validation'!H$482022),'HMPL Validation'!H$482023,FALSE)),0,HLOOKUP($B124,INDIRECT("'Monthly Resource Report'!"&amp;'HMPL Validation'!H$482021&amp;":"&amp;'HMPL Validation'!H$482022),'HMPL Validation'!H$482023,FALSE))</f>
        <v>5.9310013723258272</v>
      </c>
      <c r="I124" s="317">
        <f ca="1">+IF(ISERROR(HLOOKUP($B124,INDIRECT("'Monthly Resource Report'!"&amp;'HMPL Validation'!I$482021&amp;":"&amp;'HMPL Validation'!I$482022),'HMPL Validation'!I$482023,FALSE)),0,HLOOKUP($B124,INDIRECT("'Monthly Resource Report'!"&amp;'HMPL Validation'!I$482021&amp;":"&amp;'HMPL Validation'!I$482022),'HMPL Validation'!I$482023,FALSE))</f>
        <v>6.9911446517708989E-2</v>
      </c>
      <c r="J124" s="318">
        <f ca="1">+IF(ISERROR(HLOOKUP($B124,INDIRECT("'Monthly Resource Report'!"&amp;'HMPL Validation'!J$482021&amp;":"&amp;'HMPL Validation'!J$482022),'HMPL Validation'!J$482023,FALSE)),0,HLOOKUP($B124,INDIRECT("'Monthly Resource Report'!"&amp;'HMPL Validation'!J$482021&amp;":"&amp;'HMPL Validation'!J$482022),'HMPL Validation'!J$482023,FALSE))</f>
        <v>0.49095426458298813</v>
      </c>
      <c r="L124" s="301">
        <v>44958</v>
      </c>
      <c r="M124" s="294">
        <v>152</v>
      </c>
      <c r="N124" s="297">
        <v>5.9312880765734981</v>
      </c>
      <c r="O124" s="299">
        <v>7.0000000000000007E-2</v>
      </c>
      <c r="P124" s="295">
        <v>0.49</v>
      </c>
      <c r="Q124" s="294">
        <f ca="1">+IF(ISERROR(HLOOKUP($B124,INDIRECT("'Monthly Resource Report'!"&amp;'HMPL Validation'!Q$482021&amp;":"&amp;'HMPL Validation'!Q$482022),'HMPL Validation'!Q$482023,FALSE)),0,HLOOKUP($B124,INDIRECT("'Monthly Resource Report'!"&amp;'HMPL Validation'!Q$482021&amp;":"&amp;'HMPL Validation'!Q$482022),'HMPL Validation'!Q$482023,FALSE))</f>
        <v>152</v>
      </c>
      <c r="R124" s="297">
        <f ca="1">+IF(ISERROR(HLOOKUP($B124,INDIRECT("'Monthly Resource Report'!"&amp;'HMPL Validation'!R$482021&amp;":"&amp;'HMPL Validation'!R$482022),'HMPL Validation'!R$482023,FALSE)),0,HLOOKUP($B124,INDIRECT("'Monthly Resource Report'!"&amp;'HMPL Validation'!R$482021&amp;":"&amp;'HMPL Validation'!R$482022),'HMPL Validation'!R$482023,FALSE))</f>
        <v>5.9310075779634914</v>
      </c>
      <c r="S124" s="317">
        <f ca="1">+IF(ISERROR(HLOOKUP($B124,INDIRECT("'Monthly Resource Report'!"&amp;'HMPL Validation'!S$482021&amp;":"&amp;'HMPL Validation'!S$482022),'HMPL Validation'!S$482023,FALSE)),0,HLOOKUP($B124,INDIRECT("'Monthly Resource Report'!"&amp;'HMPL Validation'!S$482021&amp;":"&amp;'HMPL Validation'!S$482022),'HMPL Validation'!S$482023,FALSE))</f>
        <v>6.9892064651680477E-2</v>
      </c>
      <c r="T124" s="318">
        <f ca="1">+IF(ISERROR(HLOOKUP($B124,INDIRECT("'Monthly Resource Report'!"&amp;'HMPL Validation'!T$482021&amp;":"&amp;'HMPL Validation'!T$482022),'HMPL Validation'!T$482023,FALSE)),0,HLOOKUP($B124,INDIRECT("'Monthly Resource Report'!"&amp;'HMPL Validation'!T$482021&amp;":"&amp;'HMPL Validation'!T$482022),'HMPL Validation'!T$482023,FALSE))</f>
        <v>0.4927400432493439</v>
      </c>
    </row>
    <row r="125" spans="2:20" s="461" customFormat="1">
      <c r="B125" s="301">
        <v>44986</v>
      </c>
      <c r="C125" s="294">
        <v>153</v>
      </c>
      <c r="D125" s="297">
        <v>5.9312880765734981</v>
      </c>
      <c r="E125" s="299">
        <v>7.0000000000000007E-2</v>
      </c>
      <c r="F125" s="295">
        <v>0.49</v>
      </c>
      <c r="G125" s="294">
        <f ca="1">+IF(ISERROR(HLOOKUP($B125,INDIRECT("'Monthly Resource Report'!"&amp;'HMPL Validation'!G$482021&amp;":"&amp;'HMPL Validation'!G$482022),'HMPL Validation'!G$482023,FALSE)),0,HLOOKUP($B125,INDIRECT("'Monthly Resource Report'!"&amp;'HMPL Validation'!G$482021&amp;":"&amp;'HMPL Validation'!G$482022),'HMPL Validation'!G$482023,FALSE))</f>
        <v>153</v>
      </c>
      <c r="H125" s="297">
        <f ca="1">+IF(ISERROR(HLOOKUP($B125,INDIRECT("'Monthly Resource Report'!"&amp;'HMPL Validation'!H$482021&amp;":"&amp;'HMPL Validation'!H$482022),'HMPL Validation'!H$482023,FALSE)),0,HLOOKUP($B125,INDIRECT("'Monthly Resource Report'!"&amp;'HMPL Validation'!H$482021&amp;":"&amp;'HMPL Validation'!H$482022),'HMPL Validation'!H$482023,FALSE))</f>
        <v>5.9310012083885555</v>
      </c>
      <c r="I125" s="317">
        <f ca="1">+IF(ISERROR(HLOOKUP($B125,INDIRECT("'Monthly Resource Report'!"&amp;'HMPL Validation'!I$482021&amp;":"&amp;'HMPL Validation'!I$482022),'HMPL Validation'!I$482023,FALSE)),0,HLOOKUP($B125,INDIRECT("'Monthly Resource Report'!"&amp;'HMPL Validation'!I$482021&amp;":"&amp;'HMPL Validation'!I$482022),'HMPL Validation'!I$482023,FALSE))</f>
        <v>6.9887004838454447E-2</v>
      </c>
      <c r="J125" s="318">
        <f ca="1">+IF(ISERROR(HLOOKUP($B125,INDIRECT("'Monthly Resource Report'!"&amp;'HMPL Validation'!J$482021&amp;":"&amp;'HMPL Validation'!J$482022),'HMPL Validation'!J$482023,FALSE)),0,HLOOKUP($B125,INDIRECT("'Monthly Resource Report'!"&amp;'HMPL Validation'!J$482021&amp;":"&amp;'HMPL Validation'!J$482022),'HMPL Validation'!J$482023,FALSE))</f>
        <v>0.49117286050681747</v>
      </c>
      <c r="L125" s="301">
        <v>44986</v>
      </c>
      <c r="M125" s="294">
        <v>152</v>
      </c>
      <c r="N125" s="297">
        <v>5.9312880765734981</v>
      </c>
      <c r="O125" s="299">
        <v>7.0000000000000007E-2</v>
      </c>
      <c r="P125" s="295">
        <v>0.49</v>
      </c>
      <c r="Q125" s="294">
        <f ca="1">+IF(ISERROR(HLOOKUP($B125,INDIRECT("'Monthly Resource Report'!"&amp;'HMPL Validation'!Q$482021&amp;":"&amp;'HMPL Validation'!Q$482022),'HMPL Validation'!Q$482023,FALSE)),0,HLOOKUP($B125,INDIRECT("'Monthly Resource Report'!"&amp;'HMPL Validation'!Q$482021&amp;":"&amp;'HMPL Validation'!Q$482022),'HMPL Validation'!Q$482023,FALSE))</f>
        <v>152</v>
      </c>
      <c r="R125" s="297">
        <f ca="1">+IF(ISERROR(HLOOKUP($B125,INDIRECT("'Monthly Resource Report'!"&amp;'HMPL Validation'!R$482021&amp;":"&amp;'HMPL Validation'!R$482022),'HMPL Validation'!R$482023,FALSE)),0,HLOOKUP($B125,INDIRECT("'Monthly Resource Report'!"&amp;'HMPL Validation'!R$482021&amp;":"&amp;'HMPL Validation'!R$482022),'HMPL Validation'!R$482023,FALSE))</f>
        <v>5.9310088636314182</v>
      </c>
      <c r="S125" s="317">
        <f ca="1">+IF(ISERROR(HLOOKUP($B125,INDIRECT("'Monthly Resource Report'!"&amp;'HMPL Validation'!S$482021&amp;":"&amp;'HMPL Validation'!S$482022),'HMPL Validation'!S$482023,FALSE)),0,HLOOKUP($B125,INDIRECT("'Monthly Resource Report'!"&amp;'HMPL Validation'!S$482021&amp;":"&amp;'HMPL Validation'!S$482022),'HMPL Validation'!S$482023,FALSE))</f>
        <v>6.9872764722419448E-2</v>
      </c>
      <c r="T125" s="318">
        <f ca="1">+IF(ISERROR(HLOOKUP($B125,INDIRECT("'Monthly Resource Report'!"&amp;'HMPL Validation'!T$482021&amp;":"&amp;'HMPL Validation'!T$482022),'HMPL Validation'!T$482023,FALSE)),0,HLOOKUP($B125,INDIRECT("'Monthly Resource Report'!"&amp;'HMPL Validation'!T$482021&amp;":"&amp;'HMPL Validation'!T$482022),'HMPL Validation'!T$482023,FALSE))</f>
        <v>0.49166787100190351</v>
      </c>
    </row>
    <row r="126" spans="2:20" s="461" customFormat="1">
      <c r="B126" s="301">
        <v>45017</v>
      </c>
      <c r="C126" s="294">
        <v>153</v>
      </c>
      <c r="D126" s="297">
        <v>5.9312880765734981</v>
      </c>
      <c r="E126" s="299">
        <v>7.0000000000000007E-2</v>
      </c>
      <c r="F126" s="295">
        <v>0.49</v>
      </c>
      <c r="G126" s="294">
        <f ca="1">+IF(ISERROR(HLOOKUP($B126,INDIRECT("'Monthly Resource Report'!"&amp;'HMPL Validation'!G$482021&amp;":"&amp;'HMPL Validation'!G$482022),'HMPL Validation'!G$482023,FALSE)),0,HLOOKUP($B126,INDIRECT("'Monthly Resource Report'!"&amp;'HMPL Validation'!G$482021&amp;":"&amp;'HMPL Validation'!G$482022),'HMPL Validation'!G$482023,FALSE))</f>
        <v>153</v>
      </c>
      <c r="H126" s="297">
        <f ca="1">+IF(ISERROR(HLOOKUP($B126,INDIRECT("'Monthly Resource Report'!"&amp;'HMPL Validation'!H$482021&amp;":"&amp;'HMPL Validation'!H$482022),'HMPL Validation'!H$482023,FALSE)),0,HLOOKUP($B126,INDIRECT("'Monthly Resource Report'!"&amp;'HMPL Validation'!H$482021&amp;":"&amp;'HMPL Validation'!H$482022),'HMPL Validation'!H$482023,FALSE))</f>
        <v>5.9310016166587012</v>
      </c>
      <c r="I126" s="317">
        <f ca="1">+IF(ISERROR(HLOOKUP($B126,INDIRECT("'Monthly Resource Report'!"&amp;'HMPL Validation'!I$482021&amp;":"&amp;'HMPL Validation'!I$482022),'HMPL Validation'!I$482023,FALSE)),0,HLOOKUP($B126,INDIRECT("'Monthly Resource Report'!"&amp;'HMPL Validation'!I$482021&amp;":"&amp;'HMPL Validation'!I$482022),'HMPL Validation'!I$482023,FALSE))</f>
        <v>6.9857049516679592E-2</v>
      </c>
      <c r="J126" s="318">
        <f ca="1">+IF(ISERROR(HLOOKUP($B126,INDIRECT("'Monthly Resource Report'!"&amp;'HMPL Validation'!J$482021&amp;":"&amp;'HMPL Validation'!J$482022),'HMPL Validation'!J$482023,FALSE)),0,HLOOKUP($B126,INDIRECT("'Monthly Resource Report'!"&amp;'HMPL Validation'!J$482021&amp;":"&amp;'HMPL Validation'!J$482022),'HMPL Validation'!J$482023,FALSE))</f>
        <v>0.49061519015049421</v>
      </c>
      <c r="L126" s="301">
        <v>45017</v>
      </c>
      <c r="M126" s="294">
        <v>152</v>
      </c>
      <c r="N126" s="297">
        <v>5.9312880765734981</v>
      </c>
      <c r="O126" s="299">
        <v>7.0000000000000007E-2</v>
      </c>
      <c r="P126" s="295">
        <v>0.49</v>
      </c>
      <c r="Q126" s="294">
        <f ca="1">+IF(ISERROR(HLOOKUP($B126,INDIRECT("'Monthly Resource Report'!"&amp;'HMPL Validation'!Q$482021&amp;":"&amp;'HMPL Validation'!Q$482022),'HMPL Validation'!Q$482023,FALSE)),0,HLOOKUP($B126,INDIRECT("'Monthly Resource Report'!"&amp;'HMPL Validation'!Q$482021&amp;":"&amp;'HMPL Validation'!Q$482022),'HMPL Validation'!Q$482023,FALSE))</f>
        <v>152</v>
      </c>
      <c r="R126" s="297">
        <f ca="1">+IF(ISERROR(HLOOKUP($B126,INDIRECT("'Monthly Resource Report'!"&amp;'HMPL Validation'!R$482021&amp;":"&amp;'HMPL Validation'!R$482022),'HMPL Validation'!R$482023,FALSE)),0,HLOOKUP($B126,INDIRECT("'Monthly Resource Report'!"&amp;'HMPL Validation'!R$482021&amp;":"&amp;'HMPL Validation'!R$482022),'HMPL Validation'!R$482023,FALSE))</f>
        <v>5.931006363568021</v>
      </c>
      <c r="S126" s="317">
        <f ca="1">+IF(ISERROR(HLOOKUP($B126,INDIRECT("'Monthly Resource Report'!"&amp;'HMPL Validation'!S$482021&amp;":"&amp;'HMPL Validation'!S$482022),'HMPL Validation'!S$482023,FALSE)),0,HLOOKUP($B126,INDIRECT("'Monthly Resource Report'!"&amp;'HMPL Validation'!S$482021&amp;":"&amp;'HMPL Validation'!S$482022),'HMPL Validation'!S$482023,FALSE))</f>
        <v>6.9797670480608892E-2</v>
      </c>
      <c r="T126" s="318">
        <f ca="1">+IF(ISERROR(HLOOKUP($B126,INDIRECT("'Monthly Resource Report'!"&amp;'HMPL Validation'!T$482021&amp;":"&amp;'HMPL Validation'!T$482022),'HMPL Validation'!T$482023,FALSE)),0,HLOOKUP($B126,INDIRECT("'Monthly Resource Report'!"&amp;'HMPL Validation'!T$482021&amp;":"&amp;'HMPL Validation'!T$482022),'HMPL Validation'!T$482023,FALSE))</f>
        <v>0.49091833286130682</v>
      </c>
    </row>
    <row r="127" spans="2:20" s="461" customFormat="1">
      <c r="B127" s="301">
        <v>45047</v>
      </c>
      <c r="C127" s="294">
        <v>153</v>
      </c>
      <c r="D127" s="297">
        <v>5.9312880765734981</v>
      </c>
      <c r="E127" s="299">
        <v>7.0000000000000007E-2</v>
      </c>
      <c r="F127" s="295">
        <v>0.49</v>
      </c>
      <c r="G127" s="294">
        <f ca="1">+IF(ISERROR(HLOOKUP($B127,INDIRECT("'Monthly Resource Report'!"&amp;'HMPL Validation'!G$482021&amp;":"&amp;'HMPL Validation'!G$482022),'HMPL Validation'!G$482023,FALSE)),0,HLOOKUP($B127,INDIRECT("'Monthly Resource Report'!"&amp;'HMPL Validation'!G$482021&amp;":"&amp;'HMPL Validation'!G$482022),'HMPL Validation'!G$482023,FALSE))</f>
        <v>153</v>
      </c>
      <c r="H127" s="297">
        <f ca="1">+IF(ISERROR(HLOOKUP($B127,INDIRECT("'Monthly Resource Report'!"&amp;'HMPL Validation'!H$482021&amp;":"&amp;'HMPL Validation'!H$482022),'HMPL Validation'!H$482023,FALSE)),0,HLOOKUP($B127,INDIRECT("'Monthly Resource Report'!"&amp;'HMPL Validation'!H$482021&amp;":"&amp;'HMPL Validation'!H$482022),'HMPL Validation'!H$482023,FALSE))</f>
        <v>5.9310025790447689</v>
      </c>
      <c r="I127" s="317">
        <f ca="1">+IF(ISERROR(HLOOKUP($B127,INDIRECT("'Monthly Resource Report'!"&amp;'HMPL Validation'!I$482021&amp;":"&amp;'HMPL Validation'!I$482022),'HMPL Validation'!I$482023,FALSE)),0,HLOOKUP($B127,INDIRECT("'Monthly Resource Report'!"&amp;'HMPL Validation'!I$482021&amp;":"&amp;'HMPL Validation'!I$482022),'HMPL Validation'!I$482023,FALSE))</f>
        <v>6.9851178244763223E-2</v>
      </c>
      <c r="J127" s="318">
        <f ca="1">+IF(ISERROR(HLOOKUP($B127,INDIRECT("'Monthly Resource Report'!"&amp;'HMPL Validation'!J$482021&amp;":"&amp;'HMPL Validation'!J$482022),'HMPL Validation'!J$482023,FALSE)),0,HLOOKUP($B127,INDIRECT("'Monthly Resource Report'!"&amp;'HMPL Validation'!J$482021&amp;":"&amp;'HMPL Validation'!J$482022),'HMPL Validation'!J$482023,FALSE))</f>
        <v>0.49059538470345426</v>
      </c>
      <c r="L127" s="301">
        <v>45047</v>
      </c>
      <c r="M127" s="294">
        <v>152</v>
      </c>
      <c r="N127" s="297">
        <v>5.9312880765734981</v>
      </c>
      <c r="O127" s="299">
        <v>7.0000000000000007E-2</v>
      </c>
      <c r="P127" s="295">
        <v>0.49</v>
      </c>
      <c r="Q127" s="294">
        <f ca="1">+IF(ISERROR(HLOOKUP($B127,INDIRECT("'Monthly Resource Report'!"&amp;'HMPL Validation'!Q$482021&amp;":"&amp;'HMPL Validation'!Q$482022),'HMPL Validation'!Q$482023,FALSE)),0,HLOOKUP($B127,INDIRECT("'Monthly Resource Report'!"&amp;'HMPL Validation'!Q$482021&amp;":"&amp;'HMPL Validation'!Q$482022),'HMPL Validation'!Q$482023,FALSE))</f>
        <v>152</v>
      </c>
      <c r="R127" s="297">
        <f ca="1">+IF(ISERROR(HLOOKUP($B127,INDIRECT("'Monthly Resource Report'!"&amp;'HMPL Validation'!R$482021&amp;":"&amp;'HMPL Validation'!R$482022),'HMPL Validation'!R$482023,FALSE)),0,HLOOKUP($B127,INDIRECT("'Monthly Resource Report'!"&amp;'HMPL Validation'!R$482021&amp;":"&amp;'HMPL Validation'!R$482022),'HMPL Validation'!R$482023,FALSE))</f>
        <v>5.9310072262527536</v>
      </c>
      <c r="S127" s="317">
        <f ca="1">+IF(ISERROR(HLOOKUP($B127,INDIRECT("'Monthly Resource Report'!"&amp;'HMPL Validation'!S$482021&amp;":"&amp;'HMPL Validation'!S$482022),'HMPL Validation'!S$482023,FALSE)),0,HLOOKUP($B127,INDIRECT("'Monthly Resource Report'!"&amp;'HMPL Validation'!S$482021&amp;":"&amp;'HMPL Validation'!S$482022),'HMPL Validation'!S$482023,FALSE))</f>
        <v>6.9817169905612611E-2</v>
      </c>
      <c r="T127" s="318">
        <f ca="1">+IF(ISERROR(HLOOKUP($B127,INDIRECT("'Monthly Resource Report'!"&amp;'HMPL Validation'!T$482021&amp;":"&amp;'HMPL Validation'!T$482022),'HMPL Validation'!T$482023,FALSE)),0,HLOOKUP($B127,INDIRECT("'Monthly Resource Report'!"&amp;'HMPL Validation'!T$482021&amp;":"&amp;'HMPL Validation'!T$482022),'HMPL Validation'!T$482023,FALSE))</f>
        <v>0.49157209119698558</v>
      </c>
    </row>
    <row r="128" spans="2:20" s="461" customFormat="1">
      <c r="B128" s="301">
        <v>45078</v>
      </c>
      <c r="C128" s="294">
        <v>153</v>
      </c>
      <c r="D128" s="297">
        <v>5.9312880765734981</v>
      </c>
      <c r="E128" s="299">
        <v>7.0000000000000007E-2</v>
      </c>
      <c r="F128" s="295">
        <v>0.49</v>
      </c>
      <c r="G128" s="294">
        <f ca="1">+IF(ISERROR(HLOOKUP($B128,INDIRECT("'Monthly Resource Report'!"&amp;'HMPL Validation'!G$482021&amp;":"&amp;'HMPL Validation'!G$482022),'HMPL Validation'!G$482023,FALSE)),0,HLOOKUP($B128,INDIRECT("'Monthly Resource Report'!"&amp;'HMPL Validation'!G$482021&amp;":"&amp;'HMPL Validation'!G$482022),'HMPL Validation'!G$482023,FALSE))</f>
        <v>153</v>
      </c>
      <c r="H128" s="297">
        <f ca="1">+IF(ISERROR(HLOOKUP($B128,INDIRECT("'Monthly Resource Report'!"&amp;'HMPL Validation'!H$482021&amp;":"&amp;'HMPL Validation'!H$482022),'HMPL Validation'!H$482023,FALSE)),0,HLOOKUP($B128,INDIRECT("'Monthly Resource Report'!"&amp;'HMPL Validation'!H$482021&amp;":"&amp;'HMPL Validation'!H$482022),'HMPL Validation'!H$482023,FALSE))</f>
        <v>5.9310010430696636</v>
      </c>
      <c r="I128" s="317">
        <f ca="1">+IF(ISERROR(HLOOKUP($B128,INDIRECT("'Monthly Resource Report'!"&amp;'HMPL Validation'!I$482021&amp;":"&amp;'HMPL Validation'!I$482022),'HMPL Validation'!I$482023,FALSE)),0,HLOOKUP($B128,INDIRECT("'Monthly Resource Report'!"&amp;'HMPL Validation'!I$482021&amp;":"&amp;'HMPL Validation'!I$482022),'HMPL Validation'!I$482023,FALSE))</f>
        <v>6.9865179293832402E-2</v>
      </c>
      <c r="J128" s="318">
        <f ca="1">+IF(ISERROR(HLOOKUP($B128,INDIRECT("'Monthly Resource Report'!"&amp;'HMPL Validation'!J$482021&amp;":"&amp;'HMPL Validation'!J$482022),'HMPL Validation'!J$482023,FALSE)),0,HLOOKUP($B128,INDIRECT("'Monthly Resource Report'!"&amp;'HMPL Validation'!J$482021&amp;":"&amp;'HMPL Validation'!J$482022),'HMPL Validation'!J$482023,FALSE))</f>
        <v>0.49090909533276827</v>
      </c>
      <c r="L128" s="301">
        <v>45078</v>
      </c>
      <c r="M128" s="294">
        <v>152</v>
      </c>
      <c r="N128" s="297">
        <v>5.9312880765734981</v>
      </c>
      <c r="O128" s="299">
        <v>7.0000000000000007E-2</v>
      </c>
      <c r="P128" s="295">
        <v>0.49</v>
      </c>
      <c r="Q128" s="294">
        <f ca="1">+IF(ISERROR(HLOOKUP($B128,INDIRECT("'Monthly Resource Report'!"&amp;'HMPL Validation'!Q$482021&amp;":"&amp;'HMPL Validation'!Q$482022),'HMPL Validation'!Q$482023,FALSE)),0,HLOOKUP($B128,INDIRECT("'Monthly Resource Report'!"&amp;'HMPL Validation'!Q$482021&amp;":"&amp;'HMPL Validation'!Q$482022),'HMPL Validation'!Q$482023,FALSE))</f>
        <v>152</v>
      </c>
      <c r="R128" s="297">
        <f ca="1">+IF(ISERROR(HLOOKUP($B128,INDIRECT("'Monthly Resource Report'!"&amp;'HMPL Validation'!R$482021&amp;":"&amp;'HMPL Validation'!R$482022),'HMPL Validation'!R$482023,FALSE)),0,HLOOKUP($B128,INDIRECT("'Monthly Resource Report'!"&amp;'HMPL Validation'!R$482021&amp;":"&amp;'HMPL Validation'!R$482022),'HMPL Validation'!R$482023,FALSE))</f>
        <v>5.931007960024365</v>
      </c>
      <c r="S128" s="317">
        <f ca="1">+IF(ISERROR(HLOOKUP($B128,INDIRECT("'Monthly Resource Report'!"&amp;'HMPL Validation'!S$482021&amp;":"&amp;'HMPL Validation'!S$482022),'HMPL Validation'!S$482023,FALSE)),0,HLOOKUP($B128,INDIRECT("'Monthly Resource Report'!"&amp;'HMPL Validation'!S$482021&amp;":"&amp;'HMPL Validation'!S$482022),'HMPL Validation'!S$482023,FALSE))</f>
        <v>6.9829145655346148E-2</v>
      </c>
      <c r="T128" s="318">
        <f ca="1">+IF(ISERROR(HLOOKUP($B128,INDIRECT("'Monthly Resource Report'!"&amp;'HMPL Validation'!T$482021&amp;":"&amp;'HMPL Validation'!T$482022),'HMPL Validation'!T$482023,FALSE)),0,HLOOKUP($B128,INDIRECT("'Monthly Resource Report'!"&amp;'HMPL Validation'!T$482021&amp;":"&amp;'HMPL Validation'!T$482022),'HMPL Validation'!T$482023,FALSE))</f>
        <v>0.49130395939150406</v>
      </c>
    </row>
    <row r="129" spans="2:20" s="461" customFormat="1">
      <c r="B129" s="301">
        <v>45108</v>
      </c>
      <c r="C129" s="294">
        <v>153</v>
      </c>
      <c r="D129" s="297">
        <v>5.9312880765734981</v>
      </c>
      <c r="E129" s="299">
        <v>7.0000000000000007E-2</v>
      </c>
      <c r="F129" s="295">
        <v>0.49</v>
      </c>
      <c r="G129" s="294">
        <f ca="1">+IF(ISERROR(HLOOKUP($B129,INDIRECT("'Monthly Resource Report'!"&amp;'HMPL Validation'!G$482021&amp;":"&amp;'HMPL Validation'!G$482022),'HMPL Validation'!G$482023,FALSE)),0,HLOOKUP($B129,INDIRECT("'Monthly Resource Report'!"&amp;'HMPL Validation'!G$482021&amp;":"&amp;'HMPL Validation'!G$482022),'HMPL Validation'!G$482023,FALSE))</f>
        <v>153</v>
      </c>
      <c r="H129" s="297">
        <f ca="1">+IF(ISERROR(HLOOKUP($B129,INDIRECT("'Monthly Resource Report'!"&amp;'HMPL Validation'!H$482021&amp;":"&amp;'HMPL Validation'!H$482022),'HMPL Validation'!H$482023,FALSE)),0,HLOOKUP($B129,INDIRECT("'Monthly Resource Report'!"&amp;'HMPL Validation'!H$482021&amp;":"&amp;'HMPL Validation'!H$482022),'HMPL Validation'!H$482023,FALSE))</f>
        <v>5.9310020365026199</v>
      </c>
      <c r="I129" s="317">
        <f ca="1">+IF(ISERROR(HLOOKUP($B129,INDIRECT("'Monthly Resource Report'!"&amp;'HMPL Validation'!I$482021&amp;":"&amp;'HMPL Validation'!I$482022),'HMPL Validation'!I$482023,FALSE)),0,HLOOKUP($B129,INDIRECT("'Monthly Resource Report'!"&amp;'HMPL Validation'!I$482021&amp;":"&amp;'HMPL Validation'!I$482022),'HMPL Validation'!I$482023,FALSE))</f>
        <v>6.9893055771517235E-2</v>
      </c>
      <c r="J129" s="318">
        <f ca="1">+IF(ISERROR(HLOOKUP($B129,INDIRECT("'Monthly Resource Report'!"&amp;'HMPL Validation'!J$482021&amp;":"&amp;'HMPL Validation'!J$482022),'HMPL Validation'!J$482023,FALSE)),0,HLOOKUP($B129,INDIRECT("'Monthly Resource Report'!"&amp;'HMPL Validation'!J$482021&amp;":"&amp;'HMPL Validation'!J$482022),'HMPL Validation'!J$482023,FALSE))</f>
        <v>0.49087556508785457</v>
      </c>
      <c r="L129" s="301">
        <v>45108</v>
      </c>
      <c r="M129" s="294">
        <v>152</v>
      </c>
      <c r="N129" s="297">
        <v>5.9312880765734981</v>
      </c>
      <c r="O129" s="299">
        <v>7.0000000000000007E-2</v>
      </c>
      <c r="P129" s="295">
        <v>0.49</v>
      </c>
      <c r="Q129" s="294">
        <f ca="1">+IF(ISERROR(HLOOKUP($B129,INDIRECT("'Monthly Resource Report'!"&amp;'HMPL Validation'!Q$482021&amp;":"&amp;'HMPL Validation'!Q$482022),'HMPL Validation'!Q$482023,FALSE)),0,HLOOKUP($B129,INDIRECT("'Monthly Resource Report'!"&amp;'HMPL Validation'!Q$482021&amp;":"&amp;'HMPL Validation'!Q$482022),'HMPL Validation'!Q$482023,FALSE))</f>
        <v>152</v>
      </c>
      <c r="R129" s="297">
        <f ca="1">+IF(ISERROR(HLOOKUP($B129,INDIRECT("'Monthly Resource Report'!"&amp;'HMPL Validation'!R$482021&amp;":"&amp;'HMPL Validation'!R$482022),'HMPL Validation'!R$482023,FALSE)),0,HLOOKUP($B129,INDIRECT("'Monthly Resource Report'!"&amp;'HMPL Validation'!R$482021&amp;":"&amp;'HMPL Validation'!R$482022),'HMPL Validation'!R$482023,FALSE))</f>
        <v>5.931009520363272</v>
      </c>
      <c r="S129" s="317">
        <f ca="1">+IF(ISERROR(HLOOKUP($B129,INDIRECT("'Monthly Resource Report'!"&amp;'HMPL Validation'!S$482021&amp;":"&amp;'HMPL Validation'!S$482022),'HMPL Validation'!S$482023,FALSE)),0,HLOOKUP($B129,INDIRECT("'Monthly Resource Report'!"&amp;'HMPL Validation'!S$482021&amp;":"&amp;'HMPL Validation'!S$482022),'HMPL Validation'!S$482023,FALSE))</f>
        <v>6.9871131119018062E-2</v>
      </c>
      <c r="T129" s="318">
        <f ca="1">+IF(ISERROR(HLOOKUP($B129,INDIRECT("'Monthly Resource Report'!"&amp;'HMPL Validation'!T$482021&amp;":"&amp;'HMPL Validation'!T$482022),'HMPL Validation'!T$482023,FALSE)),0,HLOOKUP($B129,INDIRECT("'Monthly Resource Report'!"&amp;'HMPL Validation'!T$482021&amp;":"&amp;'HMPL Validation'!T$482022),'HMPL Validation'!T$482023,FALSE))</f>
        <v>0.49124779879063468</v>
      </c>
    </row>
    <row r="130" spans="2:20" s="461" customFormat="1">
      <c r="B130" s="301">
        <v>45139</v>
      </c>
      <c r="C130" s="294">
        <v>153</v>
      </c>
      <c r="D130" s="297">
        <v>5.9312880765734981</v>
      </c>
      <c r="E130" s="299">
        <v>7.0000000000000007E-2</v>
      </c>
      <c r="F130" s="295">
        <v>0.49</v>
      </c>
      <c r="G130" s="294">
        <f ca="1">+IF(ISERROR(HLOOKUP($B130,INDIRECT("'Monthly Resource Report'!"&amp;'HMPL Validation'!G$482021&amp;":"&amp;'HMPL Validation'!G$482022),'HMPL Validation'!G$482023,FALSE)),0,HLOOKUP($B130,INDIRECT("'Monthly Resource Report'!"&amp;'HMPL Validation'!G$482021&amp;":"&amp;'HMPL Validation'!G$482022),'HMPL Validation'!G$482023,FALSE))</f>
        <v>153</v>
      </c>
      <c r="H130" s="297">
        <f ca="1">+IF(ISERROR(HLOOKUP($B130,INDIRECT("'Monthly Resource Report'!"&amp;'HMPL Validation'!H$482021&amp;":"&amp;'HMPL Validation'!H$482022),'HMPL Validation'!H$482023,FALSE)),0,HLOOKUP($B130,INDIRECT("'Monthly Resource Report'!"&amp;'HMPL Validation'!H$482021&amp;":"&amp;'HMPL Validation'!H$482022),'HMPL Validation'!H$482023,FALSE))</f>
        <v>5.9310019917415593</v>
      </c>
      <c r="I130" s="317">
        <f ca="1">+IF(ISERROR(HLOOKUP($B130,INDIRECT("'Monthly Resource Report'!"&amp;'HMPL Validation'!I$482021&amp;":"&amp;'HMPL Validation'!I$482022),'HMPL Validation'!I$482023,FALSE)),0,HLOOKUP($B130,INDIRECT("'Monthly Resource Report'!"&amp;'HMPL Validation'!I$482021&amp;":"&amp;'HMPL Validation'!I$482022),'HMPL Validation'!I$482023,FALSE))</f>
        <v>6.9896710230765838E-2</v>
      </c>
      <c r="J130" s="318">
        <f ca="1">+IF(ISERROR(HLOOKUP($B130,INDIRECT("'Monthly Resource Report'!"&amp;'HMPL Validation'!J$482021&amp;":"&amp;'HMPL Validation'!J$482022),'HMPL Validation'!J$482023,FALSE)),0,HLOOKUP($B130,INDIRECT("'Monthly Resource Report'!"&amp;'HMPL Validation'!J$482021&amp;":"&amp;'HMPL Validation'!J$482022),'HMPL Validation'!J$482023,FALSE))</f>
        <v>0.49118112254942953</v>
      </c>
      <c r="L130" s="301">
        <v>45139</v>
      </c>
      <c r="M130" s="294">
        <v>152</v>
      </c>
      <c r="N130" s="297">
        <v>5.9312880765734981</v>
      </c>
      <c r="O130" s="299">
        <v>7.0000000000000007E-2</v>
      </c>
      <c r="P130" s="295">
        <v>0.49</v>
      </c>
      <c r="Q130" s="294">
        <f ca="1">+IF(ISERROR(HLOOKUP($B130,INDIRECT("'Monthly Resource Report'!"&amp;'HMPL Validation'!Q$482021&amp;":"&amp;'HMPL Validation'!Q$482022),'HMPL Validation'!Q$482023,FALSE)),0,HLOOKUP($B130,INDIRECT("'Monthly Resource Report'!"&amp;'HMPL Validation'!Q$482021&amp;":"&amp;'HMPL Validation'!Q$482022),'HMPL Validation'!Q$482023,FALSE))</f>
        <v>152</v>
      </c>
      <c r="R130" s="297">
        <f ca="1">+IF(ISERROR(HLOOKUP($B130,INDIRECT("'Monthly Resource Report'!"&amp;'HMPL Validation'!R$482021&amp;":"&amp;'HMPL Validation'!R$482022),'HMPL Validation'!R$482023,FALSE)),0,HLOOKUP($B130,INDIRECT("'Monthly Resource Report'!"&amp;'HMPL Validation'!R$482021&amp;":"&amp;'HMPL Validation'!R$482022),'HMPL Validation'!R$482023,FALSE))</f>
        <v>5.9310082221989493</v>
      </c>
      <c r="S130" s="317">
        <f ca="1">+IF(ISERROR(HLOOKUP($B130,INDIRECT("'Monthly Resource Report'!"&amp;'HMPL Validation'!S$482021&amp;":"&amp;'HMPL Validation'!S$482022),'HMPL Validation'!S$482023,FALSE)),0,HLOOKUP($B130,INDIRECT("'Monthly Resource Report'!"&amp;'HMPL Validation'!S$482021&amp;":"&amp;'HMPL Validation'!S$482022),'HMPL Validation'!S$482023,FALSE))</f>
        <v>6.9870237452166126E-2</v>
      </c>
      <c r="T130" s="318">
        <f ca="1">+IF(ISERROR(HLOOKUP($B130,INDIRECT("'Monthly Resource Report'!"&amp;'HMPL Validation'!T$482021&amp;":"&amp;'HMPL Validation'!T$482022),'HMPL Validation'!T$482023,FALSE)),0,HLOOKUP($B130,INDIRECT("'Monthly Resource Report'!"&amp;'HMPL Validation'!T$482021&amp;":"&amp;'HMPL Validation'!T$482022),'HMPL Validation'!T$482023,FALSE))</f>
        <v>0.49256537567064157</v>
      </c>
    </row>
    <row r="131" spans="2:20" s="461" customFormat="1">
      <c r="B131" s="301">
        <v>45170</v>
      </c>
      <c r="C131" s="294">
        <v>153</v>
      </c>
      <c r="D131" s="297">
        <v>5.9312880765734981</v>
      </c>
      <c r="E131" s="299">
        <v>7.0000000000000007E-2</v>
      </c>
      <c r="F131" s="295">
        <v>0.49</v>
      </c>
      <c r="G131" s="294">
        <f ca="1">+IF(ISERROR(HLOOKUP($B131,INDIRECT("'Monthly Resource Report'!"&amp;'HMPL Validation'!G$482021&amp;":"&amp;'HMPL Validation'!G$482022),'HMPL Validation'!G$482023,FALSE)),0,HLOOKUP($B131,INDIRECT("'Monthly Resource Report'!"&amp;'HMPL Validation'!G$482021&amp;":"&amp;'HMPL Validation'!G$482022),'HMPL Validation'!G$482023,FALSE))</f>
        <v>153</v>
      </c>
      <c r="H131" s="297">
        <f ca="1">+IF(ISERROR(HLOOKUP($B131,INDIRECT("'Monthly Resource Report'!"&amp;'HMPL Validation'!H$482021&amp;":"&amp;'HMPL Validation'!H$482022),'HMPL Validation'!H$482023,FALSE)),0,HLOOKUP($B131,INDIRECT("'Monthly Resource Report'!"&amp;'HMPL Validation'!H$482021&amp;":"&amp;'HMPL Validation'!H$482022),'HMPL Validation'!H$482023,FALSE))</f>
        <v>5.931002254768531</v>
      </c>
      <c r="I131" s="317">
        <f ca="1">+IF(ISERROR(HLOOKUP($B131,INDIRECT("'Monthly Resource Report'!"&amp;'HMPL Validation'!I$482021&amp;":"&amp;'HMPL Validation'!I$482022),'HMPL Validation'!I$482023,FALSE)),0,HLOOKUP($B131,INDIRECT("'Monthly Resource Report'!"&amp;'HMPL Validation'!I$482021&amp;":"&amp;'HMPL Validation'!I$482022),'HMPL Validation'!I$482023,FALSE))</f>
        <v>6.9855055077388956E-2</v>
      </c>
      <c r="J131" s="318">
        <f ca="1">+IF(ISERROR(HLOOKUP($B131,INDIRECT("'Monthly Resource Report'!"&amp;'HMPL Validation'!J$482021&amp;":"&amp;'HMPL Validation'!J$482022),'HMPL Validation'!J$482023,FALSE)),0,HLOOKUP($B131,INDIRECT("'Monthly Resource Report'!"&amp;'HMPL Validation'!J$482021&amp;":"&amp;'HMPL Validation'!J$482022),'HMPL Validation'!J$482023,FALSE))</f>
        <v>0.49091850501323564</v>
      </c>
      <c r="L131" s="301">
        <v>45170</v>
      </c>
      <c r="M131" s="294">
        <v>152</v>
      </c>
      <c r="N131" s="297">
        <v>5.9312880765734981</v>
      </c>
      <c r="O131" s="299">
        <v>7.0000000000000007E-2</v>
      </c>
      <c r="P131" s="295">
        <v>0.49</v>
      </c>
      <c r="Q131" s="294">
        <f ca="1">+IF(ISERROR(HLOOKUP($B131,INDIRECT("'Monthly Resource Report'!"&amp;'HMPL Validation'!Q$482021&amp;":"&amp;'HMPL Validation'!Q$482022),'HMPL Validation'!Q$482023,FALSE)),0,HLOOKUP($B131,INDIRECT("'Monthly Resource Report'!"&amp;'HMPL Validation'!Q$482021&amp;":"&amp;'HMPL Validation'!Q$482022),'HMPL Validation'!Q$482023,FALSE))</f>
        <v>152</v>
      </c>
      <c r="R131" s="297">
        <f ca="1">+IF(ISERROR(HLOOKUP($B131,INDIRECT("'Monthly Resource Report'!"&amp;'HMPL Validation'!R$482021&amp;":"&amp;'HMPL Validation'!R$482022),'HMPL Validation'!R$482023,FALSE)),0,HLOOKUP($B131,INDIRECT("'Monthly Resource Report'!"&amp;'HMPL Validation'!R$482021&amp;":"&amp;'HMPL Validation'!R$482022),'HMPL Validation'!R$482023,FALSE))</f>
        <v>5.9310089423565131</v>
      </c>
      <c r="S131" s="317">
        <f ca="1">+IF(ISERROR(HLOOKUP($B131,INDIRECT("'Monthly Resource Report'!"&amp;'HMPL Validation'!S$482021&amp;":"&amp;'HMPL Validation'!S$482022),'HMPL Validation'!S$482023,FALSE)),0,HLOOKUP($B131,INDIRECT("'Monthly Resource Report'!"&amp;'HMPL Validation'!S$482021&amp;":"&amp;'HMPL Validation'!S$482022),'HMPL Validation'!S$482023,FALSE))</f>
        <v>6.9814060314066326E-2</v>
      </c>
      <c r="T131" s="318">
        <f ca="1">+IF(ISERROR(HLOOKUP($B131,INDIRECT("'Monthly Resource Report'!"&amp;'HMPL Validation'!T$482021&amp;":"&amp;'HMPL Validation'!T$482022),'HMPL Validation'!T$482023,FALSE)),0,HLOOKUP($B131,INDIRECT("'Monthly Resource Report'!"&amp;'HMPL Validation'!T$482021&amp;":"&amp;'HMPL Validation'!T$482022),'HMPL Validation'!T$482023,FALSE))</f>
        <v>0.49175432000199809</v>
      </c>
    </row>
    <row r="132" spans="2:20" s="461" customFormat="1">
      <c r="B132" s="301">
        <v>45200</v>
      </c>
      <c r="C132" s="294">
        <v>153</v>
      </c>
      <c r="D132" s="297">
        <v>5.9312880765734981</v>
      </c>
      <c r="E132" s="299">
        <v>7.0000000000000007E-2</v>
      </c>
      <c r="F132" s="295">
        <v>0.49</v>
      </c>
      <c r="G132" s="294">
        <f ca="1">+IF(ISERROR(HLOOKUP($B132,INDIRECT("'Monthly Resource Report'!"&amp;'HMPL Validation'!G$482021&amp;":"&amp;'HMPL Validation'!G$482022),'HMPL Validation'!G$482023,FALSE)),0,HLOOKUP($B132,INDIRECT("'Monthly Resource Report'!"&amp;'HMPL Validation'!G$482021&amp;":"&amp;'HMPL Validation'!G$482022),'HMPL Validation'!G$482023,FALSE))</f>
        <v>153</v>
      </c>
      <c r="H132" s="297">
        <f ca="1">+IF(ISERROR(HLOOKUP($B132,INDIRECT("'Monthly Resource Report'!"&amp;'HMPL Validation'!H$482021&amp;":"&amp;'HMPL Validation'!H$482022),'HMPL Validation'!H$482023,FALSE)),0,HLOOKUP($B132,INDIRECT("'Monthly Resource Report'!"&amp;'HMPL Validation'!H$482021&amp;":"&amp;'HMPL Validation'!H$482022),'HMPL Validation'!H$482023,FALSE))</f>
        <v>5.9310034431388789</v>
      </c>
      <c r="I132" s="317">
        <f ca="1">+IF(ISERROR(HLOOKUP($B132,INDIRECT("'Monthly Resource Report'!"&amp;'HMPL Validation'!I$482021&amp;":"&amp;'HMPL Validation'!I$482022),'HMPL Validation'!I$482023,FALSE)),0,HLOOKUP($B132,INDIRECT("'Monthly Resource Report'!"&amp;'HMPL Validation'!I$482021&amp;":"&amp;'HMPL Validation'!I$482022),'HMPL Validation'!I$482023,FALSE))</f>
        <v>6.9841657604509541E-2</v>
      </c>
      <c r="J132" s="318">
        <f ca="1">+IF(ISERROR(HLOOKUP($B132,INDIRECT("'Monthly Resource Report'!"&amp;'HMPL Validation'!J$482021&amp;":"&amp;'HMPL Validation'!J$482022),'HMPL Validation'!J$482023,FALSE)),0,HLOOKUP($B132,INDIRECT("'Monthly Resource Report'!"&amp;'HMPL Validation'!J$482021&amp;":"&amp;'HMPL Validation'!J$482022),'HMPL Validation'!J$482023,FALSE))</f>
        <v>0.49118866636343</v>
      </c>
      <c r="L132" s="301">
        <v>45200</v>
      </c>
      <c r="M132" s="294">
        <v>152</v>
      </c>
      <c r="N132" s="297">
        <v>5.9312880765734981</v>
      </c>
      <c r="O132" s="299">
        <v>7.0000000000000007E-2</v>
      </c>
      <c r="P132" s="295">
        <v>0.49</v>
      </c>
      <c r="Q132" s="294">
        <f ca="1">+IF(ISERROR(HLOOKUP($B132,INDIRECT("'Monthly Resource Report'!"&amp;'HMPL Validation'!Q$482021&amp;":"&amp;'HMPL Validation'!Q$482022),'HMPL Validation'!Q$482023,FALSE)),0,HLOOKUP($B132,INDIRECT("'Monthly Resource Report'!"&amp;'HMPL Validation'!Q$482021&amp;":"&amp;'HMPL Validation'!Q$482022),'HMPL Validation'!Q$482023,FALSE))</f>
        <v>152</v>
      </c>
      <c r="R132" s="297">
        <f ca="1">+IF(ISERROR(HLOOKUP($B132,INDIRECT("'Monthly Resource Report'!"&amp;'HMPL Validation'!R$482021&amp;":"&amp;'HMPL Validation'!R$482022),'HMPL Validation'!R$482023,FALSE)),0,HLOOKUP($B132,INDIRECT("'Monthly Resource Report'!"&amp;'HMPL Validation'!R$482021&amp;":"&amp;'HMPL Validation'!R$482022),'HMPL Validation'!R$482023,FALSE))</f>
        <v>5.9310075042469315</v>
      </c>
      <c r="S132" s="317">
        <f ca="1">+IF(ISERROR(HLOOKUP($B132,INDIRECT("'Monthly Resource Report'!"&amp;'HMPL Validation'!S$482021&amp;":"&amp;'HMPL Validation'!S$482022),'HMPL Validation'!S$482023,FALSE)),0,HLOOKUP($B132,INDIRECT("'Monthly Resource Report'!"&amp;'HMPL Validation'!S$482021&amp;":"&amp;'HMPL Validation'!S$482022),'HMPL Validation'!S$482023,FALSE))</f>
        <v>6.9827545111894956E-2</v>
      </c>
      <c r="T132" s="318">
        <f ca="1">+IF(ISERROR(HLOOKUP($B132,INDIRECT("'Monthly Resource Report'!"&amp;'HMPL Validation'!T$482021&amp;":"&amp;'HMPL Validation'!T$482022),'HMPL Validation'!T$482023,FALSE)),0,HLOOKUP($B132,INDIRECT("'Monthly Resource Report'!"&amp;'HMPL Validation'!T$482021&amp;":"&amp;'HMPL Validation'!T$482022),'HMPL Validation'!T$482023,FALSE))</f>
        <v>0.49211185814690139</v>
      </c>
    </row>
    <row r="133" spans="2:20" s="461" customFormat="1">
      <c r="B133" s="301">
        <v>45231</v>
      </c>
      <c r="C133" s="294">
        <v>153</v>
      </c>
      <c r="D133" s="297">
        <v>5.9312880765734981</v>
      </c>
      <c r="E133" s="299">
        <v>7.0000000000000007E-2</v>
      </c>
      <c r="F133" s="295">
        <v>0.49</v>
      </c>
      <c r="G133" s="294">
        <f ca="1">+IF(ISERROR(HLOOKUP($B133,INDIRECT("'Monthly Resource Report'!"&amp;'HMPL Validation'!G$482021&amp;":"&amp;'HMPL Validation'!G$482022),'HMPL Validation'!G$482023,FALSE)),0,HLOOKUP($B133,INDIRECT("'Monthly Resource Report'!"&amp;'HMPL Validation'!G$482021&amp;":"&amp;'HMPL Validation'!G$482022),'HMPL Validation'!G$482023,FALSE))</f>
        <v>153</v>
      </c>
      <c r="H133" s="297">
        <f ca="1">+IF(ISERROR(HLOOKUP($B133,INDIRECT("'Monthly Resource Report'!"&amp;'HMPL Validation'!H$482021&amp;":"&amp;'HMPL Validation'!H$482022),'HMPL Validation'!H$482023,FALSE)),0,HLOOKUP($B133,INDIRECT("'Monthly Resource Report'!"&amp;'HMPL Validation'!H$482021&amp;":"&amp;'HMPL Validation'!H$482022),'HMPL Validation'!H$482023,FALSE))</f>
        <v>5.9310015060240966</v>
      </c>
      <c r="I133" s="317">
        <f ca="1">+IF(ISERROR(HLOOKUP($B133,INDIRECT("'Monthly Resource Report'!"&amp;'HMPL Validation'!I$482021&amp;":"&amp;'HMPL Validation'!I$482022),'HMPL Validation'!I$482023,FALSE)),0,HLOOKUP($B133,INDIRECT("'Monthly Resource Report'!"&amp;'HMPL Validation'!I$482021&amp;":"&amp;'HMPL Validation'!I$482022),'HMPL Validation'!I$482023,FALSE))</f>
        <v>6.9888847588777211E-2</v>
      </c>
      <c r="J133" s="318">
        <f ca="1">+IF(ISERROR(HLOOKUP($B133,INDIRECT("'Monthly Resource Report'!"&amp;'HMPL Validation'!J$482021&amp;":"&amp;'HMPL Validation'!J$482022),'HMPL Validation'!J$482023,FALSE)),0,HLOOKUP($B133,INDIRECT("'Monthly Resource Report'!"&amp;'HMPL Validation'!J$482021&amp;":"&amp;'HMPL Validation'!J$482022),'HMPL Validation'!J$482023,FALSE))</f>
        <v>0.49152371721201371</v>
      </c>
      <c r="L133" s="301">
        <v>45231</v>
      </c>
      <c r="M133" s="294">
        <v>152</v>
      </c>
      <c r="N133" s="297">
        <v>5.9312880765734981</v>
      </c>
      <c r="O133" s="299">
        <v>7.0000000000000007E-2</v>
      </c>
      <c r="P133" s="295">
        <v>0.49</v>
      </c>
      <c r="Q133" s="294">
        <f ca="1">+IF(ISERROR(HLOOKUP($B133,INDIRECT("'Monthly Resource Report'!"&amp;'HMPL Validation'!Q$482021&amp;":"&amp;'HMPL Validation'!Q$482022),'HMPL Validation'!Q$482023,FALSE)),0,HLOOKUP($B133,INDIRECT("'Monthly Resource Report'!"&amp;'HMPL Validation'!Q$482021&amp;":"&amp;'HMPL Validation'!Q$482022),'HMPL Validation'!Q$482023,FALSE))</f>
        <v>152</v>
      </c>
      <c r="R133" s="297">
        <f ca="1">+IF(ISERROR(HLOOKUP($B133,INDIRECT("'Monthly Resource Report'!"&amp;'HMPL Validation'!R$482021&amp;":"&amp;'HMPL Validation'!R$482022),'HMPL Validation'!R$482023,FALSE)),0,HLOOKUP($B133,INDIRECT("'Monthly Resource Report'!"&amp;'HMPL Validation'!R$482021&amp;":"&amp;'HMPL Validation'!R$482022),'HMPL Validation'!R$482023,FALSE))</f>
        <v>5.9310081284187923</v>
      </c>
      <c r="S133" s="317">
        <f ca="1">+IF(ISERROR(HLOOKUP($B133,INDIRECT("'Monthly Resource Report'!"&amp;'HMPL Validation'!S$482021&amp;":"&amp;'HMPL Validation'!S$482022),'HMPL Validation'!S$482023,FALSE)),0,HLOOKUP($B133,INDIRECT("'Monthly Resource Report'!"&amp;'HMPL Validation'!S$482021&amp;":"&amp;'HMPL Validation'!S$482022),'HMPL Validation'!S$482023,FALSE))</f>
        <v>6.986718994106178E-2</v>
      </c>
      <c r="T133" s="318">
        <f ca="1">+IF(ISERROR(HLOOKUP($B133,INDIRECT("'Monthly Resource Report'!"&amp;'HMPL Validation'!T$482021&amp;":"&amp;'HMPL Validation'!T$482022),'HMPL Validation'!T$482023,FALSE)),0,HLOOKUP($B133,INDIRECT("'Monthly Resource Report'!"&amp;'HMPL Validation'!T$482021&amp;":"&amp;'HMPL Validation'!T$482022),'HMPL Validation'!T$482023,FALSE))</f>
        <v>0.49128685734082794</v>
      </c>
    </row>
    <row r="134" spans="2:20" s="461" customFormat="1">
      <c r="B134" s="301">
        <v>45261</v>
      </c>
      <c r="C134" s="294">
        <v>153</v>
      </c>
      <c r="D134" s="297">
        <v>5.9312880765734981</v>
      </c>
      <c r="E134" s="299">
        <v>7.0000000000000007E-2</v>
      </c>
      <c r="F134" s="295">
        <v>0.49</v>
      </c>
      <c r="G134" s="294">
        <f ca="1">+IF(ISERROR(HLOOKUP($B134,INDIRECT("'Monthly Resource Report'!"&amp;'HMPL Validation'!G$482021&amp;":"&amp;'HMPL Validation'!G$482022),'HMPL Validation'!G$482023,FALSE)),0,HLOOKUP($B134,INDIRECT("'Monthly Resource Report'!"&amp;'HMPL Validation'!G$482021&amp;":"&amp;'HMPL Validation'!G$482022),'HMPL Validation'!G$482023,FALSE))</f>
        <v>153</v>
      </c>
      <c r="H134" s="297">
        <f ca="1">+IF(ISERROR(HLOOKUP($B134,INDIRECT("'Monthly Resource Report'!"&amp;'HMPL Validation'!H$482021&amp;":"&amp;'HMPL Validation'!H$482022),'HMPL Validation'!H$482023,FALSE)),0,HLOOKUP($B134,INDIRECT("'Monthly Resource Report'!"&amp;'HMPL Validation'!H$482021&amp;":"&amp;'HMPL Validation'!H$482022),'HMPL Validation'!H$482023,FALSE))</f>
        <v>5.9310021373514248</v>
      </c>
      <c r="I134" s="317">
        <f ca="1">+IF(ISERROR(HLOOKUP($B134,INDIRECT("'Monthly Resource Report'!"&amp;'HMPL Validation'!I$482021&amp;":"&amp;'HMPL Validation'!I$482022),'HMPL Validation'!I$482023,FALSE)),0,HLOOKUP($B134,INDIRECT("'Monthly Resource Report'!"&amp;'HMPL Validation'!I$482021&amp;":"&amp;'HMPL Validation'!I$482022),'HMPL Validation'!I$482023,FALSE))</f>
        <v>6.9886409994758078E-2</v>
      </c>
      <c r="J134" s="318">
        <f ca="1">+IF(ISERROR(HLOOKUP($B134,INDIRECT("'Monthly Resource Report'!"&amp;'HMPL Validation'!J$482021&amp;":"&amp;'HMPL Validation'!J$482022),'HMPL Validation'!J$482023,FALSE)),0,HLOOKUP($B134,INDIRECT("'Monthly Resource Report'!"&amp;'HMPL Validation'!J$482021&amp;":"&amp;'HMPL Validation'!J$482022),'HMPL Validation'!J$482023,FALSE))</f>
        <v>0.49117198999898293</v>
      </c>
      <c r="L134" s="301">
        <v>45261</v>
      </c>
      <c r="M134" s="294">
        <v>152</v>
      </c>
      <c r="N134" s="297">
        <v>5.9312880765734981</v>
      </c>
      <c r="O134" s="299">
        <v>7.0000000000000007E-2</v>
      </c>
      <c r="P134" s="295">
        <v>0.49</v>
      </c>
      <c r="Q134" s="294">
        <f ca="1">+IF(ISERROR(HLOOKUP($B134,INDIRECT("'Monthly Resource Report'!"&amp;'HMPL Validation'!Q$482021&amp;":"&amp;'HMPL Validation'!Q$482022),'HMPL Validation'!Q$482023,FALSE)),0,HLOOKUP($B134,INDIRECT("'Monthly Resource Report'!"&amp;'HMPL Validation'!Q$482021&amp;":"&amp;'HMPL Validation'!Q$482022),'HMPL Validation'!Q$482023,FALSE))</f>
        <v>152</v>
      </c>
      <c r="R134" s="297">
        <f ca="1">+IF(ISERROR(HLOOKUP($B134,INDIRECT("'Monthly Resource Report'!"&amp;'HMPL Validation'!R$482021&amp;":"&amp;'HMPL Validation'!R$482022),'HMPL Validation'!R$482023,FALSE)),0,HLOOKUP($B134,INDIRECT("'Monthly Resource Report'!"&amp;'HMPL Validation'!R$482021&amp;":"&amp;'HMPL Validation'!R$482022),'HMPL Validation'!R$482023,FALSE))</f>
        <v>5.9310086455898832</v>
      </c>
      <c r="S134" s="317">
        <f ca="1">+IF(ISERROR(HLOOKUP($B134,INDIRECT("'Monthly Resource Report'!"&amp;'HMPL Validation'!S$482021&amp;":"&amp;'HMPL Validation'!S$482022),'HMPL Validation'!S$482023,FALSE)),0,HLOOKUP($B134,INDIRECT("'Monthly Resource Report'!"&amp;'HMPL Validation'!S$482021&amp;":"&amp;'HMPL Validation'!S$482022),'HMPL Validation'!S$482023,FALSE))</f>
        <v>6.9877384202538514E-2</v>
      </c>
      <c r="T134" s="318">
        <f ca="1">+IF(ISERROR(HLOOKUP($B134,INDIRECT("'Monthly Resource Report'!"&amp;'HMPL Validation'!T$482021&amp;":"&amp;'HMPL Validation'!T$482022),'HMPL Validation'!T$482023,FALSE)),0,HLOOKUP($B134,INDIRECT("'Monthly Resource Report'!"&amp;'HMPL Validation'!T$482021&amp;":"&amp;'HMPL Validation'!T$482022),'HMPL Validation'!T$482023,FALSE))</f>
        <v>0.49208313988214752</v>
      </c>
    </row>
    <row r="135" spans="2:20" s="461" customFormat="1">
      <c r="B135" s="301">
        <v>45292</v>
      </c>
      <c r="C135" s="294">
        <v>153</v>
      </c>
      <c r="D135" s="297">
        <v>6.0926191122562967</v>
      </c>
      <c r="E135" s="299">
        <v>7.0000000000000007E-2</v>
      </c>
      <c r="F135" s="295">
        <v>0.49</v>
      </c>
      <c r="G135" s="294">
        <f ca="1">+IF(ISERROR(HLOOKUP($B135,INDIRECT("'Monthly Resource Report'!"&amp;'HMPL Validation'!G$482021&amp;":"&amp;'HMPL Validation'!G$482022),'HMPL Validation'!G$482023,FALSE)),0,HLOOKUP($B135,INDIRECT("'Monthly Resource Report'!"&amp;'HMPL Validation'!G$482021&amp;":"&amp;'HMPL Validation'!G$482022),'HMPL Validation'!G$482023,FALSE))</f>
        <v>153</v>
      </c>
      <c r="H135" s="297">
        <f ca="1">+IF(ISERROR(HLOOKUP($B135,INDIRECT("'Monthly Resource Report'!"&amp;'HMPL Validation'!H$482021&amp;":"&amp;'HMPL Validation'!H$482022),'HMPL Validation'!H$482023,FALSE)),0,HLOOKUP($B135,INDIRECT("'Monthly Resource Report'!"&amp;'HMPL Validation'!H$482021&amp;":"&amp;'HMPL Validation'!H$482022),'HMPL Validation'!H$482023,FALSE))</f>
        <v>6.093000499251124</v>
      </c>
      <c r="I135" s="317">
        <f ca="1">+IF(ISERROR(HLOOKUP($B135,INDIRECT("'Monthly Resource Report'!"&amp;'HMPL Validation'!I$482021&amp;":"&amp;'HMPL Validation'!I$482022),'HMPL Validation'!I$482023,FALSE)),0,HLOOKUP($B135,INDIRECT("'Monthly Resource Report'!"&amp;'HMPL Validation'!I$482021&amp;":"&amp;'HMPL Validation'!I$482022),'HMPL Validation'!I$482023,FALSE))</f>
        <v>6.9913515188147354E-2</v>
      </c>
      <c r="J135" s="318">
        <f ca="1">+IF(ISERROR(HLOOKUP($B135,INDIRECT("'Monthly Resource Report'!"&amp;'HMPL Validation'!J$482021&amp;":"&amp;'HMPL Validation'!J$482022),'HMPL Validation'!J$482023,FALSE)),0,HLOOKUP($B135,INDIRECT("'Monthly Resource Report'!"&amp;'HMPL Validation'!J$482021&amp;":"&amp;'HMPL Validation'!J$482022),'HMPL Validation'!J$482023,FALSE))</f>
        <v>0.49115265508605016</v>
      </c>
      <c r="L135" s="301">
        <v>45292</v>
      </c>
      <c r="M135" s="294">
        <v>152</v>
      </c>
      <c r="N135" s="297">
        <v>6.0926191122562967</v>
      </c>
      <c r="O135" s="299">
        <v>7.0000000000000007E-2</v>
      </c>
      <c r="P135" s="295">
        <v>0.49</v>
      </c>
      <c r="Q135" s="294">
        <f ca="1">+IF(ISERROR(HLOOKUP($B135,INDIRECT("'Monthly Resource Report'!"&amp;'HMPL Validation'!Q$482021&amp;":"&amp;'HMPL Validation'!Q$482022),'HMPL Validation'!Q$482023,FALSE)),0,HLOOKUP($B135,INDIRECT("'Monthly Resource Report'!"&amp;'HMPL Validation'!Q$482021&amp;":"&amp;'HMPL Validation'!Q$482022),'HMPL Validation'!Q$482023,FALSE))</f>
        <v>152</v>
      </c>
      <c r="R135" s="297">
        <f ca="1">+IF(ISERROR(HLOOKUP($B135,INDIRECT("'Monthly Resource Report'!"&amp;'HMPL Validation'!R$482021&amp;":"&amp;'HMPL Validation'!R$482022),'HMPL Validation'!R$482023,FALSE)),0,HLOOKUP($B135,INDIRECT("'Monthly Resource Report'!"&amp;'HMPL Validation'!R$482021&amp;":"&amp;'HMPL Validation'!R$482022),'HMPL Validation'!R$482023,FALSE))</f>
        <v>6.0929975579138667</v>
      </c>
      <c r="S135" s="317">
        <f ca="1">+IF(ISERROR(HLOOKUP($B135,INDIRECT("'Monthly Resource Report'!"&amp;'HMPL Validation'!S$482021&amp;":"&amp;'HMPL Validation'!S$482022),'HMPL Validation'!S$482023,FALSE)),0,HLOOKUP($B135,INDIRECT("'Monthly Resource Report'!"&amp;'HMPL Validation'!S$482021&amp;":"&amp;'HMPL Validation'!S$482022),'HMPL Validation'!S$482023,FALSE))</f>
        <v>6.9942679691129425E-2</v>
      </c>
      <c r="T135" s="318">
        <f ca="1">+IF(ISERROR(HLOOKUP($B135,INDIRECT("'Monthly Resource Report'!"&amp;'HMPL Validation'!T$482021&amp;":"&amp;'HMPL Validation'!T$482022),'HMPL Validation'!T$482023,FALSE)),0,HLOOKUP($B135,INDIRECT("'Monthly Resource Report'!"&amp;'HMPL Validation'!T$482021&amp;":"&amp;'HMPL Validation'!T$482022),'HMPL Validation'!T$482023,FALSE))</f>
        <v>0.49123318164577595</v>
      </c>
    </row>
    <row r="136" spans="2:20" s="461" customFormat="1">
      <c r="B136" s="301">
        <v>45323</v>
      </c>
      <c r="C136" s="294">
        <v>153</v>
      </c>
      <c r="D136" s="297">
        <v>6.0926191122562967</v>
      </c>
      <c r="E136" s="299">
        <v>7.0000000000000007E-2</v>
      </c>
      <c r="F136" s="295">
        <v>0.49</v>
      </c>
      <c r="G136" s="294">
        <f ca="1">+IF(ISERROR(HLOOKUP($B136,INDIRECT("'Monthly Resource Report'!"&amp;'HMPL Validation'!G$482021&amp;":"&amp;'HMPL Validation'!G$482022),'HMPL Validation'!G$482023,FALSE)),0,HLOOKUP($B136,INDIRECT("'Monthly Resource Report'!"&amp;'HMPL Validation'!G$482021&amp;":"&amp;'HMPL Validation'!G$482022),'HMPL Validation'!G$482023,FALSE))</f>
        <v>153</v>
      </c>
      <c r="H136" s="297">
        <f ca="1">+IF(ISERROR(HLOOKUP($B136,INDIRECT("'Monthly Resource Report'!"&amp;'HMPL Validation'!H$482021&amp;":"&amp;'HMPL Validation'!H$482022),'HMPL Validation'!H$482023,FALSE)),0,HLOOKUP($B136,INDIRECT("'Monthly Resource Report'!"&amp;'HMPL Validation'!H$482021&amp;":"&amp;'HMPL Validation'!H$482022),'HMPL Validation'!H$482023,FALSE))</f>
        <v>6.0929990638105611</v>
      </c>
      <c r="I136" s="317">
        <f ca="1">+IF(ISERROR(HLOOKUP($B136,INDIRECT("'Monthly Resource Report'!"&amp;'HMPL Validation'!I$482021&amp;":"&amp;'HMPL Validation'!I$482022),'HMPL Validation'!I$482023,FALSE)),0,HLOOKUP($B136,INDIRECT("'Monthly Resource Report'!"&amp;'HMPL Validation'!I$482021&amp;":"&amp;'HMPL Validation'!I$482022),'HMPL Validation'!I$482023,FALSE))</f>
        <v>6.9918336712687934E-2</v>
      </c>
      <c r="J136" s="318">
        <f ca="1">+IF(ISERROR(HLOOKUP($B136,INDIRECT("'Monthly Resource Report'!"&amp;'HMPL Validation'!J$482021&amp;":"&amp;'HMPL Validation'!J$482022),'HMPL Validation'!J$482023,FALSE)),0,HLOOKUP($B136,INDIRECT("'Monthly Resource Report'!"&amp;'HMPL Validation'!J$482021&amp;":"&amp;'HMPL Validation'!J$482022),'HMPL Validation'!J$482023,FALSE))</f>
        <v>0.49092932128237599</v>
      </c>
      <c r="L136" s="301">
        <v>45323</v>
      </c>
      <c r="M136" s="294">
        <v>152</v>
      </c>
      <c r="N136" s="297">
        <v>6.0926191122562967</v>
      </c>
      <c r="O136" s="299">
        <v>7.0000000000000007E-2</v>
      </c>
      <c r="P136" s="295">
        <v>0.49</v>
      </c>
      <c r="Q136" s="294">
        <f ca="1">+IF(ISERROR(HLOOKUP($B136,INDIRECT("'Monthly Resource Report'!"&amp;'HMPL Validation'!Q$482021&amp;":"&amp;'HMPL Validation'!Q$482022),'HMPL Validation'!Q$482023,FALSE)),0,HLOOKUP($B136,INDIRECT("'Monthly Resource Report'!"&amp;'HMPL Validation'!Q$482021&amp;":"&amp;'HMPL Validation'!Q$482022),'HMPL Validation'!Q$482023,FALSE))</f>
        <v>152</v>
      </c>
      <c r="R136" s="297">
        <f ca="1">+IF(ISERROR(HLOOKUP($B136,INDIRECT("'Monthly Resource Report'!"&amp;'HMPL Validation'!R$482021&amp;":"&amp;'HMPL Validation'!R$482022),'HMPL Validation'!R$482023,FALSE)),0,HLOOKUP($B136,INDIRECT("'Monthly Resource Report'!"&amp;'HMPL Validation'!R$482021&amp;":"&amp;'HMPL Validation'!R$482022),'HMPL Validation'!R$482023,FALSE))</f>
        <v>6.0929973257779944</v>
      </c>
      <c r="S136" s="317">
        <f ca="1">+IF(ISERROR(HLOOKUP($B136,INDIRECT("'Monthly Resource Report'!"&amp;'HMPL Validation'!S$482021&amp;":"&amp;'HMPL Validation'!S$482022),'HMPL Validation'!S$482023,FALSE)),0,HLOOKUP($B136,INDIRECT("'Monthly Resource Report'!"&amp;'HMPL Validation'!S$482021&amp;":"&amp;'HMPL Validation'!S$482022),'HMPL Validation'!S$482023,FALSE))</f>
        <v>6.9946645515003528E-2</v>
      </c>
      <c r="T136" s="318">
        <f ca="1">+IF(ISERROR(HLOOKUP($B136,INDIRECT("'Monthly Resource Report'!"&amp;'HMPL Validation'!T$482021&amp;":"&amp;'HMPL Validation'!T$482022),'HMPL Validation'!T$482023,FALSE)),0,HLOOKUP($B136,INDIRECT("'Monthly Resource Report'!"&amp;'HMPL Validation'!T$482021&amp;":"&amp;'HMPL Validation'!T$482022),'HMPL Validation'!T$482023,FALSE))</f>
        <v>0.49175244107386606</v>
      </c>
    </row>
    <row r="137" spans="2:20" s="461" customFormat="1">
      <c r="B137" s="301">
        <v>45352</v>
      </c>
      <c r="C137" s="294">
        <v>153</v>
      </c>
      <c r="D137" s="297">
        <v>6.0926191122562967</v>
      </c>
      <c r="E137" s="299">
        <v>7.0000000000000007E-2</v>
      </c>
      <c r="F137" s="295">
        <v>0.49</v>
      </c>
      <c r="G137" s="294">
        <f ca="1">+IF(ISERROR(HLOOKUP($B137,INDIRECT("'Monthly Resource Report'!"&amp;'HMPL Validation'!G$482021&amp;":"&amp;'HMPL Validation'!G$482022),'HMPL Validation'!G$482023,FALSE)),0,HLOOKUP($B137,INDIRECT("'Monthly Resource Report'!"&amp;'HMPL Validation'!G$482021&amp;":"&amp;'HMPL Validation'!G$482022),'HMPL Validation'!G$482023,FALSE))</f>
        <v>153</v>
      </c>
      <c r="H137" s="297">
        <f ca="1">+IF(ISERROR(HLOOKUP($B137,INDIRECT("'Monthly Resource Report'!"&amp;'HMPL Validation'!H$482021&amp;":"&amp;'HMPL Validation'!H$482022),'HMPL Validation'!H$482023,FALSE)),0,HLOOKUP($B137,INDIRECT("'Monthly Resource Report'!"&amp;'HMPL Validation'!H$482021&amp;":"&amp;'HMPL Validation'!H$482022),'HMPL Validation'!H$482023,FALSE))</f>
        <v>6.0929996978174632</v>
      </c>
      <c r="I137" s="317">
        <f ca="1">+IF(ISERROR(HLOOKUP($B137,INDIRECT("'Monthly Resource Report'!"&amp;'HMPL Validation'!I$482021&amp;":"&amp;'HMPL Validation'!I$482022),'HMPL Validation'!I$482023,FALSE)),0,HLOOKUP($B137,INDIRECT("'Monthly Resource Report'!"&amp;'HMPL Validation'!I$482021&amp;":"&amp;'HMPL Validation'!I$482022),'HMPL Validation'!I$482023,FALSE))</f>
        <v>6.9888442151121555E-2</v>
      </c>
      <c r="J137" s="318">
        <f ca="1">+IF(ISERROR(HLOOKUP($B137,INDIRECT("'Monthly Resource Report'!"&amp;'HMPL Validation'!J$482021&amp;":"&amp;'HMPL Validation'!J$482022),'HMPL Validation'!J$482023,FALSE)),0,HLOOKUP($B137,INDIRECT("'Monthly Resource Report'!"&amp;'HMPL Validation'!J$482021&amp;":"&amp;'HMPL Validation'!J$482022),'HMPL Validation'!J$482023,FALSE))</f>
        <v>0.49147181689098396</v>
      </c>
      <c r="L137" s="301">
        <v>45352</v>
      </c>
      <c r="M137" s="294">
        <v>152</v>
      </c>
      <c r="N137" s="297">
        <v>6.0926191122562967</v>
      </c>
      <c r="O137" s="299">
        <v>7.0000000000000007E-2</v>
      </c>
      <c r="P137" s="295">
        <v>0.49</v>
      </c>
      <c r="Q137" s="294">
        <f ca="1">+IF(ISERROR(HLOOKUP($B137,INDIRECT("'Monthly Resource Report'!"&amp;'HMPL Validation'!Q$482021&amp;":"&amp;'HMPL Validation'!Q$482022),'HMPL Validation'!Q$482023,FALSE)),0,HLOOKUP($B137,INDIRECT("'Monthly Resource Report'!"&amp;'HMPL Validation'!Q$482021&amp;":"&amp;'HMPL Validation'!Q$482022),'HMPL Validation'!Q$482023,FALSE))</f>
        <v>152</v>
      </c>
      <c r="R137" s="297">
        <f ca="1">+IF(ISERROR(HLOOKUP($B137,INDIRECT("'Monthly Resource Report'!"&amp;'HMPL Validation'!R$482021&amp;":"&amp;'HMPL Validation'!R$482022),'HMPL Validation'!R$482023,FALSE)),0,HLOOKUP($B137,INDIRECT("'Monthly Resource Report'!"&amp;'HMPL Validation'!R$482021&amp;":"&amp;'HMPL Validation'!R$482022),'HMPL Validation'!R$482023,FALSE))</f>
        <v>6.0929970746045159</v>
      </c>
      <c r="S137" s="317">
        <f ca="1">+IF(ISERROR(HLOOKUP($B137,INDIRECT("'Monthly Resource Report'!"&amp;'HMPL Validation'!S$482021&amp;":"&amp;'HMPL Validation'!S$482022),'HMPL Validation'!S$482023,FALSE)),0,HLOOKUP($B137,INDIRECT("'Monthly Resource Report'!"&amp;'HMPL Validation'!S$482021&amp;":"&amp;'HMPL Validation'!S$482022),'HMPL Validation'!S$482023,FALSE))</f>
        <v>6.9912660804844137E-2</v>
      </c>
      <c r="T137" s="318">
        <f ca="1">+IF(ISERROR(HLOOKUP($B137,INDIRECT("'Monthly Resource Report'!"&amp;'HMPL Validation'!T$482021&amp;":"&amp;'HMPL Validation'!T$482022),'HMPL Validation'!T$482023,FALSE)),0,HLOOKUP($B137,INDIRECT("'Monthly Resource Report'!"&amp;'HMPL Validation'!T$482021&amp;":"&amp;'HMPL Validation'!T$482022),'HMPL Validation'!T$482023,FALSE))</f>
        <v>0.49166936232083813</v>
      </c>
    </row>
    <row r="138" spans="2:20" s="461" customFormat="1">
      <c r="B138" s="301">
        <v>45383</v>
      </c>
      <c r="C138" s="294">
        <v>153</v>
      </c>
      <c r="D138" s="297">
        <v>6.0926191122562967</v>
      </c>
      <c r="E138" s="299">
        <v>7.0000000000000007E-2</v>
      </c>
      <c r="F138" s="295">
        <v>0.49</v>
      </c>
      <c r="G138" s="294">
        <f ca="1">+IF(ISERROR(HLOOKUP($B138,INDIRECT("'Monthly Resource Report'!"&amp;'HMPL Validation'!G$482021&amp;":"&amp;'HMPL Validation'!G$482022),'HMPL Validation'!G$482023,FALSE)),0,HLOOKUP($B138,INDIRECT("'Monthly Resource Report'!"&amp;'HMPL Validation'!G$482021&amp;":"&amp;'HMPL Validation'!G$482022),'HMPL Validation'!G$482023,FALSE))</f>
        <v>153</v>
      </c>
      <c r="H138" s="297">
        <f ca="1">+IF(ISERROR(HLOOKUP($B138,INDIRECT("'Monthly Resource Report'!"&amp;'HMPL Validation'!H$482021&amp;":"&amp;'HMPL Validation'!H$482022),'HMPL Validation'!H$482023,FALSE)),0,HLOOKUP($B138,INDIRECT("'Monthly Resource Report'!"&amp;'HMPL Validation'!H$482021&amp;":"&amp;'HMPL Validation'!H$482022),'HMPL Validation'!H$482023,FALSE))</f>
        <v>6.0930007604562739</v>
      </c>
      <c r="I138" s="317">
        <f ca="1">+IF(ISERROR(HLOOKUP($B138,INDIRECT("'Monthly Resource Report'!"&amp;'HMPL Validation'!I$482021&amp;":"&amp;'HMPL Validation'!I$482022),'HMPL Validation'!I$482023,FALSE)),0,HLOOKUP($B138,INDIRECT("'Monthly Resource Report'!"&amp;'HMPL Validation'!I$482021&amp;":"&amp;'HMPL Validation'!I$482022),'HMPL Validation'!I$482023,FALSE))</f>
        <v>6.9847751576985154E-2</v>
      </c>
      <c r="J138" s="318">
        <f ca="1">+IF(ISERROR(HLOOKUP($B138,INDIRECT("'Monthly Resource Report'!"&amp;'HMPL Validation'!J$482021&amp;":"&amp;'HMPL Validation'!J$482022),'HMPL Validation'!J$482023,FALSE)),0,HLOOKUP($B138,INDIRECT("'Monthly Resource Report'!"&amp;'HMPL Validation'!J$482021&amp;":"&amp;'HMPL Validation'!J$482022),'HMPL Validation'!J$482023,FALSE))</f>
        <v>0.49076126460127195</v>
      </c>
      <c r="L138" s="301">
        <v>45383</v>
      </c>
      <c r="M138" s="294">
        <v>152</v>
      </c>
      <c r="N138" s="297">
        <v>6.0926191122562967</v>
      </c>
      <c r="O138" s="299">
        <v>7.0000000000000007E-2</v>
      </c>
      <c r="P138" s="295">
        <v>0.49</v>
      </c>
      <c r="Q138" s="294">
        <f ca="1">+IF(ISERROR(HLOOKUP($B138,INDIRECT("'Monthly Resource Report'!"&amp;'HMPL Validation'!Q$482021&amp;":"&amp;'HMPL Validation'!Q$482022),'HMPL Validation'!Q$482023,FALSE)),0,HLOOKUP($B138,INDIRECT("'Monthly Resource Report'!"&amp;'HMPL Validation'!Q$482021&amp;":"&amp;'HMPL Validation'!Q$482022),'HMPL Validation'!Q$482023,FALSE))</f>
        <v>152</v>
      </c>
      <c r="R138" s="297">
        <f ca="1">+IF(ISERROR(HLOOKUP($B138,INDIRECT("'Monthly Resource Report'!"&amp;'HMPL Validation'!R$482021&amp;":"&amp;'HMPL Validation'!R$482022),'HMPL Validation'!R$482023,FALSE)),0,HLOOKUP($B138,INDIRECT("'Monthly Resource Report'!"&amp;'HMPL Validation'!R$482021&amp;":"&amp;'HMPL Validation'!R$482022),'HMPL Validation'!R$482023,FALSE))</f>
        <v>6.0929989351914076</v>
      </c>
      <c r="S138" s="317">
        <f ca="1">+IF(ISERROR(HLOOKUP($B138,INDIRECT("'Monthly Resource Report'!"&amp;'HMPL Validation'!S$482021&amp;":"&amp;'HMPL Validation'!S$482022),'HMPL Validation'!S$482023,FALSE)),0,HLOOKUP($B138,INDIRECT("'Monthly Resource Report'!"&amp;'HMPL Validation'!S$482021&amp;":"&amp;'HMPL Validation'!S$482022),'HMPL Validation'!S$482023,FALSE))</f>
        <v>6.9862540346600638E-2</v>
      </c>
      <c r="T138" s="318">
        <f ca="1">+IF(ISERROR(HLOOKUP($B138,INDIRECT("'Monthly Resource Report'!"&amp;'HMPL Validation'!T$482021&amp;":"&amp;'HMPL Validation'!T$482022),'HMPL Validation'!T$482023,FALSE)),0,HLOOKUP($B138,INDIRECT("'Monthly Resource Report'!"&amp;'HMPL Validation'!T$482021&amp;":"&amp;'HMPL Validation'!T$482022),'HMPL Validation'!T$482023,FALSE))</f>
        <v>0.49173561182011988</v>
      </c>
    </row>
    <row r="139" spans="2:20" s="461" customFormat="1">
      <c r="B139" s="301">
        <v>45413</v>
      </c>
      <c r="C139" s="294">
        <v>153</v>
      </c>
      <c r="D139" s="297">
        <v>6.0926191122562967</v>
      </c>
      <c r="E139" s="299">
        <v>7.0000000000000007E-2</v>
      </c>
      <c r="F139" s="295">
        <v>0.49</v>
      </c>
      <c r="G139" s="294">
        <f ca="1">+IF(ISERROR(HLOOKUP($B139,INDIRECT("'Monthly Resource Report'!"&amp;'HMPL Validation'!G$482021&amp;":"&amp;'HMPL Validation'!G$482022),'HMPL Validation'!G$482023,FALSE)),0,HLOOKUP($B139,INDIRECT("'Monthly Resource Report'!"&amp;'HMPL Validation'!G$482021&amp;":"&amp;'HMPL Validation'!G$482022),'HMPL Validation'!G$482023,FALSE))</f>
        <v>153</v>
      </c>
      <c r="H139" s="297">
        <f ca="1">+IF(ISERROR(HLOOKUP($B139,INDIRECT("'Monthly Resource Report'!"&amp;'HMPL Validation'!H$482021&amp;":"&amp;'HMPL Validation'!H$482022),'HMPL Validation'!H$482023,FALSE)),0,HLOOKUP($B139,INDIRECT("'Monthly Resource Report'!"&amp;'HMPL Validation'!H$482021&amp;":"&amp;'HMPL Validation'!H$482022),'HMPL Validation'!H$482023,FALSE))</f>
        <v>6.093001443790607</v>
      </c>
      <c r="I139" s="317">
        <f ca="1">+IF(ISERROR(HLOOKUP($B139,INDIRECT("'Monthly Resource Report'!"&amp;'HMPL Validation'!I$482021&amp;":"&amp;'HMPL Validation'!I$482022),'HMPL Validation'!I$482023,FALSE)),0,HLOOKUP($B139,INDIRECT("'Monthly Resource Report'!"&amp;'HMPL Validation'!I$482021&amp;":"&amp;'HMPL Validation'!I$482022),'HMPL Validation'!I$482023,FALSE))</f>
        <v>6.9844545664918711E-2</v>
      </c>
      <c r="J139" s="318">
        <f ca="1">+IF(ISERROR(HLOOKUP($B139,INDIRECT("'Monthly Resource Report'!"&amp;'HMPL Validation'!J$482021&amp;":"&amp;'HMPL Validation'!J$482022),'HMPL Validation'!J$482023,FALSE)),0,HLOOKUP($B139,INDIRECT("'Monthly Resource Report'!"&amp;'HMPL Validation'!J$482021&amp;":"&amp;'HMPL Validation'!J$482022),'HMPL Validation'!J$482023,FALSE))</f>
        <v>0.49178158975987613</v>
      </c>
      <c r="L139" s="301">
        <v>45413</v>
      </c>
      <c r="M139" s="294">
        <v>152</v>
      </c>
      <c r="N139" s="297">
        <v>6.0926191122562967</v>
      </c>
      <c r="O139" s="299">
        <v>7.0000000000000007E-2</v>
      </c>
      <c r="P139" s="295">
        <v>0.49</v>
      </c>
      <c r="Q139" s="294">
        <f ca="1">+IF(ISERROR(HLOOKUP($B139,INDIRECT("'Monthly Resource Report'!"&amp;'HMPL Validation'!Q$482021&amp;":"&amp;'HMPL Validation'!Q$482022),'HMPL Validation'!Q$482023,FALSE)),0,HLOOKUP($B139,INDIRECT("'Monthly Resource Report'!"&amp;'HMPL Validation'!Q$482021&amp;":"&amp;'HMPL Validation'!Q$482022),'HMPL Validation'!Q$482023,FALSE))</f>
        <v>152</v>
      </c>
      <c r="R139" s="297">
        <f ca="1">+IF(ISERROR(HLOOKUP($B139,INDIRECT("'Monthly Resource Report'!"&amp;'HMPL Validation'!R$482021&amp;":"&amp;'HMPL Validation'!R$482022),'HMPL Validation'!R$482023,FALSE)),0,HLOOKUP($B139,INDIRECT("'Monthly Resource Report'!"&amp;'HMPL Validation'!R$482021&amp;":"&amp;'HMPL Validation'!R$482022),'HMPL Validation'!R$482023,FALSE))</f>
        <v>6.0929995743689815</v>
      </c>
      <c r="S139" s="317">
        <f ca="1">+IF(ISERROR(HLOOKUP($B139,INDIRECT("'Monthly Resource Report'!"&amp;'HMPL Validation'!S$482021&amp;":"&amp;'HMPL Validation'!S$482022),'HMPL Validation'!S$482023,FALSE)),0,HLOOKUP($B139,INDIRECT("'Monthly Resource Report'!"&amp;'HMPL Validation'!S$482021&amp;":"&amp;'HMPL Validation'!S$482022),'HMPL Validation'!S$482023,FALSE))</f>
        <v>6.9849526475689941E-2</v>
      </c>
      <c r="T139" s="318">
        <f ca="1">+IF(ISERROR(HLOOKUP($B139,INDIRECT("'Monthly Resource Report'!"&amp;'HMPL Validation'!T$482021&amp;":"&amp;'HMPL Validation'!T$482022),'HMPL Validation'!T$482023,FALSE)),0,HLOOKUP($B139,INDIRECT("'Monthly Resource Report'!"&amp;'HMPL Validation'!T$482021&amp;":"&amp;'HMPL Validation'!T$482022),'HMPL Validation'!T$482023,FALSE))</f>
        <v>0.4908384433385462</v>
      </c>
    </row>
    <row r="140" spans="2:20" s="461" customFormat="1">
      <c r="B140" s="301">
        <v>45444</v>
      </c>
      <c r="C140" s="294">
        <v>153</v>
      </c>
      <c r="D140" s="297">
        <v>6.0926191122562967</v>
      </c>
      <c r="E140" s="299">
        <v>7.0000000000000007E-2</v>
      </c>
      <c r="F140" s="295">
        <v>0.49</v>
      </c>
      <c r="G140" s="294">
        <f ca="1">+IF(ISERROR(HLOOKUP($B140,INDIRECT("'Monthly Resource Report'!"&amp;'HMPL Validation'!G$482021&amp;":"&amp;'HMPL Validation'!G$482022),'HMPL Validation'!G$482023,FALSE)),0,HLOOKUP($B140,INDIRECT("'Monthly Resource Report'!"&amp;'HMPL Validation'!G$482021&amp;":"&amp;'HMPL Validation'!G$482022),'HMPL Validation'!G$482023,FALSE))</f>
        <v>153</v>
      </c>
      <c r="H140" s="297">
        <f ca="1">+IF(ISERROR(HLOOKUP($B140,INDIRECT("'Monthly Resource Report'!"&amp;'HMPL Validation'!H$482021&amp;":"&amp;'HMPL Validation'!H$482022),'HMPL Validation'!H$482023,FALSE)),0,HLOOKUP($B140,INDIRECT("'Monthly Resource Report'!"&amp;'HMPL Validation'!H$482021&amp;":"&amp;'HMPL Validation'!H$482022),'HMPL Validation'!H$482023,FALSE))</f>
        <v>6.093003202659423</v>
      </c>
      <c r="I140" s="317">
        <f ca="1">+IF(ISERROR(HLOOKUP($B140,INDIRECT("'Monthly Resource Report'!"&amp;'HMPL Validation'!I$482021&amp;":"&amp;'HMPL Validation'!I$482022),'HMPL Validation'!I$482023,FALSE)),0,HLOOKUP($B140,INDIRECT("'Monthly Resource Report'!"&amp;'HMPL Validation'!I$482021&amp;":"&amp;'HMPL Validation'!I$482022),'HMPL Validation'!I$482023,FALSE))</f>
        <v>6.9864578845829667E-2</v>
      </c>
      <c r="J140" s="318">
        <f ca="1">+IF(ISERROR(HLOOKUP($B140,INDIRECT("'Monthly Resource Report'!"&amp;'HMPL Validation'!J$482021&amp;":"&amp;'HMPL Validation'!J$482022),'HMPL Validation'!J$482023,FALSE)),0,HLOOKUP($B140,INDIRECT("'Monthly Resource Report'!"&amp;'HMPL Validation'!J$482021&amp;":"&amp;'HMPL Validation'!J$482022),'HMPL Validation'!J$482023,FALSE))</f>
        <v>0.49122478413156268</v>
      </c>
      <c r="L140" s="301">
        <v>45444</v>
      </c>
      <c r="M140" s="294">
        <v>152</v>
      </c>
      <c r="N140" s="297">
        <v>6.0926191122562967</v>
      </c>
      <c r="O140" s="299">
        <v>7.0000000000000007E-2</v>
      </c>
      <c r="P140" s="295">
        <v>0.49</v>
      </c>
      <c r="Q140" s="294">
        <f ca="1">+IF(ISERROR(HLOOKUP($B140,INDIRECT("'Monthly Resource Report'!"&amp;'HMPL Validation'!Q$482021&amp;":"&amp;'HMPL Validation'!Q$482022),'HMPL Validation'!Q$482023,FALSE)),0,HLOOKUP($B140,INDIRECT("'Monthly Resource Report'!"&amp;'HMPL Validation'!Q$482021&amp;":"&amp;'HMPL Validation'!Q$482022),'HMPL Validation'!Q$482023,FALSE))</f>
        <v>152</v>
      </c>
      <c r="R140" s="297">
        <f ca="1">+IF(ISERROR(HLOOKUP($B140,INDIRECT("'Monthly Resource Report'!"&amp;'HMPL Validation'!R$482021&amp;":"&amp;'HMPL Validation'!R$482022),'HMPL Validation'!R$482023,FALSE)),0,HLOOKUP($B140,INDIRECT("'Monthly Resource Report'!"&amp;'HMPL Validation'!R$482021&amp;":"&amp;'HMPL Validation'!R$482022),'HMPL Validation'!R$482023,FALSE))</f>
        <v>6.0929991743213945</v>
      </c>
      <c r="S140" s="317">
        <f ca="1">+IF(ISERROR(HLOOKUP($B140,INDIRECT("'Monthly Resource Report'!"&amp;'HMPL Validation'!S$482021&amp;":"&amp;'HMPL Validation'!S$482022),'HMPL Validation'!S$482023,FALSE)),0,HLOOKUP($B140,INDIRECT("'Monthly Resource Report'!"&amp;'HMPL Validation'!S$482021&amp;":"&amp;'HMPL Validation'!S$482022),'HMPL Validation'!S$482023,FALSE))</f>
        <v>6.9868864932587538E-2</v>
      </c>
      <c r="T140" s="318">
        <f ca="1">+IF(ISERROR(HLOOKUP($B140,INDIRECT("'Monthly Resource Report'!"&amp;'HMPL Validation'!T$482021&amp;":"&amp;'HMPL Validation'!T$482022),'HMPL Validation'!T$482023,FALSE)),0,HLOOKUP($B140,INDIRECT("'Monthly Resource Report'!"&amp;'HMPL Validation'!T$482021&amp;":"&amp;'HMPL Validation'!T$482022),'HMPL Validation'!T$482023,FALSE))</f>
        <v>0.49130813081378288</v>
      </c>
    </row>
    <row r="141" spans="2:20" s="461" customFormat="1">
      <c r="B141" s="301">
        <v>45474</v>
      </c>
      <c r="C141" s="294">
        <v>153</v>
      </c>
      <c r="D141" s="297">
        <v>6.0926191122562967</v>
      </c>
      <c r="E141" s="299">
        <v>7.0000000000000007E-2</v>
      </c>
      <c r="F141" s="295">
        <v>0.49</v>
      </c>
      <c r="G141" s="294">
        <f ca="1">+IF(ISERROR(HLOOKUP($B141,INDIRECT("'Monthly Resource Report'!"&amp;'HMPL Validation'!G$482021&amp;":"&amp;'HMPL Validation'!G$482022),'HMPL Validation'!G$482023,FALSE)),0,HLOOKUP($B141,INDIRECT("'Monthly Resource Report'!"&amp;'HMPL Validation'!G$482021&amp;":"&amp;'HMPL Validation'!G$482022),'HMPL Validation'!G$482023,FALSE))</f>
        <v>153</v>
      </c>
      <c r="H141" s="297">
        <f ca="1">+IF(ISERROR(HLOOKUP($B141,INDIRECT("'Monthly Resource Report'!"&amp;'HMPL Validation'!H$482021&amp;":"&amp;'HMPL Validation'!H$482022),'HMPL Validation'!H$482023,FALSE)),0,HLOOKUP($B141,INDIRECT("'Monthly Resource Report'!"&amp;'HMPL Validation'!H$482021&amp;":"&amp;'HMPL Validation'!H$482022),'HMPL Validation'!H$482023,FALSE))</f>
        <v>6.0930014180839462</v>
      </c>
      <c r="I141" s="317">
        <f ca="1">+IF(ISERROR(HLOOKUP($B141,INDIRECT("'Monthly Resource Report'!"&amp;'HMPL Validation'!I$482021&amp;":"&amp;'HMPL Validation'!I$482022),'HMPL Validation'!I$482023,FALSE)),0,HLOOKUP($B141,INDIRECT("'Monthly Resource Report'!"&amp;'HMPL Validation'!I$482021&amp;":"&amp;'HMPL Validation'!I$482022),'HMPL Validation'!I$482023,FALSE))</f>
        <v>6.9895248554719944E-2</v>
      </c>
      <c r="J141" s="318">
        <f ca="1">+IF(ISERROR(HLOOKUP($B141,INDIRECT("'Monthly Resource Report'!"&amp;'HMPL Validation'!J$482021&amp;":"&amp;'HMPL Validation'!J$482022),'HMPL Validation'!J$482023,FALSE)),0,HLOOKUP($B141,INDIRECT("'Monthly Resource Report'!"&amp;'HMPL Validation'!J$482021&amp;":"&amp;'HMPL Validation'!J$482022),'HMPL Validation'!J$482023,FALSE))</f>
        <v>0.49115772925179929</v>
      </c>
      <c r="L141" s="301">
        <v>45474</v>
      </c>
      <c r="M141" s="294">
        <v>152</v>
      </c>
      <c r="N141" s="297">
        <v>6.0926191122562967</v>
      </c>
      <c r="O141" s="299">
        <v>7.0000000000000007E-2</v>
      </c>
      <c r="P141" s="295">
        <v>0.49</v>
      </c>
      <c r="Q141" s="294">
        <f ca="1">+IF(ISERROR(HLOOKUP($B141,INDIRECT("'Monthly Resource Report'!"&amp;'HMPL Validation'!Q$482021&amp;":"&amp;'HMPL Validation'!Q$482022),'HMPL Validation'!Q$482023,FALSE)),0,HLOOKUP($B141,INDIRECT("'Monthly Resource Report'!"&amp;'HMPL Validation'!Q$482021&amp;":"&amp;'HMPL Validation'!Q$482022),'HMPL Validation'!Q$482023,FALSE))</f>
        <v>152</v>
      </c>
      <c r="R141" s="297">
        <f ca="1">+IF(ISERROR(HLOOKUP($B141,INDIRECT("'Monthly Resource Report'!"&amp;'HMPL Validation'!R$482021&amp;":"&amp;'HMPL Validation'!R$482022),'HMPL Validation'!R$482023,FALSE)),0,HLOOKUP($B141,INDIRECT("'Monthly Resource Report'!"&amp;'HMPL Validation'!R$482021&amp;":"&amp;'HMPL Validation'!R$482022),'HMPL Validation'!R$482023,FALSE))</f>
        <v>6.0929992102378323</v>
      </c>
      <c r="S141" s="317">
        <f ca="1">+IF(ISERROR(HLOOKUP($B141,INDIRECT("'Monthly Resource Report'!"&amp;'HMPL Validation'!S$482021&amp;":"&amp;'HMPL Validation'!S$482022),'HMPL Validation'!S$482023,FALSE)),0,HLOOKUP($B141,INDIRECT("'Monthly Resource Report'!"&amp;'HMPL Validation'!S$482021&amp;":"&amp;'HMPL Validation'!S$482022),'HMPL Validation'!S$482023,FALSE))</f>
        <v>6.9913794812187971E-2</v>
      </c>
      <c r="T141" s="318">
        <f ca="1">+IF(ISERROR(HLOOKUP($B141,INDIRECT("'Monthly Resource Report'!"&amp;'HMPL Validation'!T$482021&amp;":"&amp;'HMPL Validation'!T$482022),'HMPL Validation'!T$482023,FALSE)),0,HLOOKUP($B141,INDIRECT("'Monthly Resource Report'!"&amp;'HMPL Validation'!T$482021&amp;":"&amp;'HMPL Validation'!T$482022),'HMPL Validation'!T$482023,FALSE))</f>
        <v>0.49165931902199972</v>
      </c>
    </row>
    <row r="142" spans="2:20" s="461" customFormat="1">
      <c r="B142" s="301">
        <v>45505</v>
      </c>
      <c r="C142" s="294">
        <v>153</v>
      </c>
      <c r="D142" s="297">
        <v>6.0926191122562967</v>
      </c>
      <c r="E142" s="299">
        <v>7.0000000000000007E-2</v>
      </c>
      <c r="F142" s="295">
        <v>0.49</v>
      </c>
      <c r="G142" s="294">
        <f ca="1">+IF(ISERROR(HLOOKUP($B142,INDIRECT("'Monthly Resource Report'!"&amp;'HMPL Validation'!G$482021&amp;":"&amp;'HMPL Validation'!G$482022),'HMPL Validation'!G$482023,FALSE)),0,HLOOKUP($B142,INDIRECT("'Monthly Resource Report'!"&amp;'HMPL Validation'!G$482021&amp;":"&amp;'HMPL Validation'!G$482022),'HMPL Validation'!G$482023,FALSE))</f>
        <v>153</v>
      </c>
      <c r="H142" s="297">
        <f ca="1">+IF(ISERROR(HLOOKUP($B142,INDIRECT("'Monthly Resource Report'!"&amp;'HMPL Validation'!H$482021&amp;":"&amp;'HMPL Validation'!H$482022),'HMPL Validation'!H$482023,FALSE)),0,HLOOKUP($B142,INDIRECT("'Monthly Resource Report'!"&amp;'HMPL Validation'!H$482021&amp;":"&amp;'HMPL Validation'!H$482022),'HMPL Validation'!H$482023,FALSE))</f>
        <v>6.0929989062152146</v>
      </c>
      <c r="I142" s="317">
        <f ca="1">+IF(ISERROR(HLOOKUP($B142,INDIRECT("'Monthly Resource Report'!"&amp;'HMPL Validation'!I$482021&amp;":"&amp;'HMPL Validation'!I$482022),'HMPL Validation'!I$482023,FALSE)),0,HLOOKUP($B142,INDIRECT("'Monthly Resource Report'!"&amp;'HMPL Validation'!I$482021&amp;":"&amp;'HMPL Validation'!I$482022),'HMPL Validation'!I$482023,FALSE))</f>
        <v>6.989109017285812E-2</v>
      </c>
      <c r="J142" s="318">
        <f ca="1">+IF(ISERROR(HLOOKUP($B142,INDIRECT("'Monthly Resource Report'!"&amp;'HMPL Validation'!J$482021&amp;":"&amp;'HMPL Validation'!J$482022),'HMPL Validation'!J$482023,FALSE)),0,HLOOKUP($B142,INDIRECT("'Monthly Resource Report'!"&amp;'HMPL Validation'!J$482021&amp;":"&amp;'HMPL Validation'!J$482022),'HMPL Validation'!J$482023,FALSE))</f>
        <v>0.49145696416299905</v>
      </c>
      <c r="L142" s="301">
        <v>45505</v>
      </c>
      <c r="M142" s="294">
        <v>152</v>
      </c>
      <c r="N142" s="297">
        <v>6.0926191122562967</v>
      </c>
      <c r="O142" s="299">
        <v>7.0000000000000007E-2</v>
      </c>
      <c r="P142" s="295">
        <v>0.49</v>
      </c>
      <c r="Q142" s="294">
        <f ca="1">+IF(ISERROR(HLOOKUP($B142,INDIRECT("'Monthly Resource Report'!"&amp;'HMPL Validation'!Q$482021&amp;":"&amp;'HMPL Validation'!Q$482022),'HMPL Validation'!Q$482023,FALSE)),0,HLOOKUP($B142,INDIRECT("'Monthly Resource Report'!"&amp;'HMPL Validation'!Q$482021&amp;":"&amp;'HMPL Validation'!Q$482022),'HMPL Validation'!Q$482023,FALSE))</f>
        <v>152</v>
      </c>
      <c r="R142" s="297">
        <f ca="1">+IF(ISERROR(HLOOKUP($B142,INDIRECT("'Monthly Resource Report'!"&amp;'HMPL Validation'!R$482021&amp;":"&amp;'HMPL Validation'!R$482022),'HMPL Validation'!R$482023,FALSE)),0,HLOOKUP($B142,INDIRECT("'Monthly Resource Report'!"&amp;'HMPL Validation'!R$482021&amp;":"&amp;'HMPL Validation'!R$482022),'HMPL Validation'!R$482023,FALSE))</f>
        <v>6.0929979319703165</v>
      </c>
      <c r="S142" s="317">
        <f ca="1">+IF(ISERROR(HLOOKUP($B142,INDIRECT("'Monthly Resource Report'!"&amp;'HMPL Validation'!S$482021&amp;":"&amp;'HMPL Validation'!S$482022),'HMPL Validation'!S$482023,FALSE)),0,HLOOKUP($B142,INDIRECT("'Monthly Resource Report'!"&amp;'HMPL Validation'!S$482021&amp;":"&amp;'HMPL Validation'!S$482022),'HMPL Validation'!S$482023,FALSE))</f>
        <v>6.9907548118397056E-2</v>
      </c>
      <c r="T142" s="318">
        <f ca="1">+IF(ISERROR(HLOOKUP($B142,INDIRECT("'Monthly Resource Report'!"&amp;'HMPL Validation'!T$482021&amp;":"&amp;'HMPL Validation'!T$482022),'HMPL Validation'!T$482023,FALSE)),0,HLOOKUP($B142,INDIRECT("'Monthly Resource Report'!"&amp;'HMPL Validation'!T$482021&amp;":"&amp;'HMPL Validation'!T$482022),'HMPL Validation'!T$482023,FALSE))</f>
        <v>0.49207534446751783</v>
      </c>
    </row>
    <row r="143" spans="2:20" s="461" customFormat="1">
      <c r="B143" s="301">
        <v>45536</v>
      </c>
      <c r="C143" s="294">
        <v>153</v>
      </c>
      <c r="D143" s="297">
        <v>6.0926191122562967</v>
      </c>
      <c r="E143" s="299">
        <v>7.0000000000000007E-2</v>
      </c>
      <c r="F143" s="295">
        <v>0.49</v>
      </c>
      <c r="G143" s="294">
        <f ca="1">+IF(ISERROR(HLOOKUP($B143,INDIRECT("'Monthly Resource Report'!"&amp;'HMPL Validation'!G$482021&amp;":"&amp;'HMPL Validation'!G$482022),'HMPL Validation'!G$482023,FALSE)),0,HLOOKUP($B143,INDIRECT("'Monthly Resource Report'!"&amp;'HMPL Validation'!G$482021&amp;":"&amp;'HMPL Validation'!G$482022),'HMPL Validation'!G$482023,FALSE))</f>
        <v>153</v>
      </c>
      <c r="H143" s="297">
        <f ca="1">+IF(ISERROR(HLOOKUP($B143,INDIRECT("'Monthly Resource Report'!"&amp;'HMPL Validation'!H$482021&amp;":"&amp;'HMPL Validation'!H$482022),'HMPL Validation'!H$482023,FALSE)),0,HLOOKUP($B143,INDIRECT("'Monthly Resource Report'!"&amp;'HMPL Validation'!H$482021&amp;":"&amp;'HMPL Validation'!H$482022),'HMPL Validation'!H$482023,FALSE))</f>
        <v>6.0930021938288412</v>
      </c>
      <c r="I143" s="317">
        <f ca="1">+IF(ISERROR(HLOOKUP($B143,INDIRECT("'Monthly Resource Report'!"&amp;'HMPL Validation'!I$482021&amp;":"&amp;'HMPL Validation'!I$482022),'HMPL Validation'!I$482023,FALSE)),0,HLOOKUP($B143,INDIRECT("'Monthly Resource Report'!"&amp;'HMPL Validation'!I$482021&amp;":"&amp;'HMPL Validation'!I$482022),'HMPL Validation'!I$482023,FALSE))</f>
        <v>6.9855055077388956E-2</v>
      </c>
      <c r="J143" s="318">
        <f ca="1">+IF(ISERROR(HLOOKUP($B143,INDIRECT("'Monthly Resource Report'!"&amp;'HMPL Validation'!J$482021&amp;":"&amp;'HMPL Validation'!J$482022),'HMPL Validation'!J$482023,FALSE)),0,HLOOKUP($B143,INDIRECT("'Monthly Resource Report'!"&amp;'HMPL Validation'!J$482021&amp;":"&amp;'HMPL Validation'!J$482022),'HMPL Validation'!J$482023,FALSE))</f>
        <v>0.49121879541657748</v>
      </c>
      <c r="L143" s="301">
        <v>45536</v>
      </c>
      <c r="M143" s="294">
        <v>152</v>
      </c>
      <c r="N143" s="297">
        <v>6.0926191122562967</v>
      </c>
      <c r="O143" s="299">
        <v>7.0000000000000007E-2</v>
      </c>
      <c r="P143" s="295">
        <v>0.49</v>
      </c>
      <c r="Q143" s="294">
        <f ca="1">+IF(ISERROR(HLOOKUP($B143,INDIRECT("'Monthly Resource Report'!"&amp;'HMPL Validation'!Q$482021&amp;":"&amp;'HMPL Validation'!Q$482022),'HMPL Validation'!Q$482023,FALSE)),0,HLOOKUP($B143,INDIRECT("'Monthly Resource Report'!"&amp;'HMPL Validation'!Q$482021&amp;":"&amp;'HMPL Validation'!Q$482022),'HMPL Validation'!Q$482023,FALSE))</f>
        <v>152</v>
      </c>
      <c r="R143" s="297">
        <f ca="1">+IF(ISERROR(HLOOKUP($B143,INDIRECT("'Monthly Resource Report'!"&amp;'HMPL Validation'!R$482021&amp;":"&amp;'HMPL Validation'!R$482022),'HMPL Validation'!R$482023,FALSE)),0,HLOOKUP($B143,INDIRECT("'Monthly Resource Report'!"&amp;'HMPL Validation'!R$482021&amp;":"&amp;'HMPL Validation'!R$482022),'HMPL Validation'!R$482023,FALSE))</f>
        <v>6.0929988533887007</v>
      </c>
      <c r="S143" s="317">
        <f ca="1">+IF(ISERROR(HLOOKUP($B143,INDIRECT("'Monthly Resource Report'!"&amp;'HMPL Validation'!S$482021&amp;":"&amp;'HMPL Validation'!S$482022),'HMPL Validation'!S$482023,FALSE)),0,HLOOKUP($B143,INDIRECT("'Monthly Resource Report'!"&amp;'HMPL Validation'!S$482021&amp;":"&amp;'HMPL Validation'!S$482022),'HMPL Validation'!S$482023,FALSE))</f>
        <v>6.987124425914211E-2</v>
      </c>
      <c r="T143" s="318">
        <f ca="1">+IF(ISERROR(HLOOKUP($B143,INDIRECT("'Monthly Resource Report'!"&amp;'HMPL Validation'!T$482021&amp;":"&amp;'HMPL Validation'!T$482022),'HMPL Validation'!T$482023,FALSE)),0,HLOOKUP($B143,INDIRECT("'Monthly Resource Report'!"&amp;'HMPL Validation'!T$482021&amp;":"&amp;'HMPL Validation'!T$482022),'HMPL Validation'!T$482023,FALSE))</f>
        <v>0.49173853978198484</v>
      </c>
    </row>
    <row r="144" spans="2:20" s="461" customFormat="1">
      <c r="B144" s="301">
        <v>45566</v>
      </c>
      <c r="C144" s="294">
        <v>153</v>
      </c>
      <c r="D144" s="297">
        <v>6.0926191122562967</v>
      </c>
      <c r="E144" s="299">
        <v>7.0000000000000007E-2</v>
      </c>
      <c r="F144" s="295">
        <v>0.49</v>
      </c>
      <c r="G144" s="294">
        <f ca="1">+IF(ISERROR(HLOOKUP($B144,INDIRECT("'Monthly Resource Report'!"&amp;'HMPL Validation'!G$482021&amp;":"&amp;'HMPL Validation'!G$482022),'HMPL Validation'!G$482023,FALSE)),0,HLOOKUP($B144,INDIRECT("'Monthly Resource Report'!"&amp;'HMPL Validation'!G$482021&amp;":"&amp;'HMPL Validation'!G$482022),'HMPL Validation'!G$482023,FALSE))</f>
        <v>153</v>
      </c>
      <c r="H144" s="297">
        <f ca="1">+IF(ISERROR(HLOOKUP($B144,INDIRECT("'Monthly Resource Report'!"&amp;'HMPL Validation'!H$482021&amp;":"&amp;'HMPL Validation'!H$482022),'HMPL Validation'!H$482023,FALSE)),0,HLOOKUP($B144,INDIRECT("'Monthly Resource Report'!"&amp;'HMPL Validation'!H$482021&amp;":"&amp;'HMPL Validation'!H$482022),'HMPL Validation'!H$482023,FALSE))</f>
        <v>6.0930015572025553</v>
      </c>
      <c r="I144" s="317">
        <f ca="1">+IF(ISERROR(HLOOKUP($B144,INDIRECT("'Monthly Resource Report'!"&amp;'HMPL Validation'!I$482021&amp;":"&amp;'HMPL Validation'!I$482022),'HMPL Validation'!I$482023,FALSE)),0,HLOOKUP($B144,INDIRECT("'Monthly Resource Report'!"&amp;'HMPL Validation'!I$482021&amp;":"&amp;'HMPL Validation'!I$482022),'HMPL Validation'!I$482023,FALSE))</f>
        <v>6.9844818381844906E-2</v>
      </c>
      <c r="J144" s="318">
        <f ca="1">+IF(ISERROR(HLOOKUP($B144,INDIRECT("'Monthly Resource Report'!"&amp;'HMPL Validation'!J$482021&amp;":"&amp;'HMPL Validation'!J$482022),'HMPL Validation'!J$482023,FALSE)),0,HLOOKUP($B144,INDIRECT("'Monthly Resource Report'!"&amp;'HMPL Validation'!J$482021&amp;":"&amp;'HMPL Validation'!J$482022),'HMPL Validation'!J$482023,FALSE))</f>
        <v>0.49119028729031472</v>
      </c>
      <c r="L144" s="301">
        <v>45566</v>
      </c>
      <c r="M144" s="294">
        <v>152</v>
      </c>
      <c r="N144" s="297">
        <v>6.0926191122562967</v>
      </c>
      <c r="O144" s="299">
        <v>7.0000000000000007E-2</v>
      </c>
      <c r="P144" s="295">
        <v>0.49</v>
      </c>
      <c r="Q144" s="294">
        <f ca="1">+IF(ISERROR(HLOOKUP($B144,INDIRECT("'Monthly Resource Report'!"&amp;'HMPL Validation'!Q$482021&amp;":"&amp;'HMPL Validation'!Q$482022),'HMPL Validation'!Q$482023,FALSE)),0,HLOOKUP($B144,INDIRECT("'Monthly Resource Report'!"&amp;'HMPL Validation'!Q$482021&amp;":"&amp;'HMPL Validation'!Q$482022),'HMPL Validation'!Q$482023,FALSE))</f>
        <v>152</v>
      </c>
      <c r="R144" s="297">
        <f ca="1">+IF(ISERROR(HLOOKUP($B144,INDIRECT("'Monthly Resource Report'!"&amp;'HMPL Validation'!R$482021&amp;":"&amp;'HMPL Validation'!R$482022),'HMPL Validation'!R$482023,FALSE)),0,HLOOKUP($B144,INDIRECT("'Monthly Resource Report'!"&amp;'HMPL Validation'!R$482021&amp;":"&amp;'HMPL Validation'!R$482022),'HMPL Validation'!R$482023,FALSE))</f>
        <v>6.092997612389933</v>
      </c>
      <c r="S144" s="317">
        <f ca="1">+IF(ISERROR(HLOOKUP($B144,INDIRECT("'Monthly Resource Report'!"&amp;'HMPL Validation'!S$482021&amp;":"&amp;'HMPL Validation'!S$482022),'HMPL Validation'!S$482023,FALSE)),0,HLOOKUP($B144,INDIRECT("'Monthly Resource Report'!"&amp;'HMPL Validation'!S$482021&amp;":"&amp;'HMPL Validation'!S$482022),'HMPL Validation'!S$482023,FALSE))</f>
        <v>6.9863550622831103E-2</v>
      </c>
      <c r="T144" s="318">
        <f ca="1">+IF(ISERROR(HLOOKUP($B144,INDIRECT("'Monthly Resource Report'!"&amp;'HMPL Validation'!T$482021&amp;":"&amp;'HMPL Validation'!T$482022),'HMPL Validation'!T$482023,FALSE)),0,HLOOKUP($B144,INDIRECT("'Monthly Resource Report'!"&amp;'HMPL Validation'!T$482021&amp;":"&amp;'HMPL Validation'!T$482022),'HMPL Validation'!T$482023,FALSE))</f>
        <v>0.49084181240389674</v>
      </c>
    </row>
    <row r="145" spans="2:20" s="461" customFormat="1">
      <c r="B145" s="301">
        <v>45597</v>
      </c>
      <c r="C145" s="294">
        <v>153</v>
      </c>
      <c r="D145" s="297">
        <v>6.0926191122562967</v>
      </c>
      <c r="E145" s="299">
        <v>7.0000000000000007E-2</v>
      </c>
      <c r="F145" s="295">
        <v>0.49</v>
      </c>
      <c r="G145" s="294">
        <f ca="1">+IF(ISERROR(HLOOKUP($B145,INDIRECT("'Monthly Resource Report'!"&amp;'HMPL Validation'!G$482021&amp;":"&amp;'HMPL Validation'!G$482022),'HMPL Validation'!G$482023,FALSE)),0,HLOOKUP($B145,INDIRECT("'Monthly Resource Report'!"&amp;'HMPL Validation'!G$482021&amp;":"&amp;'HMPL Validation'!G$482022),'HMPL Validation'!G$482023,FALSE))</f>
        <v>153</v>
      </c>
      <c r="H145" s="297">
        <f ca="1">+IF(ISERROR(HLOOKUP($B145,INDIRECT("'Monthly Resource Report'!"&amp;'HMPL Validation'!H$482021&amp;":"&amp;'HMPL Validation'!H$482022),'HMPL Validation'!H$482023,FALSE)),0,HLOOKUP($B145,INDIRECT("'Monthly Resource Report'!"&amp;'HMPL Validation'!H$482021&amp;":"&amp;'HMPL Validation'!H$482022),'HMPL Validation'!H$482023,FALSE))</f>
        <v>6.0930001810063965</v>
      </c>
      <c r="I145" s="317">
        <f ca="1">+IF(ISERROR(HLOOKUP($B145,INDIRECT("'Monthly Resource Report'!"&amp;'HMPL Validation'!I$482021&amp;":"&amp;'HMPL Validation'!I$482022),'HMPL Validation'!I$482023,FALSE)),0,HLOOKUP($B145,INDIRECT("'Monthly Resource Report'!"&amp;'HMPL Validation'!I$482021&amp;":"&amp;'HMPL Validation'!I$482022),'HMPL Validation'!I$482023,FALSE))</f>
        <v>6.9883527454242922E-2</v>
      </c>
      <c r="J145" s="318">
        <f ca="1">+IF(ISERROR(HLOOKUP($B145,INDIRECT("'Monthly Resource Report'!"&amp;'HMPL Validation'!J$482021&amp;":"&amp;'HMPL Validation'!J$482022),'HMPL Validation'!J$482023,FALSE)),0,HLOOKUP($B145,INDIRECT("'Monthly Resource Report'!"&amp;'HMPL Validation'!J$482021&amp;":"&amp;'HMPL Validation'!J$482022),'HMPL Validation'!J$482023,FALSE))</f>
        <v>0.49121110997499512</v>
      </c>
      <c r="L145" s="301">
        <v>45597</v>
      </c>
      <c r="M145" s="294">
        <v>152</v>
      </c>
      <c r="N145" s="297">
        <v>6.0926191122562967</v>
      </c>
      <c r="O145" s="299">
        <v>7.0000000000000007E-2</v>
      </c>
      <c r="P145" s="295">
        <v>0.49</v>
      </c>
      <c r="Q145" s="294">
        <f ca="1">+IF(ISERROR(HLOOKUP($B145,INDIRECT("'Monthly Resource Report'!"&amp;'HMPL Validation'!Q$482021&amp;":"&amp;'HMPL Validation'!Q$482022),'HMPL Validation'!Q$482023,FALSE)),0,HLOOKUP($B145,INDIRECT("'Monthly Resource Report'!"&amp;'HMPL Validation'!Q$482021&amp;":"&amp;'HMPL Validation'!Q$482022),'HMPL Validation'!Q$482023,FALSE))</f>
        <v>152</v>
      </c>
      <c r="R145" s="297">
        <f ca="1">+IF(ISERROR(HLOOKUP($B145,INDIRECT("'Monthly Resource Report'!"&amp;'HMPL Validation'!R$482021&amp;":"&amp;'HMPL Validation'!R$482022),'HMPL Validation'!R$482023,FALSE)),0,HLOOKUP($B145,INDIRECT("'Monthly Resource Report'!"&amp;'HMPL Validation'!R$482021&amp;":"&amp;'HMPL Validation'!R$482022),'HMPL Validation'!R$482023,FALSE))</f>
        <v>6.0929975316734435</v>
      </c>
      <c r="S145" s="317">
        <f ca="1">+IF(ISERROR(HLOOKUP($B145,INDIRECT("'Monthly Resource Report'!"&amp;'HMPL Validation'!S$482021&amp;":"&amp;'HMPL Validation'!S$482022),'HMPL Validation'!S$482023,FALSE)),0,HLOOKUP($B145,INDIRECT("'Monthly Resource Report'!"&amp;'HMPL Validation'!S$482021&amp;":"&amp;'HMPL Validation'!S$482022),'HMPL Validation'!S$482023,FALSE))</f>
        <v>6.9906749151182737E-2</v>
      </c>
      <c r="T145" s="318">
        <f ca="1">+IF(ISERROR(HLOOKUP($B145,INDIRECT("'Monthly Resource Report'!"&amp;'HMPL Validation'!T$482021&amp;":"&amp;'HMPL Validation'!T$482022),'HMPL Validation'!T$482023,FALSE)),0,HLOOKUP($B145,INDIRECT("'Monthly Resource Report'!"&amp;'HMPL Validation'!T$482021&amp;":"&amp;'HMPL Validation'!T$482022),'HMPL Validation'!T$482023,FALSE))</f>
        <v>0.49172451926852129</v>
      </c>
    </row>
    <row r="146" spans="2:20" s="461" customFormat="1">
      <c r="B146" s="301">
        <v>45627</v>
      </c>
      <c r="C146" s="294">
        <v>153</v>
      </c>
      <c r="D146" s="297">
        <v>6.0926191122562967</v>
      </c>
      <c r="E146" s="299">
        <v>7.0000000000000007E-2</v>
      </c>
      <c r="F146" s="295">
        <v>0.49</v>
      </c>
      <c r="G146" s="294">
        <f ca="1">+IF(ISERROR(HLOOKUP($B146,INDIRECT("'Monthly Resource Report'!"&amp;'HMPL Validation'!G$482021&amp;":"&amp;'HMPL Validation'!G$482022),'HMPL Validation'!G$482023,FALSE)),0,HLOOKUP($B146,INDIRECT("'Monthly Resource Report'!"&amp;'HMPL Validation'!G$482021&amp;":"&amp;'HMPL Validation'!G$482022),'HMPL Validation'!G$482023,FALSE))</f>
        <v>153</v>
      </c>
      <c r="H146" s="297">
        <f ca="1">+IF(ISERROR(HLOOKUP($B146,INDIRECT("'Monthly Resource Report'!"&amp;'HMPL Validation'!H$482021&amp;":"&amp;'HMPL Validation'!H$482022),'HMPL Validation'!H$482023,FALSE)),0,HLOOKUP($B146,INDIRECT("'Monthly Resource Report'!"&amp;'HMPL Validation'!H$482021&amp;":"&amp;'HMPL Validation'!H$482022),'HMPL Validation'!H$482023,FALSE))</f>
        <v>6.0930015723118771</v>
      </c>
      <c r="I146" s="317">
        <f ca="1">+IF(ISERROR(HLOOKUP($B146,INDIRECT("'Monthly Resource Report'!"&amp;'HMPL Validation'!I$482021&amp;":"&amp;'HMPL Validation'!I$482022),'HMPL Validation'!I$482023,FALSE)),0,HLOOKUP($B146,INDIRECT("'Monthly Resource Report'!"&amp;'HMPL Validation'!I$482021&amp;":"&amp;'HMPL Validation'!I$482022),'HMPL Validation'!I$482023,FALSE))</f>
        <v>6.990727341565886E-2</v>
      </c>
      <c r="J146" s="318">
        <f ca="1">+IF(ISERROR(HLOOKUP($B146,INDIRECT("'Monthly Resource Report'!"&amp;'HMPL Validation'!J$482021&amp;":"&amp;'HMPL Validation'!J$482022),'HMPL Validation'!J$482023,FALSE)),0,HLOOKUP($B146,INDIRECT("'Monthly Resource Report'!"&amp;'HMPL Validation'!J$482021&amp;":"&amp;'HMPL Validation'!J$482022),'HMPL Validation'!J$482023,FALSE))</f>
        <v>0.49086714719369745</v>
      </c>
      <c r="L146" s="301">
        <v>45627</v>
      </c>
      <c r="M146" s="294">
        <v>152</v>
      </c>
      <c r="N146" s="297">
        <v>6.0926191122562967</v>
      </c>
      <c r="O146" s="299">
        <v>7.0000000000000007E-2</v>
      </c>
      <c r="P146" s="295">
        <v>0.49</v>
      </c>
      <c r="Q146" s="294">
        <f ca="1">+IF(ISERROR(HLOOKUP($B146,INDIRECT("'Monthly Resource Report'!"&amp;'HMPL Validation'!Q$482021&amp;":"&amp;'HMPL Validation'!Q$482022),'HMPL Validation'!Q$482023,FALSE)),0,HLOOKUP($B146,INDIRECT("'Monthly Resource Report'!"&amp;'HMPL Validation'!Q$482021&amp;":"&amp;'HMPL Validation'!Q$482022),'HMPL Validation'!Q$482023,FALSE))</f>
        <v>152</v>
      </c>
      <c r="R146" s="297">
        <f ca="1">+IF(ISERROR(HLOOKUP($B146,INDIRECT("'Monthly Resource Report'!"&amp;'HMPL Validation'!R$482021&amp;":"&amp;'HMPL Validation'!R$482022),'HMPL Validation'!R$482023,FALSE)),0,HLOOKUP($B146,INDIRECT("'Monthly Resource Report'!"&amp;'HMPL Validation'!R$482021&amp;":"&amp;'HMPL Validation'!R$482022),'HMPL Validation'!R$482023,FALSE))</f>
        <v>6.0929974970060119</v>
      </c>
      <c r="S146" s="317">
        <f ca="1">+IF(ISERROR(HLOOKUP($B146,INDIRECT("'Monthly Resource Report'!"&amp;'HMPL Validation'!S$482021&amp;":"&amp;'HMPL Validation'!S$482022),'HMPL Validation'!S$482023,FALSE)),0,HLOOKUP($B146,INDIRECT("'Monthly Resource Report'!"&amp;'HMPL Validation'!S$482021&amp;":"&amp;'HMPL Validation'!S$482022),'HMPL Validation'!S$482023,FALSE))</f>
        <v>6.9937008159856873E-2</v>
      </c>
      <c r="T146" s="318">
        <f ca="1">+IF(ISERROR(HLOOKUP($B146,INDIRECT("'Monthly Resource Report'!"&amp;'HMPL Validation'!T$482021&amp;":"&amp;'HMPL Validation'!T$482022),'HMPL Validation'!T$482023,FALSE)),0,HLOOKUP($B146,INDIRECT("'Monthly Resource Report'!"&amp;'HMPL Validation'!T$482021&amp;":"&amp;'HMPL Validation'!T$482022),'HMPL Validation'!T$482023,FALSE))</f>
        <v>0.49165681181215093</v>
      </c>
    </row>
    <row r="147" spans="2:20" s="461" customFormat="1">
      <c r="B147" s="301">
        <v>45658</v>
      </c>
      <c r="C147" s="294">
        <v>153</v>
      </c>
      <c r="D147" s="297">
        <v>6.2601661378433455</v>
      </c>
      <c r="E147" s="299">
        <v>7.0000000000000007E-2</v>
      </c>
      <c r="F147" s="295">
        <v>0.49</v>
      </c>
      <c r="G147" s="294">
        <f ca="1">+IF(ISERROR(HLOOKUP($B147,INDIRECT("'Monthly Resource Report'!"&amp;'HMPL Validation'!G$482021&amp;":"&amp;'HMPL Validation'!G$482022),'HMPL Validation'!G$482023,FALSE)),0,HLOOKUP($B147,INDIRECT("'Monthly Resource Report'!"&amp;'HMPL Validation'!G$482021&amp;":"&amp;'HMPL Validation'!G$482022),'HMPL Validation'!G$482023,FALSE))</f>
        <v>153</v>
      </c>
      <c r="H147" s="297">
        <f ca="1">+IF(ISERROR(HLOOKUP($B147,INDIRECT("'Monthly Resource Report'!"&amp;'HMPL Validation'!H$482021&amp;":"&amp;'HMPL Validation'!H$482022),'HMPL Validation'!H$482023,FALSE)),0,HLOOKUP($B147,INDIRECT("'Monthly Resource Report'!"&amp;'HMPL Validation'!H$482021&amp;":"&amp;'HMPL Validation'!H$482022),'HMPL Validation'!H$482023,FALSE))</f>
        <v>6.2600036679890732</v>
      </c>
      <c r="I147" s="317">
        <f ca="1">+IF(ISERROR(HLOOKUP($B147,INDIRECT("'Monthly Resource Report'!"&amp;'HMPL Validation'!I$482021&amp;":"&amp;'HMPL Validation'!I$482022),'HMPL Validation'!I$482023,FALSE)),0,HLOOKUP($B147,INDIRECT("'Monthly Resource Report'!"&amp;'HMPL Validation'!I$482021&amp;":"&amp;'HMPL Validation'!I$482022),'HMPL Validation'!I$482023,FALSE))</f>
        <v>6.9903683844702608E-2</v>
      </c>
      <c r="J147" s="318">
        <f ca="1">+IF(ISERROR(HLOOKUP($B147,INDIRECT("'Monthly Resource Report'!"&amp;'HMPL Validation'!J$482021&amp;":"&amp;'HMPL Validation'!J$482022),'HMPL Validation'!J$482023,FALSE)),0,HLOOKUP($B147,INDIRECT("'Monthly Resource Report'!"&amp;'HMPL Validation'!J$482021&amp;":"&amp;'HMPL Validation'!J$482022),'HMPL Validation'!J$482023,FALSE))</f>
        <v>0.49116441802527894</v>
      </c>
      <c r="L147" s="301">
        <v>45658</v>
      </c>
      <c r="M147" s="294">
        <v>152</v>
      </c>
      <c r="N147" s="297">
        <v>6.2601661378433455</v>
      </c>
      <c r="O147" s="299">
        <v>7.0000000000000007E-2</v>
      </c>
      <c r="P147" s="295">
        <v>0.49</v>
      </c>
      <c r="Q147" s="294">
        <f ca="1">+IF(ISERROR(HLOOKUP($B147,INDIRECT("'Monthly Resource Report'!"&amp;'HMPL Validation'!Q$482021&amp;":"&amp;'HMPL Validation'!Q$482022),'HMPL Validation'!Q$482023,FALSE)),0,HLOOKUP($B147,INDIRECT("'Monthly Resource Report'!"&amp;'HMPL Validation'!Q$482021&amp;":"&amp;'HMPL Validation'!Q$482022),'HMPL Validation'!Q$482023,FALSE))</f>
        <v>152</v>
      </c>
      <c r="R147" s="297">
        <f ca="1">+IF(ISERROR(HLOOKUP($B147,INDIRECT("'Monthly Resource Report'!"&amp;'HMPL Validation'!R$482021&amp;":"&amp;'HMPL Validation'!R$482022),'HMPL Validation'!R$482023,FALSE)),0,HLOOKUP($B147,INDIRECT("'Monthly Resource Report'!"&amp;'HMPL Validation'!R$482021&amp;":"&amp;'HMPL Validation'!R$482022),'HMPL Validation'!R$482023,FALSE))</f>
        <v>6.2600061420694235</v>
      </c>
      <c r="S147" s="317">
        <f ca="1">+IF(ISERROR(HLOOKUP($B147,INDIRECT("'Monthly Resource Report'!"&amp;'HMPL Validation'!S$482021&amp;":"&amp;'HMPL Validation'!S$482022),'HMPL Validation'!S$482023,FALSE)),0,HLOOKUP($B147,INDIRECT("'Monthly Resource Report'!"&amp;'HMPL Validation'!S$482021&amp;":"&amp;'HMPL Validation'!S$482022),'HMPL Validation'!S$482023,FALSE))</f>
        <v>6.9923838718445055E-2</v>
      </c>
      <c r="T147" s="318">
        <f ca="1">+IF(ISERROR(HLOOKUP($B147,INDIRECT("'Monthly Resource Report'!"&amp;'HMPL Validation'!T$482021&amp;":"&amp;'HMPL Validation'!T$482022),'HMPL Validation'!T$482023,FALSE)),0,HLOOKUP($B147,INDIRECT("'Monthly Resource Report'!"&amp;'HMPL Validation'!T$482021&amp;":"&amp;'HMPL Validation'!T$482022),'HMPL Validation'!T$482023,FALSE))</f>
        <v>0.4912400421441579</v>
      </c>
    </row>
    <row r="148" spans="2:20" s="461" customFormat="1">
      <c r="B148" s="301">
        <v>45689</v>
      </c>
      <c r="C148" s="294">
        <v>153</v>
      </c>
      <c r="D148" s="297">
        <v>6.2601661378433455</v>
      </c>
      <c r="E148" s="299">
        <v>7.0000000000000007E-2</v>
      </c>
      <c r="F148" s="295">
        <v>0.49</v>
      </c>
      <c r="G148" s="294">
        <f ca="1">+IF(ISERROR(HLOOKUP($B148,INDIRECT("'Monthly Resource Report'!"&amp;'HMPL Validation'!G$482021&amp;":"&amp;'HMPL Validation'!G$482022),'HMPL Validation'!G$482023,FALSE)),0,HLOOKUP($B148,INDIRECT("'Monthly Resource Report'!"&amp;'HMPL Validation'!G$482021&amp;":"&amp;'HMPL Validation'!G$482022),'HMPL Validation'!G$482023,FALSE))</f>
        <v>153</v>
      </c>
      <c r="H148" s="297">
        <f ca="1">+IF(ISERROR(HLOOKUP($B148,INDIRECT("'Monthly Resource Report'!"&amp;'HMPL Validation'!H$482021&amp;":"&amp;'HMPL Validation'!H$482022),'HMPL Validation'!H$482023,FALSE)),0,HLOOKUP($B148,INDIRECT("'Monthly Resource Report'!"&amp;'HMPL Validation'!H$482021&amp;":"&amp;'HMPL Validation'!H$482022),'HMPL Validation'!H$482023,FALSE))</f>
        <v>6.2600034243277092</v>
      </c>
      <c r="I148" s="317">
        <f ca="1">+IF(ISERROR(HLOOKUP($B148,INDIRECT("'Monthly Resource Report'!"&amp;'HMPL Validation'!I$482021&amp;":"&amp;'HMPL Validation'!I$482022),'HMPL Validation'!I$482023,FALSE)),0,HLOOKUP($B148,INDIRECT("'Monthly Resource Report'!"&amp;'HMPL Validation'!I$482021&amp;":"&amp;'HMPL Validation'!I$482022),'HMPL Validation'!I$482023,FALSE))</f>
        <v>6.989454808474789E-2</v>
      </c>
      <c r="J148" s="318">
        <f ca="1">+IF(ISERROR(HLOOKUP($B148,INDIRECT("'Monthly Resource Report'!"&amp;'HMPL Validation'!J$482021&amp;":"&amp;'HMPL Validation'!J$482022),'HMPL Validation'!J$482023,FALSE)),0,HLOOKUP($B148,INDIRECT("'Monthly Resource Report'!"&amp;'HMPL Validation'!J$482021&amp;":"&amp;'HMPL Validation'!J$482022),'HMPL Validation'!J$482023,FALSE))</f>
        <v>0.49064706263115493</v>
      </c>
      <c r="L148" s="301">
        <v>45689</v>
      </c>
      <c r="M148" s="294">
        <v>152</v>
      </c>
      <c r="N148" s="297">
        <v>6.2601661378433455</v>
      </c>
      <c r="O148" s="299">
        <v>7.0000000000000007E-2</v>
      </c>
      <c r="P148" s="295">
        <v>0.49</v>
      </c>
      <c r="Q148" s="294">
        <f ca="1">+IF(ISERROR(HLOOKUP($B148,INDIRECT("'Monthly Resource Report'!"&amp;'HMPL Validation'!Q$482021&amp;":"&amp;'HMPL Validation'!Q$482022),'HMPL Validation'!Q$482023,FALSE)),0,HLOOKUP($B148,INDIRECT("'Monthly Resource Report'!"&amp;'HMPL Validation'!Q$482021&amp;":"&amp;'HMPL Validation'!Q$482022),'HMPL Validation'!Q$482023,FALSE))</f>
        <v>152</v>
      </c>
      <c r="R148" s="297">
        <f ca="1">+IF(ISERROR(HLOOKUP($B148,INDIRECT("'Monthly Resource Report'!"&amp;'HMPL Validation'!R$482021&amp;":"&amp;'HMPL Validation'!R$482022),'HMPL Validation'!R$482023,FALSE)),0,HLOOKUP($B148,INDIRECT("'Monthly Resource Report'!"&amp;'HMPL Validation'!R$482021&amp;":"&amp;'HMPL Validation'!R$482022),'HMPL Validation'!R$482023,FALSE))</f>
        <v>6.2600059342313745</v>
      </c>
      <c r="S148" s="317">
        <f ca="1">+IF(ISERROR(HLOOKUP($B148,INDIRECT("'Monthly Resource Report'!"&amp;'HMPL Validation'!S$482021&amp;":"&amp;'HMPL Validation'!S$482022),'HMPL Validation'!S$482023,FALSE)),0,HLOOKUP($B148,INDIRECT("'Monthly Resource Report'!"&amp;'HMPL Validation'!S$482021&amp;":"&amp;'HMPL Validation'!S$482022),'HMPL Validation'!S$482023,FALSE))</f>
        <v>6.9921139848479502E-2</v>
      </c>
      <c r="T148" s="318">
        <f ca="1">+IF(ISERROR(HLOOKUP($B148,INDIRECT("'Monthly Resource Report'!"&amp;'HMPL Validation'!T$482021&amp;":"&amp;'HMPL Validation'!T$482022),'HMPL Validation'!T$482023,FALSE)),0,HLOOKUP($B148,INDIRECT("'Monthly Resource Report'!"&amp;'HMPL Validation'!T$482021&amp;":"&amp;'HMPL Validation'!T$482022),'HMPL Validation'!T$482023,FALSE))</f>
        <v>0.49184470922878037</v>
      </c>
    </row>
    <row r="149" spans="2:20" s="461" customFormat="1">
      <c r="B149" s="301">
        <v>45717</v>
      </c>
      <c r="C149" s="294">
        <v>153</v>
      </c>
      <c r="D149" s="297">
        <v>6.2601661378433455</v>
      </c>
      <c r="E149" s="299">
        <v>7.0000000000000007E-2</v>
      </c>
      <c r="F149" s="295">
        <v>0.49</v>
      </c>
      <c r="G149" s="294">
        <f ca="1">+IF(ISERROR(HLOOKUP($B149,INDIRECT("'Monthly Resource Report'!"&amp;'HMPL Validation'!G$482021&amp;":"&amp;'HMPL Validation'!G$482022),'HMPL Validation'!G$482023,FALSE)),0,HLOOKUP($B149,INDIRECT("'Monthly Resource Report'!"&amp;'HMPL Validation'!G$482021&amp;":"&amp;'HMPL Validation'!G$482022),'HMPL Validation'!G$482023,FALSE))</f>
        <v>153</v>
      </c>
      <c r="H149" s="297">
        <f ca="1">+IF(ISERROR(HLOOKUP($B149,INDIRECT("'Monthly Resource Report'!"&amp;'HMPL Validation'!H$482021&amp;":"&amp;'HMPL Validation'!H$482022),'HMPL Validation'!H$482023,FALSE)),0,HLOOKUP($B149,INDIRECT("'Monthly Resource Report'!"&amp;'HMPL Validation'!H$482021&amp;":"&amp;'HMPL Validation'!H$482022),'HMPL Validation'!H$482023,FALSE))</f>
        <v>6.2600021578570519</v>
      </c>
      <c r="I149" s="317">
        <f ca="1">+IF(ISERROR(HLOOKUP($B149,INDIRECT("'Monthly Resource Report'!"&amp;'HMPL Validation'!I$482021&amp;":"&amp;'HMPL Validation'!I$482022),'HMPL Validation'!I$482023,FALSE)),0,HLOOKUP($B149,INDIRECT("'Monthly Resource Report'!"&amp;'HMPL Validation'!I$482021&amp;":"&amp;'HMPL Validation'!I$482022),'HMPL Validation'!I$482023,FALSE))</f>
        <v>6.9867753069739608E-2</v>
      </c>
      <c r="J149" s="318">
        <f ca="1">+IF(ISERROR(HLOOKUP($B149,INDIRECT("'Monthly Resource Report'!"&amp;'HMPL Validation'!J$482021&amp;":"&amp;'HMPL Validation'!J$482022),'HMPL Validation'!J$482023,FALSE)),0,HLOOKUP($B149,INDIRECT("'Monthly Resource Report'!"&amp;'HMPL Validation'!J$482021&amp;":"&amp;'HMPL Validation'!J$482022),'HMPL Validation'!J$482023,FALSE))</f>
        <v>0.49148537972851858</v>
      </c>
      <c r="L149" s="301">
        <v>45717</v>
      </c>
      <c r="M149" s="294">
        <v>152</v>
      </c>
      <c r="N149" s="297">
        <v>6.2601661378433455</v>
      </c>
      <c r="O149" s="299">
        <v>7.0000000000000007E-2</v>
      </c>
      <c r="P149" s="295">
        <v>0.49</v>
      </c>
      <c r="Q149" s="294">
        <f ca="1">+IF(ISERROR(HLOOKUP($B149,INDIRECT("'Monthly Resource Report'!"&amp;'HMPL Validation'!Q$482021&amp;":"&amp;'HMPL Validation'!Q$482022),'HMPL Validation'!Q$482023,FALSE)),0,HLOOKUP($B149,INDIRECT("'Monthly Resource Report'!"&amp;'HMPL Validation'!Q$482021&amp;":"&amp;'HMPL Validation'!Q$482022),'HMPL Validation'!Q$482023,FALSE))</f>
        <v>152</v>
      </c>
      <c r="R149" s="297">
        <f ca="1">+IF(ISERROR(HLOOKUP($B149,INDIRECT("'Monthly Resource Report'!"&amp;'HMPL Validation'!R$482021&amp;":"&amp;'HMPL Validation'!R$482022),'HMPL Validation'!R$482023,FALSE)),0,HLOOKUP($B149,INDIRECT("'Monthly Resource Report'!"&amp;'HMPL Validation'!R$482021&amp;":"&amp;'HMPL Validation'!R$482022),'HMPL Validation'!R$482023,FALSE))</f>
        <v>6.2600046160855598</v>
      </c>
      <c r="S149" s="317">
        <f ca="1">+IF(ISERROR(HLOOKUP($B149,INDIRECT("'Monthly Resource Report'!"&amp;'HMPL Validation'!S$482021&amp;":"&amp;'HMPL Validation'!S$482022),'HMPL Validation'!S$482023,FALSE)),0,HLOOKUP($B149,INDIRECT("'Monthly Resource Report'!"&amp;'HMPL Validation'!S$482021&amp;":"&amp;'HMPL Validation'!S$482022),'HMPL Validation'!S$482023,FALSE))</f>
        <v>6.9867176756215302E-2</v>
      </c>
      <c r="T149" s="318">
        <f ca="1">+IF(ISERROR(HLOOKUP($B149,INDIRECT("'Monthly Resource Report'!"&amp;'HMPL Validation'!T$482021&amp;":"&amp;'HMPL Validation'!T$482022),'HMPL Validation'!T$482023,FALSE)),0,HLOOKUP($B149,INDIRECT("'Monthly Resource Report'!"&amp;'HMPL Validation'!T$482021&amp;":"&amp;'HMPL Validation'!T$482022),'HMPL Validation'!T$482023,FALSE))</f>
        <v>0.49173236144673771</v>
      </c>
    </row>
    <row r="150" spans="2:20" s="461" customFormat="1">
      <c r="B150" s="301">
        <v>45748</v>
      </c>
      <c r="C150" s="294">
        <v>153</v>
      </c>
      <c r="D150" s="297">
        <v>6.2601661378433455</v>
      </c>
      <c r="E150" s="299">
        <v>7.0000000000000007E-2</v>
      </c>
      <c r="F150" s="295">
        <v>0.49</v>
      </c>
      <c r="G150" s="294">
        <f ca="1">+IF(ISERROR(HLOOKUP($B150,INDIRECT("'Monthly Resource Report'!"&amp;'HMPL Validation'!G$482021&amp;":"&amp;'HMPL Validation'!G$482022),'HMPL Validation'!G$482023,FALSE)),0,HLOOKUP($B150,INDIRECT("'Monthly Resource Report'!"&amp;'HMPL Validation'!G$482021&amp;":"&amp;'HMPL Validation'!G$482022),'HMPL Validation'!G$482023,FALSE))</f>
        <v>153</v>
      </c>
      <c r="H150" s="297">
        <f ca="1">+IF(ISERROR(HLOOKUP($B150,INDIRECT("'Monthly Resource Report'!"&amp;'HMPL Validation'!H$482021&amp;":"&amp;'HMPL Validation'!H$482022),'HMPL Validation'!H$482023,FALSE)),0,HLOOKUP($B150,INDIRECT("'Monthly Resource Report'!"&amp;'HMPL Validation'!H$482021&amp;":"&amp;'HMPL Validation'!H$482022),'HMPL Validation'!H$482023,FALSE))</f>
        <v>6.2600024511556178</v>
      </c>
      <c r="I150" s="317">
        <f ca="1">+IF(ISERROR(HLOOKUP($B150,INDIRECT("'Monthly Resource Report'!"&amp;'HMPL Validation'!I$482021&amp;":"&amp;'HMPL Validation'!I$482022),'HMPL Validation'!I$482023,FALSE)),0,HLOOKUP($B150,INDIRECT("'Monthly Resource Report'!"&amp;'HMPL Validation'!I$482021&amp;":"&amp;'HMPL Validation'!I$482022),'HMPL Validation'!I$482023,FALSE))</f>
        <v>6.9834190968963553E-2</v>
      </c>
      <c r="J150" s="318">
        <f ca="1">+IF(ISERROR(HLOOKUP($B150,INDIRECT("'Monthly Resource Report'!"&amp;'HMPL Validation'!J$482021&amp;":"&amp;'HMPL Validation'!J$482022),'HMPL Validation'!J$482023,FALSE)),0,HLOOKUP($B150,INDIRECT("'Monthly Resource Report'!"&amp;'HMPL Validation'!J$482021&amp;":"&amp;'HMPL Validation'!J$482022),'HMPL Validation'!J$482023,FALSE))</f>
        <v>0.49091492743569981</v>
      </c>
      <c r="L150" s="301">
        <v>45748</v>
      </c>
      <c r="M150" s="294">
        <v>152</v>
      </c>
      <c r="N150" s="297">
        <v>6.2601661378433455</v>
      </c>
      <c r="O150" s="299">
        <v>7.0000000000000007E-2</v>
      </c>
      <c r="P150" s="295">
        <v>0.49</v>
      </c>
      <c r="Q150" s="294">
        <f ca="1">+IF(ISERROR(HLOOKUP($B150,INDIRECT("'Monthly Resource Report'!"&amp;'HMPL Validation'!Q$482021&amp;":"&amp;'HMPL Validation'!Q$482022),'HMPL Validation'!Q$482023,FALSE)),0,HLOOKUP($B150,INDIRECT("'Monthly Resource Report'!"&amp;'HMPL Validation'!Q$482021&amp;":"&amp;'HMPL Validation'!Q$482022),'HMPL Validation'!Q$482023,FALSE))</f>
        <v>152</v>
      </c>
      <c r="R150" s="297">
        <f ca="1">+IF(ISERROR(HLOOKUP($B150,INDIRECT("'Monthly Resource Report'!"&amp;'HMPL Validation'!R$482021&amp;":"&amp;'HMPL Validation'!R$482022),'HMPL Validation'!R$482023,FALSE)),0,HLOOKUP($B150,INDIRECT("'Monthly Resource Report'!"&amp;'HMPL Validation'!R$482021&amp;":"&amp;'HMPL Validation'!R$482022),'HMPL Validation'!R$482023,FALSE))</f>
        <v>6.2600047937286742</v>
      </c>
      <c r="S150" s="317">
        <f ca="1">+IF(ISERROR(HLOOKUP($B150,INDIRECT("'Monthly Resource Report'!"&amp;'HMPL Validation'!S$482021&amp;":"&amp;'HMPL Validation'!S$482022),'HMPL Validation'!S$482023,FALSE)),0,HLOOKUP($B150,INDIRECT("'Monthly Resource Report'!"&amp;'HMPL Validation'!S$482021&amp;":"&amp;'HMPL Validation'!S$482022),'HMPL Validation'!S$482023,FALSE))</f>
        <v>6.9863410898840309E-2</v>
      </c>
      <c r="T150" s="318">
        <f ca="1">+IF(ISERROR(HLOOKUP($B150,INDIRECT("'Monthly Resource Report'!"&amp;'HMPL Validation'!T$482021&amp;":"&amp;'HMPL Validation'!T$482022),'HMPL Validation'!T$482023,FALSE)),0,HLOOKUP($B150,INDIRECT("'Monthly Resource Report'!"&amp;'HMPL Validation'!T$482021&amp;":"&amp;'HMPL Validation'!T$482022),'HMPL Validation'!T$482023,FALSE))</f>
        <v>0.49236583803908379</v>
      </c>
    </row>
    <row r="151" spans="2:20" s="461" customFormat="1">
      <c r="B151" s="301">
        <v>45778</v>
      </c>
      <c r="C151" s="294">
        <v>153</v>
      </c>
      <c r="D151" s="297">
        <v>6.2601661378433455</v>
      </c>
      <c r="E151" s="299">
        <v>7.0000000000000007E-2</v>
      </c>
      <c r="F151" s="295">
        <v>0.49</v>
      </c>
      <c r="G151" s="294">
        <f ca="1">+IF(ISERROR(HLOOKUP($B151,INDIRECT("'Monthly Resource Report'!"&amp;'HMPL Validation'!G$482021&amp;":"&amp;'HMPL Validation'!G$482022),'HMPL Validation'!G$482023,FALSE)),0,HLOOKUP($B151,INDIRECT("'Monthly Resource Report'!"&amp;'HMPL Validation'!G$482021&amp;":"&amp;'HMPL Validation'!G$482022),'HMPL Validation'!G$482023,FALSE))</f>
        <v>153</v>
      </c>
      <c r="H151" s="297">
        <f ca="1">+IF(ISERROR(HLOOKUP($B151,INDIRECT("'Monthly Resource Report'!"&amp;'HMPL Validation'!H$482021&amp;":"&amp;'HMPL Validation'!H$482022),'HMPL Validation'!H$482023,FALSE)),0,HLOOKUP($B151,INDIRECT("'Monthly Resource Report'!"&amp;'HMPL Validation'!H$482021&amp;":"&amp;'HMPL Validation'!H$482022),'HMPL Validation'!H$482023,FALSE))</f>
        <v>6.2600015801064597</v>
      </c>
      <c r="I151" s="317">
        <f ca="1">+IF(ISERROR(HLOOKUP($B151,INDIRECT("'Monthly Resource Report'!"&amp;'HMPL Validation'!I$482021&amp;":"&amp;'HMPL Validation'!I$482022),'HMPL Validation'!I$482023,FALSE)),0,HLOOKUP($B151,INDIRECT("'Monthly Resource Report'!"&amp;'HMPL Validation'!I$482021&amp;":"&amp;'HMPL Validation'!I$482022),'HMPL Validation'!I$482023,FALSE))</f>
        <v>6.9851146622629548E-2</v>
      </c>
      <c r="J151" s="318">
        <f ca="1">+IF(ISERROR(HLOOKUP($B151,INDIRECT("'Monthly Resource Report'!"&amp;'HMPL Validation'!J$482021&amp;":"&amp;'HMPL Validation'!J$482022),'HMPL Validation'!J$482023,FALSE)),0,HLOOKUP($B151,INDIRECT("'Monthly Resource Report'!"&amp;'HMPL Validation'!J$482021&amp;":"&amp;'HMPL Validation'!J$482022),'HMPL Validation'!J$482023,FALSE))</f>
        <v>0.49089225351148902</v>
      </c>
      <c r="L151" s="301">
        <v>45778</v>
      </c>
      <c r="M151" s="294">
        <v>152</v>
      </c>
      <c r="N151" s="297">
        <v>6.2601661378433455</v>
      </c>
      <c r="O151" s="299">
        <v>7.0000000000000007E-2</v>
      </c>
      <c r="P151" s="295">
        <v>0.49</v>
      </c>
      <c r="Q151" s="294">
        <f ca="1">+IF(ISERROR(HLOOKUP($B151,INDIRECT("'Monthly Resource Report'!"&amp;'HMPL Validation'!Q$482021&amp;":"&amp;'HMPL Validation'!Q$482022),'HMPL Validation'!Q$482023,FALSE)),0,HLOOKUP($B151,INDIRECT("'Monthly Resource Report'!"&amp;'HMPL Validation'!Q$482021&amp;":"&amp;'HMPL Validation'!Q$482022),'HMPL Validation'!Q$482023,FALSE))</f>
        <v>152</v>
      </c>
      <c r="R151" s="297">
        <f ca="1">+IF(ISERROR(HLOOKUP($B151,INDIRECT("'Monthly Resource Report'!"&amp;'HMPL Validation'!R$482021&amp;":"&amp;'HMPL Validation'!R$482022),'HMPL Validation'!R$482023,FALSE)),0,HLOOKUP($B151,INDIRECT("'Monthly Resource Report'!"&amp;'HMPL Validation'!R$482021&amp;":"&amp;'HMPL Validation'!R$482022),'HMPL Validation'!R$482023,FALSE))</f>
        <v>6.2600038517319891</v>
      </c>
      <c r="S151" s="317">
        <f ca="1">+IF(ISERROR(HLOOKUP($B151,INDIRECT("'Monthly Resource Report'!"&amp;'HMPL Validation'!S$482021&amp;":"&amp;'HMPL Validation'!S$482022),'HMPL Validation'!S$482023,FALSE)),0,HLOOKUP($B151,INDIRECT("'Monthly Resource Report'!"&amp;'HMPL Validation'!S$482021&amp;":"&amp;'HMPL Validation'!S$482022),'HMPL Validation'!S$482023,FALSE))</f>
        <v>6.9843288755362082E-2</v>
      </c>
      <c r="T151" s="318">
        <f ca="1">+IF(ISERROR(HLOOKUP($B151,INDIRECT("'Monthly Resource Report'!"&amp;'HMPL Validation'!T$482021&amp;":"&amp;'HMPL Validation'!T$482022),'HMPL Validation'!T$482023,FALSE)),0,HLOOKUP($B151,INDIRECT("'Monthly Resource Report'!"&amp;'HMPL Validation'!T$482021&amp;":"&amp;'HMPL Validation'!T$482022),'HMPL Validation'!T$482023,FALSE))</f>
        <v>0.49323045921767428</v>
      </c>
    </row>
    <row r="152" spans="2:20" s="461" customFormat="1">
      <c r="B152" s="301">
        <v>45809</v>
      </c>
      <c r="C152" s="294">
        <v>153</v>
      </c>
      <c r="D152" s="297">
        <v>6.2601661378433455</v>
      </c>
      <c r="E152" s="299">
        <v>7.0000000000000007E-2</v>
      </c>
      <c r="F152" s="295">
        <v>0.49</v>
      </c>
      <c r="G152" s="294">
        <f ca="1">+IF(ISERROR(HLOOKUP($B152,INDIRECT("'Monthly Resource Report'!"&amp;'HMPL Validation'!G$482021&amp;":"&amp;'HMPL Validation'!G$482022),'HMPL Validation'!G$482023,FALSE)),0,HLOOKUP($B152,INDIRECT("'Monthly Resource Report'!"&amp;'HMPL Validation'!G$482021&amp;":"&amp;'HMPL Validation'!G$482022),'HMPL Validation'!G$482023,FALSE))</f>
        <v>153</v>
      </c>
      <c r="H152" s="297">
        <f ca="1">+IF(ISERROR(HLOOKUP($B152,INDIRECT("'Monthly Resource Report'!"&amp;'HMPL Validation'!H$482021&amp;":"&amp;'HMPL Validation'!H$482022),'HMPL Validation'!H$482023,FALSE)),0,HLOOKUP($B152,INDIRECT("'Monthly Resource Report'!"&amp;'HMPL Validation'!H$482021&amp;":"&amp;'HMPL Validation'!H$482022),'HMPL Validation'!H$482023,FALSE))</f>
        <v>6.2600019317581035</v>
      </c>
      <c r="I152" s="317">
        <f ca="1">+IF(ISERROR(HLOOKUP($B152,INDIRECT("'Monthly Resource Report'!"&amp;'HMPL Validation'!I$482021&amp;":"&amp;'HMPL Validation'!I$482022),'HMPL Validation'!I$482023,FALSE)),0,HLOOKUP($B152,INDIRECT("'Monthly Resource Report'!"&amp;'HMPL Validation'!I$482021&amp;":"&amp;'HMPL Validation'!I$482022),'HMPL Validation'!I$482023,FALSE))</f>
        <v>6.9850356226483862E-2</v>
      </c>
      <c r="J152" s="318">
        <f ca="1">+IF(ISERROR(HLOOKUP($B152,INDIRECT("'Monthly Resource Report'!"&amp;'HMPL Validation'!J$482021&amp;":"&amp;'HMPL Validation'!J$482022),'HMPL Validation'!J$482023,FALSE)),0,HLOOKUP($B152,INDIRECT("'Monthly Resource Report'!"&amp;'HMPL Validation'!J$482021&amp;":"&amp;'HMPL Validation'!J$482022),'HMPL Validation'!J$482023,FALSE))</f>
        <v>0.49122573003062769</v>
      </c>
      <c r="L152" s="301">
        <v>45809</v>
      </c>
      <c r="M152" s="294">
        <v>152</v>
      </c>
      <c r="N152" s="297">
        <v>6.2601661378433455</v>
      </c>
      <c r="O152" s="299">
        <v>7.0000000000000007E-2</v>
      </c>
      <c r="P152" s="295">
        <v>0.49</v>
      </c>
      <c r="Q152" s="294">
        <f ca="1">+IF(ISERROR(HLOOKUP($B152,INDIRECT("'Monthly Resource Report'!"&amp;'HMPL Validation'!Q$482021&amp;":"&amp;'HMPL Validation'!Q$482022),'HMPL Validation'!Q$482023,FALSE)),0,HLOOKUP($B152,INDIRECT("'Monthly Resource Report'!"&amp;'HMPL Validation'!Q$482021&amp;":"&amp;'HMPL Validation'!Q$482022),'HMPL Validation'!Q$482023,FALSE))</f>
        <v>152</v>
      </c>
      <c r="R152" s="297">
        <f ca="1">+IF(ISERROR(HLOOKUP($B152,INDIRECT("'Monthly Resource Report'!"&amp;'HMPL Validation'!R$482021&amp;":"&amp;'HMPL Validation'!R$482022),'HMPL Validation'!R$482023,FALSE)),0,HLOOKUP($B152,INDIRECT("'Monthly Resource Report'!"&amp;'HMPL Validation'!R$482021&amp;":"&amp;'HMPL Validation'!R$482022),'HMPL Validation'!R$482023,FALSE))</f>
        <v>6.2600045604834111</v>
      </c>
      <c r="S152" s="317">
        <f ca="1">+IF(ISERROR(HLOOKUP($B152,INDIRECT("'Monthly Resource Report'!"&amp;'HMPL Validation'!S$482021&amp;":"&amp;'HMPL Validation'!S$482022),'HMPL Validation'!S$482023,FALSE)),0,HLOOKUP($B152,INDIRECT("'Monthly Resource Report'!"&amp;'HMPL Validation'!S$482021&amp;":"&amp;'HMPL Validation'!S$482022),'HMPL Validation'!S$482023,FALSE))</f>
        <v>6.9847721074892385E-2</v>
      </c>
      <c r="T152" s="318">
        <f ca="1">+IF(ISERROR(HLOOKUP($B152,INDIRECT("'Monthly Resource Report'!"&amp;'HMPL Validation'!T$482021&amp;":"&amp;'HMPL Validation'!T$482022),'HMPL Validation'!T$482023,FALSE)),0,HLOOKUP($B152,INDIRECT("'Monthly Resource Report'!"&amp;'HMPL Validation'!T$482021&amp;":"&amp;'HMPL Validation'!T$482022),'HMPL Validation'!T$482023,FALSE))</f>
        <v>0.49130049357303296</v>
      </c>
    </row>
    <row r="153" spans="2:20" s="461" customFormat="1">
      <c r="B153" s="301">
        <v>45839</v>
      </c>
      <c r="C153" s="294">
        <v>153</v>
      </c>
      <c r="D153" s="297">
        <v>6.2601661378433455</v>
      </c>
      <c r="E153" s="299">
        <v>7.0000000000000007E-2</v>
      </c>
      <c r="F153" s="295">
        <v>0.49</v>
      </c>
      <c r="G153" s="294">
        <f ca="1">+IF(ISERROR(HLOOKUP($B153,INDIRECT("'Monthly Resource Report'!"&amp;'HMPL Validation'!G$482021&amp;":"&amp;'HMPL Validation'!G$482022),'HMPL Validation'!G$482023,FALSE)),0,HLOOKUP($B153,INDIRECT("'Monthly Resource Report'!"&amp;'HMPL Validation'!G$482021&amp;":"&amp;'HMPL Validation'!G$482022),'HMPL Validation'!G$482023,FALSE))</f>
        <v>153</v>
      </c>
      <c r="H153" s="297">
        <f ca="1">+IF(ISERROR(HLOOKUP($B153,INDIRECT("'Monthly Resource Report'!"&amp;'HMPL Validation'!H$482021&amp;":"&amp;'HMPL Validation'!H$482022),'HMPL Validation'!H$482023,FALSE)),0,HLOOKUP($B153,INDIRECT("'Monthly Resource Report'!"&amp;'HMPL Validation'!H$482021&amp;":"&amp;'HMPL Validation'!H$482022),'HMPL Validation'!H$482023,FALSE))</f>
        <v>6.2600047583903047</v>
      </c>
      <c r="I153" s="317">
        <f ca="1">+IF(ISERROR(HLOOKUP($B153,INDIRECT("'Monthly Resource Report'!"&amp;'HMPL Validation'!I$482021&amp;":"&amp;'HMPL Validation'!I$482022),'HMPL Validation'!I$482023,FALSE)),0,HLOOKUP($B153,INDIRECT("'Monthly Resource Report'!"&amp;'HMPL Validation'!I$482021&amp;":"&amp;'HMPL Validation'!I$482022),'HMPL Validation'!I$482023,FALSE))</f>
        <v>6.9877321940864157E-2</v>
      </c>
      <c r="J153" s="318">
        <f ca="1">+IF(ISERROR(HLOOKUP($B153,INDIRECT("'Monthly Resource Report'!"&amp;'HMPL Validation'!J$482021&amp;":"&amp;'HMPL Validation'!J$482022),'HMPL Validation'!J$482023,FALSE)),0,HLOOKUP($B153,INDIRECT("'Monthly Resource Report'!"&amp;'HMPL Validation'!J$482021&amp;":"&amp;'HMPL Validation'!J$482022),'HMPL Validation'!J$482023,FALSE))</f>
        <v>0.49117006586233836</v>
      </c>
      <c r="L153" s="301">
        <v>45839</v>
      </c>
      <c r="M153" s="294">
        <v>152</v>
      </c>
      <c r="N153" s="297">
        <v>6.2601661378433455</v>
      </c>
      <c r="O153" s="299">
        <v>7.0000000000000007E-2</v>
      </c>
      <c r="P153" s="295">
        <v>0.49</v>
      </c>
      <c r="Q153" s="294">
        <f ca="1">+IF(ISERROR(HLOOKUP($B153,INDIRECT("'Monthly Resource Report'!"&amp;'HMPL Validation'!Q$482021&amp;":"&amp;'HMPL Validation'!Q$482022),'HMPL Validation'!Q$482023,FALSE)),0,HLOOKUP($B153,INDIRECT("'Monthly Resource Report'!"&amp;'HMPL Validation'!Q$482021&amp;":"&amp;'HMPL Validation'!Q$482022),'HMPL Validation'!Q$482023,FALSE))</f>
        <v>152</v>
      </c>
      <c r="R153" s="297">
        <f ca="1">+IF(ISERROR(HLOOKUP($B153,INDIRECT("'Monthly Resource Report'!"&amp;'HMPL Validation'!R$482021&amp;":"&amp;'HMPL Validation'!R$482022),'HMPL Validation'!R$482023,FALSE)),0,HLOOKUP($B153,INDIRECT("'Monthly Resource Report'!"&amp;'HMPL Validation'!R$482021&amp;":"&amp;'HMPL Validation'!R$482022),'HMPL Validation'!R$482023,FALSE))</f>
        <v>6.260005084469725</v>
      </c>
      <c r="S153" s="317">
        <f ca="1">+IF(ISERROR(HLOOKUP($B153,INDIRECT("'Monthly Resource Report'!"&amp;'HMPL Validation'!S$482021&amp;":"&amp;'HMPL Validation'!S$482022),'HMPL Validation'!S$482023,FALSE)),0,HLOOKUP($B153,INDIRECT("'Monthly Resource Report'!"&amp;'HMPL Validation'!S$482021&amp;":"&amp;'HMPL Validation'!S$482022),'HMPL Validation'!S$482023,FALSE))</f>
        <v>6.9899102212474043E-2</v>
      </c>
      <c r="T153" s="318">
        <f ca="1">+IF(ISERROR(HLOOKUP($B153,INDIRECT("'Monthly Resource Report'!"&amp;'HMPL Validation'!T$482021&amp;":"&amp;'HMPL Validation'!T$482022),'HMPL Validation'!T$482023,FALSE)),0,HLOOKUP($B153,INDIRECT("'Monthly Resource Report'!"&amp;'HMPL Validation'!T$482021&amp;":"&amp;'HMPL Validation'!T$482022),'HMPL Validation'!T$482023,FALSE))</f>
        <v>0.49167050103395576</v>
      </c>
    </row>
    <row r="154" spans="2:20" s="461" customFormat="1">
      <c r="B154" s="301">
        <v>45870</v>
      </c>
      <c r="C154" s="294">
        <v>153</v>
      </c>
      <c r="D154" s="297">
        <v>6.2601661378433455</v>
      </c>
      <c r="E154" s="299">
        <v>7.0000000000000007E-2</v>
      </c>
      <c r="F154" s="295">
        <v>0.49</v>
      </c>
      <c r="G154" s="294">
        <f ca="1">+IF(ISERROR(HLOOKUP($B154,INDIRECT("'Monthly Resource Report'!"&amp;'HMPL Validation'!G$482021&amp;":"&amp;'HMPL Validation'!G$482022),'HMPL Validation'!G$482023,FALSE)),0,HLOOKUP($B154,INDIRECT("'Monthly Resource Report'!"&amp;'HMPL Validation'!G$482021&amp;":"&amp;'HMPL Validation'!G$482022),'HMPL Validation'!G$482023,FALSE))</f>
        <v>153</v>
      </c>
      <c r="H154" s="297">
        <f ca="1">+IF(ISERROR(HLOOKUP($B154,INDIRECT("'Monthly Resource Report'!"&amp;'HMPL Validation'!H$482021&amp;":"&amp;'HMPL Validation'!H$482022),'HMPL Validation'!H$482023,FALSE)),0,HLOOKUP($B154,INDIRECT("'Monthly Resource Report'!"&amp;'HMPL Validation'!H$482021&amp;":"&amp;'HMPL Validation'!H$482022),'HMPL Validation'!H$482023,FALSE))</f>
        <v>6.2600036947369446</v>
      </c>
      <c r="I154" s="317">
        <f ca="1">+IF(ISERROR(HLOOKUP($B154,INDIRECT("'Monthly Resource Report'!"&amp;'HMPL Validation'!I$482021&amp;":"&amp;'HMPL Validation'!I$482022),'HMPL Validation'!I$482023,FALSE)),0,HLOOKUP($B154,INDIRECT("'Monthly Resource Report'!"&amp;'HMPL Validation'!I$482021&amp;":"&amp;'HMPL Validation'!I$482022),'HMPL Validation'!I$482023,FALSE))</f>
        <v>6.9891202514990355E-2</v>
      </c>
      <c r="J154" s="318">
        <f ca="1">+IF(ISERROR(HLOOKUP($B154,INDIRECT("'Monthly Resource Report'!"&amp;'HMPL Validation'!J$482021&amp;":"&amp;'HMPL Validation'!J$482022),'HMPL Validation'!J$482023,FALSE)),0,HLOOKUP($B154,INDIRECT("'Monthly Resource Report'!"&amp;'HMPL Validation'!J$482021&amp;":"&amp;'HMPL Validation'!J$482022),'HMPL Validation'!J$482023,FALSE))</f>
        <v>0.49117983989701552</v>
      </c>
      <c r="L154" s="301">
        <v>45870</v>
      </c>
      <c r="M154" s="294">
        <v>152</v>
      </c>
      <c r="N154" s="297">
        <v>6.2601661378433455</v>
      </c>
      <c r="O154" s="299">
        <v>7.0000000000000007E-2</v>
      </c>
      <c r="P154" s="295">
        <v>0.49</v>
      </c>
      <c r="Q154" s="294">
        <f ca="1">+IF(ISERROR(HLOOKUP($B154,INDIRECT("'Monthly Resource Report'!"&amp;'HMPL Validation'!Q$482021&amp;":"&amp;'HMPL Validation'!Q$482022),'HMPL Validation'!Q$482023,FALSE)),0,HLOOKUP($B154,INDIRECT("'Monthly Resource Report'!"&amp;'HMPL Validation'!Q$482021&amp;":"&amp;'HMPL Validation'!Q$482022),'HMPL Validation'!Q$482023,FALSE))</f>
        <v>152</v>
      </c>
      <c r="R154" s="297">
        <f ca="1">+IF(ISERROR(HLOOKUP($B154,INDIRECT("'Monthly Resource Report'!"&amp;'HMPL Validation'!R$482021&amp;":"&amp;'HMPL Validation'!R$482022),'HMPL Validation'!R$482023,FALSE)),0,HLOOKUP($B154,INDIRECT("'Monthly Resource Report'!"&amp;'HMPL Validation'!R$482021&amp;":"&amp;'HMPL Validation'!R$482022),'HMPL Validation'!R$482023,FALSE))</f>
        <v>6.2600042915555703</v>
      </c>
      <c r="S154" s="317">
        <f ca="1">+IF(ISERROR(HLOOKUP($B154,INDIRECT("'Monthly Resource Report'!"&amp;'HMPL Validation'!S$482021&amp;":"&amp;'HMPL Validation'!S$482022),'HMPL Validation'!S$482023,FALSE)),0,HLOOKUP($B154,INDIRECT("'Monthly Resource Report'!"&amp;'HMPL Validation'!S$482021&amp;":"&amp;'HMPL Validation'!S$482022),'HMPL Validation'!S$482023,FALSE))</f>
        <v>6.989651353813163E-2</v>
      </c>
      <c r="T154" s="318">
        <f ca="1">+IF(ISERROR(HLOOKUP($B154,INDIRECT("'Monthly Resource Report'!"&amp;'HMPL Validation'!T$482021&amp;":"&amp;'HMPL Validation'!T$482022),'HMPL Validation'!T$482023,FALSE)),0,HLOOKUP($B154,INDIRECT("'Monthly Resource Report'!"&amp;'HMPL Validation'!T$482021&amp;":"&amp;'HMPL Validation'!T$482022),'HMPL Validation'!T$482023,FALSE))</f>
        <v>0.49167091460731599</v>
      </c>
    </row>
    <row r="155" spans="2:20" s="461" customFormat="1">
      <c r="B155" s="301">
        <v>45901</v>
      </c>
      <c r="C155" s="294">
        <v>153</v>
      </c>
      <c r="D155" s="297">
        <v>6.2601661378433455</v>
      </c>
      <c r="E155" s="299">
        <v>7.0000000000000007E-2</v>
      </c>
      <c r="F155" s="295">
        <v>0.49</v>
      </c>
      <c r="G155" s="294">
        <f ca="1">+IF(ISERROR(HLOOKUP($B155,INDIRECT("'Monthly Resource Report'!"&amp;'HMPL Validation'!G$482021&amp;":"&amp;'HMPL Validation'!G$482022),'HMPL Validation'!G$482023,FALSE)),0,HLOOKUP($B155,INDIRECT("'Monthly Resource Report'!"&amp;'HMPL Validation'!G$482021&amp;":"&amp;'HMPL Validation'!G$482022),'HMPL Validation'!G$482023,FALSE))</f>
        <v>153</v>
      </c>
      <c r="H155" s="297">
        <f ca="1">+IF(ISERROR(HLOOKUP($B155,INDIRECT("'Monthly Resource Report'!"&amp;'HMPL Validation'!H$482021&amp;":"&amp;'HMPL Validation'!H$482022),'HMPL Validation'!H$482023,FALSE)),0,HLOOKUP($B155,INDIRECT("'Monthly Resource Report'!"&amp;'HMPL Validation'!H$482021&amp;":"&amp;'HMPL Validation'!H$482022),'HMPL Validation'!H$482023,FALSE))</f>
        <v>6.2600024533355141</v>
      </c>
      <c r="I155" s="317">
        <f ca="1">+IF(ISERROR(HLOOKUP($B155,INDIRECT("'Monthly Resource Report'!"&amp;'HMPL Validation'!I$482021&amp;":"&amp;'HMPL Validation'!I$482022),'HMPL Validation'!I$482023,FALSE)),0,HLOOKUP($B155,INDIRECT("'Monthly Resource Report'!"&amp;'HMPL Validation'!I$482021&amp;":"&amp;'HMPL Validation'!I$482022),'HMPL Validation'!I$482023,FALSE))</f>
        <v>6.9838333605991787E-2</v>
      </c>
      <c r="J155" s="318">
        <f ca="1">+IF(ISERROR(HLOOKUP($B155,INDIRECT("'Monthly Resource Report'!"&amp;'HMPL Validation'!J$482021&amp;":"&amp;'HMPL Validation'!J$482022),'HMPL Validation'!J$482023,FALSE)),0,HLOOKUP($B155,INDIRECT("'Monthly Resource Report'!"&amp;'HMPL Validation'!J$482021&amp;":"&amp;'HMPL Validation'!J$482022),'HMPL Validation'!J$482023,FALSE))</f>
        <v>0.49092684750885784</v>
      </c>
      <c r="L155" s="301">
        <v>45901</v>
      </c>
      <c r="M155" s="294">
        <v>152</v>
      </c>
      <c r="N155" s="297">
        <v>6.2601661378433455</v>
      </c>
      <c r="O155" s="299">
        <v>7.0000000000000007E-2</v>
      </c>
      <c r="P155" s="295">
        <v>0.49</v>
      </c>
      <c r="Q155" s="294">
        <f ca="1">+IF(ISERROR(HLOOKUP($B155,INDIRECT("'Monthly Resource Report'!"&amp;'HMPL Validation'!Q$482021&amp;":"&amp;'HMPL Validation'!Q$482022),'HMPL Validation'!Q$482023,FALSE)),0,HLOOKUP($B155,INDIRECT("'Monthly Resource Report'!"&amp;'HMPL Validation'!Q$482021&amp;":"&amp;'HMPL Validation'!Q$482022),'HMPL Validation'!Q$482023,FALSE))</f>
        <v>152</v>
      </c>
      <c r="R155" s="297">
        <f ca="1">+IF(ISERROR(HLOOKUP($B155,INDIRECT("'Monthly Resource Report'!"&amp;'HMPL Validation'!R$482021&amp;":"&amp;'HMPL Validation'!R$482022),'HMPL Validation'!R$482023,FALSE)),0,HLOOKUP($B155,INDIRECT("'Monthly Resource Report'!"&amp;'HMPL Validation'!R$482021&amp;":"&amp;'HMPL Validation'!R$482022),'HMPL Validation'!R$482023,FALSE))</f>
        <v>6.2600050882129992</v>
      </c>
      <c r="S155" s="317">
        <f ca="1">+IF(ISERROR(HLOOKUP($B155,INDIRECT("'Monthly Resource Report'!"&amp;'HMPL Validation'!S$482021&amp;":"&amp;'HMPL Validation'!S$482022),'HMPL Validation'!S$482023,FALSE)),0,HLOOKUP($B155,INDIRECT("'Monthly Resource Report'!"&amp;'HMPL Validation'!S$482021&amp;":"&amp;'HMPL Validation'!S$482022),'HMPL Validation'!S$482023,FALSE))</f>
        <v>6.9844773190294543E-2</v>
      </c>
      <c r="T155" s="318">
        <f ca="1">+IF(ISERROR(HLOOKUP($B155,INDIRECT("'Monthly Resource Report'!"&amp;'HMPL Validation'!T$482021&amp;":"&amp;'HMPL Validation'!T$482022),'HMPL Validation'!T$482023,FALSE)),0,HLOOKUP($B155,INDIRECT("'Monthly Resource Report'!"&amp;'HMPL Validation'!T$482021&amp;":"&amp;'HMPL Validation'!T$482022),'HMPL Validation'!T$482023,FALSE))</f>
        <v>0.4917546194311283</v>
      </c>
    </row>
    <row r="156" spans="2:20" s="461" customFormat="1">
      <c r="B156" s="301">
        <v>45931</v>
      </c>
      <c r="C156" s="294">
        <v>153</v>
      </c>
      <c r="D156" s="297">
        <v>6.2601661378433455</v>
      </c>
      <c r="E156" s="299">
        <v>7.0000000000000007E-2</v>
      </c>
      <c r="F156" s="295">
        <v>0.49</v>
      </c>
      <c r="G156" s="294">
        <f ca="1">+IF(ISERROR(HLOOKUP($B156,INDIRECT("'Monthly Resource Report'!"&amp;'HMPL Validation'!G$482021&amp;":"&amp;'HMPL Validation'!G$482022),'HMPL Validation'!G$482023,FALSE)),0,HLOOKUP($B156,INDIRECT("'Monthly Resource Report'!"&amp;'HMPL Validation'!G$482021&amp;":"&amp;'HMPL Validation'!G$482022),'HMPL Validation'!G$482023,FALSE))</f>
        <v>153</v>
      </c>
      <c r="H156" s="297">
        <f ca="1">+IF(ISERROR(HLOOKUP($B156,INDIRECT("'Monthly Resource Report'!"&amp;'HMPL Validation'!H$482021&amp;":"&amp;'HMPL Validation'!H$482022),'HMPL Validation'!H$482023,FALSE)),0,HLOOKUP($B156,INDIRECT("'Monthly Resource Report'!"&amp;'HMPL Validation'!H$482021&amp;":"&amp;'HMPL Validation'!H$482022),'HMPL Validation'!H$482023,FALSE))</f>
        <v>6.2600017760061561</v>
      </c>
      <c r="I156" s="317">
        <f ca="1">+IF(ISERROR(HLOOKUP($B156,INDIRECT("'Monthly Resource Report'!"&amp;'HMPL Validation'!I$482021&amp;":"&amp;'HMPL Validation'!I$482022),'HMPL Validation'!I$482023,FALSE)),0,HLOOKUP($B156,INDIRECT("'Monthly Resource Report'!"&amp;'HMPL Validation'!I$482021&amp;":"&amp;'HMPL Validation'!I$482022),'HMPL Validation'!I$482023,FALSE))</f>
        <v>6.9844888649954917E-2</v>
      </c>
      <c r="J156" s="318">
        <f ca="1">+IF(ISERROR(HLOOKUP($B156,INDIRECT("'Monthly Resource Report'!"&amp;'HMPL Validation'!J$482021&amp;":"&amp;'HMPL Validation'!J$482022),'HMPL Validation'!J$482023,FALSE)),0,HLOOKUP($B156,INDIRECT("'Monthly Resource Report'!"&amp;'HMPL Validation'!J$482021&amp;":"&amp;'HMPL Validation'!J$482022),'HMPL Validation'!J$482023,FALSE))</f>
        <v>0.49148486249686363</v>
      </c>
      <c r="L156" s="301">
        <v>45931</v>
      </c>
      <c r="M156" s="294">
        <v>152</v>
      </c>
      <c r="N156" s="297">
        <v>6.2601661378433455</v>
      </c>
      <c r="O156" s="299">
        <v>7.0000000000000007E-2</v>
      </c>
      <c r="P156" s="295">
        <v>0.49</v>
      </c>
      <c r="Q156" s="294">
        <f ca="1">+IF(ISERROR(HLOOKUP($B156,INDIRECT("'Monthly Resource Report'!"&amp;'HMPL Validation'!Q$482021&amp;":"&amp;'HMPL Validation'!Q$482022),'HMPL Validation'!Q$482023,FALSE)),0,HLOOKUP($B156,INDIRECT("'Monthly Resource Report'!"&amp;'HMPL Validation'!Q$482021&amp;":"&amp;'HMPL Validation'!Q$482022),'HMPL Validation'!Q$482023,FALSE))</f>
        <v>152</v>
      </c>
      <c r="R156" s="297">
        <f ca="1">+IF(ISERROR(HLOOKUP($B156,INDIRECT("'Monthly Resource Report'!"&amp;'HMPL Validation'!R$482021&amp;":"&amp;'HMPL Validation'!R$482022),'HMPL Validation'!R$482023,FALSE)),0,HLOOKUP($B156,INDIRECT("'Monthly Resource Report'!"&amp;'HMPL Validation'!R$482021&amp;":"&amp;'HMPL Validation'!R$482022),'HMPL Validation'!R$482023,FALSE))</f>
        <v>6.2600048529613126</v>
      </c>
      <c r="S156" s="317">
        <f ca="1">+IF(ISERROR(HLOOKUP($B156,INDIRECT("'Monthly Resource Report'!"&amp;'HMPL Validation'!S$482021&amp;":"&amp;'HMPL Validation'!S$482022),'HMPL Validation'!S$482023,FALSE)),0,HLOOKUP($B156,INDIRECT("'Monthly Resource Report'!"&amp;'HMPL Validation'!S$482021&amp;":"&amp;'HMPL Validation'!S$482022),'HMPL Validation'!S$482023,FALSE))</f>
        <v>6.9849917173394754E-2</v>
      </c>
      <c r="T156" s="318">
        <f ca="1">+IF(ISERROR(HLOOKUP($B156,INDIRECT("'Monthly Resource Report'!"&amp;'HMPL Validation'!T$482021&amp;":"&amp;'HMPL Validation'!T$482022),'HMPL Validation'!T$482023,FALSE)),0,HLOOKUP($B156,INDIRECT("'Monthly Resource Report'!"&amp;'HMPL Validation'!T$482021&amp;":"&amp;'HMPL Validation'!T$482022),'HMPL Validation'!T$482023,FALSE))</f>
        <v>0.49126619730465421</v>
      </c>
    </row>
    <row r="157" spans="2:20" s="461" customFormat="1">
      <c r="B157" s="301">
        <v>45962</v>
      </c>
      <c r="C157" s="294">
        <v>153</v>
      </c>
      <c r="D157" s="297">
        <v>6.2601661378433455</v>
      </c>
      <c r="E157" s="299">
        <v>7.0000000000000007E-2</v>
      </c>
      <c r="F157" s="295">
        <v>0.49</v>
      </c>
      <c r="G157" s="294">
        <f ca="1">+IF(ISERROR(HLOOKUP($B157,INDIRECT("'Monthly Resource Report'!"&amp;'HMPL Validation'!G$482021&amp;":"&amp;'HMPL Validation'!G$482022),'HMPL Validation'!G$482023,FALSE)),0,HLOOKUP($B157,INDIRECT("'Monthly Resource Report'!"&amp;'HMPL Validation'!G$482021&amp;":"&amp;'HMPL Validation'!G$482022),'HMPL Validation'!G$482023,FALSE))</f>
        <v>153</v>
      </c>
      <c r="H157" s="297">
        <f ca="1">+IF(ISERROR(HLOOKUP($B157,INDIRECT("'Monthly Resource Report'!"&amp;'HMPL Validation'!H$482021&amp;":"&amp;'HMPL Validation'!H$482022),'HMPL Validation'!H$482023,FALSE)),0,HLOOKUP($B157,INDIRECT("'Monthly Resource Report'!"&amp;'HMPL Validation'!H$482021&amp;":"&amp;'HMPL Validation'!H$482022),'HMPL Validation'!H$482023,FALSE))</f>
        <v>6.2600029240650557</v>
      </c>
      <c r="I157" s="317">
        <f ca="1">+IF(ISERROR(HLOOKUP($B157,INDIRECT("'Monthly Resource Report'!"&amp;'HMPL Validation'!I$482021&amp;":"&amp;'HMPL Validation'!I$482022),'HMPL Validation'!I$482023,FALSE)),0,HLOOKUP($B157,INDIRECT("'Monthly Resource Report'!"&amp;'HMPL Validation'!I$482021&amp;":"&amp;'HMPL Validation'!I$482022),'HMPL Validation'!I$482023,FALSE))</f>
        <v>6.9879023455092726E-2</v>
      </c>
      <c r="J157" s="318">
        <f ca="1">+IF(ISERROR(HLOOKUP($B157,INDIRECT("'Monthly Resource Report'!"&amp;'HMPL Validation'!J$482021&amp;":"&amp;'HMPL Validation'!J$482022),'HMPL Validation'!J$482023,FALSE)),0,HLOOKUP($B157,INDIRECT("'Monthly Resource Report'!"&amp;'HMPL Validation'!J$482021&amp;":"&amp;'HMPL Validation'!J$482022),'HMPL Validation'!J$482023,FALSE))</f>
        <v>0.49122213500547185</v>
      </c>
      <c r="L157" s="301">
        <v>45962</v>
      </c>
      <c r="M157" s="294">
        <v>152</v>
      </c>
      <c r="N157" s="297">
        <v>6.2601661378433455</v>
      </c>
      <c r="O157" s="299">
        <v>7.0000000000000007E-2</v>
      </c>
      <c r="P157" s="295">
        <v>0.49</v>
      </c>
      <c r="Q157" s="294">
        <f ca="1">+IF(ISERROR(HLOOKUP($B157,INDIRECT("'Monthly Resource Report'!"&amp;'HMPL Validation'!Q$482021&amp;":"&amp;'HMPL Validation'!Q$482022),'HMPL Validation'!Q$482023,FALSE)),0,HLOOKUP($B157,INDIRECT("'Monthly Resource Report'!"&amp;'HMPL Validation'!Q$482021&amp;":"&amp;'HMPL Validation'!Q$482022),'HMPL Validation'!Q$482023,FALSE))</f>
        <v>152</v>
      </c>
      <c r="R157" s="297">
        <f ca="1">+IF(ISERROR(HLOOKUP($B157,INDIRECT("'Monthly Resource Report'!"&amp;'HMPL Validation'!R$482021&amp;":"&amp;'HMPL Validation'!R$482022),'HMPL Validation'!R$482023,FALSE)),0,HLOOKUP($B157,INDIRECT("'Monthly Resource Report'!"&amp;'HMPL Validation'!R$482021&amp;":"&amp;'HMPL Validation'!R$482022),'HMPL Validation'!R$482023,FALSE))</f>
        <v>6.2600057735530035</v>
      </c>
      <c r="S157" s="317">
        <f ca="1">+IF(ISERROR(HLOOKUP($B157,INDIRECT("'Monthly Resource Report'!"&amp;'HMPL Validation'!S$482021&amp;":"&amp;'HMPL Validation'!S$482022),'HMPL Validation'!S$482023,FALSE)),0,HLOOKUP($B157,INDIRECT("'Monthly Resource Report'!"&amp;'HMPL Validation'!S$482021&amp;":"&amp;'HMPL Validation'!S$482022),'HMPL Validation'!S$482023,FALSE))</f>
        <v>6.9874120529120329E-2</v>
      </c>
      <c r="T157" s="318">
        <f ca="1">+IF(ISERROR(HLOOKUP($B157,INDIRECT("'Monthly Resource Report'!"&amp;'HMPL Validation'!T$482021&amp;":"&amp;'HMPL Validation'!T$482022),'HMPL Validation'!T$482023,FALSE)),0,HLOOKUP($B157,INDIRECT("'Monthly Resource Report'!"&amp;'HMPL Validation'!T$482021&amp;":"&amp;'HMPL Validation'!T$482022),'HMPL Validation'!T$482023,FALSE))</f>
        <v>0.4913053299573612</v>
      </c>
    </row>
    <row r="158" spans="2:20" s="461" customFormat="1">
      <c r="B158" s="301">
        <v>45992</v>
      </c>
      <c r="C158" s="294">
        <v>153</v>
      </c>
      <c r="D158" s="297">
        <v>6.2601661378433455</v>
      </c>
      <c r="E158" s="299">
        <v>7.0000000000000007E-2</v>
      </c>
      <c r="F158" s="295">
        <v>0.49</v>
      </c>
      <c r="G158" s="294">
        <f ca="1">+IF(ISERROR(HLOOKUP($B158,INDIRECT("'Monthly Resource Report'!"&amp;'HMPL Validation'!G$482021&amp;":"&amp;'HMPL Validation'!G$482022),'HMPL Validation'!G$482023,FALSE)),0,HLOOKUP($B158,INDIRECT("'Monthly Resource Report'!"&amp;'HMPL Validation'!G$482021&amp;":"&amp;'HMPL Validation'!G$482022),'HMPL Validation'!G$482023,FALSE))</f>
        <v>153</v>
      </c>
      <c r="H158" s="297">
        <f ca="1">+IF(ISERROR(HLOOKUP($B158,INDIRECT("'Monthly Resource Report'!"&amp;'HMPL Validation'!H$482021&amp;":"&amp;'HMPL Validation'!H$482022),'HMPL Validation'!H$482023,FALSE)),0,HLOOKUP($B158,INDIRECT("'Monthly Resource Report'!"&amp;'HMPL Validation'!H$482021&amp;":"&amp;'HMPL Validation'!H$482022),'HMPL Validation'!H$482023,FALSE))</f>
        <v>6.2600040633102436</v>
      </c>
      <c r="I158" s="317">
        <f ca="1">+IF(ISERROR(HLOOKUP($B158,INDIRECT("'Monthly Resource Report'!"&amp;'HMPL Validation'!I$482021&amp;":"&amp;'HMPL Validation'!I$482022),'HMPL Validation'!I$482023,FALSE)),0,HLOOKUP($B158,INDIRECT("'Monthly Resource Report'!"&amp;'HMPL Validation'!I$482021&amp;":"&amp;'HMPL Validation'!I$482022),'HMPL Validation'!I$482023,FALSE))</f>
        <v>6.9893321896135882E-2</v>
      </c>
      <c r="J158" s="318">
        <f ca="1">+IF(ISERROR(HLOOKUP($B158,INDIRECT("'Monthly Resource Report'!"&amp;'HMPL Validation'!J$482021&amp;":"&amp;'HMPL Validation'!J$482022),'HMPL Validation'!J$482023,FALSE)),0,HLOOKUP($B158,INDIRECT("'Monthly Resource Report'!"&amp;'HMPL Validation'!J$482021&amp;":"&amp;'HMPL Validation'!J$482022),'HMPL Validation'!J$482023,FALSE))</f>
        <v>0.49175774906651626</v>
      </c>
      <c r="L158" s="301">
        <v>45992</v>
      </c>
      <c r="M158" s="294">
        <v>152</v>
      </c>
      <c r="N158" s="297">
        <v>6.2601661378433455</v>
      </c>
      <c r="O158" s="299">
        <v>7.0000000000000007E-2</v>
      </c>
      <c r="P158" s="295">
        <v>0.49</v>
      </c>
      <c r="Q158" s="294">
        <f ca="1">+IF(ISERROR(HLOOKUP($B158,INDIRECT("'Monthly Resource Report'!"&amp;'HMPL Validation'!Q$482021&amp;":"&amp;'HMPL Validation'!Q$482022),'HMPL Validation'!Q$482023,FALSE)),0,HLOOKUP($B158,INDIRECT("'Monthly Resource Report'!"&amp;'HMPL Validation'!Q$482021&amp;":"&amp;'HMPL Validation'!Q$482022),'HMPL Validation'!Q$482023,FALSE))</f>
        <v>152</v>
      </c>
      <c r="R158" s="297">
        <f ca="1">+IF(ISERROR(HLOOKUP($B158,INDIRECT("'Monthly Resource Report'!"&amp;'HMPL Validation'!R$482021&amp;":"&amp;'HMPL Validation'!R$482022),'HMPL Validation'!R$482023,FALSE)),0,HLOOKUP($B158,INDIRECT("'Monthly Resource Report'!"&amp;'HMPL Validation'!R$482021&amp;":"&amp;'HMPL Validation'!R$482022),'HMPL Validation'!R$482023,FALSE))</f>
        <v>6.2600047724756864</v>
      </c>
      <c r="S158" s="317">
        <f ca="1">+IF(ISERROR(HLOOKUP($B158,INDIRECT("'Monthly Resource Report'!"&amp;'HMPL Validation'!S$482021&amp;":"&amp;'HMPL Validation'!S$482022),'HMPL Validation'!S$482023,FALSE)),0,HLOOKUP($B158,INDIRECT("'Monthly Resource Report'!"&amp;'HMPL Validation'!S$482021&amp;":"&amp;'HMPL Validation'!S$482022),'HMPL Validation'!S$482023,FALSE))</f>
        <v>6.9898499406877215E-2</v>
      </c>
      <c r="T158" s="318">
        <f ca="1">+IF(ISERROR(HLOOKUP($B158,INDIRECT("'Monthly Resource Report'!"&amp;'HMPL Validation'!T$482021&amp;":"&amp;'HMPL Validation'!T$482022),'HMPL Validation'!T$482023,FALSE)),0,HLOOKUP($B158,INDIRECT("'Monthly Resource Report'!"&amp;'HMPL Validation'!T$482021&amp;":"&amp;'HMPL Validation'!T$482022),'HMPL Validation'!T$482023,FALSE))</f>
        <v>0.49212637303958323</v>
      </c>
    </row>
    <row r="159" spans="2:20" s="461" customFormat="1">
      <c r="B159" s="301">
        <v>46023</v>
      </c>
      <c r="C159" s="294">
        <v>153</v>
      </c>
      <c r="D159" s="297">
        <v>6.4341987564753911</v>
      </c>
      <c r="E159" s="299">
        <v>7.0000000000000007E-2</v>
      </c>
      <c r="F159" s="295">
        <v>0.49</v>
      </c>
      <c r="G159" s="294">
        <f ca="1">+IF(ISERROR(HLOOKUP($B159,INDIRECT("'Monthly Resource Report'!"&amp;'HMPL Validation'!G$482021&amp;":"&amp;'HMPL Validation'!G$482022),'HMPL Validation'!G$482023,FALSE)),0,HLOOKUP($B159,INDIRECT("'Monthly Resource Report'!"&amp;'HMPL Validation'!G$482021&amp;":"&amp;'HMPL Validation'!G$482022),'HMPL Validation'!G$482023,FALSE))</f>
        <v>153</v>
      </c>
      <c r="H159" s="297">
        <f ca="1">+IF(ISERROR(HLOOKUP($B159,INDIRECT("'Monthly Resource Report'!"&amp;'HMPL Validation'!H$482021&amp;":"&amp;'HMPL Validation'!H$482022),'HMPL Validation'!H$482023,FALSE)),0,HLOOKUP($B159,INDIRECT("'Monthly Resource Report'!"&amp;'HMPL Validation'!H$482021&amp;":"&amp;'HMPL Validation'!H$482022),'HMPL Validation'!H$482023,FALSE))</f>
        <v>6.4339942071674034</v>
      </c>
      <c r="I159" s="317">
        <f ca="1">+IF(ISERROR(HLOOKUP($B159,INDIRECT("'Monthly Resource Report'!"&amp;'HMPL Validation'!I$482021&amp;":"&amp;'HMPL Validation'!I$482022),'HMPL Validation'!I$482023,FALSE)),0,HLOOKUP($B159,INDIRECT("'Monthly Resource Report'!"&amp;'HMPL Validation'!I$482021&amp;":"&amp;'HMPL Validation'!I$482022),'HMPL Validation'!I$482023,FALSE))</f>
        <v>6.9868242468353187E-2</v>
      </c>
      <c r="J159" s="318">
        <f ca="1">+IF(ISERROR(HLOOKUP($B159,INDIRECT("'Monthly Resource Report'!"&amp;'HMPL Validation'!J$482021&amp;":"&amp;'HMPL Validation'!J$482022),'HMPL Validation'!J$482023,FALSE)),0,HLOOKUP($B159,INDIRECT("'Monthly Resource Report'!"&amp;'HMPL Validation'!J$482021&amp;":"&amp;'HMPL Validation'!J$482022),'HMPL Validation'!J$482023,FALSE))</f>
        <v>0.49089245682310484</v>
      </c>
      <c r="L159" s="301">
        <v>46023</v>
      </c>
      <c r="M159" s="294">
        <v>152</v>
      </c>
      <c r="N159" s="297">
        <v>6.4341987564753911</v>
      </c>
      <c r="O159" s="299">
        <v>7.0000000000000007E-2</v>
      </c>
      <c r="P159" s="295">
        <v>0.49</v>
      </c>
      <c r="Q159" s="294">
        <f ca="1">+IF(ISERROR(HLOOKUP($B159,INDIRECT("'Monthly Resource Report'!"&amp;'HMPL Validation'!Q$482021&amp;":"&amp;'HMPL Validation'!Q$482022),'HMPL Validation'!Q$482023,FALSE)),0,HLOOKUP($B159,INDIRECT("'Monthly Resource Report'!"&amp;'HMPL Validation'!Q$482021&amp;":"&amp;'HMPL Validation'!Q$482022),'HMPL Validation'!Q$482023,FALSE))</f>
        <v>152</v>
      </c>
      <c r="R159" s="297">
        <f ca="1">+IF(ISERROR(HLOOKUP($B159,INDIRECT("'Monthly Resource Report'!"&amp;'HMPL Validation'!R$482021&amp;":"&amp;'HMPL Validation'!R$482022),'HMPL Validation'!R$482023,FALSE)),0,HLOOKUP($B159,INDIRECT("'Monthly Resource Report'!"&amp;'HMPL Validation'!R$482021&amp;":"&amp;'HMPL Validation'!R$482022),'HMPL Validation'!R$482023,FALSE))</f>
        <v>6.4340000280981187</v>
      </c>
      <c r="S159" s="317">
        <f ca="1">+IF(ISERROR(HLOOKUP($B159,INDIRECT("'Monthly Resource Report'!"&amp;'HMPL Validation'!S$482021&amp;":"&amp;'HMPL Validation'!S$482022),'HMPL Validation'!S$482023,FALSE)),0,HLOOKUP($B159,INDIRECT("'Monthly Resource Report'!"&amp;'HMPL Validation'!S$482021&amp;":"&amp;'HMPL Validation'!S$482022),'HMPL Validation'!S$482023,FALSE))</f>
        <v>6.9866288072126151E-2</v>
      </c>
      <c r="T159" s="318">
        <f ca="1">+IF(ISERROR(HLOOKUP($B159,INDIRECT("'Monthly Resource Report'!"&amp;'HMPL Validation'!T$482021&amp;":"&amp;'HMPL Validation'!T$482022),'HMPL Validation'!T$482023,FALSE)),0,HLOOKUP($B159,INDIRECT("'Monthly Resource Report'!"&amp;'HMPL Validation'!T$482021&amp;":"&amp;'HMPL Validation'!T$482022),'HMPL Validation'!T$482023,FALSE))</f>
        <v>0.49126438632704006</v>
      </c>
    </row>
    <row r="160" spans="2:20" s="461" customFormat="1">
      <c r="B160" s="301">
        <v>46054</v>
      </c>
      <c r="C160" s="294">
        <v>153</v>
      </c>
      <c r="D160" s="297">
        <v>6.4341987564753911</v>
      </c>
      <c r="E160" s="299">
        <v>7.0000000000000007E-2</v>
      </c>
      <c r="F160" s="295">
        <v>0.49</v>
      </c>
      <c r="G160" s="294">
        <f ca="1">+IF(ISERROR(HLOOKUP($B160,INDIRECT("'Monthly Resource Report'!"&amp;'HMPL Validation'!G$482021&amp;":"&amp;'HMPL Validation'!G$482022),'HMPL Validation'!G$482023,FALSE)),0,HLOOKUP($B160,INDIRECT("'Monthly Resource Report'!"&amp;'HMPL Validation'!G$482021&amp;":"&amp;'HMPL Validation'!G$482022),'HMPL Validation'!G$482023,FALSE))</f>
        <v>153</v>
      </c>
      <c r="H160" s="297">
        <f ca="1">+IF(ISERROR(HLOOKUP($B160,INDIRECT("'Monthly Resource Report'!"&amp;'HMPL Validation'!H$482021&amp;":"&amp;'HMPL Validation'!H$482022),'HMPL Validation'!H$482023,FALSE)),0,HLOOKUP($B160,INDIRECT("'Monthly Resource Report'!"&amp;'HMPL Validation'!H$482021&amp;":"&amp;'HMPL Validation'!H$482022),'HMPL Validation'!H$482023,FALSE))</f>
        <v>6.4339955265043756</v>
      </c>
      <c r="I160" s="317">
        <f ca="1">+IF(ISERROR(HLOOKUP($B160,INDIRECT("'Monthly Resource Report'!"&amp;'HMPL Validation'!I$482021&amp;":"&amp;'HMPL Validation'!I$482022),'HMPL Validation'!I$482023,FALSE)),0,HLOOKUP($B160,INDIRECT("'Monthly Resource Report'!"&amp;'HMPL Validation'!I$482021&amp;":"&amp;'HMPL Validation'!I$482022),'HMPL Validation'!I$482023,FALSE))</f>
        <v>6.986025360375854E-2</v>
      </c>
      <c r="J160" s="318">
        <f ca="1">+IF(ISERROR(HLOOKUP($B160,INDIRECT("'Monthly Resource Report'!"&amp;'HMPL Validation'!J$482021&amp;":"&amp;'HMPL Validation'!J$482022),'HMPL Validation'!J$482023,FALSE)),0,HLOOKUP($B160,INDIRECT("'Monthly Resource Report'!"&amp;'HMPL Validation'!J$482021&amp;":"&amp;'HMPL Validation'!J$482022),'HMPL Validation'!J$482023,FALSE))</f>
        <v>0.49130964334203187</v>
      </c>
      <c r="L160" s="301">
        <v>46054</v>
      </c>
      <c r="M160" s="294">
        <v>152</v>
      </c>
      <c r="N160" s="297">
        <v>6.4341987564753911</v>
      </c>
      <c r="O160" s="299">
        <v>7.0000000000000007E-2</v>
      </c>
      <c r="P160" s="295">
        <v>0.49</v>
      </c>
      <c r="Q160" s="294">
        <f ca="1">+IF(ISERROR(HLOOKUP($B160,INDIRECT("'Monthly Resource Report'!"&amp;'HMPL Validation'!Q$482021&amp;":"&amp;'HMPL Validation'!Q$482022),'HMPL Validation'!Q$482023,FALSE)),0,HLOOKUP($B160,INDIRECT("'Monthly Resource Report'!"&amp;'HMPL Validation'!Q$482021&amp;":"&amp;'HMPL Validation'!Q$482022),'HMPL Validation'!Q$482023,FALSE))</f>
        <v>152</v>
      </c>
      <c r="R160" s="297">
        <f ca="1">+IF(ISERROR(HLOOKUP($B160,INDIRECT("'Monthly Resource Report'!"&amp;'HMPL Validation'!R$482021&amp;":"&amp;'HMPL Validation'!R$482022),'HMPL Validation'!R$482023,FALSE)),0,HLOOKUP($B160,INDIRECT("'Monthly Resource Report'!"&amp;'HMPL Validation'!R$482021&amp;":"&amp;'HMPL Validation'!R$482022),'HMPL Validation'!R$482023,FALSE))</f>
        <v>6.4340007528536471</v>
      </c>
      <c r="S160" s="317">
        <f ca="1">+IF(ISERROR(HLOOKUP($B160,INDIRECT("'Monthly Resource Report'!"&amp;'HMPL Validation'!S$482021&amp;":"&amp;'HMPL Validation'!S$482022),'HMPL Validation'!S$482023,FALSE)),0,HLOOKUP($B160,INDIRECT("'Monthly Resource Report'!"&amp;'HMPL Validation'!S$482021&amp;":"&amp;'HMPL Validation'!S$482022),'HMPL Validation'!S$482023,FALSE))</f>
        <v>6.9868588361857609E-2</v>
      </c>
      <c r="T160" s="318">
        <f ca="1">+IF(ISERROR(HLOOKUP($B160,INDIRECT("'Monthly Resource Report'!"&amp;'HMPL Validation'!T$482021&amp;":"&amp;'HMPL Validation'!T$482022),'HMPL Validation'!T$482023,FALSE)),0,HLOOKUP($B160,INDIRECT("'Monthly Resource Report'!"&amp;'HMPL Validation'!T$482021&amp;":"&amp;'HMPL Validation'!T$482022),'HMPL Validation'!T$482023,FALSE))</f>
        <v>0.49092615820252961</v>
      </c>
    </row>
    <row r="161" spans="2:20" s="461" customFormat="1">
      <c r="B161" s="301">
        <v>46082</v>
      </c>
      <c r="C161" s="294">
        <v>153</v>
      </c>
      <c r="D161" s="297">
        <v>6.4341987564753911</v>
      </c>
      <c r="E161" s="299">
        <v>7.0000000000000007E-2</v>
      </c>
      <c r="F161" s="295">
        <v>0.49</v>
      </c>
      <c r="G161" s="294">
        <f ca="1">+IF(ISERROR(HLOOKUP($B161,INDIRECT("'Monthly Resource Report'!"&amp;'HMPL Validation'!G$482021&amp;":"&amp;'HMPL Validation'!G$482022),'HMPL Validation'!G$482023,FALSE)),0,HLOOKUP($B161,INDIRECT("'Monthly Resource Report'!"&amp;'HMPL Validation'!G$482021&amp;":"&amp;'HMPL Validation'!G$482022),'HMPL Validation'!G$482023,FALSE))</f>
        <v>153</v>
      </c>
      <c r="H161" s="297">
        <f ca="1">+IF(ISERROR(HLOOKUP($B161,INDIRECT("'Monthly Resource Report'!"&amp;'HMPL Validation'!H$482021&amp;":"&amp;'HMPL Validation'!H$482022),'HMPL Validation'!H$482023,FALSE)),0,HLOOKUP($B161,INDIRECT("'Monthly Resource Report'!"&amp;'HMPL Validation'!H$482021&amp;":"&amp;'HMPL Validation'!H$482022),'HMPL Validation'!H$482023,FALSE))</f>
        <v>6.4339967273268215</v>
      </c>
      <c r="I161" s="317">
        <f ca="1">+IF(ISERROR(HLOOKUP($B161,INDIRECT("'Monthly Resource Report'!"&amp;'HMPL Validation'!I$482021&amp;":"&amp;'HMPL Validation'!I$482022),'HMPL Validation'!I$482023,FALSE)),0,HLOOKUP($B161,INDIRECT("'Monthly Resource Report'!"&amp;'HMPL Validation'!I$482021&amp;":"&amp;'HMPL Validation'!I$482022),'HMPL Validation'!I$482023,FALSE))</f>
        <v>6.9842920669710068E-2</v>
      </c>
      <c r="J161" s="318">
        <f ca="1">+IF(ISERROR(HLOOKUP($B161,INDIRECT("'Monthly Resource Report'!"&amp;'HMPL Validation'!J$482021&amp;":"&amp;'HMPL Validation'!J$482022),'HMPL Validation'!J$482023,FALSE)),0,HLOOKUP($B161,INDIRECT("'Monthly Resource Report'!"&amp;'HMPL Validation'!J$482021&amp;":"&amp;'HMPL Validation'!J$482022),'HMPL Validation'!J$482023,FALSE))</f>
        <v>0.49089752715203094</v>
      </c>
      <c r="L161" s="301">
        <v>46082</v>
      </c>
      <c r="M161" s="294">
        <v>152</v>
      </c>
      <c r="N161" s="297">
        <v>6.4341987564753911</v>
      </c>
      <c r="O161" s="299">
        <v>7.0000000000000007E-2</v>
      </c>
      <c r="P161" s="295">
        <v>0.49</v>
      </c>
      <c r="Q161" s="294">
        <f ca="1">+IF(ISERROR(HLOOKUP($B161,INDIRECT("'Monthly Resource Report'!"&amp;'HMPL Validation'!Q$482021&amp;":"&amp;'HMPL Validation'!Q$482022),'HMPL Validation'!Q$482023,FALSE)),0,HLOOKUP($B161,INDIRECT("'Monthly Resource Report'!"&amp;'HMPL Validation'!Q$482021&amp;":"&amp;'HMPL Validation'!Q$482022),'HMPL Validation'!Q$482023,FALSE))</f>
        <v>152</v>
      </c>
      <c r="R161" s="297">
        <f ca="1">+IF(ISERROR(HLOOKUP($B161,INDIRECT("'Monthly Resource Report'!"&amp;'HMPL Validation'!R$482021&amp;":"&amp;'HMPL Validation'!R$482022),'HMPL Validation'!R$482023,FALSE)),0,HLOOKUP($B161,INDIRECT("'Monthly Resource Report'!"&amp;'HMPL Validation'!R$482021&amp;":"&amp;'HMPL Validation'!R$482022),'HMPL Validation'!R$482023,FALSE))</f>
        <v>6.43399940357933</v>
      </c>
      <c r="S161" s="317">
        <f ca="1">+IF(ISERROR(HLOOKUP($B161,INDIRECT("'Monthly Resource Report'!"&amp;'HMPL Validation'!S$482021&amp;":"&amp;'HMPL Validation'!S$482022),'HMPL Validation'!S$482023,FALSE)),0,HLOOKUP($B161,INDIRECT("'Monthly Resource Report'!"&amp;'HMPL Validation'!S$482021&amp;":"&amp;'HMPL Validation'!S$482022),'HMPL Validation'!S$482023,FALSE))</f>
        <v>6.9839191337370141E-2</v>
      </c>
      <c r="T161" s="318">
        <f ca="1">+IF(ISERROR(HLOOKUP($B161,INDIRECT("'Monthly Resource Report'!"&amp;'HMPL Validation'!T$482021&amp;":"&amp;'HMPL Validation'!T$482022),'HMPL Validation'!T$482023,FALSE)),0,HLOOKUP($B161,INDIRECT("'Monthly Resource Report'!"&amp;'HMPL Validation'!T$482021&amp;":"&amp;'HMPL Validation'!T$482022),'HMPL Validation'!T$482023,FALSE))</f>
        <v>0.49168543070135967</v>
      </c>
    </row>
    <row r="162" spans="2:20" s="461" customFormat="1">
      <c r="B162" s="301">
        <v>46113</v>
      </c>
      <c r="C162" s="294">
        <v>153</v>
      </c>
      <c r="D162" s="297">
        <v>6.4341987564753911</v>
      </c>
      <c r="E162" s="299">
        <v>7.0000000000000007E-2</v>
      </c>
      <c r="F162" s="295">
        <v>0.49</v>
      </c>
      <c r="G162" s="294">
        <f ca="1">+IF(ISERROR(HLOOKUP($B162,INDIRECT("'Monthly Resource Report'!"&amp;'HMPL Validation'!G$482021&amp;":"&amp;'HMPL Validation'!G$482022),'HMPL Validation'!G$482023,FALSE)),0,HLOOKUP($B162,INDIRECT("'Monthly Resource Report'!"&amp;'HMPL Validation'!G$482021&amp;":"&amp;'HMPL Validation'!G$482022),'HMPL Validation'!G$482023,FALSE))</f>
        <v>153</v>
      </c>
      <c r="H162" s="297">
        <f ca="1">+IF(ISERROR(HLOOKUP($B162,INDIRECT("'Monthly Resource Report'!"&amp;'HMPL Validation'!H$482021&amp;":"&amp;'HMPL Validation'!H$482022),'HMPL Validation'!H$482023,FALSE)),0,HLOOKUP($B162,INDIRECT("'Monthly Resource Report'!"&amp;'HMPL Validation'!H$482021&amp;":"&amp;'HMPL Validation'!H$482022),'HMPL Validation'!H$482023,FALSE))</f>
        <v>6.4340020366598782</v>
      </c>
      <c r="I162" s="317">
        <f ca="1">+IF(ISERROR(HLOOKUP($B162,INDIRECT("'Monthly Resource Report'!"&amp;'HMPL Validation'!I$482021&amp;":"&amp;'HMPL Validation'!I$482022),'HMPL Validation'!I$482023,FALSE)),0,HLOOKUP($B162,INDIRECT("'Monthly Resource Report'!"&amp;'HMPL Validation'!I$482021&amp;":"&amp;'HMPL Validation'!I$482022),'HMPL Validation'!I$482023,FALSE))</f>
        <v>6.9807738949914738E-2</v>
      </c>
      <c r="J162" s="318">
        <f ca="1">+IF(ISERROR(HLOOKUP($B162,INDIRECT("'Monthly Resource Report'!"&amp;'HMPL Validation'!J$482021&amp;":"&amp;'HMPL Validation'!J$482022),'HMPL Validation'!J$482023,FALSE)),0,HLOOKUP($B162,INDIRECT("'Monthly Resource Report'!"&amp;'HMPL Validation'!J$482021&amp;":"&amp;'HMPL Validation'!J$482022),'HMPL Validation'!J$482023,FALSE))</f>
        <v>0.49298187614225497</v>
      </c>
      <c r="L162" s="301">
        <v>46113</v>
      </c>
      <c r="M162" s="294">
        <v>152</v>
      </c>
      <c r="N162" s="297">
        <v>6.4341987564753911</v>
      </c>
      <c r="O162" s="299">
        <v>7.0000000000000007E-2</v>
      </c>
      <c r="P162" s="295">
        <v>0.49</v>
      </c>
      <c r="Q162" s="294">
        <f ca="1">+IF(ISERROR(HLOOKUP($B162,INDIRECT("'Monthly Resource Report'!"&amp;'HMPL Validation'!Q$482021&amp;":"&amp;'HMPL Validation'!Q$482022),'HMPL Validation'!Q$482023,FALSE)),0,HLOOKUP($B162,INDIRECT("'Monthly Resource Report'!"&amp;'HMPL Validation'!Q$482021&amp;":"&amp;'HMPL Validation'!Q$482022),'HMPL Validation'!Q$482023,FALSE))</f>
        <v>152</v>
      </c>
      <c r="R162" s="297">
        <f ca="1">+IF(ISERROR(HLOOKUP($B162,INDIRECT("'Monthly Resource Report'!"&amp;'HMPL Validation'!R$482021&amp;":"&amp;'HMPL Validation'!R$482022),'HMPL Validation'!R$482023,FALSE)),0,HLOOKUP($B162,INDIRECT("'Monthly Resource Report'!"&amp;'HMPL Validation'!R$482021&amp;":"&amp;'HMPL Validation'!R$482022),'HMPL Validation'!R$482023,FALSE))</f>
        <v>6.4339998745530957</v>
      </c>
      <c r="S162" s="317">
        <f ca="1">+IF(ISERROR(HLOOKUP($B162,INDIRECT("'Monthly Resource Report'!"&amp;'HMPL Validation'!S$482021&amp;":"&amp;'HMPL Validation'!S$482022),'HMPL Validation'!S$482023,FALSE)),0,HLOOKUP($B162,INDIRECT("'Monthly Resource Report'!"&amp;'HMPL Validation'!S$482021&amp;":"&amp;'HMPL Validation'!S$482022),'HMPL Validation'!S$482023,FALSE))</f>
        <v>6.9835861487461445E-2</v>
      </c>
      <c r="T162" s="318">
        <f ca="1">+IF(ISERROR(HLOOKUP($B162,INDIRECT("'Monthly Resource Report'!"&amp;'HMPL Validation'!T$482021&amp;":"&amp;'HMPL Validation'!T$482022),'HMPL Validation'!T$482023,FALSE)),0,HLOOKUP($B162,INDIRECT("'Monthly Resource Report'!"&amp;'HMPL Validation'!T$482021&amp;":"&amp;'HMPL Validation'!T$482022),'HMPL Validation'!T$482023,FALSE))</f>
        <v>0.49087717932198022</v>
      </c>
    </row>
    <row r="163" spans="2:20" s="461" customFormat="1">
      <c r="B163" s="301">
        <v>46143</v>
      </c>
      <c r="C163" s="294">
        <v>153</v>
      </c>
      <c r="D163" s="297">
        <v>6.4341987564753911</v>
      </c>
      <c r="E163" s="299">
        <v>7.0000000000000007E-2</v>
      </c>
      <c r="F163" s="295">
        <v>0.49</v>
      </c>
      <c r="G163" s="294">
        <f ca="1">+IF(ISERROR(HLOOKUP($B163,INDIRECT("'Monthly Resource Report'!"&amp;'HMPL Validation'!G$482021&amp;":"&amp;'HMPL Validation'!G$482022),'HMPL Validation'!G$482023,FALSE)),0,HLOOKUP($B163,INDIRECT("'Monthly Resource Report'!"&amp;'HMPL Validation'!G$482021&amp;":"&amp;'HMPL Validation'!G$482022),'HMPL Validation'!G$482023,FALSE))</f>
        <v>153</v>
      </c>
      <c r="H163" s="297">
        <f ca="1">+IF(ISERROR(HLOOKUP($B163,INDIRECT("'Monthly Resource Report'!"&amp;'HMPL Validation'!H$482021&amp;":"&amp;'HMPL Validation'!H$482022),'HMPL Validation'!H$482023,FALSE)),0,HLOOKUP($B163,INDIRECT("'Monthly Resource Report'!"&amp;'HMPL Validation'!H$482021&amp;":"&amp;'HMPL Validation'!H$482022),'HMPL Validation'!H$482023,FALSE))</f>
        <v>6.4339993741742578</v>
      </c>
      <c r="I163" s="317">
        <f ca="1">+IF(ISERROR(HLOOKUP($B163,INDIRECT("'Monthly Resource Report'!"&amp;'HMPL Validation'!I$482021&amp;":"&amp;'HMPL Validation'!I$482022),'HMPL Validation'!I$482023,FALSE)),0,HLOOKUP($B163,INDIRECT("'Monthly Resource Report'!"&amp;'HMPL Validation'!I$482021&amp;":"&amp;'HMPL Validation'!I$482022),'HMPL Validation'!I$482023,FALSE))</f>
        <v>6.9770725820945345E-2</v>
      </c>
      <c r="J163" s="318">
        <f ca="1">+IF(ISERROR(HLOOKUP($B163,INDIRECT("'Monthly Resource Report'!"&amp;'HMPL Validation'!J$482021&amp;":"&amp;'HMPL Validation'!J$482022),'HMPL Validation'!J$482023,FALSE)),0,HLOOKUP($B163,INDIRECT("'Monthly Resource Report'!"&amp;'HMPL Validation'!J$482021&amp;":"&amp;'HMPL Validation'!J$482022),'HMPL Validation'!J$482023,FALSE))</f>
        <v>0.49250301676551389</v>
      </c>
      <c r="L163" s="301">
        <v>46143</v>
      </c>
      <c r="M163" s="294">
        <v>152</v>
      </c>
      <c r="N163" s="297">
        <v>6.4341987564753911</v>
      </c>
      <c r="O163" s="299">
        <v>7.0000000000000007E-2</v>
      </c>
      <c r="P163" s="295">
        <v>0.49</v>
      </c>
      <c r="Q163" s="294">
        <f ca="1">+IF(ISERROR(HLOOKUP($B163,INDIRECT("'Monthly Resource Report'!"&amp;'HMPL Validation'!Q$482021&amp;":"&amp;'HMPL Validation'!Q$482022),'HMPL Validation'!Q$482023,FALSE)),0,HLOOKUP($B163,INDIRECT("'Monthly Resource Report'!"&amp;'HMPL Validation'!Q$482021&amp;":"&amp;'HMPL Validation'!Q$482022),'HMPL Validation'!Q$482023,FALSE))</f>
        <v>152</v>
      </c>
      <c r="R163" s="297">
        <f ca="1">+IF(ISERROR(HLOOKUP($B163,INDIRECT("'Monthly Resource Report'!"&amp;'HMPL Validation'!R$482021&amp;":"&amp;'HMPL Validation'!R$482022),'HMPL Validation'!R$482023,FALSE)),0,HLOOKUP($B163,INDIRECT("'Monthly Resource Report'!"&amp;'HMPL Validation'!R$482021&amp;":"&amp;'HMPL Validation'!R$482022),'HMPL Validation'!R$482023,FALSE))</f>
        <v>6.4339996832384401</v>
      </c>
      <c r="S163" s="317">
        <f ca="1">+IF(ISERROR(HLOOKUP($B163,INDIRECT("'Monthly Resource Report'!"&amp;'HMPL Validation'!S$482021&amp;":"&amp;'HMPL Validation'!S$482022),'HMPL Validation'!S$482023,FALSE)),0,HLOOKUP($B163,INDIRECT("'Monthly Resource Report'!"&amp;'HMPL Validation'!S$482021&amp;":"&amp;'HMPL Validation'!S$482022),'HMPL Validation'!S$482023,FALSE))</f>
        <v>6.9821963555068117E-2</v>
      </c>
      <c r="T163" s="318">
        <f ca="1">+IF(ISERROR(HLOOKUP($B163,INDIRECT("'Monthly Resource Report'!"&amp;'HMPL Validation'!T$482021&amp;":"&amp;'HMPL Validation'!T$482022),'HMPL Validation'!T$482023,FALSE)),0,HLOOKUP($B163,INDIRECT("'Monthly Resource Report'!"&amp;'HMPL Validation'!T$482021&amp;":"&amp;'HMPL Validation'!T$482022),'HMPL Validation'!T$482023,FALSE))</f>
        <v>0.49213726906091337</v>
      </c>
    </row>
    <row r="164" spans="2:20" s="461" customFormat="1">
      <c r="B164" s="301">
        <v>46174</v>
      </c>
      <c r="C164" s="294">
        <v>153</v>
      </c>
      <c r="D164" s="297">
        <v>6.4341987564753911</v>
      </c>
      <c r="E164" s="299">
        <v>7.0000000000000007E-2</v>
      </c>
      <c r="F164" s="295">
        <v>0.49</v>
      </c>
      <c r="G164" s="294">
        <f ca="1">+IF(ISERROR(HLOOKUP($B164,INDIRECT("'Monthly Resource Report'!"&amp;'HMPL Validation'!G$482021&amp;":"&amp;'HMPL Validation'!G$482022),'HMPL Validation'!G$482023,FALSE)),0,HLOOKUP($B164,INDIRECT("'Monthly Resource Report'!"&amp;'HMPL Validation'!G$482021&amp;":"&amp;'HMPL Validation'!G$482022),'HMPL Validation'!G$482023,FALSE))</f>
        <v>153</v>
      </c>
      <c r="H164" s="297">
        <f ca="1">+IF(ISERROR(HLOOKUP($B164,INDIRECT("'Monthly Resource Report'!"&amp;'HMPL Validation'!H$482021&amp;":"&amp;'HMPL Validation'!H$482022),'HMPL Validation'!H$482023,FALSE)),0,HLOOKUP($B164,INDIRECT("'Monthly Resource Report'!"&amp;'HMPL Validation'!H$482021&amp;":"&amp;'HMPL Validation'!H$482022),'HMPL Validation'!H$482023,FALSE))</f>
        <v>6.4339972706471436</v>
      </c>
      <c r="I164" s="317">
        <f ca="1">+IF(ISERROR(HLOOKUP($B164,INDIRECT("'Monthly Resource Report'!"&amp;'HMPL Validation'!I$482021&amp;":"&amp;'HMPL Validation'!I$482022),'HMPL Validation'!I$482023,FALSE)),0,HLOOKUP($B164,INDIRECT("'Monthly Resource Report'!"&amp;'HMPL Validation'!I$482021&amp;":"&amp;'HMPL Validation'!I$482022),'HMPL Validation'!I$482023,FALSE))</f>
        <v>6.9828512054298533E-2</v>
      </c>
      <c r="J164" s="318">
        <f ca="1">+IF(ISERROR(HLOOKUP($B164,INDIRECT("'Monthly Resource Report'!"&amp;'HMPL Validation'!J$482021&amp;":"&amp;'HMPL Validation'!J$482022),'HMPL Validation'!J$482023,FALSE)),0,HLOOKUP($B164,INDIRECT("'Monthly Resource Report'!"&amp;'HMPL Validation'!J$482021&amp;":"&amp;'HMPL Validation'!J$482022),'HMPL Validation'!J$482023,FALSE))</f>
        <v>0.49124471957417354</v>
      </c>
      <c r="L164" s="301">
        <v>46174</v>
      </c>
      <c r="M164" s="294">
        <v>152</v>
      </c>
      <c r="N164" s="297">
        <v>6.4341987564753911</v>
      </c>
      <c r="O164" s="299">
        <v>7.0000000000000007E-2</v>
      </c>
      <c r="P164" s="295">
        <v>0.49</v>
      </c>
      <c r="Q164" s="294">
        <f ca="1">+IF(ISERROR(HLOOKUP($B164,INDIRECT("'Monthly Resource Report'!"&amp;'HMPL Validation'!Q$482021&amp;":"&amp;'HMPL Validation'!Q$482022),'HMPL Validation'!Q$482023,FALSE)),0,HLOOKUP($B164,INDIRECT("'Monthly Resource Report'!"&amp;'HMPL Validation'!Q$482021&amp;":"&amp;'HMPL Validation'!Q$482022),'HMPL Validation'!Q$482023,FALSE))</f>
        <v>152</v>
      </c>
      <c r="R164" s="297">
        <f ca="1">+IF(ISERROR(HLOOKUP($B164,INDIRECT("'Monthly Resource Report'!"&amp;'HMPL Validation'!R$482021&amp;":"&amp;'HMPL Validation'!R$482022),'HMPL Validation'!R$482023,FALSE)),0,HLOOKUP($B164,INDIRECT("'Monthly Resource Report'!"&amp;'HMPL Validation'!R$482021&amp;":"&amp;'HMPL Validation'!R$482022),'HMPL Validation'!R$482023,FALSE))</f>
        <v>6.4339991666232619</v>
      </c>
      <c r="S164" s="317">
        <f ca="1">+IF(ISERROR(HLOOKUP($B164,INDIRECT("'Monthly Resource Report'!"&amp;'HMPL Validation'!S$482021&amp;":"&amp;'HMPL Validation'!S$482022),'HMPL Validation'!S$482023,FALSE)),0,HLOOKUP($B164,INDIRECT("'Monthly Resource Report'!"&amp;'HMPL Validation'!S$482021&amp;":"&amp;'HMPL Validation'!S$482022),'HMPL Validation'!S$482023,FALSE))</f>
        <v>6.9855618760535199E-2</v>
      </c>
      <c r="T164" s="318">
        <f ca="1">+IF(ISERROR(HLOOKUP($B164,INDIRECT("'Monthly Resource Report'!"&amp;'HMPL Validation'!T$482021&amp;":"&amp;'HMPL Validation'!T$482022),'HMPL Validation'!T$482023,FALSE)),0,HLOOKUP($B164,INDIRECT("'Monthly Resource Report'!"&amp;'HMPL Validation'!T$482021&amp;":"&amp;'HMPL Validation'!T$482022),'HMPL Validation'!T$482023,FALSE))</f>
        <v>0.49174505149100872</v>
      </c>
    </row>
    <row r="165" spans="2:20" s="461" customFormat="1">
      <c r="B165" s="301">
        <v>46204</v>
      </c>
      <c r="C165" s="294">
        <v>153</v>
      </c>
      <c r="D165" s="297">
        <v>6.4341987564753911</v>
      </c>
      <c r="E165" s="299">
        <v>7.0000000000000007E-2</v>
      </c>
      <c r="F165" s="295">
        <v>0.49</v>
      </c>
      <c r="G165" s="294">
        <f ca="1">+IF(ISERROR(HLOOKUP($B165,INDIRECT("'Monthly Resource Report'!"&amp;'HMPL Validation'!G$482021&amp;":"&amp;'HMPL Validation'!G$482022),'HMPL Validation'!G$482023,FALSE)),0,HLOOKUP($B165,INDIRECT("'Monthly Resource Report'!"&amp;'HMPL Validation'!G$482021&amp;":"&amp;'HMPL Validation'!G$482022),'HMPL Validation'!G$482023,FALSE))</f>
        <v>153</v>
      </c>
      <c r="H165" s="297">
        <f ca="1">+IF(ISERROR(HLOOKUP($B165,INDIRECT("'Monthly Resource Report'!"&amp;'HMPL Validation'!H$482021&amp;":"&amp;'HMPL Validation'!H$482022),'HMPL Validation'!H$482023,FALSE)),0,HLOOKUP($B165,INDIRECT("'Monthly Resource Report'!"&amp;'HMPL Validation'!H$482021&amp;":"&amp;'HMPL Validation'!H$482022),'HMPL Validation'!H$482023,FALSE))</f>
        <v>6.4339955400805913</v>
      </c>
      <c r="I165" s="317">
        <f ca="1">+IF(ISERROR(HLOOKUP($B165,INDIRECT("'Monthly Resource Report'!"&amp;'HMPL Validation'!I$482021&amp;":"&amp;'HMPL Validation'!I$482022),'HMPL Validation'!I$482023,FALSE)),0,HLOOKUP($B165,INDIRECT("'Monthly Resource Report'!"&amp;'HMPL Validation'!I$482021&amp;":"&amp;'HMPL Validation'!I$482022),'HMPL Validation'!I$482023,FALSE))</f>
        <v>6.9873685009789549E-2</v>
      </c>
      <c r="J165" s="318">
        <f ca="1">+IF(ISERROR(HLOOKUP($B165,INDIRECT("'Monthly Resource Report'!"&amp;'HMPL Validation'!J$482021&amp;":"&amp;'HMPL Validation'!J$482022),'HMPL Validation'!J$482023,FALSE)),0,HLOOKUP($B165,INDIRECT("'Monthly Resource Report'!"&amp;'HMPL Validation'!J$482021&amp;":"&amp;'HMPL Validation'!J$482022),'HMPL Validation'!J$482023,FALSE))</f>
        <v>0.49088749523177633</v>
      </c>
      <c r="L165" s="301">
        <v>46204</v>
      </c>
      <c r="M165" s="294">
        <v>152</v>
      </c>
      <c r="N165" s="297">
        <v>6.4341987564753911</v>
      </c>
      <c r="O165" s="299">
        <v>7.0000000000000007E-2</v>
      </c>
      <c r="P165" s="295">
        <v>0.49</v>
      </c>
      <c r="Q165" s="294">
        <f ca="1">+IF(ISERROR(HLOOKUP($B165,INDIRECT("'Monthly Resource Report'!"&amp;'HMPL Validation'!Q$482021&amp;":"&amp;'HMPL Validation'!Q$482022),'HMPL Validation'!Q$482023,FALSE)),0,HLOOKUP($B165,INDIRECT("'Monthly Resource Report'!"&amp;'HMPL Validation'!Q$482021&amp;":"&amp;'HMPL Validation'!Q$482022),'HMPL Validation'!Q$482023,FALSE))</f>
        <v>152</v>
      </c>
      <c r="R165" s="297">
        <f ca="1">+IF(ISERROR(HLOOKUP($B165,INDIRECT("'Monthly Resource Report'!"&amp;'HMPL Validation'!R$482021&amp;":"&amp;'HMPL Validation'!R$482022),'HMPL Validation'!R$482023,FALSE)),0,HLOOKUP($B165,INDIRECT("'Monthly Resource Report'!"&amp;'HMPL Validation'!R$482021&amp;":"&amp;'HMPL Validation'!R$482022),'HMPL Validation'!R$482023,FALSE))</f>
        <v>6.4340015447128511</v>
      </c>
      <c r="S165" s="317">
        <f ca="1">+IF(ISERROR(HLOOKUP($B165,INDIRECT("'Monthly Resource Report'!"&amp;'HMPL Validation'!S$482021&amp;":"&amp;'HMPL Validation'!S$482022),'HMPL Validation'!S$482023,FALSE)),0,HLOOKUP($B165,INDIRECT("'Monthly Resource Report'!"&amp;'HMPL Validation'!S$482021&amp;":"&amp;'HMPL Validation'!S$482022),'HMPL Validation'!S$482023,FALSE))</f>
        <v>6.9867424256468524E-2</v>
      </c>
      <c r="T165" s="318">
        <f ca="1">+IF(ISERROR(HLOOKUP($B165,INDIRECT("'Monthly Resource Report'!"&amp;'HMPL Validation'!T$482021&amp;":"&amp;'HMPL Validation'!T$482022),'HMPL Validation'!T$482023,FALSE)),0,HLOOKUP($B165,INDIRECT("'Monthly Resource Report'!"&amp;'HMPL Validation'!T$482021&amp;":"&amp;'HMPL Validation'!T$482022),'HMPL Validation'!T$482023,FALSE))</f>
        <v>0.4916763987605739</v>
      </c>
    </row>
    <row r="166" spans="2:20" s="461" customFormat="1">
      <c r="B166" s="301">
        <v>46235</v>
      </c>
      <c r="C166" s="294">
        <v>153</v>
      </c>
      <c r="D166" s="297">
        <v>6.4341987564753911</v>
      </c>
      <c r="E166" s="299">
        <v>7.0000000000000007E-2</v>
      </c>
      <c r="F166" s="295">
        <v>0.49</v>
      </c>
      <c r="G166" s="294">
        <f ca="1">+IF(ISERROR(HLOOKUP($B166,INDIRECT("'Monthly Resource Report'!"&amp;'HMPL Validation'!G$482021&amp;":"&amp;'HMPL Validation'!G$482022),'HMPL Validation'!G$482023,FALSE)),0,HLOOKUP($B166,INDIRECT("'Monthly Resource Report'!"&amp;'HMPL Validation'!G$482021&amp;":"&amp;'HMPL Validation'!G$482022),'HMPL Validation'!G$482023,FALSE))</f>
        <v>153</v>
      </c>
      <c r="H166" s="297">
        <f ca="1">+IF(ISERROR(HLOOKUP($B166,INDIRECT("'Monthly Resource Report'!"&amp;'HMPL Validation'!H$482021&amp;":"&amp;'HMPL Validation'!H$482022),'HMPL Validation'!H$482023,FALSE)),0,HLOOKUP($B166,INDIRECT("'Monthly Resource Report'!"&amp;'HMPL Validation'!H$482021&amp;":"&amp;'HMPL Validation'!H$482022),'HMPL Validation'!H$482023,FALSE))</f>
        <v>6.4339974736099954</v>
      </c>
      <c r="I166" s="317">
        <f ca="1">+IF(ISERROR(HLOOKUP($B166,INDIRECT("'Monthly Resource Report'!"&amp;'HMPL Validation'!I$482021&amp;":"&amp;'HMPL Validation'!I$482022),'HMPL Validation'!I$482023,FALSE)),0,HLOOKUP($B166,INDIRECT("'Monthly Resource Report'!"&amp;'HMPL Validation'!I$482021&amp;":"&amp;'HMPL Validation'!I$482022),'HMPL Validation'!I$482023,FALSE))</f>
        <v>6.9857457306189669E-2</v>
      </c>
      <c r="J166" s="318">
        <f ca="1">+IF(ISERROR(HLOOKUP($B166,INDIRECT("'Monthly Resource Report'!"&amp;'HMPL Validation'!J$482021&amp;":"&amp;'HMPL Validation'!J$482022),'HMPL Validation'!J$482023,FALSE)),0,HLOOKUP($B166,INDIRECT("'Monthly Resource Report'!"&amp;'HMPL Validation'!J$482021&amp;":"&amp;'HMPL Validation'!J$482022),'HMPL Validation'!J$482023,FALSE))</f>
        <v>0.49117393556735428</v>
      </c>
      <c r="L166" s="301">
        <v>46235</v>
      </c>
      <c r="M166" s="294">
        <v>152</v>
      </c>
      <c r="N166" s="297">
        <v>6.4341987564753911</v>
      </c>
      <c r="O166" s="299">
        <v>7.0000000000000007E-2</v>
      </c>
      <c r="P166" s="295">
        <v>0.49</v>
      </c>
      <c r="Q166" s="294">
        <f ca="1">+IF(ISERROR(HLOOKUP($B166,INDIRECT("'Monthly Resource Report'!"&amp;'HMPL Validation'!Q$482021&amp;":"&amp;'HMPL Validation'!Q$482022),'HMPL Validation'!Q$482023,FALSE)),0,HLOOKUP($B166,INDIRECT("'Monthly Resource Report'!"&amp;'HMPL Validation'!Q$482021&amp;":"&amp;'HMPL Validation'!Q$482022),'HMPL Validation'!Q$482023,FALSE))</f>
        <v>152</v>
      </c>
      <c r="R166" s="297">
        <f ca="1">+IF(ISERROR(HLOOKUP($B166,INDIRECT("'Monthly Resource Report'!"&amp;'HMPL Validation'!R$482021&amp;":"&amp;'HMPL Validation'!R$482022),'HMPL Validation'!R$482023,FALSE)),0,HLOOKUP($B166,INDIRECT("'Monthly Resource Report'!"&amp;'HMPL Validation'!R$482021&amp;":"&amp;'HMPL Validation'!R$482022),'HMPL Validation'!R$482023,FALSE))</f>
        <v>6.4340010677885777</v>
      </c>
      <c r="S166" s="317">
        <f ca="1">+IF(ISERROR(HLOOKUP($B166,INDIRECT("'Monthly Resource Report'!"&amp;'HMPL Validation'!S$482021&amp;":"&amp;'HMPL Validation'!S$482022),'HMPL Validation'!S$482023,FALSE)),0,HLOOKUP($B166,INDIRECT("'Monthly Resource Report'!"&amp;'HMPL Validation'!S$482021&amp;":"&amp;'HMPL Validation'!S$482022),'HMPL Validation'!S$482023,FALSE))</f>
        <v>6.9875658566982704E-2</v>
      </c>
      <c r="T166" s="318">
        <f ca="1">+IF(ISERROR(HLOOKUP($B166,INDIRECT("'Monthly Resource Report'!"&amp;'HMPL Validation'!T$482021&amp;":"&amp;'HMPL Validation'!T$482022),'HMPL Validation'!T$482023,FALSE)),0,HLOOKUP($B166,INDIRECT("'Monthly Resource Report'!"&amp;'HMPL Validation'!T$482021&amp;":"&amp;'HMPL Validation'!T$482022),'HMPL Validation'!T$482023,FALSE))</f>
        <v>0.49168471055444551</v>
      </c>
    </row>
    <row r="167" spans="2:20" s="461" customFormat="1">
      <c r="B167" s="301">
        <v>46266</v>
      </c>
      <c r="C167" s="294">
        <v>153</v>
      </c>
      <c r="D167" s="297">
        <v>6.4341987564753911</v>
      </c>
      <c r="E167" s="299">
        <v>7.0000000000000007E-2</v>
      </c>
      <c r="F167" s="295">
        <v>0.49</v>
      </c>
      <c r="G167" s="294">
        <f ca="1">+IF(ISERROR(HLOOKUP($B167,INDIRECT("'Monthly Resource Report'!"&amp;'HMPL Validation'!G$482021&amp;":"&amp;'HMPL Validation'!G$482022),'HMPL Validation'!G$482023,FALSE)),0,HLOOKUP($B167,INDIRECT("'Monthly Resource Report'!"&amp;'HMPL Validation'!G$482021&amp;":"&amp;'HMPL Validation'!G$482022),'HMPL Validation'!G$482023,FALSE))</f>
        <v>153</v>
      </c>
      <c r="H167" s="297">
        <f ca="1">+IF(ISERROR(HLOOKUP($B167,INDIRECT("'Monthly Resource Report'!"&amp;'HMPL Validation'!H$482021&amp;":"&amp;'HMPL Validation'!H$482022),'HMPL Validation'!H$482023,FALSE)),0,HLOOKUP($B167,INDIRECT("'Monthly Resource Report'!"&amp;'HMPL Validation'!H$482021&amp;":"&amp;'HMPL Validation'!H$482022),'HMPL Validation'!H$482023,FALSE))</f>
        <v>6.4339970387735583</v>
      </c>
      <c r="I167" s="317">
        <f ca="1">+IF(ISERROR(HLOOKUP($B167,INDIRECT("'Monthly Resource Report'!"&amp;'HMPL Validation'!I$482021&amp;":"&amp;'HMPL Validation'!I$482022),'HMPL Validation'!I$482023,FALSE)),0,HLOOKUP($B167,INDIRECT("'Monthly Resource Report'!"&amp;'HMPL Validation'!I$482021&amp;":"&amp;'HMPL Validation'!I$482022),'HMPL Validation'!I$482023,FALSE))</f>
        <v>6.9814524307837231E-2</v>
      </c>
      <c r="J167" s="318">
        <f ca="1">+IF(ISERROR(HLOOKUP($B167,INDIRECT("'Monthly Resource Report'!"&amp;'HMPL Validation'!J$482021&amp;":"&amp;'HMPL Validation'!J$482022),'HMPL Validation'!J$482023,FALSE)),0,HLOOKUP($B167,INDIRECT("'Monthly Resource Report'!"&amp;'HMPL Validation'!J$482021&amp;":"&amp;'HMPL Validation'!J$482022),'HMPL Validation'!J$482023,FALSE))</f>
        <v>0.49124659568730089</v>
      </c>
      <c r="L167" s="301">
        <v>46266</v>
      </c>
      <c r="M167" s="294">
        <v>152</v>
      </c>
      <c r="N167" s="297">
        <v>6.4341987564753911</v>
      </c>
      <c r="O167" s="299">
        <v>7.0000000000000007E-2</v>
      </c>
      <c r="P167" s="295">
        <v>0.49</v>
      </c>
      <c r="Q167" s="294">
        <f ca="1">+IF(ISERROR(HLOOKUP($B167,INDIRECT("'Monthly Resource Report'!"&amp;'HMPL Validation'!Q$482021&amp;":"&amp;'HMPL Validation'!Q$482022),'HMPL Validation'!Q$482023,FALSE)),0,HLOOKUP($B167,INDIRECT("'Monthly Resource Report'!"&amp;'HMPL Validation'!Q$482021&amp;":"&amp;'HMPL Validation'!Q$482022),'HMPL Validation'!Q$482023,FALSE))</f>
        <v>152</v>
      </c>
      <c r="R167" s="297">
        <f ca="1">+IF(ISERROR(HLOOKUP($B167,INDIRECT("'Monthly Resource Report'!"&amp;'HMPL Validation'!R$482021&amp;":"&amp;'HMPL Validation'!R$482022),'HMPL Validation'!R$482023,FALSE)),0,HLOOKUP($B167,INDIRECT("'Monthly Resource Report'!"&amp;'HMPL Validation'!R$482021&amp;":"&amp;'HMPL Validation'!R$482022),'HMPL Validation'!R$482023,FALSE))</f>
        <v>6.4339991406683925</v>
      </c>
      <c r="S167" s="317">
        <f ca="1">+IF(ISERROR(HLOOKUP($B167,INDIRECT("'Monthly Resource Report'!"&amp;'HMPL Validation'!S$482021&amp;":"&amp;'HMPL Validation'!S$482022),'HMPL Validation'!S$482023,FALSE)),0,HLOOKUP($B167,INDIRECT("'Monthly Resource Report'!"&amp;'HMPL Validation'!S$482021&amp;":"&amp;'HMPL Validation'!S$482022),'HMPL Validation'!S$482023,FALSE))</f>
        <v>6.9837387847068236E-2</v>
      </c>
      <c r="T167" s="318">
        <f ca="1">+IF(ISERROR(HLOOKUP($B167,INDIRECT("'Monthly Resource Report'!"&amp;'HMPL Validation'!T$482021&amp;":"&amp;'HMPL Validation'!T$482022),'HMPL Validation'!T$482023,FALSE)),0,HLOOKUP($B167,INDIRECT("'Monthly Resource Report'!"&amp;'HMPL Validation'!T$482021&amp;":"&amp;'HMPL Validation'!T$482022),'HMPL Validation'!T$482023,FALSE))</f>
        <v>0.4917660694662</v>
      </c>
    </row>
    <row r="168" spans="2:20" s="461" customFormat="1">
      <c r="B168" s="301">
        <v>46296</v>
      </c>
      <c r="C168" s="294">
        <v>153</v>
      </c>
      <c r="D168" s="297">
        <v>6.4341987564753911</v>
      </c>
      <c r="E168" s="299">
        <v>7.0000000000000007E-2</v>
      </c>
      <c r="F168" s="295">
        <v>0.49</v>
      </c>
      <c r="G168" s="294">
        <f ca="1">+IF(ISERROR(HLOOKUP($B168,INDIRECT("'Monthly Resource Report'!"&amp;'HMPL Validation'!G$482021&amp;":"&amp;'HMPL Validation'!G$482022),'HMPL Validation'!G$482023,FALSE)),0,HLOOKUP($B168,INDIRECT("'Monthly Resource Report'!"&amp;'HMPL Validation'!G$482021&amp;":"&amp;'HMPL Validation'!G$482022),'HMPL Validation'!G$482023,FALSE))</f>
        <v>153</v>
      </c>
      <c r="H168" s="297">
        <f ca="1">+IF(ISERROR(HLOOKUP($B168,INDIRECT("'Monthly Resource Report'!"&amp;'HMPL Validation'!H$482021&amp;":"&amp;'HMPL Validation'!H$482022),'HMPL Validation'!H$482023,FALSE)),0,HLOOKUP($B168,INDIRECT("'Monthly Resource Report'!"&amp;'HMPL Validation'!H$482021&amp;":"&amp;'HMPL Validation'!H$482022),'HMPL Validation'!H$482023,FALSE))</f>
        <v>6.433997098799777</v>
      </c>
      <c r="I168" s="317">
        <f ca="1">+IF(ISERROR(HLOOKUP($B168,INDIRECT("'Monthly Resource Report'!"&amp;'HMPL Validation'!I$482021&amp;":"&amp;'HMPL Validation'!I$482022),'HMPL Validation'!I$482023,FALSE)),0,HLOOKUP($B168,INDIRECT("'Monthly Resource Report'!"&amp;'HMPL Validation'!I$482021&amp;":"&amp;'HMPL Validation'!I$482022),'HMPL Validation'!I$482023,FALSE))</f>
        <v>6.9817124650363771E-2</v>
      </c>
      <c r="J168" s="318">
        <f ca="1">+IF(ISERROR(HLOOKUP($B168,INDIRECT("'Monthly Resource Report'!"&amp;'HMPL Validation'!J$482021&amp;":"&amp;'HMPL Validation'!J$482022),'HMPL Validation'!J$482023,FALSE)),0,HLOOKUP($B168,INDIRECT("'Monthly Resource Report'!"&amp;'HMPL Validation'!J$482021&amp;":"&amp;'HMPL Validation'!J$482022),'HMPL Validation'!J$482023,FALSE))</f>
        <v>0.49149126735333631</v>
      </c>
      <c r="L168" s="301">
        <v>46296</v>
      </c>
      <c r="M168" s="294">
        <v>152</v>
      </c>
      <c r="N168" s="297">
        <v>6.4341987564753911</v>
      </c>
      <c r="O168" s="299">
        <v>7.0000000000000007E-2</v>
      </c>
      <c r="P168" s="295">
        <v>0.49</v>
      </c>
      <c r="Q168" s="294">
        <f ca="1">+IF(ISERROR(HLOOKUP($B168,INDIRECT("'Monthly Resource Report'!"&amp;'HMPL Validation'!Q$482021&amp;":"&amp;'HMPL Validation'!Q$482022),'HMPL Validation'!Q$482023,FALSE)),0,HLOOKUP($B168,INDIRECT("'Monthly Resource Report'!"&amp;'HMPL Validation'!Q$482021&amp;":"&amp;'HMPL Validation'!Q$482022),'HMPL Validation'!Q$482023,FALSE))</f>
        <v>152</v>
      </c>
      <c r="R168" s="297">
        <f ca="1">+IF(ISERROR(HLOOKUP($B168,INDIRECT("'Monthly Resource Report'!"&amp;'HMPL Validation'!R$482021&amp;":"&amp;'HMPL Validation'!R$482022),'HMPL Validation'!R$482023,FALSE)),0,HLOOKUP($B168,INDIRECT("'Monthly Resource Report'!"&amp;'HMPL Validation'!R$482021&amp;":"&amp;'HMPL Validation'!R$482022),'HMPL Validation'!R$482023,FALSE))</f>
        <v>6.4339996852992387</v>
      </c>
      <c r="S168" s="317">
        <f ca="1">+IF(ISERROR(HLOOKUP($B168,INDIRECT("'Monthly Resource Report'!"&amp;'HMPL Validation'!S$482021&amp;":"&amp;'HMPL Validation'!S$482022),'HMPL Validation'!S$482023,FALSE)),0,HLOOKUP($B168,INDIRECT("'Monthly Resource Report'!"&amp;'HMPL Validation'!S$482021&amp;":"&amp;'HMPL Validation'!S$482022),'HMPL Validation'!S$482023,FALSE))</f>
        <v>6.9839742733192586E-2</v>
      </c>
      <c r="T168" s="318">
        <f ca="1">+IF(ISERROR(HLOOKUP($B168,INDIRECT("'Monthly Resource Report'!"&amp;'HMPL Validation'!T$482021&amp;":"&amp;'HMPL Validation'!T$482022),'HMPL Validation'!T$482023,FALSE)),0,HLOOKUP($B168,INDIRECT("'Monthly Resource Report'!"&amp;'HMPL Validation'!T$482021&amp;":"&amp;'HMPL Validation'!T$482022),'HMPL Validation'!T$482023,FALSE))</f>
        <v>0.49127197367396197</v>
      </c>
    </row>
    <row r="169" spans="2:20" s="461" customFormat="1">
      <c r="B169" s="301">
        <v>46327</v>
      </c>
      <c r="C169" s="294">
        <v>153</v>
      </c>
      <c r="D169" s="297">
        <v>6.4341987564753911</v>
      </c>
      <c r="E169" s="299">
        <v>7.0000000000000007E-2</v>
      </c>
      <c r="F169" s="295">
        <v>0.49</v>
      </c>
      <c r="G169" s="294">
        <f ca="1">+IF(ISERROR(HLOOKUP($B169,INDIRECT("'Monthly Resource Report'!"&amp;'HMPL Validation'!G$482021&amp;":"&amp;'HMPL Validation'!G$482022),'HMPL Validation'!G$482023,FALSE)),0,HLOOKUP($B169,INDIRECT("'Monthly Resource Report'!"&amp;'HMPL Validation'!G$482021&amp;":"&amp;'HMPL Validation'!G$482022),'HMPL Validation'!G$482023,FALSE))</f>
        <v>153</v>
      </c>
      <c r="H169" s="297">
        <f ca="1">+IF(ISERROR(HLOOKUP($B169,INDIRECT("'Monthly Resource Report'!"&amp;'HMPL Validation'!H$482021&amp;":"&amp;'HMPL Validation'!H$482022),'HMPL Validation'!H$482023,FALSE)),0,HLOOKUP($B169,INDIRECT("'Monthly Resource Report'!"&amp;'HMPL Validation'!H$482021&amp;":"&amp;'HMPL Validation'!H$482022),'HMPL Validation'!H$482023,FALSE))</f>
        <v>6.4339966064620313</v>
      </c>
      <c r="I169" s="317">
        <f ca="1">+IF(ISERROR(HLOOKUP($B169,INDIRECT("'Monthly Resource Report'!"&amp;'HMPL Validation'!I$482021&amp;":"&amp;'HMPL Validation'!I$482022),'HMPL Validation'!I$482023,FALSE)),0,HLOOKUP($B169,INDIRECT("'Monthly Resource Report'!"&amp;'HMPL Validation'!I$482021&amp;":"&amp;'HMPL Validation'!I$482022),'HMPL Validation'!I$482023,FALSE))</f>
        <v>6.9839091997375841E-2</v>
      </c>
      <c r="J169" s="318">
        <f ca="1">+IF(ISERROR(HLOOKUP($B169,INDIRECT("'Monthly Resource Report'!"&amp;'HMPL Validation'!J$482021&amp;":"&amp;'HMPL Validation'!J$482022),'HMPL Validation'!J$482023,FALSE)),0,HLOOKUP($B169,INDIRECT("'Monthly Resource Report'!"&amp;'HMPL Validation'!J$482021&amp;":"&amp;'HMPL Validation'!J$482022),'HMPL Validation'!J$482023,FALSE))</f>
        <v>0.49123434882199646</v>
      </c>
      <c r="L169" s="301">
        <v>46327</v>
      </c>
      <c r="M169" s="294">
        <v>152</v>
      </c>
      <c r="N169" s="297">
        <v>6.4341987564753911</v>
      </c>
      <c r="O169" s="299">
        <v>7.0000000000000007E-2</v>
      </c>
      <c r="P169" s="295">
        <v>0.49</v>
      </c>
      <c r="Q169" s="294">
        <f ca="1">+IF(ISERROR(HLOOKUP($B169,INDIRECT("'Monthly Resource Report'!"&amp;'HMPL Validation'!Q$482021&amp;":"&amp;'HMPL Validation'!Q$482022),'HMPL Validation'!Q$482023,FALSE)),0,HLOOKUP($B169,INDIRECT("'Monthly Resource Report'!"&amp;'HMPL Validation'!Q$482021&amp;":"&amp;'HMPL Validation'!Q$482022),'HMPL Validation'!Q$482023,FALSE))</f>
        <v>152</v>
      </c>
      <c r="R169" s="297">
        <f ca="1">+IF(ISERROR(HLOOKUP($B169,INDIRECT("'Monthly Resource Report'!"&amp;'HMPL Validation'!R$482021&amp;":"&amp;'HMPL Validation'!R$482022),'HMPL Validation'!R$482023,FALSE)),0,HLOOKUP($B169,INDIRECT("'Monthly Resource Report'!"&amp;'HMPL Validation'!R$482021&amp;":"&amp;'HMPL Validation'!R$482022),'HMPL Validation'!R$482023,FALSE))</f>
        <v>6.4339987502603631</v>
      </c>
      <c r="S169" s="317">
        <f ca="1">+IF(ISERROR(HLOOKUP($B169,INDIRECT("'Monthly Resource Report'!"&amp;'HMPL Validation'!S$482021&amp;":"&amp;'HMPL Validation'!S$482022),'HMPL Validation'!S$482023,FALSE)),0,HLOOKUP($B169,INDIRECT("'Monthly Resource Report'!"&amp;'HMPL Validation'!S$482021&amp;":"&amp;'HMPL Validation'!S$482022),'HMPL Validation'!S$482023,FALSE))</f>
        <v>6.9858934393478192E-2</v>
      </c>
      <c r="T169" s="318">
        <f ca="1">+IF(ISERROR(HLOOKUP($B169,INDIRECT("'Monthly Resource Report'!"&amp;'HMPL Validation'!T$482021&amp;":"&amp;'HMPL Validation'!T$482022),'HMPL Validation'!T$482023,FALSE)),0,HLOOKUP($B169,INDIRECT("'Monthly Resource Report'!"&amp;'HMPL Validation'!T$482021&amp;":"&amp;'HMPL Validation'!T$482022),'HMPL Validation'!T$482023,FALSE))</f>
        <v>0.49218280033784395</v>
      </c>
    </row>
    <row r="170" spans="2:20" s="461" customFormat="1">
      <c r="B170" s="301">
        <v>46357</v>
      </c>
      <c r="C170" s="294">
        <v>153</v>
      </c>
      <c r="D170" s="297">
        <v>6.4341987564753911</v>
      </c>
      <c r="E170" s="299">
        <v>7.0000000000000007E-2</v>
      </c>
      <c r="F170" s="295">
        <v>0.49</v>
      </c>
      <c r="G170" s="294">
        <f ca="1">+IF(ISERROR(HLOOKUP($B170,INDIRECT("'Monthly Resource Report'!"&amp;'HMPL Validation'!G$482021&amp;":"&amp;'HMPL Validation'!G$482022),'HMPL Validation'!G$482023,FALSE)),0,HLOOKUP($B170,INDIRECT("'Monthly Resource Report'!"&amp;'HMPL Validation'!G$482021&amp;":"&amp;'HMPL Validation'!G$482022),'HMPL Validation'!G$482023,FALSE))</f>
        <v>153</v>
      </c>
      <c r="H170" s="297">
        <f ca="1">+IF(ISERROR(HLOOKUP($B170,INDIRECT("'Monthly Resource Report'!"&amp;'HMPL Validation'!H$482021&amp;":"&amp;'HMPL Validation'!H$482022),'HMPL Validation'!H$482023,FALSE)),0,HLOOKUP($B170,INDIRECT("'Monthly Resource Report'!"&amp;'HMPL Validation'!H$482021&amp;":"&amp;'HMPL Validation'!H$482022),'HMPL Validation'!H$482023,FALSE))</f>
        <v>6.4339949328455299</v>
      </c>
      <c r="I170" s="317">
        <f ca="1">+IF(ISERROR(HLOOKUP($B170,INDIRECT("'Monthly Resource Report'!"&amp;'HMPL Validation'!I$482021&amp;":"&amp;'HMPL Validation'!I$482022),'HMPL Validation'!I$482023,FALSE)),0,HLOOKUP($B170,INDIRECT("'Monthly Resource Report'!"&amp;'HMPL Validation'!I$482021&amp;":"&amp;'HMPL Validation'!I$482022),'HMPL Validation'!I$482023,FALSE))</f>
        <v>6.9869129551072412E-2</v>
      </c>
      <c r="J170" s="318">
        <f ca="1">+IF(ISERROR(HLOOKUP($B170,INDIRECT("'Monthly Resource Report'!"&amp;'HMPL Validation'!J$482021&amp;":"&amp;'HMPL Validation'!J$482022),'HMPL Validation'!J$482023,FALSE)),0,HLOOKUP($B170,INDIRECT("'Monthly Resource Report'!"&amp;'HMPL Validation'!J$482021&amp;":"&amp;'HMPL Validation'!J$482022),'HMPL Validation'!J$482023,FALSE))</f>
        <v>0.49118142730986825</v>
      </c>
      <c r="L170" s="301">
        <v>46357</v>
      </c>
      <c r="M170" s="294">
        <v>152</v>
      </c>
      <c r="N170" s="297">
        <v>6.4341987564753911</v>
      </c>
      <c r="O170" s="299">
        <v>7.0000000000000007E-2</v>
      </c>
      <c r="P170" s="295">
        <v>0.49</v>
      </c>
      <c r="Q170" s="294">
        <f ca="1">+IF(ISERROR(HLOOKUP($B170,INDIRECT("'Monthly Resource Report'!"&amp;'HMPL Validation'!Q$482021&amp;":"&amp;'HMPL Validation'!Q$482022),'HMPL Validation'!Q$482023,FALSE)),0,HLOOKUP($B170,INDIRECT("'Monthly Resource Report'!"&amp;'HMPL Validation'!Q$482021&amp;":"&amp;'HMPL Validation'!Q$482022),'HMPL Validation'!Q$482023,FALSE))</f>
        <v>152</v>
      </c>
      <c r="R170" s="297">
        <f ca="1">+IF(ISERROR(HLOOKUP($B170,INDIRECT("'Monthly Resource Report'!"&amp;'HMPL Validation'!R$482021&amp;":"&amp;'HMPL Validation'!R$482022),'HMPL Validation'!R$482023,FALSE)),0,HLOOKUP($B170,INDIRECT("'Monthly Resource Report'!"&amp;'HMPL Validation'!R$482021&amp;":"&amp;'HMPL Validation'!R$482022),'HMPL Validation'!R$482023,FALSE))</f>
        <v>6.434000807041234</v>
      </c>
      <c r="S170" s="317">
        <f ca="1">+IF(ISERROR(HLOOKUP($B170,INDIRECT("'Monthly Resource Report'!"&amp;'HMPL Validation'!S$482021&amp;":"&amp;'HMPL Validation'!S$482022),'HMPL Validation'!S$482023,FALSE)),0,HLOOKUP($B170,INDIRECT("'Monthly Resource Report'!"&amp;'HMPL Validation'!S$482021&amp;":"&amp;'HMPL Validation'!S$482022),'HMPL Validation'!S$482023,FALSE))</f>
        <v>6.9887923579547193E-2</v>
      </c>
      <c r="T170" s="318">
        <f ca="1">+IF(ISERROR(HLOOKUP($B170,INDIRECT("'Monthly Resource Report'!"&amp;'HMPL Validation'!T$482021&amp;":"&amp;'HMPL Validation'!T$482022),'HMPL Validation'!T$482023,FALSE)),0,HLOOKUP($B170,INDIRECT("'Monthly Resource Report'!"&amp;'HMPL Validation'!T$482021&amp;":"&amp;'HMPL Validation'!T$482022),'HMPL Validation'!T$482023,FALSE))</f>
        <v>0.49252880443896951</v>
      </c>
    </row>
    <row r="171" spans="2:20" s="461" customFormat="1">
      <c r="B171" s="301">
        <v>46388</v>
      </c>
      <c r="C171" s="294">
        <v>153</v>
      </c>
      <c r="D171" s="297">
        <v>6.6149997415323494</v>
      </c>
      <c r="E171" s="299">
        <v>7.0000000000000007E-2</v>
      </c>
      <c r="F171" s="295">
        <v>0.49</v>
      </c>
      <c r="G171" s="294">
        <f ca="1">+IF(ISERROR(HLOOKUP($B171,INDIRECT("'Monthly Resource Report'!"&amp;'HMPL Validation'!G$482021&amp;":"&amp;'HMPL Validation'!G$482022),'HMPL Validation'!G$482023,FALSE)),0,HLOOKUP($B171,INDIRECT("'Monthly Resource Report'!"&amp;'HMPL Validation'!G$482021&amp;":"&amp;'HMPL Validation'!G$482022),'HMPL Validation'!G$482023,FALSE))</f>
        <v>153</v>
      </c>
      <c r="H171" s="297">
        <f ca="1">+IF(ISERROR(HLOOKUP($B171,INDIRECT("'Monthly Resource Report'!"&amp;'HMPL Validation'!H$482021&amp;":"&amp;'HMPL Validation'!H$482022),'HMPL Validation'!H$482023,FALSE)),0,HLOOKUP($B171,INDIRECT("'Monthly Resource Report'!"&amp;'HMPL Validation'!H$482021&amp;":"&amp;'HMPL Validation'!H$482022),'HMPL Validation'!H$482023,FALSE))</f>
        <v>6.6149970445679154</v>
      </c>
      <c r="I171" s="317">
        <f ca="1">+IF(ISERROR(HLOOKUP($B171,INDIRECT("'Monthly Resource Report'!"&amp;'HMPL Validation'!I$482021&amp;":"&amp;'HMPL Validation'!I$482022),'HMPL Validation'!I$482023,FALSE)),0,HLOOKUP($B171,INDIRECT("'Monthly Resource Report'!"&amp;'HMPL Validation'!I$482021&amp;":"&amp;'HMPL Validation'!I$482022),'HMPL Validation'!I$482023,FALSE))</f>
        <v>6.9845003261638533E-2</v>
      </c>
      <c r="J171" s="318">
        <f ca="1">+IF(ISERROR(HLOOKUP($B171,INDIRECT("'Monthly Resource Report'!"&amp;'HMPL Validation'!J$482021&amp;":"&amp;'HMPL Validation'!J$482022),'HMPL Validation'!J$482023,FALSE)),0,HLOOKUP($B171,INDIRECT("'Monthly Resource Report'!"&amp;'HMPL Validation'!J$482021&amp;":"&amp;'HMPL Validation'!J$482022),'HMPL Validation'!J$482023,FALSE))</f>
        <v>0.49179996508668611</v>
      </c>
      <c r="L171" s="301">
        <v>46388</v>
      </c>
      <c r="M171" s="294">
        <v>152</v>
      </c>
      <c r="N171" s="297">
        <v>6.6149997415323494</v>
      </c>
      <c r="O171" s="299">
        <v>7.0000000000000007E-2</v>
      </c>
      <c r="P171" s="295">
        <v>0.49</v>
      </c>
      <c r="Q171" s="294">
        <f ca="1">+IF(ISERROR(HLOOKUP($B171,INDIRECT("'Monthly Resource Report'!"&amp;'HMPL Validation'!Q$482021&amp;":"&amp;'HMPL Validation'!Q$482022),'HMPL Validation'!Q$482023,FALSE)),0,HLOOKUP($B171,INDIRECT("'Monthly Resource Report'!"&amp;'HMPL Validation'!Q$482021&amp;":"&amp;'HMPL Validation'!Q$482022),'HMPL Validation'!Q$482023,FALSE))</f>
        <v>152</v>
      </c>
      <c r="R171" s="297">
        <f ca="1">+IF(ISERROR(HLOOKUP($B171,INDIRECT("'Monthly Resource Report'!"&amp;'HMPL Validation'!R$482021&amp;":"&amp;'HMPL Validation'!R$482022),'HMPL Validation'!R$482023,FALSE)),0,HLOOKUP($B171,INDIRECT("'Monthly Resource Report'!"&amp;'HMPL Validation'!R$482021&amp;":"&amp;'HMPL Validation'!R$482022),'HMPL Validation'!R$482023,FALSE))</f>
        <v>6.6149943064171799</v>
      </c>
      <c r="S171" s="317">
        <f ca="1">+IF(ISERROR(HLOOKUP($B171,INDIRECT("'Monthly Resource Report'!"&amp;'HMPL Validation'!S$482021&amp;":"&amp;'HMPL Validation'!S$482022),'HMPL Validation'!S$482023,FALSE)),0,HLOOKUP($B171,INDIRECT("'Monthly Resource Report'!"&amp;'HMPL Validation'!S$482021&amp;":"&amp;'HMPL Validation'!S$482022),'HMPL Validation'!S$482023,FALSE))</f>
        <v>6.9859761850819657E-2</v>
      </c>
      <c r="T171" s="318">
        <f ca="1">+IF(ISERROR(HLOOKUP($B171,INDIRECT("'Monthly Resource Report'!"&amp;'HMPL Validation'!T$482021&amp;":"&amp;'HMPL Validation'!T$482022),'HMPL Validation'!T$482023,FALSE)),0,HLOOKUP($B171,INDIRECT("'Monthly Resource Report'!"&amp;'HMPL Validation'!T$482021&amp;":"&amp;'HMPL Validation'!T$482022),'HMPL Validation'!T$482023,FALSE))</f>
        <v>0.49127480872273466</v>
      </c>
    </row>
    <row r="172" spans="2:20" s="461" customFormat="1">
      <c r="B172" s="301">
        <v>46419</v>
      </c>
      <c r="C172" s="294">
        <v>153</v>
      </c>
      <c r="D172" s="297">
        <v>6.6149997415323494</v>
      </c>
      <c r="E172" s="299">
        <v>7.0000000000000007E-2</v>
      </c>
      <c r="F172" s="295">
        <v>0.49</v>
      </c>
      <c r="G172" s="294">
        <f ca="1">+IF(ISERROR(HLOOKUP($B172,INDIRECT("'Monthly Resource Report'!"&amp;'HMPL Validation'!G$482021&amp;":"&amp;'HMPL Validation'!G$482022),'HMPL Validation'!G$482023,FALSE)),0,HLOOKUP($B172,INDIRECT("'Monthly Resource Report'!"&amp;'HMPL Validation'!G$482021&amp;":"&amp;'HMPL Validation'!G$482022),'HMPL Validation'!G$482023,FALSE))</f>
        <v>153</v>
      </c>
      <c r="H172" s="297">
        <f ca="1">+IF(ISERROR(HLOOKUP($B172,INDIRECT("'Monthly Resource Report'!"&amp;'HMPL Validation'!H$482021&amp;":"&amp;'HMPL Validation'!H$482022),'HMPL Validation'!H$482023,FALSE)),0,HLOOKUP($B172,INDIRECT("'Monthly Resource Report'!"&amp;'HMPL Validation'!H$482021&amp;":"&amp;'HMPL Validation'!H$482022),'HMPL Validation'!H$482023,FALSE))</f>
        <v>6.6149975490997024</v>
      </c>
      <c r="I172" s="317">
        <f ca="1">+IF(ISERROR(HLOOKUP($B172,INDIRECT("'Monthly Resource Report'!"&amp;'HMPL Validation'!I$482021&amp;":"&amp;'HMPL Validation'!I$482022),'HMPL Validation'!I$482023,FALSE)),0,HLOOKUP($B172,INDIRECT("'Monthly Resource Report'!"&amp;'HMPL Validation'!I$482021&amp;":"&amp;'HMPL Validation'!I$482022),'HMPL Validation'!I$482023,FALSE))</f>
        <v>6.9854927793259164E-2</v>
      </c>
      <c r="J172" s="318">
        <f ca="1">+IF(ISERROR(HLOOKUP($B172,INDIRECT("'Monthly Resource Report'!"&amp;'HMPL Validation'!J$482021&amp;":"&amp;'HMPL Validation'!J$482022),'HMPL Validation'!J$482023,FALSE)),0,HLOOKUP($B172,INDIRECT("'Monthly Resource Report'!"&amp;'HMPL Validation'!J$482021&amp;":"&amp;'HMPL Validation'!J$482022),'HMPL Validation'!J$482023,FALSE))</f>
        <v>0.490996023887175</v>
      </c>
      <c r="L172" s="301">
        <v>46419</v>
      </c>
      <c r="M172" s="294">
        <v>152</v>
      </c>
      <c r="N172" s="297">
        <v>6.6149997415323494</v>
      </c>
      <c r="O172" s="299">
        <v>7.0000000000000007E-2</v>
      </c>
      <c r="P172" s="295">
        <v>0.49</v>
      </c>
      <c r="Q172" s="294">
        <f ca="1">+IF(ISERROR(HLOOKUP($B172,INDIRECT("'Monthly Resource Report'!"&amp;'HMPL Validation'!Q$482021&amp;":"&amp;'HMPL Validation'!Q$482022),'HMPL Validation'!Q$482023,FALSE)),0,HLOOKUP($B172,INDIRECT("'Monthly Resource Report'!"&amp;'HMPL Validation'!Q$482021&amp;":"&amp;'HMPL Validation'!Q$482022),'HMPL Validation'!Q$482023,FALSE))</f>
        <v>152</v>
      </c>
      <c r="R172" s="297">
        <f ca="1">+IF(ISERROR(HLOOKUP($B172,INDIRECT("'Monthly Resource Report'!"&amp;'HMPL Validation'!R$482021&amp;":"&amp;'HMPL Validation'!R$482022),'HMPL Validation'!R$482023,FALSE)),0,HLOOKUP($B172,INDIRECT("'Monthly Resource Report'!"&amp;'HMPL Validation'!R$482021&amp;":"&amp;'HMPL Validation'!R$482022),'HMPL Validation'!R$482023,FALSE))</f>
        <v>6.6149932518951982</v>
      </c>
      <c r="S172" s="317">
        <f ca="1">+IF(ISERROR(HLOOKUP($B172,INDIRECT("'Monthly Resource Report'!"&amp;'HMPL Validation'!S$482021&amp;":"&amp;'HMPL Validation'!S$482022),'HMPL Validation'!S$482023,FALSE)),0,HLOOKUP($B172,INDIRECT("'Monthly Resource Report'!"&amp;'HMPL Validation'!S$482021&amp;":"&amp;'HMPL Validation'!S$482022),'HMPL Validation'!S$482023,FALSE))</f>
        <v>6.9849483527218856E-2</v>
      </c>
      <c r="T172" s="318">
        <f ca="1">+IF(ISERROR(HLOOKUP($B172,INDIRECT("'Monthly Resource Report'!"&amp;'HMPL Validation'!T$482021&amp;":"&amp;'HMPL Validation'!T$482022),'HMPL Validation'!T$482023,FALSE)),0,HLOOKUP($B172,INDIRECT("'Monthly Resource Report'!"&amp;'HMPL Validation'!T$482021&amp;":"&amp;'HMPL Validation'!T$482022),'HMPL Validation'!T$482023,FALSE))</f>
        <v>0.49233009669531075</v>
      </c>
    </row>
    <row r="173" spans="2:20" s="461" customFormat="1">
      <c r="B173" s="301">
        <v>46447</v>
      </c>
      <c r="C173" s="294">
        <v>153</v>
      </c>
      <c r="D173" s="297">
        <v>6.6149997415323494</v>
      </c>
      <c r="E173" s="299">
        <v>7.0000000000000007E-2</v>
      </c>
      <c r="F173" s="295">
        <v>0.49</v>
      </c>
      <c r="G173" s="294">
        <f ca="1">+IF(ISERROR(HLOOKUP($B173,INDIRECT("'Monthly Resource Report'!"&amp;'HMPL Validation'!G$482021&amp;":"&amp;'HMPL Validation'!G$482022),'HMPL Validation'!G$482023,FALSE)),0,HLOOKUP($B173,INDIRECT("'Monthly Resource Report'!"&amp;'HMPL Validation'!G$482021&amp;":"&amp;'HMPL Validation'!G$482022),'HMPL Validation'!G$482023,FALSE))</f>
        <v>153</v>
      </c>
      <c r="H173" s="297">
        <f ca="1">+IF(ISERROR(HLOOKUP($B173,INDIRECT("'Monthly Resource Report'!"&amp;'HMPL Validation'!H$482021&amp;":"&amp;'HMPL Validation'!H$482022),'HMPL Validation'!H$482023,FALSE)),0,HLOOKUP($B173,INDIRECT("'Monthly Resource Report'!"&amp;'HMPL Validation'!H$482021&amp;":"&amp;'HMPL Validation'!H$482022),'HMPL Validation'!H$482023,FALSE))</f>
        <v>6.6149986141906876</v>
      </c>
      <c r="I173" s="317">
        <f ca="1">+IF(ISERROR(HLOOKUP($B173,INDIRECT("'Monthly Resource Report'!"&amp;'HMPL Validation'!I$482021&amp;":"&amp;'HMPL Validation'!I$482022),'HMPL Validation'!I$482023,FALSE)),0,HLOOKUP($B173,INDIRECT("'Monthly Resource Report'!"&amp;'HMPL Validation'!I$482021&amp;":"&amp;'HMPL Validation'!I$482022),'HMPL Validation'!I$482023,FALSE))</f>
        <v>6.9830739369640515E-2</v>
      </c>
      <c r="J173" s="318">
        <f ca="1">+IF(ISERROR(HLOOKUP($B173,INDIRECT("'Monthly Resource Report'!"&amp;'HMPL Validation'!J$482021&amp;":"&amp;'HMPL Validation'!J$482022),'HMPL Validation'!J$482023,FALSE)),0,HLOOKUP($B173,INDIRECT("'Monthly Resource Report'!"&amp;'HMPL Validation'!J$482021&amp;":"&amp;'HMPL Validation'!J$482022),'HMPL Validation'!J$482023,FALSE))</f>
        <v>0.49121485735276338</v>
      </c>
      <c r="L173" s="301">
        <v>46447</v>
      </c>
      <c r="M173" s="294">
        <v>152</v>
      </c>
      <c r="N173" s="297">
        <v>6.6149997415323494</v>
      </c>
      <c r="O173" s="299">
        <v>7.0000000000000007E-2</v>
      </c>
      <c r="P173" s="295">
        <v>0.49</v>
      </c>
      <c r="Q173" s="294">
        <f ca="1">+IF(ISERROR(HLOOKUP($B173,INDIRECT("'Monthly Resource Report'!"&amp;'HMPL Validation'!Q$482021&amp;":"&amp;'HMPL Validation'!Q$482022),'HMPL Validation'!Q$482023,FALSE)),0,HLOOKUP($B173,INDIRECT("'Monthly Resource Report'!"&amp;'HMPL Validation'!Q$482021&amp;":"&amp;'HMPL Validation'!Q$482022),'HMPL Validation'!Q$482023,FALSE))</f>
        <v>152</v>
      </c>
      <c r="R173" s="297">
        <f ca="1">+IF(ISERROR(HLOOKUP($B173,INDIRECT("'Monthly Resource Report'!"&amp;'HMPL Validation'!R$482021&amp;":"&amp;'HMPL Validation'!R$482022),'HMPL Validation'!R$482023,FALSE)),0,HLOOKUP($B173,INDIRECT("'Monthly Resource Report'!"&amp;'HMPL Validation'!R$482021&amp;":"&amp;'HMPL Validation'!R$482022),'HMPL Validation'!R$482023,FALSE))</f>
        <v>6.6149949343483474</v>
      </c>
      <c r="S173" s="317">
        <f ca="1">+IF(ISERROR(HLOOKUP($B173,INDIRECT("'Monthly Resource Report'!"&amp;'HMPL Validation'!S$482021&amp;":"&amp;'HMPL Validation'!S$482022),'HMPL Validation'!S$482023,FALSE)),0,HLOOKUP($B173,INDIRECT("'Monthly Resource Report'!"&amp;'HMPL Validation'!S$482021&amp;":"&amp;'HMPL Validation'!S$482022),'HMPL Validation'!S$482023,FALSE))</f>
        <v>6.9833575438295714E-2</v>
      </c>
      <c r="T173" s="318">
        <f ca="1">+IF(ISERROR(HLOOKUP($B173,INDIRECT("'Monthly Resource Report'!"&amp;'HMPL Validation'!T$482021&amp;":"&amp;'HMPL Validation'!T$482022),'HMPL Validation'!T$482023,FALSE)),0,HLOOKUP($B173,INDIRECT("'Monthly Resource Report'!"&amp;'HMPL Validation'!T$482021&amp;":"&amp;'HMPL Validation'!T$482022),'HMPL Validation'!T$482023,FALSE))</f>
        <v>0.49170515145650256</v>
      </c>
    </row>
    <row r="174" spans="2:20" s="461" customFormat="1">
      <c r="B174" s="301">
        <v>46478</v>
      </c>
      <c r="C174" s="294">
        <v>153</v>
      </c>
      <c r="D174" s="297">
        <v>6.6149997415323494</v>
      </c>
      <c r="E174" s="299">
        <v>7.0000000000000007E-2</v>
      </c>
      <c r="F174" s="295">
        <v>0.49</v>
      </c>
      <c r="G174" s="294">
        <f ca="1">+IF(ISERROR(HLOOKUP($B174,INDIRECT("'Monthly Resource Report'!"&amp;'HMPL Validation'!G$482021&amp;":"&amp;'HMPL Validation'!G$482022),'HMPL Validation'!G$482023,FALSE)),0,HLOOKUP($B174,INDIRECT("'Monthly Resource Report'!"&amp;'HMPL Validation'!G$482021&amp;":"&amp;'HMPL Validation'!G$482022),'HMPL Validation'!G$482023,FALSE))</f>
        <v>153</v>
      </c>
      <c r="H174" s="297">
        <f ca="1">+IF(ISERROR(HLOOKUP($B174,INDIRECT("'Monthly Resource Report'!"&amp;'HMPL Validation'!H$482021&amp;":"&amp;'HMPL Validation'!H$482022),'HMPL Validation'!H$482023,FALSE)),0,HLOOKUP($B174,INDIRECT("'Monthly Resource Report'!"&amp;'HMPL Validation'!H$482021&amp;":"&amp;'HMPL Validation'!H$482022),'HMPL Validation'!H$482023,FALSE))</f>
        <v>6.6149990776042298</v>
      </c>
      <c r="I174" s="317">
        <f ca="1">+IF(ISERROR(HLOOKUP($B174,INDIRECT("'Monthly Resource Report'!"&amp;'HMPL Validation'!I$482021&amp;":"&amp;'HMPL Validation'!I$482022),'HMPL Validation'!I$482023,FALSE)),0,HLOOKUP($B174,INDIRECT("'Monthly Resource Report'!"&amp;'HMPL Validation'!I$482021&amp;":"&amp;'HMPL Validation'!I$482022),'HMPL Validation'!I$482023,FALSE))</f>
        <v>6.9823126783950792E-2</v>
      </c>
      <c r="J174" s="318">
        <f ca="1">+IF(ISERROR(HLOOKUP($B174,INDIRECT("'Monthly Resource Report'!"&amp;'HMPL Validation'!J$482021&amp;":"&amp;'HMPL Validation'!J$482022),'HMPL Validation'!J$482023,FALSE)),0,HLOOKUP($B174,INDIRECT("'Monthly Resource Report'!"&amp;'HMPL Validation'!J$482021&amp;":"&amp;'HMPL Validation'!J$482022),'HMPL Validation'!J$482023,FALSE))</f>
        <v>0.4906154297148157</v>
      </c>
      <c r="L174" s="301">
        <v>46478</v>
      </c>
      <c r="M174" s="294">
        <v>152</v>
      </c>
      <c r="N174" s="297">
        <v>6.6149997415323494</v>
      </c>
      <c r="O174" s="299">
        <v>7.0000000000000007E-2</v>
      </c>
      <c r="P174" s="295">
        <v>0.49</v>
      </c>
      <c r="Q174" s="294">
        <f ca="1">+IF(ISERROR(HLOOKUP($B174,INDIRECT("'Monthly Resource Report'!"&amp;'HMPL Validation'!Q$482021&amp;":"&amp;'HMPL Validation'!Q$482022),'HMPL Validation'!Q$482023,FALSE)),0,HLOOKUP($B174,INDIRECT("'Monthly Resource Report'!"&amp;'HMPL Validation'!Q$482021&amp;":"&amp;'HMPL Validation'!Q$482022),'HMPL Validation'!Q$482023,FALSE))</f>
        <v>152</v>
      </c>
      <c r="R174" s="297">
        <f ca="1">+IF(ISERROR(HLOOKUP($B174,INDIRECT("'Monthly Resource Report'!"&amp;'HMPL Validation'!R$482021&amp;":"&amp;'HMPL Validation'!R$482022),'HMPL Validation'!R$482023,FALSE)),0,HLOOKUP($B174,INDIRECT("'Monthly Resource Report'!"&amp;'HMPL Validation'!R$482021&amp;":"&amp;'HMPL Validation'!R$482022),'HMPL Validation'!R$482023,FALSE))</f>
        <v>6.6149958759226966</v>
      </c>
      <c r="S174" s="317">
        <f ca="1">+IF(ISERROR(HLOOKUP($B174,INDIRECT("'Monthly Resource Report'!"&amp;'HMPL Validation'!S$482021&amp;":"&amp;'HMPL Validation'!S$482022),'HMPL Validation'!S$482023,FALSE)),0,HLOOKUP($B174,INDIRECT("'Monthly Resource Report'!"&amp;'HMPL Validation'!S$482021&amp;":"&amp;'HMPL Validation'!S$482022),'HMPL Validation'!S$482023,FALSE))</f>
        <v>6.9828434637899478E-2</v>
      </c>
      <c r="T174" s="318">
        <f ca="1">+IF(ISERROR(HLOOKUP($B174,INDIRECT("'Monthly Resource Report'!"&amp;'HMPL Validation'!T$482021&amp;":"&amp;'HMPL Validation'!T$482022),'HMPL Validation'!T$482023,FALSE)),0,HLOOKUP($B174,INDIRECT("'Monthly Resource Report'!"&amp;'HMPL Validation'!T$482021&amp;":"&amp;'HMPL Validation'!T$482022),'HMPL Validation'!T$482023,FALSE))</f>
        <v>0.49174953970351742</v>
      </c>
    </row>
    <row r="175" spans="2:20" s="461" customFormat="1">
      <c r="B175" s="301">
        <v>46508</v>
      </c>
      <c r="C175" s="294">
        <v>153</v>
      </c>
      <c r="D175" s="297">
        <v>6.6149997415323494</v>
      </c>
      <c r="E175" s="299">
        <v>7.0000000000000007E-2</v>
      </c>
      <c r="F175" s="295">
        <v>0.49</v>
      </c>
      <c r="G175" s="294">
        <f ca="1">+IF(ISERROR(HLOOKUP($B175,INDIRECT("'Monthly Resource Report'!"&amp;'HMPL Validation'!G$482021&amp;":"&amp;'HMPL Validation'!G$482022),'HMPL Validation'!G$482023,FALSE)),0,HLOOKUP($B175,INDIRECT("'Monthly Resource Report'!"&amp;'HMPL Validation'!G$482021&amp;":"&amp;'HMPL Validation'!G$482022),'HMPL Validation'!G$482023,FALSE))</f>
        <v>153</v>
      </c>
      <c r="H175" s="297">
        <f ca="1">+IF(ISERROR(HLOOKUP($B175,INDIRECT("'Monthly Resource Report'!"&amp;'HMPL Validation'!H$482021&amp;":"&amp;'HMPL Validation'!H$482022),'HMPL Validation'!H$482023,FALSE)),0,HLOOKUP($B175,INDIRECT("'Monthly Resource Report'!"&amp;'HMPL Validation'!H$482021&amp;":"&amp;'HMPL Validation'!H$482022),'HMPL Validation'!H$482023,FALSE))</f>
        <v>6.6149991019398104</v>
      </c>
      <c r="I175" s="317">
        <f ca="1">+IF(ISERROR(HLOOKUP($B175,INDIRECT("'Monthly Resource Report'!"&amp;'HMPL Validation'!I$482021&amp;":"&amp;'HMPL Validation'!I$482022),'HMPL Validation'!I$482023,FALSE)),0,HLOOKUP($B175,INDIRECT("'Monthly Resource Report'!"&amp;'HMPL Validation'!I$482021&amp;":"&amp;'HMPL Validation'!I$482022),'HMPL Validation'!I$482023,FALSE))</f>
        <v>6.9812540400775697E-2</v>
      </c>
      <c r="J175" s="318">
        <f ca="1">+IF(ISERROR(HLOOKUP($B175,INDIRECT("'Monthly Resource Report'!"&amp;'HMPL Validation'!J$482021&amp;":"&amp;'HMPL Validation'!J$482022),'HMPL Validation'!J$482023,FALSE)),0,HLOOKUP($B175,INDIRECT("'Monthly Resource Report'!"&amp;'HMPL Validation'!J$482021&amp;":"&amp;'HMPL Validation'!J$482022),'HMPL Validation'!J$482023,FALSE))</f>
        <v>0.49091999832583838</v>
      </c>
      <c r="L175" s="301">
        <v>46508</v>
      </c>
      <c r="M175" s="294">
        <v>152</v>
      </c>
      <c r="N175" s="297">
        <v>6.6149997415323494</v>
      </c>
      <c r="O175" s="299">
        <v>7.0000000000000007E-2</v>
      </c>
      <c r="P175" s="295">
        <v>0.49</v>
      </c>
      <c r="Q175" s="294">
        <f ca="1">+IF(ISERROR(HLOOKUP($B175,INDIRECT("'Monthly Resource Report'!"&amp;'HMPL Validation'!Q$482021&amp;":"&amp;'HMPL Validation'!Q$482022),'HMPL Validation'!Q$482023,FALSE)),0,HLOOKUP($B175,INDIRECT("'Monthly Resource Report'!"&amp;'HMPL Validation'!Q$482021&amp;":"&amp;'HMPL Validation'!Q$482022),'HMPL Validation'!Q$482023,FALSE))</f>
        <v>152</v>
      </c>
      <c r="R175" s="297">
        <f ca="1">+IF(ISERROR(HLOOKUP($B175,INDIRECT("'Monthly Resource Report'!"&amp;'HMPL Validation'!R$482021&amp;":"&amp;'HMPL Validation'!R$482022),'HMPL Validation'!R$482023,FALSE)),0,HLOOKUP($B175,INDIRECT("'Monthly Resource Report'!"&amp;'HMPL Validation'!R$482021&amp;":"&amp;'HMPL Validation'!R$482022),'HMPL Validation'!R$482023,FALSE))</f>
        <v>6.6149957130608739</v>
      </c>
      <c r="S175" s="317">
        <f ca="1">+IF(ISERROR(HLOOKUP($B175,INDIRECT("'Monthly Resource Report'!"&amp;'HMPL Validation'!S$482021&amp;":"&amp;'HMPL Validation'!S$482022),'HMPL Validation'!S$482023,FALSE)),0,HLOOKUP($B175,INDIRECT("'Monthly Resource Report'!"&amp;'HMPL Validation'!S$482021&amp;":"&amp;'HMPL Validation'!S$482022),'HMPL Validation'!S$482023,FALSE))</f>
        <v>6.9797654931030406E-2</v>
      </c>
      <c r="T175" s="318">
        <f ca="1">+IF(ISERROR(HLOOKUP($B175,INDIRECT("'Monthly Resource Report'!"&amp;'HMPL Validation'!T$482021&amp;":"&amp;'HMPL Validation'!T$482022),'HMPL Validation'!T$482023,FALSE)),0,HLOOKUP($B175,INDIRECT("'Monthly Resource Report'!"&amp;'HMPL Validation'!T$482021&amp;":"&amp;'HMPL Validation'!T$482022),'HMPL Validation'!T$482023,FALSE))</f>
        <v>0.49283813679472205</v>
      </c>
    </row>
    <row r="176" spans="2:20" s="461" customFormat="1">
      <c r="B176" s="301">
        <v>46539</v>
      </c>
      <c r="C176" s="294">
        <v>153</v>
      </c>
      <c r="D176" s="297">
        <v>6.6149997415323494</v>
      </c>
      <c r="E176" s="299">
        <v>7.0000000000000007E-2</v>
      </c>
      <c r="F176" s="295">
        <v>0.49</v>
      </c>
      <c r="G176" s="294">
        <f ca="1">+IF(ISERROR(HLOOKUP($B176,INDIRECT("'Monthly Resource Report'!"&amp;'HMPL Validation'!G$482021&amp;":"&amp;'HMPL Validation'!G$482022),'HMPL Validation'!G$482023,FALSE)),0,HLOOKUP($B176,INDIRECT("'Monthly Resource Report'!"&amp;'HMPL Validation'!G$482021&amp;":"&amp;'HMPL Validation'!G$482022),'HMPL Validation'!G$482023,FALSE))</f>
        <v>153</v>
      </c>
      <c r="H176" s="297">
        <f ca="1">+IF(ISERROR(HLOOKUP($B176,INDIRECT("'Monthly Resource Report'!"&amp;'HMPL Validation'!H$482021&amp;":"&amp;'HMPL Validation'!H$482022),'HMPL Validation'!H$482023,FALSE)),0,HLOOKUP($B176,INDIRECT("'Monthly Resource Report'!"&amp;'HMPL Validation'!H$482021&amp;":"&amp;'HMPL Validation'!H$482022),'HMPL Validation'!H$482023,FALSE))</f>
        <v>6.6149996909510467</v>
      </c>
      <c r="I176" s="317">
        <f ca="1">+IF(ISERROR(HLOOKUP($B176,INDIRECT("'Monthly Resource Report'!"&amp;'HMPL Validation'!I$482021&amp;":"&amp;'HMPL Validation'!I$482022),'HMPL Validation'!I$482023,FALSE)),0,HLOOKUP($B176,INDIRECT("'Monthly Resource Report'!"&amp;'HMPL Validation'!I$482021&amp;":"&amp;'HMPL Validation'!I$482022),'HMPL Validation'!I$482023,FALSE))</f>
        <v>6.9808476364131802E-2</v>
      </c>
      <c r="J176" s="318">
        <f ca="1">+IF(ISERROR(HLOOKUP($B176,INDIRECT("'Monthly Resource Report'!"&amp;'HMPL Validation'!J$482021&amp;":"&amp;'HMPL Validation'!J$482022),'HMPL Validation'!J$482023,FALSE)),0,HLOOKUP($B176,INDIRECT("'Monthly Resource Report'!"&amp;'HMPL Validation'!J$482021&amp;":"&amp;'HMPL Validation'!J$482022),'HMPL Validation'!J$482023,FALSE))</f>
        <v>0.49094467394021057</v>
      </c>
      <c r="L176" s="301">
        <v>46539</v>
      </c>
      <c r="M176" s="294">
        <v>152</v>
      </c>
      <c r="N176" s="297">
        <v>6.6149997415323494</v>
      </c>
      <c r="O176" s="299">
        <v>7.0000000000000007E-2</v>
      </c>
      <c r="P176" s="295">
        <v>0.49</v>
      </c>
      <c r="Q176" s="294">
        <f ca="1">+IF(ISERROR(HLOOKUP($B176,INDIRECT("'Monthly Resource Report'!"&amp;'HMPL Validation'!Q$482021&amp;":"&amp;'HMPL Validation'!Q$482022),'HMPL Validation'!Q$482023,FALSE)),0,HLOOKUP($B176,INDIRECT("'Monthly Resource Report'!"&amp;'HMPL Validation'!Q$482021&amp;":"&amp;'HMPL Validation'!Q$482022),'HMPL Validation'!Q$482023,FALSE))</f>
        <v>152</v>
      </c>
      <c r="R176" s="297">
        <f ca="1">+IF(ISERROR(HLOOKUP($B176,INDIRECT("'Monthly Resource Report'!"&amp;'HMPL Validation'!R$482021&amp;":"&amp;'HMPL Validation'!R$482022),'HMPL Validation'!R$482023,FALSE)),0,HLOOKUP($B176,INDIRECT("'Monthly Resource Report'!"&amp;'HMPL Validation'!R$482021&amp;":"&amp;'HMPL Validation'!R$482022),'HMPL Validation'!R$482023,FALSE))</f>
        <v>6.6149970173620929</v>
      </c>
      <c r="S176" s="317">
        <f ca="1">+IF(ISERROR(HLOOKUP($B176,INDIRECT("'Monthly Resource Report'!"&amp;'HMPL Validation'!S$482021&amp;":"&amp;'HMPL Validation'!S$482022),'HMPL Validation'!S$482023,FALSE)),0,HLOOKUP($B176,INDIRECT("'Monthly Resource Report'!"&amp;'HMPL Validation'!S$482021&amp;":"&amp;'HMPL Validation'!S$482022),'HMPL Validation'!S$482023,FALSE))</f>
        <v>6.983534629990952E-2</v>
      </c>
      <c r="T176" s="318">
        <f ca="1">+IF(ISERROR(HLOOKUP($B176,INDIRECT("'Monthly Resource Report'!"&amp;'HMPL Validation'!T$482021&amp;":"&amp;'HMPL Validation'!T$482022),'HMPL Validation'!T$482023,FALSE)),0,HLOOKUP($B176,INDIRECT("'Monthly Resource Report'!"&amp;'HMPL Validation'!T$482021&amp;":"&amp;'HMPL Validation'!T$482022),'HMPL Validation'!T$482023,FALSE))</f>
        <v>0.4917667083909481</v>
      </c>
    </row>
    <row r="177" spans="2:20" s="461" customFormat="1">
      <c r="B177" s="301">
        <v>46569</v>
      </c>
      <c r="C177" s="294">
        <v>153</v>
      </c>
      <c r="D177" s="297">
        <v>6.6149997415323494</v>
      </c>
      <c r="E177" s="299">
        <v>7.0000000000000007E-2</v>
      </c>
      <c r="F177" s="295">
        <v>0.49</v>
      </c>
      <c r="G177" s="294">
        <f ca="1">+IF(ISERROR(HLOOKUP($B177,INDIRECT("'Monthly Resource Report'!"&amp;'HMPL Validation'!G$482021&amp;":"&amp;'HMPL Validation'!G$482022),'HMPL Validation'!G$482023,FALSE)),0,HLOOKUP($B177,INDIRECT("'Monthly Resource Report'!"&amp;'HMPL Validation'!G$482021&amp;":"&amp;'HMPL Validation'!G$482022),'HMPL Validation'!G$482023,FALSE))</f>
        <v>153</v>
      </c>
      <c r="H177" s="297">
        <f ca="1">+IF(ISERROR(HLOOKUP($B177,INDIRECT("'Monthly Resource Report'!"&amp;'HMPL Validation'!H$482021&amp;":"&amp;'HMPL Validation'!H$482022),'HMPL Validation'!H$482023,FALSE)),0,HLOOKUP($B177,INDIRECT("'Monthly Resource Report'!"&amp;'HMPL Validation'!H$482021&amp;":"&amp;'HMPL Validation'!H$482022),'HMPL Validation'!H$482023,FALSE))</f>
        <v>6.6149975475288905</v>
      </c>
      <c r="I177" s="317">
        <f ca="1">+IF(ISERROR(HLOOKUP($B177,INDIRECT("'Monthly Resource Report'!"&amp;'HMPL Validation'!I$482021&amp;":"&amp;'HMPL Validation'!I$482022),'HMPL Validation'!I$482023,FALSE)),0,HLOOKUP($B177,INDIRECT("'Monthly Resource Report'!"&amp;'HMPL Validation'!I$482021&amp;":"&amp;'HMPL Validation'!I$482022),'HMPL Validation'!I$482023,FALSE))</f>
        <v>6.9865663772938708E-2</v>
      </c>
      <c r="J177" s="318">
        <f ca="1">+IF(ISERROR(HLOOKUP($B177,INDIRECT("'Monthly Resource Report'!"&amp;'HMPL Validation'!J$482021&amp;":"&amp;'HMPL Validation'!J$482022),'HMPL Validation'!J$482023,FALSE)),0,HLOOKUP($B177,INDIRECT("'Monthly Resource Report'!"&amp;'HMPL Validation'!J$482021&amp;":"&amp;'HMPL Validation'!J$482022),'HMPL Validation'!J$482023,FALSE))</f>
        <v>0.49120063191644675</v>
      </c>
      <c r="L177" s="301">
        <v>46569</v>
      </c>
      <c r="M177" s="294">
        <v>152</v>
      </c>
      <c r="N177" s="297">
        <v>6.6149997415323494</v>
      </c>
      <c r="O177" s="299">
        <v>7.0000000000000007E-2</v>
      </c>
      <c r="P177" s="295">
        <v>0.49</v>
      </c>
      <c r="Q177" s="294">
        <f ca="1">+IF(ISERROR(HLOOKUP($B177,INDIRECT("'Monthly Resource Report'!"&amp;'HMPL Validation'!Q$482021&amp;":"&amp;'HMPL Validation'!Q$482022),'HMPL Validation'!Q$482023,FALSE)),0,HLOOKUP($B177,INDIRECT("'Monthly Resource Report'!"&amp;'HMPL Validation'!Q$482021&amp;":"&amp;'HMPL Validation'!Q$482022),'HMPL Validation'!Q$482023,FALSE))</f>
        <v>152</v>
      </c>
      <c r="R177" s="297">
        <f ca="1">+IF(ISERROR(HLOOKUP($B177,INDIRECT("'Monthly Resource Report'!"&amp;'HMPL Validation'!R$482021&amp;":"&amp;'HMPL Validation'!R$482022),'HMPL Validation'!R$482023,FALSE)),0,HLOOKUP($B177,INDIRECT("'Monthly Resource Report'!"&amp;'HMPL Validation'!R$482021&amp;":"&amp;'HMPL Validation'!R$482022),'HMPL Validation'!R$482023,FALSE))</f>
        <v>6.6149954742432371</v>
      </c>
      <c r="S177" s="317">
        <f ca="1">+IF(ISERROR(HLOOKUP($B177,INDIRECT("'Monthly Resource Report'!"&amp;'HMPL Validation'!S$482021&amp;":"&amp;'HMPL Validation'!S$482022),'HMPL Validation'!S$482023,FALSE)),0,HLOOKUP($B177,INDIRECT("'Monthly Resource Report'!"&amp;'HMPL Validation'!S$482021&amp;":"&amp;'HMPL Validation'!S$482022),'HMPL Validation'!S$482023,FALSE))</f>
        <v>6.9866174518445123E-2</v>
      </c>
      <c r="T177" s="318">
        <f ca="1">+IF(ISERROR(HLOOKUP($B177,INDIRECT("'Monthly Resource Report'!"&amp;'HMPL Validation'!T$482021&amp;":"&amp;'HMPL Validation'!T$482022),'HMPL Validation'!T$482023,FALSE)),0,HLOOKUP($B177,INDIRECT("'Monthly Resource Report'!"&amp;'HMPL Validation'!T$482021&amp;":"&amp;'HMPL Validation'!T$482022),'HMPL Validation'!T$482023,FALSE))</f>
        <v>0.4921119274262844</v>
      </c>
    </row>
    <row r="178" spans="2:20" s="461" customFormat="1">
      <c r="B178" s="301">
        <v>46600</v>
      </c>
      <c r="C178" s="294">
        <v>153</v>
      </c>
      <c r="D178" s="297">
        <v>6.6149997415323494</v>
      </c>
      <c r="E178" s="299">
        <v>7.0000000000000007E-2</v>
      </c>
      <c r="F178" s="295">
        <v>0.49</v>
      </c>
      <c r="G178" s="294">
        <f ca="1">+IF(ISERROR(HLOOKUP($B178,INDIRECT("'Monthly Resource Report'!"&amp;'HMPL Validation'!G$482021&amp;":"&amp;'HMPL Validation'!G$482022),'HMPL Validation'!G$482023,FALSE)),0,HLOOKUP($B178,INDIRECT("'Monthly Resource Report'!"&amp;'HMPL Validation'!G$482021&amp;":"&amp;'HMPL Validation'!G$482022),'HMPL Validation'!G$482023,FALSE))</f>
        <v>153</v>
      </c>
      <c r="H178" s="297">
        <f ca="1">+IF(ISERROR(HLOOKUP($B178,INDIRECT("'Monthly Resource Report'!"&amp;'HMPL Validation'!H$482021&amp;":"&amp;'HMPL Validation'!H$482022),'HMPL Validation'!H$482023,FALSE)),0,HLOOKUP($B178,INDIRECT("'Monthly Resource Report'!"&amp;'HMPL Validation'!H$482021&amp;":"&amp;'HMPL Validation'!H$482022),'HMPL Validation'!H$482023,FALSE))</f>
        <v>6.6149978384326671</v>
      </c>
      <c r="I178" s="317">
        <f ca="1">+IF(ISERROR(HLOOKUP($B178,INDIRECT("'Monthly Resource Report'!"&amp;'HMPL Validation'!I$482021&amp;":"&amp;'HMPL Validation'!I$482022),'HMPL Validation'!I$482023,FALSE)),0,HLOOKUP($B178,INDIRECT("'Monthly Resource Report'!"&amp;'HMPL Validation'!I$482021&amp;":"&amp;'HMPL Validation'!I$482022),'HMPL Validation'!I$482023,FALSE))</f>
        <v>6.9862073353857482E-2</v>
      </c>
      <c r="J178" s="318">
        <f ca="1">+IF(ISERROR(HLOOKUP($B178,INDIRECT("'Monthly Resource Report'!"&amp;'HMPL Validation'!J$482021&amp;":"&amp;'HMPL Validation'!J$482022),'HMPL Validation'!J$482023,FALSE)),0,HLOOKUP($B178,INDIRECT("'Monthly Resource Report'!"&amp;'HMPL Validation'!J$482021&amp;":"&amp;'HMPL Validation'!J$482022),'HMPL Validation'!J$482023,FALSE))</f>
        <v>0.49149031563582107</v>
      </c>
      <c r="L178" s="301">
        <v>46600</v>
      </c>
      <c r="M178" s="294">
        <v>152</v>
      </c>
      <c r="N178" s="297">
        <v>6.6149997415323494</v>
      </c>
      <c r="O178" s="299">
        <v>7.0000000000000007E-2</v>
      </c>
      <c r="P178" s="295">
        <v>0.49</v>
      </c>
      <c r="Q178" s="294">
        <f ca="1">+IF(ISERROR(HLOOKUP($B178,INDIRECT("'Monthly Resource Report'!"&amp;'HMPL Validation'!Q$482021&amp;":"&amp;'HMPL Validation'!Q$482022),'HMPL Validation'!Q$482023,FALSE)),0,HLOOKUP($B178,INDIRECT("'Monthly Resource Report'!"&amp;'HMPL Validation'!Q$482021&amp;":"&amp;'HMPL Validation'!Q$482022),'HMPL Validation'!Q$482023,FALSE))</f>
        <v>152</v>
      </c>
      <c r="R178" s="297">
        <f ca="1">+IF(ISERROR(HLOOKUP($B178,INDIRECT("'Monthly Resource Report'!"&amp;'HMPL Validation'!R$482021&amp;":"&amp;'HMPL Validation'!R$482022),'HMPL Validation'!R$482023,FALSE)),0,HLOOKUP($B178,INDIRECT("'Monthly Resource Report'!"&amp;'HMPL Validation'!R$482021&amp;":"&amp;'HMPL Validation'!R$482022),'HMPL Validation'!R$482023,FALSE))</f>
        <v>6.6149955627301456</v>
      </c>
      <c r="S178" s="317">
        <f ca="1">+IF(ISERROR(HLOOKUP($B178,INDIRECT("'Monthly Resource Report'!"&amp;'HMPL Validation'!S$482021&amp;":"&amp;'HMPL Validation'!S$482022),'HMPL Validation'!S$482023,FALSE)),0,HLOOKUP($B178,INDIRECT("'Monthly Resource Report'!"&amp;'HMPL Validation'!S$482021&amp;":"&amp;'HMPL Validation'!S$482022),'HMPL Validation'!S$482023,FALSE))</f>
        <v>6.9860200823699078E-2</v>
      </c>
      <c r="T178" s="318">
        <f ca="1">+IF(ISERROR(HLOOKUP($B178,INDIRECT("'Monthly Resource Report'!"&amp;'HMPL Validation'!T$482021&amp;":"&amp;'HMPL Validation'!T$482022),'HMPL Validation'!T$482023,FALSE)),0,HLOOKUP($B178,INDIRECT("'Monthly Resource Report'!"&amp;'HMPL Validation'!T$482021&amp;":"&amp;'HMPL Validation'!T$482022),'HMPL Validation'!T$482023,FALSE))</f>
        <v>0.49169574157867574</v>
      </c>
    </row>
    <row r="179" spans="2:20" s="461" customFormat="1">
      <c r="B179" s="301">
        <v>46631</v>
      </c>
      <c r="C179" s="294">
        <v>153</v>
      </c>
      <c r="D179" s="297">
        <v>6.6149997415323494</v>
      </c>
      <c r="E179" s="299">
        <v>7.0000000000000007E-2</v>
      </c>
      <c r="F179" s="295">
        <v>0.49</v>
      </c>
      <c r="G179" s="294">
        <f ca="1">+IF(ISERROR(HLOOKUP($B179,INDIRECT("'Monthly Resource Report'!"&amp;'HMPL Validation'!G$482021&amp;":"&amp;'HMPL Validation'!G$482022),'HMPL Validation'!G$482023,FALSE)),0,HLOOKUP($B179,INDIRECT("'Monthly Resource Report'!"&amp;'HMPL Validation'!G$482021&amp;":"&amp;'HMPL Validation'!G$482022),'HMPL Validation'!G$482023,FALSE))</f>
        <v>153</v>
      </c>
      <c r="H179" s="297">
        <f ca="1">+IF(ISERROR(HLOOKUP($B179,INDIRECT("'Monthly Resource Report'!"&amp;'HMPL Validation'!H$482021&amp;":"&amp;'HMPL Validation'!H$482022),'HMPL Validation'!H$482023,FALSE)),0,HLOOKUP($B179,INDIRECT("'Monthly Resource Report'!"&amp;'HMPL Validation'!H$482021&amp;":"&amp;'HMPL Validation'!H$482022),'HMPL Validation'!H$482023,FALSE))</f>
        <v>6.6150001034918136</v>
      </c>
      <c r="I179" s="317">
        <f ca="1">+IF(ISERROR(HLOOKUP($B179,INDIRECT("'Monthly Resource Report'!"&amp;'HMPL Validation'!I$482021&amp;":"&amp;'HMPL Validation'!I$482022),'HMPL Validation'!I$482023,FALSE)),0,HLOOKUP($B179,INDIRECT("'Monthly Resource Report'!"&amp;'HMPL Validation'!I$482021&amp;":"&amp;'HMPL Validation'!I$482022),'HMPL Validation'!I$482023,FALSE))</f>
        <v>6.9809387290877933E-2</v>
      </c>
      <c r="J179" s="318">
        <f ca="1">+IF(ISERROR(HLOOKUP($B179,INDIRECT("'Monthly Resource Report'!"&amp;'HMPL Validation'!J$482021&amp;":"&amp;'HMPL Validation'!J$482022),'HMPL Validation'!J$482023,FALSE)),0,HLOOKUP($B179,INDIRECT("'Monthly Resource Report'!"&amp;'HMPL Validation'!J$482021&amp;":"&amp;'HMPL Validation'!J$482022),'HMPL Validation'!J$482023,FALSE))</f>
        <v>0.49126981915558976</v>
      </c>
      <c r="L179" s="301">
        <v>46631</v>
      </c>
      <c r="M179" s="294">
        <v>152</v>
      </c>
      <c r="N179" s="297">
        <v>6.6149997415323494</v>
      </c>
      <c r="O179" s="299">
        <v>7.0000000000000007E-2</v>
      </c>
      <c r="P179" s="295">
        <v>0.49</v>
      </c>
      <c r="Q179" s="294">
        <f ca="1">+IF(ISERROR(HLOOKUP($B179,INDIRECT("'Monthly Resource Report'!"&amp;'HMPL Validation'!Q$482021&amp;":"&amp;'HMPL Validation'!Q$482022),'HMPL Validation'!Q$482023,FALSE)),0,HLOOKUP($B179,INDIRECT("'Monthly Resource Report'!"&amp;'HMPL Validation'!Q$482021&amp;":"&amp;'HMPL Validation'!Q$482022),'HMPL Validation'!Q$482023,FALSE))</f>
        <v>152</v>
      </c>
      <c r="R179" s="297">
        <f ca="1">+IF(ISERROR(HLOOKUP($B179,INDIRECT("'Monthly Resource Report'!"&amp;'HMPL Validation'!R$482021&amp;":"&amp;'HMPL Validation'!R$482022),'HMPL Validation'!R$482023,FALSE)),0,HLOOKUP($B179,INDIRECT("'Monthly Resource Report'!"&amp;'HMPL Validation'!R$482021&amp;":"&amp;'HMPL Validation'!R$482022),'HMPL Validation'!R$482023,FALSE))</f>
        <v>6.6149962737874066</v>
      </c>
      <c r="S179" s="317">
        <f ca="1">+IF(ISERROR(HLOOKUP($B179,INDIRECT("'Monthly Resource Report'!"&amp;'HMPL Validation'!S$482021&amp;":"&amp;'HMPL Validation'!S$482022),'HMPL Validation'!S$482023,FALSE)),0,HLOOKUP($B179,INDIRECT("'Monthly Resource Report'!"&amp;'HMPL Validation'!S$482021&amp;":"&amp;'HMPL Validation'!S$482022),'HMPL Validation'!S$482023,FALSE))</f>
        <v>6.9823529156807798E-2</v>
      </c>
      <c r="T179" s="318">
        <f ca="1">+IF(ISERROR(HLOOKUP($B179,INDIRECT("'Monthly Resource Report'!"&amp;'HMPL Validation'!T$482021&amp;":"&amp;'HMPL Validation'!T$482022),'HMPL Validation'!T$482023,FALSE)),0,HLOOKUP($B179,INDIRECT("'Monthly Resource Report'!"&amp;'HMPL Validation'!T$482021&amp;":"&amp;'HMPL Validation'!T$482022),'HMPL Validation'!T$482023,FALSE))</f>
        <v>0.4922055042003996</v>
      </c>
    </row>
    <row r="180" spans="2:20" s="461" customFormat="1">
      <c r="B180" s="301">
        <v>46661</v>
      </c>
      <c r="C180" s="294">
        <v>153</v>
      </c>
      <c r="D180" s="297">
        <v>6.6149997415323494</v>
      </c>
      <c r="E180" s="299">
        <v>7.0000000000000007E-2</v>
      </c>
      <c r="F180" s="295">
        <v>0.49</v>
      </c>
      <c r="G180" s="294">
        <f ca="1">+IF(ISERROR(HLOOKUP($B180,INDIRECT("'Monthly Resource Report'!"&amp;'HMPL Validation'!G$482021&amp;":"&amp;'HMPL Validation'!G$482022),'HMPL Validation'!G$482023,FALSE)),0,HLOOKUP($B180,INDIRECT("'Monthly Resource Report'!"&amp;'HMPL Validation'!G$482021&amp;":"&amp;'HMPL Validation'!G$482022),'HMPL Validation'!G$482023,FALSE))</f>
        <v>153</v>
      </c>
      <c r="H180" s="297">
        <f ca="1">+IF(ISERROR(HLOOKUP($B180,INDIRECT("'Monthly Resource Report'!"&amp;'HMPL Validation'!H$482021&amp;":"&amp;'HMPL Validation'!H$482022),'HMPL Validation'!H$482023,FALSE)),0,HLOOKUP($B180,INDIRECT("'Monthly Resource Report'!"&amp;'HMPL Validation'!H$482021&amp;":"&amp;'HMPL Validation'!H$482022),'HMPL Validation'!H$482023,FALSE))</f>
        <v>6.6149993029138203</v>
      </c>
      <c r="I180" s="317">
        <f ca="1">+IF(ISERROR(HLOOKUP($B180,INDIRECT("'Monthly Resource Report'!"&amp;'HMPL Validation'!I$482021&amp;":"&amp;'HMPL Validation'!I$482022),'HMPL Validation'!I$482023,FALSE)),0,HLOOKUP($B180,INDIRECT("'Monthly Resource Report'!"&amp;'HMPL Validation'!I$482021&amp;":"&amp;'HMPL Validation'!I$482022),'HMPL Validation'!I$482023,FALSE))</f>
        <v>6.9824171004128952E-2</v>
      </c>
      <c r="J180" s="318">
        <f ca="1">+IF(ISERROR(HLOOKUP($B180,INDIRECT("'Monthly Resource Report'!"&amp;'HMPL Validation'!J$482021&amp;":"&amp;'HMPL Validation'!J$482022),'HMPL Validation'!J$482023,FALSE)),0,HLOOKUP($B180,INDIRECT("'Monthly Resource Report'!"&amp;'HMPL Validation'!J$482021&amp;":"&amp;'HMPL Validation'!J$482022),'HMPL Validation'!J$482023,FALSE))</f>
        <v>0.49090420890485981</v>
      </c>
      <c r="L180" s="301">
        <v>46661</v>
      </c>
      <c r="M180" s="294">
        <v>152</v>
      </c>
      <c r="N180" s="297">
        <v>6.6149997415323494</v>
      </c>
      <c r="O180" s="299">
        <v>7.0000000000000007E-2</v>
      </c>
      <c r="P180" s="295">
        <v>0.49</v>
      </c>
      <c r="Q180" s="294">
        <f ca="1">+IF(ISERROR(HLOOKUP($B180,INDIRECT("'Monthly Resource Report'!"&amp;'HMPL Validation'!Q$482021&amp;":"&amp;'HMPL Validation'!Q$482022),'HMPL Validation'!Q$482023,FALSE)),0,HLOOKUP($B180,INDIRECT("'Monthly Resource Report'!"&amp;'HMPL Validation'!Q$482021&amp;":"&amp;'HMPL Validation'!Q$482022),'HMPL Validation'!Q$482023,FALSE))</f>
        <v>152</v>
      </c>
      <c r="R180" s="297">
        <f ca="1">+IF(ISERROR(HLOOKUP($B180,INDIRECT("'Monthly Resource Report'!"&amp;'HMPL Validation'!R$482021&amp;":"&amp;'HMPL Validation'!R$482022),'HMPL Validation'!R$482023,FALSE)),0,HLOOKUP($B180,INDIRECT("'Monthly Resource Report'!"&amp;'HMPL Validation'!R$482021&amp;":"&amp;'HMPL Validation'!R$482022),'HMPL Validation'!R$482023,FALSE))</f>
        <v>6.6149944255231548</v>
      </c>
      <c r="S180" s="317">
        <f ca="1">+IF(ISERROR(HLOOKUP($B180,INDIRECT("'Monthly Resource Report'!"&amp;'HMPL Validation'!S$482021&amp;":"&amp;'HMPL Validation'!S$482022),'HMPL Validation'!S$482023,FALSE)),0,HLOOKUP($B180,INDIRECT("'Monthly Resource Report'!"&amp;'HMPL Validation'!S$482021&amp;":"&amp;'HMPL Validation'!S$482022),'HMPL Validation'!S$482023,FALSE))</f>
        <v>6.9814533806207002E-2</v>
      </c>
      <c r="T180" s="318">
        <f ca="1">+IF(ISERROR(HLOOKUP($B180,INDIRECT("'Monthly Resource Report'!"&amp;'HMPL Validation'!T$482021&amp;":"&amp;'HMPL Validation'!T$482022),'HMPL Validation'!T$482023,FALSE)),0,HLOOKUP($B180,INDIRECT("'Monthly Resource Report'!"&amp;'HMPL Validation'!T$482021&amp;":"&amp;'HMPL Validation'!T$482022),'HMPL Validation'!T$482023,FALSE))</f>
        <v>0.49257724605378561</v>
      </c>
    </row>
    <row r="181" spans="2:20" s="461" customFormat="1">
      <c r="B181" s="301">
        <v>46692</v>
      </c>
      <c r="C181" s="294">
        <v>153</v>
      </c>
      <c r="D181" s="297">
        <v>6.6149997415323494</v>
      </c>
      <c r="E181" s="299">
        <v>7.0000000000000007E-2</v>
      </c>
      <c r="F181" s="295">
        <v>0.49</v>
      </c>
      <c r="G181" s="294">
        <f ca="1">+IF(ISERROR(HLOOKUP($B181,INDIRECT("'Monthly Resource Report'!"&amp;'HMPL Validation'!G$482021&amp;":"&amp;'HMPL Validation'!G$482022),'HMPL Validation'!G$482023,FALSE)),0,HLOOKUP($B181,INDIRECT("'Monthly Resource Report'!"&amp;'HMPL Validation'!G$482021&amp;":"&amp;'HMPL Validation'!G$482022),'HMPL Validation'!G$482023,FALSE))</f>
        <v>153</v>
      </c>
      <c r="H181" s="297">
        <f ca="1">+IF(ISERROR(HLOOKUP($B181,INDIRECT("'Monthly Resource Report'!"&amp;'HMPL Validation'!H$482021&amp;":"&amp;'HMPL Validation'!H$482022),'HMPL Validation'!H$482023,FALSE)),0,HLOOKUP($B181,INDIRECT("'Monthly Resource Report'!"&amp;'HMPL Validation'!H$482021&amp;":"&amp;'HMPL Validation'!H$482022),'HMPL Validation'!H$482023,FALSE))</f>
        <v>6.6149986675139907</v>
      </c>
      <c r="I181" s="317">
        <f ca="1">+IF(ISERROR(HLOOKUP($B181,INDIRECT("'Monthly Resource Report'!"&amp;'HMPL Validation'!I$482021&amp;":"&amp;'HMPL Validation'!I$482022),'HMPL Validation'!I$482023,FALSE)),0,HLOOKUP($B181,INDIRECT("'Monthly Resource Report'!"&amp;'HMPL Validation'!I$482021&amp;":"&amp;'HMPL Validation'!I$482022),'HMPL Validation'!I$482023,FALSE))</f>
        <v>6.9836917419106581E-2</v>
      </c>
      <c r="J181" s="318">
        <f ca="1">+IF(ISERROR(HLOOKUP($B181,INDIRECT("'Monthly Resource Report'!"&amp;'HMPL Validation'!J$482021&amp;":"&amp;'HMPL Validation'!J$482022),'HMPL Validation'!J$482023,FALSE)),0,HLOOKUP($B181,INDIRECT("'Monthly Resource Report'!"&amp;'HMPL Validation'!J$482021&amp;":"&amp;'HMPL Validation'!J$482022),'HMPL Validation'!J$482023,FALSE))</f>
        <v>0.49124747904304766</v>
      </c>
      <c r="L181" s="301">
        <v>46692</v>
      </c>
      <c r="M181" s="294">
        <v>152</v>
      </c>
      <c r="N181" s="297">
        <v>6.6149997415323494</v>
      </c>
      <c r="O181" s="299">
        <v>7.0000000000000007E-2</v>
      </c>
      <c r="P181" s="295">
        <v>0.49</v>
      </c>
      <c r="Q181" s="294">
        <f ca="1">+IF(ISERROR(HLOOKUP($B181,INDIRECT("'Monthly Resource Report'!"&amp;'HMPL Validation'!Q$482021&amp;":"&amp;'HMPL Validation'!Q$482022),'HMPL Validation'!Q$482023,FALSE)),0,HLOOKUP($B181,INDIRECT("'Monthly Resource Report'!"&amp;'HMPL Validation'!Q$482021&amp;":"&amp;'HMPL Validation'!Q$482022),'HMPL Validation'!Q$482023,FALSE))</f>
        <v>152</v>
      </c>
      <c r="R181" s="297">
        <f ca="1">+IF(ISERROR(HLOOKUP($B181,INDIRECT("'Monthly Resource Report'!"&amp;'HMPL Validation'!R$482021&amp;":"&amp;'HMPL Validation'!R$482022),'HMPL Validation'!R$482023,FALSE)),0,HLOOKUP($B181,INDIRECT("'Monthly Resource Report'!"&amp;'HMPL Validation'!R$482021&amp;":"&amp;'HMPL Validation'!R$482022),'HMPL Validation'!R$482023,FALSE))</f>
        <v>6.6149960380348656</v>
      </c>
      <c r="S181" s="317">
        <f ca="1">+IF(ISERROR(HLOOKUP($B181,INDIRECT("'Monthly Resource Report'!"&amp;'HMPL Validation'!S$482021&amp;":"&amp;'HMPL Validation'!S$482022),'HMPL Validation'!S$482023,FALSE)),0,HLOOKUP($B181,INDIRECT("'Monthly Resource Report'!"&amp;'HMPL Validation'!S$482021&amp;":"&amp;'HMPL Validation'!S$482022),'HMPL Validation'!S$482023,FALSE))</f>
        <v>6.9835843831487929E-2</v>
      </c>
      <c r="T181" s="318">
        <f ca="1">+IF(ISERROR(HLOOKUP($B181,INDIRECT("'Monthly Resource Report'!"&amp;'HMPL Validation'!T$482021&amp;":"&amp;'HMPL Validation'!T$482022),'HMPL Validation'!T$482023,FALSE)),0,HLOOKUP($B181,INDIRECT("'Monthly Resource Report'!"&amp;'HMPL Validation'!T$482021&amp;":"&amp;'HMPL Validation'!T$482022),'HMPL Validation'!T$482023,FALSE))</f>
        <v>0.49175994656887345</v>
      </c>
    </row>
    <row r="182" spans="2:20" s="461" customFormat="1">
      <c r="B182" s="301">
        <v>46722</v>
      </c>
      <c r="C182" s="294">
        <v>153</v>
      </c>
      <c r="D182" s="297">
        <v>6.6149997415323494</v>
      </c>
      <c r="E182" s="299">
        <v>7.0000000000000007E-2</v>
      </c>
      <c r="F182" s="295">
        <v>0.49</v>
      </c>
      <c r="G182" s="294">
        <f ca="1">+IF(ISERROR(HLOOKUP($B182,INDIRECT("'Monthly Resource Report'!"&amp;'HMPL Validation'!G$482021&amp;":"&amp;'HMPL Validation'!G$482022),'HMPL Validation'!G$482023,FALSE)),0,HLOOKUP($B182,INDIRECT("'Monthly Resource Report'!"&amp;'HMPL Validation'!G$482021&amp;":"&amp;'HMPL Validation'!G$482022),'HMPL Validation'!G$482023,FALSE))</f>
        <v>153</v>
      </c>
      <c r="H182" s="297">
        <f ca="1">+IF(ISERROR(HLOOKUP($B182,INDIRECT("'Monthly Resource Report'!"&amp;'HMPL Validation'!H$482021&amp;":"&amp;'HMPL Validation'!H$482022),'HMPL Validation'!H$482023,FALSE)),0,HLOOKUP($B182,INDIRECT("'Monthly Resource Report'!"&amp;'HMPL Validation'!H$482021&amp;":"&amp;'HMPL Validation'!H$482022),'HMPL Validation'!H$482023,FALSE))</f>
        <v>6.6149975030599757</v>
      </c>
      <c r="I182" s="317">
        <f ca="1">+IF(ISERROR(HLOOKUP($B182,INDIRECT("'Monthly Resource Report'!"&amp;'HMPL Validation'!I$482021&amp;":"&amp;'HMPL Validation'!I$482022),'HMPL Validation'!I$482023,FALSE)),0,HLOOKUP($B182,INDIRECT("'Monthly Resource Report'!"&amp;'HMPL Validation'!I$482021&amp;":"&amp;'HMPL Validation'!I$482022),'HMPL Validation'!I$482023,FALSE))</f>
        <v>6.9878800564094554E-2</v>
      </c>
      <c r="J182" s="318">
        <f ca="1">+IF(ISERROR(HLOOKUP($B182,INDIRECT("'Monthly Resource Report'!"&amp;'HMPL Validation'!J$482021&amp;":"&amp;'HMPL Validation'!J$482022),'HMPL Validation'!J$482023,FALSE)),0,HLOOKUP($B182,INDIRECT("'Monthly Resource Report'!"&amp;'HMPL Validation'!J$482021&amp;":"&amp;'HMPL Validation'!J$482022),'HMPL Validation'!J$482023,FALSE))</f>
        <v>0.49088715585809689</v>
      </c>
      <c r="L182" s="301">
        <v>46722</v>
      </c>
      <c r="M182" s="294">
        <v>152</v>
      </c>
      <c r="N182" s="297">
        <v>6.6149997415323494</v>
      </c>
      <c r="O182" s="299">
        <v>7.0000000000000007E-2</v>
      </c>
      <c r="P182" s="295">
        <v>0.49</v>
      </c>
      <c r="Q182" s="294">
        <f ca="1">+IF(ISERROR(HLOOKUP($B182,INDIRECT("'Monthly Resource Report'!"&amp;'HMPL Validation'!Q$482021&amp;":"&amp;'HMPL Validation'!Q$482022),'HMPL Validation'!Q$482023,FALSE)),0,HLOOKUP($B182,INDIRECT("'Monthly Resource Report'!"&amp;'HMPL Validation'!Q$482021&amp;":"&amp;'HMPL Validation'!Q$482022),'HMPL Validation'!Q$482023,FALSE))</f>
        <v>152</v>
      </c>
      <c r="R182" s="297">
        <f ca="1">+IF(ISERROR(HLOOKUP($B182,INDIRECT("'Monthly Resource Report'!"&amp;'HMPL Validation'!R$482021&amp;":"&amp;'HMPL Validation'!R$482022),'HMPL Validation'!R$482023,FALSE)),0,HLOOKUP($B182,INDIRECT("'Monthly Resource Report'!"&amp;'HMPL Validation'!R$482021&amp;":"&amp;'HMPL Validation'!R$482022),'HMPL Validation'!R$482023,FALSE))</f>
        <v>6.6149947798329549</v>
      </c>
      <c r="S182" s="317">
        <f ca="1">+IF(ISERROR(HLOOKUP($B182,INDIRECT("'Monthly Resource Report'!"&amp;'HMPL Validation'!S$482021&amp;":"&amp;'HMPL Validation'!S$482022),'HMPL Validation'!S$482023,FALSE)),0,HLOOKUP($B182,INDIRECT("'Monthly Resource Report'!"&amp;'HMPL Validation'!S$482021&amp;":"&amp;'HMPL Validation'!S$482022),'HMPL Validation'!S$482023,FALSE))</f>
        <v>6.9877433531470454E-2</v>
      </c>
      <c r="T182" s="318">
        <f ca="1">+IF(ISERROR(HLOOKUP($B182,INDIRECT("'Monthly Resource Report'!"&amp;'HMPL Validation'!T$482021&amp;":"&amp;'HMPL Validation'!T$482022),'HMPL Validation'!T$482023,FALSE)),0,HLOOKUP($B182,INDIRECT("'Monthly Resource Report'!"&amp;'HMPL Validation'!T$482021&amp;":"&amp;'HMPL Validation'!T$482022),'HMPL Validation'!T$482023,FALSE))</f>
        <v>0.49294858751967285</v>
      </c>
    </row>
    <row r="183" spans="2:2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5" t="s">
        <v>221</v>
      </c>
      <c r="H240" s="686"/>
      <c r="I240" s="686"/>
      <c r="J240" s="687"/>
      <c r="Q240" s="685" t="s">
        <v>221</v>
      </c>
      <c r="R240" s="686"/>
      <c r="S240" s="686"/>
      <c r="T240" s="687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-6.1333036227573245E-7</v>
      </c>
      <c r="I242" s="309">
        <f t="shared" ref="I242:I273" ca="1" si="2">+IF(ISERROR(I3/E3-1),0,I3/E3-1)</f>
        <v>-3.4814459092692429E-3</v>
      </c>
      <c r="J242" s="310">
        <f t="shared" ref="J242:J273" ca="1" si="3">+IF(ISERROR(J3/F3-1),0,J3/F3-1)</f>
        <v>2.4999040491777702E-3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8.7973365925364533E-7</v>
      </c>
      <c r="S242" s="309">
        <f t="shared" ref="S242:S305" ca="1" si="6">+IF(ISERROR(S3/O3-1),0,S3/O3-1)</f>
        <v>-3.5016998575569946E-3</v>
      </c>
      <c r="T242" s="310">
        <f t="shared" ref="T242:T305" ca="1" si="7">+IF(ISERROR(T3/P3-1),0,T3/P3-1)</f>
        <v>4.433039941467154E-3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-5.6309212215222004E-7</v>
      </c>
      <c r="I243" s="311">
        <f t="shared" ca="1" si="2"/>
        <v>-3.5001161748797749E-3</v>
      </c>
      <c r="J243" s="310">
        <f t="shared" ca="1" si="3"/>
        <v>2.0878308015268576E-3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7.4107676262258337E-7</v>
      </c>
      <c r="S243" s="311">
        <f t="shared" ca="1" si="6"/>
        <v>-3.8382552908626799E-3</v>
      </c>
      <c r="T243" s="310">
        <f t="shared" ca="1" si="7"/>
        <v>4.0559690616470689E-3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-5.5127017606348971E-7</v>
      </c>
      <c r="I244" s="311">
        <f t="shared" ca="1" si="2"/>
        <v>-3.8288000392641131E-3</v>
      </c>
      <c r="J244" s="310">
        <f t="shared" ca="1" si="3"/>
        <v>1.8834888573060482E-3</v>
      </c>
      <c r="P244" s="301">
        <f t="shared" si="9"/>
        <v>41334</v>
      </c>
      <c r="Q244" s="308">
        <f t="shared" ca="1" si="4"/>
        <v>0</v>
      </c>
      <c r="R244" s="311">
        <f t="shared" ca="1" si="5"/>
        <v>8.4623697249597285E-7</v>
      </c>
      <c r="S244" s="311">
        <f t="shared" ca="1" si="6"/>
        <v>-4.0923050393193439E-3</v>
      </c>
      <c r="T244" s="310">
        <f t="shared" ca="1" si="7"/>
        <v>3.8555438521774565E-3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-6.4070129035531664E-7</v>
      </c>
      <c r="I245" s="311">
        <f t="shared" ca="1" si="2"/>
        <v>-3.7600261014872904E-3</v>
      </c>
      <c r="J245" s="310">
        <f t="shared" ca="1" si="3"/>
        <v>1.9434520099510522E-3</v>
      </c>
      <c r="P245" s="301">
        <f t="shared" si="9"/>
        <v>41365</v>
      </c>
      <c r="Q245" s="308">
        <f t="shared" ca="1" si="4"/>
        <v>0</v>
      </c>
      <c r="R245" s="311">
        <f t="shared" ca="1" si="5"/>
        <v>-1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-5.5848039515193904E-7</v>
      </c>
      <c r="I246" s="311">
        <f t="shared" ca="1" si="2"/>
        <v>-3.7633720845404728E-3</v>
      </c>
      <c r="J246" s="310">
        <f t="shared" ca="1" si="3"/>
        <v>1.270331526476598E-3</v>
      </c>
      <c r="P246" s="301">
        <f t="shared" si="9"/>
        <v>41395</v>
      </c>
      <c r="Q246" s="308">
        <f t="shared" ca="1" si="4"/>
        <v>0</v>
      </c>
      <c r="R246" s="311">
        <f t="shared" ca="1" si="5"/>
        <v>7.9046109235925144E-7</v>
      </c>
      <c r="S246" s="311">
        <f t="shared" ca="1" si="6"/>
        <v>-4.4058388419611072E-3</v>
      </c>
      <c r="T246" s="310">
        <f t="shared" ca="1" si="7"/>
        <v>6.2912990653012368E-3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-6.4644883890352389E-7</v>
      </c>
      <c r="I247" s="311">
        <f t="shared" ca="1" si="2"/>
        <v>-3.8918433966803612E-3</v>
      </c>
      <c r="J247" s="310">
        <f t="shared" ca="1" si="3"/>
        <v>1.9676163480450981E-3</v>
      </c>
      <c r="P247" s="301">
        <f t="shared" si="9"/>
        <v>41426</v>
      </c>
      <c r="Q247" s="308">
        <f t="shared" ca="1" si="4"/>
        <v>0</v>
      </c>
      <c r="R247" s="311">
        <f t="shared" ca="1" si="5"/>
        <v>9.5983013270739548E-7</v>
      </c>
      <c r="S247" s="311">
        <f t="shared" ca="1" si="6"/>
        <v>-3.867636851570988E-3</v>
      </c>
      <c r="T247" s="310">
        <f t="shared" ca="1" si="7"/>
        <v>3.6711261472766044E-3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-5.4029413687484151E-7</v>
      </c>
      <c r="I248" s="311">
        <f t="shared" ca="1" si="2"/>
        <v>-3.1338978087638303E-3</v>
      </c>
      <c r="J248" s="310">
        <f t="shared" ca="1" si="3"/>
        <v>3.1066555047678523E-3</v>
      </c>
      <c r="P248" s="301">
        <f t="shared" si="9"/>
        <v>41456</v>
      </c>
      <c r="Q248" s="308">
        <f t="shared" ca="1" si="4"/>
        <v>0</v>
      </c>
      <c r="R248" s="311">
        <f t="shared" ca="1" si="5"/>
        <v>9.5761446883280144E-7</v>
      </c>
      <c r="S248" s="311">
        <f t="shared" ca="1" si="6"/>
        <v>-3.3428818525927939E-3</v>
      </c>
      <c r="T248" s="310">
        <f t="shared" ca="1" si="7"/>
        <v>3.5391323138564967E-3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-5.9487373216260409E-7</v>
      </c>
      <c r="I249" s="311">
        <f t="shared" ca="1" si="2"/>
        <v>-3.3441502026559933E-3</v>
      </c>
      <c r="J249" s="310">
        <f t="shared" ca="1" si="3"/>
        <v>3.1342235126639029E-3</v>
      </c>
      <c r="P249" s="301">
        <f t="shared" si="9"/>
        <v>41487</v>
      </c>
      <c r="Q249" s="308">
        <f t="shared" ca="1" si="4"/>
        <v>0</v>
      </c>
      <c r="R249" s="311">
        <f t="shared" ca="1" si="5"/>
        <v>9.9886197069132265E-7</v>
      </c>
      <c r="S249" s="311">
        <f t="shared" ca="1" si="6"/>
        <v>-3.4461929001827762E-3</v>
      </c>
      <c r="T249" s="310">
        <f t="shared" ca="1" si="7"/>
        <v>3.5364392568573155E-3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-5.6766082390247163E-7</v>
      </c>
      <c r="I250" s="311">
        <f t="shared" ca="1" si="2"/>
        <v>-3.806104290028034E-3</v>
      </c>
      <c r="J250" s="310">
        <f t="shared" ca="1" si="3"/>
        <v>1.9729882901167173E-3</v>
      </c>
      <c r="P250" s="301">
        <f t="shared" si="9"/>
        <v>41518</v>
      </c>
      <c r="Q250" s="308">
        <f t="shared" ca="1" si="4"/>
        <v>0</v>
      </c>
      <c r="R250" s="311">
        <f t="shared" ca="1" si="5"/>
        <v>9.9383670781882927E-7</v>
      </c>
      <c r="S250" s="311">
        <f t="shared" ca="1" si="6"/>
        <v>-4.0355148506843186E-3</v>
      </c>
      <c r="T250" s="310">
        <f t="shared" ca="1" si="7"/>
        <v>2.7739057989362159E-3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-5.4421227912992975E-7</v>
      </c>
      <c r="I251" s="311">
        <f t="shared" ca="1" si="2"/>
        <v>-3.9637683656513767E-3</v>
      </c>
      <c r="J251" s="310">
        <f t="shared" ca="1" si="3"/>
        <v>2.5202878820991259E-3</v>
      </c>
      <c r="P251" s="301">
        <f t="shared" si="9"/>
        <v>41548</v>
      </c>
      <c r="Q251" s="308">
        <f t="shared" ca="1" si="4"/>
        <v>0</v>
      </c>
      <c r="R251" s="311">
        <f t="shared" ca="1" si="5"/>
        <v>6.8183504087215852E-7</v>
      </c>
      <c r="S251" s="311">
        <f t="shared" ca="1" si="6"/>
        <v>-4.2275413566787989E-3</v>
      </c>
      <c r="T251" s="310">
        <f t="shared" ca="1" si="7"/>
        <v>2.7199285511305682E-3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-5.9259067897166062E-7</v>
      </c>
      <c r="I252" s="311">
        <f t="shared" ca="1" si="2"/>
        <v>-4.2646612524912531E-3</v>
      </c>
      <c r="J252" s="310">
        <f t="shared" ca="1" si="3"/>
        <v>1.9656737725612938E-3</v>
      </c>
      <c r="P252" s="301">
        <f t="shared" si="9"/>
        <v>41579</v>
      </c>
      <c r="Q252" s="308">
        <f t="shared" ca="1" si="4"/>
        <v>0</v>
      </c>
      <c r="R252" s="311">
        <f t="shared" ca="1" si="5"/>
        <v>7.0432397469843977E-7</v>
      </c>
      <c r="S252" s="311">
        <f t="shared" ca="1" si="6"/>
        <v>-4.6748658114780239E-3</v>
      </c>
      <c r="T252" s="310">
        <f t="shared" ca="1" si="7"/>
        <v>5.62168583222733E-3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-5.3674552669136233E-7</v>
      </c>
      <c r="I253" s="311">
        <f t="shared" ca="1" si="2"/>
        <v>-3.9108005934193057E-3</v>
      </c>
      <c r="J253" s="310">
        <f t="shared" ca="1" si="3"/>
        <v>3.1631920450554407E-3</v>
      </c>
      <c r="P253" s="301">
        <f t="shared" si="9"/>
        <v>41609</v>
      </c>
      <c r="Q253" s="308">
        <f t="shared" ca="1" si="4"/>
        <v>0</v>
      </c>
      <c r="R253" s="311">
        <f t="shared" ca="1" si="5"/>
        <v>9.4720561460981401E-7</v>
      </c>
      <c r="S253" s="311">
        <f t="shared" ca="1" si="6"/>
        <v>-4.2195009957805008E-3</v>
      </c>
      <c r="T253" s="310">
        <f t="shared" ca="1" si="7"/>
        <v>4.4926185607248037E-3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-1.0815616603432332E-6</v>
      </c>
      <c r="I254" s="311">
        <f t="shared" ca="1" si="2"/>
        <v>-3.0227692260197392E-3</v>
      </c>
      <c r="J254" s="310">
        <f t="shared" ca="1" si="3"/>
        <v>2.4902236220556428E-3</v>
      </c>
      <c r="P254" s="301">
        <f t="shared" si="9"/>
        <v>41640</v>
      </c>
      <c r="Q254" s="308">
        <f t="shared" ca="1" si="4"/>
        <v>0</v>
      </c>
      <c r="R254" s="311">
        <f t="shared" ca="1" si="5"/>
        <v>1.4010262430197429E-6</v>
      </c>
      <c r="S254" s="311">
        <f t="shared" ca="1" si="6"/>
        <v>-3.4001422387535118E-3</v>
      </c>
      <c r="T254" s="310">
        <f t="shared" ca="1" si="7"/>
        <v>3.551361644046791E-3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-1.1203892991140663E-6</v>
      </c>
      <c r="I255" s="311">
        <f t="shared" ca="1" si="2"/>
        <v>-3.0312916070190932E-3</v>
      </c>
      <c r="J255" s="310">
        <f t="shared" ca="1" si="3"/>
        <v>2.0612959358530247E-3</v>
      </c>
      <c r="P255" s="301">
        <f t="shared" si="9"/>
        <v>41671</v>
      </c>
      <c r="Q255" s="308">
        <f t="shared" ca="1" si="4"/>
        <v>0</v>
      </c>
      <c r="R255" s="311">
        <f t="shared" ca="1" si="5"/>
        <v>1.2094017169950178E-6</v>
      </c>
      <c r="S255" s="311">
        <f t="shared" ca="1" si="6"/>
        <v>-3.14496742867032E-3</v>
      </c>
      <c r="T255" s="310">
        <f t="shared" ca="1" si="7"/>
        <v>3.9605338918904387E-3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-1.2346141978758496E-6</v>
      </c>
      <c r="I256" s="311">
        <f t="shared" ca="1" si="2"/>
        <v>-3.8082743040812606E-3</v>
      </c>
      <c r="J256" s="310">
        <f t="shared" ca="1" si="3"/>
        <v>2.5304951152613775E-3</v>
      </c>
      <c r="P256" s="301">
        <f t="shared" si="9"/>
        <v>41699</v>
      </c>
      <c r="Q256" s="308">
        <f t="shared" ca="1" si="4"/>
        <v>0</v>
      </c>
      <c r="R256" s="311">
        <f t="shared" ca="1" si="5"/>
        <v>1.3267138518902044E-6</v>
      </c>
      <c r="S256" s="311">
        <f t="shared" ca="1" si="6"/>
        <v>-4.1150735849779796E-3</v>
      </c>
      <c r="T256" s="310">
        <f t="shared" ca="1" si="7"/>
        <v>3.6152547602539276E-3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-1.3639194496040119E-6</v>
      </c>
      <c r="I257" s="311">
        <f t="shared" ca="1" si="2"/>
        <v>-3.4262223141952042E-3</v>
      </c>
      <c r="J257" s="310">
        <f t="shared" ca="1" si="3"/>
        <v>1.5733116875731312E-3</v>
      </c>
      <c r="P257" s="301">
        <f t="shared" si="9"/>
        <v>41730</v>
      </c>
      <c r="Q257" s="308">
        <f t="shared" ca="1" si="4"/>
        <v>0</v>
      </c>
      <c r="R257" s="311">
        <f t="shared" ca="1" si="5"/>
        <v>1.4352013968377264E-6</v>
      </c>
      <c r="S257" s="311">
        <f t="shared" ca="1" si="6"/>
        <v>-4.0780848396230196E-3</v>
      </c>
      <c r="T257" s="310">
        <f t="shared" ca="1" si="7"/>
        <v>2.8003289691909128E-3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-7.7529148789778901E-7</v>
      </c>
      <c r="I258" s="311">
        <f t="shared" ca="1" si="2"/>
        <v>-4.047221422297631E-3</v>
      </c>
      <c r="J258" s="310">
        <f t="shared" ca="1" si="3"/>
        <v>4.48307871742748E-3</v>
      </c>
      <c r="P258" s="301">
        <f t="shared" si="9"/>
        <v>41760</v>
      </c>
      <c r="Q258" s="308">
        <f t="shared" ca="1" si="4"/>
        <v>0</v>
      </c>
      <c r="R258" s="311">
        <f t="shared" ca="1" si="5"/>
        <v>1.5263504953288987E-6</v>
      </c>
      <c r="S258" s="311">
        <f t="shared" ca="1" si="6"/>
        <v>-3.7101523268043834E-3</v>
      </c>
      <c r="T258" s="310">
        <f t="shared" ca="1" si="7"/>
        <v>2.713254396627951E-3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-1.5442401768428482E-6</v>
      </c>
      <c r="I259" s="311">
        <f t="shared" ca="1" si="2"/>
        <v>-3.7089076382311736E-3</v>
      </c>
      <c r="J259" s="310">
        <f t="shared" ca="1" si="3"/>
        <v>2.6052777765297463E-3</v>
      </c>
      <c r="P259" s="301">
        <f t="shared" si="9"/>
        <v>41791</v>
      </c>
      <c r="Q259" s="308">
        <f t="shared" ca="1" si="4"/>
        <v>0</v>
      </c>
      <c r="R259" s="311">
        <f t="shared" ca="1" si="5"/>
        <v>1.5646786335477003E-6</v>
      </c>
      <c r="S259" s="311">
        <f t="shared" ca="1" si="6"/>
        <v>-3.6363387704774208E-3</v>
      </c>
      <c r="T259" s="310">
        <f t="shared" ca="1" si="7"/>
        <v>3.7121827008321784E-3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-1.4303284285865914E-6</v>
      </c>
      <c r="I260" s="311">
        <f t="shared" ca="1" si="2"/>
        <v>-2.9031530215083423E-3</v>
      </c>
      <c r="J260" s="310">
        <f t="shared" ca="1" si="3"/>
        <v>1.8765389213981631E-3</v>
      </c>
      <c r="P260" s="301">
        <f t="shared" si="9"/>
        <v>41821</v>
      </c>
      <c r="Q260" s="308">
        <f t="shared" ca="1" si="4"/>
        <v>0</v>
      </c>
      <c r="R260" s="311">
        <f t="shared" ca="1" si="5"/>
        <v>1.4890723856186838E-6</v>
      </c>
      <c r="S260" s="311">
        <f t="shared" ca="1" si="6"/>
        <v>-3.1175033348677106E-3</v>
      </c>
      <c r="T260" s="310">
        <f t="shared" ca="1" si="7"/>
        <v>3.5472762862702734E-3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-1.5369614321247838E-6</v>
      </c>
      <c r="I261" s="311">
        <f t="shared" ca="1" si="2"/>
        <v>-2.9911262160050578E-3</v>
      </c>
      <c r="J261" s="310">
        <f t="shared" ca="1" si="3"/>
        <v>1.8652987723637438E-3</v>
      </c>
      <c r="P261" s="301">
        <f t="shared" si="9"/>
        <v>41852</v>
      </c>
      <c r="Q261" s="308">
        <f t="shared" ca="1" si="4"/>
        <v>0</v>
      </c>
      <c r="R261" s="311">
        <f t="shared" ca="1" si="5"/>
        <v>1.5132053050592731E-6</v>
      </c>
      <c r="S261" s="311">
        <f t="shared" ca="1" si="6"/>
        <v>-3.3679768892693751E-3</v>
      </c>
      <c r="T261" s="310">
        <f t="shared" ca="1" si="7"/>
        <v>3.5781300103472358E-3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-1.3316236587845864E-6</v>
      </c>
      <c r="I262" s="311">
        <f t="shared" ca="1" si="2"/>
        <v>-3.8690667996875705E-3</v>
      </c>
      <c r="J262" s="310">
        <f t="shared" ca="1" si="3"/>
        <v>2.6229962480837088E-3</v>
      </c>
      <c r="P262" s="301">
        <f t="shared" si="9"/>
        <v>41883</v>
      </c>
      <c r="Q262" s="308">
        <f t="shared" ca="1" si="4"/>
        <v>0</v>
      </c>
      <c r="R262" s="311">
        <f t="shared" ca="1" si="5"/>
        <v>1.4204426652675295E-6</v>
      </c>
      <c r="S262" s="311">
        <f t="shared" ca="1" si="6"/>
        <v>-4.0008279740272323E-3</v>
      </c>
      <c r="T262" s="310">
        <f t="shared" ca="1" si="7"/>
        <v>2.8092161281045858E-3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-1.2151325287090842E-6</v>
      </c>
      <c r="I263" s="311">
        <f t="shared" ca="1" si="2"/>
        <v>-3.3107972197092828E-3</v>
      </c>
      <c r="J263" s="310">
        <f t="shared" ca="1" si="3"/>
        <v>2.4961236596883207E-3</v>
      </c>
      <c r="P263" s="301">
        <f t="shared" si="9"/>
        <v>41913</v>
      </c>
      <c r="Q263" s="308">
        <f t="shared" ca="1" si="4"/>
        <v>0</v>
      </c>
      <c r="R263" s="311">
        <f t="shared" ca="1" si="5"/>
        <v>1.5084472619886213E-6</v>
      </c>
      <c r="S263" s="311">
        <f t="shared" ca="1" si="6"/>
        <v>-3.6985316633837417E-3</v>
      </c>
      <c r="T263" s="310">
        <f t="shared" ca="1" si="7"/>
        <v>3.5924249752805615E-3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-1.4644502634997281E-6</v>
      </c>
      <c r="I264" s="311">
        <f t="shared" ca="1" si="2"/>
        <v>-4.041820275504926E-3</v>
      </c>
      <c r="J264" s="310">
        <f t="shared" ca="1" si="3"/>
        <v>2.6470601644461578E-3</v>
      </c>
      <c r="P264" s="301">
        <f t="shared" si="9"/>
        <v>41944</v>
      </c>
      <c r="Q264" s="308">
        <f t="shared" ca="1" si="4"/>
        <v>0</v>
      </c>
      <c r="R264" s="311">
        <f t="shared" ca="1" si="5"/>
        <v>1.4705295139361141E-6</v>
      </c>
      <c r="S264" s="311">
        <f t="shared" ca="1" si="6"/>
        <v>-4.6702452975628805E-3</v>
      </c>
      <c r="T264" s="310">
        <f t="shared" ca="1" si="7"/>
        <v>2.8306014777177424E-3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-1.4177684810601221E-6</v>
      </c>
      <c r="I265" s="311">
        <f t="shared" ca="1" si="2"/>
        <v>-3.6989289007729464E-3</v>
      </c>
      <c r="J265" s="310">
        <f t="shared" ca="1" si="3"/>
        <v>2.5313388086567468E-3</v>
      </c>
      <c r="P265" s="301">
        <f t="shared" si="9"/>
        <v>41974</v>
      </c>
      <c r="Q265" s="308">
        <f t="shared" ca="1" si="4"/>
        <v>0</v>
      </c>
      <c r="R265" s="311">
        <f t="shared" ca="1" si="5"/>
        <v>1.4744380070208507E-6</v>
      </c>
      <c r="S265" s="311">
        <f t="shared" ca="1" si="6"/>
        <v>-4.2593142295672681E-3</v>
      </c>
      <c r="T265" s="310">
        <f t="shared" ca="1" si="7"/>
        <v>3.6195536667713579E-3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-1.0907019230010917E-6</v>
      </c>
      <c r="I266" s="311">
        <f t="shared" ca="1" si="2"/>
        <v>-3.5067147532428233E-3</v>
      </c>
      <c r="J266" s="310">
        <f t="shared" ca="1" si="3"/>
        <v>1.2589890176071261E-3</v>
      </c>
      <c r="P266" s="301">
        <f t="shared" si="9"/>
        <v>42005</v>
      </c>
      <c r="Q266" s="308">
        <f t="shared" ca="1" si="4"/>
        <v>0</v>
      </c>
      <c r="R266" s="311">
        <f t="shared" ca="1" si="5"/>
        <v>-6.5040354402245981E-7</v>
      </c>
      <c r="S266" s="311">
        <f t="shared" ca="1" si="6"/>
        <v>-4.2204666309388905E-3</v>
      </c>
      <c r="T266" s="310">
        <f t="shared" ca="1" si="7"/>
        <v>3.569553996982E-3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-1.1594252864455257E-6</v>
      </c>
      <c r="I267" s="311">
        <f t="shared" ca="1" si="2"/>
        <v>-3.3966967775341805E-3</v>
      </c>
      <c r="J267" s="310">
        <f t="shared" ca="1" si="3"/>
        <v>2.76383010004011E-3</v>
      </c>
      <c r="P267" s="301">
        <f t="shared" si="9"/>
        <v>42036</v>
      </c>
      <c r="Q267" s="308">
        <f t="shared" ca="1" si="4"/>
        <v>0</v>
      </c>
      <c r="R267" s="311">
        <f t="shared" ca="1" si="5"/>
        <v>-8.3633694936136038E-7</v>
      </c>
      <c r="S267" s="311">
        <f t="shared" ca="1" si="6"/>
        <v>-4.114443181087557E-3</v>
      </c>
      <c r="T267" s="310">
        <f t="shared" ca="1" si="7"/>
        <v>2.9630021565336673E-3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-1.1428461929030576E-6</v>
      </c>
      <c r="I268" s="311">
        <f t="shared" ca="1" si="2"/>
        <v>-3.9126754379458228E-3</v>
      </c>
      <c r="J268" s="310">
        <f t="shared" ca="1" si="3"/>
        <v>1.8922547724085081E-3</v>
      </c>
      <c r="P268" s="301">
        <f t="shared" si="9"/>
        <v>42064</v>
      </c>
      <c r="Q268" s="308">
        <f t="shared" ca="1" si="4"/>
        <v>0</v>
      </c>
      <c r="R268" s="311">
        <f t="shared" ca="1" si="5"/>
        <v>-7.1263094814089101E-7</v>
      </c>
      <c r="S268" s="311">
        <f t="shared" ca="1" si="6"/>
        <v>-4.8919335336461423E-3</v>
      </c>
      <c r="T268" s="310">
        <f t="shared" ca="1" si="7"/>
        <v>3.5986167007830971E-3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-1.0538322081643514E-6</v>
      </c>
      <c r="I269" s="311">
        <f t="shared" ca="1" si="2"/>
        <v>-4.1496804863243586E-3</v>
      </c>
      <c r="J269" s="310">
        <f t="shared" ca="1" si="3"/>
        <v>1.9467893097238065E-3</v>
      </c>
      <c r="P269" s="301">
        <f t="shared" si="9"/>
        <v>42095</v>
      </c>
      <c r="Q269" s="308">
        <f t="shared" ca="1" si="4"/>
        <v>0</v>
      </c>
      <c r="R269" s="311">
        <f t="shared" ca="1" si="5"/>
        <v>-5.8961302329407772E-7</v>
      </c>
      <c r="S269" s="311">
        <f t="shared" ca="1" si="6"/>
        <v>-4.7908767026950683E-3</v>
      </c>
      <c r="T269" s="310">
        <f t="shared" ca="1" si="7"/>
        <v>4.6685208047820836E-3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-1.0520752961040714E-6</v>
      </c>
      <c r="I270" s="311">
        <f t="shared" ca="1" si="2"/>
        <v>-3.8506043359832764E-3</v>
      </c>
      <c r="J270" s="310">
        <f t="shared" ca="1" si="3"/>
        <v>1.9007458457391824E-3</v>
      </c>
      <c r="P270" s="301">
        <f t="shared" si="9"/>
        <v>42125</v>
      </c>
      <c r="Q270" s="308">
        <f t="shared" ca="1" si="4"/>
        <v>0</v>
      </c>
      <c r="R270" s="311">
        <f t="shared" ca="1" si="5"/>
        <v>-3.0464750466752122E-7</v>
      </c>
      <c r="S270" s="311">
        <f t="shared" ca="1" si="6"/>
        <v>-5.5133707575881763E-3</v>
      </c>
      <c r="T270" s="310">
        <f t="shared" ca="1" si="7"/>
        <v>8.8641619856861809E-3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-1.2667008204569896E-6</v>
      </c>
      <c r="I271" s="311">
        <f t="shared" ca="1" si="2"/>
        <v>-3.5447119471744282E-3</v>
      </c>
      <c r="J271" s="310">
        <f t="shared" ca="1" si="3"/>
        <v>1.9303171080611303E-3</v>
      </c>
      <c r="P271" s="301">
        <f t="shared" si="9"/>
        <v>42156</v>
      </c>
      <c r="Q271" s="308">
        <f t="shared" ca="1" si="4"/>
        <v>0</v>
      </c>
      <c r="R271" s="311">
        <f t="shared" ca="1" si="5"/>
        <v>-9.0251974493860132E-7</v>
      </c>
      <c r="S271" s="311">
        <f t="shared" ca="1" si="6"/>
        <v>-4.3852411060690821E-3</v>
      </c>
      <c r="T271" s="310">
        <f t="shared" ca="1" si="7"/>
        <v>2.7840454723568886E-3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-1.0460275591261947E-6</v>
      </c>
      <c r="I272" s="311">
        <f t="shared" ca="1" si="2"/>
        <v>-3.2113827670621209E-3</v>
      </c>
      <c r="J272" s="310">
        <f t="shared" ca="1" si="3"/>
        <v>3.7089120388276164E-3</v>
      </c>
      <c r="P272" s="301">
        <f t="shared" si="9"/>
        <v>42186</v>
      </c>
      <c r="Q272" s="308">
        <f t="shared" ca="1" si="4"/>
        <v>0</v>
      </c>
      <c r="R272" s="311">
        <f t="shared" ca="1" si="5"/>
        <v>-5.232879496386289E-7</v>
      </c>
      <c r="S272" s="311">
        <f t="shared" ca="1" si="6"/>
        <v>-3.7836745461637955E-3</v>
      </c>
      <c r="T272" s="310">
        <f t="shared" ca="1" si="7"/>
        <v>4.4327789589988509E-3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-1.2124948571834437E-6</v>
      </c>
      <c r="I273" s="311">
        <f t="shared" ca="1" si="2"/>
        <v>-3.2082150588285119E-3</v>
      </c>
      <c r="J273" s="310">
        <f t="shared" ca="1" si="3"/>
        <v>2.4724877889910069E-3</v>
      </c>
      <c r="P273" s="301">
        <f t="shared" si="9"/>
        <v>42217</v>
      </c>
      <c r="Q273" s="308">
        <f t="shared" ca="1" si="4"/>
        <v>0</v>
      </c>
      <c r="R273" s="311">
        <f t="shared" ca="1" si="5"/>
        <v>-7.6322371156400948E-7</v>
      </c>
      <c r="S273" s="311">
        <f t="shared" ca="1" si="6"/>
        <v>-3.7902485251912754E-3</v>
      </c>
      <c r="T273" s="310">
        <f t="shared" ca="1" si="7"/>
        <v>3.5294970751749144E-3</v>
      </c>
    </row>
    <row r="274" spans="6:20">
      <c r="F274" s="301">
        <f t="shared" si="8"/>
        <v>42248</v>
      </c>
      <c r="G274" s="308">
        <f t="shared" ref="G274:G305" ca="1" si="10">+IF(ISERROR(G35/C35-1),0,G35/C35-1)</f>
        <v>0</v>
      </c>
      <c r="H274" s="311">
        <f t="shared" ref="H274:H305" ca="1" si="11">+IF(ISERROR(H35/D35-1),0,H35/D35-1)</f>
        <v>-1.1742278133164419E-6</v>
      </c>
      <c r="I274" s="311">
        <f t="shared" ref="I274:I305" ca="1" si="12">+IF(ISERROR(I35/E35-1),0,I35/E35-1)</f>
        <v>-4.0906674341890659E-3</v>
      </c>
      <c r="J274" s="310">
        <f t="shared" ref="J274:J305" ca="1" si="13">+IF(ISERROR(J35/F35-1),0,J35/F35-1)</f>
        <v>1.9592303498330299E-3</v>
      </c>
      <c r="P274" s="301">
        <f t="shared" si="9"/>
        <v>42248</v>
      </c>
      <c r="Q274" s="308">
        <f t="shared" ca="1" si="4"/>
        <v>0</v>
      </c>
      <c r="R274" s="311">
        <f t="shared" ca="1" si="5"/>
        <v>-5.9427958543079029E-7</v>
      </c>
      <c r="S274" s="311">
        <f t="shared" ca="1" si="6"/>
        <v>-4.8844116050290598E-3</v>
      </c>
      <c r="T274" s="310">
        <f t="shared" ca="1" si="7"/>
        <v>3.7288684433662844E-3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-1.1649694275917E-6</v>
      </c>
      <c r="I275" s="311">
        <f t="shared" ca="1" si="12"/>
        <v>-3.8093294835193081E-3</v>
      </c>
      <c r="J275" s="310">
        <f t="shared" ca="1" si="13"/>
        <v>1.8970690626138875E-3</v>
      </c>
      <c r="P275" s="301">
        <f t="shared" si="9"/>
        <v>42278</v>
      </c>
      <c r="Q275" s="308">
        <f t="shared" ca="1" si="4"/>
        <v>0</v>
      </c>
      <c r="R275" s="311">
        <f t="shared" ca="1" si="5"/>
        <v>-5.0288310238233436E-7</v>
      </c>
      <c r="S275" s="311">
        <f t="shared" ca="1" si="6"/>
        <v>-4.5363255280246317E-3</v>
      </c>
      <c r="T275" s="310">
        <f t="shared" ca="1" si="7"/>
        <v>5.3645525427952201E-3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-1.1999718295685469E-6</v>
      </c>
      <c r="I276" s="311">
        <f t="shared" ca="1" si="12"/>
        <v>-3.968895795616656E-3</v>
      </c>
      <c r="J276" s="310">
        <f t="shared" ca="1" si="13"/>
        <v>1.9749211239530329E-3</v>
      </c>
      <c r="P276" s="301">
        <f t="shared" si="9"/>
        <v>42309</v>
      </c>
      <c r="Q276" s="308">
        <f t="shared" ca="1" si="4"/>
        <v>0</v>
      </c>
      <c r="R276" s="311">
        <f t="shared" ca="1" si="5"/>
        <v>-9.3389422217704521E-7</v>
      </c>
      <c r="S276" s="311">
        <f t="shared" ca="1" si="6"/>
        <v>-5.139909400444842E-3</v>
      </c>
      <c r="T276" s="310">
        <f t="shared" ca="1" si="7"/>
        <v>3.7604695972333069E-3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-1.2404921188036155E-6</v>
      </c>
      <c r="I277" s="311">
        <f t="shared" ca="1" si="12"/>
        <v>-4.0076117552053647E-3</v>
      </c>
      <c r="J277" s="310">
        <f t="shared" ca="1" si="13"/>
        <v>3.2020995499280058E-3</v>
      </c>
      <c r="P277" s="301">
        <f t="shared" si="9"/>
        <v>42339</v>
      </c>
      <c r="Q277" s="308">
        <f t="shared" ca="1" si="4"/>
        <v>0</v>
      </c>
      <c r="R277" s="311">
        <f t="shared" ca="1" si="5"/>
        <v>-6.743593393698788E-7</v>
      </c>
      <c r="S277" s="311">
        <f t="shared" ca="1" si="6"/>
        <v>-5.0906192076246581E-3</v>
      </c>
      <c r="T277" s="310">
        <f t="shared" ca="1" si="7"/>
        <v>6.3581902186364836E-3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3.6860948515737846E-8</v>
      </c>
      <c r="I278" s="311">
        <f t="shared" ca="1" si="12"/>
        <v>-3.0992369183266977E-3</v>
      </c>
      <c r="J278" s="310">
        <f t="shared" ca="1" si="13"/>
        <v>1.8669302797351683E-3</v>
      </c>
      <c r="P278" s="301">
        <f t="shared" si="9"/>
        <v>42370</v>
      </c>
      <c r="Q278" s="308">
        <f t="shared" ca="1" si="4"/>
        <v>0</v>
      </c>
      <c r="R278" s="311">
        <f t="shared" ca="1" si="5"/>
        <v>-1.1861924749112518E-6</v>
      </c>
      <c r="S278" s="311">
        <f t="shared" ca="1" si="6"/>
        <v>-3.4403593085216011E-3</v>
      </c>
      <c r="T278" s="310">
        <f t="shared" ca="1" si="7"/>
        <v>2.6746758788469549E-3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-1.36632585912011E-7</v>
      </c>
      <c r="I279" s="311">
        <f t="shared" ca="1" si="12"/>
        <v>-3.2324506734107139E-3</v>
      </c>
      <c r="J279" s="310">
        <f t="shared" ca="1" si="13"/>
        <v>2.0038668808788351E-3</v>
      </c>
      <c r="P279" s="301">
        <f t="shared" si="9"/>
        <v>42401</v>
      </c>
      <c r="Q279" s="308">
        <f t="shared" ca="1" si="4"/>
        <v>0</v>
      </c>
      <c r="R279" s="311">
        <f t="shared" ca="1" si="5"/>
        <v>-1.0844420980093972E-6</v>
      </c>
      <c r="S279" s="311">
        <f t="shared" ca="1" si="6"/>
        <v>-3.099429634124129E-3</v>
      </c>
      <c r="T279" s="310">
        <f t="shared" ca="1" si="7"/>
        <v>3.7439107286783013E-3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-1.8578558613757679E-7</v>
      </c>
      <c r="I280" s="311">
        <f t="shared" ca="1" si="12"/>
        <v>-3.5490602283376749E-3</v>
      </c>
      <c r="J280" s="310">
        <f t="shared" ca="1" si="13"/>
        <v>2.5329628143850869E-3</v>
      </c>
      <c r="P280" s="301">
        <f t="shared" si="9"/>
        <v>42430</v>
      </c>
      <c r="Q280" s="308">
        <f t="shared" ca="1" si="4"/>
        <v>0</v>
      </c>
      <c r="R280" s="311">
        <f t="shared" ca="1" si="5"/>
        <v>-1.0817862606815609E-6</v>
      </c>
      <c r="S280" s="311">
        <f t="shared" ca="1" si="6"/>
        <v>-3.797551926465248E-3</v>
      </c>
      <c r="T280" s="310">
        <f t="shared" ca="1" si="7"/>
        <v>2.6852441353149015E-3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1.5375385942206776E-7</v>
      </c>
      <c r="I281" s="311">
        <f t="shared" ca="1" si="12"/>
        <v>-3.7903380490316163E-3</v>
      </c>
      <c r="J281" s="310">
        <f t="shared" ca="1" si="13"/>
        <v>3.9346869097376391E-3</v>
      </c>
      <c r="P281" s="301">
        <f t="shared" si="9"/>
        <v>42461</v>
      </c>
      <c r="Q281" s="308">
        <f t="shared" ca="1" si="4"/>
        <v>0</v>
      </c>
      <c r="R281" s="311">
        <f t="shared" ca="1" si="5"/>
        <v>-1.427035467016502E-6</v>
      </c>
      <c r="S281" s="311">
        <f t="shared" ca="1" si="6"/>
        <v>-3.8791035986224243E-3</v>
      </c>
      <c r="T281" s="310">
        <f t="shared" ca="1" si="7"/>
        <v>4.6160017398422237E-3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5.1122466260267174E-8</v>
      </c>
      <c r="I282" s="311">
        <f t="shared" ca="1" si="12"/>
        <v>-3.695554578945992E-3</v>
      </c>
      <c r="J282" s="310">
        <f t="shared" ca="1" si="13"/>
        <v>3.1144553008972675E-3</v>
      </c>
      <c r="P282" s="301">
        <f t="shared" si="9"/>
        <v>42491</v>
      </c>
      <c r="Q282" s="308">
        <f t="shared" ca="1" si="4"/>
        <v>0</v>
      </c>
      <c r="R282" s="311">
        <f t="shared" ca="1" si="5"/>
        <v>-1.3041454239859362E-6</v>
      </c>
      <c r="S282" s="311">
        <f t="shared" ca="1" si="6"/>
        <v>-3.8202553415441765E-3</v>
      </c>
      <c r="T282" s="310">
        <f t="shared" ca="1" si="7"/>
        <v>3.544646890817349E-3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8.9044731810261624E-8</v>
      </c>
      <c r="I283" s="311">
        <f t="shared" ca="1" si="12"/>
        <v>-3.5451869339264697E-3</v>
      </c>
      <c r="J283" s="310">
        <f t="shared" ca="1" si="13"/>
        <v>1.9511312810014392E-3</v>
      </c>
      <c r="P283" s="301">
        <f t="shared" si="9"/>
        <v>42522</v>
      </c>
      <c r="Q283" s="308">
        <f t="shared" ca="1" si="4"/>
        <v>0</v>
      </c>
      <c r="R283" s="311">
        <f t="shared" ca="1" si="5"/>
        <v>-9.249855559279041E-7</v>
      </c>
      <c r="S283" s="311">
        <f t="shared" ca="1" si="6"/>
        <v>-3.5614999760539279E-3</v>
      </c>
      <c r="T283" s="310">
        <f t="shared" ca="1" si="7"/>
        <v>2.7615808522094554E-3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1.6283566051100706E-8</v>
      </c>
      <c r="I284" s="311">
        <f t="shared" ca="1" si="12"/>
        <v>-3.1343661922851318E-3</v>
      </c>
      <c r="J284" s="310">
        <f t="shared" ca="1" si="13"/>
        <v>2.4860571907070472E-3</v>
      </c>
      <c r="P284" s="301">
        <f t="shared" si="9"/>
        <v>42552</v>
      </c>
      <c r="Q284" s="308">
        <f t="shared" ca="1" si="4"/>
        <v>0</v>
      </c>
      <c r="R284" s="311">
        <f t="shared" ca="1" si="5"/>
        <v>-1.1969950014512065E-6</v>
      </c>
      <c r="S284" s="311">
        <f t="shared" ca="1" si="6"/>
        <v>-3.3087257882401522E-3</v>
      </c>
      <c r="T284" s="310">
        <f t="shared" ca="1" si="7"/>
        <v>2.642914636651339E-3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-7.3075701156888329E-8</v>
      </c>
      <c r="I285" s="311">
        <f t="shared" ca="1" si="12"/>
        <v>-2.9936256583068532E-3</v>
      </c>
      <c r="J285" s="310">
        <f t="shared" ca="1" si="13"/>
        <v>1.8550375603760827E-3</v>
      </c>
      <c r="P285" s="301">
        <f t="shared" si="9"/>
        <v>42583</v>
      </c>
      <c r="Q285" s="308">
        <f t="shared" ca="1" si="4"/>
        <v>0</v>
      </c>
      <c r="R285" s="311">
        <f t="shared" ca="1" si="5"/>
        <v>-1.0855670878884283E-6</v>
      </c>
      <c r="S285" s="311">
        <f t="shared" ca="1" si="6"/>
        <v>-2.9570247124443005E-3</v>
      </c>
      <c r="T285" s="310">
        <f t="shared" ca="1" si="7"/>
        <v>1.7668646068502714E-3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-5.1268635559154063E-8</v>
      </c>
      <c r="I286" s="311">
        <f t="shared" ca="1" si="12"/>
        <v>-3.8029092058234903E-3</v>
      </c>
      <c r="J286" s="310">
        <f t="shared" ca="1" si="13"/>
        <v>1.9326623856508185E-3</v>
      </c>
      <c r="P286" s="301">
        <f t="shared" si="9"/>
        <v>42614</v>
      </c>
      <c r="Q286" s="308">
        <f t="shared" ca="1" si="4"/>
        <v>0</v>
      </c>
      <c r="R286" s="311">
        <f t="shared" ca="1" si="5"/>
        <v>-1.0053300947276966E-6</v>
      </c>
      <c r="S286" s="311">
        <f t="shared" ca="1" si="6"/>
        <v>-4.0398172017409584E-3</v>
      </c>
      <c r="T286" s="310">
        <f t="shared" ca="1" si="7"/>
        <v>2.7619397078202379E-3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-3.4292358663812195E-7</v>
      </c>
      <c r="I287" s="311">
        <f t="shared" ca="1" si="12"/>
        <v>-3.5699352072633417E-3</v>
      </c>
      <c r="J287" s="310">
        <f t="shared" ca="1" si="13"/>
        <v>3.1332865701940715E-3</v>
      </c>
      <c r="P287" s="301">
        <f t="shared" si="9"/>
        <v>42644</v>
      </c>
      <c r="Q287" s="308">
        <f t="shared" ca="1" si="4"/>
        <v>0</v>
      </c>
      <c r="R287" s="311">
        <f t="shared" ca="1" si="5"/>
        <v>-1.2143599654734771E-6</v>
      </c>
      <c r="S287" s="311">
        <f t="shared" ca="1" si="6"/>
        <v>-3.732896739749636E-3</v>
      </c>
      <c r="T287" s="310">
        <f t="shared" ca="1" si="7"/>
        <v>3.5954327073834946E-3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-2.1872697841818223E-7</v>
      </c>
      <c r="I288" s="311">
        <f t="shared" ca="1" si="12"/>
        <v>-3.6860230797979288E-3</v>
      </c>
      <c r="J288" s="310">
        <f t="shared" ca="1" si="13"/>
        <v>1.9512269501278379E-3</v>
      </c>
      <c r="P288" s="301">
        <f t="shared" si="9"/>
        <v>42675</v>
      </c>
      <c r="Q288" s="308">
        <f t="shared" ca="1" si="4"/>
        <v>0</v>
      </c>
      <c r="R288" s="311">
        <f t="shared" ca="1" si="5"/>
        <v>-1.0240361233426754E-6</v>
      </c>
      <c r="S288" s="311">
        <f t="shared" ca="1" si="6"/>
        <v>-3.9585983045847817E-3</v>
      </c>
      <c r="T288" s="310">
        <f t="shared" ca="1" si="7"/>
        <v>2.800054103932359E-3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-1.5037937206585639E-7</v>
      </c>
      <c r="I289" s="311">
        <f t="shared" ca="1" si="12"/>
        <v>-3.9377054083822305E-3</v>
      </c>
      <c r="J289" s="310">
        <f t="shared" ca="1" si="13"/>
        <v>2.5249227292849508E-3</v>
      </c>
      <c r="P289" s="301">
        <f t="shared" si="9"/>
        <v>42705</v>
      </c>
      <c r="Q289" s="308">
        <f t="shared" ca="1" si="4"/>
        <v>0</v>
      </c>
      <c r="R289" s="311">
        <f t="shared" ca="1" si="5"/>
        <v>-1.0717078222644005E-6</v>
      </c>
      <c r="S289" s="311">
        <f t="shared" ca="1" si="6"/>
        <v>-4.3653259337553818E-3</v>
      </c>
      <c r="T289" s="310">
        <f t="shared" ca="1" si="7"/>
        <v>3.6056616544497544E-3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-6.8384687653244569E-5</v>
      </c>
      <c r="I290" s="311">
        <f t="shared" ca="1" si="12"/>
        <v>-3.1951607377797009E-3</v>
      </c>
      <c r="J290" s="310">
        <f t="shared" ca="1" si="13"/>
        <v>2.4795391838983161E-3</v>
      </c>
      <c r="P290" s="301">
        <f t="shared" si="9"/>
        <v>42736</v>
      </c>
      <c r="Q290" s="308">
        <f t="shared" ca="1" si="4"/>
        <v>0</v>
      </c>
      <c r="R290" s="311">
        <f t="shared" ca="1" si="5"/>
        <v>-6.8820238788735999E-5</v>
      </c>
      <c r="S290" s="311">
        <f t="shared" ca="1" si="6"/>
        <v>-3.2478441034832217E-3</v>
      </c>
      <c r="T290" s="310">
        <f t="shared" ca="1" si="7"/>
        <v>3.5327828073776768E-3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-6.83703939040603E-5</v>
      </c>
      <c r="I291" s="311">
        <f t="shared" ca="1" si="12"/>
        <v>-3.0828302169988442E-3</v>
      </c>
      <c r="J291" s="310">
        <f t="shared" ca="1" si="13"/>
        <v>2.7618484535414378E-3</v>
      </c>
      <c r="P291" s="301">
        <f t="shared" si="9"/>
        <v>42767</v>
      </c>
      <c r="Q291" s="308">
        <f t="shared" ca="1" si="4"/>
        <v>0</v>
      </c>
      <c r="R291" s="311">
        <f t="shared" ca="1" si="5"/>
        <v>-6.888572909524715E-5</v>
      </c>
      <c r="S291" s="311">
        <f t="shared" ca="1" si="6"/>
        <v>-3.0880494557961047E-3</v>
      </c>
      <c r="T291" s="310">
        <f t="shared" ca="1" si="7"/>
        <v>1.953224630394601E-3</v>
      </c>
    </row>
    <row r="292" spans="6:20">
      <c r="F292" s="301">
        <f t="shared" si="8"/>
        <v>42795</v>
      </c>
      <c r="G292" s="308">
        <f t="shared" ca="1" si="10"/>
        <v>0</v>
      </c>
      <c r="H292" s="311">
        <f t="shared" ca="1" si="11"/>
        <v>-6.8373297170132297E-5</v>
      </c>
      <c r="I292" s="311">
        <f t="shared" ca="1" si="12"/>
        <v>-3.5596044166601448E-3</v>
      </c>
      <c r="J292" s="310">
        <f t="shared" ca="1" si="13"/>
        <v>2.5125022827445775E-3</v>
      </c>
      <c r="P292" s="301">
        <f t="shared" si="9"/>
        <v>42795</v>
      </c>
      <c r="Q292" s="308">
        <f t="shared" ca="1" si="4"/>
        <v>0</v>
      </c>
      <c r="R292" s="311">
        <f t="shared" ca="1" si="5"/>
        <v>-6.8792367738157445E-5</v>
      </c>
      <c r="S292" s="311">
        <f t="shared" ca="1" si="6"/>
        <v>-3.8053371368561573E-3</v>
      </c>
      <c r="T292" s="310">
        <f t="shared" ca="1" si="7"/>
        <v>3.5755911362675974E-3</v>
      </c>
    </row>
    <row r="293" spans="6:20">
      <c r="F293" s="301">
        <f t="shared" si="8"/>
        <v>42826</v>
      </c>
      <c r="G293" s="308">
        <f t="shared" ca="1" si="10"/>
        <v>0</v>
      </c>
      <c r="H293" s="311">
        <f t="shared" ca="1" si="11"/>
        <v>-6.8426330275261904E-5</v>
      </c>
      <c r="I293" s="311">
        <f t="shared" ca="1" si="12"/>
        <v>-3.9833653160978866E-3</v>
      </c>
      <c r="J293" s="310">
        <f t="shared" ca="1" si="13"/>
        <v>1.3058568659143344E-3</v>
      </c>
      <c r="P293" s="301">
        <f t="shared" si="9"/>
        <v>42826</v>
      </c>
      <c r="Q293" s="308">
        <f t="shared" ca="1" si="4"/>
        <v>0</v>
      </c>
      <c r="R293" s="311">
        <f t="shared" ca="1" si="5"/>
        <v>-6.9250406766530048E-5</v>
      </c>
      <c r="S293" s="311">
        <f t="shared" ca="1" si="6"/>
        <v>-4.6667816066431334E-3</v>
      </c>
      <c r="T293" s="310">
        <f t="shared" ca="1" si="7"/>
        <v>6.6224420424310093E-3</v>
      </c>
    </row>
    <row r="294" spans="6:20">
      <c r="F294" s="301">
        <f t="shared" si="8"/>
        <v>42856</v>
      </c>
      <c r="G294" s="308">
        <f t="shared" ca="1" si="10"/>
        <v>0</v>
      </c>
      <c r="H294" s="311">
        <f t="shared" ca="1" si="11"/>
        <v>-6.8226737161558582E-5</v>
      </c>
      <c r="I294" s="311">
        <f t="shared" ca="1" si="12"/>
        <v>-3.7699325785499616E-3</v>
      </c>
      <c r="J294" s="310">
        <f t="shared" ca="1" si="13"/>
        <v>1.9027440526460104E-3</v>
      </c>
      <c r="P294" s="301">
        <f t="shared" si="9"/>
        <v>42856</v>
      </c>
      <c r="Q294" s="308">
        <f t="shared" ca="1" si="4"/>
        <v>0</v>
      </c>
      <c r="R294" s="311">
        <f t="shared" ca="1" si="5"/>
        <v>-6.8910811901412572E-5</v>
      </c>
      <c r="S294" s="311">
        <f t="shared" ca="1" si="6"/>
        <v>-3.9321323576499978E-3</v>
      </c>
      <c r="T294" s="310">
        <f t="shared" ca="1" si="7"/>
        <v>2.687159005898998E-3</v>
      </c>
    </row>
    <row r="295" spans="6:20">
      <c r="F295" s="301">
        <f t="shared" si="8"/>
        <v>42887</v>
      </c>
      <c r="G295" s="308">
        <f t="shared" ca="1" si="10"/>
        <v>0</v>
      </c>
      <c r="H295" s="311">
        <f t="shared" ca="1" si="11"/>
        <v>-6.8379035604415606E-5</v>
      </c>
      <c r="I295" s="311">
        <f t="shared" ca="1" si="12"/>
        <v>-3.3515116976188253E-3</v>
      </c>
      <c r="J295" s="310">
        <f t="shared" ca="1" si="13"/>
        <v>2.5842174076524671E-3</v>
      </c>
      <c r="P295" s="301">
        <f t="shared" si="9"/>
        <v>42887</v>
      </c>
      <c r="Q295" s="308">
        <f t="shared" ca="1" si="4"/>
        <v>0</v>
      </c>
      <c r="R295" s="311">
        <f t="shared" ca="1" si="5"/>
        <v>-6.880168648693008E-5</v>
      </c>
      <c r="S295" s="311">
        <f t="shared" ca="1" si="6"/>
        <v>-3.4259868069668187E-3</v>
      </c>
      <c r="T295" s="310">
        <f t="shared" ca="1" si="7"/>
        <v>4.5797324125895766E-3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-6.8467915788184008E-5</v>
      </c>
      <c r="I296" s="311">
        <f t="shared" ca="1" si="12"/>
        <v>-3.0735235296296404E-3</v>
      </c>
      <c r="J296" s="310">
        <f t="shared" ca="1" si="13"/>
        <v>1.2548315116023279E-3</v>
      </c>
      <c r="P296" s="301">
        <f t="shared" si="9"/>
        <v>42917</v>
      </c>
      <c r="Q296" s="308">
        <f t="shared" ca="1" si="4"/>
        <v>0</v>
      </c>
      <c r="R296" s="311">
        <f t="shared" ca="1" si="5"/>
        <v>-6.8883660859331286E-5</v>
      </c>
      <c r="S296" s="311">
        <f t="shared" ca="1" si="6"/>
        <v>-3.179805927001067E-3</v>
      </c>
      <c r="T296" s="310">
        <f t="shared" ca="1" si="7"/>
        <v>3.5398183389443449E-3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-6.8330348444223254E-5</v>
      </c>
      <c r="I297" s="311">
        <f t="shared" ca="1" si="12"/>
        <v>-2.8743897852095968E-3</v>
      </c>
      <c r="J297" s="310">
        <f t="shared" ca="1" si="13"/>
        <v>1.2215164183200233E-3</v>
      </c>
      <c r="P297" s="301">
        <f t="shared" si="9"/>
        <v>42948</v>
      </c>
      <c r="Q297" s="308">
        <f t="shared" ca="1" si="4"/>
        <v>0</v>
      </c>
      <c r="R297" s="311">
        <f t="shared" ca="1" si="5"/>
        <v>-6.8844550849100905E-5</v>
      </c>
      <c r="S297" s="311">
        <f t="shared" ca="1" si="6"/>
        <v>-3.1250821707244913E-3</v>
      </c>
      <c r="T297" s="310">
        <f t="shared" ca="1" si="7"/>
        <v>3.5066030197312692E-3</v>
      </c>
    </row>
    <row r="298" spans="6:20">
      <c r="F298" s="301">
        <f t="shared" si="8"/>
        <v>42979</v>
      </c>
      <c r="G298" s="308">
        <f t="shared" ca="1" si="10"/>
        <v>0</v>
      </c>
      <c r="H298" s="311">
        <f t="shared" ca="1" si="11"/>
        <v>-6.8469972292040104E-5</v>
      </c>
      <c r="I298" s="311">
        <f t="shared" ca="1" si="12"/>
        <v>-4.023792891296285E-3</v>
      </c>
      <c r="J298" s="310">
        <f t="shared" ca="1" si="13"/>
        <v>1.9779920623557157E-3</v>
      </c>
      <c r="P298" s="301">
        <f t="shared" si="9"/>
        <v>42979</v>
      </c>
      <c r="Q298" s="308">
        <f t="shared" ca="1" si="4"/>
        <v>0</v>
      </c>
      <c r="R298" s="311">
        <f t="shared" ca="1" si="5"/>
        <v>-6.8769489905085024E-5</v>
      </c>
      <c r="S298" s="311">
        <f t="shared" ca="1" si="6"/>
        <v>-4.2177281182155246E-3</v>
      </c>
      <c r="T298" s="310">
        <f t="shared" ca="1" si="7"/>
        <v>4.6532054434922365E-3</v>
      </c>
    </row>
    <row r="299" spans="6:20">
      <c r="F299" s="301">
        <f t="shared" si="8"/>
        <v>43009</v>
      </c>
      <c r="G299" s="308">
        <f t="shared" ca="1" si="10"/>
        <v>0</v>
      </c>
      <c r="H299" s="311">
        <f t="shared" ca="1" si="11"/>
        <v>-6.8263150560077257E-5</v>
      </c>
      <c r="I299" s="311">
        <f t="shared" ca="1" si="12"/>
        <v>-3.7739478556130246E-3</v>
      </c>
      <c r="J299" s="310">
        <f t="shared" ca="1" si="13"/>
        <v>1.9156760483935997E-3</v>
      </c>
      <c r="P299" s="301">
        <f t="shared" si="9"/>
        <v>43009</v>
      </c>
      <c r="Q299" s="308">
        <f t="shared" ca="1" si="4"/>
        <v>0</v>
      </c>
      <c r="R299" s="311">
        <f t="shared" ca="1" si="5"/>
        <v>-6.8766095838501684E-5</v>
      </c>
      <c r="S299" s="311">
        <f t="shared" ca="1" si="6"/>
        <v>-3.9662519054971535E-3</v>
      </c>
      <c r="T299" s="310">
        <f t="shared" ca="1" si="7"/>
        <v>5.4010793178385086E-3</v>
      </c>
    </row>
    <row r="300" spans="6:20">
      <c r="F300" s="301">
        <f t="shared" si="8"/>
        <v>43040</v>
      </c>
      <c r="G300" s="308">
        <f t="shared" ca="1" si="10"/>
        <v>0</v>
      </c>
      <c r="H300" s="311">
        <f t="shared" ca="1" si="11"/>
        <v>-6.8424853566062538E-5</v>
      </c>
      <c r="I300" s="311">
        <f t="shared" ca="1" si="12"/>
        <v>-3.8281729025475553E-3</v>
      </c>
      <c r="J300" s="310">
        <f t="shared" ca="1" si="13"/>
        <v>1.9492946999348781E-3</v>
      </c>
      <c r="P300" s="301">
        <f t="shared" si="9"/>
        <v>43040</v>
      </c>
      <c r="Q300" s="308">
        <f t="shared" ca="1" si="4"/>
        <v>0</v>
      </c>
      <c r="R300" s="311">
        <f t="shared" ca="1" si="5"/>
        <v>-6.8593286377316431E-5</v>
      </c>
      <c r="S300" s="311">
        <f t="shared" ca="1" si="6"/>
        <v>-4.3732406326562057E-3</v>
      </c>
      <c r="T300" s="310">
        <f t="shared" ca="1" si="7"/>
        <v>3.7405531056826646E-3</v>
      </c>
    </row>
    <row r="301" spans="6:20">
      <c r="F301" s="301">
        <f t="shared" si="8"/>
        <v>43070</v>
      </c>
      <c r="G301" s="308">
        <f t="shared" ca="1" si="10"/>
        <v>0</v>
      </c>
      <c r="H301" s="311">
        <f t="shared" ca="1" si="11"/>
        <v>-6.84422918350025E-5</v>
      </c>
      <c r="I301" s="311">
        <f t="shared" ca="1" si="12"/>
        <v>-3.9987101701790539E-3</v>
      </c>
      <c r="J301" s="310">
        <f t="shared" ca="1" si="13"/>
        <v>1.9007597095703765E-3</v>
      </c>
      <c r="P301" s="301">
        <f t="shared" si="9"/>
        <v>43070</v>
      </c>
      <c r="Q301" s="308">
        <f t="shared" ca="1" si="4"/>
        <v>0</v>
      </c>
      <c r="R301" s="311">
        <f t="shared" ca="1" si="5"/>
        <v>-6.8909382176851608E-5</v>
      </c>
      <c r="S301" s="311">
        <f t="shared" ca="1" si="6"/>
        <v>-4.1278141894073306E-3</v>
      </c>
      <c r="T301" s="310">
        <f t="shared" ca="1" si="7"/>
        <v>1.8064607922496645E-3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-2.3231973384163496E-5</v>
      </c>
      <c r="I302" s="311">
        <f t="shared" ca="1" si="12"/>
        <v>-2.8601573018742776E-3</v>
      </c>
      <c r="J302" s="310">
        <f t="shared" ca="1" si="13"/>
        <v>2.4830843589185303E-3</v>
      </c>
      <c r="P302" s="301">
        <f t="shared" si="9"/>
        <v>43101</v>
      </c>
      <c r="Q302" s="308">
        <f t="shared" ca="1" si="4"/>
        <v>0</v>
      </c>
      <c r="R302" s="311">
        <f t="shared" ca="1" si="5"/>
        <v>-2.5156298871453764E-5</v>
      </c>
      <c r="S302" s="311">
        <f t="shared" ca="1" si="6"/>
        <v>-3.3469368659563292E-3</v>
      </c>
      <c r="T302" s="310">
        <f t="shared" ca="1" si="7"/>
        <v>3.5435980625104779E-3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-2.3538684663315657E-5</v>
      </c>
      <c r="I303" s="311">
        <f t="shared" ca="1" si="12"/>
        <v>-2.7863298995396413E-3</v>
      </c>
      <c r="J303" s="310">
        <f t="shared" ca="1" si="13"/>
        <v>2.0711818889735945E-3</v>
      </c>
      <c r="P303" s="301">
        <f t="shared" si="9"/>
        <v>43132</v>
      </c>
      <c r="Q303" s="308">
        <f t="shared" ca="1" si="4"/>
        <v>0</v>
      </c>
      <c r="R303" s="311">
        <f t="shared" ca="1" si="5"/>
        <v>-2.4627182992009722E-5</v>
      </c>
      <c r="S303" s="311">
        <f t="shared" ca="1" si="6"/>
        <v>-2.7262147879748566E-3</v>
      </c>
      <c r="T303" s="310">
        <f t="shared" ca="1" si="7"/>
        <v>2.9256033978117824E-3</v>
      </c>
    </row>
    <row r="304" spans="6:20">
      <c r="F304" s="301">
        <f t="shared" si="8"/>
        <v>43160</v>
      </c>
      <c r="G304" s="308">
        <f t="shared" ca="1" si="10"/>
        <v>0</v>
      </c>
      <c r="H304" s="311">
        <f t="shared" ca="1" si="11"/>
        <v>-2.3215111014662781E-5</v>
      </c>
      <c r="I304" s="311">
        <f t="shared" ca="1" si="12"/>
        <v>-3.5361085218190702E-3</v>
      </c>
      <c r="J304" s="310">
        <f t="shared" ca="1" si="13"/>
        <v>1.8769523773345398E-3</v>
      </c>
      <c r="P304" s="301">
        <f t="shared" si="9"/>
        <v>43160</v>
      </c>
      <c r="Q304" s="308">
        <f t="shared" ca="1" si="4"/>
        <v>0</v>
      </c>
      <c r="R304" s="311">
        <f t="shared" ca="1" si="5"/>
        <v>-2.4748899601578778E-5</v>
      </c>
      <c r="S304" s="311">
        <f t="shared" ca="1" si="6"/>
        <v>-3.8670354624814607E-3</v>
      </c>
      <c r="T304" s="310">
        <f t="shared" ca="1" si="7"/>
        <v>3.5802571160488128E-3</v>
      </c>
    </row>
    <row r="305" spans="6:20">
      <c r="F305" s="301">
        <f t="shared" si="8"/>
        <v>43191</v>
      </c>
      <c r="G305" s="308">
        <f t="shared" ca="1" si="10"/>
        <v>0</v>
      </c>
      <c r="H305" s="311">
        <f t="shared" ca="1" si="11"/>
        <v>-2.4018383592672166E-5</v>
      </c>
      <c r="I305" s="311">
        <f t="shared" ca="1" si="12"/>
        <v>-3.4203237351708715E-3</v>
      </c>
      <c r="J305" s="310">
        <f t="shared" ca="1" si="13"/>
        <v>3.302634398361981E-3</v>
      </c>
      <c r="P305" s="301">
        <f t="shared" si="9"/>
        <v>43191</v>
      </c>
      <c r="Q305" s="308">
        <f t="shared" ca="1" si="4"/>
        <v>0</v>
      </c>
      <c r="R305" s="311">
        <f t="shared" ca="1" si="5"/>
        <v>-2.4973464303967852E-5</v>
      </c>
      <c r="S305" s="311">
        <f t="shared" ca="1" si="6"/>
        <v>-3.8741482879820488E-3</v>
      </c>
      <c r="T305" s="310">
        <f t="shared" ca="1" si="7"/>
        <v>3.6994376193923983E-3</v>
      </c>
    </row>
    <row r="306" spans="6:20">
      <c r="F306" s="301">
        <f t="shared" si="8"/>
        <v>43221</v>
      </c>
      <c r="G306" s="308">
        <f t="shared" ref="G306:G313" ca="1" si="14">+IF(ISERROR(G67/C67-1),0,G67/C67-1)</f>
        <v>0</v>
      </c>
      <c r="H306" s="311">
        <f t="shared" ref="H306:H313" ca="1" si="15">+IF(ISERROR(H67/D67-1),0,H67/D67-1)</f>
        <v>-2.4463465145285745E-5</v>
      </c>
      <c r="I306" s="311">
        <f t="shared" ref="I306:I313" ca="1" si="16">+IF(ISERROR(I67/E67-1),0,I67/E67-1)</f>
        <v>-3.7816476405378996E-3</v>
      </c>
      <c r="J306" s="310">
        <f t="shared" ref="J306:J313" ca="1" si="17">+IF(ISERROR(J67/F67-1),0,J67/F67-1)</f>
        <v>7.7147042171716862E-3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-2.4740752741947425E-5</v>
      </c>
      <c r="S306" s="311">
        <f t="shared" ref="S306:S369" ca="1" si="20">+IF(ISERROR(S67/O67-1),0,S67/O67-1)</f>
        <v>-3.1936713991187471E-3</v>
      </c>
      <c r="T306" s="310">
        <f t="shared" ref="T306:T369" ca="1" si="21">+IF(ISERROR(T67/P67-1),0,T67/P67-1)</f>
        <v>3.5546445374794455E-3</v>
      </c>
    </row>
    <row r="307" spans="6:20">
      <c r="F307" s="301">
        <f t="shared" ref="F307:F313" si="22">+B68</f>
        <v>43252</v>
      </c>
      <c r="G307" s="308">
        <f t="shared" ca="1" si="14"/>
        <v>0</v>
      </c>
      <c r="H307" s="311">
        <f t="shared" ca="1" si="15"/>
        <v>-2.3149496799601543E-5</v>
      </c>
      <c r="I307" s="311">
        <f t="shared" ca="1" si="16"/>
        <v>-3.1319439524885029E-3</v>
      </c>
      <c r="J307" s="310">
        <f t="shared" ca="1" si="17"/>
        <v>1.9330833912483136E-3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-2.4805081901169146E-5</v>
      </c>
      <c r="S307" s="311">
        <f t="shared" ca="1" si="20"/>
        <v>-3.2634089573221337E-3</v>
      </c>
      <c r="T307" s="310">
        <f t="shared" ca="1" si="21"/>
        <v>4.5425958288838331E-3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-2.3104494002779141E-5</v>
      </c>
      <c r="I308" s="311">
        <f t="shared" ca="1" si="16"/>
        <v>-2.7981888444583713E-3</v>
      </c>
      <c r="J308" s="310">
        <f t="shared" ca="1" si="17"/>
        <v>2.469649566294807E-3</v>
      </c>
      <c r="P308" s="301">
        <f t="shared" si="23"/>
        <v>43282</v>
      </c>
      <c r="Q308" s="308">
        <f t="shared" ca="1" si="18"/>
        <v>0</v>
      </c>
      <c r="R308" s="311">
        <f t="shared" ca="1" si="19"/>
        <v>-2.501956192513255E-5</v>
      </c>
      <c r="S308" s="311">
        <f t="shared" ca="1" si="20"/>
        <v>-2.8018973970805883E-3</v>
      </c>
      <c r="T308" s="310">
        <f t="shared" ca="1" si="21"/>
        <v>3.4851791332235482E-3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-2.3142390007335756E-5</v>
      </c>
      <c r="I309" s="311">
        <f t="shared" ca="1" si="16"/>
        <v>-2.36335751202843E-3</v>
      </c>
      <c r="J309" s="310">
        <f t="shared" ca="1" si="17"/>
        <v>1.82289642969935E-3</v>
      </c>
      <c r="P309" s="301">
        <f t="shared" si="23"/>
        <v>43313</v>
      </c>
      <c r="Q309" s="308">
        <f t="shared" ca="1" si="18"/>
        <v>0</v>
      </c>
      <c r="R309" s="311">
        <f t="shared" ca="1" si="19"/>
        <v>-2.4854009245678377E-5</v>
      </c>
      <c r="S309" s="311">
        <f t="shared" ca="1" si="20"/>
        <v>-2.5086919484500481E-3</v>
      </c>
      <c r="T309" s="310">
        <f t="shared" ca="1" si="21"/>
        <v>3.4739376308974279E-3</v>
      </c>
    </row>
    <row r="310" spans="6:20">
      <c r="F310" s="301">
        <f t="shared" si="22"/>
        <v>43344</v>
      </c>
      <c r="G310" s="308">
        <f t="shared" ca="1" si="14"/>
        <v>0</v>
      </c>
      <c r="H310" s="311">
        <f t="shared" ca="1" si="15"/>
        <v>-2.313534844089471E-5</v>
      </c>
      <c r="I310" s="311">
        <f t="shared" ca="1" si="16"/>
        <v>-3.3628681560567975E-3</v>
      </c>
      <c r="J310" s="310">
        <f t="shared" ca="1" si="17"/>
        <v>2.5596249022028505E-3</v>
      </c>
      <c r="P310" s="301">
        <f t="shared" si="23"/>
        <v>43344</v>
      </c>
      <c r="Q310" s="308">
        <f t="shared" ca="1" si="18"/>
        <v>0</v>
      </c>
      <c r="R310" s="311">
        <f t="shared" ca="1" si="19"/>
        <v>-2.4932888243012208E-5</v>
      </c>
      <c r="S310" s="311">
        <f t="shared" ca="1" si="20"/>
        <v>-3.5835296072239675E-3</v>
      </c>
      <c r="T310" s="310">
        <f t="shared" ca="1" si="21"/>
        <v>2.7341496185673275E-3</v>
      </c>
    </row>
    <row r="311" spans="6:20">
      <c r="F311" s="301">
        <f t="shared" si="22"/>
        <v>43374</v>
      </c>
      <c r="G311" s="308">
        <f t="shared" ca="1" si="14"/>
        <v>0</v>
      </c>
      <c r="H311" s="311">
        <f t="shared" ca="1" si="15"/>
        <v>-2.3151140145394322E-5</v>
      </c>
      <c r="I311" s="311">
        <f t="shared" ca="1" si="16"/>
        <v>-2.9418069398714497E-3</v>
      </c>
      <c r="J311" s="310">
        <f t="shared" ca="1" si="17"/>
        <v>1.8692261345449879E-3</v>
      </c>
      <c r="P311" s="301">
        <f t="shared" si="23"/>
        <v>43374</v>
      </c>
      <c r="Q311" s="308">
        <f t="shared" ca="1" si="18"/>
        <v>0</v>
      </c>
      <c r="R311" s="311">
        <f t="shared" ca="1" si="19"/>
        <v>-2.4691816195798744E-5</v>
      </c>
      <c r="S311" s="311">
        <f t="shared" ca="1" si="20"/>
        <v>-3.0136269783075376E-3</v>
      </c>
      <c r="T311" s="310">
        <f t="shared" ca="1" si="21"/>
        <v>3.5294765076407941E-3</v>
      </c>
    </row>
    <row r="312" spans="6:20">
      <c r="F312" s="301">
        <f t="shared" si="22"/>
        <v>43405</v>
      </c>
      <c r="G312" s="308">
        <f t="shared" ca="1" si="14"/>
        <v>0</v>
      </c>
      <c r="H312" s="311">
        <f t="shared" ca="1" si="15"/>
        <v>-2.3364411581683342E-5</v>
      </c>
      <c r="I312" s="311">
        <f t="shared" ca="1" si="16"/>
        <v>-3.0664546730628794E-3</v>
      </c>
      <c r="J312" s="310">
        <f t="shared" ca="1" si="17"/>
        <v>2.559492327006252E-3</v>
      </c>
      <c r="P312" s="301">
        <f t="shared" si="23"/>
        <v>43405</v>
      </c>
      <c r="Q312" s="308">
        <f t="shared" ca="1" si="18"/>
        <v>0</v>
      </c>
      <c r="R312" s="311">
        <f t="shared" ca="1" si="19"/>
        <v>-2.461016743249278E-5</v>
      </c>
      <c r="S312" s="311">
        <f t="shared" ca="1" si="20"/>
        <v>-3.3097508848851653E-3</v>
      </c>
      <c r="T312" s="310">
        <f t="shared" ca="1" si="21"/>
        <v>2.7474826732729607E-3</v>
      </c>
    </row>
    <row r="313" spans="6:20">
      <c r="F313" s="301">
        <f t="shared" si="22"/>
        <v>43435</v>
      </c>
      <c r="G313" s="308">
        <f t="shared" ca="1" si="14"/>
        <v>0</v>
      </c>
      <c r="H313" s="311">
        <f t="shared" ca="1" si="15"/>
        <v>-2.30853543979892E-5</v>
      </c>
      <c r="I313" s="311">
        <f t="shared" ca="1" si="16"/>
        <v>-2.8638281247840291E-3</v>
      </c>
      <c r="J313" s="310">
        <f t="shared" ca="1" si="17"/>
        <v>3.084134602587385E-3</v>
      </c>
      <c r="P313" s="301">
        <f t="shared" si="23"/>
        <v>43435</v>
      </c>
      <c r="Q313" s="308">
        <f t="shared" ca="1" si="18"/>
        <v>0</v>
      </c>
      <c r="R313" s="311">
        <f t="shared" ca="1" si="19"/>
        <v>-2.4849800381643306E-5</v>
      </c>
      <c r="S313" s="311">
        <f t="shared" ca="1" si="20"/>
        <v>-2.8836293262299861E-3</v>
      </c>
      <c r="T313" s="310">
        <f t="shared" ca="1" si="21"/>
        <v>3.5035391778774905E-3</v>
      </c>
    </row>
    <row r="314" spans="6:20">
      <c r="F314" s="301">
        <f t="shared" ref="F314:F341" si="24">+B75</f>
        <v>43466</v>
      </c>
      <c r="G314" s="308">
        <f t="shared" ref="G314:G341" ca="1" si="25">+IF(ISERROR(G75/C75-1),0,G75/C75-1)</f>
        <v>0</v>
      </c>
      <c r="H314" s="311">
        <f t="shared" ref="H314:H341" ca="1" si="26">+IF(ISERROR(H75/D75-1),0,H75/D75-1)</f>
        <v>3.8120653503836976E-5</v>
      </c>
      <c r="I314" s="311">
        <f t="shared" ref="I314:I341" ca="1" si="27">+IF(ISERROR(I75/E75-1),0,I75/E75-1)</f>
        <v>-2.0396207241432096E-3</v>
      </c>
      <c r="J314" s="310">
        <f t="shared" ref="J314:J341" ca="1" si="28">+IF(ISERROR(J75/F75-1),0,J75/F75-1)</f>
        <v>2.4779108882564405E-3</v>
      </c>
      <c r="P314" s="301">
        <f t="shared" si="23"/>
        <v>43466</v>
      </c>
      <c r="Q314" s="308">
        <f t="shared" ca="1" si="18"/>
        <v>0</v>
      </c>
      <c r="R314" s="311">
        <f t="shared" ca="1" si="19"/>
        <v>3.7773942749508294E-5</v>
      </c>
      <c r="S314" s="311">
        <f t="shared" ca="1" si="20"/>
        <v>-2.1346536892296042E-3</v>
      </c>
      <c r="T314" s="310">
        <f t="shared" ca="1" si="21"/>
        <v>2.6108583490205284E-3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3.8021080719152778E-5</v>
      </c>
      <c r="I315" s="311">
        <f t="shared" ca="1" si="27"/>
        <v>-1.723270164531554E-3</v>
      </c>
      <c r="J315" s="310">
        <f t="shared" ca="1" si="28"/>
        <v>4.0371264300183007E-3</v>
      </c>
      <c r="P315" s="301">
        <f t="shared" si="23"/>
        <v>43497</v>
      </c>
      <c r="Q315" s="308">
        <f t="shared" ca="1" si="18"/>
        <v>0</v>
      </c>
      <c r="R315" s="311">
        <f t="shared" ca="1" si="19"/>
        <v>3.7954792760919176E-5</v>
      </c>
      <c r="S315" s="311">
        <f t="shared" ca="1" si="20"/>
        <v>-1.7616411437915147E-3</v>
      </c>
      <c r="T315" s="310">
        <f t="shared" ca="1" si="21"/>
        <v>3.8114465739607084E-3</v>
      </c>
    </row>
    <row r="316" spans="6:20">
      <c r="F316" s="301">
        <f t="shared" si="24"/>
        <v>43525</v>
      </c>
      <c r="G316" s="308">
        <f t="shared" ca="1" si="25"/>
        <v>0</v>
      </c>
      <c r="H316" s="311">
        <f t="shared" ca="1" si="26"/>
        <v>3.820300005497046E-5</v>
      </c>
      <c r="I316" s="311">
        <f t="shared" ca="1" si="27"/>
        <v>-2.4873236059888004E-3</v>
      </c>
      <c r="J316" s="310">
        <f t="shared" ca="1" si="28"/>
        <v>2.4801423944529333E-3</v>
      </c>
      <c r="P316" s="301">
        <f t="shared" si="23"/>
        <v>43525</v>
      </c>
      <c r="Q316" s="308">
        <f t="shared" ca="1" si="18"/>
        <v>0</v>
      </c>
      <c r="R316" s="311">
        <f t="shared" ca="1" si="19"/>
        <v>3.788187431053025E-5</v>
      </c>
      <c r="S316" s="311">
        <f t="shared" ca="1" si="20"/>
        <v>-2.5434561491470831E-3</v>
      </c>
      <c r="T316" s="310">
        <f t="shared" ca="1" si="21"/>
        <v>4.3532283079015244E-3</v>
      </c>
    </row>
    <row r="317" spans="6:20">
      <c r="F317" s="301">
        <f t="shared" si="24"/>
        <v>43556</v>
      </c>
      <c r="G317" s="308">
        <f t="shared" ca="1" si="25"/>
        <v>0</v>
      </c>
      <c r="H317" s="311">
        <f t="shared" ca="1" si="26"/>
        <v>3.825149578640108E-5</v>
      </c>
      <c r="I317" s="311">
        <f t="shared" ca="1" si="27"/>
        <v>-2.3195186722358985E-3</v>
      </c>
      <c r="J317" s="310">
        <f t="shared" ca="1" si="28"/>
        <v>2.540198425651008E-3</v>
      </c>
      <c r="P317" s="301">
        <f t="shared" si="23"/>
        <v>43556</v>
      </c>
      <c r="Q317" s="308">
        <f t="shared" ca="1" si="18"/>
        <v>0</v>
      </c>
      <c r="R317" s="311">
        <f t="shared" ca="1" si="19"/>
        <v>3.7852652177150503E-5</v>
      </c>
      <c r="S317" s="311">
        <f t="shared" ca="1" si="20"/>
        <v>-2.2071701652750519E-3</v>
      </c>
      <c r="T317" s="310">
        <f t="shared" ca="1" si="21"/>
        <v>3.0293089563329101E-3</v>
      </c>
    </row>
    <row r="318" spans="6:20">
      <c r="F318" s="301">
        <f t="shared" si="24"/>
        <v>43586</v>
      </c>
      <c r="G318" s="308">
        <f t="shared" ca="1" si="25"/>
        <v>0</v>
      </c>
      <c r="H318" s="311">
        <f t="shared" ca="1" si="26"/>
        <v>3.8295462128301594E-5</v>
      </c>
      <c r="I318" s="311">
        <f t="shared" ca="1" si="27"/>
        <v>-2.252284047135622E-3</v>
      </c>
      <c r="J318" s="310">
        <f t="shared" ca="1" si="28"/>
        <v>2.4649315999807353E-3</v>
      </c>
      <c r="P318" s="301">
        <f t="shared" si="23"/>
        <v>43586</v>
      </c>
      <c r="Q318" s="308">
        <f t="shared" ca="1" si="18"/>
        <v>0</v>
      </c>
      <c r="R318" s="311">
        <f t="shared" ca="1" si="19"/>
        <v>3.7947745375133124E-5</v>
      </c>
      <c r="S318" s="311">
        <f t="shared" ca="1" si="20"/>
        <v>-2.4338356425389618E-3</v>
      </c>
      <c r="T318" s="310">
        <f t="shared" ca="1" si="21"/>
        <v>6.0025915827708332E-3</v>
      </c>
    </row>
    <row r="319" spans="6:20">
      <c r="F319" s="301">
        <f t="shared" si="24"/>
        <v>43617</v>
      </c>
      <c r="G319" s="308">
        <f t="shared" ca="1" si="25"/>
        <v>0</v>
      </c>
      <c r="H319" s="311">
        <f t="shared" ca="1" si="26"/>
        <v>3.8190103635704631E-5</v>
      </c>
      <c r="I319" s="311">
        <f t="shared" ca="1" si="27"/>
        <v>-2.2522368721409336E-3</v>
      </c>
      <c r="J319" s="310">
        <f t="shared" ca="1" si="28"/>
        <v>1.2810567592025368E-3</v>
      </c>
      <c r="P319" s="301">
        <f t="shared" si="23"/>
        <v>43617</v>
      </c>
      <c r="Q319" s="308">
        <f t="shared" ca="1" si="18"/>
        <v>0</v>
      </c>
      <c r="R319" s="311">
        <f t="shared" ca="1" si="19"/>
        <v>3.7465142313841682E-5</v>
      </c>
      <c r="S319" s="311">
        <f t="shared" ca="1" si="20"/>
        <v>-2.3169361824706414E-3</v>
      </c>
      <c r="T319" s="310">
        <f t="shared" ca="1" si="21"/>
        <v>4.4645190074219521E-3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3.8043851145586061E-5</v>
      </c>
      <c r="I320" s="311">
        <f t="shared" ca="1" si="27"/>
        <v>-1.5662815705399513E-3</v>
      </c>
      <c r="J320" s="310">
        <f t="shared" ca="1" si="28"/>
        <v>2.427601224763043E-3</v>
      </c>
      <c r="P320" s="301">
        <f t="shared" si="23"/>
        <v>43647</v>
      </c>
      <c r="Q320" s="308">
        <f t="shared" ca="1" si="18"/>
        <v>0</v>
      </c>
      <c r="R320" s="311">
        <f t="shared" ca="1" si="19"/>
        <v>3.7582004883462972E-5</v>
      </c>
      <c r="S320" s="311">
        <f t="shared" ca="1" si="20"/>
        <v>-1.4553325286026375E-3</v>
      </c>
      <c r="T320" s="310">
        <f t="shared" ca="1" si="21"/>
        <v>2.5520816376118916E-3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3.8043729255088365E-5</v>
      </c>
      <c r="I321" s="311">
        <f t="shared" ca="1" si="27"/>
        <v>-1.8098681263208904E-3</v>
      </c>
      <c r="J321" s="310">
        <f t="shared" ca="1" si="28"/>
        <v>2.4147262838960515E-3</v>
      </c>
      <c r="P321" s="301">
        <f t="shared" si="23"/>
        <v>43678</v>
      </c>
      <c r="Q321" s="308">
        <f t="shared" ca="1" si="18"/>
        <v>0</v>
      </c>
      <c r="R321" s="311">
        <f t="shared" ca="1" si="19"/>
        <v>3.7691875937495567E-5</v>
      </c>
      <c r="S321" s="311">
        <f t="shared" ca="1" si="20"/>
        <v>-1.3455376152321508E-3</v>
      </c>
      <c r="T321" s="310">
        <f t="shared" ca="1" si="21"/>
        <v>2.5350068700051853E-3</v>
      </c>
    </row>
    <row r="322" spans="6:20">
      <c r="F322" s="301">
        <f t="shared" si="24"/>
        <v>43709</v>
      </c>
      <c r="G322" s="308">
        <f t="shared" ca="1" si="25"/>
        <v>0</v>
      </c>
      <c r="H322" s="311">
        <f t="shared" ca="1" si="26"/>
        <v>3.8094485481865448E-5</v>
      </c>
      <c r="I322" s="311">
        <f t="shared" ca="1" si="27"/>
        <v>-2.1990849447668381E-3</v>
      </c>
      <c r="J322" s="310">
        <f t="shared" ca="1" si="28"/>
        <v>3.1419230175939727E-3</v>
      </c>
      <c r="P322" s="301">
        <f t="shared" si="23"/>
        <v>43709</v>
      </c>
      <c r="Q322" s="308">
        <f t="shared" ca="1" si="18"/>
        <v>0</v>
      </c>
      <c r="R322" s="311">
        <f t="shared" ca="1" si="19"/>
        <v>3.7625107445649064E-5</v>
      </c>
      <c r="S322" s="311">
        <f t="shared" ca="1" si="20"/>
        <v>-1.9448070818762764E-3</v>
      </c>
      <c r="T322" s="310">
        <f t="shared" ca="1" si="21"/>
        <v>5.3237921996003301E-3</v>
      </c>
    </row>
    <row r="323" spans="6:20">
      <c r="F323" s="301">
        <f t="shared" si="24"/>
        <v>43739</v>
      </c>
      <c r="G323" s="308">
        <f t="shared" ca="1" si="25"/>
        <v>0</v>
      </c>
      <c r="H323" s="311">
        <f t="shared" ca="1" si="26"/>
        <v>3.8161174312767443E-5</v>
      </c>
      <c r="I323" s="311">
        <f t="shared" ca="1" si="27"/>
        <v>-2.1035769399226911E-3</v>
      </c>
      <c r="J323" s="310">
        <f t="shared" ca="1" si="28"/>
        <v>2.430953148340409E-3</v>
      </c>
      <c r="P323" s="301">
        <f t="shared" si="23"/>
        <v>43739</v>
      </c>
      <c r="Q323" s="308">
        <f t="shared" ca="1" si="18"/>
        <v>0</v>
      </c>
      <c r="R323" s="311">
        <f t="shared" ca="1" si="19"/>
        <v>3.7760242859841142E-5</v>
      </c>
      <c r="S323" s="311">
        <f t="shared" ca="1" si="20"/>
        <v>-2.1060355458374369E-3</v>
      </c>
      <c r="T323" s="310">
        <f t="shared" ca="1" si="21"/>
        <v>4.3315098861860246E-3</v>
      </c>
    </row>
    <row r="324" spans="6:20">
      <c r="F324" s="301">
        <f t="shared" si="24"/>
        <v>43770</v>
      </c>
      <c r="G324" s="308">
        <f t="shared" ca="1" si="25"/>
        <v>0</v>
      </c>
      <c r="H324" s="311">
        <f t="shared" ca="1" si="26"/>
        <v>3.801279046533601E-5</v>
      </c>
      <c r="I324" s="311">
        <f t="shared" ca="1" si="27"/>
        <v>-1.3297507443196244E-3</v>
      </c>
      <c r="J324" s="310">
        <f t="shared" ca="1" si="28"/>
        <v>2.451515581285868E-3</v>
      </c>
      <c r="P324" s="301">
        <f t="shared" si="23"/>
        <v>43770</v>
      </c>
      <c r="Q324" s="308">
        <f t="shared" ca="1" si="18"/>
        <v>0</v>
      </c>
      <c r="R324" s="311">
        <f t="shared" ca="1" si="19"/>
        <v>3.7778961503143194E-5</v>
      </c>
      <c r="S324" s="311">
        <f t="shared" ca="1" si="20"/>
        <v>-9.5684789976901996E-4</v>
      </c>
      <c r="T324" s="310">
        <f t="shared" ca="1" si="21"/>
        <v>3.47266633889598E-3</v>
      </c>
    </row>
    <row r="325" spans="6:20">
      <c r="F325" s="301">
        <f t="shared" si="24"/>
        <v>43800</v>
      </c>
      <c r="G325" s="308">
        <f t="shared" ca="1" si="25"/>
        <v>0</v>
      </c>
      <c r="H325" s="311">
        <f t="shared" ca="1" si="26"/>
        <v>3.7800245330288362E-5</v>
      </c>
      <c r="I325" s="311">
        <f t="shared" ca="1" si="27"/>
        <v>-1.0677124052881348E-3</v>
      </c>
      <c r="J325" s="310">
        <f t="shared" ca="1" si="28"/>
        <v>2.9855659951731894E-3</v>
      </c>
      <c r="P325" s="301">
        <f t="shared" si="23"/>
        <v>43800</v>
      </c>
      <c r="Q325" s="308">
        <f t="shared" ca="1" si="18"/>
        <v>0</v>
      </c>
      <c r="R325" s="311">
        <f t="shared" ca="1" si="19"/>
        <v>3.7329274447550631E-5</v>
      </c>
      <c r="S325" s="311">
        <f t="shared" ca="1" si="20"/>
        <v>-6.754530051411578E-4</v>
      </c>
      <c r="T325" s="310">
        <f t="shared" ca="1" si="21"/>
        <v>3.3642621924128147E-3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-2.7053019463818551E-5</v>
      </c>
      <c r="I326" s="311">
        <f t="shared" ca="1" si="27"/>
        <v>-3.2210433719404019E-4</v>
      </c>
      <c r="J326" s="310">
        <f t="shared" ca="1" si="28"/>
        <v>1.7801914549904208E-3</v>
      </c>
      <c r="P326" s="301">
        <f t="shared" si="23"/>
        <v>43831</v>
      </c>
      <c r="Q326" s="308">
        <f t="shared" ca="1" si="18"/>
        <v>0</v>
      </c>
      <c r="R326" s="311">
        <f t="shared" ca="1" si="19"/>
        <v>-2.5132777101366521E-5</v>
      </c>
      <c r="S326" s="311">
        <f t="shared" ca="1" si="20"/>
        <v>-6.2022995460475627E-4</v>
      </c>
      <c r="T326" s="310">
        <f t="shared" ca="1" si="21"/>
        <v>3.3535907041934987E-3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-2.7307498800976937E-5</v>
      </c>
      <c r="I327" s="311">
        <f t="shared" ca="1" si="27"/>
        <v>-6.277854743358402E-4</v>
      </c>
      <c r="J327" s="310">
        <f t="shared" ca="1" si="28"/>
        <v>1.9007935036388091E-3</v>
      </c>
      <c r="P327" s="301">
        <f t="shared" si="23"/>
        <v>43862</v>
      </c>
      <c r="Q327" s="308">
        <f t="shared" ca="1" si="18"/>
        <v>0</v>
      </c>
      <c r="R327" s="311">
        <f t="shared" ca="1" si="19"/>
        <v>-2.504195888319849E-5</v>
      </c>
      <c r="S327" s="311">
        <f t="shared" ca="1" si="20"/>
        <v>-8.5008319534585208E-4</v>
      </c>
      <c r="T327" s="310">
        <f t="shared" ca="1" si="21"/>
        <v>3.5995253099609936E-3</v>
      </c>
    </row>
    <row r="328" spans="6:20">
      <c r="F328" s="301">
        <f t="shared" si="24"/>
        <v>43891</v>
      </c>
      <c r="G328" s="308">
        <f t="shared" ca="1" si="25"/>
        <v>0</v>
      </c>
      <c r="H328" s="311">
        <f t="shared" ca="1" si="26"/>
        <v>-2.7135179738069226E-5</v>
      </c>
      <c r="I328" s="311">
        <f t="shared" ca="1" si="27"/>
        <v>-6.1802171339842005E-4</v>
      </c>
      <c r="J328" s="310">
        <f t="shared" ca="1" si="28"/>
        <v>1.2137572709607358E-3</v>
      </c>
      <c r="P328" s="301">
        <f t="shared" si="23"/>
        <v>43891</v>
      </c>
      <c r="Q328" s="308">
        <f t="shared" ca="1" si="18"/>
        <v>0</v>
      </c>
      <c r="R328" s="311">
        <f t="shared" ca="1" si="19"/>
        <v>-2.5186593720527561E-5</v>
      </c>
      <c r="S328" s="311">
        <f t="shared" ca="1" si="20"/>
        <v>-9.043208141954473E-4</v>
      </c>
      <c r="T328" s="310">
        <f t="shared" ca="1" si="21"/>
        <v>3.4019687772108842E-3</v>
      </c>
    </row>
    <row r="329" spans="6:20">
      <c r="F329" s="301">
        <f t="shared" si="24"/>
        <v>43922</v>
      </c>
      <c r="G329" s="308">
        <f t="shared" ca="1" si="25"/>
        <v>0</v>
      </c>
      <c r="H329" s="311">
        <f t="shared" ca="1" si="26"/>
        <v>-2.6783229615912063E-5</v>
      </c>
      <c r="I329" s="311">
        <f t="shared" ca="1" si="27"/>
        <v>-1.4538505777299537E-3</v>
      </c>
      <c r="J329" s="310">
        <f t="shared" ca="1" si="28"/>
        <v>1.1984256267658644E-3</v>
      </c>
      <c r="P329" s="301">
        <f t="shared" si="23"/>
        <v>43922</v>
      </c>
      <c r="Q329" s="308">
        <f t="shared" ca="1" si="18"/>
        <v>0</v>
      </c>
      <c r="R329" s="311">
        <f t="shared" ca="1" si="19"/>
        <v>-2.5498185372341275E-5</v>
      </c>
      <c r="S329" s="311">
        <f t="shared" ca="1" si="20"/>
        <v>-1.7872206840884308E-3</v>
      </c>
      <c r="T329" s="310">
        <f t="shared" ca="1" si="21"/>
        <v>3.5436886847550753E-3</v>
      </c>
    </row>
    <row r="330" spans="6:20">
      <c r="F330" s="301">
        <f t="shared" si="24"/>
        <v>43952</v>
      </c>
      <c r="G330" s="308">
        <f t="shared" ca="1" si="25"/>
        <v>0</v>
      </c>
      <c r="H330" s="311">
        <f t="shared" ca="1" si="26"/>
        <v>-2.6953343677527108E-5</v>
      </c>
      <c r="I330" s="311">
        <f t="shared" ca="1" si="27"/>
        <v>-1.5147608422282355E-3</v>
      </c>
      <c r="J330" s="310">
        <f t="shared" ca="1" si="28"/>
        <v>4.2388155658839022E-3</v>
      </c>
      <c r="P330" s="301">
        <f t="shared" si="23"/>
        <v>43952</v>
      </c>
      <c r="Q330" s="308">
        <f t="shared" ca="1" si="18"/>
        <v>0</v>
      </c>
      <c r="R330" s="311">
        <f t="shared" ca="1" si="19"/>
        <v>-2.5330237428566882E-5</v>
      </c>
      <c r="S330" s="311">
        <f t="shared" ca="1" si="20"/>
        <v>-1.9745684691776511E-3</v>
      </c>
      <c r="T330" s="310">
        <f t="shared" ca="1" si="21"/>
        <v>2.5733393582636488E-3</v>
      </c>
    </row>
    <row r="331" spans="6:20">
      <c r="F331" s="301">
        <f t="shared" si="24"/>
        <v>43983</v>
      </c>
      <c r="G331" s="308">
        <f t="shared" ca="1" si="25"/>
        <v>0</v>
      </c>
      <c r="H331" s="311">
        <f t="shared" ca="1" si="26"/>
        <v>-2.685562555770904E-5</v>
      </c>
      <c r="I331" s="311">
        <f t="shared" ca="1" si="27"/>
        <v>-1.3186846210625491E-3</v>
      </c>
      <c r="J331" s="310">
        <f t="shared" ca="1" si="28"/>
        <v>2.5144362639417661E-3</v>
      </c>
      <c r="P331" s="301">
        <f t="shared" si="23"/>
        <v>43983</v>
      </c>
      <c r="Q331" s="308">
        <f t="shared" ca="1" si="18"/>
        <v>0</v>
      </c>
      <c r="R331" s="311">
        <f t="shared" ca="1" si="19"/>
        <v>-2.541418404156115E-5</v>
      </c>
      <c r="S331" s="311">
        <f t="shared" ca="1" si="20"/>
        <v>-1.6222852265106447E-3</v>
      </c>
      <c r="T331" s="310">
        <f t="shared" ca="1" si="21"/>
        <v>2.6385959248300672E-3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-2.6959508280466338E-5</v>
      </c>
      <c r="I332" s="311">
        <f t="shared" ca="1" si="27"/>
        <v>-7.3991821733709884E-4</v>
      </c>
      <c r="J332" s="310">
        <f t="shared" ca="1" si="28"/>
        <v>2.4127843666130744E-3</v>
      </c>
      <c r="P332" s="301">
        <f t="shared" si="23"/>
        <v>44013</v>
      </c>
      <c r="Q332" s="308">
        <f t="shared" ca="1" si="18"/>
        <v>0</v>
      </c>
      <c r="R332" s="311">
        <f t="shared" ca="1" si="19"/>
        <v>-2.5448207101819165E-5</v>
      </c>
      <c r="S332" s="311">
        <f t="shared" ca="1" si="20"/>
        <v>-1.3501597853778913E-3</v>
      </c>
      <c r="T332" s="310">
        <f t="shared" ca="1" si="21"/>
        <v>3.3883057678705253E-3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-2.7053352075978587E-5</v>
      </c>
      <c r="I333" s="311">
        <f t="shared" ca="1" si="27"/>
        <v>-6.7909049404224486E-4</v>
      </c>
      <c r="J333" s="310">
        <f t="shared" ca="1" si="28"/>
        <v>2.3910198270207239E-3</v>
      </c>
      <c r="P333" s="301">
        <f t="shared" si="23"/>
        <v>44044</v>
      </c>
      <c r="Q333" s="308">
        <f t="shared" ca="1" si="18"/>
        <v>0</v>
      </c>
      <c r="R333" s="311">
        <f t="shared" ca="1" si="19"/>
        <v>-2.5225403573081451E-5</v>
      </c>
      <c r="S333" s="311">
        <f t="shared" ca="1" si="20"/>
        <v>-9.9855602931431253E-4</v>
      </c>
      <c r="T333" s="310">
        <f t="shared" ca="1" si="21"/>
        <v>2.5284008429391491E-3</v>
      </c>
    </row>
    <row r="334" spans="6:20">
      <c r="F334" s="301">
        <f t="shared" si="24"/>
        <v>44075</v>
      </c>
      <c r="G334" s="308">
        <f t="shared" ca="1" si="25"/>
        <v>0</v>
      </c>
      <c r="H334" s="311">
        <f t="shared" ca="1" si="26"/>
        <v>-2.6716256785741521E-5</v>
      </c>
      <c r="I334" s="311">
        <f t="shared" ca="1" si="27"/>
        <v>-1.3727988230286536E-3</v>
      </c>
      <c r="J334" s="310">
        <f t="shared" ca="1" si="28"/>
        <v>1.8816798250829159E-3</v>
      </c>
      <c r="P334" s="301">
        <f t="shared" si="23"/>
        <v>44075</v>
      </c>
      <c r="Q334" s="308">
        <f t="shared" ca="1" si="18"/>
        <v>0</v>
      </c>
      <c r="R334" s="311">
        <f t="shared" ca="1" si="19"/>
        <v>-2.5421923763757626E-5</v>
      </c>
      <c r="S334" s="311">
        <f t="shared" ca="1" si="20"/>
        <v>-1.805834186939137E-3</v>
      </c>
      <c r="T334" s="310">
        <f t="shared" ca="1" si="21"/>
        <v>3.5349585675450435E-3</v>
      </c>
    </row>
    <row r="335" spans="6:20">
      <c r="F335" s="301">
        <f t="shared" si="24"/>
        <v>44105</v>
      </c>
      <c r="G335" s="308">
        <f t="shared" ca="1" si="25"/>
        <v>0</v>
      </c>
      <c r="H335" s="311">
        <f t="shared" ca="1" si="26"/>
        <v>-2.6989708771352205E-5</v>
      </c>
      <c r="I335" s="311">
        <f t="shared" ca="1" si="27"/>
        <v>-1.1843396929449579E-3</v>
      </c>
      <c r="J335" s="310">
        <f t="shared" ca="1" si="28"/>
        <v>2.4162667828164786E-3</v>
      </c>
      <c r="P335" s="301">
        <f t="shared" si="23"/>
        <v>44105</v>
      </c>
      <c r="Q335" s="308">
        <f t="shared" ca="1" si="18"/>
        <v>0</v>
      </c>
      <c r="R335" s="311">
        <f t="shared" ca="1" si="19"/>
        <v>-2.5441369825851545E-5</v>
      </c>
      <c r="S335" s="311">
        <f t="shared" ca="1" si="20"/>
        <v>-1.6751050119292454E-3</v>
      </c>
      <c r="T335" s="310">
        <f t="shared" ca="1" si="21"/>
        <v>3.4144378418281551E-3</v>
      </c>
    </row>
    <row r="336" spans="6:20">
      <c r="F336" s="301">
        <f t="shared" si="24"/>
        <v>44136</v>
      </c>
      <c r="G336" s="308">
        <f t="shared" ca="1" si="25"/>
        <v>0</v>
      </c>
      <c r="H336" s="311">
        <f t="shared" ca="1" si="26"/>
        <v>-2.7202808165704973E-5</v>
      </c>
      <c r="I336" s="311">
        <f t="shared" ca="1" si="27"/>
        <v>-5.2207697680073384E-4</v>
      </c>
      <c r="J336" s="310">
        <f t="shared" ca="1" si="28"/>
        <v>2.4525596988635989E-3</v>
      </c>
      <c r="P336" s="301">
        <f t="shared" si="23"/>
        <v>44136</v>
      </c>
      <c r="Q336" s="308">
        <f t="shared" ca="1" si="18"/>
        <v>0</v>
      </c>
      <c r="R336" s="311">
        <f t="shared" ca="1" si="19"/>
        <v>-2.5107293096016114E-5</v>
      </c>
      <c r="S336" s="311">
        <f t="shared" ca="1" si="20"/>
        <v>-7.9724602791608756E-4</v>
      </c>
      <c r="T336" s="310">
        <f t="shared" ca="1" si="21"/>
        <v>3.4839248651878929E-3</v>
      </c>
    </row>
    <row r="337" spans="6:20">
      <c r="F337" s="301">
        <f t="shared" si="24"/>
        <v>44166</v>
      </c>
      <c r="G337" s="308">
        <f t="shared" ca="1" si="25"/>
        <v>0</v>
      </c>
      <c r="H337" s="311">
        <f t="shared" ca="1" si="26"/>
        <v>-2.6941942475877667E-5</v>
      </c>
      <c r="I337" s="311">
        <f t="shared" ca="1" si="27"/>
        <v>-4.8611853567026575E-4</v>
      </c>
      <c r="J337" s="310">
        <f t="shared" ca="1" si="28"/>
        <v>2.3841685103378474E-3</v>
      </c>
      <c r="P337" s="301">
        <f t="shared" si="23"/>
        <v>44166</v>
      </c>
      <c r="Q337" s="308">
        <f t="shared" ca="1" si="18"/>
        <v>0</v>
      </c>
      <c r="R337" s="311">
        <f t="shared" ca="1" si="19"/>
        <v>-2.5188190230895913E-5</v>
      </c>
      <c r="S337" s="311">
        <f t="shared" ca="1" si="20"/>
        <v>-7.7253451391534611E-4</v>
      </c>
      <c r="T337" s="310">
        <f t="shared" ca="1" si="21"/>
        <v>3.3358050491609781E-3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2.0917105552964443E-5</v>
      </c>
      <c r="I338" s="311">
        <f t="shared" ca="1" si="27"/>
        <v>-1.2196482145797605E-3</v>
      </c>
      <c r="J338" s="310">
        <f t="shared" ca="1" si="28"/>
        <v>2.3591731262853077E-3</v>
      </c>
      <c r="P338" s="301">
        <f t="shared" si="23"/>
        <v>44197</v>
      </c>
      <c r="Q338" s="308">
        <f t="shared" ca="1" si="18"/>
        <v>0</v>
      </c>
      <c r="R338" s="311">
        <f t="shared" ca="1" si="19"/>
        <v>2.2958552345464511E-5</v>
      </c>
      <c r="S338" s="311">
        <f t="shared" ca="1" si="20"/>
        <v>-7.0138777063755153E-4</v>
      </c>
      <c r="T338" s="310">
        <f t="shared" ca="1" si="21"/>
        <v>3.3443555987120455E-3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2.0865915798529144E-5</v>
      </c>
      <c r="I339" s="311">
        <f t="shared" ca="1" si="27"/>
        <v>-1.0882642923418784E-3</v>
      </c>
      <c r="J339" s="310">
        <f t="shared" ca="1" si="28"/>
        <v>1.9556109297336199E-3</v>
      </c>
      <c r="P339" s="301">
        <f t="shared" si="23"/>
        <v>44228</v>
      </c>
      <c r="Q339" s="308">
        <f t="shared" ca="1" si="18"/>
        <v>0</v>
      </c>
      <c r="R339" s="311">
        <f t="shared" ca="1" si="19"/>
        <v>2.2998783562044878E-5</v>
      </c>
      <c r="S339" s="311">
        <f t="shared" ca="1" si="20"/>
        <v>-7.2713448131656033E-4</v>
      </c>
      <c r="T339" s="310">
        <f t="shared" ca="1" si="21"/>
        <v>5.6600362794292369E-3</v>
      </c>
    </row>
    <row r="340" spans="6:20">
      <c r="F340" s="301">
        <f t="shared" si="24"/>
        <v>44256</v>
      </c>
      <c r="G340" s="308">
        <f t="shared" ca="1" si="25"/>
        <v>0</v>
      </c>
      <c r="H340" s="311">
        <f t="shared" ca="1" si="26"/>
        <v>2.0712627130770045E-5</v>
      </c>
      <c r="I340" s="311">
        <f t="shared" ca="1" si="27"/>
        <v>-1.5621660732156872E-3</v>
      </c>
      <c r="J340" s="310">
        <f t="shared" ca="1" si="28"/>
        <v>3.3131928490732765E-3</v>
      </c>
      <c r="P340" s="301">
        <f t="shared" si="23"/>
        <v>44256</v>
      </c>
      <c r="Q340" s="308">
        <f t="shared" ca="1" si="18"/>
        <v>0</v>
      </c>
      <c r="R340" s="311">
        <f t="shared" ca="1" si="19"/>
        <v>2.242743535640912E-5</v>
      </c>
      <c r="S340" s="311">
        <f t="shared" ca="1" si="20"/>
        <v>-7.6934835883968322E-4</v>
      </c>
      <c r="T340" s="310">
        <f t="shared" ca="1" si="21"/>
        <v>4.4026529436509421E-3</v>
      </c>
    </row>
    <row r="341" spans="6:20">
      <c r="F341" s="301">
        <f t="shared" si="24"/>
        <v>44287</v>
      </c>
      <c r="G341" s="308">
        <f t="shared" ca="1" si="25"/>
        <v>0</v>
      </c>
      <c r="H341" s="311">
        <f t="shared" ca="1" si="26"/>
        <v>2.0876389307922238E-5</v>
      </c>
      <c r="I341" s="311">
        <f t="shared" ca="1" si="27"/>
        <v>-1.8328215236850243E-3</v>
      </c>
      <c r="J341" s="310">
        <f t="shared" ca="1" si="28"/>
        <v>4.5447210648761338E-3</v>
      </c>
      <c r="P341" s="301">
        <f t="shared" si="23"/>
        <v>44287</v>
      </c>
      <c r="Q341" s="308">
        <f t="shared" ca="1" si="18"/>
        <v>0</v>
      </c>
      <c r="R341" s="311">
        <f t="shared" ca="1" si="19"/>
        <v>-1</v>
      </c>
      <c r="S341" s="311">
        <f t="shared" ca="1" si="20"/>
        <v>-1</v>
      </c>
      <c r="T341" s="310">
        <f t="shared" ca="1" si="21"/>
        <v>-1</v>
      </c>
    </row>
    <row r="342" spans="6:20">
      <c r="F342" s="301">
        <f t="shared" ref="F342:F370" si="29">+B103</f>
        <v>44317</v>
      </c>
      <c r="G342" s="308">
        <f t="shared" ref="G342:G370" ca="1" si="30">+IF(ISERROR(G103/C103-1),0,G103/C103-1)</f>
        <v>0</v>
      </c>
      <c r="H342" s="311">
        <f t="shared" ref="H342:H370" ca="1" si="31">+IF(ISERROR(H103/D103-1),0,H103/D103-1)</f>
        <v>2.0891907021924894E-5</v>
      </c>
      <c r="I342" s="311">
        <f t="shared" ref="I342:I370" ca="1" si="32">+IF(ISERROR(I103/E103-1),0,I103/E103-1)</f>
        <v>-2.1675685395391442E-3</v>
      </c>
      <c r="J342" s="310">
        <f t="shared" ref="J342:J370" ca="1" si="33">+IF(ISERROR(J103/F103-1),0,J103/F103-1)</f>
        <v>1.2043632538025761E-3</v>
      </c>
      <c r="P342" s="301">
        <f t="shared" si="23"/>
        <v>44317</v>
      </c>
      <c r="Q342" s="308">
        <f t="shared" ca="1" si="18"/>
        <v>0</v>
      </c>
      <c r="R342" s="311">
        <f t="shared" ca="1" si="19"/>
        <v>2.2388664042249928E-5</v>
      </c>
      <c r="S342" s="311">
        <f t="shared" ca="1" si="20"/>
        <v>-1.8825913169298047E-3</v>
      </c>
      <c r="T342" s="310">
        <f t="shared" ca="1" si="21"/>
        <v>4.305618040438608E-3</v>
      </c>
    </row>
    <row r="343" spans="6:20">
      <c r="F343" s="301">
        <f t="shared" si="29"/>
        <v>44348</v>
      </c>
      <c r="G343" s="308">
        <f t="shared" ca="1" si="30"/>
        <v>0</v>
      </c>
      <c r="H343" s="311">
        <f t="shared" ca="1" si="31"/>
        <v>2.111869691279189E-5</v>
      </c>
      <c r="I343" s="311">
        <f t="shared" ca="1" si="32"/>
        <v>-1.7794636471759606E-3</v>
      </c>
      <c r="J343" s="310">
        <f t="shared" ca="1" si="33"/>
        <v>1.8653397717298681E-3</v>
      </c>
      <c r="P343" s="301">
        <f t="shared" si="23"/>
        <v>44348</v>
      </c>
      <c r="Q343" s="308">
        <f t="shared" ca="1" si="18"/>
        <v>0</v>
      </c>
      <c r="R343" s="311">
        <f t="shared" ca="1" si="19"/>
        <v>2.2527875400468744E-5</v>
      </c>
      <c r="S343" s="311">
        <f t="shared" ca="1" si="20"/>
        <v>-1.4654901440884771E-3</v>
      </c>
      <c r="T343" s="310">
        <f t="shared" ca="1" si="21"/>
        <v>2.6318399115512481E-3</v>
      </c>
    </row>
    <row r="344" spans="6:20">
      <c r="F344" s="301">
        <f t="shared" si="29"/>
        <v>44378</v>
      </c>
      <c r="G344" s="308">
        <f t="shared" ca="1" si="30"/>
        <v>0</v>
      </c>
      <c r="H344" s="311">
        <f t="shared" ca="1" si="31"/>
        <v>2.0818759647101004E-5</v>
      </c>
      <c r="I344" s="311">
        <f t="shared" ca="1" si="32"/>
        <v>-1.5175530472493204E-3</v>
      </c>
      <c r="J344" s="310">
        <f t="shared" ca="1" si="33"/>
        <v>2.3809188310193186E-3</v>
      </c>
      <c r="P344" s="301">
        <f t="shared" si="23"/>
        <v>44378</v>
      </c>
      <c r="Q344" s="308">
        <f t="shared" ca="1" si="18"/>
        <v>0</v>
      </c>
      <c r="R344" s="311">
        <f t="shared" ca="1" si="19"/>
        <v>2.2833631917684727E-5</v>
      </c>
      <c r="S344" s="311">
        <f t="shared" ca="1" si="20"/>
        <v>-1.1763837613918415E-3</v>
      </c>
      <c r="T344" s="310">
        <f t="shared" ca="1" si="21"/>
        <v>5.0512410609229175E-3</v>
      </c>
    </row>
    <row r="345" spans="6:20">
      <c r="F345" s="301">
        <f t="shared" si="29"/>
        <v>44409</v>
      </c>
      <c r="G345" s="308">
        <f t="shared" ca="1" si="30"/>
        <v>0</v>
      </c>
      <c r="H345" s="311">
        <f t="shared" ca="1" si="31"/>
        <v>2.0891213696971889E-5</v>
      </c>
      <c r="I345" s="311">
        <f t="shared" ca="1" si="32"/>
        <v>-1.401779709476858E-3</v>
      </c>
      <c r="J345" s="310">
        <f t="shared" ca="1" si="33"/>
        <v>2.37528658781061E-3</v>
      </c>
      <c r="P345" s="301">
        <f t="shared" si="23"/>
        <v>44409</v>
      </c>
      <c r="Q345" s="308">
        <f t="shared" ca="1" si="18"/>
        <v>0</v>
      </c>
      <c r="R345" s="311">
        <f t="shared" ca="1" si="19"/>
        <v>2.285486811581805E-5</v>
      </c>
      <c r="S345" s="311">
        <f t="shared" ca="1" si="20"/>
        <v>-1.0935777593600315E-3</v>
      </c>
      <c r="T345" s="310">
        <f t="shared" ca="1" si="21"/>
        <v>4.2037357289672617E-3</v>
      </c>
    </row>
    <row r="346" spans="6:20">
      <c r="F346" s="301">
        <f t="shared" si="29"/>
        <v>44440</v>
      </c>
      <c r="G346" s="308">
        <f t="shared" ca="1" si="30"/>
        <v>0</v>
      </c>
      <c r="H346" s="311">
        <f t="shared" ca="1" si="31"/>
        <v>2.0821546860894102E-5</v>
      </c>
      <c r="I346" s="311">
        <f t="shared" ca="1" si="32"/>
        <v>-1.9763020823154731E-3</v>
      </c>
      <c r="J346" s="310">
        <f t="shared" ca="1" si="33"/>
        <v>2.4910929998014364E-3</v>
      </c>
      <c r="P346" s="301">
        <f t="shared" si="23"/>
        <v>44440</v>
      </c>
      <c r="Q346" s="308">
        <f t="shared" ca="1" si="18"/>
        <v>0</v>
      </c>
      <c r="R346" s="311">
        <f t="shared" ca="1" si="19"/>
        <v>2.2436399657932427E-5</v>
      </c>
      <c r="S346" s="311">
        <f t="shared" ca="1" si="20"/>
        <v>-2.0259889399913966E-3</v>
      </c>
      <c r="T346" s="310">
        <f t="shared" ca="1" si="21"/>
        <v>3.5559060764729367E-3</v>
      </c>
    </row>
    <row r="347" spans="6:20">
      <c r="F347" s="301">
        <f t="shared" si="29"/>
        <v>44470</v>
      </c>
      <c r="G347" s="308">
        <f t="shared" ca="1" si="30"/>
        <v>0</v>
      </c>
      <c r="H347" s="311">
        <f t="shared" ca="1" si="31"/>
        <v>2.1073967760854018E-5</v>
      </c>
      <c r="I347" s="311">
        <f t="shared" ca="1" si="32"/>
        <v>-1.7832497523838642E-3</v>
      </c>
      <c r="J347" s="310">
        <f t="shared" ca="1" si="33"/>
        <v>2.4250528077369715E-3</v>
      </c>
      <c r="P347" s="301">
        <f t="shared" si="23"/>
        <v>44470</v>
      </c>
      <c r="Q347" s="308">
        <f t="shared" ca="1" si="18"/>
        <v>0</v>
      </c>
      <c r="R347" s="311">
        <f t="shared" ca="1" si="19"/>
        <v>2.2301710249639228E-5</v>
      </c>
      <c r="S347" s="311">
        <f t="shared" ca="1" si="20"/>
        <v>-1.7120882933640003E-3</v>
      </c>
      <c r="T347" s="310">
        <f t="shared" ca="1" si="21"/>
        <v>5.1474762113252748E-3</v>
      </c>
    </row>
    <row r="348" spans="6:20">
      <c r="F348" s="301">
        <f t="shared" si="29"/>
        <v>44501</v>
      </c>
      <c r="G348" s="308">
        <f t="shared" ca="1" si="30"/>
        <v>0</v>
      </c>
      <c r="H348" s="311">
        <f t="shared" ca="1" si="31"/>
        <v>2.0861848230024904E-5</v>
      </c>
      <c r="I348" s="311">
        <f t="shared" ca="1" si="32"/>
        <v>-1.20877618796289E-3</v>
      </c>
      <c r="J348" s="310">
        <f t="shared" ca="1" si="33"/>
        <v>1.2280314671599957E-3</v>
      </c>
      <c r="P348" s="301">
        <f t="shared" si="23"/>
        <v>44501</v>
      </c>
      <c r="Q348" s="308">
        <f t="shared" ca="1" si="18"/>
        <v>0</v>
      </c>
      <c r="R348" s="311">
        <f t="shared" ca="1" si="19"/>
        <v>2.2768815007623289E-5</v>
      </c>
      <c r="S348" s="311">
        <f t="shared" ca="1" si="20"/>
        <v>-7.9392084069385138E-4</v>
      </c>
      <c r="T348" s="310">
        <f t="shared" ca="1" si="21"/>
        <v>3.4726719012405649E-3</v>
      </c>
    </row>
    <row r="349" spans="6:20">
      <c r="F349" s="301">
        <f t="shared" si="29"/>
        <v>44531</v>
      </c>
      <c r="G349" s="308">
        <f t="shared" ca="1" si="30"/>
        <v>0</v>
      </c>
      <c r="H349" s="311">
        <f t="shared" ca="1" si="31"/>
        <v>2.0889635369947257E-5</v>
      </c>
      <c r="I349" s="311">
        <f t="shared" ca="1" si="32"/>
        <v>-1.3237818578731853E-3</v>
      </c>
      <c r="J349" s="310">
        <f t="shared" ca="1" si="33"/>
        <v>1.7674194291186218E-3</v>
      </c>
      <c r="P349" s="301">
        <f t="shared" si="23"/>
        <v>44531</v>
      </c>
      <c r="Q349" s="308">
        <f t="shared" ca="1" si="18"/>
        <v>0</v>
      </c>
      <c r="R349" s="311">
        <f t="shared" ca="1" si="19"/>
        <v>2.2681150169345798E-5</v>
      </c>
      <c r="S349" s="311">
        <f t="shared" ca="1" si="20"/>
        <v>-9.7466487765052179E-4</v>
      </c>
      <c r="T349" s="310">
        <f t="shared" ca="1" si="21"/>
        <v>3.3831337488374746E-3</v>
      </c>
    </row>
    <row r="350" spans="6:20">
      <c r="F350" s="301">
        <f t="shared" si="29"/>
        <v>44562</v>
      </c>
      <c r="G350" s="308">
        <f t="shared" ca="1" si="30"/>
        <v>0</v>
      </c>
      <c r="H350" s="311">
        <f t="shared" ca="1" si="31"/>
        <v>-3.9779941331419266E-5</v>
      </c>
      <c r="I350" s="311">
        <f t="shared" ca="1" si="32"/>
        <v>-1.2665318638287459E-3</v>
      </c>
      <c r="J350" s="310">
        <f t="shared" ca="1" si="33"/>
        <v>1.194650851009893E-3</v>
      </c>
      <c r="P350" s="301">
        <f t="shared" si="23"/>
        <v>44562</v>
      </c>
      <c r="Q350" s="308">
        <f t="shared" ca="1" si="18"/>
        <v>0</v>
      </c>
      <c r="R350" s="311">
        <f t="shared" ca="1" si="19"/>
        <v>-3.9719657188963531E-5</v>
      </c>
      <c r="S350" s="311">
        <f t="shared" ca="1" si="20"/>
        <v>-6.8250811236814091E-4</v>
      </c>
      <c r="T350" s="310">
        <f t="shared" ca="1" si="21"/>
        <v>3.3942588101720794E-3</v>
      </c>
    </row>
    <row r="351" spans="6:20">
      <c r="F351" s="301">
        <f t="shared" si="29"/>
        <v>44593</v>
      </c>
      <c r="G351" s="308">
        <f t="shared" ca="1" si="30"/>
        <v>0</v>
      </c>
      <c r="H351" s="311">
        <f t="shared" ca="1" si="31"/>
        <v>-3.9725804489632033E-5</v>
      </c>
      <c r="I351" s="311">
        <f t="shared" ca="1" si="32"/>
        <v>-1.1357624489636287E-3</v>
      </c>
      <c r="J351" s="310">
        <f t="shared" ca="1" si="33"/>
        <v>2.62779528431345E-3</v>
      </c>
      <c r="P351" s="301">
        <f t="shared" si="23"/>
        <v>44593</v>
      </c>
      <c r="Q351" s="308">
        <f t="shared" ca="1" si="18"/>
        <v>0</v>
      </c>
      <c r="R351" s="311">
        <f t="shared" ca="1" si="19"/>
        <v>-3.9703242442179487E-5</v>
      </c>
      <c r="S351" s="311">
        <f t="shared" ca="1" si="20"/>
        <v>-8.2106602686116137E-4</v>
      </c>
      <c r="T351" s="310">
        <f t="shared" ca="1" si="21"/>
        <v>2.8151033175884965E-3</v>
      </c>
    </row>
    <row r="352" spans="6:20">
      <c r="F352" s="301">
        <f t="shared" si="29"/>
        <v>44621</v>
      </c>
      <c r="G352" s="308">
        <f t="shared" ca="1" si="30"/>
        <v>0</v>
      </c>
      <c r="H352" s="311">
        <f t="shared" ca="1" si="31"/>
        <v>-3.975773913322822E-5</v>
      </c>
      <c r="I352" s="311">
        <f t="shared" ca="1" si="32"/>
        <v>-1.4917411042574269E-3</v>
      </c>
      <c r="J352" s="310">
        <f t="shared" ca="1" si="33"/>
        <v>2.3882352674184926E-3</v>
      </c>
      <c r="P352" s="301">
        <f t="shared" si="23"/>
        <v>44621</v>
      </c>
      <c r="Q352" s="308">
        <f t="shared" ca="1" si="18"/>
        <v>0</v>
      </c>
      <c r="R352" s="311">
        <f t="shared" ca="1" si="19"/>
        <v>-3.9740667864607282E-5</v>
      </c>
      <c r="S352" s="311">
        <f t="shared" ca="1" si="20"/>
        <v>-9.2721857114386186E-4</v>
      </c>
      <c r="T352" s="310">
        <f t="shared" ca="1" si="21"/>
        <v>2.5664286565862948E-3</v>
      </c>
    </row>
    <row r="353" spans="6:20">
      <c r="F353" s="301">
        <f t="shared" si="29"/>
        <v>44652</v>
      </c>
      <c r="G353" s="308">
        <f t="shared" ca="1" si="30"/>
        <v>0</v>
      </c>
      <c r="H353" s="311">
        <f t="shared" ca="1" si="31"/>
        <v>-3.9841339420920718E-5</v>
      </c>
      <c r="I353" s="311">
        <f t="shared" ca="1" si="32"/>
        <v>-2.0992827700012651E-3</v>
      </c>
      <c r="J353" s="310">
        <f t="shared" ca="1" si="33"/>
        <v>1.934237069803002E-3</v>
      </c>
      <c r="P353" s="301">
        <f t="shared" si="23"/>
        <v>44652</v>
      </c>
      <c r="Q353" s="308">
        <f t="shared" ca="1" si="18"/>
        <v>0</v>
      </c>
      <c r="R353" s="311">
        <f t="shared" ca="1" si="19"/>
        <v>-3.9692052200668293E-5</v>
      </c>
      <c r="S353" s="311">
        <f t="shared" ca="1" si="20"/>
        <v>-1.8692580445696105E-3</v>
      </c>
      <c r="T353" s="310">
        <f t="shared" ca="1" si="21"/>
        <v>1.79085005307833E-3</v>
      </c>
    </row>
    <row r="354" spans="6:20">
      <c r="F354" s="301">
        <f t="shared" si="29"/>
        <v>44682</v>
      </c>
      <c r="G354" s="308">
        <f t="shared" ca="1" si="30"/>
        <v>0</v>
      </c>
      <c r="H354" s="311">
        <f t="shared" ca="1" si="31"/>
        <v>-3.9986423577387242E-5</v>
      </c>
      <c r="I354" s="311">
        <f t="shared" ca="1" si="32"/>
        <v>-2.2795566278432933E-3</v>
      </c>
      <c r="J354" s="310">
        <f t="shared" ca="1" si="33"/>
        <v>4.1087027450654734E-3</v>
      </c>
      <c r="P354" s="301">
        <f t="shared" si="23"/>
        <v>44682</v>
      </c>
      <c r="Q354" s="308">
        <f t="shared" ca="1" si="18"/>
        <v>0</v>
      </c>
      <c r="R354" s="311">
        <f t="shared" ca="1" si="19"/>
        <v>-3.9620434553966355E-5</v>
      </c>
      <c r="S354" s="311">
        <f t="shared" ca="1" si="20"/>
        <v>-2.1206902243331438E-3</v>
      </c>
      <c r="T354" s="310">
        <f t="shared" ca="1" si="21"/>
        <v>2.5998952095598327E-3</v>
      </c>
    </row>
    <row r="355" spans="6:20">
      <c r="F355" s="301">
        <f t="shared" si="29"/>
        <v>44713</v>
      </c>
      <c r="G355" s="308">
        <f t="shared" ca="1" si="30"/>
        <v>0</v>
      </c>
      <c r="H355" s="311">
        <f t="shared" ca="1" si="31"/>
        <v>-3.9940409450767156E-5</v>
      </c>
      <c r="I355" s="311">
        <f t="shared" ca="1" si="32"/>
        <v>-1.8460571299527828E-3</v>
      </c>
      <c r="J355" s="310">
        <f t="shared" ca="1" si="33"/>
        <v>1.8561810337973661E-3</v>
      </c>
      <c r="P355" s="301">
        <f t="shared" si="23"/>
        <v>44713</v>
      </c>
      <c r="Q355" s="308">
        <f t="shared" ca="1" si="18"/>
        <v>0</v>
      </c>
      <c r="R355" s="311">
        <f t="shared" ca="1" si="19"/>
        <v>-3.9752395715741962E-5</v>
      </c>
      <c r="S355" s="311">
        <f t="shared" ca="1" si="20"/>
        <v>-1.5530493397886147E-3</v>
      </c>
      <c r="T355" s="310">
        <f t="shared" ca="1" si="21"/>
        <v>3.5465453006804371E-3</v>
      </c>
    </row>
    <row r="356" spans="6:20">
      <c r="F356" s="301">
        <f t="shared" si="29"/>
        <v>44743</v>
      </c>
      <c r="G356" s="308">
        <f t="shared" ca="1" si="30"/>
        <v>0</v>
      </c>
      <c r="H356" s="311">
        <f t="shared" ca="1" si="31"/>
        <v>-3.9991796404237334E-5</v>
      </c>
      <c r="I356" s="311">
        <f t="shared" ca="1" si="32"/>
        <v>-1.5911662012053629E-3</v>
      </c>
      <c r="J356" s="310">
        <f t="shared" ca="1" si="33"/>
        <v>1.8013080970513684E-3</v>
      </c>
      <c r="P356" s="301">
        <f t="shared" si="23"/>
        <v>44743</v>
      </c>
      <c r="Q356" s="308">
        <f t="shared" ca="1" si="18"/>
        <v>0</v>
      </c>
      <c r="R356" s="311">
        <f t="shared" ca="1" si="19"/>
        <v>-3.9669069630932086E-5</v>
      </c>
      <c r="S356" s="311">
        <f t="shared" ca="1" si="20"/>
        <v>-1.2206937374672489E-3</v>
      </c>
      <c r="T356" s="310">
        <f t="shared" ca="1" si="21"/>
        <v>2.558253055503501E-3</v>
      </c>
    </row>
    <row r="357" spans="6:20">
      <c r="F357" s="301">
        <f t="shared" si="29"/>
        <v>44774</v>
      </c>
      <c r="G357" s="308">
        <f t="shared" ca="1" si="30"/>
        <v>0</v>
      </c>
      <c r="H357" s="311">
        <f t="shared" ca="1" si="31"/>
        <v>-3.9913999390961408E-5</v>
      </c>
      <c r="I357" s="311">
        <f t="shared" ca="1" si="32"/>
        <v>-1.3401274704176735E-3</v>
      </c>
      <c r="J357" s="310">
        <f t="shared" ca="1" si="33"/>
        <v>2.5874522329143446E-3</v>
      </c>
      <c r="P357" s="301">
        <f t="shared" si="23"/>
        <v>44774</v>
      </c>
      <c r="Q357" s="308">
        <f t="shared" ca="1" si="18"/>
        <v>0</v>
      </c>
      <c r="R357" s="311">
        <f t="shared" ca="1" si="19"/>
        <v>-3.9716803763356623E-5</v>
      </c>
      <c r="S357" s="311">
        <f t="shared" ca="1" si="20"/>
        <v>-1.0470422082694553E-3</v>
      </c>
      <c r="T357" s="310">
        <f t="shared" ca="1" si="21"/>
        <v>3.4022274163780786E-3</v>
      </c>
    </row>
    <row r="358" spans="6:20">
      <c r="F358" s="301">
        <f t="shared" si="29"/>
        <v>44805</v>
      </c>
      <c r="G358" s="308">
        <f t="shared" ca="1" si="30"/>
        <v>0</v>
      </c>
      <c r="H358" s="311">
        <f t="shared" ca="1" si="31"/>
        <v>-4.0040287382470119E-5</v>
      </c>
      <c r="I358" s="311">
        <f t="shared" ca="1" si="32"/>
        <v>-2.2214192910546826E-3</v>
      </c>
      <c r="J358" s="310">
        <f t="shared" ca="1" si="33"/>
        <v>2.4941253730197399E-3</v>
      </c>
      <c r="P358" s="301">
        <f t="shared" si="23"/>
        <v>44805</v>
      </c>
      <c r="Q358" s="308">
        <f t="shared" ca="1" si="18"/>
        <v>0</v>
      </c>
      <c r="R358" s="311">
        <f t="shared" ca="1" si="19"/>
        <v>-3.9788853623323739E-5</v>
      </c>
      <c r="S358" s="311">
        <f t="shared" ca="1" si="20"/>
        <v>-1.894028378188195E-3</v>
      </c>
      <c r="T358" s="310">
        <f t="shared" ca="1" si="21"/>
        <v>1.773917438378847E-3</v>
      </c>
    </row>
    <row r="359" spans="6:20">
      <c r="F359" s="301">
        <f t="shared" si="29"/>
        <v>44835</v>
      </c>
      <c r="G359" s="308">
        <f t="shared" ca="1" si="30"/>
        <v>0</v>
      </c>
      <c r="H359" s="311">
        <f t="shared" ca="1" si="31"/>
        <v>-3.9805923442437496E-5</v>
      </c>
      <c r="I359" s="311">
        <f t="shared" ca="1" si="32"/>
        <v>-1.7347925095112515E-3</v>
      </c>
      <c r="J359" s="310">
        <f t="shared" ca="1" si="33"/>
        <v>1.8073793596105059E-3</v>
      </c>
      <c r="P359" s="301">
        <f t="shared" si="23"/>
        <v>44835</v>
      </c>
      <c r="Q359" s="308">
        <f t="shared" ca="1" si="18"/>
        <v>0</v>
      </c>
      <c r="R359" s="311">
        <f t="shared" ca="1" si="19"/>
        <v>-3.9910373892171336E-5</v>
      </c>
      <c r="S359" s="311">
        <f t="shared" ca="1" si="20"/>
        <v>-1.4897466066825515E-3</v>
      </c>
      <c r="T359" s="310">
        <f t="shared" ca="1" si="21"/>
        <v>2.5974832475677001E-3</v>
      </c>
    </row>
    <row r="360" spans="6:20">
      <c r="F360" s="301">
        <f t="shared" si="29"/>
        <v>44866</v>
      </c>
      <c r="G360" s="308">
        <f t="shared" ca="1" si="30"/>
        <v>0</v>
      </c>
      <c r="H360" s="311">
        <f t="shared" ca="1" si="31"/>
        <v>-3.9856667320203876E-5</v>
      </c>
      <c r="I360" s="311">
        <f t="shared" ca="1" si="32"/>
        <v>-1.403610463775351E-3</v>
      </c>
      <c r="J360" s="310">
        <f t="shared" ca="1" si="33"/>
        <v>1.8274851192081609E-3</v>
      </c>
      <c r="P360" s="301">
        <f t="shared" si="23"/>
        <v>44866</v>
      </c>
      <c r="Q360" s="308">
        <f t="shared" ca="1" si="18"/>
        <v>0</v>
      </c>
      <c r="R360" s="311">
        <f t="shared" ca="1" si="19"/>
        <v>-3.9414804570814255E-5</v>
      </c>
      <c r="S360" s="311">
        <f t="shared" ca="1" si="20"/>
        <v>-8.6488542681961711E-4</v>
      </c>
      <c r="T360" s="310">
        <f t="shared" ca="1" si="21"/>
        <v>3.5187778467722364E-3</v>
      </c>
    </row>
    <row r="361" spans="6:20">
      <c r="F361" s="301">
        <f t="shared" si="29"/>
        <v>44896</v>
      </c>
      <c r="G361" s="308">
        <f t="shared" ca="1" si="30"/>
        <v>0</v>
      </c>
      <c r="H361" s="311">
        <f t="shared" ca="1" si="31"/>
        <v>-3.9874211585244623E-5</v>
      </c>
      <c r="I361" s="311">
        <f t="shared" ca="1" si="32"/>
        <v>-1.3953511933316731E-3</v>
      </c>
      <c r="J361" s="310">
        <f t="shared" ca="1" si="33"/>
        <v>1.1898209085161593E-3</v>
      </c>
      <c r="P361" s="301">
        <f t="shared" si="23"/>
        <v>44896</v>
      </c>
      <c r="Q361" s="308">
        <f t="shared" ca="1" si="18"/>
        <v>0</v>
      </c>
      <c r="R361" s="311">
        <f t="shared" ca="1" si="19"/>
        <v>-3.9706517289239684E-5</v>
      </c>
      <c r="S361" s="311">
        <f t="shared" ca="1" si="20"/>
        <v>-1.0675175368130008E-3</v>
      </c>
      <c r="T361" s="310">
        <f t="shared" ca="1" si="21"/>
        <v>3.4115064207198564E-3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-4.8295426142930253E-5</v>
      </c>
      <c r="I362" s="311">
        <f t="shared" ca="1" si="32"/>
        <v>-1.2645482453568224E-3</v>
      </c>
      <c r="J362" s="310">
        <f t="shared" ca="1" si="33"/>
        <v>2.3594419275618783E-3</v>
      </c>
      <c r="P362" s="301">
        <f t="shared" si="23"/>
        <v>44927</v>
      </c>
      <c r="Q362" s="308">
        <f t="shared" ca="1" si="18"/>
        <v>0</v>
      </c>
      <c r="R362" s="311">
        <f t="shared" ca="1" si="19"/>
        <v>-4.7026354455192987E-5</v>
      </c>
      <c r="S362" s="311">
        <f t="shared" ca="1" si="20"/>
        <v>-1.4598122612495823E-3</v>
      </c>
      <c r="T362" s="310">
        <f t="shared" ca="1" si="21"/>
        <v>3.3800508936066009E-3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-4.8337602889914066E-5</v>
      </c>
      <c r="I363" s="311">
        <f t="shared" ca="1" si="32"/>
        <v>-1.2650497470145794E-3</v>
      </c>
      <c r="J363" s="310">
        <f t="shared" ca="1" si="33"/>
        <v>1.9474787407920413E-3</v>
      </c>
      <c r="P363" s="301">
        <f t="shared" si="23"/>
        <v>44958</v>
      </c>
      <c r="Q363" s="308">
        <f t="shared" ca="1" si="18"/>
        <v>0</v>
      </c>
      <c r="R363" s="311">
        <f t="shared" ca="1" si="19"/>
        <v>-4.7291348251099485E-5</v>
      </c>
      <c r="S363" s="311">
        <f t="shared" ca="1" si="20"/>
        <v>-1.5419335474218254E-3</v>
      </c>
      <c r="T363" s="310">
        <f t="shared" ca="1" si="21"/>
        <v>5.5919249986611241E-3</v>
      </c>
    </row>
    <row r="364" spans="6:20">
      <c r="F364" s="301">
        <f t="shared" si="29"/>
        <v>44986</v>
      </c>
      <c r="G364" s="308">
        <f t="shared" ca="1" si="30"/>
        <v>0</v>
      </c>
      <c r="H364" s="311">
        <f t="shared" ca="1" si="31"/>
        <v>-4.8365242294567956E-5</v>
      </c>
      <c r="I364" s="311">
        <f t="shared" ca="1" si="32"/>
        <v>-1.6142165935080222E-3</v>
      </c>
      <c r="J364" s="310">
        <f t="shared" ca="1" si="33"/>
        <v>2.3935928710561161E-3</v>
      </c>
      <c r="P364" s="301">
        <f t="shared" si="23"/>
        <v>44986</v>
      </c>
      <c r="Q364" s="308">
        <f t="shared" ca="1" si="18"/>
        <v>0</v>
      </c>
      <c r="R364" s="311">
        <f t="shared" ca="1" si="19"/>
        <v>-4.707458792685415E-5</v>
      </c>
      <c r="S364" s="311">
        <f t="shared" ca="1" si="20"/>
        <v>-1.8176468225794551E-3</v>
      </c>
      <c r="T364" s="310">
        <f t="shared" ca="1" si="21"/>
        <v>3.4038183712317149E-3</v>
      </c>
    </row>
    <row r="365" spans="6:20">
      <c r="F365" s="301">
        <f t="shared" si="29"/>
        <v>45017</v>
      </c>
      <c r="G365" s="308">
        <f t="shared" ca="1" si="30"/>
        <v>0</v>
      </c>
      <c r="H365" s="311">
        <f t="shared" ca="1" si="31"/>
        <v>-4.8296408992176687E-5</v>
      </c>
      <c r="I365" s="311">
        <f t="shared" ca="1" si="32"/>
        <v>-2.0421497617202355E-3</v>
      </c>
      <c r="J365" s="310">
        <f t="shared" ca="1" si="33"/>
        <v>1.2554901030494836E-3</v>
      </c>
      <c r="P365" s="301">
        <f t="shared" si="23"/>
        <v>45017</v>
      </c>
      <c r="Q365" s="308">
        <f t="shared" ca="1" si="18"/>
        <v>0</v>
      </c>
      <c r="R365" s="311">
        <f t="shared" ca="1" si="19"/>
        <v>-4.7496092221432917E-5</v>
      </c>
      <c r="S365" s="311">
        <f t="shared" ca="1" si="20"/>
        <v>-2.8904217055873982E-3</v>
      </c>
      <c r="T365" s="310">
        <f t="shared" ca="1" si="21"/>
        <v>1.8741486965445642E-3</v>
      </c>
    </row>
    <row r="366" spans="6:20">
      <c r="F366" s="301">
        <f t="shared" si="29"/>
        <v>45047</v>
      </c>
      <c r="G366" s="308">
        <f t="shared" ca="1" si="30"/>
        <v>0</v>
      </c>
      <c r="H366" s="311">
        <f t="shared" ca="1" si="31"/>
        <v>-4.8134153162626703E-5</v>
      </c>
      <c r="I366" s="311">
        <f t="shared" ca="1" si="32"/>
        <v>-2.1260250748111886E-3</v>
      </c>
      <c r="J366" s="310">
        <f t="shared" ca="1" si="33"/>
        <v>1.2150708233760188E-3</v>
      </c>
      <c r="P366" s="301">
        <f t="shared" si="23"/>
        <v>45047</v>
      </c>
      <c r="Q366" s="308">
        <f t="shared" ca="1" si="18"/>
        <v>0</v>
      </c>
      <c r="R366" s="311">
        <f t="shared" ca="1" si="19"/>
        <v>-4.7350645781985001E-5</v>
      </c>
      <c r="S366" s="311">
        <f t="shared" ca="1" si="20"/>
        <v>-2.6118584912484533E-3</v>
      </c>
      <c r="T366" s="310">
        <f t="shared" ca="1" si="21"/>
        <v>3.2083493816033037E-3</v>
      </c>
    </row>
    <row r="367" spans="6:20">
      <c r="F367" s="301">
        <f t="shared" si="29"/>
        <v>45078</v>
      </c>
      <c r="G367" s="308">
        <f t="shared" ca="1" si="30"/>
        <v>0</v>
      </c>
      <c r="H367" s="311">
        <f t="shared" ca="1" si="31"/>
        <v>-4.8393114637002022E-5</v>
      </c>
      <c r="I367" s="311">
        <f t="shared" ca="1" si="32"/>
        <v>-1.926010088108665E-3</v>
      </c>
      <c r="J367" s="310">
        <f t="shared" ca="1" si="33"/>
        <v>1.8552965974862889E-3</v>
      </c>
      <c r="P367" s="301">
        <f t="shared" si="23"/>
        <v>45078</v>
      </c>
      <c r="Q367" s="308">
        <f t="shared" ca="1" si="18"/>
        <v>0</v>
      </c>
      <c r="R367" s="311">
        <f t="shared" ca="1" si="19"/>
        <v>-4.7226933764910051E-5</v>
      </c>
      <c r="S367" s="311">
        <f t="shared" ca="1" si="20"/>
        <v>-2.4407763521979708E-3</v>
      </c>
      <c r="T367" s="310">
        <f t="shared" ca="1" si="21"/>
        <v>2.6611416153143885E-3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-4.8225624381337262E-5</v>
      </c>
      <c r="I368" s="311">
        <f t="shared" ca="1" si="32"/>
        <v>-1.5277746926110058E-3</v>
      </c>
      <c r="J368" s="310">
        <f t="shared" ca="1" si="33"/>
        <v>1.7868675262338041E-3</v>
      </c>
      <c r="P368" s="301">
        <f t="shared" si="23"/>
        <v>45108</v>
      </c>
      <c r="Q368" s="308">
        <f t="shared" ca="1" si="18"/>
        <v>0</v>
      </c>
      <c r="R368" s="311">
        <f t="shared" ca="1" si="19"/>
        <v>-4.6963864615889861E-5</v>
      </c>
      <c r="S368" s="311">
        <f t="shared" ca="1" si="20"/>
        <v>-1.8409840140277689E-3</v>
      </c>
      <c r="T368" s="310">
        <f t="shared" ca="1" si="21"/>
        <v>2.5465281441523491E-3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-4.8233170981681894E-5</v>
      </c>
      <c r="I369" s="311">
        <f t="shared" ca="1" si="32"/>
        <v>-1.475568131916738E-3</v>
      </c>
      <c r="J369" s="310">
        <f t="shared" ca="1" si="33"/>
        <v>2.4104541825091808E-3</v>
      </c>
      <c r="P369" s="301">
        <f t="shared" si="23"/>
        <v>45139</v>
      </c>
      <c r="Q369" s="308">
        <f t="shared" ca="1" si="18"/>
        <v>0</v>
      </c>
      <c r="R369" s="311">
        <f t="shared" ca="1" si="19"/>
        <v>-4.7182731800599065E-5</v>
      </c>
      <c r="S369" s="311">
        <f t="shared" ca="1" si="20"/>
        <v>-1.8537506833411488E-3</v>
      </c>
      <c r="T369" s="310">
        <f t="shared" ca="1" si="21"/>
        <v>5.2354605523297071E-3</v>
      </c>
    </row>
    <row r="370" spans="6:20">
      <c r="F370" s="301">
        <f t="shared" si="29"/>
        <v>45170</v>
      </c>
      <c r="G370" s="308">
        <f t="shared" ca="1" si="30"/>
        <v>0</v>
      </c>
      <c r="H370" s="311">
        <f t="shared" ca="1" si="31"/>
        <v>-4.8188825306882954E-5</v>
      </c>
      <c r="I370" s="311">
        <f t="shared" ca="1" si="32"/>
        <v>-2.0706417515864439E-3</v>
      </c>
      <c r="J370" s="310">
        <f t="shared" ca="1" si="33"/>
        <v>1.8745000270115053E-3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-4.7061315077145949E-5</v>
      </c>
      <c r="S370" s="311">
        <f t="shared" ref="S370:S421" ca="1" si="36">+IF(ISERROR(S131/O131-1),0,S131/O131-1)</f>
        <v>-2.6562812276239578E-3</v>
      </c>
      <c r="T370" s="310">
        <f t="shared" ref="T370:T421" ca="1" si="37">+IF(ISERROR(T131/P131-1),0,T131/P131-1)</f>
        <v>3.5802449020370108E-3</v>
      </c>
    </row>
    <row r="371" spans="6:20">
      <c r="F371" s="301">
        <f t="shared" ref="F371:F413" si="38">+B132</f>
        <v>45200</v>
      </c>
      <c r="G371" s="308">
        <f t="shared" ref="G371:G413" ca="1" si="39">+IF(ISERROR(G132/C132-1),0,G132/C132-1)</f>
        <v>0</v>
      </c>
      <c r="H371" s="311">
        <f t="shared" ref="H371:H413" ca="1" si="40">+IF(ISERROR(H132/D132-1),0,H132/D132-1)</f>
        <v>-4.7988469105586518E-5</v>
      </c>
      <c r="I371" s="311">
        <f t="shared" ref="I371:I413" ca="1" si="41">+IF(ISERROR(I132/E132-1),0,I132/E132-1)</f>
        <v>-2.2620342212923417E-3</v>
      </c>
      <c r="J371" s="310">
        <f t="shared" ref="J371:J413" ca="1" si="42">+IF(ISERROR(J132/F132-1),0,J132/F132-1)</f>
        <v>2.4258497212856778E-3</v>
      </c>
      <c r="P371" s="301">
        <f t="shared" ref="P371:P421" si="43">+L132</f>
        <v>45200</v>
      </c>
      <c r="Q371" s="308">
        <f t="shared" ca="1" si="34"/>
        <v>0</v>
      </c>
      <c r="R371" s="311">
        <f t="shared" ca="1" si="35"/>
        <v>-4.730377667450103E-5</v>
      </c>
      <c r="S371" s="311">
        <f t="shared" ca="1" si="36"/>
        <v>-2.4636412586436229E-3</v>
      </c>
      <c r="T371" s="310">
        <f t="shared" ca="1" si="37"/>
        <v>4.3099145855129972E-3</v>
      </c>
    </row>
    <row r="372" spans="6:20">
      <c r="F372" s="301">
        <f t="shared" si="38"/>
        <v>45231</v>
      </c>
      <c r="G372" s="308">
        <f t="shared" ca="1" si="39"/>
        <v>0</v>
      </c>
      <c r="H372" s="311">
        <f t="shared" ca="1" si="40"/>
        <v>-4.8315061703552153E-5</v>
      </c>
      <c r="I372" s="311">
        <f t="shared" ca="1" si="41"/>
        <v>-1.5878915888970502E-3</v>
      </c>
      <c r="J372" s="310">
        <f t="shared" ca="1" si="42"/>
        <v>3.1096269632933105E-3</v>
      </c>
      <c r="P372" s="301">
        <f t="shared" si="43"/>
        <v>45231</v>
      </c>
      <c r="Q372" s="308">
        <f t="shared" ca="1" si="34"/>
        <v>0</v>
      </c>
      <c r="R372" s="311">
        <f t="shared" ca="1" si="35"/>
        <v>-4.7198542895143802E-5</v>
      </c>
      <c r="S372" s="311">
        <f t="shared" ca="1" si="36"/>
        <v>-1.8972865562604246E-3</v>
      </c>
      <c r="T372" s="310">
        <f t="shared" ca="1" si="37"/>
        <v>2.6262394710774295E-3</v>
      </c>
    </row>
    <row r="373" spans="6:20">
      <c r="F373" s="301">
        <f t="shared" si="38"/>
        <v>45261</v>
      </c>
      <c r="G373" s="308">
        <f t="shared" ca="1" si="39"/>
        <v>0</v>
      </c>
      <c r="H373" s="311">
        <f t="shared" ca="1" si="40"/>
        <v>-4.8208621530765328E-5</v>
      </c>
      <c r="I373" s="311">
        <f t="shared" ca="1" si="41"/>
        <v>-1.6227143605990202E-3</v>
      </c>
      <c r="J373" s="310">
        <f t="shared" ca="1" si="42"/>
        <v>2.391816324454954E-3</v>
      </c>
      <c r="P373" s="301">
        <f t="shared" si="43"/>
        <v>45261</v>
      </c>
      <c r="Q373" s="308">
        <f t="shared" ca="1" si="34"/>
        <v>0</v>
      </c>
      <c r="R373" s="311">
        <f t="shared" ca="1" si="35"/>
        <v>-4.7111349172013206E-5</v>
      </c>
      <c r="S373" s="311">
        <f t="shared" ca="1" si="36"/>
        <v>-1.7516542494498966E-3</v>
      </c>
      <c r="T373" s="310">
        <f t="shared" ca="1" si="37"/>
        <v>4.2513058819337868E-3</v>
      </c>
    </row>
    <row r="374" spans="6:20">
      <c r="F374" s="301">
        <f t="shared" si="38"/>
        <v>45292</v>
      </c>
      <c r="G374" s="308">
        <f t="shared" ca="1" si="39"/>
        <v>0</v>
      </c>
      <c r="H374" s="311">
        <f t="shared" ca="1" si="40"/>
        <v>6.2598200839536489E-5</v>
      </c>
      <c r="I374" s="311">
        <f t="shared" ca="1" si="41"/>
        <v>-1.2354973121807555E-3</v>
      </c>
      <c r="J374" s="310">
        <f t="shared" ca="1" si="42"/>
        <v>2.3523573184698332E-3</v>
      </c>
      <c r="P374" s="301">
        <f t="shared" si="43"/>
        <v>45292</v>
      </c>
      <c r="Q374" s="308">
        <f t="shared" ca="1" si="34"/>
        <v>0</v>
      </c>
      <c r="R374" s="311">
        <f t="shared" ca="1" si="35"/>
        <v>6.2115430260245574E-5</v>
      </c>
      <c r="S374" s="311">
        <f t="shared" ca="1" si="36"/>
        <v>-8.1886155529398152E-4</v>
      </c>
      <c r="T374" s="310">
        <f t="shared" ca="1" si="37"/>
        <v>2.5166972362775653E-3</v>
      </c>
    </row>
    <row r="375" spans="6:20">
      <c r="F375" s="301">
        <f t="shared" si="38"/>
        <v>45323</v>
      </c>
      <c r="G375" s="308">
        <f t="shared" ca="1" si="39"/>
        <v>0</v>
      </c>
      <c r="H375" s="311">
        <f t="shared" ca="1" si="40"/>
        <v>6.2362597638809802E-5</v>
      </c>
      <c r="I375" s="311">
        <f t="shared" ca="1" si="41"/>
        <v>-1.1666183901725136E-3</v>
      </c>
      <c r="J375" s="310">
        <f t="shared" ca="1" si="42"/>
        <v>1.8965740456653446E-3</v>
      </c>
      <c r="P375" s="301">
        <f t="shared" si="43"/>
        <v>45323</v>
      </c>
      <c r="Q375" s="308">
        <f t="shared" ca="1" si="34"/>
        <v>0</v>
      </c>
      <c r="R375" s="311">
        <f t="shared" ca="1" si="35"/>
        <v>6.2077329097576239E-5</v>
      </c>
      <c r="S375" s="311">
        <f t="shared" ca="1" si="36"/>
        <v>-7.6220692852113636E-4</v>
      </c>
      <c r="T375" s="310">
        <f t="shared" ca="1" si="37"/>
        <v>3.5764103548288073E-3</v>
      </c>
    </row>
    <row r="376" spans="6:20">
      <c r="F376" s="301">
        <f t="shared" si="38"/>
        <v>45352</v>
      </c>
      <c r="G376" s="308">
        <f t="shared" ca="1" si="39"/>
        <v>0</v>
      </c>
      <c r="H376" s="311">
        <f t="shared" ca="1" si="40"/>
        <v>6.24666591091394E-5</v>
      </c>
      <c r="I376" s="311">
        <f t="shared" ca="1" si="41"/>
        <v>-1.5936835554064555E-3</v>
      </c>
      <c r="J376" s="310">
        <f t="shared" ca="1" si="42"/>
        <v>3.0037079407836398E-3</v>
      </c>
      <c r="P376" s="301">
        <f t="shared" si="43"/>
        <v>45352</v>
      </c>
      <c r="Q376" s="308">
        <f t="shared" ca="1" si="34"/>
        <v>0</v>
      </c>
      <c r="R376" s="311">
        <f t="shared" ca="1" si="35"/>
        <v>6.2036103234852646E-5</v>
      </c>
      <c r="S376" s="311">
        <f t="shared" ca="1" si="36"/>
        <v>-1.2477027879409519E-3</v>
      </c>
      <c r="T376" s="310">
        <f t="shared" ca="1" si="37"/>
        <v>3.4068618792615357E-3</v>
      </c>
    </row>
    <row r="377" spans="6:20">
      <c r="F377" s="301">
        <f t="shared" si="38"/>
        <v>45383</v>
      </c>
      <c r="G377" s="308">
        <f t="shared" ca="1" si="39"/>
        <v>0</v>
      </c>
      <c r="H377" s="311">
        <f t="shared" ca="1" si="40"/>
        <v>6.2641073230729205E-5</v>
      </c>
      <c r="I377" s="311">
        <f t="shared" ca="1" si="41"/>
        <v>-2.1749774716407488E-3</v>
      </c>
      <c r="J377" s="310">
        <f t="shared" ca="1" si="42"/>
        <v>1.5536012270855881E-3</v>
      </c>
      <c r="P377" s="301">
        <f t="shared" si="43"/>
        <v>45383</v>
      </c>
      <c r="Q377" s="308">
        <f t="shared" ca="1" si="34"/>
        <v>0</v>
      </c>
      <c r="R377" s="311">
        <f t="shared" ca="1" si="35"/>
        <v>6.2341486988248818E-5</v>
      </c>
      <c r="S377" s="311">
        <f t="shared" ca="1" si="36"/>
        <v>-1.9637093342766976E-3</v>
      </c>
      <c r="T377" s="310">
        <f t="shared" ca="1" si="37"/>
        <v>3.5420649390200953E-3</v>
      </c>
    </row>
    <row r="378" spans="6:20">
      <c r="F378" s="301">
        <f t="shared" si="38"/>
        <v>45413</v>
      </c>
      <c r="G378" s="308">
        <f t="shared" ca="1" si="39"/>
        <v>0</v>
      </c>
      <c r="H378" s="311">
        <f t="shared" ca="1" si="40"/>
        <v>6.2753230961165585E-5</v>
      </c>
      <c r="I378" s="311">
        <f t="shared" ca="1" si="41"/>
        <v>-2.220776215447029E-3</v>
      </c>
      <c r="J378" s="310">
        <f t="shared" ca="1" si="42"/>
        <v>3.6358974691350632E-3</v>
      </c>
      <c r="P378" s="301">
        <f t="shared" si="43"/>
        <v>45413</v>
      </c>
      <c r="Q378" s="308">
        <f t="shared" ca="1" si="34"/>
        <v>0</v>
      </c>
      <c r="R378" s="311">
        <f t="shared" ca="1" si="35"/>
        <v>6.2446397136373122E-5</v>
      </c>
      <c r="S378" s="311">
        <f t="shared" ca="1" si="36"/>
        <v>-2.1496217758580904E-3</v>
      </c>
      <c r="T378" s="310">
        <f t="shared" ca="1" si="37"/>
        <v>1.7111088541759134E-3</v>
      </c>
    </row>
    <row r="379" spans="6:20">
      <c r="F379" s="301">
        <f t="shared" si="38"/>
        <v>45444</v>
      </c>
      <c r="G379" s="308">
        <f t="shared" ca="1" si="39"/>
        <v>0</v>
      </c>
      <c r="H379" s="311">
        <f t="shared" ca="1" si="40"/>
        <v>6.3041919419193349E-5</v>
      </c>
      <c r="I379" s="311">
        <f t="shared" ca="1" si="41"/>
        <v>-1.9345879167191882E-3</v>
      </c>
      <c r="J379" s="310">
        <f t="shared" ca="1" si="42"/>
        <v>2.4995594521688425E-3</v>
      </c>
      <c r="P379" s="301">
        <f t="shared" si="43"/>
        <v>45444</v>
      </c>
      <c r="Q379" s="308">
        <f t="shared" ca="1" si="34"/>
        <v>0</v>
      </c>
      <c r="R379" s="311">
        <f t="shared" ca="1" si="35"/>
        <v>6.2380736116196545E-5</v>
      </c>
      <c r="S379" s="311">
        <f t="shared" ca="1" si="36"/>
        <v>-1.8733581058923976E-3</v>
      </c>
      <c r="T379" s="310">
        <f t="shared" ca="1" si="37"/>
        <v>2.6696547220059763E-3</v>
      </c>
    </row>
    <row r="380" spans="6:20">
      <c r="F380" s="301">
        <f t="shared" si="38"/>
        <v>45474</v>
      </c>
      <c r="G380" s="308">
        <f t="shared" ca="1" si="39"/>
        <v>0</v>
      </c>
      <c r="H380" s="311">
        <f t="shared" ca="1" si="40"/>
        <v>6.274901164937674E-5</v>
      </c>
      <c r="I380" s="311">
        <f t="shared" ca="1" si="41"/>
        <v>-1.4964492182866218E-3</v>
      </c>
      <c r="J380" s="310">
        <f t="shared" ca="1" si="42"/>
        <v>2.3627127587739771E-3</v>
      </c>
      <c r="P380" s="301">
        <f t="shared" si="43"/>
        <v>45474</v>
      </c>
      <c r="Q380" s="308">
        <f t="shared" ca="1" si="34"/>
        <v>0</v>
      </c>
      <c r="R380" s="311">
        <f t="shared" ca="1" si="35"/>
        <v>6.2386631189736974E-5</v>
      </c>
      <c r="S380" s="311">
        <f t="shared" ca="1" si="36"/>
        <v>-1.2315026830290732E-3</v>
      </c>
      <c r="T380" s="310">
        <f t="shared" ca="1" si="37"/>
        <v>3.3863653510197711E-3</v>
      </c>
    </row>
    <row r="381" spans="6:20">
      <c r="F381" s="301">
        <f t="shared" si="38"/>
        <v>45505</v>
      </c>
      <c r="G381" s="308">
        <f t="shared" ca="1" si="39"/>
        <v>0</v>
      </c>
      <c r="H381" s="311">
        <f t="shared" ca="1" si="40"/>
        <v>6.2336731037948567E-5</v>
      </c>
      <c r="I381" s="311">
        <f t="shared" ca="1" si="41"/>
        <v>-1.5558546734555367E-3</v>
      </c>
      <c r="J381" s="310">
        <f t="shared" ca="1" si="42"/>
        <v>2.9733962510185563E-3</v>
      </c>
      <c r="P381" s="301">
        <f t="shared" si="43"/>
        <v>45505</v>
      </c>
      <c r="Q381" s="308">
        <f t="shared" ca="1" si="34"/>
        <v>0</v>
      </c>
      <c r="R381" s="311">
        <f t="shared" ca="1" si="35"/>
        <v>6.2176825276649694E-5</v>
      </c>
      <c r="S381" s="311">
        <f t="shared" ca="1" si="36"/>
        <v>-1.3207411657564228E-3</v>
      </c>
      <c r="T381" s="310">
        <f t="shared" ca="1" si="37"/>
        <v>4.2353968724853086E-3</v>
      </c>
    </row>
    <row r="382" spans="6:20">
      <c r="F382" s="301">
        <f t="shared" si="38"/>
        <v>45536</v>
      </c>
      <c r="G382" s="308">
        <f t="shared" ca="1" si="39"/>
        <v>0</v>
      </c>
      <c r="H382" s="311">
        <f t="shared" ca="1" si="40"/>
        <v>6.2876337004968974E-5</v>
      </c>
      <c r="I382" s="311">
        <f t="shared" ca="1" si="41"/>
        <v>-2.0706417515864439E-3</v>
      </c>
      <c r="J382" s="310">
        <f t="shared" ca="1" si="42"/>
        <v>2.4873375848519785E-3</v>
      </c>
      <c r="P382" s="301">
        <f t="shared" si="43"/>
        <v>45536</v>
      </c>
      <c r="Q382" s="308">
        <f t="shared" ca="1" si="34"/>
        <v>0</v>
      </c>
      <c r="R382" s="311">
        <f t="shared" ca="1" si="35"/>
        <v>6.2328060462579771E-5</v>
      </c>
      <c r="S382" s="311">
        <f t="shared" ca="1" si="36"/>
        <v>-1.8393677265413633E-3</v>
      </c>
      <c r="T382" s="310">
        <f t="shared" ca="1" si="37"/>
        <v>3.5480403713976649E-3</v>
      </c>
    </row>
    <row r="383" spans="6:20">
      <c r="F383" s="301">
        <f t="shared" si="38"/>
        <v>45566</v>
      </c>
      <c r="G383" s="308">
        <f t="shared" ca="1" si="39"/>
        <v>0</v>
      </c>
      <c r="H383" s="311">
        <f t="shared" ca="1" si="40"/>
        <v>6.2771845607212384E-5</v>
      </c>
      <c r="I383" s="311">
        <f t="shared" ca="1" si="41"/>
        <v>-2.2168802593586223E-3</v>
      </c>
      <c r="J383" s="310">
        <f t="shared" ca="1" si="42"/>
        <v>2.4291577353361404E-3</v>
      </c>
      <c r="P383" s="301">
        <f t="shared" si="43"/>
        <v>45566</v>
      </c>
      <c r="Q383" s="308">
        <f t="shared" ca="1" si="34"/>
        <v>0</v>
      </c>
      <c r="R383" s="311">
        <f t="shared" ca="1" si="35"/>
        <v>6.2124371581706583E-5</v>
      </c>
      <c r="S383" s="311">
        <f t="shared" ca="1" si="36"/>
        <v>-1.9492768166986529E-3</v>
      </c>
      <c r="T383" s="310">
        <f t="shared" ca="1" si="37"/>
        <v>1.7179844977484038E-3</v>
      </c>
    </row>
    <row r="384" spans="6:20">
      <c r="F384" s="301">
        <f t="shared" si="38"/>
        <v>45597</v>
      </c>
      <c r="G384" s="308">
        <f t="shared" ca="1" si="39"/>
        <v>0</v>
      </c>
      <c r="H384" s="311">
        <f t="shared" ca="1" si="40"/>
        <v>6.2545966369897954E-5</v>
      </c>
      <c r="I384" s="311">
        <f t="shared" ca="1" si="41"/>
        <v>-1.6638935108155284E-3</v>
      </c>
      <c r="J384" s="310">
        <f t="shared" ca="1" si="42"/>
        <v>2.4716530101940304E-3</v>
      </c>
      <c r="P384" s="301">
        <f t="shared" si="43"/>
        <v>45597</v>
      </c>
      <c r="Q384" s="308">
        <f t="shared" ca="1" si="34"/>
        <v>0</v>
      </c>
      <c r="R384" s="311">
        <f t="shared" ca="1" si="35"/>
        <v>6.2111123340313767E-5</v>
      </c>
      <c r="S384" s="311">
        <f t="shared" ca="1" si="36"/>
        <v>-1.3321549831037949E-3</v>
      </c>
      <c r="T384" s="310">
        <f t="shared" ca="1" si="37"/>
        <v>3.5194270786149673E-3</v>
      </c>
    </row>
    <row r="385" spans="6:20">
      <c r="F385" s="301">
        <f t="shared" si="38"/>
        <v>45627</v>
      </c>
      <c r="G385" s="308">
        <f t="shared" ca="1" si="39"/>
        <v>0</v>
      </c>
      <c r="H385" s="311">
        <f t="shared" ca="1" si="40"/>
        <v>6.2774325545911225E-5</v>
      </c>
      <c r="I385" s="311">
        <f t="shared" ca="1" si="41"/>
        <v>-1.3246654905878508E-3</v>
      </c>
      <c r="J385" s="310">
        <f t="shared" ca="1" si="42"/>
        <v>1.7696881504030149E-3</v>
      </c>
      <c r="P385" s="301">
        <f t="shared" si="43"/>
        <v>45627</v>
      </c>
      <c r="Q385" s="308">
        <f t="shared" ca="1" si="34"/>
        <v>0</v>
      </c>
      <c r="R385" s="311">
        <f t="shared" ca="1" si="35"/>
        <v>6.2105433269898924E-5</v>
      </c>
      <c r="S385" s="311">
        <f t="shared" ca="1" si="36"/>
        <v>-8.9988343061619958E-4</v>
      </c>
      <c r="T385" s="310">
        <f t="shared" ca="1" si="37"/>
        <v>3.3812485962263494E-3</v>
      </c>
    </row>
    <row r="386" spans="6:20">
      <c r="F386" s="301">
        <f t="shared" si="38"/>
        <v>45658</v>
      </c>
      <c r="G386" s="308">
        <f t="shared" ca="1" si="39"/>
        <v>0</v>
      </c>
      <c r="H386" s="311">
        <f t="shared" ca="1" si="40"/>
        <v>-2.5952962061204232E-5</v>
      </c>
      <c r="I386" s="311">
        <f t="shared" ca="1" si="41"/>
        <v>-1.3759450756771763E-3</v>
      </c>
      <c r="J386" s="310">
        <f t="shared" ca="1" si="42"/>
        <v>2.3763633168958354E-3</v>
      </c>
      <c r="P386" s="301">
        <f t="shared" si="43"/>
        <v>45658</v>
      </c>
      <c r="Q386" s="308">
        <f t="shared" ca="1" si="34"/>
        <v>0</v>
      </c>
      <c r="R386" s="311">
        <f t="shared" ca="1" si="35"/>
        <v>-2.5557752046712068E-5</v>
      </c>
      <c r="S386" s="311">
        <f t="shared" ca="1" si="36"/>
        <v>-1.0880183079278183E-3</v>
      </c>
      <c r="T386" s="310">
        <f t="shared" ca="1" si="37"/>
        <v>2.5306982533834788E-3</v>
      </c>
    </row>
    <row r="387" spans="6:20">
      <c r="F387" s="301">
        <f t="shared" si="38"/>
        <v>45689</v>
      </c>
      <c r="G387" s="308">
        <f t="shared" ca="1" si="39"/>
        <v>0</v>
      </c>
      <c r="H387" s="311">
        <f t="shared" ca="1" si="40"/>
        <v>-2.5991884568754564E-5</v>
      </c>
      <c r="I387" s="311">
        <f t="shared" ca="1" si="41"/>
        <v>-1.5064559321731341E-3</v>
      </c>
      <c r="J387" s="310">
        <f t="shared" ca="1" si="42"/>
        <v>1.3205359819488116E-3</v>
      </c>
      <c r="P387" s="301">
        <f t="shared" si="43"/>
        <v>45689</v>
      </c>
      <c r="Q387" s="308">
        <f t="shared" ca="1" si="34"/>
        <v>0</v>
      </c>
      <c r="R387" s="311">
        <f t="shared" ca="1" si="35"/>
        <v>-2.5590952131837597E-5</v>
      </c>
      <c r="S387" s="311">
        <f t="shared" ca="1" si="36"/>
        <v>-1.1265735931500487E-3</v>
      </c>
      <c r="T387" s="310">
        <f t="shared" ca="1" si="37"/>
        <v>3.7647127117967916E-3</v>
      </c>
    </row>
    <row r="388" spans="6:20">
      <c r="F388" s="301">
        <f t="shared" si="38"/>
        <v>45717</v>
      </c>
      <c r="G388" s="308">
        <f t="shared" ca="1" si="39"/>
        <v>0</v>
      </c>
      <c r="H388" s="311">
        <f t="shared" ca="1" si="40"/>
        <v>-2.6194190806294593E-5</v>
      </c>
      <c r="I388" s="311">
        <f t="shared" ca="1" si="41"/>
        <v>-1.8892418608628114E-3</v>
      </c>
      <c r="J388" s="310">
        <f t="shared" ca="1" si="42"/>
        <v>3.0313872010583331E-3</v>
      </c>
      <c r="P388" s="301">
        <f t="shared" si="43"/>
        <v>45717</v>
      </c>
      <c r="Q388" s="308">
        <f t="shared" ca="1" si="34"/>
        <v>0</v>
      </c>
      <c r="R388" s="311">
        <f t="shared" ca="1" si="35"/>
        <v>-2.5801512967715823E-5</v>
      </c>
      <c r="S388" s="311">
        <f t="shared" ca="1" si="36"/>
        <v>-1.897474911210062E-3</v>
      </c>
      <c r="T388" s="310">
        <f t="shared" ca="1" si="37"/>
        <v>3.5354315239546352E-3</v>
      </c>
    </row>
    <row r="389" spans="6:20">
      <c r="F389" s="301">
        <f t="shared" si="38"/>
        <v>45748</v>
      </c>
      <c r="G389" s="308">
        <f t="shared" ca="1" si="39"/>
        <v>0</v>
      </c>
      <c r="H389" s="311">
        <f t="shared" ca="1" si="40"/>
        <v>-2.614733924366508E-5</v>
      </c>
      <c r="I389" s="311">
        <f t="shared" ca="1" si="41"/>
        <v>-2.3687004433778913E-3</v>
      </c>
      <c r="J389" s="310">
        <f t="shared" ca="1" si="42"/>
        <v>1.8671988483669466E-3</v>
      </c>
      <c r="P389" s="301">
        <f t="shared" si="43"/>
        <v>45748</v>
      </c>
      <c r="Q389" s="308">
        <f t="shared" ca="1" si="34"/>
        <v>0</v>
      </c>
      <c r="R389" s="311">
        <f t="shared" ca="1" si="35"/>
        <v>-2.5773136226536764E-5</v>
      </c>
      <c r="S389" s="311">
        <f t="shared" ca="1" si="36"/>
        <v>-1.9512728737099971E-3</v>
      </c>
      <c r="T389" s="310">
        <f t="shared" ca="1" si="37"/>
        <v>4.828240896089353E-3</v>
      </c>
    </row>
    <row r="390" spans="6:20">
      <c r="F390" s="301">
        <f t="shared" si="38"/>
        <v>45778</v>
      </c>
      <c r="G390" s="308">
        <f t="shared" ca="1" si="39"/>
        <v>0</v>
      </c>
      <c r="H390" s="311">
        <f t="shared" ca="1" si="40"/>
        <v>-2.6286480783843658E-5</v>
      </c>
      <c r="I390" s="311">
        <f t="shared" ca="1" si="41"/>
        <v>-2.1264768195780048E-3</v>
      </c>
      <c r="J390" s="310">
        <f t="shared" ca="1" si="42"/>
        <v>1.8209255336509855E-3</v>
      </c>
      <c r="P390" s="301">
        <f t="shared" si="43"/>
        <v>45778</v>
      </c>
      <c r="Q390" s="308">
        <f t="shared" ca="1" si="34"/>
        <v>0</v>
      </c>
      <c r="R390" s="311">
        <f t="shared" ca="1" si="35"/>
        <v>-2.5923610936673391E-5</v>
      </c>
      <c r="S390" s="311">
        <f t="shared" ca="1" si="36"/>
        <v>-2.2387320662560217E-3</v>
      </c>
      <c r="T390" s="310">
        <f t="shared" ca="1" si="37"/>
        <v>6.5927739136208974E-3</v>
      </c>
    </row>
    <row r="391" spans="6:20">
      <c r="F391" s="301">
        <f t="shared" si="38"/>
        <v>45809</v>
      </c>
      <c r="G391" s="308">
        <f t="shared" ca="1" si="39"/>
        <v>0</v>
      </c>
      <c r="H391" s="311">
        <f t="shared" ca="1" si="40"/>
        <v>-2.6230307890617865E-5</v>
      </c>
      <c r="I391" s="311">
        <f t="shared" ca="1" si="41"/>
        <v>-2.1377681930877523E-3</v>
      </c>
      <c r="J391" s="310">
        <f t="shared" ca="1" si="42"/>
        <v>2.5014898584239109E-3</v>
      </c>
      <c r="P391" s="301">
        <f t="shared" si="43"/>
        <v>45809</v>
      </c>
      <c r="Q391" s="308">
        <f t="shared" ca="1" si="34"/>
        <v>0</v>
      </c>
      <c r="R391" s="311">
        <f t="shared" ca="1" si="35"/>
        <v>-2.5810394864378416E-5</v>
      </c>
      <c r="S391" s="311">
        <f t="shared" ca="1" si="36"/>
        <v>-2.1754132158231521E-3</v>
      </c>
      <c r="T391" s="310">
        <f t="shared" ca="1" si="37"/>
        <v>2.654068516393826E-3</v>
      </c>
    </row>
    <row r="392" spans="6:20">
      <c r="F392" s="301">
        <f t="shared" si="38"/>
        <v>45839</v>
      </c>
      <c r="G392" s="308">
        <f t="shared" ca="1" si="39"/>
        <v>0</v>
      </c>
      <c r="H392" s="311">
        <f t="shared" ca="1" si="40"/>
        <v>-2.5778781183705135E-5</v>
      </c>
      <c r="I392" s="311">
        <f t="shared" ca="1" si="41"/>
        <v>-1.7525437019406676E-3</v>
      </c>
      <c r="J392" s="310">
        <f t="shared" ca="1" si="42"/>
        <v>2.3878895149762602E-3</v>
      </c>
      <c r="P392" s="301">
        <f t="shared" si="43"/>
        <v>45839</v>
      </c>
      <c r="Q392" s="308">
        <f t="shared" ca="1" si="34"/>
        <v>0</v>
      </c>
      <c r="R392" s="311">
        <f t="shared" ca="1" si="35"/>
        <v>-2.5726693201777451E-5</v>
      </c>
      <c r="S392" s="311">
        <f t="shared" ca="1" si="36"/>
        <v>-1.441396964656616E-3</v>
      </c>
      <c r="T392" s="310">
        <f t="shared" ca="1" si="37"/>
        <v>3.4091857835831796E-3</v>
      </c>
    </row>
    <row r="393" spans="6:20">
      <c r="F393" s="301">
        <f t="shared" si="38"/>
        <v>45870</v>
      </c>
      <c r="G393" s="308">
        <f t="shared" ca="1" si="39"/>
        <v>0</v>
      </c>
      <c r="H393" s="311">
        <f t="shared" ca="1" si="40"/>
        <v>-2.5948689351684706E-5</v>
      </c>
      <c r="I393" s="311">
        <f t="shared" ca="1" si="41"/>
        <v>-1.5542497858521687E-3</v>
      </c>
      <c r="J393" s="310">
        <f t="shared" ca="1" si="42"/>
        <v>2.4078365245214783E-3</v>
      </c>
      <c r="P393" s="301">
        <f t="shared" si="43"/>
        <v>45870</v>
      </c>
      <c r="Q393" s="308">
        <f t="shared" ca="1" si="34"/>
        <v>0</v>
      </c>
      <c r="R393" s="311">
        <f t="shared" ca="1" si="35"/>
        <v>-2.5853353443294758E-5</v>
      </c>
      <c r="S393" s="311">
        <f t="shared" ca="1" si="36"/>
        <v>-1.4783780266910407E-3</v>
      </c>
      <c r="T393" s="310">
        <f t="shared" ca="1" si="37"/>
        <v>3.4100298108490357E-3</v>
      </c>
    </row>
    <row r="394" spans="6:20">
      <c r="F394" s="301">
        <f t="shared" si="38"/>
        <v>45901</v>
      </c>
      <c r="G394" s="308">
        <f t="shared" ca="1" si="39"/>
        <v>0</v>
      </c>
      <c r="H394" s="311">
        <f t="shared" ca="1" si="40"/>
        <v>-2.6146991026654298E-5</v>
      </c>
      <c r="I394" s="311">
        <f t="shared" ca="1" si="41"/>
        <v>-2.3095199144030909E-3</v>
      </c>
      <c r="J394" s="310">
        <f t="shared" ca="1" si="42"/>
        <v>1.8915255282814236E-3</v>
      </c>
      <c r="P394" s="301">
        <f t="shared" si="43"/>
        <v>45901</v>
      </c>
      <c r="Q394" s="308">
        <f t="shared" ca="1" si="34"/>
        <v>0</v>
      </c>
      <c r="R394" s="311">
        <f t="shared" ca="1" si="35"/>
        <v>-2.5726095250533376E-5</v>
      </c>
      <c r="S394" s="311">
        <f t="shared" ca="1" si="36"/>
        <v>-2.2175258529352204E-3</v>
      </c>
      <c r="T394" s="310">
        <f t="shared" ca="1" si="37"/>
        <v>3.5808559818946151E-3</v>
      </c>
    </row>
    <row r="395" spans="6:20">
      <c r="F395" s="301">
        <f t="shared" si="38"/>
        <v>45931</v>
      </c>
      <c r="G395" s="308">
        <f t="shared" ca="1" si="39"/>
        <v>0</v>
      </c>
      <c r="H395" s="311">
        <f t="shared" ca="1" si="40"/>
        <v>-2.6255187733137397E-5</v>
      </c>
      <c r="I395" s="311">
        <f t="shared" ca="1" si="41"/>
        <v>-2.215876429215613E-3</v>
      </c>
      <c r="J395" s="310">
        <f t="shared" ca="1" si="42"/>
        <v>3.030331626252325E-3</v>
      </c>
      <c r="P395" s="301">
        <f t="shared" si="43"/>
        <v>45931</v>
      </c>
      <c r="Q395" s="308">
        <f t="shared" ca="1" si="34"/>
        <v>0</v>
      </c>
      <c r="R395" s="311">
        <f t="shared" ca="1" si="35"/>
        <v>-2.5763674394774227E-5</v>
      </c>
      <c r="S395" s="311">
        <f t="shared" ca="1" si="36"/>
        <v>-2.1440403800749852E-3</v>
      </c>
      <c r="T395" s="310">
        <f t="shared" ca="1" si="37"/>
        <v>2.5840761319473327E-3</v>
      </c>
    </row>
    <row r="396" spans="6:20">
      <c r="F396" s="301">
        <f t="shared" si="38"/>
        <v>45962</v>
      </c>
      <c r="G396" s="308">
        <f t="shared" ca="1" si="39"/>
        <v>0</v>
      </c>
      <c r="H396" s="311">
        <f t="shared" ca="1" si="40"/>
        <v>-2.607179660985004E-5</v>
      </c>
      <c r="I396" s="311">
        <f t="shared" ca="1" si="41"/>
        <v>-1.7282363558183134E-3</v>
      </c>
      <c r="J396" s="310">
        <f t="shared" ca="1" si="42"/>
        <v>2.4941530723916472E-3</v>
      </c>
      <c r="P396" s="301">
        <f t="shared" si="43"/>
        <v>45962</v>
      </c>
      <c r="Q396" s="308">
        <f t="shared" ca="1" si="34"/>
        <v>0</v>
      </c>
      <c r="R396" s="311">
        <f t="shared" ca="1" si="35"/>
        <v>-2.5616618922086332E-5</v>
      </c>
      <c r="S396" s="311">
        <f t="shared" ca="1" si="36"/>
        <v>-1.7982781554239935E-3</v>
      </c>
      <c r="T396" s="310">
        <f t="shared" ca="1" si="37"/>
        <v>2.663938688492351E-3</v>
      </c>
    </row>
    <row r="397" spans="6:20">
      <c r="F397" s="301">
        <f t="shared" si="38"/>
        <v>45992</v>
      </c>
      <c r="G397" s="308">
        <f t="shared" ca="1" si="39"/>
        <v>0</v>
      </c>
      <c r="H397" s="311">
        <f t="shared" ca="1" si="40"/>
        <v>-2.5889813390467253E-5</v>
      </c>
      <c r="I397" s="311">
        <f t="shared" ca="1" si="41"/>
        <v>-1.5239729123446288E-3</v>
      </c>
      <c r="J397" s="310">
        <f t="shared" ca="1" si="42"/>
        <v>3.5872429928902605E-3</v>
      </c>
      <c r="P397" s="301">
        <f t="shared" si="43"/>
        <v>45992</v>
      </c>
      <c r="Q397" s="308">
        <f t="shared" ca="1" si="34"/>
        <v>0</v>
      </c>
      <c r="R397" s="311">
        <f t="shared" ca="1" si="35"/>
        <v>-2.5776531182408746E-5</v>
      </c>
      <c r="S397" s="311">
        <f t="shared" ca="1" si="36"/>
        <v>-1.4500084731827734E-3</v>
      </c>
      <c r="T397" s="310">
        <f t="shared" ca="1" si="37"/>
        <v>4.3395368154759417E-3</v>
      </c>
    </row>
    <row r="398" spans="6:20">
      <c r="F398" s="301">
        <f t="shared" si="38"/>
        <v>46023</v>
      </c>
      <c r="G398" s="308">
        <f t="shared" ca="1" si="39"/>
        <v>0</v>
      </c>
      <c r="H398" s="311">
        <f t="shared" ca="1" si="40"/>
        <v>-3.1790952646826298E-5</v>
      </c>
      <c r="I398" s="311">
        <f t="shared" ca="1" si="41"/>
        <v>-1.8822504520974448E-3</v>
      </c>
      <c r="J398" s="310">
        <f t="shared" ca="1" si="42"/>
        <v>1.8213404553160117E-3</v>
      </c>
      <c r="P398" s="301">
        <f t="shared" si="43"/>
        <v>46023</v>
      </c>
      <c r="Q398" s="308">
        <f t="shared" ca="1" si="34"/>
        <v>0</v>
      </c>
      <c r="R398" s="311">
        <f t="shared" ca="1" si="35"/>
        <v>-3.088626646363668E-5</v>
      </c>
      <c r="S398" s="311">
        <f t="shared" ca="1" si="36"/>
        <v>-1.9101703981979634E-3</v>
      </c>
      <c r="T398" s="310">
        <f t="shared" ca="1" si="37"/>
        <v>2.5803802592654357E-3</v>
      </c>
    </row>
    <row r="399" spans="6:20">
      <c r="F399" s="301">
        <f t="shared" si="38"/>
        <v>46054</v>
      </c>
      <c r="G399" s="308">
        <f t="shared" ca="1" si="39"/>
        <v>0</v>
      </c>
      <c r="H399" s="311">
        <f t="shared" ca="1" si="40"/>
        <v>-3.1585901944852779E-5</v>
      </c>
      <c r="I399" s="311">
        <f t="shared" ca="1" si="41"/>
        <v>-1.9963770891637811E-3</v>
      </c>
      <c r="J399" s="310">
        <f t="shared" ca="1" si="42"/>
        <v>2.6727415143508182E-3</v>
      </c>
      <c r="P399" s="301">
        <f t="shared" si="43"/>
        <v>46054</v>
      </c>
      <c r="Q399" s="308">
        <f t="shared" ca="1" si="34"/>
        <v>0</v>
      </c>
      <c r="R399" s="311">
        <f t="shared" ca="1" si="35"/>
        <v>-3.0773625316560249E-5</v>
      </c>
      <c r="S399" s="311">
        <f t="shared" ca="1" si="36"/>
        <v>-1.8773091163200029E-3</v>
      </c>
      <c r="T399" s="310">
        <f t="shared" ca="1" si="37"/>
        <v>1.8901187806725783E-3</v>
      </c>
    </row>
    <row r="400" spans="6:20">
      <c r="F400" s="301">
        <f t="shared" si="38"/>
        <v>46082</v>
      </c>
      <c r="G400" s="308">
        <f t="shared" ca="1" si="39"/>
        <v>0</v>
      </c>
      <c r="H400" s="311">
        <f t="shared" ca="1" si="40"/>
        <v>-3.1399270712051397E-5</v>
      </c>
      <c r="I400" s="311">
        <f t="shared" ca="1" si="41"/>
        <v>-2.2439904327133942E-3</v>
      </c>
      <c r="J400" s="310">
        <f t="shared" ca="1" si="42"/>
        <v>1.8316880653692635E-3</v>
      </c>
      <c r="P400" s="301">
        <f t="shared" si="43"/>
        <v>46082</v>
      </c>
      <c r="Q400" s="308">
        <f t="shared" ca="1" si="34"/>
        <v>0</v>
      </c>
      <c r="R400" s="311">
        <f t="shared" ca="1" si="35"/>
        <v>-3.0983328865974435E-5</v>
      </c>
      <c r="S400" s="311">
        <f t="shared" ca="1" si="36"/>
        <v>-2.2972666089980942E-3</v>
      </c>
      <c r="T400" s="310">
        <f t="shared" ca="1" si="37"/>
        <v>3.4396544925707762E-3</v>
      </c>
    </row>
    <row r="401" spans="6:20">
      <c r="F401" s="301">
        <f t="shared" si="38"/>
        <v>46113</v>
      </c>
      <c r="G401" s="308">
        <f t="shared" ca="1" si="39"/>
        <v>0</v>
      </c>
      <c r="H401" s="311">
        <f t="shared" ca="1" si="40"/>
        <v>-3.0574096784752314E-5</v>
      </c>
      <c r="I401" s="311">
        <f t="shared" ca="1" si="41"/>
        <v>-2.7465864297895326E-3</v>
      </c>
      <c r="J401" s="310">
        <f t="shared" ca="1" si="42"/>
        <v>6.0854615148060454E-3</v>
      </c>
      <c r="P401" s="301">
        <f t="shared" si="43"/>
        <v>46113</v>
      </c>
      <c r="Q401" s="308">
        <f t="shared" ca="1" si="34"/>
        <v>0</v>
      </c>
      <c r="R401" s="311">
        <f t="shared" ca="1" si="35"/>
        <v>-3.0910130355388254E-5</v>
      </c>
      <c r="S401" s="311">
        <f t="shared" ca="1" si="36"/>
        <v>-2.3448358934080593E-3</v>
      </c>
      <c r="T401" s="310">
        <f t="shared" ca="1" si="37"/>
        <v>1.7901618815923115E-3</v>
      </c>
    </row>
    <row r="402" spans="6:20">
      <c r="F402" s="301">
        <f t="shared" si="38"/>
        <v>46143</v>
      </c>
      <c r="G402" s="308">
        <f t="shared" ca="1" si="39"/>
        <v>0</v>
      </c>
      <c r="H402" s="311">
        <f t="shared" ca="1" si="40"/>
        <v>-3.0987898987810958E-5</v>
      </c>
      <c r="I402" s="311">
        <f t="shared" ca="1" si="41"/>
        <v>-3.2753454150665773E-3</v>
      </c>
      <c r="J402" s="310">
        <f t="shared" ca="1" si="42"/>
        <v>5.1081974806406194E-3</v>
      </c>
      <c r="P402" s="301">
        <f t="shared" si="43"/>
        <v>46143</v>
      </c>
      <c r="Q402" s="308">
        <f t="shared" ca="1" si="34"/>
        <v>0</v>
      </c>
      <c r="R402" s="311">
        <f t="shared" ca="1" si="35"/>
        <v>-3.0939864384960103E-5</v>
      </c>
      <c r="S402" s="311">
        <f t="shared" ca="1" si="36"/>
        <v>-2.5433777847412298E-3</v>
      </c>
      <c r="T402" s="310">
        <f t="shared" ca="1" si="37"/>
        <v>4.3617735937007129E-3</v>
      </c>
    </row>
    <row r="403" spans="6:20">
      <c r="F403" s="301">
        <f t="shared" si="38"/>
        <v>46174</v>
      </c>
      <c r="G403" s="308">
        <f t="shared" ca="1" si="39"/>
        <v>0</v>
      </c>
      <c r="H403" s="311">
        <f t="shared" ca="1" si="40"/>
        <v>-3.1314828135342587E-5</v>
      </c>
      <c r="I403" s="311">
        <f t="shared" ca="1" si="41"/>
        <v>-2.4498277957353265E-3</v>
      </c>
      <c r="J403" s="310">
        <f t="shared" ca="1" si="42"/>
        <v>2.5402440289254979E-3</v>
      </c>
      <c r="P403" s="301">
        <f t="shared" si="43"/>
        <v>46174</v>
      </c>
      <c r="Q403" s="308">
        <f t="shared" ca="1" si="34"/>
        <v>0</v>
      </c>
      <c r="R403" s="311">
        <f t="shared" ca="1" si="35"/>
        <v>-3.102015646128109E-5</v>
      </c>
      <c r="S403" s="311">
        <f t="shared" ca="1" si="36"/>
        <v>-2.0625891352115122E-3</v>
      </c>
      <c r="T403" s="310">
        <f t="shared" ca="1" si="37"/>
        <v>3.5613295734873152E-3</v>
      </c>
    </row>
    <row r="404" spans="6:20">
      <c r="F404" s="301">
        <f t="shared" si="38"/>
        <v>46204</v>
      </c>
      <c r="G404" s="308">
        <f t="shared" ca="1" si="39"/>
        <v>0</v>
      </c>
      <c r="H404" s="311">
        <f t="shared" ca="1" si="40"/>
        <v>-3.1583791936018457E-5</v>
      </c>
      <c r="I404" s="311">
        <f t="shared" ca="1" si="41"/>
        <v>-1.8044998601494111E-3</v>
      </c>
      <c r="J404" s="310">
        <f t="shared" ca="1" si="42"/>
        <v>1.8112147587272531E-3</v>
      </c>
      <c r="P404" s="301">
        <f t="shared" si="43"/>
        <v>46204</v>
      </c>
      <c r="Q404" s="308">
        <f t="shared" ca="1" si="34"/>
        <v>0</v>
      </c>
      <c r="R404" s="311">
        <f t="shared" ca="1" si="35"/>
        <v>-3.0650554949329667E-5</v>
      </c>
      <c r="S404" s="311">
        <f t="shared" ca="1" si="36"/>
        <v>-1.8939391933069372E-3</v>
      </c>
      <c r="T404" s="310">
        <f t="shared" ca="1" si="37"/>
        <v>3.421221960354881E-3</v>
      </c>
    </row>
    <row r="405" spans="6:20">
      <c r="F405" s="301">
        <f t="shared" si="38"/>
        <v>46235</v>
      </c>
      <c r="G405" s="308">
        <f t="shared" ca="1" si="39"/>
        <v>0</v>
      </c>
      <c r="H405" s="311">
        <f t="shared" ca="1" si="40"/>
        <v>-3.1283283748906321E-5</v>
      </c>
      <c r="I405" s="311">
        <f t="shared" ca="1" si="41"/>
        <v>-2.0363241972904955E-3</v>
      </c>
      <c r="J405" s="310">
        <f t="shared" ca="1" si="42"/>
        <v>2.395786872151584E-3</v>
      </c>
      <c r="P405" s="301">
        <f t="shared" si="43"/>
        <v>46235</v>
      </c>
      <c r="Q405" s="308">
        <f t="shared" ca="1" si="34"/>
        <v>0</v>
      </c>
      <c r="R405" s="311">
        <f t="shared" ca="1" si="35"/>
        <v>-3.0724678284799189E-5</v>
      </c>
      <c r="S405" s="311">
        <f t="shared" ca="1" si="36"/>
        <v>-1.7763061859614737E-3</v>
      </c>
      <c r="T405" s="310">
        <f t="shared" ca="1" si="37"/>
        <v>3.4381848049909181E-3</v>
      </c>
    </row>
    <row r="406" spans="6:20">
      <c r="F406" s="301">
        <f t="shared" si="38"/>
        <v>46266</v>
      </c>
      <c r="G406" s="308">
        <f t="shared" ca="1" si="39"/>
        <v>0</v>
      </c>
      <c r="H406" s="311">
        <f t="shared" ca="1" si="40"/>
        <v>-3.1350865813628559E-5</v>
      </c>
      <c r="I406" s="311">
        <f t="shared" ca="1" si="41"/>
        <v>-2.6496527451824736E-3</v>
      </c>
      <c r="J406" s="310">
        <f t="shared" ca="1" si="42"/>
        <v>2.5440728312262628E-3</v>
      </c>
      <c r="P406" s="301">
        <f t="shared" si="43"/>
        <v>46266</v>
      </c>
      <c r="Q406" s="308">
        <f t="shared" ca="1" si="34"/>
        <v>0</v>
      </c>
      <c r="R406" s="311">
        <f t="shared" ca="1" si="35"/>
        <v>-3.1024190354389525E-5</v>
      </c>
      <c r="S406" s="311">
        <f t="shared" ca="1" si="36"/>
        <v>-2.3230307561681318E-3</v>
      </c>
      <c r="T406" s="310">
        <f t="shared" ca="1" si="37"/>
        <v>3.6042234004081131E-3</v>
      </c>
    </row>
    <row r="407" spans="6:20">
      <c r="F407" s="301">
        <f t="shared" si="38"/>
        <v>46296</v>
      </c>
      <c r="G407" s="308">
        <f t="shared" ca="1" si="39"/>
        <v>0</v>
      </c>
      <c r="H407" s="311">
        <f t="shared" ca="1" si="40"/>
        <v>-3.134153656836336E-5</v>
      </c>
      <c r="I407" s="311">
        <f t="shared" ca="1" si="41"/>
        <v>-2.6125049948033663E-3</v>
      </c>
      <c r="J407" s="310">
        <f t="shared" ca="1" si="42"/>
        <v>3.0434027619108406E-3</v>
      </c>
      <c r="P407" s="301">
        <f t="shared" si="43"/>
        <v>46296</v>
      </c>
      <c r="Q407" s="308">
        <f t="shared" ca="1" si="34"/>
        <v>0</v>
      </c>
      <c r="R407" s="311">
        <f t="shared" ca="1" si="35"/>
        <v>-3.0939544096608707E-5</v>
      </c>
      <c r="S407" s="311">
        <f t="shared" ca="1" si="36"/>
        <v>-2.2893895258202512E-3</v>
      </c>
      <c r="T407" s="310">
        <f t="shared" ca="1" si="37"/>
        <v>2.5958646407386876E-3</v>
      </c>
    </row>
    <row r="408" spans="6:20">
      <c r="F408" s="301">
        <f t="shared" si="38"/>
        <v>46327</v>
      </c>
      <c r="G408" s="308">
        <f t="shared" ca="1" si="39"/>
        <v>0</v>
      </c>
      <c r="H408" s="311">
        <f t="shared" ca="1" si="40"/>
        <v>-3.1418055458143357E-5</v>
      </c>
      <c r="I408" s="311">
        <f t="shared" ca="1" si="41"/>
        <v>-2.2986857517738324E-3</v>
      </c>
      <c r="J408" s="310">
        <f t="shared" ca="1" si="42"/>
        <v>2.5190792285643138E-3</v>
      </c>
      <c r="P408" s="301">
        <f t="shared" si="43"/>
        <v>46327</v>
      </c>
      <c r="Q408" s="308">
        <f t="shared" ca="1" si="34"/>
        <v>0</v>
      </c>
      <c r="R408" s="311">
        <f t="shared" ca="1" si="35"/>
        <v>-3.1084867377906278E-5</v>
      </c>
      <c r="S408" s="311">
        <f t="shared" ca="1" si="36"/>
        <v>-2.0152229503116459E-3</v>
      </c>
      <c r="T408" s="310">
        <f t="shared" ca="1" si="37"/>
        <v>4.4546945670285165E-3</v>
      </c>
    </row>
    <row r="409" spans="6:20">
      <c r="F409" s="301">
        <f t="shared" si="38"/>
        <v>46357</v>
      </c>
      <c r="G409" s="308">
        <f t="shared" ca="1" si="39"/>
        <v>0</v>
      </c>
      <c r="H409" s="311">
        <f t="shared" ca="1" si="40"/>
        <v>-3.1678168110005345E-5</v>
      </c>
      <c r="I409" s="311">
        <f t="shared" ca="1" si="41"/>
        <v>-1.8695778418227338E-3</v>
      </c>
      <c r="J409" s="310">
        <f t="shared" ca="1" si="42"/>
        <v>2.4110761425881755E-3</v>
      </c>
      <c r="P409" s="301">
        <f t="shared" si="43"/>
        <v>46357</v>
      </c>
      <c r="Q409" s="308">
        <f t="shared" ca="1" si="34"/>
        <v>0</v>
      </c>
      <c r="R409" s="311">
        <f t="shared" ca="1" si="35"/>
        <v>-3.0765203508531513E-5</v>
      </c>
      <c r="S409" s="311">
        <f t="shared" ca="1" si="36"/>
        <v>-1.6010917207545106E-3</v>
      </c>
      <c r="T409" s="310">
        <f t="shared" ca="1" si="37"/>
        <v>5.1608253856521014E-3</v>
      </c>
    </row>
    <row r="410" spans="6:20">
      <c r="F410" s="301">
        <f t="shared" si="38"/>
        <v>46388</v>
      </c>
      <c r="G410" s="308">
        <f t="shared" ca="1" si="39"/>
        <v>0</v>
      </c>
      <c r="H410" s="311">
        <f t="shared" ca="1" si="40"/>
        <v>-4.0770438991533098E-7</v>
      </c>
      <c r="I410" s="311">
        <f t="shared" ca="1" si="41"/>
        <v>-2.2142391194496236E-3</v>
      </c>
      <c r="J410" s="310">
        <f t="shared" ca="1" si="42"/>
        <v>3.6733981360941304E-3</v>
      </c>
      <c r="P410" s="301">
        <f t="shared" si="43"/>
        <v>46388</v>
      </c>
      <c r="Q410" s="308">
        <f t="shared" ca="1" si="34"/>
        <v>0</v>
      </c>
      <c r="R410" s="311">
        <f t="shared" ca="1" si="35"/>
        <v>-8.2163497838738664E-7</v>
      </c>
      <c r="S410" s="311">
        <f t="shared" ca="1" si="36"/>
        <v>-2.0034021311478023E-3</v>
      </c>
      <c r="T410" s="310">
        <f t="shared" ca="1" si="37"/>
        <v>2.6016504545605112E-3</v>
      </c>
    </row>
    <row r="411" spans="6:20">
      <c r="F411" s="301">
        <f t="shared" si="38"/>
        <v>46419</v>
      </c>
      <c r="G411" s="308">
        <f t="shared" ca="1" si="39"/>
        <v>0</v>
      </c>
      <c r="H411" s="311">
        <f t="shared" ca="1" si="40"/>
        <v>-3.3143351962916512E-7</v>
      </c>
      <c r="I411" s="311">
        <f t="shared" ca="1" si="41"/>
        <v>-2.0724600962978013E-3</v>
      </c>
      <c r="J411" s="310">
        <f t="shared" ca="1" si="42"/>
        <v>2.0327018105612549E-3</v>
      </c>
      <c r="P411" s="301">
        <f t="shared" si="43"/>
        <v>46419</v>
      </c>
      <c r="Q411" s="308">
        <f t="shared" ca="1" si="34"/>
        <v>0</v>
      </c>
      <c r="R411" s="311">
        <f t="shared" ca="1" si="35"/>
        <v>-9.8104873846871499E-7</v>
      </c>
      <c r="S411" s="311">
        <f t="shared" ca="1" si="36"/>
        <v>-2.1502353254450046E-3</v>
      </c>
      <c r="T411" s="310">
        <f t="shared" ca="1" si="37"/>
        <v>4.755299378185196E-3</v>
      </c>
    </row>
    <row r="412" spans="6:20">
      <c r="F412" s="301">
        <f t="shared" si="38"/>
        <v>46447</v>
      </c>
      <c r="G412" s="308">
        <f t="shared" ca="1" si="39"/>
        <v>0</v>
      </c>
      <c r="H412" s="311">
        <f t="shared" ca="1" si="40"/>
        <v>-1.7042202660189076E-7</v>
      </c>
      <c r="I412" s="311">
        <f t="shared" ca="1" si="41"/>
        <v>-2.4180090051355574E-3</v>
      </c>
      <c r="J412" s="310">
        <f t="shared" ca="1" si="42"/>
        <v>2.4793007199253037E-3</v>
      </c>
      <c r="P412" s="301">
        <f t="shared" si="43"/>
        <v>46447</v>
      </c>
      <c r="Q412" s="308">
        <f t="shared" ca="1" si="34"/>
        <v>0</v>
      </c>
      <c r="R412" s="311">
        <f t="shared" ca="1" si="35"/>
        <v>-7.2670962814047613E-7</v>
      </c>
      <c r="S412" s="311">
        <f t="shared" ca="1" si="36"/>
        <v>-2.3774937386327188E-3</v>
      </c>
      <c r="T412" s="310">
        <f t="shared" ca="1" si="37"/>
        <v>3.4799009316379692E-3</v>
      </c>
    </row>
    <row r="413" spans="6:20">
      <c r="F413" s="301">
        <f t="shared" si="38"/>
        <v>46478</v>
      </c>
      <c r="G413" s="308">
        <f t="shared" ca="1" si="39"/>
        <v>0</v>
      </c>
      <c r="H413" s="311">
        <f t="shared" ca="1" si="40"/>
        <v>-1.0036706654670269E-7</v>
      </c>
      <c r="I413" s="311">
        <f t="shared" ca="1" si="41"/>
        <v>-2.5267602292744495E-3</v>
      </c>
      <c r="J413" s="310">
        <f t="shared" ca="1" si="42"/>
        <v>1.2559790098278789E-3</v>
      </c>
      <c r="P413" s="301">
        <f t="shared" si="43"/>
        <v>46478</v>
      </c>
      <c r="Q413" s="308">
        <f t="shared" ca="1" si="34"/>
        <v>0</v>
      </c>
      <c r="R413" s="311">
        <f t="shared" ca="1" si="35"/>
        <v>-5.8437034067271298E-7</v>
      </c>
      <c r="S413" s="311">
        <f t="shared" ca="1" si="36"/>
        <v>-2.4509337442932821E-3</v>
      </c>
      <c r="T413" s="310">
        <f t="shared" ca="1" si="37"/>
        <v>3.5704891908518999E-3</v>
      </c>
    </row>
    <row r="414" spans="6:20">
      <c r="F414" s="301">
        <f t="shared" ref="F414:F421" si="44">+B175</f>
        <v>46508</v>
      </c>
      <c r="G414" s="308">
        <f t="shared" ref="G414:G421" ca="1" si="45">+IF(ISERROR(G175/C175-1),0,G175/C175-1)</f>
        <v>0</v>
      </c>
      <c r="H414" s="311">
        <f t="shared" ref="H414:H421" ca="1" si="46">+IF(ISERROR(H175/D175-1),0,H175/D175-1)</f>
        <v>-9.6688218320650776E-8</v>
      </c>
      <c r="I414" s="311">
        <f t="shared" ref="I414:I421" ca="1" si="47">+IF(ISERROR(I175/E175-1),0,I175/E175-1)</f>
        <v>-2.6779942746329999E-3</v>
      </c>
      <c r="J414" s="310">
        <f t="shared" ref="J414:J421" ca="1" si="48">+IF(ISERROR(J175/F175-1),0,J175/F175-1)</f>
        <v>1.8775476037518057E-3</v>
      </c>
      <c r="P414" s="301">
        <f t="shared" si="43"/>
        <v>46508</v>
      </c>
      <c r="Q414" s="308">
        <f t="shared" ca="1" si="34"/>
        <v>0</v>
      </c>
      <c r="R414" s="311">
        <f t="shared" ca="1" si="35"/>
        <v>-6.0899042064743725E-7</v>
      </c>
      <c r="S414" s="311">
        <f t="shared" ca="1" si="36"/>
        <v>-2.8906438424228798E-3</v>
      </c>
      <c r="T414" s="310">
        <f t="shared" ca="1" si="37"/>
        <v>5.7921159075959849E-3</v>
      </c>
    </row>
    <row r="415" spans="6:20">
      <c r="F415" s="301">
        <f t="shared" si="44"/>
        <v>46539</v>
      </c>
      <c r="G415" s="308">
        <f t="shared" ca="1" si="45"/>
        <v>0</v>
      </c>
      <c r="H415" s="311">
        <f t="shared" ca="1" si="46"/>
        <v>-7.64645569084621E-9</v>
      </c>
      <c r="I415" s="311">
        <f t="shared" ca="1" si="47"/>
        <v>-2.7360519409743711E-3</v>
      </c>
      <c r="J415" s="310">
        <f t="shared" ca="1" si="48"/>
        <v>1.9279060004298021E-3</v>
      </c>
      <c r="P415" s="301">
        <f t="shared" si="43"/>
        <v>46539</v>
      </c>
      <c r="Q415" s="308">
        <f t="shared" ca="1" si="34"/>
        <v>0</v>
      </c>
      <c r="R415" s="311">
        <f t="shared" ca="1" si="35"/>
        <v>-4.1181713728022373E-7</v>
      </c>
      <c r="S415" s="311">
        <f t="shared" ca="1" si="36"/>
        <v>-2.3521957155783202E-3</v>
      </c>
      <c r="T415" s="310">
        <f t="shared" ca="1" si="37"/>
        <v>3.6055273284656408E-3</v>
      </c>
    </row>
    <row r="416" spans="6:20">
      <c r="F416" s="301">
        <f t="shared" si="44"/>
        <v>46569</v>
      </c>
      <c r="G416" s="308">
        <f t="shared" ca="1" si="45"/>
        <v>0</v>
      </c>
      <c r="H416" s="311">
        <f t="shared" ca="1" si="46"/>
        <v>-3.3167098179021082E-7</v>
      </c>
      <c r="I416" s="311">
        <f t="shared" ca="1" si="47"/>
        <v>-1.9190889580185111E-3</v>
      </c>
      <c r="J416" s="310">
        <f t="shared" ca="1" si="48"/>
        <v>2.4502692172383433E-3</v>
      </c>
      <c r="P416" s="301">
        <f t="shared" si="43"/>
        <v>46569</v>
      </c>
      <c r="Q416" s="308">
        <f t="shared" ca="1" si="34"/>
        <v>0</v>
      </c>
      <c r="R416" s="311">
        <f t="shared" ca="1" si="35"/>
        <v>-6.4509286157310441E-7</v>
      </c>
      <c r="S416" s="311">
        <f t="shared" ca="1" si="36"/>
        <v>-1.9117925936411595E-3</v>
      </c>
      <c r="T416" s="310">
        <f t="shared" ca="1" si="37"/>
        <v>4.3100559720090637E-3</v>
      </c>
    </row>
    <row r="417" spans="6:20">
      <c r="F417" s="301">
        <f t="shared" si="44"/>
        <v>46600</v>
      </c>
      <c r="G417" s="308">
        <f t="shared" ca="1" si="45"/>
        <v>0</v>
      </c>
      <c r="H417" s="311">
        <f t="shared" ca="1" si="46"/>
        <v>-2.8769459659017116E-7</v>
      </c>
      <c r="I417" s="311">
        <f t="shared" ca="1" si="47"/>
        <v>-1.970380659178872E-3</v>
      </c>
      <c r="J417" s="310">
        <f t="shared" ca="1" si="48"/>
        <v>3.0414604812674106E-3</v>
      </c>
      <c r="P417" s="301">
        <f t="shared" si="43"/>
        <v>46600</v>
      </c>
      <c r="Q417" s="308">
        <f t="shared" ca="1" si="34"/>
        <v>0</v>
      </c>
      <c r="R417" s="311">
        <f t="shared" ca="1" si="35"/>
        <v>-6.3171615527490843E-7</v>
      </c>
      <c r="S417" s="311">
        <f t="shared" ca="1" si="36"/>
        <v>-1.9971310900132044E-3</v>
      </c>
      <c r="T417" s="310">
        <f t="shared" ca="1" si="37"/>
        <v>3.4606970993382724E-3</v>
      </c>
    </row>
    <row r="418" spans="6:20">
      <c r="F418" s="301">
        <f t="shared" si="44"/>
        <v>46631</v>
      </c>
      <c r="G418" s="308">
        <f t="shared" ca="1" si="45"/>
        <v>0</v>
      </c>
      <c r="H418" s="311">
        <f t="shared" ca="1" si="46"/>
        <v>5.4717986142094333E-8</v>
      </c>
      <c r="I418" s="311">
        <f t="shared" ca="1" si="47"/>
        <v>-2.7230387017439517E-3</v>
      </c>
      <c r="J418" s="310">
        <f t="shared" ca="1" si="48"/>
        <v>2.5914676644689383E-3</v>
      </c>
      <c r="P418" s="301">
        <f t="shared" si="43"/>
        <v>46631</v>
      </c>
      <c r="Q418" s="308">
        <f t="shared" ca="1" si="34"/>
        <v>0</v>
      </c>
      <c r="R418" s="311">
        <f t="shared" ca="1" si="35"/>
        <v>-5.2422450158573497E-7</v>
      </c>
      <c r="S418" s="311">
        <f t="shared" ca="1" si="36"/>
        <v>-2.521012045602955E-3</v>
      </c>
      <c r="T418" s="310">
        <f t="shared" ca="1" si="37"/>
        <v>4.5010289804072734E-3</v>
      </c>
    </row>
    <row r="419" spans="6:20">
      <c r="F419" s="301">
        <f t="shared" si="44"/>
        <v>46661</v>
      </c>
      <c r="G419" s="308">
        <f t="shared" ca="1" si="45"/>
        <v>0</v>
      </c>
      <c r="H419" s="311">
        <f t="shared" ca="1" si="46"/>
        <v>-6.6306658497161663E-8</v>
      </c>
      <c r="I419" s="311">
        <f t="shared" ca="1" si="47"/>
        <v>-2.5118427981579705E-3</v>
      </c>
      <c r="J419" s="310">
        <f t="shared" ca="1" si="48"/>
        <v>1.8453242956322224E-3</v>
      </c>
      <c r="P419" s="301">
        <f t="shared" si="43"/>
        <v>46661</v>
      </c>
      <c r="Q419" s="308">
        <f t="shared" ca="1" si="34"/>
        <v>0</v>
      </c>
      <c r="R419" s="311">
        <f t="shared" ca="1" si="35"/>
        <v>-8.0362953924772995E-7</v>
      </c>
      <c r="S419" s="311">
        <f t="shared" ca="1" si="36"/>
        <v>-2.6495170541858126E-3</v>
      </c>
      <c r="T419" s="310">
        <f t="shared" ca="1" si="37"/>
        <v>5.2596858240523403E-3</v>
      </c>
    </row>
    <row r="420" spans="6:20">
      <c r="F420" s="301">
        <f t="shared" si="44"/>
        <v>46692</v>
      </c>
      <c r="G420" s="308">
        <f t="shared" ca="1" si="45"/>
        <v>0</v>
      </c>
      <c r="H420" s="311">
        <f t="shared" ca="1" si="46"/>
        <v>-1.6236105826461511E-7</v>
      </c>
      <c r="I420" s="311">
        <f t="shared" ca="1" si="47"/>
        <v>-2.3297511556203965E-3</v>
      </c>
      <c r="J420" s="310">
        <f t="shared" ca="1" si="48"/>
        <v>2.545875598056524E-3</v>
      </c>
      <c r="P420" s="301">
        <f t="shared" si="43"/>
        <v>46692</v>
      </c>
      <c r="Q420" s="308">
        <f t="shared" ca="1" si="34"/>
        <v>0</v>
      </c>
      <c r="R420" s="311">
        <f t="shared" ca="1" si="35"/>
        <v>-5.5986358704629424E-7</v>
      </c>
      <c r="S420" s="311">
        <f t="shared" ca="1" si="36"/>
        <v>-2.3450881216010577E-3</v>
      </c>
      <c r="T420" s="310">
        <f t="shared" ca="1" si="37"/>
        <v>3.5917276915784502E-3</v>
      </c>
    </row>
    <row r="421" spans="6:20">
      <c r="F421" s="301">
        <f t="shared" si="44"/>
        <v>46722</v>
      </c>
      <c r="G421" s="308">
        <f t="shared" ca="1" si="45"/>
        <v>0</v>
      </c>
      <c r="H421" s="311">
        <f t="shared" ca="1" si="46"/>
        <v>-3.3839341817554214E-7</v>
      </c>
      <c r="I421" s="311">
        <f t="shared" ca="1" si="47"/>
        <v>-1.7314205129350668E-3</v>
      </c>
      <c r="J421" s="310">
        <f t="shared" ca="1" si="48"/>
        <v>1.8105221593813781E-3</v>
      </c>
      <c r="P421" s="301">
        <f t="shared" si="43"/>
        <v>46722</v>
      </c>
      <c r="Q421" s="308">
        <f t="shared" ca="1" si="34"/>
        <v>0</v>
      </c>
      <c r="R421" s="311">
        <f t="shared" ca="1" si="35"/>
        <v>-7.5006796496079886E-7</v>
      </c>
      <c r="S421" s="311">
        <f t="shared" ca="1" si="36"/>
        <v>-1.7509495504222095E-3</v>
      </c>
      <c r="T421" s="310">
        <f t="shared" ca="1" si="37"/>
        <v>6.0175255503527314E-3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29"/>
      <c r="G428" s="29"/>
      <c r="H428" s="29"/>
      <c r="I428" s="29"/>
      <c r="J428" s="29"/>
    </row>
    <row r="482021" spans="7:20">
      <c r="G482021" s="462" t="s">
        <v>310</v>
      </c>
      <c r="H482021" s="45" t="str">
        <f>+G482021</f>
        <v>d34</v>
      </c>
      <c r="I482021" s="45" t="str">
        <f t="shared" ref="I482021:J482022" si="49">+H482021</f>
        <v>d34</v>
      </c>
      <c r="J482021" s="45" t="str">
        <f t="shared" si="49"/>
        <v>d34</v>
      </c>
      <c r="Q482021" s="462" t="s">
        <v>312</v>
      </c>
      <c r="R482021" s="45" t="str">
        <f>+Q482021</f>
        <v>d66</v>
      </c>
      <c r="S482021" s="45" t="str">
        <f t="shared" ref="S482021:T482022" si="50">+R482021</f>
        <v>d66</v>
      </c>
      <c r="T482021" s="45" t="str">
        <f t="shared" si="50"/>
        <v>d66</v>
      </c>
    </row>
    <row r="482022" spans="7:20">
      <c r="G482022" s="462" t="s">
        <v>311</v>
      </c>
      <c r="H482022" s="45" t="str">
        <f>+G482022</f>
        <v>aaa64</v>
      </c>
      <c r="I482022" s="45" t="str">
        <f t="shared" si="49"/>
        <v>aaa64</v>
      </c>
      <c r="J482022" s="45" t="str">
        <f t="shared" si="49"/>
        <v>aaa64</v>
      </c>
      <c r="Q482022" s="462" t="s">
        <v>313</v>
      </c>
      <c r="R482022" s="45" t="str">
        <f>+Q482022</f>
        <v>aaa96</v>
      </c>
      <c r="S482022" s="45" t="str">
        <f t="shared" si="50"/>
        <v>aaa96</v>
      </c>
      <c r="T482022" s="45" t="str">
        <f t="shared" si="50"/>
        <v>aaa96</v>
      </c>
    </row>
    <row r="482023" spans="7:20">
      <c r="G482023" s="45">
        <v>2</v>
      </c>
      <c r="H482023" s="45">
        <v>11</v>
      </c>
      <c r="I482023" s="45">
        <v>23</v>
      </c>
      <c r="J482023" s="45">
        <v>20</v>
      </c>
      <c r="Q482023" s="45">
        <v>2</v>
      </c>
      <c r="R482023" s="45">
        <v>11</v>
      </c>
      <c r="S482023" s="45">
        <v>23</v>
      </c>
      <c r="T48202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3" priority="47">
      <formula>AND(G242&lt;0.05,G242&gt;-0.05)</formula>
    </cfRule>
    <cfRule type="expression" dxfId="2" priority="48">
      <formula>OR(G242&lt;-0.05,G242&gt;0.05)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T482633"/>
  <sheetViews>
    <sheetView showGridLines="0" zoomScale="80" zoomScaleNormal="80" workbookViewId="0">
      <selection activeCell="R147" sqref="R147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8" t="s">
        <v>217</v>
      </c>
      <c r="D1" s="689"/>
      <c r="E1" s="689"/>
      <c r="F1" s="690"/>
      <c r="G1" s="682" t="s">
        <v>219</v>
      </c>
      <c r="H1" s="683"/>
      <c r="I1" s="683"/>
      <c r="J1" s="684"/>
      <c r="M1" s="688" t="s">
        <v>218</v>
      </c>
      <c r="N1" s="689"/>
      <c r="O1" s="689"/>
      <c r="P1" s="690"/>
      <c r="Q1" s="682" t="s">
        <v>220</v>
      </c>
      <c r="R1" s="683"/>
      <c r="S1" s="683"/>
      <c r="T1" s="684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45</v>
      </c>
      <c r="D3" s="296">
        <v>0.5</v>
      </c>
      <c r="E3" s="298">
        <v>0.5</v>
      </c>
      <c r="F3" s="295">
        <v>5.07</v>
      </c>
      <c r="G3" s="294">
        <f ca="1">+IF(ISERROR(HLOOKUP($B3,INDIRECT("'Monthly Resource Report'!"&amp;'Reid Validation'!G$482631&amp;":"&amp;'Reid Validation'!G$482632),'Reid Validation'!G$482633,FALSE)),0,HLOOKUP($B3,INDIRECT("'Monthly Resource Report'!"&amp;'Reid Validation'!G$482631&amp;":"&amp;'Reid Validation'!G$482632),'Reid Validation'!G$482633,FALSE))</f>
        <v>45</v>
      </c>
      <c r="H3" s="296">
        <f ca="1">+IF(ISERROR(HLOOKUP($B3,INDIRECT("'Monthly Resource Report'!"&amp;'Reid Validation'!H$482631&amp;":"&amp;'Reid Validation'!H$482632),'Reid Validation'!H$482633,FALSE)),0,HLOOKUP($B3,INDIRECT("'Monthly Resource Report'!"&amp;'Reid Validation'!H$482631&amp;":"&amp;'Reid Validation'!H$482632),'Reid Validation'!H$482633,FALSE))</f>
        <v>0</v>
      </c>
      <c r="I3" s="315">
        <f ca="1">+IF(ISERROR(HLOOKUP($B3,INDIRECT("'Monthly Resource Report'!"&amp;'Reid Validation'!I$482631&amp;":"&amp;'Reid Validation'!I$482632),'Reid Validation'!I$482633,FALSE)),0,HLOOKUP($B3,INDIRECT("'Monthly Resource Report'!"&amp;'Reid Validation'!I$482631&amp;":"&amp;'Reid Validation'!I$482632),'Reid Validation'!I$482633,FALSE))</f>
        <v>0</v>
      </c>
      <c r="J3" s="316">
        <f ca="1">+IF(ISERROR(HLOOKUP($B3,INDIRECT("'Monthly Resource Report'!"&amp;'Reid Validation'!J$482631&amp;":"&amp;'Reid Validation'!J$482632),'Reid Validation'!J$482633,FALSE)),0,HLOOKUP($B3,INDIRECT("'Monthly Resource Report'!"&amp;'Reid Validation'!J$482631&amp;":"&amp;'Reid Validation'!J$482632),'Reid Validation'!J$482633,FALSE))</f>
        <v>0</v>
      </c>
      <c r="L3" s="300">
        <v>41275</v>
      </c>
      <c r="M3" s="294">
        <v>65</v>
      </c>
      <c r="N3" s="296">
        <v>0</v>
      </c>
      <c r="O3" s="298">
        <v>0.7</v>
      </c>
      <c r="P3" s="295">
        <v>0.06</v>
      </c>
      <c r="Q3" s="294">
        <f ca="1">+IF(ISERROR(HLOOKUP($B3,INDIRECT("'Monthly Resource Report'!"&amp;'Reid Validation'!Q$482631&amp;":"&amp;'Reid Validation'!Q$482632),'Reid Validation'!Q$482633,FALSE)),0,HLOOKUP($B3,INDIRECT("'Monthly Resource Report'!"&amp;'Reid Validation'!Q$482631&amp;":"&amp;'Reid Validation'!Q$482632),'Reid Validation'!Q$482633,FALSE))</f>
        <v>65</v>
      </c>
      <c r="R3" s="296">
        <f ca="1">+IF(ISERROR(HLOOKUP($B3,INDIRECT("'Monthly Resource Report'!"&amp;'Reid Validation'!R$482631&amp;":"&amp;'Reid Validation'!R$482632),'Reid Validation'!R$482633,FALSE)),0,HLOOKUP($B3,INDIRECT("'Monthly Resource Report'!"&amp;'Reid Validation'!R$482631&amp;":"&amp;'Reid Validation'!R$482632),'Reid Validation'!R$482633,FALSE))</f>
        <v>0</v>
      </c>
      <c r="S3" s="315">
        <f ca="1">+IF(ISERROR(HLOOKUP($B3,INDIRECT("'Monthly Resource Report'!"&amp;'Reid Validation'!S$482631&amp;":"&amp;'Reid Validation'!S$482632),'Reid Validation'!S$482633,FALSE)),0,HLOOKUP($B3,INDIRECT("'Monthly Resource Report'!"&amp;'Reid Validation'!S$482631&amp;":"&amp;'Reid Validation'!S$482632),'Reid Validation'!S$482633,FALSE))</f>
        <v>0</v>
      </c>
      <c r="T3" s="316">
        <f ca="1">+IF(ISERROR(HLOOKUP($B3,INDIRECT("'Monthly Resource Report'!"&amp;'Reid Validation'!T$482631&amp;":"&amp;'Reid Validation'!T$482632),'Reid Validation'!T$482633,FALSE)),0,HLOOKUP($B3,INDIRECT("'Monthly Resource Report'!"&amp;'Reid Validation'!T$482631&amp;":"&amp;'Reid Validation'!T$482632),'Reid Validation'!T$482633,FALSE))</f>
        <v>0</v>
      </c>
    </row>
    <row r="4" spans="2:20">
      <c r="B4" s="301">
        <v>41306</v>
      </c>
      <c r="C4" s="294">
        <v>45</v>
      </c>
      <c r="D4" s="297">
        <v>0.5</v>
      </c>
      <c r="E4" s="299">
        <v>0.5</v>
      </c>
      <c r="F4" s="295">
        <v>5.07</v>
      </c>
      <c r="G4" s="294">
        <f ca="1">+IF(ISERROR(HLOOKUP($B4,INDIRECT("'Monthly Resource Report'!"&amp;'Reid Validation'!G$482631&amp;":"&amp;'Reid Validation'!G$482632),'Reid Validation'!G$482633,FALSE)),0,HLOOKUP($B4,INDIRECT("'Monthly Resource Report'!"&amp;'Reid Validation'!G$482631&amp;":"&amp;'Reid Validation'!G$482632),'Reid Validation'!G$482633,FALSE))</f>
        <v>45</v>
      </c>
      <c r="H4" s="297">
        <f ca="1">+IF(ISERROR(HLOOKUP($B4,INDIRECT("'Monthly Resource Report'!"&amp;'Reid Validation'!H$482631&amp;":"&amp;'Reid Validation'!H$482632),'Reid Validation'!H$482633,FALSE)),0,HLOOKUP($B4,INDIRECT("'Monthly Resource Report'!"&amp;'Reid Validation'!H$482631&amp;":"&amp;'Reid Validation'!H$482632),'Reid Validation'!H$482633,FALSE))</f>
        <v>0</v>
      </c>
      <c r="I4" s="317">
        <f ca="1">+IF(ISERROR(HLOOKUP($B4,INDIRECT("'Monthly Resource Report'!"&amp;'Reid Validation'!I$482631&amp;":"&amp;'Reid Validation'!I$482632),'Reid Validation'!I$482633,FALSE)),0,HLOOKUP($B4,INDIRECT("'Monthly Resource Report'!"&amp;'Reid Validation'!I$482631&amp;":"&amp;'Reid Validation'!I$482632),'Reid Validation'!I$482633,FALSE))</f>
        <v>0</v>
      </c>
      <c r="J4" s="318">
        <f ca="1">+IF(ISERROR(HLOOKUP($B4,INDIRECT("'Monthly Resource Report'!"&amp;'Reid Validation'!J$482631&amp;":"&amp;'Reid Validation'!J$482632),'Reid Validation'!J$482633,FALSE)),0,HLOOKUP($B4,INDIRECT("'Monthly Resource Report'!"&amp;'Reid Validation'!J$482631&amp;":"&amp;'Reid Validation'!J$482632),'Reid Validation'!J$482633,FALSE))</f>
        <v>0</v>
      </c>
      <c r="L4" s="301">
        <v>41306</v>
      </c>
      <c r="M4" s="294">
        <v>65</v>
      </c>
      <c r="N4" s="297">
        <v>0</v>
      </c>
      <c r="O4" s="299">
        <v>0.7</v>
      </c>
      <c r="P4" s="295">
        <v>0.06</v>
      </c>
      <c r="Q4" s="294">
        <f ca="1">+IF(ISERROR(HLOOKUP($B4,INDIRECT("'Monthly Resource Report'!"&amp;'Reid Validation'!Q$482631&amp;":"&amp;'Reid Validation'!Q$482632),'Reid Validation'!Q$482633,FALSE)),0,HLOOKUP($B4,INDIRECT("'Monthly Resource Report'!"&amp;'Reid Validation'!Q$482631&amp;":"&amp;'Reid Validation'!Q$482632),'Reid Validation'!Q$482633,FALSE))</f>
        <v>65</v>
      </c>
      <c r="R4" s="297">
        <f ca="1">+IF(ISERROR(HLOOKUP($B4,INDIRECT("'Monthly Resource Report'!"&amp;'Reid Validation'!R$482631&amp;":"&amp;'Reid Validation'!R$482632),'Reid Validation'!R$482633,FALSE)),0,HLOOKUP($B4,INDIRECT("'Monthly Resource Report'!"&amp;'Reid Validation'!R$482631&amp;":"&amp;'Reid Validation'!R$482632),'Reid Validation'!R$482633,FALSE))</f>
        <v>0</v>
      </c>
      <c r="S4" s="317">
        <f ca="1">+IF(ISERROR(HLOOKUP($B4,INDIRECT("'Monthly Resource Report'!"&amp;'Reid Validation'!S$482631&amp;":"&amp;'Reid Validation'!S$482632),'Reid Validation'!S$482633,FALSE)),0,HLOOKUP($B4,INDIRECT("'Monthly Resource Report'!"&amp;'Reid Validation'!S$482631&amp;":"&amp;'Reid Validation'!S$482632),'Reid Validation'!S$482633,FALSE))</f>
        <v>0</v>
      </c>
      <c r="T4" s="318">
        <f ca="1">+IF(ISERROR(HLOOKUP($B4,INDIRECT("'Monthly Resource Report'!"&amp;'Reid Validation'!T$482631&amp;":"&amp;'Reid Validation'!T$482632),'Reid Validation'!T$482633,FALSE)),0,HLOOKUP($B4,INDIRECT("'Monthly Resource Report'!"&amp;'Reid Validation'!T$482631&amp;":"&amp;'Reid Validation'!T$482632),'Reid Validation'!T$482633,FALSE))</f>
        <v>0</v>
      </c>
    </row>
    <row r="5" spans="2:20">
      <c r="B5" s="301">
        <v>41334</v>
      </c>
      <c r="C5" s="294">
        <v>45</v>
      </c>
      <c r="D5" s="297">
        <v>0.5</v>
      </c>
      <c r="E5" s="299">
        <v>0.5</v>
      </c>
      <c r="F5" s="295">
        <v>5.07</v>
      </c>
      <c r="G5" s="294">
        <f ca="1">+IF(ISERROR(HLOOKUP($B5,INDIRECT("'Monthly Resource Report'!"&amp;'Reid Validation'!G$482631&amp;":"&amp;'Reid Validation'!G$482632),'Reid Validation'!G$482633,FALSE)),0,HLOOKUP($B5,INDIRECT("'Monthly Resource Report'!"&amp;'Reid Validation'!G$482631&amp;":"&amp;'Reid Validation'!G$482632),'Reid Validation'!G$482633,FALSE))</f>
        <v>0</v>
      </c>
      <c r="H5" s="297">
        <f ca="1">+IF(ISERROR(HLOOKUP($B5,INDIRECT("'Monthly Resource Report'!"&amp;'Reid Validation'!H$482631&amp;":"&amp;'Reid Validation'!H$482632),'Reid Validation'!H$482633,FALSE)),0,HLOOKUP($B5,INDIRECT("'Monthly Resource Report'!"&amp;'Reid Validation'!H$482631&amp;":"&amp;'Reid Validation'!H$482632),'Reid Validation'!H$482633,FALSE))</f>
        <v>0</v>
      </c>
      <c r="I5" s="317">
        <f ca="1">+IF(ISERROR(HLOOKUP($B5,INDIRECT("'Monthly Resource Report'!"&amp;'Reid Validation'!I$482631&amp;":"&amp;'Reid Validation'!I$482632),'Reid Validation'!I$482633,FALSE)),0,HLOOKUP($B5,INDIRECT("'Monthly Resource Report'!"&amp;'Reid Validation'!I$482631&amp;":"&amp;'Reid Validation'!I$482632),'Reid Validation'!I$482633,FALSE))</f>
        <v>0</v>
      </c>
      <c r="J5" s="318">
        <f ca="1">+IF(ISERROR(HLOOKUP($B5,INDIRECT("'Monthly Resource Report'!"&amp;'Reid Validation'!J$482631&amp;":"&amp;'Reid Validation'!J$482632),'Reid Validation'!J$482633,FALSE)),0,HLOOKUP($B5,INDIRECT("'Monthly Resource Report'!"&amp;'Reid Validation'!J$482631&amp;":"&amp;'Reid Validation'!J$482632),'Reid Validation'!J$482633,FALSE))</f>
        <v>0</v>
      </c>
      <c r="L5" s="301">
        <v>41334</v>
      </c>
      <c r="M5" s="294">
        <v>65</v>
      </c>
      <c r="N5" s="297">
        <v>0</v>
      </c>
      <c r="O5" s="299">
        <v>0.7</v>
      </c>
      <c r="P5" s="295">
        <v>0.06</v>
      </c>
      <c r="Q5" s="294">
        <f ca="1">+IF(ISERROR(HLOOKUP($B5,INDIRECT("'Monthly Resource Report'!"&amp;'Reid Validation'!Q$482631&amp;":"&amp;'Reid Validation'!Q$482632),'Reid Validation'!Q$482633,FALSE)),0,HLOOKUP($B5,INDIRECT("'Monthly Resource Report'!"&amp;'Reid Validation'!Q$482631&amp;":"&amp;'Reid Validation'!Q$482632),'Reid Validation'!Q$482633,FALSE))</f>
        <v>65</v>
      </c>
      <c r="R5" s="297">
        <f ca="1">+IF(ISERROR(HLOOKUP($B5,INDIRECT("'Monthly Resource Report'!"&amp;'Reid Validation'!R$482631&amp;":"&amp;'Reid Validation'!R$482632),'Reid Validation'!R$482633,FALSE)),0,HLOOKUP($B5,INDIRECT("'Monthly Resource Report'!"&amp;'Reid Validation'!R$482631&amp;":"&amp;'Reid Validation'!R$482632),'Reid Validation'!R$482633,FALSE))</f>
        <v>0</v>
      </c>
      <c r="S5" s="317">
        <f ca="1">+IF(ISERROR(HLOOKUP($B5,INDIRECT("'Monthly Resource Report'!"&amp;'Reid Validation'!S$482631&amp;":"&amp;'Reid Validation'!S$482632),'Reid Validation'!S$482633,FALSE)),0,HLOOKUP($B5,INDIRECT("'Monthly Resource Report'!"&amp;'Reid Validation'!S$482631&amp;":"&amp;'Reid Validation'!S$482632),'Reid Validation'!S$482633,FALSE))</f>
        <v>0</v>
      </c>
      <c r="T5" s="318">
        <f ca="1">+IF(ISERROR(HLOOKUP($B5,INDIRECT("'Monthly Resource Report'!"&amp;'Reid Validation'!T$482631&amp;":"&amp;'Reid Validation'!T$482632),'Reid Validation'!T$482633,FALSE)),0,HLOOKUP($B5,INDIRECT("'Monthly Resource Report'!"&amp;'Reid Validation'!T$482631&amp;":"&amp;'Reid Validation'!T$482632),'Reid Validation'!T$482633,FALSE))</f>
        <v>0</v>
      </c>
    </row>
    <row r="6" spans="2:20">
      <c r="B6" s="301">
        <v>41365</v>
      </c>
      <c r="C6" s="294">
        <v>45</v>
      </c>
      <c r="D6" s="297">
        <v>0.5</v>
      </c>
      <c r="E6" s="299">
        <v>0.5</v>
      </c>
      <c r="F6" s="295">
        <v>5.07</v>
      </c>
      <c r="G6" s="294">
        <f ca="1">+IF(ISERROR(HLOOKUP($B6,INDIRECT("'Monthly Resource Report'!"&amp;'Reid Validation'!G$482631&amp;":"&amp;'Reid Validation'!G$482632),'Reid Validation'!G$482633,FALSE)),0,HLOOKUP($B6,INDIRECT("'Monthly Resource Report'!"&amp;'Reid Validation'!G$482631&amp;":"&amp;'Reid Validation'!G$482632),'Reid Validation'!G$482633,FALSE))</f>
        <v>0</v>
      </c>
      <c r="H6" s="297">
        <f ca="1">+IF(ISERROR(HLOOKUP($B6,INDIRECT("'Monthly Resource Report'!"&amp;'Reid Validation'!H$482631&amp;":"&amp;'Reid Validation'!H$482632),'Reid Validation'!H$482633,FALSE)),0,HLOOKUP($B6,INDIRECT("'Monthly Resource Report'!"&amp;'Reid Validation'!H$482631&amp;":"&amp;'Reid Validation'!H$482632),'Reid Validation'!H$482633,FALSE))</f>
        <v>0</v>
      </c>
      <c r="I6" s="317">
        <f ca="1">+IF(ISERROR(HLOOKUP($B6,INDIRECT("'Monthly Resource Report'!"&amp;'Reid Validation'!I$482631&amp;":"&amp;'Reid Validation'!I$482632),'Reid Validation'!I$482633,FALSE)),0,HLOOKUP($B6,INDIRECT("'Monthly Resource Report'!"&amp;'Reid Validation'!I$482631&amp;":"&amp;'Reid Validation'!I$482632),'Reid Validation'!I$482633,FALSE))</f>
        <v>0</v>
      </c>
      <c r="J6" s="318">
        <f ca="1">+IF(ISERROR(HLOOKUP($B6,INDIRECT("'Monthly Resource Report'!"&amp;'Reid Validation'!J$482631&amp;":"&amp;'Reid Validation'!J$482632),'Reid Validation'!J$482633,FALSE)),0,HLOOKUP($B6,INDIRECT("'Monthly Resource Report'!"&amp;'Reid Validation'!J$482631&amp;":"&amp;'Reid Validation'!J$482632),'Reid Validation'!J$482633,FALSE))</f>
        <v>0</v>
      </c>
      <c r="L6" s="301">
        <v>41365</v>
      </c>
      <c r="M6" s="294">
        <v>65</v>
      </c>
      <c r="N6" s="297">
        <v>0</v>
      </c>
      <c r="O6" s="299">
        <v>0.7</v>
      </c>
      <c r="P6" s="295">
        <v>0.06</v>
      </c>
      <c r="Q6" s="294">
        <f ca="1">+IF(ISERROR(HLOOKUP($B6,INDIRECT("'Monthly Resource Report'!"&amp;'Reid Validation'!Q$482631&amp;":"&amp;'Reid Validation'!Q$482632),'Reid Validation'!Q$482633,FALSE)),0,HLOOKUP($B6,INDIRECT("'Monthly Resource Report'!"&amp;'Reid Validation'!Q$482631&amp;":"&amp;'Reid Validation'!Q$482632),'Reid Validation'!Q$482633,FALSE))</f>
        <v>65</v>
      </c>
      <c r="R6" s="297">
        <f ca="1">+IF(ISERROR(HLOOKUP($B6,INDIRECT("'Monthly Resource Report'!"&amp;'Reid Validation'!R$482631&amp;":"&amp;'Reid Validation'!R$482632),'Reid Validation'!R$482633,FALSE)),0,HLOOKUP($B6,INDIRECT("'Monthly Resource Report'!"&amp;'Reid Validation'!R$482631&amp;":"&amp;'Reid Validation'!R$482632),'Reid Validation'!R$482633,FALSE))</f>
        <v>0</v>
      </c>
      <c r="S6" s="317">
        <f ca="1">+IF(ISERROR(HLOOKUP($B6,INDIRECT("'Monthly Resource Report'!"&amp;'Reid Validation'!S$482631&amp;":"&amp;'Reid Validation'!S$482632),'Reid Validation'!S$482633,FALSE)),0,HLOOKUP($B6,INDIRECT("'Monthly Resource Report'!"&amp;'Reid Validation'!S$482631&amp;":"&amp;'Reid Validation'!S$482632),'Reid Validation'!S$482633,FALSE))</f>
        <v>0</v>
      </c>
      <c r="T6" s="318">
        <f ca="1">+IF(ISERROR(HLOOKUP($B6,INDIRECT("'Monthly Resource Report'!"&amp;'Reid Validation'!T$482631&amp;":"&amp;'Reid Validation'!T$482632),'Reid Validation'!T$482633,FALSE)),0,HLOOKUP($B6,INDIRECT("'Monthly Resource Report'!"&amp;'Reid Validation'!T$482631&amp;":"&amp;'Reid Validation'!T$482632),'Reid Validation'!T$482633,FALSE))</f>
        <v>0</v>
      </c>
    </row>
    <row r="7" spans="2:20">
      <c r="B7" s="301">
        <v>41395</v>
      </c>
      <c r="C7" s="294">
        <v>45</v>
      </c>
      <c r="D7" s="297">
        <v>0.5</v>
      </c>
      <c r="E7" s="299">
        <v>0.5</v>
      </c>
      <c r="F7" s="295">
        <v>5.07</v>
      </c>
      <c r="G7" s="294">
        <f ca="1">+IF(ISERROR(HLOOKUP($B7,INDIRECT("'Monthly Resource Report'!"&amp;'Reid Validation'!G$482631&amp;":"&amp;'Reid Validation'!G$482632),'Reid Validation'!G$482633,FALSE)),0,HLOOKUP($B7,INDIRECT("'Monthly Resource Report'!"&amp;'Reid Validation'!G$482631&amp;":"&amp;'Reid Validation'!G$482632),'Reid Validation'!G$482633,FALSE))</f>
        <v>0</v>
      </c>
      <c r="H7" s="297">
        <f ca="1">+IF(ISERROR(HLOOKUP($B7,INDIRECT("'Monthly Resource Report'!"&amp;'Reid Validation'!H$482631&amp;":"&amp;'Reid Validation'!H$482632),'Reid Validation'!H$482633,FALSE)),0,HLOOKUP($B7,INDIRECT("'Monthly Resource Report'!"&amp;'Reid Validation'!H$482631&amp;":"&amp;'Reid Validation'!H$482632),'Reid Validation'!H$482633,FALSE))</f>
        <v>0</v>
      </c>
      <c r="I7" s="317">
        <f ca="1">+IF(ISERROR(HLOOKUP($B7,INDIRECT("'Monthly Resource Report'!"&amp;'Reid Validation'!I$482631&amp;":"&amp;'Reid Validation'!I$482632),'Reid Validation'!I$482633,FALSE)),0,HLOOKUP($B7,INDIRECT("'Monthly Resource Report'!"&amp;'Reid Validation'!I$482631&amp;":"&amp;'Reid Validation'!I$482632),'Reid Validation'!I$482633,FALSE))</f>
        <v>0</v>
      </c>
      <c r="J7" s="318">
        <f ca="1">+IF(ISERROR(HLOOKUP($B7,INDIRECT("'Monthly Resource Report'!"&amp;'Reid Validation'!J$482631&amp;":"&amp;'Reid Validation'!J$482632),'Reid Validation'!J$482633,FALSE)),0,HLOOKUP($B7,INDIRECT("'Monthly Resource Report'!"&amp;'Reid Validation'!J$482631&amp;":"&amp;'Reid Validation'!J$482632),'Reid Validation'!J$482633,FALSE))</f>
        <v>0</v>
      </c>
      <c r="L7" s="301">
        <v>41395</v>
      </c>
      <c r="M7" s="294">
        <v>60</v>
      </c>
      <c r="N7" s="297">
        <v>0</v>
      </c>
      <c r="O7" s="299">
        <v>0.7</v>
      </c>
      <c r="P7" s="295">
        <v>0.06</v>
      </c>
      <c r="Q7" s="294">
        <f ca="1">+IF(ISERROR(HLOOKUP($B7,INDIRECT("'Monthly Resource Report'!"&amp;'Reid Validation'!Q$482631&amp;":"&amp;'Reid Validation'!Q$482632),'Reid Validation'!Q$482633,FALSE)),0,HLOOKUP($B7,INDIRECT("'Monthly Resource Report'!"&amp;'Reid Validation'!Q$482631&amp;":"&amp;'Reid Validation'!Q$482632),'Reid Validation'!Q$482633,FALSE))</f>
        <v>60</v>
      </c>
      <c r="R7" s="297">
        <f ca="1">+IF(ISERROR(HLOOKUP($B7,INDIRECT("'Monthly Resource Report'!"&amp;'Reid Validation'!R$482631&amp;":"&amp;'Reid Validation'!R$482632),'Reid Validation'!R$482633,FALSE)),0,HLOOKUP($B7,INDIRECT("'Monthly Resource Report'!"&amp;'Reid Validation'!R$482631&amp;":"&amp;'Reid Validation'!R$482632),'Reid Validation'!R$482633,FALSE))</f>
        <v>0</v>
      </c>
      <c r="S7" s="317">
        <f ca="1">+IF(ISERROR(HLOOKUP($B7,INDIRECT("'Monthly Resource Report'!"&amp;'Reid Validation'!S$482631&amp;":"&amp;'Reid Validation'!S$482632),'Reid Validation'!S$482633,FALSE)),0,HLOOKUP($B7,INDIRECT("'Monthly Resource Report'!"&amp;'Reid Validation'!S$482631&amp;":"&amp;'Reid Validation'!S$482632),'Reid Validation'!S$482633,FALSE))</f>
        <v>0</v>
      </c>
      <c r="T7" s="318">
        <f ca="1">+IF(ISERROR(HLOOKUP($B7,INDIRECT("'Monthly Resource Report'!"&amp;'Reid Validation'!T$482631&amp;":"&amp;'Reid Validation'!T$482632),'Reid Validation'!T$482633,FALSE)),0,HLOOKUP($B7,INDIRECT("'Monthly Resource Report'!"&amp;'Reid Validation'!T$482631&amp;":"&amp;'Reid Validation'!T$482632),'Reid Validation'!T$482633,FALSE))</f>
        <v>0</v>
      </c>
    </row>
    <row r="8" spans="2:20">
      <c r="B8" s="301">
        <v>41426</v>
      </c>
      <c r="C8" s="294">
        <v>45</v>
      </c>
      <c r="D8" s="297">
        <v>0.5</v>
      </c>
      <c r="E8" s="299">
        <v>0.5</v>
      </c>
      <c r="F8" s="295">
        <v>5.07</v>
      </c>
      <c r="G8" s="294">
        <f ca="1">+IF(ISERROR(HLOOKUP($B8,INDIRECT("'Monthly Resource Report'!"&amp;'Reid Validation'!G$482631&amp;":"&amp;'Reid Validation'!G$482632),'Reid Validation'!G$482633,FALSE)),0,HLOOKUP($B8,INDIRECT("'Monthly Resource Report'!"&amp;'Reid Validation'!G$482631&amp;":"&amp;'Reid Validation'!G$482632),'Reid Validation'!G$482633,FALSE))</f>
        <v>0</v>
      </c>
      <c r="H8" s="297">
        <f ca="1">+IF(ISERROR(HLOOKUP($B8,INDIRECT("'Monthly Resource Report'!"&amp;'Reid Validation'!H$482631&amp;":"&amp;'Reid Validation'!H$482632),'Reid Validation'!H$482633,FALSE)),0,HLOOKUP($B8,INDIRECT("'Monthly Resource Report'!"&amp;'Reid Validation'!H$482631&amp;":"&amp;'Reid Validation'!H$482632),'Reid Validation'!H$482633,FALSE))</f>
        <v>0</v>
      </c>
      <c r="I8" s="317">
        <f ca="1">+IF(ISERROR(HLOOKUP($B8,INDIRECT("'Monthly Resource Report'!"&amp;'Reid Validation'!I$482631&amp;":"&amp;'Reid Validation'!I$482632),'Reid Validation'!I$482633,FALSE)),0,HLOOKUP($B8,INDIRECT("'Monthly Resource Report'!"&amp;'Reid Validation'!I$482631&amp;":"&amp;'Reid Validation'!I$482632),'Reid Validation'!I$482633,FALSE))</f>
        <v>0</v>
      </c>
      <c r="J8" s="318">
        <f ca="1">+IF(ISERROR(HLOOKUP($B8,INDIRECT("'Monthly Resource Report'!"&amp;'Reid Validation'!J$482631&amp;":"&amp;'Reid Validation'!J$482632),'Reid Validation'!J$482633,FALSE)),0,HLOOKUP($B8,INDIRECT("'Monthly Resource Report'!"&amp;'Reid Validation'!J$482631&amp;":"&amp;'Reid Validation'!J$482632),'Reid Validation'!J$482633,FALSE))</f>
        <v>0</v>
      </c>
      <c r="L8" s="301">
        <v>41426</v>
      </c>
      <c r="M8" s="294">
        <v>60</v>
      </c>
      <c r="N8" s="297">
        <v>0</v>
      </c>
      <c r="O8" s="299">
        <v>0.7</v>
      </c>
      <c r="P8" s="295">
        <v>0.06</v>
      </c>
      <c r="Q8" s="294">
        <f ca="1">+IF(ISERROR(HLOOKUP($B8,INDIRECT("'Monthly Resource Report'!"&amp;'Reid Validation'!Q$482631&amp;":"&amp;'Reid Validation'!Q$482632),'Reid Validation'!Q$482633,FALSE)),0,HLOOKUP($B8,INDIRECT("'Monthly Resource Report'!"&amp;'Reid Validation'!Q$482631&amp;":"&amp;'Reid Validation'!Q$482632),'Reid Validation'!Q$482633,FALSE))</f>
        <v>60</v>
      </c>
      <c r="R8" s="297">
        <f ca="1">+IF(ISERROR(HLOOKUP($B8,INDIRECT("'Monthly Resource Report'!"&amp;'Reid Validation'!R$482631&amp;":"&amp;'Reid Validation'!R$482632),'Reid Validation'!R$482633,FALSE)),0,HLOOKUP($B8,INDIRECT("'Monthly Resource Report'!"&amp;'Reid Validation'!R$482631&amp;":"&amp;'Reid Validation'!R$482632),'Reid Validation'!R$482633,FALSE))</f>
        <v>0</v>
      </c>
      <c r="S8" s="317">
        <f ca="1">+IF(ISERROR(HLOOKUP($B8,INDIRECT("'Monthly Resource Report'!"&amp;'Reid Validation'!S$482631&amp;":"&amp;'Reid Validation'!S$482632),'Reid Validation'!S$482633,FALSE)),0,HLOOKUP($B8,INDIRECT("'Monthly Resource Report'!"&amp;'Reid Validation'!S$482631&amp;":"&amp;'Reid Validation'!S$482632),'Reid Validation'!S$482633,FALSE))</f>
        <v>0</v>
      </c>
      <c r="T8" s="318">
        <f ca="1">+IF(ISERROR(HLOOKUP($B8,INDIRECT("'Monthly Resource Report'!"&amp;'Reid Validation'!T$482631&amp;":"&amp;'Reid Validation'!T$482632),'Reid Validation'!T$482633,FALSE)),0,HLOOKUP($B8,INDIRECT("'Monthly Resource Report'!"&amp;'Reid Validation'!T$482631&amp;":"&amp;'Reid Validation'!T$482632),'Reid Validation'!T$482633,FALSE))</f>
        <v>0</v>
      </c>
    </row>
    <row r="9" spans="2:20">
      <c r="B9" s="301">
        <v>41456</v>
      </c>
      <c r="C9" s="294">
        <v>45</v>
      </c>
      <c r="D9" s="297">
        <v>0.5</v>
      </c>
      <c r="E9" s="299">
        <v>0.5</v>
      </c>
      <c r="F9" s="295">
        <v>5.07</v>
      </c>
      <c r="G9" s="294">
        <f ca="1">+IF(ISERROR(HLOOKUP($B9,INDIRECT("'Monthly Resource Report'!"&amp;'Reid Validation'!G$482631&amp;":"&amp;'Reid Validation'!G$482632),'Reid Validation'!G$482633,FALSE)),0,HLOOKUP($B9,INDIRECT("'Monthly Resource Report'!"&amp;'Reid Validation'!G$482631&amp;":"&amp;'Reid Validation'!G$482632),'Reid Validation'!G$482633,FALSE))</f>
        <v>45</v>
      </c>
      <c r="H9" s="297">
        <f ca="1">+IF(ISERROR(HLOOKUP($B9,INDIRECT("'Monthly Resource Report'!"&amp;'Reid Validation'!H$482631&amp;":"&amp;'Reid Validation'!H$482632),'Reid Validation'!H$482633,FALSE)),0,HLOOKUP($B9,INDIRECT("'Monthly Resource Report'!"&amp;'Reid Validation'!H$482631&amp;":"&amp;'Reid Validation'!H$482632),'Reid Validation'!H$482633,FALSE))</f>
        <v>0.5</v>
      </c>
      <c r="I9" s="317">
        <f ca="1">+IF(ISERROR(HLOOKUP($B9,INDIRECT("'Monthly Resource Report'!"&amp;'Reid Validation'!I$482631&amp;":"&amp;'Reid Validation'!I$482632),'Reid Validation'!I$482633,FALSE)),0,HLOOKUP($B9,INDIRECT("'Monthly Resource Report'!"&amp;'Reid Validation'!I$482631&amp;":"&amp;'Reid Validation'!I$482632),'Reid Validation'!I$482633,FALSE))</f>
        <v>0.49039351513235752</v>
      </c>
      <c r="J9" s="318">
        <f ca="1">+IF(ISERROR(HLOOKUP($B9,INDIRECT("'Monthly Resource Report'!"&amp;'Reid Validation'!J$482631&amp;":"&amp;'Reid Validation'!J$482632),'Reid Validation'!J$482633,FALSE)),0,HLOOKUP($B9,INDIRECT("'Monthly Resource Report'!"&amp;'Reid Validation'!J$482631&amp;":"&amp;'Reid Validation'!J$482632),'Reid Validation'!J$482633,FALSE))</f>
        <v>5.2011922252390326</v>
      </c>
      <c r="L9" s="301">
        <v>41456</v>
      </c>
      <c r="M9" s="294">
        <v>58</v>
      </c>
      <c r="N9" s="297">
        <v>0</v>
      </c>
      <c r="O9" s="299">
        <v>0.7</v>
      </c>
      <c r="P9" s="295">
        <v>0.06</v>
      </c>
      <c r="Q9" s="294">
        <f ca="1">+IF(ISERROR(HLOOKUP($B9,INDIRECT("'Monthly Resource Report'!"&amp;'Reid Validation'!Q$482631&amp;":"&amp;'Reid Validation'!Q$482632),'Reid Validation'!Q$482633,FALSE)),0,HLOOKUP($B9,INDIRECT("'Monthly Resource Report'!"&amp;'Reid Validation'!Q$482631&amp;":"&amp;'Reid Validation'!Q$482632),'Reid Validation'!Q$482633,FALSE))</f>
        <v>58</v>
      </c>
      <c r="R9" s="297">
        <f ca="1">+IF(ISERROR(HLOOKUP($B9,INDIRECT("'Monthly Resource Report'!"&amp;'Reid Validation'!R$482631&amp;":"&amp;'Reid Validation'!R$482632),'Reid Validation'!R$482633,FALSE)),0,HLOOKUP($B9,INDIRECT("'Monthly Resource Report'!"&amp;'Reid Validation'!R$482631&amp;":"&amp;'Reid Validation'!R$482632),'Reid Validation'!R$482633,FALSE))</f>
        <v>0</v>
      </c>
      <c r="S9" s="317">
        <f ca="1">+IF(ISERROR(HLOOKUP($B9,INDIRECT("'Monthly Resource Report'!"&amp;'Reid Validation'!S$482631&amp;":"&amp;'Reid Validation'!S$482632),'Reid Validation'!S$482633,FALSE)),0,HLOOKUP($B9,INDIRECT("'Monthly Resource Report'!"&amp;'Reid Validation'!S$482631&amp;":"&amp;'Reid Validation'!S$482632),'Reid Validation'!S$482633,FALSE))</f>
        <v>0.71840994118710166</v>
      </c>
      <c r="T9" s="318">
        <f ca="1">+IF(ISERROR(HLOOKUP($B9,INDIRECT("'Monthly Resource Report'!"&amp;'Reid Validation'!T$482631&amp;":"&amp;'Reid Validation'!T$482632),'Reid Validation'!T$482633,FALSE)),0,HLOOKUP($B9,INDIRECT("'Monthly Resource Report'!"&amp;'Reid Validation'!T$482631&amp;":"&amp;'Reid Validation'!T$482632),'Reid Validation'!T$482633,FALSE))</f>
        <v>6.0448069780432115E-2</v>
      </c>
    </row>
    <row r="10" spans="2:20">
      <c r="B10" s="301">
        <v>41487</v>
      </c>
      <c r="C10" s="294">
        <v>45</v>
      </c>
      <c r="D10" s="297">
        <v>0.5</v>
      </c>
      <c r="E10" s="299">
        <v>0.5</v>
      </c>
      <c r="F10" s="295">
        <v>5.07</v>
      </c>
      <c r="G10" s="294">
        <f ca="1">+IF(ISERROR(HLOOKUP($B10,INDIRECT("'Monthly Resource Report'!"&amp;'Reid Validation'!G$482631&amp;":"&amp;'Reid Validation'!G$482632),'Reid Validation'!G$482633,FALSE)),0,HLOOKUP($B10,INDIRECT("'Monthly Resource Report'!"&amp;'Reid Validation'!G$482631&amp;":"&amp;'Reid Validation'!G$482632),'Reid Validation'!G$482633,FALSE))</f>
        <v>45</v>
      </c>
      <c r="H10" s="297">
        <f ca="1">+IF(ISERROR(HLOOKUP($B10,INDIRECT("'Monthly Resource Report'!"&amp;'Reid Validation'!H$482631&amp;":"&amp;'Reid Validation'!H$482632),'Reid Validation'!H$482633,FALSE)),0,HLOOKUP($B10,INDIRECT("'Monthly Resource Report'!"&amp;'Reid Validation'!H$482631&amp;":"&amp;'Reid Validation'!H$482632),'Reid Validation'!H$482633,FALSE))</f>
        <v>0</v>
      </c>
      <c r="I10" s="317">
        <f ca="1">+IF(ISERROR(HLOOKUP($B10,INDIRECT("'Monthly Resource Report'!"&amp;'Reid Validation'!I$482631&amp;":"&amp;'Reid Validation'!I$482632),'Reid Validation'!I$482633,FALSE)),0,HLOOKUP($B10,INDIRECT("'Monthly Resource Report'!"&amp;'Reid Validation'!I$482631&amp;":"&amp;'Reid Validation'!I$482632),'Reid Validation'!I$482633,FALSE))</f>
        <v>0</v>
      </c>
      <c r="J10" s="318">
        <f ca="1">+IF(ISERROR(HLOOKUP($B10,INDIRECT("'Monthly Resource Report'!"&amp;'Reid Validation'!J$482631&amp;":"&amp;'Reid Validation'!J$482632),'Reid Validation'!J$482633,FALSE)),0,HLOOKUP($B10,INDIRECT("'Monthly Resource Report'!"&amp;'Reid Validation'!J$482631&amp;":"&amp;'Reid Validation'!J$482632),'Reid Validation'!J$482633,FALSE))</f>
        <v>0</v>
      </c>
      <c r="L10" s="301">
        <v>41487</v>
      </c>
      <c r="M10" s="294">
        <v>58</v>
      </c>
      <c r="N10" s="297">
        <v>0</v>
      </c>
      <c r="O10" s="299">
        <v>0.7</v>
      </c>
      <c r="P10" s="295">
        <v>0.06</v>
      </c>
      <c r="Q10" s="294">
        <f ca="1">+IF(ISERROR(HLOOKUP($B10,INDIRECT("'Monthly Resource Report'!"&amp;'Reid Validation'!Q$482631&amp;":"&amp;'Reid Validation'!Q$482632),'Reid Validation'!Q$482633,FALSE)),0,HLOOKUP($B10,INDIRECT("'Monthly Resource Report'!"&amp;'Reid Validation'!Q$482631&amp;":"&amp;'Reid Validation'!Q$482632),'Reid Validation'!Q$482633,FALSE))</f>
        <v>58</v>
      </c>
      <c r="R10" s="297">
        <f ca="1">+IF(ISERROR(HLOOKUP($B10,INDIRECT("'Monthly Resource Report'!"&amp;'Reid Validation'!R$482631&amp;":"&amp;'Reid Validation'!R$482632),'Reid Validation'!R$482633,FALSE)),0,HLOOKUP($B10,INDIRECT("'Monthly Resource Report'!"&amp;'Reid Validation'!R$482631&amp;":"&amp;'Reid Validation'!R$482632),'Reid Validation'!R$482633,FALSE))</f>
        <v>0</v>
      </c>
      <c r="S10" s="317">
        <f ca="1">+IF(ISERROR(HLOOKUP($B10,INDIRECT("'Monthly Resource Report'!"&amp;'Reid Validation'!S$482631&amp;":"&amp;'Reid Validation'!S$482632),'Reid Validation'!S$482633,FALSE)),0,HLOOKUP($B10,INDIRECT("'Monthly Resource Report'!"&amp;'Reid Validation'!S$482631&amp;":"&amp;'Reid Validation'!S$482632),'Reid Validation'!S$482633,FALSE))</f>
        <v>0</v>
      </c>
      <c r="T10" s="318">
        <f ca="1">+IF(ISERROR(HLOOKUP($B10,INDIRECT("'Monthly Resource Report'!"&amp;'Reid Validation'!T$482631&amp;":"&amp;'Reid Validation'!T$482632),'Reid Validation'!T$482633,FALSE)),0,HLOOKUP($B10,INDIRECT("'Monthly Resource Report'!"&amp;'Reid Validation'!T$482631&amp;":"&amp;'Reid Validation'!T$482632),'Reid Validation'!T$482633,FALSE))</f>
        <v>0</v>
      </c>
    </row>
    <row r="11" spans="2:20">
      <c r="B11" s="301">
        <v>41518</v>
      </c>
      <c r="C11" s="294">
        <v>45</v>
      </c>
      <c r="D11" s="297">
        <v>0.5</v>
      </c>
      <c r="E11" s="299">
        <v>0.5</v>
      </c>
      <c r="F11" s="295">
        <v>5.07</v>
      </c>
      <c r="G11" s="294">
        <f ca="1">+IF(ISERROR(HLOOKUP($B11,INDIRECT("'Monthly Resource Report'!"&amp;'Reid Validation'!G$482631&amp;":"&amp;'Reid Validation'!G$482632),'Reid Validation'!G$482633,FALSE)),0,HLOOKUP($B11,INDIRECT("'Monthly Resource Report'!"&amp;'Reid Validation'!G$482631&amp;":"&amp;'Reid Validation'!G$482632),'Reid Validation'!G$482633,FALSE))</f>
        <v>0</v>
      </c>
      <c r="H11" s="297">
        <f ca="1">+IF(ISERROR(HLOOKUP($B11,INDIRECT("'Monthly Resource Report'!"&amp;'Reid Validation'!H$482631&amp;":"&amp;'Reid Validation'!H$482632),'Reid Validation'!H$482633,FALSE)),0,HLOOKUP($B11,INDIRECT("'Monthly Resource Report'!"&amp;'Reid Validation'!H$482631&amp;":"&amp;'Reid Validation'!H$482632),'Reid Validation'!H$482633,FALSE))</f>
        <v>0</v>
      </c>
      <c r="I11" s="317">
        <f ca="1">+IF(ISERROR(HLOOKUP($B11,INDIRECT("'Monthly Resource Report'!"&amp;'Reid Validation'!I$482631&amp;":"&amp;'Reid Validation'!I$482632),'Reid Validation'!I$482633,FALSE)),0,HLOOKUP($B11,INDIRECT("'Monthly Resource Report'!"&amp;'Reid Validation'!I$482631&amp;":"&amp;'Reid Validation'!I$482632),'Reid Validation'!I$482633,FALSE))</f>
        <v>0</v>
      </c>
      <c r="J11" s="318">
        <f ca="1">+IF(ISERROR(HLOOKUP($B11,INDIRECT("'Monthly Resource Report'!"&amp;'Reid Validation'!J$482631&amp;":"&amp;'Reid Validation'!J$482632),'Reid Validation'!J$482633,FALSE)),0,HLOOKUP($B11,INDIRECT("'Monthly Resource Report'!"&amp;'Reid Validation'!J$482631&amp;":"&amp;'Reid Validation'!J$482632),'Reid Validation'!J$482633,FALSE))</f>
        <v>0</v>
      </c>
      <c r="L11" s="301">
        <v>41518</v>
      </c>
      <c r="M11" s="294">
        <v>58</v>
      </c>
      <c r="N11" s="297">
        <v>0</v>
      </c>
      <c r="O11" s="299">
        <v>0.7</v>
      </c>
      <c r="P11" s="295">
        <v>0.06</v>
      </c>
      <c r="Q11" s="294">
        <f ca="1">+IF(ISERROR(HLOOKUP($B11,INDIRECT("'Monthly Resource Report'!"&amp;'Reid Validation'!Q$482631&amp;":"&amp;'Reid Validation'!Q$482632),'Reid Validation'!Q$482633,FALSE)),0,HLOOKUP($B11,INDIRECT("'Monthly Resource Report'!"&amp;'Reid Validation'!Q$482631&amp;":"&amp;'Reid Validation'!Q$482632),'Reid Validation'!Q$482633,FALSE))</f>
        <v>58</v>
      </c>
      <c r="R11" s="297">
        <f ca="1">+IF(ISERROR(HLOOKUP($B11,INDIRECT("'Monthly Resource Report'!"&amp;'Reid Validation'!R$482631&amp;":"&amp;'Reid Validation'!R$482632),'Reid Validation'!R$482633,FALSE)),0,HLOOKUP($B11,INDIRECT("'Monthly Resource Report'!"&amp;'Reid Validation'!R$482631&amp;":"&amp;'Reid Validation'!R$482632),'Reid Validation'!R$482633,FALSE))</f>
        <v>0</v>
      </c>
      <c r="S11" s="317">
        <f ca="1">+IF(ISERROR(HLOOKUP($B11,INDIRECT("'Monthly Resource Report'!"&amp;'Reid Validation'!S$482631&amp;":"&amp;'Reid Validation'!S$482632),'Reid Validation'!S$482633,FALSE)),0,HLOOKUP($B11,INDIRECT("'Monthly Resource Report'!"&amp;'Reid Validation'!S$482631&amp;":"&amp;'Reid Validation'!S$482632),'Reid Validation'!S$482633,FALSE))</f>
        <v>0</v>
      </c>
      <c r="T11" s="318">
        <f ca="1">+IF(ISERROR(HLOOKUP($B11,INDIRECT("'Monthly Resource Report'!"&amp;'Reid Validation'!T$482631&amp;":"&amp;'Reid Validation'!T$482632),'Reid Validation'!T$482633,FALSE)),0,HLOOKUP($B11,INDIRECT("'Monthly Resource Report'!"&amp;'Reid Validation'!T$482631&amp;":"&amp;'Reid Validation'!T$482632),'Reid Validation'!T$482633,FALSE))</f>
        <v>0</v>
      </c>
    </row>
    <row r="12" spans="2:20">
      <c r="B12" s="301">
        <v>41548</v>
      </c>
      <c r="C12" s="294">
        <v>45</v>
      </c>
      <c r="D12" s="297">
        <v>0.5</v>
      </c>
      <c r="E12" s="299">
        <v>0.5</v>
      </c>
      <c r="F12" s="295">
        <v>5.07</v>
      </c>
      <c r="G12" s="294">
        <f ca="1">+IF(ISERROR(HLOOKUP($B12,INDIRECT("'Monthly Resource Report'!"&amp;'Reid Validation'!G$482631&amp;":"&amp;'Reid Validation'!G$482632),'Reid Validation'!G$482633,FALSE)),0,HLOOKUP($B12,INDIRECT("'Monthly Resource Report'!"&amp;'Reid Validation'!G$482631&amp;":"&amp;'Reid Validation'!G$482632),'Reid Validation'!G$482633,FALSE))</f>
        <v>0</v>
      </c>
      <c r="H12" s="297">
        <f ca="1">+IF(ISERROR(HLOOKUP($B12,INDIRECT("'Monthly Resource Report'!"&amp;'Reid Validation'!H$482631&amp;":"&amp;'Reid Validation'!H$482632),'Reid Validation'!H$482633,FALSE)),0,HLOOKUP($B12,INDIRECT("'Monthly Resource Report'!"&amp;'Reid Validation'!H$482631&amp;":"&amp;'Reid Validation'!H$482632),'Reid Validation'!H$482633,FALSE))</f>
        <v>0</v>
      </c>
      <c r="I12" s="317">
        <f ca="1">+IF(ISERROR(HLOOKUP($B12,INDIRECT("'Monthly Resource Report'!"&amp;'Reid Validation'!I$482631&amp;":"&amp;'Reid Validation'!I$482632),'Reid Validation'!I$482633,FALSE)),0,HLOOKUP($B12,INDIRECT("'Monthly Resource Report'!"&amp;'Reid Validation'!I$482631&amp;":"&amp;'Reid Validation'!I$482632),'Reid Validation'!I$482633,FALSE))</f>
        <v>0</v>
      </c>
      <c r="J12" s="318">
        <f ca="1">+IF(ISERROR(HLOOKUP($B12,INDIRECT("'Monthly Resource Report'!"&amp;'Reid Validation'!J$482631&amp;":"&amp;'Reid Validation'!J$482632),'Reid Validation'!J$482633,FALSE)),0,HLOOKUP($B12,INDIRECT("'Monthly Resource Report'!"&amp;'Reid Validation'!J$482631&amp;":"&amp;'Reid Validation'!J$482632),'Reid Validation'!J$482633,FALSE))</f>
        <v>0</v>
      </c>
      <c r="L12" s="301">
        <v>41548</v>
      </c>
      <c r="M12" s="294">
        <v>60</v>
      </c>
      <c r="N12" s="297">
        <v>0</v>
      </c>
      <c r="O12" s="299">
        <v>0.7</v>
      </c>
      <c r="P12" s="295">
        <v>0.06</v>
      </c>
      <c r="Q12" s="294">
        <f ca="1">+IF(ISERROR(HLOOKUP($B12,INDIRECT("'Monthly Resource Report'!"&amp;'Reid Validation'!Q$482631&amp;":"&amp;'Reid Validation'!Q$482632),'Reid Validation'!Q$482633,FALSE)),0,HLOOKUP($B12,INDIRECT("'Monthly Resource Report'!"&amp;'Reid Validation'!Q$482631&amp;":"&amp;'Reid Validation'!Q$482632),'Reid Validation'!Q$482633,FALSE))</f>
        <v>60</v>
      </c>
      <c r="R12" s="297">
        <f ca="1">+IF(ISERROR(HLOOKUP($B12,INDIRECT("'Monthly Resource Report'!"&amp;'Reid Validation'!R$482631&amp;":"&amp;'Reid Validation'!R$482632),'Reid Validation'!R$482633,FALSE)),0,HLOOKUP($B12,INDIRECT("'Monthly Resource Report'!"&amp;'Reid Validation'!R$482631&amp;":"&amp;'Reid Validation'!R$482632),'Reid Validation'!R$482633,FALSE))</f>
        <v>0</v>
      </c>
      <c r="S12" s="317">
        <f ca="1">+IF(ISERROR(HLOOKUP($B12,INDIRECT("'Monthly Resource Report'!"&amp;'Reid Validation'!S$482631&amp;":"&amp;'Reid Validation'!S$482632),'Reid Validation'!S$482633,FALSE)),0,HLOOKUP($B12,INDIRECT("'Monthly Resource Report'!"&amp;'Reid Validation'!S$482631&amp;":"&amp;'Reid Validation'!S$482632),'Reid Validation'!S$482633,FALSE))</f>
        <v>0</v>
      </c>
      <c r="T12" s="318">
        <f ca="1">+IF(ISERROR(HLOOKUP($B12,INDIRECT("'Monthly Resource Report'!"&amp;'Reid Validation'!T$482631&amp;":"&amp;'Reid Validation'!T$482632),'Reid Validation'!T$482633,FALSE)),0,HLOOKUP($B12,INDIRECT("'Monthly Resource Report'!"&amp;'Reid Validation'!T$482631&amp;":"&amp;'Reid Validation'!T$482632),'Reid Validation'!T$482633,FALSE))</f>
        <v>0</v>
      </c>
    </row>
    <row r="13" spans="2:20">
      <c r="B13" s="301">
        <v>41579</v>
      </c>
      <c r="C13" s="294">
        <v>45</v>
      </c>
      <c r="D13" s="297">
        <v>0.5</v>
      </c>
      <c r="E13" s="299">
        <v>0.5</v>
      </c>
      <c r="F13" s="295">
        <v>5.07</v>
      </c>
      <c r="G13" s="294">
        <f ca="1">+IF(ISERROR(HLOOKUP($B13,INDIRECT("'Monthly Resource Report'!"&amp;'Reid Validation'!G$482631&amp;":"&amp;'Reid Validation'!G$482632),'Reid Validation'!G$482633,FALSE)),0,HLOOKUP($B13,INDIRECT("'Monthly Resource Report'!"&amp;'Reid Validation'!G$482631&amp;":"&amp;'Reid Validation'!G$482632),'Reid Validation'!G$482633,FALSE))</f>
        <v>0</v>
      </c>
      <c r="H13" s="297">
        <f ca="1">+IF(ISERROR(HLOOKUP($B13,INDIRECT("'Monthly Resource Report'!"&amp;'Reid Validation'!H$482631&amp;":"&amp;'Reid Validation'!H$482632),'Reid Validation'!H$482633,FALSE)),0,HLOOKUP($B13,INDIRECT("'Monthly Resource Report'!"&amp;'Reid Validation'!H$482631&amp;":"&amp;'Reid Validation'!H$482632),'Reid Validation'!H$482633,FALSE))</f>
        <v>0</v>
      </c>
      <c r="I13" s="317">
        <f ca="1">+IF(ISERROR(HLOOKUP($B13,INDIRECT("'Monthly Resource Report'!"&amp;'Reid Validation'!I$482631&amp;":"&amp;'Reid Validation'!I$482632),'Reid Validation'!I$482633,FALSE)),0,HLOOKUP($B13,INDIRECT("'Monthly Resource Report'!"&amp;'Reid Validation'!I$482631&amp;":"&amp;'Reid Validation'!I$482632),'Reid Validation'!I$482633,FALSE))</f>
        <v>0</v>
      </c>
      <c r="J13" s="318">
        <f ca="1">+IF(ISERROR(HLOOKUP($B13,INDIRECT("'Monthly Resource Report'!"&amp;'Reid Validation'!J$482631&amp;":"&amp;'Reid Validation'!J$482632),'Reid Validation'!J$482633,FALSE)),0,HLOOKUP($B13,INDIRECT("'Monthly Resource Report'!"&amp;'Reid Validation'!J$482631&amp;":"&amp;'Reid Validation'!J$482632),'Reid Validation'!J$482633,FALSE))</f>
        <v>0</v>
      </c>
      <c r="L13" s="301">
        <v>41579</v>
      </c>
      <c r="M13" s="294">
        <v>60</v>
      </c>
      <c r="N13" s="297">
        <v>0</v>
      </c>
      <c r="O13" s="299">
        <v>0.7</v>
      </c>
      <c r="P13" s="295">
        <v>0.06</v>
      </c>
      <c r="Q13" s="294">
        <f ca="1">+IF(ISERROR(HLOOKUP($B13,INDIRECT("'Monthly Resource Report'!"&amp;'Reid Validation'!Q$482631&amp;":"&amp;'Reid Validation'!Q$482632),'Reid Validation'!Q$482633,FALSE)),0,HLOOKUP($B13,INDIRECT("'Monthly Resource Report'!"&amp;'Reid Validation'!Q$482631&amp;":"&amp;'Reid Validation'!Q$482632),'Reid Validation'!Q$482633,FALSE))</f>
        <v>60</v>
      </c>
      <c r="R13" s="297">
        <f ca="1">+IF(ISERROR(HLOOKUP($B13,INDIRECT("'Monthly Resource Report'!"&amp;'Reid Validation'!R$482631&amp;":"&amp;'Reid Validation'!R$482632),'Reid Validation'!R$482633,FALSE)),0,HLOOKUP($B13,INDIRECT("'Monthly Resource Report'!"&amp;'Reid Validation'!R$482631&amp;":"&amp;'Reid Validation'!R$482632),'Reid Validation'!R$482633,FALSE))</f>
        <v>0</v>
      </c>
      <c r="S13" s="317">
        <f ca="1">+IF(ISERROR(HLOOKUP($B13,INDIRECT("'Monthly Resource Report'!"&amp;'Reid Validation'!S$482631&amp;":"&amp;'Reid Validation'!S$482632),'Reid Validation'!S$482633,FALSE)),0,HLOOKUP($B13,INDIRECT("'Monthly Resource Report'!"&amp;'Reid Validation'!S$482631&amp;":"&amp;'Reid Validation'!S$482632),'Reid Validation'!S$482633,FALSE))</f>
        <v>0</v>
      </c>
      <c r="T13" s="318">
        <f ca="1">+IF(ISERROR(HLOOKUP($B13,INDIRECT("'Monthly Resource Report'!"&amp;'Reid Validation'!T$482631&amp;":"&amp;'Reid Validation'!T$482632),'Reid Validation'!T$482633,FALSE)),0,HLOOKUP($B13,INDIRECT("'Monthly Resource Report'!"&amp;'Reid Validation'!T$482631&amp;":"&amp;'Reid Validation'!T$482632),'Reid Validation'!T$482633,FALSE))</f>
        <v>0</v>
      </c>
    </row>
    <row r="14" spans="2:20">
      <c r="B14" s="301">
        <v>41609</v>
      </c>
      <c r="C14" s="294">
        <v>45</v>
      </c>
      <c r="D14" s="297">
        <v>0.5</v>
      </c>
      <c r="E14" s="299">
        <v>0.5</v>
      </c>
      <c r="F14" s="295">
        <v>5.07</v>
      </c>
      <c r="G14" s="294">
        <f ca="1">+IF(ISERROR(HLOOKUP($B14,INDIRECT("'Monthly Resource Report'!"&amp;'Reid Validation'!G$482631&amp;":"&amp;'Reid Validation'!G$482632),'Reid Validation'!G$482633,FALSE)),0,HLOOKUP($B14,INDIRECT("'Monthly Resource Report'!"&amp;'Reid Validation'!G$482631&amp;":"&amp;'Reid Validation'!G$482632),'Reid Validation'!G$482633,FALSE))</f>
        <v>0</v>
      </c>
      <c r="H14" s="297">
        <f ca="1">+IF(ISERROR(HLOOKUP($B14,INDIRECT("'Monthly Resource Report'!"&amp;'Reid Validation'!H$482631&amp;":"&amp;'Reid Validation'!H$482632),'Reid Validation'!H$482633,FALSE)),0,HLOOKUP($B14,INDIRECT("'Monthly Resource Report'!"&amp;'Reid Validation'!H$482631&amp;":"&amp;'Reid Validation'!H$482632),'Reid Validation'!H$482633,FALSE))</f>
        <v>0</v>
      </c>
      <c r="I14" s="317">
        <f ca="1">+IF(ISERROR(HLOOKUP($B14,INDIRECT("'Monthly Resource Report'!"&amp;'Reid Validation'!I$482631&amp;":"&amp;'Reid Validation'!I$482632),'Reid Validation'!I$482633,FALSE)),0,HLOOKUP($B14,INDIRECT("'Monthly Resource Report'!"&amp;'Reid Validation'!I$482631&amp;":"&amp;'Reid Validation'!I$482632),'Reid Validation'!I$482633,FALSE))</f>
        <v>0</v>
      </c>
      <c r="J14" s="318">
        <f ca="1">+IF(ISERROR(HLOOKUP($B14,INDIRECT("'Monthly Resource Report'!"&amp;'Reid Validation'!J$482631&amp;":"&amp;'Reid Validation'!J$482632),'Reid Validation'!J$482633,FALSE)),0,HLOOKUP($B14,INDIRECT("'Monthly Resource Report'!"&amp;'Reid Validation'!J$482631&amp;":"&amp;'Reid Validation'!J$482632),'Reid Validation'!J$482633,FALSE))</f>
        <v>0</v>
      </c>
      <c r="L14" s="301">
        <v>41609</v>
      </c>
      <c r="M14" s="294">
        <v>65</v>
      </c>
      <c r="N14" s="297">
        <v>0</v>
      </c>
      <c r="O14" s="299">
        <v>0.7</v>
      </c>
      <c r="P14" s="295">
        <v>0.06</v>
      </c>
      <c r="Q14" s="294">
        <f ca="1">+IF(ISERROR(HLOOKUP($B14,INDIRECT("'Monthly Resource Report'!"&amp;'Reid Validation'!Q$482631&amp;":"&amp;'Reid Validation'!Q$482632),'Reid Validation'!Q$482633,FALSE)),0,HLOOKUP($B14,INDIRECT("'Monthly Resource Report'!"&amp;'Reid Validation'!Q$482631&amp;":"&amp;'Reid Validation'!Q$482632),'Reid Validation'!Q$482633,FALSE))</f>
        <v>65</v>
      </c>
      <c r="R14" s="297">
        <f ca="1">+IF(ISERROR(HLOOKUP($B14,INDIRECT("'Monthly Resource Report'!"&amp;'Reid Validation'!R$482631&amp;":"&amp;'Reid Validation'!R$482632),'Reid Validation'!R$482633,FALSE)),0,HLOOKUP($B14,INDIRECT("'Monthly Resource Report'!"&amp;'Reid Validation'!R$482631&amp;":"&amp;'Reid Validation'!R$482632),'Reid Validation'!R$482633,FALSE))</f>
        <v>0</v>
      </c>
      <c r="S14" s="317">
        <f ca="1">+IF(ISERROR(HLOOKUP($B14,INDIRECT("'Monthly Resource Report'!"&amp;'Reid Validation'!S$482631&amp;":"&amp;'Reid Validation'!S$482632),'Reid Validation'!S$482633,FALSE)),0,HLOOKUP($B14,INDIRECT("'Monthly Resource Report'!"&amp;'Reid Validation'!S$482631&amp;":"&amp;'Reid Validation'!S$482632),'Reid Validation'!S$482633,FALSE))</f>
        <v>0</v>
      </c>
      <c r="T14" s="318">
        <f ca="1">+IF(ISERROR(HLOOKUP($B14,INDIRECT("'Monthly Resource Report'!"&amp;'Reid Validation'!T$482631&amp;":"&amp;'Reid Validation'!T$482632),'Reid Validation'!T$482633,FALSE)),0,HLOOKUP($B14,INDIRECT("'Monthly Resource Report'!"&amp;'Reid Validation'!T$482631&amp;":"&amp;'Reid Validation'!T$482632),'Reid Validation'!T$482633,FALSE))</f>
        <v>0</v>
      </c>
    </row>
    <row r="15" spans="2:20">
      <c r="B15" s="301">
        <v>41640</v>
      </c>
      <c r="C15" s="294">
        <v>45</v>
      </c>
      <c r="D15" s="297">
        <v>0</v>
      </c>
      <c r="E15" s="299">
        <v>0.3</v>
      </c>
      <c r="F15" s="295">
        <v>0.06</v>
      </c>
      <c r="G15" s="294">
        <f ca="1">+IF(ISERROR(HLOOKUP($B15,INDIRECT("'Monthly Resource Report'!"&amp;'Reid Validation'!G$482631&amp;":"&amp;'Reid Validation'!G$482632),'Reid Validation'!G$482633,FALSE)),0,HLOOKUP($B15,INDIRECT("'Monthly Resource Report'!"&amp;'Reid Validation'!G$482631&amp;":"&amp;'Reid Validation'!G$482632),'Reid Validation'!G$482633,FALSE))</f>
        <v>45</v>
      </c>
      <c r="H15" s="297">
        <f ca="1">+IF(ISERROR(HLOOKUP($B15,INDIRECT("'Monthly Resource Report'!"&amp;'Reid Validation'!H$482631&amp;":"&amp;'Reid Validation'!H$482632),'Reid Validation'!H$482633,FALSE)),0,HLOOKUP($B15,INDIRECT("'Monthly Resource Report'!"&amp;'Reid Validation'!H$482631&amp;":"&amp;'Reid Validation'!H$482632),'Reid Validation'!H$482633,FALSE))</f>
        <v>0</v>
      </c>
      <c r="I15" s="317">
        <f ca="1">+IF(ISERROR(HLOOKUP($B15,INDIRECT("'Monthly Resource Report'!"&amp;'Reid Validation'!I$482631&amp;":"&amp;'Reid Validation'!I$482632),'Reid Validation'!I$482633,FALSE)),0,HLOOKUP($B15,INDIRECT("'Monthly Resource Report'!"&amp;'Reid Validation'!I$482631&amp;":"&amp;'Reid Validation'!I$482632),'Reid Validation'!I$482633,FALSE))</f>
        <v>0</v>
      </c>
      <c r="J15" s="318">
        <f ca="1">+IF(ISERROR(HLOOKUP($B15,INDIRECT("'Monthly Resource Report'!"&amp;'Reid Validation'!J$482631&amp;":"&amp;'Reid Validation'!J$482632),'Reid Validation'!J$482633,FALSE)),0,HLOOKUP($B15,INDIRECT("'Monthly Resource Report'!"&amp;'Reid Validation'!J$482631&amp;":"&amp;'Reid Validation'!J$482632),'Reid Validation'!J$482633,FALSE))</f>
        <v>0</v>
      </c>
      <c r="L15" s="301">
        <v>41640</v>
      </c>
      <c r="M15" s="294">
        <v>65</v>
      </c>
      <c r="N15" s="297">
        <v>0</v>
      </c>
      <c r="O15" s="299">
        <v>0.7</v>
      </c>
      <c r="P15" s="295">
        <v>0.06</v>
      </c>
      <c r="Q15" s="294">
        <f ca="1">+IF(ISERROR(HLOOKUP($B15,INDIRECT("'Monthly Resource Report'!"&amp;'Reid Validation'!Q$482631&amp;":"&amp;'Reid Validation'!Q$482632),'Reid Validation'!Q$482633,FALSE)),0,HLOOKUP($B15,INDIRECT("'Monthly Resource Report'!"&amp;'Reid Validation'!Q$482631&amp;":"&amp;'Reid Validation'!Q$482632),'Reid Validation'!Q$482633,FALSE))</f>
        <v>65</v>
      </c>
      <c r="R15" s="297">
        <f ca="1">+IF(ISERROR(HLOOKUP($B15,INDIRECT("'Monthly Resource Report'!"&amp;'Reid Validation'!R$482631&amp;":"&amp;'Reid Validation'!R$482632),'Reid Validation'!R$482633,FALSE)),0,HLOOKUP($B15,INDIRECT("'Monthly Resource Report'!"&amp;'Reid Validation'!R$482631&amp;":"&amp;'Reid Validation'!R$482632),'Reid Validation'!R$482633,FALSE))</f>
        <v>0</v>
      </c>
      <c r="S15" s="317">
        <f ca="1">+IF(ISERROR(HLOOKUP($B15,INDIRECT("'Monthly Resource Report'!"&amp;'Reid Validation'!S$482631&amp;":"&amp;'Reid Validation'!S$482632),'Reid Validation'!S$482633,FALSE)),0,HLOOKUP($B15,INDIRECT("'Monthly Resource Report'!"&amp;'Reid Validation'!S$482631&amp;":"&amp;'Reid Validation'!S$482632),'Reid Validation'!S$482633,FALSE))</f>
        <v>0</v>
      </c>
      <c r="T15" s="318">
        <f ca="1">+IF(ISERROR(HLOOKUP($B15,INDIRECT("'Monthly Resource Report'!"&amp;'Reid Validation'!T$482631&amp;":"&amp;'Reid Validation'!T$482632),'Reid Validation'!T$482633,FALSE)),0,HLOOKUP($B15,INDIRECT("'Monthly Resource Report'!"&amp;'Reid Validation'!T$482631&amp;":"&amp;'Reid Validation'!T$482632),'Reid Validation'!T$482633,FALSE))</f>
        <v>0</v>
      </c>
    </row>
    <row r="16" spans="2:20">
      <c r="B16" s="301">
        <v>41671</v>
      </c>
      <c r="C16" s="294">
        <v>45</v>
      </c>
      <c r="D16" s="297">
        <v>0</v>
      </c>
      <c r="E16" s="299">
        <v>0.3</v>
      </c>
      <c r="F16" s="295">
        <v>0.06</v>
      </c>
      <c r="G16" s="294">
        <f ca="1">+IF(ISERROR(HLOOKUP($B16,INDIRECT("'Monthly Resource Report'!"&amp;'Reid Validation'!G$482631&amp;":"&amp;'Reid Validation'!G$482632),'Reid Validation'!G$482633,FALSE)),0,HLOOKUP($B16,INDIRECT("'Monthly Resource Report'!"&amp;'Reid Validation'!G$482631&amp;":"&amp;'Reid Validation'!G$482632),'Reid Validation'!G$482633,FALSE))</f>
        <v>45</v>
      </c>
      <c r="H16" s="297">
        <f ca="1">+IF(ISERROR(HLOOKUP($B16,INDIRECT("'Monthly Resource Report'!"&amp;'Reid Validation'!H$482631&amp;":"&amp;'Reid Validation'!H$482632),'Reid Validation'!H$482633,FALSE)),0,HLOOKUP($B16,INDIRECT("'Monthly Resource Report'!"&amp;'Reid Validation'!H$482631&amp;":"&amp;'Reid Validation'!H$482632),'Reid Validation'!H$482633,FALSE))</f>
        <v>0</v>
      </c>
      <c r="I16" s="317">
        <f ca="1">+IF(ISERROR(HLOOKUP($B16,INDIRECT("'Monthly Resource Report'!"&amp;'Reid Validation'!I$482631&amp;":"&amp;'Reid Validation'!I$482632),'Reid Validation'!I$482633,FALSE)),0,HLOOKUP($B16,INDIRECT("'Monthly Resource Report'!"&amp;'Reid Validation'!I$482631&amp;":"&amp;'Reid Validation'!I$482632),'Reid Validation'!I$482633,FALSE))</f>
        <v>0</v>
      </c>
      <c r="J16" s="318">
        <f ca="1">+IF(ISERROR(HLOOKUP($B16,INDIRECT("'Monthly Resource Report'!"&amp;'Reid Validation'!J$482631&amp;":"&amp;'Reid Validation'!J$482632),'Reid Validation'!J$482633,FALSE)),0,HLOOKUP($B16,INDIRECT("'Monthly Resource Report'!"&amp;'Reid Validation'!J$482631&amp;":"&amp;'Reid Validation'!J$482632),'Reid Validation'!J$482633,FALSE))</f>
        <v>0</v>
      </c>
      <c r="L16" s="301">
        <v>41671</v>
      </c>
      <c r="M16" s="294">
        <v>65</v>
      </c>
      <c r="N16" s="297">
        <v>0</v>
      </c>
      <c r="O16" s="299">
        <v>0.7</v>
      </c>
      <c r="P16" s="295">
        <v>0.06</v>
      </c>
      <c r="Q16" s="294">
        <f ca="1">+IF(ISERROR(HLOOKUP($B16,INDIRECT("'Monthly Resource Report'!"&amp;'Reid Validation'!Q$482631&amp;":"&amp;'Reid Validation'!Q$482632),'Reid Validation'!Q$482633,FALSE)),0,HLOOKUP($B16,INDIRECT("'Monthly Resource Report'!"&amp;'Reid Validation'!Q$482631&amp;":"&amp;'Reid Validation'!Q$482632),'Reid Validation'!Q$482633,FALSE))</f>
        <v>65</v>
      </c>
      <c r="R16" s="297">
        <f ca="1">+IF(ISERROR(HLOOKUP($B16,INDIRECT("'Monthly Resource Report'!"&amp;'Reid Validation'!R$482631&amp;":"&amp;'Reid Validation'!R$482632),'Reid Validation'!R$482633,FALSE)),0,HLOOKUP($B16,INDIRECT("'Monthly Resource Report'!"&amp;'Reid Validation'!R$482631&amp;":"&amp;'Reid Validation'!R$482632),'Reid Validation'!R$482633,FALSE))</f>
        <v>0</v>
      </c>
      <c r="S16" s="317">
        <f ca="1">+IF(ISERROR(HLOOKUP($B16,INDIRECT("'Monthly Resource Report'!"&amp;'Reid Validation'!S$482631&amp;":"&amp;'Reid Validation'!S$482632),'Reid Validation'!S$482633,FALSE)),0,HLOOKUP($B16,INDIRECT("'Monthly Resource Report'!"&amp;'Reid Validation'!S$482631&amp;":"&amp;'Reid Validation'!S$482632),'Reid Validation'!S$482633,FALSE))</f>
        <v>0</v>
      </c>
      <c r="T16" s="318">
        <f ca="1">+IF(ISERROR(HLOOKUP($B16,INDIRECT("'Monthly Resource Report'!"&amp;'Reid Validation'!T$482631&amp;":"&amp;'Reid Validation'!T$482632),'Reid Validation'!T$482633,FALSE)),0,HLOOKUP($B16,INDIRECT("'Monthly Resource Report'!"&amp;'Reid Validation'!T$482631&amp;":"&amp;'Reid Validation'!T$482632),'Reid Validation'!T$482633,FALSE))</f>
        <v>0</v>
      </c>
    </row>
    <row r="17" spans="2:20">
      <c r="B17" s="301">
        <v>41699</v>
      </c>
      <c r="C17" s="294">
        <v>45</v>
      </c>
      <c r="D17" s="297">
        <v>0</v>
      </c>
      <c r="E17" s="299">
        <v>0.3</v>
      </c>
      <c r="F17" s="295">
        <v>0.06</v>
      </c>
      <c r="G17" s="294">
        <f ca="1">+IF(ISERROR(HLOOKUP($B17,INDIRECT("'Monthly Resource Report'!"&amp;'Reid Validation'!G$482631&amp;":"&amp;'Reid Validation'!G$482632),'Reid Validation'!G$482633,FALSE)),0,HLOOKUP($B17,INDIRECT("'Monthly Resource Report'!"&amp;'Reid Validation'!G$482631&amp;":"&amp;'Reid Validation'!G$482632),'Reid Validation'!G$482633,FALSE))</f>
        <v>0</v>
      </c>
      <c r="H17" s="297">
        <f ca="1">+IF(ISERROR(HLOOKUP($B17,INDIRECT("'Monthly Resource Report'!"&amp;'Reid Validation'!H$482631&amp;":"&amp;'Reid Validation'!H$482632),'Reid Validation'!H$482633,FALSE)),0,HLOOKUP($B17,INDIRECT("'Monthly Resource Report'!"&amp;'Reid Validation'!H$482631&amp;":"&amp;'Reid Validation'!H$482632),'Reid Validation'!H$482633,FALSE))</f>
        <v>0</v>
      </c>
      <c r="I17" s="317">
        <f ca="1">+IF(ISERROR(HLOOKUP($B17,INDIRECT("'Monthly Resource Report'!"&amp;'Reid Validation'!I$482631&amp;":"&amp;'Reid Validation'!I$482632),'Reid Validation'!I$482633,FALSE)),0,HLOOKUP($B17,INDIRECT("'Monthly Resource Report'!"&amp;'Reid Validation'!I$482631&amp;":"&amp;'Reid Validation'!I$482632),'Reid Validation'!I$482633,FALSE))</f>
        <v>0</v>
      </c>
      <c r="J17" s="318">
        <f ca="1">+IF(ISERROR(HLOOKUP($B17,INDIRECT("'Monthly Resource Report'!"&amp;'Reid Validation'!J$482631&amp;":"&amp;'Reid Validation'!J$482632),'Reid Validation'!J$482633,FALSE)),0,HLOOKUP($B17,INDIRECT("'Monthly Resource Report'!"&amp;'Reid Validation'!J$482631&amp;":"&amp;'Reid Validation'!J$482632),'Reid Validation'!J$482633,FALSE))</f>
        <v>0</v>
      </c>
      <c r="L17" s="301">
        <v>41699</v>
      </c>
      <c r="M17" s="294">
        <v>65</v>
      </c>
      <c r="N17" s="297">
        <v>0</v>
      </c>
      <c r="O17" s="299">
        <v>0.7</v>
      </c>
      <c r="P17" s="295">
        <v>0.06</v>
      </c>
      <c r="Q17" s="294">
        <f ca="1">+IF(ISERROR(HLOOKUP($B17,INDIRECT("'Monthly Resource Report'!"&amp;'Reid Validation'!Q$482631&amp;":"&amp;'Reid Validation'!Q$482632),'Reid Validation'!Q$482633,FALSE)),0,HLOOKUP($B17,INDIRECT("'Monthly Resource Report'!"&amp;'Reid Validation'!Q$482631&amp;":"&amp;'Reid Validation'!Q$482632),'Reid Validation'!Q$482633,FALSE))</f>
        <v>65</v>
      </c>
      <c r="R17" s="297">
        <f ca="1">+IF(ISERROR(HLOOKUP($B17,INDIRECT("'Monthly Resource Report'!"&amp;'Reid Validation'!R$482631&amp;":"&amp;'Reid Validation'!R$482632),'Reid Validation'!R$482633,FALSE)),0,HLOOKUP($B17,INDIRECT("'Monthly Resource Report'!"&amp;'Reid Validation'!R$482631&amp;":"&amp;'Reid Validation'!R$482632),'Reid Validation'!R$482633,FALSE))</f>
        <v>0</v>
      </c>
      <c r="S17" s="317">
        <f ca="1">+IF(ISERROR(HLOOKUP($B17,INDIRECT("'Monthly Resource Report'!"&amp;'Reid Validation'!S$482631&amp;":"&amp;'Reid Validation'!S$482632),'Reid Validation'!S$482633,FALSE)),0,HLOOKUP($B17,INDIRECT("'Monthly Resource Report'!"&amp;'Reid Validation'!S$482631&amp;":"&amp;'Reid Validation'!S$482632),'Reid Validation'!S$482633,FALSE))</f>
        <v>0</v>
      </c>
      <c r="T17" s="318">
        <f ca="1">+IF(ISERROR(HLOOKUP($B17,INDIRECT("'Monthly Resource Report'!"&amp;'Reid Validation'!T$482631&amp;":"&amp;'Reid Validation'!T$482632),'Reid Validation'!T$482633,FALSE)),0,HLOOKUP($B17,INDIRECT("'Monthly Resource Report'!"&amp;'Reid Validation'!T$482631&amp;":"&amp;'Reid Validation'!T$482632),'Reid Validation'!T$482633,FALSE))</f>
        <v>0</v>
      </c>
    </row>
    <row r="18" spans="2:20">
      <c r="B18" s="301">
        <v>41730</v>
      </c>
      <c r="C18" s="294">
        <v>45</v>
      </c>
      <c r="D18" s="297">
        <v>0</v>
      </c>
      <c r="E18" s="299">
        <v>0.3</v>
      </c>
      <c r="F18" s="295">
        <v>0.06</v>
      </c>
      <c r="G18" s="294">
        <f ca="1">+IF(ISERROR(HLOOKUP($B18,INDIRECT("'Monthly Resource Report'!"&amp;'Reid Validation'!G$482631&amp;":"&amp;'Reid Validation'!G$482632),'Reid Validation'!G$482633,FALSE)),0,HLOOKUP($B18,INDIRECT("'Monthly Resource Report'!"&amp;'Reid Validation'!G$482631&amp;":"&amp;'Reid Validation'!G$482632),'Reid Validation'!G$482633,FALSE))</f>
        <v>0</v>
      </c>
      <c r="H18" s="297">
        <f ca="1">+IF(ISERROR(HLOOKUP($B18,INDIRECT("'Monthly Resource Report'!"&amp;'Reid Validation'!H$482631&amp;":"&amp;'Reid Validation'!H$482632),'Reid Validation'!H$482633,FALSE)),0,HLOOKUP($B18,INDIRECT("'Monthly Resource Report'!"&amp;'Reid Validation'!H$482631&amp;":"&amp;'Reid Validation'!H$482632),'Reid Validation'!H$482633,FALSE))</f>
        <v>0</v>
      </c>
      <c r="I18" s="317">
        <f ca="1">+IF(ISERROR(HLOOKUP($B18,INDIRECT("'Monthly Resource Report'!"&amp;'Reid Validation'!I$482631&amp;":"&amp;'Reid Validation'!I$482632),'Reid Validation'!I$482633,FALSE)),0,HLOOKUP($B18,INDIRECT("'Monthly Resource Report'!"&amp;'Reid Validation'!I$482631&amp;":"&amp;'Reid Validation'!I$482632),'Reid Validation'!I$482633,FALSE))</f>
        <v>0</v>
      </c>
      <c r="J18" s="318">
        <f ca="1">+IF(ISERROR(HLOOKUP($B18,INDIRECT("'Monthly Resource Report'!"&amp;'Reid Validation'!J$482631&amp;":"&amp;'Reid Validation'!J$482632),'Reid Validation'!J$482633,FALSE)),0,HLOOKUP($B18,INDIRECT("'Monthly Resource Report'!"&amp;'Reid Validation'!J$482631&amp;":"&amp;'Reid Validation'!J$482632),'Reid Validation'!J$482633,FALSE))</f>
        <v>0</v>
      </c>
      <c r="L18" s="301">
        <v>41730</v>
      </c>
      <c r="M18" s="294">
        <v>65</v>
      </c>
      <c r="N18" s="297">
        <v>0</v>
      </c>
      <c r="O18" s="299">
        <v>0.7</v>
      </c>
      <c r="P18" s="295">
        <v>0.06</v>
      </c>
      <c r="Q18" s="294">
        <f ca="1">+IF(ISERROR(HLOOKUP($B18,INDIRECT("'Monthly Resource Report'!"&amp;'Reid Validation'!Q$482631&amp;":"&amp;'Reid Validation'!Q$482632),'Reid Validation'!Q$482633,FALSE)),0,HLOOKUP($B18,INDIRECT("'Monthly Resource Report'!"&amp;'Reid Validation'!Q$482631&amp;":"&amp;'Reid Validation'!Q$482632),'Reid Validation'!Q$482633,FALSE))</f>
        <v>65</v>
      </c>
      <c r="R18" s="297">
        <f ca="1">+IF(ISERROR(HLOOKUP($B18,INDIRECT("'Monthly Resource Report'!"&amp;'Reid Validation'!R$482631&amp;":"&amp;'Reid Validation'!R$482632),'Reid Validation'!R$482633,FALSE)),0,HLOOKUP($B18,INDIRECT("'Monthly Resource Report'!"&amp;'Reid Validation'!R$482631&amp;":"&amp;'Reid Validation'!R$482632),'Reid Validation'!R$482633,FALSE))</f>
        <v>0</v>
      </c>
      <c r="S18" s="317">
        <f ca="1">+IF(ISERROR(HLOOKUP($B18,INDIRECT("'Monthly Resource Report'!"&amp;'Reid Validation'!S$482631&amp;":"&amp;'Reid Validation'!S$482632),'Reid Validation'!S$482633,FALSE)),0,HLOOKUP($B18,INDIRECT("'Monthly Resource Report'!"&amp;'Reid Validation'!S$482631&amp;":"&amp;'Reid Validation'!S$482632),'Reid Validation'!S$482633,FALSE))</f>
        <v>0</v>
      </c>
      <c r="T18" s="318">
        <f ca="1">+IF(ISERROR(HLOOKUP($B18,INDIRECT("'Monthly Resource Report'!"&amp;'Reid Validation'!T$482631&amp;":"&amp;'Reid Validation'!T$482632),'Reid Validation'!T$482633,FALSE)),0,HLOOKUP($B18,INDIRECT("'Monthly Resource Report'!"&amp;'Reid Validation'!T$482631&amp;":"&amp;'Reid Validation'!T$482632),'Reid Validation'!T$482633,FALSE))</f>
        <v>0</v>
      </c>
    </row>
    <row r="19" spans="2:20">
      <c r="B19" s="301">
        <v>41760</v>
      </c>
      <c r="C19" s="294">
        <v>45</v>
      </c>
      <c r="D19" s="297">
        <v>0</v>
      </c>
      <c r="E19" s="299">
        <v>0.3</v>
      </c>
      <c r="F19" s="295">
        <v>0.06</v>
      </c>
      <c r="G19" s="294">
        <f ca="1">+IF(ISERROR(HLOOKUP($B19,INDIRECT("'Monthly Resource Report'!"&amp;'Reid Validation'!G$482631&amp;":"&amp;'Reid Validation'!G$482632),'Reid Validation'!G$482633,FALSE)),0,HLOOKUP($B19,INDIRECT("'Monthly Resource Report'!"&amp;'Reid Validation'!G$482631&amp;":"&amp;'Reid Validation'!G$482632),'Reid Validation'!G$482633,FALSE))</f>
        <v>0</v>
      </c>
      <c r="H19" s="297">
        <f ca="1">+IF(ISERROR(HLOOKUP($B19,INDIRECT("'Monthly Resource Report'!"&amp;'Reid Validation'!H$482631&amp;":"&amp;'Reid Validation'!H$482632),'Reid Validation'!H$482633,FALSE)),0,HLOOKUP($B19,INDIRECT("'Monthly Resource Report'!"&amp;'Reid Validation'!H$482631&amp;":"&amp;'Reid Validation'!H$482632),'Reid Validation'!H$482633,FALSE))</f>
        <v>0</v>
      </c>
      <c r="I19" s="317">
        <f ca="1">+IF(ISERROR(HLOOKUP($B19,INDIRECT("'Monthly Resource Report'!"&amp;'Reid Validation'!I$482631&amp;":"&amp;'Reid Validation'!I$482632),'Reid Validation'!I$482633,FALSE)),0,HLOOKUP($B19,INDIRECT("'Monthly Resource Report'!"&amp;'Reid Validation'!I$482631&amp;":"&amp;'Reid Validation'!I$482632),'Reid Validation'!I$482633,FALSE))</f>
        <v>0</v>
      </c>
      <c r="J19" s="318">
        <f ca="1">+IF(ISERROR(HLOOKUP($B19,INDIRECT("'Monthly Resource Report'!"&amp;'Reid Validation'!J$482631&amp;":"&amp;'Reid Validation'!J$482632),'Reid Validation'!J$482633,FALSE)),0,HLOOKUP($B19,INDIRECT("'Monthly Resource Report'!"&amp;'Reid Validation'!J$482631&amp;":"&amp;'Reid Validation'!J$482632),'Reid Validation'!J$482633,FALSE))</f>
        <v>0</v>
      </c>
      <c r="L19" s="301">
        <v>41760</v>
      </c>
      <c r="M19" s="294">
        <v>60</v>
      </c>
      <c r="N19" s="297">
        <v>0</v>
      </c>
      <c r="O19" s="299">
        <v>0.7</v>
      </c>
      <c r="P19" s="295">
        <v>0.06</v>
      </c>
      <c r="Q19" s="294">
        <f ca="1">+IF(ISERROR(HLOOKUP($B19,INDIRECT("'Monthly Resource Report'!"&amp;'Reid Validation'!Q$482631&amp;":"&amp;'Reid Validation'!Q$482632),'Reid Validation'!Q$482633,FALSE)),0,HLOOKUP($B19,INDIRECT("'Monthly Resource Report'!"&amp;'Reid Validation'!Q$482631&amp;":"&amp;'Reid Validation'!Q$482632),'Reid Validation'!Q$482633,FALSE))</f>
        <v>60</v>
      </c>
      <c r="R19" s="297">
        <f ca="1">+IF(ISERROR(HLOOKUP($B19,INDIRECT("'Monthly Resource Report'!"&amp;'Reid Validation'!R$482631&amp;":"&amp;'Reid Validation'!R$482632),'Reid Validation'!R$482633,FALSE)),0,HLOOKUP($B19,INDIRECT("'Monthly Resource Report'!"&amp;'Reid Validation'!R$482631&amp;":"&amp;'Reid Validation'!R$482632),'Reid Validation'!R$482633,FALSE))</f>
        <v>0</v>
      </c>
      <c r="S19" s="317">
        <f ca="1">+IF(ISERROR(HLOOKUP($B19,INDIRECT("'Monthly Resource Report'!"&amp;'Reid Validation'!S$482631&amp;":"&amp;'Reid Validation'!S$482632),'Reid Validation'!S$482633,FALSE)),0,HLOOKUP($B19,INDIRECT("'Monthly Resource Report'!"&amp;'Reid Validation'!S$482631&amp;":"&amp;'Reid Validation'!S$482632),'Reid Validation'!S$482633,FALSE))</f>
        <v>0</v>
      </c>
      <c r="T19" s="318">
        <f ca="1">+IF(ISERROR(HLOOKUP($B19,INDIRECT("'Monthly Resource Report'!"&amp;'Reid Validation'!T$482631&amp;":"&amp;'Reid Validation'!T$482632),'Reid Validation'!T$482633,FALSE)),0,HLOOKUP($B19,INDIRECT("'Monthly Resource Report'!"&amp;'Reid Validation'!T$482631&amp;":"&amp;'Reid Validation'!T$482632),'Reid Validation'!T$482633,FALSE))</f>
        <v>0</v>
      </c>
    </row>
    <row r="20" spans="2:20">
      <c r="B20" s="301">
        <v>41791</v>
      </c>
      <c r="C20" s="294">
        <v>45</v>
      </c>
      <c r="D20" s="297">
        <v>0</v>
      </c>
      <c r="E20" s="299">
        <v>0.3</v>
      </c>
      <c r="F20" s="295">
        <v>0.06</v>
      </c>
      <c r="G20" s="294">
        <f ca="1">+IF(ISERROR(HLOOKUP($B20,INDIRECT("'Monthly Resource Report'!"&amp;'Reid Validation'!G$482631&amp;":"&amp;'Reid Validation'!G$482632),'Reid Validation'!G$482633,FALSE)),0,HLOOKUP($B20,INDIRECT("'Monthly Resource Report'!"&amp;'Reid Validation'!G$482631&amp;":"&amp;'Reid Validation'!G$482632),'Reid Validation'!G$482633,FALSE))</f>
        <v>0</v>
      </c>
      <c r="H20" s="297">
        <f ca="1">+IF(ISERROR(HLOOKUP($B20,INDIRECT("'Monthly Resource Report'!"&amp;'Reid Validation'!H$482631&amp;":"&amp;'Reid Validation'!H$482632),'Reid Validation'!H$482633,FALSE)),0,HLOOKUP($B20,INDIRECT("'Monthly Resource Report'!"&amp;'Reid Validation'!H$482631&amp;":"&amp;'Reid Validation'!H$482632),'Reid Validation'!H$482633,FALSE))</f>
        <v>0</v>
      </c>
      <c r="I20" s="317">
        <f ca="1">+IF(ISERROR(HLOOKUP($B20,INDIRECT("'Monthly Resource Report'!"&amp;'Reid Validation'!I$482631&amp;":"&amp;'Reid Validation'!I$482632),'Reid Validation'!I$482633,FALSE)),0,HLOOKUP($B20,INDIRECT("'Monthly Resource Report'!"&amp;'Reid Validation'!I$482631&amp;":"&amp;'Reid Validation'!I$482632),'Reid Validation'!I$482633,FALSE))</f>
        <v>0</v>
      </c>
      <c r="J20" s="318">
        <f ca="1">+IF(ISERROR(HLOOKUP($B20,INDIRECT("'Monthly Resource Report'!"&amp;'Reid Validation'!J$482631&amp;":"&amp;'Reid Validation'!J$482632),'Reid Validation'!J$482633,FALSE)),0,HLOOKUP($B20,INDIRECT("'Monthly Resource Report'!"&amp;'Reid Validation'!J$482631&amp;":"&amp;'Reid Validation'!J$482632),'Reid Validation'!J$482633,FALSE))</f>
        <v>0</v>
      </c>
      <c r="L20" s="301">
        <v>41791</v>
      </c>
      <c r="M20" s="294">
        <v>60</v>
      </c>
      <c r="N20" s="297">
        <v>0</v>
      </c>
      <c r="O20" s="299">
        <v>0.7</v>
      </c>
      <c r="P20" s="295">
        <v>0.06</v>
      </c>
      <c r="Q20" s="294">
        <f ca="1">+IF(ISERROR(HLOOKUP($B20,INDIRECT("'Monthly Resource Report'!"&amp;'Reid Validation'!Q$482631&amp;":"&amp;'Reid Validation'!Q$482632),'Reid Validation'!Q$482633,FALSE)),0,HLOOKUP($B20,INDIRECT("'Monthly Resource Report'!"&amp;'Reid Validation'!Q$482631&amp;":"&amp;'Reid Validation'!Q$482632),'Reid Validation'!Q$482633,FALSE))</f>
        <v>60</v>
      </c>
      <c r="R20" s="297">
        <f ca="1">+IF(ISERROR(HLOOKUP($B20,INDIRECT("'Monthly Resource Report'!"&amp;'Reid Validation'!R$482631&amp;":"&amp;'Reid Validation'!R$482632),'Reid Validation'!R$482633,FALSE)),0,HLOOKUP($B20,INDIRECT("'Monthly Resource Report'!"&amp;'Reid Validation'!R$482631&amp;":"&amp;'Reid Validation'!R$482632),'Reid Validation'!R$482633,FALSE))</f>
        <v>0</v>
      </c>
      <c r="S20" s="317">
        <f ca="1">+IF(ISERROR(HLOOKUP($B20,INDIRECT("'Monthly Resource Report'!"&amp;'Reid Validation'!S$482631&amp;":"&amp;'Reid Validation'!S$482632),'Reid Validation'!S$482633,FALSE)),0,HLOOKUP($B20,INDIRECT("'Monthly Resource Report'!"&amp;'Reid Validation'!S$482631&amp;":"&amp;'Reid Validation'!S$482632),'Reid Validation'!S$482633,FALSE))</f>
        <v>0</v>
      </c>
      <c r="T20" s="318">
        <f ca="1">+IF(ISERROR(HLOOKUP($B20,INDIRECT("'Monthly Resource Report'!"&amp;'Reid Validation'!T$482631&amp;":"&amp;'Reid Validation'!T$482632),'Reid Validation'!T$482633,FALSE)),0,HLOOKUP($B20,INDIRECT("'Monthly Resource Report'!"&amp;'Reid Validation'!T$482631&amp;":"&amp;'Reid Validation'!T$482632),'Reid Validation'!T$482633,FALSE))</f>
        <v>0</v>
      </c>
    </row>
    <row r="21" spans="2:20">
      <c r="B21" s="301">
        <v>41821</v>
      </c>
      <c r="C21" s="294">
        <v>45</v>
      </c>
      <c r="D21" s="297">
        <v>0</v>
      </c>
      <c r="E21" s="299">
        <v>0.3</v>
      </c>
      <c r="F21" s="295">
        <v>0.06</v>
      </c>
      <c r="G21" s="294">
        <f ca="1">+IF(ISERROR(HLOOKUP($B21,INDIRECT("'Monthly Resource Report'!"&amp;'Reid Validation'!G$482631&amp;":"&amp;'Reid Validation'!G$482632),'Reid Validation'!G$482633,FALSE)),0,HLOOKUP($B21,INDIRECT("'Monthly Resource Report'!"&amp;'Reid Validation'!G$482631&amp;":"&amp;'Reid Validation'!G$482632),'Reid Validation'!G$482633,FALSE))</f>
        <v>45</v>
      </c>
      <c r="H21" s="297">
        <f ca="1">+IF(ISERROR(HLOOKUP($B21,INDIRECT("'Monthly Resource Report'!"&amp;'Reid Validation'!H$482631&amp;":"&amp;'Reid Validation'!H$482632),'Reid Validation'!H$482633,FALSE)),0,HLOOKUP($B21,INDIRECT("'Monthly Resource Report'!"&amp;'Reid Validation'!H$482631&amp;":"&amp;'Reid Validation'!H$482632),'Reid Validation'!H$482633,FALSE))</f>
        <v>0</v>
      </c>
      <c r="I21" s="317">
        <f ca="1">+IF(ISERROR(HLOOKUP($B21,INDIRECT("'Monthly Resource Report'!"&amp;'Reid Validation'!I$482631&amp;":"&amp;'Reid Validation'!I$482632),'Reid Validation'!I$482633,FALSE)),0,HLOOKUP($B21,INDIRECT("'Monthly Resource Report'!"&amp;'Reid Validation'!I$482631&amp;":"&amp;'Reid Validation'!I$482632),'Reid Validation'!I$482633,FALSE))</f>
        <v>0</v>
      </c>
      <c r="J21" s="318">
        <f ca="1">+IF(ISERROR(HLOOKUP($B21,INDIRECT("'Monthly Resource Report'!"&amp;'Reid Validation'!J$482631&amp;":"&amp;'Reid Validation'!J$482632),'Reid Validation'!J$482633,FALSE)),0,HLOOKUP($B21,INDIRECT("'Monthly Resource Report'!"&amp;'Reid Validation'!J$482631&amp;":"&amp;'Reid Validation'!J$482632),'Reid Validation'!J$482633,FALSE))</f>
        <v>0</v>
      </c>
      <c r="L21" s="301">
        <v>41821</v>
      </c>
      <c r="M21" s="294">
        <v>58</v>
      </c>
      <c r="N21" s="297">
        <v>0</v>
      </c>
      <c r="O21" s="299">
        <v>0.7</v>
      </c>
      <c r="P21" s="295">
        <v>0.06</v>
      </c>
      <c r="Q21" s="294">
        <f ca="1">+IF(ISERROR(HLOOKUP($B21,INDIRECT("'Monthly Resource Report'!"&amp;'Reid Validation'!Q$482631&amp;":"&amp;'Reid Validation'!Q$482632),'Reid Validation'!Q$482633,FALSE)),0,HLOOKUP($B21,INDIRECT("'Monthly Resource Report'!"&amp;'Reid Validation'!Q$482631&amp;":"&amp;'Reid Validation'!Q$482632),'Reid Validation'!Q$482633,FALSE))</f>
        <v>58</v>
      </c>
      <c r="R21" s="297">
        <f ca="1">+IF(ISERROR(HLOOKUP($B21,INDIRECT("'Monthly Resource Report'!"&amp;'Reid Validation'!R$482631&amp;":"&amp;'Reid Validation'!R$482632),'Reid Validation'!R$482633,FALSE)),0,HLOOKUP($B21,INDIRECT("'Monthly Resource Report'!"&amp;'Reid Validation'!R$482631&amp;":"&amp;'Reid Validation'!R$482632),'Reid Validation'!R$482633,FALSE))</f>
        <v>0</v>
      </c>
      <c r="S21" s="317">
        <f ca="1">+IF(ISERROR(HLOOKUP($B21,INDIRECT("'Monthly Resource Report'!"&amp;'Reid Validation'!S$482631&amp;":"&amp;'Reid Validation'!S$482632),'Reid Validation'!S$482633,FALSE)),0,HLOOKUP($B21,INDIRECT("'Monthly Resource Report'!"&amp;'Reid Validation'!S$482631&amp;":"&amp;'Reid Validation'!S$482632),'Reid Validation'!S$482633,FALSE))</f>
        <v>0</v>
      </c>
      <c r="T21" s="318">
        <f ca="1">+IF(ISERROR(HLOOKUP($B21,INDIRECT("'Monthly Resource Report'!"&amp;'Reid Validation'!T$482631&amp;":"&amp;'Reid Validation'!T$482632),'Reid Validation'!T$482633,FALSE)),0,HLOOKUP($B21,INDIRECT("'Monthly Resource Report'!"&amp;'Reid Validation'!T$482631&amp;":"&amp;'Reid Validation'!T$482632),'Reid Validation'!T$482633,FALSE))</f>
        <v>0</v>
      </c>
    </row>
    <row r="22" spans="2:20">
      <c r="B22" s="301">
        <v>41852</v>
      </c>
      <c r="C22" s="294">
        <v>45</v>
      </c>
      <c r="D22" s="297">
        <v>0</v>
      </c>
      <c r="E22" s="299">
        <v>0.3</v>
      </c>
      <c r="F22" s="295">
        <v>0.06</v>
      </c>
      <c r="G22" s="294">
        <f ca="1">+IF(ISERROR(HLOOKUP($B22,INDIRECT("'Monthly Resource Report'!"&amp;'Reid Validation'!G$482631&amp;":"&amp;'Reid Validation'!G$482632),'Reid Validation'!G$482633,FALSE)),0,HLOOKUP($B22,INDIRECT("'Monthly Resource Report'!"&amp;'Reid Validation'!G$482631&amp;":"&amp;'Reid Validation'!G$482632),'Reid Validation'!G$482633,FALSE))</f>
        <v>45</v>
      </c>
      <c r="H22" s="297">
        <f ca="1">+IF(ISERROR(HLOOKUP($B22,INDIRECT("'Monthly Resource Report'!"&amp;'Reid Validation'!H$482631&amp;":"&amp;'Reid Validation'!H$482632),'Reid Validation'!H$482633,FALSE)),0,HLOOKUP($B22,INDIRECT("'Monthly Resource Report'!"&amp;'Reid Validation'!H$482631&amp;":"&amp;'Reid Validation'!H$482632),'Reid Validation'!H$482633,FALSE))</f>
        <v>0</v>
      </c>
      <c r="I22" s="317">
        <f ca="1">+IF(ISERROR(HLOOKUP($B22,INDIRECT("'Monthly Resource Report'!"&amp;'Reid Validation'!I$482631&amp;":"&amp;'Reid Validation'!I$482632),'Reid Validation'!I$482633,FALSE)),0,HLOOKUP($B22,INDIRECT("'Monthly Resource Report'!"&amp;'Reid Validation'!I$482631&amp;":"&amp;'Reid Validation'!I$482632),'Reid Validation'!I$482633,FALSE))</f>
        <v>0</v>
      </c>
      <c r="J22" s="318">
        <f ca="1">+IF(ISERROR(HLOOKUP($B22,INDIRECT("'Monthly Resource Report'!"&amp;'Reid Validation'!J$482631&amp;":"&amp;'Reid Validation'!J$482632),'Reid Validation'!J$482633,FALSE)),0,HLOOKUP($B22,INDIRECT("'Monthly Resource Report'!"&amp;'Reid Validation'!J$482631&amp;":"&amp;'Reid Validation'!J$482632),'Reid Validation'!J$482633,FALSE))</f>
        <v>0</v>
      </c>
      <c r="L22" s="301">
        <v>41852</v>
      </c>
      <c r="M22" s="294">
        <v>58</v>
      </c>
      <c r="N22" s="297">
        <v>0</v>
      </c>
      <c r="O22" s="299">
        <v>0.7</v>
      </c>
      <c r="P22" s="295">
        <v>0.06</v>
      </c>
      <c r="Q22" s="294">
        <f ca="1">+IF(ISERROR(HLOOKUP($B22,INDIRECT("'Monthly Resource Report'!"&amp;'Reid Validation'!Q$482631&amp;":"&amp;'Reid Validation'!Q$482632),'Reid Validation'!Q$482633,FALSE)),0,HLOOKUP($B22,INDIRECT("'Monthly Resource Report'!"&amp;'Reid Validation'!Q$482631&amp;":"&amp;'Reid Validation'!Q$482632),'Reid Validation'!Q$482633,FALSE))</f>
        <v>58</v>
      </c>
      <c r="R22" s="297">
        <f ca="1">+IF(ISERROR(HLOOKUP($B22,INDIRECT("'Monthly Resource Report'!"&amp;'Reid Validation'!R$482631&amp;":"&amp;'Reid Validation'!R$482632),'Reid Validation'!R$482633,FALSE)),0,HLOOKUP($B22,INDIRECT("'Monthly Resource Report'!"&amp;'Reid Validation'!R$482631&amp;":"&amp;'Reid Validation'!R$482632),'Reid Validation'!R$482633,FALSE))</f>
        <v>0</v>
      </c>
      <c r="S22" s="317">
        <f ca="1">+IF(ISERROR(HLOOKUP($B22,INDIRECT("'Monthly Resource Report'!"&amp;'Reid Validation'!S$482631&amp;":"&amp;'Reid Validation'!S$482632),'Reid Validation'!S$482633,FALSE)),0,HLOOKUP($B22,INDIRECT("'Monthly Resource Report'!"&amp;'Reid Validation'!S$482631&amp;":"&amp;'Reid Validation'!S$482632),'Reid Validation'!S$482633,FALSE))</f>
        <v>0</v>
      </c>
      <c r="T22" s="318">
        <f ca="1">+IF(ISERROR(HLOOKUP($B22,INDIRECT("'Monthly Resource Report'!"&amp;'Reid Validation'!T$482631&amp;":"&amp;'Reid Validation'!T$482632),'Reid Validation'!T$482633,FALSE)),0,HLOOKUP($B22,INDIRECT("'Monthly Resource Report'!"&amp;'Reid Validation'!T$482631&amp;":"&amp;'Reid Validation'!T$482632),'Reid Validation'!T$482633,FALSE))</f>
        <v>0</v>
      </c>
    </row>
    <row r="23" spans="2:20">
      <c r="B23" s="301">
        <v>41883</v>
      </c>
      <c r="C23" s="294">
        <v>45</v>
      </c>
      <c r="D23" s="297">
        <v>0</v>
      </c>
      <c r="E23" s="299">
        <v>0.3</v>
      </c>
      <c r="F23" s="295">
        <v>0.06</v>
      </c>
      <c r="G23" s="294">
        <f ca="1">+IF(ISERROR(HLOOKUP($B23,INDIRECT("'Monthly Resource Report'!"&amp;'Reid Validation'!G$482631&amp;":"&amp;'Reid Validation'!G$482632),'Reid Validation'!G$482633,FALSE)),0,HLOOKUP($B23,INDIRECT("'Monthly Resource Report'!"&amp;'Reid Validation'!G$482631&amp;":"&amp;'Reid Validation'!G$482632),'Reid Validation'!G$482633,FALSE))</f>
        <v>0</v>
      </c>
      <c r="H23" s="297">
        <f ca="1">+IF(ISERROR(HLOOKUP($B23,INDIRECT("'Monthly Resource Report'!"&amp;'Reid Validation'!H$482631&amp;":"&amp;'Reid Validation'!H$482632),'Reid Validation'!H$482633,FALSE)),0,HLOOKUP($B23,INDIRECT("'Monthly Resource Report'!"&amp;'Reid Validation'!H$482631&amp;":"&amp;'Reid Validation'!H$482632),'Reid Validation'!H$482633,FALSE))</f>
        <v>0</v>
      </c>
      <c r="I23" s="317">
        <f ca="1">+IF(ISERROR(HLOOKUP($B23,INDIRECT("'Monthly Resource Report'!"&amp;'Reid Validation'!I$482631&amp;":"&amp;'Reid Validation'!I$482632),'Reid Validation'!I$482633,FALSE)),0,HLOOKUP($B23,INDIRECT("'Monthly Resource Report'!"&amp;'Reid Validation'!I$482631&amp;":"&amp;'Reid Validation'!I$482632),'Reid Validation'!I$482633,FALSE))</f>
        <v>0</v>
      </c>
      <c r="J23" s="318">
        <f ca="1">+IF(ISERROR(HLOOKUP($B23,INDIRECT("'Monthly Resource Report'!"&amp;'Reid Validation'!J$482631&amp;":"&amp;'Reid Validation'!J$482632),'Reid Validation'!J$482633,FALSE)),0,HLOOKUP($B23,INDIRECT("'Monthly Resource Report'!"&amp;'Reid Validation'!J$482631&amp;":"&amp;'Reid Validation'!J$482632),'Reid Validation'!J$482633,FALSE))</f>
        <v>0</v>
      </c>
      <c r="L23" s="301">
        <v>41883</v>
      </c>
      <c r="M23" s="294">
        <v>58</v>
      </c>
      <c r="N23" s="297">
        <v>0</v>
      </c>
      <c r="O23" s="299">
        <v>0.7</v>
      </c>
      <c r="P23" s="295">
        <v>0.06</v>
      </c>
      <c r="Q23" s="294">
        <f ca="1">+IF(ISERROR(HLOOKUP($B23,INDIRECT("'Monthly Resource Report'!"&amp;'Reid Validation'!Q$482631&amp;":"&amp;'Reid Validation'!Q$482632),'Reid Validation'!Q$482633,FALSE)),0,HLOOKUP($B23,INDIRECT("'Monthly Resource Report'!"&amp;'Reid Validation'!Q$482631&amp;":"&amp;'Reid Validation'!Q$482632),'Reid Validation'!Q$482633,FALSE))</f>
        <v>58</v>
      </c>
      <c r="R23" s="297">
        <f ca="1">+IF(ISERROR(HLOOKUP($B23,INDIRECT("'Monthly Resource Report'!"&amp;'Reid Validation'!R$482631&amp;":"&amp;'Reid Validation'!R$482632),'Reid Validation'!R$482633,FALSE)),0,HLOOKUP($B23,INDIRECT("'Monthly Resource Report'!"&amp;'Reid Validation'!R$482631&amp;":"&amp;'Reid Validation'!R$482632),'Reid Validation'!R$482633,FALSE))</f>
        <v>0</v>
      </c>
      <c r="S23" s="317">
        <f ca="1">+IF(ISERROR(HLOOKUP($B23,INDIRECT("'Monthly Resource Report'!"&amp;'Reid Validation'!S$482631&amp;":"&amp;'Reid Validation'!S$482632),'Reid Validation'!S$482633,FALSE)),0,HLOOKUP($B23,INDIRECT("'Monthly Resource Report'!"&amp;'Reid Validation'!S$482631&amp;":"&amp;'Reid Validation'!S$482632),'Reid Validation'!S$482633,FALSE))</f>
        <v>0</v>
      </c>
      <c r="T23" s="318">
        <f ca="1">+IF(ISERROR(HLOOKUP($B23,INDIRECT("'Monthly Resource Report'!"&amp;'Reid Validation'!T$482631&amp;":"&amp;'Reid Validation'!T$482632),'Reid Validation'!T$482633,FALSE)),0,HLOOKUP($B23,INDIRECT("'Monthly Resource Report'!"&amp;'Reid Validation'!T$482631&amp;":"&amp;'Reid Validation'!T$482632),'Reid Validation'!T$482633,FALSE))</f>
        <v>0</v>
      </c>
    </row>
    <row r="24" spans="2:20">
      <c r="B24" s="301">
        <v>41913</v>
      </c>
      <c r="C24" s="294">
        <v>45</v>
      </c>
      <c r="D24" s="297">
        <v>0</v>
      </c>
      <c r="E24" s="299">
        <v>0.3</v>
      </c>
      <c r="F24" s="295">
        <v>0.06</v>
      </c>
      <c r="G24" s="294">
        <f ca="1">+IF(ISERROR(HLOOKUP($B24,INDIRECT("'Monthly Resource Report'!"&amp;'Reid Validation'!G$482631&amp;":"&amp;'Reid Validation'!G$482632),'Reid Validation'!G$482633,FALSE)),0,HLOOKUP($B24,INDIRECT("'Monthly Resource Report'!"&amp;'Reid Validation'!G$482631&amp;":"&amp;'Reid Validation'!G$482632),'Reid Validation'!G$482633,FALSE))</f>
        <v>0</v>
      </c>
      <c r="H24" s="297">
        <f ca="1">+IF(ISERROR(HLOOKUP($B24,INDIRECT("'Monthly Resource Report'!"&amp;'Reid Validation'!H$482631&amp;":"&amp;'Reid Validation'!H$482632),'Reid Validation'!H$482633,FALSE)),0,HLOOKUP($B24,INDIRECT("'Monthly Resource Report'!"&amp;'Reid Validation'!H$482631&amp;":"&amp;'Reid Validation'!H$482632),'Reid Validation'!H$482633,FALSE))</f>
        <v>0</v>
      </c>
      <c r="I24" s="317">
        <f ca="1">+IF(ISERROR(HLOOKUP($B24,INDIRECT("'Monthly Resource Report'!"&amp;'Reid Validation'!I$482631&amp;":"&amp;'Reid Validation'!I$482632),'Reid Validation'!I$482633,FALSE)),0,HLOOKUP($B24,INDIRECT("'Monthly Resource Report'!"&amp;'Reid Validation'!I$482631&amp;":"&amp;'Reid Validation'!I$482632),'Reid Validation'!I$482633,FALSE))</f>
        <v>0</v>
      </c>
      <c r="J24" s="318">
        <f ca="1">+IF(ISERROR(HLOOKUP($B24,INDIRECT("'Monthly Resource Report'!"&amp;'Reid Validation'!J$482631&amp;":"&amp;'Reid Validation'!J$482632),'Reid Validation'!J$482633,FALSE)),0,HLOOKUP($B24,INDIRECT("'Monthly Resource Report'!"&amp;'Reid Validation'!J$482631&amp;":"&amp;'Reid Validation'!J$482632),'Reid Validation'!J$482633,FALSE))</f>
        <v>0</v>
      </c>
      <c r="L24" s="301">
        <v>41913</v>
      </c>
      <c r="M24" s="294">
        <v>60</v>
      </c>
      <c r="N24" s="297">
        <v>0</v>
      </c>
      <c r="O24" s="299">
        <v>0.7</v>
      </c>
      <c r="P24" s="295">
        <v>0.06</v>
      </c>
      <c r="Q24" s="294">
        <f ca="1">+IF(ISERROR(HLOOKUP($B24,INDIRECT("'Monthly Resource Report'!"&amp;'Reid Validation'!Q$482631&amp;":"&amp;'Reid Validation'!Q$482632),'Reid Validation'!Q$482633,FALSE)),0,HLOOKUP($B24,INDIRECT("'Monthly Resource Report'!"&amp;'Reid Validation'!Q$482631&amp;":"&amp;'Reid Validation'!Q$482632),'Reid Validation'!Q$482633,FALSE))</f>
        <v>60</v>
      </c>
      <c r="R24" s="297">
        <f ca="1">+IF(ISERROR(HLOOKUP($B24,INDIRECT("'Monthly Resource Report'!"&amp;'Reid Validation'!R$482631&amp;":"&amp;'Reid Validation'!R$482632),'Reid Validation'!R$482633,FALSE)),0,HLOOKUP($B24,INDIRECT("'Monthly Resource Report'!"&amp;'Reid Validation'!R$482631&amp;":"&amp;'Reid Validation'!R$482632),'Reid Validation'!R$482633,FALSE))</f>
        <v>0</v>
      </c>
      <c r="S24" s="317">
        <f ca="1">+IF(ISERROR(HLOOKUP($B24,INDIRECT("'Monthly Resource Report'!"&amp;'Reid Validation'!S$482631&amp;":"&amp;'Reid Validation'!S$482632),'Reid Validation'!S$482633,FALSE)),0,HLOOKUP($B24,INDIRECT("'Monthly Resource Report'!"&amp;'Reid Validation'!S$482631&amp;":"&amp;'Reid Validation'!S$482632),'Reid Validation'!S$482633,FALSE))</f>
        <v>0</v>
      </c>
      <c r="T24" s="318">
        <f ca="1">+IF(ISERROR(HLOOKUP($B24,INDIRECT("'Monthly Resource Report'!"&amp;'Reid Validation'!T$482631&amp;":"&amp;'Reid Validation'!T$482632),'Reid Validation'!T$482633,FALSE)),0,HLOOKUP($B24,INDIRECT("'Monthly Resource Report'!"&amp;'Reid Validation'!T$482631&amp;":"&amp;'Reid Validation'!T$482632),'Reid Validation'!T$482633,FALSE))</f>
        <v>0</v>
      </c>
    </row>
    <row r="25" spans="2:20">
      <c r="B25" s="301">
        <v>41944</v>
      </c>
      <c r="C25" s="294">
        <v>45</v>
      </c>
      <c r="D25" s="297">
        <v>0</v>
      </c>
      <c r="E25" s="299">
        <v>0.3</v>
      </c>
      <c r="F25" s="295">
        <v>0.06</v>
      </c>
      <c r="G25" s="294">
        <f ca="1">+IF(ISERROR(HLOOKUP($B25,INDIRECT("'Monthly Resource Report'!"&amp;'Reid Validation'!G$482631&amp;":"&amp;'Reid Validation'!G$482632),'Reid Validation'!G$482633,FALSE)),0,HLOOKUP($B25,INDIRECT("'Monthly Resource Report'!"&amp;'Reid Validation'!G$482631&amp;":"&amp;'Reid Validation'!G$482632),'Reid Validation'!G$482633,FALSE))</f>
        <v>0</v>
      </c>
      <c r="H25" s="297">
        <f ca="1">+IF(ISERROR(HLOOKUP($B25,INDIRECT("'Monthly Resource Report'!"&amp;'Reid Validation'!H$482631&amp;":"&amp;'Reid Validation'!H$482632),'Reid Validation'!H$482633,FALSE)),0,HLOOKUP($B25,INDIRECT("'Monthly Resource Report'!"&amp;'Reid Validation'!H$482631&amp;":"&amp;'Reid Validation'!H$482632),'Reid Validation'!H$482633,FALSE))</f>
        <v>0</v>
      </c>
      <c r="I25" s="317">
        <f ca="1">+IF(ISERROR(HLOOKUP($B25,INDIRECT("'Monthly Resource Report'!"&amp;'Reid Validation'!I$482631&amp;":"&amp;'Reid Validation'!I$482632),'Reid Validation'!I$482633,FALSE)),0,HLOOKUP($B25,INDIRECT("'Monthly Resource Report'!"&amp;'Reid Validation'!I$482631&amp;":"&amp;'Reid Validation'!I$482632),'Reid Validation'!I$482633,FALSE))</f>
        <v>0</v>
      </c>
      <c r="J25" s="318">
        <f ca="1">+IF(ISERROR(HLOOKUP($B25,INDIRECT("'Monthly Resource Report'!"&amp;'Reid Validation'!J$482631&amp;":"&amp;'Reid Validation'!J$482632),'Reid Validation'!J$482633,FALSE)),0,HLOOKUP($B25,INDIRECT("'Monthly Resource Report'!"&amp;'Reid Validation'!J$482631&amp;":"&amp;'Reid Validation'!J$482632),'Reid Validation'!J$482633,FALSE))</f>
        <v>0</v>
      </c>
      <c r="L25" s="301">
        <v>41944</v>
      </c>
      <c r="M25" s="294">
        <v>60</v>
      </c>
      <c r="N25" s="297">
        <v>0</v>
      </c>
      <c r="O25" s="299">
        <v>0.7</v>
      </c>
      <c r="P25" s="295">
        <v>0.06</v>
      </c>
      <c r="Q25" s="294">
        <f ca="1">+IF(ISERROR(HLOOKUP($B25,INDIRECT("'Monthly Resource Report'!"&amp;'Reid Validation'!Q$482631&amp;":"&amp;'Reid Validation'!Q$482632),'Reid Validation'!Q$482633,FALSE)),0,HLOOKUP($B25,INDIRECT("'Monthly Resource Report'!"&amp;'Reid Validation'!Q$482631&amp;":"&amp;'Reid Validation'!Q$482632),'Reid Validation'!Q$482633,FALSE))</f>
        <v>60</v>
      </c>
      <c r="R25" s="297">
        <f ca="1">+IF(ISERROR(HLOOKUP($B25,INDIRECT("'Monthly Resource Report'!"&amp;'Reid Validation'!R$482631&amp;":"&amp;'Reid Validation'!R$482632),'Reid Validation'!R$482633,FALSE)),0,HLOOKUP($B25,INDIRECT("'Monthly Resource Report'!"&amp;'Reid Validation'!R$482631&amp;":"&amp;'Reid Validation'!R$482632),'Reid Validation'!R$482633,FALSE))</f>
        <v>0</v>
      </c>
      <c r="S25" s="317">
        <f ca="1">+IF(ISERROR(HLOOKUP($B25,INDIRECT("'Monthly Resource Report'!"&amp;'Reid Validation'!S$482631&amp;":"&amp;'Reid Validation'!S$482632),'Reid Validation'!S$482633,FALSE)),0,HLOOKUP($B25,INDIRECT("'Monthly Resource Report'!"&amp;'Reid Validation'!S$482631&amp;":"&amp;'Reid Validation'!S$482632),'Reid Validation'!S$482633,FALSE))</f>
        <v>0</v>
      </c>
      <c r="T25" s="318">
        <f ca="1">+IF(ISERROR(HLOOKUP($B25,INDIRECT("'Monthly Resource Report'!"&amp;'Reid Validation'!T$482631&amp;":"&amp;'Reid Validation'!T$482632),'Reid Validation'!T$482633,FALSE)),0,HLOOKUP($B25,INDIRECT("'Monthly Resource Report'!"&amp;'Reid Validation'!T$482631&amp;":"&amp;'Reid Validation'!T$482632),'Reid Validation'!T$482633,FALSE))</f>
        <v>0</v>
      </c>
    </row>
    <row r="26" spans="2:20">
      <c r="B26" s="301">
        <v>41974</v>
      </c>
      <c r="C26" s="294">
        <v>45</v>
      </c>
      <c r="D26" s="297">
        <v>0</v>
      </c>
      <c r="E26" s="299">
        <v>0.3</v>
      </c>
      <c r="F26" s="295">
        <v>0.06</v>
      </c>
      <c r="G26" s="294">
        <f ca="1">+IF(ISERROR(HLOOKUP($B26,INDIRECT("'Monthly Resource Report'!"&amp;'Reid Validation'!G$482631&amp;":"&amp;'Reid Validation'!G$482632),'Reid Validation'!G$482633,FALSE)),0,HLOOKUP($B26,INDIRECT("'Monthly Resource Report'!"&amp;'Reid Validation'!G$482631&amp;":"&amp;'Reid Validation'!G$482632),'Reid Validation'!G$482633,FALSE))</f>
        <v>0</v>
      </c>
      <c r="H26" s="297">
        <f ca="1">+IF(ISERROR(HLOOKUP($B26,INDIRECT("'Monthly Resource Report'!"&amp;'Reid Validation'!H$482631&amp;":"&amp;'Reid Validation'!H$482632),'Reid Validation'!H$482633,FALSE)),0,HLOOKUP($B26,INDIRECT("'Monthly Resource Report'!"&amp;'Reid Validation'!H$482631&amp;":"&amp;'Reid Validation'!H$482632),'Reid Validation'!H$482633,FALSE))</f>
        <v>0</v>
      </c>
      <c r="I26" s="317">
        <f ca="1">+IF(ISERROR(HLOOKUP($B26,INDIRECT("'Monthly Resource Report'!"&amp;'Reid Validation'!I$482631&amp;":"&amp;'Reid Validation'!I$482632),'Reid Validation'!I$482633,FALSE)),0,HLOOKUP($B26,INDIRECT("'Monthly Resource Report'!"&amp;'Reid Validation'!I$482631&amp;":"&amp;'Reid Validation'!I$482632),'Reid Validation'!I$482633,FALSE))</f>
        <v>0</v>
      </c>
      <c r="J26" s="318">
        <f ca="1">+IF(ISERROR(HLOOKUP($B26,INDIRECT("'Monthly Resource Report'!"&amp;'Reid Validation'!J$482631&amp;":"&amp;'Reid Validation'!J$482632),'Reid Validation'!J$482633,FALSE)),0,HLOOKUP($B26,INDIRECT("'Monthly Resource Report'!"&amp;'Reid Validation'!J$482631&amp;":"&amp;'Reid Validation'!J$482632),'Reid Validation'!J$482633,FALSE))</f>
        <v>0</v>
      </c>
      <c r="L26" s="301">
        <v>41974</v>
      </c>
      <c r="M26" s="294">
        <v>65</v>
      </c>
      <c r="N26" s="297">
        <v>0</v>
      </c>
      <c r="O26" s="299">
        <v>0.7</v>
      </c>
      <c r="P26" s="295">
        <v>0.06</v>
      </c>
      <c r="Q26" s="294">
        <f ca="1">+IF(ISERROR(HLOOKUP($B26,INDIRECT("'Monthly Resource Report'!"&amp;'Reid Validation'!Q$482631&amp;":"&amp;'Reid Validation'!Q$482632),'Reid Validation'!Q$482633,FALSE)),0,HLOOKUP($B26,INDIRECT("'Monthly Resource Report'!"&amp;'Reid Validation'!Q$482631&amp;":"&amp;'Reid Validation'!Q$482632),'Reid Validation'!Q$482633,FALSE))</f>
        <v>65</v>
      </c>
      <c r="R26" s="297">
        <f ca="1">+IF(ISERROR(HLOOKUP($B26,INDIRECT("'Monthly Resource Report'!"&amp;'Reid Validation'!R$482631&amp;":"&amp;'Reid Validation'!R$482632),'Reid Validation'!R$482633,FALSE)),0,HLOOKUP($B26,INDIRECT("'Monthly Resource Report'!"&amp;'Reid Validation'!R$482631&amp;":"&amp;'Reid Validation'!R$482632),'Reid Validation'!R$482633,FALSE))</f>
        <v>0</v>
      </c>
      <c r="S26" s="317">
        <f ca="1">+IF(ISERROR(HLOOKUP($B26,INDIRECT("'Monthly Resource Report'!"&amp;'Reid Validation'!S$482631&amp;":"&amp;'Reid Validation'!S$482632),'Reid Validation'!S$482633,FALSE)),0,HLOOKUP($B26,INDIRECT("'Monthly Resource Report'!"&amp;'Reid Validation'!S$482631&amp;":"&amp;'Reid Validation'!S$482632),'Reid Validation'!S$482633,FALSE))</f>
        <v>0</v>
      </c>
      <c r="T26" s="318">
        <f ca="1">+IF(ISERROR(HLOOKUP($B26,INDIRECT("'Monthly Resource Report'!"&amp;'Reid Validation'!T$482631&amp;":"&amp;'Reid Validation'!T$482632),'Reid Validation'!T$482633,FALSE)),0,HLOOKUP($B26,INDIRECT("'Monthly Resource Report'!"&amp;'Reid Validation'!T$482631&amp;":"&amp;'Reid Validation'!T$482632),'Reid Validation'!T$482633,FALSE))</f>
        <v>0</v>
      </c>
    </row>
    <row r="27" spans="2:20">
      <c r="B27" s="301">
        <v>42005</v>
      </c>
      <c r="C27" s="294">
        <v>45</v>
      </c>
      <c r="D27" s="297">
        <v>0</v>
      </c>
      <c r="E27" s="299">
        <v>0.3</v>
      </c>
      <c r="F27" s="295">
        <v>0.06</v>
      </c>
      <c r="G27" s="294">
        <f ca="1">+IF(ISERROR(HLOOKUP($B27,INDIRECT("'Monthly Resource Report'!"&amp;'Reid Validation'!G$482631&amp;":"&amp;'Reid Validation'!G$482632),'Reid Validation'!G$482633,FALSE)),0,HLOOKUP($B27,INDIRECT("'Monthly Resource Report'!"&amp;'Reid Validation'!G$482631&amp;":"&amp;'Reid Validation'!G$482632),'Reid Validation'!G$482633,FALSE))</f>
        <v>45</v>
      </c>
      <c r="H27" s="297">
        <f ca="1">+IF(ISERROR(HLOOKUP($B27,INDIRECT("'Monthly Resource Report'!"&amp;'Reid Validation'!H$482631&amp;":"&amp;'Reid Validation'!H$482632),'Reid Validation'!H$482633,FALSE)),0,HLOOKUP($B27,INDIRECT("'Monthly Resource Report'!"&amp;'Reid Validation'!H$482631&amp;":"&amp;'Reid Validation'!H$482632),'Reid Validation'!H$482633,FALSE))</f>
        <v>0</v>
      </c>
      <c r="I27" s="317">
        <f ca="1">+IF(ISERROR(HLOOKUP($B27,INDIRECT("'Monthly Resource Report'!"&amp;'Reid Validation'!I$482631&amp;":"&amp;'Reid Validation'!I$482632),'Reid Validation'!I$482633,FALSE)),0,HLOOKUP($B27,INDIRECT("'Monthly Resource Report'!"&amp;'Reid Validation'!I$482631&amp;":"&amp;'Reid Validation'!I$482632),'Reid Validation'!I$482633,FALSE))</f>
        <v>0</v>
      </c>
      <c r="J27" s="318">
        <f ca="1">+IF(ISERROR(HLOOKUP($B27,INDIRECT("'Monthly Resource Report'!"&amp;'Reid Validation'!J$482631&amp;":"&amp;'Reid Validation'!J$482632),'Reid Validation'!J$482633,FALSE)),0,HLOOKUP($B27,INDIRECT("'Monthly Resource Report'!"&amp;'Reid Validation'!J$482631&amp;":"&amp;'Reid Validation'!J$482632),'Reid Validation'!J$482633,FALSE))</f>
        <v>0</v>
      </c>
      <c r="L27" s="301">
        <v>42005</v>
      </c>
      <c r="M27" s="294">
        <v>65</v>
      </c>
      <c r="N27" s="297">
        <v>0</v>
      </c>
      <c r="O27" s="299">
        <v>0.7</v>
      </c>
      <c r="P27" s="295">
        <v>0.06</v>
      </c>
      <c r="Q27" s="294">
        <f ca="1">+IF(ISERROR(HLOOKUP($B27,INDIRECT("'Monthly Resource Report'!"&amp;'Reid Validation'!Q$482631&amp;":"&amp;'Reid Validation'!Q$482632),'Reid Validation'!Q$482633,FALSE)),0,HLOOKUP($B27,INDIRECT("'Monthly Resource Report'!"&amp;'Reid Validation'!Q$482631&amp;":"&amp;'Reid Validation'!Q$482632),'Reid Validation'!Q$482633,FALSE))</f>
        <v>65</v>
      </c>
      <c r="R27" s="297">
        <f ca="1">+IF(ISERROR(HLOOKUP($B27,INDIRECT("'Monthly Resource Report'!"&amp;'Reid Validation'!R$482631&amp;":"&amp;'Reid Validation'!R$482632),'Reid Validation'!R$482633,FALSE)),0,HLOOKUP($B27,INDIRECT("'Monthly Resource Report'!"&amp;'Reid Validation'!R$482631&amp;":"&amp;'Reid Validation'!R$482632),'Reid Validation'!R$482633,FALSE))</f>
        <v>0</v>
      </c>
      <c r="S27" s="317">
        <f ca="1">+IF(ISERROR(HLOOKUP($B27,INDIRECT("'Monthly Resource Report'!"&amp;'Reid Validation'!S$482631&amp;":"&amp;'Reid Validation'!S$482632),'Reid Validation'!S$482633,FALSE)),0,HLOOKUP($B27,INDIRECT("'Monthly Resource Report'!"&amp;'Reid Validation'!S$482631&amp;":"&amp;'Reid Validation'!S$482632),'Reid Validation'!S$482633,FALSE))</f>
        <v>0</v>
      </c>
      <c r="T27" s="318">
        <f ca="1">+IF(ISERROR(HLOOKUP($B27,INDIRECT("'Monthly Resource Report'!"&amp;'Reid Validation'!T$482631&amp;":"&amp;'Reid Validation'!T$482632),'Reid Validation'!T$482633,FALSE)),0,HLOOKUP($B27,INDIRECT("'Monthly Resource Report'!"&amp;'Reid Validation'!T$482631&amp;":"&amp;'Reid Validation'!T$482632),'Reid Validation'!T$482633,FALSE))</f>
        <v>0</v>
      </c>
    </row>
    <row r="28" spans="2:20">
      <c r="B28" s="301">
        <v>42036</v>
      </c>
      <c r="C28" s="294">
        <v>45</v>
      </c>
      <c r="D28" s="297">
        <v>0</v>
      </c>
      <c r="E28" s="299">
        <v>0.3</v>
      </c>
      <c r="F28" s="295">
        <v>0.06</v>
      </c>
      <c r="G28" s="294">
        <f ca="1">+IF(ISERROR(HLOOKUP($B28,INDIRECT("'Monthly Resource Report'!"&amp;'Reid Validation'!G$482631&amp;":"&amp;'Reid Validation'!G$482632),'Reid Validation'!G$482633,FALSE)),0,HLOOKUP($B28,INDIRECT("'Monthly Resource Report'!"&amp;'Reid Validation'!G$482631&amp;":"&amp;'Reid Validation'!G$482632),'Reid Validation'!G$482633,FALSE))</f>
        <v>45</v>
      </c>
      <c r="H28" s="297">
        <f ca="1">+IF(ISERROR(HLOOKUP($B28,INDIRECT("'Monthly Resource Report'!"&amp;'Reid Validation'!H$482631&amp;":"&amp;'Reid Validation'!H$482632),'Reid Validation'!H$482633,FALSE)),0,HLOOKUP($B28,INDIRECT("'Monthly Resource Report'!"&amp;'Reid Validation'!H$482631&amp;":"&amp;'Reid Validation'!H$482632),'Reid Validation'!H$482633,FALSE))</f>
        <v>0</v>
      </c>
      <c r="I28" s="317">
        <f ca="1">+IF(ISERROR(HLOOKUP($B28,INDIRECT("'Monthly Resource Report'!"&amp;'Reid Validation'!I$482631&amp;":"&amp;'Reid Validation'!I$482632),'Reid Validation'!I$482633,FALSE)),0,HLOOKUP($B28,INDIRECT("'Monthly Resource Report'!"&amp;'Reid Validation'!I$482631&amp;":"&amp;'Reid Validation'!I$482632),'Reid Validation'!I$482633,FALSE))</f>
        <v>0</v>
      </c>
      <c r="J28" s="318">
        <f ca="1">+IF(ISERROR(HLOOKUP($B28,INDIRECT("'Monthly Resource Report'!"&amp;'Reid Validation'!J$482631&amp;":"&amp;'Reid Validation'!J$482632),'Reid Validation'!J$482633,FALSE)),0,HLOOKUP($B28,INDIRECT("'Monthly Resource Report'!"&amp;'Reid Validation'!J$482631&amp;":"&amp;'Reid Validation'!J$482632),'Reid Validation'!J$482633,FALSE))</f>
        <v>0</v>
      </c>
      <c r="L28" s="301">
        <v>42036</v>
      </c>
      <c r="M28" s="294">
        <v>65</v>
      </c>
      <c r="N28" s="297">
        <v>0</v>
      </c>
      <c r="O28" s="299">
        <v>0.7</v>
      </c>
      <c r="P28" s="295">
        <v>0.06</v>
      </c>
      <c r="Q28" s="294">
        <f ca="1">+IF(ISERROR(HLOOKUP($B28,INDIRECT("'Monthly Resource Report'!"&amp;'Reid Validation'!Q$482631&amp;":"&amp;'Reid Validation'!Q$482632),'Reid Validation'!Q$482633,FALSE)),0,HLOOKUP($B28,INDIRECT("'Monthly Resource Report'!"&amp;'Reid Validation'!Q$482631&amp;":"&amp;'Reid Validation'!Q$482632),'Reid Validation'!Q$482633,FALSE))</f>
        <v>65</v>
      </c>
      <c r="R28" s="297">
        <f ca="1">+IF(ISERROR(HLOOKUP($B28,INDIRECT("'Monthly Resource Report'!"&amp;'Reid Validation'!R$482631&amp;":"&amp;'Reid Validation'!R$482632),'Reid Validation'!R$482633,FALSE)),0,HLOOKUP($B28,INDIRECT("'Monthly Resource Report'!"&amp;'Reid Validation'!R$482631&amp;":"&amp;'Reid Validation'!R$482632),'Reid Validation'!R$482633,FALSE))</f>
        <v>0</v>
      </c>
      <c r="S28" s="317">
        <f ca="1">+IF(ISERROR(HLOOKUP($B28,INDIRECT("'Monthly Resource Report'!"&amp;'Reid Validation'!S$482631&amp;":"&amp;'Reid Validation'!S$482632),'Reid Validation'!S$482633,FALSE)),0,HLOOKUP($B28,INDIRECT("'Monthly Resource Report'!"&amp;'Reid Validation'!S$482631&amp;":"&amp;'Reid Validation'!S$482632),'Reid Validation'!S$482633,FALSE))</f>
        <v>0</v>
      </c>
      <c r="T28" s="318">
        <f ca="1">+IF(ISERROR(HLOOKUP($B28,INDIRECT("'Monthly Resource Report'!"&amp;'Reid Validation'!T$482631&amp;":"&amp;'Reid Validation'!T$482632),'Reid Validation'!T$482633,FALSE)),0,HLOOKUP($B28,INDIRECT("'Monthly Resource Report'!"&amp;'Reid Validation'!T$482631&amp;":"&amp;'Reid Validation'!T$482632),'Reid Validation'!T$482633,FALSE))</f>
        <v>0</v>
      </c>
    </row>
    <row r="29" spans="2:20">
      <c r="B29" s="301">
        <v>42064</v>
      </c>
      <c r="C29" s="294">
        <v>45</v>
      </c>
      <c r="D29" s="297">
        <v>0</v>
      </c>
      <c r="E29" s="299">
        <v>0.3</v>
      </c>
      <c r="F29" s="295">
        <v>0.06</v>
      </c>
      <c r="G29" s="294">
        <f ca="1">+IF(ISERROR(HLOOKUP($B29,INDIRECT("'Monthly Resource Report'!"&amp;'Reid Validation'!G$482631&amp;":"&amp;'Reid Validation'!G$482632),'Reid Validation'!G$482633,FALSE)),0,HLOOKUP($B29,INDIRECT("'Monthly Resource Report'!"&amp;'Reid Validation'!G$482631&amp;":"&amp;'Reid Validation'!G$482632),'Reid Validation'!G$482633,FALSE))</f>
        <v>0</v>
      </c>
      <c r="H29" s="297">
        <f ca="1">+IF(ISERROR(HLOOKUP($B29,INDIRECT("'Monthly Resource Report'!"&amp;'Reid Validation'!H$482631&amp;":"&amp;'Reid Validation'!H$482632),'Reid Validation'!H$482633,FALSE)),0,HLOOKUP($B29,INDIRECT("'Monthly Resource Report'!"&amp;'Reid Validation'!H$482631&amp;":"&amp;'Reid Validation'!H$482632),'Reid Validation'!H$482633,FALSE))</f>
        <v>0</v>
      </c>
      <c r="I29" s="317">
        <f ca="1">+IF(ISERROR(HLOOKUP($B29,INDIRECT("'Monthly Resource Report'!"&amp;'Reid Validation'!I$482631&amp;":"&amp;'Reid Validation'!I$482632),'Reid Validation'!I$482633,FALSE)),0,HLOOKUP($B29,INDIRECT("'Monthly Resource Report'!"&amp;'Reid Validation'!I$482631&amp;":"&amp;'Reid Validation'!I$482632),'Reid Validation'!I$482633,FALSE))</f>
        <v>0</v>
      </c>
      <c r="J29" s="318">
        <f ca="1">+IF(ISERROR(HLOOKUP($B29,INDIRECT("'Monthly Resource Report'!"&amp;'Reid Validation'!J$482631&amp;":"&amp;'Reid Validation'!J$482632),'Reid Validation'!J$482633,FALSE)),0,HLOOKUP($B29,INDIRECT("'Monthly Resource Report'!"&amp;'Reid Validation'!J$482631&amp;":"&amp;'Reid Validation'!J$482632),'Reid Validation'!J$482633,FALSE))</f>
        <v>0</v>
      </c>
      <c r="L29" s="301">
        <v>42064</v>
      </c>
      <c r="M29" s="294">
        <v>65</v>
      </c>
      <c r="N29" s="297">
        <v>0</v>
      </c>
      <c r="O29" s="299">
        <v>0.7</v>
      </c>
      <c r="P29" s="295">
        <v>0.06</v>
      </c>
      <c r="Q29" s="294">
        <f ca="1">+IF(ISERROR(HLOOKUP($B29,INDIRECT("'Monthly Resource Report'!"&amp;'Reid Validation'!Q$482631&amp;":"&amp;'Reid Validation'!Q$482632),'Reid Validation'!Q$482633,FALSE)),0,HLOOKUP($B29,INDIRECT("'Monthly Resource Report'!"&amp;'Reid Validation'!Q$482631&amp;":"&amp;'Reid Validation'!Q$482632),'Reid Validation'!Q$482633,FALSE))</f>
        <v>65</v>
      </c>
      <c r="R29" s="297">
        <f ca="1">+IF(ISERROR(HLOOKUP($B29,INDIRECT("'Monthly Resource Report'!"&amp;'Reid Validation'!R$482631&amp;":"&amp;'Reid Validation'!R$482632),'Reid Validation'!R$482633,FALSE)),0,HLOOKUP($B29,INDIRECT("'Monthly Resource Report'!"&amp;'Reid Validation'!R$482631&amp;":"&amp;'Reid Validation'!R$482632),'Reid Validation'!R$482633,FALSE))</f>
        <v>0</v>
      </c>
      <c r="S29" s="317">
        <f ca="1">+IF(ISERROR(HLOOKUP($B29,INDIRECT("'Monthly Resource Report'!"&amp;'Reid Validation'!S$482631&amp;":"&amp;'Reid Validation'!S$482632),'Reid Validation'!S$482633,FALSE)),0,HLOOKUP($B29,INDIRECT("'Monthly Resource Report'!"&amp;'Reid Validation'!S$482631&amp;":"&amp;'Reid Validation'!S$482632),'Reid Validation'!S$482633,FALSE))</f>
        <v>0</v>
      </c>
      <c r="T29" s="318">
        <f ca="1">+IF(ISERROR(HLOOKUP($B29,INDIRECT("'Monthly Resource Report'!"&amp;'Reid Validation'!T$482631&amp;":"&amp;'Reid Validation'!T$482632),'Reid Validation'!T$482633,FALSE)),0,HLOOKUP($B29,INDIRECT("'Monthly Resource Report'!"&amp;'Reid Validation'!T$482631&amp;":"&amp;'Reid Validation'!T$482632),'Reid Validation'!T$482633,FALSE))</f>
        <v>0</v>
      </c>
    </row>
    <row r="30" spans="2:20">
      <c r="B30" s="301">
        <v>42095</v>
      </c>
      <c r="C30" s="294">
        <v>45</v>
      </c>
      <c r="D30" s="297">
        <v>0</v>
      </c>
      <c r="E30" s="299">
        <v>0.3</v>
      </c>
      <c r="F30" s="295">
        <v>0.06</v>
      </c>
      <c r="G30" s="294">
        <f ca="1">+IF(ISERROR(HLOOKUP($B30,INDIRECT("'Monthly Resource Report'!"&amp;'Reid Validation'!G$482631&amp;":"&amp;'Reid Validation'!G$482632),'Reid Validation'!G$482633,FALSE)),0,HLOOKUP($B30,INDIRECT("'Monthly Resource Report'!"&amp;'Reid Validation'!G$482631&amp;":"&amp;'Reid Validation'!G$482632),'Reid Validation'!G$482633,FALSE))</f>
        <v>0</v>
      </c>
      <c r="H30" s="297">
        <f ca="1">+IF(ISERROR(HLOOKUP($B30,INDIRECT("'Monthly Resource Report'!"&amp;'Reid Validation'!H$482631&amp;":"&amp;'Reid Validation'!H$482632),'Reid Validation'!H$482633,FALSE)),0,HLOOKUP($B30,INDIRECT("'Monthly Resource Report'!"&amp;'Reid Validation'!H$482631&amp;":"&amp;'Reid Validation'!H$482632),'Reid Validation'!H$482633,FALSE))</f>
        <v>0</v>
      </c>
      <c r="I30" s="317">
        <f ca="1">+IF(ISERROR(HLOOKUP($B30,INDIRECT("'Monthly Resource Report'!"&amp;'Reid Validation'!I$482631&amp;":"&amp;'Reid Validation'!I$482632),'Reid Validation'!I$482633,FALSE)),0,HLOOKUP($B30,INDIRECT("'Monthly Resource Report'!"&amp;'Reid Validation'!I$482631&amp;":"&amp;'Reid Validation'!I$482632),'Reid Validation'!I$482633,FALSE))</f>
        <v>0</v>
      </c>
      <c r="J30" s="318">
        <f ca="1">+IF(ISERROR(HLOOKUP($B30,INDIRECT("'Monthly Resource Report'!"&amp;'Reid Validation'!J$482631&amp;":"&amp;'Reid Validation'!J$482632),'Reid Validation'!J$482633,FALSE)),0,HLOOKUP($B30,INDIRECT("'Monthly Resource Report'!"&amp;'Reid Validation'!J$482631&amp;":"&amp;'Reid Validation'!J$482632),'Reid Validation'!J$482633,FALSE))</f>
        <v>0</v>
      </c>
      <c r="L30" s="301">
        <v>42095</v>
      </c>
      <c r="M30" s="294">
        <v>65</v>
      </c>
      <c r="N30" s="297">
        <v>0</v>
      </c>
      <c r="O30" s="299">
        <v>0.7</v>
      </c>
      <c r="P30" s="295">
        <v>0.06</v>
      </c>
      <c r="Q30" s="294">
        <f ca="1">+IF(ISERROR(HLOOKUP($B30,INDIRECT("'Monthly Resource Report'!"&amp;'Reid Validation'!Q$482631&amp;":"&amp;'Reid Validation'!Q$482632),'Reid Validation'!Q$482633,FALSE)),0,HLOOKUP($B30,INDIRECT("'Monthly Resource Report'!"&amp;'Reid Validation'!Q$482631&amp;":"&amp;'Reid Validation'!Q$482632),'Reid Validation'!Q$482633,FALSE))</f>
        <v>65</v>
      </c>
      <c r="R30" s="297">
        <f ca="1">+IF(ISERROR(HLOOKUP($B30,INDIRECT("'Monthly Resource Report'!"&amp;'Reid Validation'!R$482631&amp;":"&amp;'Reid Validation'!R$482632),'Reid Validation'!R$482633,FALSE)),0,HLOOKUP($B30,INDIRECT("'Monthly Resource Report'!"&amp;'Reid Validation'!R$482631&amp;":"&amp;'Reid Validation'!R$482632),'Reid Validation'!R$482633,FALSE))</f>
        <v>0</v>
      </c>
      <c r="S30" s="317">
        <f ca="1">+IF(ISERROR(HLOOKUP($B30,INDIRECT("'Monthly Resource Report'!"&amp;'Reid Validation'!S$482631&amp;":"&amp;'Reid Validation'!S$482632),'Reid Validation'!S$482633,FALSE)),0,HLOOKUP($B30,INDIRECT("'Monthly Resource Report'!"&amp;'Reid Validation'!S$482631&amp;":"&amp;'Reid Validation'!S$482632),'Reid Validation'!S$482633,FALSE))</f>
        <v>0</v>
      </c>
      <c r="T30" s="318">
        <f ca="1">+IF(ISERROR(HLOOKUP($B30,INDIRECT("'Monthly Resource Report'!"&amp;'Reid Validation'!T$482631&amp;":"&amp;'Reid Validation'!T$482632),'Reid Validation'!T$482633,FALSE)),0,HLOOKUP($B30,INDIRECT("'Monthly Resource Report'!"&amp;'Reid Validation'!T$482631&amp;":"&amp;'Reid Validation'!T$482632),'Reid Validation'!T$482633,FALSE))</f>
        <v>0</v>
      </c>
    </row>
    <row r="31" spans="2:20">
      <c r="B31" s="301">
        <v>42125</v>
      </c>
      <c r="C31" s="294">
        <v>45</v>
      </c>
      <c r="D31" s="297">
        <v>0</v>
      </c>
      <c r="E31" s="299">
        <v>0.3</v>
      </c>
      <c r="F31" s="295">
        <v>0.06</v>
      </c>
      <c r="G31" s="294">
        <f ca="1">+IF(ISERROR(HLOOKUP($B31,INDIRECT("'Monthly Resource Report'!"&amp;'Reid Validation'!G$482631&amp;":"&amp;'Reid Validation'!G$482632),'Reid Validation'!G$482633,FALSE)),0,HLOOKUP($B31,INDIRECT("'Monthly Resource Report'!"&amp;'Reid Validation'!G$482631&amp;":"&amp;'Reid Validation'!G$482632),'Reid Validation'!G$482633,FALSE))</f>
        <v>0</v>
      </c>
      <c r="H31" s="297">
        <f ca="1">+IF(ISERROR(HLOOKUP($B31,INDIRECT("'Monthly Resource Report'!"&amp;'Reid Validation'!H$482631&amp;":"&amp;'Reid Validation'!H$482632),'Reid Validation'!H$482633,FALSE)),0,HLOOKUP($B31,INDIRECT("'Monthly Resource Report'!"&amp;'Reid Validation'!H$482631&amp;":"&amp;'Reid Validation'!H$482632),'Reid Validation'!H$482633,FALSE))</f>
        <v>0</v>
      </c>
      <c r="I31" s="317">
        <f ca="1">+IF(ISERROR(HLOOKUP($B31,INDIRECT("'Monthly Resource Report'!"&amp;'Reid Validation'!I$482631&amp;":"&amp;'Reid Validation'!I$482632),'Reid Validation'!I$482633,FALSE)),0,HLOOKUP($B31,INDIRECT("'Monthly Resource Report'!"&amp;'Reid Validation'!I$482631&amp;":"&amp;'Reid Validation'!I$482632),'Reid Validation'!I$482633,FALSE))</f>
        <v>0</v>
      </c>
      <c r="J31" s="318">
        <f ca="1">+IF(ISERROR(HLOOKUP($B31,INDIRECT("'Monthly Resource Report'!"&amp;'Reid Validation'!J$482631&amp;":"&amp;'Reid Validation'!J$482632),'Reid Validation'!J$482633,FALSE)),0,HLOOKUP($B31,INDIRECT("'Monthly Resource Report'!"&amp;'Reid Validation'!J$482631&amp;":"&amp;'Reid Validation'!J$482632),'Reid Validation'!J$482633,FALSE))</f>
        <v>0</v>
      </c>
      <c r="L31" s="301">
        <v>42125</v>
      </c>
      <c r="M31" s="294">
        <v>60</v>
      </c>
      <c r="N31" s="297">
        <v>0</v>
      </c>
      <c r="O31" s="299">
        <v>0.7</v>
      </c>
      <c r="P31" s="295">
        <v>0.06</v>
      </c>
      <c r="Q31" s="294">
        <f ca="1">+IF(ISERROR(HLOOKUP($B31,INDIRECT("'Monthly Resource Report'!"&amp;'Reid Validation'!Q$482631&amp;":"&amp;'Reid Validation'!Q$482632),'Reid Validation'!Q$482633,FALSE)),0,HLOOKUP($B31,INDIRECT("'Monthly Resource Report'!"&amp;'Reid Validation'!Q$482631&amp;":"&amp;'Reid Validation'!Q$482632),'Reid Validation'!Q$482633,FALSE))</f>
        <v>60</v>
      </c>
      <c r="R31" s="297">
        <f ca="1">+IF(ISERROR(HLOOKUP($B31,INDIRECT("'Monthly Resource Report'!"&amp;'Reid Validation'!R$482631&amp;":"&amp;'Reid Validation'!R$482632),'Reid Validation'!R$482633,FALSE)),0,HLOOKUP($B31,INDIRECT("'Monthly Resource Report'!"&amp;'Reid Validation'!R$482631&amp;":"&amp;'Reid Validation'!R$482632),'Reid Validation'!R$482633,FALSE))</f>
        <v>0</v>
      </c>
      <c r="S31" s="317">
        <f ca="1">+IF(ISERROR(HLOOKUP($B31,INDIRECT("'Monthly Resource Report'!"&amp;'Reid Validation'!S$482631&amp;":"&amp;'Reid Validation'!S$482632),'Reid Validation'!S$482633,FALSE)),0,HLOOKUP($B31,INDIRECT("'Monthly Resource Report'!"&amp;'Reid Validation'!S$482631&amp;":"&amp;'Reid Validation'!S$482632),'Reid Validation'!S$482633,FALSE))</f>
        <v>0</v>
      </c>
      <c r="T31" s="318">
        <f ca="1">+IF(ISERROR(HLOOKUP($B31,INDIRECT("'Monthly Resource Report'!"&amp;'Reid Validation'!T$482631&amp;":"&amp;'Reid Validation'!T$482632),'Reid Validation'!T$482633,FALSE)),0,HLOOKUP($B31,INDIRECT("'Monthly Resource Report'!"&amp;'Reid Validation'!T$482631&amp;":"&amp;'Reid Validation'!T$482632),'Reid Validation'!T$482633,FALSE))</f>
        <v>0</v>
      </c>
    </row>
    <row r="32" spans="2:20">
      <c r="B32" s="301">
        <v>42156</v>
      </c>
      <c r="C32" s="294">
        <v>45</v>
      </c>
      <c r="D32" s="297">
        <v>0</v>
      </c>
      <c r="E32" s="299">
        <v>0.3</v>
      </c>
      <c r="F32" s="295">
        <v>0.06</v>
      </c>
      <c r="G32" s="294">
        <f ca="1">+IF(ISERROR(HLOOKUP($B32,INDIRECT("'Monthly Resource Report'!"&amp;'Reid Validation'!G$482631&amp;":"&amp;'Reid Validation'!G$482632),'Reid Validation'!G$482633,FALSE)),0,HLOOKUP($B32,INDIRECT("'Monthly Resource Report'!"&amp;'Reid Validation'!G$482631&amp;":"&amp;'Reid Validation'!G$482632),'Reid Validation'!G$482633,FALSE))</f>
        <v>0</v>
      </c>
      <c r="H32" s="297">
        <f ca="1">+IF(ISERROR(HLOOKUP($B32,INDIRECT("'Monthly Resource Report'!"&amp;'Reid Validation'!H$482631&amp;":"&amp;'Reid Validation'!H$482632),'Reid Validation'!H$482633,FALSE)),0,HLOOKUP($B32,INDIRECT("'Monthly Resource Report'!"&amp;'Reid Validation'!H$482631&amp;":"&amp;'Reid Validation'!H$482632),'Reid Validation'!H$482633,FALSE))</f>
        <v>0</v>
      </c>
      <c r="I32" s="317">
        <f ca="1">+IF(ISERROR(HLOOKUP($B32,INDIRECT("'Monthly Resource Report'!"&amp;'Reid Validation'!I$482631&amp;":"&amp;'Reid Validation'!I$482632),'Reid Validation'!I$482633,FALSE)),0,HLOOKUP($B32,INDIRECT("'Monthly Resource Report'!"&amp;'Reid Validation'!I$482631&amp;":"&amp;'Reid Validation'!I$482632),'Reid Validation'!I$482633,FALSE))</f>
        <v>0</v>
      </c>
      <c r="J32" s="318">
        <f ca="1">+IF(ISERROR(HLOOKUP($B32,INDIRECT("'Monthly Resource Report'!"&amp;'Reid Validation'!J$482631&amp;":"&amp;'Reid Validation'!J$482632),'Reid Validation'!J$482633,FALSE)),0,HLOOKUP($B32,INDIRECT("'Monthly Resource Report'!"&amp;'Reid Validation'!J$482631&amp;":"&amp;'Reid Validation'!J$482632),'Reid Validation'!J$482633,FALSE))</f>
        <v>0</v>
      </c>
      <c r="L32" s="301">
        <v>42156</v>
      </c>
      <c r="M32" s="294">
        <v>60</v>
      </c>
      <c r="N32" s="297">
        <v>0</v>
      </c>
      <c r="O32" s="299">
        <v>0.7</v>
      </c>
      <c r="P32" s="295">
        <v>0.06</v>
      </c>
      <c r="Q32" s="294">
        <f ca="1">+IF(ISERROR(HLOOKUP($B32,INDIRECT("'Monthly Resource Report'!"&amp;'Reid Validation'!Q$482631&amp;":"&amp;'Reid Validation'!Q$482632),'Reid Validation'!Q$482633,FALSE)),0,HLOOKUP($B32,INDIRECT("'Monthly Resource Report'!"&amp;'Reid Validation'!Q$482631&amp;":"&amp;'Reid Validation'!Q$482632),'Reid Validation'!Q$482633,FALSE))</f>
        <v>60</v>
      </c>
      <c r="R32" s="297">
        <f ca="1">+IF(ISERROR(HLOOKUP($B32,INDIRECT("'Monthly Resource Report'!"&amp;'Reid Validation'!R$482631&amp;":"&amp;'Reid Validation'!R$482632),'Reid Validation'!R$482633,FALSE)),0,HLOOKUP($B32,INDIRECT("'Monthly Resource Report'!"&amp;'Reid Validation'!R$482631&amp;":"&amp;'Reid Validation'!R$482632),'Reid Validation'!R$482633,FALSE))</f>
        <v>0</v>
      </c>
      <c r="S32" s="317">
        <f ca="1">+IF(ISERROR(HLOOKUP($B32,INDIRECT("'Monthly Resource Report'!"&amp;'Reid Validation'!S$482631&amp;":"&amp;'Reid Validation'!S$482632),'Reid Validation'!S$482633,FALSE)),0,HLOOKUP($B32,INDIRECT("'Monthly Resource Report'!"&amp;'Reid Validation'!S$482631&amp;":"&amp;'Reid Validation'!S$482632),'Reid Validation'!S$482633,FALSE))</f>
        <v>0</v>
      </c>
      <c r="T32" s="318">
        <f ca="1">+IF(ISERROR(HLOOKUP($B32,INDIRECT("'Monthly Resource Report'!"&amp;'Reid Validation'!T$482631&amp;":"&amp;'Reid Validation'!T$482632),'Reid Validation'!T$482633,FALSE)),0,HLOOKUP($B32,INDIRECT("'Monthly Resource Report'!"&amp;'Reid Validation'!T$482631&amp;":"&amp;'Reid Validation'!T$482632),'Reid Validation'!T$482633,FALSE))</f>
        <v>0</v>
      </c>
    </row>
    <row r="33" spans="2:20">
      <c r="B33" s="301">
        <v>42186</v>
      </c>
      <c r="C33" s="294">
        <v>45</v>
      </c>
      <c r="D33" s="297">
        <v>0</v>
      </c>
      <c r="E33" s="299">
        <v>0.3</v>
      </c>
      <c r="F33" s="295">
        <v>0.06</v>
      </c>
      <c r="G33" s="294">
        <f ca="1">+IF(ISERROR(HLOOKUP($B33,INDIRECT("'Monthly Resource Report'!"&amp;'Reid Validation'!G$482631&amp;":"&amp;'Reid Validation'!G$482632),'Reid Validation'!G$482633,FALSE)),0,HLOOKUP($B33,INDIRECT("'Monthly Resource Report'!"&amp;'Reid Validation'!G$482631&amp;":"&amp;'Reid Validation'!G$482632),'Reid Validation'!G$482633,FALSE))</f>
        <v>45</v>
      </c>
      <c r="H33" s="297">
        <f ca="1">+IF(ISERROR(HLOOKUP($B33,INDIRECT("'Monthly Resource Report'!"&amp;'Reid Validation'!H$482631&amp;":"&amp;'Reid Validation'!H$482632),'Reid Validation'!H$482633,FALSE)),0,HLOOKUP($B33,INDIRECT("'Monthly Resource Report'!"&amp;'Reid Validation'!H$482631&amp;":"&amp;'Reid Validation'!H$482632),'Reid Validation'!H$482633,FALSE))</f>
        <v>0</v>
      </c>
      <c r="I33" s="317">
        <f ca="1">+IF(ISERROR(HLOOKUP($B33,INDIRECT("'Monthly Resource Report'!"&amp;'Reid Validation'!I$482631&amp;":"&amp;'Reid Validation'!I$482632),'Reid Validation'!I$482633,FALSE)),0,HLOOKUP($B33,INDIRECT("'Monthly Resource Report'!"&amp;'Reid Validation'!I$482631&amp;":"&amp;'Reid Validation'!I$482632),'Reid Validation'!I$482633,FALSE))</f>
        <v>0</v>
      </c>
      <c r="J33" s="318">
        <f ca="1">+IF(ISERROR(HLOOKUP($B33,INDIRECT("'Monthly Resource Report'!"&amp;'Reid Validation'!J$482631&amp;":"&amp;'Reid Validation'!J$482632),'Reid Validation'!J$482633,FALSE)),0,HLOOKUP($B33,INDIRECT("'Monthly Resource Report'!"&amp;'Reid Validation'!J$482631&amp;":"&amp;'Reid Validation'!J$482632),'Reid Validation'!J$482633,FALSE))</f>
        <v>0</v>
      </c>
      <c r="L33" s="301">
        <v>42186</v>
      </c>
      <c r="M33" s="294">
        <v>58</v>
      </c>
      <c r="N33" s="297">
        <v>0</v>
      </c>
      <c r="O33" s="299">
        <v>0.7</v>
      </c>
      <c r="P33" s="295">
        <v>0.06</v>
      </c>
      <c r="Q33" s="294">
        <f ca="1">+IF(ISERROR(HLOOKUP($B33,INDIRECT("'Monthly Resource Report'!"&amp;'Reid Validation'!Q$482631&amp;":"&amp;'Reid Validation'!Q$482632),'Reid Validation'!Q$482633,FALSE)),0,HLOOKUP($B33,INDIRECT("'Monthly Resource Report'!"&amp;'Reid Validation'!Q$482631&amp;":"&amp;'Reid Validation'!Q$482632),'Reid Validation'!Q$482633,FALSE))</f>
        <v>58</v>
      </c>
      <c r="R33" s="297">
        <f ca="1">+IF(ISERROR(HLOOKUP($B33,INDIRECT("'Monthly Resource Report'!"&amp;'Reid Validation'!R$482631&amp;":"&amp;'Reid Validation'!R$482632),'Reid Validation'!R$482633,FALSE)),0,HLOOKUP($B33,INDIRECT("'Monthly Resource Report'!"&amp;'Reid Validation'!R$482631&amp;":"&amp;'Reid Validation'!R$482632),'Reid Validation'!R$482633,FALSE))</f>
        <v>0</v>
      </c>
      <c r="S33" s="317">
        <f ca="1">+IF(ISERROR(HLOOKUP($B33,INDIRECT("'Monthly Resource Report'!"&amp;'Reid Validation'!S$482631&amp;":"&amp;'Reid Validation'!S$482632),'Reid Validation'!S$482633,FALSE)),0,HLOOKUP($B33,INDIRECT("'Monthly Resource Report'!"&amp;'Reid Validation'!S$482631&amp;":"&amp;'Reid Validation'!S$482632),'Reid Validation'!S$482633,FALSE))</f>
        <v>0</v>
      </c>
      <c r="T33" s="318">
        <f ca="1">+IF(ISERROR(HLOOKUP($B33,INDIRECT("'Monthly Resource Report'!"&amp;'Reid Validation'!T$482631&amp;":"&amp;'Reid Validation'!T$482632),'Reid Validation'!T$482633,FALSE)),0,HLOOKUP($B33,INDIRECT("'Monthly Resource Report'!"&amp;'Reid Validation'!T$482631&amp;":"&amp;'Reid Validation'!T$482632),'Reid Validation'!T$482633,FALSE))</f>
        <v>0</v>
      </c>
    </row>
    <row r="34" spans="2:20">
      <c r="B34" s="301">
        <v>42217</v>
      </c>
      <c r="C34" s="294">
        <v>45</v>
      </c>
      <c r="D34" s="297">
        <v>0</v>
      </c>
      <c r="E34" s="299">
        <v>0.3</v>
      </c>
      <c r="F34" s="295">
        <v>0.06</v>
      </c>
      <c r="G34" s="294">
        <f ca="1">+IF(ISERROR(HLOOKUP($B34,INDIRECT("'Monthly Resource Report'!"&amp;'Reid Validation'!G$482631&amp;":"&amp;'Reid Validation'!G$482632),'Reid Validation'!G$482633,FALSE)),0,HLOOKUP($B34,INDIRECT("'Monthly Resource Report'!"&amp;'Reid Validation'!G$482631&amp;":"&amp;'Reid Validation'!G$482632),'Reid Validation'!G$482633,FALSE))</f>
        <v>45</v>
      </c>
      <c r="H34" s="297">
        <f ca="1">+IF(ISERROR(HLOOKUP($B34,INDIRECT("'Monthly Resource Report'!"&amp;'Reid Validation'!H$482631&amp;":"&amp;'Reid Validation'!H$482632),'Reid Validation'!H$482633,FALSE)),0,HLOOKUP($B34,INDIRECT("'Monthly Resource Report'!"&amp;'Reid Validation'!H$482631&amp;":"&amp;'Reid Validation'!H$482632),'Reid Validation'!H$482633,FALSE))</f>
        <v>0</v>
      </c>
      <c r="I34" s="317">
        <f ca="1">+IF(ISERROR(HLOOKUP($B34,INDIRECT("'Monthly Resource Report'!"&amp;'Reid Validation'!I$482631&amp;":"&amp;'Reid Validation'!I$482632),'Reid Validation'!I$482633,FALSE)),0,HLOOKUP($B34,INDIRECT("'Monthly Resource Report'!"&amp;'Reid Validation'!I$482631&amp;":"&amp;'Reid Validation'!I$482632),'Reid Validation'!I$482633,FALSE))</f>
        <v>0</v>
      </c>
      <c r="J34" s="318">
        <f ca="1">+IF(ISERROR(HLOOKUP($B34,INDIRECT("'Monthly Resource Report'!"&amp;'Reid Validation'!J$482631&amp;":"&amp;'Reid Validation'!J$482632),'Reid Validation'!J$482633,FALSE)),0,HLOOKUP($B34,INDIRECT("'Monthly Resource Report'!"&amp;'Reid Validation'!J$482631&amp;":"&amp;'Reid Validation'!J$482632),'Reid Validation'!J$482633,FALSE))</f>
        <v>0</v>
      </c>
      <c r="L34" s="301">
        <v>42217</v>
      </c>
      <c r="M34" s="294">
        <v>58</v>
      </c>
      <c r="N34" s="297">
        <v>0</v>
      </c>
      <c r="O34" s="299">
        <v>0.7</v>
      </c>
      <c r="P34" s="295">
        <v>0.06</v>
      </c>
      <c r="Q34" s="294">
        <f ca="1">+IF(ISERROR(HLOOKUP($B34,INDIRECT("'Monthly Resource Report'!"&amp;'Reid Validation'!Q$482631&amp;":"&amp;'Reid Validation'!Q$482632),'Reid Validation'!Q$482633,FALSE)),0,HLOOKUP($B34,INDIRECT("'Monthly Resource Report'!"&amp;'Reid Validation'!Q$482631&amp;":"&amp;'Reid Validation'!Q$482632),'Reid Validation'!Q$482633,FALSE))</f>
        <v>58</v>
      </c>
      <c r="R34" s="297">
        <f ca="1">+IF(ISERROR(HLOOKUP($B34,INDIRECT("'Monthly Resource Report'!"&amp;'Reid Validation'!R$482631&amp;":"&amp;'Reid Validation'!R$482632),'Reid Validation'!R$482633,FALSE)),0,HLOOKUP($B34,INDIRECT("'Monthly Resource Report'!"&amp;'Reid Validation'!R$482631&amp;":"&amp;'Reid Validation'!R$482632),'Reid Validation'!R$482633,FALSE))</f>
        <v>0</v>
      </c>
      <c r="S34" s="317">
        <f ca="1">+IF(ISERROR(HLOOKUP($B34,INDIRECT("'Monthly Resource Report'!"&amp;'Reid Validation'!S$482631&amp;":"&amp;'Reid Validation'!S$482632),'Reid Validation'!S$482633,FALSE)),0,HLOOKUP($B34,INDIRECT("'Monthly Resource Report'!"&amp;'Reid Validation'!S$482631&amp;":"&amp;'Reid Validation'!S$482632),'Reid Validation'!S$482633,FALSE))</f>
        <v>0</v>
      </c>
      <c r="T34" s="318">
        <f ca="1">+IF(ISERROR(HLOOKUP($B34,INDIRECT("'Monthly Resource Report'!"&amp;'Reid Validation'!T$482631&amp;":"&amp;'Reid Validation'!T$482632),'Reid Validation'!T$482633,FALSE)),0,HLOOKUP($B34,INDIRECT("'Monthly Resource Report'!"&amp;'Reid Validation'!T$482631&amp;":"&amp;'Reid Validation'!T$482632),'Reid Validation'!T$482633,FALSE))</f>
        <v>0</v>
      </c>
    </row>
    <row r="35" spans="2:20">
      <c r="B35" s="301">
        <v>42248</v>
      </c>
      <c r="C35" s="294">
        <v>45</v>
      </c>
      <c r="D35" s="297">
        <v>0</v>
      </c>
      <c r="E35" s="299">
        <v>0.3</v>
      </c>
      <c r="F35" s="295">
        <v>0.06</v>
      </c>
      <c r="G35" s="294">
        <f ca="1">+IF(ISERROR(HLOOKUP($B35,INDIRECT("'Monthly Resource Report'!"&amp;'Reid Validation'!G$482631&amp;":"&amp;'Reid Validation'!G$482632),'Reid Validation'!G$482633,FALSE)),0,HLOOKUP($B35,INDIRECT("'Monthly Resource Report'!"&amp;'Reid Validation'!G$482631&amp;":"&amp;'Reid Validation'!G$482632),'Reid Validation'!G$482633,FALSE))</f>
        <v>0</v>
      </c>
      <c r="H35" s="297">
        <f ca="1">+IF(ISERROR(HLOOKUP($B35,INDIRECT("'Monthly Resource Report'!"&amp;'Reid Validation'!H$482631&amp;":"&amp;'Reid Validation'!H$482632),'Reid Validation'!H$482633,FALSE)),0,HLOOKUP($B35,INDIRECT("'Monthly Resource Report'!"&amp;'Reid Validation'!H$482631&amp;":"&amp;'Reid Validation'!H$482632),'Reid Validation'!H$482633,FALSE))</f>
        <v>0</v>
      </c>
      <c r="I35" s="317">
        <f ca="1">+IF(ISERROR(HLOOKUP($B35,INDIRECT("'Monthly Resource Report'!"&amp;'Reid Validation'!I$482631&amp;":"&amp;'Reid Validation'!I$482632),'Reid Validation'!I$482633,FALSE)),0,HLOOKUP($B35,INDIRECT("'Monthly Resource Report'!"&amp;'Reid Validation'!I$482631&amp;":"&amp;'Reid Validation'!I$482632),'Reid Validation'!I$482633,FALSE))</f>
        <v>0</v>
      </c>
      <c r="J35" s="318">
        <f ca="1">+IF(ISERROR(HLOOKUP($B35,INDIRECT("'Monthly Resource Report'!"&amp;'Reid Validation'!J$482631&amp;":"&amp;'Reid Validation'!J$482632),'Reid Validation'!J$482633,FALSE)),0,HLOOKUP($B35,INDIRECT("'Monthly Resource Report'!"&amp;'Reid Validation'!J$482631&amp;":"&amp;'Reid Validation'!J$482632),'Reid Validation'!J$482633,FALSE))</f>
        <v>0</v>
      </c>
      <c r="L35" s="301">
        <v>42248</v>
      </c>
      <c r="M35" s="294">
        <v>58</v>
      </c>
      <c r="N35" s="297">
        <v>0</v>
      </c>
      <c r="O35" s="299">
        <v>0.7</v>
      </c>
      <c r="P35" s="295">
        <v>0.06</v>
      </c>
      <c r="Q35" s="294">
        <f ca="1">+IF(ISERROR(HLOOKUP($B35,INDIRECT("'Monthly Resource Report'!"&amp;'Reid Validation'!Q$482631&amp;":"&amp;'Reid Validation'!Q$482632),'Reid Validation'!Q$482633,FALSE)),0,HLOOKUP($B35,INDIRECT("'Monthly Resource Report'!"&amp;'Reid Validation'!Q$482631&amp;":"&amp;'Reid Validation'!Q$482632),'Reid Validation'!Q$482633,FALSE))</f>
        <v>58</v>
      </c>
      <c r="R35" s="297">
        <f ca="1">+IF(ISERROR(HLOOKUP($B35,INDIRECT("'Monthly Resource Report'!"&amp;'Reid Validation'!R$482631&amp;":"&amp;'Reid Validation'!R$482632),'Reid Validation'!R$482633,FALSE)),0,HLOOKUP($B35,INDIRECT("'Monthly Resource Report'!"&amp;'Reid Validation'!R$482631&amp;":"&amp;'Reid Validation'!R$482632),'Reid Validation'!R$482633,FALSE))</f>
        <v>0</v>
      </c>
      <c r="S35" s="317">
        <f ca="1">+IF(ISERROR(HLOOKUP($B35,INDIRECT("'Monthly Resource Report'!"&amp;'Reid Validation'!S$482631&amp;":"&amp;'Reid Validation'!S$482632),'Reid Validation'!S$482633,FALSE)),0,HLOOKUP($B35,INDIRECT("'Monthly Resource Report'!"&amp;'Reid Validation'!S$482631&amp;":"&amp;'Reid Validation'!S$482632),'Reid Validation'!S$482633,FALSE))</f>
        <v>0</v>
      </c>
      <c r="T35" s="318">
        <f ca="1">+IF(ISERROR(HLOOKUP($B35,INDIRECT("'Monthly Resource Report'!"&amp;'Reid Validation'!T$482631&amp;":"&amp;'Reid Validation'!T$482632),'Reid Validation'!T$482633,FALSE)),0,HLOOKUP($B35,INDIRECT("'Monthly Resource Report'!"&amp;'Reid Validation'!T$482631&amp;":"&amp;'Reid Validation'!T$482632),'Reid Validation'!T$482633,FALSE))</f>
        <v>0</v>
      </c>
    </row>
    <row r="36" spans="2:20">
      <c r="B36" s="301">
        <v>42278</v>
      </c>
      <c r="C36" s="294">
        <v>45</v>
      </c>
      <c r="D36" s="297">
        <v>0</v>
      </c>
      <c r="E36" s="299">
        <v>0.3</v>
      </c>
      <c r="F36" s="295">
        <v>0.06</v>
      </c>
      <c r="G36" s="294">
        <f ca="1">+IF(ISERROR(HLOOKUP($B36,INDIRECT("'Monthly Resource Report'!"&amp;'Reid Validation'!G$482631&amp;":"&amp;'Reid Validation'!G$482632),'Reid Validation'!G$482633,FALSE)),0,HLOOKUP($B36,INDIRECT("'Monthly Resource Report'!"&amp;'Reid Validation'!G$482631&amp;":"&amp;'Reid Validation'!G$482632),'Reid Validation'!G$482633,FALSE))</f>
        <v>0</v>
      </c>
      <c r="H36" s="297">
        <f ca="1">+IF(ISERROR(HLOOKUP($B36,INDIRECT("'Monthly Resource Report'!"&amp;'Reid Validation'!H$482631&amp;":"&amp;'Reid Validation'!H$482632),'Reid Validation'!H$482633,FALSE)),0,HLOOKUP($B36,INDIRECT("'Monthly Resource Report'!"&amp;'Reid Validation'!H$482631&amp;":"&amp;'Reid Validation'!H$482632),'Reid Validation'!H$482633,FALSE))</f>
        <v>0</v>
      </c>
      <c r="I36" s="317">
        <f ca="1">+IF(ISERROR(HLOOKUP($B36,INDIRECT("'Monthly Resource Report'!"&amp;'Reid Validation'!I$482631&amp;":"&amp;'Reid Validation'!I$482632),'Reid Validation'!I$482633,FALSE)),0,HLOOKUP($B36,INDIRECT("'Monthly Resource Report'!"&amp;'Reid Validation'!I$482631&amp;":"&amp;'Reid Validation'!I$482632),'Reid Validation'!I$482633,FALSE))</f>
        <v>0</v>
      </c>
      <c r="J36" s="318">
        <f ca="1">+IF(ISERROR(HLOOKUP($B36,INDIRECT("'Monthly Resource Report'!"&amp;'Reid Validation'!J$482631&amp;":"&amp;'Reid Validation'!J$482632),'Reid Validation'!J$482633,FALSE)),0,HLOOKUP($B36,INDIRECT("'Monthly Resource Report'!"&amp;'Reid Validation'!J$482631&amp;":"&amp;'Reid Validation'!J$482632),'Reid Validation'!J$482633,FALSE))</f>
        <v>0</v>
      </c>
      <c r="L36" s="301">
        <v>42278</v>
      </c>
      <c r="M36" s="294">
        <v>60</v>
      </c>
      <c r="N36" s="297">
        <v>0</v>
      </c>
      <c r="O36" s="299">
        <v>0.7</v>
      </c>
      <c r="P36" s="295">
        <v>0.06</v>
      </c>
      <c r="Q36" s="294">
        <f ca="1">+IF(ISERROR(HLOOKUP($B36,INDIRECT("'Monthly Resource Report'!"&amp;'Reid Validation'!Q$482631&amp;":"&amp;'Reid Validation'!Q$482632),'Reid Validation'!Q$482633,FALSE)),0,HLOOKUP($B36,INDIRECT("'Monthly Resource Report'!"&amp;'Reid Validation'!Q$482631&amp;":"&amp;'Reid Validation'!Q$482632),'Reid Validation'!Q$482633,FALSE))</f>
        <v>60</v>
      </c>
      <c r="R36" s="297">
        <f ca="1">+IF(ISERROR(HLOOKUP($B36,INDIRECT("'Monthly Resource Report'!"&amp;'Reid Validation'!R$482631&amp;":"&amp;'Reid Validation'!R$482632),'Reid Validation'!R$482633,FALSE)),0,HLOOKUP($B36,INDIRECT("'Monthly Resource Report'!"&amp;'Reid Validation'!R$482631&amp;":"&amp;'Reid Validation'!R$482632),'Reid Validation'!R$482633,FALSE))</f>
        <v>0</v>
      </c>
      <c r="S36" s="317">
        <f ca="1">+IF(ISERROR(HLOOKUP($B36,INDIRECT("'Monthly Resource Report'!"&amp;'Reid Validation'!S$482631&amp;":"&amp;'Reid Validation'!S$482632),'Reid Validation'!S$482633,FALSE)),0,HLOOKUP($B36,INDIRECT("'Monthly Resource Report'!"&amp;'Reid Validation'!S$482631&amp;":"&amp;'Reid Validation'!S$482632),'Reid Validation'!S$482633,FALSE))</f>
        <v>0</v>
      </c>
      <c r="T36" s="318">
        <f ca="1">+IF(ISERROR(HLOOKUP($B36,INDIRECT("'Monthly Resource Report'!"&amp;'Reid Validation'!T$482631&amp;":"&amp;'Reid Validation'!T$482632),'Reid Validation'!T$482633,FALSE)),0,HLOOKUP($B36,INDIRECT("'Monthly Resource Report'!"&amp;'Reid Validation'!T$482631&amp;":"&amp;'Reid Validation'!T$482632),'Reid Validation'!T$482633,FALSE))</f>
        <v>0</v>
      </c>
    </row>
    <row r="37" spans="2:20">
      <c r="B37" s="301">
        <v>42309</v>
      </c>
      <c r="C37" s="294">
        <v>45</v>
      </c>
      <c r="D37" s="297">
        <v>0</v>
      </c>
      <c r="E37" s="299">
        <v>0.3</v>
      </c>
      <c r="F37" s="295">
        <v>0.06</v>
      </c>
      <c r="G37" s="294">
        <f ca="1">+IF(ISERROR(HLOOKUP($B37,INDIRECT("'Monthly Resource Report'!"&amp;'Reid Validation'!G$482631&amp;":"&amp;'Reid Validation'!G$482632),'Reid Validation'!G$482633,FALSE)),0,HLOOKUP($B37,INDIRECT("'Monthly Resource Report'!"&amp;'Reid Validation'!G$482631&amp;":"&amp;'Reid Validation'!G$482632),'Reid Validation'!G$482633,FALSE))</f>
        <v>0</v>
      </c>
      <c r="H37" s="297">
        <f ca="1">+IF(ISERROR(HLOOKUP($B37,INDIRECT("'Monthly Resource Report'!"&amp;'Reid Validation'!H$482631&amp;":"&amp;'Reid Validation'!H$482632),'Reid Validation'!H$482633,FALSE)),0,HLOOKUP($B37,INDIRECT("'Monthly Resource Report'!"&amp;'Reid Validation'!H$482631&amp;":"&amp;'Reid Validation'!H$482632),'Reid Validation'!H$482633,FALSE))</f>
        <v>0</v>
      </c>
      <c r="I37" s="317">
        <f ca="1">+IF(ISERROR(HLOOKUP($B37,INDIRECT("'Monthly Resource Report'!"&amp;'Reid Validation'!I$482631&amp;":"&amp;'Reid Validation'!I$482632),'Reid Validation'!I$482633,FALSE)),0,HLOOKUP($B37,INDIRECT("'Monthly Resource Report'!"&amp;'Reid Validation'!I$482631&amp;":"&amp;'Reid Validation'!I$482632),'Reid Validation'!I$482633,FALSE))</f>
        <v>0</v>
      </c>
      <c r="J37" s="318">
        <f ca="1">+IF(ISERROR(HLOOKUP($B37,INDIRECT("'Monthly Resource Report'!"&amp;'Reid Validation'!J$482631&amp;":"&amp;'Reid Validation'!J$482632),'Reid Validation'!J$482633,FALSE)),0,HLOOKUP($B37,INDIRECT("'Monthly Resource Report'!"&amp;'Reid Validation'!J$482631&amp;":"&amp;'Reid Validation'!J$482632),'Reid Validation'!J$482633,FALSE))</f>
        <v>0</v>
      </c>
      <c r="L37" s="301">
        <v>42309</v>
      </c>
      <c r="M37" s="294">
        <v>60</v>
      </c>
      <c r="N37" s="297">
        <v>0</v>
      </c>
      <c r="O37" s="299">
        <v>0.7</v>
      </c>
      <c r="P37" s="295">
        <v>0.06</v>
      </c>
      <c r="Q37" s="294">
        <f ca="1">+IF(ISERROR(HLOOKUP($B37,INDIRECT("'Monthly Resource Report'!"&amp;'Reid Validation'!Q$482631&amp;":"&amp;'Reid Validation'!Q$482632),'Reid Validation'!Q$482633,FALSE)),0,HLOOKUP($B37,INDIRECT("'Monthly Resource Report'!"&amp;'Reid Validation'!Q$482631&amp;":"&amp;'Reid Validation'!Q$482632),'Reid Validation'!Q$482633,FALSE))</f>
        <v>60</v>
      </c>
      <c r="R37" s="297">
        <f ca="1">+IF(ISERROR(HLOOKUP($B37,INDIRECT("'Monthly Resource Report'!"&amp;'Reid Validation'!R$482631&amp;":"&amp;'Reid Validation'!R$482632),'Reid Validation'!R$482633,FALSE)),0,HLOOKUP($B37,INDIRECT("'Monthly Resource Report'!"&amp;'Reid Validation'!R$482631&amp;":"&amp;'Reid Validation'!R$482632),'Reid Validation'!R$482633,FALSE))</f>
        <v>0</v>
      </c>
      <c r="S37" s="317">
        <f ca="1">+IF(ISERROR(HLOOKUP($B37,INDIRECT("'Monthly Resource Report'!"&amp;'Reid Validation'!S$482631&amp;":"&amp;'Reid Validation'!S$482632),'Reid Validation'!S$482633,FALSE)),0,HLOOKUP($B37,INDIRECT("'Monthly Resource Report'!"&amp;'Reid Validation'!S$482631&amp;":"&amp;'Reid Validation'!S$482632),'Reid Validation'!S$482633,FALSE))</f>
        <v>0</v>
      </c>
      <c r="T37" s="318">
        <f ca="1">+IF(ISERROR(HLOOKUP($B37,INDIRECT("'Monthly Resource Report'!"&amp;'Reid Validation'!T$482631&amp;":"&amp;'Reid Validation'!T$482632),'Reid Validation'!T$482633,FALSE)),0,HLOOKUP($B37,INDIRECT("'Monthly Resource Report'!"&amp;'Reid Validation'!T$482631&amp;":"&amp;'Reid Validation'!T$482632),'Reid Validation'!T$482633,FALSE))</f>
        <v>0</v>
      </c>
    </row>
    <row r="38" spans="2:20">
      <c r="B38" s="301">
        <v>42339</v>
      </c>
      <c r="C38" s="294">
        <v>45</v>
      </c>
      <c r="D38" s="297">
        <v>0</v>
      </c>
      <c r="E38" s="299">
        <v>0.3</v>
      </c>
      <c r="F38" s="295">
        <v>0.06</v>
      </c>
      <c r="G38" s="294">
        <f ca="1">+IF(ISERROR(HLOOKUP($B38,INDIRECT("'Monthly Resource Report'!"&amp;'Reid Validation'!G$482631&amp;":"&amp;'Reid Validation'!G$482632),'Reid Validation'!G$482633,FALSE)),0,HLOOKUP($B38,INDIRECT("'Monthly Resource Report'!"&amp;'Reid Validation'!G$482631&amp;":"&amp;'Reid Validation'!G$482632),'Reid Validation'!G$482633,FALSE))</f>
        <v>0</v>
      </c>
      <c r="H38" s="297">
        <f ca="1">+IF(ISERROR(HLOOKUP($B38,INDIRECT("'Monthly Resource Report'!"&amp;'Reid Validation'!H$482631&amp;":"&amp;'Reid Validation'!H$482632),'Reid Validation'!H$482633,FALSE)),0,HLOOKUP($B38,INDIRECT("'Monthly Resource Report'!"&amp;'Reid Validation'!H$482631&amp;":"&amp;'Reid Validation'!H$482632),'Reid Validation'!H$482633,FALSE))</f>
        <v>0</v>
      </c>
      <c r="I38" s="317">
        <f ca="1">+IF(ISERROR(HLOOKUP($B38,INDIRECT("'Monthly Resource Report'!"&amp;'Reid Validation'!I$482631&amp;":"&amp;'Reid Validation'!I$482632),'Reid Validation'!I$482633,FALSE)),0,HLOOKUP($B38,INDIRECT("'Monthly Resource Report'!"&amp;'Reid Validation'!I$482631&amp;":"&amp;'Reid Validation'!I$482632),'Reid Validation'!I$482633,FALSE))</f>
        <v>0</v>
      </c>
      <c r="J38" s="318">
        <f ca="1">+IF(ISERROR(HLOOKUP($B38,INDIRECT("'Monthly Resource Report'!"&amp;'Reid Validation'!J$482631&amp;":"&amp;'Reid Validation'!J$482632),'Reid Validation'!J$482633,FALSE)),0,HLOOKUP($B38,INDIRECT("'Monthly Resource Report'!"&amp;'Reid Validation'!J$482631&amp;":"&amp;'Reid Validation'!J$482632),'Reid Validation'!J$482633,FALSE))</f>
        <v>0</v>
      </c>
      <c r="L38" s="301">
        <v>42339</v>
      </c>
      <c r="M38" s="294">
        <v>65</v>
      </c>
      <c r="N38" s="297">
        <v>0</v>
      </c>
      <c r="O38" s="299">
        <v>0.7</v>
      </c>
      <c r="P38" s="295">
        <v>0.06</v>
      </c>
      <c r="Q38" s="294">
        <f ca="1">+IF(ISERROR(HLOOKUP($B38,INDIRECT("'Monthly Resource Report'!"&amp;'Reid Validation'!Q$482631&amp;":"&amp;'Reid Validation'!Q$482632),'Reid Validation'!Q$482633,FALSE)),0,HLOOKUP($B38,INDIRECT("'Monthly Resource Report'!"&amp;'Reid Validation'!Q$482631&amp;":"&amp;'Reid Validation'!Q$482632),'Reid Validation'!Q$482633,FALSE))</f>
        <v>65</v>
      </c>
      <c r="R38" s="297">
        <f ca="1">+IF(ISERROR(HLOOKUP($B38,INDIRECT("'Monthly Resource Report'!"&amp;'Reid Validation'!R$482631&amp;":"&amp;'Reid Validation'!R$482632),'Reid Validation'!R$482633,FALSE)),0,HLOOKUP($B38,INDIRECT("'Monthly Resource Report'!"&amp;'Reid Validation'!R$482631&amp;":"&amp;'Reid Validation'!R$482632),'Reid Validation'!R$482633,FALSE))</f>
        <v>0</v>
      </c>
      <c r="S38" s="317">
        <f ca="1">+IF(ISERROR(HLOOKUP($B38,INDIRECT("'Monthly Resource Report'!"&amp;'Reid Validation'!S$482631&amp;":"&amp;'Reid Validation'!S$482632),'Reid Validation'!S$482633,FALSE)),0,HLOOKUP($B38,INDIRECT("'Monthly Resource Report'!"&amp;'Reid Validation'!S$482631&amp;":"&amp;'Reid Validation'!S$482632),'Reid Validation'!S$482633,FALSE))</f>
        <v>0</v>
      </c>
      <c r="T38" s="318">
        <f ca="1">+IF(ISERROR(HLOOKUP($B38,INDIRECT("'Monthly Resource Report'!"&amp;'Reid Validation'!T$482631&amp;":"&amp;'Reid Validation'!T$482632),'Reid Validation'!T$482633,FALSE)),0,HLOOKUP($B38,INDIRECT("'Monthly Resource Report'!"&amp;'Reid Validation'!T$482631&amp;":"&amp;'Reid Validation'!T$482632),'Reid Validation'!T$482633,FALSE))</f>
        <v>0</v>
      </c>
    </row>
    <row r="39" spans="2:20">
      <c r="B39" s="301">
        <v>42370</v>
      </c>
      <c r="C39" s="294">
        <v>45</v>
      </c>
      <c r="D39" s="297">
        <v>0</v>
      </c>
      <c r="E39" s="299">
        <v>0.3</v>
      </c>
      <c r="F39" s="295">
        <v>0.06</v>
      </c>
      <c r="G39" s="294">
        <f ca="1">+IF(ISERROR(HLOOKUP($B39,INDIRECT("'Monthly Resource Report'!"&amp;'Reid Validation'!G$482631&amp;":"&amp;'Reid Validation'!G$482632),'Reid Validation'!G$482633,FALSE)),0,HLOOKUP($B39,INDIRECT("'Monthly Resource Report'!"&amp;'Reid Validation'!G$482631&amp;":"&amp;'Reid Validation'!G$482632),'Reid Validation'!G$482633,FALSE))</f>
        <v>45</v>
      </c>
      <c r="H39" s="297">
        <f ca="1">+IF(ISERROR(HLOOKUP($B39,INDIRECT("'Monthly Resource Report'!"&amp;'Reid Validation'!H$482631&amp;":"&amp;'Reid Validation'!H$482632),'Reid Validation'!H$482633,FALSE)),0,HLOOKUP($B39,INDIRECT("'Monthly Resource Report'!"&amp;'Reid Validation'!H$482631&amp;":"&amp;'Reid Validation'!H$482632),'Reid Validation'!H$482633,FALSE))</f>
        <v>0</v>
      </c>
      <c r="I39" s="317">
        <f ca="1">+IF(ISERROR(HLOOKUP($B39,INDIRECT("'Monthly Resource Report'!"&amp;'Reid Validation'!I$482631&amp;":"&amp;'Reid Validation'!I$482632),'Reid Validation'!I$482633,FALSE)),0,HLOOKUP($B39,INDIRECT("'Monthly Resource Report'!"&amp;'Reid Validation'!I$482631&amp;":"&amp;'Reid Validation'!I$482632),'Reid Validation'!I$482633,FALSE))</f>
        <v>0</v>
      </c>
      <c r="J39" s="318">
        <f ca="1">+IF(ISERROR(HLOOKUP($B39,INDIRECT("'Monthly Resource Report'!"&amp;'Reid Validation'!J$482631&amp;":"&amp;'Reid Validation'!J$482632),'Reid Validation'!J$482633,FALSE)),0,HLOOKUP($B39,INDIRECT("'Monthly Resource Report'!"&amp;'Reid Validation'!J$482631&amp;":"&amp;'Reid Validation'!J$482632),'Reid Validation'!J$482633,FALSE))</f>
        <v>0</v>
      </c>
      <c r="L39" s="301">
        <v>42370</v>
      </c>
      <c r="M39" s="294">
        <v>65</v>
      </c>
      <c r="N39" s="297">
        <v>0</v>
      </c>
      <c r="O39" s="299">
        <v>0.7</v>
      </c>
      <c r="P39" s="295">
        <v>0.06</v>
      </c>
      <c r="Q39" s="294">
        <f ca="1">+IF(ISERROR(HLOOKUP($B39,INDIRECT("'Monthly Resource Report'!"&amp;'Reid Validation'!Q$482631&amp;":"&amp;'Reid Validation'!Q$482632),'Reid Validation'!Q$482633,FALSE)),0,HLOOKUP($B39,INDIRECT("'Monthly Resource Report'!"&amp;'Reid Validation'!Q$482631&amp;":"&amp;'Reid Validation'!Q$482632),'Reid Validation'!Q$482633,FALSE))</f>
        <v>65</v>
      </c>
      <c r="R39" s="297">
        <f ca="1">+IF(ISERROR(HLOOKUP($B39,INDIRECT("'Monthly Resource Report'!"&amp;'Reid Validation'!R$482631&amp;":"&amp;'Reid Validation'!R$482632),'Reid Validation'!R$482633,FALSE)),0,HLOOKUP($B39,INDIRECT("'Monthly Resource Report'!"&amp;'Reid Validation'!R$482631&amp;":"&amp;'Reid Validation'!R$482632),'Reid Validation'!R$482633,FALSE))</f>
        <v>0</v>
      </c>
      <c r="S39" s="317">
        <f ca="1">+IF(ISERROR(HLOOKUP($B39,INDIRECT("'Monthly Resource Report'!"&amp;'Reid Validation'!S$482631&amp;":"&amp;'Reid Validation'!S$482632),'Reid Validation'!S$482633,FALSE)),0,HLOOKUP($B39,INDIRECT("'Monthly Resource Report'!"&amp;'Reid Validation'!S$482631&amp;":"&amp;'Reid Validation'!S$482632),'Reid Validation'!S$482633,FALSE))</f>
        <v>0</v>
      </c>
      <c r="T39" s="318">
        <f ca="1">+IF(ISERROR(HLOOKUP($B39,INDIRECT("'Monthly Resource Report'!"&amp;'Reid Validation'!T$482631&amp;":"&amp;'Reid Validation'!T$482632),'Reid Validation'!T$482633,FALSE)),0,HLOOKUP($B39,INDIRECT("'Monthly Resource Report'!"&amp;'Reid Validation'!T$482631&amp;":"&amp;'Reid Validation'!T$482632),'Reid Validation'!T$482633,FALSE))</f>
        <v>0</v>
      </c>
    </row>
    <row r="40" spans="2:20">
      <c r="B40" s="301">
        <v>42401</v>
      </c>
      <c r="C40" s="294">
        <v>45</v>
      </c>
      <c r="D40" s="297">
        <v>0</v>
      </c>
      <c r="E40" s="299">
        <v>0.3</v>
      </c>
      <c r="F40" s="295">
        <v>0.06</v>
      </c>
      <c r="G40" s="294">
        <f ca="1">+IF(ISERROR(HLOOKUP($B40,INDIRECT("'Monthly Resource Report'!"&amp;'Reid Validation'!G$482631&amp;":"&amp;'Reid Validation'!G$482632),'Reid Validation'!G$482633,FALSE)),0,HLOOKUP($B40,INDIRECT("'Monthly Resource Report'!"&amp;'Reid Validation'!G$482631&amp;":"&amp;'Reid Validation'!G$482632),'Reid Validation'!G$482633,FALSE))</f>
        <v>45</v>
      </c>
      <c r="H40" s="297">
        <f ca="1">+IF(ISERROR(HLOOKUP($B40,INDIRECT("'Monthly Resource Report'!"&amp;'Reid Validation'!H$482631&amp;":"&amp;'Reid Validation'!H$482632),'Reid Validation'!H$482633,FALSE)),0,HLOOKUP($B40,INDIRECT("'Monthly Resource Report'!"&amp;'Reid Validation'!H$482631&amp;":"&amp;'Reid Validation'!H$482632),'Reid Validation'!H$482633,FALSE))</f>
        <v>0</v>
      </c>
      <c r="I40" s="317">
        <f ca="1">+IF(ISERROR(HLOOKUP($B40,INDIRECT("'Monthly Resource Report'!"&amp;'Reid Validation'!I$482631&amp;":"&amp;'Reid Validation'!I$482632),'Reid Validation'!I$482633,FALSE)),0,HLOOKUP($B40,INDIRECT("'Monthly Resource Report'!"&amp;'Reid Validation'!I$482631&amp;":"&amp;'Reid Validation'!I$482632),'Reid Validation'!I$482633,FALSE))</f>
        <v>0</v>
      </c>
      <c r="J40" s="318">
        <f ca="1">+IF(ISERROR(HLOOKUP($B40,INDIRECT("'Monthly Resource Report'!"&amp;'Reid Validation'!J$482631&amp;":"&amp;'Reid Validation'!J$482632),'Reid Validation'!J$482633,FALSE)),0,HLOOKUP($B40,INDIRECT("'Monthly Resource Report'!"&amp;'Reid Validation'!J$482631&amp;":"&amp;'Reid Validation'!J$482632),'Reid Validation'!J$482633,FALSE))</f>
        <v>0</v>
      </c>
      <c r="L40" s="301">
        <v>42401</v>
      </c>
      <c r="M40" s="294">
        <v>65</v>
      </c>
      <c r="N40" s="297">
        <v>0</v>
      </c>
      <c r="O40" s="299">
        <v>0.7</v>
      </c>
      <c r="P40" s="295">
        <v>0.06</v>
      </c>
      <c r="Q40" s="294">
        <f ca="1">+IF(ISERROR(HLOOKUP($B40,INDIRECT("'Monthly Resource Report'!"&amp;'Reid Validation'!Q$482631&amp;":"&amp;'Reid Validation'!Q$482632),'Reid Validation'!Q$482633,FALSE)),0,HLOOKUP($B40,INDIRECT("'Monthly Resource Report'!"&amp;'Reid Validation'!Q$482631&amp;":"&amp;'Reid Validation'!Q$482632),'Reid Validation'!Q$482633,FALSE))</f>
        <v>65</v>
      </c>
      <c r="R40" s="297">
        <f ca="1">+IF(ISERROR(HLOOKUP($B40,INDIRECT("'Monthly Resource Report'!"&amp;'Reid Validation'!R$482631&amp;":"&amp;'Reid Validation'!R$482632),'Reid Validation'!R$482633,FALSE)),0,HLOOKUP($B40,INDIRECT("'Monthly Resource Report'!"&amp;'Reid Validation'!R$482631&amp;":"&amp;'Reid Validation'!R$482632),'Reid Validation'!R$482633,FALSE))</f>
        <v>0</v>
      </c>
      <c r="S40" s="317">
        <f ca="1">+IF(ISERROR(HLOOKUP($B40,INDIRECT("'Monthly Resource Report'!"&amp;'Reid Validation'!S$482631&amp;":"&amp;'Reid Validation'!S$482632),'Reid Validation'!S$482633,FALSE)),0,HLOOKUP($B40,INDIRECT("'Monthly Resource Report'!"&amp;'Reid Validation'!S$482631&amp;":"&amp;'Reid Validation'!S$482632),'Reid Validation'!S$482633,FALSE))</f>
        <v>0</v>
      </c>
      <c r="T40" s="318">
        <f ca="1">+IF(ISERROR(HLOOKUP($B40,INDIRECT("'Monthly Resource Report'!"&amp;'Reid Validation'!T$482631&amp;":"&amp;'Reid Validation'!T$482632),'Reid Validation'!T$482633,FALSE)),0,HLOOKUP($B40,INDIRECT("'Monthly Resource Report'!"&amp;'Reid Validation'!T$482631&amp;":"&amp;'Reid Validation'!T$482632),'Reid Validation'!T$482633,FALSE))</f>
        <v>0</v>
      </c>
    </row>
    <row r="41" spans="2:20">
      <c r="B41" s="301">
        <v>42430</v>
      </c>
      <c r="C41" s="294">
        <v>45</v>
      </c>
      <c r="D41" s="297">
        <v>0</v>
      </c>
      <c r="E41" s="299">
        <v>0.3</v>
      </c>
      <c r="F41" s="295">
        <v>0.06</v>
      </c>
      <c r="G41" s="294">
        <f ca="1">+IF(ISERROR(HLOOKUP($B41,INDIRECT("'Monthly Resource Report'!"&amp;'Reid Validation'!G$482631&amp;":"&amp;'Reid Validation'!G$482632),'Reid Validation'!G$482633,FALSE)),0,HLOOKUP($B41,INDIRECT("'Monthly Resource Report'!"&amp;'Reid Validation'!G$482631&amp;":"&amp;'Reid Validation'!G$482632),'Reid Validation'!G$482633,FALSE))</f>
        <v>0</v>
      </c>
      <c r="H41" s="297">
        <f ca="1">+IF(ISERROR(HLOOKUP($B41,INDIRECT("'Monthly Resource Report'!"&amp;'Reid Validation'!H$482631&amp;":"&amp;'Reid Validation'!H$482632),'Reid Validation'!H$482633,FALSE)),0,HLOOKUP($B41,INDIRECT("'Monthly Resource Report'!"&amp;'Reid Validation'!H$482631&amp;":"&amp;'Reid Validation'!H$482632),'Reid Validation'!H$482633,FALSE))</f>
        <v>0</v>
      </c>
      <c r="I41" s="317">
        <f ca="1">+IF(ISERROR(HLOOKUP($B41,INDIRECT("'Monthly Resource Report'!"&amp;'Reid Validation'!I$482631&amp;":"&amp;'Reid Validation'!I$482632),'Reid Validation'!I$482633,FALSE)),0,HLOOKUP($B41,INDIRECT("'Monthly Resource Report'!"&amp;'Reid Validation'!I$482631&amp;":"&amp;'Reid Validation'!I$482632),'Reid Validation'!I$482633,FALSE))</f>
        <v>0</v>
      </c>
      <c r="J41" s="318">
        <f ca="1">+IF(ISERROR(HLOOKUP($B41,INDIRECT("'Monthly Resource Report'!"&amp;'Reid Validation'!J$482631&amp;":"&amp;'Reid Validation'!J$482632),'Reid Validation'!J$482633,FALSE)),0,HLOOKUP($B41,INDIRECT("'Monthly Resource Report'!"&amp;'Reid Validation'!J$482631&amp;":"&amp;'Reid Validation'!J$482632),'Reid Validation'!J$482633,FALSE))</f>
        <v>0</v>
      </c>
      <c r="L41" s="301">
        <v>42430</v>
      </c>
      <c r="M41" s="294">
        <v>65</v>
      </c>
      <c r="N41" s="297">
        <v>0</v>
      </c>
      <c r="O41" s="299">
        <v>0.7</v>
      </c>
      <c r="P41" s="295">
        <v>0.06</v>
      </c>
      <c r="Q41" s="294">
        <f ca="1">+IF(ISERROR(HLOOKUP($B41,INDIRECT("'Monthly Resource Report'!"&amp;'Reid Validation'!Q$482631&amp;":"&amp;'Reid Validation'!Q$482632),'Reid Validation'!Q$482633,FALSE)),0,HLOOKUP($B41,INDIRECT("'Monthly Resource Report'!"&amp;'Reid Validation'!Q$482631&amp;":"&amp;'Reid Validation'!Q$482632),'Reid Validation'!Q$482633,FALSE))</f>
        <v>65</v>
      </c>
      <c r="R41" s="297">
        <f ca="1">+IF(ISERROR(HLOOKUP($B41,INDIRECT("'Monthly Resource Report'!"&amp;'Reid Validation'!R$482631&amp;":"&amp;'Reid Validation'!R$482632),'Reid Validation'!R$482633,FALSE)),0,HLOOKUP($B41,INDIRECT("'Monthly Resource Report'!"&amp;'Reid Validation'!R$482631&amp;":"&amp;'Reid Validation'!R$482632),'Reid Validation'!R$482633,FALSE))</f>
        <v>0</v>
      </c>
      <c r="S41" s="317">
        <f ca="1">+IF(ISERROR(HLOOKUP($B41,INDIRECT("'Monthly Resource Report'!"&amp;'Reid Validation'!S$482631&amp;":"&amp;'Reid Validation'!S$482632),'Reid Validation'!S$482633,FALSE)),0,HLOOKUP($B41,INDIRECT("'Monthly Resource Report'!"&amp;'Reid Validation'!S$482631&amp;":"&amp;'Reid Validation'!S$482632),'Reid Validation'!S$482633,FALSE))</f>
        <v>0</v>
      </c>
      <c r="T41" s="318">
        <f ca="1">+IF(ISERROR(HLOOKUP($B41,INDIRECT("'Monthly Resource Report'!"&amp;'Reid Validation'!T$482631&amp;":"&amp;'Reid Validation'!T$482632),'Reid Validation'!T$482633,FALSE)),0,HLOOKUP($B41,INDIRECT("'Monthly Resource Report'!"&amp;'Reid Validation'!T$482631&amp;":"&amp;'Reid Validation'!T$482632),'Reid Validation'!T$482633,FALSE))</f>
        <v>0</v>
      </c>
    </row>
    <row r="42" spans="2:20">
      <c r="B42" s="301">
        <v>42461</v>
      </c>
      <c r="C42" s="294">
        <v>45</v>
      </c>
      <c r="D42" s="297">
        <v>0</v>
      </c>
      <c r="E42" s="299">
        <v>0.3</v>
      </c>
      <c r="F42" s="295">
        <v>0.06</v>
      </c>
      <c r="G42" s="294">
        <f ca="1">+IF(ISERROR(HLOOKUP($B42,INDIRECT("'Monthly Resource Report'!"&amp;'Reid Validation'!G$482631&amp;":"&amp;'Reid Validation'!G$482632),'Reid Validation'!G$482633,FALSE)),0,HLOOKUP($B42,INDIRECT("'Monthly Resource Report'!"&amp;'Reid Validation'!G$482631&amp;":"&amp;'Reid Validation'!G$482632),'Reid Validation'!G$482633,FALSE))</f>
        <v>0</v>
      </c>
      <c r="H42" s="297">
        <f ca="1">+IF(ISERROR(HLOOKUP($B42,INDIRECT("'Monthly Resource Report'!"&amp;'Reid Validation'!H$482631&amp;":"&amp;'Reid Validation'!H$482632),'Reid Validation'!H$482633,FALSE)),0,HLOOKUP($B42,INDIRECT("'Monthly Resource Report'!"&amp;'Reid Validation'!H$482631&amp;":"&amp;'Reid Validation'!H$482632),'Reid Validation'!H$482633,FALSE))</f>
        <v>0</v>
      </c>
      <c r="I42" s="317">
        <f ca="1">+IF(ISERROR(HLOOKUP($B42,INDIRECT("'Monthly Resource Report'!"&amp;'Reid Validation'!I$482631&amp;":"&amp;'Reid Validation'!I$482632),'Reid Validation'!I$482633,FALSE)),0,HLOOKUP($B42,INDIRECT("'Monthly Resource Report'!"&amp;'Reid Validation'!I$482631&amp;":"&amp;'Reid Validation'!I$482632),'Reid Validation'!I$482633,FALSE))</f>
        <v>0</v>
      </c>
      <c r="J42" s="318">
        <f ca="1">+IF(ISERROR(HLOOKUP($B42,INDIRECT("'Monthly Resource Report'!"&amp;'Reid Validation'!J$482631&amp;":"&amp;'Reid Validation'!J$482632),'Reid Validation'!J$482633,FALSE)),0,HLOOKUP($B42,INDIRECT("'Monthly Resource Report'!"&amp;'Reid Validation'!J$482631&amp;":"&amp;'Reid Validation'!J$482632),'Reid Validation'!J$482633,FALSE))</f>
        <v>0</v>
      </c>
      <c r="L42" s="301">
        <v>42461</v>
      </c>
      <c r="M42" s="294">
        <v>65</v>
      </c>
      <c r="N42" s="297">
        <v>0</v>
      </c>
      <c r="O42" s="299">
        <v>0.7</v>
      </c>
      <c r="P42" s="295">
        <v>0.06</v>
      </c>
      <c r="Q42" s="294">
        <f ca="1">+IF(ISERROR(HLOOKUP($B42,INDIRECT("'Monthly Resource Report'!"&amp;'Reid Validation'!Q$482631&amp;":"&amp;'Reid Validation'!Q$482632),'Reid Validation'!Q$482633,FALSE)),0,HLOOKUP($B42,INDIRECT("'Monthly Resource Report'!"&amp;'Reid Validation'!Q$482631&amp;":"&amp;'Reid Validation'!Q$482632),'Reid Validation'!Q$482633,FALSE))</f>
        <v>65</v>
      </c>
      <c r="R42" s="297">
        <f ca="1">+IF(ISERROR(HLOOKUP($B42,INDIRECT("'Monthly Resource Report'!"&amp;'Reid Validation'!R$482631&amp;":"&amp;'Reid Validation'!R$482632),'Reid Validation'!R$482633,FALSE)),0,HLOOKUP($B42,INDIRECT("'Monthly Resource Report'!"&amp;'Reid Validation'!R$482631&amp;":"&amp;'Reid Validation'!R$482632),'Reid Validation'!R$482633,FALSE))</f>
        <v>0</v>
      </c>
      <c r="S42" s="317">
        <f ca="1">+IF(ISERROR(HLOOKUP($B42,INDIRECT("'Monthly Resource Report'!"&amp;'Reid Validation'!S$482631&amp;":"&amp;'Reid Validation'!S$482632),'Reid Validation'!S$482633,FALSE)),0,HLOOKUP($B42,INDIRECT("'Monthly Resource Report'!"&amp;'Reid Validation'!S$482631&amp;":"&amp;'Reid Validation'!S$482632),'Reid Validation'!S$482633,FALSE))</f>
        <v>0</v>
      </c>
      <c r="T42" s="318">
        <f ca="1">+IF(ISERROR(HLOOKUP($B42,INDIRECT("'Monthly Resource Report'!"&amp;'Reid Validation'!T$482631&amp;":"&amp;'Reid Validation'!T$482632),'Reid Validation'!T$482633,FALSE)),0,HLOOKUP($B42,INDIRECT("'Monthly Resource Report'!"&amp;'Reid Validation'!T$482631&amp;":"&amp;'Reid Validation'!T$482632),'Reid Validation'!T$482633,FALSE))</f>
        <v>0</v>
      </c>
    </row>
    <row r="43" spans="2:20">
      <c r="B43" s="301">
        <v>42491</v>
      </c>
      <c r="C43" s="294">
        <v>45</v>
      </c>
      <c r="D43" s="297">
        <v>0</v>
      </c>
      <c r="E43" s="299">
        <v>0.3</v>
      </c>
      <c r="F43" s="295">
        <v>0.06</v>
      </c>
      <c r="G43" s="294">
        <f ca="1">+IF(ISERROR(HLOOKUP($B43,INDIRECT("'Monthly Resource Report'!"&amp;'Reid Validation'!G$482631&amp;":"&amp;'Reid Validation'!G$482632),'Reid Validation'!G$482633,FALSE)),0,HLOOKUP($B43,INDIRECT("'Monthly Resource Report'!"&amp;'Reid Validation'!G$482631&amp;":"&amp;'Reid Validation'!G$482632),'Reid Validation'!G$482633,FALSE))</f>
        <v>0</v>
      </c>
      <c r="H43" s="297">
        <f ca="1">+IF(ISERROR(HLOOKUP($B43,INDIRECT("'Monthly Resource Report'!"&amp;'Reid Validation'!H$482631&amp;":"&amp;'Reid Validation'!H$482632),'Reid Validation'!H$482633,FALSE)),0,HLOOKUP($B43,INDIRECT("'Monthly Resource Report'!"&amp;'Reid Validation'!H$482631&amp;":"&amp;'Reid Validation'!H$482632),'Reid Validation'!H$482633,FALSE))</f>
        <v>0</v>
      </c>
      <c r="I43" s="317">
        <f ca="1">+IF(ISERROR(HLOOKUP($B43,INDIRECT("'Monthly Resource Report'!"&amp;'Reid Validation'!I$482631&amp;":"&amp;'Reid Validation'!I$482632),'Reid Validation'!I$482633,FALSE)),0,HLOOKUP($B43,INDIRECT("'Monthly Resource Report'!"&amp;'Reid Validation'!I$482631&amp;":"&amp;'Reid Validation'!I$482632),'Reid Validation'!I$482633,FALSE))</f>
        <v>0</v>
      </c>
      <c r="J43" s="318">
        <f ca="1">+IF(ISERROR(HLOOKUP($B43,INDIRECT("'Monthly Resource Report'!"&amp;'Reid Validation'!J$482631&amp;":"&amp;'Reid Validation'!J$482632),'Reid Validation'!J$482633,FALSE)),0,HLOOKUP($B43,INDIRECT("'Monthly Resource Report'!"&amp;'Reid Validation'!J$482631&amp;":"&amp;'Reid Validation'!J$482632),'Reid Validation'!J$482633,FALSE))</f>
        <v>0</v>
      </c>
      <c r="L43" s="301">
        <v>42491</v>
      </c>
      <c r="M43" s="294">
        <v>60</v>
      </c>
      <c r="N43" s="297">
        <v>0</v>
      </c>
      <c r="O43" s="299">
        <v>0.7</v>
      </c>
      <c r="P43" s="295">
        <v>0.06</v>
      </c>
      <c r="Q43" s="294">
        <f ca="1">+IF(ISERROR(HLOOKUP($B43,INDIRECT("'Monthly Resource Report'!"&amp;'Reid Validation'!Q$482631&amp;":"&amp;'Reid Validation'!Q$482632),'Reid Validation'!Q$482633,FALSE)),0,HLOOKUP($B43,INDIRECT("'Monthly Resource Report'!"&amp;'Reid Validation'!Q$482631&amp;":"&amp;'Reid Validation'!Q$482632),'Reid Validation'!Q$482633,FALSE))</f>
        <v>60</v>
      </c>
      <c r="R43" s="297">
        <f ca="1">+IF(ISERROR(HLOOKUP($B43,INDIRECT("'Monthly Resource Report'!"&amp;'Reid Validation'!R$482631&amp;":"&amp;'Reid Validation'!R$482632),'Reid Validation'!R$482633,FALSE)),0,HLOOKUP($B43,INDIRECT("'Monthly Resource Report'!"&amp;'Reid Validation'!R$482631&amp;":"&amp;'Reid Validation'!R$482632),'Reid Validation'!R$482633,FALSE))</f>
        <v>0</v>
      </c>
      <c r="S43" s="317">
        <f ca="1">+IF(ISERROR(HLOOKUP($B43,INDIRECT("'Monthly Resource Report'!"&amp;'Reid Validation'!S$482631&amp;":"&amp;'Reid Validation'!S$482632),'Reid Validation'!S$482633,FALSE)),0,HLOOKUP($B43,INDIRECT("'Monthly Resource Report'!"&amp;'Reid Validation'!S$482631&amp;":"&amp;'Reid Validation'!S$482632),'Reid Validation'!S$482633,FALSE))</f>
        <v>0</v>
      </c>
      <c r="T43" s="318">
        <f ca="1">+IF(ISERROR(HLOOKUP($B43,INDIRECT("'Monthly Resource Report'!"&amp;'Reid Validation'!T$482631&amp;":"&amp;'Reid Validation'!T$482632),'Reid Validation'!T$482633,FALSE)),0,HLOOKUP($B43,INDIRECT("'Monthly Resource Report'!"&amp;'Reid Validation'!T$482631&amp;":"&amp;'Reid Validation'!T$482632),'Reid Validation'!T$482633,FALSE))</f>
        <v>0</v>
      </c>
    </row>
    <row r="44" spans="2:20">
      <c r="B44" s="301">
        <v>42522</v>
      </c>
      <c r="C44" s="294">
        <v>45</v>
      </c>
      <c r="D44" s="297">
        <v>0</v>
      </c>
      <c r="E44" s="299">
        <v>0.3</v>
      </c>
      <c r="F44" s="295">
        <v>0.06</v>
      </c>
      <c r="G44" s="294">
        <f ca="1">+IF(ISERROR(HLOOKUP($B44,INDIRECT("'Monthly Resource Report'!"&amp;'Reid Validation'!G$482631&amp;":"&amp;'Reid Validation'!G$482632),'Reid Validation'!G$482633,FALSE)),0,HLOOKUP($B44,INDIRECT("'Monthly Resource Report'!"&amp;'Reid Validation'!G$482631&amp;":"&amp;'Reid Validation'!G$482632),'Reid Validation'!G$482633,FALSE))</f>
        <v>0</v>
      </c>
      <c r="H44" s="297">
        <f ca="1">+IF(ISERROR(HLOOKUP($B44,INDIRECT("'Monthly Resource Report'!"&amp;'Reid Validation'!H$482631&amp;":"&amp;'Reid Validation'!H$482632),'Reid Validation'!H$482633,FALSE)),0,HLOOKUP($B44,INDIRECT("'Monthly Resource Report'!"&amp;'Reid Validation'!H$482631&amp;":"&amp;'Reid Validation'!H$482632),'Reid Validation'!H$482633,FALSE))</f>
        <v>0</v>
      </c>
      <c r="I44" s="317">
        <f ca="1">+IF(ISERROR(HLOOKUP($B44,INDIRECT("'Monthly Resource Report'!"&amp;'Reid Validation'!I$482631&amp;":"&amp;'Reid Validation'!I$482632),'Reid Validation'!I$482633,FALSE)),0,HLOOKUP($B44,INDIRECT("'Monthly Resource Report'!"&amp;'Reid Validation'!I$482631&amp;":"&amp;'Reid Validation'!I$482632),'Reid Validation'!I$482633,FALSE))</f>
        <v>0</v>
      </c>
      <c r="J44" s="318">
        <f ca="1">+IF(ISERROR(HLOOKUP($B44,INDIRECT("'Monthly Resource Report'!"&amp;'Reid Validation'!J$482631&amp;":"&amp;'Reid Validation'!J$482632),'Reid Validation'!J$482633,FALSE)),0,HLOOKUP($B44,INDIRECT("'Monthly Resource Report'!"&amp;'Reid Validation'!J$482631&amp;":"&amp;'Reid Validation'!J$482632),'Reid Validation'!J$482633,FALSE))</f>
        <v>0</v>
      </c>
      <c r="L44" s="301">
        <v>42522</v>
      </c>
      <c r="M44" s="294">
        <v>60</v>
      </c>
      <c r="N44" s="297">
        <v>0</v>
      </c>
      <c r="O44" s="299">
        <v>0.7</v>
      </c>
      <c r="P44" s="295">
        <v>0.06</v>
      </c>
      <c r="Q44" s="294">
        <f ca="1">+IF(ISERROR(HLOOKUP($B44,INDIRECT("'Monthly Resource Report'!"&amp;'Reid Validation'!Q$482631&amp;":"&amp;'Reid Validation'!Q$482632),'Reid Validation'!Q$482633,FALSE)),0,HLOOKUP($B44,INDIRECT("'Monthly Resource Report'!"&amp;'Reid Validation'!Q$482631&amp;":"&amp;'Reid Validation'!Q$482632),'Reid Validation'!Q$482633,FALSE))</f>
        <v>60</v>
      </c>
      <c r="R44" s="297">
        <f ca="1">+IF(ISERROR(HLOOKUP($B44,INDIRECT("'Monthly Resource Report'!"&amp;'Reid Validation'!R$482631&amp;":"&amp;'Reid Validation'!R$482632),'Reid Validation'!R$482633,FALSE)),0,HLOOKUP($B44,INDIRECT("'Monthly Resource Report'!"&amp;'Reid Validation'!R$482631&amp;":"&amp;'Reid Validation'!R$482632),'Reid Validation'!R$482633,FALSE))</f>
        <v>0</v>
      </c>
      <c r="S44" s="317">
        <f ca="1">+IF(ISERROR(HLOOKUP($B44,INDIRECT("'Monthly Resource Report'!"&amp;'Reid Validation'!S$482631&amp;":"&amp;'Reid Validation'!S$482632),'Reid Validation'!S$482633,FALSE)),0,HLOOKUP($B44,INDIRECT("'Monthly Resource Report'!"&amp;'Reid Validation'!S$482631&amp;":"&amp;'Reid Validation'!S$482632),'Reid Validation'!S$482633,FALSE))</f>
        <v>0</v>
      </c>
      <c r="T44" s="318">
        <f ca="1">+IF(ISERROR(HLOOKUP($B44,INDIRECT("'Monthly Resource Report'!"&amp;'Reid Validation'!T$482631&amp;":"&amp;'Reid Validation'!T$482632),'Reid Validation'!T$482633,FALSE)),0,HLOOKUP($B44,INDIRECT("'Monthly Resource Report'!"&amp;'Reid Validation'!T$482631&amp;":"&amp;'Reid Validation'!T$482632),'Reid Validation'!T$482633,FALSE))</f>
        <v>0</v>
      </c>
    </row>
    <row r="45" spans="2:20">
      <c r="B45" s="301">
        <v>42552</v>
      </c>
      <c r="C45" s="294">
        <v>45</v>
      </c>
      <c r="D45" s="297">
        <v>0</v>
      </c>
      <c r="E45" s="299">
        <v>0.3</v>
      </c>
      <c r="F45" s="295">
        <v>0.06</v>
      </c>
      <c r="G45" s="294">
        <f ca="1">+IF(ISERROR(HLOOKUP($B45,INDIRECT("'Monthly Resource Report'!"&amp;'Reid Validation'!G$482631&amp;":"&amp;'Reid Validation'!G$482632),'Reid Validation'!G$482633,FALSE)),0,HLOOKUP($B45,INDIRECT("'Monthly Resource Report'!"&amp;'Reid Validation'!G$482631&amp;":"&amp;'Reid Validation'!G$482632),'Reid Validation'!G$482633,FALSE))</f>
        <v>45</v>
      </c>
      <c r="H45" s="297">
        <f ca="1">+IF(ISERROR(HLOOKUP($B45,INDIRECT("'Monthly Resource Report'!"&amp;'Reid Validation'!H$482631&amp;":"&amp;'Reid Validation'!H$482632),'Reid Validation'!H$482633,FALSE)),0,HLOOKUP($B45,INDIRECT("'Monthly Resource Report'!"&amp;'Reid Validation'!H$482631&amp;":"&amp;'Reid Validation'!H$482632),'Reid Validation'!H$482633,FALSE))</f>
        <v>0</v>
      </c>
      <c r="I45" s="317">
        <f ca="1">+IF(ISERROR(HLOOKUP($B45,INDIRECT("'Monthly Resource Report'!"&amp;'Reid Validation'!I$482631&amp;":"&amp;'Reid Validation'!I$482632),'Reid Validation'!I$482633,FALSE)),0,HLOOKUP($B45,INDIRECT("'Monthly Resource Report'!"&amp;'Reid Validation'!I$482631&amp;":"&amp;'Reid Validation'!I$482632),'Reid Validation'!I$482633,FALSE))</f>
        <v>0</v>
      </c>
      <c r="J45" s="318">
        <f ca="1">+IF(ISERROR(HLOOKUP($B45,INDIRECT("'Monthly Resource Report'!"&amp;'Reid Validation'!J$482631&amp;":"&amp;'Reid Validation'!J$482632),'Reid Validation'!J$482633,FALSE)),0,HLOOKUP($B45,INDIRECT("'Monthly Resource Report'!"&amp;'Reid Validation'!J$482631&amp;":"&amp;'Reid Validation'!J$482632),'Reid Validation'!J$482633,FALSE))</f>
        <v>0</v>
      </c>
      <c r="L45" s="301">
        <v>42552</v>
      </c>
      <c r="M45" s="294">
        <v>58</v>
      </c>
      <c r="N45" s="297">
        <v>0</v>
      </c>
      <c r="O45" s="299">
        <v>0.7</v>
      </c>
      <c r="P45" s="295">
        <v>0.06</v>
      </c>
      <c r="Q45" s="294">
        <f ca="1">+IF(ISERROR(HLOOKUP($B45,INDIRECT("'Monthly Resource Report'!"&amp;'Reid Validation'!Q$482631&amp;":"&amp;'Reid Validation'!Q$482632),'Reid Validation'!Q$482633,FALSE)),0,HLOOKUP($B45,INDIRECT("'Monthly Resource Report'!"&amp;'Reid Validation'!Q$482631&amp;":"&amp;'Reid Validation'!Q$482632),'Reid Validation'!Q$482633,FALSE))</f>
        <v>58</v>
      </c>
      <c r="R45" s="297">
        <f ca="1">+IF(ISERROR(HLOOKUP($B45,INDIRECT("'Monthly Resource Report'!"&amp;'Reid Validation'!R$482631&amp;":"&amp;'Reid Validation'!R$482632),'Reid Validation'!R$482633,FALSE)),0,HLOOKUP($B45,INDIRECT("'Monthly Resource Report'!"&amp;'Reid Validation'!R$482631&amp;":"&amp;'Reid Validation'!R$482632),'Reid Validation'!R$482633,FALSE))</f>
        <v>0</v>
      </c>
      <c r="S45" s="317">
        <f ca="1">+IF(ISERROR(HLOOKUP($B45,INDIRECT("'Monthly Resource Report'!"&amp;'Reid Validation'!S$482631&amp;":"&amp;'Reid Validation'!S$482632),'Reid Validation'!S$482633,FALSE)),0,HLOOKUP($B45,INDIRECT("'Monthly Resource Report'!"&amp;'Reid Validation'!S$482631&amp;":"&amp;'Reid Validation'!S$482632),'Reid Validation'!S$482633,FALSE))</f>
        <v>0</v>
      </c>
      <c r="T45" s="318">
        <f ca="1">+IF(ISERROR(HLOOKUP($B45,INDIRECT("'Monthly Resource Report'!"&amp;'Reid Validation'!T$482631&amp;":"&amp;'Reid Validation'!T$482632),'Reid Validation'!T$482633,FALSE)),0,HLOOKUP($B45,INDIRECT("'Monthly Resource Report'!"&amp;'Reid Validation'!T$482631&amp;":"&amp;'Reid Validation'!T$482632),'Reid Validation'!T$482633,FALSE))</f>
        <v>0</v>
      </c>
    </row>
    <row r="46" spans="2:20">
      <c r="B46" s="301">
        <v>42583</v>
      </c>
      <c r="C46" s="294">
        <v>45</v>
      </c>
      <c r="D46" s="297">
        <v>0</v>
      </c>
      <c r="E46" s="299">
        <v>0.3</v>
      </c>
      <c r="F46" s="295">
        <v>0.06</v>
      </c>
      <c r="G46" s="294">
        <f ca="1">+IF(ISERROR(HLOOKUP($B46,INDIRECT("'Monthly Resource Report'!"&amp;'Reid Validation'!G$482631&amp;":"&amp;'Reid Validation'!G$482632),'Reid Validation'!G$482633,FALSE)),0,HLOOKUP($B46,INDIRECT("'Monthly Resource Report'!"&amp;'Reid Validation'!G$482631&amp;":"&amp;'Reid Validation'!G$482632),'Reid Validation'!G$482633,FALSE))</f>
        <v>45</v>
      </c>
      <c r="H46" s="297">
        <f ca="1">+IF(ISERROR(HLOOKUP($B46,INDIRECT("'Monthly Resource Report'!"&amp;'Reid Validation'!H$482631&amp;":"&amp;'Reid Validation'!H$482632),'Reid Validation'!H$482633,FALSE)),0,HLOOKUP($B46,INDIRECT("'Monthly Resource Report'!"&amp;'Reid Validation'!H$482631&amp;":"&amp;'Reid Validation'!H$482632),'Reid Validation'!H$482633,FALSE))</f>
        <v>0</v>
      </c>
      <c r="I46" s="317">
        <f ca="1">+IF(ISERROR(HLOOKUP($B46,INDIRECT("'Monthly Resource Report'!"&amp;'Reid Validation'!I$482631&amp;":"&amp;'Reid Validation'!I$482632),'Reid Validation'!I$482633,FALSE)),0,HLOOKUP($B46,INDIRECT("'Monthly Resource Report'!"&amp;'Reid Validation'!I$482631&amp;":"&amp;'Reid Validation'!I$482632),'Reid Validation'!I$482633,FALSE))</f>
        <v>0</v>
      </c>
      <c r="J46" s="318">
        <f ca="1">+IF(ISERROR(HLOOKUP($B46,INDIRECT("'Monthly Resource Report'!"&amp;'Reid Validation'!J$482631&amp;":"&amp;'Reid Validation'!J$482632),'Reid Validation'!J$482633,FALSE)),0,HLOOKUP($B46,INDIRECT("'Monthly Resource Report'!"&amp;'Reid Validation'!J$482631&amp;":"&amp;'Reid Validation'!J$482632),'Reid Validation'!J$482633,FALSE))</f>
        <v>0</v>
      </c>
      <c r="L46" s="301">
        <v>42583</v>
      </c>
      <c r="M46" s="294">
        <v>58</v>
      </c>
      <c r="N46" s="297">
        <v>0</v>
      </c>
      <c r="O46" s="299">
        <v>0.7</v>
      </c>
      <c r="P46" s="295">
        <v>0.06</v>
      </c>
      <c r="Q46" s="294">
        <f ca="1">+IF(ISERROR(HLOOKUP($B46,INDIRECT("'Monthly Resource Report'!"&amp;'Reid Validation'!Q$482631&amp;":"&amp;'Reid Validation'!Q$482632),'Reid Validation'!Q$482633,FALSE)),0,HLOOKUP($B46,INDIRECT("'Monthly Resource Report'!"&amp;'Reid Validation'!Q$482631&amp;":"&amp;'Reid Validation'!Q$482632),'Reid Validation'!Q$482633,FALSE))</f>
        <v>58</v>
      </c>
      <c r="R46" s="297">
        <f ca="1">+IF(ISERROR(HLOOKUP($B46,INDIRECT("'Monthly Resource Report'!"&amp;'Reid Validation'!R$482631&amp;":"&amp;'Reid Validation'!R$482632),'Reid Validation'!R$482633,FALSE)),0,HLOOKUP($B46,INDIRECT("'Monthly Resource Report'!"&amp;'Reid Validation'!R$482631&amp;":"&amp;'Reid Validation'!R$482632),'Reid Validation'!R$482633,FALSE))</f>
        <v>0</v>
      </c>
      <c r="S46" s="317">
        <f ca="1">+IF(ISERROR(HLOOKUP($B46,INDIRECT("'Monthly Resource Report'!"&amp;'Reid Validation'!S$482631&amp;":"&amp;'Reid Validation'!S$482632),'Reid Validation'!S$482633,FALSE)),0,HLOOKUP($B46,INDIRECT("'Monthly Resource Report'!"&amp;'Reid Validation'!S$482631&amp;":"&amp;'Reid Validation'!S$482632),'Reid Validation'!S$482633,FALSE))</f>
        <v>0</v>
      </c>
      <c r="T46" s="318">
        <f ca="1">+IF(ISERROR(HLOOKUP($B46,INDIRECT("'Monthly Resource Report'!"&amp;'Reid Validation'!T$482631&amp;":"&amp;'Reid Validation'!T$482632),'Reid Validation'!T$482633,FALSE)),0,HLOOKUP($B46,INDIRECT("'Monthly Resource Report'!"&amp;'Reid Validation'!T$482631&amp;":"&amp;'Reid Validation'!T$482632),'Reid Validation'!T$482633,FALSE))</f>
        <v>0</v>
      </c>
    </row>
    <row r="47" spans="2:20">
      <c r="B47" s="301">
        <v>42614</v>
      </c>
      <c r="C47" s="294">
        <v>45</v>
      </c>
      <c r="D47" s="297">
        <v>0</v>
      </c>
      <c r="E47" s="299">
        <v>0.3</v>
      </c>
      <c r="F47" s="295">
        <v>0.06</v>
      </c>
      <c r="G47" s="294">
        <f ca="1">+IF(ISERROR(HLOOKUP($B47,INDIRECT("'Monthly Resource Report'!"&amp;'Reid Validation'!G$482631&amp;":"&amp;'Reid Validation'!G$482632),'Reid Validation'!G$482633,FALSE)),0,HLOOKUP($B47,INDIRECT("'Monthly Resource Report'!"&amp;'Reid Validation'!G$482631&amp;":"&amp;'Reid Validation'!G$482632),'Reid Validation'!G$482633,FALSE))</f>
        <v>0</v>
      </c>
      <c r="H47" s="297">
        <f ca="1">+IF(ISERROR(HLOOKUP($B47,INDIRECT("'Monthly Resource Report'!"&amp;'Reid Validation'!H$482631&amp;":"&amp;'Reid Validation'!H$482632),'Reid Validation'!H$482633,FALSE)),0,HLOOKUP($B47,INDIRECT("'Monthly Resource Report'!"&amp;'Reid Validation'!H$482631&amp;":"&amp;'Reid Validation'!H$482632),'Reid Validation'!H$482633,FALSE))</f>
        <v>0</v>
      </c>
      <c r="I47" s="317">
        <f ca="1">+IF(ISERROR(HLOOKUP($B47,INDIRECT("'Monthly Resource Report'!"&amp;'Reid Validation'!I$482631&amp;":"&amp;'Reid Validation'!I$482632),'Reid Validation'!I$482633,FALSE)),0,HLOOKUP($B47,INDIRECT("'Monthly Resource Report'!"&amp;'Reid Validation'!I$482631&amp;":"&amp;'Reid Validation'!I$482632),'Reid Validation'!I$482633,FALSE))</f>
        <v>0</v>
      </c>
      <c r="J47" s="318">
        <f ca="1">+IF(ISERROR(HLOOKUP($B47,INDIRECT("'Monthly Resource Report'!"&amp;'Reid Validation'!J$482631&amp;":"&amp;'Reid Validation'!J$482632),'Reid Validation'!J$482633,FALSE)),0,HLOOKUP($B47,INDIRECT("'Monthly Resource Report'!"&amp;'Reid Validation'!J$482631&amp;":"&amp;'Reid Validation'!J$482632),'Reid Validation'!J$482633,FALSE))</f>
        <v>0</v>
      </c>
      <c r="L47" s="301">
        <v>42614</v>
      </c>
      <c r="M47" s="294">
        <v>58</v>
      </c>
      <c r="N47" s="297">
        <v>0</v>
      </c>
      <c r="O47" s="299">
        <v>0.7</v>
      </c>
      <c r="P47" s="295">
        <v>0.06</v>
      </c>
      <c r="Q47" s="294">
        <f ca="1">+IF(ISERROR(HLOOKUP($B47,INDIRECT("'Monthly Resource Report'!"&amp;'Reid Validation'!Q$482631&amp;":"&amp;'Reid Validation'!Q$482632),'Reid Validation'!Q$482633,FALSE)),0,HLOOKUP($B47,INDIRECT("'Monthly Resource Report'!"&amp;'Reid Validation'!Q$482631&amp;":"&amp;'Reid Validation'!Q$482632),'Reid Validation'!Q$482633,FALSE))</f>
        <v>58</v>
      </c>
      <c r="R47" s="297">
        <f ca="1">+IF(ISERROR(HLOOKUP($B47,INDIRECT("'Monthly Resource Report'!"&amp;'Reid Validation'!R$482631&amp;":"&amp;'Reid Validation'!R$482632),'Reid Validation'!R$482633,FALSE)),0,HLOOKUP($B47,INDIRECT("'Monthly Resource Report'!"&amp;'Reid Validation'!R$482631&amp;":"&amp;'Reid Validation'!R$482632),'Reid Validation'!R$482633,FALSE))</f>
        <v>0</v>
      </c>
      <c r="S47" s="317">
        <f ca="1">+IF(ISERROR(HLOOKUP($B47,INDIRECT("'Monthly Resource Report'!"&amp;'Reid Validation'!S$482631&amp;":"&amp;'Reid Validation'!S$482632),'Reid Validation'!S$482633,FALSE)),0,HLOOKUP($B47,INDIRECT("'Monthly Resource Report'!"&amp;'Reid Validation'!S$482631&amp;":"&amp;'Reid Validation'!S$482632),'Reid Validation'!S$482633,FALSE))</f>
        <v>0</v>
      </c>
      <c r="T47" s="318">
        <f ca="1">+IF(ISERROR(HLOOKUP($B47,INDIRECT("'Monthly Resource Report'!"&amp;'Reid Validation'!T$482631&amp;":"&amp;'Reid Validation'!T$482632),'Reid Validation'!T$482633,FALSE)),0,HLOOKUP($B47,INDIRECT("'Monthly Resource Report'!"&amp;'Reid Validation'!T$482631&amp;":"&amp;'Reid Validation'!T$482632),'Reid Validation'!T$482633,FALSE))</f>
        <v>0</v>
      </c>
    </row>
    <row r="48" spans="2:20">
      <c r="B48" s="301">
        <v>42644</v>
      </c>
      <c r="C48" s="294">
        <v>45</v>
      </c>
      <c r="D48" s="297">
        <v>0</v>
      </c>
      <c r="E48" s="299">
        <v>0.3</v>
      </c>
      <c r="F48" s="295">
        <v>0.06</v>
      </c>
      <c r="G48" s="294">
        <f ca="1">+IF(ISERROR(HLOOKUP($B48,INDIRECT("'Monthly Resource Report'!"&amp;'Reid Validation'!G$482631&amp;":"&amp;'Reid Validation'!G$482632),'Reid Validation'!G$482633,FALSE)),0,HLOOKUP($B48,INDIRECT("'Monthly Resource Report'!"&amp;'Reid Validation'!G$482631&amp;":"&amp;'Reid Validation'!G$482632),'Reid Validation'!G$482633,FALSE))</f>
        <v>0</v>
      </c>
      <c r="H48" s="297">
        <f ca="1">+IF(ISERROR(HLOOKUP($B48,INDIRECT("'Monthly Resource Report'!"&amp;'Reid Validation'!H$482631&amp;":"&amp;'Reid Validation'!H$482632),'Reid Validation'!H$482633,FALSE)),0,HLOOKUP($B48,INDIRECT("'Monthly Resource Report'!"&amp;'Reid Validation'!H$482631&amp;":"&amp;'Reid Validation'!H$482632),'Reid Validation'!H$482633,FALSE))</f>
        <v>0</v>
      </c>
      <c r="I48" s="317">
        <f ca="1">+IF(ISERROR(HLOOKUP($B48,INDIRECT("'Monthly Resource Report'!"&amp;'Reid Validation'!I$482631&amp;":"&amp;'Reid Validation'!I$482632),'Reid Validation'!I$482633,FALSE)),0,HLOOKUP($B48,INDIRECT("'Monthly Resource Report'!"&amp;'Reid Validation'!I$482631&amp;":"&amp;'Reid Validation'!I$482632),'Reid Validation'!I$482633,FALSE))</f>
        <v>0</v>
      </c>
      <c r="J48" s="318">
        <f ca="1">+IF(ISERROR(HLOOKUP($B48,INDIRECT("'Monthly Resource Report'!"&amp;'Reid Validation'!J$482631&amp;":"&amp;'Reid Validation'!J$482632),'Reid Validation'!J$482633,FALSE)),0,HLOOKUP($B48,INDIRECT("'Monthly Resource Report'!"&amp;'Reid Validation'!J$482631&amp;":"&amp;'Reid Validation'!J$482632),'Reid Validation'!J$482633,FALSE))</f>
        <v>0</v>
      </c>
      <c r="L48" s="301">
        <v>42644</v>
      </c>
      <c r="M48" s="294">
        <v>60</v>
      </c>
      <c r="N48" s="297">
        <v>0</v>
      </c>
      <c r="O48" s="299">
        <v>0.7</v>
      </c>
      <c r="P48" s="295">
        <v>0.06</v>
      </c>
      <c r="Q48" s="294">
        <f ca="1">+IF(ISERROR(HLOOKUP($B48,INDIRECT("'Monthly Resource Report'!"&amp;'Reid Validation'!Q$482631&amp;":"&amp;'Reid Validation'!Q$482632),'Reid Validation'!Q$482633,FALSE)),0,HLOOKUP($B48,INDIRECT("'Monthly Resource Report'!"&amp;'Reid Validation'!Q$482631&amp;":"&amp;'Reid Validation'!Q$482632),'Reid Validation'!Q$482633,FALSE))</f>
        <v>60</v>
      </c>
      <c r="R48" s="297">
        <f ca="1">+IF(ISERROR(HLOOKUP($B48,INDIRECT("'Monthly Resource Report'!"&amp;'Reid Validation'!R$482631&amp;":"&amp;'Reid Validation'!R$482632),'Reid Validation'!R$482633,FALSE)),0,HLOOKUP($B48,INDIRECT("'Monthly Resource Report'!"&amp;'Reid Validation'!R$482631&amp;":"&amp;'Reid Validation'!R$482632),'Reid Validation'!R$482633,FALSE))</f>
        <v>0</v>
      </c>
      <c r="S48" s="317">
        <f ca="1">+IF(ISERROR(HLOOKUP($B48,INDIRECT("'Monthly Resource Report'!"&amp;'Reid Validation'!S$482631&amp;":"&amp;'Reid Validation'!S$482632),'Reid Validation'!S$482633,FALSE)),0,HLOOKUP($B48,INDIRECT("'Monthly Resource Report'!"&amp;'Reid Validation'!S$482631&amp;":"&amp;'Reid Validation'!S$482632),'Reid Validation'!S$482633,FALSE))</f>
        <v>0</v>
      </c>
      <c r="T48" s="318">
        <f ca="1">+IF(ISERROR(HLOOKUP($B48,INDIRECT("'Monthly Resource Report'!"&amp;'Reid Validation'!T$482631&amp;":"&amp;'Reid Validation'!T$482632),'Reid Validation'!T$482633,FALSE)),0,HLOOKUP($B48,INDIRECT("'Monthly Resource Report'!"&amp;'Reid Validation'!T$482631&amp;":"&amp;'Reid Validation'!T$482632),'Reid Validation'!T$482633,FALSE))</f>
        <v>0</v>
      </c>
    </row>
    <row r="49" spans="2:20">
      <c r="B49" s="301">
        <v>42675</v>
      </c>
      <c r="C49" s="294">
        <v>45</v>
      </c>
      <c r="D49" s="297">
        <v>0</v>
      </c>
      <c r="E49" s="299">
        <v>0.3</v>
      </c>
      <c r="F49" s="295">
        <v>0.06</v>
      </c>
      <c r="G49" s="294">
        <f ca="1">+IF(ISERROR(HLOOKUP($B49,INDIRECT("'Monthly Resource Report'!"&amp;'Reid Validation'!G$482631&amp;":"&amp;'Reid Validation'!G$482632),'Reid Validation'!G$482633,FALSE)),0,HLOOKUP($B49,INDIRECT("'Monthly Resource Report'!"&amp;'Reid Validation'!G$482631&amp;":"&amp;'Reid Validation'!G$482632),'Reid Validation'!G$482633,FALSE))</f>
        <v>0</v>
      </c>
      <c r="H49" s="297">
        <f ca="1">+IF(ISERROR(HLOOKUP($B49,INDIRECT("'Monthly Resource Report'!"&amp;'Reid Validation'!H$482631&amp;":"&amp;'Reid Validation'!H$482632),'Reid Validation'!H$482633,FALSE)),0,HLOOKUP($B49,INDIRECT("'Monthly Resource Report'!"&amp;'Reid Validation'!H$482631&amp;":"&amp;'Reid Validation'!H$482632),'Reid Validation'!H$482633,FALSE))</f>
        <v>0</v>
      </c>
      <c r="I49" s="317">
        <f ca="1">+IF(ISERROR(HLOOKUP($B49,INDIRECT("'Monthly Resource Report'!"&amp;'Reid Validation'!I$482631&amp;":"&amp;'Reid Validation'!I$482632),'Reid Validation'!I$482633,FALSE)),0,HLOOKUP($B49,INDIRECT("'Monthly Resource Report'!"&amp;'Reid Validation'!I$482631&amp;":"&amp;'Reid Validation'!I$482632),'Reid Validation'!I$482633,FALSE))</f>
        <v>0</v>
      </c>
      <c r="J49" s="318">
        <f ca="1">+IF(ISERROR(HLOOKUP($B49,INDIRECT("'Monthly Resource Report'!"&amp;'Reid Validation'!J$482631&amp;":"&amp;'Reid Validation'!J$482632),'Reid Validation'!J$482633,FALSE)),0,HLOOKUP($B49,INDIRECT("'Monthly Resource Report'!"&amp;'Reid Validation'!J$482631&amp;":"&amp;'Reid Validation'!J$482632),'Reid Validation'!J$482633,FALSE))</f>
        <v>0</v>
      </c>
      <c r="L49" s="301">
        <v>42675</v>
      </c>
      <c r="M49" s="294">
        <v>60</v>
      </c>
      <c r="N49" s="297">
        <v>0</v>
      </c>
      <c r="O49" s="299">
        <v>0.7</v>
      </c>
      <c r="P49" s="295">
        <v>0.06</v>
      </c>
      <c r="Q49" s="294">
        <f ca="1">+IF(ISERROR(HLOOKUP($B49,INDIRECT("'Monthly Resource Report'!"&amp;'Reid Validation'!Q$482631&amp;":"&amp;'Reid Validation'!Q$482632),'Reid Validation'!Q$482633,FALSE)),0,HLOOKUP($B49,INDIRECT("'Monthly Resource Report'!"&amp;'Reid Validation'!Q$482631&amp;":"&amp;'Reid Validation'!Q$482632),'Reid Validation'!Q$482633,FALSE))</f>
        <v>60</v>
      </c>
      <c r="R49" s="297">
        <f ca="1">+IF(ISERROR(HLOOKUP($B49,INDIRECT("'Monthly Resource Report'!"&amp;'Reid Validation'!R$482631&amp;":"&amp;'Reid Validation'!R$482632),'Reid Validation'!R$482633,FALSE)),0,HLOOKUP($B49,INDIRECT("'Monthly Resource Report'!"&amp;'Reid Validation'!R$482631&amp;":"&amp;'Reid Validation'!R$482632),'Reid Validation'!R$482633,FALSE))</f>
        <v>0</v>
      </c>
      <c r="S49" s="317">
        <f ca="1">+IF(ISERROR(HLOOKUP($B49,INDIRECT("'Monthly Resource Report'!"&amp;'Reid Validation'!S$482631&amp;":"&amp;'Reid Validation'!S$482632),'Reid Validation'!S$482633,FALSE)),0,HLOOKUP($B49,INDIRECT("'Monthly Resource Report'!"&amp;'Reid Validation'!S$482631&amp;":"&amp;'Reid Validation'!S$482632),'Reid Validation'!S$482633,FALSE))</f>
        <v>0</v>
      </c>
      <c r="T49" s="318">
        <f ca="1">+IF(ISERROR(HLOOKUP($B49,INDIRECT("'Monthly Resource Report'!"&amp;'Reid Validation'!T$482631&amp;":"&amp;'Reid Validation'!T$482632),'Reid Validation'!T$482633,FALSE)),0,HLOOKUP($B49,INDIRECT("'Monthly Resource Report'!"&amp;'Reid Validation'!T$482631&amp;":"&amp;'Reid Validation'!T$482632),'Reid Validation'!T$482633,FALSE))</f>
        <v>0</v>
      </c>
    </row>
    <row r="50" spans="2:20">
      <c r="B50" s="301">
        <v>42705</v>
      </c>
      <c r="C50" s="294">
        <v>45</v>
      </c>
      <c r="D50" s="297">
        <v>0</v>
      </c>
      <c r="E50" s="299">
        <v>0.3</v>
      </c>
      <c r="F50" s="295">
        <v>0.06</v>
      </c>
      <c r="G50" s="294">
        <f ca="1">+IF(ISERROR(HLOOKUP($B50,INDIRECT("'Monthly Resource Report'!"&amp;'Reid Validation'!G$482631&amp;":"&amp;'Reid Validation'!G$482632),'Reid Validation'!G$482633,FALSE)),0,HLOOKUP($B50,INDIRECT("'Monthly Resource Report'!"&amp;'Reid Validation'!G$482631&amp;":"&amp;'Reid Validation'!G$482632),'Reid Validation'!G$482633,FALSE))</f>
        <v>0</v>
      </c>
      <c r="H50" s="297">
        <f ca="1">+IF(ISERROR(HLOOKUP($B50,INDIRECT("'Monthly Resource Report'!"&amp;'Reid Validation'!H$482631&amp;":"&amp;'Reid Validation'!H$482632),'Reid Validation'!H$482633,FALSE)),0,HLOOKUP($B50,INDIRECT("'Monthly Resource Report'!"&amp;'Reid Validation'!H$482631&amp;":"&amp;'Reid Validation'!H$482632),'Reid Validation'!H$482633,FALSE))</f>
        <v>0</v>
      </c>
      <c r="I50" s="317">
        <f ca="1">+IF(ISERROR(HLOOKUP($B50,INDIRECT("'Monthly Resource Report'!"&amp;'Reid Validation'!I$482631&amp;":"&amp;'Reid Validation'!I$482632),'Reid Validation'!I$482633,FALSE)),0,HLOOKUP($B50,INDIRECT("'Monthly Resource Report'!"&amp;'Reid Validation'!I$482631&amp;":"&amp;'Reid Validation'!I$482632),'Reid Validation'!I$482633,FALSE))</f>
        <v>0</v>
      </c>
      <c r="J50" s="318">
        <f ca="1">+IF(ISERROR(HLOOKUP($B50,INDIRECT("'Monthly Resource Report'!"&amp;'Reid Validation'!J$482631&amp;":"&amp;'Reid Validation'!J$482632),'Reid Validation'!J$482633,FALSE)),0,HLOOKUP($B50,INDIRECT("'Monthly Resource Report'!"&amp;'Reid Validation'!J$482631&amp;":"&amp;'Reid Validation'!J$482632),'Reid Validation'!J$482633,FALSE))</f>
        <v>0</v>
      </c>
      <c r="L50" s="301">
        <v>42705</v>
      </c>
      <c r="M50" s="294">
        <v>65</v>
      </c>
      <c r="N50" s="297">
        <v>0</v>
      </c>
      <c r="O50" s="299">
        <v>0.7</v>
      </c>
      <c r="P50" s="295">
        <v>0.06</v>
      </c>
      <c r="Q50" s="294">
        <f ca="1">+IF(ISERROR(HLOOKUP($B50,INDIRECT("'Monthly Resource Report'!"&amp;'Reid Validation'!Q$482631&amp;":"&amp;'Reid Validation'!Q$482632),'Reid Validation'!Q$482633,FALSE)),0,HLOOKUP($B50,INDIRECT("'Monthly Resource Report'!"&amp;'Reid Validation'!Q$482631&amp;":"&amp;'Reid Validation'!Q$482632),'Reid Validation'!Q$482633,FALSE))</f>
        <v>65</v>
      </c>
      <c r="R50" s="297">
        <f ca="1">+IF(ISERROR(HLOOKUP($B50,INDIRECT("'Monthly Resource Report'!"&amp;'Reid Validation'!R$482631&amp;":"&amp;'Reid Validation'!R$482632),'Reid Validation'!R$482633,FALSE)),0,HLOOKUP($B50,INDIRECT("'Monthly Resource Report'!"&amp;'Reid Validation'!R$482631&amp;":"&amp;'Reid Validation'!R$482632),'Reid Validation'!R$482633,FALSE))</f>
        <v>0</v>
      </c>
      <c r="S50" s="317">
        <f ca="1">+IF(ISERROR(HLOOKUP($B50,INDIRECT("'Monthly Resource Report'!"&amp;'Reid Validation'!S$482631&amp;":"&amp;'Reid Validation'!S$482632),'Reid Validation'!S$482633,FALSE)),0,HLOOKUP($B50,INDIRECT("'Monthly Resource Report'!"&amp;'Reid Validation'!S$482631&amp;":"&amp;'Reid Validation'!S$482632),'Reid Validation'!S$482633,FALSE))</f>
        <v>0</v>
      </c>
      <c r="T50" s="318">
        <f ca="1">+IF(ISERROR(HLOOKUP($B50,INDIRECT("'Monthly Resource Report'!"&amp;'Reid Validation'!T$482631&amp;":"&amp;'Reid Validation'!T$482632),'Reid Validation'!T$482633,FALSE)),0,HLOOKUP($B50,INDIRECT("'Monthly Resource Report'!"&amp;'Reid Validation'!T$482631&amp;":"&amp;'Reid Validation'!T$482632),'Reid Validation'!T$482633,FALSE))</f>
        <v>0</v>
      </c>
    </row>
    <row r="51" spans="2:20">
      <c r="B51" s="301">
        <v>42736</v>
      </c>
      <c r="C51" s="294">
        <v>45</v>
      </c>
      <c r="D51" s="297">
        <v>0</v>
      </c>
      <c r="E51" s="299">
        <v>0.3</v>
      </c>
      <c r="F51" s="295">
        <v>0.06</v>
      </c>
      <c r="G51" s="294">
        <f ca="1">+IF(ISERROR(HLOOKUP($B51,INDIRECT("'Monthly Resource Report'!"&amp;'Reid Validation'!G$482631&amp;":"&amp;'Reid Validation'!G$482632),'Reid Validation'!G$482633,FALSE)),0,HLOOKUP($B51,INDIRECT("'Monthly Resource Report'!"&amp;'Reid Validation'!G$482631&amp;":"&amp;'Reid Validation'!G$482632),'Reid Validation'!G$482633,FALSE))</f>
        <v>45</v>
      </c>
      <c r="H51" s="297">
        <f ca="1">+IF(ISERROR(HLOOKUP($B51,INDIRECT("'Monthly Resource Report'!"&amp;'Reid Validation'!H$482631&amp;":"&amp;'Reid Validation'!H$482632),'Reid Validation'!H$482633,FALSE)),0,HLOOKUP($B51,INDIRECT("'Monthly Resource Report'!"&amp;'Reid Validation'!H$482631&amp;":"&amp;'Reid Validation'!H$482632),'Reid Validation'!H$482633,FALSE))</f>
        <v>0</v>
      </c>
      <c r="I51" s="317">
        <f ca="1">+IF(ISERROR(HLOOKUP($B51,INDIRECT("'Monthly Resource Report'!"&amp;'Reid Validation'!I$482631&amp;":"&amp;'Reid Validation'!I$482632),'Reid Validation'!I$482633,FALSE)),0,HLOOKUP($B51,INDIRECT("'Monthly Resource Report'!"&amp;'Reid Validation'!I$482631&amp;":"&amp;'Reid Validation'!I$482632),'Reid Validation'!I$482633,FALSE))</f>
        <v>0</v>
      </c>
      <c r="J51" s="318">
        <f ca="1">+IF(ISERROR(HLOOKUP($B51,INDIRECT("'Monthly Resource Report'!"&amp;'Reid Validation'!J$482631&amp;":"&amp;'Reid Validation'!J$482632),'Reid Validation'!J$482633,FALSE)),0,HLOOKUP($B51,INDIRECT("'Monthly Resource Report'!"&amp;'Reid Validation'!J$482631&amp;":"&amp;'Reid Validation'!J$482632),'Reid Validation'!J$482633,FALSE))</f>
        <v>0</v>
      </c>
      <c r="L51" s="301">
        <v>42736</v>
      </c>
      <c r="M51" s="294">
        <v>65</v>
      </c>
      <c r="N51" s="297">
        <v>0</v>
      </c>
      <c r="O51" s="299">
        <v>0.7</v>
      </c>
      <c r="P51" s="295">
        <v>0.06</v>
      </c>
      <c r="Q51" s="294">
        <f ca="1">+IF(ISERROR(HLOOKUP($B51,INDIRECT("'Monthly Resource Report'!"&amp;'Reid Validation'!Q$482631&amp;":"&amp;'Reid Validation'!Q$482632),'Reid Validation'!Q$482633,FALSE)),0,HLOOKUP($B51,INDIRECT("'Monthly Resource Report'!"&amp;'Reid Validation'!Q$482631&amp;":"&amp;'Reid Validation'!Q$482632),'Reid Validation'!Q$482633,FALSE))</f>
        <v>65</v>
      </c>
      <c r="R51" s="297">
        <f ca="1">+IF(ISERROR(HLOOKUP($B51,INDIRECT("'Monthly Resource Report'!"&amp;'Reid Validation'!R$482631&amp;":"&amp;'Reid Validation'!R$482632),'Reid Validation'!R$482633,FALSE)),0,HLOOKUP($B51,INDIRECT("'Monthly Resource Report'!"&amp;'Reid Validation'!R$482631&amp;":"&amp;'Reid Validation'!R$482632),'Reid Validation'!R$482633,FALSE))</f>
        <v>0</v>
      </c>
      <c r="S51" s="317">
        <f ca="1">+IF(ISERROR(HLOOKUP($B51,INDIRECT("'Monthly Resource Report'!"&amp;'Reid Validation'!S$482631&amp;":"&amp;'Reid Validation'!S$482632),'Reid Validation'!S$482633,FALSE)),0,HLOOKUP($B51,INDIRECT("'Monthly Resource Report'!"&amp;'Reid Validation'!S$482631&amp;":"&amp;'Reid Validation'!S$482632),'Reid Validation'!S$482633,FALSE))</f>
        <v>0</v>
      </c>
      <c r="T51" s="318">
        <f ca="1">+IF(ISERROR(HLOOKUP($B51,INDIRECT("'Monthly Resource Report'!"&amp;'Reid Validation'!T$482631&amp;":"&amp;'Reid Validation'!T$482632),'Reid Validation'!T$482633,FALSE)),0,HLOOKUP($B51,INDIRECT("'Monthly Resource Report'!"&amp;'Reid Validation'!T$482631&amp;":"&amp;'Reid Validation'!T$482632),'Reid Validation'!T$482633,FALSE))</f>
        <v>0</v>
      </c>
    </row>
    <row r="52" spans="2:20">
      <c r="B52" s="301">
        <v>42767</v>
      </c>
      <c r="C52" s="294">
        <v>45</v>
      </c>
      <c r="D52" s="297">
        <v>0</v>
      </c>
      <c r="E52" s="299">
        <v>0.3</v>
      </c>
      <c r="F52" s="295">
        <v>0.06</v>
      </c>
      <c r="G52" s="294">
        <f ca="1">+IF(ISERROR(HLOOKUP($B52,INDIRECT("'Monthly Resource Report'!"&amp;'Reid Validation'!G$482631&amp;":"&amp;'Reid Validation'!G$482632),'Reid Validation'!G$482633,FALSE)),0,HLOOKUP($B52,INDIRECT("'Monthly Resource Report'!"&amp;'Reid Validation'!G$482631&amp;":"&amp;'Reid Validation'!G$482632),'Reid Validation'!G$482633,FALSE))</f>
        <v>45</v>
      </c>
      <c r="H52" s="297">
        <f ca="1">+IF(ISERROR(HLOOKUP($B52,INDIRECT("'Monthly Resource Report'!"&amp;'Reid Validation'!H$482631&amp;":"&amp;'Reid Validation'!H$482632),'Reid Validation'!H$482633,FALSE)),0,HLOOKUP($B52,INDIRECT("'Monthly Resource Report'!"&amp;'Reid Validation'!H$482631&amp;":"&amp;'Reid Validation'!H$482632),'Reid Validation'!H$482633,FALSE))</f>
        <v>0</v>
      </c>
      <c r="I52" s="317">
        <f ca="1">+IF(ISERROR(HLOOKUP($B52,INDIRECT("'Monthly Resource Report'!"&amp;'Reid Validation'!I$482631&amp;":"&amp;'Reid Validation'!I$482632),'Reid Validation'!I$482633,FALSE)),0,HLOOKUP($B52,INDIRECT("'Monthly Resource Report'!"&amp;'Reid Validation'!I$482631&amp;":"&amp;'Reid Validation'!I$482632),'Reid Validation'!I$482633,FALSE))</f>
        <v>0</v>
      </c>
      <c r="J52" s="318">
        <f ca="1">+IF(ISERROR(HLOOKUP($B52,INDIRECT("'Monthly Resource Report'!"&amp;'Reid Validation'!J$482631&amp;":"&amp;'Reid Validation'!J$482632),'Reid Validation'!J$482633,FALSE)),0,HLOOKUP($B52,INDIRECT("'Monthly Resource Report'!"&amp;'Reid Validation'!J$482631&amp;":"&amp;'Reid Validation'!J$482632),'Reid Validation'!J$482633,FALSE))</f>
        <v>0</v>
      </c>
      <c r="L52" s="301">
        <v>42767</v>
      </c>
      <c r="M52" s="294">
        <v>65</v>
      </c>
      <c r="N52" s="297">
        <v>0</v>
      </c>
      <c r="O52" s="299">
        <v>0.7</v>
      </c>
      <c r="P52" s="295">
        <v>0.06</v>
      </c>
      <c r="Q52" s="294">
        <f ca="1">+IF(ISERROR(HLOOKUP($B52,INDIRECT("'Monthly Resource Report'!"&amp;'Reid Validation'!Q$482631&amp;":"&amp;'Reid Validation'!Q$482632),'Reid Validation'!Q$482633,FALSE)),0,HLOOKUP($B52,INDIRECT("'Monthly Resource Report'!"&amp;'Reid Validation'!Q$482631&amp;":"&amp;'Reid Validation'!Q$482632),'Reid Validation'!Q$482633,FALSE))</f>
        <v>65</v>
      </c>
      <c r="R52" s="297">
        <f ca="1">+IF(ISERROR(HLOOKUP($B52,INDIRECT("'Monthly Resource Report'!"&amp;'Reid Validation'!R$482631&amp;":"&amp;'Reid Validation'!R$482632),'Reid Validation'!R$482633,FALSE)),0,HLOOKUP($B52,INDIRECT("'Monthly Resource Report'!"&amp;'Reid Validation'!R$482631&amp;":"&amp;'Reid Validation'!R$482632),'Reid Validation'!R$482633,FALSE))</f>
        <v>0</v>
      </c>
      <c r="S52" s="317">
        <f ca="1">+IF(ISERROR(HLOOKUP($B52,INDIRECT("'Monthly Resource Report'!"&amp;'Reid Validation'!S$482631&amp;":"&amp;'Reid Validation'!S$482632),'Reid Validation'!S$482633,FALSE)),0,HLOOKUP($B52,INDIRECT("'Monthly Resource Report'!"&amp;'Reid Validation'!S$482631&amp;":"&amp;'Reid Validation'!S$482632),'Reid Validation'!S$482633,FALSE))</f>
        <v>0</v>
      </c>
      <c r="T52" s="318">
        <f ca="1">+IF(ISERROR(HLOOKUP($B52,INDIRECT("'Monthly Resource Report'!"&amp;'Reid Validation'!T$482631&amp;":"&amp;'Reid Validation'!T$482632),'Reid Validation'!T$482633,FALSE)),0,HLOOKUP($B52,INDIRECT("'Monthly Resource Report'!"&amp;'Reid Validation'!T$482631&amp;":"&amp;'Reid Validation'!T$482632),'Reid Validation'!T$482633,FALSE))</f>
        <v>0</v>
      </c>
    </row>
    <row r="53" spans="2:20">
      <c r="B53" s="301">
        <v>42795</v>
      </c>
      <c r="C53" s="294">
        <v>45</v>
      </c>
      <c r="D53" s="297">
        <v>0</v>
      </c>
      <c r="E53" s="299">
        <v>0.3</v>
      </c>
      <c r="F53" s="295">
        <v>0.06</v>
      </c>
      <c r="G53" s="294">
        <f ca="1">+IF(ISERROR(HLOOKUP($B53,INDIRECT("'Monthly Resource Report'!"&amp;'Reid Validation'!G$482631&amp;":"&amp;'Reid Validation'!G$482632),'Reid Validation'!G$482633,FALSE)),0,HLOOKUP($B53,INDIRECT("'Monthly Resource Report'!"&amp;'Reid Validation'!G$482631&amp;":"&amp;'Reid Validation'!G$482632),'Reid Validation'!G$482633,FALSE))</f>
        <v>0</v>
      </c>
      <c r="H53" s="297">
        <f ca="1">+IF(ISERROR(HLOOKUP($B53,INDIRECT("'Monthly Resource Report'!"&amp;'Reid Validation'!H$482631&amp;":"&amp;'Reid Validation'!H$482632),'Reid Validation'!H$482633,FALSE)),0,HLOOKUP($B53,INDIRECT("'Monthly Resource Report'!"&amp;'Reid Validation'!H$482631&amp;":"&amp;'Reid Validation'!H$482632),'Reid Validation'!H$482633,FALSE))</f>
        <v>0</v>
      </c>
      <c r="I53" s="317">
        <f ca="1">+IF(ISERROR(HLOOKUP($B53,INDIRECT("'Monthly Resource Report'!"&amp;'Reid Validation'!I$482631&amp;":"&amp;'Reid Validation'!I$482632),'Reid Validation'!I$482633,FALSE)),0,HLOOKUP($B53,INDIRECT("'Monthly Resource Report'!"&amp;'Reid Validation'!I$482631&amp;":"&amp;'Reid Validation'!I$482632),'Reid Validation'!I$482633,FALSE))</f>
        <v>0</v>
      </c>
      <c r="J53" s="318">
        <f ca="1">+IF(ISERROR(HLOOKUP($B53,INDIRECT("'Monthly Resource Report'!"&amp;'Reid Validation'!J$482631&amp;":"&amp;'Reid Validation'!J$482632),'Reid Validation'!J$482633,FALSE)),0,HLOOKUP($B53,INDIRECT("'Monthly Resource Report'!"&amp;'Reid Validation'!J$482631&amp;":"&amp;'Reid Validation'!J$482632),'Reid Validation'!J$482633,FALSE))</f>
        <v>0</v>
      </c>
      <c r="L53" s="301">
        <v>42795</v>
      </c>
      <c r="M53" s="294">
        <v>65</v>
      </c>
      <c r="N53" s="297">
        <v>0</v>
      </c>
      <c r="O53" s="299">
        <v>0.7</v>
      </c>
      <c r="P53" s="295">
        <v>0.06</v>
      </c>
      <c r="Q53" s="294">
        <f ca="1">+IF(ISERROR(HLOOKUP($B53,INDIRECT("'Monthly Resource Report'!"&amp;'Reid Validation'!Q$482631&amp;":"&amp;'Reid Validation'!Q$482632),'Reid Validation'!Q$482633,FALSE)),0,HLOOKUP($B53,INDIRECT("'Monthly Resource Report'!"&amp;'Reid Validation'!Q$482631&amp;":"&amp;'Reid Validation'!Q$482632),'Reid Validation'!Q$482633,FALSE))</f>
        <v>65</v>
      </c>
      <c r="R53" s="297">
        <f ca="1">+IF(ISERROR(HLOOKUP($B53,INDIRECT("'Monthly Resource Report'!"&amp;'Reid Validation'!R$482631&amp;":"&amp;'Reid Validation'!R$482632),'Reid Validation'!R$482633,FALSE)),0,HLOOKUP($B53,INDIRECT("'Monthly Resource Report'!"&amp;'Reid Validation'!R$482631&amp;":"&amp;'Reid Validation'!R$482632),'Reid Validation'!R$482633,FALSE))</f>
        <v>0</v>
      </c>
      <c r="S53" s="317">
        <f ca="1">+IF(ISERROR(HLOOKUP($B53,INDIRECT("'Monthly Resource Report'!"&amp;'Reid Validation'!S$482631&amp;":"&amp;'Reid Validation'!S$482632),'Reid Validation'!S$482633,FALSE)),0,HLOOKUP($B53,INDIRECT("'Monthly Resource Report'!"&amp;'Reid Validation'!S$482631&amp;":"&amp;'Reid Validation'!S$482632),'Reid Validation'!S$482633,FALSE))</f>
        <v>0</v>
      </c>
      <c r="T53" s="318">
        <f ca="1">+IF(ISERROR(HLOOKUP($B53,INDIRECT("'Monthly Resource Report'!"&amp;'Reid Validation'!T$482631&amp;":"&amp;'Reid Validation'!T$482632),'Reid Validation'!T$482633,FALSE)),0,HLOOKUP($B53,INDIRECT("'Monthly Resource Report'!"&amp;'Reid Validation'!T$482631&amp;":"&amp;'Reid Validation'!T$482632),'Reid Validation'!T$482633,FALSE))</f>
        <v>0</v>
      </c>
    </row>
    <row r="54" spans="2:20">
      <c r="B54" s="301">
        <v>42826</v>
      </c>
      <c r="C54" s="294">
        <v>45</v>
      </c>
      <c r="D54" s="297">
        <v>0</v>
      </c>
      <c r="E54" s="299">
        <v>0.3</v>
      </c>
      <c r="F54" s="295">
        <v>0.06</v>
      </c>
      <c r="G54" s="294">
        <f ca="1">+IF(ISERROR(HLOOKUP($B54,INDIRECT("'Monthly Resource Report'!"&amp;'Reid Validation'!G$482631&amp;":"&amp;'Reid Validation'!G$482632),'Reid Validation'!G$482633,FALSE)),0,HLOOKUP($B54,INDIRECT("'Monthly Resource Report'!"&amp;'Reid Validation'!G$482631&amp;":"&amp;'Reid Validation'!G$482632),'Reid Validation'!G$482633,FALSE))</f>
        <v>0</v>
      </c>
      <c r="H54" s="297">
        <f ca="1">+IF(ISERROR(HLOOKUP($B54,INDIRECT("'Monthly Resource Report'!"&amp;'Reid Validation'!H$482631&amp;":"&amp;'Reid Validation'!H$482632),'Reid Validation'!H$482633,FALSE)),0,HLOOKUP($B54,INDIRECT("'Monthly Resource Report'!"&amp;'Reid Validation'!H$482631&amp;":"&amp;'Reid Validation'!H$482632),'Reid Validation'!H$482633,FALSE))</f>
        <v>0</v>
      </c>
      <c r="I54" s="317">
        <f ca="1">+IF(ISERROR(HLOOKUP($B54,INDIRECT("'Monthly Resource Report'!"&amp;'Reid Validation'!I$482631&amp;":"&amp;'Reid Validation'!I$482632),'Reid Validation'!I$482633,FALSE)),0,HLOOKUP($B54,INDIRECT("'Monthly Resource Report'!"&amp;'Reid Validation'!I$482631&amp;":"&amp;'Reid Validation'!I$482632),'Reid Validation'!I$482633,FALSE))</f>
        <v>0</v>
      </c>
      <c r="J54" s="318">
        <f ca="1">+IF(ISERROR(HLOOKUP($B54,INDIRECT("'Monthly Resource Report'!"&amp;'Reid Validation'!J$482631&amp;":"&amp;'Reid Validation'!J$482632),'Reid Validation'!J$482633,FALSE)),0,HLOOKUP($B54,INDIRECT("'Monthly Resource Report'!"&amp;'Reid Validation'!J$482631&amp;":"&amp;'Reid Validation'!J$482632),'Reid Validation'!J$482633,FALSE))</f>
        <v>0</v>
      </c>
      <c r="L54" s="301">
        <v>42826</v>
      </c>
      <c r="M54" s="294">
        <v>65</v>
      </c>
      <c r="N54" s="297">
        <v>0</v>
      </c>
      <c r="O54" s="299">
        <v>0.7</v>
      </c>
      <c r="P54" s="295">
        <v>0.06</v>
      </c>
      <c r="Q54" s="294">
        <f ca="1">+IF(ISERROR(HLOOKUP($B54,INDIRECT("'Monthly Resource Report'!"&amp;'Reid Validation'!Q$482631&amp;":"&amp;'Reid Validation'!Q$482632),'Reid Validation'!Q$482633,FALSE)),0,HLOOKUP($B54,INDIRECT("'Monthly Resource Report'!"&amp;'Reid Validation'!Q$482631&amp;":"&amp;'Reid Validation'!Q$482632),'Reid Validation'!Q$482633,FALSE))</f>
        <v>65</v>
      </c>
      <c r="R54" s="297">
        <f ca="1">+IF(ISERROR(HLOOKUP($B54,INDIRECT("'Monthly Resource Report'!"&amp;'Reid Validation'!R$482631&amp;":"&amp;'Reid Validation'!R$482632),'Reid Validation'!R$482633,FALSE)),0,HLOOKUP($B54,INDIRECT("'Monthly Resource Report'!"&amp;'Reid Validation'!R$482631&amp;":"&amp;'Reid Validation'!R$482632),'Reid Validation'!R$482633,FALSE))</f>
        <v>0</v>
      </c>
      <c r="S54" s="317">
        <f ca="1">+IF(ISERROR(HLOOKUP($B54,INDIRECT("'Monthly Resource Report'!"&amp;'Reid Validation'!S$482631&amp;":"&amp;'Reid Validation'!S$482632),'Reid Validation'!S$482633,FALSE)),0,HLOOKUP($B54,INDIRECT("'Monthly Resource Report'!"&amp;'Reid Validation'!S$482631&amp;":"&amp;'Reid Validation'!S$482632),'Reid Validation'!S$482633,FALSE))</f>
        <v>0</v>
      </c>
      <c r="T54" s="318">
        <f ca="1">+IF(ISERROR(HLOOKUP($B54,INDIRECT("'Monthly Resource Report'!"&amp;'Reid Validation'!T$482631&amp;":"&amp;'Reid Validation'!T$482632),'Reid Validation'!T$482633,FALSE)),0,HLOOKUP($B54,INDIRECT("'Monthly Resource Report'!"&amp;'Reid Validation'!T$482631&amp;":"&amp;'Reid Validation'!T$482632),'Reid Validation'!T$482633,FALSE))</f>
        <v>0</v>
      </c>
    </row>
    <row r="55" spans="2:20">
      <c r="B55" s="301">
        <v>42856</v>
      </c>
      <c r="C55" s="294">
        <v>45</v>
      </c>
      <c r="D55" s="297">
        <v>0</v>
      </c>
      <c r="E55" s="299">
        <v>0.3</v>
      </c>
      <c r="F55" s="295">
        <v>0.06</v>
      </c>
      <c r="G55" s="294">
        <f ca="1">+IF(ISERROR(HLOOKUP($B55,INDIRECT("'Monthly Resource Report'!"&amp;'Reid Validation'!G$482631&amp;":"&amp;'Reid Validation'!G$482632),'Reid Validation'!G$482633,FALSE)),0,HLOOKUP($B55,INDIRECT("'Monthly Resource Report'!"&amp;'Reid Validation'!G$482631&amp;":"&amp;'Reid Validation'!G$482632),'Reid Validation'!G$482633,FALSE))</f>
        <v>0</v>
      </c>
      <c r="H55" s="297">
        <f ca="1">+IF(ISERROR(HLOOKUP($B55,INDIRECT("'Monthly Resource Report'!"&amp;'Reid Validation'!H$482631&amp;":"&amp;'Reid Validation'!H$482632),'Reid Validation'!H$482633,FALSE)),0,HLOOKUP($B55,INDIRECT("'Monthly Resource Report'!"&amp;'Reid Validation'!H$482631&amp;":"&amp;'Reid Validation'!H$482632),'Reid Validation'!H$482633,FALSE))</f>
        <v>0</v>
      </c>
      <c r="I55" s="317">
        <f ca="1">+IF(ISERROR(HLOOKUP($B55,INDIRECT("'Monthly Resource Report'!"&amp;'Reid Validation'!I$482631&amp;":"&amp;'Reid Validation'!I$482632),'Reid Validation'!I$482633,FALSE)),0,HLOOKUP($B55,INDIRECT("'Monthly Resource Report'!"&amp;'Reid Validation'!I$482631&amp;":"&amp;'Reid Validation'!I$482632),'Reid Validation'!I$482633,FALSE))</f>
        <v>0</v>
      </c>
      <c r="J55" s="318">
        <f ca="1">+IF(ISERROR(HLOOKUP($B55,INDIRECT("'Monthly Resource Report'!"&amp;'Reid Validation'!J$482631&amp;":"&amp;'Reid Validation'!J$482632),'Reid Validation'!J$482633,FALSE)),0,HLOOKUP($B55,INDIRECT("'Monthly Resource Report'!"&amp;'Reid Validation'!J$482631&amp;":"&amp;'Reid Validation'!J$482632),'Reid Validation'!J$482633,FALSE))</f>
        <v>0</v>
      </c>
      <c r="L55" s="301">
        <v>42856</v>
      </c>
      <c r="M55" s="294">
        <v>60</v>
      </c>
      <c r="N55" s="297">
        <v>0</v>
      </c>
      <c r="O55" s="299">
        <v>0.7</v>
      </c>
      <c r="P55" s="295">
        <v>0.06</v>
      </c>
      <c r="Q55" s="294">
        <f ca="1">+IF(ISERROR(HLOOKUP($B55,INDIRECT("'Monthly Resource Report'!"&amp;'Reid Validation'!Q$482631&amp;":"&amp;'Reid Validation'!Q$482632),'Reid Validation'!Q$482633,FALSE)),0,HLOOKUP($B55,INDIRECT("'Monthly Resource Report'!"&amp;'Reid Validation'!Q$482631&amp;":"&amp;'Reid Validation'!Q$482632),'Reid Validation'!Q$482633,FALSE))</f>
        <v>60</v>
      </c>
      <c r="R55" s="297">
        <f ca="1">+IF(ISERROR(HLOOKUP($B55,INDIRECT("'Monthly Resource Report'!"&amp;'Reid Validation'!R$482631&amp;":"&amp;'Reid Validation'!R$482632),'Reid Validation'!R$482633,FALSE)),0,HLOOKUP($B55,INDIRECT("'Monthly Resource Report'!"&amp;'Reid Validation'!R$482631&amp;":"&amp;'Reid Validation'!R$482632),'Reid Validation'!R$482633,FALSE))</f>
        <v>0</v>
      </c>
      <c r="S55" s="317">
        <f ca="1">+IF(ISERROR(HLOOKUP($B55,INDIRECT("'Monthly Resource Report'!"&amp;'Reid Validation'!S$482631&amp;":"&amp;'Reid Validation'!S$482632),'Reid Validation'!S$482633,FALSE)),0,HLOOKUP($B55,INDIRECT("'Monthly Resource Report'!"&amp;'Reid Validation'!S$482631&amp;":"&amp;'Reid Validation'!S$482632),'Reid Validation'!S$482633,FALSE))</f>
        <v>0</v>
      </c>
      <c r="T55" s="318">
        <f ca="1">+IF(ISERROR(HLOOKUP($B55,INDIRECT("'Monthly Resource Report'!"&amp;'Reid Validation'!T$482631&amp;":"&amp;'Reid Validation'!T$482632),'Reid Validation'!T$482633,FALSE)),0,HLOOKUP($B55,INDIRECT("'Monthly Resource Report'!"&amp;'Reid Validation'!T$482631&amp;":"&amp;'Reid Validation'!T$482632),'Reid Validation'!T$482633,FALSE))</f>
        <v>0</v>
      </c>
    </row>
    <row r="56" spans="2:20">
      <c r="B56" s="301">
        <v>42887</v>
      </c>
      <c r="C56" s="294">
        <v>45</v>
      </c>
      <c r="D56" s="297">
        <v>0</v>
      </c>
      <c r="E56" s="299">
        <v>0.3</v>
      </c>
      <c r="F56" s="295">
        <v>0.06</v>
      </c>
      <c r="G56" s="294">
        <f ca="1">+IF(ISERROR(HLOOKUP($B56,INDIRECT("'Monthly Resource Report'!"&amp;'Reid Validation'!G$482631&amp;":"&amp;'Reid Validation'!G$482632),'Reid Validation'!G$482633,FALSE)),0,HLOOKUP($B56,INDIRECT("'Monthly Resource Report'!"&amp;'Reid Validation'!G$482631&amp;":"&amp;'Reid Validation'!G$482632),'Reid Validation'!G$482633,FALSE))</f>
        <v>0</v>
      </c>
      <c r="H56" s="297">
        <f ca="1">+IF(ISERROR(HLOOKUP($B56,INDIRECT("'Monthly Resource Report'!"&amp;'Reid Validation'!H$482631&amp;":"&amp;'Reid Validation'!H$482632),'Reid Validation'!H$482633,FALSE)),0,HLOOKUP($B56,INDIRECT("'Monthly Resource Report'!"&amp;'Reid Validation'!H$482631&amp;":"&amp;'Reid Validation'!H$482632),'Reid Validation'!H$482633,FALSE))</f>
        <v>0</v>
      </c>
      <c r="I56" s="317">
        <f ca="1">+IF(ISERROR(HLOOKUP($B56,INDIRECT("'Monthly Resource Report'!"&amp;'Reid Validation'!I$482631&amp;":"&amp;'Reid Validation'!I$482632),'Reid Validation'!I$482633,FALSE)),0,HLOOKUP($B56,INDIRECT("'Monthly Resource Report'!"&amp;'Reid Validation'!I$482631&amp;":"&amp;'Reid Validation'!I$482632),'Reid Validation'!I$482633,FALSE))</f>
        <v>0</v>
      </c>
      <c r="J56" s="318">
        <f ca="1">+IF(ISERROR(HLOOKUP($B56,INDIRECT("'Monthly Resource Report'!"&amp;'Reid Validation'!J$482631&amp;":"&amp;'Reid Validation'!J$482632),'Reid Validation'!J$482633,FALSE)),0,HLOOKUP($B56,INDIRECT("'Monthly Resource Report'!"&amp;'Reid Validation'!J$482631&amp;":"&amp;'Reid Validation'!J$482632),'Reid Validation'!J$482633,FALSE))</f>
        <v>0</v>
      </c>
      <c r="L56" s="301">
        <v>42887</v>
      </c>
      <c r="M56" s="294">
        <v>60</v>
      </c>
      <c r="N56" s="297">
        <v>0</v>
      </c>
      <c r="O56" s="299">
        <v>0.7</v>
      </c>
      <c r="P56" s="295">
        <v>0.06</v>
      </c>
      <c r="Q56" s="294">
        <f ca="1">+IF(ISERROR(HLOOKUP($B56,INDIRECT("'Monthly Resource Report'!"&amp;'Reid Validation'!Q$482631&amp;":"&amp;'Reid Validation'!Q$482632),'Reid Validation'!Q$482633,FALSE)),0,HLOOKUP($B56,INDIRECT("'Monthly Resource Report'!"&amp;'Reid Validation'!Q$482631&amp;":"&amp;'Reid Validation'!Q$482632),'Reid Validation'!Q$482633,FALSE))</f>
        <v>60</v>
      </c>
      <c r="R56" s="297">
        <f ca="1">+IF(ISERROR(HLOOKUP($B56,INDIRECT("'Monthly Resource Report'!"&amp;'Reid Validation'!R$482631&amp;":"&amp;'Reid Validation'!R$482632),'Reid Validation'!R$482633,FALSE)),0,HLOOKUP($B56,INDIRECT("'Monthly Resource Report'!"&amp;'Reid Validation'!R$482631&amp;":"&amp;'Reid Validation'!R$482632),'Reid Validation'!R$482633,FALSE))</f>
        <v>0</v>
      </c>
      <c r="S56" s="317">
        <f ca="1">+IF(ISERROR(HLOOKUP($B56,INDIRECT("'Monthly Resource Report'!"&amp;'Reid Validation'!S$482631&amp;":"&amp;'Reid Validation'!S$482632),'Reid Validation'!S$482633,FALSE)),0,HLOOKUP($B56,INDIRECT("'Monthly Resource Report'!"&amp;'Reid Validation'!S$482631&amp;":"&amp;'Reid Validation'!S$482632),'Reid Validation'!S$482633,FALSE))</f>
        <v>0</v>
      </c>
      <c r="T56" s="318">
        <f ca="1">+IF(ISERROR(HLOOKUP($B56,INDIRECT("'Monthly Resource Report'!"&amp;'Reid Validation'!T$482631&amp;":"&amp;'Reid Validation'!T$482632),'Reid Validation'!T$482633,FALSE)),0,HLOOKUP($B56,INDIRECT("'Monthly Resource Report'!"&amp;'Reid Validation'!T$482631&amp;":"&amp;'Reid Validation'!T$482632),'Reid Validation'!T$482633,FALSE))</f>
        <v>0</v>
      </c>
    </row>
    <row r="57" spans="2:20">
      <c r="B57" s="301">
        <v>42917</v>
      </c>
      <c r="C57" s="294">
        <v>45</v>
      </c>
      <c r="D57" s="297">
        <v>0</v>
      </c>
      <c r="E57" s="299">
        <v>0.3</v>
      </c>
      <c r="F57" s="295">
        <v>0.06</v>
      </c>
      <c r="G57" s="294">
        <f ca="1">+IF(ISERROR(HLOOKUP($B57,INDIRECT("'Monthly Resource Report'!"&amp;'Reid Validation'!G$482631&amp;":"&amp;'Reid Validation'!G$482632),'Reid Validation'!G$482633,FALSE)),0,HLOOKUP($B57,INDIRECT("'Monthly Resource Report'!"&amp;'Reid Validation'!G$482631&amp;":"&amp;'Reid Validation'!G$482632),'Reid Validation'!G$482633,FALSE))</f>
        <v>45</v>
      </c>
      <c r="H57" s="297">
        <f ca="1">+IF(ISERROR(HLOOKUP($B57,INDIRECT("'Monthly Resource Report'!"&amp;'Reid Validation'!H$482631&amp;":"&amp;'Reid Validation'!H$482632),'Reid Validation'!H$482633,FALSE)),0,HLOOKUP($B57,INDIRECT("'Monthly Resource Report'!"&amp;'Reid Validation'!H$482631&amp;":"&amp;'Reid Validation'!H$482632),'Reid Validation'!H$482633,FALSE))</f>
        <v>0</v>
      </c>
      <c r="I57" s="317">
        <f ca="1">+IF(ISERROR(HLOOKUP($B57,INDIRECT("'Monthly Resource Report'!"&amp;'Reid Validation'!I$482631&amp;":"&amp;'Reid Validation'!I$482632),'Reid Validation'!I$482633,FALSE)),0,HLOOKUP($B57,INDIRECT("'Monthly Resource Report'!"&amp;'Reid Validation'!I$482631&amp;":"&amp;'Reid Validation'!I$482632),'Reid Validation'!I$482633,FALSE))</f>
        <v>0</v>
      </c>
      <c r="J57" s="318">
        <f ca="1">+IF(ISERROR(HLOOKUP($B57,INDIRECT("'Monthly Resource Report'!"&amp;'Reid Validation'!J$482631&amp;":"&amp;'Reid Validation'!J$482632),'Reid Validation'!J$482633,FALSE)),0,HLOOKUP($B57,INDIRECT("'Monthly Resource Report'!"&amp;'Reid Validation'!J$482631&amp;":"&amp;'Reid Validation'!J$482632),'Reid Validation'!J$482633,FALSE))</f>
        <v>0</v>
      </c>
      <c r="L57" s="301">
        <v>42917</v>
      </c>
      <c r="M57" s="294">
        <v>58</v>
      </c>
      <c r="N57" s="297">
        <v>0</v>
      </c>
      <c r="O57" s="299">
        <v>0.7</v>
      </c>
      <c r="P57" s="295">
        <v>0.06</v>
      </c>
      <c r="Q57" s="294">
        <f ca="1">+IF(ISERROR(HLOOKUP($B57,INDIRECT("'Monthly Resource Report'!"&amp;'Reid Validation'!Q$482631&amp;":"&amp;'Reid Validation'!Q$482632),'Reid Validation'!Q$482633,FALSE)),0,HLOOKUP($B57,INDIRECT("'Monthly Resource Report'!"&amp;'Reid Validation'!Q$482631&amp;":"&amp;'Reid Validation'!Q$482632),'Reid Validation'!Q$482633,FALSE))</f>
        <v>58</v>
      </c>
      <c r="R57" s="297">
        <f ca="1">+IF(ISERROR(HLOOKUP($B57,INDIRECT("'Monthly Resource Report'!"&amp;'Reid Validation'!R$482631&amp;":"&amp;'Reid Validation'!R$482632),'Reid Validation'!R$482633,FALSE)),0,HLOOKUP($B57,INDIRECT("'Monthly Resource Report'!"&amp;'Reid Validation'!R$482631&amp;":"&amp;'Reid Validation'!R$482632),'Reid Validation'!R$482633,FALSE))</f>
        <v>0</v>
      </c>
      <c r="S57" s="317">
        <f ca="1">+IF(ISERROR(HLOOKUP($B57,INDIRECT("'Monthly Resource Report'!"&amp;'Reid Validation'!S$482631&amp;":"&amp;'Reid Validation'!S$482632),'Reid Validation'!S$482633,FALSE)),0,HLOOKUP($B57,INDIRECT("'Monthly Resource Report'!"&amp;'Reid Validation'!S$482631&amp;":"&amp;'Reid Validation'!S$482632),'Reid Validation'!S$482633,FALSE))</f>
        <v>0</v>
      </c>
      <c r="T57" s="318">
        <f ca="1">+IF(ISERROR(HLOOKUP($B57,INDIRECT("'Monthly Resource Report'!"&amp;'Reid Validation'!T$482631&amp;":"&amp;'Reid Validation'!T$482632),'Reid Validation'!T$482633,FALSE)),0,HLOOKUP($B57,INDIRECT("'Monthly Resource Report'!"&amp;'Reid Validation'!T$482631&amp;":"&amp;'Reid Validation'!T$482632),'Reid Validation'!T$482633,FALSE))</f>
        <v>0</v>
      </c>
    </row>
    <row r="58" spans="2:20">
      <c r="B58" s="301">
        <v>42948</v>
      </c>
      <c r="C58" s="294">
        <v>45</v>
      </c>
      <c r="D58" s="297">
        <v>0</v>
      </c>
      <c r="E58" s="299">
        <v>0.3</v>
      </c>
      <c r="F58" s="295">
        <v>0.06</v>
      </c>
      <c r="G58" s="294">
        <f ca="1">+IF(ISERROR(HLOOKUP($B58,INDIRECT("'Monthly Resource Report'!"&amp;'Reid Validation'!G$482631&amp;":"&amp;'Reid Validation'!G$482632),'Reid Validation'!G$482633,FALSE)),0,HLOOKUP($B58,INDIRECT("'Monthly Resource Report'!"&amp;'Reid Validation'!G$482631&amp;":"&amp;'Reid Validation'!G$482632),'Reid Validation'!G$482633,FALSE))</f>
        <v>45</v>
      </c>
      <c r="H58" s="297">
        <f ca="1">+IF(ISERROR(HLOOKUP($B58,INDIRECT("'Monthly Resource Report'!"&amp;'Reid Validation'!H$482631&amp;":"&amp;'Reid Validation'!H$482632),'Reid Validation'!H$482633,FALSE)),0,HLOOKUP($B58,INDIRECT("'Monthly Resource Report'!"&amp;'Reid Validation'!H$482631&amp;":"&amp;'Reid Validation'!H$482632),'Reid Validation'!H$482633,FALSE))</f>
        <v>0</v>
      </c>
      <c r="I58" s="317">
        <f ca="1">+IF(ISERROR(HLOOKUP($B58,INDIRECT("'Monthly Resource Report'!"&amp;'Reid Validation'!I$482631&amp;":"&amp;'Reid Validation'!I$482632),'Reid Validation'!I$482633,FALSE)),0,HLOOKUP($B58,INDIRECT("'Monthly Resource Report'!"&amp;'Reid Validation'!I$482631&amp;":"&amp;'Reid Validation'!I$482632),'Reid Validation'!I$482633,FALSE))</f>
        <v>0</v>
      </c>
      <c r="J58" s="318">
        <f ca="1">+IF(ISERROR(HLOOKUP($B58,INDIRECT("'Monthly Resource Report'!"&amp;'Reid Validation'!J$482631&amp;":"&amp;'Reid Validation'!J$482632),'Reid Validation'!J$482633,FALSE)),0,HLOOKUP($B58,INDIRECT("'Monthly Resource Report'!"&amp;'Reid Validation'!J$482631&amp;":"&amp;'Reid Validation'!J$482632),'Reid Validation'!J$482633,FALSE))</f>
        <v>0</v>
      </c>
      <c r="L58" s="301">
        <v>42948</v>
      </c>
      <c r="M58" s="294">
        <v>58</v>
      </c>
      <c r="N58" s="297">
        <v>0</v>
      </c>
      <c r="O58" s="299">
        <v>0.7</v>
      </c>
      <c r="P58" s="295">
        <v>0.06</v>
      </c>
      <c r="Q58" s="294">
        <f ca="1">+IF(ISERROR(HLOOKUP($B58,INDIRECT("'Monthly Resource Report'!"&amp;'Reid Validation'!Q$482631&amp;":"&amp;'Reid Validation'!Q$482632),'Reid Validation'!Q$482633,FALSE)),0,HLOOKUP($B58,INDIRECT("'Monthly Resource Report'!"&amp;'Reid Validation'!Q$482631&amp;":"&amp;'Reid Validation'!Q$482632),'Reid Validation'!Q$482633,FALSE))</f>
        <v>58</v>
      </c>
      <c r="R58" s="297">
        <f ca="1">+IF(ISERROR(HLOOKUP($B58,INDIRECT("'Monthly Resource Report'!"&amp;'Reid Validation'!R$482631&amp;":"&amp;'Reid Validation'!R$482632),'Reid Validation'!R$482633,FALSE)),0,HLOOKUP($B58,INDIRECT("'Monthly Resource Report'!"&amp;'Reid Validation'!R$482631&amp;":"&amp;'Reid Validation'!R$482632),'Reid Validation'!R$482633,FALSE))</f>
        <v>0</v>
      </c>
      <c r="S58" s="317">
        <f ca="1">+IF(ISERROR(HLOOKUP($B58,INDIRECT("'Monthly Resource Report'!"&amp;'Reid Validation'!S$482631&amp;":"&amp;'Reid Validation'!S$482632),'Reid Validation'!S$482633,FALSE)),0,HLOOKUP($B58,INDIRECT("'Monthly Resource Report'!"&amp;'Reid Validation'!S$482631&amp;":"&amp;'Reid Validation'!S$482632),'Reid Validation'!S$482633,FALSE))</f>
        <v>0</v>
      </c>
      <c r="T58" s="318">
        <f ca="1">+IF(ISERROR(HLOOKUP($B58,INDIRECT("'Monthly Resource Report'!"&amp;'Reid Validation'!T$482631&amp;":"&amp;'Reid Validation'!T$482632),'Reid Validation'!T$482633,FALSE)),0,HLOOKUP($B58,INDIRECT("'Monthly Resource Report'!"&amp;'Reid Validation'!T$482631&amp;":"&amp;'Reid Validation'!T$482632),'Reid Validation'!T$482633,FALSE))</f>
        <v>0</v>
      </c>
    </row>
    <row r="59" spans="2:20">
      <c r="B59" s="301">
        <v>42979</v>
      </c>
      <c r="C59" s="294">
        <v>45</v>
      </c>
      <c r="D59" s="297">
        <v>0</v>
      </c>
      <c r="E59" s="299">
        <v>0.3</v>
      </c>
      <c r="F59" s="295">
        <v>0.06</v>
      </c>
      <c r="G59" s="294">
        <f ca="1">+IF(ISERROR(HLOOKUP($B59,INDIRECT("'Monthly Resource Report'!"&amp;'Reid Validation'!G$482631&amp;":"&amp;'Reid Validation'!G$482632),'Reid Validation'!G$482633,FALSE)),0,HLOOKUP($B59,INDIRECT("'Monthly Resource Report'!"&amp;'Reid Validation'!G$482631&amp;":"&amp;'Reid Validation'!G$482632),'Reid Validation'!G$482633,FALSE))</f>
        <v>0</v>
      </c>
      <c r="H59" s="297">
        <f ca="1">+IF(ISERROR(HLOOKUP($B59,INDIRECT("'Monthly Resource Report'!"&amp;'Reid Validation'!H$482631&amp;":"&amp;'Reid Validation'!H$482632),'Reid Validation'!H$482633,FALSE)),0,HLOOKUP($B59,INDIRECT("'Monthly Resource Report'!"&amp;'Reid Validation'!H$482631&amp;":"&amp;'Reid Validation'!H$482632),'Reid Validation'!H$482633,FALSE))</f>
        <v>0</v>
      </c>
      <c r="I59" s="317">
        <f ca="1">+IF(ISERROR(HLOOKUP($B59,INDIRECT("'Monthly Resource Report'!"&amp;'Reid Validation'!I$482631&amp;":"&amp;'Reid Validation'!I$482632),'Reid Validation'!I$482633,FALSE)),0,HLOOKUP($B59,INDIRECT("'Monthly Resource Report'!"&amp;'Reid Validation'!I$482631&amp;":"&amp;'Reid Validation'!I$482632),'Reid Validation'!I$482633,FALSE))</f>
        <v>0</v>
      </c>
      <c r="J59" s="318">
        <f ca="1">+IF(ISERROR(HLOOKUP($B59,INDIRECT("'Monthly Resource Report'!"&amp;'Reid Validation'!J$482631&amp;":"&amp;'Reid Validation'!J$482632),'Reid Validation'!J$482633,FALSE)),0,HLOOKUP($B59,INDIRECT("'Monthly Resource Report'!"&amp;'Reid Validation'!J$482631&amp;":"&amp;'Reid Validation'!J$482632),'Reid Validation'!J$482633,FALSE))</f>
        <v>0</v>
      </c>
      <c r="L59" s="301">
        <v>42979</v>
      </c>
      <c r="M59" s="294">
        <v>58</v>
      </c>
      <c r="N59" s="297">
        <v>0</v>
      </c>
      <c r="O59" s="299">
        <v>0.7</v>
      </c>
      <c r="P59" s="295">
        <v>0.06</v>
      </c>
      <c r="Q59" s="294">
        <f ca="1">+IF(ISERROR(HLOOKUP($B59,INDIRECT("'Monthly Resource Report'!"&amp;'Reid Validation'!Q$482631&amp;":"&amp;'Reid Validation'!Q$482632),'Reid Validation'!Q$482633,FALSE)),0,HLOOKUP($B59,INDIRECT("'Monthly Resource Report'!"&amp;'Reid Validation'!Q$482631&amp;":"&amp;'Reid Validation'!Q$482632),'Reid Validation'!Q$482633,FALSE))</f>
        <v>58</v>
      </c>
      <c r="R59" s="297">
        <f ca="1">+IF(ISERROR(HLOOKUP($B59,INDIRECT("'Monthly Resource Report'!"&amp;'Reid Validation'!R$482631&amp;":"&amp;'Reid Validation'!R$482632),'Reid Validation'!R$482633,FALSE)),0,HLOOKUP($B59,INDIRECT("'Monthly Resource Report'!"&amp;'Reid Validation'!R$482631&amp;":"&amp;'Reid Validation'!R$482632),'Reid Validation'!R$482633,FALSE))</f>
        <v>0</v>
      </c>
      <c r="S59" s="317">
        <f ca="1">+IF(ISERROR(HLOOKUP($B59,INDIRECT("'Monthly Resource Report'!"&amp;'Reid Validation'!S$482631&amp;":"&amp;'Reid Validation'!S$482632),'Reid Validation'!S$482633,FALSE)),0,HLOOKUP($B59,INDIRECT("'Monthly Resource Report'!"&amp;'Reid Validation'!S$482631&amp;":"&amp;'Reid Validation'!S$482632),'Reid Validation'!S$482633,FALSE))</f>
        <v>0</v>
      </c>
      <c r="T59" s="318">
        <f ca="1">+IF(ISERROR(HLOOKUP($B59,INDIRECT("'Monthly Resource Report'!"&amp;'Reid Validation'!T$482631&amp;":"&amp;'Reid Validation'!T$482632),'Reid Validation'!T$482633,FALSE)),0,HLOOKUP($B59,INDIRECT("'Monthly Resource Report'!"&amp;'Reid Validation'!T$482631&amp;":"&amp;'Reid Validation'!T$482632),'Reid Validation'!T$482633,FALSE))</f>
        <v>0</v>
      </c>
    </row>
    <row r="60" spans="2:20">
      <c r="B60" s="301">
        <v>43009</v>
      </c>
      <c r="C60" s="294">
        <v>45</v>
      </c>
      <c r="D60" s="297">
        <v>0</v>
      </c>
      <c r="E60" s="299">
        <v>0.3</v>
      </c>
      <c r="F60" s="295">
        <v>0.06</v>
      </c>
      <c r="G60" s="294">
        <f ca="1">+IF(ISERROR(HLOOKUP($B60,INDIRECT("'Monthly Resource Report'!"&amp;'Reid Validation'!G$482631&amp;":"&amp;'Reid Validation'!G$482632),'Reid Validation'!G$482633,FALSE)),0,HLOOKUP($B60,INDIRECT("'Monthly Resource Report'!"&amp;'Reid Validation'!G$482631&amp;":"&amp;'Reid Validation'!G$482632),'Reid Validation'!G$482633,FALSE))</f>
        <v>0</v>
      </c>
      <c r="H60" s="297">
        <f ca="1">+IF(ISERROR(HLOOKUP($B60,INDIRECT("'Monthly Resource Report'!"&amp;'Reid Validation'!H$482631&amp;":"&amp;'Reid Validation'!H$482632),'Reid Validation'!H$482633,FALSE)),0,HLOOKUP($B60,INDIRECT("'Monthly Resource Report'!"&amp;'Reid Validation'!H$482631&amp;":"&amp;'Reid Validation'!H$482632),'Reid Validation'!H$482633,FALSE))</f>
        <v>0</v>
      </c>
      <c r="I60" s="317">
        <f ca="1">+IF(ISERROR(HLOOKUP($B60,INDIRECT("'Monthly Resource Report'!"&amp;'Reid Validation'!I$482631&amp;":"&amp;'Reid Validation'!I$482632),'Reid Validation'!I$482633,FALSE)),0,HLOOKUP($B60,INDIRECT("'Monthly Resource Report'!"&amp;'Reid Validation'!I$482631&amp;":"&amp;'Reid Validation'!I$482632),'Reid Validation'!I$482633,FALSE))</f>
        <v>0</v>
      </c>
      <c r="J60" s="318">
        <f ca="1">+IF(ISERROR(HLOOKUP($B60,INDIRECT("'Monthly Resource Report'!"&amp;'Reid Validation'!J$482631&amp;":"&amp;'Reid Validation'!J$482632),'Reid Validation'!J$482633,FALSE)),0,HLOOKUP($B60,INDIRECT("'Monthly Resource Report'!"&amp;'Reid Validation'!J$482631&amp;":"&amp;'Reid Validation'!J$482632),'Reid Validation'!J$482633,FALSE))</f>
        <v>0</v>
      </c>
      <c r="L60" s="301">
        <v>43009</v>
      </c>
      <c r="M60" s="294">
        <v>60</v>
      </c>
      <c r="N60" s="297">
        <v>0</v>
      </c>
      <c r="O60" s="299">
        <v>0.7</v>
      </c>
      <c r="P60" s="295">
        <v>0.06</v>
      </c>
      <c r="Q60" s="294">
        <f ca="1">+IF(ISERROR(HLOOKUP($B60,INDIRECT("'Monthly Resource Report'!"&amp;'Reid Validation'!Q$482631&amp;":"&amp;'Reid Validation'!Q$482632),'Reid Validation'!Q$482633,FALSE)),0,HLOOKUP($B60,INDIRECT("'Monthly Resource Report'!"&amp;'Reid Validation'!Q$482631&amp;":"&amp;'Reid Validation'!Q$482632),'Reid Validation'!Q$482633,FALSE))</f>
        <v>60</v>
      </c>
      <c r="R60" s="297">
        <f ca="1">+IF(ISERROR(HLOOKUP($B60,INDIRECT("'Monthly Resource Report'!"&amp;'Reid Validation'!R$482631&amp;":"&amp;'Reid Validation'!R$482632),'Reid Validation'!R$482633,FALSE)),0,HLOOKUP($B60,INDIRECT("'Monthly Resource Report'!"&amp;'Reid Validation'!R$482631&amp;":"&amp;'Reid Validation'!R$482632),'Reid Validation'!R$482633,FALSE))</f>
        <v>0</v>
      </c>
      <c r="S60" s="317">
        <f ca="1">+IF(ISERROR(HLOOKUP($B60,INDIRECT("'Monthly Resource Report'!"&amp;'Reid Validation'!S$482631&amp;":"&amp;'Reid Validation'!S$482632),'Reid Validation'!S$482633,FALSE)),0,HLOOKUP($B60,INDIRECT("'Monthly Resource Report'!"&amp;'Reid Validation'!S$482631&amp;":"&amp;'Reid Validation'!S$482632),'Reid Validation'!S$482633,FALSE))</f>
        <v>0</v>
      </c>
      <c r="T60" s="318">
        <f ca="1">+IF(ISERROR(HLOOKUP($B60,INDIRECT("'Monthly Resource Report'!"&amp;'Reid Validation'!T$482631&amp;":"&amp;'Reid Validation'!T$482632),'Reid Validation'!T$482633,FALSE)),0,HLOOKUP($B60,INDIRECT("'Monthly Resource Report'!"&amp;'Reid Validation'!T$482631&amp;":"&amp;'Reid Validation'!T$482632),'Reid Validation'!T$482633,FALSE))</f>
        <v>0</v>
      </c>
    </row>
    <row r="61" spans="2:20">
      <c r="B61" s="301">
        <v>43040</v>
      </c>
      <c r="C61" s="294">
        <v>45</v>
      </c>
      <c r="D61" s="297">
        <v>0</v>
      </c>
      <c r="E61" s="299">
        <v>0.3</v>
      </c>
      <c r="F61" s="295">
        <v>0.06</v>
      </c>
      <c r="G61" s="294">
        <f ca="1">+IF(ISERROR(HLOOKUP($B61,INDIRECT("'Monthly Resource Report'!"&amp;'Reid Validation'!G$482631&amp;":"&amp;'Reid Validation'!G$482632),'Reid Validation'!G$482633,FALSE)),0,HLOOKUP($B61,INDIRECT("'Monthly Resource Report'!"&amp;'Reid Validation'!G$482631&amp;":"&amp;'Reid Validation'!G$482632),'Reid Validation'!G$482633,FALSE))</f>
        <v>0</v>
      </c>
      <c r="H61" s="297">
        <f ca="1">+IF(ISERROR(HLOOKUP($B61,INDIRECT("'Monthly Resource Report'!"&amp;'Reid Validation'!H$482631&amp;":"&amp;'Reid Validation'!H$482632),'Reid Validation'!H$482633,FALSE)),0,HLOOKUP($B61,INDIRECT("'Monthly Resource Report'!"&amp;'Reid Validation'!H$482631&amp;":"&amp;'Reid Validation'!H$482632),'Reid Validation'!H$482633,FALSE))</f>
        <v>0</v>
      </c>
      <c r="I61" s="317">
        <f ca="1">+IF(ISERROR(HLOOKUP($B61,INDIRECT("'Monthly Resource Report'!"&amp;'Reid Validation'!I$482631&amp;":"&amp;'Reid Validation'!I$482632),'Reid Validation'!I$482633,FALSE)),0,HLOOKUP($B61,INDIRECT("'Monthly Resource Report'!"&amp;'Reid Validation'!I$482631&amp;":"&amp;'Reid Validation'!I$482632),'Reid Validation'!I$482633,FALSE))</f>
        <v>0</v>
      </c>
      <c r="J61" s="318">
        <f ca="1">+IF(ISERROR(HLOOKUP($B61,INDIRECT("'Monthly Resource Report'!"&amp;'Reid Validation'!J$482631&amp;":"&amp;'Reid Validation'!J$482632),'Reid Validation'!J$482633,FALSE)),0,HLOOKUP($B61,INDIRECT("'Monthly Resource Report'!"&amp;'Reid Validation'!J$482631&amp;":"&amp;'Reid Validation'!J$482632),'Reid Validation'!J$482633,FALSE))</f>
        <v>0</v>
      </c>
      <c r="L61" s="301">
        <v>43040</v>
      </c>
      <c r="M61" s="294">
        <v>60</v>
      </c>
      <c r="N61" s="297">
        <v>0</v>
      </c>
      <c r="O61" s="299">
        <v>0.7</v>
      </c>
      <c r="P61" s="295">
        <v>0.06</v>
      </c>
      <c r="Q61" s="294">
        <f ca="1">+IF(ISERROR(HLOOKUP($B61,INDIRECT("'Monthly Resource Report'!"&amp;'Reid Validation'!Q$482631&amp;":"&amp;'Reid Validation'!Q$482632),'Reid Validation'!Q$482633,FALSE)),0,HLOOKUP($B61,INDIRECT("'Monthly Resource Report'!"&amp;'Reid Validation'!Q$482631&amp;":"&amp;'Reid Validation'!Q$482632),'Reid Validation'!Q$482633,FALSE))</f>
        <v>60</v>
      </c>
      <c r="R61" s="297">
        <f ca="1">+IF(ISERROR(HLOOKUP($B61,INDIRECT("'Monthly Resource Report'!"&amp;'Reid Validation'!R$482631&amp;":"&amp;'Reid Validation'!R$482632),'Reid Validation'!R$482633,FALSE)),0,HLOOKUP($B61,INDIRECT("'Monthly Resource Report'!"&amp;'Reid Validation'!R$482631&amp;":"&amp;'Reid Validation'!R$482632),'Reid Validation'!R$482633,FALSE))</f>
        <v>0</v>
      </c>
      <c r="S61" s="317">
        <f ca="1">+IF(ISERROR(HLOOKUP($B61,INDIRECT("'Monthly Resource Report'!"&amp;'Reid Validation'!S$482631&amp;":"&amp;'Reid Validation'!S$482632),'Reid Validation'!S$482633,FALSE)),0,HLOOKUP($B61,INDIRECT("'Monthly Resource Report'!"&amp;'Reid Validation'!S$482631&amp;":"&amp;'Reid Validation'!S$482632),'Reid Validation'!S$482633,FALSE))</f>
        <v>0</v>
      </c>
      <c r="T61" s="318">
        <f ca="1">+IF(ISERROR(HLOOKUP($B61,INDIRECT("'Monthly Resource Report'!"&amp;'Reid Validation'!T$482631&amp;":"&amp;'Reid Validation'!T$482632),'Reid Validation'!T$482633,FALSE)),0,HLOOKUP($B61,INDIRECT("'Monthly Resource Report'!"&amp;'Reid Validation'!T$482631&amp;":"&amp;'Reid Validation'!T$482632),'Reid Validation'!T$482633,FALSE))</f>
        <v>0</v>
      </c>
    </row>
    <row r="62" spans="2:20" s="29" customFormat="1">
      <c r="B62" s="301">
        <v>43070</v>
      </c>
      <c r="C62" s="294">
        <v>45</v>
      </c>
      <c r="D62" s="297">
        <v>0</v>
      </c>
      <c r="E62" s="299">
        <v>0.3</v>
      </c>
      <c r="F62" s="295">
        <v>0.06</v>
      </c>
      <c r="G62" s="294">
        <f ca="1">+IF(ISERROR(HLOOKUP($B62,INDIRECT("'Monthly Resource Report'!"&amp;'Reid Validation'!G$482631&amp;":"&amp;'Reid Validation'!G$482632),'Reid Validation'!G$482633,FALSE)),0,HLOOKUP($B62,INDIRECT("'Monthly Resource Report'!"&amp;'Reid Validation'!G$482631&amp;":"&amp;'Reid Validation'!G$482632),'Reid Validation'!G$482633,FALSE))</f>
        <v>0</v>
      </c>
      <c r="H62" s="297">
        <f ca="1">+IF(ISERROR(HLOOKUP($B62,INDIRECT("'Monthly Resource Report'!"&amp;'Reid Validation'!H$482631&amp;":"&amp;'Reid Validation'!H$482632),'Reid Validation'!H$482633,FALSE)),0,HLOOKUP($B62,INDIRECT("'Monthly Resource Report'!"&amp;'Reid Validation'!H$482631&amp;":"&amp;'Reid Validation'!H$482632),'Reid Validation'!H$482633,FALSE))</f>
        <v>0</v>
      </c>
      <c r="I62" s="317">
        <f ca="1">+IF(ISERROR(HLOOKUP($B62,INDIRECT("'Monthly Resource Report'!"&amp;'Reid Validation'!I$482631&amp;":"&amp;'Reid Validation'!I$482632),'Reid Validation'!I$482633,FALSE)),0,HLOOKUP($B62,INDIRECT("'Monthly Resource Report'!"&amp;'Reid Validation'!I$482631&amp;":"&amp;'Reid Validation'!I$482632),'Reid Validation'!I$482633,FALSE))</f>
        <v>0</v>
      </c>
      <c r="J62" s="318">
        <f ca="1">+IF(ISERROR(HLOOKUP($B62,INDIRECT("'Monthly Resource Report'!"&amp;'Reid Validation'!J$482631&amp;":"&amp;'Reid Validation'!J$482632),'Reid Validation'!J$482633,FALSE)),0,HLOOKUP($B62,INDIRECT("'Monthly Resource Report'!"&amp;'Reid Validation'!J$482631&amp;":"&amp;'Reid Validation'!J$482632),'Reid Validation'!J$482633,FALSE))</f>
        <v>0</v>
      </c>
      <c r="L62" s="301">
        <v>43070</v>
      </c>
      <c r="M62" s="294">
        <v>65</v>
      </c>
      <c r="N62" s="297">
        <v>0</v>
      </c>
      <c r="O62" s="299">
        <v>0.7</v>
      </c>
      <c r="P62" s="295">
        <v>0.06</v>
      </c>
      <c r="Q62" s="294">
        <f ca="1">+IF(ISERROR(HLOOKUP($B62,INDIRECT("'Monthly Resource Report'!"&amp;'Reid Validation'!Q$482631&amp;":"&amp;'Reid Validation'!Q$482632),'Reid Validation'!Q$482633,FALSE)),0,HLOOKUP($B62,INDIRECT("'Monthly Resource Report'!"&amp;'Reid Validation'!Q$482631&amp;":"&amp;'Reid Validation'!Q$482632),'Reid Validation'!Q$482633,FALSE))</f>
        <v>65</v>
      </c>
      <c r="R62" s="297">
        <f ca="1">+IF(ISERROR(HLOOKUP($B62,INDIRECT("'Monthly Resource Report'!"&amp;'Reid Validation'!R$482631&amp;":"&amp;'Reid Validation'!R$482632),'Reid Validation'!R$482633,FALSE)),0,HLOOKUP($B62,INDIRECT("'Monthly Resource Report'!"&amp;'Reid Validation'!R$482631&amp;":"&amp;'Reid Validation'!R$482632),'Reid Validation'!R$482633,FALSE))</f>
        <v>0</v>
      </c>
      <c r="S62" s="317">
        <f ca="1">+IF(ISERROR(HLOOKUP($B62,INDIRECT("'Monthly Resource Report'!"&amp;'Reid Validation'!S$482631&amp;":"&amp;'Reid Validation'!S$482632),'Reid Validation'!S$482633,FALSE)),0,HLOOKUP($B62,INDIRECT("'Monthly Resource Report'!"&amp;'Reid Validation'!S$482631&amp;":"&amp;'Reid Validation'!S$482632),'Reid Validation'!S$482633,FALSE))</f>
        <v>0</v>
      </c>
      <c r="T62" s="318">
        <f ca="1">+IF(ISERROR(HLOOKUP($B62,INDIRECT("'Monthly Resource Report'!"&amp;'Reid Validation'!T$482631&amp;":"&amp;'Reid Validation'!T$482632),'Reid Validation'!T$482633,FALSE)),0,HLOOKUP($B62,INDIRECT("'Monthly Resource Report'!"&amp;'Reid Validation'!T$482631&amp;":"&amp;'Reid Validation'!T$482632),'Reid Validation'!T$482633,FALSE))</f>
        <v>0</v>
      </c>
    </row>
    <row r="63" spans="2:20" s="29" customFormat="1">
      <c r="B63" s="301">
        <v>43101</v>
      </c>
      <c r="C63" s="294">
        <v>45</v>
      </c>
      <c r="D63" s="297">
        <v>0</v>
      </c>
      <c r="E63" s="299">
        <v>0.3</v>
      </c>
      <c r="F63" s="295">
        <v>0.06</v>
      </c>
      <c r="G63" s="294">
        <f ca="1">+IF(ISERROR(HLOOKUP($B63,INDIRECT("'Monthly Resource Report'!"&amp;'Reid Validation'!G$482631&amp;":"&amp;'Reid Validation'!G$482632),'Reid Validation'!G$482633,FALSE)),0,HLOOKUP($B63,INDIRECT("'Monthly Resource Report'!"&amp;'Reid Validation'!G$482631&amp;":"&amp;'Reid Validation'!G$482632),'Reid Validation'!G$482633,FALSE))</f>
        <v>45</v>
      </c>
      <c r="H63" s="297">
        <f ca="1">+IF(ISERROR(HLOOKUP($B63,INDIRECT("'Monthly Resource Report'!"&amp;'Reid Validation'!H$482631&amp;":"&amp;'Reid Validation'!H$482632),'Reid Validation'!H$482633,FALSE)),0,HLOOKUP($B63,INDIRECT("'Monthly Resource Report'!"&amp;'Reid Validation'!H$482631&amp;":"&amp;'Reid Validation'!H$482632),'Reid Validation'!H$482633,FALSE))</f>
        <v>0</v>
      </c>
      <c r="I63" s="317">
        <f ca="1">+IF(ISERROR(HLOOKUP($B63,INDIRECT("'Monthly Resource Report'!"&amp;'Reid Validation'!I$482631&amp;":"&amp;'Reid Validation'!I$482632),'Reid Validation'!I$482633,FALSE)),0,HLOOKUP($B63,INDIRECT("'Monthly Resource Report'!"&amp;'Reid Validation'!I$482631&amp;":"&amp;'Reid Validation'!I$482632),'Reid Validation'!I$482633,FALSE))</f>
        <v>0</v>
      </c>
      <c r="J63" s="318">
        <f ca="1">+IF(ISERROR(HLOOKUP($B63,INDIRECT("'Monthly Resource Report'!"&amp;'Reid Validation'!J$482631&amp;":"&amp;'Reid Validation'!J$482632),'Reid Validation'!J$482633,FALSE)),0,HLOOKUP($B63,INDIRECT("'Monthly Resource Report'!"&amp;'Reid Validation'!J$482631&amp;":"&amp;'Reid Validation'!J$482632),'Reid Validation'!J$482633,FALSE))</f>
        <v>0</v>
      </c>
      <c r="L63" s="301">
        <v>43101</v>
      </c>
      <c r="M63" s="294">
        <v>65</v>
      </c>
      <c r="N63" s="297">
        <v>0</v>
      </c>
      <c r="O63" s="299">
        <v>0.7</v>
      </c>
      <c r="P63" s="295">
        <v>0.06</v>
      </c>
      <c r="Q63" s="294">
        <f ca="1">+IF(ISERROR(HLOOKUP($B63,INDIRECT("'Monthly Resource Report'!"&amp;'Reid Validation'!Q$482631&amp;":"&amp;'Reid Validation'!Q$482632),'Reid Validation'!Q$482633,FALSE)),0,HLOOKUP($B63,INDIRECT("'Monthly Resource Report'!"&amp;'Reid Validation'!Q$482631&amp;":"&amp;'Reid Validation'!Q$482632),'Reid Validation'!Q$482633,FALSE))</f>
        <v>65</v>
      </c>
      <c r="R63" s="297">
        <f ca="1">+IF(ISERROR(HLOOKUP($B63,INDIRECT("'Monthly Resource Report'!"&amp;'Reid Validation'!R$482631&amp;":"&amp;'Reid Validation'!R$482632),'Reid Validation'!R$482633,FALSE)),0,HLOOKUP($B63,INDIRECT("'Monthly Resource Report'!"&amp;'Reid Validation'!R$482631&amp;":"&amp;'Reid Validation'!R$482632),'Reid Validation'!R$482633,FALSE))</f>
        <v>0</v>
      </c>
      <c r="S63" s="317">
        <f ca="1">+IF(ISERROR(HLOOKUP($B63,INDIRECT("'Monthly Resource Report'!"&amp;'Reid Validation'!S$482631&amp;":"&amp;'Reid Validation'!S$482632),'Reid Validation'!S$482633,FALSE)),0,HLOOKUP($B63,INDIRECT("'Monthly Resource Report'!"&amp;'Reid Validation'!S$482631&amp;":"&amp;'Reid Validation'!S$482632),'Reid Validation'!S$482633,FALSE))</f>
        <v>0</v>
      </c>
      <c r="T63" s="318">
        <f ca="1">+IF(ISERROR(HLOOKUP($B63,INDIRECT("'Monthly Resource Report'!"&amp;'Reid Validation'!T$482631&amp;":"&amp;'Reid Validation'!T$482632),'Reid Validation'!T$482633,FALSE)),0,HLOOKUP($B63,INDIRECT("'Monthly Resource Report'!"&amp;'Reid Validation'!T$482631&amp;":"&amp;'Reid Validation'!T$482632),'Reid Validation'!T$482633,FALSE))</f>
        <v>0</v>
      </c>
    </row>
    <row r="64" spans="2:20" s="29" customFormat="1">
      <c r="B64" s="301">
        <v>43132</v>
      </c>
      <c r="C64" s="294">
        <v>45</v>
      </c>
      <c r="D64" s="297">
        <v>0</v>
      </c>
      <c r="E64" s="299">
        <v>0.3</v>
      </c>
      <c r="F64" s="295">
        <v>0.06</v>
      </c>
      <c r="G64" s="294">
        <f ca="1">+IF(ISERROR(HLOOKUP($B64,INDIRECT("'Monthly Resource Report'!"&amp;'Reid Validation'!G$482631&amp;":"&amp;'Reid Validation'!G$482632),'Reid Validation'!G$482633,FALSE)),0,HLOOKUP($B64,INDIRECT("'Monthly Resource Report'!"&amp;'Reid Validation'!G$482631&amp;":"&amp;'Reid Validation'!G$482632),'Reid Validation'!G$482633,FALSE))</f>
        <v>45</v>
      </c>
      <c r="H64" s="297">
        <f ca="1">+IF(ISERROR(HLOOKUP($B64,INDIRECT("'Monthly Resource Report'!"&amp;'Reid Validation'!H$482631&amp;":"&amp;'Reid Validation'!H$482632),'Reid Validation'!H$482633,FALSE)),0,HLOOKUP($B64,INDIRECT("'Monthly Resource Report'!"&amp;'Reid Validation'!H$482631&amp;":"&amp;'Reid Validation'!H$482632),'Reid Validation'!H$482633,FALSE))</f>
        <v>0</v>
      </c>
      <c r="I64" s="317">
        <f ca="1">+IF(ISERROR(HLOOKUP($B64,INDIRECT("'Monthly Resource Report'!"&amp;'Reid Validation'!I$482631&amp;":"&amp;'Reid Validation'!I$482632),'Reid Validation'!I$482633,FALSE)),0,HLOOKUP($B64,INDIRECT("'Monthly Resource Report'!"&amp;'Reid Validation'!I$482631&amp;":"&amp;'Reid Validation'!I$482632),'Reid Validation'!I$482633,FALSE))</f>
        <v>0</v>
      </c>
      <c r="J64" s="318">
        <f ca="1">+IF(ISERROR(HLOOKUP($B64,INDIRECT("'Monthly Resource Report'!"&amp;'Reid Validation'!J$482631&amp;":"&amp;'Reid Validation'!J$482632),'Reid Validation'!J$482633,FALSE)),0,HLOOKUP($B64,INDIRECT("'Monthly Resource Report'!"&amp;'Reid Validation'!J$482631&amp;":"&amp;'Reid Validation'!J$482632),'Reid Validation'!J$482633,FALSE))</f>
        <v>0</v>
      </c>
      <c r="L64" s="301">
        <v>43132</v>
      </c>
      <c r="M64" s="294">
        <v>65</v>
      </c>
      <c r="N64" s="297">
        <v>0</v>
      </c>
      <c r="O64" s="299">
        <v>0.7</v>
      </c>
      <c r="P64" s="295">
        <v>0.06</v>
      </c>
      <c r="Q64" s="294">
        <f ca="1">+IF(ISERROR(HLOOKUP($B64,INDIRECT("'Monthly Resource Report'!"&amp;'Reid Validation'!Q$482631&amp;":"&amp;'Reid Validation'!Q$482632),'Reid Validation'!Q$482633,FALSE)),0,HLOOKUP($B64,INDIRECT("'Monthly Resource Report'!"&amp;'Reid Validation'!Q$482631&amp;":"&amp;'Reid Validation'!Q$482632),'Reid Validation'!Q$482633,FALSE))</f>
        <v>65</v>
      </c>
      <c r="R64" s="297">
        <f ca="1">+IF(ISERROR(HLOOKUP($B64,INDIRECT("'Monthly Resource Report'!"&amp;'Reid Validation'!R$482631&amp;":"&amp;'Reid Validation'!R$482632),'Reid Validation'!R$482633,FALSE)),0,HLOOKUP($B64,INDIRECT("'Monthly Resource Report'!"&amp;'Reid Validation'!R$482631&amp;":"&amp;'Reid Validation'!R$482632),'Reid Validation'!R$482633,FALSE))</f>
        <v>0</v>
      </c>
      <c r="S64" s="317">
        <f ca="1">+IF(ISERROR(HLOOKUP($B64,INDIRECT("'Monthly Resource Report'!"&amp;'Reid Validation'!S$482631&amp;":"&amp;'Reid Validation'!S$482632),'Reid Validation'!S$482633,FALSE)),0,HLOOKUP($B64,INDIRECT("'Monthly Resource Report'!"&amp;'Reid Validation'!S$482631&amp;":"&amp;'Reid Validation'!S$482632),'Reid Validation'!S$482633,FALSE))</f>
        <v>0</v>
      </c>
      <c r="T64" s="318">
        <f ca="1">+IF(ISERROR(HLOOKUP($B64,INDIRECT("'Monthly Resource Report'!"&amp;'Reid Validation'!T$482631&amp;":"&amp;'Reid Validation'!T$482632),'Reid Validation'!T$482633,FALSE)),0,HLOOKUP($B64,INDIRECT("'Monthly Resource Report'!"&amp;'Reid Validation'!T$482631&amp;":"&amp;'Reid Validation'!T$482632),'Reid Validation'!T$482633,FALSE))</f>
        <v>0</v>
      </c>
    </row>
    <row r="65" spans="2:20" s="29" customFormat="1">
      <c r="B65" s="301">
        <v>43160</v>
      </c>
      <c r="C65" s="294">
        <v>45</v>
      </c>
      <c r="D65" s="297">
        <v>0</v>
      </c>
      <c r="E65" s="299">
        <v>0.3</v>
      </c>
      <c r="F65" s="295">
        <v>0.06</v>
      </c>
      <c r="G65" s="294">
        <f ca="1">+IF(ISERROR(HLOOKUP($B65,INDIRECT("'Monthly Resource Report'!"&amp;'Reid Validation'!G$482631&amp;":"&amp;'Reid Validation'!G$482632),'Reid Validation'!G$482633,FALSE)),0,HLOOKUP($B65,INDIRECT("'Monthly Resource Report'!"&amp;'Reid Validation'!G$482631&amp;":"&amp;'Reid Validation'!G$482632),'Reid Validation'!G$482633,FALSE))</f>
        <v>0</v>
      </c>
      <c r="H65" s="297">
        <f ca="1">+IF(ISERROR(HLOOKUP($B65,INDIRECT("'Monthly Resource Report'!"&amp;'Reid Validation'!H$482631&amp;":"&amp;'Reid Validation'!H$482632),'Reid Validation'!H$482633,FALSE)),0,HLOOKUP($B65,INDIRECT("'Monthly Resource Report'!"&amp;'Reid Validation'!H$482631&amp;":"&amp;'Reid Validation'!H$482632),'Reid Validation'!H$482633,FALSE))</f>
        <v>0</v>
      </c>
      <c r="I65" s="317">
        <f ca="1">+IF(ISERROR(HLOOKUP($B65,INDIRECT("'Monthly Resource Report'!"&amp;'Reid Validation'!I$482631&amp;":"&amp;'Reid Validation'!I$482632),'Reid Validation'!I$482633,FALSE)),0,HLOOKUP($B65,INDIRECT("'Monthly Resource Report'!"&amp;'Reid Validation'!I$482631&amp;":"&amp;'Reid Validation'!I$482632),'Reid Validation'!I$482633,FALSE))</f>
        <v>0</v>
      </c>
      <c r="J65" s="318">
        <f ca="1">+IF(ISERROR(HLOOKUP($B65,INDIRECT("'Monthly Resource Report'!"&amp;'Reid Validation'!J$482631&amp;":"&amp;'Reid Validation'!J$482632),'Reid Validation'!J$482633,FALSE)),0,HLOOKUP($B65,INDIRECT("'Monthly Resource Report'!"&amp;'Reid Validation'!J$482631&amp;":"&amp;'Reid Validation'!J$482632),'Reid Validation'!J$482633,FALSE))</f>
        <v>0</v>
      </c>
      <c r="L65" s="301">
        <v>43160</v>
      </c>
      <c r="M65" s="294">
        <v>65</v>
      </c>
      <c r="N65" s="297">
        <v>0</v>
      </c>
      <c r="O65" s="299">
        <v>0.7</v>
      </c>
      <c r="P65" s="295">
        <v>0.06</v>
      </c>
      <c r="Q65" s="294">
        <f ca="1">+IF(ISERROR(HLOOKUP($B65,INDIRECT("'Monthly Resource Report'!"&amp;'Reid Validation'!Q$482631&amp;":"&amp;'Reid Validation'!Q$482632),'Reid Validation'!Q$482633,FALSE)),0,HLOOKUP($B65,INDIRECT("'Monthly Resource Report'!"&amp;'Reid Validation'!Q$482631&amp;":"&amp;'Reid Validation'!Q$482632),'Reid Validation'!Q$482633,FALSE))</f>
        <v>65</v>
      </c>
      <c r="R65" s="297">
        <f ca="1">+IF(ISERROR(HLOOKUP($B65,INDIRECT("'Monthly Resource Report'!"&amp;'Reid Validation'!R$482631&amp;":"&amp;'Reid Validation'!R$482632),'Reid Validation'!R$482633,FALSE)),0,HLOOKUP($B65,INDIRECT("'Monthly Resource Report'!"&amp;'Reid Validation'!R$482631&amp;":"&amp;'Reid Validation'!R$482632),'Reid Validation'!R$482633,FALSE))</f>
        <v>0</v>
      </c>
      <c r="S65" s="317">
        <f ca="1">+IF(ISERROR(HLOOKUP($B65,INDIRECT("'Monthly Resource Report'!"&amp;'Reid Validation'!S$482631&amp;":"&amp;'Reid Validation'!S$482632),'Reid Validation'!S$482633,FALSE)),0,HLOOKUP($B65,INDIRECT("'Monthly Resource Report'!"&amp;'Reid Validation'!S$482631&amp;":"&amp;'Reid Validation'!S$482632),'Reid Validation'!S$482633,FALSE))</f>
        <v>0</v>
      </c>
      <c r="T65" s="318">
        <f ca="1">+IF(ISERROR(HLOOKUP($B65,INDIRECT("'Monthly Resource Report'!"&amp;'Reid Validation'!T$482631&amp;":"&amp;'Reid Validation'!T$482632),'Reid Validation'!T$482633,FALSE)),0,HLOOKUP($B65,INDIRECT("'Monthly Resource Report'!"&amp;'Reid Validation'!T$482631&amp;":"&amp;'Reid Validation'!T$482632),'Reid Validation'!T$482633,FALSE))</f>
        <v>0</v>
      </c>
    </row>
    <row r="66" spans="2:20" s="29" customFormat="1">
      <c r="B66" s="301">
        <v>43191</v>
      </c>
      <c r="C66" s="294">
        <v>45</v>
      </c>
      <c r="D66" s="297">
        <v>0</v>
      </c>
      <c r="E66" s="299">
        <v>0.3</v>
      </c>
      <c r="F66" s="295">
        <v>0.06</v>
      </c>
      <c r="G66" s="294">
        <f ca="1">+IF(ISERROR(HLOOKUP($B66,INDIRECT("'Monthly Resource Report'!"&amp;'Reid Validation'!G$482631&amp;":"&amp;'Reid Validation'!G$482632),'Reid Validation'!G$482633,FALSE)),0,HLOOKUP($B66,INDIRECT("'Monthly Resource Report'!"&amp;'Reid Validation'!G$482631&amp;":"&amp;'Reid Validation'!G$482632),'Reid Validation'!G$482633,FALSE))</f>
        <v>0</v>
      </c>
      <c r="H66" s="297">
        <f ca="1">+IF(ISERROR(HLOOKUP($B66,INDIRECT("'Monthly Resource Report'!"&amp;'Reid Validation'!H$482631&amp;":"&amp;'Reid Validation'!H$482632),'Reid Validation'!H$482633,FALSE)),0,HLOOKUP($B66,INDIRECT("'Monthly Resource Report'!"&amp;'Reid Validation'!H$482631&amp;":"&amp;'Reid Validation'!H$482632),'Reid Validation'!H$482633,FALSE))</f>
        <v>0</v>
      </c>
      <c r="I66" s="317">
        <f ca="1">+IF(ISERROR(HLOOKUP($B66,INDIRECT("'Monthly Resource Report'!"&amp;'Reid Validation'!I$482631&amp;":"&amp;'Reid Validation'!I$482632),'Reid Validation'!I$482633,FALSE)),0,HLOOKUP($B66,INDIRECT("'Monthly Resource Report'!"&amp;'Reid Validation'!I$482631&amp;":"&amp;'Reid Validation'!I$482632),'Reid Validation'!I$482633,FALSE))</f>
        <v>0</v>
      </c>
      <c r="J66" s="318">
        <f ca="1">+IF(ISERROR(HLOOKUP($B66,INDIRECT("'Monthly Resource Report'!"&amp;'Reid Validation'!J$482631&amp;":"&amp;'Reid Validation'!J$482632),'Reid Validation'!J$482633,FALSE)),0,HLOOKUP($B66,INDIRECT("'Monthly Resource Report'!"&amp;'Reid Validation'!J$482631&amp;":"&amp;'Reid Validation'!J$482632),'Reid Validation'!J$482633,FALSE))</f>
        <v>0</v>
      </c>
      <c r="L66" s="301">
        <v>43191</v>
      </c>
      <c r="M66" s="294">
        <v>65</v>
      </c>
      <c r="N66" s="297">
        <v>0</v>
      </c>
      <c r="O66" s="299">
        <v>0.7</v>
      </c>
      <c r="P66" s="295">
        <v>0.06</v>
      </c>
      <c r="Q66" s="294">
        <f ca="1">+IF(ISERROR(HLOOKUP($B66,INDIRECT("'Monthly Resource Report'!"&amp;'Reid Validation'!Q$482631&amp;":"&amp;'Reid Validation'!Q$482632),'Reid Validation'!Q$482633,FALSE)),0,HLOOKUP($B66,INDIRECT("'Monthly Resource Report'!"&amp;'Reid Validation'!Q$482631&amp;":"&amp;'Reid Validation'!Q$482632),'Reid Validation'!Q$482633,FALSE))</f>
        <v>65</v>
      </c>
      <c r="R66" s="297">
        <f ca="1">+IF(ISERROR(HLOOKUP($B66,INDIRECT("'Monthly Resource Report'!"&amp;'Reid Validation'!R$482631&amp;":"&amp;'Reid Validation'!R$482632),'Reid Validation'!R$482633,FALSE)),0,HLOOKUP($B66,INDIRECT("'Monthly Resource Report'!"&amp;'Reid Validation'!R$482631&amp;":"&amp;'Reid Validation'!R$482632),'Reid Validation'!R$482633,FALSE))</f>
        <v>0</v>
      </c>
      <c r="S66" s="317">
        <f ca="1">+IF(ISERROR(HLOOKUP($B66,INDIRECT("'Monthly Resource Report'!"&amp;'Reid Validation'!S$482631&amp;":"&amp;'Reid Validation'!S$482632),'Reid Validation'!S$482633,FALSE)),0,HLOOKUP($B66,INDIRECT("'Monthly Resource Report'!"&amp;'Reid Validation'!S$482631&amp;":"&amp;'Reid Validation'!S$482632),'Reid Validation'!S$482633,FALSE))</f>
        <v>0</v>
      </c>
      <c r="T66" s="318">
        <f ca="1">+IF(ISERROR(HLOOKUP($B66,INDIRECT("'Monthly Resource Report'!"&amp;'Reid Validation'!T$482631&amp;":"&amp;'Reid Validation'!T$482632),'Reid Validation'!T$482633,FALSE)),0,HLOOKUP($B66,INDIRECT("'Monthly Resource Report'!"&amp;'Reid Validation'!T$482631&amp;":"&amp;'Reid Validation'!T$482632),'Reid Validation'!T$482633,FALSE))</f>
        <v>0</v>
      </c>
    </row>
    <row r="67" spans="2:20" s="29" customFormat="1">
      <c r="B67" s="301">
        <v>43221</v>
      </c>
      <c r="C67" s="294">
        <v>45</v>
      </c>
      <c r="D67" s="297">
        <v>0</v>
      </c>
      <c r="E67" s="299">
        <v>0.3</v>
      </c>
      <c r="F67" s="295">
        <v>0.06</v>
      </c>
      <c r="G67" s="294">
        <f ca="1">+IF(ISERROR(HLOOKUP($B67,INDIRECT("'Monthly Resource Report'!"&amp;'Reid Validation'!G$482631&amp;":"&amp;'Reid Validation'!G$482632),'Reid Validation'!G$482633,FALSE)),0,HLOOKUP($B67,INDIRECT("'Monthly Resource Report'!"&amp;'Reid Validation'!G$482631&amp;":"&amp;'Reid Validation'!G$482632),'Reid Validation'!G$482633,FALSE))</f>
        <v>0</v>
      </c>
      <c r="H67" s="297">
        <f ca="1">+IF(ISERROR(HLOOKUP($B67,INDIRECT("'Monthly Resource Report'!"&amp;'Reid Validation'!H$482631&amp;":"&amp;'Reid Validation'!H$482632),'Reid Validation'!H$482633,FALSE)),0,HLOOKUP($B67,INDIRECT("'Monthly Resource Report'!"&amp;'Reid Validation'!H$482631&amp;":"&amp;'Reid Validation'!H$482632),'Reid Validation'!H$482633,FALSE))</f>
        <v>0</v>
      </c>
      <c r="I67" s="317">
        <f ca="1">+IF(ISERROR(HLOOKUP($B67,INDIRECT("'Monthly Resource Report'!"&amp;'Reid Validation'!I$482631&amp;":"&amp;'Reid Validation'!I$482632),'Reid Validation'!I$482633,FALSE)),0,HLOOKUP($B67,INDIRECT("'Monthly Resource Report'!"&amp;'Reid Validation'!I$482631&amp;":"&amp;'Reid Validation'!I$482632),'Reid Validation'!I$482633,FALSE))</f>
        <v>0</v>
      </c>
      <c r="J67" s="318">
        <f ca="1">+IF(ISERROR(HLOOKUP($B67,INDIRECT("'Monthly Resource Report'!"&amp;'Reid Validation'!J$482631&amp;":"&amp;'Reid Validation'!J$482632),'Reid Validation'!J$482633,FALSE)),0,HLOOKUP($B67,INDIRECT("'Monthly Resource Report'!"&amp;'Reid Validation'!J$482631&amp;":"&amp;'Reid Validation'!J$482632),'Reid Validation'!J$482633,FALSE))</f>
        <v>0</v>
      </c>
      <c r="L67" s="301">
        <v>43221</v>
      </c>
      <c r="M67" s="294">
        <v>60</v>
      </c>
      <c r="N67" s="297">
        <v>0</v>
      </c>
      <c r="O67" s="299">
        <v>0.7</v>
      </c>
      <c r="P67" s="295">
        <v>0.06</v>
      </c>
      <c r="Q67" s="294">
        <f ca="1">+IF(ISERROR(HLOOKUP($B67,INDIRECT("'Monthly Resource Report'!"&amp;'Reid Validation'!Q$482631&amp;":"&amp;'Reid Validation'!Q$482632),'Reid Validation'!Q$482633,FALSE)),0,HLOOKUP($B67,INDIRECT("'Monthly Resource Report'!"&amp;'Reid Validation'!Q$482631&amp;":"&amp;'Reid Validation'!Q$482632),'Reid Validation'!Q$482633,FALSE))</f>
        <v>60</v>
      </c>
      <c r="R67" s="297">
        <f ca="1">+IF(ISERROR(HLOOKUP($B67,INDIRECT("'Monthly Resource Report'!"&amp;'Reid Validation'!R$482631&amp;":"&amp;'Reid Validation'!R$482632),'Reid Validation'!R$482633,FALSE)),0,HLOOKUP($B67,INDIRECT("'Monthly Resource Report'!"&amp;'Reid Validation'!R$482631&amp;":"&amp;'Reid Validation'!R$482632),'Reid Validation'!R$482633,FALSE))</f>
        <v>0</v>
      </c>
      <c r="S67" s="317">
        <f ca="1">+IF(ISERROR(HLOOKUP($B67,INDIRECT("'Monthly Resource Report'!"&amp;'Reid Validation'!S$482631&amp;":"&amp;'Reid Validation'!S$482632),'Reid Validation'!S$482633,FALSE)),0,HLOOKUP($B67,INDIRECT("'Monthly Resource Report'!"&amp;'Reid Validation'!S$482631&amp;":"&amp;'Reid Validation'!S$482632),'Reid Validation'!S$482633,FALSE))</f>
        <v>0</v>
      </c>
      <c r="T67" s="318">
        <f ca="1">+IF(ISERROR(HLOOKUP($B67,INDIRECT("'Monthly Resource Report'!"&amp;'Reid Validation'!T$482631&amp;":"&amp;'Reid Validation'!T$482632),'Reid Validation'!T$482633,FALSE)),0,HLOOKUP($B67,INDIRECT("'Monthly Resource Report'!"&amp;'Reid Validation'!T$482631&amp;":"&amp;'Reid Validation'!T$482632),'Reid Validation'!T$482633,FALSE))</f>
        <v>0</v>
      </c>
    </row>
    <row r="68" spans="2:20" s="29" customFormat="1">
      <c r="B68" s="301">
        <v>43252</v>
      </c>
      <c r="C68" s="294">
        <v>45</v>
      </c>
      <c r="D68" s="297">
        <v>0</v>
      </c>
      <c r="E68" s="299">
        <v>0.3</v>
      </c>
      <c r="F68" s="295">
        <v>0.06</v>
      </c>
      <c r="G68" s="294">
        <f ca="1">+IF(ISERROR(HLOOKUP($B68,INDIRECT("'Monthly Resource Report'!"&amp;'Reid Validation'!G$482631&amp;":"&amp;'Reid Validation'!G$482632),'Reid Validation'!G$482633,FALSE)),0,HLOOKUP($B68,INDIRECT("'Monthly Resource Report'!"&amp;'Reid Validation'!G$482631&amp;":"&amp;'Reid Validation'!G$482632),'Reid Validation'!G$482633,FALSE))</f>
        <v>0</v>
      </c>
      <c r="H68" s="297">
        <f ca="1">+IF(ISERROR(HLOOKUP($B68,INDIRECT("'Monthly Resource Report'!"&amp;'Reid Validation'!H$482631&amp;":"&amp;'Reid Validation'!H$482632),'Reid Validation'!H$482633,FALSE)),0,HLOOKUP($B68,INDIRECT("'Monthly Resource Report'!"&amp;'Reid Validation'!H$482631&amp;":"&amp;'Reid Validation'!H$482632),'Reid Validation'!H$482633,FALSE))</f>
        <v>0</v>
      </c>
      <c r="I68" s="317">
        <f ca="1">+IF(ISERROR(HLOOKUP($B68,INDIRECT("'Monthly Resource Report'!"&amp;'Reid Validation'!I$482631&amp;":"&amp;'Reid Validation'!I$482632),'Reid Validation'!I$482633,FALSE)),0,HLOOKUP($B68,INDIRECT("'Monthly Resource Report'!"&amp;'Reid Validation'!I$482631&amp;":"&amp;'Reid Validation'!I$482632),'Reid Validation'!I$482633,FALSE))</f>
        <v>0</v>
      </c>
      <c r="J68" s="318">
        <f ca="1">+IF(ISERROR(HLOOKUP($B68,INDIRECT("'Monthly Resource Report'!"&amp;'Reid Validation'!J$482631&amp;":"&amp;'Reid Validation'!J$482632),'Reid Validation'!J$482633,FALSE)),0,HLOOKUP($B68,INDIRECT("'Monthly Resource Report'!"&amp;'Reid Validation'!J$482631&amp;":"&amp;'Reid Validation'!J$482632),'Reid Validation'!J$482633,FALSE))</f>
        <v>0</v>
      </c>
      <c r="L68" s="301">
        <v>43252</v>
      </c>
      <c r="M68" s="294">
        <v>60</v>
      </c>
      <c r="N68" s="297">
        <v>0</v>
      </c>
      <c r="O68" s="299">
        <v>0.7</v>
      </c>
      <c r="P68" s="295">
        <v>0.06</v>
      </c>
      <c r="Q68" s="294">
        <f ca="1">+IF(ISERROR(HLOOKUP($B68,INDIRECT("'Monthly Resource Report'!"&amp;'Reid Validation'!Q$482631&amp;":"&amp;'Reid Validation'!Q$482632),'Reid Validation'!Q$482633,FALSE)),0,HLOOKUP($B68,INDIRECT("'Monthly Resource Report'!"&amp;'Reid Validation'!Q$482631&amp;":"&amp;'Reid Validation'!Q$482632),'Reid Validation'!Q$482633,FALSE))</f>
        <v>60</v>
      </c>
      <c r="R68" s="297">
        <f ca="1">+IF(ISERROR(HLOOKUP($B68,INDIRECT("'Monthly Resource Report'!"&amp;'Reid Validation'!R$482631&amp;":"&amp;'Reid Validation'!R$482632),'Reid Validation'!R$482633,FALSE)),0,HLOOKUP($B68,INDIRECT("'Monthly Resource Report'!"&amp;'Reid Validation'!R$482631&amp;":"&amp;'Reid Validation'!R$482632),'Reid Validation'!R$482633,FALSE))</f>
        <v>0</v>
      </c>
      <c r="S68" s="317">
        <f ca="1">+IF(ISERROR(HLOOKUP($B68,INDIRECT("'Monthly Resource Report'!"&amp;'Reid Validation'!S$482631&amp;":"&amp;'Reid Validation'!S$482632),'Reid Validation'!S$482633,FALSE)),0,HLOOKUP($B68,INDIRECT("'Monthly Resource Report'!"&amp;'Reid Validation'!S$482631&amp;":"&amp;'Reid Validation'!S$482632),'Reid Validation'!S$482633,FALSE))</f>
        <v>0</v>
      </c>
      <c r="T68" s="318">
        <f ca="1">+IF(ISERROR(HLOOKUP($B68,INDIRECT("'Monthly Resource Report'!"&amp;'Reid Validation'!T$482631&amp;":"&amp;'Reid Validation'!T$482632),'Reid Validation'!T$482633,FALSE)),0,HLOOKUP($B68,INDIRECT("'Monthly Resource Report'!"&amp;'Reid Validation'!T$482631&amp;":"&amp;'Reid Validation'!T$482632),'Reid Validation'!T$482633,FALSE))</f>
        <v>0</v>
      </c>
    </row>
    <row r="69" spans="2:20" s="29" customFormat="1">
      <c r="B69" s="301">
        <v>43282</v>
      </c>
      <c r="C69" s="294">
        <v>45</v>
      </c>
      <c r="D69" s="297">
        <v>0</v>
      </c>
      <c r="E69" s="299">
        <v>0.3</v>
      </c>
      <c r="F69" s="295">
        <v>0.06</v>
      </c>
      <c r="G69" s="294">
        <f ca="1">+IF(ISERROR(HLOOKUP($B69,INDIRECT("'Monthly Resource Report'!"&amp;'Reid Validation'!G$482631&amp;":"&amp;'Reid Validation'!G$482632),'Reid Validation'!G$482633,FALSE)),0,HLOOKUP($B69,INDIRECT("'Monthly Resource Report'!"&amp;'Reid Validation'!G$482631&amp;":"&amp;'Reid Validation'!G$482632),'Reid Validation'!G$482633,FALSE))</f>
        <v>45</v>
      </c>
      <c r="H69" s="297">
        <f ca="1">+IF(ISERROR(HLOOKUP($B69,INDIRECT("'Monthly Resource Report'!"&amp;'Reid Validation'!H$482631&amp;":"&amp;'Reid Validation'!H$482632),'Reid Validation'!H$482633,FALSE)),0,HLOOKUP($B69,INDIRECT("'Monthly Resource Report'!"&amp;'Reid Validation'!H$482631&amp;":"&amp;'Reid Validation'!H$482632),'Reid Validation'!H$482633,FALSE))</f>
        <v>0</v>
      </c>
      <c r="I69" s="317">
        <f ca="1">+IF(ISERROR(HLOOKUP($B69,INDIRECT("'Monthly Resource Report'!"&amp;'Reid Validation'!I$482631&amp;":"&amp;'Reid Validation'!I$482632),'Reid Validation'!I$482633,FALSE)),0,HLOOKUP($B69,INDIRECT("'Monthly Resource Report'!"&amp;'Reid Validation'!I$482631&amp;":"&amp;'Reid Validation'!I$482632),'Reid Validation'!I$482633,FALSE))</f>
        <v>0</v>
      </c>
      <c r="J69" s="318">
        <f ca="1">+IF(ISERROR(HLOOKUP($B69,INDIRECT("'Monthly Resource Report'!"&amp;'Reid Validation'!J$482631&amp;":"&amp;'Reid Validation'!J$482632),'Reid Validation'!J$482633,FALSE)),0,HLOOKUP($B69,INDIRECT("'Monthly Resource Report'!"&amp;'Reid Validation'!J$482631&amp;":"&amp;'Reid Validation'!J$482632),'Reid Validation'!J$482633,FALSE))</f>
        <v>0</v>
      </c>
      <c r="L69" s="301">
        <v>43282</v>
      </c>
      <c r="M69" s="294">
        <v>58</v>
      </c>
      <c r="N69" s="297">
        <v>0</v>
      </c>
      <c r="O69" s="299">
        <v>0.7</v>
      </c>
      <c r="P69" s="295">
        <v>0.06</v>
      </c>
      <c r="Q69" s="294">
        <f ca="1">+IF(ISERROR(HLOOKUP($B69,INDIRECT("'Monthly Resource Report'!"&amp;'Reid Validation'!Q$482631&amp;":"&amp;'Reid Validation'!Q$482632),'Reid Validation'!Q$482633,FALSE)),0,HLOOKUP($B69,INDIRECT("'Monthly Resource Report'!"&amp;'Reid Validation'!Q$482631&amp;":"&amp;'Reid Validation'!Q$482632),'Reid Validation'!Q$482633,FALSE))</f>
        <v>58</v>
      </c>
      <c r="R69" s="297">
        <f ca="1">+IF(ISERROR(HLOOKUP($B69,INDIRECT("'Monthly Resource Report'!"&amp;'Reid Validation'!R$482631&amp;":"&amp;'Reid Validation'!R$482632),'Reid Validation'!R$482633,FALSE)),0,HLOOKUP($B69,INDIRECT("'Monthly Resource Report'!"&amp;'Reid Validation'!R$482631&amp;":"&amp;'Reid Validation'!R$482632),'Reid Validation'!R$482633,FALSE))</f>
        <v>0</v>
      </c>
      <c r="S69" s="317">
        <f ca="1">+IF(ISERROR(HLOOKUP($B69,INDIRECT("'Monthly Resource Report'!"&amp;'Reid Validation'!S$482631&amp;":"&amp;'Reid Validation'!S$482632),'Reid Validation'!S$482633,FALSE)),0,HLOOKUP($B69,INDIRECT("'Monthly Resource Report'!"&amp;'Reid Validation'!S$482631&amp;":"&amp;'Reid Validation'!S$482632),'Reid Validation'!S$482633,FALSE))</f>
        <v>0</v>
      </c>
      <c r="T69" s="318">
        <f ca="1">+IF(ISERROR(HLOOKUP($B69,INDIRECT("'Monthly Resource Report'!"&amp;'Reid Validation'!T$482631&amp;":"&amp;'Reid Validation'!T$482632),'Reid Validation'!T$482633,FALSE)),0,HLOOKUP($B69,INDIRECT("'Monthly Resource Report'!"&amp;'Reid Validation'!T$482631&amp;":"&amp;'Reid Validation'!T$482632),'Reid Validation'!T$482633,FALSE))</f>
        <v>0</v>
      </c>
    </row>
    <row r="70" spans="2:20" s="29" customFormat="1">
      <c r="B70" s="301">
        <v>43313</v>
      </c>
      <c r="C70" s="294">
        <v>45</v>
      </c>
      <c r="D70" s="297">
        <v>0</v>
      </c>
      <c r="E70" s="299">
        <v>0.3</v>
      </c>
      <c r="F70" s="295">
        <v>0.06</v>
      </c>
      <c r="G70" s="294">
        <f ca="1">+IF(ISERROR(HLOOKUP($B70,INDIRECT("'Monthly Resource Report'!"&amp;'Reid Validation'!G$482631&amp;":"&amp;'Reid Validation'!G$482632),'Reid Validation'!G$482633,FALSE)),0,HLOOKUP($B70,INDIRECT("'Monthly Resource Report'!"&amp;'Reid Validation'!G$482631&amp;":"&amp;'Reid Validation'!G$482632),'Reid Validation'!G$482633,FALSE))</f>
        <v>45</v>
      </c>
      <c r="H70" s="297">
        <f ca="1">+IF(ISERROR(HLOOKUP($B70,INDIRECT("'Monthly Resource Report'!"&amp;'Reid Validation'!H$482631&amp;":"&amp;'Reid Validation'!H$482632),'Reid Validation'!H$482633,FALSE)),0,HLOOKUP($B70,INDIRECT("'Monthly Resource Report'!"&amp;'Reid Validation'!H$482631&amp;":"&amp;'Reid Validation'!H$482632),'Reid Validation'!H$482633,FALSE))</f>
        <v>0</v>
      </c>
      <c r="I70" s="317">
        <f ca="1">+IF(ISERROR(HLOOKUP($B70,INDIRECT("'Monthly Resource Report'!"&amp;'Reid Validation'!I$482631&amp;":"&amp;'Reid Validation'!I$482632),'Reid Validation'!I$482633,FALSE)),0,HLOOKUP($B70,INDIRECT("'Monthly Resource Report'!"&amp;'Reid Validation'!I$482631&amp;":"&amp;'Reid Validation'!I$482632),'Reid Validation'!I$482633,FALSE))</f>
        <v>0</v>
      </c>
      <c r="J70" s="318">
        <f ca="1">+IF(ISERROR(HLOOKUP($B70,INDIRECT("'Monthly Resource Report'!"&amp;'Reid Validation'!J$482631&amp;":"&amp;'Reid Validation'!J$482632),'Reid Validation'!J$482633,FALSE)),0,HLOOKUP($B70,INDIRECT("'Monthly Resource Report'!"&amp;'Reid Validation'!J$482631&amp;":"&amp;'Reid Validation'!J$482632),'Reid Validation'!J$482633,FALSE))</f>
        <v>0</v>
      </c>
      <c r="L70" s="301">
        <v>43313</v>
      </c>
      <c r="M70" s="294">
        <v>58</v>
      </c>
      <c r="N70" s="297">
        <v>0</v>
      </c>
      <c r="O70" s="299">
        <v>0.7</v>
      </c>
      <c r="P70" s="295">
        <v>0.06</v>
      </c>
      <c r="Q70" s="294">
        <f ca="1">+IF(ISERROR(HLOOKUP($B70,INDIRECT("'Monthly Resource Report'!"&amp;'Reid Validation'!Q$482631&amp;":"&amp;'Reid Validation'!Q$482632),'Reid Validation'!Q$482633,FALSE)),0,HLOOKUP($B70,INDIRECT("'Monthly Resource Report'!"&amp;'Reid Validation'!Q$482631&amp;":"&amp;'Reid Validation'!Q$482632),'Reid Validation'!Q$482633,FALSE))</f>
        <v>58</v>
      </c>
      <c r="R70" s="297">
        <f ca="1">+IF(ISERROR(HLOOKUP($B70,INDIRECT("'Monthly Resource Report'!"&amp;'Reid Validation'!R$482631&amp;":"&amp;'Reid Validation'!R$482632),'Reid Validation'!R$482633,FALSE)),0,HLOOKUP($B70,INDIRECT("'Monthly Resource Report'!"&amp;'Reid Validation'!R$482631&amp;":"&amp;'Reid Validation'!R$482632),'Reid Validation'!R$482633,FALSE))</f>
        <v>0</v>
      </c>
      <c r="S70" s="317">
        <f ca="1">+IF(ISERROR(HLOOKUP($B70,INDIRECT("'Monthly Resource Report'!"&amp;'Reid Validation'!S$482631&amp;":"&amp;'Reid Validation'!S$482632),'Reid Validation'!S$482633,FALSE)),0,HLOOKUP($B70,INDIRECT("'Monthly Resource Report'!"&amp;'Reid Validation'!S$482631&amp;":"&amp;'Reid Validation'!S$482632),'Reid Validation'!S$482633,FALSE))</f>
        <v>0</v>
      </c>
      <c r="T70" s="318">
        <f ca="1">+IF(ISERROR(HLOOKUP($B70,INDIRECT("'Monthly Resource Report'!"&amp;'Reid Validation'!T$482631&amp;":"&amp;'Reid Validation'!T$482632),'Reid Validation'!T$482633,FALSE)),0,HLOOKUP($B70,INDIRECT("'Monthly Resource Report'!"&amp;'Reid Validation'!T$482631&amp;":"&amp;'Reid Validation'!T$482632),'Reid Validation'!T$482633,FALSE))</f>
        <v>0</v>
      </c>
    </row>
    <row r="71" spans="2:20" s="29" customFormat="1">
      <c r="B71" s="301">
        <v>43344</v>
      </c>
      <c r="C71" s="294">
        <v>45</v>
      </c>
      <c r="D71" s="297">
        <v>0</v>
      </c>
      <c r="E71" s="299">
        <v>0.3</v>
      </c>
      <c r="F71" s="295">
        <v>0.06</v>
      </c>
      <c r="G71" s="294">
        <f ca="1">+IF(ISERROR(HLOOKUP($B71,INDIRECT("'Monthly Resource Report'!"&amp;'Reid Validation'!G$482631&amp;":"&amp;'Reid Validation'!G$482632),'Reid Validation'!G$482633,FALSE)),0,HLOOKUP($B71,INDIRECT("'Monthly Resource Report'!"&amp;'Reid Validation'!G$482631&amp;":"&amp;'Reid Validation'!G$482632),'Reid Validation'!G$482633,FALSE))</f>
        <v>0</v>
      </c>
      <c r="H71" s="297">
        <f ca="1">+IF(ISERROR(HLOOKUP($B71,INDIRECT("'Monthly Resource Report'!"&amp;'Reid Validation'!H$482631&amp;":"&amp;'Reid Validation'!H$482632),'Reid Validation'!H$482633,FALSE)),0,HLOOKUP($B71,INDIRECT("'Monthly Resource Report'!"&amp;'Reid Validation'!H$482631&amp;":"&amp;'Reid Validation'!H$482632),'Reid Validation'!H$482633,FALSE))</f>
        <v>0</v>
      </c>
      <c r="I71" s="317">
        <f ca="1">+IF(ISERROR(HLOOKUP($B71,INDIRECT("'Monthly Resource Report'!"&amp;'Reid Validation'!I$482631&amp;":"&amp;'Reid Validation'!I$482632),'Reid Validation'!I$482633,FALSE)),0,HLOOKUP($B71,INDIRECT("'Monthly Resource Report'!"&amp;'Reid Validation'!I$482631&amp;":"&amp;'Reid Validation'!I$482632),'Reid Validation'!I$482633,FALSE))</f>
        <v>0</v>
      </c>
      <c r="J71" s="318">
        <f ca="1">+IF(ISERROR(HLOOKUP($B71,INDIRECT("'Monthly Resource Report'!"&amp;'Reid Validation'!J$482631&amp;":"&amp;'Reid Validation'!J$482632),'Reid Validation'!J$482633,FALSE)),0,HLOOKUP($B71,INDIRECT("'Monthly Resource Report'!"&amp;'Reid Validation'!J$482631&amp;":"&amp;'Reid Validation'!J$482632),'Reid Validation'!J$482633,FALSE))</f>
        <v>0</v>
      </c>
      <c r="L71" s="301">
        <v>43344</v>
      </c>
      <c r="M71" s="294">
        <v>58</v>
      </c>
      <c r="N71" s="297">
        <v>0</v>
      </c>
      <c r="O71" s="299">
        <v>0.7</v>
      </c>
      <c r="P71" s="295">
        <v>0.06</v>
      </c>
      <c r="Q71" s="294">
        <f ca="1">+IF(ISERROR(HLOOKUP($B71,INDIRECT("'Monthly Resource Report'!"&amp;'Reid Validation'!Q$482631&amp;":"&amp;'Reid Validation'!Q$482632),'Reid Validation'!Q$482633,FALSE)),0,HLOOKUP($B71,INDIRECT("'Monthly Resource Report'!"&amp;'Reid Validation'!Q$482631&amp;":"&amp;'Reid Validation'!Q$482632),'Reid Validation'!Q$482633,FALSE))</f>
        <v>58</v>
      </c>
      <c r="R71" s="297">
        <f ca="1">+IF(ISERROR(HLOOKUP($B71,INDIRECT("'Monthly Resource Report'!"&amp;'Reid Validation'!R$482631&amp;":"&amp;'Reid Validation'!R$482632),'Reid Validation'!R$482633,FALSE)),0,HLOOKUP($B71,INDIRECT("'Monthly Resource Report'!"&amp;'Reid Validation'!R$482631&amp;":"&amp;'Reid Validation'!R$482632),'Reid Validation'!R$482633,FALSE))</f>
        <v>0</v>
      </c>
      <c r="S71" s="317">
        <f ca="1">+IF(ISERROR(HLOOKUP($B71,INDIRECT("'Monthly Resource Report'!"&amp;'Reid Validation'!S$482631&amp;":"&amp;'Reid Validation'!S$482632),'Reid Validation'!S$482633,FALSE)),0,HLOOKUP($B71,INDIRECT("'Monthly Resource Report'!"&amp;'Reid Validation'!S$482631&amp;":"&amp;'Reid Validation'!S$482632),'Reid Validation'!S$482633,FALSE))</f>
        <v>0</v>
      </c>
      <c r="T71" s="318">
        <f ca="1">+IF(ISERROR(HLOOKUP($B71,INDIRECT("'Monthly Resource Report'!"&amp;'Reid Validation'!T$482631&amp;":"&amp;'Reid Validation'!T$482632),'Reid Validation'!T$482633,FALSE)),0,HLOOKUP($B71,INDIRECT("'Monthly Resource Report'!"&amp;'Reid Validation'!T$482631&amp;":"&amp;'Reid Validation'!T$482632),'Reid Validation'!T$482633,FALSE))</f>
        <v>0</v>
      </c>
    </row>
    <row r="72" spans="2:20" s="29" customFormat="1">
      <c r="B72" s="301">
        <v>43374</v>
      </c>
      <c r="C72" s="294">
        <v>45</v>
      </c>
      <c r="D72" s="297">
        <v>0</v>
      </c>
      <c r="E72" s="299">
        <v>0.3</v>
      </c>
      <c r="F72" s="295">
        <v>0.06</v>
      </c>
      <c r="G72" s="294">
        <f ca="1">+IF(ISERROR(HLOOKUP($B72,INDIRECT("'Monthly Resource Report'!"&amp;'Reid Validation'!G$482631&amp;":"&amp;'Reid Validation'!G$482632),'Reid Validation'!G$482633,FALSE)),0,HLOOKUP($B72,INDIRECT("'Monthly Resource Report'!"&amp;'Reid Validation'!G$482631&amp;":"&amp;'Reid Validation'!G$482632),'Reid Validation'!G$482633,FALSE))</f>
        <v>0</v>
      </c>
      <c r="H72" s="297">
        <f ca="1">+IF(ISERROR(HLOOKUP($B72,INDIRECT("'Monthly Resource Report'!"&amp;'Reid Validation'!H$482631&amp;":"&amp;'Reid Validation'!H$482632),'Reid Validation'!H$482633,FALSE)),0,HLOOKUP($B72,INDIRECT("'Monthly Resource Report'!"&amp;'Reid Validation'!H$482631&amp;":"&amp;'Reid Validation'!H$482632),'Reid Validation'!H$482633,FALSE))</f>
        <v>0</v>
      </c>
      <c r="I72" s="317">
        <f ca="1">+IF(ISERROR(HLOOKUP($B72,INDIRECT("'Monthly Resource Report'!"&amp;'Reid Validation'!I$482631&amp;":"&amp;'Reid Validation'!I$482632),'Reid Validation'!I$482633,FALSE)),0,HLOOKUP($B72,INDIRECT("'Monthly Resource Report'!"&amp;'Reid Validation'!I$482631&amp;":"&amp;'Reid Validation'!I$482632),'Reid Validation'!I$482633,FALSE))</f>
        <v>0</v>
      </c>
      <c r="J72" s="318">
        <f ca="1">+IF(ISERROR(HLOOKUP($B72,INDIRECT("'Monthly Resource Report'!"&amp;'Reid Validation'!J$482631&amp;":"&amp;'Reid Validation'!J$482632),'Reid Validation'!J$482633,FALSE)),0,HLOOKUP($B72,INDIRECT("'Monthly Resource Report'!"&amp;'Reid Validation'!J$482631&amp;":"&amp;'Reid Validation'!J$482632),'Reid Validation'!J$482633,FALSE))</f>
        <v>0</v>
      </c>
      <c r="L72" s="301">
        <v>43374</v>
      </c>
      <c r="M72" s="294">
        <v>60</v>
      </c>
      <c r="N72" s="297">
        <v>0</v>
      </c>
      <c r="O72" s="299">
        <v>0.7</v>
      </c>
      <c r="P72" s="295">
        <v>0.06</v>
      </c>
      <c r="Q72" s="294">
        <f ca="1">+IF(ISERROR(HLOOKUP($B72,INDIRECT("'Monthly Resource Report'!"&amp;'Reid Validation'!Q$482631&amp;":"&amp;'Reid Validation'!Q$482632),'Reid Validation'!Q$482633,FALSE)),0,HLOOKUP($B72,INDIRECT("'Monthly Resource Report'!"&amp;'Reid Validation'!Q$482631&amp;":"&amp;'Reid Validation'!Q$482632),'Reid Validation'!Q$482633,FALSE))</f>
        <v>60</v>
      </c>
      <c r="R72" s="297">
        <f ca="1">+IF(ISERROR(HLOOKUP($B72,INDIRECT("'Monthly Resource Report'!"&amp;'Reid Validation'!R$482631&amp;":"&amp;'Reid Validation'!R$482632),'Reid Validation'!R$482633,FALSE)),0,HLOOKUP($B72,INDIRECT("'Monthly Resource Report'!"&amp;'Reid Validation'!R$482631&amp;":"&amp;'Reid Validation'!R$482632),'Reid Validation'!R$482633,FALSE))</f>
        <v>0</v>
      </c>
      <c r="S72" s="317">
        <f ca="1">+IF(ISERROR(HLOOKUP($B72,INDIRECT("'Monthly Resource Report'!"&amp;'Reid Validation'!S$482631&amp;":"&amp;'Reid Validation'!S$482632),'Reid Validation'!S$482633,FALSE)),0,HLOOKUP($B72,INDIRECT("'Monthly Resource Report'!"&amp;'Reid Validation'!S$482631&amp;":"&amp;'Reid Validation'!S$482632),'Reid Validation'!S$482633,FALSE))</f>
        <v>0</v>
      </c>
      <c r="T72" s="318">
        <f ca="1">+IF(ISERROR(HLOOKUP($B72,INDIRECT("'Monthly Resource Report'!"&amp;'Reid Validation'!T$482631&amp;":"&amp;'Reid Validation'!T$482632),'Reid Validation'!T$482633,FALSE)),0,HLOOKUP($B72,INDIRECT("'Monthly Resource Report'!"&amp;'Reid Validation'!T$482631&amp;":"&amp;'Reid Validation'!T$482632),'Reid Validation'!T$482633,FALSE))</f>
        <v>0</v>
      </c>
    </row>
    <row r="73" spans="2:20" s="29" customFormat="1">
      <c r="B73" s="301">
        <v>43405</v>
      </c>
      <c r="C73" s="294">
        <v>45</v>
      </c>
      <c r="D73" s="297">
        <v>0</v>
      </c>
      <c r="E73" s="299">
        <v>0.3</v>
      </c>
      <c r="F73" s="295">
        <v>0.06</v>
      </c>
      <c r="G73" s="294">
        <f ca="1">+IF(ISERROR(HLOOKUP($B73,INDIRECT("'Monthly Resource Report'!"&amp;'Reid Validation'!G$482631&amp;":"&amp;'Reid Validation'!G$482632),'Reid Validation'!G$482633,FALSE)),0,HLOOKUP($B73,INDIRECT("'Monthly Resource Report'!"&amp;'Reid Validation'!G$482631&amp;":"&amp;'Reid Validation'!G$482632),'Reid Validation'!G$482633,FALSE))</f>
        <v>0</v>
      </c>
      <c r="H73" s="297">
        <f ca="1">+IF(ISERROR(HLOOKUP($B73,INDIRECT("'Monthly Resource Report'!"&amp;'Reid Validation'!H$482631&amp;":"&amp;'Reid Validation'!H$482632),'Reid Validation'!H$482633,FALSE)),0,HLOOKUP($B73,INDIRECT("'Monthly Resource Report'!"&amp;'Reid Validation'!H$482631&amp;":"&amp;'Reid Validation'!H$482632),'Reid Validation'!H$482633,FALSE))</f>
        <v>0</v>
      </c>
      <c r="I73" s="317">
        <f ca="1">+IF(ISERROR(HLOOKUP($B73,INDIRECT("'Monthly Resource Report'!"&amp;'Reid Validation'!I$482631&amp;":"&amp;'Reid Validation'!I$482632),'Reid Validation'!I$482633,FALSE)),0,HLOOKUP($B73,INDIRECT("'Monthly Resource Report'!"&amp;'Reid Validation'!I$482631&amp;":"&amp;'Reid Validation'!I$482632),'Reid Validation'!I$482633,FALSE))</f>
        <v>0</v>
      </c>
      <c r="J73" s="318">
        <f ca="1">+IF(ISERROR(HLOOKUP($B73,INDIRECT("'Monthly Resource Report'!"&amp;'Reid Validation'!J$482631&amp;":"&amp;'Reid Validation'!J$482632),'Reid Validation'!J$482633,FALSE)),0,HLOOKUP($B73,INDIRECT("'Monthly Resource Report'!"&amp;'Reid Validation'!J$482631&amp;":"&amp;'Reid Validation'!J$482632),'Reid Validation'!J$482633,FALSE))</f>
        <v>0</v>
      </c>
      <c r="L73" s="301">
        <v>43405</v>
      </c>
      <c r="M73" s="294">
        <v>60</v>
      </c>
      <c r="N73" s="297">
        <v>0</v>
      </c>
      <c r="O73" s="299">
        <v>0.7</v>
      </c>
      <c r="P73" s="295">
        <v>0.06</v>
      </c>
      <c r="Q73" s="294">
        <f ca="1">+IF(ISERROR(HLOOKUP($B73,INDIRECT("'Monthly Resource Report'!"&amp;'Reid Validation'!Q$482631&amp;":"&amp;'Reid Validation'!Q$482632),'Reid Validation'!Q$482633,FALSE)),0,HLOOKUP($B73,INDIRECT("'Monthly Resource Report'!"&amp;'Reid Validation'!Q$482631&amp;":"&amp;'Reid Validation'!Q$482632),'Reid Validation'!Q$482633,FALSE))</f>
        <v>60</v>
      </c>
      <c r="R73" s="297">
        <f ca="1">+IF(ISERROR(HLOOKUP($B73,INDIRECT("'Monthly Resource Report'!"&amp;'Reid Validation'!R$482631&amp;":"&amp;'Reid Validation'!R$482632),'Reid Validation'!R$482633,FALSE)),0,HLOOKUP($B73,INDIRECT("'Monthly Resource Report'!"&amp;'Reid Validation'!R$482631&amp;":"&amp;'Reid Validation'!R$482632),'Reid Validation'!R$482633,FALSE))</f>
        <v>0</v>
      </c>
      <c r="S73" s="317">
        <f ca="1">+IF(ISERROR(HLOOKUP($B73,INDIRECT("'Monthly Resource Report'!"&amp;'Reid Validation'!S$482631&amp;":"&amp;'Reid Validation'!S$482632),'Reid Validation'!S$482633,FALSE)),0,HLOOKUP($B73,INDIRECT("'Monthly Resource Report'!"&amp;'Reid Validation'!S$482631&amp;":"&amp;'Reid Validation'!S$482632),'Reid Validation'!S$482633,FALSE))</f>
        <v>0</v>
      </c>
      <c r="T73" s="318">
        <f ca="1">+IF(ISERROR(HLOOKUP($B73,INDIRECT("'Monthly Resource Report'!"&amp;'Reid Validation'!T$482631&amp;":"&amp;'Reid Validation'!T$482632),'Reid Validation'!T$482633,FALSE)),0,HLOOKUP($B73,INDIRECT("'Monthly Resource Report'!"&amp;'Reid Validation'!T$482631&amp;":"&amp;'Reid Validation'!T$482632),'Reid Validation'!T$482633,FALSE))</f>
        <v>0</v>
      </c>
    </row>
    <row r="74" spans="2:20" s="29" customFormat="1">
      <c r="B74" s="301">
        <v>43435</v>
      </c>
      <c r="C74" s="294">
        <v>45</v>
      </c>
      <c r="D74" s="297">
        <v>0</v>
      </c>
      <c r="E74" s="299">
        <v>0.3</v>
      </c>
      <c r="F74" s="295">
        <v>0.06</v>
      </c>
      <c r="G74" s="294">
        <f ca="1">+IF(ISERROR(HLOOKUP($B74,INDIRECT("'Monthly Resource Report'!"&amp;'Reid Validation'!G$482631&amp;":"&amp;'Reid Validation'!G$482632),'Reid Validation'!G$482633,FALSE)),0,HLOOKUP($B74,INDIRECT("'Monthly Resource Report'!"&amp;'Reid Validation'!G$482631&amp;":"&amp;'Reid Validation'!G$482632),'Reid Validation'!G$482633,FALSE))</f>
        <v>0</v>
      </c>
      <c r="H74" s="297">
        <f ca="1">+IF(ISERROR(HLOOKUP($B74,INDIRECT("'Monthly Resource Report'!"&amp;'Reid Validation'!H$482631&amp;":"&amp;'Reid Validation'!H$482632),'Reid Validation'!H$482633,FALSE)),0,HLOOKUP($B74,INDIRECT("'Monthly Resource Report'!"&amp;'Reid Validation'!H$482631&amp;":"&amp;'Reid Validation'!H$482632),'Reid Validation'!H$482633,FALSE))</f>
        <v>0</v>
      </c>
      <c r="I74" s="317">
        <f ca="1">+IF(ISERROR(HLOOKUP($B74,INDIRECT("'Monthly Resource Report'!"&amp;'Reid Validation'!I$482631&amp;":"&amp;'Reid Validation'!I$482632),'Reid Validation'!I$482633,FALSE)),0,HLOOKUP($B74,INDIRECT("'Monthly Resource Report'!"&amp;'Reid Validation'!I$482631&amp;":"&amp;'Reid Validation'!I$482632),'Reid Validation'!I$482633,FALSE))</f>
        <v>0</v>
      </c>
      <c r="J74" s="318">
        <f ca="1">+IF(ISERROR(HLOOKUP($B74,INDIRECT("'Monthly Resource Report'!"&amp;'Reid Validation'!J$482631&amp;":"&amp;'Reid Validation'!J$482632),'Reid Validation'!J$482633,FALSE)),0,HLOOKUP($B74,INDIRECT("'Monthly Resource Report'!"&amp;'Reid Validation'!J$482631&amp;":"&amp;'Reid Validation'!J$482632),'Reid Validation'!J$482633,FALSE))</f>
        <v>0</v>
      </c>
      <c r="L74" s="301">
        <v>43435</v>
      </c>
      <c r="M74" s="294">
        <v>65</v>
      </c>
      <c r="N74" s="297">
        <v>0</v>
      </c>
      <c r="O74" s="299">
        <v>0.7</v>
      </c>
      <c r="P74" s="295">
        <v>0.06</v>
      </c>
      <c r="Q74" s="294">
        <f ca="1">+IF(ISERROR(HLOOKUP($B74,INDIRECT("'Monthly Resource Report'!"&amp;'Reid Validation'!Q$482631&amp;":"&amp;'Reid Validation'!Q$482632),'Reid Validation'!Q$482633,FALSE)),0,HLOOKUP($B74,INDIRECT("'Monthly Resource Report'!"&amp;'Reid Validation'!Q$482631&amp;":"&amp;'Reid Validation'!Q$482632),'Reid Validation'!Q$482633,FALSE))</f>
        <v>65</v>
      </c>
      <c r="R74" s="297">
        <f ca="1">+IF(ISERROR(HLOOKUP($B74,INDIRECT("'Monthly Resource Report'!"&amp;'Reid Validation'!R$482631&amp;":"&amp;'Reid Validation'!R$482632),'Reid Validation'!R$482633,FALSE)),0,HLOOKUP($B74,INDIRECT("'Monthly Resource Report'!"&amp;'Reid Validation'!R$482631&amp;":"&amp;'Reid Validation'!R$482632),'Reid Validation'!R$482633,FALSE))</f>
        <v>0</v>
      </c>
      <c r="S74" s="317">
        <f ca="1">+IF(ISERROR(HLOOKUP($B74,INDIRECT("'Monthly Resource Report'!"&amp;'Reid Validation'!S$482631&amp;":"&amp;'Reid Validation'!S$482632),'Reid Validation'!S$482633,FALSE)),0,HLOOKUP($B74,INDIRECT("'Monthly Resource Report'!"&amp;'Reid Validation'!S$482631&amp;":"&amp;'Reid Validation'!S$482632),'Reid Validation'!S$482633,FALSE))</f>
        <v>0</v>
      </c>
      <c r="T74" s="318">
        <f ca="1">+IF(ISERROR(HLOOKUP($B74,INDIRECT("'Monthly Resource Report'!"&amp;'Reid Validation'!T$482631&amp;":"&amp;'Reid Validation'!T$482632),'Reid Validation'!T$482633,FALSE)),0,HLOOKUP($B74,INDIRECT("'Monthly Resource Report'!"&amp;'Reid Validation'!T$482631&amp;":"&amp;'Reid Validation'!T$482632),'Reid Validation'!T$482633,FALSE))</f>
        <v>0</v>
      </c>
    </row>
    <row r="75" spans="2:20" s="29" customFormat="1">
      <c r="B75" s="301">
        <v>43466</v>
      </c>
      <c r="C75" s="294">
        <v>45</v>
      </c>
      <c r="D75" s="297">
        <v>0</v>
      </c>
      <c r="E75" s="299">
        <v>0.3</v>
      </c>
      <c r="F75" s="295">
        <v>0.06</v>
      </c>
      <c r="G75" s="294">
        <f ca="1">+IF(ISERROR(HLOOKUP($B75,INDIRECT("'Monthly Resource Report'!"&amp;'Reid Validation'!G$482631&amp;":"&amp;'Reid Validation'!G$482632),'Reid Validation'!G$482633,FALSE)),0,HLOOKUP($B75,INDIRECT("'Monthly Resource Report'!"&amp;'Reid Validation'!G$482631&amp;":"&amp;'Reid Validation'!G$482632),'Reid Validation'!G$482633,FALSE))</f>
        <v>45</v>
      </c>
      <c r="H75" s="297">
        <f ca="1">+IF(ISERROR(HLOOKUP($B75,INDIRECT("'Monthly Resource Report'!"&amp;'Reid Validation'!H$482631&amp;":"&amp;'Reid Validation'!H$482632),'Reid Validation'!H$482633,FALSE)),0,HLOOKUP($B75,INDIRECT("'Monthly Resource Report'!"&amp;'Reid Validation'!H$482631&amp;":"&amp;'Reid Validation'!H$482632),'Reid Validation'!H$482633,FALSE))</f>
        <v>0</v>
      </c>
      <c r="I75" s="317">
        <f ca="1">+IF(ISERROR(HLOOKUP($B75,INDIRECT("'Monthly Resource Report'!"&amp;'Reid Validation'!I$482631&amp;":"&amp;'Reid Validation'!I$482632),'Reid Validation'!I$482633,FALSE)),0,HLOOKUP($B75,INDIRECT("'Monthly Resource Report'!"&amp;'Reid Validation'!I$482631&amp;":"&amp;'Reid Validation'!I$482632),'Reid Validation'!I$482633,FALSE))</f>
        <v>0</v>
      </c>
      <c r="J75" s="318">
        <f ca="1">+IF(ISERROR(HLOOKUP($B75,INDIRECT("'Monthly Resource Report'!"&amp;'Reid Validation'!J$482631&amp;":"&amp;'Reid Validation'!J$482632),'Reid Validation'!J$482633,FALSE)),0,HLOOKUP($B75,INDIRECT("'Monthly Resource Report'!"&amp;'Reid Validation'!J$482631&amp;":"&amp;'Reid Validation'!J$482632),'Reid Validation'!J$482633,FALSE))</f>
        <v>0</v>
      </c>
      <c r="L75" s="301">
        <v>43466</v>
      </c>
      <c r="M75" s="294">
        <v>65</v>
      </c>
      <c r="N75" s="297">
        <v>0</v>
      </c>
      <c r="O75" s="299">
        <v>0.7</v>
      </c>
      <c r="P75" s="295">
        <v>0.06</v>
      </c>
      <c r="Q75" s="294">
        <f ca="1">+IF(ISERROR(HLOOKUP($B75,INDIRECT("'Monthly Resource Report'!"&amp;'Reid Validation'!Q$482631&amp;":"&amp;'Reid Validation'!Q$482632),'Reid Validation'!Q$482633,FALSE)),0,HLOOKUP($B75,INDIRECT("'Monthly Resource Report'!"&amp;'Reid Validation'!Q$482631&amp;":"&amp;'Reid Validation'!Q$482632),'Reid Validation'!Q$482633,FALSE))</f>
        <v>65</v>
      </c>
      <c r="R75" s="297">
        <f ca="1">+IF(ISERROR(HLOOKUP($B75,INDIRECT("'Monthly Resource Report'!"&amp;'Reid Validation'!R$482631&amp;":"&amp;'Reid Validation'!R$482632),'Reid Validation'!R$482633,FALSE)),0,HLOOKUP($B75,INDIRECT("'Monthly Resource Report'!"&amp;'Reid Validation'!R$482631&amp;":"&amp;'Reid Validation'!R$482632),'Reid Validation'!R$482633,FALSE))</f>
        <v>0</v>
      </c>
      <c r="S75" s="317">
        <f ca="1">+IF(ISERROR(HLOOKUP($B75,INDIRECT("'Monthly Resource Report'!"&amp;'Reid Validation'!S$482631&amp;":"&amp;'Reid Validation'!S$482632),'Reid Validation'!S$482633,FALSE)),0,HLOOKUP($B75,INDIRECT("'Monthly Resource Report'!"&amp;'Reid Validation'!S$482631&amp;":"&amp;'Reid Validation'!S$482632),'Reid Validation'!S$482633,FALSE))</f>
        <v>0</v>
      </c>
      <c r="T75" s="318">
        <f ca="1">+IF(ISERROR(HLOOKUP($B75,INDIRECT("'Monthly Resource Report'!"&amp;'Reid Validation'!T$482631&amp;":"&amp;'Reid Validation'!T$482632),'Reid Validation'!T$482633,FALSE)),0,HLOOKUP($B75,INDIRECT("'Monthly Resource Report'!"&amp;'Reid Validation'!T$482631&amp;":"&amp;'Reid Validation'!T$482632),'Reid Validation'!T$482633,FALSE))</f>
        <v>0</v>
      </c>
    </row>
    <row r="76" spans="2:20" s="29" customFormat="1">
      <c r="B76" s="301">
        <v>43497</v>
      </c>
      <c r="C76" s="294">
        <v>45</v>
      </c>
      <c r="D76" s="297">
        <v>0</v>
      </c>
      <c r="E76" s="299">
        <v>0.3</v>
      </c>
      <c r="F76" s="295">
        <v>0.06</v>
      </c>
      <c r="G76" s="294">
        <f ca="1">+IF(ISERROR(HLOOKUP($B76,INDIRECT("'Monthly Resource Report'!"&amp;'Reid Validation'!G$482631&amp;":"&amp;'Reid Validation'!G$482632),'Reid Validation'!G$482633,FALSE)),0,HLOOKUP($B76,INDIRECT("'Monthly Resource Report'!"&amp;'Reid Validation'!G$482631&amp;":"&amp;'Reid Validation'!G$482632),'Reid Validation'!G$482633,FALSE))</f>
        <v>45</v>
      </c>
      <c r="H76" s="297">
        <f ca="1">+IF(ISERROR(HLOOKUP($B76,INDIRECT("'Monthly Resource Report'!"&amp;'Reid Validation'!H$482631&amp;":"&amp;'Reid Validation'!H$482632),'Reid Validation'!H$482633,FALSE)),0,HLOOKUP($B76,INDIRECT("'Monthly Resource Report'!"&amp;'Reid Validation'!H$482631&amp;":"&amp;'Reid Validation'!H$482632),'Reid Validation'!H$482633,FALSE))</f>
        <v>0</v>
      </c>
      <c r="I76" s="317">
        <f ca="1">+IF(ISERROR(HLOOKUP($B76,INDIRECT("'Monthly Resource Report'!"&amp;'Reid Validation'!I$482631&amp;":"&amp;'Reid Validation'!I$482632),'Reid Validation'!I$482633,FALSE)),0,HLOOKUP($B76,INDIRECT("'Monthly Resource Report'!"&amp;'Reid Validation'!I$482631&amp;":"&amp;'Reid Validation'!I$482632),'Reid Validation'!I$482633,FALSE))</f>
        <v>0</v>
      </c>
      <c r="J76" s="318">
        <f ca="1">+IF(ISERROR(HLOOKUP($B76,INDIRECT("'Monthly Resource Report'!"&amp;'Reid Validation'!J$482631&amp;":"&amp;'Reid Validation'!J$482632),'Reid Validation'!J$482633,FALSE)),0,HLOOKUP($B76,INDIRECT("'Monthly Resource Report'!"&amp;'Reid Validation'!J$482631&amp;":"&amp;'Reid Validation'!J$482632),'Reid Validation'!J$482633,FALSE))</f>
        <v>0</v>
      </c>
      <c r="L76" s="301">
        <v>43497</v>
      </c>
      <c r="M76" s="294">
        <v>65</v>
      </c>
      <c r="N76" s="297">
        <v>0</v>
      </c>
      <c r="O76" s="299">
        <v>0.7</v>
      </c>
      <c r="P76" s="295">
        <v>0.06</v>
      </c>
      <c r="Q76" s="294">
        <f ca="1">+IF(ISERROR(HLOOKUP($B76,INDIRECT("'Monthly Resource Report'!"&amp;'Reid Validation'!Q$482631&amp;":"&amp;'Reid Validation'!Q$482632),'Reid Validation'!Q$482633,FALSE)),0,HLOOKUP($B76,INDIRECT("'Monthly Resource Report'!"&amp;'Reid Validation'!Q$482631&amp;":"&amp;'Reid Validation'!Q$482632),'Reid Validation'!Q$482633,FALSE))</f>
        <v>65</v>
      </c>
      <c r="R76" s="297">
        <f ca="1">+IF(ISERROR(HLOOKUP($B76,INDIRECT("'Monthly Resource Report'!"&amp;'Reid Validation'!R$482631&amp;":"&amp;'Reid Validation'!R$482632),'Reid Validation'!R$482633,FALSE)),0,HLOOKUP($B76,INDIRECT("'Monthly Resource Report'!"&amp;'Reid Validation'!R$482631&amp;":"&amp;'Reid Validation'!R$482632),'Reid Validation'!R$482633,FALSE))</f>
        <v>0</v>
      </c>
      <c r="S76" s="317">
        <f ca="1">+IF(ISERROR(HLOOKUP($B76,INDIRECT("'Monthly Resource Report'!"&amp;'Reid Validation'!S$482631&amp;":"&amp;'Reid Validation'!S$482632),'Reid Validation'!S$482633,FALSE)),0,HLOOKUP($B76,INDIRECT("'Monthly Resource Report'!"&amp;'Reid Validation'!S$482631&amp;":"&amp;'Reid Validation'!S$482632),'Reid Validation'!S$482633,FALSE))</f>
        <v>0</v>
      </c>
      <c r="T76" s="318">
        <f ca="1">+IF(ISERROR(HLOOKUP($B76,INDIRECT("'Monthly Resource Report'!"&amp;'Reid Validation'!T$482631&amp;":"&amp;'Reid Validation'!T$482632),'Reid Validation'!T$482633,FALSE)),0,HLOOKUP($B76,INDIRECT("'Monthly Resource Report'!"&amp;'Reid Validation'!T$482631&amp;":"&amp;'Reid Validation'!T$482632),'Reid Validation'!T$482633,FALSE))</f>
        <v>0</v>
      </c>
    </row>
    <row r="77" spans="2:20" s="29" customFormat="1">
      <c r="B77" s="301">
        <v>43525</v>
      </c>
      <c r="C77" s="294">
        <v>45</v>
      </c>
      <c r="D77" s="297">
        <v>0</v>
      </c>
      <c r="E77" s="299">
        <v>0.3</v>
      </c>
      <c r="F77" s="295">
        <v>0.06</v>
      </c>
      <c r="G77" s="294">
        <f ca="1">+IF(ISERROR(HLOOKUP($B77,INDIRECT("'Monthly Resource Report'!"&amp;'Reid Validation'!G$482631&amp;":"&amp;'Reid Validation'!G$482632),'Reid Validation'!G$482633,FALSE)),0,HLOOKUP($B77,INDIRECT("'Monthly Resource Report'!"&amp;'Reid Validation'!G$482631&amp;":"&amp;'Reid Validation'!G$482632),'Reid Validation'!G$482633,FALSE))</f>
        <v>0</v>
      </c>
      <c r="H77" s="297">
        <f ca="1">+IF(ISERROR(HLOOKUP($B77,INDIRECT("'Monthly Resource Report'!"&amp;'Reid Validation'!H$482631&amp;":"&amp;'Reid Validation'!H$482632),'Reid Validation'!H$482633,FALSE)),0,HLOOKUP($B77,INDIRECT("'Monthly Resource Report'!"&amp;'Reid Validation'!H$482631&amp;":"&amp;'Reid Validation'!H$482632),'Reid Validation'!H$482633,FALSE))</f>
        <v>0</v>
      </c>
      <c r="I77" s="317">
        <f ca="1">+IF(ISERROR(HLOOKUP($B77,INDIRECT("'Monthly Resource Report'!"&amp;'Reid Validation'!I$482631&amp;":"&amp;'Reid Validation'!I$482632),'Reid Validation'!I$482633,FALSE)),0,HLOOKUP($B77,INDIRECT("'Monthly Resource Report'!"&amp;'Reid Validation'!I$482631&amp;":"&amp;'Reid Validation'!I$482632),'Reid Validation'!I$482633,FALSE))</f>
        <v>0</v>
      </c>
      <c r="J77" s="318">
        <f ca="1">+IF(ISERROR(HLOOKUP($B77,INDIRECT("'Monthly Resource Report'!"&amp;'Reid Validation'!J$482631&amp;":"&amp;'Reid Validation'!J$482632),'Reid Validation'!J$482633,FALSE)),0,HLOOKUP($B77,INDIRECT("'Monthly Resource Report'!"&amp;'Reid Validation'!J$482631&amp;":"&amp;'Reid Validation'!J$482632),'Reid Validation'!J$482633,FALSE))</f>
        <v>0</v>
      </c>
      <c r="L77" s="301">
        <v>43525</v>
      </c>
      <c r="M77" s="294">
        <v>65</v>
      </c>
      <c r="N77" s="297">
        <v>0</v>
      </c>
      <c r="O77" s="299">
        <v>0.7</v>
      </c>
      <c r="P77" s="295">
        <v>0.06</v>
      </c>
      <c r="Q77" s="294">
        <f ca="1">+IF(ISERROR(HLOOKUP($B77,INDIRECT("'Monthly Resource Report'!"&amp;'Reid Validation'!Q$482631&amp;":"&amp;'Reid Validation'!Q$482632),'Reid Validation'!Q$482633,FALSE)),0,HLOOKUP($B77,INDIRECT("'Monthly Resource Report'!"&amp;'Reid Validation'!Q$482631&amp;":"&amp;'Reid Validation'!Q$482632),'Reid Validation'!Q$482633,FALSE))</f>
        <v>65</v>
      </c>
      <c r="R77" s="297">
        <f ca="1">+IF(ISERROR(HLOOKUP($B77,INDIRECT("'Monthly Resource Report'!"&amp;'Reid Validation'!R$482631&amp;":"&amp;'Reid Validation'!R$482632),'Reid Validation'!R$482633,FALSE)),0,HLOOKUP($B77,INDIRECT("'Monthly Resource Report'!"&amp;'Reid Validation'!R$482631&amp;":"&amp;'Reid Validation'!R$482632),'Reid Validation'!R$482633,FALSE))</f>
        <v>0</v>
      </c>
      <c r="S77" s="317">
        <f ca="1">+IF(ISERROR(HLOOKUP($B77,INDIRECT("'Monthly Resource Report'!"&amp;'Reid Validation'!S$482631&amp;":"&amp;'Reid Validation'!S$482632),'Reid Validation'!S$482633,FALSE)),0,HLOOKUP($B77,INDIRECT("'Monthly Resource Report'!"&amp;'Reid Validation'!S$482631&amp;":"&amp;'Reid Validation'!S$482632),'Reid Validation'!S$482633,FALSE))</f>
        <v>0</v>
      </c>
      <c r="T77" s="318">
        <f ca="1">+IF(ISERROR(HLOOKUP($B77,INDIRECT("'Monthly Resource Report'!"&amp;'Reid Validation'!T$482631&amp;":"&amp;'Reid Validation'!T$482632),'Reid Validation'!T$482633,FALSE)),0,HLOOKUP($B77,INDIRECT("'Monthly Resource Report'!"&amp;'Reid Validation'!T$482631&amp;":"&amp;'Reid Validation'!T$482632),'Reid Validation'!T$482633,FALSE))</f>
        <v>0</v>
      </c>
    </row>
    <row r="78" spans="2:20" s="29" customFormat="1">
      <c r="B78" s="301">
        <v>43556</v>
      </c>
      <c r="C78" s="294">
        <v>45</v>
      </c>
      <c r="D78" s="297">
        <v>0</v>
      </c>
      <c r="E78" s="299">
        <v>0.3</v>
      </c>
      <c r="F78" s="295">
        <v>0.06</v>
      </c>
      <c r="G78" s="294">
        <f ca="1">+IF(ISERROR(HLOOKUP($B78,INDIRECT("'Monthly Resource Report'!"&amp;'Reid Validation'!G$482631&amp;":"&amp;'Reid Validation'!G$482632),'Reid Validation'!G$482633,FALSE)),0,HLOOKUP($B78,INDIRECT("'Monthly Resource Report'!"&amp;'Reid Validation'!G$482631&amp;":"&amp;'Reid Validation'!G$482632),'Reid Validation'!G$482633,FALSE))</f>
        <v>0</v>
      </c>
      <c r="H78" s="297">
        <f ca="1">+IF(ISERROR(HLOOKUP($B78,INDIRECT("'Monthly Resource Report'!"&amp;'Reid Validation'!H$482631&amp;":"&amp;'Reid Validation'!H$482632),'Reid Validation'!H$482633,FALSE)),0,HLOOKUP($B78,INDIRECT("'Monthly Resource Report'!"&amp;'Reid Validation'!H$482631&amp;":"&amp;'Reid Validation'!H$482632),'Reid Validation'!H$482633,FALSE))</f>
        <v>0</v>
      </c>
      <c r="I78" s="317">
        <f ca="1">+IF(ISERROR(HLOOKUP($B78,INDIRECT("'Monthly Resource Report'!"&amp;'Reid Validation'!I$482631&amp;":"&amp;'Reid Validation'!I$482632),'Reid Validation'!I$482633,FALSE)),0,HLOOKUP($B78,INDIRECT("'Monthly Resource Report'!"&amp;'Reid Validation'!I$482631&amp;":"&amp;'Reid Validation'!I$482632),'Reid Validation'!I$482633,FALSE))</f>
        <v>0</v>
      </c>
      <c r="J78" s="318">
        <f ca="1">+IF(ISERROR(HLOOKUP($B78,INDIRECT("'Monthly Resource Report'!"&amp;'Reid Validation'!J$482631&amp;":"&amp;'Reid Validation'!J$482632),'Reid Validation'!J$482633,FALSE)),0,HLOOKUP($B78,INDIRECT("'Monthly Resource Report'!"&amp;'Reid Validation'!J$482631&amp;":"&amp;'Reid Validation'!J$482632),'Reid Validation'!J$482633,FALSE))</f>
        <v>0</v>
      </c>
      <c r="L78" s="301">
        <v>43556</v>
      </c>
      <c r="M78" s="294">
        <v>65</v>
      </c>
      <c r="N78" s="297">
        <v>0</v>
      </c>
      <c r="O78" s="299">
        <v>0.7</v>
      </c>
      <c r="P78" s="295">
        <v>0.06</v>
      </c>
      <c r="Q78" s="294">
        <f ca="1">+IF(ISERROR(HLOOKUP($B78,INDIRECT("'Monthly Resource Report'!"&amp;'Reid Validation'!Q$482631&amp;":"&amp;'Reid Validation'!Q$482632),'Reid Validation'!Q$482633,FALSE)),0,HLOOKUP($B78,INDIRECT("'Monthly Resource Report'!"&amp;'Reid Validation'!Q$482631&amp;":"&amp;'Reid Validation'!Q$482632),'Reid Validation'!Q$482633,FALSE))</f>
        <v>65</v>
      </c>
      <c r="R78" s="297">
        <f ca="1">+IF(ISERROR(HLOOKUP($B78,INDIRECT("'Monthly Resource Report'!"&amp;'Reid Validation'!R$482631&amp;":"&amp;'Reid Validation'!R$482632),'Reid Validation'!R$482633,FALSE)),0,HLOOKUP($B78,INDIRECT("'Monthly Resource Report'!"&amp;'Reid Validation'!R$482631&amp;":"&amp;'Reid Validation'!R$482632),'Reid Validation'!R$482633,FALSE))</f>
        <v>0</v>
      </c>
      <c r="S78" s="317">
        <f ca="1">+IF(ISERROR(HLOOKUP($B78,INDIRECT("'Monthly Resource Report'!"&amp;'Reid Validation'!S$482631&amp;":"&amp;'Reid Validation'!S$482632),'Reid Validation'!S$482633,FALSE)),0,HLOOKUP($B78,INDIRECT("'Monthly Resource Report'!"&amp;'Reid Validation'!S$482631&amp;":"&amp;'Reid Validation'!S$482632),'Reid Validation'!S$482633,FALSE))</f>
        <v>0</v>
      </c>
      <c r="T78" s="318">
        <f ca="1">+IF(ISERROR(HLOOKUP($B78,INDIRECT("'Monthly Resource Report'!"&amp;'Reid Validation'!T$482631&amp;":"&amp;'Reid Validation'!T$482632),'Reid Validation'!T$482633,FALSE)),0,HLOOKUP($B78,INDIRECT("'Monthly Resource Report'!"&amp;'Reid Validation'!T$482631&amp;":"&amp;'Reid Validation'!T$482632),'Reid Validation'!T$482633,FALSE))</f>
        <v>0</v>
      </c>
    </row>
    <row r="79" spans="2:20" s="29" customFormat="1">
      <c r="B79" s="301">
        <v>43586</v>
      </c>
      <c r="C79" s="294">
        <v>45</v>
      </c>
      <c r="D79" s="297">
        <v>0</v>
      </c>
      <c r="E79" s="299">
        <v>0.3</v>
      </c>
      <c r="F79" s="295">
        <v>0.06</v>
      </c>
      <c r="G79" s="294">
        <f ca="1">+IF(ISERROR(HLOOKUP($B79,INDIRECT("'Monthly Resource Report'!"&amp;'Reid Validation'!G$482631&amp;":"&amp;'Reid Validation'!G$482632),'Reid Validation'!G$482633,FALSE)),0,HLOOKUP($B79,INDIRECT("'Monthly Resource Report'!"&amp;'Reid Validation'!G$482631&amp;":"&amp;'Reid Validation'!G$482632),'Reid Validation'!G$482633,FALSE))</f>
        <v>0</v>
      </c>
      <c r="H79" s="297">
        <f ca="1">+IF(ISERROR(HLOOKUP($B79,INDIRECT("'Monthly Resource Report'!"&amp;'Reid Validation'!H$482631&amp;":"&amp;'Reid Validation'!H$482632),'Reid Validation'!H$482633,FALSE)),0,HLOOKUP($B79,INDIRECT("'Monthly Resource Report'!"&amp;'Reid Validation'!H$482631&amp;":"&amp;'Reid Validation'!H$482632),'Reid Validation'!H$482633,FALSE))</f>
        <v>0</v>
      </c>
      <c r="I79" s="317">
        <f ca="1">+IF(ISERROR(HLOOKUP($B79,INDIRECT("'Monthly Resource Report'!"&amp;'Reid Validation'!I$482631&amp;":"&amp;'Reid Validation'!I$482632),'Reid Validation'!I$482633,FALSE)),0,HLOOKUP($B79,INDIRECT("'Monthly Resource Report'!"&amp;'Reid Validation'!I$482631&amp;":"&amp;'Reid Validation'!I$482632),'Reid Validation'!I$482633,FALSE))</f>
        <v>0</v>
      </c>
      <c r="J79" s="318">
        <f ca="1">+IF(ISERROR(HLOOKUP($B79,INDIRECT("'Monthly Resource Report'!"&amp;'Reid Validation'!J$482631&amp;":"&amp;'Reid Validation'!J$482632),'Reid Validation'!J$482633,FALSE)),0,HLOOKUP($B79,INDIRECT("'Monthly Resource Report'!"&amp;'Reid Validation'!J$482631&amp;":"&amp;'Reid Validation'!J$482632),'Reid Validation'!J$482633,FALSE))</f>
        <v>0</v>
      </c>
      <c r="L79" s="301">
        <v>43586</v>
      </c>
      <c r="M79" s="294">
        <v>60</v>
      </c>
      <c r="N79" s="297">
        <v>0</v>
      </c>
      <c r="O79" s="299">
        <v>0.7</v>
      </c>
      <c r="P79" s="295">
        <v>0.06</v>
      </c>
      <c r="Q79" s="294">
        <f ca="1">+IF(ISERROR(HLOOKUP($B79,INDIRECT("'Monthly Resource Report'!"&amp;'Reid Validation'!Q$482631&amp;":"&amp;'Reid Validation'!Q$482632),'Reid Validation'!Q$482633,FALSE)),0,HLOOKUP($B79,INDIRECT("'Monthly Resource Report'!"&amp;'Reid Validation'!Q$482631&amp;":"&amp;'Reid Validation'!Q$482632),'Reid Validation'!Q$482633,FALSE))</f>
        <v>60</v>
      </c>
      <c r="R79" s="297">
        <f ca="1">+IF(ISERROR(HLOOKUP($B79,INDIRECT("'Monthly Resource Report'!"&amp;'Reid Validation'!R$482631&amp;":"&amp;'Reid Validation'!R$482632),'Reid Validation'!R$482633,FALSE)),0,HLOOKUP($B79,INDIRECT("'Monthly Resource Report'!"&amp;'Reid Validation'!R$482631&amp;":"&amp;'Reid Validation'!R$482632),'Reid Validation'!R$482633,FALSE))</f>
        <v>0</v>
      </c>
      <c r="S79" s="317">
        <f ca="1">+IF(ISERROR(HLOOKUP($B79,INDIRECT("'Monthly Resource Report'!"&amp;'Reid Validation'!S$482631&amp;":"&amp;'Reid Validation'!S$482632),'Reid Validation'!S$482633,FALSE)),0,HLOOKUP($B79,INDIRECT("'Monthly Resource Report'!"&amp;'Reid Validation'!S$482631&amp;":"&amp;'Reid Validation'!S$482632),'Reid Validation'!S$482633,FALSE))</f>
        <v>0</v>
      </c>
      <c r="T79" s="318">
        <f ca="1">+IF(ISERROR(HLOOKUP($B79,INDIRECT("'Monthly Resource Report'!"&amp;'Reid Validation'!T$482631&amp;":"&amp;'Reid Validation'!T$482632),'Reid Validation'!T$482633,FALSE)),0,HLOOKUP($B79,INDIRECT("'Monthly Resource Report'!"&amp;'Reid Validation'!T$482631&amp;":"&amp;'Reid Validation'!T$482632),'Reid Validation'!T$482633,FALSE))</f>
        <v>0</v>
      </c>
    </row>
    <row r="80" spans="2:20" s="29" customFormat="1">
      <c r="B80" s="301">
        <v>43617</v>
      </c>
      <c r="C80" s="294">
        <v>45</v>
      </c>
      <c r="D80" s="297">
        <v>0</v>
      </c>
      <c r="E80" s="299">
        <v>0.3</v>
      </c>
      <c r="F80" s="295">
        <v>0.06</v>
      </c>
      <c r="G80" s="294">
        <f ca="1">+IF(ISERROR(HLOOKUP($B80,INDIRECT("'Monthly Resource Report'!"&amp;'Reid Validation'!G$482631&amp;":"&amp;'Reid Validation'!G$482632),'Reid Validation'!G$482633,FALSE)),0,HLOOKUP($B80,INDIRECT("'Monthly Resource Report'!"&amp;'Reid Validation'!G$482631&amp;":"&amp;'Reid Validation'!G$482632),'Reid Validation'!G$482633,FALSE))</f>
        <v>0</v>
      </c>
      <c r="H80" s="297">
        <f ca="1">+IF(ISERROR(HLOOKUP($B80,INDIRECT("'Monthly Resource Report'!"&amp;'Reid Validation'!H$482631&amp;":"&amp;'Reid Validation'!H$482632),'Reid Validation'!H$482633,FALSE)),0,HLOOKUP($B80,INDIRECT("'Monthly Resource Report'!"&amp;'Reid Validation'!H$482631&amp;":"&amp;'Reid Validation'!H$482632),'Reid Validation'!H$482633,FALSE))</f>
        <v>0</v>
      </c>
      <c r="I80" s="317">
        <f ca="1">+IF(ISERROR(HLOOKUP($B80,INDIRECT("'Monthly Resource Report'!"&amp;'Reid Validation'!I$482631&amp;":"&amp;'Reid Validation'!I$482632),'Reid Validation'!I$482633,FALSE)),0,HLOOKUP($B80,INDIRECT("'Monthly Resource Report'!"&amp;'Reid Validation'!I$482631&amp;":"&amp;'Reid Validation'!I$482632),'Reid Validation'!I$482633,FALSE))</f>
        <v>0</v>
      </c>
      <c r="J80" s="318">
        <f ca="1">+IF(ISERROR(HLOOKUP($B80,INDIRECT("'Monthly Resource Report'!"&amp;'Reid Validation'!J$482631&amp;":"&amp;'Reid Validation'!J$482632),'Reid Validation'!J$482633,FALSE)),0,HLOOKUP($B80,INDIRECT("'Monthly Resource Report'!"&amp;'Reid Validation'!J$482631&amp;":"&amp;'Reid Validation'!J$482632),'Reid Validation'!J$482633,FALSE))</f>
        <v>0</v>
      </c>
      <c r="L80" s="301">
        <v>43617</v>
      </c>
      <c r="M80" s="294">
        <v>60</v>
      </c>
      <c r="N80" s="297">
        <v>0</v>
      </c>
      <c r="O80" s="299">
        <v>0.7</v>
      </c>
      <c r="P80" s="295">
        <v>0.06</v>
      </c>
      <c r="Q80" s="294">
        <f ca="1">+IF(ISERROR(HLOOKUP($B80,INDIRECT("'Monthly Resource Report'!"&amp;'Reid Validation'!Q$482631&amp;":"&amp;'Reid Validation'!Q$482632),'Reid Validation'!Q$482633,FALSE)),0,HLOOKUP($B80,INDIRECT("'Monthly Resource Report'!"&amp;'Reid Validation'!Q$482631&amp;":"&amp;'Reid Validation'!Q$482632),'Reid Validation'!Q$482633,FALSE))</f>
        <v>60</v>
      </c>
      <c r="R80" s="297">
        <f ca="1">+IF(ISERROR(HLOOKUP($B80,INDIRECT("'Monthly Resource Report'!"&amp;'Reid Validation'!R$482631&amp;":"&amp;'Reid Validation'!R$482632),'Reid Validation'!R$482633,FALSE)),0,HLOOKUP($B80,INDIRECT("'Monthly Resource Report'!"&amp;'Reid Validation'!R$482631&amp;":"&amp;'Reid Validation'!R$482632),'Reid Validation'!R$482633,FALSE))</f>
        <v>0</v>
      </c>
      <c r="S80" s="317">
        <f ca="1">+IF(ISERROR(HLOOKUP($B80,INDIRECT("'Monthly Resource Report'!"&amp;'Reid Validation'!S$482631&amp;":"&amp;'Reid Validation'!S$482632),'Reid Validation'!S$482633,FALSE)),0,HLOOKUP($B80,INDIRECT("'Monthly Resource Report'!"&amp;'Reid Validation'!S$482631&amp;":"&amp;'Reid Validation'!S$482632),'Reid Validation'!S$482633,FALSE))</f>
        <v>0</v>
      </c>
      <c r="T80" s="318">
        <f ca="1">+IF(ISERROR(HLOOKUP($B80,INDIRECT("'Monthly Resource Report'!"&amp;'Reid Validation'!T$482631&amp;":"&amp;'Reid Validation'!T$482632),'Reid Validation'!T$482633,FALSE)),0,HLOOKUP($B80,INDIRECT("'Monthly Resource Report'!"&amp;'Reid Validation'!T$482631&amp;":"&amp;'Reid Validation'!T$482632),'Reid Validation'!T$482633,FALSE))</f>
        <v>0</v>
      </c>
    </row>
    <row r="81" spans="2:20" s="29" customFormat="1">
      <c r="B81" s="301">
        <v>43647</v>
      </c>
      <c r="C81" s="294">
        <v>45</v>
      </c>
      <c r="D81" s="297">
        <v>0</v>
      </c>
      <c r="E81" s="299">
        <v>0.3</v>
      </c>
      <c r="F81" s="295">
        <v>0.06</v>
      </c>
      <c r="G81" s="294">
        <f ca="1">+IF(ISERROR(HLOOKUP($B81,INDIRECT("'Monthly Resource Report'!"&amp;'Reid Validation'!G$482631&amp;":"&amp;'Reid Validation'!G$482632),'Reid Validation'!G$482633,FALSE)),0,HLOOKUP($B81,INDIRECT("'Monthly Resource Report'!"&amp;'Reid Validation'!G$482631&amp;":"&amp;'Reid Validation'!G$482632),'Reid Validation'!G$482633,FALSE))</f>
        <v>45</v>
      </c>
      <c r="H81" s="297">
        <f ca="1">+IF(ISERROR(HLOOKUP($B81,INDIRECT("'Monthly Resource Report'!"&amp;'Reid Validation'!H$482631&amp;":"&amp;'Reid Validation'!H$482632),'Reid Validation'!H$482633,FALSE)),0,HLOOKUP($B81,INDIRECT("'Monthly Resource Report'!"&amp;'Reid Validation'!H$482631&amp;":"&amp;'Reid Validation'!H$482632),'Reid Validation'!H$482633,FALSE))</f>
        <v>0</v>
      </c>
      <c r="I81" s="317">
        <f ca="1">+IF(ISERROR(HLOOKUP($B81,INDIRECT("'Monthly Resource Report'!"&amp;'Reid Validation'!I$482631&amp;":"&amp;'Reid Validation'!I$482632),'Reid Validation'!I$482633,FALSE)),0,HLOOKUP($B81,INDIRECT("'Monthly Resource Report'!"&amp;'Reid Validation'!I$482631&amp;":"&amp;'Reid Validation'!I$482632),'Reid Validation'!I$482633,FALSE))</f>
        <v>0</v>
      </c>
      <c r="J81" s="318">
        <f ca="1">+IF(ISERROR(HLOOKUP($B81,INDIRECT("'Monthly Resource Report'!"&amp;'Reid Validation'!J$482631&amp;":"&amp;'Reid Validation'!J$482632),'Reid Validation'!J$482633,FALSE)),0,HLOOKUP($B81,INDIRECT("'Monthly Resource Report'!"&amp;'Reid Validation'!J$482631&amp;":"&amp;'Reid Validation'!J$482632),'Reid Validation'!J$482633,FALSE))</f>
        <v>0</v>
      </c>
      <c r="L81" s="301">
        <v>43647</v>
      </c>
      <c r="M81" s="294">
        <v>58</v>
      </c>
      <c r="N81" s="297">
        <v>0</v>
      </c>
      <c r="O81" s="299">
        <v>0.7</v>
      </c>
      <c r="P81" s="295">
        <v>0.06</v>
      </c>
      <c r="Q81" s="294">
        <f ca="1">+IF(ISERROR(HLOOKUP($B81,INDIRECT("'Monthly Resource Report'!"&amp;'Reid Validation'!Q$482631&amp;":"&amp;'Reid Validation'!Q$482632),'Reid Validation'!Q$482633,FALSE)),0,HLOOKUP($B81,INDIRECT("'Monthly Resource Report'!"&amp;'Reid Validation'!Q$482631&amp;":"&amp;'Reid Validation'!Q$482632),'Reid Validation'!Q$482633,FALSE))</f>
        <v>58</v>
      </c>
      <c r="R81" s="297">
        <f ca="1">+IF(ISERROR(HLOOKUP($B81,INDIRECT("'Monthly Resource Report'!"&amp;'Reid Validation'!R$482631&amp;":"&amp;'Reid Validation'!R$482632),'Reid Validation'!R$482633,FALSE)),0,HLOOKUP($B81,INDIRECT("'Monthly Resource Report'!"&amp;'Reid Validation'!R$482631&amp;":"&amp;'Reid Validation'!R$482632),'Reid Validation'!R$482633,FALSE))</f>
        <v>0</v>
      </c>
      <c r="S81" s="317">
        <f ca="1">+IF(ISERROR(HLOOKUP($B81,INDIRECT("'Monthly Resource Report'!"&amp;'Reid Validation'!S$482631&amp;":"&amp;'Reid Validation'!S$482632),'Reid Validation'!S$482633,FALSE)),0,HLOOKUP($B81,INDIRECT("'Monthly Resource Report'!"&amp;'Reid Validation'!S$482631&amp;":"&amp;'Reid Validation'!S$482632),'Reid Validation'!S$482633,FALSE))</f>
        <v>0.71843466833690062</v>
      </c>
      <c r="T81" s="318">
        <f ca="1">+IF(ISERROR(HLOOKUP($B81,INDIRECT("'Monthly Resource Report'!"&amp;'Reid Validation'!T$482631&amp;":"&amp;'Reid Validation'!T$482632),'Reid Validation'!T$482633,FALSE)),0,HLOOKUP($B81,INDIRECT("'Monthly Resource Report'!"&amp;'Reid Validation'!T$482631&amp;":"&amp;'Reid Validation'!T$482632),'Reid Validation'!T$482633,FALSE))</f>
        <v>6.0666423008156348E-2</v>
      </c>
    </row>
    <row r="82" spans="2:20" s="29" customFormat="1">
      <c r="B82" s="301">
        <v>43678</v>
      </c>
      <c r="C82" s="294">
        <v>45</v>
      </c>
      <c r="D82" s="297">
        <v>0</v>
      </c>
      <c r="E82" s="299">
        <v>0.3</v>
      </c>
      <c r="F82" s="295">
        <v>0.06</v>
      </c>
      <c r="G82" s="294">
        <f ca="1">+IF(ISERROR(HLOOKUP($B82,INDIRECT("'Monthly Resource Report'!"&amp;'Reid Validation'!G$482631&amp;":"&amp;'Reid Validation'!G$482632),'Reid Validation'!G$482633,FALSE)),0,HLOOKUP($B82,INDIRECT("'Monthly Resource Report'!"&amp;'Reid Validation'!G$482631&amp;":"&amp;'Reid Validation'!G$482632),'Reid Validation'!G$482633,FALSE))</f>
        <v>45</v>
      </c>
      <c r="H82" s="297">
        <f ca="1">+IF(ISERROR(HLOOKUP($B82,INDIRECT("'Monthly Resource Report'!"&amp;'Reid Validation'!H$482631&amp;":"&amp;'Reid Validation'!H$482632),'Reid Validation'!H$482633,FALSE)),0,HLOOKUP($B82,INDIRECT("'Monthly Resource Report'!"&amp;'Reid Validation'!H$482631&amp;":"&amp;'Reid Validation'!H$482632),'Reid Validation'!H$482633,FALSE))</f>
        <v>0</v>
      </c>
      <c r="I82" s="317">
        <f ca="1">+IF(ISERROR(HLOOKUP($B82,INDIRECT("'Monthly Resource Report'!"&amp;'Reid Validation'!I$482631&amp;":"&amp;'Reid Validation'!I$482632),'Reid Validation'!I$482633,FALSE)),0,HLOOKUP($B82,INDIRECT("'Monthly Resource Report'!"&amp;'Reid Validation'!I$482631&amp;":"&amp;'Reid Validation'!I$482632),'Reid Validation'!I$482633,FALSE))</f>
        <v>0</v>
      </c>
      <c r="J82" s="318">
        <f ca="1">+IF(ISERROR(HLOOKUP($B82,INDIRECT("'Monthly Resource Report'!"&amp;'Reid Validation'!J$482631&amp;":"&amp;'Reid Validation'!J$482632),'Reid Validation'!J$482633,FALSE)),0,HLOOKUP($B82,INDIRECT("'Monthly Resource Report'!"&amp;'Reid Validation'!J$482631&amp;":"&amp;'Reid Validation'!J$482632),'Reid Validation'!J$482633,FALSE))</f>
        <v>0</v>
      </c>
      <c r="L82" s="301">
        <v>43678</v>
      </c>
      <c r="M82" s="294">
        <v>58</v>
      </c>
      <c r="N82" s="297">
        <v>0</v>
      </c>
      <c r="O82" s="299">
        <v>0.7</v>
      </c>
      <c r="P82" s="295">
        <v>0.06</v>
      </c>
      <c r="Q82" s="294">
        <f ca="1">+IF(ISERROR(HLOOKUP($B82,INDIRECT("'Monthly Resource Report'!"&amp;'Reid Validation'!Q$482631&amp;":"&amp;'Reid Validation'!Q$482632),'Reid Validation'!Q$482633,FALSE)),0,HLOOKUP($B82,INDIRECT("'Monthly Resource Report'!"&amp;'Reid Validation'!Q$482631&amp;":"&amp;'Reid Validation'!Q$482632),'Reid Validation'!Q$482633,FALSE))</f>
        <v>58</v>
      </c>
      <c r="R82" s="297">
        <f ca="1">+IF(ISERROR(HLOOKUP($B82,INDIRECT("'Monthly Resource Report'!"&amp;'Reid Validation'!R$482631&amp;":"&amp;'Reid Validation'!R$482632),'Reid Validation'!R$482633,FALSE)),0,HLOOKUP($B82,INDIRECT("'Monthly Resource Report'!"&amp;'Reid Validation'!R$482631&amp;":"&amp;'Reid Validation'!R$482632),'Reid Validation'!R$482633,FALSE))</f>
        <v>0</v>
      </c>
      <c r="S82" s="317">
        <f ca="1">+IF(ISERROR(HLOOKUP($B82,INDIRECT("'Monthly Resource Report'!"&amp;'Reid Validation'!S$482631&amp;":"&amp;'Reid Validation'!S$482632),'Reid Validation'!S$482633,FALSE)),0,HLOOKUP($B82,INDIRECT("'Monthly Resource Report'!"&amp;'Reid Validation'!S$482631&amp;":"&amp;'Reid Validation'!S$482632),'Reid Validation'!S$482633,FALSE))</f>
        <v>0.71842012738012084</v>
      </c>
      <c r="T82" s="318">
        <f ca="1">+IF(ISERROR(HLOOKUP($B82,INDIRECT("'Monthly Resource Report'!"&amp;'Reid Validation'!T$482631&amp;":"&amp;'Reid Validation'!T$482632),'Reid Validation'!T$482633,FALSE)),0,HLOOKUP($B82,INDIRECT("'Monthly Resource Report'!"&amp;'Reid Validation'!T$482631&amp;":"&amp;'Reid Validation'!T$482632),'Reid Validation'!T$482633,FALSE))</f>
        <v>6.0561913621888418E-2</v>
      </c>
    </row>
    <row r="83" spans="2:20" s="29" customFormat="1">
      <c r="B83" s="301">
        <v>43709</v>
      </c>
      <c r="C83" s="294">
        <v>45</v>
      </c>
      <c r="D83" s="297">
        <v>0</v>
      </c>
      <c r="E83" s="299">
        <v>0.3</v>
      </c>
      <c r="F83" s="295">
        <v>0.06</v>
      </c>
      <c r="G83" s="294">
        <f ca="1">+IF(ISERROR(HLOOKUP($B83,INDIRECT("'Monthly Resource Report'!"&amp;'Reid Validation'!G$482631&amp;":"&amp;'Reid Validation'!G$482632),'Reid Validation'!G$482633,FALSE)),0,HLOOKUP($B83,INDIRECT("'Monthly Resource Report'!"&amp;'Reid Validation'!G$482631&amp;":"&amp;'Reid Validation'!G$482632),'Reid Validation'!G$482633,FALSE))</f>
        <v>0</v>
      </c>
      <c r="H83" s="297">
        <f ca="1">+IF(ISERROR(HLOOKUP($B83,INDIRECT("'Monthly Resource Report'!"&amp;'Reid Validation'!H$482631&amp;":"&amp;'Reid Validation'!H$482632),'Reid Validation'!H$482633,FALSE)),0,HLOOKUP($B83,INDIRECT("'Monthly Resource Report'!"&amp;'Reid Validation'!H$482631&amp;":"&amp;'Reid Validation'!H$482632),'Reid Validation'!H$482633,FALSE))</f>
        <v>0</v>
      </c>
      <c r="I83" s="317">
        <f ca="1">+IF(ISERROR(HLOOKUP($B83,INDIRECT("'Monthly Resource Report'!"&amp;'Reid Validation'!I$482631&amp;":"&amp;'Reid Validation'!I$482632),'Reid Validation'!I$482633,FALSE)),0,HLOOKUP($B83,INDIRECT("'Monthly Resource Report'!"&amp;'Reid Validation'!I$482631&amp;":"&amp;'Reid Validation'!I$482632),'Reid Validation'!I$482633,FALSE))</f>
        <v>0</v>
      </c>
      <c r="J83" s="318">
        <f ca="1">+IF(ISERROR(HLOOKUP($B83,INDIRECT("'Monthly Resource Report'!"&amp;'Reid Validation'!J$482631&amp;":"&amp;'Reid Validation'!J$482632),'Reid Validation'!J$482633,FALSE)),0,HLOOKUP($B83,INDIRECT("'Monthly Resource Report'!"&amp;'Reid Validation'!J$482631&amp;":"&amp;'Reid Validation'!J$482632),'Reid Validation'!J$482633,FALSE))</f>
        <v>0</v>
      </c>
      <c r="L83" s="301">
        <v>43709</v>
      </c>
      <c r="M83" s="294">
        <v>58</v>
      </c>
      <c r="N83" s="297">
        <v>0</v>
      </c>
      <c r="O83" s="299">
        <v>0.7</v>
      </c>
      <c r="P83" s="295">
        <v>0.06</v>
      </c>
      <c r="Q83" s="294">
        <f ca="1">+IF(ISERROR(HLOOKUP($B83,INDIRECT("'Monthly Resource Report'!"&amp;'Reid Validation'!Q$482631&amp;":"&amp;'Reid Validation'!Q$482632),'Reid Validation'!Q$482633,FALSE)),0,HLOOKUP($B83,INDIRECT("'Monthly Resource Report'!"&amp;'Reid Validation'!Q$482631&amp;":"&amp;'Reid Validation'!Q$482632),'Reid Validation'!Q$482633,FALSE))</f>
        <v>58</v>
      </c>
      <c r="R83" s="297">
        <f ca="1">+IF(ISERROR(HLOOKUP($B83,INDIRECT("'Monthly Resource Report'!"&amp;'Reid Validation'!R$482631&amp;":"&amp;'Reid Validation'!R$482632),'Reid Validation'!R$482633,FALSE)),0,HLOOKUP($B83,INDIRECT("'Monthly Resource Report'!"&amp;'Reid Validation'!R$482631&amp;":"&amp;'Reid Validation'!R$482632),'Reid Validation'!R$482633,FALSE))</f>
        <v>0</v>
      </c>
      <c r="S83" s="317">
        <f ca="1">+IF(ISERROR(HLOOKUP($B83,INDIRECT("'Monthly Resource Report'!"&amp;'Reid Validation'!S$482631&amp;":"&amp;'Reid Validation'!S$482632),'Reid Validation'!S$482633,FALSE)),0,HLOOKUP($B83,INDIRECT("'Monthly Resource Report'!"&amp;'Reid Validation'!S$482631&amp;":"&amp;'Reid Validation'!S$482632),'Reid Validation'!S$482633,FALSE))</f>
        <v>0</v>
      </c>
      <c r="T83" s="318">
        <f ca="1">+IF(ISERROR(HLOOKUP($B83,INDIRECT("'Monthly Resource Report'!"&amp;'Reid Validation'!T$482631&amp;":"&amp;'Reid Validation'!T$482632),'Reid Validation'!T$482633,FALSE)),0,HLOOKUP($B83,INDIRECT("'Monthly Resource Report'!"&amp;'Reid Validation'!T$482631&amp;":"&amp;'Reid Validation'!T$482632),'Reid Validation'!T$482633,FALSE))</f>
        <v>0</v>
      </c>
    </row>
    <row r="84" spans="2:20" s="29" customFormat="1">
      <c r="B84" s="301">
        <v>43739</v>
      </c>
      <c r="C84" s="294">
        <v>45</v>
      </c>
      <c r="D84" s="297">
        <v>0</v>
      </c>
      <c r="E84" s="299">
        <v>0.3</v>
      </c>
      <c r="F84" s="295">
        <v>0.06</v>
      </c>
      <c r="G84" s="294">
        <f ca="1">+IF(ISERROR(HLOOKUP($B84,INDIRECT("'Monthly Resource Report'!"&amp;'Reid Validation'!G$482631&amp;":"&amp;'Reid Validation'!G$482632),'Reid Validation'!G$482633,FALSE)),0,HLOOKUP($B84,INDIRECT("'Monthly Resource Report'!"&amp;'Reid Validation'!G$482631&amp;":"&amp;'Reid Validation'!G$482632),'Reid Validation'!G$482633,FALSE))</f>
        <v>0</v>
      </c>
      <c r="H84" s="297">
        <f ca="1">+IF(ISERROR(HLOOKUP($B84,INDIRECT("'Monthly Resource Report'!"&amp;'Reid Validation'!H$482631&amp;":"&amp;'Reid Validation'!H$482632),'Reid Validation'!H$482633,FALSE)),0,HLOOKUP($B84,INDIRECT("'Monthly Resource Report'!"&amp;'Reid Validation'!H$482631&amp;":"&amp;'Reid Validation'!H$482632),'Reid Validation'!H$482633,FALSE))</f>
        <v>0</v>
      </c>
      <c r="I84" s="317">
        <f ca="1">+IF(ISERROR(HLOOKUP($B84,INDIRECT("'Monthly Resource Report'!"&amp;'Reid Validation'!I$482631&amp;":"&amp;'Reid Validation'!I$482632),'Reid Validation'!I$482633,FALSE)),0,HLOOKUP($B84,INDIRECT("'Monthly Resource Report'!"&amp;'Reid Validation'!I$482631&amp;":"&amp;'Reid Validation'!I$482632),'Reid Validation'!I$482633,FALSE))</f>
        <v>0</v>
      </c>
      <c r="J84" s="318">
        <f ca="1">+IF(ISERROR(HLOOKUP($B84,INDIRECT("'Monthly Resource Report'!"&amp;'Reid Validation'!J$482631&amp;":"&amp;'Reid Validation'!J$482632),'Reid Validation'!J$482633,FALSE)),0,HLOOKUP($B84,INDIRECT("'Monthly Resource Report'!"&amp;'Reid Validation'!J$482631&amp;":"&amp;'Reid Validation'!J$482632),'Reid Validation'!J$482633,FALSE))</f>
        <v>0</v>
      </c>
      <c r="L84" s="301">
        <v>43739</v>
      </c>
      <c r="M84" s="294">
        <v>60</v>
      </c>
      <c r="N84" s="297">
        <v>0</v>
      </c>
      <c r="O84" s="299">
        <v>0.7</v>
      </c>
      <c r="P84" s="295">
        <v>0.06</v>
      </c>
      <c r="Q84" s="294">
        <f ca="1">+IF(ISERROR(HLOOKUP($B84,INDIRECT("'Monthly Resource Report'!"&amp;'Reid Validation'!Q$482631&amp;":"&amp;'Reid Validation'!Q$482632),'Reid Validation'!Q$482633,FALSE)),0,HLOOKUP($B84,INDIRECT("'Monthly Resource Report'!"&amp;'Reid Validation'!Q$482631&amp;":"&amp;'Reid Validation'!Q$482632),'Reid Validation'!Q$482633,FALSE))</f>
        <v>60</v>
      </c>
      <c r="R84" s="297">
        <f ca="1">+IF(ISERROR(HLOOKUP($B84,INDIRECT("'Monthly Resource Report'!"&amp;'Reid Validation'!R$482631&amp;":"&amp;'Reid Validation'!R$482632),'Reid Validation'!R$482633,FALSE)),0,HLOOKUP($B84,INDIRECT("'Monthly Resource Report'!"&amp;'Reid Validation'!R$482631&amp;":"&amp;'Reid Validation'!R$482632),'Reid Validation'!R$482633,FALSE))</f>
        <v>0</v>
      </c>
      <c r="S84" s="317">
        <f ca="1">+IF(ISERROR(HLOOKUP($B84,INDIRECT("'Monthly Resource Report'!"&amp;'Reid Validation'!S$482631&amp;":"&amp;'Reid Validation'!S$482632),'Reid Validation'!S$482633,FALSE)),0,HLOOKUP($B84,INDIRECT("'Monthly Resource Report'!"&amp;'Reid Validation'!S$482631&amp;":"&amp;'Reid Validation'!S$482632),'Reid Validation'!S$482633,FALSE))</f>
        <v>0</v>
      </c>
      <c r="T84" s="318">
        <f ca="1">+IF(ISERROR(HLOOKUP($B84,INDIRECT("'Monthly Resource Report'!"&amp;'Reid Validation'!T$482631&amp;":"&amp;'Reid Validation'!T$482632),'Reid Validation'!T$482633,FALSE)),0,HLOOKUP($B84,INDIRECT("'Monthly Resource Report'!"&amp;'Reid Validation'!T$482631&amp;":"&amp;'Reid Validation'!T$482632),'Reid Validation'!T$482633,FALSE))</f>
        <v>0</v>
      </c>
    </row>
    <row r="85" spans="2:20" s="29" customFormat="1">
      <c r="B85" s="301">
        <v>43770</v>
      </c>
      <c r="C85" s="294">
        <v>45</v>
      </c>
      <c r="D85" s="297">
        <v>0</v>
      </c>
      <c r="E85" s="299">
        <v>0.3</v>
      </c>
      <c r="F85" s="295">
        <v>0.06</v>
      </c>
      <c r="G85" s="294">
        <f ca="1">+IF(ISERROR(HLOOKUP($B85,INDIRECT("'Monthly Resource Report'!"&amp;'Reid Validation'!G$482631&amp;":"&amp;'Reid Validation'!G$482632),'Reid Validation'!G$482633,FALSE)),0,HLOOKUP($B85,INDIRECT("'Monthly Resource Report'!"&amp;'Reid Validation'!G$482631&amp;":"&amp;'Reid Validation'!G$482632),'Reid Validation'!G$482633,FALSE))</f>
        <v>0</v>
      </c>
      <c r="H85" s="297">
        <f ca="1">+IF(ISERROR(HLOOKUP($B85,INDIRECT("'Monthly Resource Report'!"&amp;'Reid Validation'!H$482631&amp;":"&amp;'Reid Validation'!H$482632),'Reid Validation'!H$482633,FALSE)),0,HLOOKUP($B85,INDIRECT("'Monthly Resource Report'!"&amp;'Reid Validation'!H$482631&amp;":"&amp;'Reid Validation'!H$482632),'Reid Validation'!H$482633,FALSE))</f>
        <v>0</v>
      </c>
      <c r="I85" s="317">
        <f ca="1">+IF(ISERROR(HLOOKUP($B85,INDIRECT("'Monthly Resource Report'!"&amp;'Reid Validation'!I$482631&amp;":"&amp;'Reid Validation'!I$482632),'Reid Validation'!I$482633,FALSE)),0,HLOOKUP($B85,INDIRECT("'Monthly Resource Report'!"&amp;'Reid Validation'!I$482631&amp;":"&amp;'Reid Validation'!I$482632),'Reid Validation'!I$482633,FALSE))</f>
        <v>0</v>
      </c>
      <c r="J85" s="318">
        <f ca="1">+IF(ISERROR(HLOOKUP($B85,INDIRECT("'Monthly Resource Report'!"&amp;'Reid Validation'!J$482631&amp;":"&amp;'Reid Validation'!J$482632),'Reid Validation'!J$482633,FALSE)),0,HLOOKUP($B85,INDIRECT("'Monthly Resource Report'!"&amp;'Reid Validation'!J$482631&amp;":"&amp;'Reid Validation'!J$482632),'Reid Validation'!J$482633,FALSE))</f>
        <v>0</v>
      </c>
      <c r="L85" s="301">
        <v>43770</v>
      </c>
      <c r="M85" s="294">
        <v>60</v>
      </c>
      <c r="N85" s="297">
        <v>0</v>
      </c>
      <c r="O85" s="299">
        <v>0.7</v>
      </c>
      <c r="P85" s="295">
        <v>0.06</v>
      </c>
      <c r="Q85" s="294">
        <f ca="1">+IF(ISERROR(HLOOKUP($B85,INDIRECT("'Monthly Resource Report'!"&amp;'Reid Validation'!Q$482631&amp;":"&amp;'Reid Validation'!Q$482632),'Reid Validation'!Q$482633,FALSE)),0,HLOOKUP($B85,INDIRECT("'Monthly Resource Report'!"&amp;'Reid Validation'!Q$482631&amp;":"&amp;'Reid Validation'!Q$482632),'Reid Validation'!Q$482633,FALSE))</f>
        <v>60</v>
      </c>
      <c r="R85" s="297">
        <f ca="1">+IF(ISERROR(HLOOKUP($B85,INDIRECT("'Monthly Resource Report'!"&amp;'Reid Validation'!R$482631&amp;":"&amp;'Reid Validation'!R$482632),'Reid Validation'!R$482633,FALSE)),0,HLOOKUP($B85,INDIRECT("'Monthly Resource Report'!"&amp;'Reid Validation'!R$482631&amp;":"&amp;'Reid Validation'!R$482632),'Reid Validation'!R$482633,FALSE))</f>
        <v>0</v>
      </c>
      <c r="S85" s="317">
        <f ca="1">+IF(ISERROR(HLOOKUP($B85,INDIRECT("'Monthly Resource Report'!"&amp;'Reid Validation'!S$482631&amp;":"&amp;'Reid Validation'!S$482632),'Reid Validation'!S$482633,FALSE)),0,HLOOKUP($B85,INDIRECT("'Monthly Resource Report'!"&amp;'Reid Validation'!S$482631&amp;":"&amp;'Reid Validation'!S$482632),'Reid Validation'!S$482633,FALSE))</f>
        <v>0</v>
      </c>
      <c r="T85" s="318">
        <f ca="1">+IF(ISERROR(HLOOKUP($B85,INDIRECT("'Monthly Resource Report'!"&amp;'Reid Validation'!T$482631&amp;":"&amp;'Reid Validation'!T$482632),'Reid Validation'!T$482633,FALSE)),0,HLOOKUP($B85,INDIRECT("'Monthly Resource Report'!"&amp;'Reid Validation'!T$482631&amp;":"&amp;'Reid Validation'!T$482632),'Reid Validation'!T$482633,FALSE))</f>
        <v>0</v>
      </c>
    </row>
    <row r="86" spans="2:20" s="29" customFormat="1">
      <c r="B86" s="301">
        <v>43800</v>
      </c>
      <c r="C86" s="294">
        <v>45</v>
      </c>
      <c r="D86" s="297">
        <v>0</v>
      </c>
      <c r="E86" s="299">
        <v>0.3</v>
      </c>
      <c r="F86" s="295">
        <v>0.06</v>
      </c>
      <c r="G86" s="294">
        <f ca="1">+IF(ISERROR(HLOOKUP($B86,INDIRECT("'Monthly Resource Report'!"&amp;'Reid Validation'!G$482631&amp;":"&amp;'Reid Validation'!G$482632),'Reid Validation'!G$482633,FALSE)),0,HLOOKUP($B86,INDIRECT("'Monthly Resource Report'!"&amp;'Reid Validation'!G$482631&amp;":"&amp;'Reid Validation'!G$482632),'Reid Validation'!G$482633,FALSE))</f>
        <v>0</v>
      </c>
      <c r="H86" s="297">
        <f ca="1">+IF(ISERROR(HLOOKUP($B86,INDIRECT("'Monthly Resource Report'!"&amp;'Reid Validation'!H$482631&amp;":"&amp;'Reid Validation'!H$482632),'Reid Validation'!H$482633,FALSE)),0,HLOOKUP($B86,INDIRECT("'Monthly Resource Report'!"&amp;'Reid Validation'!H$482631&amp;":"&amp;'Reid Validation'!H$482632),'Reid Validation'!H$482633,FALSE))</f>
        <v>0</v>
      </c>
      <c r="I86" s="317">
        <f ca="1">+IF(ISERROR(HLOOKUP($B86,INDIRECT("'Monthly Resource Report'!"&amp;'Reid Validation'!I$482631&amp;":"&amp;'Reid Validation'!I$482632),'Reid Validation'!I$482633,FALSE)),0,HLOOKUP($B86,INDIRECT("'Monthly Resource Report'!"&amp;'Reid Validation'!I$482631&amp;":"&amp;'Reid Validation'!I$482632),'Reid Validation'!I$482633,FALSE))</f>
        <v>0</v>
      </c>
      <c r="J86" s="318">
        <f ca="1">+IF(ISERROR(HLOOKUP($B86,INDIRECT("'Monthly Resource Report'!"&amp;'Reid Validation'!J$482631&amp;":"&amp;'Reid Validation'!J$482632),'Reid Validation'!J$482633,FALSE)),0,HLOOKUP($B86,INDIRECT("'Monthly Resource Report'!"&amp;'Reid Validation'!J$482631&amp;":"&amp;'Reid Validation'!J$482632),'Reid Validation'!J$482633,FALSE))</f>
        <v>0</v>
      </c>
      <c r="L86" s="301">
        <v>43800</v>
      </c>
      <c r="M86" s="294">
        <v>65</v>
      </c>
      <c r="N86" s="297">
        <v>0</v>
      </c>
      <c r="O86" s="299">
        <v>0.7</v>
      </c>
      <c r="P86" s="295">
        <v>0.06</v>
      </c>
      <c r="Q86" s="294">
        <f ca="1">+IF(ISERROR(HLOOKUP($B86,INDIRECT("'Monthly Resource Report'!"&amp;'Reid Validation'!Q$482631&amp;":"&amp;'Reid Validation'!Q$482632),'Reid Validation'!Q$482633,FALSE)),0,HLOOKUP($B86,INDIRECT("'Monthly Resource Report'!"&amp;'Reid Validation'!Q$482631&amp;":"&amp;'Reid Validation'!Q$482632),'Reid Validation'!Q$482633,FALSE))</f>
        <v>65</v>
      </c>
      <c r="R86" s="297">
        <f ca="1">+IF(ISERROR(HLOOKUP($B86,INDIRECT("'Monthly Resource Report'!"&amp;'Reid Validation'!R$482631&amp;":"&amp;'Reid Validation'!R$482632),'Reid Validation'!R$482633,FALSE)),0,HLOOKUP($B86,INDIRECT("'Monthly Resource Report'!"&amp;'Reid Validation'!R$482631&amp;":"&amp;'Reid Validation'!R$482632),'Reid Validation'!R$482633,FALSE))</f>
        <v>0</v>
      </c>
      <c r="S86" s="317">
        <f ca="1">+IF(ISERROR(HLOOKUP($B86,INDIRECT("'Monthly Resource Report'!"&amp;'Reid Validation'!S$482631&amp;":"&amp;'Reid Validation'!S$482632),'Reid Validation'!S$482633,FALSE)),0,HLOOKUP($B86,INDIRECT("'Monthly Resource Report'!"&amp;'Reid Validation'!S$482631&amp;":"&amp;'Reid Validation'!S$482632),'Reid Validation'!S$482633,FALSE))</f>
        <v>0</v>
      </c>
      <c r="T86" s="318">
        <f ca="1">+IF(ISERROR(HLOOKUP($B86,INDIRECT("'Monthly Resource Report'!"&amp;'Reid Validation'!T$482631&amp;":"&amp;'Reid Validation'!T$482632),'Reid Validation'!T$482633,FALSE)),0,HLOOKUP($B86,INDIRECT("'Monthly Resource Report'!"&amp;'Reid Validation'!T$482631&amp;":"&amp;'Reid Validation'!T$482632),'Reid Validation'!T$482633,FALSE))</f>
        <v>0</v>
      </c>
    </row>
    <row r="87" spans="2:20" s="29" customFormat="1">
      <c r="B87" s="301">
        <v>43831</v>
      </c>
      <c r="C87" s="294">
        <v>45</v>
      </c>
      <c r="D87" s="297">
        <v>0</v>
      </c>
      <c r="E87" s="299">
        <v>0.3</v>
      </c>
      <c r="F87" s="295">
        <v>0.06</v>
      </c>
      <c r="G87" s="294">
        <f ca="1">+IF(ISERROR(HLOOKUP($B87,INDIRECT("'Monthly Resource Report'!"&amp;'Reid Validation'!G$482631&amp;":"&amp;'Reid Validation'!G$482632),'Reid Validation'!G$482633,FALSE)),0,HLOOKUP($B87,INDIRECT("'Monthly Resource Report'!"&amp;'Reid Validation'!G$482631&amp;":"&amp;'Reid Validation'!G$482632),'Reid Validation'!G$482633,FALSE))</f>
        <v>45</v>
      </c>
      <c r="H87" s="297">
        <f ca="1">+IF(ISERROR(HLOOKUP($B87,INDIRECT("'Monthly Resource Report'!"&amp;'Reid Validation'!H$482631&amp;":"&amp;'Reid Validation'!H$482632),'Reid Validation'!H$482633,FALSE)),0,HLOOKUP($B87,INDIRECT("'Monthly Resource Report'!"&amp;'Reid Validation'!H$482631&amp;":"&amp;'Reid Validation'!H$482632),'Reid Validation'!H$482633,FALSE))</f>
        <v>0</v>
      </c>
      <c r="I87" s="317">
        <f ca="1">+IF(ISERROR(HLOOKUP($B87,INDIRECT("'Monthly Resource Report'!"&amp;'Reid Validation'!I$482631&amp;":"&amp;'Reid Validation'!I$482632),'Reid Validation'!I$482633,FALSE)),0,HLOOKUP($B87,INDIRECT("'Monthly Resource Report'!"&amp;'Reid Validation'!I$482631&amp;":"&amp;'Reid Validation'!I$482632),'Reid Validation'!I$482633,FALSE))</f>
        <v>0</v>
      </c>
      <c r="J87" s="318">
        <f ca="1">+IF(ISERROR(HLOOKUP($B87,INDIRECT("'Monthly Resource Report'!"&amp;'Reid Validation'!J$482631&amp;":"&amp;'Reid Validation'!J$482632),'Reid Validation'!J$482633,FALSE)),0,HLOOKUP($B87,INDIRECT("'Monthly Resource Report'!"&amp;'Reid Validation'!J$482631&amp;":"&amp;'Reid Validation'!J$482632),'Reid Validation'!J$482633,FALSE))</f>
        <v>0</v>
      </c>
      <c r="L87" s="301">
        <v>43831</v>
      </c>
      <c r="M87" s="294">
        <v>65</v>
      </c>
      <c r="N87" s="297">
        <v>0</v>
      </c>
      <c r="O87" s="299">
        <v>0.7</v>
      </c>
      <c r="P87" s="295">
        <v>0.06</v>
      </c>
      <c r="Q87" s="294">
        <f ca="1">+IF(ISERROR(HLOOKUP($B87,INDIRECT("'Monthly Resource Report'!"&amp;'Reid Validation'!Q$482631&amp;":"&amp;'Reid Validation'!Q$482632),'Reid Validation'!Q$482633,FALSE)),0,HLOOKUP($B87,INDIRECT("'Monthly Resource Report'!"&amp;'Reid Validation'!Q$482631&amp;":"&amp;'Reid Validation'!Q$482632),'Reid Validation'!Q$482633,FALSE))</f>
        <v>65</v>
      </c>
      <c r="R87" s="297">
        <f ca="1">+IF(ISERROR(HLOOKUP($B87,INDIRECT("'Monthly Resource Report'!"&amp;'Reid Validation'!R$482631&amp;":"&amp;'Reid Validation'!R$482632),'Reid Validation'!R$482633,FALSE)),0,HLOOKUP($B87,INDIRECT("'Monthly Resource Report'!"&amp;'Reid Validation'!R$482631&amp;":"&amp;'Reid Validation'!R$482632),'Reid Validation'!R$482633,FALSE))</f>
        <v>0</v>
      </c>
      <c r="S87" s="317">
        <f ca="1">+IF(ISERROR(HLOOKUP($B87,INDIRECT("'Monthly Resource Report'!"&amp;'Reid Validation'!S$482631&amp;":"&amp;'Reid Validation'!S$482632),'Reid Validation'!S$482633,FALSE)),0,HLOOKUP($B87,INDIRECT("'Monthly Resource Report'!"&amp;'Reid Validation'!S$482631&amp;":"&amp;'Reid Validation'!S$482632),'Reid Validation'!S$482633,FALSE))</f>
        <v>0.70642903436585069</v>
      </c>
      <c r="T87" s="318">
        <f ca="1">+IF(ISERROR(HLOOKUP($B87,INDIRECT("'Monthly Resource Report'!"&amp;'Reid Validation'!T$482631&amp;":"&amp;'Reid Validation'!T$482632),'Reid Validation'!T$482633,FALSE)),0,HLOOKUP($B87,INDIRECT("'Monthly Resource Report'!"&amp;'Reid Validation'!T$482631&amp;":"&amp;'Reid Validation'!T$482632),'Reid Validation'!T$482633,FALSE))</f>
        <v>6.1630300371504805E-2</v>
      </c>
    </row>
    <row r="88" spans="2:20" s="29" customFormat="1">
      <c r="B88" s="301">
        <v>43862</v>
      </c>
      <c r="C88" s="294">
        <v>45</v>
      </c>
      <c r="D88" s="297">
        <v>0</v>
      </c>
      <c r="E88" s="299">
        <v>0.3</v>
      </c>
      <c r="F88" s="295">
        <v>0.06</v>
      </c>
      <c r="G88" s="294">
        <f ca="1">+IF(ISERROR(HLOOKUP($B88,INDIRECT("'Monthly Resource Report'!"&amp;'Reid Validation'!G$482631&amp;":"&amp;'Reid Validation'!G$482632),'Reid Validation'!G$482633,FALSE)),0,HLOOKUP($B88,INDIRECT("'Monthly Resource Report'!"&amp;'Reid Validation'!G$482631&amp;":"&amp;'Reid Validation'!G$482632),'Reid Validation'!G$482633,FALSE))</f>
        <v>45</v>
      </c>
      <c r="H88" s="297">
        <f ca="1">+IF(ISERROR(HLOOKUP($B88,INDIRECT("'Monthly Resource Report'!"&amp;'Reid Validation'!H$482631&amp;":"&amp;'Reid Validation'!H$482632),'Reid Validation'!H$482633,FALSE)),0,HLOOKUP($B88,INDIRECT("'Monthly Resource Report'!"&amp;'Reid Validation'!H$482631&amp;":"&amp;'Reid Validation'!H$482632),'Reid Validation'!H$482633,FALSE))</f>
        <v>0</v>
      </c>
      <c r="I88" s="317">
        <f ca="1">+IF(ISERROR(HLOOKUP($B88,INDIRECT("'Monthly Resource Report'!"&amp;'Reid Validation'!I$482631&amp;":"&amp;'Reid Validation'!I$482632),'Reid Validation'!I$482633,FALSE)),0,HLOOKUP($B88,INDIRECT("'Monthly Resource Report'!"&amp;'Reid Validation'!I$482631&amp;":"&amp;'Reid Validation'!I$482632),'Reid Validation'!I$482633,FALSE))</f>
        <v>0</v>
      </c>
      <c r="J88" s="318">
        <f ca="1">+IF(ISERROR(HLOOKUP($B88,INDIRECT("'Monthly Resource Report'!"&amp;'Reid Validation'!J$482631&amp;":"&amp;'Reid Validation'!J$482632),'Reid Validation'!J$482633,FALSE)),0,HLOOKUP($B88,INDIRECT("'Monthly Resource Report'!"&amp;'Reid Validation'!J$482631&amp;":"&amp;'Reid Validation'!J$482632),'Reid Validation'!J$482633,FALSE))</f>
        <v>0</v>
      </c>
      <c r="L88" s="301">
        <v>43862</v>
      </c>
      <c r="M88" s="294">
        <v>65</v>
      </c>
      <c r="N88" s="297">
        <v>0</v>
      </c>
      <c r="O88" s="299">
        <v>0.7</v>
      </c>
      <c r="P88" s="295">
        <v>0.06</v>
      </c>
      <c r="Q88" s="294">
        <f ca="1">+IF(ISERROR(HLOOKUP($B88,INDIRECT("'Monthly Resource Report'!"&amp;'Reid Validation'!Q$482631&amp;":"&amp;'Reid Validation'!Q$482632),'Reid Validation'!Q$482633,FALSE)),0,HLOOKUP($B88,INDIRECT("'Monthly Resource Report'!"&amp;'Reid Validation'!Q$482631&amp;":"&amp;'Reid Validation'!Q$482632),'Reid Validation'!Q$482633,FALSE))</f>
        <v>65</v>
      </c>
      <c r="R88" s="297">
        <f ca="1">+IF(ISERROR(HLOOKUP($B88,INDIRECT("'Monthly Resource Report'!"&amp;'Reid Validation'!R$482631&amp;":"&amp;'Reid Validation'!R$482632),'Reid Validation'!R$482633,FALSE)),0,HLOOKUP($B88,INDIRECT("'Monthly Resource Report'!"&amp;'Reid Validation'!R$482631&amp;":"&amp;'Reid Validation'!R$482632),'Reid Validation'!R$482633,FALSE))</f>
        <v>0</v>
      </c>
      <c r="S88" s="317">
        <f ca="1">+IF(ISERROR(HLOOKUP($B88,INDIRECT("'Monthly Resource Report'!"&amp;'Reid Validation'!S$482631&amp;":"&amp;'Reid Validation'!S$482632),'Reid Validation'!S$482633,FALSE)),0,HLOOKUP($B88,INDIRECT("'Monthly Resource Report'!"&amp;'Reid Validation'!S$482631&amp;":"&amp;'Reid Validation'!S$482632),'Reid Validation'!S$482633,FALSE))</f>
        <v>0.70784212602574159</v>
      </c>
      <c r="T88" s="318">
        <f ca="1">+IF(ISERROR(HLOOKUP($B88,INDIRECT("'Monthly Resource Report'!"&amp;'Reid Validation'!T$482631&amp;":"&amp;'Reid Validation'!T$482632),'Reid Validation'!T$482633,FALSE)),0,HLOOKUP($B88,INDIRECT("'Monthly Resource Report'!"&amp;'Reid Validation'!T$482631&amp;":"&amp;'Reid Validation'!T$482632),'Reid Validation'!T$482633,FALSE))</f>
        <v>6.1085190058874937E-2</v>
      </c>
    </row>
    <row r="89" spans="2:20" s="29" customFormat="1">
      <c r="B89" s="301">
        <v>43891</v>
      </c>
      <c r="C89" s="294">
        <v>45</v>
      </c>
      <c r="D89" s="297">
        <v>0</v>
      </c>
      <c r="E89" s="299">
        <v>0.3</v>
      </c>
      <c r="F89" s="295">
        <v>0.06</v>
      </c>
      <c r="G89" s="294">
        <f ca="1">+IF(ISERROR(HLOOKUP($B89,INDIRECT("'Monthly Resource Report'!"&amp;'Reid Validation'!G$482631&amp;":"&amp;'Reid Validation'!G$482632),'Reid Validation'!G$482633,FALSE)),0,HLOOKUP($B89,INDIRECT("'Monthly Resource Report'!"&amp;'Reid Validation'!G$482631&amp;":"&amp;'Reid Validation'!G$482632),'Reid Validation'!G$482633,FALSE))</f>
        <v>0</v>
      </c>
      <c r="H89" s="297">
        <f ca="1">+IF(ISERROR(HLOOKUP($B89,INDIRECT("'Monthly Resource Report'!"&amp;'Reid Validation'!H$482631&amp;":"&amp;'Reid Validation'!H$482632),'Reid Validation'!H$482633,FALSE)),0,HLOOKUP($B89,INDIRECT("'Monthly Resource Report'!"&amp;'Reid Validation'!H$482631&amp;":"&amp;'Reid Validation'!H$482632),'Reid Validation'!H$482633,FALSE))</f>
        <v>0</v>
      </c>
      <c r="I89" s="317">
        <f ca="1">+IF(ISERROR(HLOOKUP($B89,INDIRECT("'Monthly Resource Report'!"&amp;'Reid Validation'!I$482631&amp;":"&amp;'Reid Validation'!I$482632),'Reid Validation'!I$482633,FALSE)),0,HLOOKUP($B89,INDIRECT("'Monthly Resource Report'!"&amp;'Reid Validation'!I$482631&amp;":"&amp;'Reid Validation'!I$482632),'Reid Validation'!I$482633,FALSE))</f>
        <v>0</v>
      </c>
      <c r="J89" s="318">
        <f ca="1">+IF(ISERROR(HLOOKUP($B89,INDIRECT("'Monthly Resource Report'!"&amp;'Reid Validation'!J$482631&amp;":"&amp;'Reid Validation'!J$482632),'Reid Validation'!J$482633,FALSE)),0,HLOOKUP($B89,INDIRECT("'Monthly Resource Report'!"&amp;'Reid Validation'!J$482631&amp;":"&amp;'Reid Validation'!J$482632),'Reid Validation'!J$482633,FALSE))</f>
        <v>0</v>
      </c>
      <c r="L89" s="301">
        <v>43891</v>
      </c>
      <c r="M89" s="294">
        <v>65</v>
      </c>
      <c r="N89" s="297">
        <v>0</v>
      </c>
      <c r="O89" s="299">
        <v>0.7</v>
      </c>
      <c r="P89" s="295">
        <v>0.06</v>
      </c>
      <c r="Q89" s="294">
        <f ca="1">+IF(ISERROR(HLOOKUP($B89,INDIRECT("'Monthly Resource Report'!"&amp;'Reid Validation'!Q$482631&amp;":"&amp;'Reid Validation'!Q$482632),'Reid Validation'!Q$482633,FALSE)),0,HLOOKUP($B89,INDIRECT("'Monthly Resource Report'!"&amp;'Reid Validation'!Q$482631&amp;":"&amp;'Reid Validation'!Q$482632),'Reid Validation'!Q$482633,FALSE))</f>
        <v>65</v>
      </c>
      <c r="R89" s="297">
        <f ca="1">+IF(ISERROR(HLOOKUP($B89,INDIRECT("'Monthly Resource Report'!"&amp;'Reid Validation'!R$482631&amp;":"&amp;'Reid Validation'!R$482632),'Reid Validation'!R$482633,FALSE)),0,HLOOKUP($B89,INDIRECT("'Monthly Resource Report'!"&amp;'Reid Validation'!R$482631&amp;":"&amp;'Reid Validation'!R$482632),'Reid Validation'!R$482633,FALSE))</f>
        <v>0</v>
      </c>
      <c r="S89" s="317">
        <f ca="1">+IF(ISERROR(HLOOKUP($B89,INDIRECT("'Monthly Resource Report'!"&amp;'Reid Validation'!S$482631&amp;":"&amp;'Reid Validation'!S$482632),'Reid Validation'!S$482633,FALSE)),0,HLOOKUP($B89,INDIRECT("'Monthly Resource Report'!"&amp;'Reid Validation'!S$482631&amp;":"&amp;'Reid Validation'!S$482632),'Reid Validation'!S$482633,FALSE))</f>
        <v>0</v>
      </c>
      <c r="T89" s="318">
        <f ca="1">+IF(ISERROR(HLOOKUP($B89,INDIRECT("'Monthly Resource Report'!"&amp;'Reid Validation'!T$482631&amp;":"&amp;'Reid Validation'!T$482632),'Reid Validation'!T$482633,FALSE)),0,HLOOKUP($B89,INDIRECT("'Monthly Resource Report'!"&amp;'Reid Validation'!T$482631&amp;":"&amp;'Reid Validation'!T$482632),'Reid Validation'!T$482633,FALSE))</f>
        <v>0</v>
      </c>
    </row>
    <row r="90" spans="2:20" s="29" customFormat="1">
      <c r="B90" s="301">
        <v>43922</v>
      </c>
      <c r="C90" s="294">
        <v>45</v>
      </c>
      <c r="D90" s="297">
        <v>0</v>
      </c>
      <c r="E90" s="299">
        <v>0.3</v>
      </c>
      <c r="F90" s="295">
        <v>0.06</v>
      </c>
      <c r="G90" s="294">
        <f ca="1">+IF(ISERROR(HLOOKUP($B90,INDIRECT("'Monthly Resource Report'!"&amp;'Reid Validation'!G$482631&amp;":"&amp;'Reid Validation'!G$482632),'Reid Validation'!G$482633,FALSE)),0,HLOOKUP($B90,INDIRECT("'Monthly Resource Report'!"&amp;'Reid Validation'!G$482631&amp;":"&amp;'Reid Validation'!G$482632),'Reid Validation'!G$482633,FALSE))</f>
        <v>0</v>
      </c>
      <c r="H90" s="297">
        <f ca="1">+IF(ISERROR(HLOOKUP($B90,INDIRECT("'Monthly Resource Report'!"&amp;'Reid Validation'!H$482631&amp;":"&amp;'Reid Validation'!H$482632),'Reid Validation'!H$482633,FALSE)),0,HLOOKUP($B90,INDIRECT("'Monthly Resource Report'!"&amp;'Reid Validation'!H$482631&amp;":"&amp;'Reid Validation'!H$482632),'Reid Validation'!H$482633,FALSE))</f>
        <v>0</v>
      </c>
      <c r="I90" s="317">
        <f ca="1">+IF(ISERROR(HLOOKUP($B90,INDIRECT("'Monthly Resource Report'!"&amp;'Reid Validation'!I$482631&amp;":"&amp;'Reid Validation'!I$482632),'Reid Validation'!I$482633,FALSE)),0,HLOOKUP($B90,INDIRECT("'Monthly Resource Report'!"&amp;'Reid Validation'!I$482631&amp;":"&amp;'Reid Validation'!I$482632),'Reid Validation'!I$482633,FALSE))</f>
        <v>0</v>
      </c>
      <c r="J90" s="318">
        <f ca="1">+IF(ISERROR(HLOOKUP($B90,INDIRECT("'Monthly Resource Report'!"&amp;'Reid Validation'!J$482631&amp;":"&amp;'Reid Validation'!J$482632),'Reid Validation'!J$482633,FALSE)),0,HLOOKUP($B90,INDIRECT("'Monthly Resource Report'!"&amp;'Reid Validation'!J$482631&amp;":"&amp;'Reid Validation'!J$482632),'Reid Validation'!J$482633,FALSE))</f>
        <v>0</v>
      </c>
      <c r="L90" s="301">
        <v>43922</v>
      </c>
      <c r="M90" s="294">
        <v>65</v>
      </c>
      <c r="N90" s="297">
        <v>0</v>
      </c>
      <c r="O90" s="299">
        <v>0.7</v>
      </c>
      <c r="P90" s="295">
        <v>0.06</v>
      </c>
      <c r="Q90" s="294">
        <f ca="1">+IF(ISERROR(HLOOKUP($B90,INDIRECT("'Monthly Resource Report'!"&amp;'Reid Validation'!Q$482631&amp;":"&amp;'Reid Validation'!Q$482632),'Reid Validation'!Q$482633,FALSE)),0,HLOOKUP($B90,INDIRECT("'Monthly Resource Report'!"&amp;'Reid Validation'!Q$482631&amp;":"&amp;'Reid Validation'!Q$482632),'Reid Validation'!Q$482633,FALSE))</f>
        <v>65</v>
      </c>
      <c r="R90" s="297">
        <f ca="1">+IF(ISERROR(HLOOKUP($B90,INDIRECT("'Monthly Resource Report'!"&amp;'Reid Validation'!R$482631&amp;":"&amp;'Reid Validation'!R$482632),'Reid Validation'!R$482633,FALSE)),0,HLOOKUP($B90,INDIRECT("'Monthly Resource Report'!"&amp;'Reid Validation'!R$482631&amp;":"&amp;'Reid Validation'!R$482632),'Reid Validation'!R$482633,FALSE))</f>
        <v>0</v>
      </c>
      <c r="S90" s="317">
        <f ca="1">+IF(ISERROR(HLOOKUP($B90,INDIRECT("'Monthly Resource Report'!"&amp;'Reid Validation'!S$482631&amp;":"&amp;'Reid Validation'!S$482632),'Reid Validation'!S$482633,FALSE)),0,HLOOKUP($B90,INDIRECT("'Monthly Resource Report'!"&amp;'Reid Validation'!S$482631&amp;":"&amp;'Reid Validation'!S$482632),'Reid Validation'!S$482633,FALSE))</f>
        <v>0</v>
      </c>
      <c r="T90" s="318">
        <f ca="1">+IF(ISERROR(HLOOKUP($B90,INDIRECT("'Monthly Resource Report'!"&amp;'Reid Validation'!T$482631&amp;":"&amp;'Reid Validation'!T$482632),'Reid Validation'!T$482633,FALSE)),0,HLOOKUP($B90,INDIRECT("'Monthly Resource Report'!"&amp;'Reid Validation'!T$482631&amp;":"&amp;'Reid Validation'!T$482632),'Reid Validation'!T$482633,FALSE))</f>
        <v>0</v>
      </c>
    </row>
    <row r="91" spans="2:20" s="29" customFormat="1">
      <c r="B91" s="301">
        <v>43952</v>
      </c>
      <c r="C91" s="294">
        <v>45</v>
      </c>
      <c r="D91" s="297">
        <v>0</v>
      </c>
      <c r="E91" s="299">
        <v>0.3</v>
      </c>
      <c r="F91" s="295">
        <v>0.06</v>
      </c>
      <c r="G91" s="294">
        <f ca="1">+IF(ISERROR(HLOOKUP($B91,INDIRECT("'Monthly Resource Report'!"&amp;'Reid Validation'!G$482631&amp;":"&amp;'Reid Validation'!G$482632),'Reid Validation'!G$482633,FALSE)),0,HLOOKUP($B91,INDIRECT("'Monthly Resource Report'!"&amp;'Reid Validation'!G$482631&amp;":"&amp;'Reid Validation'!G$482632),'Reid Validation'!G$482633,FALSE))</f>
        <v>0</v>
      </c>
      <c r="H91" s="297">
        <f ca="1">+IF(ISERROR(HLOOKUP($B91,INDIRECT("'Monthly Resource Report'!"&amp;'Reid Validation'!H$482631&amp;":"&amp;'Reid Validation'!H$482632),'Reid Validation'!H$482633,FALSE)),0,HLOOKUP($B91,INDIRECT("'Monthly Resource Report'!"&amp;'Reid Validation'!H$482631&amp;":"&amp;'Reid Validation'!H$482632),'Reid Validation'!H$482633,FALSE))</f>
        <v>0</v>
      </c>
      <c r="I91" s="317">
        <f ca="1">+IF(ISERROR(HLOOKUP($B91,INDIRECT("'Monthly Resource Report'!"&amp;'Reid Validation'!I$482631&amp;":"&amp;'Reid Validation'!I$482632),'Reid Validation'!I$482633,FALSE)),0,HLOOKUP($B91,INDIRECT("'Monthly Resource Report'!"&amp;'Reid Validation'!I$482631&amp;":"&amp;'Reid Validation'!I$482632),'Reid Validation'!I$482633,FALSE))</f>
        <v>0</v>
      </c>
      <c r="J91" s="318">
        <f ca="1">+IF(ISERROR(HLOOKUP($B91,INDIRECT("'Monthly Resource Report'!"&amp;'Reid Validation'!J$482631&amp;":"&amp;'Reid Validation'!J$482632),'Reid Validation'!J$482633,FALSE)),0,HLOOKUP($B91,INDIRECT("'Monthly Resource Report'!"&amp;'Reid Validation'!J$482631&amp;":"&amp;'Reid Validation'!J$482632),'Reid Validation'!J$482633,FALSE))</f>
        <v>0</v>
      </c>
      <c r="L91" s="301">
        <v>43952</v>
      </c>
      <c r="M91" s="294">
        <v>60</v>
      </c>
      <c r="N91" s="297">
        <v>0</v>
      </c>
      <c r="O91" s="299">
        <v>0.7</v>
      </c>
      <c r="P91" s="295">
        <v>0.06</v>
      </c>
      <c r="Q91" s="294">
        <f ca="1">+IF(ISERROR(HLOOKUP($B91,INDIRECT("'Monthly Resource Report'!"&amp;'Reid Validation'!Q$482631&amp;":"&amp;'Reid Validation'!Q$482632),'Reid Validation'!Q$482633,FALSE)),0,HLOOKUP($B91,INDIRECT("'Monthly Resource Report'!"&amp;'Reid Validation'!Q$482631&amp;":"&amp;'Reid Validation'!Q$482632),'Reid Validation'!Q$482633,FALSE))</f>
        <v>60</v>
      </c>
      <c r="R91" s="297">
        <f ca="1">+IF(ISERROR(HLOOKUP($B91,INDIRECT("'Monthly Resource Report'!"&amp;'Reid Validation'!R$482631&amp;":"&amp;'Reid Validation'!R$482632),'Reid Validation'!R$482633,FALSE)),0,HLOOKUP($B91,INDIRECT("'Monthly Resource Report'!"&amp;'Reid Validation'!R$482631&amp;":"&amp;'Reid Validation'!R$482632),'Reid Validation'!R$482633,FALSE))</f>
        <v>0</v>
      </c>
      <c r="S91" s="317">
        <f ca="1">+IF(ISERROR(HLOOKUP($B91,INDIRECT("'Monthly Resource Report'!"&amp;'Reid Validation'!S$482631&amp;":"&amp;'Reid Validation'!S$482632),'Reid Validation'!S$482633,FALSE)),0,HLOOKUP($B91,INDIRECT("'Monthly Resource Report'!"&amp;'Reid Validation'!S$482631&amp;":"&amp;'Reid Validation'!S$482632),'Reid Validation'!S$482633,FALSE))</f>
        <v>0</v>
      </c>
      <c r="T91" s="318">
        <f ca="1">+IF(ISERROR(HLOOKUP($B91,INDIRECT("'Monthly Resource Report'!"&amp;'Reid Validation'!T$482631&amp;":"&amp;'Reid Validation'!T$482632),'Reid Validation'!T$482633,FALSE)),0,HLOOKUP($B91,INDIRECT("'Monthly Resource Report'!"&amp;'Reid Validation'!T$482631&amp;":"&amp;'Reid Validation'!T$482632),'Reid Validation'!T$482633,FALSE))</f>
        <v>0</v>
      </c>
    </row>
    <row r="92" spans="2:20" s="29" customFormat="1">
      <c r="B92" s="301">
        <v>43983</v>
      </c>
      <c r="C92" s="294">
        <v>45</v>
      </c>
      <c r="D92" s="297">
        <v>0</v>
      </c>
      <c r="E92" s="299">
        <v>0.3</v>
      </c>
      <c r="F92" s="295">
        <v>0.06</v>
      </c>
      <c r="G92" s="294">
        <f ca="1">+IF(ISERROR(HLOOKUP($B92,INDIRECT("'Monthly Resource Report'!"&amp;'Reid Validation'!G$482631&amp;":"&amp;'Reid Validation'!G$482632),'Reid Validation'!G$482633,FALSE)),0,HLOOKUP($B92,INDIRECT("'Monthly Resource Report'!"&amp;'Reid Validation'!G$482631&amp;":"&amp;'Reid Validation'!G$482632),'Reid Validation'!G$482633,FALSE))</f>
        <v>0</v>
      </c>
      <c r="H92" s="297">
        <f ca="1">+IF(ISERROR(HLOOKUP($B92,INDIRECT("'Monthly Resource Report'!"&amp;'Reid Validation'!H$482631&amp;":"&amp;'Reid Validation'!H$482632),'Reid Validation'!H$482633,FALSE)),0,HLOOKUP($B92,INDIRECT("'Monthly Resource Report'!"&amp;'Reid Validation'!H$482631&amp;":"&amp;'Reid Validation'!H$482632),'Reid Validation'!H$482633,FALSE))</f>
        <v>0</v>
      </c>
      <c r="I92" s="317">
        <f ca="1">+IF(ISERROR(HLOOKUP($B92,INDIRECT("'Monthly Resource Report'!"&amp;'Reid Validation'!I$482631&amp;":"&amp;'Reid Validation'!I$482632),'Reid Validation'!I$482633,FALSE)),0,HLOOKUP($B92,INDIRECT("'Monthly Resource Report'!"&amp;'Reid Validation'!I$482631&amp;":"&amp;'Reid Validation'!I$482632),'Reid Validation'!I$482633,FALSE))</f>
        <v>0</v>
      </c>
      <c r="J92" s="318">
        <f ca="1">+IF(ISERROR(HLOOKUP($B92,INDIRECT("'Monthly Resource Report'!"&amp;'Reid Validation'!J$482631&amp;":"&amp;'Reid Validation'!J$482632),'Reid Validation'!J$482633,FALSE)),0,HLOOKUP($B92,INDIRECT("'Monthly Resource Report'!"&amp;'Reid Validation'!J$482631&amp;":"&amp;'Reid Validation'!J$482632),'Reid Validation'!J$482633,FALSE))</f>
        <v>0</v>
      </c>
      <c r="L92" s="301">
        <v>43983</v>
      </c>
      <c r="M92" s="294">
        <v>60</v>
      </c>
      <c r="N92" s="297">
        <v>0</v>
      </c>
      <c r="O92" s="299">
        <v>0.7</v>
      </c>
      <c r="P92" s="295">
        <v>0.06</v>
      </c>
      <c r="Q92" s="294">
        <f ca="1">+IF(ISERROR(HLOOKUP($B92,INDIRECT("'Monthly Resource Report'!"&amp;'Reid Validation'!Q$482631&amp;":"&amp;'Reid Validation'!Q$482632),'Reid Validation'!Q$482633,FALSE)),0,HLOOKUP($B92,INDIRECT("'Monthly Resource Report'!"&amp;'Reid Validation'!Q$482631&amp;":"&amp;'Reid Validation'!Q$482632),'Reid Validation'!Q$482633,FALSE))</f>
        <v>60</v>
      </c>
      <c r="R92" s="297">
        <f ca="1">+IF(ISERROR(HLOOKUP($B92,INDIRECT("'Monthly Resource Report'!"&amp;'Reid Validation'!R$482631&amp;":"&amp;'Reid Validation'!R$482632),'Reid Validation'!R$482633,FALSE)),0,HLOOKUP($B92,INDIRECT("'Monthly Resource Report'!"&amp;'Reid Validation'!R$482631&amp;":"&amp;'Reid Validation'!R$482632),'Reid Validation'!R$482633,FALSE))</f>
        <v>0</v>
      </c>
      <c r="S92" s="317">
        <f ca="1">+IF(ISERROR(HLOOKUP($B92,INDIRECT("'Monthly Resource Report'!"&amp;'Reid Validation'!S$482631&amp;":"&amp;'Reid Validation'!S$482632),'Reid Validation'!S$482633,FALSE)),0,HLOOKUP($B92,INDIRECT("'Monthly Resource Report'!"&amp;'Reid Validation'!S$482631&amp;":"&amp;'Reid Validation'!S$482632),'Reid Validation'!S$482633,FALSE))</f>
        <v>0.70661201779892102</v>
      </c>
      <c r="T92" s="318">
        <f ca="1">+IF(ISERROR(HLOOKUP($B92,INDIRECT("'Monthly Resource Report'!"&amp;'Reid Validation'!T$482631&amp;":"&amp;'Reid Validation'!T$482632),'Reid Validation'!T$482633,FALSE)),0,HLOOKUP($B92,INDIRECT("'Monthly Resource Report'!"&amp;'Reid Validation'!T$482631&amp;":"&amp;'Reid Validation'!T$482632),'Reid Validation'!T$482633,FALSE))</f>
        <v>6.0419726210666491E-2</v>
      </c>
    </row>
    <row r="93" spans="2:20" s="29" customFormat="1">
      <c r="B93" s="301">
        <v>44013</v>
      </c>
      <c r="C93" s="294">
        <v>45</v>
      </c>
      <c r="D93" s="297">
        <v>0</v>
      </c>
      <c r="E93" s="299">
        <v>0.3</v>
      </c>
      <c r="F93" s="295">
        <v>0.06</v>
      </c>
      <c r="G93" s="294">
        <f ca="1">+IF(ISERROR(HLOOKUP($B93,INDIRECT("'Monthly Resource Report'!"&amp;'Reid Validation'!G$482631&amp;":"&amp;'Reid Validation'!G$482632),'Reid Validation'!G$482633,FALSE)),0,HLOOKUP($B93,INDIRECT("'Monthly Resource Report'!"&amp;'Reid Validation'!G$482631&amp;":"&amp;'Reid Validation'!G$482632),'Reid Validation'!G$482633,FALSE))</f>
        <v>45</v>
      </c>
      <c r="H93" s="297">
        <f ca="1">+IF(ISERROR(HLOOKUP($B93,INDIRECT("'Monthly Resource Report'!"&amp;'Reid Validation'!H$482631&amp;":"&amp;'Reid Validation'!H$482632),'Reid Validation'!H$482633,FALSE)),0,HLOOKUP($B93,INDIRECT("'Monthly Resource Report'!"&amp;'Reid Validation'!H$482631&amp;":"&amp;'Reid Validation'!H$482632),'Reid Validation'!H$482633,FALSE))</f>
        <v>0</v>
      </c>
      <c r="I93" s="317">
        <f ca="1">+IF(ISERROR(HLOOKUP($B93,INDIRECT("'Monthly Resource Report'!"&amp;'Reid Validation'!I$482631&amp;":"&amp;'Reid Validation'!I$482632),'Reid Validation'!I$482633,FALSE)),0,HLOOKUP($B93,INDIRECT("'Monthly Resource Report'!"&amp;'Reid Validation'!I$482631&amp;":"&amp;'Reid Validation'!I$482632),'Reid Validation'!I$482633,FALSE))</f>
        <v>0.29535885020772279</v>
      </c>
      <c r="J93" s="318">
        <f ca="1">+IF(ISERROR(HLOOKUP($B93,INDIRECT("'Monthly Resource Report'!"&amp;'Reid Validation'!J$482631&amp;":"&amp;'Reid Validation'!J$482632),'Reid Validation'!J$482633,FALSE)),0,HLOOKUP($B93,INDIRECT("'Monthly Resource Report'!"&amp;'Reid Validation'!J$482631&amp;":"&amp;'Reid Validation'!J$482632),'Reid Validation'!J$482633,FALSE))</f>
        <v>6.6498922415189038E-2</v>
      </c>
      <c r="L93" s="301">
        <v>44013</v>
      </c>
      <c r="M93" s="294">
        <v>58</v>
      </c>
      <c r="N93" s="297">
        <v>0</v>
      </c>
      <c r="O93" s="299">
        <v>0.7</v>
      </c>
      <c r="P93" s="295">
        <v>0.06</v>
      </c>
      <c r="Q93" s="294">
        <f ca="1">+IF(ISERROR(HLOOKUP($B93,INDIRECT("'Monthly Resource Report'!"&amp;'Reid Validation'!Q$482631&amp;":"&amp;'Reid Validation'!Q$482632),'Reid Validation'!Q$482633,FALSE)),0,HLOOKUP($B93,INDIRECT("'Monthly Resource Report'!"&amp;'Reid Validation'!Q$482631&amp;":"&amp;'Reid Validation'!Q$482632),'Reid Validation'!Q$482633,FALSE))</f>
        <v>58</v>
      </c>
      <c r="R93" s="297">
        <f ca="1">+IF(ISERROR(HLOOKUP($B93,INDIRECT("'Monthly Resource Report'!"&amp;'Reid Validation'!R$482631&amp;":"&amp;'Reid Validation'!R$482632),'Reid Validation'!R$482633,FALSE)),0,HLOOKUP($B93,INDIRECT("'Monthly Resource Report'!"&amp;'Reid Validation'!R$482631&amp;":"&amp;'Reid Validation'!R$482632),'Reid Validation'!R$482633,FALSE))</f>
        <v>0</v>
      </c>
      <c r="S93" s="317">
        <f ca="1">+IF(ISERROR(HLOOKUP($B93,INDIRECT("'Monthly Resource Report'!"&amp;'Reid Validation'!S$482631&amp;":"&amp;'Reid Validation'!S$482632),'Reid Validation'!S$482633,FALSE)),0,HLOOKUP($B93,INDIRECT("'Monthly Resource Report'!"&amp;'Reid Validation'!S$482631&amp;":"&amp;'Reid Validation'!S$482632),'Reid Validation'!S$482633,FALSE))</f>
        <v>0.71840860869149847</v>
      </c>
      <c r="T93" s="318">
        <f ca="1">+IF(ISERROR(HLOOKUP($B93,INDIRECT("'Monthly Resource Report'!"&amp;'Reid Validation'!T$482631&amp;":"&amp;'Reid Validation'!T$482632),'Reid Validation'!T$482633,FALSE)),0,HLOOKUP($B93,INDIRECT("'Monthly Resource Report'!"&amp;'Reid Validation'!T$482631&amp;":"&amp;'Reid Validation'!T$482632),'Reid Validation'!T$482633,FALSE))</f>
        <v>6.0357201462907677E-2</v>
      </c>
    </row>
    <row r="94" spans="2:20" s="29" customFormat="1">
      <c r="B94" s="301">
        <v>44044</v>
      </c>
      <c r="C94" s="294">
        <v>45</v>
      </c>
      <c r="D94" s="297">
        <v>0</v>
      </c>
      <c r="E94" s="299">
        <v>0.3</v>
      </c>
      <c r="F94" s="295">
        <v>0.06</v>
      </c>
      <c r="G94" s="294">
        <f ca="1">+IF(ISERROR(HLOOKUP($B94,INDIRECT("'Monthly Resource Report'!"&amp;'Reid Validation'!G$482631&amp;":"&amp;'Reid Validation'!G$482632),'Reid Validation'!G$482633,FALSE)),0,HLOOKUP($B94,INDIRECT("'Monthly Resource Report'!"&amp;'Reid Validation'!G$482631&amp;":"&amp;'Reid Validation'!G$482632),'Reid Validation'!G$482633,FALSE))</f>
        <v>45</v>
      </c>
      <c r="H94" s="297">
        <f ca="1">+IF(ISERROR(HLOOKUP($B94,INDIRECT("'Monthly Resource Report'!"&amp;'Reid Validation'!H$482631&amp;":"&amp;'Reid Validation'!H$482632),'Reid Validation'!H$482633,FALSE)),0,HLOOKUP($B94,INDIRECT("'Monthly Resource Report'!"&amp;'Reid Validation'!H$482631&amp;":"&amp;'Reid Validation'!H$482632),'Reid Validation'!H$482633,FALSE))</f>
        <v>0</v>
      </c>
      <c r="I94" s="317">
        <f ca="1">+IF(ISERROR(HLOOKUP($B94,INDIRECT("'Monthly Resource Report'!"&amp;'Reid Validation'!I$482631&amp;":"&amp;'Reid Validation'!I$482632),'Reid Validation'!I$482633,FALSE)),0,HLOOKUP($B94,INDIRECT("'Monthly Resource Report'!"&amp;'Reid Validation'!I$482631&amp;":"&amp;'Reid Validation'!I$482632),'Reid Validation'!I$482633,FALSE))</f>
        <v>0.29630210908923632</v>
      </c>
      <c r="J94" s="318">
        <f ca="1">+IF(ISERROR(HLOOKUP($B94,INDIRECT("'Monthly Resource Report'!"&amp;'Reid Validation'!J$482631&amp;":"&amp;'Reid Validation'!J$482632),'Reid Validation'!J$482633,FALSE)),0,HLOOKUP($B94,INDIRECT("'Monthly Resource Report'!"&amp;'Reid Validation'!J$482631&amp;":"&amp;'Reid Validation'!J$482632),'Reid Validation'!J$482633,FALSE))</f>
        <v>6.9001861020781069E-2</v>
      </c>
      <c r="L94" s="301">
        <v>44044</v>
      </c>
      <c r="M94" s="294">
        <v>58</v>
      </c>
      <c r="N94" s="297">
        <v>0</v>
      </c>
      <c r="O94" s="299">
        <v>0.7</v>
      </c>
      <c r="P94" s="295">
        <v>0.06</v>
      </c>
      <c r="Q94" s="294">
        <f ca="1">+IF(ISERROR(HLOOKUP($B94,INDIRECT("'Monthly Resource Report'!"&amp;'Reid Validation'!Q$482631&amp;":"&amp;'Reid Validation'!Q$482632),'Reid Validation'!Q$482633,FALSE)),0,HLOOKUP($B94,INDIRECT("'Monthly Resource Report'!"&amp;'Reid Validation'!Q$482631&amp;":"&amp;'Reid Validation'!Q$482632),'Reid Validation'!Q$482633,FALSE))</f>
        <v>58</v>
      </c>
      <c r="R94" s="297">
        <f ca="1">+IF(ISERROR(HLOOKUP($B94,INDIRECT("'Monthly Resource Report'!"&amp;'Reid Validation'!R$482631&amp;":"&amp;'Reid Validation'!R$482632),'Reid Validation'!R$482633,FALSE)),0,HLOOKUP($B94,INDIRECT("'Monthly Resource Report'!"&amp;'Reid Validation'!R$482631&amp;":"&amp;'Reid Validation'!R$482632),'Reid Validation'!R$482633,FALSE))</f>
        <v>0</v>
      </c>
      <c r="S94" s="317">
        <f ca="1">+IF(ISERROR(HLOOKUP($B94,INDIRECT("'Monthly Resource Report'!"&amp;'Reid Validation'!S$482631&amp;":"&amp;'Reid Validation'!S$482632),'Reid Validation'!S$482633,FALSE)),0,HLOOKUP($B94,INDIRECT("'Monthly Resource Report'!"&amp;'Reid Validation'!S$482631&amp;":"&amp;'Reid Validation'!S$482632),'Reid Validation'!S$482633,FALSE))</f>
        <v>0.71839250988938708</v>
      </c>
      <c r="T94" s="318">
        <f ca="1">+IF(ISERROR(HLOOKUP($B94,INDIRECT("'Monthly Resource Report'!"&amp;'Reid Validation'!T$482631&amp;":"&amp;'Reid Validation'!T$482632),'Reid Validation'!T$482633,FALSE)),0,HLOOKUP($B94,INDIRECT("'Monthly Resource Report'!"&amp;'Reid Validation'!T$482631&amp;":"&amp;'Reid Validation'!T$482632),'Reid Validation'!T$482633,FALSE))</f>
        <v>6.0404769532319109E-2</v>
      </c>
    </row>
    <row r="95" spans="2:20" s="29" customFormat="1">
      <c r="B95" s="301">
        <v>44075</v>
      </c>
      <c r="C95" s="294">
        <v>45</v>
      </c>
      <c r="D95" s="297">
        <v>0</v>
      </c>
      <c r="E95" s="299">
        <v>0.3</v>
      </c>
      <c r="F95" s="295">
        <v>0.06</v>
      </c>
      <c r="G95" s="294">
        <f ca="1">+IF(ISERROR(HLOOKUP($B95,INDIRECT("'Monthly Resource Report'!"&amp;'Reid Validation'!G$482631&amp;":"&amp;'Reid Validation'!G$482632),'Reid Validation'!G$482633,FALSE)),0,HLOOKUP($B95,INDIRECT("'Monthly Resource Report'!"&amp;'Reid Validation'!G$482631&amp;":"&amp;'Reid Validation'!G$482632),'Reid Validation'!G$482633,FALSE))</f>
        <v>0</v>
      </c>
      <c r="H95" s="297">
        <f ca="1">+IF(ISERROR(HLOOKUP($B95,INDIRECT("'Monthly Resource Report'!"&amp;'Reid Validation'!H$482631&amp;":"&amp;'Reid Validation'!H$482632),'Reid Validation'!H$482633,FALSE)),0,HLOOKUP($B95,INDIRECT("'Monthly Resource Report'!"&amp;'Reid Validation'!H$482631&amp;":"&amp;'Reid Validation'!H$482632),'Reid Validation'!H$482633,FALSE))</f>
        <v>0</v>
      </c>
      <c r="I95" s="317">
        <f ca="1">+IF(ISERROR(HLOOKUP($B95,INDIRECT("'Monthly Resource Report'!"&amp;'Reid Validation'!I$482631&amp;":"&amp;'Reid Validation'!I$482632),'Reid Validation'!I$482633,FALSE)),0,HLOOKUP($B95,INDIRECT("'Monthly Resource Report'!"&amp;'Reid Validation'!I$482631&amp;":"&amp;'Reid Validation'!I$482632),'Reid Validation'!I$482633,FALSE))</f>
        <v>0</v>
      </c>
      <c r="J95" s="318">
        <f ca="1">+IF(ISERROR(HLOOKUP($B95,INDIRECT("'Monthly Resource Report'!"&amp;'Reid Validation'!J$482631&amp;":"&amp;'Reid Validation'!J$482632),'Reid Validation'!J$482633,FALSE)),0,HLOOKUP($B95,INDIRECT("'Monthly Resource Report'!"&amp;'Reid Validation'!J$482631&amp;":"&amp;'Reid Validation'!J$482632),'Reid Validation'!J$482633,FALSE))</f>
        <v>0</v>
      </c>
      <c r="L95" s="301">
        <v>44075</v>
      </c>
      <c r="M95" s="294">
        <v>58</v>
      </c>
      <c r="N95" s="297">
        <v>0</v>
      </c>
      <c r="O95" s="299">
        <v>0.7</v>
      </c>
      <c r="P95" s="295">
        <v>0.06</v>
      </c>
      <c r="Q95" s="294">
        <f ca="1">+IF(ISERROR(HLOOKUP($B95,INDIRECT("'Monthly Resource Report'!"&amp;'Reid Validation'!Q$482631&amp;":"&amp;'Reid Validation'!Q$482632),'Reid Validation'!Q$482633,FALSE)),0,HLOOKUP($B95,INDIRECT("'Monthly Resource Report'!"&amp;'Reid Validation'!Q$482631&amp;":"&amp;'Reid Validation'!Q$482632),'Reid Validation'!Q$482633,FALSE))</f>
        <v>58</v>
      </c>
      <c r="R95" s="297">
        <f ca="1">+IF(ISERROR(HLOOKUP($B95,INDIRECT("'Monthly Resource Report'!"&amp;'Reid Validation'!R$482631&amp;":"&amp;'Reid Validation'!R$482632),'Reid Validation'!R$482633,FALSE)),0,HLOOKUP($B95,INDIRECT("'Monthly Resource Report'!"&amp;'Reid Validation'!R$482631&amp;":"&amp;'Reid Validation'!R$482632),'Reid Validation'!R$482633,FALSE))</f>
        <v>0</v>
      </c>
      <c r="S95" s="317">
        <f ca="1">+IF(ISERROR(HLOOKUP($B95,INDIRECT("'Monthly Resource Report'!"&amp;'Reid Validation'!S$482631&amp;":"&amp;'Reid Validation'!S$482632),'Reid Validation'!S$482633,FALSE)),0,HLOOKUP($B95,INDIRECT("'Monthly Resource Report'!"&amp;'Reid Validation'!S$482631&amp;":"&amp;'Reid Validation'!S$482632),'Reid Validation'!S$482633,FALSE))</f>
        <v>0.71172139027617864</v>
      </c>
      <c r="T95" s="318">
        <f ca="1">+IF(ISERROR(HLOOKUP($B95,INDIRECT("'Monthly Resource Report'!"&amp;'Reid Validation'!T$482631&amp;":"&amp;'Reid Validation'!T$482632),'Reid Validation'!T$482633,FALSE)),0,HLOOKUP($B95,INDIRECT("'Monthly Resource Report'!"&amp;'Reid Validation'!T$482631&amp;":"&amp;'Reid Validation'!T$482632),'Reid Validation'!T$482633,FALSE))</f>
        <v>6.0326249491398372E-2</v>
      </c>
    </row>
    <row r="96" spans="2:20" s="29" customFormat="1">
      <c r="B96" s="301">
        <v>44105</v>
      </c>
      <c r="C96" s="294">
        <v>45</v>
      </c>
      <c r="D96" s="297">
        <v>0</v>
      </c>
      <c r="E96" s="299">
        <v>0.3</v>
      </c>
      <c r="F96" s="295">
        <v>0.06</v>
      </c>
      <c r="G96" s="294">
        <f ca="1">+IF(ISERROR(HLOOKUP($B96,INDIRECT("'Monthly Resource Report'!"&amp;'Reid Validation'!G$482631&amp;":"&amp;'Reid Validation'!G$482632),'Reid Validation'!G$482633,FALSE)),0,HLOOKUP($B96,INDIRECT("'Monthly Resource Report'!"&amp;'Reid Validation'!G$482631&amp;":"&amp;'Reid Validation'!G$482632),'Reid Validation'!G$482633,FALSE))</f>
        <v>0</v>
      </c>
      <c r="H96" s="297">
        <f ca="1">+IF(ISERROR(HLOOKUP($B96,INDIRECT("'Monthly Resource Report'!"&amp;'Reid Validation'!H$482631&amp;":"&amp;'Reid Validation'!H$482632),'Reid Validation'!H$482633,FALSE)),0,HLOOKUP($B96,INDIRECT("'Monthly Resource Report'!"&amp;'Reid Validation'!H$482631&amp;":"&amp;'Reid Validation'!H$482632),'Reid Validation'!H$482633,FALSE))</f>
        <v>0</v>
      </c>
      <c r="I96" s="317">
        <f ca="1">+IF(ISERROR(HLOOKUP($B96,INDIRECT("'Monthly Resource Report'!"&amp;'Reid Validation'!I$482631&amp;":"&amp;'Reid Validation'!I$482632),'Reid Validation'!I$482633,FALSE)),0,HLOOKUP($B96,INDIRECT("'Monthly Resource Report'!"&amp;'Reid Validation'!I$482631&amp;":"&amp;'Reid Validation'!I$482632),'Reid Validation'!I$482633,FALSE))</f>
        <v>0</v>
      </c>
      <c r="J96" s="318">
        <f ca="1">+IF(ISERROR(HLOOKUP($B96,INDIRECT("'Monthly Resource Report'!"&amp;'Reid Validation'!J$482631&amp;":"&amp;'Reid Validation'!J$482632),'Reid Validation'!J$482633,FALSE)),0,HLOOKUP($B96,INDIRECT("'Monthly Resource Report'!"&amp;'Reid Validation'!J$482631&amp;":"&amp;'Reid Validation'!J$482632),'Reid Validation'!J$482633,FALSE))</f>
        <v>0</v>
      </c>
      <c r="L96" s="301">
        <v>44105</v>
      </c>
      <c r="M96" s="294">
        <v>60</v>
      </c>
      <c r="N96" s="297">
        <v>0</v>
      </c>
      <c r="O96" s="299">
        <v>0.7</v>
      </c>
      <c r="P96" s="295">
        <v>0.06</v>
      </c>
      <c r="Q96" s="294">
        <f ca="1">+IF(ISERROR(HLOOKUP($B96,INDIRECT("'Monthly Resource Report'!"&amp;'Reid Validation'!Q$482631&amp;":"&amp;'Reid Validation'!Q$482632),'Reid Validation'!Q$482633,FALSE)),0,HLOOKUP($B96,INDIRECT("'Monthly Resource Report'!"&amp;'Reid Validation'!Q$482631&amp;":"&amp;'Reid Validation'!Q$482632),'Reid Validation'!Q$482633,FALSE))</f>
        <v>60</v>
      </c>
      <c r="R96" s="297">
        <f ca="1">+IF(ISERROR(HLOOKUP($B96,INDIRECT("'Monthly Resource Report'!"&amp;'Reid Validation'!R$482631&amp;":"&amp;'Reid Validation'!R$482632),'Reid Validation'!R$482633,FALSE)),0,HLOOKUP($B96,INDIRECT("'Monthly Resource Report'!"&amp;'Reid Validation'!R$482631&amp;":"&amp;'Reid Validation'!R$482632),'Reid Validation'!R$482633,FALSE))</f>
        <v>0</v>
      </c>
      <c r="S96" s="317">
        <f ca="1">+IF(ISERROR(HLOOKUP($B96,INDIRECT("'Monthly Resource Report'!"&amp;'Reid Validation'!S$482631&amp;":"&amp;'Reid Validation'!S$482632),'Reid Validation'!S$482633,FALSE)),0,HLOOKUP($B96,INDIRECT("'Monthly Resource Report'!"&amp;'Reid Validation'!S$482631&amp;":"&amp;'Reid Validation'!S$482632),'Reid Validation'!S$482633,FALSE))</f>
        <v>0.70239112834821837</v>
      </c>
      <c r="T96" s="318">
        <f ca="1">+IF(ISERROR(HLOOKUP($B96,INDIRECT("'Monthly Resource Report'!"&amp;'Reid Validation'!T$482631&amp;":"&amp;'Reid Validation'!T$482632),'Reid Validation'!T$482633,FALSE)),0,HLOOKUP($B96,INDIRECT("'Monthly Resource Report'!"&amp;'Reid Validation'!T$482631&amp;":"&amp;'Reid Validation'!T$482632),'Reid Validation'!T$482633,FALSE))</f>
        <v>6.1613256872650742E-2</v>
      </c>
    </row>
    <row r="97" spans="2:20" s="29" customFormat="1">
      <c r="B97" s="301">
        <v>44136</v>
      </c>
      <c r="C97" s="294">
        <v>45</v>
      </c>
      <c r="D97" s="297">
        <v>0</v>
      </c>
      <c r="E97" s="299">
        <v>0.3</v>
      </c>
      <c r="F97" s="295">
        <v>0.06</v>
      </c>
      <c r="G97" s="294">
        <f ca="1">+IF(ISERROR(HLOOKUP($B97,INDIRECT("'Monthly Resource Report'!"&amp;'Reid Validation'!G$482631&amp;":"&amp;'Reid Validation'!G$482632),'Reid Validation'!G$482633,FALSE)),0,HLOOKUP($B97,INDIRECT("'Monthly Resource Report'!"&amp;'Reid Validation'!G$482631&amp;":"&amp;'Reid Validation'!G$482632),'Reid Validation'!G$482633,FALSE))</f>
        <v>0</v>
      </c>
      <c r="H97" s="297">
        <f ca="1">+IF(ISERROR(HLOOKUP($B97,INDIRECT("'Monthly Resource Report'!"&amp;'Reid Validation'!H$482631&amp;":"&amp;'Reid Validation'!H$482632),'Reid Validation'!H$482633,FALSE)),0,HLOOKUP($B97,INDIRECT("'Monthly Resource Report'!"&amp;'Reid Validation'!H$482631&amp;":"&amp;'Reid Validation'!H$482632),'Reid Validation'!H$482633,FALSE))</f>
        <v>0</v>
      </c>
      <c r="I97" s="317">
        <f ca="1">+IF(ISERROR(HLOOKUP($B97,INDIRECT("'Monthly Resource Report'!"&amp;'Reid Validation'!I$482631&amp;":"&amp;'Reid Validation'!I$482632),'Reid Validation'!I$482633,FALSE)),0,HLOOKUP($B97,INDIRECT("'Monthly Resource Report'!"&amp;'Reid Validation'!I$482631&amp;":"&amp;'Reid Validation'!I$482632),'Reid Validation'!I$482633,FALSE))</f>
        <v>0</v>
      </c>
      <c r="J97" s="318">
        <f ca="1">+IF(ISERROR(HLOOKUP($B97,INDIRECT("'Monthly Resource Report'!"&amp;'Reid Validation'!J$482631&amp;":"&amp;'Reid Validation'!J$482632),'Reid Validation'!J$482633,FALSE)),0,HLOOKUP($B97,INDIRECT("'Monthly Resource Report'!"&amp;'Reid Validation'!J$482631&amp;":"&amp;'Reid Validation'!J$482632),'Reid Validation'!J$482633,FALSE))</f>
        <v>0</v>
      </c>
      <c r="L97" s="301">
        <v>44136</v>
      </c>
      <c r="M97" s="294">
        <v>60</v>
      </c>
      <c r="N97" s="297">
        <v>0</v>
      </c>
      <c r="O97" s="299">
        <v>0.7</v>
      </c>
      <c r="P97" s="295">
        <v>0.06</v>
      </c>
      <c r="Q97" s="294">
        <f ca="1">+IF(ISERROR(HLOOKUP($B97,INDIRECT("'Monthly Resource Report'!"&amp;'Reid Validation'!Q$482631&amp;":"&amp;'Reid Validation'!Q$482632),'Reid Validation'!Q$482633,FALSE)),0,HLOOKUP($B97,INDIRECT("'Monthly Resource Report'!"&amp;'Reid Validation'!Q$482631&amp;":"&amp;'Reid Validation'!Q$482632),'Reid Validation'!Q$482633,FALSE))</f>
        <v>60</v>
      </c>
      <c r="R97" s="297">
        <f ca="1">+IF(ISERROR(HLOOKUP($B97,INDIRECT("'Monthly Resource Report'!"&amp;'Reid Validation'!R$482631&amp;":"&amp;'Reid Validation'!R$482632),'Reid Validation'!R$482633,FALSE)),0,HLOOKUP($B97,INDIRECT("'Monthly Resource Report'!"&amp;'Reid Validation'!R$482631&amp;":"&amp;'Reid Validation'!R$482632),'Reid Validation'!R$482633,FALSE))</f>
        <v>0</v>
      </c>
      <c r="S97" s="317">
        <f ca="1">+IF(ISERROR(HLOOKUP($B97,INDIRECT("'Monthly Resource Report'!"&amp;'Reid Validation'!S$482631&amp;":"&amp;'Reid Validation'!S$482632),'Reid Validation'!S$482633,FALSE)),0,HLOOKUP($B97,INDIRECT("'Monthly Resource Report'!"&amp;'Reid Validation'!S$482631&amp;":"&amp;'Reid Validation'!S$482632),'Reid Validation'!S$482633,FALSE))</f>
        <v>0.69787489121483293</v>
      </c>
      <c r="T97" s="318">
        <f ca="1">+IF(ISERROR(HLOOKUP($B97,INDIRECT("'Monthly Resource Report'!"&amp;'Reid Validation'!T$482631&amp;":"&amp;'Reid Validation'!T$482632),'Reid Validation'!T$482633,FALSE)),0,HLOOKUP($B97,INDIRECT("'Monthly Resource Report'!"&amp;'Reid Validation'!T$482631&amp;":"&amp;'Reid Validation'!T$482632),'Reid Validation'!T$482633,FALSE))</f>
        <v>6.159337101344467E-2</v>
      </c>
    </row>
    <row r="98" spans="2:20" s="29" customFormat="1">
      <c r="B98" s="301">
        <v>44166</v>
      </c>
      <c r="C98" s="294">
        <v>45</v>
      </c>
      <c r="D98" s="297">
        <v>0</v>
      </c>
      <c r="E98" s="299">
        <v>0.3</v>
      </c>
      <c r="F98" s="295">
        <v>0.06</v>
      </c>
      <c r="G98" s="294">
        <f ca="1">+IF(ISERROR(HLOOKUP($B98,INDIRECT("'Monthly Resource Report'!"&amp;'Reid Validation'!G$482631&amp;":"&amp;'Reid Validation'!G$482632),'Reid Validation'!G$482633,FALSE)),0,HLOOKUP($B98,INDIRECT("'Monthly Resource Report'!"&amp;'Reid Validation'!G$482631&amp;":"&amp;'Reid Validation'!G$482632),'Reid Validation'!G$482633,FALSE))</f>
        <v>0</v>
      </c>
      <c r="H98" s="297">
        <f ca="1">+IF(ISERROR(HLOOKUP($B98,INDIRECT("'Monthly Resource Report'!"&amp;'Reid Validation'!H$482631&amp;":"&amp;'Reid Validation'!H$482632),'Reid Validation'!H$482633,FALSE)),0,HLOOKUP($B98,INDIRECT("'Monthly Resource Report'!"&amp;'Reid Validation'!H$482631&amp;":"&amp;'Reid Validation'!H$482632),'Reid Validation'!H$482633,FALSE))</f>
        <v>0</v>
      </c>
      <c r="I98" s="317">
        <f ca="1">+IF(ISERROR(HLOOKUP($B98,INDIRECT("'Monthly Resource Report'!"&amp;'Reid Validation'!I$482631&amp;":"&amp;'Reid Validation'!I$482632),'Reid Validation'!I$482633,FALSE)),0,HLOOKUP($B98,INDIRECT("'Monthly Resource Report'!"&amp;'Reid Validation'!I$482631&amp;":"&amp;'Reid Validation'!I$482632),'Reid Validation'!I$482633,FALSE))</f>
        <v>0</v>
      </c>
      <c r="J98" s="318">
        <f ca="1">+IF(ISERROR(HLOOKUP($B98,INDIRECT("'Monthly Resource Report'!"&amp;'Reid Validation'!J$482631&amp;":"&amp;'Reid Validation'!J$482632),'Reid Validation'!J$482633,FALSE)),0,HLOOKUP($B98,INDIRECT("'Monthly Resource Report'!"&amp;'Reid Validation'!J$482631&amp;":"&amp;'Reid Validation'!J$482632),'Reid Validation'!J$482633,FALSE))</f>
        <v>0</v>
      </c>
      <c r="L98" s="301">
        <v>44166</v>
      </c>
      <c r="M98" s="294">
        <v>65</v>
      </c>
      <c r="N98" s="297">
        <v>0</v>
      </c>
      <c r="O98" s="299">
        <v>0.7</v>
      </c>
      <c r="P98" s="295">
        <v>0.06</v>
      </c>
      <c r="Q98" s="294">
        <f ca="1">+IF(ISERROR(HLOOKUP($B98,INDIRECT("'Monthly Resource Report'!"&amp;'Reid Validation'!Q$482631&amp;":"&amp;'Reid Validation'!Q$482632),'Reid Validation'!Q$482633,FALSE)),0,HLOOKUP($B98,INDIRECT("'Monthly Resource Report'!"&amp;'Reid Validation'!Q$482631&amp;":"&amp;'Reid Validation'!Q$482632),'Reid Validation'!Q$482633,FALSE))</f>
        <v>65</v>
      </c>
      <c r="R98" s="297">
        <f ca="1">+IF(ISERROR(HLOOKUP($B98,INDIRECT("'Monthly Resource Report'!"&amp;'Reid Validation'!R$482631&amp;":"&amp;'Reid Validation'!R$482632),'Reid Validation'!R$482633,FALSE)),0,HLOOKUP($B98,INDIRECT("'Monthly Resource Report'!"&amp;'Reid Validation'!R$482631&amp;":"&amp;'Reid Validation'!R$482632),'Reid Validation'!R$482633,FALSE))</f>
        <v>0</v>
      </c>
      <c r="S98" s="317">
        <f ca="1">+IF(ISERROR(HLOOKUP($B98,INDIRECT("'Monthly Resource Report'!"&amp;'Reid Validation'!S$482631&amp;":"&amp;'Reid Validation'!S$482632),'Reid Validation'!S$482633,FALSE)),0,HLOOKUP($B98,INDIRECT("'Monthly Resource Report'!"&amp;'Reid Validation'!S$482631&amp;":"&amp;'Reid Validation'!S$482632),'Reid Validation'!S$482633,FALSE))</f>
        <v>0.70996763074239033</v>
      </c>
      <c r="T98" s="318">
        <f ca="1">+IF(ISERROR(HLOOKUP($B98,INDIRECT("'Monthly Resource Report'!"&amp;'Reid Validation'!T$482631&amp;":"&amp;'Reid Validation'!T$482632),'Reid Validation'!T$482633,FALSE)),0,HLOOKUP($B98,INDIRECT("'Monthly Resource Report'!"&amp;'Reid Validation'!T$482631&amp;":"&amp;'Reid Validation'!T$482632),'Reid Validation'!T$482633,FALSE))</f>
        <v>6.0978814910389353E-2</v>
      </c>
    </row>
    <row r="99" spans="2:20" s="29" customFormat="1">
      <c r="B99" s="301">
        <v>44197</v>
      </c>
      <c r="C99" s="294">
        <v>45</v>
      </c>
      <c r="D99" s="297">
        <v>0</v>
      </c>
      <c r="E99" s="299">
        <v>0.3</v>
      </c>
      <c r="F99" s="295">
        <v>0.06</v>
      </c>
      <c r="G99" s="294">
        <f ca="1">+IF(ISERROR(HLOOKUP($B99,INDIRECT("'Monthly Resource Report'!"&amp;'Reid Validation'!G$482631&amp;":"&amp;'Reid Validation'!G$482632),'Reid Validation'!G$482633,FALSE)),0,HLOOKUP($B99,INDIRECT("'Monthly Resource Report'!"&amp;'Reid Validation'!G$482631&amp;":"&amp;'Reid Validation'!G$482632),'Reid Validation'!G$482633,FALSE))</f>
        <v>45</v>
      </c>
      <c r="H99" s="297">
        <f ca="1">+IF(ISERROR(HLOOKUP($B99,INDIRECT("'Monthly Resource Report'!"&amp;'Reid Validation'!H$482631&amp;":"&amp;'Reid Validation'!H$482632),'Reid Validation'!H$482633,FALSE)),0,HLOOKUP($B99,INDIRECT("'Monthly Resource Report'!"&amp;'Reid Validation'!H$482631&amp;":"&amp;'Reid Validation'!H$482632),'Reid Validation'!H$482633,FALSE))</f>
        <v>0</v>
      </c>
      <c r="I99" s="317">
        <f ca="1">+IF(ISERROR(HLOOKUP($B99,INDIRECT("'Monthly Resource Report'!"&amp;'Reid Validation'!I$482631&amp;":"&amp;'Reid Validation'!I$482632),'Reid Validation'!I$482633,FALSE)),0,HLOOKUP($B99,INDIRECT("'Monthly Resource Report'!"&amp;'Reid Validation'!I$482631&amp;":"&amp;'Reid Validation'!I$482632),'Reid Validation'!I$482633,FALSE))</f>
        <v>0</v>
      </c>
      <c r="J99" s="318">
        <f ca="1">+IF(ISERROR(HLOOKUP($B99,INDIRECT("'Monthly Resource Report'!"&amp;'Reid Validation'!J$482631&amp;":"&amp;'Reid Validation'!J$482632),'Reid Validation'!J$482633,FALSE)),0,HLOOKUP($B99,INDIRECT("'Monthly Resource Report'!"&amp;'Reid Validation'!J$482631&amp;":"&amp;'Reid Validation'!J$482632),'Reid Validation'!J$482633,FALSE))</f>
        <v>0</v>
      </c>
      <c r="L99" s="301">
        <v>44197</v>
      </c>
      <c r="M99" s="294">
        <v>65</v>
      </c>
      <c r="N99" s="297">
        <v>0</v>
      </c>
      <c r="O99" s="299">
        <v>0.7</v>
      </c>
      <c r="P99" s="295">
        <v>0.06</v>
      </c>
      <c r="Q99" s="294">
        <f ca="1">+IF(ISERROR(HLOOKUP($B99,INDIRECT("'Monthly Resource Report'!"&amp;'Reid Validation'!Q$482631&amp;":"&amp;'Reid Validation'!Q$482632),'Reid Validation'!Q$482633,FALSE)),0,HLOOKUP($B99,INDIRECT("'Monthly Resource Report'!"&amp;'Reid Validation'!Q$482631&amp;":"&amp;'Reid Validation'!Q$482632),'Reid Validation'!Q$482633,FALSE))</f>
        <v>65</v>
      </c>
      <c r="R99" s="297">
        <f ca="1">+IF(ISERROR(HLOOKUP($B99,INDIRECT("'Monthly Resource Report'!"&amp;'Reid Validation'!R$482631&amp;":"&amp;'Reid Validation'!R$482632),'Reid Validation'!R$482633,FALSE)),0,HLOOKUP($B99,INDIRECT("'Monthly Resource Report'!"&amp;'Reid Validation'!R$482631&amp;":"&amp;'Reid Validation'!R$482632),'Reid Validation'!R$482633,FALSE))</f>
        <v>0</v>
      </c>
      <c r="S99" s="317">
        <f ca="1">+IF(ISERROR(HLOOKUP($B99,INDIRECT("'Monthly Resource Report'!"&amp;'Reid Validation'!S$482631&amp;":"&amp;'Reid Validation'!S$482632),'Reid Validation'!S$482633,FALSE)),0,HLOOKUP($B99,INDIRECT("'Monthly Resource Report'!"&amp;'Reid Validation'!S$482631&amp;":"&amp;'Reid Validation'!S$482632),'Reid Validation'!S$482633,FALSE))</f>
        <v>0.70720798233255566</v>
      </c>
      <c r="T99" s="318">
        <f ca="1">+IF(ISERROR(HLOOKUP($B99,INDIRECT("'Monthly Resource Report'!"&amp;'Reid Validation'!T$482631&amp;":"&amp;'Reid Validation'!T$482632),'Reid Validation'!T$482633,FALSE)),0,HLOOKUP($B99,INDIRECT("'Monthly Resource Report'!"&amp;'Reid Validation'!T$482631&amp;":"&amp;'Reid Validation'!T$482632),'Reid Validation'!T$482633,FALSE))</f>
        <v>6.0469353198775631E-2</v>
      </c>
    </row>
    <row r="100" spans="2:20" s="29" customFormat="1">
      <c r="B100" s="301">
        <v>44228</v>
      </c>
      <c r="C100" s="294">
        <v>45</v>
      </c>
      <c r="D100" s="297">
        <v>0</v>
      </c>
      <c r="E100" s="299">
        <v>0.3</v>
      </c>
      <c r="F100" s="295">
        <v>0.06</v>
      </c>
      <c r="G100" s="294">
        <f ca="1">+IF(ISERROR(HLOOKUP($B100,INDIRECT("'Monthly Resource Report'!"&amp;'Reid Validation'!G$482631&amp;":"&amp;'Reid Validation'!G$482632),'Reid Validation'!G$482633,FALSE)),0,HLOOKUP($B100,INDIRECT("'Monthly Resource Report'!"&amp;'Reid Validation'!G$482631&amp;":"&amp;'Reid Validation'!G$482632),'Reid Validation'!G$482633,FALSE))</f>
        <v>45</v>
      </c>
      <c r="H100" s="297">
        <f ca="1">+IF(ISERROR(HLOOKUP($B100,INDIRECT("'Monthly Resource Report'!"&amp;'Reid Validation'!H$482631&amp;":"&amp;'Reid Validation'!H$482632),'Reid Validation'!H$482633,FALSE)),0,HLOOKUP($B100,INDIRECT("'Monthly Resource Report'!"&amp;'Reid Validation'!H$482631&amp;":"&amp;'Reid Validation'!H$482632),'Reid Validation'!H$482633,FALSE))</f>
        <v>0</v>
      </c>
      <c r="I100" s="317">
        <f ca="1">+IF(ISERROR(HLOOKUP($B100,INDIRECT("'Monthly Resource Report'!"&amp;'Reid Validation'!I$482631&amp;":"&amp;'Reid Validation'!I$482632),'Reid Validation'!I$482633,FALSE)),0,HLOOKUP($B100,INDIRECT("'Monthly Resource Report'!"&amp;'Reid Validation'!I$482631&amp;":"&amp;'Reid Validation'!I$482632),'Reid Validation'!I$482633,FALSE))</f>
        <v>0</v>
      </c>
      <c r="J100" s="318">
        <f ca="1">+IF(ISERROR(HLOOKUP($B100,INDIRECT("'Monthly Resource Report'!"&amp;'Reid Validation'!J$482631&amp;":"&amp;'Reid Validation'!J$482632),'Reid Validation'!J$482633,FALSE)),0,HLOOKUP($B100,INDIRECT("'Monthly Resource Report'!"&amp;'Reid Validation'!J$482631&amp;":"&amp;'Reid Validation'!J$482632),'Reid Validation'!J$482633,FALSE))</f>
        <v>0</v>
      </c>
      <c r="L100" s="301">
        <v>44228</v>
      </c>
      <c r="M100" s="294">
        <v>65</v>
      </c>
      <c r="N100" s="297">
        <v>0</v>
      </c>
      <c r="O100" s="299">
        <v>0.7</v>
      </c>
      <c r="P100" s="295">
        <v>0.06</v>
      </c>
      <c r="Q100" s="294">
        <f ca="1">+IF(ISERROR(HLOOKUP($B100,INDIRECT("'Monthly Resource Report'!"&amp;'Reid Validation'!Q$482631&amp;":"&amp;'Reid Validation'!Q$482632),'Reid Validation'!Q$482633,FALSE)),0,HLOOKUP($B100,INDIRECT("'Monthly Resource Report'!"&amp;'Reid Validation'!Q$482631&amp;":"&amp;'Reid Validation'!Q$482632),'Reid Validation'!Q$482633,FALSE))</f>
        <v>65</v>
      </c>
      <c r="R100" s="297">
        <f ca="1">+IF(ISERROR(HLOOKUP($B100,INDIRECT("'Monthly Resource Report'!"&amp;'Reid Validation'!R$482631&amp;":"&amp;'Reid Validation'!R$482632),'Reid Validation'!R$482633,FALSE)),0,HLOOKUP($B100,INDIRECT("'Monthly Resource Report'!"&amp;'Reid Validation'!R$482631&amp;":"&amp;'Reid Validation'!R$482632),'Reid Validation'!R$482633,FALSE))</f>
        <v>0</v>
      </c>
      <c r="S100" s="317">
        <f ca="1">+IF(ISERROR(HLOOKUP($B100,INDIRECT("'Monthly Resource Report'!"&amp;'Reid Validation'!S$482631&amp;":"&amp;'Reid Validation'!S$482632),'Reid Validation'!S$482633,FALSE)),0,HLOOKUP($B100,INDIRECT("'Monthly Resource Report'!"&amp;'Reid Validation'!S$482631&amp;":"&amp;'Reid Validation'!S$482632),'Reid Validation'!S$482633,FALSE))</f>
        <v>0.70684317601870617</v>
      </c>
      <c r="T100" s="318">
        <f ca="1">+IF(ISERROR(HLOOKUP($B100,INDIRECT("'Monthly Resource Report'!"&amp;'Reid Validation'!T$482631&amp;":"&amp;'Reid Validation'!T$482632),'Reid Validation'!T$482633,FALSE)),0,HLOOKUP($B100,INDIRECT("'Monthly Resource Report'!"&amp;'Reid Validation'!T$482631&amp;":"&amp;'Reid Validation'!T$482632),'Reid Validation'!T$482633,FALSE))</f>
        <v>6.0689203531829369E-2</v>
      </c>
    </row>
    <row r="101" spans="2:20" s="29" customFormat="1">
      <c r="B101" s="301">
        <v>44256</v>
      </c>
      <c r="C101" s="294">
        <v>45</v>
      </c>
      <c r="D101" s="297">
        <v>0</v>
      </c>
      <c r="E101" s="299">
        <v>0.3</v>
      </c>
      <c r="F101" s="295">
        <v>0.06</v>
      </c>
      <c r="G101" s="294">
        <f ca="1">+IF(ISERROR(HLOOKUP($B101,INDIRECT("'Monthly Resource Report'!"&amp;'Reid Validation'!G$482631&amp;":"&amp;'Reid Validation'!G$482632),'Reid Validation'!G$482633,FALSE)),0,HLOOKUP($B101,INDIRECT("'Monthly Resource Report'!"&amp;'Reid Validation'!G$482631&amp;":"&amp;'Reid Validation'!G$482632),'Reid Validation'!G$482633,FALSE))</f>
        <v>0</v>
      </c>
      <c r="H101" s="297">
        <f ca="1">+IF(ISERROR(HLOOKUP($B101,INDIRECT("'Monthly Resource Report'!"&amp;'Reid Validation'!H$482631&amp;":"&amp;'Reid Validation'!H$482632),'Reid Validation'!H$482633,FALSE)),0,HLOOKUP($B101,INDIRECT("'Monthly Resource Report'!"&amp;'Reid Validation'!H$482631&amp;":"&amp;'Reid Validation'!H$482632),'Reid Validation'!H$482633,FALSE))</f>
        <v>0</v>
      </c>
      <c r="I101" s="317">
        <f ca="1">+IF(ISERROR(HLOOKUP($B101,INDIRECT("'Monthly Resource Report'!"&amp;'Reid Validation'!I$482631&amp;":"&amp;'Reid Validation'!I$482632),'Reid Validation'!I$482633,FALSE)),0,HLOOKUP($B101,INDIRECT("'Monthly Resource Report'!"&amp;'Reid Validation'!I$482631&amp;":"&amp;'Reid Validation'!I$482632),'Reid Validation'!I$482633,FALSE))</f>
        <v>0</v>
      </c>
      <c r="J101" s="318">
        <f ca="1">+IF(ISERROR(HLOOKUP($B101,INDIRECT("'Monthly Resource Report'!"&amp;'Reid Validation'!J$482631&amp;":"&amp;'Reid Validation'!J$482632),'Reid Validation'!J$482633,FALSE)),0,HLOOKUP($B101,INDIRECT("'Monthly Resource Report'!"&amp;'Reid Validation'!J$482631&amp;":"&amp;'Reid Validation'!J$482632),'Reid Validation'!J$482633,FALSE))</f>
        <v>0</v>
      </c>
      <c r="L101" s="301">
        <v>44256</v>
      </c>
      <c r="M101" s="294">
        <v>65</v>
      </c>
      <c r="N101" s="297">
        <v>0</v>
      </c>
      <c r="O101" s="299">
        <v>0.7</v>
      </c>
      <c r="P101" s="295">
        <v>0.06</v>
      </c>
      <c r="Q101" s="294">
        <f ca="1">+IF(ISERROR(HLOOKUP($B101,INDIRECT("'Monthly Resource Report'!"&amp;'Reid Validation'!Q$482631&amp;":"&amp;'Reid Validation'!Q$482632),'Reid Validation'!Q$482633,FALSE)),0,HLOOKUP($B101,INDIRECT("'Monthly Resource Report'!"&amp;'Reid Validation'!Q$482631&amp;":"&amp;'Reid Validation'!Q$482632),'Reid Validation'!Q$482633,FALSE))</f>
        <v>65</v>
      </c>
      <c r="R101" s="297">
        <f ca="1">+IF(ISERROR(HLOOKUP($B101,INDIRECT("'Monthly Resource Report'!"&amp;'Reid Validation'!R$482631&amp;":"&amp;'Reid Validation'!R$482632),'Reid Validation'!R$482633,FALSE)),0,HLOOKUP($B101,INDIRECT("'Monthly Resource Report'!"&amp;'Reid Validation'!R$482631&amp;":"&amp;'Reid Validation'!R$482632),'Reid Validation'!R$482633,FALSE))</f>
        <v>0</v>
      </c>
      <c r="S101" s="317">
        <f ca="1">+IF(ISERROR(HLOOKUP($B101,INDIRECT("'Monthly Resource Report'!"&amp;'Reid Validation'!S$482631&amp;":"&amp;'Reid Validation'!S$482632),'Reid Validation'!S$482633,FALSE)),0,HLOOKUP($B101,INDIRECT("'Monthly Resource Report'!"&amp;'Reid Validation'!S$482631&amp;":"&amp;'Reid Validation'!S$482632),'Reid Validation'!S$482633,FALSE))</f>
        <v>0.70948226266831826</v>
      </c>
      <c r="T101" s="318">
        <f ca="1">+IF(ISERROR(HLOOKUP($B101,INDIRECT("'Monthly Resource Report'!"&amp;'Reid Validation'!T$482631&amp;":"&amp;'Reid Validation'!T$482632),'Reid Validation'!T$482633,FALSE)),0,HLOOKUP($B101,INDIRECT("'Monthly Resource Report'!"&amp;'Reid Validation'!T$482631&amp;":"&amp;'Reid Validation'!T$482632),'Reid Validation'!T$482633,FALSE))</f>
        <v>6.0839715411619581E-2</v>
      </c>
    </row>
    <row r="102" spans="2:20" s="29" customFormat="1">
      <c r="B102" s="301">
        <v>44287</v>
      </c>
      <c r="C102" s="294">
        <v>45</v>
      </c>
      <c r="D102" s="297">
        <v>0</v>
      </c>
      <c r="E102" s="299">
        <v>0.3</v>
      </c>
      <c r="F102" s="295">
        <v>0.06</v>
      </c>
      <c r="G102" s="294">
        <f ca="1">+IF(ISERROR(HLOOKUP($B102,INDIRECT("'Monthly Resource Report'!"&amp;'Reid Validation'!G$482631&amp;":"&amp;'Reid Validation'!G$482632),'Reid Validation'!G$482633,FALSE)),0,HLOOKUP($B102,INDIRECT("'Monthly Resource Report'!"&amp;'Reid Validation'!G$482631&amp;":"&amp;'Reid Validation'!G$482632),'Reid Validation'!G$482633,FALSE))</f>
        <v>0</v>
      </c>
      <c r="H102" s="297">
        <f ca="1">+IF(ISERROR(HLOOKUP($B102,INDIRECT("'Monthly Resource Report'!"&amp;'Reid Validation'!H$482631&amp;":"&amp;'Reid Validation'!H$482632),'Reid Validation'!H$482633,FALSE)),0,HLOOKUP($B102,INDIRECT("'Monthly Resource Report'!"&amp;'Reid Validation'!H$482631&amp;":"&amp;'Reid Validation'!H$482632),'Reid Validation'!H$482633,FALSE))</f>
        <v>0</v>
      </c>
      <c r="I102" s="317">
        <f ca="1">+IF(ISERROR(HLOOKUP($B102,INDIRECT("'Monthly Resource Report'!"&amp;'Reid Validation'!I$482631&amp;":"&amp;'Reid Validation'!I$482632),'Reid Validation'!I$482633,FALSE)),0,HLOOKUP($B102,INDIRECT("'Monthly Resource Report'!"&amp;'Reid Validation'!I$482631&amp;":"&amp;'Reid Validation'!I$482632),'Reid Validation'!I$482633,FALSE))</f>
        <v>0</v>
      </c>
      <c r="J102" s="318">
        <f ca="1">+IF(ISERROR(HLOOKUP($B102,INDIRECT("'Monthly Resource Report'!"&amp;'Reid Validation'!J$482631&amp;":"&amp;'Reid Validation'!J$482632),'Reid Validation'!J$482633,FALSE)),0,HLOOKUP($B102,INDIRECT("'Monthly Resource Report'!"&amp;'Reid Validation'!J$482631&amp;":"&amp;'Reid Validation'!J$482632),'Reid Validation'!J$482633,FALSE))</f>
        <v>0</v>
      </c>
      <c r="L102" s="301">
        <v>44287</v>
      </c>
      <c r="M102" s="294">
        <v>65</v>
      </c>
      <c r="N102" s="297">
        <v>0</v>
      </c>
      <c r="O102" s="299">
        <v>0.7</v>
      </c>
      <c r="P102" s="295">
        <v>0.06</v>
      </c>
      <c r="Q102" s="294">
        <f ca="1">+IF(ISERROR(HLOOKUP($B102,INDIRECT("'Monthly Resource Report'!"&amp;'Reid Validation'!Q$482631&amp;":"&amp;'Reid Validation'!Q$482632),'Reid Validation'!Q$482633,FALSE)),0,HLOOKUP($B102,INDIRECT("'Monthly Resource Report'!"&amp;'Reid Validation'!Q$482631&amp;":"&amp;'Reid Validation'!Q$482632),'Reid Validation'!Q$482633,FALSE))</f>
        <v>65</v>
      </c>
      <c r="R102" s="297">
        <f ca="1">+IF(ISERROR(HLOOKUP($B102,INDIRECT("'Monthly Resource Report'!"&amp;'Reid Validation'!R$482631&amp;":"&amp;'Reid Validation'!R$482632),'Reid Validation'!R$482633,FALSE)),0,HLOOKUP($B102,INDIRECT("'Monthly Resource Report'!"&amp;'Reid Validation'!R$482631&amp;":"&amp;'Reid Validation'!R$482632),'Reid Validation'!R$482633,FALSE))</f>
        <v>0</v>
      </c>
      <c r="S102" s="317">
        <f ca="1">+IF(ISERROR(HLOOKUP($B102,INDIRECT("'Monthly Resource Report'!"&amp;'Reid Validation'!S$482631&amp;":"&amp;'Reid Validation'!S$482632),'Reid Validation'!S$482633,FALSE)),0,HLOOKUP($B102,INDIRECT("'Monthly Resource Report'!"&amp;'Reid Validation'!S$482631&amp;":"&amp;'Reid Validation'!S$482632),'Reid Validation'!S$482633,FALSE))</f>
        <v>0.70675780623315299</v>
      </c>
      <c r="T102" s="318">
        <f ca="1">+IF(ISERROR(HLOOKUP($B102,INDIRECT("'Monthly Resource Report'!"&amp;'Reid Validation'!T$482631&amp;":"&amp;'Reid Validation'!T$482632),'Reid Validation'!T$482633,FALSE)),0,HLOOKUP($B102,INDIRECT("'Monthly Resource Report'!"&amp;'Reid Validation'!T$482631&amp;":"&amp;'Reid Validation'!T$482632),'Reid Validation'!T$482633,FALSE))</f>
        <v>6.0471256148291158E-2</v>
      </c>
    </row>
    <row r="103" spans="2:20" s="29" customFormat="1">
      <c r="B103" s="301">
        <v>44317</v>
      </c>
      <c r="C103" s="294">
        <v>45</v>
      </c>
      <c r="D103" s="297">
        <v>0</v>
      </c>
      <c r="E103" s="299">
        <v>0.3</v>
      </c>
      <c r="F103" s="295">
        <v>0.06</v>
      </c>
      <c r="G103" s="294">
        <f ca="1">+IF(ISERROR(HLOOKUP($B103,INDIRECT("'Monthly Resource Report'!"&amp;'Reid Validation'!G$482631&amp;":"&amp;'Reid Validation'!G$482632),'Reid Validation'!G$482633,FALSE)),0,HLOOKUP($B103,INDIRECT("'Monthly Resource Report'!"&amp;'Reid Validation'!G$482631&amp;":"&amp;'Reid Validation'!G$482632),'Reid Validation'!G$482633,FALSE))</f>
        <v>0</v>
      </c>
      <c r="H103" s="297">
        <f ca="1">+IF(ISERROR(HLOOKUP($B103,INDIRECT("'Monthly Resource Report'!"&amp;'Reid Validation'!H$482631&amp;":"&amp;'Reid Validation'!H$482632),'Reid Validation'!H$482633,FALSE)),0,HLOOKUP($B103,INDIRECT("'Monthly Resource Report'!"&amp;'Reid Validation'!H$482631&amp;":"&amp;'Reid Validation'!H$482632),'Reid Validation'!H$482633,FALSE))</f>
        <v>0</v>
      </c>
      <c r="I103" s="317">
        <f ca="1">+IF(ISERROR(HLOOKUP($B103,INDIRECT("'Monthly Resource Report'!"&amp;'Reid Validation'!I$482631&amp;":"&amp;'Reid Validation'!I$482632),'Reid Validation'!I$482633,FALSE)),0,HLOOKUP($B103,INDIRECT("'Monthly Resource Report'!"&amp;'Reid Validation'!I$482631&amp;":"&amp;'Reid Validation'!I$482632),'Reid Validation'!I$482633,FALSE))</f>
        <v>0</v>
      </c>
      <c r="J103" s="318">
        <f ca="1">+IF(ISERROR(HLOOKUP($B103,INDIRECT("'Monthly Resource Report'!"&amp;'Reid Validation'!J$482631&amp;":"&amp;'Reid Validation'!J$482632),'Reid Validation'!J$482633,FALSE)),0,HLOOKUP($B103,INDIRECT("'Monthly Resource Report'!"&amp;'Reid Validation'!J$482631&amp;":"&amp;'Reid Validation'!J$482632),'Reid Validation'!J$482633,FALSE))</f>
        <v>0</v>
      </c>
      <c r="L103" s="301">
        <v>44317</v>
      </c>
      <c r="M103" s="294">
        <v>60</v>
      </c>
      <c r="N103" s="297">
        <v>0</v>
      </c>
      <c r="O103" s="299">
        <v>0.7</v>
      </c>
      <c r="P103" s="295">
        <v>0.06</v>
      </c>
      <c r="Q103" s="294">
        <f ca="1">+IF(ISERROR(HLOOKUP($B103,INDIRECT("'Monthly Resource Report'!"&amp;'Reid Validation'!Q$482631&amp;":"&amp;'Reid Validation'!Q$482632),'Reid Validation'!Q$482633,FALSE)),0,HLOOKUP($B103,INDIRECT("'Monthly Resource Report'!"&amp;'Reid Validation'!Q$482631&amp;":"&amp;'Reid Validation'!Q$482632),'Reid Validation'!Q$482633,FALSE))</f>
        <v>60</v>
      </c>
      <c r="R103" s="297">
        <f ca="1">+IF(ISERROR(HLOOKUP($B103,INDIRECT("'Monthly Resource Report'!"&amp;'Reid Validation'!R$482631&amp;":"&amp;'Reid Validation'!R$482632),'Reid Validation'!R$482633,FALSE)),0,HLOOKUP($B103,INDIRECT("'Monthly Resource Report'!"&amp;'Reid Validation'!R$482631&amp;":"&amp;'Reid Validation'!R$482632),'Reid Validation'!R$482633,FALSE))</f>
        <v>0</v>
      </c>
      <c r="S103" s="317">
        <f ca="1">+IF(ISERROR(HLOOKUP($B103,INDIRECT("'Monthly Resource Report'!"&amp;'Reid Validation'!S$482631&amp;":"&amp;'Reid Validation'!S$482632),'Reid Validation'!S$482633,FALSE)),0,HLOOKUP($B103,INDIRECT("'Monthly Resource Report'!"&amp;'Reid Validation'!S$482631&amp;":"&amp;'Reid Validation'!S$482632),'Reid Validation'!S$482633,FALSE))</f>
        <v>0.70081207643517951</v>
      </c>
      <c r="T103" s="318">
        <f ca="1">+IF(ISERROR(HLOOKUP($B103,INDIRECT("'Monthly Resource Report'!"&amp;'Reid Validation'!T$482631&amp;":"&amp;'Reid Validation'!T$482632),'Reid Validation'!T$482633,FALSE)),0,HLOOKUP($B103,INDIRECT("'Monthly Resource Report'!"&amp;'Reid Validation'!T$482631&amp;":"&amp;'Reid Validation'!T$482632),'Reid Validation'!T$482633,FALSE))</f>
        <v>6.034530621174275E-2</v>
      </c>
    </row>
    <row r="104" spans="2:20" s="29" customFormat="1">
      <c r="B104" s="301">
        <v>44348</v>
      </c>
      <c r="C104" s="294">
        <v>45</v>
      </c>
      <c r="D104" s="297">
        <v>0</v>
      </c>
      <c r="E104" s="299">
        <v>0.3</v>
      </c>
      <c r="F104" s="295">
        <v>0.06</v>
      </c>
      <c r="G104" s="294">
        <f ca="1">+IF(ISERROR(HLOOKUP($B104,INDIRECT("'Monthly Resource Report'!"&amp;'Reid Validation'!G$482631&amp;":"&amp;'Reid Validation'!G$482632),'Reid Validation'!G$482633,FALSE)),0,HLOOKUP($B104,INDIRECT("'Monthly Resource Report'!"&amp;'Reid Validation'!G$482631&amp;":"&amp;'Reid Validation'!G$482632),'Reid Validation'!G$482633,FALSE))</f>
        <v>0</v>
      </c>
      <c r="H104" s="297">
        <f ca="1">+IF(ISERROR(HLOOKUP($B104,INDIRECT("'Monthly Resource Report'!"&amp;'Reid Validation'!H$482631&amp;":"&amp;'Reid Validation'!H$482632),'Reid Validation'!H$482633,FALSE)),0,HLOOKUP($B104,INDIRECT("'Monthly Resource Report'!"&amp;'Reid Validation'!H$482631&amp;":"&amp;'Reid Validation'!H$482632),'Reid Validation'!H$482633,FALSE))</f>
        <v>0</v>
      </c>
      <c r="I104" s="317">
        <f ca="1">+IF(ISERROR(HLOOKUP($B104,INDIRECT("'Monthly Resource Report'!"&amp;'Reid Validation'!I$482631&amp;":"&amp;'Reid Validation'!I$482632),'Reid Validation'!I$482633,FALSE)),0,HLOOKUP($B104,INDIRECT("'Monthly Resource Report'!"&amp;'Reid Validation'!I$482631&amp;":"&amp;'Reid Validation'!I$482632),'Reid Validation'!I$482633,FALSE))</f>
        <v>0</v>
      </c>
      <c r="J104" s="318">
        <f ca="1">+IF(ISERROR(HLOOKUP($B104,INDIRECT("'Monthly Resource Report'!"&amp;'Reid Validation'!J$482631&amp;":"&amp;'Reid Validation'!J$482632),'Reid Validation'!J$482633,FALSE)),0,HLOOKUP($B104,INDIRECT("'Monthly Resource Report'!"&amp;'Reid Validation'!J$482631&amp;":"&amp;'Reid Validation'!J$482632),'Reid Validation'!J$482633,FALSE))</f>
        <v>0</v>
      </c>
      <c r="L104" s="301">
        <v>44348</v>
      </c>
      <c r="M104" s="294">
        <v>60</v>
      </c>
      <c r="N104" s="297">
        <v>0</v>
      </c>
      <c r="O104" s="299">
        <v>0.7</v>
      </c>
      <c r="P104" s="295">
        <v>0.06</v>
      </c>
      <c r="Q104" s="294">
        <f ca="1">+IF(ISERROR(HLOOKUP($B104,INDIRECT("'Monthly Resource Report'!"&amp;'Reid Validation'!Q$482631&amp;":"&amp;'Reid Validation'!Q$482632),'Reid Validation'!Q$482633,FALSE)),0,HLOOKUP($B104,INDIRECT("'Monthly Resource Report'!"&amp;'Reid Validation'!Q$482631&amp;":"&amp;'Reid Validation'!Q$482632),'Reid Validation'!Q$482633,FALSE))</f>
        <v>60</v>
      </c>
      <c r="R104" s="297">
        <f ca="1">+IF(ISERROR(HLOOKUP($B104,INDIRECT("'Monthly Resource Report'!"&amp;'Reid Validation'!R$482631&amp;":"&amp;'Reid Validation'!R$482632),'Reid Validation'!R$482633,FALSE)),0,HLOOKUP($B104,INDIRECT("'Monthly Resource Report'!"&amp;'Reid Validation'!R$482631&amp;":"&amp;'Reid Validation'!R$482632),'Reid Validation'!R$482633,FALSE))</f>
        <v>0</v>
      </c>
      <c r="S104" s="317">
        <f ca="1">+IF(ISERROR(HLOOKUP($B104,INDIRECT("'Monthly Resource Report'!"&amp;'Reid Validation'!S$482631&amp;":"&amp;'Reid Validation'!S$482632),'Reid Validation'!S$482633,FALSE)),0,HLOOKUP($B104,INDIRECT("'Monthly Resource Report'!"&amp;'Reid Validation'!S$482631&amp;":"&amp;'Reid Validation'!S$482632),'Reid Validation'!S$482633,FALSE))</f>
        <v>0.70905008778086054</v>
      </c>
      <c r="T104" s="318">
        <f ca="1">+IF(ISERROR(HLOOKUP($B104,INDIRECT("'Monthly Resource Report'!"&amp;'Reid Validation'!T$482631&amp;":"&amp;'Reid Validation'!T$482632),'Reid Validation'!T$482633,FALSE)),0,HLOOKUP($B104,INDIRECT("'Monthly Resource Report'!"&amp;'Reid Validation'!T$482631&amp;":"&amp;'Reid Validation'!T$482632),'Reid Validation'!T$482633,FALSE))</f>
        <v>6.0332462898695587E-2</v>
      </c>
    </row>
    <row r="105" spans="2:20" s="29" customFormat="1">
      <c r="B105" s="301">
        <v>44378</v>
      </c>
      <c r="C105" s="294">
        <v>45</v>
      </c>
      <c r="D105" s="297">
        <v>0</v>
      </c>
      <c r="E105" s="299">
        <v>0.3</v>
      </c>
      <c r="F105" s="295">
        <v>0.06</v>
      </c>
      <c r="G105" s="294">
        <f ca="1">+IF(ISERROR(HLOOKUP($B105,INDIRECT("'Monthly Resource Report'!"&amp;'Reid Validation'!G$482631&amp;":"&amp;'Reid Validation'!G$482632),'Reid Validation'!G$482633,FALSE)),0,HLOOKUP($B105,INDIRECT("'Monthly Resource Report'!"&amp;'Reid Validation'!G$482631&amp;":"&amp;'Reid Validation'!G$482632),'Reid Validation'!G$482633,FALSE))</f>
        <v>45</v>
      </c>
      <c r="H105" s="297">
        <f ca="1">+IF(ISERROR(HLOOKUP($B105,INDIRECT("'Monthly Resource Report'!"&amp;'Reid Validation'!H$482631&amp;":"&amp;'Reid Validation'!H$482632),'Reid Validation'!H$482633,FALSE)),0,HLOOKUP($B105,INDIRECT("'Monthly Resource Report'!"&amp;'Reid Validation'!H$482631&amp;":"&amp;'Reid Validation'!H$482632),'Reid Validation'!H$482633,FALSE))</f>
        <v>0</v>
      </c>
      <c r="I105" s="317">
        <f ca="1">+IF(ISERROR(HLOOKUP($B105,INDIRECT("'Monthly Resource Report'!"&amp;'Reid Validation'!I$482631&amp;":"&amp;'Reid Validation'!I$482632),'Reid Validation'!I$482633,FALSE)),0,HLOOKUP($B105,INDIRECT("'Monthly Resource Report'!"&amp;'Reid Validation'!I$482631&amp;":"&amp;'Reid Validation'!I$482632),'Reid Validation'!I$482633,FALSE))</f>
        <v>0.29435513686981468</v>
      </c>
      <c r="J105" s="318">
        <f ca="1">+IF(ISERROR(HLOOKUP($B105,INDIRECT("'Monthly Resource Report'!"&amp;'Reid Validation'!J$482631&amp;":"&amp;'Reid Validation'!J$482632),'Reid Validation'!J$482633,FALSE)),0,HLOOKUP($B105,INDIRECT("'Monthly Resource Report'!"&amp;'Reid Validation'!J$482631&amp;":"&amp;'Reid Validation'!J$482632),'Reid Validation'!J$482633,FALSE))</f>
        <v>6.246764962510537E-2</v>
      </c>
      <c r="L105" s="301">
        <v>44378</v>
      </c>
      <c r="M105" s="294">
        <v>58</v>
      </c>
      <c r="N105" s="297">
        <v>0</v>
      </c>
      <c r="O105" s="299">
        <v>0.7</v>
      </c>
      <c r="P105" s="295">
        <v>0.06</v>
      </c>
      <c r="Q105" s="294">
        <f ca="1">+IF(ISERROR(HLOOKUP($B105,INDIRECT("'Monthly Resource Report'!"&amp;'Reid Validation'!Q$482631&amp;":"&amp;'Reid Validation'!Q$482632),'Reid Validation'!Q$482633,FALSE)),0,HLOOKUP($B105,INDIRECT("'Monthly Resource Report'!"&amp;'Reid Validation'!Q$482631&amp;":"&amp;'Reid Validation'!Q$482632),'Reid Validation'!Q$482633,FALSE))</f>
        <v>58</v>
      </c>
      <c r="R105" s="297">
        <f ca="1">+IF(ISERROR(HLOOKUP($B105,INDIRECT("'Monthly Resource Report'!"&amp;'Reid Validation'!R$482631&amp;":"&amp;'Reid Validation'!R$482632),'Reid Validation'!R$482633,FALSE)),0,HLOOKUP($B105,INDIRECT("'Monthly Resource Report'!"&amp;'Reid Validation'!R$482631&amp;":"&amp;'Reid Validation'!R$482632),'Reid Validation'!R$482633,FALSE))</f>
        <v>0</v>
      </c>
      <c r="S105" s="317">
        <f ca="1">+IF(ISERROR(HLOOKUP($B105,INDIRECT("'Monthly Resource Report'!"&amp;'Reid Validation'!S$482631&amp;":"&amp;'Reid Validation'!S$482632),'Reid Validation'!S$482633,FALSE)),0,HLOOKUP($B105,INDIRECT("'Monthly Resource Report'!"&amp;'Reid Validation'!S$482631&amp;":"&amp;'Reid Validation'!S$482632),'Reid Validation'!S$482633,FALSE))</f>
        <v>0.71832375187220465</v>
      </c>
      <c r="T105" s="318">
        <f ca="1">+IF(ISERROR(HLOOKUP($B105,INDIRECT("'Monthly Resource Report'!"&amp;'Reid Validation'!T$482631&amp;":"&amp;'Reid Validation'!T$482632),'Reid Validation'!T$482633,FALSE)),0,HLOOKUP($B105,INDIRECT("'Monthly Resource Report'!"&amp;'Reid Validation'!T$482631&amp;":"&amp;'Reid Validation'!T$482632),'Reid Validation'!T$482633,FALSE))</f>
        <v>6.0284731020963489E-2</v>
      </c>
    </row>
    <row r="106" spans="2:20" s="29" customFormat="1">
      <c r="B106" s="301">
        <v>44409</v>
      </c>
      <c r="C106" s="294">
        <v>45</v>
      </c>
      <c r="D106" s="297">
        <v>0</v>
      </c>
      <c r="E106" s="299">
        <v>0.3</v>
      </c>
      <c r="F106" s="295">
        <v>0.06</v>
      </c>
      <c r="G106" s="294">
        <f ca="1">+IF(ISERROR(HLOOKUP($B106,INDIRECT("'Monthly Resource Report'!"&amp;'Reid Validation'!G$482631&amp;":"&amp;'Reid Validation'!G$482632),'Reid Validation'!G$482633,FALSE)),0,HLOOKUP($B106,INDIRECT("'Monthly Resource Report'!"&amp;'Reid Validation'!G$482631&amp;":"&amp;'Reid Validation'!G$482632),'Reid Validation'!G$482633,FALSE))</f>
        <v>45</v>
      </c>
      <c r="H106" s="297">
        <f ca="1">+IF(ISERROR(HLOOKUP($B106,INDIRECT("'Monthly Resource Report'!"&amp;'Reid Validation'!H$482631&amp;":"&amp;'Reid Validation'!H$482632),'Reid Validation'!H$482633,FALSE)),0,HLOOKUP($B106,INDIRECT("'Monthly Resource Report'!"&amp;'Reid Validation'!H$482631&amp;":"&amp;'Reid Validation'!H$482632),'Reid Validation'!H$482633,FALSE))</f>
        <v>0</v>
      </c>
      <c r="I106" s="317">
        <f ca="1">+IF(ISERROR(HLOOKUP($B106,INDIRECT("'Monthly Resource Report'!"&amp;'Reid Validation'!I$482631&amp;":"&amp;'Reid Validation'!I$482632),'Reid Validation'!I$482633,FALSE)),0,HLOOKUP($B106,INDIRECT("'Monthly Resource Report'!"&amp;'Reid Validation'!I$482631&amp;":"&amp;'Reid Validation'!I$482632),'Reid Validation'!I$482633,FALSE))</f>
        <v>0.29417305855529541</v>
      </c>
      <c r="J106" s="318">
        <f ca="1">+IF(ISERROR(HLOOKUP($B106,INDIRECT("'Monthly Resource Report'!"&amp;'Reid Validation'!J$482631&amp;":"&amp;'Reid Validation'!J$482632),'Reid Validation'!J$482633,FALSE)),0,HLOOKUP($B106,INDIRECT("'Monthly Resource Report'!"&amp;'Reid Validation'!J$482631&amp;":"&amp;'Reid Validation'!J$482632),'Reid Validation'!J$482633,FALSE))</f>
        <v>6.2092232829288864E-2</v>
      </c>
      <c r="L106" s="301">
        <v>44409</v>
      </c>
      <c r="M106" s="294">
        <v>58</v>
      </c>
      <c r="N106" s="297">
        <v>0</v>
      </c>
      <c r="O106" s="299">
        <v>0.7</v>
      </c>
      <c r="P106" s="295">
        <v>0.06</v>
      </c>
      <c r="Q106" s="294">
        <f ca="1">+IF(ISERROR(HLOOKUP($B106,INDIRECT("'Monthly Resource Report'!"&amp;'Reid Validation'!Q$482631&amp;":"&amp;'Reid Validation'!Q$482632),'Reid Validation'!Q$482633,FALSE)),0,HLOOKUP($B106,INDIRECT("'Monthly Resource Report'!"&amp;'Reid Validation'!Q$482631&amp;":"&amp;'Reid Validation'!Q$482632),'Reid Validation'!Q$482633,FALSE))</f>
        <v>58</v>
      </c>
      <c r="R106" s="297">
        <f ca="1">+IF(ISERROR(HLOOKUP($B106,INDIRECT("'Monthly Resource Report'!"&amp;'Reid Validation'!R$482631&amp;":"&amp;'Reid Validation'!R$482632),'Reid Validation'!R$482633,FALSE)),0,HLOOKUP($B106,INDIRECT("'Monthly Resource Report'!"&amp;'Reid Validation'!R$482631&amp;":"&amp;'Reid Validation'!R$482632),'Reid Validation'!R$482633,FALSE))</f>
        <v>0</v>
      </c>
      <c r="S106" s="317">
        <f ca="1">+IF(ISERROR(HLOOKUP($B106,INDIRECT("'Monthly Resource Report'!"&amp;'Reid Validation'!S$482631&amp;":"&amp;'Reid Validation'!S$482632),'Reid Validation'!S$482633,FALSE)),0,HLOOKUP($B106,INDIRECT("'Monthly Resource Report'!"&amp;'Reid Validation'!S$482631&amp;":"&amp;'Reid Validation'!S$482632),'Reid Validation'!S$482633,FALSE))</f>
        <v>0.7180862500837597</v>
      </c>
      <c r="T106" s="318">
        <f ca="1">+IF(ISERROR(HLOOKUP($B106,INDIRECT("'Monthly Resource Report'!"&amp;'Reid Validation'!T$482631&amp;":"&amp;'Reid Validation'!T$482632),'Reid Validation'!T$482633,FALSE)),0,HLOOKUP($B106,INDIRECT("'Monthly Resource Report'!"&amp;'Reid Validation'!T$482631&amp;":"&amp;'Reid Validation'!T$482632),'Reid Validation'!T$482633,FALSE))</f>
        <v>6.0312972457900189E-2</v>
      </c>
    </row>
    <row r="107" spans="2:20" s="29" customFormat="1">
      <c r="B107" s="301">
        <v>44440</v>
      </c>
      <c r="C107" s="294">
        <v>45</v>
      </c>
      <c r="D107" s="297">
        <v>0</v>
      </c>
      <c r="E107" s="299">
        <v>0.3</v>
      </c>
      <c r="F107" s="295">
        <v>0.06</v>
      </c>
      <c r="G107" s="294">
        <f ca="1">+IF(ISERROR(HLOOKUP($B107,INDIRECT("'Monthly Resource Report'!"&amp;'Reid Validation'!G$482631&amp;":"&amp;'Reid Validation'!G$482632),'Reid Validation'!G$482633,FALSE)),0,HLOOKUP($B107,INDIRECT("'Monthly Resource Report'!"&amp;'Reid Validation'!G$482631&amp;":"&amp;'Reid Validation'!G$482632),'Reid Validation'!G$482633,FALSE))</f>
        <v>0</v>
      </c>
      <c r="H107" s="297">
        <f ca="1">+IF(ISERROR(HLOOKUP($B107,INDIRECT("'Monthly Resource Report'!"&amp;'Reid Validation'!H$482631&amp;":"&amp;'Reid Validation'!H$482632),'Reid Validation'!H$482633,FALSE)),0,HLOOKUP($B107,INDIRECT("'Monthly Resource Report'!"&amp;'Reid Validation'!H$482631&amp;":"&amp;'Reid Validation'!H$482632),'Reid Validation'!H$482633,FALSE))</f>
        <v>0</v>
      </c>
      <c r="I107" s="317">
        <f ca="1">+IF(ISERROR(HLOOKUP($B107,INDIRECT("'Monthly Resource Report'!"&amp;'Reid Validation'!I$482631&amp;":"&amp;'Reid Validation'!I$482632),'Reid Validation'!I$482633,FALSE)),0,HLOOKUP($B107,INDIRECT("'Monthly Resource Report'!"&amp;'Reid Validation'!I$482631&amp;":"&amp;'Reid Validation'!I$482632),'Reid Validation'!I$482633,FALSE))</f>
        <v>0</v>
      </c>
      <c r="J107" s="318">
        <f ca="1">+IF(ISERROR(HLOOKUP($B107,INDIRECT("'Monthly Resource Report'!"&amp;'Reid Validation'!J$482631&amp;":"&amp;'Reid Validation'!J$482632),'Reid Validation'!J$482633,FALSE)),0,HLOOKUP($B107,INDIRECT("'Monthly Resource Report'!"&amp;'Reid Validation'!J$482631&amp;":"&amp;'Reid Validation'!J$482632),'Reid Validation'!J$482633,FALSE))</f>
        <v>0</v>
      </c>
      <c r="L107" s="301">
        <v>44440</v>
      </c>
      <c r="M107" s="294">
        <v>58</v>
      </c>
      <c r="N107" s="297">
        <v>0</v>
      </c>
      <c r="O107" s="299">
        <v>0.7</v>
      </c>
      <c r="P107" s="295">
        <v>0.06</v>
      </c>
      <c r="Q107" s="294">
        <f ca="1">+IF(ISERROR(HLOOKUP($B107,INDIRECT("'Monthly Resource Report'!"&amp;'Reid Validation'!Q$482631&amp;":"&amp;'Reid Validation'!Q$482632),'Reid Validation'!Q$482633,FALSE)),0,HLOOKUP($B107,INDIRECT("'Monthly Resource Report'!"&amp;'Reid Validation'!Q$482631&amp;":"&amp;'Reid Validation'!Q$482632),'Reid Validation'!Q$482633,FALSE))</f>
        <v>58</v>
      </c>
      <c r="R107" s="297">
        <f ca="1">+IF(ISERROR(HLOOKUP($B107,INDIRECT("'Monthly Resource Report'!"&amp;'Reid Validation'!R$482631&amp;":"&amp;'Reid Validation'!R$482632),'Reid Validation'!R$482633,FALSE)),0,HLOOKUP($B107,INDIRECT("'Monthly Resource Report'!"&amp;'Reid Validation'!R$482631&amp;":"&amp;'Reid Validation'!R$482632),'Reid Validation'!R$482633,FALSE))</f>
        <v>0</v>
      </c>
      <c r="S107" s="317">
        <f ca="1">+IF(ISERROR(HLOOKUP($B107,INDIRECT("'Monthly Resource Report'!"&amp;'Reid Validation'!S$482631&amp;":"&amp;'Reid Validation'!S$482632),'Reid Validation'!S$482633,FALSE)),0,HLOOKUP($B107,INDIRECT("'Monthly Resource Report'!"&amp;'Reid Validation'!S$482631&amp;":"&amp;'Reid Validation'!S$482632),'Reid Validation'!S$482633,FALSE))</f>
        <v>0.71461721214905993</v>
      </c>
      <c r="T107" s="318">
        <f ca="1">+IF(ISERROR(HLOOKUP($B107,INDIRECT("'Monthly Resource Report'!"&amp;'Reid Validation'!T$482631&amp;":"&amp;'Reid Validation'!T$482632),'Reid Validation'!T$482633,FALSE)),0,HLOOKUP($B107,INDIRECT("'Monthly Resource Report'!"&amp;'Reid Validation'!T$482631&amp;":"&amp;'Reid Validation'!T$482632),'Reid Validation'!T$482633,FALSE))</f>
        <v>6.0414156057848688E-2</v>
      </c>
    </row>
    <row r="108" spans="2:20" s="29" customFormat="1">
      <c r="B108" s="301">
        <v>44470</v>
      </c>
      <c r="C108" s="294">
        <v>45</v>
      </c>
      <c r="D108" s="297">
        <v>0</v>
      </c>
      <c r="E108" s="299">
        <v>0.3</v>
      </c>
      <c r="F108" s="295">
        <v>0.06</v>
      </c>
      <c r="G108" s="294">
        <f ca="1">+IF(ISERROR(HLOOKUP($B108,INDIRECT("'Monthly Resource Report'!"&amp;'Reid Validation'!G$482631&amp;":"&amp;'Reid Validation'!G$482632),'Reid Validation'!G$482633,FALSE)),0,HLOOKUP($B108,INDIRECT("'Monthly Resource Report'!"&amp;'Reid Validation'!G$482631&amp;":"&amp;'Reid Validation'!G$482632),'Reid Validation'!G$482633,FALSE))</f>
        <v>0</v>
      </c>
      <c r="H108" s="297">
        <f ca="1">+IF(ISERROR(HLOOKUP($B108,INDIRECT("'Monthly Resource Report'!"&amp;'Reid Validation'!H$482631&amp;":"&amp;'Reid Validation'!H$482632),'Reid Validation'!H$482633,FALSE)),0,HLOOKUP($B108,INDIRECT("'Monthly Resource Report'!"&amp;'Reid Validation'!H$482631&amp;":"&amp;'Reid Validation'!H$482632),'Reid Validation'!H$482633,FALSE))</f>
        <v>0</v>
      </c>
      <c r="I108" s="317">
        <f ca="1">+IF(ISERROR(HLOOKUP($B108,INDIRECT("'Monthly Resource Report'!"&amp;'Reid Validation'!I$482631&amp;":"&amp;'Reid Validation'!I$482632),'Reid Validation'!I$482633,FALSE)),0,HLOOKUP($B108,INDIRECT("'Monthly Resource Report'!"&amp;'Reid Validation'!I$482631&amp;":"&amp;'Reid Validation'!I$482632),'Reid Validation'!I$482633,FALSE))</f>
        <v>0</v>
      </c>
      <c r="J108" s="318">
        <f ca="1">+IF(ISERROR(HLOOKUP($B108,INDIRECT("'Monthly Resource Report'!"&amp;'Reid Validation'!J$482631&amp;":"&amp;'Reid Validation'!J$482632),'Reid Validation'!J$482633,FALSE)),0,HLOOKUP($B108,INDIRECT("'Monthly Resource Report'!"&amp;'Reid Validation'!J$482631&amp;":"&amp;'Reid Validation'!J$482632),'Reid Validation'!J$482633,FALSE))</f>
        <v>0</v>
      </c>
      <c r="L108" s="301">
        <v>44470</v>
      </c>
      <c r="M108" s="294">
        <v>60</v>
      </c>
      <c r="N108" s="297">
        <v>0</v>
      </c>
      <c r="O108" s="299">
        <v>0.7</v>
      </c>
      <c r="P108" s="295">
        <v>0.06</v>
      </c>
      <c r="Q108" s="294">
        <f ca="1">+IF(ISERROR(HLOOKUP($B108,INDIRECT("'Monthly Resource Report'!"&amp;'Reid Validation'!Q$482631&amp;":"&amp;'Reid Validation'!Q$482632),'Reid Validation'!Q$482633,FALSE)),0,HLOOKUP($B108,INDIRECT("'Monthly Resource Report'!"&amp;'Reid Validation'!Q$482631&amp;":"&amp;'Reid Validation'!Q$482632),'Reid Validation'!Q$482633,FALSE))</f>
        <v>60</v>
      </c>
      <c r="R108" s="297">
        <f ca="1">+IF(ISERROR(HLOOKUP($B108,INDIRECT("'Monthly Resource Report'!"&amp;'Reid Validation'!R$482631&amp;":"&amp;'Reid Validation'!R$482632),'Reid Validation'!R$482633,FALSE)),0,HLOOKUP($B108,INDIRECT("'Monthly Resource Report'!"&amp;'Reid Validation'!R$482631&amp;":"&amp;'Reid Validation'!R$482632),'Reid Validation'!R$482633,FALSE))</f>
        <v>0</v>
      </c>
      <c r="S108" s="317">
        <f ca="1">+IF(ISERROR(HLOOKUP($B108,INDIRECT("'Monthly Resource Report'!"&amp;'Reid Validation'!S$482631&amp;":"&amp;'Reid Validation'!S$482632),'Reid Validation'!S$482633,FALSE)),0,HLOOKUP($B108,INDIRECT("'Monthly Resource Report'!"&amp;'Reid Validation'!S$482631&amp;":"&amp;'Reid Validation'!S$482632),'Reid Validation'!S$482633,FALSE))</f>
        <v>0.69630928438417672</v>
      </c>
      <c r="T108" s="318">
        <f ca="1">+IF(ISERROR(HLOOKUP($B108,INDIRECT("'Monthly Resource Report'!"&amp;'Reid Validation'!T$482631&amp;":"&amp;'Reid Validation'!T$482632),'Reid Validation'!T$482633,FALSE)),0,HLOOKUP($B108,INDIRECT("'Monthly Resource Report'!"&amp;'Reid Validation'!T$482631&amp;":"&amp;'Reid Validation'!T$482632),'Reid Validation'!T$482633,FALSE))</f>
        <v>6.0569533884988792E-2</v>
      </c>
    </row>
    <row r="109" spans="2:20" s="29" customFormat="1">
      <c r="B109" s="301">
        <v>44501</v>
      </c>
      <c r="C109" s="294">
        <v>45</v>
      </c>
      <c r="D109" s="297">
        <v>0</v>
      </c>
      <c r="E109" s="299">
        <v>0.3</v>
      </c>
      <c r="F109" s="295">
        <v>0.06</v>
      </c>
      <c r="G109" s="294">
        <f ca="1">+IF(ISERROR(HLOOKUP($B109,INDIRECT("'Monthly Resource Report'!"&amp;'Reid Validation'!G$482631&amp;":"&amp;'Reid Validation'!G$482632),'Reid Validation'!G$482633,FALSE)),0,HLOOKUP($B109,INDIRECT("'Monthly Resource Report'!"&amp;'Reid Validation'!G$482631&amp;":"&amp;'Reid Validation'!G$482632),'Reid Validation'!G$482633,FALSE))</f>
        <v>0</v>
      </c>
      <c r="H109" s="297">
        <f ca="1">+IF(ISERROR(HLOOKUP($B109,INDIRECT("'Monthly Resource Report'!"&amp;'Reid Validation'!H$482631&amp;":"&amp;'Reid Validation'!H$482632),'Reid Validation'!H$482633,FALSE)),0,HLOOKUP($B109,INDIRECT("'Monthly Resource Report'!"&amp;'Reid Validation'!H$482631&amp;":"&amp;'Reid Validation'!H$482632),'Reid Validation'!H$482633,FALSE))</f>
        <v>0</v>
      </c>
      <c r="I109" s="317">
        <f ca="1">+IF(ISERROR(HLOOKUP($B109,INDIRECT("'Monthly Resource Report'!"&amp;'Reid Validation'!I$482631&amp;":"&amp;'Reid Validation'!I$482632),'Reid Validation'!I$482633,FALSE)),0,HLOOKUP($B109,INDIRECT("'Monthly Resource Report'!"&amp;'Reid Validation'!I$482631&amp;":"&amp;'Reid Validation'!I$482632),'Reid Validation'!I$482633,FALSE))</f>
        <v>0</v>
      </c>
      <c r="J109" s="318">
        <f ca="1">+IF(ISERROR(HLOOKUP($B109,INDIRECT("'Monthly Resource Report'!"&amp;'Reid Validation'!J$482631&amp;":"&amp;'Reid Validation'!J$482632),'Reid Validation'!J$482633,FALSE)),0,HLOOKUP($B109,INDIRECT("'Monthly Resource Report'!"&amp;'Reid Validation'!J$482631&amp;":"&amp;'Reid Validation'!J$482632),'Reid Validation'!J$482633,FALSE))</f>
        <v>0</v>
      </c>
      <c r="L109" s="301">
        <v>44501</v>
      </c>
      <c r="M109" s="294">
        <v>60</v>
      </c>
      <c r="N109" s="297">
        <v>0</v>
      </c>
      <c r="O109" s="299">
        <v>0.7</v>
      </c>
      <c r="P109" s="295">
        <v>0.06</v>
      </c>
      <c r="Q109" s="294">
        <f ca="1">+IF(ISERROR(HLOOKUP($B109,INDIRECT("'Monthly Resource Report'!"&amp;'Reid Validation'!Q$482631&amp;":"&amp;'Reid Validation'!Q$482632),'Reid Validation'!Q$482633,FALSE)),0,HLOOKUP($B109,INDIRECT("'Monthly Resource Report'!"&amp;'Reid Validation'!Q$482631&amp;":"&amp;'Reid Validation'!Q$482632),'Reid Validation'!Q$482633,FALSE))</f>
        <v>60</v>
      </c>
      <c r="R109" s="297">
        <f ca="1">+IF(ISERROR(HLOOKUP($B109,INDIRECT("'Monthly Resource Report'!"&amp;'Reid Validation'!R$482631&amp;":"&amp;'Reid Validation'!R$482632),'Reid Validation'!R$482633,FALSE)),0,HLOOKUP($B109,INDIRECT("'Monthly Resource Report'!"&amp;'Reid Validation'!R$482631&amp;":"&amp;'Reid Validation'!R$482632),'Reid Validation'!R$482633,FALSE))</f>
        <v>0</v>
      </c>
      <c r="S109" s="317">
        <f ca="1">+IF(ISERROR(HLOOKUP($B109,INDIRECT("'Monthly Resource Report'!"&amp;'Reid Validation'!S$482631&amp;":"&amp;'Reid Validation'!S$482632),'Reid Validation'!S$482633,FALSE)),0,HLOOKUP($B109,INDIRECT("'Monthly Resource Report'!"&amp;'Reid Validation'!S$482631&amp;":"&amp;'Reid Validation'!S$482632),'Reid Validation'!S$482633,FALSE))</f>
        <v>0.70620252114759519</v>
      </c>
      <c r="T109" s="318">
        <f ca="1">+IF(ISERROR(HLOOKUP($B109,INDIRECT("'Monthly Resource Report'!"&amp;'Reid Validation'!T$482631&amp;":"&amp;'Reid Validation'!T$482632),'Reid Validation'!T$482633,FALSE)),0,HLOOKUP($B109,INDIRECT("'Monthly Resource Report'!"&amp;'Reid Validation'!T$482631&amp;":"&amp;'Reid Validation'!T$482632),'Reid Validation'!T$482633,FALSE))</f>
        <v>6.1109261751873888E-2</v>
      </c>
    </row>
    <row r="110" spans="2:20" s="29" customFormat="1">
      <c r="B110" s="301">
        <v>44531</v>
      </c>
      <c r="C110" s="294">
        <v>45</v>
      </c>
      <c r="D110" s="297">
        <v>0</v>
      </c>
      <c r="E110" s="299">
        <v>0.3</v>
      </c>
      <c r="F110" s="295">
        <v>0.06</v>
      </c>
      <c r="G110" s="294">
        <f ca="1">+IF(ISERROR(HLOOKUP($B110,INDIRECT("'Monthly Resource Report'!"&amp;'Reid Validation'!G$482631&amp;":"&amp;'Reid Validation'!G$482632),'Reid Validation'!G$482633,FALSE)),0,HLOOKUP($B110,INDIRECT("'Monthly Resource Report'!"&amp;'Reid Validation'!G$482631&amp;":"&amp;'Reid Validation'!G$482632),'Reid Validation'!G$482633,FALSE))</f>
        <v>0</v>
      </c>
      <c r="H110" s="297">
        <f ca="1">+IF(ISERROR(HLOOKUP($B110,INDIRECT("'Monthly Resource Report'!"&amp;'Reid Validation'!H$482631&amp;":"&amp;'Reid Validation'!H$482632),'Reid Validation'!H$482633,FALSE)),0,HLOOKUP($B110,INDIRECT("'Monthly Resource Report'!"&amp;'Reid Validation'!H$482631&amp;":"&amp;'Reid Validation'!H$482632),'Reid Validation'!H$482633,FALSE))</f>
        <v>0</v>
      </c>
      <c r="I110" s="317">
        <f ca="1">+IF(ISERROR(HLOOKUP($B110,INDIRECT("'Monthly Resource Report'!"&amp;'Reid Validation'!I$482631&amp;":"&amp;'Reid Validation'!I$482632),'Reid Validation'!I$482633,FALSE)),0,HLOOKUP($B110,INDIRECT("'Monthly Resource Report'!"&amp;'Reid Validation'!I$482631&amp;":"&amp;'Reid Validation'!I$482632),'Reid Validation'!I$482633,FALSE))</f>
        <v>0</v>
      </c>
      <c r="J110" s="318">
        <f ca="1">+IF(ISERROR(HLOOKUP($B110,INDIRECT("'Monthly Resource Report'!"&amp;'Reid Validation'!J$482631&amp;":"&amp;'Reid Validation'!J$482632),'Reid Validation'!J$482633,FALSE)),0,HLOOKUP($B110,INDIRECT("'Monthly Resource Report'!"&amp;'Reid Validation'!J$482631&amp;":"&amp;'Reid Validation'!J$482632),'Reid Validation'!J$482633,FALSE))</f>
        <v>0</v>
      </c>
      <c r="L110" s="301">
        <v>44531</v>
      </c>
      <c r="M110" s="294">
        <v>65</v>
      </c>
      <c r="N110" s="297">
        <v>0</v>
      </c>
      <c r="O110" s="299">
        <v>0.7</v>
      </c>
      <c r="P110" s="295">
        <v>0.06</v>
      </c>
      <c r="Q110" s="294">
        <f ca="1">+IF(ISERROR(HLOOKUP($B110,INDIRECT("'Monthly Resource Report'!"&amp;'Reid Validation'!Q$482631&amp;":"&amp;'Reid Validation'!Q$482632),'Reid Validation'!Q$482633,FALSE)),0,HLOOKUP($B110,INDIRECT("'Monthly Resource Report'!"&amp;'Reid Validation'!Q$482631&amp;":"&amp;'Reid Validation'!Q$482632),'Reid Validation'!Q$482633,FALSE))</f>
        <v>65</v>
      </c>
      <c r="R110" s="297">
        <f ca="1">+IF(ISERROR(HLOOKUP($B110,INDIRECT("'Monthly Resource Report'!"&amp;'Reid Validation'!R$482631&amp;":"&amp;'Reid Validation'!R$482632),'Reid Validation'!R$482633,FALSE)),0,HLOOKUP($B110,INDIRECT("'Monthly Resource Report'!"&amp;'Reid Validation'!R$482631&amp;":"&amp;'Reid Validation'!R$482632),'Reid Validation'!R$482633,FALSE))</f>
        <v>0</v>
      </c>
      <c r="S110" s="317">
        <f ca="1">+IF(ISERROR(HLOOKUP($B110,INDIRECT("'Monthly Resource Report'!"&amp;'Reid Validation'!S$482631&amp;":"&amp;'Reid Validation'!S$482632),'Reid Validation'!S$482633,FALSE)),0,HLOOKUP($B110,INDIRECT("'Monthly Resource Report'!"&amp;'Reid Validation'!S$482631&amp;":"&amp;'Reid Validation'!S$482632),'Reid Validation'!S$482633,FALSE))</f>
        <v>0.70930733882003194</v>
      </c>
      <c r="T110" s="318">
        <f ca="1">+IF(ISERROR(HLOOKUP($B110,INDIRECT("'Monthly Resource Report'!"&amp;'Reid Validation'!T$482631&amp;":"&amp;'Reid Validation'!T$482632),'Reid Validation'!T$482633,FALSE)),0,HLOOKUP($B110,INDIRECT("'Monthly Resource Report'!"&amp;'Reid Validation'!T$482631&amp;":"&amp;'Reid Validation'!T$482632),'Reid Validation'!T$482633,FALSE))</f>
        <v>6.0863892368570441E-2</v>
      </c>
    </row>
    <row r="111" spans="2:20" s="29" customFormat="1">
      <c r="B111" s="301">
        <v>44562</v>
      </c>
      <c r="C111" s="294">
        <v>45</v>
      </c>
      <c r="D111" s="297">
        <v>0</v>
      </c>
      <c r="E111" s="299">
        <v>0.3</v>
      </c>
      <c r="F111" s="295">
        <v>0.06</v>
      </c>
      <c r="G111" s="294">
        <f ca="1">+IF(ISERROR(HLOOKUP($B111,INDIRECT("'Monthly Resource Report'!"&amp;'Reid Validation'!G$482631&amp;":"&amp;'Reid Validation'!G$482632),'Reid Validation'!G$482633,FALSE)),0,HLOOKUP($B111,INDIRECT("'Monthly Resource Report'!"&amp;'Reid Validation'!G$482631&amp;":"&amp;'Reid Validation'!G$482632),'Reid Validation'!G$482633,FALSE))</f>
        <v>45</v>
      </c>
      <c r="H111" s="297">
        <f ca="1">+IF(ISERROR(HLOOKUP($B111,INDIRECT("'Monthly Resource Report'!"&amp;'Reid Validation'!H$482631&amp;":"&amp;'Reid Validation'!H$482632),'Reid Validation'!H$482633,FALSE)),0,HLOOKUP($B111,INDIRECT("'Monthly Resource Report'!"&amp;'Reid Validation'!H$482631&amp;":"&amp;'Reid Validation'!H$482632),'Reid Validation'!H$482633,FALSE))</f>
        <v>0</v>
      </c>
      <c r="I111" s="317">
        <f ca="1">+IF(ISERROR(HLOOKUP($B111,INDIRECT("'Monthly Resource Report'!"&amp;'Reid Validation'!I$482631&amp;":"&amp;'Reid Validation'!I$482632),'Reid Validation'!I$482633,FALSE)),0,HLOOKUP($B111,INDIRECT("'Monthly Resource Report'!"&amp;'Reid Validation'!I$482631&amp;":"&amp;'Reid Validation'!I$482632),'Reid Validation'!I$482633,FALSE))</f>
        <v>0</v>
      </c>
      <c r="J111" s="318">
        <f ca="1">+IF(ISERROR(HLOOKUP($B111,INDIRECT("'Monthly Resource Report'!"&amp;'Reid Validation'!J$482631&amp;":"&amp;'Reid Validation'!J$482632),'Reid Validation'!J$482633,FALSE)),0,HLOOKUP($B111,INDIRECT("'Monthly Resource Report'!"&amp;'Reid Validation'!J$482631&amp;":"&amp;'Reid Validation'!J$482632),'Reid Validation'!J$482633,FALSE))</f>
        <v>0</v>
      </c>
      <c r="L111" s="301">
        <v>44562</v>
      </c>
      <c r="M111" s="294">
        <v>65</v>
      </c>
      <c r="N111" s="297">
        <v>0</v>
      </c>
      <c r="O111" s="299">
        <v>0.7</v>
      </c>
      <c r="P111" s="295">
        <v>0.06</v>
      </c>
      <c r="Q111" s="294">
        <f ca="1">+IF(ISERROR(HLOOKUP($B111,INDIRECT("'Monthly Resource Report'!"&amp;'Reid Validation'!Q$482631&amp;":"&amp;'Reid Validation'!Q$482632),'Reid Validation'!Q$482633,FALSE)),0,HLOOKUP($B111,INDIRECT("'Monthly Resource Report'!"&amp;'Reid Validation'!Q$482631&amp;":"&amp;'Reid Validation'!Q$482632),'Reid Validation'!Q$482633,FALSE))</f>
        <v>65</v>
      </c>
      <c r="R111" s="297">
        <f ca="1">+IF(ISERROR(HLOOKUP($B111,INDIRECT("'Monthly Resource Report'!"&amp;'Reid Validation'!R$482631&amp;":"&amp;'Reid Validation'!R$482632),'Reid Validation'!R$482633,FALSE)),0,HLOOKUP($B111,INDIRECT("'Monthly Resource Report'!"&amp;'Reid Validation'!R$482631&amp;":"&amp;'Reid Validation'!R$482632),'Reid Validation'!R$482633,FALSE))</f>
        <v>0</v>
      </c>
      <c r="S111" s="317">
        <f ca="1">+IF(ISERROR(HLOOKUP($B111,INDIRECT("'Monthly Resource Report'!"&amp;'Reid Validation'!S$482631&amp;":"&amp;'Reid Validation'!S$482632),'Reid Validation'!S$482633,FALSE)),0,HLOOKUP($B111,INDIRECT("'Monthly Resource Report'!"&amp;'Reid Validation'!S$482631&amp;":"&amp;'Reid Validation'!S$482632),'Reid Validation'!S$482633,FALSE))</f>
        <v>0.70682717431174846</v>
      </c>
      <c r="T111" s="318">
        <f ca="1">+IF(ISERROR(HLOOKUP($B111,INDIRECT("'Monthly Resource Report'!"&amp;'Reid Validation'!T$482631&amp;":"&amp;'Reid Validation'!T$482632),'Reid Validation'!T$482633,FALSE)),0,HLOOKUP($B111,INDIRECT("'Monthly Resource Report'!"&amp;'Reid Validation'!T$482631&amp;":"&amp;'Reid Validation'!T$482632),'Reid Validation'!T$482633,FALSE))</f>
        <v>6.0676211029834587E-2</v>
      </c>
    </row>
    <row r="112" spans="2:20" s="29" customFormat="1">
      <c r="B112" s="301">
        <v>44593</v>
      </c>
      <c r="C112" s="294">
        <v>45</v>
      </c>
      <c r="D112" s="297">
        <v>0</v>
      </c>
      <c r="E112" s="299">
        <v>0.3</v>
      </c>
      <c r="F112" s="295">
        <v>0.06</v>
      </c>
      <c r="G112" s="294">
        <f ca="1">+IF(ISERROR(HLOOKUP($B112,INDIRECT("'Monthly Resource Report'!"&amp;'Reid Validation'!G$482631&amp;":"&amp;'Reid Validation'!G$482632),'Reid Validation'!G$482633,FALSE)),0,HLOOKUP($B112,INDIRECT("'Monthly Resource Report'!"&amp;'Reid Validation'!G$482631&amp;":"&amp;'Reid Validation'!G$482632),'Reid Validation'!G$482633,FALSE))</f>
        <v>45</v>
      </c>
      <c r="H112" s="297">
        <f ca="1">+IF(ISERROR(HLOOKUP($B112,INDIRECT("'Monthly Resource Report'!"&amp;'Reid Validation'!H$482631&amp;":"&amp;'Reid Validation'!H$482632),'Reid Validation'!H$482633,FALSE)),0,HLOOKUP($B112,INDIRECT("'Monthly Resource Report'!"&amp;'Reid Validation'!H$482631&amp;":"&amp;'Reid Validation'!H$482632),'Reid Validation'!H$482633,FALSE))</f>
        <v>0</v>
      </c>
      <c r="I112" s="317">
        <f ca="1">+IF(ISERROR(HLOOKUP($B112,INDIRECT("'Monthly Resource Report'!"&amp;'Reid Validation'!I$482631&amp;":"&amp;'Reid Validation'!I$482632),'Reid Validation'!I$482633,FALSE)),0,HLOOKUP($B112,INDIRECT("'Monthly Resource Report'!"&amp;'Reid Validation'!I$482631&amp;":"&amp;'Reid Validation'!I$482632),'Reid Validation'!I$482633,FALSE))</f>
        <v>0</v>
      </c>
      <c r="J112" s="318">
        <f ca="1">+IF(ISERROR(HLOOKUP($B112,INDIRECT("'Monthly Resource Report'!"&amp;'Reid Validation'!J$482631&amp;":"&amp;'Reid Validation'!J$482632),'Reid Validation'!J$482633,FALSE)),0,HLOOKUP($B112,INDIRECT("'Monthly Resource Report'!"&amp;'Reid Validation'!J$482631&amp;":"&amp;'Reid Validation'!J$482632),'Reid Validation'!J$482633,FALSE))</f>
        <v>0</v>
      </c>
      <c r="L112" s="301">
        <v>44593</v>
      </c>
      <c r="M112" s="294">
        <v>65</v>
      </c>
      <c r="N112" s="297">
        <v>0</v>
      </c>
      <c r="O112" s="299">
        <v>0.7</v>
      </c>
      <c r="P112" s="295">
        <v>0.06</v>
      </c>
      <c r="Q112" s="294">
        <f ca="1">+IF(ISERROR(HLOOKUP($B112,INDIRECT("'Monthly Resource Report'!"&amp;'Reid Validation'!Q$482631&amp;":"&amp;'Reid Validation'!Q$482632),'Reid Validation'!Q$482633,FALSE)),0,HLOOKUP($B112,INDIRECT("'Monthly Resource Report'!"&amp;'Reid Validation'!Q$482631&amp;":"&amp;'Reid Validation'!Q$482632),'Reid Validation'!Q$482633,FALSE))</f>
        <v>65</v>
      </c>
      <c r="R112" s="297">
        <f ca="1">+IF(ISERROR(HLOOKUP($B112,INDIRECT("'Monthly Resource Report'!"&amp;'Reid Validation'!R$482631&amp;":"&amp;'Reid Validation'!R$482632),'Reid Validation'!R$482633,FALSE)),0,HLOOKUP($B112,INDIRECT("'Monthly Resource Report'!"&amp;'Reid Validation'!R$482631&amp;":"&amp;'Reid Validation'!R$482632),'Reid Validation'!R$482633,FALSE))</f>
        <v>0</v>
      </c>
      <c r="S112" s="317">
        <f ca="1">+IF(ISERROR(HLOOKUP($B112,INDIRECT("'Monthly Resource Report'!"&amp;'Reid Validation'!S$482631&amp;":"&amp;'Reid Validation'!S$482632),'Reid Validation'!S$482633,FALSE)),0,HLOOKUP($B112,INDIRECT("'Monthly Resource Report'!"&amp;'Reid Validation'!S$482631&amp;":"&amp;'Reid Validation'!S$482632),'Reid Validation'!S$482633,FALSE))</f>
        <v>0.70711571433329012</v>
      </c>
      <c r="T112" s="318">
        <f ca="1">+IF(ISERROR(HLOOKUP($B112,INDIRECT("'Monthly Resource Report'!"&amp;'Reid Validation'!T$482631&amp;":"&amp;'Reid Validation'!T$482632),'Reid Validation'!T$482633,FALSE)),0,HLOOKUP($B112,INDIRECT("'Monthly Resource Report'!"&amp;'Reid Validation'!T$482631&amp;":"&amp;'Reid Validation'!T$482632),'Reid Validation'!T$482633,FALSE))</f>
        <v>6.0720655128498113E-2</v>
      </c>
    </row>
    <row r="113" spans="2:20" s="29" customFormat="1">
      <c r="B113" s="301">
        <v>44621</v>
      </c>
      <c r="C113" s="294">
        <v>45</v>
      </c>
      <c r="D113" s="297">
        <v>0</v>
      </c>
      <c r="E113" s="299">
        <v>0.3</v>
      </c>
      <c r="F113" s="295">
        <v>0.06</v>
      </c>
      <c r="G113" s="294">
        <f ca="1">+IF(ISERROR(HLOOKUP($B113,INDIRECT("'Monthly Resource Report'!"&amp;'Reid Validation'!G$482631&amp;":"&amp;'Reid Validation'!G$482632),'Reid Validation'!G$482633,FALSE)),0,HLOOKUP($B113,INDIRECT("'Monthly Resource Report'!"&amp;'Reid Validation'!G$482631&amp;":"&amp;'Reid Validation'!G$482632),'Reid Validation'!G$482633,FALSE))</f>
        <v>0</v>
      </c>
      <c r="H113" s="297">
        <f ca="1">+IF(ISERROR(HLOOKUP($B113,INDIRECT("'Monthly Resource Report'!"&amp;'Reid Validation'!H$482631&amp;":"&amp;'Reid Validation'!H$482632),'Reid Validation'!H$482633,FALSE)),0,HLOOKUP($B113,INDIRECT("'Monthly Resource Report'!"&amp;'Reid Validation'!H$482631&amp;":"&amp;'Reid Validation'!H$482632),'Reid Validation'!H$482633,FALSE))</f>
        <v>0</v>
      </c>
      <c r="I113" s="317">
        <f ca="1">+IF(ISERROR(HLOOKUP($B113,INDIRECT("'Monthly Resource Report'!"&amp;'Reid Validation'!I$482631&amp;":"&amp;'Reid Validation'!I$482632),'Reid Validation'!I$482633,FALSE)),0,HLOOKUP($B113,INDIRECT("'Monthly Resource Report'!"&amp;'Reid Validation'!I$482631&amp;":"&amp;'Reid Validation'!I$482632),'Reid Validation'!I$482633,FALSE))</f>
        <v>0</v>
      </c>
      <c r="J113" s="318">
        <f ca="1">+IF(ISERROR(HLOOKUP($B113,INDIRECT("'Monthly Resource Report'!"&amp;'Reid Validation'!J$482631&amp;":"&amp;'Reid Validation'!J$482632),'Reid Validation'!J$482633,FALSE)),0,HLOOKUP($B113,INDIRECT("'Monthly Resource Report'!"&amp;'Reid Validation'!J$482631&amp;":"&amp;'Reid Validation'!J$482632),'Reid Validation'!J$482633,FALSE))</f>
        <v>0</v>
      </c>
      <c r="L113" s="301">
        <v>44621</v>
      </c>
      <c r="M113" s="294">
        <v>65</v>
      </c>
      <c r="N113" s="297">
        <v>0</v>
      </c>
      <c r="O113" s="299">
        <v>0.7</v>
      </c>
      <c r="P113" s="295">
        <v>0.06</v>
      </c>
      <c r="Q113" s="294">
        <f ca="1">+IF(ISERROR(HLOOKUP($B113,INDIRECT("'Monthly Resource Report'!"&amp;'Reid Validation'!Q$482631&amp;":"&amp;'Reid Validation'!Q$482632),'Reid Validation'!Q$482633,FALSE)),0,HLOOKUP($B113,INDIRECT("'Monthly Resource Report'!"&amp;'Reid Validation'!Q$482631&amp;":"&amp;'Reid Validation'!Q$482632),'Reid Validation'!Q$482633,FALSE))</f>
        <v>65</v>
      </c>
      <c r="R113" s="297">
        <f ca="1">+IF(ISERROR(HLOOKUP($B113,INDIRECT("'Monthly Resource Report'!"&amp;'Reid Validation'!R$482631&amp;":"&amp;'Reid Validation'!R$482632),'Reid Validation'!R$482633,FALSE)),0,HLOOKUP($B113,INDIRECT("'Monthly Resource Report'!"&amp;'Reid Validation'!R$482631&amp;":"&amp;'Reid Validation'!R$482632),'Reid Validation'!R$482633,FALSE))</f>
        <v>0</v>
      </c>
      <c r="S113" s="317">
        <f ca="1">+IF(ISERROR(HLOOKUP($B113,INDIRECT("'Monthly Resource Report'!"&amp;'Reid Validation'!S$482631&amp;":"&amp;'Reid Validation'!S$482632),'Reid Validation'!S$482633,FALSE)),0,HLOOKUP($B113,INDIRECT("'Monthly Resource Report'!"&amp;'Reid Validation'!S$482631&amp;":"&amp;'Reid Validation'!S$482632),'Reid Validation'!S$482633,FALSE))</f>
        <v>0.70977595879546351</v>
      </c>
      <c r="T113" s="318">
        <f ca="1">+IF(ISERROR(HLOOKUP($B113,INDIRECT("'Monthly Resource Report'!"&amp;'Reid Validation'!T$482631&amp;":"&amp;'Reid Validation'!T$482632),'Reid Validation'!T$482633,FALSE)),0,HLOOKUP($B113,INDIRECT("'Monthly Resource Report'!"&amp;'Reid Validation'!T$482631&amp;":"&amp;'Reid Validation'!T$482632),'Reid Validation'!T$482633,FALSE))</f>
        <v>6.0895760072913016E-2</v>
      </c>
    </row>
    <row r="114" spans="2:20" s="29" customFormat="1">
      <c r="B114" s="301">
        <v>44652</v>
      </c>
      <c r="C114" s="294">
        <v>45</v>
      </c>
      <c r="D114" s="297">
        <v>0</v>
      </c>
      <c r="E114" s="299">
        <v>0.3</v>
      </c>
      <c r="F114" s="295">
        <v>0.06</v>
      </c>
      <c r="G114" s="294">
        <f ca="1">+IF(ISERROR(HLOOKUP($B114,INDIRECT("'Monthly Resource Report'!"&amp;'Reid Validation'!G$482631&amp;":"&amp;'Reid Validation'!G$482632),'Reid Validation'!G$482633,FALSE)),0,HLOOKUP($B114,INDIRECT("'Monthly Resource Report'!"&amp;'Reid Validation'!G$482631&amp;":"&amp;'Reid Validation'!G$482632),'Reid Validation'!G$482633,FALSE))</f>
        <v>0</v>
      </c>
      <c r="H114" s="297">
        <f ca="1">+IF(ISERROR(HLOOKUP($B114,INDIRECT("'Monthly Resource Report'!"&amp;'Reid Validation'!H$482631&amp;":"&amp;'Reid Validation'!H$482632),'Reid Validation'!H$482633,FALSE)),0,HLOOKUP($B114,INDIRECT("'Monthly Resource Report'!"&amp;'Reid Validation'!H$482631&amp;":"&amp;'Reid Validation'!H$482632),'Reid Validation'!H$482633,FALSE))</f>
        <v>0</v>
      </c>
      <c r="I114" s="317">
        <f ca="1">+IF(ISERROR(HLOOKUP($B114,INDIRECT("'Monthly Resource Report'!"&amp;'Reid Validation'!I$482631&amp;":"&amp;'Reid Validation'!I$482632),'Reid Validation'!I$482633,FALSE)),0,HLOOKUP($B114,INDIRECT("'Monthly Resource Report'!"&amp;'Reid Validation'!I$482631&amp;":"&amp;'Reid Validation'!I$482632),'Reid Validation'!I$482633,FALSE))</f>
        <v>0</v>
      </c>
      <c r="J114" s="318">
        <f ca="1">+IF(ISERROR(HLOOKUP($B114,INDIRECT("'Monthly Resource Report'!"&amp;'Reid Validation'!J$482631&amp;":"&amp;'Reid Validation'!J$482632),'Reid Validation'!J$482633,FALSE)),0,HLOOKUP($B114,INDIRECT("'Monthly Resource Report'!"&amp;'Reid Validation'!J$482631&amp;":"&amp;'Reid Validation'!J$482632),'Reid Validation'!J$482633,FALSE))</f>
        <v>0</v>
      </c>
      <c r="L114" s="301">
        <v>44652</v>
      </c>
      <c r="M114" s="294">
        <v>65</v>
      </c>
      <c r="N114" s="297">
        <v>0</v>
      </c>
      <c r="O114" s="299">
        <v>0.7</v>
      </c>
      <c r="P114" s="295">
        <v>0.06</v>
      </c>
      <c r="Q114" s="294">
        <f ca="1">+IF(ISERROR(HLOOKUP($B114,INDIRECT("'Monthly Resource Report'!"&amp;'Reid Validation'!Q$482631&amp;":"&amp;'Reid Validation'!Q$482632),'Reid Validation'!Q$482633,FALSE)),0,HLOOKUP($B114,INDIRECT("'Monthly Resource Report'!"&amp;'Reid Validation'!Q$482631&amp;":"&amp;'Reid Validation'!Q$482632),'Reid Validation'!Q$482633,FALSE))</f>
        <v>65</v>
      </c>
      <c r="R114" s="297">
        <f ca="1">+IF(ISERROR(HLOOKUP($B114,INDIRECT("'Monthly Resource Report'!"&amp;'Reid Validation'!R$482631&amp;":"&amp;'Reid Validation'!R$482632),'Reid Validation'!R$482633,FALSE)),0,HLOOKUP($B114,INDIRECT("'Monthly Resource Report'!"&amp;'Reid Validation'!R$482631&amp;":"&amp;'Reid Validation'!R$482632),'Reid Validation'!R$482633,FALSE))</f>
        <v>0</v>
      </c>
      <c r="S114" s="317">
        <f ca="1">+IF(ISERROR(HLOOKUP($B114,INDIRECT("'Monthly Resource Report'!"&amp;'Reid Validation'!S$482631&amp;":"&amp;'Reid Validation'!S$482632),'Reid Validation'!S$482633,FALSE)),0,HLOOKUP($B114,INDIRECT("'Monthly Resource Report'!"&amp;'Reid Validation'!S$482631&amp;":"&amp;'Reid Validation'!S$482632),'Reid Validation'!S$482633,FALSE))</f>
        <v>0.70979731318965633</v>
      </c>
      <c r="T114" s="318">
        <f ca="1">+IF(ISERROR(HLOOKUP($B114,INDIRECT("'Monthly Resource Report'!"&amp;'Reid Validation'!T$482631&amp;":"&amp;'Reid Validation'!T$482632),'Reid Validation'!T$482633,FALSE)),0,HLOOKUP($B114,INDIRECT("'Monthly Resource Report'!"&amp;'Reid Validation'!T$482631&amp;":"&amp;'Reid Validation'!T$482632),'Reid Validation'!T$482633,FALSE))</f>
        <v>6.0670194623829408E-2</v>
      </c>
    </row>
    <row r="115" spans="2:20" s="29" customFormat="1">
      <c r="B115" s="301">
        <v>44682</v>
      </c>
      <c r="C115" s="294">
        <v>45</v>
      </c>
      <c r="D115" s="297">
        <v>0</v>
      </c>
      <c r="E115" s="299">
        <v>0.3</v>
      </c>
      <c r="F115" s="295">
        <v>0.06</v>
      </c>
      <c r="G115" s="294">
        <f ca="1">+IF(ISERROR(HLOOKUP($B115,INDIRECT("'Monthly Resource Report'!"&amp;'Reid Validation'!G$482631&amp;":"&amp;'Reid Validation'!G$482632),'Reid Validation'!G$482633,FALSE)),0,HLOOKUP($B115,INDIRECT("'Monthly Resource Report'!"&amp;'Reid Validation'!G$482631&amp;":"&amp;'Reid Validation'!G$482632),'Reid Validation'!G$482633,FALSE))</f>
        <v>0</v>
      </c>
      <c r="H115" s="297">
        <f ca="1">+IF(ISERROR(HLOOKUP($B115,INDIRECT("'Monthly Resource Report'!"&amp;'Reid Validation'!H$482631&amp;":"&amp;'Reid Validation'!H$482632),'Reid Validation'!H$482633,FALSE)),0,HLOOKUP($B115,INDIRECT("'Monthly Resource Report'!"&amp;'Reid Validation'!H$482631&amp;":"&amp;'Reid Validation'!H$482632),'Reid Validation'!H$482633,FALSE))</f>
        <v>0</v>
      </c>
      <c r="I115" s="317">
        <f ca="1">+IF(ISERROR(HLOOKUP($B115,INDIRECT("'Monthly Resource Report'!"&amp;'Reid Validation'!I$482631&amp;":"&amp;'Reid Validation'!I$482632),'Reid Validation'!I$482633,FALSE)),0,HLOOKUP($B115,INDIRECT("'Monthly Resource Report'!"&amp;'Reid Validation'!I$482631&amp;":"&amp;'Reid Validation'!I$482632),'Reid Validation'!I$482633,FALSE))</f>
        <v>0</v>
      </c>
      <c r="J115" s="318">
        <f ca="1">+IF(ISERROR(HLOOKUP($B115,INDIRECT("'Monthly Resource Report'!"&amp;'Reid Validation'!J$482631&amp;":"&amp;'Reid Validation'!J$482632),'Reid Validation'!J$482633,FALSE)),0,HLOOKUP($B115,INDIRECT("'Monthly Resource Report'!"&amp;'Reid Validation'!J$482631&amp;":"&amp;'Reid Validation'!J$482632),'Reid Validation'!J$482633,FALSE))</f>
        <v>0</v>
      </c>
      <c r="L115" s="301">
        <v>44682</v>
      </c>
      <c r="M115" s="294">
        <v>60</v>
      </c>
      <c r="N115" s="297">
        <v>0</v>
      </c>
      <c r="O115" s="299">
        <v>0.7</v>
      </c>
      <c r="P115" s="295">
        <v>0.06</v>
      </c>
      <c r="Q115" s="294">
        <f ca="1">+IF(ISERROR(HLOOKUP($B115,INDIRECT("'Monthly Resource Report'!"&amp;'Reid Validation'!Q$482631&amp;":"&amp;'Reid Validation'!Q$482632),'Reid Validation'!Q$482633,FALSE)),0,HLOOKUP($B115,INDIRECT("'Monthly Resource Report'!"&amp;'Reid Validation'!Q$482631&amp;":"&amp;'Reid Validation'!Q$482632),'Reid Validation'!Q$482633,FALSE))</f>
        <v>60</v>
      </c>
      <c r="R115" s="297">
        <f ca="1">+IF(ISERROR(HLOOKUP($B115,INDIRECT("'Monthly Resource Report'!"&amp;'Reid Validation'!R$482631&amp;":"&amp;'Reid Validation'!R$482632),'Reid Validation'!R$482633,FALSE)),0,HLOOKUP($B115,INDIRECT("'Monthly Resource Report'!"&amp;'Reid Validation'!R$482631&amp;":"&amp;'Reid Validation'!R$482632),'Reid Validation'!R$482633,FALSE))</f>
        <v>0</v>
      </c>
      <c r="S115" s="317">
        <f ca="1">+IF(ISERROR(HLOOKUP($B115,INDIRECT("'Monthly Resource Report'!"&amp;'Reid Validation'!S$482631&amp;":"&amp;'Reid Validation'!S$482632),'Reid Validation'!S$482633,FALSE)),0,HLOOKUP($B115,INDIRECT("'Monthly Resource Report'!"&amp;'Reid Validation'!S$482631&amp;":"&amp;'Reid Validation'!S$482632),'Reid Validation'!S$482633,FALSE))</f>
        <v>0.69368743583284953</v>
      </c>
      <c r="T115" s="318">
        <f ca="1">+IF(ISERROR(HLOOKUP($B115,INDIRECT("'Monthly Resource Report'!"&amp;'Reid Validation'!T$482631&amp;":"&amp;'Reid Validation'!T$482632),'Reid Validation'!T$482633,FALSE)),0,HLOOKUP($B115,INDIRECT("'Monthly Resource Report'!"&amp;'Reid Validation'!T$482631&amp;":"&amp;'Reid Validation'!T$482632),'Reid Validation'!T$482633,FALSE))</f>
        <v>6.0357607774671959E-2</v>
      </c>
    </row>
    <row r="116" spans="2:20" s="29" customFormat="1">
      <c r="B116" s="301">
        <v>44713</v>
      </c>
      <c r="C116" s="294">
        <v>45</v>
      </c>
      <c r="D116" s="297">
        <v>0</v>
      </c>
      <c r="E116" s="299">
        <v>0.3</v>
      </c>
      <c r="F116" s="295">
        <v>0.06</v>
      </c>
      <c r="G116" s="294">
        <f ca="1">+IF(ISERROR(HLOOKUP($B116,INDIRECT("'Monthly Resource Report'!"&amp;'Reid Validation'!G$482631&amp;":"&amp;'Reid Validation'!G$482632),'Reid Validation'!G$482633,FALSE)),0,HLOOKUP($B116,INDIRECT("'Monthly Resource Report'!"&amp;'Reid Validation'!G$482631&amp;":"&amp;'Reid Validation'!G$482632),'Reid Validation'!G$482633,FALSE))</f>
        <v>0</v>
      </c>
      <c r="H116" s="297">
        <f ca="1">+IF(ISERROR(HLOOKUP($B116,INDIRECT("'Monthly Resource Report'!"&amp;'Reid Validation'!H$482631&amp;":"&amp;'Reid Validation'!H$482632),'Reid Validation'!H$482633,FALSE)),0,HLOOKUP($B116,INDIRECT("'Monthly Resource Report'!"&amp;'Reid Validation'!H$482631&amp;":"&amp;'Reid Validation'!H$482632),'Reid Validation'!H$482633,FALSE))</f>
        <v>0</v>
      </c>
      <c r="I116" s="317">
        <f ca="1">+IF(ISERROR(HLOOKUP($B116,INDIRECT("'Monthly Resource Report'!"&amp;'Reid Validation'!I$482631&amp;":"&amp;'Reid Validation'!I$482632),'Reid Validation'!I$482633,FALSE)),0,HLOOKUP($B116,INDIRECT("'Monthly Resource Report'!"&amp;'Reid Validation'!I$482631&amp;":"&amp;'Reid Validation'!I$482632),'Reid Validation'!I$482633,FALSE))</f>
        <v>0</v>
      </c>
      <c r="J116" s="318">
        <f ca="1">+IF(ISERROR(HLOOKUP($B116,INDIRECT("'Monthly Resource Report'!"&amp;'Reid Validation'!J$482631&amp;":"&amp;'Reid Validation'!J$482632),'Reid Validation'!J$482633,FALSE)),0,HLOOKUP($B116,INDIRECT("'Monthly Resource Report'!"&amp;'Reid Validation'!J$482631&amp;":"&amp;'Reid Validation'!J$482632),'Reid Validation'!J$482633,FALSE))</f>
        <v>0</v>
      </c>
      <c r="L116" s="301">
        <v>44713</v>
      </c>
      <c r="M116" s="294">
        <v>60</v>
      </c>
      <c r="N116" s="297">
        <v>0</v>
      </c>
      <c r="O116" s="299">
        <v>0.7</v>
      </c>
      <c r="P116" s="295">
        <v>0.06</v>
      </c>
      <c r="Q116" s="294">
        <f ca="1">+IF(ISERROR(HLOOKUP($B116,INDIRECT("'Monthly Resource Report'!"&amp;'Reid Validation'!Q$482631&amp;":"&amp;'Reid Validation'!Q$482632),'Reid Validation'!Q$482633,FALSE)),0,HLOOKUP($B116,INDIRECT("'Monthly Resource Report'!"&amp;'Reid Validation'!Q$482631&amp;":"&amp;'Reid Validation'!Q$482632),'Reid Validation'!Q$482633,FALSE))</f>
        <v>60</v>
      </c>
      <c r="R116" s="297">
        <f ca="1">+IF(ISERROR(HLOOKUP($B116,INDIRECT("'Monthly Resource Report'!"&amp;'Reid Validation'!R$482631&amp;":"&amp;'Reid Validation'!R$482632),'Reid Validation'!R$482633,FALSE)),0,HLOOKUP($B116,INDIRECT("'Monthly Resource Report'!"&amp;'Reid Validation'!R$482631&amp;":"&amp;'Reid Validation'!R$482632),'Reid Validation'!R$482633,FALSE))</f>
        <v>0</v>
      </c>
      <c r="S116" s="317">
        <f ca="1">+IF(ISERROR(HLOOKUP($B116,INDIRECT("'Monthly Resource Report'!"&amp;'Reid Validation'!S$482631&amp;":"&amp;'Reid Validation'!S$482632),'Reid Validation'!S$482633,FALSE)),0,HLOOKUP($B116,INDIRECT("'Monthly Resource Report'!"&amp;'Reid Validation'!S$482631&amp;":"&amp;'Reid Validation'!S$482632),'Reid Validation'!S$482633,FALSE))</f>
        <v>0.70864713288930292</v>
      </c>
      <c r="T116" s="318">
        <f ca="1">+IF(ISERROR(HLOOKUP($B116,INDIRECT("'Monthly Resource Report'!"&amp;'Reid Validation'!T$482631&amp;":"&amp;'Reid Validation'!T$482632),'Reid Validation'!T$482633,FALSE)),0,HLOOKUP($B116,INDIRECT("'Monthly Resource Report'!"&amp;'Reid Validation'!T$482631&amp;":"&amp;'Reid Validation'!T$482632),'Reid Validation'!T$482633,FALSE))</f>
        <v>6.0300747712269537E-2</v>
      </c>
    </row>
    <row r="117" spans="2:20" s="29" customFormat="1">
      <c r="B117" s="301">
        <v>44743</v>
      </c>
      <c r="C117" s="294">
        <v>45</v>
      </c>
      <c r="D117" s="297">
        <v>0</v>
      </c>
      <c r="E117" s="299">
        <v>0.3</v>
      </c>
      <c r="F117" s="295">
        <v>0.06</v>
      </c>
      <c r="G117" s="294">
        <f ca="1">+IF(ISERROR(HLOOKUP($B117,INDIRECT("'Monthly Resource Report'!"&amp;'Reid Validation'!G$482631&amp;":"&amp;'Reid Validation'!G$482632),'Reid Validation'!G$482633,FALSE)),0,HLOOKUP($B117,INDIRECT("'Monthly Resource Report'!"&amp;'Reid Validation'!G$482631&amp;":"&amp;'Reid Validation'!G$482632),'Reid Validation'!G$482633,FALSE))</f>
        <v>45</v>
      </c>
      <c r="H117" s="297">
        <f ca="1">+IF(ISERROR(HLOOKUP($B117,INDIRECT("'Monthly Resource Report'!"&amp;'Reid Validation'!H$482631&amp;":"&amp;'Reid Validation'!H$482632),'Reid Validation'!H$482633,FALSE)),0,HLOOKUP($B117,INDIRECT("'Monthly Resource Report'!"&amp;'Reid Validation'!H$482631&amp;":"&amp;'Reid Validation'!H$482632),'Reid Validation'!H$482633,FALSE))</f>
        <v>0</v>
      </c>
      <c r="I117" s="317">
        <f ca="1">+IF(ISERROR(HLOOKUP($B117,INDIRECT("'Monthly Resource Report'!"&amp;'Reid Validation'!I$482631&amp;":"&amp;'Reid Validation'!I$482632),'Reid Validation'!I$482633,FALSE)),0,HLOOKUP($B117,INDIRECT("'Monthly Resource Report'!"&amp;'Reid Validation'!I$482631&amp;":"&amp;'Reid Validation'!I$482632),'Reid Validation'!I$482633,FALSE))</f>
        <v>0.29415299281068996</v>
      </c>
      <c r="J117" s="318">
        <f ca="1">+IF(ISERROR(HLOOKUP($B117,INDIRECT("'Monthly Resource Report'!"&amp;'Reid Validation'!J$482631&amp;":"&amp;'Reid Validation'!J$482632),'Reid Validation'!J$482633,FALSE)),0,HLOOKUP($B117,INDIRECT("'Monthly Resource Report'!"&amp;'Reid Validation'!J$482631&amp;":"&amp;'Reid Validation'!J$482632),'Reid Validation'!J$482633,FALSE))</f>
        <v>6.285898054088733E-2</v>
      </c>
      <c r="L117" s="301">
        <v>44743</v>
      </c>
      <c r="M117" s="294">
        <v>58</v>
      </c>
      <c r="N117" s="297">
        <v>0</v>
      </c>
      <c r="O117" s="299">
        <v>0.7</v>
      </c>
      <c r="P117" s="295">
        <v>0.06</v>
      </c>
      <c r="Q117" s="294">
        <f ca="1">+IF(ISERROR(HLOOKUP($B117,INDIRECT("'Monthly Resource Report'!"&amp;'Reid Validation'!Q$482631&amp;":"&amp;'Reid Validation'!Q$482632),'Reid Validation'!Q$482633,FALSE)),0,HLOOKUP($B117,INDIRECT("'Monthly Resource Report'!"&amp;'Reid Validation'!Q$482631&amp;":"&amp;'Reid Validation'!Q$482632),'Reid Validation'!Q$482633,FALSE))</f>
        <v>58</v>
      </c>
      <c r="R117" s="297">
        <f ca="1">+IF(ISERROR(HLOOKUP($B117,INDIRECT("'Monthly Resource Report'!"&amp;'Reid Validation'!R$482631&amp;":"&amp;'Reid Validation'!R$482632),'Reid Validation'!R$482633,FALSE)),0,HLOOKUP($B117,INDIRECT("'Monthly Resource Report'!"&amp;'Reid Validation'!R$482631&amp;":"&amp;'Reid Validation'!R$482632),'Reid Validation'!R$482633,FALSE))</f>
        <v>0</v>
      </c>
      <c r="S117" s="317">
        <f ca="1">+IF(ISERROR(HLOOKUP($B117,INDIRECT("'Monthly Resource Report'!"&amp;'Reid Validation'!S$482631&amp;":"&amp;'Reid Validation'!S$482632),'Reid Validation'!S$482633,FALSE)),0,HLOOKUP($B117,INDIRECT("'Monthly Resource Report'!"&amp;'Reid Validation'!S$482631&amp;":"&amp;'Reid Validation'!S$482632),'Reid Validation'!S$482633,FALSE))</f>
        <v>0.71833716398289849</v>
      </c>
      <c r="T117" s="318">
        <f ca="1">+IF(ISERROR(HLOOKUP($B117,INDIRECT("'Monthly Resource Report'!"&amp;'Reid Validation'!T$482631&amp;":"&amp;'Reid Validation'!T$482632),'Reid Validation'!T$482633,FALSE)),0,HLOOKUP($B117,INDIRECT("'Monthly Resource Report'!"&amp;'Reid Validation'!T$482631&amp;":"&amp;'Reid Validation'!T$482632),'Reid Validation'!T$482633,FALSE))</f>
        <v>6.0266290247196479E-2</v>
      </c>
    </row>
    <row r="118" spans="2:20" s="29" customFormat="1">
      <c r="B118" s="301">
        <v>44774</v>
      </c>
      <c r="C118" s="294">
        <v>45</v>
      </c>
      <c r="D118" s="297">
        <v>0</v>
      </c>
      <c r="E118" s="299">
        <v>0.3</v>
      </c>
      <c r="F118" s="295">
        <v>0.06</v>
      </c>
      <c r="G118" s="294">
        <f ca="1">+IF(ISERROR(HLOOKUP($B118,INDIRECT("'Monthly Resource Report'!"&amp;'Reid Validation'!G$482631&amp;":"&amp;'Reid Validation'!G$482632),'Reid Validation'!G$482633,FALSE)),0,HLOOKUP($B118,INDIRECT("'Monthly Resource Report'!"&amp;'Reid Validation'!G$482631&amp;":"&amp;'Reid Validation'!G$482632),'Reid Validation'!G$482633,FALSE))</f>
        <v>45</v>
      </c>
      <c r="H118" s="297">
        <f ca="1">+IF(ISERROR(HLOOKUP($B118,INDIRECT("'Monthly Resource Report'!"&amp;'Reid Validation'!H$482631&amp;":"&amp;'Reid Validation'!H$482632),'Reid Validation'!H$482633,FALSE)),0,HLOOKUP($B118,INDIRECT("'Monthly Resource Report'!"&amp;'Reid Validation'!H$482631&amp;":"&amp;'Reid Validation'!H$482632),'Reid Validation'!H$482633,FALSE))</f>
        <v>0</v>
      </c>
      <c r="I118" s="317">
        <f ca="1">+IF(ISERROR(HLOOKUP($B118,INDIRECT("'Monthly Resource Report'!"&amp;'Reid Validation'!I$482631&amp;":"&amp;'Reid Validation'!I$482632),'Reid Validation'!I$482633,FALSE)),0,HLOOKUP($B118,INDIRECT("'Monthly Resource Report'!"&amp;'Reid Validation'!I$482631&amp;":"&amp;'Reid Validation'!I$482632),'Reid Validation'!I$482633,FALSE))</f>
        <v>0.29410866962629345</v>
      </c>
      <c r="J118" s="318">
        <f ca="1">+IF(ISERROR(HLOOKUP($B118,INDIRECT("'Monthly Resource Report'!"&amp;'Reid Validation'!J$482631&amp;":"&amp;'Reid Validation'!J$482632),'Reid Validation'!J$482633,FALSE)),0,HLOOKUP($B118,INDIRECT("'Monthly Resource Report'!"&amp;'Reid Validation'!J$482631&amp;":"&amp;'Reid Validation'!J$482632),'Reid Validation'!J$482633,FALSE))</f>
        <v>6.2403131009268899E-2</v>
      </c>
      <c r="L118" s="301">
        <v>44774</v>
      </c>
      <c r="M118" s="294">
        <v>58</v>
      </c>
      <c r="N118" s="297">
        <v>0</v>
      </c>
      <c r="O118" s="299">
        <v>0.7</v>
      </c>
      <c r="P118" s="295">
        <v>0.06</v>
      </c>
      <c r="Q118" s="294">
        <f ca="1">+IF(ISERROR(HLOOKUP($B118,INDIRECT("'Monthly Resource Report'!"&amp;'Reid Validation'!Q$482631&amp;":"&amp;'Reid Validation'!Q$482632),'Reid Validation'!Q$482633,FALSE)),0,HLOOKUP($B118,INDIRECT("'Monthly Resource Report'!"&amp;'Reid Validation'!Q$482631&amp;":"&amp;'Reid Validation'!Q$482632),'Reid Validation'!Q$482633,FALSE))</f>
        <v>58</v>
      </c>
      <c r="R118" s="297">
        <f ca="1">+IF(ISERROR(HLOOKUP($B118,INDIRECT("'Monthly Resource Report'!"&amp;'Reid Validation'!R$482631&amp;":"&amp;'Reid Validation'!R$482632),'Reid Validation'!R$482633,FALSE)),0,HLOOKUP($B118,INDIRECT("'Monthly Resource Report'!"&amp;'Reid Validation'!R$482631&amp;":"&amp;'Reid Validation'!R$482632),'Reid Validation'!R$482633,FALSE))</f>
        <v>0</v>
      </c>
      <c r="S118" s="317">
        <f ca="1">+IF(ISERROR(HLOOKUP($B118,INDIRECT("'Monthly Resource Report'!"&amp;'Reid Validation'!S$482631&amp;":"&amp;'Reid Validation'!S$482632),'Reid Validation'!S$482633,FALSE)),0,HLOOKUP($B118,INDIRECT("'Monthly Resource Report'!"&amp;'Reid Validation'!S$482631&amp;":"&amp;'Reid Validation'!S$482632),'Reid Validation'!S$482633,FALSE))</f>
        <v>0.71839884116928221</v>
      </c>
      <c r="T118" s="318">
        <f ca="1">+IF(ISERROR(HLOOKUP($B118,INDIRECT("'Monthly Resource Report'!"&amp;'Reid Validation'!T$482631&amp;":"&amp;'Reid Validation'!T$482632),'Reid Validation'!T$482633,FALSE)),0,HLOOKUP($B118,INDIRECT("'Monthly Resource Report'!"&amp;'Reid Validation'!T$482631&amp;":"&amp;'Reid Validation'!T$482632),'Reid Validation'!T$482633,FALSE))</f>
        <v>6.0364996675494727E-2</v>
      </c>
    </row>
    <row r="119" spans="2:20" s="29" customFormat="1">
      <c r="B119" s="301">
        <v>44805</v>
      </c>
      <c r="C119" s="294">
        <v>45</v>
      </c>
      <c r="D119" s="297">
        <v>0</v>
      </c>
      <c r="E119" s="299">
        <v>0.3</v>
      </c>
      <c r="F119" s="295">
        <v>0.06</v>
      </c>
      <c r="G119" s="294">
        <f ca="1">+IF(ISERROR(HLOOKUP($B119,INDIRECT("'Monthly Resource Report'!"&amp;'Reid Validation'!G$482631&amp;":"&amp;'Reid Validation'!G$482632),'Reid Validation'!G$482633,FALSE)),0,HLOOKUP($B119,INDIRECT("'Monthly Resource Report'!"&amp;'Reid Validation'!G$482631&amp;":"&amp;'Reid Validation'!G$482632),'Reid Validation'!G$482633,FALSE))</f>
        <v>0</v>
      </c>
      <c r="H119" s="297">
        <f ca="1">+IF(ISERROR(HLOOKUP($B119,INDIRECT("'Monthly Resource Report'!"&amp;'Reid Validation'!H$482631&amp;":"&amp;'Reid Validation'!H$482632),'Reid Validation'!H$482633,FALSE)),0,HLOOKUP($B119,INDIRECT("'Monthly Resource Report'!"&amp;'Reid Validation'!H$482631&amp;":"&amp;'Reid Validation'!H$482632),'Reid Validation'!H$482633,FALSE))</f>
        <v>0</v>
      </c>
      <c r="I119" s="317">
        <f ca="1">+IF(ISERROR(HLOOKUP($B119,INDIRECT("'Monthly Resource Report'!"&amp;'Reid Validation'!I$482631&amp;":"&amp;'Reid Validation'!I$482632),'Reid Validation'!I$482633,FALSE)),0,HLOOKUP($B119,INDIRECT("'Monthly Resource Report'!"&amp;'Reid Validation'!I$482631&amp;":"&amp;'Reid Validation'!I$482632),'Reid Validation'!I$482633,FALSE))</f>
        <v>0</v>
      </c>
      <c r="J119" s="318">
        <f ca="1">+IF(ISERROR(HLOOKUP($B119,INDIRECT("'Monthly Resource Report'!"&amp;'Reid Validation'!J$482631&amp;":"&amp;'Reid Validation'!J$482632),'Reid Validation'!J$482633,FALSE)),0,HLOOKUP($B119,INDIRECT("'Monthly Resource Report'!"&amp;'Reid Validation'!J$482631&amp;":"&amp;'Reid Validation'!J$482632),'Reid Validation'!J$482633,FALSE))</f>
        <v>0</v>
      </c>
      <c r="L119" s="301">
        <v>44805</v>
      </c>
      <c r="M119" s="294">
        <v>58</v>
      </c>
      <c r="N119" s="297">
        <v>0</v>
      </c>
      <c r="O119" s="299">
        <v>0.7</v>
      </c>
      <c r="P119" s="295">
        <v>0.06</v>
      </c>
      <c r="Q119" s="294">
        <f ca="1">+IF(ISERROR(HLOOKUP($B119,INDIRECT("'Monthly Resource Report'!"&amp;'Reid Validation'!Q$482631&amp;":"&amp;'Reid Validation'!Q$482632),'Reid Validation'!Q$482633,FALSE)),0,HLOOKUP($B119,INDIRECT("'Monthly Resource Report'!"&amp;'Reid Validation'!Q$482631&amp;":"&amp;'Reid Validation'!Q$482632),'Reid Validation'!Q$482633,FALSE))</f>
        <v>58</v>
      </c>
      <c r="R119" s="297">
        <f ca="1">+IF(ISERROR(HLOOKUP($B119,INDIRECT("'Monthly Resource Report'!"&amp;'Reid Validation'!R$482631&amp;":"&amp;'Reid Validation'!R$482632),'Reid Validation'!R$482633,FALSE)),0,HLOOKUP($B119,INDIRECT("'Monthly Resource Report'!"&amp;'Reid Validation'!R$482631&amp;":"&amp;'Reid Validation'!R$482632),'Reid Validation'!R$482633,FALSE))</f>
        <v>0</v>
      </c>
      <c r="S119" s="317">
        <f ca="1">+IF(ISERROR(HLOOKUP($B119,INDIRECT("'Monthly Resource Report'!"&amp;'Reid Validation'!S$482631&amp;":"&amp;'Reid Validation'!S$482632),'Reid Validation'!S$482633,FALSE)),0,HLOOKUP($B119,INDIRECT("'Monthly Resource Report'!"&amp;'Reid Validation'!S$482631&amp;":"&amp;'Reid Validation'!S$482632),'Reid Validation'!S$482633,FALSE))</f>
        <v>0.71473386138619821</v>
      </c>
      <c r="T119" s="318">
        <f ca="1">+IF(ISERROR(HLOOKUP($B119,INDIRECT("'Monthly Resource Report'!"&amp;'Reid Validation'!T$482631&amp;":"&amp;'Reid Validation'!T$482632),'Reid Validation'!T$482633,FALSE)),0,HLOOKUP($B119,INDIRECT("'Monthly Resource Report'!"&amp;'Reid Validation'!T$482631&amp;":"&amp;'Reid Validation'!T$482632),'Reid Validation'!T$482633,FALSE))</f>
        <v>6.037671759339909E-2</v>
      </c>
    </row>
    <row r="120" spans="2:20" s="29" customFormat="1">
      <c r="B120" s="301">
        <v>44835</v>
      </c>
      <c r="C120" s="294">
        <v>45</v>
      </c>
      <c r="D120" s="297">
        <v>0</v>
      </c>
      <c r="E120" s="299">
        <v>0.3</v>
      </c>
      <c r="F120" s="295">
        <v>0.06</v>
      </c>
      <c r="G120" s="294">
        <f ca="1">+IF(ISERROR(HLOOKUP($B120,INDIRECT("'Monthly Resource Report'!"&amp;'Reid Validation'!G$482631&amp;":"&amp;'Reid Validation'!G$482632),'Reid Validation'!G$482633,FALSE)),0,HLOOKUP($B120,INDIRECT("'Monthly Resource Report'!"&amp;'Reid Validation'!G$482631&amp;":"&amp;'Reid Validation'!G$482632),'Reid Validation'!G$482633,FALSE))</f>
        <v>0</v>
      </c>
      <c r="H120" s="297">
        <f ca="1">+IF(ISERROR(HLOOKUP($B120,INDIRECT("'Monthly Resource Report'!"&amp;'Reid Validation'!H$482631&amp;":"&amp;'Reid Validation'!H$482632),'Reid Validation'!H$482633,FALSE)),0,HLOOKUP($B120,INDIRECT("'Monthly Resource Report'!"&amp;'Reid Validation'!H$482631&amp;":"&amp;'Reid Validation'!H$482632),'Reid Validation'!H$482633,FALSE))</f>
        <v>0</v>
      </c>
      <c r="I120" s="317">
        <f ca="1">+IF(ISERROR(HLOOKUP($B120,INDIRECT("'Monthly Resource Report'!"&amp;'Reid Validation'!I$482631&amp;":"&amp;'Reid Validation'!I$482632),'Reid Validation'!I$482633,FALSE)),0,HLOOKUP($B120,INDIRECT("'Monthly Resource Report'!"&amp;'Reid Validation'!I$482631&amp;":"&amp;'Reid Validation'!I$482632),'Reid Validation'!I$482633,FALSE))</f>
        <v>0</v>
      </c>
      <c r="J120" s="318">
        <f ca="1">+IF(ISERROR(HLOOKUP($B120,INDIRECT("'Monthly Resource Report'!"&amp;'Reid Validation'!J$482631&amp;":"&amp;'Reid Validation'!J$482632),'Reid Validation'!J$482633,FALSE)),0,HLOOKUP($B120,INDIRECT("'Monthly Resource Report'!"&amp;'Reid Validation'!J$482631&amp;":"&amp;'Reid Validation'!J$482632),'Reid Validation'!J$482633,FALSE))</f>
        <v>0</v>
      </c>
      <c r="L120" s="301">
        <v>44835</v>
      </c>
      <c r="M120" s="294">
        <v>60</v>
      </c>
      <c r="N120" s="297">
        <v>0</v>
      </c>
      <c r="O120" s="299">
        <v>0.7</v>
      </c>
      <c r="P120" s="295">
        <v>0.06</v>
      </c>
      <c r="Q120" s="294">
        <f ca="1">+IF(ISERROR(HLOOKUP($B120,INDIRECT("'Monthly Resource Report'!"&amp;'Reid Validation'!Q$482631&amp;":"&amp;'Reid Validation'!Q$482632),'Reid Validation'!Q$482633,FALSE)),0,HLOOKUP($B120,INDIRECT("'Monthly Resource Report'!"&amp;'Reid Validation'!Q$482631&amp;":"&amp;'Reid Validation'!Q$482632),'Reid Validation'!Q$482633,FALSE))</f>
        <v>60</v>
      </c>
      <c r="R120" s="297">
        <f ca="1">+IF(ISERROR(HLOOKUP($B120,INDIRECT("'Monthly Resource Report'!"&amp;'Reid Validation'!R$482631&amp;":"&amp;'Reid Validation'!R$482632),'Reid Validation'!R$482633,FALSE)),0,HLOOKUP($B120,INDIRECT("'Monthly Resource Report'!"&amp;'Reid Validation'!R$482631&amp;":"&amp;'Reid Validation'!R$482632),'Reid Validation'!R$482633,FALSE))</f>
        <v>0</v>
      </c>
      <c r="S120" s="317">
        <f ca="1">+IF(ISERROR(HLOOKUP($B120,INDIRECT("'Monthly Resource Report'!"&amp;'Reid Validation'!S$482631&amp;":"&amp;'Reid Validation'!S$482632),'Reid Validation'!S$482633,FALSE)),0,HLOOKUP($B120,INDIRECT("'Monthly Resource Report'!"&amp;'Reid Validation'!S$482631&amp;":"&amp;'Reid Validation'!S$482632),'Reid Validation'!S$482633,FALSE))</f>
        <v>0.69513144569779495</v>
      </c>
      <c r="T120" s="318">
        <f ca="1">+IF(ISERROR(HLOOKUP($B120,INDIRECT("'Monthly Resource Report'!"&amp;'Reid Validation'!T$482631&amp;":"&amp;'Reid Validation'!T$482632),'Reid Validation'!T$482633,FALSE)),0,HLOOKUP($B120,INDIRECT("'Monthly Resource Report'!"&amp;'Reid Validation'!T$482631&amp;":"&amp;'Reid Validation'!T$482632),'Reid Validation'!T$482633,FALSE))</f>
        <v>6.058619337239729E-2</v>
      </c>
    </row>
    <row r="121" spans="2:20" s="29" customFormat="1">
      <c r="B121" s="301">
        <v>44866</v>
      </c>
      <c r="C121" s="294">
        <v>45</v>
      </c>
      <c r="D121" s="297">
        <v>0</v>
      </c>
      <c r="E121" s="299">
        <v>0.3</v>
      </c>
      <c r="F121" s="295">
        <v>0.06</v>
      </c>
      <c r="G121" s="294">
        <f ca="1">+IF(ISERROR(HLOOKUP($B121,INDIRECT("'Monthly Resource Report'!"&amp;'Reid Validation'!G$482631&amp;":"&amp;'Reid Validation'!G$482632),'Reid Validation'!G$482633,FALSE)),0,HLOOKUP($B121,INDIRECT("'Monthly Resource Report'!"&amp;'Reid Validation'!G$482631&amp;":"&amp;'Reid Validation'!G$482632),'Reid Validation'!G$482633,FALSE))</f>
        <v>0</v>
      </c>
      <c r="H121" s="297">
        <f ca="1">+IF(ISERROR(HLOOKUP($B121,INDIRECT("'Monthly Resource Report'!"&amp;'Reid Validation'!H$482631&amp;":"&amp;'Reid Validation'!H$482632),'Reid Validation'!H$482633,FALSE)),0,HLOOKUP($B121,INDIRECT("'Monthly Resource Report'!"&amp;'Reid Validation'!H$482631&amp;":"&amp;'Reid Validation'!H$482632),'Reid Validation'!H$482633,FALSE))</f>
        <v>0</v>
      </c>
      <c r="I121" s="317">
        <f ca="1">+IF(ISERROR(HLOOKUP($B121,INDIRECT("'Monthly Resource Report'!"&amp;'Reid Validation'!I$482631&amp;":"&amp;'Reid Validation'!I$482632),'Reid Validation'!I$482633,FALSE)),0,HLOOKUP($B121,INDIRECT("'Monthly Resource Report'!"&amp;'Reid Validation'!I$482631&amp;":"&amp;'Reid Validation'!I$482632),'Reid Validation'!I$482633,FALSE))</f>
        <v>0</v>
      </c>
      <c r="J121" s="318">
        <f ca="1">+IF(ISERROR(HLOOKUP($B121,INDIRECT("'Monthly Resource Report'!"&amp;'Reid Validation'!J$482631&amp;":"&amp;'Reid Validation'!J$482632),'Reid Validation'!J$482633,FALSE)),0,HLOOKUP($B121,INDIRECT("'Monthly Resource Report'!"&amp;'Reid Validation'!J$482631&amp;":"&amp;'Reid Validation'!J$482632),'Reid Validation'!J$482633,FALSE))</f>
        <v>0</v>
      </c>
      <c r="L121" s="301">
        <v>44866</v>
      </c>
      <c r="M121" s="294">
        <v>60</v>
      </c>
      <c r="N121" s="297">
        <v>0</v>
      </c>
      <c r="O121" s="299">
        <v>0.7</v>
      </c>
      <c r="P121" s="295">
        <v>0.06</v>
      </c>
      <c r="Q121" s="294">
        <f ca="1">+IF(ISERROR(HLOOKUP($B121,INDIRECT("'Monthly Resource Report'!"&amp;'Reid Validation'!Q$482631&amp;":"&amp;'Reid Validation'!Q$482632),'Reid Validation'!Q$482633,FALSE)),0,HLOOKUP($B121,INDIRECT("'Monthly Resource Report'!"&amp;'Reid Validation'!Q$482631&amp;":"&amp;'Reid Validation'!Q$482632),'Reid Validation'!Q$482633,FALSE))</f>
        <v>60</v>
      </c>
      <c r="R121" s="297">
        <f ca="1">+IF(ISERROR(HLOOKUP($B121,INDIRECT("'Monthly Resource Report'!"&amp;'Reid Validation'!R$482631&amp;":"&amp;'Reid Validation'!R$482632),'Reid Validation'!R$482633,FALSE)),0,HLOOKUP($B121,INDIRECT("'Monthly Resource Report'!"&amp;'Reid Validation'!R$482631&amp;":"&amp;'Reid Validation'!R$482632),'Reid Validation'!R$482633,FALSE))</f>
        <v>0</v>
      </c>
      <c r="S121" s="317">
        <f ca="1">+IF(ISERROR(HLOOKUP($B121,INDIRECT("'Monthly Resource Report'!"&amp;'Reid Validation'!S$482631&amp;":"&amp;'Reid Validation'!S$482632),'Reid Validation'!S$482633,FALSE)),0,HLOOKUP($B121,INDIRECT("'Monthly Resource Report'!"&amp;'Reid Validation'!S$482631&amp;":"&amp;'Reid Validation'!S$482632),'Reid Validation'!S$482633,FALSE))</f>
        <v>0.70608765237623705</v>
      </c>
      <c r="T121" s="318">
        <f ca="1">+IF(ISERROR(HLOOKUP($B121,INDIRECT("'Monthly Resource Report'!"&amp;'Reid Validation'!T$482631&amp;":"&amp;'Reid Validation'!T$482632),'Reid Validation'!T$482633,FALSE)),0,HLOOKUP($B121,INDIRECT("'Monthly Resource Report'!"&amp;'Reid Validation'!T$482631&amp;":"&amp;'Reid Validation'!T$482632),'Reid Validation'!T$482633,FALSE))</f>
        <v>6.0942089044377604E-2</v>
      </c>
    </row>
    <row r="122" spans="2:20" s="29" customFormat="1">
      <c r="B122" s="301">
        <v>44896</v>
      </c>
      <c r="C122" s="294">
        <v>45</v>
      </c>
      <c r="D122" s="297">
        <v>0</v>
      </c>
      <c r="E122" s="299">
        <v>0.3</v>
      </c>
      <c r="F122" s="295">
        <v>0.06</v>
      </c>
      <c r="G122" s="294">
        <f ca="1">+IF(ISERROR(HLOOKUP($B122,INDIRECT("'Monthly Resource Report'!"&amp;'Reid Validation'!G$482631&amp;":"&amp;'Reid Validation'!G$482632),'Reid Validation'!G$482633,FALSE)),0,HLOOKUP($B122,INDIRECT("'Monthly Resource Report'!"&amp;'Reid Validation'!G$482631&amp;":"&amp;'Reid Validation'!G$482632),'Reid Validation'!G$482633,FALSE))</f>
        <v>0</v>
      </c>
      <c r="H122" s="297">
        <f ca="1">+IF(ISERROR(HLOOKUP($B122,INDIRECT("'Monthly Resource Report'!"&amp;'Reid Validation'!H$482631&amp;":"&amp;'Reid Validation'!H$482632),'Reid Validation'!H$482633,FALSE)),0,HLOOKUP($B122,INDIRECT("'Monthly Resource Report'!"&amp;'Reid Validation'!H$482631&amp;":"&amp;'Reid Validation'!H$482632),'Reid Validation'!H$482633,FALSE))</f>
        <v>0</v>
      </c>
      <c r="I122" s="317">
        <f ca="1">+IF(ISERROR(HLOOKUP($B122,INDIRECT("'Monthly Resource Report'!"&amp;'Reid Validation'!I$482631&amp;":"&amp;'Reid Validation'!I$482632),'Reid Validation'!I$482633,FALSE)),0,HLOOKUP($B122,INDIRECT("'Monthly Resource Report'!"&amp;'Reid Validation'!I$482631&amp;":"&amp;'Reid Validation'!I$482632),'Reid Validation'!I$482633,FALSE))</f>
        <v>0</v>
      </c>
      <c r="J122" s="318">
        <f ca="1">+IF(ISERROR(HLOOKUP($B122,INDIRECT("'Monthly Resource Report'!"&amp;'Reid Validation'!J$482631&amp;":"&amp;'Reid Validation'!J$482632),'Reid Validation'!J$482633,FALSE)),0,HLOOKUP($B122,INDIRECT("'Monthly Resource Report'!"&amp;'Reid Validation'!J$482631&amp;":"&amp;'Reid Validation'!J$482632),'Reid Validation'!J$482633,FALSE))</f>
        <v>0</v>
      </c>
      <c r="L122" s="301">
        <v>44896</v>
      </c>
      <c r="M122" s="294">
        <v>65</v>
      </c>
      <c r="N122" s="297">
        <v>0</v>
      </c>
      <c r="O122" s="299">
        <v>0.7</v>
      </c>
      <c r="P122" s="295">
        <v>0.06</v>
      </c>
      <c r="Q122" s="294">
        <f ca="1">+IF(ISERROR(HLOOKUP($B122,INDIRECT("'Monthly Resource Report'!"&amp;'Reid Validation'!Q$482631&amp;":"&amp;'Reid Validation'!Q$482632),'Reid Validation'!Q$482633,FALSE)),0,HLOOKUP($B122,INDIRECT("'Monthly Resource Report'!"&amp;'Reid Validation'!Q$482631&amp;":"&amp;'Reid Validation'!Q$482632),'Reid Validation'!Q$482633,FALSE))</f>
        <v>65</v>
      </c>
      <c r="R122" s="297">
        <f ca="1">+IF(ISERROR(HLOOKUP($B122,INDIRECT("'Monthly Resource Report'!"&amp;'Reid Validation'!R$482631&amp;":"&amp;'Reid Validation'!R$482632),'Reid Validation'!R$482633,FALSE)),0,HLOOKUP($B122,INDIRECT("'Monthly Resource Report'!"&amp;'Reid Validation'!R$482631&amp;":"&amp;'Reid Validation'!R$482632),'Reid Validation'!R$482633,FALSE))</f>
        <v>0</v>
      </c>
      <c r="S122" s="317">
        <f ca="1">+IF(ISERROR(HLOOKUP($B122,INDIRECT("'Monthly Resource Report'!"&amp;'Reid Validation'!S$482631&amp;":"&amp;'Reid Validation'!S$482632),'Reid Validation'!S$482633,FALSE)),0,HLOOKUP($B122,INDIRECT("'Monthly Resource Report'!"&amp;'Reid Validation'!S$482631&amp;":"&amp;'Reid Validation'!S$482632),'Reid Validation'!S$482633,FALSE))</f>
        <v>0.7096490458289223</v>
      </c>
      <c r="T122" s="318">
        <f ca="1">+IF(ISERROR(HLOOKUP($B122,INDIRECT("'Monthly Resource Report'!"&amp;'Reid Validation'!T$482631&amp;":"&amp;'Reid Validation'!T$482632),'Reid Validation'!T$482633,FALSE)),0,HLOOKUP($B122,INDIRECT("'Monthly Resource Report'!"&amp;'Reid Validation'!T$482631&amp;":"&amp;'Reid Validation'!T$482632),'Reid Validation'!T$482633,FALSE))</f>
        <v>6.0870540028213495E-2</v>
      </c>
    </row>
    <row r="123" spans="2:20" s="29" customFormat="1">
      <c r="B123" s="301">
        <v>44927</v>
      </c>
      <c r="C123" s="294">
        <v>45</v>
      </c>
      <c r="D123" s="297">
        <v>0</v>
      </c>
      <c r="E123" s="299">
        <v>0.3</v>
      </c>
      <c r="F123" s="295">
        <v>0.06</v>
      </c>
      <c r="G123" s="294">
        <f ca="1">+IF(ISERROR(HLOOKUP($B123,INDIRECT("'Monthly Resource Report'!"&amp;'Reid Validation'!G$482631&amp;":"&amp;'Reid Validation'!G$482632),'Reid Validation'!G$482633,FALSE)),0,HLOOKUP($B123,INDIRECT("'Monthly Resource Report'!"&amp;'Reid Validation'!G$482631&amp;":"&amp;'Reid Validation'!G$482632),'Reid Validation'!G$482633,FALSE))</f>
        <v>45</v>
      </c>
      <c r="H123" s="297">
        <f ca="1">+IF(ISERROR(HLOOKUP($B123,INDIRECT("'Monthly Resource Report'!"&amp;'Reid Validation'!H$482631&amp;":"&amp;'Reid Validation'!H$482632),'Reid Validation'!H$482633,FALSE)),0,HLOOKUP($B123,INDIRECT("'Monthly Resource Report'!"&amp;'Reid Validation'!H$482631&amp;":"&amp;'Reid Validation'!H$482632),'Reid Validation'!H$482633,FALSE))</f>
        <v>0</v>
      </c>
      <c r="I123" s="317">
        <f ca="1">+IF(ISERROR(HLOOKUP($B123,INDIRECT("'Monthly Resource Report'!"&amp;'Reid Validation'!I$482631&amp;":"&amp;'Reid Validation'!I$482632),'Reid Validation'!I$482633,FALSE)),0,HLOOKUP($B123,INDIRECT("'Monthly Resource Report'!"&amp;'Reid Validation'!I$482631&amp;":"&amp;'Reid Validation'!I$482632),'Reid Validation'!I$482633,FALSE))</f>
        <v>0</v>
      </c>
      <c r="J123" s="318">
        <f ca="1">+IF(ISERROR(HLOOKUP($B123,INDIRECT("'Monthly Resource Report'!"&amp;'Reid Validation'!J$482631&amp;":"&amp;'Reid Validation'!J$482632),'Reid Validation'!J$482633,FALSE)),0,HLOOKUP($B123,INDIRECT("'Monthly Resource Report'!"&amp;'Reid Validation'!J$482631&amp;":"&amp;'Reid Validation'!J$482632),'Reid Validation'!J$482633,FALSE))</f>
        <v>0</v>
      </c>
      <c r="L123" s="301">
        <v>44927</v>
      </c>
      <c r="M123" s="294">
        <v>65</v>
      </c>
      <c r="N123" s="297">
        <v>0</v>
      </c>
      <c r="O123" s="299">
        <v>0.7</v>
      </c>
      <c r="P123" s="295">
        <v>0.06</v>
      </c>
      <c r="Q123" s="294">
        <f ca="1">+IF(ISERROR(HLOOKUP($B123,INDIRECT("'Monthly Resource Report'!"&amp;'Reid Validation'!Q$482631&amp;":"&amp;'Reid Validation'!Q$482632),'Reid Validation'!Q$482633,FALSE)),0,HLOOKUP($B123,INDIRECT("'Monthly Resource Report'!"&amp;'Reid Validation'!Q$482631&amp;":"&amp;'Reid Validation'!Q$482632),'Reid Validation'!Q$482633,FALSE))</f>
        <v>65</v>
      </c>
      <c r="R123" s="297">
        <f ca="1">+IF(ISERROR(HLOOKUP($B123,INDIRECT("'Monthly Resource Report'!"&amp;'Reid Validation'!R$482631&amp;":"&amp;'Reid Validation'!R$482632),'Reid Validation'!R$482633,FALSE)),0,HLOOKUP($B123,INDIRECT("'Monthly Resource Report'!"&amp;'Reid Validation'!R$482631&amp;":"&amp;'Reid Validation'!R$482632),'Reid Validation'!R$482633,FALSE))</f>
        <v>0</v>
      </c>
      <c r="S123" s="317">
        <f ca="1">+IF(ISERROR(HLOOKUP($B123,INDIRECT("'Monthly Resource Report'!"&amp;'Reid Validation'!S$482631&amp;":"&amp;'Reid Validation'!S$482632),'Reid Validation'!S$482633,FALSE)),0,HLOOKUP($B123,INDIRECT("'Monthly Resource Report'!"&amp;'Reid Validation'!S$482631&amp;":"&amp;'Reid Validation'!S$482632),'Reid Validation'!S$482633,FALSE))</f>
        <v>0.70682707195473526</v>
      </c>
      <c r="T123" s="318">
        <f ca="1">+IF(ISERROR(HLOOKUP($B123,INDIRECT("'Monthly Resource Report'!"&amp;'Reid Validation'!T$482631&amp;":"&amp;'Reid Validation'!T$482632),'Reid Validation'!T$482633,FALSE)),0,HLOOKUP($B123,INDIRECT("'Monthly Resource Report'!"&amp;'Reid Validation'!T$482631&amp;":"&amp;'Reid Validation'!T$482632),'Reid Validation'!T$482633,FALSE))</f>
        <v>6.0676202243194852E-2</v>
      </c>
    </row>
    <row r="124" spans="2:20" s="29" customFormat="1">
      <c r="B124" s="301">
        <v>44958</v>
      </c>
      <c r="C124" s="294">
        <v>45</v>
      </c>
      <c r="D124" s="297">
        <v>0</v>
      </c>
      <c r="E124" s="299">
        <v>0.3</v>
      </c>
      <c r="F124" s="295">
        <v>0.06</v>
      </c>
      <c r="G124" s="294">
        <f ca="1">+IF(ISERROR(HLOOKUP($B124,INDIRECT("'Monthly Resource Report'!"&amp;'Reid Validation'!G$482631&amp;":"&amp;'Reid Validation'!G$482632),'Reid Validation'!G$482633,FALSE)),0,HLOOKUP($B124,INDIRECT("'Monthly Resource Report'!"&amp;'Reid Validation'!G$482631&amp;":"&amp;'Reid Validation'!G$482632),'Reid Validation'!G$482633,FALSE))</f>
        <v>45</v>
      </c>
      <c r="H124" s="297">
        <f ca="1">+IF(ISERROR(HLOOKUP($B124,INDIRECT("'Monthly Resource Report'!"&amp;'Reid Validation'!H$482631&amp;":"&amp;'Reid Validation'!H$482632),'Reid Validation'!H$482633,FALSE)),0,HLOOKUP($B124,INDIRECT("'Monthly Resource Report'!"&amp;'Reid Validation'!H$482631&amp;":"&amp;'Reid Validation'!H$482632),'Reid Validation'!H$482633,FALSE))</f>
        <v>0</v>
      </c>
      <c r="I124" s="317">
        <f ca="1">+IF(ISERROR(HLOOKUP($B124,INDIRECT("'Monthly Resource Report'!"&amp;'Reid Validation'!I$482631&amp;":"&amp;'Reid Validation'!I$482632),'Reid Validation'!I$482633,FALSE)),0,HLOOKUP($B124,INDIRECT("'Monthly Resource Report'!"&amp;'Reid Validation'!I$482631&amp;":"&amp;'Reid Validation'!I$482632),'Reid Validation'!I$482633,FALSE))</f>
        <v>0</v>
      </c>
      <c r="J124" s="318">
        <f ca="1">+IF(ISERROR(HLOOKUP($B124,INDIRECT("'Monthly Resource Report'!"&amp;'Reid Validation'!J$482631&amp;":"&amp;'Reid Validation'!J$482632),'Reid Validation'!J$482633,FALSE)),0,HLOOKUP($B124,INDIRECT("'Monthly Resource Report'!"&amp;'Reid Validation'!J$482631&amp;":"&amp;'Reid Validation'!J$482632),'Reid Validation'!J$482633,FALSE))</f>
        <v>0</v>
      </c>
      <c r="L124" s="301">
        <v>44958</v>
      </c>
      <c r="M124" s="294">
        <v>65</v>
      </c>
      <c r="N124" s="297">
        <v>0</v>
      </c>
      <c r="O124" s="299">
        <v>0.7</v>
      </c>
      <c r="P124" s="295">
        <v>0.06</v>
      </c>
      <c r="Q124" s="294">
        <f ca="1">+IF(ISERROR(HLOOKUP($B124,INDIRECT("'Monthly Resource Report'!"&amp;'Reid Validation'!Q$482631&amp;":"&amp;'Reid Validation'!Q$482632),'Reid Validation'!Q$482633,FALSE)),0,HLOOKUP($B124,INDIRECT("'Monthly Resource Report'!"&amp;'Reid Validation'!Q$482631&amp;":"&amp;'Reid Validation'!Q$482632),'Reid Validation'!Q$482633,FALSE))</f>
        <v>65</v>
      </c>
      <c r="R124" s="297">
        <f ca="1">+IF(ISERROR(HLOOKUP($B124,INDIRECT("'Monthly Resource Report'!"&amp;'Reid Validation'!R$482631&amp;":"&amp;'Reid Validation'!R$482632),'Reid Validation'!R$482633,FALSE)),0,HLOOKUP($B124,INDIRECT("'Monthly Resource Report'!"&amp;'Reid Validation'!R$482631&amp;":"&amp;'Reid Validation'!R$482632),'Reid Validation'!R$482633,FALSE))</f>
        <v>0</v>
      </c>
      <c r="S124" s="317">
        <f ca="1">+IF(ISERROR(HLOOKUP($B124,INDIRECT("'Monthly Resource Report'!"&amp;'Reid Validation'!S$482631&amp;":"&amp;'Reid Validation'!S$482632),'Reid Validation'!S$482633,FALSE)),0,HLOOKUP($B124,INDIRECT("'Monthly Resource Report'!"&amp;'Reid Validation'!S$482631&amp;":"&amp;'Reid Validation'!S$482632),'Reid Validation'!S$482633,FALSE))</f>
        <v>0.70682663323438277</v>
      </c>
      <c r="T124" s="318">
        <f ca="1">+IF(ISERROR(HLOOKUP($B124,INDIRECT("'Monthly Resource Report'!"&amp;'Reid Validation'!T$482631&amp;":"&amp;'Reid Validation'!T$482632),'Reid Validation'!T$482633,FALSE)),0,HLOOKUP($B124,INDIRECT("'Monthly Resource Report'!"&amp;'Reid Validation'!T$482631&amp;":"&amp;'Reid Validation'!T$482632),'Reid Validation'!T$482633,FALSE))</f>
        <v>6.0726876766264738E-2</v>
      </c>
    </row>
    <row r="125" spans="2:20" s="29" customFormat="1">
      <c r="B125" s="301">
        <v>44986</v>
      </c>
      <c r="C125" s="294">
        <v>45</v>
      </c>
      <c r="D125" s="297">
        <v>0</v>
      </c>
      <c r="E125" s="299">
        <v>0.3</v>
      </c>
      <c r="F125" s="295">
        <v>0.06</v>
      </c>
      <c r="G125" s="294">
        <f ca="1">+IF(ISERROR(HLOOKUP($B125,INDIRECT("'Monthly Resource Report'!"&amp;'Reid Validation'!G$482631&amp;":"&amp;'Reid Validation'!G$482632),'Reid Validation'!G$482633,FALSE)),0,HLOOKUP($B125,INDIRECT("'Monthly Resource Report'!"&amp;'Reid Validation'!G$482631&amp;":"&amp;'Reid Validation'!G$482632),'Reid Validation'!G$482633,FALSE))</f>
        <v>0</v>
      </c>
      <c r="H125" s="297">
        <f ca="1">+IF(ISERROR(HLOOKUP($B125,INDIRECT("'Monthly Resource Report'!"&amp;'Reid Validation'!H$482631&amp;":"&amp;'Reid Validation'!H$482632),'Reid Validation'!H$482633,FALSE)),0,HLOOKUP($B125,INDIRECT("'Monthly Resource Report'!"&amp;'Reid Validation'!H$482631&amp;":"&amp;'Reid Validation'!H$482632),'Reid Validation'!H$482633,FALSE))</f>
        <v>0</v>
      </c>
      <c r="I125" s="317">
        <f ca="1">+IF(ISERROR(HLOOKUP($B125,INDIRECT("'Monthly Resource Report'!"&amp;'Reid Validation'!I$482631&amp;":"&amp;'Reid Validation'!I$482632),'Reid Validation'!I$482633,FALSE)),0,HLOOKUP($B125,INDIRECT("'Monthly Resource Report'!"&amp;'Reid Validation'!I$482631&amp;":"&amp;'Reid Validation'!I$482632),'Reid Validation'!I$482633,FALSE))</f>
        <v>0</v>
      </c>
      <c r="J125" s="318">
        <f ca="1">+IF(ISERROR(HLOOKUP($B125,INDIRECT("'Monthly Resource Report'!"&amp;'Reid Validation'!J$482631&amp;":"&amp;'Reid Validation'!J$482632),'Reid Validation'!J$482633,FALSE)),0,HLOOKUP($B125,INDIRECT("'Monthly Resource Report'!"&amp;'Reid Validation'!J$482631&amp;":"&amp;'Reid Validation'!J$482632),'Reid Validation'!J$482633,FALSE))</f>
        <v>0</v>
      </c>
      <c r="L125" s="301">
        <v>44986</v>
      </c>
      <c r="M125" s="294">
        <v>65</v>
      </c>
      <c r="N125" s="297">
        <v>0</v>
      </c>
      <c r="O125" s="299">
        <v>0.7</v>
      </c>
      <c r="P125" s="295">
        <v>0.06</v>
      </c>
      <c r="Q125" s="294">
        <f ca="1">+IF(ISERROR(HLOOKUP($B125,INDIRECT("'Monthly Resource Report'!"&amp;'Reid Validation'!Q$482631&amp;":"&amp;'Reid Validation'!Q$482632),'Reid Validation'!Q$482633,FALSE)),0,HLOOKUP($B125,INDIRECT("'Monthly Resource Report'!"&amp;'Reid Validation'!Q$482631&amp;":"&amp;'Reid Validation'!Q$482632),'Reid Validation'!Q$482633,FALSE))</f>
        <v>65</v>
      </c>
      <c r="R125" s="297">
        <f ca="1">+IF(ISERROR(HLOOKUP($B125,INDIRECT("'Monthly Resource Report'!"&amp;'Reid Validation'!R$482631&amp;":"&amp;'Reid Validation'!R$482632),'Reid Validation'!R$482633,FALSE)),0,HLOOKUP($B125,INDIRECT("'Monthly Resource Report'!"&amp;'Reid Validation'!R$482631&amp;":"&amp;'Reid Validation'!R$482632),'Reid Validation'!R$482633,FALSE))</f>
        <v>0</v>
      </c>
      <c r="S125" s="317">
        <f ca="1">+IF(ISERROR(HLOOKUP($B125,INDIRECT("'Monthly Resource Report'!"&amp;'Reid Validation'!S$482631&amp;":"&amp;'Reid Validation'!S$482632),'Reid Validation'!S$482633,FALSE)),0,HLOOKUP($B125,INDIRECT("'Monthly Resource Report'!"&amp;'Reid Validation'!S$482631&amp;":"&amp;'Reid Validation'!S$482632),'Reid Validation'!S$482633,FALSE))</f>
        <v>0.70965520825213713</v>
      </c>
      <c r="T125" s="318">
        <f ca="1">+IF(ISERROR(HLOOKUP($B125,INDIRECT("'Monthly Resource Report'!"&amp;'Reid Validation'!T$482631&amp;":"&amp;'Reid Validation'!T$482632),'Reid Validation'!T$482633,FALSE)),0,HLOOKUP($B125,INDIRECT("'Monthly Resource Report'!"&amp;'Reid Validation'!T$482631&amp;":"&amp;'Reid Validation'!T$482632),'Reid Validation'!T$482633,FALSE))</f>
        <v>6.0987404116252822E-2</v>
      </c>
    </row>
    <row r="126" spans="2:20" s="29" customFormat="1">
      <c r="B126" s="301">
        <v>45017</v>
      </c>
      <c r="C126" s="294">
        <v>45</v>
      </c>
      <c r="D126" s="297">
        <v>0</v>
      </c>
      <c r="E126" s="299">
        <v>0.3</v>
      </c>
      <c r="F126" s="295">
        <v>0.06</v>
      </c>
      <c r="G126" s="294">
        <f ca="1">+IF(ISERROR(HLOOKUP($B126,INDIRECT("'Monthly Resource Report'!"&amp;'Reid Validation'!G$482631&amp;":"&amp;'Reid Validation'!G$482632),'Reid Validation'!G$482633,FALSE)),0,HLOOKUP($B126,INDIRECT("'Monthly Resource Report'!"&amp;'Reid Validation'!G$482631&amp;":"&amp;'Reid Validation'!G$482632),'Reid Validation'!G$482633,FALSE))</f>
        <v>0</v>
      </c>
      <c r="H126" s="297">
        <f ca="1">+IF(ISERROR(HLOOKUP($B126,INDIRECT("'Monthly Resource Report'!"&amp;'Reid Validation'!H$482631&amp;":"&amp;'Reid Validation'!H$482632),'Reid Validation'!H$482633,FALSE)),0,HLOOKUP($B126,INDIRECT("'Monthly Resource Report'!"&amp;'Reid Validation'!H$482631&amp;":"&amp;'Reid Validation'!H$482632),'Reid Validation'!H$482633,FALSE))</f>
        <v>0</v>
      </c>
      <c r="I126" s="317">
        <f ca="1">+IF(ISERROR(HLOOKUP($B126,INDIRECT("'Monthly Resource Report'!"&amp;'Reid Validation'!I$482631&amp;":"&amp;'Reid Validation'!I$482632),'Reid Validation'!I$482633,FALSE)),0,HLOOKUP($B126,INDIRECT("'Monthly Resource Report'!"&amp;'Reid Validation'!I$482631&amp;":"&amp;'Reid Validation'!I$482632),'Reid Validation'!I$482633,FALSE))</f>
        <v>0</v>
      </c>
      <c r="J126" s="318">
        <f ca="1">+IF(ISERROR(HLOOKUP($B126,INDIRECT("'Monthly Resource Report'!"&amp;'Reid Validation'!J$482631&amp;":"&amp;'Reid Validation'!J$482632),'Reid Validation'!J$482633,FALSE)),0,HLOOKUP($B126,INDIRECT("'Monthly Resource Report'!"&amp;'Reid Validation'!J$482631&amp;":"&amp;'Reid Validation'!J$482632),'Reid Validation'!J$482633,FALSE))</f>
        <v>0</v>
      </c>
      <c r="L126" s="301">
        <v>45017</v>
      </c>
      <c r="M126" s="294">
        <v>65</v>
      </c>
      <c r="N126" s="297">
        <v>0</v>
      </c>
      <c r="O126" s="299">
        <v>0.7</v>
      </c>
      <c r="P126" s="295">
        <v>0.06</v>
      </c>
      <c r="Q126" s="294">
        <f ca="1">+IF(ISERROR(HLOOKUP($B126,INDIRECT("'Monthly Resource Report'!"&amp;'Reid Validation'!Q$482631&amp;":"&amp;'Reid Validation'!Q$482632),'Reid Validation'!Q$482633,FALSE)),0,HLOOKUP($B126,INDIRECT("'Monthly Resource Report'!"&amp;'Reid Validation'!Q$482631&amp;":"&amp;'Reid Validation'!Q$482632),'Reid Validation'!Q$482633,FALSE))</f>
        <v>65</v>
      </c>
      <c r="R126" s="297">
        <f ca="1">+IF(ISERROR(HLOOKUP($B126,INDIRECT("'Monthly Resource Report'!"&amp;'Reid Validation'!R$482631&amp;":"&amp;'Reid Validation'!R$482632),'Reid Validation'!R$482633,FALSE)),0,HLOOKUP($B126,INDIRECT("'Monthly Resource Report'!"&amp;'Reid Validation'!R$482631&amp;":"&amp;'Reid Validation'!R$482632),'Reid Validation'!R$482633,FALSE))</f>
        <v>0</v>
      </c>
      <c r="S126" s="317">
        <f ca="1">+IF(ISERROR(HLOOKUP($B126,INDIRECT("'Monthly Resource Report'!"&amp;'Reid Validation'!S$482631&amp;":"&amp;'Reid Validation'!S$482632),'Reid Validation'!S$482633,FALSE)),0,HLOOKUP($B126,INDIRECT("'Monthly Resource Report'!"&amp;'Reid Validation'!S$482631&amp;":"&amp;'Reid Validation'!S$482632),'Reid Validation'!S$482633,FALSE))</f>
        <v>0.70989460013293681</v>
      </c>
      <c r="T126" s="318">
        <f ca="1">+IF(ISERROR(HLOOKUP($B126,INDIRECT("'Monthly Resource Report'!"&amp;'Reid Validation'!T$482631&amp;":"&amp;'Reid Validation'!T$482632),'Reid Validation'!T$482633,FALSE)),0,HLOOKUP($B126,INDIRECT("'Monthly Resource Report'!"&amp;'Reid Validation'!T$482631&amp;":"&amp;'Reid Validation'!T$482632),'Reid Validation'!T$482633,FALSE))</f>
        <v>6.0771094522943846E-2</v>
      </c>
    </row>
    <row r="127" spans="2:20" s="29" customFormat="1">
      <c r="B127" s="301">
        <v>45047</v>
      </c>
      <c r="C127" s="294">
        <v>45</v>
      </c>
      <c r="D127" s="297">
        <v>0</v>
      </c>
      <c r="E127" s="299">
        <v>0.3</v>
      </c>
      <c r="F127" s="295">
        <v>0.06</v>
      </c>
      <c r="G127" s="294">
        <f ca="1">+IF(ISERROR(HLOOKUP($B127,INDIRECT("'Monthly Resource Report'!"&amp;'Reid Validation'!G$482631&amp;":"&amp;'Reid Validation'!G$482632),'Reid Validation'!G$482633,FALSE)),0,HLOOKUP($B127,INDIRECT("'Monthly Resource Report'!"&amp;'Reid Validation'!G$482631&amp;":"&amp;'Reid Validation'!G$482632),'Reid Validation'!G$482633,FALSE))</f>
        <v>0</v>
      </c>
      <c r="H127" s="297">
        <f ca="1">+IF(ISERROR(HLOOKUP($B127,INDIRECT("'Monthly Resource Report'!"&amp;'Reid Validation'!H$482631&amp;":"&amp;'Reid Validation'!H$482632),'Reid Validation'!H$482633,FALSE)),0,HLOOKUP($B127,INDIRECT("'Monthly Resource Report'!"&amp;'Reid Validation'!H$482631&amp;":"&amp;'Reid Validation'!H$482632),'Reid Validation'!H$482633,FALSE))</f>
        <v>0</v>
      </c>
      <c r="I127" s="317">
        <f ca="1">+IF(ISERROR(HLOOKUP($B127,INDIRECT("'Monthly Resource Report'!"&amp;'Reid Validation'!I$482631&amp;":"&amp;'Reid Validation'!I$482632),'Reid Validation'!I$482633,FALSE)),0,HLOOKUP($B127,INDIRECT("'Monthly Resource Report'!"&amp;'Reid Validation'!I$482631&amp;":"&amp;'Reid Validation'!I$482632),'Reid Validation'!I$482633,FALSE))</f>
        <v>0</v>
      </c>
      <c r="J127" s="318">
        <f ca="1">+IF(ISERROR(HLOOKUP($B127,INDIRECT("'Monthly Resource Report'!"&amp;'Reid Validation'!J$482631&amp;":"&amp;'Reid Validation'!J$482632),'Reid Validation'!J$482633,FALSE)),0,HLOOKUP($B127,INDIRECT("'Monthly Resource Report'!"&amp;'Reid Validation'!J$482631&amp;":"&amp;'Reid Validation'!J$482632),'Reid Validation'!J$482633,FALSE))</f>
        <v>0</v>
      </c>
      <c r="L127" s="301">
        <v>45047</v>
      </c>
      <c r="M127" s="294">
        <v>60</v>
      </c>
      <c r="N127" s="297">
        <v>0</v>
      </c>
      <c r="O127" s="299">
        <v>0.7</v>
      </c>
      <c r="P127" s="295">
        <v>0.06</v>
      </c>
      <c r="Q127" s="294">
        <f ca="1">+IF(ISERROR(HLOOKUP($B127,INDIRECT("'Monthly Resource Report'!"&amp;'Reid Validation'!Q$482631&amp;":"&amp;'Reid Validation'!Q$482632),'Reid Validation'!Q$482633,FALSE)),0,HLOOKUP($B127,INDIRECT("'Monthly Resource Report'!"&amp;'Reid Validation'!Q$482631&amp;":"&amp;'Reid Validation'!Q$482632),'Reid Validation'!Q$482633,FALSE))</f>
        <v>60</v>
      </c>
      <c r="R127" s="297">
        <f ca="1">+IF(ISERROR(HLOOKUP($B127,INDIRECT("'Monthly Resource Report'!"&amp;'Reid Validation'!R$482631&amp;":"&amp;'Reid Validation'!R$482632),'Reid Validation'!R$482633,FALSE)),0,HLOOKUP($B127,INDIRECT("'Monthly Resource Report'!"&amp;'Reid Validation'!R$482631&amp;":"&amp;'Reid Validation'!R$482632),'Reid Validation'!R$482633,FALSE))</f>
        <v>0</v>
      </c>
      <c r="S127" s="317">
        <f ca="1">+IF(ISERROR(HLOOKUP($B127,INDIRECT("'Monthly Resource Report'!"&amp;'Reid Validation'!S$482631&amp;":"&amp;'Reid Validation'!S$482632),'Reid Validation'!S$482633,FALSE)),0,HLOOKUP($B127,INDIRECT("'Monthly Resource Report'!"&amp;'Reid Validation'!S$482631&amp;":"&amp;'Reid Validation'!S$482632),'Reid Validation'!S$482633,FALSE))</f>
        <v>0.69262961972370618</v>
      </c>
      <c r="T127" s="318">
        <f ca="1">+IF(ISERROR(HLOOKUP($B127,INDIRECT("'Monthly Resource Report'!"&amp;'Reid Validation'!T$482631&amp;":"&amp;'Reid Validation'!T$482632),'Reid Validation'!T$482633,FALSE)),0,HLOOKUP($B127,INDIRECT("'Monthly Resource Report'!"&amp;'Reid Validation'!T$482631&amp;":"&amp;'Reid Validation'!T$482632),'Reid Validation'!T$482633,FALSE))</f>
        <v>6.0533242180209799E-2</v>
      </c>
    </row>
    <row r="128" spans="2:20" s="29" customFormat="1">
      <c r="B128" s="301">
        <v>45078</v>
      </c>
      <c r="C128" s="294">
        <v>45</v>
      </c>
      <c r="D128" s="297">
        <v>0</v>
      </c>
      <c r="E128" s="299">
        <v>0.3</v>
      </c>
      <c r="F128" s="295">
        <v>0.06</v>
      </c>
      <c r="G128" s="294">
        <f ca="1">+IF(ISERROR(HLOOKUP($B128,INDIRECT("'Monthly Resource Report'!"&amp;'Reid Validation'!G$482631&amp;":"&amp;'Reid Validation'!G$482632),'Reid Validation'!G$482633,FALSE)),0,HLOOKUP($B128,INDIRECT("'Monthly Resource Report'!"&amp;'Reid Validation'!G$482631&amp;":"&amp;'Reid Validation'!G$482632),'Reid Validation'!G$482633,FALSE))</f>
        <v>0</v>
      </c>
      <c r="H128" s="297">
        <f ca="1">+IF(ISERROR(HLOOKUP($B128,INDIRECT("'Monthly Resource Report'!"&amp;'Reid Validation'!H$482631&amp;":"&amp;'Reid Validation'!H$482632),'Reid Validation'!H$482633,FALSE)),0,HLOOKUP($B128,INDIRECT("'Monthly Resource Report'!"&amp;'Reid Validation'!H$482631&amp;":"&amp;'Reid Validation'!H$482632),'Reid Validation'!H$482633,FALSE))</f>
        <v>0</v>
      </c>
      <c r="I128" s="317">
        <f ca="1">+IF(ISERROR(HLOOKUP($B128,INDIRECT("'Monthly Resource Report'!"&amp;'Reid Validation'!I$482631&amp;":"&amp;'Reid Validation'!I$482632),'Reid Validation'!I$482633,FALSE)),0,HLOOKUP($B128,INDIRECT("'Monthly Resource Report'!"&amp;'Reid Validation'!I$482631&amp;":"&amp;'Reid Validation'!I$482632),'Reid Validation'!I$482633,FALSE))</f>
        <v>0</v>
      </c>
      <c r="J128" s="318">
        <f ca="1">+IF(ISERROR(HLOOKUP($B128,INDIRECT("'Monthly Resource Report'!"&amp;'Reid Validation'!J$482631&amp;":"&amp;'Reid Validation'!J$482632),'Reid Validation'!J$482633,FALSE)),0,HLOOKUP($B128,INDIRECT("'Monthly Resource Report'!"&amp;'Reid Validation'!J$482631&amp;":"&amp;'Reid Validation'!J$482632),'Reid Validation'!J$482633,FALSE))</f>
        <v>0</v>
      </c>
      <c r="L128" s="301">
        <v>45078</v>
      </c>
      <c r="M128" s="294">
        <v>60</v>
      </c>
      <c r="N128" s="297">
        <v>0</v>
      </c>
      <c r="O128" s="299">
        <v>0.7</v>
      </c>
      <c r="P128" s="295">
        <v>0.06</v>
      </c>
      <c r="Q128" s="294">
        <f ca="1">+IF(ISERROR(HLOOKUP($B128,INDIRECT("'Monthly Resource Report'!"&amp;'Reid Validation'!Q$482631&amp;":"&amp;'Reid Validation'!Q$482632),'Reid Validation'!Q$482633,FALSE)),0,HLOOKUP($B128,INDIRECT("'Monthly Resource Report'!"&amp;'Reid Validation'!Q$482631&amp;":"&amp;'Reid Validation'!Q$482632),'Reid Validation'!Q$482633,FALSE))</f>
        <v>60</v>
      </c>
      <c r="R128" s="297">
        <f ca="1">+IF(ISERROR(HLOOKUP($B128,INDIRECT("'Monthly Resource Report'!"&amp;'Reid Validation'!R$482631&amp;":"&amp;'Reid Validation'!R$482632),'Reid Validation'!R$482633,FALSE)),0,HLOOKUP($B128,INDIRECT("'Monthly Resource Report'!"&amp;'Reid Validation'!R$482631&amp;":"&amp;'Reid Validation'!R$482632),'Reid Validation'!R$482633,FALSE))</f>
        <v>0</v>
      </c>
      <c r="S128" s="317">
        <f ca="1">+IF(ISERROR(HLOOKUP($B128,INDIRECT("'Monthly Resource Report'!"&amp;'Reid Validation'!S$482631&amp;":"&amp;'Reid Validation'!S$482632),'Reid Validation'!S$482633,FALSE)),0,HLOOKUP($B128,INDIRECT("'Monthly Resource Report'!"&amp;'Reid Validation'!S$482631&amp;":"&amp;'Reid Validation'!S$482632),'Reid Validation'!S$482633,FALSE))</f>
        <v>0.71031060397516943</v>
      </c>
      <c r="T128" s="318">
        <f ca="1">+IF(ISERROR(HLOOKUP($B128,INDIRECT("'Monthly Resource Report'!"&amp;'Reid Validation'!T$482631&amp;":"&amp;'Reid Validation'!T$482632),'Reid Validation'!T$482633,FALSE)),0,HLOOKUP($B128,INDIRECT("'Monthly Resource Report'!"&amp;'Reid Validation'!T$482631&amp;":"&amp;'Reid Validation'!T$482632),'Reid Validation'!T$482633,FALSE))</f>
        <v>6.031182764661893E-2</v>
      </c>
    </row>
    <row r="129" spans="2:20" s="29" customFormat="1">
      <c r="B129" s="301">
        <v>45108</v>
      </c>
      <c r="C129" s="294">
        <v>45</v>
      </c>
      <c r="D129" s="297">
        <v>0</v>
      </c>
      <c r="E129" s="299">
        <v>0.3</v>
      </c>
      <c r="F129" s="295">
        <v>0.06</v>
      </c>
      <c r="G129" s="294">
        <f ca="1">+IF(ISERROR(HLOOKUP($B129,INDIRECT("'Monthly Resource Report'!"&amp;'Reid Validation'!G$482631&amp;":"&amp;'Reid Validation'!G$482632),'Reid Validation'!G$482633,FALSE)),0,HLOOKUP($B129,INDIRECT("'Monthly Resource Report'!"&amp;'Reid Validation'!G$482631&amp;":"&amp;'Reid Validation'!G$482632),'Reid Validation'!G$482633,FALSE))</f>
        <v>45</v>
      </c>
      <c r="H129" s="297">
        <f ca="1">+IF(ISERROR(HLOOKUP($B129,INDIRECT("'Monthly Resource Report'!"&amp;'Reid Validation'!H$482631&amp;":"&amp;'Reid Validation'!H$482632),'Reid Validation'!H$482633,FALSE)),0,HLOOKUP($B129,INDIRECT("'Monthly Resource Report'!"&amp;'Reid Validation'!H$482631&amp;":"&amp;'Reid Validation'!H$482632),'Reid Validation'!H$482633,FALSE))</f>
        <v>0</v>
      </c>
      <c r="I129" s="317">
        <f ca="1">+IF(ISERROR(HLOOKUP($B129,INDIRECT("'Monthly Resource Report'!"&amp;'Reid Validation'!I$482631&amp;":"&amp;'Reid Validation'!I$482632),'Reid Validation'!I$482633,FALSE)),0,HLOOKUP($B129,INDIRECT("'Monthly Resource Report'!"&amp;'Reid Validation'!I$482631&amp;":"&amp;'Reid Validation'!I$482632),'Reid Validation'!I$482633,FALSE))</f>
        <v>0.29409878549505858</v>
      </c>
      <c r="J129" s="318">
        <f ca="1">+IF(ISERROR(HLOOKUP($B129,INDIRECT("'Monthly Resource Report'!"&amp;'Reid Validation'!J$482631&amp;":"&amp;'Reid Validation'!J$482632),'Reid Validation'!J$482633,FALSE)),0,HLOOKUP($B129,INDIRECT("'Monthly Resource Report'!"&amp;'Reid Validation'!J$482631&amp;":"&amp;'Reid Validation'!J$482632),'Reid Validation'!J$482633,FALSE))</f>
        <v>6.2858767249967057E-2</v>
      </c>
      <c r="L129" s="301">
        <v>45108</v>
      </c>
      <c r="M129" s="294">
        <v>58</v>
      </c>
      <c r="N129" s="297">
        <v>0</v>
      </c>
      <c r="O129" s="299">
        <v>0.7</v>
      </c>
      <c r="P129" s="295">
        <v>0.06</v>
      </c>
      <c r="Q129" s="294">
        <f ca="1">+IF(ISERROR(HLOOKUP($B129,INDIRECT("'Monthly Resource Report'!"&amp;'Reid Validation'!Q$482631&amp;":"&amp;'Reid Validation'!Q$482632),'Reid Validation'!Q$482633,FALSE)),0,HLOOKUP($B129,INDIRECT("'Monthly Resource Report'!"&amp;'Reid Validation'!Q$482631&amp;":"&amp;'Reid Validation'!Q$482632),'Reid Validation'!Q$482633,FALSE))</f>
        <v>58</v>
      </c>
      <c r="R129" s="297">
        <f ca="1">+IF(ISERROR(HLOOKUP($B129,INDIRECT("'Monthly Resource Report'!"&amp;'Reid Validation'!R$482631&amp;":"&amp;'Reid Validation'!R$482632),'Reid Validation'!R$482633,FALSE)),0,HLOOKUP($B129,INDIRECT("'Monthly Resource Report'!"&amp;'Reid Validation'!R$482631&amp;":"&amp;'Reid Validation'!R$482632),'Reid Validation'!R$482633,FALSE))</f>
        <v>0</v>
      </c>
      <c r="S129" s="317">
        <f ca="1">+IF(ISERROR(HLOOKUP($B129,INDIRECT("'Monthly Resource Report'!"&amp;'Reid Validation'!S$482631&amp;":"&amp;'Reid Validation'!S$482632),'Reid Validation'!S$482633,FALSE)),0,HLOOKUP($B129,INDIRECT("'Monthly Resource Report'!"&amp;'Reid Validation'!S$482631&amp;":"&amp;'Reid Validation'!S$482632),'Reid Validation'!S$482633,FALSE))</f>
        <v>0.71832797116080216</v>
      </c>
      <c r="T129" s="318">
        <f ca="1">+IF(ISERROR(HLOOKUP($B129,INDIRECT("'Monthly Resource Report'!"&amp;'Reid Validation'!T$482631&amp;":"&amp;'Reid Validation'!T$482632),'Reid Validation'!T$482633,FALSE)),0,HLOOKUP($B129,INDIRECT("'Monthly Resource Report'!"&amp;'Reid Validation'!T$482631&amp;":"&amp;'Reid Validation'!T$482632),'Reid Validation'!T$482633,FALSE))</f>
        <v>6.0306909896886661E-2</v>
      </c>
    </row>
    <row r="130" spans="2:20" s="29" customFormat="1">
      <c r="B130" s="301">
        <v>45139</v>
      </c>
      <c r="C130" s="294">
        <v>45</v>
      </c>
      <c r="D130" s="297">
        <v>0</v>
      </c>
      <c r="E130" s="299">
        <v>0.3</v>
      </c>
      <c r="F130" s="295">
        <v>0.06</v>
      </c>
      <c r="G130" s="294">
        <f ca="1">+IF(ISERROR(HLOOKUP($B130,INDIRECT("'Monthly Resource Report'!"&amp;'Reid Validation'!G$482631&amp;":"&amp;'Reid Validation'!G$482632),'Reid Validation'!G$482633,FALSE)),0,HLOOKUP($B130,INDIRECT("'Monthly Resource Report'!"&amp;'Reid Validation'!G$482631&amp;":"&amp;'Reid Validation'!G$482632),'Reid Validation'!G$482633,FALSE))</f>
        <v>45</v>
      </c>
      <c r="H130" s="297">
        <f ca="1">+IF(ISERROR(HLOOKUP($B130,INDIRECT("'Monthly Resource Report'!"&amp;'Reid Validation'!H$482631&amp;":"&amp;'Reid Validation'!H$482632),'Reid Validation'!H$482633,FALSE)),0,HLOOKUP($B130,INDIRECT("'Monthly Resource Report'!"&amp;'Reid Validation'!H$482631&amp;":"&amp;'Reid Validation'!H$482632),'Reid Validation'!H$482633,FALSE))</f>
        <v>0</v>
      </c>
      <c r="I130" s="317">
        <f ca="1">+IF(ISERROR(HLOOKUP($B130,INDIRECT("'Monthly Resource Report'!"&amp;'Reid Validation'!I$482631&amp;":"&amp;'Reid Validation'!I$482632),'Reid Validation'!I$482633,FALSE)),0,HLOOKUP($B130,INDIRECT("'Monthly Resource Report'!"&amp;'Reid Validation'!I$482631&amp;":"&amp;'Reid Validation'!I$482632),'Reid Validation'!I$482633,FALSE))</f>
        <v>0.29504529423870574</v>
      </c>
      <c r="J130" s="318">
        <f ca="1">+IF(ISERROR(HLOOKUP($B130,INDIRECT("'Monthly Resource Report'!"&amp;'Reid Validation'!J$482631&amp;":"&amp;'Reid Validation'!J$482632),'Reid Validation'!J$482633,FALSE)),0,HLOOKUP($B130,INDIRECT("'Monthly Resource Report'!"&amp;'Reid Validation'!J$482631&amp;":"&amp;'Reid Validation'!J$482632),'Reid Validation'!J$482633,FALSE))</f>
        <v>6.5878434018947649E-2</v>
      </c>
      <c r="L130" s="301">
        <v>45139</v>
      </c>
      <c r="M130" s="294">
        <v>58</v>
      </c>
      <c r="N130" s="297">
        <v>0</v>
      </c>
      <c r="O130" s="299">
        <v>0.7</v>
      </c>
      <c r="P130" s="295">
        <v>0.06</v>
      </c>
      <c r="Q130" s="294">
        <f ca="1">+IF(ISERROR(HLOOKUP($B130,INDIRECT("'Monthly Resource Report'!"&amp;'Reid Validation'!Q$482631&amp;":"&amp;'Reid Validation'!Q$482632),'Reid Validation'!Q$482633,FALSE)),0,HLOOKUP($B130,INDIRECT("'Monthly Resource Report'!"&amp;'Reid Validation'!Q$482631&amp;":"&amp;'Reid Validation'!Q$482632),'Reid Validation'!Q$482633,FALSE))</f>
        <v>58</v>
      </c>
      <c r="R130" s="297">
        <f ca="1">+IF(ISERROR(HLOOKUP($B130,INDIRECT("'Monthly Resource Report'!"&amp;'Reid Validation'!R$482631&amp;":"&amp;'Reid Validation'!R$482632),'Reid Validation'!R$482633,FALSE)),0,HLOOKUP($B130,INDIRECT("'Monthly Resource Report'!"&amp;'Reid Validation'!R$482631&amp;":"&amp;'Reid Validation'!R$482632),'Reid Validation'!R$482633,FALSE))</f>
        <v>0</v>
      </c>
      <c r="S130" s="317">
        <f ca="1">+IF(ISERROR(HLOOKUP($B130,INDIRECT("'Monthly Resource Report'!"&amp;'Reid Validation'!S$482631&amp;":"&amp;'Reid Validation'!S$482632),'Reid Validation'!S$482633,FALSE)),0,HLOOKUP($B130,INDIRECT("'Monthly Resource Report'!"&amp;'Reid Validation'!S$482631&amp;":"&amp;'Reid Validation'!S$482632),'Reid Validation'!S$482633,FALSE))</f>
        <v>0.71832347757710691</v>
      </c>
      <c r="T130" s="318">
        <f ca="1">+IF(ISERROR(HLOOKUP($B130,INDIRECT("'Monthly Resource Report'!"&amp;'Reid Validation'!T$482631&amp;":"&amp;'Reid Validation'!T$482632),'Reid Validation'!T$482633,FALSE)),0,HLOOKUP($B130,INDIRECT("'Monthly Resource Report'!"&amp;'Reid Validation'!T$482631&amp;":"&amp;'Reid Validation'!T$482632),'Reid Validation'!T$482633,FALSE))</f>
        <v>6.0346029619842874E-2</v>
      </c>
    </row>
    <row r="131" spans="2:20" s="29" customFormat="1">
      <c r="B131" s="301">
        <v>45170</v>
      </c>
      <c r="C131" s="294">
        <v>45</v>
      </c>
      <c r="D131" s="297">
        <v>0</v>
      </c>
      <c r="E131" s="299">
        <v>0.3</v>
      </c>
      <c r="F131" s="295">
        <v>0.06</v>
      </c>
      <c r="G131" s="294">
        <f ca="1">+IF(ISERROR(HLOOKUP($B131,INDIRECT("'Monthly Resource Report'!"&amp;'Reid Validation'!G$482631&amp;":"&amp;'Reid Validation'!G$482632),'Reid Validation'!G$482633,FALSE)),0,HLOOKUP($B131,INDIRECT("'Monthly Resource Report'!"&amp;'Reid Validation'!G$482631&amp;":"&amp;'Reid Validation'!G$482632),'Reid Validation'!G$482633,FALSE))</f>
        <v>0</v>
      </c>
      <c r="H131" s="297">
        <f ca="1">+IF(ISERROR(HLOOKUP($B131,INDIRECT("'Monthly Resource Report'!"&amp;'Reid Validation'!H$482631&amp;":"&amp;'Reid Validation'!H$482632),'Reid Validation'!H$482633,FALSE)),0,HLOOKUP($B131,INDIRECT("'Monthly Resource Report'!"&amp;'Reid Validation'!H$482631&amp;":"&amp;'Reid Validation'!H$482632),'Reid Validation'!H$482633,FALSE))</f>
        <v>0</v>
      </c>
      <c r="I131" s="317">
        <f ca="1">+IF(ISERROR(HLOOKUP($B131,INDIRECT("'Monthly Resource Report'!"&amp;'Reid Validation'!I$482631&amp;":"&amp;'Reid Validation'!I$482632),'Reid Validation'!I$482633,FALSE)),0,HLOOKUP($B131,INDIRECT("'Monthly Resource Report'!"&amp;'Reid Validation'!I$482631&amp;":"&amp;'Reid Validation'!I$482632),'Reid Validation'!I$482633,FALSE))</f>
        <v>0</v>
      </c>
      <c r="J131" s="318">
        <f ca="1">+IF(ISERROR(HLOOKUP($B131,INDIRECT("'Monthly Resource Report'!"&amp;'Reid Validation'!J$482631&amp;":"&amp;'Reid Validation'!J$482632),'Reid Validation'!J$482633,FALSE)),0,HLOOKUP($B131,INDIRECT("'Monthly Resource Report'!"&amp;'Reid Validation'!J$482631&amp;":"&amp;'Reid Validation'!J$482632),'Reid Validation'!J$482633,FALSE))</f>
        <v>0</v>
      </c>
      <c r="L131" s="301">
        <v>45170</v>
      </c>
      <c r="M131" s="294">
        <v>58</v>
      </c>
      <c r="N131" s="297">
        <v>0</v>
      </c>
      <c r="O131" s="299">
        <v>0.7</v>
      </c>
      <c r="P131" s="295">
        <v>0.06</v>
      </c>
      <c r="Q131" s="294">
        <f ca="1">+IF(ISERROR(HLOOKUP($B131,INDIRECT("'Monthly Resource Report'!"&amp;'Reid Validation'!Q$482631&amp;":"&amp;'Reid Validation'!Q$482632),'Reid Validation'!Q$482633,FALSE)),0,HLOOKUP($B131,INDIRECT("'Monthly Resource Report'!"&amp;'Reid Validation'!Q$482631&amp;":"&amp;'Reid Validation'!Q$482632),'Reid Validation'!Q$482633,FALSE))</f>
        <v>58</v>
      </c>
      <c r="R131" s="297">
        <f ca="1">+IF(ISERROR(HLOOKUP($B131,INDIRECT("'Monthly Resource Report'!"&amp;'Reid Validation'!R$482631&amp;":"&amp;'Reid Validation'!R$482632),'Reid Validation'!R$482633,FALSE)),0,HLOOKUP($B131,INDIRECT("'Monthly Resource Report'!"&amp;'Reid Validation'!R$482631&amp;":"&amp;'Reid Validation'!R$482632),'Reid Validation'!R$482633,FALSE))</f>
        <v>0</v>
      </c>
      <c r="S131" s="317">
        <f ca="1">+IF(ISERROR(HLOOKUP($B131,INDIRECT("'Monthly Resource Report'!"&amp;'Reid Validation'!S$482631&amp;":"&amp;'Reid Validation'!S$482632),'Reid Validation'!S$482633,FALSE)),0,HLOOKUP($B131,INDIRECT("'Monthly Resource Report'!"&amp;'Reid Validation'!S$482631&amp;":"&amp;'Reid Validation'!S$482632),'Reid Validation'!S$482633,FALSE))</f>
        <v>0.71140882697216312</v>
      </c>
      <c r="T131" s="318">
        <f ca="1">+IF(ISERROR(HLOOKUP($B131,INDIRECT("'Monthly Resource Report'!"&amp;'Reid Validation'!T$482631&amp;":"&amp;'Reid Validation'!T$482632),'Reid Validation'!T$482633,FALSE)),0,HLOOKUP($B131,INDIRECT("'Monthly Resource Report'!"&amp;'Reid Validation'!T$482631&amp;":"&amp;'Reid Validation'!T$482632),'Reid Validation'!T$482633,FALSE))</f>
        <v>6.0404327208268833E-2</v>
      </c>
    </row>
    <row r="132" spans="2:20" s="29" customFormat="1">
      <c r="B132" s="301">
        <v>45200</v>
      </c>
      <c r="C132" s="294">
        <v>45</v>
      </c>
      <c r="D132" s="297">
        <v>0</v>
      </c>
      <c r="E132" s="299">
        <v>0.3</v>
      </c>
      <c r="F132" s="295">
        <v>0.06</v>
      </c>
      <c r="G132" s="294">
        <f ca="1">+IF(ISERROR(HLOOKUP($B132,INDIRECT("'Monthly Resource Report'!"&amp;'Reid Validation'!G$482631&amp;":"&amp;'Reid Validation'!G$482632),'Reid Validation'!G$482633,FALSE)),0,HLOOKUP($B132,INDIRECT("'Monthly Resource Report'!"&amp;'Reid Validation'!G$482631&amp;":"&amp;'Reid Validation'!G$482632),'Reid Validation'!G$482633,FALSE))</f>
        <v>0</v>
      </c>
      <c r="H132" s="297">
        <f ca="1">+IF(ISERROR(HLOOKUP($B132,INDIRECT("'Monthly Resource Report'!"&amp;'Reid Validation'!H$482631&amp;":"&amp;'Reid Validation'!H$482632),'Reid Validation'!H$482633,FALSE)),0,HLOOKUP($B132,INDIRECT("'Monthly Resource Report'!"&amp;'Reid Validation'!H$482631&amp;":"&amp;'Reid Validation'!H$482632),'Reid Validation'!H$482633,FALSE))</f>
        <v>0</v>
      </c>
      <c r="I132" s="317">
        <f ca="1">+IF(ISERROR(HLOOKUP($B132,INDIRECT("'Monthly Resource Report'!"&amp;'Reid Validation'!I$482631&amp;":"&amp;'Reid Validation'!I$482632),'Reid Validation'!I$482633,FALSE)),0,HLOOKUP($B132,INDIRECT("'Monthly Resource Report'!"&amp;'Reid Validation'!I$482631&amp;":"&amp;'Reid Validation'!I$482632),'Reid Validation'!I$482633,FALSE))</f>
        <v>0</v>
      </c>
      <c r="J132" s="318">
        <f ca="1">+IF(ISERROR(HLOOKUP($B132,INDIRECT("'Monthly Resource Report'!"&amp;'Reid Validation'!J$482631&amp;":"&amp;'Reid Validation'!J$482632),'Reid Validation'!J$482633,FALSE)),0,HLOOKUP($B132,INDIRECT("'Monthly Resource Report'!"&amp;'Reid Validation'!J$482631&amp;":"&amp;'Reid Validation'!J$482632),'Reid Validation'!J$482633,FALSE))</f>
        <v>0</v>
      </c>
      <c r="L132" s="301">
        <v>45200</v>
      </c>
      <c r="M132" s="294">
        <v>60</v>
      </c>
      <c r="N132" s="297">
        <v>0</v>
      </c>
      <c r="O132" s="299">
        <v>0.7</v>
      </c>
      <c r="P132" s="295">
        <v>0.06</v>
      </c>
      <c r="Q132" s="294">
        <f ca="1">+IF(ISERROR(HLOOKUP($B132,INDIRECT("'Monthly Resource Report'!"&amp;'Reid Validation'!Q$482631&amp;":"&amp;'Reid Validation'!Q$482632),'Reid Validation'!Q$482633,FALSE)),0,HLOOKUP($B132,INDIRECT("'Monthly Resource Report'!"&amp;'Reid Validation'!Q$482631&amp;":"&amp;'Reid Validation'!Q$482632),'Reid Validation'!Q$482633,FALSE))</f>
        <v>60</v>
      </c>
      <c r="R132" s="297">
        <f ca="1">+IF(ISERROR(HLOOKUP($B132,INDIRECT("'Monthly Resource Report'!"&amp;'Reid Validation'!R$482631&amp;":"&amp;'Reid Validation'!R$482632),'Reid Validation'!R$482633,FALSE)),0,HLOOKUP($B132,INDIRECT("'Monthly Resource Report'!"&amp;'Reid Validation'!R$482631&amp;":"&amp;'Reid Validation'!R$482632),'Reid Validation'!R$482633,FALSE))</f>
        <v>0</v>
      </c>
      <c r="S132" s="317">
        <f ca="1">+IF(ISERROR(HLOOKUP($B132,INDIRECT("'Monthly Resource Report'!"&amp;'Reid Validation'!S$482631&amp;":"&amp;'Reid Validation'!S$482632),'Reid Validation'!S$482633,FALSE)),0,HLOOKUP($B132,INDIRECT("'Monthly Resource Report'!"&amp;'Reid Validation'!S$482631&amp;":"&amp;'Reid Validation'!S$482632),'Reid Validation'!S$482633,FALSE))</f>
        <v>0.6959365300510566</v>
      </c>
      <c r="T132" s="318">
        <f ca="1">+IF(ISERROR(HLOOKUP($B132,INDIRECT("'Monthly Resource Report'!"&amp;'Reid Validation'!T$482631&amp;":"&amp;'Reid Validation'!T$482632),'Reid Validation'!T$482633,FALSE)),0,HLOOKUP($B132,INDIRECT("'Monthly Resource Report'!"&amp;'Reid Validation'!T$482631&amp;":"&amp;'Reid Validation'!T$482632),'Reid Validation'!T$482633,FALSE))</f>
        <v>6.079368336835967E-2</v>
      </c>
    </row>
    <row r="133" spans="2:20" s="29" customFormat="1">
      <c r="B133" s="301">
        <v>45231</v>
      </c>
      <c r="C133" s="294">
        <v>45</v>
      </c>
      <c r="D133" s="297">
        <v>0</v>
      </c>
      <c r="E133" s="299">
        <v>0.3</v>
      </c>
      <c r="F133" s="295">
        <v>0.06</v>
      </c>
      <c r="G133" s="294">
        <f ca="1">+IF(ISERROR(HLOOKUP($B133,INDIRECT("'Monthly Resource Report'!"&amp;'Reid Validation'!G$482631&amp;":"&amp;'Reid Validation'!G$482632),'Reid Validation'!G$482633,FALSE)),0,HLOOKUP($B133,INDIRECT("'Monthly Resource Report'!"&amp;'Reid Validation'!G$482631&amp;":"&amp;'Reid Validation'!G$482632),'Reid Validation'!G$482633,FALSE))</f>
        <v>0</v>
      </c>
      <c r="H133" s="297">
        <f ca="1">+IF(ISERROR(HLOOKUP($B133,INDIRECT("'Monthly Resource Report'!"&amp;'Reid Validation'!H$482631&amp;":"&amp;'Reid Validation'!H$482632),'Reid Validation'!H$482633,FALSE)),0,HLOOKUP($B133,INDIRECT("'Monthly Resource Report'!"&amp;'Reid Validation'!H$482631&amp;":"&amp;'Reid Validation'!H$482632),'Reid Validation'!H$482633,FALSE))</f>
        <v>0</v>
      </c>
      <c r="I133" s="317">
        <f ca="1">+IF(ISERROR(HLOOKUP($B133,INDIRECT("'Monthly Resource Report'!"&amp;'Reid Validation'!I$482631&amp;":"&amp;'Reid Validation'!I$482632),'Reid Validation'!I$482633,FALSE)),0,HLOOKUP($B133,INDIRECT("'Monthly Resource Report'!"&amp;'Reid Validation'!I$482631&amp;":"&amp;'Reid Validation'!I$482632),'Reid Validation'!I$482633,FALSE))</f>
        <v>0</v>
      </c>
      <c r="J133" s="318">
        <f ca="1">+IF(ISERROR(HLOOKUP($B133,INDIRECT("'Monthly Resource Report'!"&amp;'Reid Validation'!J$482631&amp;":"&amp;'Reid Validation'!J$482632),'Reid Validation'!J$482633,FALSE)),0,HLOOKUP($B133,INDIRECT("'Monthly Resource Report'!"&amp;'Reid Validation'!J$482631&amp;":"&amp;'Reid Validation'!J$482632),'Reid Validation'!J$482633,FALSE))</f>
        <v>0</v>
      </c>
      <c r="L133" s="301">
        <v>45231</v>
      </c>
      <c r="M133" s="294">
        <v>60</v>
      </c>
      <c r="N133" s="297">
        <v>0</v>
      </c>
      <c r="O133" s="299">
        <v>0.7</v>
      </c>
      <c r="P133" s="295">
        <v>0.06</v>
      </c>
      <c r="Q133" s="294">
        <f ca="1">+IF(ISERROR(HLOOKUP($B133,INDIRECT("'Monthly Resource Report'!"&amp;'Reid Validation'!Q$482631&amp;":"&amp;'Reid Validation'!Q$482632),'Reid Validation'!Q$482633,FALSE)),0,HLOOKUP($B133,INDIRECT("'Monthly Resource Report'!"&amp;'Reid Validation'!Q$482631&amp;":"&amp;'Reid Validation'!Q$482632),'Reid Validation'!Q$482633,FALSE))</f>
        <v>60</v>
      </c>
      <c r="R133" s="297">
        <f ca="1">+IF(ISERROR(HLOOKUP($B133,INDIRECT("'Monthly Resource Report'!"&amp;'Reid Validation'!R$482631&amp;":"&amp;'Reid Validation'!R$482632),'Reid Validation'!R$482633,FALSE)),0,HLOOKUP($B133,INDIRECT("'Monthly Resource Report'!"&amp;'Reid Validation'!R$482631&amp;":"&amp;'Reid Validation'!R$482632),'Reid Validation'!R$482633,FALSE))</f>
        <v>0</v>
      </c>
      <c r="S133" s="317">
        <f ca="1">+IF(ISERROR(HLOOKUP($B133,INDIRECT("'Monthly Resource Report'!"&amp;'Reid Validation'!S$482631&amp;":"&amp;'Reid Validation'!S$482632),'Reid Validation'!S$482633,FALSE)),0,HLOOKUP($B133,INDIRECT("'Monthly Resource Report'!"&amp;'Reid Validation'!S$482631&amp;":"&amp;'Reid Validation'!S$482632),'Reid Validation'!S$482633,FALSE))</f>
        <v>0.70396013587592277</v>
      </c>
      <c r="T133" s="318">
        <f ca="1">+IF(ISERROR(HLOOKUP($B133,INDIRECT("'Monthly Resource Report'!"&amp;'Reid Validation'!T$482631&amp;":"&amp;'Reid Validation'!T$482632),'Reid Validation'!T$482633,FALSE)),0,HLOOKUP($B133,INDIRECT("'Monthly Resource Report'!"&amp;'Reid Validation'!T$482631&amp;":"&amp;'Reid Validation'!T$482632),'Reid Validation'!T$482633,FALSE))</f>
        <v>6.0870480395871868E-2</v>
      </c>
    </row>
    <row r="134" spans="2:20" s="29" customFormat="1">
      <c r="B134" s="301">
        <v>45261</v>
      </c>
      <c r="C134" s="294">
        <v>45</v>
      </c>
      <c r="D134" s="297">
        <v>0</v>
      </c>
      <c r="E134" s="299">
        <v>0.3</v>
      </c>
      <c r="F134" s="295">
        <v>0.06</v>
      </c>
      <c r="G134" s="294">
        <f ca="1">+IF(ISERROR(HLOOKUP($B134,INDIRECT("'Monthly Resource Report'!"&amp;'Reid Validation'!G$482631&amp;":"&amp;'Reid Validation'!G$482632),'Reid Validation'!G$482633,FALSE)),0,HLOOKUP($B134,INDIRECT("'Monthly Resource Report'!"&amp;'Reid Validation'!G$482631&amp;":"&amp;'Reid Validation'!G$482632),'Reid Validation'!G$482633,FALSE))</f>
        <v>0</v>
      </c>
      <c r="H134" s="297">
        <f ca="1">+IF(ISERROR(HLOOKUP($B134,INDIRECT("'Monthly Resource Report'!"&amp;'Reid Validation'!H$482631&amp;":"&amp;'Reid Validation'!H$482632),'Reid Validation'!H$482633,FALSE)),0,HLOOKUP($B134,INDIRECT("'Monthly Resource Report'!"&amp;'Reid Validation'!H$482631&amp;":"&amp;'Reid Validation'!H$482632),'Reid Validation'!H$482633,FALSE))</f>
        <v>0</v>
      </c>
      <c r="I134" s="317">
        <f ca="1">+IF(ISERROR(HLOOKUP($B134,INDIRECT("'Monthly Resource Report'!"&amp;'Reid Validation'!I$482631&amp;":"&amp;'Reid Validation'!I$482632),'Reid Validation'!I$482633,FALSE)),0,HLOOKUP($B134,INDIRECT("'Monthly Resource Report'!"&amp;'Reid Validation'!I$482631&amp;":"&amp;'Reid Validation'!I$482632),'Reid Validation'!I$482633,FALSE))</f>
        <v>0</v>
      </c>
      <c r="J134" s="318">
        <f ca="1">+IF(ISERROR(HLOOKUP($B134,INDIRECT("'Monthly Resource Report'!"&amp;'Reid Validation'!J$482631&amp;":"&amp;'Reid Validation'!J$482632),'Reid Validation'!J$482633,FALSE)),0,HLOOKUP($B134,INDIRECT("'Monthly Resource Report'!"&amp;'Reid Validation'!J$482631&amp;":"&amp;'Reid Validation'!J$482632),'Reid Validation'!J$482633,FALSE))</f>
        <v>0</v>
      </c>
      <c r="L134" s="301">
        <v>45261</v>
      </c>
      <c r="M134" s="294">
        <v>65</v>
      </c>
      <c r="N134" s="297">
        <v>0</v>
      </c>
      <c r="O134" s="299">
        <v>0.7</v>
      </c>
      <c r="P134" s="295">
        <v>0.06</v>
      </c>
      <c r="Q134" s="294">
        <f ca="1">+IF(ISERROR(HLOOKUP($B134,INDIRECT("'Monthly Resource Report'!"&amp;'Reid Validation'!Q$482631&amp;":"&amp;'Reid Validation'!Q$482632),'Reid Validation'!Q$482633,FALSE)),0,HLOOKUP($B134,INDIRECT("'Monthly Resource Report'!"&amp;'Reid Validation'!Q$482631&amp;":"&amp;'Reid Validation'!Q$482632),'Reid Validation'!Q$482633,FALSE))</f>
        <v>65</v>
      </c>
      <c r="R134" s="297">
        <f ca="1">+IF(ISERROR(HLOOKUP($B134,INDIRECT("'Monthly Resource Report'!"&amp;'Reid Validation'!R$482631&amp;":"&amp;'Reid Validation'!R$482632),'Reid Validation'!R$482633,FALSE)),0,HLOOKUP($B134,INDIRECT("'Monthly Resource Report'!"&amp;'Reid Validation'!R$482631&amp;":"&amp;'Reid Validation'!R$482632),'Reid Validation'!R$482633,FALSE))</f>
        <v>0</v>
      </c>
      <c r="S134" s="317">
        <f ca="1">+IF(ISERROR(HLOOKUP($B134,INDIRECT("'Monthly Resource Report'!"&amp;'Reid Validation'!S$482631&amp;":"&amp;'Reid Validation'!S$482632),'Reid Validation'!S$482633,FALSE)),0,HLOOKUP($B134,INDIRECT("'Monthly Resource Report'!"&amp;'Reid Validation'!S$482631&amp;":"&amp;'Reid Validation'!S$482632),'Reid Validation'!S$482633,FALSE))</f>
        <v>0.7096864953226163</v>
      </c>
      <c r="T134" s="318">
        <f ca="1">+IF(ISERROR(HLOOKUP($B134,INDIRECT("'Monthly Resource Report'!"&amp;'Reid Validation'!T$482631&amp;":"&amp;'Reid Validation'!T$482632),'Reid Validation'!T$482633,FALSE)),0,HLOOKUP($B134,INDIRECT("'Monthly Resource Report'!"&amp;'Reid Validation'!T$482631&amp;":"&amp;'Reid Validation'!T$482632),'Reid Validation'!T$482633,FALSE))</f>
        <v>6.1081139995491446E-2</v>
      </c>
    </row>
    <row r="135" spans="2:20" s="29" customFormat="1">
      <c r="B135" s="301">
        <v>45292</v>
      </c>
      <c r="C135" s="294">
        <v>45</v>
      </c>
      <c r="D135" s="297">
        <v>0</v>
      </c>
      <c r="E135" s="299">
        <v>0.3</v>
      </c>
      <c r="F135" s="295">
        <v>0.06</v>
      </c>
      <c r="G135" s="294">
        <f ca="1">+IF(ISERROR(HLOOKUP($B135,INDIRECT("'Monthly Resource Report'!"&amp;'Reid Validation'!G$482631&amp;":"&amp;'Reid Validation'!G$482632),'Reid Validation'!G$482633,FALSE)),0,HLOOKUP($B135,INDIRECT("'Monthly Resource Report'!"&amp;'Reid Validation'!G$482631&amp;":"&amp;'Reid Validation'!G$482632),'Reid Validation'!G$482633,FALSE))</f>
        <v>45</v>
      </c>
      <c r="H135" s="297">
        <f ca="1">+IF(ISERROR(HLOOKUP($B135,INDIRECT("'Monthly Resource Report'!"&amp;'Reid Validation'!H$482631&amp;":"&amp;'Reid Validation'!H$482632),'Reid Validation'!H$482633,FALSE)),0,HLOOKUP($B135,INDIRECT("'Monthly Resource Report'!"&amp;'Reid Validation'!H$482631&amp;":"&amp;'Reid Validation'!H$482632),'Reid Validation'!H$482633,FALSE))</f>
        <v>0</v>
      </c>
      <c r="I135" s="317">
        <f ca="1">+IF(ISERROR(HLOOKUP($B135,INDIRECT("'Monthly Resource Report'!"&amp;'Reid Validation'!I$482631&amp;":"&amp;'Reid Validation'!I$482632),'Reid Validation'!I$482633,FALSE)),0,HLOOKUP($B135,INDIRECT("'Monthly Resource Report'!"&amp;'Reid Validation'!I$482631&amp;":"&amp;'Reid Validation'!I$482632),'Reid Validation'!I$482633,FALSE))</f>
        <v>0</v>
      </c>
      <c r="J135" s="318">
        <f ca="1">+IF(ISERROR(HLOOKUP($B135,INDIRECT("'Monthly Resource Report'!"&amp;'Reid Validation'!J$482631&amp;":"&amp;'Reid Validation'!J$482632),'Reid Validation'!J$482633,FALSE)),0,HLOOKUP($B135,INDIRECT("'Monthly Resource Report'!"&amp;'Reid Validation'!J$482631&amp;":"&amp;'Reid Validation'!J$482632),'Reid Validation'!J$482633,FALSE))</f>
        <v>0</v>
      </c>
      <c r="L135" s="301">
        <v>45292</v>
      </c>
      <c r="M135" s="294">
        <v>65</v>
      </c>
      <c r="N135" s="297">
        <v>0</v>
      </c>
      <c r="O135" s="299">
        <v>0.7</v>
      </c>
      <c r="P135" s="295">
        <v>0.06</v>
      </c>
      <c r="Q135" s="294">
        <f ca="1">+IF(ISERROR(HLOOKUP($B135,INDIRECT("'Monthly Resource Report'!"&amp;'Reid Validation'!Q$482631&amp;":"&amp;'Reid Validation'!Q$482632),'Reid Validation'!Q$482633,FALSE)),0,HLOOKUP($B135,INDIRECT("'Monthly Resource Report'!"&amp;'Reid Validation'!Q$482631&amp;":"&amp;'Reid Validation'!Q$482632),'Reid Validation'!Q$482633,FALSE))</f>
        <v>65</v>
      </c>
      <c r="R135" s="297">
        <f ca="1">+IF(ISERROR(HLOOKUP($B135,INDIRECT("'Monthly Resource Report'!"&amp;'Reid Validation'!R$482631&amp;":"&amp;'Reid Validation'!R$482632),'Reid Validation'!R$482633,FALSE)),0,HLOOKUP($B135,INDIRECT("'Monthly Resource Report'!"&amp;'Reid Validation'!R$482631&amp;":"&amp;'Reid Validation'!R$482632),'Reid Validation'!R$482633,FALSE))</f>
        <v>0</v>
      </c>
      <c r="S135" s="317">
        <f ca="1">+IF(ISERROR(HLOOKUP($B135,INDIRECT("'Monthly Resource Report'!"&amp;'Reid Validation'!S$482631&amp;":"&amp;'Reid Validation'!S$482632),'Reid Validation'!S$482633,FALSE)),0,HLOOKUP($B135,INDIRECT("'Monthly Resource Report'!"&amp;'Reid Validation'!S$482631&amp;":"&amp;'Reid Validation'!S$482632),'Reid Validation'!S$482633,FALSE))</f>
        <v>0.7069784901712044</v>
      </c>
      <c r="T135" s="318">
        <f ca="1">+IF(ISERROR(HLOOKUP($B135,INDIRECT("'Monthly Resource Report'!"&amp;'Reid Validation'!T$482631&amp;":"&amp;'Reid Validation'!T$482632),'Reid Validation'!T$482633,FALSE)),0,HLOOKUP($B135,INDIRECT("'Monthly Resource Report'!"&amp;'Reid Validation'!T$482631&amp;":"&amp;'Reid Validation'!T$482632),'Reid Validation'!T$482633,FALSE))</f>
        <v>6.0918034784197862E-2</v>
      </c>
    </row>
    <row r="136" spans="2:20" s="29" customFormat="1">
      <c r="B136" s="301">
        <v>45323</v>
      </c>
      <c r="C136" s="294">
        <v>45</v>
      </c>
      <c r="D136" s="297">
        <v>0</v>
      </c>
      <c r="E136" s="299">
        <v>0.3</v>
      </c>
      <c r="F136" s="295">
        <v>0.06</v>
      </c>
      <c r="G136" s="294">
        <f ca="1">+IF(ISERROR(HLOOKUP($B136,INDIRECT("'Monthly Resource Report'!"&amp;'Reid Validation'!G$482631&amp;":"&amp;'Reid Validation'!G$482632),'Reid Validation'!G$482633,FALSE)),0,HLOOKUP($B136,INDIRECT("'Monthly Resource Report'!"&amp;'Reid Validation'!G$482631&amp;":"&amp;'Reid Validation'!G$482632),'Reid Validation'!G$482633,FALSE))</f>
        <v>45</v>
      </c>
      <c r="H136" s="297">
        <f ca="1">+IF(ISERROR(HLOOKUP($B136,INDIRECT("'Monthly Resource Report'!"&amp;'Reid Validation'!H$482631&amp;":"&amp;'Reid Validation'!H$482632),'Reid Validation'!H$482633,FALSE)),0,HLOOKUP($B136,INDIRECT("'Monthly Resource Report'!"&amp;'Reid Validation'!H$482631&amp;":"&amp;'Reid Validation'!H$482632),'Reid Validation'!H$482633,FALSE))</f>
        <v>0</v>
      </c>
      <c r="I136" s="317">
        <f ca="1">+IF(ISERROR(HLOOKUP($B136,INDIRECT("'Monthly Resource Report'!"&amp;'Reid Validation'!I$482631&amp;":"&amp;'Reid Validation'!I$482632),'Reid Validation'!I$482633,FALSE)),0,HLOOKUP($B136,INDIRECT("'Monthly Resource Report'!"&amp;'Reid Validation'!I$482631&amp;":"&amp;'Reid Validation'!I$482632),'Reid Validation'!I$482633,FALSE))</f>
        <v>0</v>
      </c>
      <c r="J136" s="318">
        <f ca="1">+IF(ISERROR(HLOOKUP($B136,INDIRECT("'Monthly Resource Report'!"&amp;'Reid Validation'!J$482631&amp;":"&amp;'Reid Validation'!J$482632),'Reid Validation'!J$482633,FALSE)),0,HLOOKUP($B136,INDIRECT("'Monthly Resource Report'!"&amp;'Reid Validation'!J$482631&amp;":"&amp;'Reid Validation'!J$482632),'Reid Validation'!J$482633,FALSE))</f>
        <v>0</v>
      </c>
      <c r="L136" s="301">
        <v>45323</v>
      </c>
      <c r="M136" s="294">
        <v>65</v>
      </c>
      <c r="N136" s="297">
        <v>0</v>
      </c>
      <c r="O136" s="299">
        <v>0.7</v>
      </c>
      <c r="P136" s="295">
        <v>0.06</v>
      </c>
      <c r="Q136" s="294">
        <f ca="1">+IF(ISERROR(HLOOKUP($B136,INDIRECT("'Monthly Resource Report'!"&amp;'Reid Validation'!Q$482631&amp;":"&amp;'Reid Validation'!Q$482632),'Reid Validation'!Q$482633,FALSE)),0,HLOOKUP($B136,INDIRECT("'Monthly Resource Report'!"&amp;'Reid Validation'!Q$482631&amp;":"&amp;'Reid Validation'!Q$482632),'Reid Validation'!Q$482633,FALSE))</f>
        <v>65</v>
      </c>
      <c r="R136" s="297">
        <f ca="1">+IF(ISERROR(HLOOKUP($B136,INDIRECT("'Monthly Resource Report'!"&amp;'Reid Validation'!R$482631&amp;":"&amp;'Reid Validation'!R$482632),'Reid Validation'!R$482633,FALSE)),0,HLOOKUP($B136,INDIRECT("'Monthly Resource Report'!"&amp;'Reid Validation'!R$482631&amp;":"&amp;'Reid Validation'!R$482632),'Reid Validation'!R$482633,FALSE))</f>
        <v>0</v>
      </c>
      <c r="S136" s="317">
        <f ca="1">+IF(ISERROR(HLOOKUP($B136,INDIRECT("'Monthly Resource Report'!"&amp;'Reid Validation'!S$482631&amp;":"&amp;'Reid Validation'!S$482632),'Reid Validation'!S$482633,FALSE)),0,HLOOKUP($B136,INDIRECT("'Monthly Resource Report'!"&amp;'Reid Validation'!S$482631&amp;":"&amp;'Reid Validation'!S$482632),'Reid Validation'!S$482633,FALSE))</f>
        <v>0.70689670386126391</v>
      </c>
      <c r="T136" s="318">
        <f ca="1">+IF(ISERROR(HLOOKUP($B136,INDIRECT("'Monthly Resource Report'!"&amp;'Reid Validation'!T$482631&amp;":"&amp;'Reid Validation'!T$482632),'Reid Validation'!T$482633,FALSE)),0,HLOOKUP($B136,INDIRECT("'Monthly Resource Report'!"&amp;'Reid Validation'!T$482631&amp;":"&amp;'Reid Validation'!T$482632),'Reid Validation'!T$482633,FALSE))</f>
        <v>6.0787233896530325E-2</v>
      </c>
    </row>
    <row r="137" spans="2:20" s="29" customFormat="1">
      <c r="B137" s="301">
        <v>45352</v>
      </c>
      <c r="C137" s="294">
        <v>45</v>
      </c>
      <c r="D137" s="297">
        <v>0</v>
      </c>
      <c r="E137" s="299">
        <v>0.3</v>
      </c>
      <c r="F137" s="295">
        <v>0.06</v>
      </c>
      <c r="G137" s="294">
        <f ca="1">+IF(ISERROR(HLOOKUP($B137,INDIRECT("'Monthly Resource Report'!"&amp;'Reid Validation'!G$482631&amp;":"&amp;'Reid Validation'!G$482632),'Reid Validation'!G$482633,FALSE)),0,HLOOKUP($B137,INDIRECT("'Monthly Resource Report'!"&amp;'Reid Validation'!G$482631&amp;":"&amp;'Reid Validation'!G$482632),'Reid Validation'!G$482633,FALSE))</f>
        <v>0</v>
      </c>
      <c r="H137" s="297">
        <f ca="1">+IF(ISERROR(HLOOKUP($B137,INDIRECT("'Monthly Resource Report'!"&amp;'Reid Validation'!H$482631&amp;":"&amp;'Reid Validation'!H$482632),'Reid Validation'!H$482633,FALSE)),0,HLOOKUP($B137,INDIRECT("'Monthly Resource Report'!"&amp;'Reid Validation'!H$482631&amp;":"&amp;'Reid Validation'!H$482632),'Reid Validation'!H$482633,FALSE))</f>
        <v>0</v>
      </c>
      <c r="I137" s="317">
        <f ca="1">+IF(ISERROR(HLOOKUP($B137,INDIRECT("'Monthly Resource Report'!"&amp;'Reid Validation'!I$482631&amp;":"&amp;'Reid Validation'!I$482632),'Reid Validation'!I$482633,FALSE)),0,HLOOKUP($B137,INDIRECT("'Monthly Resource Report'!"&amp;'Reid Validation'!I$482631&amp;":"&amp;'Reid Validation'!I$482632),'Reid Validation'!I$482633,FALSE))</f>
        <v>0</v>
      </c>
      <c r="J137" s="318">
        <f ca="1">+IF(ISERROR(HLOOKUP($B137,INDIRECT("'Monthly Resource Report'!"&amp;'Reid Validation'!J$482631&amp;":"&amp;'Reid Validation'!J$482632),'Reid Validation'!J$482633,FALSE)),0,HLOOKUP($B137,INDIRECT("'Monthly Resource Report'!"&amp;'Reid Validation'!J$482631&amp;":"&amp;'Reid Validation'!J$482632),'Reid Validation'!J$482633,FALSE))</f>
        <v>0</v>
      </c>
      <c r="L137" s="301">
        <v>45352</v>
      </c>
      <c r="M137" s="294">
        <v>65</v>
      </c>
      <c r="N137" s="297">
        <v>0</v>
      </c>
      <c r="O137" s="299">
        <v>0.7</v>
      </c>
      <c r="P137" s="295">
        <v>0.06</v>
      </c>
      <c r="Q137" s="294">
        <f ca="1">+IF(ISERROR(HLOOKUP($B137,INDIRECT("'Monthly Resource Report'!"&amp;'Reid Validation'!Q$482631&amp;":"&amp;'Reid Validation'!Q$482632),'Reid Validation'!Q$482633,FALSE)),0,HLOOKUP($B137,INDIRECT("'Monthly Resource Report'!"&amp;'Reid Validation'!Q$482631&amp;":"&amp;'Reid Validation'!Q$482632),'Reid Validation'!Q$482633,FALSE))</f>
        <v>65</v>
      </c>
      <c r="R137" s="297">
        <f ca="1">+IF(ISERROR(HLOOKUP($B137,INDIRECT("'Monthly Resource Report'!"&amp;'Reid Validation'!R$482631&amp;":"&amp;'Reid Validation'!R$482632),'Reid Validation'!R$482633,FALSE)),0,HLOOKUP($B137,INDIRECT("'Monthly Resource Report'!"&amp;'Reid Validation'!R$482631&amp;":"&amp;'Reid Validation'!R$482632),'Reid Validation'!R$482633,FALSE))</f>
        <v>0</v>
      </c>
      <c r="S137" s="317">
        <f ca="1">+IF(ISERROR(HLOOKUP($B137,INDIRECT("'Monthly Resource Report'!"&amp;'Reid Validation'!S$482631&amp;":"&amp;'Reid Validation'!S$482632),'Reid Validation'!S$482633,FALSE)),0,HLOOKUP($B137,INDIRECT("'Monthly Resource Report'!"&amp;'Reid Validation'!S$482631&amp;":"&amp;'Reid Validation'!S$482632),'Reid Validation'!S$482633,FALSE))</f>
        <v>0.70985337807177162</v>
      </c>
      <c r="T137" s="318">
        <f ca="1">+IF(ISERROR(HLOOKUP($B137,INDIRECT("'Monthly Resource Report'!"&amp;'Reid Validation'!T$482631&amp;":"&amp;'Reid Validation'!T$482632),'Reid Validation'!T$482633,FALSE)),0,HLOOKUP($B137,INDIRECT("'Monthly Resource Report'!"&amp;'Reid Validation'!T$482631&amp;":"&amp;'Reid Validation'!T$482632),'Reid Validation'!T$482633,FALSE))</f>
        <v>6.1100198542913015E-2</v>
      </c>
    </row>
    <row r="138" spans="2:20" s="29" customFormat="1">
      <c r="B138" s="301">
        <v>45383</v>
      </c>
      <c r="C138" s="294">
        <v>45</v>
      </c>
      <c r="D138" s="297">
        <v>0</v>
      </c>
      <c r="E138" s="299">
        <v>0.3</v>
      </c>
      <c r="F138" s="295">
        <v>0.06</v>
      </c>
      <c r="G138" s="294">
        <f ca="1">+IF(ISERROR(HLOOKUP($B138,INDIRECT("'Monthly Resource Report'!"&amp;'Reid Validation'!G$482631&amp;":"&amp;'Reid Validation'!G$482632),'Reid Validation'!G$482633,FALSE)),0,HLOOKUP($B138,INDIRECT("'Monthly Resource Report'!"&amp;'Reid Validation'!G$482631&amp;":"&amp;'Reid Validation'!G$482632),'Reid Validation'!G$482633,FALSE))</f>
        <v>0</v>
      </c>
      <c r="H138" s="297">
        <f ca="1">+IF(ISERROR(HLOOKUP($B138,INDIRECT("'Monthly Resource Report'!"&amp;'Reid Validation'!H$482631&amp;":"&amp;'Reid Validation'!H$482632),'Reid Validation'!H$482633,FALSE)),0,HLOOKUP($B138,INDIRECT("'Monthly Resource Report'!"&amp;'Reid Validation'!H$482631&amp;":"&amp;'Reid Validation'!H$482632),'Reid Validation'!H$482633,FALSE))</f>
        <v>0</v>
      </c>
      <c r="I138" s="317">
        <f ca="1">+IF(ISERROR(HLOOKUP($B138,INDIRECT("'Monthly Resource Report'!"&amp;'Reid Validation'!I$482631&amp;":"&amp;'Reid Validation'!I$482632),'Reid Validation'!I$482633,FALSE)),0,HLOOKUP($B138,INDIRECT("'Monthly Resource Report'!"&amp;'Reid Validation'!I$482631&amp;":"&amp;'Reid Validation'!I$482632),'Reid Validation'!I$482633,FALSE))</f>
        <v>0</v>
      </c>
      <c r="J138" s="318">
        <f ca="1">+IF(ISERROR(HLOOKUP($B138,INDIRECT("'Monthly Resource Report'!"&amp;'Reid Validation'!J$482631&amp;":"&amp;'Reid Validation'!J$482632),'Reid Validation'!J$482633,FALSE)),0,HLOOKUP($B138,INDIRECT("'Monthly Resource Report'!"&amp;'Reid Validation'!J$482631&amp;":"&amp;'Reid Validation'!J$482632),'Reid Validation'!J$482633,FALSE))</f>
        <v>0</v>
      </c>
      <c r="L138" s="301">
        <v>45383</v>
      </c>
      <c r="M138" s="294">
        <v>65</v>
      </c>
      <c r="N138" s="297">
        <v>0</v>
      </c>
      <c r="O138" s="299">
        <v>0.7</v>
      </c>
      <c r="P138" s="295">
        <v>0.06</v>
      </c>
      <c r="Q138" s="294">
        <f ca="1">+IF(ISERROR(HLOOKUP($B138,INDIRECT("'Monthly Resource Report'!"&amp;'Reid Validation'!Q$482631&amp;":"&amp;'Reid Validation'!Q$482632),'Reid Validation'!Q$482633,FALSE)),0,HLOOKUP($B138,INDIRECT("'Monthly Resource Report'!"&amp;'Reid Validation'!Q$482631&amp;":"&amp;'Reid Validation'!Q$482632),'Reid Validation'!Q$482633,FALSE))</f>
        <v>65</v>
      </c>
      <c r="R138" s="297">
        <f ca="1">+IF(ISERROR(HLOOKUP($B138,INDIRECT("'Monthly Resource Report'!"&amp;'Reid Validation'!R$482631&amp;":"&amp;'Reid Validation'!R$482632),'Reid Validation'!R$482633,FALSE)),0,HLOOKUP($B138,INDIRECT("'Monthly Resource Report'!"&amp;'Reid Validation'!R$482631&amp;":"&amp;'Reid Validation'!R$482632),'Reid Validation'!R$482633,FALSE))</f>
        <v>0</v>
      </c>
      <c r="S138" s="317">
        <f ca="1">+IF(ISERROR(HLOOKUP($B138,INDIRECT("'Monthly Resource Report'!"&amp;'Reid Validation'!S$482631&amp;":"&amp;'Reid Validation'!S$482632),'Reid Validation'!S$482633,FALSE)),0,HLOOKUP($B138,INDIRECT("'Monthly Resource Report'!"&amp;'Reid Validation'!S$482631&amp;":"&amp;'Reid Validation'!S$482632),'Reid Validation'!S$482633,FALSE))</f>
        <v>0.71001710347121283</v>
      </c>
      <c r="T138" s="318">
        <f ca="1">+IF(ISERROR(HLOOKUP($B138,INDIRECT("'Monthly Resource Report'!"&amp;'Reid Validation'!T$482631&amp;":"&amp;'Reid Validation'!T$482632),'Reid Validation'!T$482633,FALSE)),0,HLOOKUP($B138,INDIRECT("'Monthly Resource Report'!"&amp;'Reid Validation'!T$482631&amp;":"&amp;'Reid Validation'!T$482632),'Reid Validation'!T$482633,FALSE))</f>
        <v>6.1192263522847949E-2</v>
      </c>
    </row>
    <row r="139" spans="2:20" s="29" customFormat="1">
      <c r="B139" s="301">
        <v>45413</v>
      </c>
      <c r="C139" s="294">
        <v>45</v>
      </c>
      <c r="D139" s="297">
        <v>0</v>
      </c>
      <c r="E139" s="299">
        <v>0.3</v>
      </c>
      <c r="F139" s="295">
        <v>0.06</v>
      </c>
      <c r="G139" s="294">
        <f ca="1">+IF(ISERROR(HLOOKUP($B139,INDIRECT("'Monthly Resource Report'!"&amp;'Reid Validation'!G$482631&amp;":"&amp;'Reid Validation'!G$482632),'Reid Validation'!G$482633,FALSE)),0,HLOOKUP($B139,INDIRECT("'Monthly Resource Report'!"&amp;'Reid Validation'!G$482631&amp;":"&amp;'Reid Validation'!G$482632),'Reid Validation'!G$482633,FALSE))</f>
        <v>0</v>
      </c>
      <c r="H139" s="297">
        <f ca="1">+IF(ISERROR(HLOOKUP($B139,INDIRECT("'Monthly Resource Report'!"&amp;'Reid Validation'!H$482631&amp;":"&amp;'Reid Validation'!H$482632),'Reid Validation'!H$482633,FALSE)),0,HLOOKUP($B139,INDIRECT("'Monthly Resource Report'!"&amp;'Reid Validation'!H$482631&amp;":"&amp;'Reid Validation'!H$482632),'Reid Validation'!H$482633,FALSE))</f>
        <v>0</v>
      </c>
      <c r="I139" s="317">
        <f ca="1">+IF(ISERROR(HLOOKUP($B139,INDIRECT("'Monthly Resource Report'!"&amp;'Reid Validation'!I$482631&amp;":"&amp;'Reid Validation'!I$482632),'Reid Validation'!I$482633,FALSE)),0,HLOOKUP($B139,INDIRECT("'Monthly Resource Report'!"&amp;'Reid Validation'!I$482631&amp;":"&amp;'Reid Validation'!I$482632),'Reid Validation'!I$482633,FALSE))</f>
        <v>0</v>
      </c>
      <c r="J139" s="318">
        <f ca="1">+IF(ISERROR(HLOOKUP($B139,INDIRECT("'Monthly Resource Report'!"&amp;'Reid Validation'!J$482631&amp;":"&amp;'Reid Validation'!J$482632),'Reid Validation'!J$482633,FALSE)),0,HLOOKUP($B139,INDIRECT("'Monthly Resource Report'!"&amp;'Reid Validation'!J$482631&amp;":"&amp;'Reid Validation'!J$482632),'Reid Validation'!J$482633,FALSE))</f>
        <v>0</v>
      </c>
      <c r="L139" s="301">
        <v>45413</v>
      </c>
      <c r="M139" s="294">
        <v>60</v>
      </c>
      <c r="N139" s="297">
        <v>0</v>
      </c>
      <c r="O139" s="299">
        <v>0.7</v>
      </c>
      <c r="P139" s="295">
        <v>0.06</v>
      </c>
      <c r="Q139" s="294">
        <f ca="1">+IF(ISERROR(HLOOKUP($B139,INDIRECT("'Monthly Resource Report'!"&amp;'Reid Validation'!Q$482631&amp;":"&amp;'Reid Validation'!Q$482632),'Reid Validation'!Q$482633,FALSE)),0,HLOOKUP($B139,INDIRECT("'Monthly Resource Report'!"&amp;'Reid Validation'!Q$482631&amp;":"&amp;'Reid Validation'!Q$482632),'Reid Validation'!Q$482633,FALSE))</f>
        <v>60</v>
      </c>
      <c r="R139" s="297">
        <f ca="1">+IF(ISERROR(HLOOKUP($B139,INDIRECT("'Monthly Resource Report'!"&amp;'Reid Validation'!R$482631&amp;":"&amp;'Reid Validation'!R$482632),'Reid Validation'!R$482633,FALSE)),0,HLOOKUP($B139,INDIRECT("'Monthly Resource Report'!"&amp;'Reid Validation'!R$482631&amp;":"&amp;'Reid Validation'!R$482632),'Reid Validation'!R$482633,FALSE))</f>
        <v>0</v>
      </c>
      <c r="S139" s="317">
        <f ca="1">+IF(ISERROR(HLOOKUP($B139,INDIRECT("'Monthly Resource Report'!"&amp;'Reid Validation'!S$482631&amp;":"&amp;'Reid Validation'!S$482632),'Reid Validation'!S$482633,FALSE)),0,HLOOKUP($B139,INDIRECT("'Monthly Resource Report'!"&amp;'Reid Validation'!S$482631&amp;":"&amp;'Reid Validation'!S$482632),'Reid Validation'!S$482633,FALSE))</f>
        <v>0.69034060056886759</v>
      </c>
      <c r="T139" s="318">
        <f ca="1">+IF(ISERROR(HLOOKUP($B139,INDIRECT("'Monthly Resource Report'!"&amp;'Reid Validation'!T$482631&amp;":"&amp;'Reid Validation'!T$482632),'Reid Validation'!T$482633,FALSE)),0,HLOOKUP($B139,INDIRECT("'Monthly Resource Report'!"&amp;'Reid Validation'!T$482631&amp;":"&amp;'Reid Validation'!T$482632),'Reid Validation'!T$482633,FALSE))</f>
        <v>6.0400989356003437E-2</v>
      </c>
    </row>
    <row r="140" spans="2:20" s="29" customFormat="1">
      <c r="B140" s="301">
        <v>45444</v>
      </c>
      <c r="C140" s="294">
        <v>45</v>
      </c>
      <c r="D140" s="297">
        <v>0</v>
      </c>
      <c r="E140" s="299">
        <v>0.3</v>
      </c>
      <c r="F140" s="295">
        <v>0.06</v>
      </c>
      <c r="G140" s="294">
        <f ca="1">+IF(ISERROR(HLOOKUP($B140,INDIRECT("'Monthly Resource Report'!"&amp;'Reid Validation'!G$482631&amp;":"&amp;'Reid Validation'!G$482632),'Reid Validation'!G$482633,FALSE)),0,HLOOKUP($B140,INDIRECT("'Monthly Resource Report'!"&amp;'Reid Validation'!G$482631&amp;":"&amp;'Reid Validation'!G$482632),'Reid Validation'!G$482633,FALSE))</f>
        <v>0</v>
      </c>
      <c r="H140" s="297">
        <f ca="1">+IF(ISERROR(HLOOKUP($B140,INDIRECT("'Monthly Resource Report'!"&amp;'Reid Validation'!H$482631&amp;":"&amp;'Reid Validation'!H$482632),'Reid Validation'!H$482633,FALSE)),0,HLOOKUP($B140,INDIRECT("'Monthly Resource Report'!"&amp;'Reid Validation'!H$482631&amp;":"&amp;'Reid Validation'!H$482632),'Reid Validation'!H$482633,FALSE))</f>
        <v>0</v>
      </c>
      <c r="I140" s="317">
        <f ca="1">+IF(ISERROR(HLOOKUP($B140,INDIRECT("'Monthly Resource Report'!"&amp;'Reid Validation'!I$482631&amp;":"&amp;'Reid Validation'!I$482632),'Reid Validation'!I$482633,FALSE)),0,HLOOKUP($B140,INDIRECT("'Monthly Resource Report'!"&amp;'Reid Validation'!I$482631&amp;":"&amp;'Reid Validation'!I$482632),'Reid Validation'!I$482633,FALSE))</f>
        <v>0</v>
      </c>
      <c r="J140" s="318">
        <f ca="1">+IF(ISERROR(HLOOKUP($B140,INDIRECT("'Monthly Resource Report'!"&amp;'Reid Validation'!J$482631&amp;":"&amp;'Reid Validation'!J$482632),'Reid Validation'!J$482633,FALSE)),0,HLOOKUP($B140,INDIRECT("'Monthly Resource Report'!"&amp;'Reid Validation'!J$482631&amp;":"&amp;'Reid Validation'!J$482632),'Reid Validation'!J$482633,FALSE))</f>
        <v>0</v>
      </c>
      <c r="L140" s="301">
        <v>45444</v>
      </c>
      <c r="M140" s="294">
        <v>60</v>
      </c>
      <c r="N140" s="297">
        <v>0</v>
      </c>
      <c r="O140" s="299">
        <v>0.7</v>
      </c>
      <c r="P140" s="295">
        <v>0.06</v>
      </c>
      <c r="Q140" s="294">
        <f ca="1">+IF(ISERROR(HLOOKUP($B140,INDIRECT("'Monthly Resource Report'!"&amp;'Reid Validation'!Q$482631&amp;":"&amp;'Reid Validation'!Q$482632),'Reid Validation'!Q$482633,FALSE)),0,HLOOKUP($B140,INDIRECT("'Monthly Resource Report'!"&amp;'Reid Validation'!Q$482631&amp;":"&amp;'Reid Validation'!Q$482632),'Reid Validation'!Q$482633,FALSE))</f>
        <v>60</v>
      </c>
      <c r="R140" s="297">
        <f ca="1">+IF(ISERROR(HLOOKUP($B140,INDIRECT("'Monthly Resource Report'!"&amp;'Reid Validation'!R$482631&amp;":"&amp;'Reid Validation'!R$482632),'Reid Validation'!R$482633,FALSE)),0,HLOOKUP($B140,INDIRECT("'Monthly Resource Report'!"&amp;'Reid Validation'!R$482631&amp;":"&amp;'Reid Validation'!R$482632),'Reid Validation'!R$482633,FALSE))</f>
        <v>0</v>
      </c>
      <c r="S140" s="317">
        <f ca="1">+IF(ISERROR(HLOOKUP($B140,INDIRECT("'Monthly Resource Report'!"&amp;'Reid Validation'!S$482631&amp;":"&amp;'Reid Validation'!S$482632),'Reid Validation'!S$482633,FALSE)),0,HLOOKUP($B140,INDIRECT("'Monthly Resource Report'!"&amp;'Reid Validation'!S$482631&amp;":"&amp;'Reid Validation'!S$482632),'Reid Validation'!S$482633,FALSE))</f>
        <v>0.70821312543983173</v>
      </c>
      <c r="T140" s="318">
        <f ca="1">+IF(ISERROR(HLOOKUP($B140,INDIRECT("'Monthly Resource Report'!"&amp;'Reid Validation'!T$482631&amp;":"&amp;'Reid Validation'!T$482632),'Reid Validation'!T$482633,FALSE)),0,HLOOKUP($B140,INDIRECT("'Monthly Resource Report'!"&amp;'Reid Validation'!T$482631&amp;":"&amp;'Reid Validation'!T$482632),'Reid Validation'!T$482633,FALSE))</f>
        <v>6.0393924088140212E-2</v>
      </c>
    </row>
    <row r="141" spans="2:20" s="29" customFormat="1">
      <c r="B141" s="301">
        <v>45474</v>
      </c>
      <c r="C141" s="294">
        <v>45</v>
      </c>
      <c r="D141" s="297">
        <v>0</v>
      </c>
      <c r="E141" s="299">
        <v>0.3</v>
      </c>
      <c r="F141" s="295">
        <v>0.06</v>
      </c>
      <c r="G141" s="294">
        <f ca="1">+IF(ISERROR(HLOOKUP($B141,INDIRECT("'Monthly Resource Report'!"&amp;'Reid Validation'!G$482631&amp;":"&amp;'Reid Validation'!G$482632),'Reid Validation'!G$482633,FALSE)),0,HLOOKUP($B141,INDIRECT("'Monthly Resource Report'!"&amp;'Reid Validation'!G$482631&amp;":"&amp;'Reid Validation'!G$482632),'Reid Validation'!G$482633,FALSE))</f>
        <v>45</v>
      </c>
      <c r="H141" s="297">
        <f ca="1">+IF(ISERROR(HLOOKUP($B141,INDIRECT("'Monthly Resource Report'!"&amp;'Reid Validation'!H$482631&amp;":"&amp;'Reid Validation'!H$482632),'Reid Validation'!H$482633,FALSE)),0,HLOOKUP($B141,INDIRECT("'Monthly Resource Report'!"&amp;'Reid Validation'!H$482631&amp;":"&amp;'Reid Validation'!H$482632),'Reid Validation'!H$482633,FALSE))</f>
        <v>0</v>
      </c>
      <c r="I141" s="317">
        <f ca="1">+IF(ISERROR(HLOOKUP($B141,INDIRECT("'Monthly Resource Report'!"&amp;'Reid Validation'!I$482631&amp;":"&amp;'Reid Validation'!I$482632),'Reid Validation'!I$482633,FALSE)),0,HLOOKUP($B141,INDIRECT("'Monthly Resource Report'!"&amp;'Reid Validation'!I$482631&amp;":"&amp;'Reid Validation'!I$482632),'Reid Validation'!I$482633,FALSE))</f>
        <v>0.29425824925140115</v>
      </c>
      <c r="J141" s="318">
        <f ca="1">+IF(ISERROR(HLOOKUP($B141,INDIRECT("'Monthly Resource Report'!"&amp;'Reid Validation'!J$482631&amp;":"&amp;'Reid Validation'!J$482632),'Reid Validation'!J$482633,FALSE)),0,HLOOKUP($B141,INDIRECT("'Monthly Resource Report'!"&amp;'Reid Validation'!J$482631&amp;":"&amp;'Reid Validation'!J$482632),'Reid Validation'!J$482633,FALSE))</f>
        <v>6.6476946674735138E-2</v>
      </c>
      <c r="L141" s="301">
        <v>45474</v>
      </c>
      <c r="M141" s="294">
        <v>58</v>
      </c>
      <c r="N141" s="297">
        <v>0</v>
      </c>
      <c r="O141" s="299">
        <v>0.7</v>
      </c>
      <c r="P141" s="295">
        <v>0.06</v>
      </c>
      <c r="Q141" s="294">
        <f ca="1">+IF(ISERROR(HLOOKUP($B141,INDIRECT("'Monthly Resource Report'!"&amp;'Reid Validation'!Q$482631&amp;":"&amp;'Reid Validation'!Q$482632),'Reid Validation'!Q$482633,FALSE)),0,HLOOKUP($B141,INDIRECT("'Monthly Resource Report'!"&amp;'Reid Validation'!Q$482631&amp;":"&amp;'Reid Validation'!Q$482632),'Reid Validation'!Q$482633,FALSE))</f>
        <v>58</v>
      </c>
      <c r="R141" s="297">
        <f ca="1">+IF(ISERROR(HLOOKUP($B141,INDIRECT("'Monthly Resource Report'!"&amp;'Reid Validation'!R$482631&amp;":"&amp;'Reid Validation'!R$482632),'Reid Validation'!R$482633,FALSE)),0,HLOOKUP($B141,INDIRECT("'Monthly Resource Report'!"&amp;'Reid Validation'!R$482631&amp;":"&amp;'Reid Validation'!R$482632),'Reid Validation'!R$482633,FALSE))</f>
        <v>0</v>
      </c>
      <c r="S141" s="317">
        <f ca="1">+IF(ISERROR(HLOOKUP($B141,INDIRECT("'Monthly Resource Report'!"&amp;'Reid Validation'!S$482631&amp;":"&amp;'Reid Validation'!S$482632),'Reid Validation'!S$482633,FALSE)),0,HLOOKUP($B141,INDIRECT("'Monthly Resource Report'!"&amp;'Reid Validation'!S$482631&amp;":"&amp;'Reid Validation'!S$482632),'Reid Validation'!S$482633,FALSE))</f>
        <v>0.71838591221119241</v>
      </c>
      <c r="T141" s="318">
        <f ca="1">+IF(ISERROR(HLOOKUP($B141,INDIRECT("'Monthly Resource Report'!"&amp;'Reid Validation'!T$482631&amp;":"&amp;'Reid Validation'!T$482632),'Reid Validation'!T$482633,FALSE)),0,HLOOKUP($B141,INDIRECT("'Monthly Resource Report'!"&amp;'Reid Validation'!T$482631&amp;":"&amp;'Reid Validation'!T$482632),'Reid Validation'!T$482633,FALSE))</f>
        <v>6.0387809063390509E-2</v>
      </c>
    </row>
    <row r="142" spans="2:20" s="29" customFormat="1">
      <c r="B142" s="301">
        <v>45505</v>
      </c>
      <c r="C142" s="294">
        <v>45</v>
      </c>
      <c r="D142" s="297">
        <v>0</v>
      </c>
      <c r="E142" s="299">
        <v>0.3</v>
      </c>
      <c r="F142" s="295">
        <v>0.06</v>
      </c>
      <c r="G142" s="294">
        <f ca="1">+IF(ISERROR(HLOOKUP($B142,INDIRECT("'Monthly Resource Report'!"&amp;'Reid Validation'!G$482631&amp;":"&amp;'Reid Validation'!G$482632),'Reid Validation'!G$482633,FALSE)),0,HLOOKUP($B142,INDIRECT("'Monthly Resource Report'!"&amp;'Reid Validation'!G$482631&amp;":"&amp;'Reid Validation'!G$482632),'Reid Validation'!G$482633,FALSE))</f>
        <v>45</v>
      </c>
      <c r="H142" s="297">
        <f ca="1">+IF(ISERROR(HLOOKUP($B142,INDIRECT("'Monthly Resource Report'!"&amp;'Reid Validation'!H$482631&amp;":"&amp;'Reid Validation'!H$482632),'Reid Validation'!H$482633,FALSE)),0,HLOOKUP($B142,INDIRECT("'Monthly Resource Report'!"&amp;'Reid Validation'!H$482631&amp;":"&amp;'Reid Validation'!H$482632),'Reid Validation'!H$482633,FALSE))</f>
        <v>0</v>
      </c>
      <c r="I142" s="317">
        <f ca="1">+IF(ISERROR(HLOOKUP($B142,INDIRECT("'Monthly Resource Report'!"&amp;'Reid Validation'!I$482631&amp;":"&amp;'Reid Validation'!I$482632),'Reid Validation'!I$482633,FALSE)),0,HLOOKUP($B142,INDIRECT("'Monthly Resource Report'!"&amp;'Reid Validation'!I$482631&amp;":"&amp;'Reid Validation'!I$482632),'Reid Validation'!I$482633,FALSE))</f>
        <v>0.29723557282612401</v>
      </c>
      <c r="J142" s="318">
        <f ca="1">+IF(ISERROR(HLOOKUP($B142,INDIRECT("'Monthly Resource Report'!"&amp;'Reid Validation'!J$482631&amp;":"&amp;'Reid Validation'!J$482632),'Reid Validation'!J$482633,FALSE)),0,HLOOKUP($B142,INDIRECT("'Monthly Resource Report'!"&amp;'Reid Validation'!J$482631&amp;":"&amp;'Reid Validation'!J$482632),'Reid Validation'!J$482633,FALSE))</f>
        <v>7.0900228380543343E-2</v>
      </c>
      <c r="L142" s="301">
        <v>45505</v>
      </c>
      <c r="M142" s="294">
        <v>58</v>
      </c>
      <c r="N142" s="297">
        <v>0</v>
      </c>
      <c r="O142" s="299">
        <v>0.7</v>
      </c>
      <c r="P142" s="295">
        <v>0.06</v>
      </c>
      <c r="Q142" s="294">
        <f ca="1">+IF(ISERROR(HLOOKUP($B142,INDIRECT("'Monthly Resource Report'!"&amp;'Reid Validation'!Q$482631&amp;":"&amp;'Reid Validation'!Q$482632),'Reid Validation'!Q$482633,FALSE)),0,HLOOKUP($B142,INDIRECT("'Monthly Resource Report'!"&amp;'Reid Validation'!Q$482631&amp;":"&amp;'Reid Validation'!Q$482632),'Reid Validation'!Q$482633,FALSE))</f>
        <v>58</v>
      </c>
      <c r="R142" s="297">
        <f ca="1">+IF(ISERROR(HLOOKUP($B142,INDIRECT("'Monthly Resource Report'!"&amp;'Reid Validation'!R$482631&amp;":"&amp;'Reid Validation'!R$482632),'Reid Validation'!R$482633,FALSE)),0,HLOOKUP($B142,INDIRECT("'Monthly Resource Report'!"&amp;'Reid Validation'!R$482631&amp;":"&amp;'Reid Validation'!R$482632),'Reid Validation'!R$482633,FALSE))</f>
        <v>0</v>
      </c>
      <c r="S142" s="317">
        <f ca="1">+IF(ISERROR(HLOOKUP($B142,INDIRECT("'Monthly Resource Report'!"&amp;'Reid Validation'!S$482631&amp;":"&amp;'Reid Validation'!S$482632),'Reid Validation'!S$482633,FALSE)),0,HLOOKUP($B142,INDIRECT("'Monthly Resource Report'!"&amp;'Reid Validation'!S$482631&amp;":"&amp;'Reid Validation'!S$482632),'Reid Validation'!S$482633,FALSE))</f>
        <v>0.71836485473311185</v>
      </c>
      <c r="T142" s="318">
        <f ca="1">+IF(ISERROR(HLOOKUP($B142,INDIRECT("'Monthly Resource Report'!"&amp;'Reid Validation'!T$482631&amp;":"&amp;'Reid Validation'!T$482632),'Reid Validation'!T$482633,FALSE)),0,HLOOKUP($B142,INDIRECT("'Monthly Resource Report'!"&amp;'Reid Validation'!T$482631&amp;":"&amp;'Reid Validation'!T$482632),'Reid Validation'!T$482633,FALSE))</f>
        <v>6.0269482225272987E-2</v>
      </c>
    </row>
    <row r="143" spans="2:20" s="29" customFormat="1">
      <c r="B143" s="301">
        <v>45536</v>
      </c>
      <c r="C143" s="294">
        <v>45</v>
      </c>
      <c r="D143" s="297">
        <v>0</v>
      </c>
      <c r="E143" s="299">
        <v>0.3</v>
      </c>
      <c r="F143" s="295">
        <v>0.06</v>
      </c>
      <c r="G143" s="294">
        <f ca="1">+IF(ISERROR(HLOOKUP($B143,INDIRECT("'Monthly Resource Report'!"&amp;'Reid Validation'!G$482631&amp;":"&amp;'Reid Validation'!G$482632),'Reid Validation'!G$482633,FALSE)),0,HLOOKUP($B143,INDIRECT("'Monthly Resource Report'!"&amp;'Reid Validation'!G$482631&amp;":"&amp;'Reid Validation'!G$482632),'Reid Validation'!G$482633,FALSE))</f>
        <v>0</v>
      </c>
      <c r="H143" s="297">
        <f ca="1">+IF(ISERROR(HLOOKUP($B143,INDIRECT("'Monthly Resource Report'!"&amp;'Reid Validation'!H$482631&amp;":"&amp;'Reid Validation'!H$482632),'Reid Validation'!H$482633,FALSE)),0,HLOOKUP($B143,INDIRECT("'Monthly Resource Report'!"&amp;'Reid Validation'!H$482631&amp;":"&amp;'Reid Validation'!H$482632),'Reid Validation'!H$482633,FALSE))</f>
        <v>0</v>
      </c>
      <c r="I143" s="317">
        <f ca="1">+IF(ISERROR(HLOOKUP($B143,INDIRECT("'Monthly Resource Report'!"&amp;'Reid Validation'!I$482631&amp;":"&amp;'Reid Validation'!I$482632),'Reid Validation'!I$482633,FALSE)),0,HLOOKUP($B143,INDIRECT("'Monthly Resource Report'!"&amp;'Reid Validation'!I$482631&amp;":"&amp;'Reid Validation'!I$482632),'Reid Validation'!I$482633,FALSE))</f>
        <v>0</v>
      </c>
      <c r="J143" s="318">
        <f ca="1">+IF(ISERROR(HLOOKUP($B143,INDIRECT("'Monthly Resource Report'!"&amp;'Reid Validation'!J$482631&amp;":"&amp;'Reid Validation'!J$482632),'Reid Validation'!J$482633,FALSE)),0,HLOOKUP($B143,INDIRECT("'Monthly Resource Report'!"&amp;'Reid Validation'!J$482631&amp;":"&amp;'Reid Validation'!J$482632),'Reid Validation'!J$482633,FALSE))</f>
        <v>0</v>
      </c>
      <c r="L143" s="301">
        <v>45536</v>
      </c>
      <c r="M143" s="294">
        <v>58</v>
      </c>
      <c r="N143" s="297">
        <v>0</v>
      </c>
      <c r="O143" s="299">
        <v>0.7</v>
      </c>
      <c r="P143" s="295">
        <v>0.06</v>
      </c>
      <c r="Q143" s="294">
        <f ca="1">+IF(ISERROR(HLOOKUP($B143,INDIRECT("'Monthly Resource Report'!"&amp;'Reid Validation'!Q$482631&amp;":"&amp;'Reid Validation'!Q$482632),'Reid Validation'!Q$482633,FALSE)),0,HLOOKUP($B143,INDIRECT("'Monthly Resource Report'!"&amp;'Reid Validation'!Q$482631&amp;":"&amp;'Reid Validation'!Q$482632),'Reid Validation'!Q$482633,FALSE))</f>
        <v>58</v>
      </c>
      <c r="R143" s="297">
        <f ca="1">+IF(ISERROR(HLOOKUP($B143,INDIRECT("'Monthly Resource Report'!"&amp;'Reid Validation'!R$482631&amp;":"&amp;'Reid Validation'!R$482632),'Reid Validation'!R$482633,FALSE)),0,HLOOKUP($B143,INDIRECT("'Monthly Resource Report'!"&amp;'Reid Validation'!R$482631&amp;":"&amp;'Reid Validation'!R$482632),'Reid Validation'!R$482633,FALSE))</f>
        <v>0</v>
      </c>
      <c r="S143" s="317">
        <f ca="1">+IF(ISERROR(HLOOKUP($B143,INDIRECT("'Monthly Resource Report'!"&amp;'Reid Validation'!S$482631&amp;":"&amp;'Reid Validation'!S$482632),'Reid Validation'!S$482633,FALSE)),0,HLOOKUP($B143,INDIRECT("'Monthly Resource Report'!"&amp;'Reid Validation'!S$482631&amp;":"&amp;'Reid Validation'!S$482632),'Reid Validation'!S$482633,FALSE))</f>
        <v>0.71098226227928774</v>
      </c>
      <c r="T143" s="318">
        <f ca="1">+IF(ISERROR(HLOOKUP($B143,INDIRECT("'Monthly Resource Report'!"&amp;'Reid Validation'!T$482631&amp;":"&amp;'Reid Validation'!T$482632),'Reid Validation'!T$482633,FALSE)),0,HLOOKUP($B143,INDIRECT("'Monthly Resource Report'!"&amp;'Reid Validation'!T$482631&amp;":"&amp;'Reid Validation'!T$482632),'Reid Validation'!T$482633,FALSE))</f>
        <v>6.0383873233561459E-2</v>
      </c>
    </row>
    <row r="144" spans="2:20" s="29" customFormat="1">
      <c r="B144" s="301">
        <v>45566</v>
      </c>
      <c r="C144" s="294">
        <v>45</v>
      </c>
      <c r="D144" s="297">
        <v>0</v>
      </c>
      <c r="E144" s="299">
        <v>0.3</v>
      </c>
      <c r="F144" s="295">
        <v>0.06</v>
      </c>
      <c r="G144" s="294">
        <f ca="1">+IF(ISERROR(HLOOKUP($B144,INDIRECT("'Monthly Resource Report'!"&amp;'Reid Validation'!G$482631&amp;":"&amp;'Reid Validation'!G$482632),'Reid Validation'!G$482633,FALSE)),0,HLOOKUP($B144,INDIRECT("'Monthly Resource Report'!"&amp;'Reid Validation'!G$482631&amp;":"&amp;'Reid Validation'!G$482632),'Reid Validation'!G$482633,FALSE))</f>
        <v>0</v>
      </c>
      <c r="H144" s="297">
        <f ca="1">+IF(ISERROR(HLOOKUP($B144,INDIRECT("'Monthly Resource Report'!"&amp;'Reid Validation'!H$482631&amp;":"&amp;'Reid Validation'!H$482632),'Reid Validation'!H$482633,FALSE)),0,HLOOKUP($B144,INDIRECT("'Monthly Resource Report'!"&amp;'Reid Validation'!H$482631&amp;":"&amp;'Reid Validation'!H$482632),'Reid Validation'!H$482633,FALSE))</f>
        <v>0</v>
      </c>
      <c r="I144" s="317">
        <f ca="1">+IF(ISERROR(HLOOKUP($B144,INDIRECT("'Monthly Resource Report'!"&amp;'Reid Validation'!I$482631&amp;":"&amp;'Reid Validation'!I$482632),'Reid Validation'!I$482633,FALSE)),0,HLOOKUP($B144,INDIRECT("'Monthly Resource Report'!"&amp;'Reid Validation'!I$482631&amp;":"&amp;'Reid Validation'!I$482632),'Reid Validation'!I$482633,FALSE))</f>
        <v>0</v>
      </c>
      <c r="J144" s="318">
        <f ca="1">+IF(ISERROR(HLOOKUP($B144,INDIRECT("'Monthly Resource Report'!"&amp;'Reid Validation'!J$482631&amp;":"&amp;'Reid Validation'!J$482632),'Reid Validation'!J$482633,FALSE)),0,HLOOKUP($B144,INDIRECT("'Monthly Resource Report'!"&amp;'Reid Validation'!J$482631&amp;":"&amp;'Reid Validation'!J$482632),'Reid Validation'!J$482633,FALSE))</f>
        <v>0</v>
      </c>
      <c r="L144" s="301">
        <v>45566</v>
      </c>
      <c r="M144" s="294">
        <v>60</v>
      </c>
      <c r="N144" s="297">
        <v>0</v>
      </c>
      <c r="O144" s="299">
        <v>0.7</v>
      </c>
      <c r="P144" s="295">
        <v>0.06</v>
      </c>
      <c r="Q144" s="294">
        <f ca="1">+IF(ISERROR(HLOOKUP($B144,INDIRECT("'Monthly Resource Report'!"&amp;'Reid Validation'!Q$482631&amp;":"&amp;'Reid Validation'!Q$482632),'Reid Validation'!Q$482633,FALSE)),0,HLOOKUP($B144,INDIRECT("'Monthly Resource Report'!"&amp;'Reid Validation'!Q$482631&amp;":"&amp;'Reid Validation'!Q$482632),'Reid Validation'!Q$482633,FALSE))</f>
        <v>60</v>
      </c>
      <c r="R144" s="297">
        <f ca="1">+IF(ISERROR(HLOOKUP($B144,INDIRECT("'Monthly Resource Report'!"&amp;'Reid Validation'!R$482631&amp;":"&amp;'Reid Validation'!R$482632),'Reid Validation'!R$482633,FALSE)),0,HLOOKUP($B144,INDIRECT("'Monthly Resource Report'!"&amp;'Reid Validation'!R$482631&amp;":"&amp;'Reid Validation'!R$482632),'Reid Validation'!R$482633,FALSE))</f>
        <v>0</v>
      </c>
      <c r="S144" s="317">
        <f ca="1">+IF(ISERROR(HLOOKUP($B144,INDIRECT("'Monthly Resource Report'!"&amp;'Reid Validation'!S$482631&amp;":"&amp;'Reid Validation'!S$482632),'Reid Validation'!S$482633,FALSE)),0,HLOOKUP($B144,INDIRECT("'Monthly Resource Report'!"&amp;'Reid Validation'!S$482631&amp;":"&amp;'Reid Validation'!S$482632),'Reid Validation'!S$482633,FALSE))</f>
        <v>0.7023909480290772</v>
      </c>
      <c r="T144" s="318">
        <f ca="1">+IF(ISERROR(HLOOKUP($B144,INDIRECT("'Monthly Resource Report'!"&amp;'Reid Validation'!T$482631&amp;":"&amp;'Reid Validation'!T$482632),'Reid Validation'!T$482633,FALSE)),0,HLOOKUP($B144,INDIRECT("'Monthly Resource Report'!"&amp;'Reid Validation'!T$482631&amp;":"&amp;'Reid Validation'!T$482632),'Reid Validation'!T$482633,FALSE))</f>
        <v>6.0997108644630385E-2</v>
      </c>
    </row>
    <row r="145" spans="2:20" s="29" customFormat="1">
      <c r="B145" s="301">
        <v>45597</v>
      </c>
      <c r="C145" s="294">
        <v>45</v>
      </c>
      <c r="D145" s="297">
        <v>0</v>
      </c>
      <c r="E145" s="299">
        <v>0.3</v>
      </c>
      <c r="F145" s="295">
        <v>0.06</v>
      </c>
      <c r="G145" s="294">
        <f ca="1">+IF(ISERROR(HLOOKUP($B145,INDIRECT("'Monthly Resource Report'!"&amp;'Reid Validation'!G$482631&amp;":"&amp;'Reid Validation'!G$482632),'Reid Validation'!G$482633,FALSE)),0,HLOOKUP($B145,INDIRECT("'Monthly Resource Report'!"&amp;'Reid Validation'!G$482631&amp;":"&amp;'Reid Validation'!G$482632),'Reid Validation'!G$482633,FALSE))</f>
        <v>0</v>
      </c>
      <c r="H145" s="297">
        <f ca="1">+IF(ISERROR(HLOOKUP($B145,INDIRECT("'Monthly Resource Report'!"&amp;'Reid Validation'!H$482631&amp;":"&amp;'Reid Validation'!H$482632),'Reid Validation'!H$482633,FALSE)),0,HLOOKUP($B145,INDIRECT("'Monthly Resource Report'!"&amp;'Reid Validation'!H$482631&amp;":"&amp;'Reid Validation'!H$482632),'Reid Validation'!H$482633,FALSE))</f>
        <v>0</v>
      </c>
      <c r="I145" s="317">
        <f ca="1">+IF(ISERROR(HLOOKUP($B145,INDIRECT("'Monthly Resource Report'!"&amp;'Reid Validation'!I$482631&amp;":"&amp;'Reid Validation'!I$482632),'Reid Validation'!I$482633,FALSE)),0,HLOOKUP($B145,INDIRECT("'Monthly Resource Report'!"&amp;'Reid Validation'!I$482631&amp;":"&amp;'Reid Validation'!I$482632),'Reid Validation'!I$482633,FALSE))</f>
        <v>0</v>
      </c>
      <c r="J145" s="318">
        <f ca="1">+IF(ISERROR(HLOOKUP($B145,INDIRECT("'Monthly Resource Report'!"&amp;'Reid Validation'!J$482631&amp;":"&amp;'Reid Validation'!J$482632),'Reid Validation'!J$482633,FALSE)),0,HLOOKUP($B145,INDIRECT("'Monthly Resource Report'!"&amp;'Reid Validation'!J$482631&amp;":"&amp;'Reid Validation'!J$482632),'Reid Validation'!J$482633,FALSE))</f>
        <v>0</v>
      </c>
      <c r="L145" s="301">
        <v>45597</v>
      </c>
      <c r="M145" s="294">
        <v>60</v>
      </c>
      <c r="N145" s="297">
        <v>0</v>
      </c>
      <c r="O145" s="299">
        <v>0.7</v>
      </c>
      <c r="P145" s="295">
        <v>0.06</v>
      </c>
      <c r="Q145" s="294">
        <f ca="1">+IF(ISERROR(HLOOKUP($B145,INDIRECT("'Monthly Resource Report'!"&amp;'Reid Validation'!Q$482631&amp;":"&amp;'Reid Validation'!Q$482632),'Reid Validation'!Q$482633,FALSE)),0,HLOOKUP($B145,INDIRECT("'Monthly Resource Report'!"&amp;'Reid Validation'!Q$482631&amp;":"&amp;'Reid Validation'!Q$482632),'Reid Validation'!Q$482633,FALSE))</f>
        <v>60</v>
      </c>
      <c r="R145" s="297">
        <f ca="1">+IF(ISERROR(HLOOKUP($B145,INDIRECT("'Monthly Resource Report'!"&amp;'Reid Validation'!R$482631&amp;":"&amp;'Reid Validation'!R$482632),'Reid Validation'!R$482633,FALSE)),0,HLOOKUP($B145,INDIRECT("'Monthly Resource Report'!"&amp;'Reid Validation'!R$482631&amp;":"&amp;'Reid Validation'!R$482632),'Reid Validation'!R$482633,FALSE))</f>
        <v>0</v>
      </c>
      <c r="S145" s="317">
        <f ca="1">+IF(ISERROR(HLOOKUP($B145,INDIRECT("'Monthly Resource Report'!"&amp;'Reid Validation'!S$482631&amp;":"&amp;'Reid Validation'!S$482632),'Reid Validation'!S$482633,FALSE)),0,HLOOKUP($B145,INDIRECT("'Monthly Resource Report'!"&amp;'Reid Validation'!S$482631&amp;":"&amp;'Reid Validation'!S$482632),'Reid Validation'!S$482633,FALSE))</f>
        <v>0.70859618938380164</v>
      </c>
      <c r="T145" s="318">
        <f ca="1">+IF(ISERROR(HLOOKUP($B145,INDIRECT("'Monthly Resource Report'!"&amp;'Reid Validation'!T$482631&amp;":"&amp;'Reid Validation'!T$482632),'Reid Validation'!T$482633,FALSE)),0,HLOOKUP($B145,INDIRECT("'Monthly Resource Report'!"&amp;'Reid Validation'!T$482631&amp;":"&amp;'Reid Validation'!T$482632),'Reid Validation'!T$482633,FALSE))</f>
        <v>6.1173771745364175E-2</v>
      </c>
    </row>
    <row r="146" spans="2:20" s="29" customFormat="1">
      <c r="B146" s="301">
        <v>45627</v>
      </c>
      <c r="C146" s="294">
        <v>45</v>
      </c>
      <c r="D146" s="297">
        <v>0</v>
      </c>
      <c r="E146" s="299">
        <v>0.3</v>
      </c>
      <c r="F146" s="295">
        <v>0.06</v>
      </c>
      <c r="G146" s="294">
        <f ca="1">+IF(ISERROR(HLOOKUP($B146,INDIRECT("'Monthly Resource Report'!"&amp;'Reid Validation'!G$482631&amp;":"&amp;'Reid Validation'!G$482632),'Reid Validation'!G$482633,FALSE)),0,HLOOKUP($B146,INDIRECT("'Monthly Resource Report'!"&amp;'Reid Validation'!G$482631&amp;":"&amp;'Reid Validation'!G$482632),'Reid Validation'!G$482633,FALSE))</f>
        <v>0</v>
      </c>
      <c r="H146" s="297">
        <f ca="1">+IF(ISERROR(HLOOKUP($B146,INDIRECT("'Monthly Resource Report'!"&amp;'Reid Validation'!H$482631&amp;":"&amp;'Reid Validation'!H$482632),'Reid Validation'!H$482633,FALSE)),0,HLOOKUP($B146,INDIRECT("'Monthly Resource Report'!"&amp;'Reid Validation'!H$482631&amp;":"&amp;'Reid Validation'!H$482632),'Reid Validation'!H$482633,FALSE))</f>
        <v>0</v>
      </c>
      <c r="I146" s="317">
        <f ca="1">+IF(ISERROR(HLOOKUP($B146,INDIRECT("'Monthly Resource Report'!"&amp;'Reid Validation'!I$482631&amp;":"&amp;'Reid Validation'!I$482632),'Reid Validation'!I$482633,FALSE)),0,HLOOKUP($B146,INDIRECT("'Monthly Resource Report'!"&amp;'Reid Validation'!I$482631&amp;":"&amp;'Reid Validation'!I$482632),'Reid Validation'!I$482633,FALSE))</f>
        <v>0</v>
      </c>
      <c r="J146" s="318">
        <f ca="1">+IF(ISERROR(HLOOKUP($B146,INDIRECT("'Monthly Resource Report'!"&amp;'Reid Validation'!J$482631&amp;":"&amp;'Reid Validation'!J$482632),'Reid Validation'!J$482633,FALSE)),0,HLOOKUP($B146,INDIRECT("'Monthly Resource Report'!"&amp;'Reid Validation'!J$482631&amp;":"&amp;'Reid Validation'!J$482632),'Reid Validation'!J$482633,FALSE))</f>
        <v>0</v>
      </c>
      <c r="L146" s="301">
        <v>45627</v>
      </c>
      <c r="M146" s="294">
        <v>65</v>
      </c>
      <c r="N146" s="297">
        <v>0</v>
      </c>
      <c r="O146" s="299">
        <v>0.7</v>
      </c>
      <c r="P146" s="295">
        <v>0.06</v>
      </c>
      <c r="Q146" s="294">
        <f ca="1">+IF(ISERROR(HLOOKUP($B146,INDIRECT("'Monthly Resource Report'!"&amp;'Reid Validation'!Q$482631&amp;":"&amp;'Reid Validation'!Q$482632),'Reid Validation'!Q$482633,FALSE)),0,HLOOKUP($B146,INDIRECT("'Monthly Resource Report'!"&amp;'Reid Validation'!Q$482631&amp;":"&amp;'Reid Validation'!Q$482632),'Reid Validation'!Q$482633,FALSE))</f>
        <v>65</v>
      </c>
      <c r="R146" s="297">
        <f ca="1">+IF(ISERROR(HLOOKUP($B146,INDIRECT("'Monthly Resource Report'!"&amp;'Reid Validation'!R$482631&amp;":"&amp;'Reid Validation'!R$482632),'Reid Validation'!R$482633,FALSE)),0,HLOOKUP($B146,INDIRECT("'Monthly Resource Report'!"&amp;'Reid Validation'!R$482631&amp;":"&amp;'Reid Validation'!R$482632),'Reid Validation'!R$482633,FALSE))</f>
        <v>0</v>
      </c>
      <c r="S146" s="317">
        <f ca="1">+IF(ISERROR(HLOOKUP($B146,INDIRECT("'Monthly Resource Report'!"&amp;'Reid Validation'!S$482631&amp;":"&amp;'Reid Validation'!S$482632),'Reid Validation'!S$482633,FALSE)),0,HLOOKUP($B146,INDIRECT("'Monthly Resource Report'!"&amp;'Reid Validation'!S$482631&amp;":"&amp;'Reid Validation'!S$482632),'Reid Validation'!S$482633,FALSE))</f>
        <v>0.70943732864011422</v>
      </c>
      <c r="T146" s="318">
        <f ca="1">+IF(ISERROR(HLOOKUP($B146,INDIRECT("'Monthly Resource Report'!"&amp;'Reid Validation'!T$482631&amp;":"&amp;'Reid Validation'!T$482632),'Reid Validation'!T$482633,FALSE)),0,HLOOKUP($B146,INDIRECT("'Monthly Resource Report'!"&amp;'Reid Validation'!T$482631&amp;":"&amp;'Reid Validation'!T$482632),'Reid Validation'!T$482633,FALSE))</f>
        <v>6.1003715664552052E-2</v>
      </c>
    </row>
    <row r="147" spans="2:20" s="29" customFormat="1">
      <c r="B147" s="301">
        <v>45658</v>
      </c>
      <c r="C147" s="294">
        <v>45</v>
      </c>
      <c r="D147" s="297">
        <v>0</v>
      </c>
      <c r="E147" s="299">
        <v>0.3</v>
      </c>
      <c r="F147" s="295">
        <v>0.06</v>
      </c>
      <c r="G147" s="294">
        <f ca="1">+IF(ISERROR(HLOOKUP($B147,INDIRECT("'Monthly Resource Report'!"&amp;'Reid Validation'!G$482631&amp;":"&amp;'Reid Validation'!G$482632),'Reid Validation'!G$482633,FALSE)),0,HLOOKUP($B147,INDIRECT("'Monthly Resource Report'!"&amp;'Reid Validation'!G$482631&amp;":"&amp;'Reid Validation'!G$482632),'Reid Validation'!G$482633,FALSE))</f>
        <v>45</v>
      </c>
      <c r="H147" s="297">
        <f ca="1">+IF(ISERROR(HLOOKUP($B147,INDIRECT("'Monthly Resource Report'!"&amp;'Reid Validation'!H$482631&amp;":"&amp;'Reid Validation'!H$482632),'Reid Validation'!H$482633,FALSE)),0,HLOOKUP($B147,INDIRECT("'Monthly Resource Report'!"&amp;'Reid Validation'!H$482631&amp;":"&amp;'Reid Validation'!H$482632),'Reid Validation'!H$482633,FALSE))</f>
        <v>0</v>
      </c>
      <c r="I147" s="317">
        <f ca="1">+IF(ISERROR(HLOOKUP($B147,INDIRECT("'Monthly Resource Report'!"&amp;'Reid Validation'!I$482631&amp;":"&amp;'Reid Validation'!I$482632),'Reid Validation'!I$482633,FALSE)),0,HLOOKUP($B147,INDIRECT("'Monthly Resource Report'!"&amp;'Reid Validation'!I$482631&amp;":"&amp;'Reid Validation'!I$482632),'Reid Validation'!I$482633,FALSE))</f>
        <v>0</v>
      </c>
      <c r="J147" s="318">
        <f ca="1">+IF(ISERROR(HLOOKUP($B147,INDIRECT("'Monthly Resource Report'!"&amp;'Reid Validation'!J$482631&amp;":"&amp;'Reid Validation'!J$482632),'Reid Validation'!J$482633,FALSE)),0,HLOOKUP($B147,INDIRECT("'Monthly Resource Report'!"&amp;'Reid Validation'!J$482631&amp;":"&amp;'Reid Validation'!J$482632),'Reid Validation'!J$482633,FALSE))</f>
        <v>0</v>
      </c>
      <c r="L147" s="301">
        <v>45658</v>
      </c>
      <c r="M147" s="294">
        <v>65</v>
      </c>
      <c r="N147" s="297">
        <v>0</v>
      </c>
      <c r="O147" s="299">
        <v>0.7</v>
      </c>
      <c r="P147" s="295">
        <v>0.06</v>
      </c>
      <c r="Q147" s="294">
        <f ca="1">+IF(ISERROR(HLOOKUP($B147,INDIRECT("'Monthly Resource Report'!"&amp;'Reid Validation'!Q$482631&amp;":"&amp;'Reid Validation'!Q$482632),'Reid Validation'!Q$482633,FALSE)),0,HLOOKUP($B147,INDIRECT("'Monthly Resource Report'!"&amp;'Reid Validation'!Q$482631&amp;":"&amp;'Reid Validation'!Q$482632),'Reid Validation'!Q$482633,FALSE))</f>
        <v>65</v>
      </c>
      <c r="R147" s="297">
        <f ca="1">+IF(ISERROR(HLOOKUP($B147,INDIRECT("'Monthly Resource Report'!"&amp;'Reid Validation'!R$482631&amp;":"&amp;'Reid Validation'!R$482632),'Reid Validation'!R$482633,FALSE)),0,HLOOKUP($B147,INDIRECT("'Monthly Resource Report'!"&amp;'Reid Validation'!R$482631&amp;":"&amp;'Reid Validation'!R$482632),'Reid Validation'!R$482633,FALSE))</f>
        <v>0</v>
      </c>
      <c r="S147" s="317">
        <f ca="1">+IF(ISERROR(HLOOKUP($B147,INDIRECT("'Monthly Resource Report'!"&amp;'Reid Validation'!S$482631&amp;":"&amp;'Reid Validation'!S$482632),'Reid Validation'!S$482633,FALSE)),0,HLOOKUP($B147,INDIRECT("'Monthly Resource Report'!"&amp;'Reid Validation'!S$482631&amp;":"&amp;'Reid Validation'!S$482632),'Reid Validation'!S$482633,FALSE))</f>
        <v>0.70686149252156016</v>
      </c>
      <c r="T147" s="318">
        <f ca="1">+IF(ISERROR(HLOOKUP($B147,INDIRECT("'Monthly Resource Report'!"&amp;'Reid Validation'!T$482631&amp;":"&amp;'Reid Validation'!T$482632),'Reid Validation'!T$482633,FALSE)),0,HLOOKUP($B147,INDIRECT("'Monthly Resource Report'!"&amp;'Reid Validation'!T$482631&amp;":"&amp;'Reid Validation'!T$482632),'Reid Validation'!T$482633,FALSE))</f>
        <v>6.0930594974774148E-2</v>
      </c>
    </row>
    <row r="148" spans="2:20" s="29" customFormat="1">
      <c r="B148" s="301">
        <v>45689</v>
      </c>
      <c r="C148" s="294">
        <v>45</v>
      </c>
      <c r="D148" s="297">
        <v>0</v>
      </c>
      <c r="E148" s="299">
        <v>0.3</v>
      </c>
      <c r="F148" s="295">
        <v>0.06</v>
      </c>
      <c r="G148" s="294">
        <f ca="1">+IF(ISERROR(HLOOKUP($B148,INDIRECT("'Monthly Resource Report'!"&amp;'Reid Validation'!G$482631&amp;":"&amp;'Reid Validation'!G$482632),'Reid Validation'!G$482633,FALSE)),0,HLOOKUP($B148,INDIRECT("'Monthly Resource Report'!"&amp;'Reid Validation'!G$482631&amp;":"&amp;'Reid Validation'!G$482632),'Reid Validation'!G$482633,FALSE))</f>
        <v>45</v>
      </c>
      <c r="H148" s="297">
        <f ca="1">+IF(ISERROR(HLOOKUP($B148,INDIRECT("'Monthly Resource Report'!"&amp;'Reid Validation'!H$482631&amp;":"&amp;'Reid Validation'!H$482632),'Reid Validation'!H$482633,FALSE)),0,HLOOKUP($B148,INDIRECT("'Monthly Resource Report'!"&amp;'Reid Validation'!H$482631&amp;":"&amp;'Reid Validation'!H$482632),'Reid Validation'!H$482633,FALSE))</f>
        <v>0</v>
      </c>
      <c r="I148" s="317">
        <f ca="1">+IF(ISERROR(HLOOKUP($B148,INDIRECT("'Monthly Resource Report'!"&amp;'Reid Validation'!I$482631&amp;":"&amp;'Reid Validation'!I$482632),'Reid Validation'!I$482633,FALSE)),0,HLOOKUP($B148,INDIRECT("'Monthly Resource Report'!"&amp;'Reid Validation'!I$482631&amp;":"&amp;'Reid Validation'!I$482632),'Reid Validation'!I$482633,FALSE))</f>
        <v>0</v>
      </c>
      <c r="J148" s="318">
        <f ca="1">+IF(ISERROR(HLOOKUP($B148,INDIRECT("'Monthly Resource Report'!"&amp;'Reid Validation'!J$482631&amp;":"&amp;'Reid Validation'!J$482632),'Reid Validation'!J$482633,FALSE)),0,HLOOKUP($B148,INDIRECT("'Monthly Resource Report'!"&amp;'Reid Validation'!J$482631&amp;":"&amp;'Reid Validation'!J$482632),'Reid Validation'!J$482633,FALSE))</f>
        <v>0</v>
      </c>
      <c r="L148" s="301">
        <v>45689</v>
      </c>
      <c r="M148" s="294">
        <v>65</v>
      </c>
      <c r="N148" s="297">
        <v>0</v>
      </c>
      <c r="O148" s="299">
        <v>0.7</v>
      </c>
      <c r="P148" s="295">
        <v>0.06</v>
      </c>
      <c r="Q148" s="294">
        <f ca="1">+IF(ISERROR(HLOOKUP($B148,INDIRECT("'Monthly Resource Report'!"&amp;'Reid Validation'!Q$482631&amp;":"&amp;'Reid Validation'!Q$482632),'Reid Validation'!Q$482633,FALSE)),0,HLOOKUP($B148,INDIRECT("'Monthly Resource Report'!"&amp;'Reid Validation'!Q$482631&amp;":"&amp;'Reid Validation'!Q$482632),'Reid Validation'!Q$482633,FALSE))</f>
        <v>65</v>
      </c>
      <c r="R148" s="297">
        <f ca="1">+IF(ISERROR(HLOOKUP($B148,INDIRECT("'Monthly Resource Report'!"&amp;'Reid Validation'!R$482631&amp;":"&amp;'Reid Validation'!R$482632),'Reid Validation'!R$482633,FALSE)),0,HLOOKUP($B148,INDIRECT("'Monthly Resource Report'!"&amp;'Reid Validation'!R$482631&amp;":"&amp;'Reid Validation'!R$482632),'Reid Validation'!R$482633,FALSE))</f>
        <v>0</v>
      </c>
      <c r="S148" s="317">
        <f ca="1">+IF(ISERROR(HLOOKUP($B148,INDIRECT("'Monthly Resource Report'!"&amp;'Reid Validation'!S$482631&amp;":"&amp;'Reid Validation'!S$482632),'Reid Validation'!S$482633,FALSE)),0,HLOOKUP($B148,INDIRECT("'Monthly Resource Report'!"&amp;'Reid Validation'!S$482631&amp;":"&amp;'Reid Validation'!S$482632),'Reid Validation'!S$482633,FALSE))</f>
        <v>0.7069234806261937</v>
      </c>
      <c r="T148" s="318">
        <f ca="1">+IF(ISERROR(HLOOKUP($B148,INDIRECT("'Monthly Resource Report'!"&amp;'Reid Validation'!T$482631&amp;":"&amp;'Reid Validation'!T$482632),'Reid Validation'!T$482633,FALSE)),0,HLOOKUP($B148,INDIRECT("'Monthly Resource Report'!"&amp;'Reid Validation'!T$482631&amp;":"&amp;'Reid Validation'!T$482632),'Reid Validation'!T$482633,FALSE))</f>
        <v>6.0925266307670881E-2</v>
      </c>
    </row>
    <row r="149" spans="2:20" s="29" customFormat="1">
      <c r="B149" s="301">
        <v>45717</v>
      </c>
      <c r="C149" s="294">
        <v>45</v>
      </c>
      <c r="D149" s="297">
        <v>0</v>
      </c>
      <c r="E149" s="299">
        <v>0.3</v>
      </c>
      <c r="F149" s="295">
        <v>0.06</v>
      </c>
      <c r="G149" s="294">
        <f ca="1">+IF(ISERROR(HLOOKUP($B149,INDIRECT("'Monthly Resource Report'!"&amp;'Reid Validation'!G$482631&amp;":"&amp;'Reid Validation'!G$482632),'Reid Validation'!G$482633,FALSE)),0,HLOOKUP($B149,INDIRECT("'Monthly Resource Report'!"&amp;'Reid Validation'!G$482631&amp;":"&amp;'Reid Validation'!G$482632),'Reid Validation'!G$482633,FALSE))</f>
        <v>0</v>
      </c>
      <c r="H149" s="297">
        <f ca="1">+IF(ISERROR(HLOOKUP($B149,INDIRECT("'Monthly Resource Report'!"&amp;'Reid Validation'!H$482631&amp;":"&amp;'Reid Validation'!H$482632),'Reid Validation'!H$482633,FALSE)),0,HLOOKUP($B149,INDIRECT("'Monthly Resource Report'!"&amp;'Reid Validation'!H$482631&amp;":"&amp;'Reid Validation'!H$482632),'Reid Validation'!H$482633,FALSE))</f>
        <v>0</v>
      </c>
      <c r="I149" s="317">
        <f ca="1">+IF(ISERROR(HLOOKUP($B149,INDIRECT("'Monthly Resource Report'!"&amp;'Reid Validation'!I$482631&amp;":"&amp;'Reid Validation'!I$482632),'Reid Validation'!I$482633,FALSE)),0,HLOOKUP($B149,INDIRECT("'Monthly Resource Report'!"&amp;'Reid Validation'!I$482631&amp;":"&amp;'Reid Validation'!I$482632),'Reid Validation'!I$482633,FALSE))</f>
        <v>0</v>
      </c>
      <c r="J149" s="318">
        <f ca="1">+IF(ISERROR(HLOOKUP($B149,INDIRECT("'Monthly Resource Report'!"&amp;'Reid Validation'!J$482631&amp;":"&amp;'Reid Validation'!J$482632),'Reid Validation'!J$482633,FALSE)),0,HLOOKUP($B149,INDIRECT("'Monthly Resource Report'!"&amp;'Reid Validation'!J$482631&amp;":"&amp;'Reid Validation'!J$482632),'Reid Validation'!J$482633,FALSE))</f>
        <v>0</v>
      </c>
      <c r="L149" s="301">
        <v>45717</v>
      </c>
      <c r="M149" s="294">
        <v>65</v>
      </c>
      <c r="N149" s="297">
        <v>0</v>
      </c>
      <c r="O149" s="299">
        <v>0.7</v>
      </c>
      <c r="P149" s="295">
        <v>0.06</v>
      </c>
      <c r="Q149" s="294">
        <f ca="1">+IF(ISERROR(HLOOKUP($B149,INDIRECT("'Monthly Resource Report'!"&amp;'Reid Validation'!Q$482631&amp;":"&amp;'Reid Validation'!Q$482632),'Reid Validation'!Q$482633,FALSE)),0,HLOOKUP($B149,INDIRECT("'Monthly Resource Report'!"&amp;'Reid Validation'!Q$482631&amp;":"&amp;'Reid Validation'!Q$482632),'Reid Validation'!Q$482633,FALSE))</f>
        <v>65</v>
      </c>
      <c r="R149" s="297">
        <f ca="1">+IF(ISERROR(HLOOKUP($B149,INDIRECT("'Monthly Resource Report'!"&amp;'Reid Validation'!R$482631&amp;":"&amp;'Reid Validation'!R$482632),'Reid Validation'!R$482633,FALSE)),0,HLOOKUP($B149,INDIRECT("'Monthly Resource Report'!"&amp;'Reid Validation'!R$482631&amp;":"&amp;'Reid Validation'!R$482632),'Reid Validation'!R$482633,FALSE))</f>
        <v>0</v>
      </c>
      <c r="S149" s="317">
        <f ca="1">+IF(ISERROR(HLOOKUP($B149,INDIRECT("'Monthly Resource Report'!"&amp;'Reid Validation'!S$482631&amp;":"&amp;'Reid Validation'!S$482632),'Reid Validation'!S$482633,FALSE)),0,HLOOKUP($B149,INDIRECT("'Monthly Resource Report'!"&amp;'Reid Validation'!S$482631&amp;":"&amp;'Reid Validation'!S$482632),'Reid Validation'!S$482633,FALSE))</f>
        <v>0.70967121400675115</v>
      </c>
      <c r="T149" s="318">
        <f ca="1">+IF(ISERROR(HLOOKUP($B149,INDIRECT("'Monthly Resource Report'!"&amp;'Reid Validation'!T$482631&amp;":"&amp;'Reid Validation'!T$482632),'Reid Validation'!T$482633,FALSE)),0,HLOOKUP($B149,INDIRECT("'Monthly Resource Report'!"&amp;'Reid Validation'!T$482631&amp;":"&amp;'Reid Validation'!T$482632),'Reid Validation'!T$482633,FALSE))</f>
        <v>6.0938120395196131E-2</v>
      </c>
    </row>
    <row r="150" spans="2:20" s="29" customFormat="1">
      <c r="B150" s="301">
        <v>45748</v>
      </c>
      <c r="C150" s="294">
        <v>45</v>
      </c>
      <c r="D150" s="297">
        <v>0</v>
      </c>
      <c r="E150" s="299">
        <v>0.3</v>
      </c>
      <c r="F150" s="295">
        <v>0.06</v>
      </c>
      <c r="G150" s="294">
        <f ca="1">+IF(ISERROR(HLOOKUP($B150,INDIRECT("'Monthly Resource Report'!"&amp;'Reid Validation'!G$482631&amp;":"&amp;'Reid Validation'!G$482632),'Reid Validation'!G$482633,FALSE)),0,HLOOKUP($B150,INDIRECT("'Monthly Resource Report'!"&amp;'Reid Validation'!G$482631&amp;":"&amp;'Reid Validation'!G$482632),'Reid Validation'!G$482633,FALSE))</f>
        <v>0</v>
      </c>
      <c r="H150" s="297">
        <f ca="1">+IF(ISERROR(HLOOKUP($B150,INDIRECT("'Monthly Resource Report'!"&amp;'Reid Validation'!H$482631&amp;":"&amp;'Reid Validation'!H$482632),'Reid Validation'!H$482633,FALSE)),0,HLOOKUP($B150,INDIRECT("'Monthly Resource Report'!"&amp;'Reid Validation'!H$482631&amp;":"&amp;'Reid Validation'!H$482632),'Reid Validation'!H$482633,FALSE))</f>
        <v>0</v>
      </c>
      <c r="I150" s="317">
        <f ca="1">+IF(ISERROR(HLOOKUP($B150,INDIRECT("'Monthly Resource Report'!"&amp;'Reid Validation'!I$482631&amp;":"&amp;'Reid Validation'!I$482632),'Reid Validation'!I$482633,FALSE)),0,HLOOKUP($B150,INDIRECT("'Monthly Resource Report'!"&amp;'Reid Validation'!I$482631&amp;":"&amp;'Reid Validation'!I$482632),'Reid Validation'!I$482633,FALSE))</f>
        <v>0</v>
      </c>
      <c r="J150" s="318">
        <f ca="1">+IF(ISERROR(HLOOKUP($B150,INDIRECT("'Monthly Resource Report'!"&amp;'Reid Validation'!J$482631&amp;":"&amp;'Reid Validation'!J$482632),'Reid Validation'!J$482633,FALSE)),0,HLOOKUP($B150,INDIRECT("'Monthly Resource Report'!"&amp;'Reid Validation'!J$482631&amp;":"&amp;'Reid Validation'!J$482632),'Reid Validation'!J$482633,FALSE))</f>
        <v>0</v>
      </c>
      <c r="L150" s="301">
        <v>45748</v>
      </c>
      <c r="M150" s="294">
        <v>65</v>
      </c>
      <c r="N150" s="297">
        <v>0</v>
      </c>
      <c r="O150" s="299">
        <v>0.7</v>
      </c>
      <c r="P150" s="295">
        <v>0.06</v>
      </c>
      <c r="Q150" s="294">
        <f ca="1">+IF(ISERROR(HLOOKUP($B150,INDIRECT("'Monthly Resource Report'!"&amp;'Reid Validation'!Q$482631&amp;":"&amp;'Reid Validation'!Q$482632),'Reid Validation'!Q$482633,FALSE)),0,HLOOKUP($B150,INDIRECT("'Monthly Resource Report'!"&amp;'Reid Validation'!Q$482631&amp;":"&amp;'Reid Validation'!Q$482632),'Reid Validation'!Q$482633,FALSE))</f>
        <v>65</v>
      </c>
      <c r="R150" s="297">
        <f ca="1">+IF(ISERROR(HLOOKUP($B150,INDIRECT("'Monthly Resource Report'!"&amp;'Reid Validation'!R$482631&amp;":"&amp;'Reid Validation'!R$482632),'Reid Validation'!R$482633,FALSE)),0,HLOOKUP($B150,INDIRECT("'Monthly Resource Report'!"&amp;'Reid Validation'!R$482631&amp;":"&amp;'Reid Validation'!R$482632),'Reid Validation'!R$482633,FALSE))</f>
        <v>0</v>
      </c>
      <c r="S150" s="317">
        <f ca="1">+IF(ISERROR(HLOOKUP($B150,INDIRECT("'Monthly Resource Report'!"&amp;'Reid Validation'!S$482631&amp;":"&amp;'Reid Validation'!S$482632),'Reid Validation'!S$482633,FALSE)),0,HLOOKUP($B150,INDIRECT("'Monthly Resource Report'!"&amp;'Reid Validation'!S$482631&amp;":"&amp;'Reid Validation'!S$482632),'Reid Validation'!S$482633,FALSE))</f>
        <v>0.70989043061619106</v>
      </c>
      <c r="T150" s="318">
        <f ca="1">+IF(ISERROR(HLOOKUP($B150,INDIRECT("'Monthly Resource Report'!"&amp;'Reid Validation'!T$482631&amp;":"&amp;'Reid Validation'!T$482632),'Reid Validation'!T$482633,FALSE)),0,HLOOKUP($B150,INDIRECT("'Monthly Resource Report'!"&amp;'Reid Validation'!T$482631&amp;":"&amp;'Reid Validation'!T$482632),'Reid Validation'!T$482633,FALSE))</f>
        <v>6.1311022201683878E-2</v>
      </c>
    </row>
    <row r="151" spans="2:20" s="29" customFormat="1">
      <c r="B151" s="301">
        <v>45778</v>
      </c>
      <c r="C151" s="294">
        <v>45</v>
      </c>
      <c r="D151" s="297">
        <v>0</v>
      </c>
      <c r="E151" s="299">
        <v>0.3</v>
      </c>
      <c r="F151" s="295">
        <v>0.06</v>
      </c>
      <c r="G151" s="294">
        <f ca="1">+IF(ISERROR(HLOOKUP($B151,INDIRECT("'Monthly Resource Report'!"&amp;'Reid Validation'!G$482631&amp;":"&amp;'Reid Validation'!G$482632),'Reid Validation'!G$482633,FALSE)),0,HLOOKUP($B151,INDIRECT("'Monthly Resource Report'!"&amp;'Reid Validation'!G$482631&amp;":"&amp;'Reid Validation'!G$482632),'Reid Validation'!G$482633,FALSE))</f>
        <v>0</v>
      </c>
      <c r="H151" s="297">
        <f ca="1">+IF(ISERROR(HLOOKUP($B151,INDIRECT("'Monthly Resource Report'!"&amp;'Reid Validation'!H$482631&amp;":"&amp;'Reid Validation'!H$482632),'Reid Validation'!H$482633,FALSE)),0,HLOOKUP($B151,INDIRECT("'Monthly Resource Report'!"&amp;'Reid Validation'!H$482631&amp;":"&amp;'Reid Validation'!H$482632),'Reid Validation'!H$482633,FALSE))</f>
        <v>0</v>
      </c>
      <c r="I151" s="317">
        <f ca="1">+IF(ISERROR(HLOOKUP($B151,INDIRECT("'Monthly Resource Report'!"&amp;'Reid Validation'!I$482631&amp;":"&amp;'Reid Validation'!I$482632),'Reid Validation'!I$482633,FALSE)),0,HLOOKUP($B151,INDIRECT("'Monthly Resource Report'!"&amp;'Reid Validation'!I$482631&amp;":"&amp;'Reid Validation'!I$482632),'Reid Validation'!I$482633,FALSE))</f>
        <v>0</v>
      </c>
      <c r="J151" s="318">
        <f ca="1">+IF(ISERROR(HLOOKUP($B151,INDIRECT("'Monthly Resource Report'!"&amp;'Reid Validation'!J$482631&amp;":"&amp;'Reid Validation'!J$482632),'Reid Validation'!J$482633,FALSE)),0,HLOOKUP($B151,INDIRECT("'Monthly Resource Report'!"&amp;'Reid Validation'!J$482631&amp;":"&amp;'Reid Validation'!J$482632),'Reid Validation'!J$482633,FALSE))</f>
        <v>0</v>
      </c>
      <c r="L151" s="301">
        <v>45778</v>
      </c>
      <c r="M151" s="294">
        <v>60</v>
      </c>
      <c r="N151" s="297">
        <v>0</v>
      </c>
      <c r="O151" s="299">
        <v>0.7</v>
      </c>
      <c r="P151" s="295">
        <v>0.06</v>
      </c>
      <c r="Q151" s="294">
        <f ca="1">+IF(ISERROR(HLOOKUP($B151,INDIRECT("'Monthly Resource Report'!"&amp;'Reid Validation'!Q$482631&amp;":"&amp;'Reid Validation'!Q$482632),'Reid Validation'!Q$482633,FALSE)),0,HLOOKUP($B151,INDIRECT("'Monthly Resource Report'!"&amp;'Reid Validation'!Q$482631&amp;":"&amp;'Reid Validation'!Q$482632),'Reid Validation'!Q$482633,FALSE))</f>
        <v>60</v>
      </c>
      <c r="R151" s="297">
        <f ca="1">+IF(ISERROR(HLOOKUP($B151,INDIRECT("'Monthly Resource Report'!"&amp;'Reid Validation'!R$482631&amp;":"&amp;'Reid Validation'!R$482632),'Reid Validation'!R$482633,FALSE)),0,HLOOKUP($B151,INDIRECT("'Monthly Resource Report'!"&amp;'Reid Validation'!R$482631&amp;":"&amp;'Reid Validation'!R$482632),'Reid Validation'!R$482633,FALSE))</f>
        <v>0</v>
      </c>
      <c r="S151" s="317">
        <f ca="1">+IF(ISERROR(HLOOKUP($B151,INDIRECT("'Monthly Resource Report'!"&amp;'Reid Validation'!S$482631&amp;":"&amp;'Reid Validation'!S$482632),'Reid Validation'!S$482633,FALSE)),0,HLOOKUP($B151,INDIRECT("'Monthly Resource Report'!"&amp;'Reid Validation'!S$482631&amp;":"&amp;'Reid Validation'!S$482632),'Reid Validation'!S$482633,FALSE))</f>
        <v>0.69036954870222167</v>
      </c>
      <c r="T151" s="318">
        <f ca="1">+IF(ISERROR(HLOOKUP($B151,INDIRECT("'Monthly Resource Report'!"&amp;'Reid Validation'!T$482631&amp;":"&amp;'Reid Validation'!T$482632),'Reid Validation'!T$482633,FALSE)),0,HLOOKUP($B151,INDIRECT("'Monthly Resource Report'!"&amp;'Reid Validation'!T$482631&amp;":"&amp;'Reid Validation'!T$482632),'Reid Validation'!T$482633,FALSE))</f>
        <v>6.0298099823358604E-2</v>
      </c>
    </row>
    <row r="152" spans="2:20" s="29" customFormat="1">
      <c r="B152" s="301">
        <v>45809</v>
      </c>
      <c r="C152" s="294">
        <v>45</v>
      </c>
      <c r="D152" s="297">
        <v>0</v>
      </c>
      <c r="E152" s="299">
        <v>0.3</v>
      </c>
      <c r="F152" s="295">
        <v>0.06</v>
      </c>
      <c r="G152" s="294">
        <f ca="1">+IF(ISERROR(HLOOKUP($B152,INDIRECT("'Monthly Resource Report'!"&amp;'Reid Validation'!G$482631&amp;":"&amp;'Reid Validation'!G$482632),'Reid Validation'!G$482633,FALSE)),0,HLOOKUP($B152,INDIRECT("'Monthly Resource Report'!"&amp;'Reid Validation'!G$482631&amp;":"&amp;'Reid Validation'!G$482632),'Reid Validation'!G$482633,FALSE))</f>
        <v>0</v>
      </c>
      <c r="H152" s="297">
        <f ca="1">+IF(ISERROR(HLOOKUP($B152,INDIRECT("'Monthly Resource Report'!"&amp;'Reid Validation'!H$482631&amp;":"&amp;'Reid Validation'!H$482632),'Reid Validation'!H$482633,FALSE)),0,HLOOKUP($B152,INDIRECT("'Monthly Resource Report'!"&amp;'Reid Validation'!H$482631&amp;":"&amp;'Reid Validation'!H$482632),'Reid Validation'!H$482633,FALSE))</f>
        <v>0</v>
      </c>
      <c r="I152" s="317">
        <f ca="1">+IF(ISERROR(HLOOKUP($B152,INDIRECT("'Monthly Resource Report'!"&amp;'Reid Validation'!I$482631&amp;":"&amp;'Reid Validation'!I$482632),'Reid Validation'!I$482633,FALSE)),0,HLOOKUP($B152,INDIRECT("'Monthly Resource Report'!"&amp;'Reid Validation'!I$482631&amp;":"&amp;'Reid Validation'!I$482632),'Reid Validation'!I$482633,FALSE))</f>
        <v>0</v>
      </c>
      <c r="J152" s="318">
        <f ca="1">+IF(ISERROR(HLOOKUP($B152,INDIRECT("'Monthly Resource Report'!"&amp;'Reid Validation'!J$482631&amp;":"&amp;'Reid Validation'!J$482632),'Reid Validation'!J$482633,FALSE)),0,HLOOKUP($B152,INDIRECT("'Monthly Resource Report'!"&amp;'Reid Validation'!J$482631&amp;":"&amp;'Reid Validation'!J$482632),'Reid Validation'!J$482633,FALSE))</f>
        <v>0</v>
      </c>
      <c r="L152" s="301">
        <v>45809</v>
      </c>
      <c r="M152" s="294">
        <v>60</v>
      </c>
      <c r="N152" s="297">
        <v>0</v>
      </c>
      <c r="O152" s="299">
        <v>0.7</v>
      </c>
      <c r="P152" s="295">
        <v>0.06</v>
      </c>
      <c r="Q152" s="294">
        <f ca="1">+IF(ISERROR(HLOOKUP($B152,INDIRECT("'Monthly Resource Report'!"&amp;'Reid Validation'!Q$482631&amp;":"&amp;'Reid Validation'!Q$482632),'Reid Validation'!Q$482633,FALSE)),0,HLOOKUP($B152,INDIRECT("'Monthly Resource Report'!"&amp;'Reid Validation'!Q$482631&amp;":"&amp;'Reid Validation'!Q$482632),'Reid Validation'!Q$482633,FALSE))</f>
        <v>60</v>
      </c>
      <c r="R152" s="297">
        <f ca="1">+IF(ISERROR(HLOOKUP($B152,INDIRECT("'Monthly Resource Report'!"&amp;'Reid Validation'!R$482631&amp;":"&amp;'Reid Validation'!R$482632),'Reid Validation'!R$482633,FALSE)),0,HLOOKUP($B152,INDIRECT("'Monthly Resource Report'!"&amp;'Reid Validation'!R$482631&amp;":"&amp;'Reid Validation'!R$482632),'Reid Validation'!R$482633,FALSE))</f>
        <v>0</v>
      </c>
      <c r="S152" s="317">
        <f ca="1">+IF(ISERROR(HLOOKUP($B152,INDIRECT("'Monthly Resource Report'!"&amp;'Reid Validation'!S$482631&amp;":"&amp;'Reid Validation'!S$482632),'Reid Validation'!S$482633,FALSE)),0,HLOOKUP($B152,INDIRECT("'Monthly Resource Report'!"&amp;'Reid Validation'!S$482631&amp;":"&amp;'Reid Validation'!S$482632),'Reid Validation'!S$482633,FALSE))</f>
        <v>0.70839180681129743</v>
      </c>
      <c r="T152" s="318">
        <f ca="1">+IF(ISERROR(HLOOKUP($B152,INDIRECT("'Monthly Resource Report'!"&amp;'Reid Validation'!T$482631&amp;":"&amp;'Reid Validation'!T$482632),'Reid Validation'!T$482633,FALSE)),0,HLOOKUP($B152,INDIRECT("'Monthly Resource Report'!"&amp;'Reid Validation'!T$482631&amp;":"&amp;'Reid Validation'!T$482632),'Reid Validation'!T$482633,FALSE))</f>
        <v>6.0390641176064595E-2</v>
      </c>
    </row>
    <row r="153" spans="2:20" s="29" customFormat="1">
      <c r="B153" s="301">
        <v>45839</v>
      </c>
      <c r="C153" s="294">
        <v>45</v>
      </c>
      <c r="D153" s="297">
        <v>0</v>
      </c>
      <c r="E153" s="299">
        <v>0.3</v>
      </c>
      <c r="F153" s="295">
        <v>0.06</v>
      </c>
      <c r="G153" s="294">
        <f ca="1">+IF(ISERROR(HLOOKUP($B153,INDIRECT("'Monthly Resource Report'!"&amp;'Reid Validation'!G$482631&amp;":"&amp;'Reid Validation'!G$482632),'Reid Validation'!G$482633,FALSE)),0,HLOOKUP($B153,INDIRECT("'Monthly Resource Report'!"&amp;'Reid Validation'!G$482631&amp;":"&amp;'Reid Validation'!G$482632),'Reid Validation'!G$482633,FALSE))</f>
        <v>45</v>
      </c>
      <c r="H153" s="297">
        <f ca="1">+IF(ISERROR(HLOOKUP($B153,INDIRECT("'Monthly Resource Report'!"&amp;'Reid Validation'!H$482631&amp;":"&amp;'Reid Validation'!H$482632),'Reid Validation'!H$482633,FALSE)),0,HLOOKUP($B153,INDIRECT("'Monthly Resource Report'!"&amp;'Reid Validation'!H$482631&amp;":"&amp;'Reid Validation'!H$482632),'Reid Validation'!H$482633,FALSE))</f>
        <v>0</v>
      </c>
      <c r="I153" s="317">
        <f ca="1">+IF(ISERROR(HLOOKUP($B153,INDIRECT("'Monthly Resource Report'!"&amp;'Reid Validation'!I$482631&amp;":"&amp;'Reid Validation'!I$482632),'Reid Validation'!I$482633,FALSE)),0,HLOOKUP($B153,INDIRECT("'Monthly Resource Report'!"&amp;'Reid Validation'!I$482631&amp;":"&amp;'Reid Validation'!I$482632),'Reid Validation'!I$482633,FALSE))</f>
        <v>0.29494637623861791</v>
      </c>
      <c r="J153" s="318">
        <f ca="1">+IF(ISERROR(HLOOKUP($B153,INDIRECT("'Monthly Resource Report'!"&amp;'Reid Validation'!J$482631&amp;":"&amp;'Reid Validation'!J$482632),'Reid Validation'!J$482633,FALSE)),0,HLOOKUP($B153,INDIRECT("'Monthly Resource Report'!"&amp;'Reid Validation'!J$482631&amp;":"&amp;'Reid Validation'!J$482632),'Reid Validation'!J$482633,FALSE))</f>
        <v>6.6938184678267898E-2</v>
      </c>
      <c r="L153" s="301">
        <v>45839</v>
      </c>
      <c r="M153" s="294">
        <v>58</v>
      </c>
      <c r="N153" s="297">
        <v>0</v>
      </c>
      <c r="O153" s="299">
        <v>0.7</v>
      </c>
      <c r="P153" s="295">
        <v>0.06</v>
      </c>
      <c r="Q153" s="294">
        <f ca="1">+IF(ISERROR(HLOOKUP($B153,INDIRECT("'Monthly Resource Report'!"&amp;'Reid Validation'!Q$482631&amp;":"&amp;'Reid Validation'!Q$482632),'Reid Validation'!Q$482633,FALSE)),0,HLOOKUP($B153,INDIRECT("'Monthly Resource Report'!"&amp;'Reid Validation'!Q$482631&amp;":"&amp;'Reid Validation'!Q$482632),'Reid Validation'!Q$482633,FALSE))</f>
        <v>58</v>
      </c>
      <c r="R153" s="297">
        <f ca="1">+IF(ISERROR(HLOOKUP($B153,INDIRECT("'Monthly Resource Report'!"&amp;'Reid Validation'!R$482631&amp;":"&amp;'Reid Validation'!R$482632),'Reid Validation'!R$482633,FALSE)),0,HLOOKUP($B153,INDIRECT("'Monthly Resource Report'!"&amp;'Reid Validation'!R$482631&amp;":"&amp;'Reid Validation'!R$482632),'Reid Validation'!R$482633,FALSE))</f>
        <v>0</v>
      </c>
      <c r="S153" s="317">
        <f ca="1">+IF(ISERROR(HLOOKUP($B153,INDIRECT("'Monthly Resource Report'!"&amp;'Reid Validation'!S$482631&amp;":"&amp;'Reid Validation'!S$482632),'Reid Validation'!S$482633,FALSE)),0,HLOOKUP($B153,INDIRECT("'Monthly Resource Report'!"&amp;'Reid Validation'!S$482631&amp;":"&amp;'Reid Validation'!S$482632),'Reid Validation'!S$482633,FALSE))</f>
        <v>0.71840652528892113</v>
      </c>
      <c r="T153" s="318">
        <f ca="1">+IF(ISERROR(HLOOKUP($B153,INDIRECT("'Monthly Resource Report'!"&amp;'Reid Validation'!T$482631&amp;":"&amp;'Reid Validation'!T$482632),'Reid Validation'!T$482633,FALSE)),0,HLOOKUP($B153,INDIRECT("'Monthly Resource Report'!"&amp;'Reid Validation'!T$482631&amp;":"&amp;'Reid Validation'!T$482632),'Reid Validation'!T$482633,FALSE))</f>
        <v>6.0316725331424778E-2</v>
      </c>
    </row>
    <row r="154" spans="2:20" s="29" customFormat="1">
      <c r="B154" s="301">
        <v>45870</v>
      </c>
      <c r="C154" s="294">
        <v>45</v>
      </c>
      <c r="D154" s="297">
        <v>0</v>
      </c>
      <c r="E154" s="299">
        <v>0.3</v>
      </c>
      <c r="F154" s="295">
        <v>0.06</v>
      </c>
      <c r="G154" s="294">
        <f ca="1">+IF(ISERROR(HLOOKUP($B154,INDIRECT("'Monthly Resource Report'!"&amp;'Reid Validation'!G$482631&amp;":"&amp;'Reid Validation'!G$482632),'Reid Validation'!G$482633,FALSE)),0,HLOOKUP($B154,INDIRECT("'Monthly Resource Report'!"&amp;'Reid Validation'!G$482631&amp;":"&amp;'Reid Validation'!G$482632),'Reid Validation'!G$482633,FALSE))</f>
        <v>45</v>
      </c>
      <c r="H154" s="297">
        <f ca="1">+IF(ISERROR(HLOOKUP($B154,INDIRECT("'Monthly Resource Report'!"&amp;'Reid Validation'!H$482631&amp;":"&amp;'Reid Validation'!H$482632),'Reid Validation'!H$482633,FALSE)),0,HLOOKUP($B154,INDIRECT("'Monthly Resource Report'!"&amp;'Reid Validation'!H$482631&amp;":"&amp;'Reid Validation'!H$482632),'Reid Validation'!H$482633,FALSE))</f>
        <v>0</v>
      </c>
      <c r="I154" s="317">
        <f ca="1">+IF(ISERROR(HLOOKUP($B154,INDIRECT("'Monthly Resource Report'!"&amp;'Reid Validation'!I$482631&amp;":"&amp;'Reid Validation'!I$482632),'Reid Validation'!I$482633,FALSE)),0,HLOOKUP($B154,INDIRECT("'Monthly Resource Report'!"&amp;'Reid Validation'!I$482631&amp;":"&amp;'Reid Validation'!I$482632),'Reid Validation'!I$482633,FALSE))</f>
        <v>0</v>
      </c>
      <c r="J154" s="318">
        <f ca="1">+IF(ISERROR(HLOOKUP($B154,INDIRECT("'Monthly Resource Report'!"&amp;'Reid Validation'!J$482631&amp;":"&amp;'Reid Validation'!J$482632),'Reid Validation'!J$482633,FALSE)),0,HLOOKUP($B154,INDIRECT("'Monthly Resource Report'!"&amp;'Reid Validation'!J$482631&amp;":"&amp;'Reid Validation'!J$482632),'Reid Validation'!J$482633,FALSE))</f>
        <v>0</v>
      </c>
      <c r="L154" s="301">
        <v>45870</v>
      </c>
      <c r="M154" s="294">
        <v>58</v>
      </c>
      <c r="N154" s="297">
        <v>0</v>
      </c>
      <c r="O154" s="299">
        <v>0.7</v>
      </c>
      <c r="P154" s="295">
        <v>0.06</v>
      </c>
      <c r="Q154" s="294">
        <f ca="1">+IF(ISERROR(HLOOKUP($B154,INDIRECT("'Monthly Resource Report'!"&amp;'Reid Validation'!Q$482631&amp;":"&amp;'Reid Validation'!Q$482632),'Reid Validation'!Q$482633,FALSE)),0,HLOOKUP($B154,INDIRECT("'Monthly Resource Report'!"&amp;'Reid Validation'!Q$482631&amp;":"&amp;'Reid Validation'!Q$482632),'Reid Validation'!Q$482633,FALSE))</f>
        <v>58</v>
      </c>
      <c r="R154" s="297">
        <f ca="1">+IF(ISERROR(HLOOKUP($B154,INDIRECT("'Monthly Resource Report'!"&amp;'Reid Validation'!R$482631&amp;":"&amp;'Reid Validation'!R$482632),'Reid Validation'!R$482633,FALSE)),0,HLOOKUP($B154,INDIRECT("'Monthly Resource Report'!"&amp;'Reid Validation'!R$482631&amp;":"&amp;'Reid Validation'!R$482632),'Reid Validation'!R$482633,FALSE))</f>
        <v>0</v>
      </c>
      <c r="S154" s="317">
        <f ca="1">+IF(ISERROR(HLOOKUP($B154,INDIRECT("'Monthly Resource Report'!"&amp;'Reid Validation'!S$482631&amp;":"&amp;'Reid Validation'!S$482632),'Reid Validation'!S$482633,FALSE)),0,HLOOKUP($B154,INDIRECT("'Monthly Resource Report'!"&amp;'Reid Validation'!S$482631&amp;":"&amp;'Reid Validation'!S$482632),'Reid Validation'!S$482633,FALSE))</f>
        <v>0.71806625858767514</v>
      </c>
      <c r="T154" s="318">
        <f ca="1">+IF(ISERROR(HLOOKUP($B154,INDIRECT("'Monthly Resource Report'!"&amp;'Reid Validation'!T$482631&amp;":"&amp;'Reid Validation'!T$482632),'Reid Validation'!T$482633,FALSE)),0,HLOOKUP($B154,INDIRECT("'Monthly Resource Report'!"&amp;'Reid Validation'!T$482631&amp;":"&amp;'Reid Validation'!T$482632),'Reid Validation'!T$482633,FALSE))</f>
        <v>6.041717241101531E-2</v>
      </c>
    </row>
    <row r="155" spans="2:20" s="29" customFormat="1">
      <c r="B155" s="301">
        <v>45901</v>
      </c>
      <c r="C155" s="294">
        <v>45</v>
      </c>
      <c r="D155" s="297">
        <v>0</v>
      </c>
      <c r="E155" s="299">
        <v>0.3</v>
      </c>
      <c r="F155" s="295">
        <v>0.06</v>
      </c>
      <c r="G155" s="294">
        <f ca="1">+IF(ISERROR(HLOOKUP($B155,INDIRECT("'Monthly Resource Report'!"&amp;'Reid Validation'!G$482631&amp;":"&amp;'Reid Validation'!G$482632),'Reid Validation'!G$482633,FALSE)),0,HLOOKUP($B155,INDIRECT("'Monthly Resource Report'!"&amp;'Reid Validation'!G$482631&amp;":"&amp;'Reid Validation'!G$482632),'Reid Validation'!G$482633,FALSE))</f>
        <v>0</v>
      </c>
      <c r="H155" s="297">
        <f ca="1">+IF(ISERROR(HLOOKUP($B155,INDIRECT("'Monthly Resource Report'!"&amp;'Reid Validation'!H$482631&amp;":"&amp;'Reid Validation'!H$482632),'Reid Validation'!H$482633,FALSE)),0,HLOOKUP($B155,INDIRECT("'Monthly Resource Report'!"&amp;'Reid Validation'!H$482631&amp;":"&amp;'Reid Validation'!H$482632),'Reid Validation'!H$482633,FALSE))</f>
        <v>0</v>
      </c>
      <c r="I155" s="317">
        <f ca="1">+IF(ISERROR(HLOOKUP($B155,INDIRECT("'Monthly Resource Report'!"&amp;'Reid Validation'!I$482631&amp;":"&amp;'Reid Validation'!I$482632),'Reid Validation'!I$482633,FALSE)),0,HLOOKUP($B155,INDIRECT("'Monthly Resource Report'!"&amp;'Reid Validation'!I$482631&amp;":"&amp;'Reid Validation'!I$482632),'Reid Validation'!I$482633,FALSE))</f>
        <v>0</v>
      </c>
      <c r="J155" s="318">
        <f ca="1">+IF(ISERROR(HLOOKUP($B155,INDIRECT("'Monthly Resource Report'!"&amp;'Reid Validation'!J$482631&amp;":"&amp;'Reid Validation'!J$482632),'Reid Validation'!J$482633,FALSE)),0,HLOOKUP($B155,INDIRECT("'Monthly Resource Report'!"&amp;'Reid Validation'!J$482631&amp;":"&amp;'Reid Validation'!J$482632),'Reid Validation'!J$482633,FALSE))</f>
        <v>0</v>
      </c>
      <c r="L155" s="301">
        <v>45901</v>
      </c>
      <c r="M155" s="294">
        <v>58</v>
      </c>
      <c r="N155" s="297">
        <v>0</v>
      </c>
      <c r="O155" s="299">
        <v>0.7</v>
      </c>
      <c r="P155" s="295">
        <v>0.06</v>
      </c>
      <c r="Q155" s="294">
        <f ca="1">+IF(ISERROR(HLOOKUP($B155,INDIRECT("'Monthly Resource Report'!"&amp;'Reid Validation'!Q$482631&amp;":"&amp;'Reid Validation'!Q$482632),'Reid Validation'!Q$482633,FALSE)),0,HLOOKUP($B155,INDIRECT("'Monthly Resource Report'!"&amp;'Reid Validation'!Q$482631&amp;":"&amp;'Reid Validation'!Q$482632),'Reid Validation'!Q$482633,FALSE))</f>
        <v>58</v>
      </c>
      <c r="R155" s="297">
        <f ca="1">+IF(ISERROR(HLOOKUP($B155,INDIRECT("'Monthly Resource Report'!"&amp;'Reid Validation'!R$482631&amp;":"&amp;'Reid Validation'!R$482632),'Reid Validation'!R$482633,FALSE)),0,HLOOKUP($B155,INDIRECT("'Monthly Resource Report'!"&amp;'Reid Validation'!R$482631&amp;":"&amp;'Reid Validation'!R$482632),'Reid Validation'!R$482633,FALSE))</f>
        <v>0</v>
      </c>
      <c r="S155" s="317">
        <f ca="1">+IF(ISERROR(HLOOKUP($B155,INDIRECT("'Monthly Resource Report'!"&amp;'Reid Validation'!S$482631&amp;":"&amp;'Reid Validation'!S$482632),'Reid Validation'!S$482633,FALSE)),0,HLOOKUP($B155,INDIRECT("'Monthly Resource Report'!"&amp;'Reid Validation'!S$482631&amp;":"&amp;'Reid Validation'!S$482632),'Reid Validation'!S$482633,FALSE))</f>
        <v>0.71606678950236624</v>
      </c>
      <c r="T155" s="318">
        <f ca="1">+IF(ISERROR(HLOOKUP($B155,INDIRECT("'Monthly Resource Report'!"&amp;'Reid Validation'!T$482631&amp;":"&amp;'Reid Validation'!T$482632),'Reid Validation'!T$482633,FALSE)),0,HLOOKUP($B155,INDIRECT("'Monthly Resource Report'!"&amp;'Reid Validation'!T$482631&amp;":"&amp;'Reid Validation'!T$482632),'Reid Validation'!T$482633,FALSE))</f>
        <v>6.0551102311906545E-2</v>
      </c>
    </row>
    <row r="156" spans="2:20" s="29" customFormat="1">
      <c r="B156" s="301">
        <v>45931</v>
      </c>
      <c r="C156" s="294">
        <v>45</v>
      </c>
      <c r="D156" s="297">
        <v>0</v>
      </c>
      <c r="E156" s="299">
        <v>0.3</v>
      </c>
      <c r="F156" s="295">
        <v>0.06</v>
      </c>
      <c r="G156" s="294">
        <f ca="1">+IF(ISERROR(HLOOKUP($B156,INDIRECT("'Monthly Resource Report'!"&amp;'Reid Validation'!G$482631&amp;":"&amp;'Reid Validation'!G$482632),'Reid Validation'!G$482633,FALSE)),0,HLOOKUP($B156,INDIRECT("'Monthly Resource Report'!"&amp;'Reid Validation'!G$482631&amp;":"&amp;'Reid Validation'!G$482632),'Reid Validation'!G$482633,FALSE))</f>
        <v>0</v>
      </c>
      <c r="H156" s="297">
        <f ca="1">+IF(ISERROR(HLOOKUP($B156,INDIRECT("'Monthly Resource Report'!"&amp;'Reid Validation'!H$482631&amp;":"&amp;'Reid Validation'!H$482632),'Reid Validation'!H$482633,FALSE)),0,HLOOKUP($B156,INDIRECT("'Monthly Resource Report'!"&amp;'Reid Validation'!H$482631&amp;":"&amp;'Reid Validation'!H$482632),'Reid Validation'!H$482633,FALSE))</f>
        <v>0</v>
      </c>
      <c r="I156" s="317">
        <f ca="1">+IF(ISERROR(HLOOKUP($B156,INDIRECT("'Monthly Resource Report'!"&amp;'Reid Validation'!I$482631&amp;":"&amp;'Reid Validation'!I$482632),'Reid Validation'!I$482633,FALSE)),0,HLOOKUP($B156,INDIRECT("'Monthly Resource Report'!"&amp;'Reid Validation'!I$482631&amp;":"&amp;'Reid Validation'!I$482632),'Reid Validation'!I$482633,FALSE))</f>
        <v>0</v>
      </c>
      <c r="J156" s="318">
        <f ca="1">+IF(ISERROR(HLOOKUP($B156,INDIRECT("'Monthly Resource Report'!"&amp;'Reid Validation'!J$482631&amp;":"&amp;'Reid Validation'!J$482632),'Reid Validation'!J$482633,FALSE)),0,HLOOKUP($B156,INDIRECT("'Monthly Resource Report'!"&amp;'Reid Validation'!J$482631&amp;":"&amp;'Reid Validation'!J$482632),'Reid Validation'!J$482633,FALSE))</f>
        <v>0</v>
      </c>
      <c r="L156" s="301">
        <v>45931</v>
      </c>
      <c r="M156" s="294">
        <v>60</v>
      </c>
      <c r="N156" s="297">
        <v>0</v>
      </c>
      <c r="O156" s="299">
        <v>0.7</v>
      </c>
      <c r="P156" s="295">
        <v>0.06</v>
      </c>
      <c r="Q156" s="294">
        <f ca="1">+IF(ISERROR(HLOOKUP($B156,INDIRECT("'Monthly Resource Report'!"&amp;'Reid Validation'!Q$482631&amp;":"&amp;'Reid Validation'!Q$482632),'Reid Validation'!Q$482633,FALSE)),0,HLOOKUP($B156,INDIRECT("'Monthly Resource Report'!"&amp;'Reid Validation'!Q$482631&amp;":"&amp;'Reid Validation'!Q$482632),'Reid Validation'!Q$482633,FALSE))</f>
        <v>60</v>
      </c>
      <c r="R156" s="297">
        <f ca="1">+IF(ISERROR(HLOOKUP($B156,INDIRECT("'Monthly Resource Report'!"&amp;'Reid Validation'!R$482631&amp;":"&amp;'Reid Validation'!R$482632),'Reid Validation'!R$482633,FALSE)),0,HLOOKUP($B156,INDIRECT("'Monthly Resource Report'!"&amp;'Reid Validation'!R$482631&amp;":"&amp;'Reid Validation'!R$482632),'Reid Validation'!R$482633,FALSE))</f>
        <v>0</v>
      </c>
      <c r="S156" s="317">
        <f ca="1">+IF(ISERROR(HLOOKUP($B156,INDIRECT("'Monthly Resource Report'!"&amp;'Reid Validation'!S$482631&amp;":"&amp;'Reid Validation'!S$482632),'Reid Validation'!S$482633,FALSE)),0,HLOOKUP($B156,INDIRECT("'Monthly Resource Report'!"&amp;'Reid Validation'!S$482631&amp;":"&amp;'Reid Validation'!S$482632),'Reid Validation'!S$482633,FALSE))</f>
        <v>0.70239083983763684</v>
      </c>
      <c r="T156" s="318">
        <f ca="1">+IF(ISERROR(HLOOKUP($B156,INDIRECT("'Monthly Resource Report'!"&amp;'Reid Validation'!T$482631&amp;":"&amp;'Reid Validation'!T$482632),'Reid Validation'!T$482633,FALSE)),0,HLOOKUP($B156,INDIRECT("'Monthly Resource Report'!"&amp;'Reid Validation'!T$482631&amp;":"&amp;'Reid Validation'!T$482632),'Reid Validation'!T$482633,FALSE))</f>
        <v>6.0380966933410885E-2</v>
      </c>
    </row>
    <row r="157" spans="2:20" s="29" customFormat="1">
      <c r="B157" s="301">
        <v>45962</v>
      </c>
      <c r="C157" s="294">
        <v>45</v>
      </c>
      <c r="D157" s="297">
        <v>0</v>
      </c>
      <c r="E157" s="299">
        <v>0.3</v>
      </c>
      <c r="F157" s="295">
        <v>0.06</v>
      </c>
      <c r="G157" s="294">
        <f ca="1">+IF(ISERROR(HLOOKUP($B157,INDIRECT("'Monthly Resource Report'!"&amp;'Reid Validation'!G$482631&amp;":"&amp;'Reid Validation'!G$482632),'Reid Validation'!G$482633,FALSE)),0,HLOOKUP($B157,INDIRECT("'Monthly Resource Report'!"&amp;'Reid Validation'!G$482631&amp;":"&amp;'Reid Validation'!G$482632),'Reid Validation'!G$482633,FALSE))</f>
        <v>0</v>
      </c>
      <c r="H157" s="297">
        <f ca="1">+IF(ISERROR(HLOOKUP($B157,INDIRECT("'Monthly Resource Report'!"&amp;'Reid Validation'!H$482631&amp;":"&amp;'Reid Validation'!H$482632),'Reid Validation'!H$482633,FALSE)),0,HLOOKUP($B157,INDIRECT("'Monthly Resource Report'!"&amp;'Reid Validation'!H$482631&amp;":"&amp;'Reid Validation'!H$482632),'Reid Validation'!H$482633,FALSE))</f>
        <v>0</v>
      </c>
      <c r="I157" s="317">
        <f ca="1">+IF(ISERROR(HLOOKUP($B157,INDIRECT("'Monthly Resource Report'!"&amp;'Reid Validation'!I$482631&amp;":"&amp;'Reid Validation'!I$482632),'Reid Validation'!I$482633,FALSE)),0,HLOOKUP($B157,INDIRECT("'Monthly Resource Report'!"&amp;'Reid Validation'!I$482631&amp;":"&amp;'Reid Validation'!I$482632),'Reid Validation'!I$482633,FALSE))</f>
        <v>0</v>
      </c>
      <c r="J157" s="318">
        <f ca="1">+IF(ISERROR(HLOOKUP($B157,INDIRECT("'Monthly Resource Report'!"&amp;'Reid Validation'!J$482631&amp;":"&amp;'Reid Validation'!J$482632),'Reid Validation'!J$482633,FALSE)),0,HLOOKUP($B157,INDIRECT("'Monthly Resource Report'!"&amp;'Reid Validation'!J$482631&amp;":"&amp;'Reid Validation'!J$482632),'Reid Validation'!J$482633,FALSE))</f>
        <v>0</v>
      </c>
      <c r="L157" s="301">
        <v>45962</v>
      </c>
      <c r="M157" s="294">
        <v>60</v>
      </c>
      <c r="N157" s="297">
        <v>0</v>
      </c>
      <c r="O157" s="299">
        <v>0.7</v>
      </c>
      <c r="P157" s="295">
        <v>0.06</v>
      </c>
      <c r="Q157" s="294">
        <f ca="1">+IF(ISERROR(HLOOKUP($B157,INDIRECT("'Monthly Resource Report'!"&amp;'Reid Validation'!Q$482631&amp;":"&amp;'Reid Validation'!Q$482632),'Reid Validation'!Q$482633,FALSE)),0,HLOOKUP($B157,INDIRECT("'Monthly Resource Report'!"&amp;'Reid Validation'!Q$482631&amp;":"&amp;'Reid Validation'!Q$482632),'Reid Validation'!Q$482633,FALSE))</f>
        <v>60</v>
      </c>
      <c r="R157" s="297">
        <f ca="1">+IF(ISERROR(HLOOKUP($B157,INDIRECT("'Monthly Resource Report'!"&amp;'Reid Validation'!R$482631&amp;":"&amp;'Reid Validation'!R$482632),'Reid Validation'!R$482633,FALSE)),0,HLOOKUP($B157,INDIRECT("'Monthly Resource Report'!"&amp;'Reid Validation'!R$482631&amp;":"&amp;'Reid Validation'!R$482632),'Reid Validation'!R$482633,FALSE))</f>
        <v>0</v>
      </c>
      <c r="S157" s="317">
        <f ca="1">+IF(ISERROR(HLOOKUP($B157,INDIRECT("'Monthly Resource Report'!"&amp;'Reid Validation'!S$482631&amp;":"&amp;'Reid Validation'!S$482632),'Reid Validation'!S$482633,FALSE)),0,HLOOKUP($B157,INDIRECT("'Monthly Resource Report'!"&amp;'Reid Validation'!S$482631&amp;":"&amp;'Reid Validation'!S$482632),'Reid Validation'!S$482633,FALSE))</f>
        <v>0.70826065897884483</v>
      </c>
      <c r="T157" s="318">
        <f ca="1">+IF(ISERROR(HLOOKUP($B157,INDIRECT("'Monthly Resource Report'!"&amp;'Reid Validation'!T$482631&amp;":"&amp;'Reid Validation'!T$482632),'Reid Validation'!T$482633,FALSE)),0,HLOOKUP($B157,INDIRECT("'Monthly Resource Report'!"&amp;'Reid Validation'!T$482631&amp;":"&amp;'Reid Validation'!T$482632),'Reid Validation'!T$482633,FALSE))</f>
        <v>6.1403764156611362E-2</v>
      </c>
    </row>
    <row r="158" spans="2:20" s="29" customFormat="1">
      <c r="B158" s="301">
        <v>45992</v>
      </c>
      <c r="C158" s="294">
        <v>45</v>
      </c>
      <c r="D158" s="297">
        <v>0</v>
      </c>
      <c r="E158" s="299">
        <v>0.3</v>
      </c>
      <c r="F158" s="295">
        <v>0.06</v>
      </c>
      <c r="G158" s="294">
        <f ca="1">+IF(ISERROR(HLOOKUP($B158,INDIRECT("'Monthly Resource Report'!"&amp;'Reid Validation'!G$482631&amp;":"&amp;'Reid Validation'!G$482632),'Reid Validation'!G$482633,FALSE)),0,HLOOKUP($B158,INDIRECT("'Monthly Resource Report'!"&amp;'Reid Validation'!G$482631&amp;":"&amp;'Reid Validation'!G$482632),'Reid Validation'!G$482633,FALSE))</f>
        <v>0</v>
      </c>
      <c r="H158" s="297">
        <f ca="1">+IF(ISERROR(HLOOKUP($B158,INDIRECT("'Monthly Resource Report'!"&amp;'Reid Validation'!H$482631&amp;":"&amp;'Reid Validation'!H$482632),'Reid Validation'!H$482633,FALSE)),0,HLOOKUP($B158,INDIRECT("'Monthly Resource Report'!"&amp;'Reid Validation'!H$482631&amp;":"&amp;'Reid Validation'!H$482632),'Reid Validation'!H$482633,FALSE))</f>
        <v>0</v>
      </c>
      <c r="I158" s="317">
        <f ca="1">+IF(ISERROR(HLOOKUP($B158,INDIRECT("'Monthly Resource Report'!"&amp;'Reid Validation'!I$482631&amp;":"&amp;'Reid Validation'!I$482632),'Reid Validation'!I$482633,FALSE)),0,HLOOKUP($B158,INDIRECT("'Monthly Resource Report'!"&amp;'Reid Validation'!I$482631&amp;":"&amp;'Reid Validation'!I$482632),'Reid Validation'!I$482633,FALSE))</f>
        <v>0</v>
      </c>
      <c r="J158" s="318">
        <f ca="1">+IF(ISERROR(HLOOKUP($B158,INDIRECT("'Monthly Resource Report'!"&amp;'Reid Validation'!J$482631&amp;":"&amp;'Reid Validation'!J$482632),'Reid Validation'!J$482633,FALSE)),0,HLOOKUP($B158,INDIRECT("'Monthly Resource Report'!"&amp;'Reid Validation'!J$482631&amp;":"&amp;'Reid Validation'!J$482632),'Reid Validation'!J$482633,FALSE))</f>
        <v>0</v>
      </c>
      <c r="L158" s="301">
        <v>45992</v>
      </c>
      <c r="M158" s="294">
        <v>65</v>
      </c>
      <c r="N158" s="297">
        <v>0</v>
      </c>
      <c r="O158" s="299">
        <v>0.7</v>
      </c>
      <c r="P158" s="295">
        <v>0.06</v>
      </c>
      <c r="Q158" s="294">
        <f ca="1">+IF(ISERROR(HLOOKUP($B158,INDIRECT("'Monthly Resource Report'!"&amp;'Reid Validation'!Q$482631&amp;":"&amp;'Reid Validation'!Q$482632),'Reid Validation'!Q$482633,FALSE)),0,HLOOKUP($B158,INDIRECT("'Monthly Resource Report'!"&amp;'Reid Validation'!Q$482631&amp;":"&amp;'Reid Validation'!Q$482632),'Reid Validation'!Q$482633,FALSE))</f>
        <v>65</v>
      </c>
      <c r="R158" s="297">
        <f ca="1">+IF(ISERROR(HLOOKUP($B158,INDIRECT("'Monthly Resource Report'!"&amp;'Reid Validation'!R$482631&amp;":"&amp;'Reid Validation'!R$482632),'Reid Validation'!R$482633,FALSE)),0,HLOOKUP($B158,INDIRECT("'Monthly Resource Report'!"&amp;'Reid Validation'!R$482631&amp;":"&amp;'Reid Validation'!R$482632),'Reid Validation'!R$482633,FALSE))</f>
        <v>0</v>
      </c>
      <c r="S158" s="317">
        <f ca="1">+IF(ISERROR(HLOOKUP($B158,INDIRECT("'Monthly Resource Report'!"&amp;'Reid Validation'!S$482631&amp;":"&amp;'Reid Validation'!S$482632),'Reid Validation'!S$482633,FALSE)),0,HLOOKUP($B158,INDIRECT("'Monthly Resource Report'!"&amp;'Reid Validation'!S$482631&amp;":"&amp;'Reid Validation'!S$482632),'Reid Validation'!S$482633,FALSE))</f>
        <v>0.7094956167601304</v>
      </c>
      <c r="T158" s="318">
        <f ca="1">+IF(ISERROR(HLOOKUP($B158,INDIRECT("'Monthly Resource Report'!"&amp;'Reid Validation'!T$482631&amp;":"&amp;'Reid Validation'!T$482632),'Reid Validation'!T$482633,FALSE)),0,HLOOKUP($B158,INDIRECT("'Monthly Resource Report'!"&amp;'Reid Validation'!T$482631&amp;":"&amp;'Reid Validation'!T$482632),'Reid Validation'!T$482633,FALSE))</f>
        <v>6.0794822151762587E-2</v>
      </c>
    </row>
    <row r="159" spans="2:20" s="29" customFormat="1">
      <c r="B159" s="301">
        <v>46023</v>
      </c>
      <c r="C159" s="294">
        <v>45</v>
      </c>
      <c r="D159" s="297">
        <v>0</v>
      </c>
      <c r="E159" s="299">
        <v>0.3</v>
      </c>
      <c r="F159" s="295">
        <v>0.06</v>
      </c>
      <c r="G159" s="294">
        <f ca="1">+IF(ISERROR(HLOOKUP($B159,INDIRECT("'Monthly Resource Report'!"&amp;'Reid Validation'!G$482631&amp;":"&amp;'Reid Validation'!G$482632),'Reid Validation'!G$482633,FALSE)),0,HLOOKUP($B159,INDIRECT("'Monthly Resource Report'!"&amp;'Reid Validation'!G$482631&amp;":"&amp;'Reid Validation'!G$482632),'Reid Validation'!G$482633,FALSE))</f>
        <v>45</v>
      </c>
      <c r="H159" s="297">
        <f ca="1">+IF(ISERROR(HLOOKUP($B159,INDIRECT("'Monthly Resource Report'!"&amp;'Reid Validation'!H$482631&amp;":"&amp;'Reid Validation'!H$482632),'Reid Validation'!H$482633,FALSE)),0,HLOOKUP($B159,INDIRECT("'Monthly Resource Report'!"&amp;'Reid Validation'!H$482631&amp;":"&amp;'Reid Validation'!H$482632),'Reid Validation'!H$482633,FALSE))</f>
        <v>0</v>
      </c>
      <c r="I159" s="317">
        <f ca="1">+IF(ISERROR(HLOOKUP($B159,INDIRECT("'Monthly Resource Report'!"&amp;'Reid Validation'!I$482631&amp;":"&amp;'Reid Validation'!I$482632),'Reid Validation'!I$482633,FALSE)),0,HLOOKUP($B159,INDIRECT("'Monthly Resource Report'!"&amp;'Reid Validation'!I$482631&amp;":"&amp;'Reid Validation'!I$482632),'Reid Validation'!I$482633,FALSE))</f>
        <v>0</v>
      </c>
      <c r="J159" s="318">
        <f ca="1">+IF(ISERROR(HLOOKUP($B159,INDIRECT("'Monthly Resource Report'!"&amp;'Reid Validation'!J$482631&amp;":"&amp;'Reid Validation'!J$482632),'Reid Validation'!J$482633,FALSE)),0,HLOOKUP($B159,INDIRECT("'Monthly Resource Report'!"&amp;'Reid Validation'!J$482631&amp;":"&amp;'Reid Validation'!J$482632),'Reid Validation'!J$482633,FALSE))</f>
        <v>0</v>
      </c>
      <c r="L159" s="301">
        <v>46023</v>
      </c>
      <c r="M159" s="294">
        <v>65</v>
      </c>
      <c r="N159" s="297">
        <v>0</v>
      </c>
      <c r="O159" s="299">
        <v>0.7</v>
      </c>
      <c r="P159" s="295">
        <v>0.06</v>
      </c>
      <c r="Q159" s="294">
        <f ca="1">+IF(ISERROR(HLOOKUP($B159,INDIRECT("'Monthly Resource Report'!"&amp;'Reid Validation'!Q$482631&amp;":"&amp;'Reid Validation'!Q$482632),'Reid Validation'!Q$482633,FALSE)),0,HLOOKUP($B159,INDIRECT("'Monthly Resource Report'!"&amp;'Reid Validation'!Q$482631&amp;":"&amp;'Reid Validation'!Q$482632),'Reid Validation'!Q$482633,FALSE))</f>
        <v>65</v>
      </c>
      <c r="R159" s="297">
        <f ca="1">+IF(ISERROR(HLOOKUP($B159,INDIRECT("'Monthly Resource Report'!"&amp;'Reid Validation'!R$482631&amp;":"&amp;'Reid Validation'!R$482632),'Reid Validation'!R$482633,FALSE)),0,HLOOKUP($B159,INDIRECT("'Monthly Resource Report'!"&amp;'Reid Validation'!R$482631&amp;":"&amp;'Reid Validation'!R$482632),'Reid Validation'!R$482633,FALSE))</f>
        <v>0</v>
      </c>
      <c r="S159" s="317">
        <f ca="1">+IF(ISERROR(HLOOKUP($B159,INDIRECT("'Monthly Resource Report'!"&amp;'Reid Validation'!S$482631&amp;":"&amp;'Reid Validation'!S$482632),'Reid Validation'!S$482633,FALSE)),0,HLOOKUP($B159,INDIRECT("'Monthly Resource Report'!"&amp;'Reid Validation'!S$482631&amp;":"&amp;'Reid Validation'!S$482632),'Reid Validation'!S$482633,FALSE))</f>
        <v>0.70663803919234391</v>
      </c>
      <c r="T159" s="318">
        <f ca="1">+IF(ISERROR(HLOOKUP($B159,INDIRECT("'Monthly Resource Report'!"&amp;'Reid Validation'!T$482631&amp;":"&amp;'Reid Validation'!T$482632),'Reid Validation'!T$482633,FALSE)),0,HLOOKUP($B159,INDIRECT("'Monthly Resource Report'!"&amp;'Reid Validation'!T$482631&amp;":"&amp;'Reid Validation'!T$482632),'Reid Validation'!T$482633,FALSE))</f>
        <v>6.0934248210430031E-2</v>
      </c>
    </row>
    <row r="160" spans="2:20" s="29" customFormat="1">
      <c r="B160" s="301">
        <v>46054</v>
      </c>
      <c r="C160" s="294">
        <v>45</v>
      </c>
      <c r="D160" s="297">
        <v>0</v>
      </c>
      <c r="E160" s="299">
        <v>0.3</v>
      </c>
      <c r="F160" s="295">
        <v>0.06</v>
      </c>
      <c r="G160" s="294">
        <f ca="1">+IF(ISERROR(HLOOKUP($B160,INDIRECT("'Monthly Resource Report'!"&amp;'Reid Validation'!G$482631&amp;":"&amp;'Reid Validation'!G$482632),'Reid Validation'!G$482633,FALSE)),0,HLOOKUP($B160,INDIRECT("'Monthly Resource Report'!"&amp;'Reid Validation'!G$482631&amp;":"&amp;'Reid Validation'!G$482632),'Reid Validation'!G$482633,FALSE))</f>
        <v>45</v>
      </c>
      <c r="H160" s="297">
        <f ca="1">+IF(ISERROR(HLOOKUP($B160,INDIRECT("'Monthly Resource Report'!"&amp;'Reid Validation'!H$482631&amp;":"&amp;'Reid Validation'!H$482632),'Reid Validation'!H$482633,FALSE)),0,HLOOKUP($B160,INDIRECT("'Monthly Resource Report'!"&amp;'Reid Validation'!H$482631&amp;":"&amp;'Reid Validation'!H$482632),'Reid Validation'!H$482633,FALSE))</f>
        <v>0</v>
      </c>
      <c r="I160" s="317">
        <f ca="1">+IF(ISERROR(HLOOKUP($B160,INDIRECT("'Monthly Resource Report'!"&amp;'Reid Validation'!I$482631&amp;":"&amp;'Reid Validation'!I$482632),'Reid Validation'!I$482633,FALSE)),0,HLOOKUP($B160,INDIRECT("'Monthly Resource Report'!"&amp;'Reid Validation'!I$482631&amp;":"&amp;'Reid Validation'!I$482632),'Reid Validation'!I$482633,FALSE))</f>
        <v>0</v>
      </c>
      <c r="J160" s="318">
        <f ca="1">+IF(ISERROR(HLOOKUP($B160,INDIRECT("'Monthly Resource Report'!"&amp;'Reid Validation'!J$482631&amp;":"&amp;'Reid Validation'!J$482632),'Reid Validation'!J$482633,FALSE)),0,HLOOKUP($B160,INDIRECT("'Monthly Resource Report'!"&amp;'Reid Validation'!J$482631&amp;":"&amp;'Reid Validation'!J$482632),'Reid Validation'!J$482633,FALSE))</f>
        <v>0</v>
      </c>
      <c r="L160" s="301">
        <v>46054</v>
      </c>
      <c r="M160" s="294">
        <v>65</v>
      </c>
      <c r="N160" s="297">
        <v>0</v>
      </c>
      <c r="O160" s="299">
        <v>0.7</v>
      </c>
      <c r="P160" s="295">
        <v>0.06</v>
      </c>
      <c r="Q160" s="294">
        <f ca="1">+IF(ISERROR(HLOOKUP($B160,INDIRECT("'Monthly Resource Report'!"&amp;'Reid Validation'!Q$482631&amp;":"&amp;'Reid Validation'!Q$482632),'Reid Validation'!Q$482633,FALSE)),0,HLOOKUP($B160,INDIRECT("'Monthly Resource Report'!"&amp;'Reid Validation'!Q$482631&amp;":"&amp;'Reid Validation'!Q$482632),'Reid Validation'!Q$482633,FALSE))</f>
        <v>65</v>
      </c>
      <c r="R160" s="297">
        <f ca="1">+IF(ISERROR(HLOOKUP($B160,INDIRECT("'Monthly Resource Report'!"&amp;'Reid Validation'!R$482631&amp;":"&amp;'Reid Validation'!R$482632),'Reid Validation'!R$482633,FALSE)),0,HLOOKUP($B160,INDIRECT("'Monthly Resource Report'!"&amp;'Reid Validation'!R$482631&amp;":"&amp;'Reid Validation'!R$482632),'Reid Validation'!R$482633,FALSE))</f>
        <v>0</v>
      </c>
      <c r="S160" s="317">
        <f ca="1">+IF(ISERROR(HLOOKUP($B160,INDIRECT("'Monthly Resource Report'!"&amp;'Reid Validation'!S$482631&amp;":"&amp;'Reid Validation'!S$482632),'Reid Validation'!S$482633,FALSE)),0,HLOOKUP($B160,INDIRECT("'Monthly Resource Report'!"&amp;'Reid Validation'!S$482631&amp;":"&amp;'Reid Validation'!S$482632),'Reid Validation'!S$482633,FALSE))</f>
        <v>0.70688159981135135</v>
      </c>
      <c r="T160" s="318">
        <f ca="1">+IF(ISERROR(HLOOKUP($B160,INDIRECT("'Monthly Resource Report'!"&amp;'Reid Validation'!T$482631&amp;":"&amp;'Reid Validation'!T$482632),'Reid Validation'!T$482633,FALSE)),0,HLOOKUP($B160,INDIRECT("'Monthly Resource Report'!"&amp;'Reid Validation'!T$482631&amp;":"&amp;'Reid Validation'!T$482632),'Reid Validation'!T$482633,FALSE))</f>
        <v>6.0972899749900923E-2</v>
      </c>
    </row>
    <row r="161" spans="2:20" s="29" customFormat="1">
      <c r="B161" s="301">
        <v>46082</v>
      </c>
      <c r="C161" s="294">
        <v>45</v>
      </c>
      <c r="D161" s="297">
        <v>0</v>
      </c>
      <c r="E161" s="299">
        <v>0.3</v>
      </c>
      <c r="F161" s="295">
        <v>0.06</v>
      </c>
      <c r="G161" s="294">
        <f ca="1">+IF(ISERROR(HLOOKUP($B161,INDIRECT("'Monthly Resource Report'!"&amp;'Reid Validation'!G$482631&amp;":"&amp;'Reid Validation'!G$482632),'Reid Validation'!G$482633,FALSE)),0,HLOOKUP($B161,INDIRECT("'Monthly Resource Report'!"&amp;'Reid Validation'!G$482631&amp;":"&amp;'Reid Validation'!G$482632),'Reid Validation'!G$482633,FALSE))</f>
        <v>0</v>
      </c>
      <c r="H161" s="297">
        <f ca="1">+IF(ISERROR(HLOOKUP($B161,INDIRECT("'Monthly Resource Report'!"&amp;'Reid Validation'!H$482631&amp;":"&amp;'Reid Validation'!H$482632),'Reid Validation'!H$482633,FALSE)),0,HLOOKUP($B161,INDIRECT("'Monthly Resource Report'!"&amp;'Reid Validation'!H$482631&amp;":"&amp;'Reid Validation'!H$482632),'Reid Validation'!H$482633,FALSE))</f>
        <v>0</v>
      </c>
      <c r="I161" s="317">
        <f ca="1">+IF(ISERROR(HLOOKUP($B161,INDIRECT("'Monthly Resource Report'!"&amp;'Reid Validation'!I$482631&amp;":"&amp;'Reid Validation'!I$482632),'Reid Validation'!I$482633,FALSE)),0,HLOOKUP($B161,INDIRECT("'Monthly Resource Report'!"&amp;'Reid Validation'!I$482631&amp;":"&amp;'Reid Validation'!I$482632),'Reid Validation'!I$482633,FALSE))</f>
        <v>0</v>
      </c>
      <c r="J161" s="318">
        <f ca="1">+IF(ISERROR(HLOOKUP($B161,INDIRECT("'Monthly Resource Report'!"&amp;'Reid Validation'!J$482631&amp;":"&amp;'Reid Validation'!J$482632),'Reid Validation'!J$482633,FALSE)),0,HLOOKUP($B161,INDIRECT("'Monthly Resource Report'!"&amp;'Reid Validation'!J$482631&amp;":"&amp;'Reid Validation'!J$482632),'Reid Validation'!J$482633,FALSE))</f>
        <v>0</v>
      </c>
      <c r="L161" s="301">
        <v>46082</v>
      </c>
      <c r="M161" s="294">
        <v>65</v>
      </c>
      <c r="N161" s="297">
        <v>0</v>
      </c>
      <c r="O161" s="299">
        <v>0.7</v>
      </c>
      <c r="P161" s="295">
        <v>0.06</v>
      </c>
      <c r="Q161" s="294">
        <f ca="1">+IF(ISERROR(HLOOKUP($B161,INDIRECT("'Monthly Resource Report'!"&amp;'Reid Validation'!Q$482631&amp;":"&amp;'Reid Validation'!Q$482632),'Reid Validation'!Q$482633,FALSE)),0,HLOOKUP($B161,INDIRECT("'Monthly Resource Report'!"&amp;'Reid Validation'!Q$482631&amp;":"&amp;'Reid Validation'!Q$482632),'Reid Validation'!Q$482633,FALSE))</f>
        <v>65</v>
      </c>
      <c r="R161" s="297">
        <f ca="1">+IF(ISERROR(HLOOKUP($B161,INDIRECT("'Monthly Resource Report'!"&amp;'Reid Validation'!R$482631&amp;":"&amp;'Reid Validation'!R$482632),'Reid Validation'!R$482633,FALSE)),0,HLOOKUP($B161,INDIRECT("'Monthly Resource Report'!"&amp;'Reid Validation'!R$482631&amp;":"&amp;'Reid Validation'!R$482632),'Reid Validation'!R$482633,FALSE))</f>
        <v>0</v>
      </c>
      <c r="S161" s="317">
        <f ca="1">+IF(ISERROR(HLOOKUP($B161,INDIRECT("'Monthly Resource Report'!"&amp;'Reid Validation'!S$482631&amp;":"&amp;'Reid Validation'!S$482632),'Reid Validation'!S$482633,FALSE)),0,HLOOKUP($B161,INDIRECT("'Monthly Resource Report'!"&amp;'Reid Validation'!S$482631&amp;":"&amp;'Reid Validation'!S$482632),'Reid Validation'!S$482633,FALSE))</f>
        <v>0.70996763074239033</v>
      </c>
      <c r="T161" s="318">
        <f ca="1">+IF(ISERROR(HLOOKUP($B161,INDIRECT("'Monthly Resource Report'!"&amp;'Reid Validation'!T$482631&amp;":"&amp;'Reid Validation'!T$482632),'Reid Validation'!T$482633,FALSE)),0,HLOOKUP($B161,INDIRECT("'Monthly Resource Report'!"&amp;'Reid Validation'!T$482631&amp;":"&amp;'Reid Validation'!T$482632),'Reid Validation'!T$482633,FALSE))</f>
        <v>6.0978814910389353E-2</v>
      </c>
    </row>
    <row r="162" spans="2:20" s="29" customFormat="1">
      <c r="B162" s="301">
        <v>46113</v>
      </c>
      <c r="C162" s="294">
        <v>45</v>
      </c>
      <c r="D162" s="297">
        <v>0</v>
      </c>
      <c r="E162" s="299">
        <v>0.3</v>
      </c>
      <c r="F162" s="295">
        <v>0.06</v>
      </c>
      <c r="G162" s="294">
        <f ca="1">+IF(ISERROR(HLOOKUP($B162,INDIRECT("'Monthly Resource Report'!"&amp;'Reid Validation'!G$482631&amp;":"&amp;'Reid Validation'!G$482632),'Reid Validation'!G$482633,FALSE)),0,HLOOKUP($B162,INDIRECT("'Monthly Resource Report'!"&amp;'Reid Validation'!G$482631&amp;":"&amp;'Reid Validation'!G$482632),'Reid Validation'!G$482633,FALSE))</f>
        <v>0</v>
      </c>
      <c r="H162" s="297">
        <f ca="1">+IF(ISERROR(HLOOKUP($B162,INDIRECT("'Monthly Resource Report'!"&amp;'Reid Validation'!H$482631&amp;":"&amp;'Reid Validation'!H$482632),'Reid Validation'!H$482633,FALSE)),0,HLOOKUP($B162,INDIRECT("'Monthly Resource Report'!"&amp;'Reid Validation'!H$482631&amp;":"&amp;'Reid Validation'!H$482632),'Reid Validation'!H$482633,FALSE))</f>
        <v>0</v>
      </c>
      <c r="I162" s="317">
        <f ca="1">+IF(ISERROR(HLOOKUP($B162,INDIRECT("'Monthly Resource Report'!"&amp;'Reid Validation'!I$482631&amp;":"&amp;'Reid Validation'!I$482632),'Reid Validation'!I$482633,FALSE)),0,HLOOKUP($B162,INDIRECT("'Monthly Resource Report'!"&amp;'Reid Validation'!I$482631&amp;":"&amp;'Reid Validation'!I$482632),'Reid Validation'!I$482633,FALSE))</f>
        <v>0</v>
      </c>
      <c r="J162" s="318">
        <f ca="1">+IF(ISERROR(HLOOKUP($B162,INDIRECT("'Monthly Resource Report'!"&amp;'Reid Validation'!J$482631&amp;":"&amp;'Reid Validation'!J$482632),'Reid Validation'!J$482633,FALSE)),0,HLOOKUP($B162,INDIRECT("'Monthly Resource Report'!"&amp;'Reid Validation'!J$482631&amp;":"&amp;'Reid Validation'!J$482632),'Reid Validation'!J$482633,FALSE))</f>
        <v>0</v>
      </c>
      <c r="L162" s="301">
        <v>46113</v>
      </c>
      <c r="M162" s="294">
        <v>65</v>
      </c>
      <c r="N162" s="297">
        <v>0</v>
      </c>
      <c r="O162" s="299">
        <v>0.7</v>
      </c>
      <c r="P162" s="295">
        <v>0.06</v>
      </c>
      <c r="Q162" s="294">
        <f ca="1">+IF(ISERROR(HLOOKUP($B162,INDIRECT("'Monthly Resource Report'!"&amp;'Reid Validation'!Q$482631&amp;":"&amp;'Reid Validation'!Q$482632),'Reid Validation'!Q$482633,FALSE)),0,HLOOKUP($B162,INDIRECT("'Monthly Resource Report'!"&amp;'Reid Validation'!Q$482631&amp;":"&amp;'Reid Validation'!Q$482632),'Reid Validation'!Q$482633,FALSE))</f>
        <v>65</v>
      </c>
      <c r="R162" s="297">
        <f ca="1">+IF(ISERROR(HLOOKUP($B162,INDIRECT("'Monthly Resource Report'!"&amp;'Reid Validation'!R$482631&amp;":"&amp;'Reid Validation'!R$482632),'Reid Validation'!R$482633,FALSE)),0,HLOOKUP($B162,INDIRECT("'Monthly Resource Report'!"&amp;'Reid Validation'!R$482631&amp;":"&amp;'Reid Validation'!R$482632),'Reid Validation'!R$482633,FALSE))</f>
        <v>0</v>
      </c>
      <c r="S162" s="317">
        <f ca="1">+IF(ISERROR(HLOOKUP($B162,INDIRECT("'Monthly Resource Report'!"&amp;'Reid Validation'!S$482631&amp;":"&amp;'Reid Validation'!S$482632),'Reid Validation'!S$482633,FALSE)),0,HLOOKUP($B162,INDIRECT("'Monthly Resource Report'!"&amp;'Reid Validation'!S$482631&amp;":"&amp;'Reid Validation'!S$482632),'Reid Validation'!S$482633,FALSE))</f>
        <v>0.70971811574922494</v>
      </c>
      <c r="T162" s="318">
        <f ca="1">+IF(ISERROR(HLOOKUP($B162,INDIRECT("'Monthly Resource Report'!"&amp;'Reid Validation'!T$482631&amp;":"&amp;'Reid Validation'!T$482632),'Reid Validation'!T$482633,FALSE)),0,HLOOKUP($B162,INDIRECT("'Monthly Resource Report'!"&amp;'Reid Validation'!T$482631&amp;":"&amp;'Reid Validation'!T$482632),'Reid Validation'!T$482633,FALSE))</f>
        <v>6.1584638519098713E-2</v>
      </c>
    </row>
    <row r="163" spans="2:20" s="29" customFormat="1">
      <c r="B163" s="301">
        <v>46143</v>
      </c>
      <c r="C163" s="294">
        <v>45</v>
      </c>
      <c r="D163" s="297">
        <v>0</v>
      </c>
      <c r="E163" s="299">
        <v>0.3</v>
      </c>
      <c r="F163" s="295">
        <v>0.06</v>
      </c>
      <c r="G163" s="294">
        <f ca="1">+IF(ISERROR(HLOOKUP($B163,INDIRECT("'Monthly Resource Report'!"&amp;'Reid Validation'!G$482631&amp;":"&amp;'Reid Validation'!G$482632),'Reid Validation'!G$482633,FALSE)),0,HLOOKUP($B163,INDIRECT("'Monthly Resource Report'!"&amp;'Reid Validation'!G$482631&amp;":"&amp;'Reid Validation'!G$482632),'Reid Validation'!G$482633,FALSE))</f>
        <v>0</v>
      </c>
      <c r="H163" s="297">
        <f ca="1">+IF(ISERROR(HLOOKUP($B163,INDIRECT("'Monthly Resource Report'!"&amp;'Reid Validation'!H$482631&amp;":"&amp;'Reid Validation'!H$482632),'Reid Validation'!H$482633,FALSE)),0,HLOOKUP($B163,INDIRECT("'Monthly Resource Report'!"&amp;'Reid Validation'!H$482631&amp;":"&amp;'Reid Validation'!H$482632),'Reid Validation'!H$482633,FALSE))</f>
        <v>0</v>
      </c>
      <c r="I163" s="317">
        <f ca="1">+IF(ISERROR(HLOOKUP($B163,INDIRECT("'Monthly Resource Report'!"&amp;'Reid Validation'!I$482631&amp;":"&amp;'Reid Validation'!I$482632),'Reid Validation'!I$482633,FALSE)),0,HLOOKUP($B163,INDIRECT("'Monthly Resource Report'!"&amp;'Reid Validation'!I$482631&amp;":"&amp;'Reid Validation'!I$482632),'Reid Validation'!I$482633,FALSE))</f>
        <v>0</v>
      </c>
      <c r="J163" s="318">
        <f ca="1">+IF(ISERROR(HLOOKUP($B163,INDIRECT("'Monthly Resource Report'!"&amp;'Reid Validation'!J$482631&amp;":"&amp;'Reid Validation'!J$482632),'Reid Validation'!J$482633,FALSE)),0,HLOOKUP($B163,INDIRECT("'Monthly Resource Report'!"&amp;'Reid Validation'!J$482631&amp;":"&amp;'Reid Validation'!J$482632),'Reid Validation'!J$482633,FALSE))</f>
        <v>0</v>
      </c>
      <c r="L163" s="301">
        <v>46143</v>
      </c>
      <c r="M163" s="294">
        <v>60</v>
      </c>
      <c r="N163" s="297">
        <v>0</v>
      </c>
      <c r="O163" s="299">
        <v>0.7</v>
      </c>
      <c r="P163" s="295">
        <v>0.06</v>
      </c>
      <c r="Q163" s="294">
        <f ca="1">+IF(ISERROR(HLOOKUP($B163,INDIRECT("'Monthly Resource Report'!"&amp;'Reid Validation'!Q$482631&amp;":"&amp;'Reid Validation'!Q$482632),'Reid Validation'!Q$482633,FALSE)),0,HLOOKUP($B163,INDIRECT("'Monthly Resource Report'!"&amp;'Reid Validation'!Q$482631&amp;":"&amp;'Reid Validation'!Q$482632),'Reid Validation'!Q$482633,FALSE))</f>
        <v>60</v>
      </c>
      <c r="R163" s="297">
        <f ca="1">+IF(ISERROR(HLOOKUP($B163,INDIRECT("'Monthly Resource Report'!"&amp;'Reid Validation'!R$482631&amp;":"&amp;'Reid Validation'!R$482632),'Reid Validation'!R$482633,FALSE)),0,HLOOKUP($B163,INDIRECT("'Monthly Resource Report'!"&amp;'Reid Validation'!R$482631&amp;":"&amp;'Reid Validation'!R$482632),'Reid Validation'!R$482633,FALSE))</f>
        <v>0</v>
      </c>
      <c r="S163" s="317">
        <f ca="1">+IF(ISERROR(HLOOKUP($B163,INDIRECT("'Monthly Resource Report'!"&amp;'Reid Validation'!S$482631&amp;":"&amp;'Reid Validation'!S$482632),'Reid Validation'!S$482633,FALSE)),0,HLOOKUP($B163,INDIRECT("'Monthly Resource Report'!"&amp;'Reid Validation'!S$482631&amp;":"&amp;'Reid Validation'!S$482632),'Reid Validation'!S$482633,FALSE))</f>
        <v>0.69036954870222167</v>
      </c>
      <c r="T163" s="318">
        <f ca="1">+IF(ISERROR(HLOOKUP($B163,INDIRECT("'Monthly Resource Report'!"&amp;'Reid Validation'!T$482631&amp;":"&amp;'Reid Validation'!T$482632),'Reid Validation'!T$482633,FALSE)),0,HLOOKUP($B163,INDIRECT("'Monthly Resource Report'!"&amp;'Reid Validation'!T$482631&amp;":"&amp;'Reid Validation'!T$482632),'Reid Validation'!T$482633,FALSE))</f>
        <v>6.0298099823358604E-2</v>
      </c>
    </row>
    <row r="164" spans="2:20" s="29" customFormat="1">
      <c r="B164" s="301">
        <v>46174</v>
      </c>
      <c r="C164" s="294">
        <v>45</v>
      </c>
      <c r="D164" s="297">
        <v>0</v>
      </c>
      <c r="E164" s="299">
        <v>0.3</v>
      </c>
      <c r="F164" s="295">
        <v>0.06</v>
      </c>
      <c r="G164" s="294">
        <f ca="1">+IF(ISERROR(HLOOKUP($B164,INDIRECT("'Monthly Resource Report'!"&amp;'Reid Validation'!G$482631&amp;":"&amp;'Reid Validation'!G$482632),'Reid Validation'!G$482633,FALSE)),0,HLOOKUP($B164,INDIRECT("'Monthly Resource Report'!"&amp;'Reid Validation'!G$482631&amp;":"&amp;'Reid Validation'!G$482632),'Reid Validation'!G$482633,FALSE))</f>
        <v>0</v>
      </c>
      <c r="H164" s="297">
        <f ca="1">+IF(ISERROR(HLOOKUP($B164,INDIRECT("'Monthly Resource Report'!"&amp;'Reid Validation'!H$482631&amp;":"&amp;'Reid Validation'!H$482632),'Reid Validation'!H$482633,FALSE)),0,HLOOKUP($B164,INDIRECT("'Monthly Resource Report'!"&amp;'Reid Validation'!H$482631&amp;":"&amp;'Reid Validation'!H$482632),'Reid Validation'!H$482633,FALSE))</f>
        <v>0</v>
      </c>
      <c r="I164" s="317">
        <f ca="1">+IF(ISERROR(HLOOKUP($B164,INDIRECT("'Monthly Resource Report'!"&amp;'Reid Validation'!I$482631&amp;":"&amp;'Reid Validation'!I$482632),'Reid Validation'!I$482633,FALSE)),0,HLOOKUP($B164,INDIRECT("'Monthly Resource Report'!"&amp;'Reid Validation'!I$482631&amp;":"&amp;'Reid Validation'!I$482632),'Reid Validation'!I$482633,FALSE))</f>
        <v>0</v>
      </c>
      <c r="J164" s="318">
        <f ca="1">+IF(ISERROR(HLOOKUP($B164,INDIRECT("'Monthly Resource Report'!"&amp;'Reid Validation'!J$482631&amp;":"&amp;'Reid Validation'!J$482632),'Reid Validation'!J$482633,FALSE)),0,HLOOKUP($B164,INDIRECT("'Monthly Resource Report'!"&amp;'Reid Validation'!J$482631&amp;":"&amp;'Reid Validation'!J$482632),'Reid Validation'!J$482633,FALSE))</f>
        <v>0</v>
      </c>
      <c r="L164" s="301">
        <v>46174</v>
      </c>
      <c r="M164" s="294">
        <v>60</v>
      </c>
      <c r="N164" s="297">
        <v>0</v>
      </c>
      <c r="O164" s="299">
        <v>0.7</v>
      </c>
      <c r="P164" s="295">
        <v>0.06</v>
      </c>
      <c r="Q164" s="294">
        <f ca="1">+IF(ISERROR(HLOOKUP($B164,INDIRECT("'Monthly Resource Report'!"&amp;'Reid Validation'!Q$482631&amp;":"&amp;'Reid Validation'!Q$482632),'Reid Validation'!Q$482633,FALSE)),0,HLOOKUP($B164,INDIRECT("'Monthly Resource Report'!"&amp;'Reid Validation'!Q$482631&amp;":"&amp;'Reid Validation'!Q$482632),'Reid Validation'!Q$482633,FALSE))</f>
        <v>60</v>
      </c>
      <c r="R164" s="297">
        <f ca="1">+IF(ISERROR(HLOOKUP($B164,INDIRECT("'Monthly Resource Report'!"&amp;'Reid Validation'!R$482631&amp;":"&amp;'Reid Validation'!R$482632),'Reid Validation'!R$482633,FALSE)),0,HLOOKUP($B164,INDIRECT("'Monthly Resource Report'!"&amp;'Reid Validation'!R$482631&amp;":"&amp;'Reid Validation'!R$482632),'Reid Validation'!R$482633,FALSE))</f>
        <v>0</v>
      </c>
      <c r="S164" s="317">
        <f ca="1">+IF(ISERROR(HLOOKUP($B164,INDIRECT("'Monthly Resource Report'!"&amp;'Reid Validation'!S$482631&amp;":"&amp;'Reid Validation'!S$482632),'Reid Validation'!S$482633,FALSE)),0,HLOOKUP($B164,INDIRECT("'Monthly Resource Report'!"&amp;'Reid Validation'!S$482631&amp;":"&amp;'Reid Validation'!S$482632),'Reid Validation'!S$482633,FALSE))</f>
        <v>0.70846078921479005</v>
      </c>
      <c r="T164" s="318">
        <f ca="1">+IF(ISERROR(HLOOKUP($B164,INDIRECT("'Monthly Resource Report'!"&amp;'Reid Validation'!T$482631&amp;":"&amp;'Reid Validation'!T$482632),'Reid Validation'!T$482633,FALSE)),0,HLOOKUP($B164,INDIRECT("'Monthly Resource Report'!"&amp;'Reid Validation'!T$482631&amp;":"&amp;'Reid Validation'!T$482632),'Reid Validation'!T$482633,FALSE))</f>
        <v>6.0316937680494863E-2</v>
      </c>
    </row>
    <row r="165" spans="2:20" s="29" customFormat="1">
      <c r="B165" s="301">
        <v>46204</v>
      </c>
      <c r="C165" s="294">
        <v>45</v>
      </c>
      <c r="D165" s="297">
        <v>0</v>
      </c>
      <c r="E165" s="299">
        <v>0.3</v>
      </c>
      <c r="F165" s="295">
        <v>0.06</v>
      </c>
      <c r="G165" s="294">
        <f ca="1">+IF(ISERROR(HLOOKUP($B165,INDIRECT("'Monthly Resource Report'!"&amp;'Reid Validation'!G$482631&amp;":"&amp;'Reid Validation'!G$482632),'Reid Validation'!G$482633,FALSE)),0,HLOOKUP($B165,INDIRECT("'Monthly Resource Report'!"&amp;'Reid Validation'!G$482631&amp;":"&amp;'Reid Validation'!G$482632),'Reid Validation'!G$482633,FALSE))</f>
        <v>45</v>
      </c>
      <c r="H165" s="297">
        <f ca="1">+IF(ISERROR(HLOOKUP($B165,INDIRECT("'Monthly Resource Report'!"&amp;'Reid Validation'!H$482631&amp;":"&amp;'Reid Validation'!H$482632),'Reid Validation'!H$482633,FALSE)),0,HLOOKUP($B165,INDIRECT("'Monthly Resource Report'!"&amp;'Reid Validation'!H$482631&amp;":"&amp;'Reid Validation'!H$482632),'Reid Validation'!H$482633,FALSE))</f>
        <v>0</v>
      </c>
      <c r="I165" s="317">
        <f ca="1">+IF(ISERROR(HLOOKUP($B165,INDIRECT("'Monthly Resource Report'!"&amp;'Reid Validation'!I$482631&amp;":"&amp;'Reid Validation'!I$482632),'Reid Validation'!I$482633,FALSE)),0,HLOOKUP($B165,INDIRECT("'Monthly Resource Report'!"&amp;'Reid Validation'!I$482631&amp;":"&amp;'Reid Validation'!I$482632),'Reid Validation'!I$482633,FALSE))</f>
        <v>0</v>
      </c>
      <c r="J165" s="318">
        <f ca="1">+IF(ISERROR(HLOOKUP($B165,INDIRECT("'Monthly Resource Report'!"&amp;'Reid Validation'!J$482631&amp;":"&amp;'Reid Validation'!J$482632),'Reid Validation'!J$482633,FALSE)),0,HLOOKUP($B165,INDIRECT("'Monthly Resource Report'!"&amp;'Reid Validation'!J$482631&amp;":"&amp;'Reid Validation'!J$482632),'Reid Validation'!J$482633,FALSE))</f>
        <v>0</v>
      </c>
      <c r="L165" s="301">
        <v>46204</v>
      </c>
      <c r="M165" s="294">
        <v>58</v>
      </c>
      <c r="N165" s="297">
        <v>0</v>
      </c>
      <c r="O165" s="299">
        <v>0.7</v>
      </c>
      <c r="P165" s="295">
        <v>0.06</v>
      </c>
      <c r="Q165" s="294">
        <f ca="1">+IF(ISERROR(HLOOKUP($B165,INDIRECT("'Monthly Resource Report'!"&amp;'Reid Validation'!Q$482631&amp;":"&amp;'Reid Validation'!Q$482632),'Reid Validation'!Q$482633,FALSE)),0,HLOOKUP($B165,INDIRECT("'Monthly Resource Report'!"&amp;'Reid Validation'!Q$482631&amp;":"&amp;'Reid Validation'!Q$482632),'Reid Validation'!Q$482633,FALSE))</f>
        <v>58</v>
      </c>
      <c r="R165" s="297">
        <f ca="1">+IF(ISERROR(HLOOKUP($B165,INDIRECT("'Monthly Resource Report'!"&amp;'Reid Validation'!R$482631&amp;":"&amp;'Reid Validation'!R$482632),'Reid Validation'!R$482633,FALSE)),0,HLOOKUP($B165,INDIRECT("'Monthly Resource Report'!"&amp;'Reid Validation'!R$482631&amp;":"&amp;'Reid Validation'!R$482632),'Reid Validation'!R$482633,FALSE))</f>
        <v>0</v>
      </c>
      <c r="S165" s="317">
        <f ca="1">+IF(ISERROR(HLOOKUP($B165,INDIRECT("'Monthly Resource Report'!"&amp;'Reid Validation'!S$482631&amp;":"&amp;'Reid Validation'!S$482632),'Reid Validation'!S$482633,FALSE)),0,HLOOKUP($B165,INDIRECT("'Monthly Resource Report'!"&amp;'Reid Validation'!S$482631&amp;":"&amp;'Reid Validation'!S$482632),'Reid Validation'!S$482633,FALSE))</f>
        <v>0.7183962187318349</v>
      </c>
      <c r="T165" s="318">
        <f ca="1">+IF(ISERROR(HLOOKUP($B165,INDIRECT("'Monthly Resource Report'!"&amp;'Reid Validation'!T$482631&amp;":"&amp;'Reid Validation'!T$482632),'Reid Validation'!T$482633,FALSE)),0,HLOOKUP($B165,INDIRECT("'Monthly Resource Report'!"&amp;'Reid Validation'!T$482631&amp;":"&amp;'Reid Validation'!T$482632),'Reid Validation'!T$482633,FALSE))</f>
        <v>6.0413353757990181E-2</v>
      </c>
    </row>
    <row r="166" spans="2:20" s="29" customFormat="1">
      <c r="B166" s="301">
        <v>46235</v>
      </c>
      <c r="C166" s="294">
        <v>45</v>
      </c>
      <c r="D166" s="297">
        <v>0</v>
      </c>
      <c r="E166" s="299">
        <v>0.3</v>
      </c>
      <c r="F166" s="295">
        <v>0.06</v>
      </c>
      <c r="G166" s="294">
        <f ca="1">+IF(ISERROR(HLOOKUP($B166,INDIRECT("'Monthly Resource Report'!"&amp;'Reid Validation'!G$482631&amp;":"&amp;'Reid Validation'!G$482632),'Reid Validation'!G$482633,FALSE)),0,HLOOKUP($B166,INDIRECT("'Monthly Resource Report'!"&amp;'Reid Validation'!G$482631&amp;":"&amp;'Reid Validation'!G$482632),'Reid Validation'!G$482633,FALSE))</f>
        <v>45</v>
      </c>
      <c r="H166" s="297">
        <f ca="1">+IF(ISERROR(HLOOKUP($B166,INDIRECT("'Monthly Resource Report'!"&amp;'Reid Validation'!H$482631&amp;":"&amp;'Reid Validation'!H$482632),'Reid Validation'!H$482633,FALSE)),0,HLOOKUP($B166,INDIRECT("'Monthly Resource Report'!"&amp;'Reid Validation'!H$482631&amp;":"&amp;'Reid Validation'!H$482632),'Reid Validation'!H$482633,FALSE))</f>
        <v>0</v>
      </c>
      <c r="I166" s="317">
        <f ca="1">+IF(ISERROR(HLOOKUP($B166,INDIRECT("'Monthly Resource Report'!"&amp;'Reid Validation'!I$482631&amp;":"&amp;'Reid Validation'!I$482632),'Reid Validation'!I$482633,FALSE)),0,HLOOKUP($B166,INDIRECT("'Monthly Resource Report'!"&amp;'Reid Validation'!I$482631&amp;":"&amp;'Reid Validation'!I$482632),'Reid Validation'!I$482633,FALSE))</f>
        <v>0</v>
      </c>
      <c r="J166" s="318">
        <f ca="1">+IF(ISERROR(HLOOKUP($B166,INDIRECT("'Monthly Resource Report'!"&amp;'Reid Validation'!J$482631&amp;":"&amp;'Reid Validation'!J$482632),'Reid Validation'!J$482633,FALSE)),0,HLOOKUP($B166,INDIRECT("'Monthly Resource Report'!"&amp;'Reid Validation'!J$482631&amp;":"&amp;'Reid Validation'!J$482632),'Reid Validation'!J$482633,FALSE))</f>
        <v>0</v>
      </c>
      <c r="L166" s="301">
        <v>46235</v>
      </c>
      <c r="M166" s="294">
        <v>58</v>
      </c>
      <c r="N166" s="297">
        <v>0</v>
      </c>
      <c r="O166" s="299">
        <v>0.7</v>
      </c>
      <c r="P166" s="295">
        <v>0.06</v>
      </c>
      <c r="Q166" s="294">
        <f ca="1">+IF(ISERROR(HLOOKUP($B166,INDIRECT("'Monthly Resource Report'!"&amp;'Reid Validation'!Q$482631&amp;":"&amp;'Reid Validation'!Q$482632),'Reid Validation'!Q$482633,FALSE)),0,HLOOKUP($B166,INDIRECT("'Monthly Resource Report'!"&amp;'Reid Validation'!Q$482631&amp;":"&amp;'Reid Validation'!Q$482632),'Reid Validation'!Q$482633,FALSE))</f>
        <v>58</v>
      </c>
      <c r="R166" s="297">
        <f ca="1">+IF(ISERROR(HLOOKUP($B166,INDIRECT("'Monthly Resource Report'!"&amp;'Reid Validation'!R$482631&amp;":"&amp;'Reid Validation'!R$482632),'Reid Validation'!R$482633,FALSE)),0,HLOOKUP($B166,INDIRECT("'Monthly Resource Report'!"&amp;'Reid Validation'!R$482631&amp;":"&amp;'Reid Validation'!R$482632),'Reid Validation'!R$482633,FALSE))</f>
        <v>0</v>
      </c>
      <c r="S166" s="317">
        <f ca="1">+IF(ISERROR(HLOOKUP($B166,INDIRECT("'Monthly Resource Report'!"&amp;'Reid Validation'!S$482631&amp;":"&amp;'Reid Validation'!S$482632),'Reid Validation'!S$482633,FALSE)),0,HLOOKUP($B166,INDIRECT("'Monthly Resource Report'!"&amp;'Reid Validation'!S$482631&amp;":"&amp;'Reid Validation'!S$482632),'Reid Validation'!S$482633,FALSE))</f>
        <v>0.71808781243858544</v>
      </c>
      <c r="T166" s="318">
        <f ca="1">+IF(ISERROR(HLOOKUP($B166,INDIRECT("'Monthly Resource Report'!"&amp;'Reid Validation'!T$482631&amp;":"&amp;'Reid Validation'!T$482632),'Reid Validation'!T$482633,FALSE)),0,HLOOKUP($B166,INDIRECT("'Monthly Resource Report'!"&amp;'Reid Validation'!T$482631&amp;":"&amp;'Reid Validation'!T$482632),'Reid Validation'!T$482633,FALSE))</f>
        <v>6.0351712497264655E-2</v>
      </c>
    </row>
    <row r="167" spans="2:20" s="29" customFormat="1">
      <c r="B167" s="301">
        <v>46266</v>
      </c>
      <c r="C167" s="294">
        <v>45</v>
      </c>
      <c r="D167" s="297">
        <v>0</v>
      </c>
      <c r="E167" s="299">
        <v>0.3</v>
      </c>
      <c r="F167" s="295">
        <v>0.06</v>
      </c>
      <c r="G167" s="294">
        <f ca="1">+IF(ISERROR(HLOOKUP($B167,INDIRECT("'Monthly Resource Report'!"&amp;'Reid Validation'!G$482631&amp;":"&amp;'Reid Validation'!G$482632),'Reid Validation'!G$482633,FALSE)),0,HLOOKUP($B167,INDIRECT("'Monthly Resource Report'!"&amp;'Reid Validation'!G$482631&amp;":"&amp;'Reid Validation'!G$482632),'Reid Validation'!G$482633,FALSE))</f>
        <v>0</v>
      </c>
      <c r="H167" s="297">
        <f ca="1">+IF(ISERROR(HLOOKUP($B167,INDIRECT("'Monthly Resource Report'!"&amp;'Reid Validation'!H$482631&amp;":"&amp;'Reid Validation'!H$482632),'Reid Validation'!H$482633,FALSE)),0,HLOOKUP($B167,INDIRECT("'Monthly Resource Report'!"&amp;'Reid Validation'!H$482631&amp;":"&amp;'Reid Validation'!H$482632),'Reid Validation'!H$482633,FALSE))</f>
        <v>0</v>
      </c>
      <c r="I167" s="317">
        <f ca="1">+IF(ISERROR(HLOOKUP($B167,INDIRECT("'Monthly Resource Report'!"&amp;'Reid Validation'!I$482631&amp;":"&amp;'Reid Validation'!I$482632),'Reid Validation'!I$482633,FALSE)),0,HLOOKUP($B167,INDIRECT("'Monthly Resource Report'!"&amp;'Reid Validation'!I$482631&amp;":"&amp;'Reid Validation'!I$482632),'Reid Validation'!I$482633,FALSE))</f>
        <v>0</v>
      </c>
      <c r="J167" s="318">
        <f ca="1">+IF(ISERROR(HLOOKUP($B167,INDIRECT("'Monthly Resource Report'!"&amp;'Reid Validation'!J$482631&amp;":"&amp;'Reid Validation'!J$482632),'Reid Validation'!J$482633,FALSE)),0,HLOOKUP($B167,INDIRECT("'Monthly Resource Report'!"&amp;'Reid Validation'!J$482631&amp;":"&amp;'Reid Validation'!J$482632),'Reid Validation'!J$482633,FALSE))</f>
        <v>0</v>
      </c>
      <c r="L167" s="301">
        <v>46266</v>
      </c>
      <c r="M167" s="294">
        <v>58</v>
      </c>
      <c r="N167" s="297">
        <v>0</v>
      </c>
      <c r="O167" s="299">
        <v>0.7</v>
      </c>
      <c r="P167" s="295">
        <v>0.06</v>
      </c>
      <c r="Q167" s="294">
        <f ca="1">+IF(ISERROR(HLOOKUP($B167,INDIRECT("'Monthly Resource Report'!"&amp;'Reid Validation'!Q$482631&amp;":"&amp;'Reid Validation'!Q$482632),'Reid Validation'!Q$482633,FALSE)),0,HLOOKUP($B167,INDIRECT("'Monthly Resource Report'!"&amp;'Reid Validation'!Q$482631&amp;":"&amp;'Reid Validation'!Q$482632),'Reid Validation'!Q$482633,FALSE))</f>
        <v>58</v>
      </c>
      <c r="R167" s="297">
        <f ca="1">+IF(ISERROR(HLOOKUP($B167,INDIRECT("'Monthly Resource Report'!"&amp;'Reid Validation'!R$482631&amp;":"&amp;'Reid Validation'!R$482632),'Reid Validation'!R$482633,FALSE)),0,HLOOKUP($B167,INDIRECT("'Monthly Resource Report'!"&amp;'Reid Validation'!R$482631&amp;":"&amp;'Reid Validation'!R$482632),'Reid Validation'!R$482633,FALSE))</f>
        <v>0</v>
      </c>
      <c r="S167" s="317">
        <f ca="1">+IF(ISERROR(HLOOKUP($B167,INDIRECT("'Monthly Resource Report'!"&amp;'Reid Validation'!S$482631&amp;":"&amp;'Reid Validation'!S$482632),'Reid Validation'!S$482633,FALSE)),0,HLOOKUP($B167,INDIRECT("'Monthly Resource Report'!"&amp;'Reid Validation'!S$482631&amp;":"&amp;'Reid Validation'!S$482632),'Reid Validation'!S$482633,FALSE))</f>
        <v>0.71835140985977797</v>
      </c>
      <c r="T167" s="318">
        <f ca="1">+IF(ISERROR(HLOOKUP($B167,INDIRECT("'Monthly Resource Report'!"&amp;'Reid Validation'!T$482631&amp;":"&amp;'Reid Validation'!T$482632),'Reid Validation'!T$482633,FALSE)),0,HLOOKUP($B167,INDIRECT("'Monthly Resource Report'!"&amp;'Reid Validation'!T$482631&amp;":"&amp;'Reid Validation'!T$482632),'Reid Validation'!T$482633,FALSE))</f>
        <v>6.0496858749397225E-2</v>
      </c>
    </row>
    <row r="168" spans="2:20" s="29" customFormat="1">
      <c r="B168" s="301">
        <v>46296</v>
      </c>
      <c r="C168" s="294">
        <v>45</v>
      </c>
      <c r="D168" s="297">
        <v>0</v>
      </c>
      <c r="E168" s="299">
        <v>0.3</v>
      </c>
      <c r="F168" s="295">
        <v>0.06</v>
      </c>
      <c r="G168" s="294">
        <f ca="1">+IF(ISERROR(HLOOKUP($B168,INDIRECT("'Monthly Resource Report'!"&amp;'Reid Validation'!G$482631&amp;":"&amp;'Reid Validation'!G$482632),'Reid Validation'!G$482633,FALSE)),0,HLOOKUP($B168,INDIRECT("'Monthly Resource Report'!"&amp;'Reid Validation'!G$482631&amp;":"&amp;'Reid Validation'!G$482632),'Reid Validation'!G$482633,FALSE))</f>
        <v>0</v>
      </c>
      <c r="H168" s="297">
        <f ca="1">+IF(ISERROR(HLOOKUP($B168,INDIRECT("'Monthly Resource Report'!"&amp;'Reid Validation'!H$482631&amp;":"&amp;'Reid Validation'!H$482632),'Reid Validation'!H$482633,FALSE)),0,HLOOKUP($B168,INDIRECT("'Monthly Resource Report'!"&amp;'Reid Validation'!H$482631&amp;":"&amp;'Reid Validation'!H$482632),'Reid Validation'!H$482633,FALSE))</f>
        <v>0</v>
      </c>
      <c r="I168" s="317">
        <f ca="1">+IF(ISERROR(HLOOKUP($B168,INDIRECT("'Monthly Resource Report'!"&amp;'Reid Validation'!I$482631&amp;":"&amp;'Reid Validation'!I$482632),'Reid Validation'!I$482633,FALSE)),0,HLOOKUP($B168,INDIRECT("'Monthly Resource Report'!"&amp;'Reid Validation'!I$482631&amp;":"&amp;'Reid Validation'!I$482632),'Reid Validation'!I$482633,FALSE))</f>
        <v>0</v>
      </c>
      <c r="J168" s="318">
        <f ca="1">+IF(ISERROR(HLOOKUP($B168,INDIRECT("'Monthly Resource Report'!"&amp;'Reid Validation'!J$482631&amp;":"&amp;'Reid Validation'!J$482632),'Reid Validation'!J$482633,FALSE)),0,HLOOKUP($B168,INDIRECT("'Monthly Resource Report'!"&amp;'Reid Validation'!J$482631&amp;":"&amp;'Reid Validation'!J$482632),'Reid Validation'!J$482633,FALSE))</f>
        <v>0</v>
      </c>
      <c r="L168" s="301">
        <v>46296</v>
      </c>
      <c r="M168" s="294">
        <v>60</v>
      </c>
      <c r="N168" s="297">
        <v>0</v>
      </c>
      <c r="O168" s="299">
        <v>0.7</v>
      </c>
      <c r="P168" s="295">
        <v>0.06</v>
      </c>
      <c r="Q168" s="294">
        <f ca="1">+IF(ISERROR(HLOOKUP($B168,INDIRECT("'Monthly Resource Report'!"&amp;'Reid Validation'!Q$482631&amp;":"&amp;'Reid Validation'!Q$482632),'Reid Validation'!Q$482633,FALSE)),0,HLOOKUP($B168,INDIRECT("'Monthly Resource Report'!"&amp;'Reid Validation'!Q$482631&amp;":"&amp;'Reid Validation'!Q$482632),'Reid Validation'!Q$482633,FALSE))</f>
        <v>60</v>
      </c>
      <c r="R168" s="297">
        <f ca="1">+IF(ISERROR(HLOOKUP($B168,INDIRECT("'Monthly Resource Report'!"&amp;'Reid Validation'!R$482631&amp;":"&amp;'Reid Validation'!R$482632),'Reid Validation'!R$482633,FALSE)),0,HLOOKUP($B168,INDIRECT("'Monthly Resource Report'!"&amp;'Reid Validation'!R$482631&amp;":"&amp;'Reid Validation'!R$482632),'Reid Validation'!R$482633,FALSE))</f>
        <v>0</v>
      </c>
      <c r="S168" s="317">
        <f ca="1">+IF(ISERROR(HLOOKUP($B168,INDIRECT("'Monthly Resource Report'!"&amp;'Reid Validation'!S$482631&amp;":"&amp;'Reid Validation'!S$482632),'Reid Validation'!S$482633,FALSE)),0,HLOOKUP($B168,INDIRECT("'Monthly Resource Report'!"&amp;'Reid Validation'!S$482631&amp;":"&amp;'Reid Validation'!S$482632),'Reid Validation'!S$482633,FALSE))</f>
        <v>0.7023910871324065</v>
      </c>
      <c r="T168" s="318">
        <f ca="1">+IF(ISERROR(HLOOKUP($B168,INDIRECT("'Monthly Resource Report'!"&amp;'Reid Validation'!T$482631&amp;":"&amp;'Reid Validation'!T$482632),'Reid Validation'!T$482633,FALSE)),0,HLOOKUP($B168,INDIRECT("'Monthly Resource Report'!"&amp;'Reid Validation'!T$482631&amp;":"&amp;'Reid Validation'!T$482632),'Reid Validation'!T$482633,FALSE))</f>
        <v>6.1261177524330197E-2</v>
      </c>
    </row>
    <row r="169" spans="2:20" s="29" customFormat="1">
      <c r="B169" s="301">
        <v>46327</v>
      </c>
      <c r="C169" s="294">
        <v>45</v>
      </c>
      <c r="D169" s="297">
        <v>0</v>
      </c>
      <c r="E169" s="299">
        <v>0.3</v>
      </c>
      <c r="F169" s="295">
        <v>0.06</v>
      </c>
      <c r="G169" s="294">
        <f ca="1">+IF(ISERROR(HLOOKUP($B169,INDIRECT("'Monthly Resource Report'!"&amp;'Reid Validation'!G$482631&amp;":"&amp;'Reid Validation'!G$482632),'Reid Validation'!G$482633,FALSE)),0,HLOOKUP($B169,INDIRECT("'Monthly Resource Report'!"&amp;'Reid Validation'!G$482631&amp;":"&amp;'Reid Validation'!G$482632),'Reid Validation'!G$482633,FALSE))</f>
        <v>0</v>
      </c>
      <c r="H169" s="297">
        <f ca="1">+IF(ISERROR(HLOOKUP($B169,INDIRECT("'Monthly Resource Report'!"&amp;'Reid Validation'!H$482631&amp;":"&amp;'Reid Validation'!H$482632),'Reid Validation'!H$482633,FALSE)),0,HLOOKUP($B169,INDIRECT("'Monthly Resource Report'!"&amp;'Reid Validation'!H$482631&amp;":"&amp;'Reid Validation'!H$482632),'Reid Validation'!H$482633,FALSE))</f>
        <v>0</v>
      </c>
      <c r="I169" s="317">
        <f ca="1">+IF(ISERROR(HLOOKUP($B169,INDIRECT("'Monthly Resource Report'!"&amp;'Reid Validation'!I$482631&amp;":"&amp;'Reid Validation'!I$482632),'Reid Validation'!I$482633,FALSE)),0,HLOOKUP($B169,INDIRECT("'Monthly Resource Report'!"&amp;'Reid Validation'!I$482631&amp;":"&amp;'Reid Validation'!I$482632),'Reid Validation'!I$482633,FALSE))</f>
        <v>0</v>
      </c>
      <c r="J169" s="318">
        <f ca="1">+IF(ISERROR(HLOOKUP($B169,INDIRECT("'Monthly Resource Report'!"&amp;'Reid Validation'!J$482631&amp;":"&amp;'Reid Validation'!J$482632),'Reid Validation'!J$482633,FALSE)),0,HLOOKUP($B169,INDIRECT("'Monthly Resource Report'!"&amp;'Reid Validation'!J$482631&amp;":"&amp;'Reid Validation'!J$482632),'Reid Validation'!J$482633,FALSE))</f>
        <v>0</v>
      </c>
      <c r="L169" s="301">
        <v>46327</v>
      </c>
      <c r="M169" s="294">
        <v>60</v>
      </c>
      <c r="N169" s="297">
        <v>0</v>
      </c>
      <c r="O169" s="299">
        <v>0.7</v>
      </c>
      <c r="P169" s="295">
        <v>0.06</v>
      </c>
      <c r="Q169" s="294">
        <f ca="1">+IF(ISERROR(HLOOKUP($B169,INDIRECT("'Monthly Resource Report'!"&amp;'Reid Validation'!Q$482631&amp;":"&amp;'Reid Validation'!Q$482632),'Reid Validation'!Q$482633,FALSE)),0,HLOOKUP($B169,INDIRECT("'Monthly Resource Report'!"&amp;'Reid Validation'!Q$482631&amp;":"&amp;'Reid Validation'!Q$482632),'Reid Validation'!Q$482633,FALSE))</f>
        <v>60</v>
      </c>
      <c r="R169" s="297">
        <f ca="1">+IF(ISERROR(HLOOKUP($B169,INDIRECT("'Monthly Resource Report'!"&amp;'Reid Validation'!R$482631&amp;":"&amp;'Reid Validation'!R$482632),'Reid Validation'!R$482633,FALSE)),0,HLOOKUP($B169,INDIRECT("'Monthly Resource Report'!"&amp;'Reid Validation'!R$482631&amp;":"&amp;'Reid Validation'!R$482632),'Reid Validation'!R$482633,FALSE))</f>
        <v>0</v>
      </c>
      <c r="S169" s="317">
        <f ca="1">+IF(ISERROR(HLOOKUP($B169,INDIRECT("'Monthly Resource Report'!"&amp;'Reid Validation'!S$482631&amp;":"&amp;'Reid Validation'!S$482632),'Reid Validation'!S$482633,FALSE)),0,HLOOKUP($B169,INDIRECT("'Monthly Resource Report'!"&amp;'Reid Validation'!S$482631&amp;":"&amp;'Reid Validation'!S$482632),'Reid Validation'!S$482633,FALSE))</f>
        <v>0.70893598343754249</v>
      </c>
      <c r="T169" s="318">
        <f ca="1">+IF(ISERROR(HLOOKUP($B169,INDIRECT("'Monthly Resource Report'!"&amp;'Reid Validation'!T$482631&amp;":"&amp;'Reid Validation'!T$482632),'Reid Validation'!T$482633,FALSE)),0,HLOOKUP($B169,INDIRECT("'Monthly Resource Report'!"&amp;'Reid Validation'!T$482631&amp;":"&amp;'Reid Validation'!T$482632),'Reid Validation'!T$482633,FALSE))</f>
        <v>6.0663985159923946E-2</v>
      </c>
    </row>
    <row r="170" spans="2:20" s="29" customFormat="1">
      <c r="B170" s="301">
        <v>46357</v>
      </c>
      <c r="C170" s="294">
        <v>45</v>
      </c>
      <c r="D170" s="297">
        <v>0</v>
      </c>
      <c r="E170" s="299">
        <v>0.3</v>
      </c>
      <c r="F170" s="295">
        <v>0.06</v>
      </c>
      <c r="G170" s="294">
        <f ca="1">+IF(ISERROR(HLOOKUP($B170,INDIRECT("'Monthly Resource Report'!"&amp;'Reid Validation'!G$482631&amp;":"&amp;'Reid Validation'!G$482632),'Reid Validation'!G$482633,FALSE)),0,HLOOKUP($B170,INDIRECT("'Monthly Resource Report'!"&amp;'Reid Validation'!G$482631&amp;":"&amp;'Reid Validation'!G$482632),'Reid Validation'!G$482633,FALSE))</f>
        <v>0</v>
      </c>
      <c r="H170" s="297">
        <f ca="1">+IF(ISERROR(HLOOKUP($B170,INDIRECT("'Monthly Resource Report'!"&amp;'Reid Validation'!H$482631&amp;":"&amp;'Reid Validation'!H$482632),'Reid Validation'!H$482633,FALSE)),0,HLOOKUP($B170,INDIRECT("'Monthly Resource Report'!"&amp;'Reid Validation'!H$482631&amp;":"&amp;'Reid Validation'!H$482632),'Reid Validation'!H$482633,FALSE))</f>
        <v>0</v>
      </c>
      <c r="I170" s="317">
        <f ca="1">+IF(ISERROR(HLOOKUP($B170,INDIRECT("'Monthly Resource Report'!"&amp;'Reid Validation'!I$482631&amp;":"&amp;'Reid Validation'!I$482632),'Reid Validation'!I$482633,FALSE)),0,HLOOKUP($B170,INDIRECT("'Monthly Resource Report'!"&amp;'Reid Validation'!I$482631&amp;":"&amp;'Reid Validation'!I$482632),'Reid Validation'!I$482633,FALSE))</f>
        <v>0</v>
      </c>
      <c r="J170" s="318">
        <f ca="1">+IF(ISERROR(HLOOKUP($B170,INDIRECT("'Monthly Resource Report'!"&amp;'Reid Validation'!J$482631&amp;":"&amp;'Reid Validation'!J$482632),'Reid Validation'!J$482633,FALSE)),0,HLOOKUP($B170,INDIRECT("'Monthly Resource Report'!"&amp;'Reid Validation'!J$482631&amp;":"&amp;'Reid Validation'!J$482632),'Reid Validation'!J$482633,FALSE))</f>
        <v>0</v>
      </c>
      <c r="L170" s="301">
        <v>46357</v>
      </c>
      <c r="M170" s="294">
        <v>65</v>
      </c>
      <c r="N170" s="297">
        <v>0</v>
      </c>
      <c r="O170" s="299">
        <v>0.7</v>
      </c>
      <c r="P170" s="295">
        <v>0.06</v>
      </c>
      <c r="Q170" s="294">
        <f ca="1">+IF(ISERROR(HLOOKUP($B170,INDIRECT("'Monthly Resource Report'!"&amp;'Reid Validation'!Q$482631&amp;":"&amp;'Reid Validation'!Q$482632),'Reid Validation'!Q$482633,FALSE)),0,HLOOKUP($B170,INDIRECT("'Monthly Resource Report'!"&amp;'Reid Validation'!Q$482631&amp;":"&amp;'Reid Validation'!Q$482632),'Reid Validation'!Q$482633,FALSE))</f>
        <v>65</v>
      </c>
      <c r="R170" s="297">
        <f ca="1">+IF(ISERROR(HLOOKUP($B170,INDIRECT("'Monthly Resource Report'!"&amp;'Reid Validation'!R$482631&amp;":"&amp;'Reid Validation'!R$482632),'Reid Validation'!R$482633,FALSE)),0,HLOOKUP($B170,INDIRECT("'Monthly Resource Report'!"&amp;'Reid Validation'!R$482631&amp;":"&amp;'Reid Validation'!R$482632),'Reid Validation'!R$482633,FALSE))</f>
        <v>0</v>
      </c>
      <c r="S170" s="317">
        <f ca="1">+IF(ISERROR(HLOOKUP($B170,INDIRECT("'Monthly Resource Report'!"&amp;'Reid Validation'!S$482631&amp;":"&amp;'Reid Validation'!S$482632),'Reid Validation'!S$482633,FALSE)),0,HLOOKUP($B170,INDIRECT("'Monthly Resource Report'!"&amp;'Reid Validation'!S$482631&amp;":"&amp;'Reid Validation'!S$482632),'Reid Validation'!S$482633,FALSE))</f>
        <v>0.70961805099848563</v>
      </c>
      <c r="T170" s="318">
        <f ca="1">+IF(ISERROR(HLOOKUP($B170,INDIRECT("'Monthly Resource Report'!"&amp;'Reid Validation'!T$482631&amp;":"&amp;'Reid Validation'!T$482632),'Reid Validation'!T$482633,FALSE)),0,HLOOKUP($B170,INDIRECT("'Monthly Resource Report'!"&amp;'Reid Validation'!T$482631&amp;":"&amp;'Reid Validation'!T$482632),'Reid Validation'!T$482633,FALSE))</f>
        <v>6.0921104537230882E-2</v>
      </c>
    </row>
    <row r="171" spans="2:20" s="29" customFormat="1">
      <c r="B171" s="301">
        <v>46388</v>
      </c>
      <c r="C171" s="294">
        <v>45</v>
      </c>
      <c r="D171" s="297">
        <v>0</v>
      </c>
      <c r="E171" s="299">
        <v>0.3</v>
      </c>
      <c r="F171" s="295">
        <v>0.06</v>
      </c>
      <c r="G171" s="294">
        <f ca="1">+IF(ISERROR(HLOOKUP($B171,INDIRECT("'Monthly Resource Report'!"&amp;'Reid Validation'!G$482631&amp;":"&amp;'Reid Validation'!G$482632),'Reid Validation'!G$482633,FALSE)),0,HLOOKUP($B171,INDIRECT("'Monthly Resource Report'!"&amp;'Reid Validation'!G$482631&amp;":"&amp;'Reid Validation'!G$482632),'Reid Validation'!G$482633,FALSE))</f>
        <v>45</v>
      </c>
      <c r="H171" s="297">
        <f ca="1">+IF(ISERROR(HLOOKUP($B171,INDIRECT("'Monthly Resource Report'!"&amp;'Reid Validation'!H$482631&amp;":"&amp;'Reid Validation'!H$482632),'Reid Validation'!H$482633,FALSE)),0,HLOOKUP($B171,INDIRECT("'Monthly Resource Report'!"&amp;'Reid Validation'!H$482631&amp;":"&amp;'Reid Validation'!H$482632),'Reid Validation'!H$482633,FALSE))</f>
        <v>0</v>
      </c>
      <c r="I171" s="317">
        <f ca="1">+IF(ISERROR(HLOOKUP($B171,INDIRECT("'Monthly Resource Report'!"&amp;'Reid Validation'!I$482631&amp;":"&amp;'Reid Validation'!I$482632),'Reid Validation'!I$482633,FALSE)),0,HLOOKUP($B171,INDIRECT("'Monthly Resource Report'!"&amp;'Reid Validation'!I$482631&amp;":"&amp;'Reid Validation'!I$482632),'Reid Validation'!I$482633,FALSE))</f>
        <v>0</v>
      </c>
      <c r="J171" s="318">
        <f ca="1">+IF(ISERROR(HLOOKUP($B171,INDIRECT("'Monthly Resource Report'!"&amp;'Reid Validation'!J$482631&amp;":"&amp;'Reid Validation'!J$482632),'Reid Validation'!J$482633,FALSE)),0,HLOOKUP($B171,INDIRECT("'Monthly Resource Report'!"&amp;'Reid Validation'!J$482631&amp;":"&amp;'Reid Validation'!J$482632),'Reid Validation'!J$482633,FALSE))</f>
        <v>0</v>
      </c>
      <c r="L171" s="301">
        <v>46388</v>
      </c>
      <c r="M171" s="294">
        <v>65</v>
      </c>
      <c r="N171" s="297">
        <v>0</v>
      </c>
      <c r="O171" s="299">
        <v>0.7</v>
      </c>
      <c r="P171" s="295">
        <v>0.06</v>
      </c>
      <c r="Q171" s="294">
        <f ca="1">+IF(ISERROR(HLOOKUP($B171,INDIRECT("'Monthly Resource Report'!"&amp;'Reid Validation'!Q$482631&amp;":"&amp;'Reid Validation'!Q$482632),'Reid Validation'!Q$482633,FALSE)),0,HLOOKUP($B171,INDIRECT("'Monthly Resource Report'!"&amp;'Reid Validation'!Q$482631&amp;":"&amp;'Reid Validation'!Q$482632),'Reid Validation'!Q$482633,FALSE))</f>
        <v>65</v>
      </c>
      <c r="R171" s="297">
        <f ca="1">+IF(ISERROR(HLOOKUP($B171,INDIRECT("'Monthly Resource Report'!"&amp;'Reid Validation'!R$482631&amp;":"&amp;'Reid Validation'!R$482632),'Reid Validation'!R$482633,FALSE)),0,HLOOKUP($B171,INDIRECT("'Monthly Resource Report'!"&amp;'Reid Validation'!R$482631&amp;":"&amp;'Reid Validation'!R$482632),'Reid Validation'!R$482633,FALSE))</f>
        <v>0</v>
      </c>
      <c r="S171" s="317">
        <f ca="1">+IF(ISERROR(HLOOKUP($B171,INDIRECT("'Monthly Resource Report'!"&amp;'Reid Validation'!S$482631&amp;":"&amp;'Reid Validation'!S$482632),'Reid Validation'!S$482633,FALSE)),0,HLOOKUP($B171,INDIRECT("'Monthly Resource Report'!"&amp;'Reid Validation'!S$482631&amp;":"&amp;'Reid Validation'!S$482632),'Reid Validation'!S$482633,FALSE))</f>
        <v>0.70673433030400179</v>
      </c>
      <c r="T171" s="318">
        <f ca="1">+IF(ISERROR(HLOOKUP($B171,INDIRECT("'Monthly Resource Report'!"&amp;'Reid Validation'!T$482631&amp;":"&amp;'Reid Validation'!T$482632),'Reid Validation'!T$482633,FALSE)),0,HLOOKUP($B171,INDIRECT("'Monthly Resource Report'!"&amp;'Reid Validation'!T$482631&amp;":"&amp;'Reid Validation'!T$482632),'Reid Validation'!T$482633,FALSE))</f>
        <v>6.0872272489655113E-2</v>
      </c>
    </row>
    <row r="172" spans="2:20" s="29" customFormat="1">
      <c r="B172" s="301">
        <v>46419</v>
      </c>
      <c r="C172" s="294">
        <v>45</v>
      </c>
      <c r="D172" s="297">
        <v>0</v>
      </c>
      <c r="E172" s="299">
        <v>0.3</v>
      </c>
      <c r="F172" s="295">
        <v>0.06</v>
      </c>
      <c r="G172" s="294">
        <f ca="1">+IF(ISERROR(HLOOKUP($B172,INDIRECT("'Monthly Resource Report'!"&amp;'Reid Validation'!G$482631&amp;":"&amp;'Reid Validation'!G$482632),'Reid Validation'!G$482633,FALSE)),0,HLOOKUP($B172,INDIRECT("'Monthly Resource Report'!"&amp;'Reid Validation'!G$482631&amp;":"&amp;'Reid Validation'!G$482632),'Reid Validation'!G$482633,FALSE))</f>
        <v>45</v>
      </c>
      <c r="H172" s="297">
        <f ca="1">+IF(ISERROR(HLOOKUP($B172,INDIRECT("'Monthly Resource Report'!"&amp;'Reid Validation'!H$482631&amp;":"&amp;'Reid Validation'!H$482632),'Reid Validation'!H$482633,FALSE)),0,HLOOKUP($B172,INDIRECT("'Monthly Resource Report'!"&amp;'Reid Validation'!H$482631&amp;":"&amp;'Reid Validation'!H$482632),'Reid Validation'!H$482633,FALSE))</f>
        <v>0</v>
      </c>
      <c r="I172" s="317">
        <f ca="1">+IF(ISERROR(HLOOKUP($B172,INDIRECT("'Monthly Resource Report'!"&amp;'Reid Validation'!I$482631&amp;":"&amp;'Reid Validation'!I$482632),'Reid Validation'!I$482633,FALSE)),0,HLOOKUP($B172,INDIRECT("'Monthly Resource Report'!"&amp;'Reid Validation'!I$482631&amp;":"&amp;'Reid Validation'!I$482632),'Reid Validation'!I$482633,FALSE))</f>
        <v>0</v>
      </c>
      <c r="J172" s="318">
        <f ca="1">+IF(ISERROR(HLOOKUP($B172,INDIRECT("'Monthly Resource Report'!"&amp;'Reid Validation'!J$482631&amp;":"&amp;'Reid Validation'!J$482632),'Reid Validation'!J$482633,FALSE)),0,HLOOKUP($B172,INDIRECT("'Monthly Resource Report'!"&amp;'Reid Validation'!J$482631&amp;":"&amp;'Reid Validation'!J$482632),'Reid Validation'!J$482633,FALSE))</f>
        <v>0</v>
      </c>
      <c r="L172" s="301">
        <v>46419</v>
      </c>
      <c r="M172" s="294">
        <v>65</v>
      </c>
      <c r="N172" s="297">
        <v>0</v>
      </c>
      <c r="O172" s="299">
        <v>0.7</v>
      </c>
      <c r="P172" s="295">
        <v>0.06</v>
      </c>
      <c r="Q172" s="294">
        <f ca="1">+IF(ISERROR(HLOOKUP($B172,INDIRECT("'Monthly Resource Report'!"&amp;'Reid Validation'!Q$482631&amp;":"&amp;'Reid Validation'!Q$482632),'Reid Validation'!Q$482633,FALSE)),0,HLOOKUP($B172,INDIRECT("'Monthly Resource Report'!"&amp;'Reid Validation'!Q$482631&amp;":"&amp;'Reid Validation'!Q$482632),'Reid Validation'!Q$482633,FALSE))</f>
        <v>65</v>
      </c>
      <c r="R172" s="297">
        <f ca="1">+IF(ISERROR(HLOOKUP($B172,INDIRECT("'Monthly Resource Report'!"&amp;'Reid Validation'!R$482631&amp;":"&amp;'Reid Validation'!R$482632),'Reid Validation'!R$482633,FALSE)),0,HLOOKUP($B172,INDIRECT("'Monthly Resource Report'!"&amp;'Reid Validation'!R$482631&amp;":"&amp;'Reid Validation'!R$482632),'Reid Validation'!R$482633,FALSE))</f>
        <v>0</v>
      </c>
      <c r="S172" s="317">
        <f ca="1">+IF(ISERROR(HLOOKUP($B172,INDIRECT("'Monthly Resource Report'!"&amp;'Reid Validation'!S$482631&amp;":"&amp;'Reid Validation'!S$482632),'Reid Validation'!S$482633,FALSE)),0,HLOOKUP($B172,INDIRECT("'Monthly Resource Report'!"&amp;'Reid Validation'!S$482631&amp;":"&amp;'Reid Validation'!S$482632),'Reid Validation'!S$482633,FALSE))</f>
        <v>0.70696945581547943</v>
      </c>
      <c r="T172" s="318">
        <f ca="1">+IF(ISERROR(HLOOKUP($B172,INDIRECT("'Monthly Resource Report'!"&amp;'Reid Validation'!T$482631&amp;":"&amp;'Reid Validation'!T$482632),'Reid Validation'!T$482633,FALSE)),0,HLOOKUP($B172,INDIRECT("'Monthly Resource Report'!"&amp;'Reid Validation'!T$482631&amp;":"&amp;'Reid Validation'!T$482632),'Reid Validation'!T$482633,FALSE))</f>
        <v>6.0831840634135367E-2</v>
      </c>
    </row>
    <row r="173" spans="2:20" s="29" customFormat="1">
      <c r="B173" s="301">
        <v>46447</v>
      </c>
      <c r="C173" s="294">
        <v>45</v>
      </c>
      <c r="D173" s="297">
        <v>0</v>
      </c>
      <c r="E173" s="299">
        <v>0.3</v>
      </c>
      <c r="F173" s="295">
        <v>0.06</v>
      </c>
      <c r="G173" s="294">
        <f ca="1">+IF(ISERROR(HLOOKUP($B173,INDIRECT("'Monthly Resource Report'!"&amp;'Reid Validation'!G$482631&amp;":"&amp;'Reid Validation'!G$482632),'Reid Validation'!G$482633,FALSE)),0,HLOOKUP($B173,INDIRECT("'Monthly Resource Report'!"&amp;'Reid Validation'!G$482631&amp;":"&amp;'Reid Validation'!G$482632),'Reid Validation'!G$482633,FALSE))</f>
        <v>0</v>
      </c>
      <c r="H173" s="297">
        <f ca="1">+IF(ISERROR(HLOOKUP($B173,INDIRECT("'Monthly Resource Report'!"&amp;'Reid Validation'!H$482631&amp;":"&amp;'Reid Validation'!H$482632),'Reid Validation'!H$482633,FALSE)),0,HLOOKUP($B173,INDIRECT("'Monthly Resource Report'!"&amp;'Reid Validation'!H$482631&amp;":"&amp;'Reid Validation'!H$482632),'Reid Validation'!H$482633,FALSE))</f>
        <v>0</v>
      </c>
      <c r="I173" s="317">
        <f ca="1">+IF(ISERROR(HLOOKUP($B173,INDIRECT("'Monthly Resource Report'!"&amp;'Reid Validation'!I$482631&amp;":"&amp;'Reid Validation'!I$482632),'Reid Validation'!I$482633,FALSE)),0,HLOOKUP($B173,INDIRECT("'Monthly Resource Report'!"&amp;'Reid Validation'!I$482631&amp;":"&amp;'Reid Validation'!I$482632),'Reid Validation'!I$482633,FALSE))</f>
        <v>0</v>
      </c>
      <c r="J173" s="318">
        <f ca="1">+IF(ISERROR(HLOOKUP($B173,INDIRECT("'Monthly Resource Report'!"&amp;'Reid Validation'!J$482631&amp;":"&amp;'Reid Validation'!J$482632),'Reid Validation'!J$482633,FALSE)),0,HLOOKUP($B173,INDIRECT("'Monthly Resource Report'!"&amp;'Reid Validation'!J$482631&amp;":"&amp;'Reid Validation'!J$482632),'Reid Validation'!J$482633,FALSE))</f>
        <v>0</v>
      </c>
      <c r="L173" s="301">
        <v>46447</v>
      </c>
      <c r="M173" s="294">
        <v>65</v>
      </c>
      <c r="N173" s="297">
        <v>0</v>
      </c>
      <c r="O173" s="299">
        <v>0.7</v>
      </c>
      <c r="P173" s="295">
        <v>0.06</v>
      </c>
      <c r="Q173" s="294">
        <f ca="1">+IF(ISERROR(HLOOKUP($B173,INDIRECT("'Monthly Resource Report'!"&amp;'Reid Validation'!Q$482631&amp;":"&amp;'Reid Validation'!Q$482632),'Reid Validation'!Q$482633,FALSE)),0,HLOOKUP($B173,INDIRECT("'Monthly Resource Report'!"&amp;'Reid Validation'!Q$482631&amp;":"&amp;'Reid Validation'!Q$482632),'Reid Validation'!Q$482633,FALSE))</f>
        <v>65</v>
      </c>
      <c r="R173" s="297">
        <f ca="1">+IF(ISERROR(HLOOKUP($B173,INDIRECT("'Monthly Resource Report'!"&amp;'Reid Validation'!R$482631&amp;":"&amp;'Reid Validation'!R$482632),'Reid Validation'!R$482633,FALSE)),0,HLOOKUP($B173,INDIRECT("'Monthly Resource Report'!"&amp;'Reid Validation'!R$482631&amp;":"&amp;'Reid Validation'!R$482632),'Reid Validation'!R$482633,FALSE))</f>
        <v>0</v>
      </c>
      <c r="S173" s="317">
        <f ca="1">+IF(ISERROR(HLOOKUP($B173,INDIRECT("'Monthly Resource Report'!"&amp;'Reid Validation'!S$482631&amp;":"&amp;'Reid Validation'!S$482632),'Reid Validation'!S$482633,FALSE)),0,HLOOKUP($B173,INDIRECT("'Monthly Resource Report'!"&amp;'Reid Validation'!S$482631&amp;":"&amp;'Reid Validation'!S$482632),'Reid Validation'!S$482633,FALSE))</f>
        <v>0.70966968126392793</v>
      </c>
      <c r="T173" s="318">
        <f ca="1">+IF(ISERROR(HLOOKUP($B173,INDIRECT("'Monthly Resource Report'!"&amp;'Reid Validation'!T$482631&amp;":"&amp;'Reid Validation'!T$482632),'Reid Validation'!T$482633,FALSE)),0,HLOOKUP($B173,INDIRECT("'Monthly Resource Report'!"&amp;'Reid Validation'!T$482631&amp;":"&amp;'Reid Validation'!T$482632),'Reid Validation'!T$482633,FALSE))</f>
        <v>6.0905152068322047E-2</v>
      </c>
    </row>
    <row r="174" spans="2:20" s="29" customFormat="1">
      <c r="B174" s="301">
        <v>46478</v>
      </c>
      <c r="C174" s="294">
        <v>45</v>
      </c>
      <c r="D174" s="297">
        <v>0</v>
      </c>
      <c r="E174" s="299">
        <v>0.3</v>
      </c>
      <c r="F174" s="295">
        <v>0.06</v>
      </c>
      <c r="G174" s="294">
        <f ca="1">+IF(ISERROR(HLOOKUP($B174,INDIRECT("'Monthly Resource Report'!"&amp;'Reid Validation'!G$482631&amp;":"&amp;'Reid Validation'!G$482632),'Reid Validation'!G$482633,FALSE)),0,HLOOKUP($B174,INDIRECT("'Monthly Resource Report'!"&amp;'Reid Validation'!G$482631&amp;":"&amp;'Reid Validation'!G$482632),'Reid Validation'!G$482633,FALSE))</f>
        <v>0</v>
      </c>
      <c r="H174" s="297">
        <f ca="1">+IF(ISERROR(HLOOKUP($B174,INDIRECT("'Monthly Resource Report'!"&amp;'Reid Validation'!H$482631&amp;":"&amp;'Reid Validation'!H$482632),'Reid Validation'!H$482633,FALSE)),0,HLOOKUP($B174,INDIRECT("'Monthly Resource Report'!"&amp;'Reid Validation'!H$482631&amp;":"&amp;'Reid Validation'!H$482632),'Reid Validation'!H$482633,FALSE))</f>
        <v>0</v>
      </c>
      <c r="I174" s="317">
        <f ca="1">+IF(ISERROR(HLOOKUP($B174,INDIRECT("'Monthly Resource Report'!"&amp;'Reid Validation'!I$482631&amp;":"&amp;'Reid Validation'!I$482632),'Reid Validation'!I$482633,FALSE)),0,HLOOKUP($B174,INDIRECT("'Monthly Resource Report'!"&amp;'Reid Validation'!I$482631&amp;":"&amp;'Reid Validation'!I$482632),'Reid Validation'!I$482633,FALSE))</f>
        <v>0</v>
      </c>
      <c r="J174" s="318">
        <f ca="1">+IF(ISERROR(HLOOKUP($B174,INDIRECT("'Monthly Resource Report'!"&amp;'Reid Validation'!J$482631&amp;":"&amp;'Reid Validation'!J$482632),'Reid Validation'!J$482633,FALSE)),0,HLOOKUP($B174,INDIRECT("'Monthly Resource Report'!"&amp;'Reid Validation'!J$482631&amp;":"&amp;'Reid Validation'!J$482632),'Reid Validation'!J$482633,FALSE))</f>
        <v>0</v>
      </c>
      <c r="L174" s="301">
        <v>46478</v>
      </c>
      <c r="M174" s="294">
        <v>65</v>
      </c>
      <c r="N174" s="297">
        <v>0</v>
      </c>
      <c r="O174" s="299">
        <v>0.7</v>
      </c>
      <c r="P174" s="295">
        <v>0.06</v>
      </c>
      <c r="Q174" s="294">
        <f ca="1">+IF(ISERROR(HLOOKUP($B174,INDIRECT("'Monthly Resource Report'!"&amp;'Reid Validation'!Q$482631&amp;":"&amp;'Reid Validation'!Q$482632),'Reid Validation'!Q$482633,FALSE)),0,HLOOKUP($B174,INDIRECT("'Monthly Resource Report'!"&amp;'Reid Validation'!Q$482631&amp;":"&amp;'Reid Validation'!Q$482632),'Reid Validation'!Q$482633,FALSE))</f>
        <v>65</v>
      </c>
      <c r="R174" s="297">
        <f ca="1">+IF(ISERROR(HLOOKUP($B174,INDIRECT("'Monthly Resource Report'!"&amp;'Reid Validation'!R$482631&amp;":"&amp;'Reid Validation'!R$482632),'Reid Validation'!R$482633,FALSE)),0,HLOOKUP($B174,INDIRECT("'Monthly Resource Report'!"&amp;'Reid Validation'!R$482631&amp;":"&amp;'Reid Validation'!R$482632),'Reid Validation'!R$482633,FALSE))</f>
        <v>0</v>
      </c>
      <c r="S174" s="317">
        <f ca="1">+IF(ISERROR(HLOOKUP($B174,INDIRECT("'Monthly Resource Report'!"&amp;'Reid Validation'!S$482631&amp;":"&amp;'Reid Validation'!S$482632),'Reid Validation'!S$482633,FALSE)),0,HLOOKUP($B174,INDIRECT("'Monthly Resource Report'!"&amp;'Reid Validation'!S$482631&amp;":"&amp;'Reid Validation'!S$482632),'Reid Validation'!S$482633,FALSE))</f>
        <v>0.71015816672020582</v>
      </c>
      <c r="T174" s="318">
        <f ca="1">+IF(ISERROR(HLOOKUP($B174,INDIRECT("'Monthly Resource Report'!"&amp;'Reid Validation'!T$482631&amp;":"&amp;'Reid Validation'!T$482632),'Reid Validation'!T$482633,FALSE)),0,HLOOKUP($B174,INDIRECT("'Monthly Resource Report'!"&amp;'Reid Validation'!T$482631&amp;":"&amp;'Reid Validation'!T$482632),'Reid Validation'!T$482633,FALSE))</f>
        <v>6.0919048455744425E-2</v>
      </c>
    </row>
    <row r="175" spans="2:20" s="29" customFormat="1">
      <c r="B175" s="301">
        <v>46508</v>
      </c>
      <c r="C175" s="294">
        <v>45</v>
      </c>
      <c r="D175" s="297">
        <v>0</v>
      </c>
      <c r="E175" s="299">
        <v>0.3</v>
      </c>
      <c r="F175" s="295">
        <v>0.06</v>
      </c>
      <c r="G175" s="294">
        <f ca="1">+IF(ISERROR(HLOOKUP($B175,INDIRECT("'Monthly Resource Report'!"&amp;'Reid Validation'!G$482631&amp;":"&amp;'Reid Validation'!G$482632),'Reid Validation'!G$482633,FALSE)),0,HLOOKUP($B175,INDIRECT("'Monthly Resource Report'!"&amp;'Reid Validation'!G$482631&amp;":"&amp;'Reid Validation'!G$482632),'Reid Validation'!G$482633,FALSE))</f>
        <v>0</v>
      </c>
      <c r="H175" s="297">
        <f ca="1">+IF(ISERROR(HLOOKUP($B175,INDIRECT("'Monthly Resource Report'!"&amp;'Reid Validation'!H$482631&amp;":"&amp;'Reid Validation'!H$482632),'Reid Validation'!H$482633,FALSE)),0,HLOOKUP($B175,INDIRECT("'Monthly Resource Report'!"&amp;'Reid Validation'!H$482631&amp;":"&amp;'Reid Validation'!H$482632),'Reid Validation'!H$482633,FALSE))</f>
        <v>0</v>
      </c>
      <c r="I175" s="317">
        <f ca="1">+IF(ISERROR(HLOOKUP($B175,INDIRECT("'Monthly Resource Report'!"&amp;'Reid Validation'!I$482631&amp;":"&amp;'Reid Validation'!I$482632),'Reid Validation'!I$482633,FALSE)),0,HLOOKUP($B175,INDIRECT("'Monthly Resource Report'!"&amp;'Reid Validation'!I$482631&amp;":"&amp;'Reid Validation'!I$482632),'Reid Validation'!I$482633,FALSE))</f>
        <v>0</v>
      </c>
      <c r="J175" s="318">
        <f ca="1">+IF(ISERROR(HLOOKUP($B175,INDIRECT("'Monthly Resource Report'!"&amp;'Reid Validation'!J$482631&amp;":"&amp;'Reid Validation'!J$482632),'Reid Validation'!J$482633,FALSE)),0,HLOOKUP($B175,INDIRECT("'Monthly Resource Report'!"&amp;'Reid Validation'!J$482631&amp;":"&amp;'Reid Validation'!J$482632),'Reid Validation'!J$482633,FALSE))</f>
        <v>0</v>
      </c>
      <c r="L175" s="301">
        <v>46508</v>
      </c>
      <c r="M175" s="294">
        <v>60</v>
      </c>
      <c r="N175" s="297">
        <v>0</v>
      </c>
      <c r="O175" s="299">
        <v>0.7</v>
      </c>
      <c r="P175" s="295">
        <v>0.06</v>
      </c>
      <c r="Q175" s="294">
        <f ca="1">+IF(ISERROR(HLOOKUP($B175,INDIRECT("'Monthly Resource Report'!"&amp;'Reid Validation'!Q$482631&amp;":"&amp;'Reid Validation'!Q$482632),'Reid Validation'!Q$482633,FALSE)),0,HLOOKUP($B175,INDIRECT("'Monthly Resource Report'!"&amp;'Reid Validation'!Q$482631&amp;":"&amp;'Reid Validation'!Q$482632),'Reid Validation'!Q$482633,FALSE))</f>
        <v>60</v>
      </c>
      <c r="R175" s="297">
        <f ca="1">+IF(ISERROR(HLOOKUP($B175,INDIRECT("'Monthly Resource Report'!"&amp;'Reid Validation'!R$482631&amp;":"&amp;'Reid Validation'!R$482632),'Reid Validation'!R$482633,FALSE)),0,HLOOKUP($B175,INDIRECT("'Monthly Resource Report'!"&amp;'Reid Validation'!R$482631&amp;":"&amp;'Reid Validation'!R$482632),'Reid Validation'!R$482633,FALSE))</f>
        <v>0</v>
      </c>
      <c r="S175" s="317">
        <f ca="1">+IF(ISERROR(HLOOKUP($B175,INDIRECT("'Monthly Resource Report'!"&amp;'Reid Validation'!S$482631&amp;":"&amp;'Reid Validation'!S$482632),'Reid Validation'!S$482633,FALSE)),0,HLOOKUP($B175,INDIRECT("'Monthly Resource Report'!"&amp;'Reid Validation'!S$482631&amp;":"&amp;'Reid Validation'!S$482632),'Reid Validation'!S$482633,FALSE))</f>
        <v>0.69001820176690332</v>
      </c>
      <c r="T175" s="318">
        <f ca="1">+IF(ISERROR(HLOOKUP($B175,INDIRECT("'Monthly Resource Report'!"&amp;'Reid Validation'!T$482631&amp;":"&amp;'Reid Validation'!T$482632),'Reid Validation'!T$482633,FALSE)),0,HLOOKUP($B175,INDIRECT("'Monthly Resource Report'!"&amp;'Reid Validation'!T$482631&amp;":"&amp;'Reid Validation'!T$482632),'Reid Validation'!T$482633,FALSE))</f>
        <v>6.0521554461697921E-2</v>
      </c>
    </row>
    <row r="176" spans="2:20" s="29" customFormat="1">
      <c r="B176" s="301">
        <v>46539</v>
      </c>
      <c r="C176" s="294">
        <v>45</v>
      </c>
      <c r="D176" s="297">
        <v>0</v>
      </c>
      <c r="E176" s="299">
        <v>0.3</v>
      </c>
      <c r="F176" s="295">
        <v>0.06</v>
      </c>
      <c r="G176" s="294">
        <f ca="1">+IF(ISERROR(HLOOKUP($B176,INDIRECT("'Monthly Resource Report'!"&amp;'Reid Validation'!G$482631&amp;":"&amp;'Reid Validation'!G$482632),'Reid Validation'!G$482633,FALSE)),0,HLOOKUP($B176,INDIRECT("'Monthly Resource Report'!"&amp;'Reid Validation'!G$482631&amp;":"&amp;'Reid Validation'!G$482632),'Reid Validation'!G$482633,FALSE))</f>
        <v>0</v>
      </c>
      <c r="H176" s="297">
        <f ca="1">+IF(ISERROR(HLOOKUP($B176,INDIRECT("'Monthly Resource Report'!"&amp;'Reid Validation'!H$482631&amp;":"&amp;'Reid Validation'!H$482632),'Reid Validation'!H$482633,FALSE)),0,HLOOKUP($B176,INDIRECT("'Monthly Resource Report'!"&amp;'Reid Validation'!H$482631&amp;":"&amp;'Reid Validation'!H$482632),'Reid Validation'!H$482633,FALSE))</f>
        <v>0</v>
      </c>
      <c r="I176" s="317">
        <f ca="1">+IF(ISERROR(HLOOKUP($B176,INDIRECT("'Monthly Resource Report'!"&amp;'Reid Validation'!I$482631&amp;":"&amp;'Reid Validation'!I$482632),'Reid Validation'!I$482633,FALSE)),0,HLOOKUP($B176,INDIRECT("'Monthly Resource Report'!"&amp;'Reid Validation'!I$482631&amp;":"&amp;'Reid Validation'!I$482632),'Reid Validation'!I$482633,FALSE))</f>
        <v>0</v>
      </c>
      <c r="J176" s="318">
        <f ca="1">+IF(ISERROR(HLOOKUP($B176,INDIRECT("'Monthly Resource Report'!"&amp;'Reid Validation'!J$482631&amp;":"&amp;'Reid Validation'!J$482632),'Reid Validation'!J$482633,FALSE)),0,HLOOKUP($B176,INDIRECT("'Monthly Resource Report'!"&amp;'Reid Validation'!J$482631&amp;":"&amp;'Reid Validation'!J$482632),'Reid Validation'!J$482633,FALSE))</f>
        <v>0</v>
      </c>
      <c r="L176" s="301">
        <v>46539</v>
      </c>
      <c r="M176" s="294">
        <v>60</v>
      </c>
      <c r="N176" s="297">
        <v>0</v>
      </c>
      <c r="O176" s="299">
        <v>0.7</v>
      </c>
      <c r="P176" s="295">
        <v>0.06</v>
      </c>
      <c r="Q176" s="294">
        <f ca="1">+IF(ISERROR(HLOOKUP($B176,INDIRECT("'Monthly Resource Report'!"&amp;'Reid Validation'!Q$482631&amp;":"&amp;'Reid Validation'!Q$482632),'Reid Validation'!Q$482633,FALSE)),0,HLOOKUP($B176,INDIRECT("'Monthly Resource Report'!"&amp;'Reid Validation'!Q$482631&amp;":"&amp;'Reid Validation'!Q$482632),'Reid Validation'!Q$482633,FALSE))</f>
        <v>60</v>
      </c>
      <c r="R176" s="297">
        <f ca="1">+IF(ISERROR(HLOOKUP($B176,INDIRECT("'Monthly Resource Report'!"&amp;'Reid Validation'!R$482631&amp;":"&amp;'Reid Validation'!R$482632),'Reid Validation'!R$482633,FALSE)),0,HLOOKUP($B176,INDIRECT("'Monthly Resource Report'!"&amp;'Reid Validation'!R$482631&amp;":"&amp;'Reid Validation'!R$482632),'Reid Validation'!R$482633,FALSE))</f>
        <v>0</v>
      </c>
      <c r="S176" s="317">
        <f ca="1">+IF(ISERROR(HLOOKUP($B176,INDIRECT("'Monthly Resource Report'!"&amp;'Reid Validation'!S$482631&amp;":"&amp;'Reid Validation'!S$482632),'Reid Validation'!S$482633,FALSE)),0,HLOOKUP($B176,INDIRECT("'Monthly Resource Report'!"&amp;'Reid Validation'!S$482631&amp;":"&amp;'Reid Validation'!S$482632),'Reid Validation'!S$482633,FALSE))</f>
        <v>0.70965122873319486</v>
      </c>
      <c r="T176" s="318">
        <f ca="1">+IF(ISERROR(HLOOKUP($B176,INDIRECT("'Monthly Resource Report'!"&amp;'Reid Validation'!T$482631&amp;":"&amp;'Reid Validation'!T$482632),'Reid Validation'!T$482633,FALSE)),0,HLOOKUP($B176,INDIRECT("'Monthly Resource Report'!"&amp;'Reid Validation'!T$482631&amp;":"&amp;'Reid Validation'!T$482632),'Reid Validation'!T$482633,FALSE))</f>
        <v>6.0431565309036109E-2</v>
      </c>
    </row>
    <row r="177" spans="2:20" s="29" customFormat="1">
      <c r="B177" s="301">
        <v>46569</v>
      </c>
      <c r="C177" s="294">
        <v>45</v>
      </c>
      <c r="D177" s="297">
        <v>0</v>
      </c>
      <c r="E177" s="299">
        <v>0.3</v>
      </c>
      <c r="F177" s="295">
        <v>0.06</v>
      </c>
      <c r="G177" s="294">
        <f ca="1">+IF(ISERROR(HLOOKUP($B177,INDIRECT("'Monthly Resource Report'!"&amp;'Reid Validation'!G$482631&amp;":"&amp;'Reid Validation'!G$482632),'Reid Validation'!G$482633,FALSE)),0,HLOOKUP($B177,INDIRECT("'Monthly Resource Report'!"&amp;'Reid Validation'!G$482631&amp;":"&amp;'Reid Validation'!G$482632),'Reid Validation'!G$482633,FALSE))</f>
        <v>45</v>
      </c>
      <c r="H177" s="297">
        <f ca="1">+IF(ISERROR(HLOOKUP($B177,INDIRECT("'Monthly Resource Report'!"&amp;'Reid Validation'!H$482631&amp;":"&amp;'Reid Validation'!H$482632),'Reid Validation'!H$482633,FALSE)),0,HLOOKUP($B177,INDIRECT("'Monthly Resource Report'!"&amp;'Reid Validation'!H$482631&amp;":"&amp;'Reid Validation'!H$482632),'Reid Validation'!H$482633,FALSE))</f>
        <v>0</v>
      </c>
      <c r="I177" s="317">
        <f ca="1">+IF(ISERROR(HLOOKUP($B177,INDIRECT("'Monthly Resource Report'!"&amp;'Reid Validation'!I$482631&amp;":"&amp;'Reid Validation'!I$482632),'Reid Validation'!I$482633,FALSE)),0,HLOOKUP($B177,INDIRECT("'Monthly Resource Report'!"&amp;'Reid Validation'!I$482631&amp;":"&amp;'Reid Validation'!I$482632),'Reid Validation'!I$482633,FALSE))</f>
        <v>0.2974835863431235</v>
      </c>
      <c r="J177" s="318">
        <f ca="1">+IF(ISERROR(HLOOKUP($B177,INDIRECT("'Monthly Resource Report'!"&amp;'Reid Validation'!J$482631&amp;":"&amp;'Reid Validation'!J$482632),'Reid Validation'!J$482633,FALSE)),0,HLOOKUP($B177,INDIRECT("'Monthly Resource Report'!"&amp;'Reid Validation'!J$482631&amp;":"&amp;'Reid Validation'!J$482632),'Reid Validation'!J$482633,FALSE))</f>
        <v>7.1396060722349636E-2</v>
      </c>
      <c r="L177" s="301">
        <v>46569</v>
      </c>
      <c r="M177" s="294">
        <v>58</v>
      </c>
      <c r="N177" s="297">
        <v>0</v>
      </c>
      <c r="O177" s="299">
        <v>0.7</v>
      </c>
      <c r="P177" s="295">
        <v>0.06</v>
      </c>
      <c r="Q177" s="294">
        <f ca="1">+IF(ISERROR(HLOOKUP($B177,INDIRECT("'Monthly Resource Report'!"&amp;'Reid Validation'!Q$482631&amp;":"&amp;'Reid Validation'!Q$482632),'Reid Validation'!Q$482633,FALSE)),0,HLOOKUP($B177,INDIRECT("'Monthly Resource Report'!"&amp;'Reid Validation'!Q$482631&amp;":"&amp;'Reid Validation'!Q$482632),'Reid Validation'!Q$482633,FALSE))</f>
        <v>58</v>
      </c>
      <c r="R177" s="297">
        <f ca="1">+IF(ISERROR(HLOOKUP($B177,INDIRECT("'Monthly Resource Report'!"&amp;'Reid Validation'!R$482631&amp;":"&amp;'Reid Validation'!R$482632),'Reid Validation'!R$482633,FALSE)),0,HLOOKUP($B177,INDIRECT("'Monthly Resource Report'!"&amp;'Reid Validation'!R$482631&amp;":"&amp;'Reid Validation'!R$482632),'Reid Validation'!R$482633,FALSE))</f>
        <v>0</v>
      </c>
      <c r="S177" s="317">
        <f ca="1">+IF(ISERROR(HLOOKUP($B177,INDIRECT("'Monthly Resource Report'!"&amp;'Reid Validation'!S$482631&amp;":"&amp;'Reid Validation'!S$482632),'Reid Validation'!S$482633,FALSE)),0,HLOOKUP($B177,INDIRECT("'Monthly Resource Report'!"&amp;'Reid Validation'!S$482631&amp;":"&amp;'Reid Validation'!S$482632),'Reid Validation'!S$482633,FALSE))</f>
        <v>0.71840423439746393</v>
      </c>
      <c r="T177" s="318">
        <f ca="1">+IF(ISERROR(HLOOKUP($B177,INDIRECT("'Monthly Resource Report'!"&amp;'Reid Validation'!T$482631&amp;":"&amp;'Reid Validation'!T$482632),'Reid Validation'!T$482633,FALSE)),0,HLOOKUP($B177,INDIRECT("'Monthly Resource Report'!"&amp;'Reid Validation'!T$482631&amp;":"&amp;'Reid Validation'!T$482632),'Reid Validation'!T$482633,FALSE))</f>
        <v>6.0365533700316804E-2</v>
      </c>
    </row>
    <row r="178" spans="2:20" s="29" customFormat="1">
      <c r="B178" s="301">
        <v>46600</v>
      </c>
      <c r="C178" s="294">
        <v>45</v>
      </c>
      <c r="D178" s="297">
        <v>0</v>
      </c>
      <c r="E178" s="299">
        <v>0.3</v>
      </c>
      <c r="F178" s="295">
        <v>0.06</v>
      </c>
      <c r="G178" s="294">
        <f ca="1">+IF(ISERROR(HLOOKUP($B178,INDIRECT("'Monthly Resource Report'!"&amp;'Reid Validation'!G$482631&amp;":"&amp;'Reid Validation'!G$482632),'Reid Validation'!G$482633,FALSE)),0,HLOOKUP($B178,INDIRECT("'Monthly Resource Report'!"&amp;'Reid Validation'!G$482631&amp;":"&amp;'Reid Validation'!G$482632),'Reid Validation'!G$482633,FALSE))</f>
        <v>45</v>
      </c>
      <c r="H178" s="297">
        <f ca="1">+IF(ISERROR(HLOOKUP($B178,INDIRECT("'Monthly Resource Report'!"&amp;'Reid Validation'!H$482631&amp;":"&amp;'Reid Validation'!H$482632),'Reid Validation'!H$482633,FALSE)),0,HLOOKUP($B178,INDIRECT("'Monthly Resource Report'!"&amp;'Reid Validation'!H$482631&amp;":"&amp;'Reid Validation'!H$482632),'Reid Validation'!H$482633,FALSE))</f>
        <v>0</v>
      </c>
      <c r="I178" s="317">
        <f ca="1">+IF(ISERROR(HLOOKUP($B178,INDIRECT("'Monthly Resource Report'!"&amp;'Reid Validation'!I$482631&amp;":"&amp;'Reid Validation'!I$482632),'Reid Validation'!I$482633,FALSE)),0,HLOOKUP($B178,INDIRECT("'Monthly Resource Report'!"&amp;'Reid Validation'!I$482631&amp;":"&amp;'Reid Validation'!I$482632),'Reid Validation'!I$482633,FALSE))</f>
        <v>0.29665725630943784</v>
      </c>
      <c r="J178" s="318">
        <f ca="1">+IF(ISERROR(HLOOKUP($B178,INDIRECT("'Monthly Resource Report'!"&amp;'Reid Validation'!J$482631&amp;":"&amp;'Reid Validation'!J$482632),'Reid Validation'!J$482633,FALSE)),0,HLOOKUP($B178,INDIRECT("'Monthly Resource Report'!"&amp;'Reid Validation'!J$482631&amp;":"&amp;'Reid Validation'!J$482632),'Reid Validation'!J$482633,FALSE))</f>
        <v>6.8085271939870975E-2</v>
      </c>
      <c r="L178" s="301">
        <v>46600</v>
      </c>
      <c r="M178" s="294">
        <v>58</v>
      </c>
      <c r="N178" s="297">
        <v>0</v>
      </c>
      <c r="O178" s="299">
        <v>0.7</v>
      </c>
      <c r="P178" s="295">
        <v>0.06</v>
      </c>
      <c r="Q178" s="294">
        <f ca="1">+IF(ISERROR(HLOOKUP($B178,INDIRECT("'Monthly Resource Report'!"&amp;'Reid Validation'!Q$482631&amp;":"&amp;'Reid Validation'!Q$482632),'Reid Validation'!Q$482633,FALSE)),0,HLOOKUP($B178,INDIRECT("'Monthly Resource Report'!"&amp;'Reid Validation'!Q$482631&amp;":"&amp;'Reid Validation'!Q$482632),'Reid Validation'!Q$482633,FALSE))</f>
        <v>58</v>
      </c>
      <c r="R178" s="297">
        <f ca="1">+IF(ISERROR(HLOOKUP($B178,INDIRECT("'Monthly Resource Report'!"&amp;'Reid Validation'!R$482631&amp;":"&amp;'Reid Validation'!R$482632),'Reid Validation'!R$482633,FALSE)),0,HLOOKUP($B178,INDIRECT("'Monthly Resource Report'!"&amp;'Reid Validation'!R$482631&amp;":"&amp;'Reid Validation'!R$482632),'Reid Validation'!R$482633,FALSE))</f>
        <v>0</v>
      </c>
      <c r="S178" s="317">
        <f ca="1">+IF(ISERROR(HLOOKUP($B178,INDIRECT("'Monthly Resource Report'!"&amp;'Reid Validation'!S$482631&amp;":"&amp;'Reid Validation'!S$482632),'Reid Validation'!S$482633,FALSE)),0,HLOOKUP($B178,INDIRECT("'Monthly Resource Report'!"&amp;'Reid Validation'!S$482631&amp;":"&amp;'Reid Validation'!S$482632),'Reid Validation'!S$482633,FALSE))</f>
        <v>0.71834359967676475</v>
      </c>
      <c r="T178" s="318">
        <f ca="1">+IF(ISERROR(HLOOKUP($B178,INDIRECT("'Monthly Resource Report'!"&amp;'Reid Validation'!T$482631&amp;":"&amp;'Reid Validation'!T$482632),'Reid Validation'!T$482633,FALSE)),0,HLOOKUP($B178,INDIRECT("'Monthly Resource Report'!"&amp;'Reid Validation'!T$482631&amp;":"&amp;'Reid Validation'!T$482632),'Reid Validation'!T$482633,FALSE))</f>
        <v>6.0346548128988868E-2</v>
      </c>
    </row>
    <row r="179" spans="2:20" s="29" customFormat="1">
      <c r="B179" s="301">
        <v>46631</v>
      </c>
      <c r="C179" s="294">
        <v>45</v>
      </c>
      <c r="D179" s="297">
        <v>0</v>
      </c>
      <c r="E179" s="299">
        <v>0.3</v>
      </c>
      <c r="F179" s="295">
        <v>0.06</v>
      </c>
      <c r="G179" s="294">
        <f ca="1">+IF(ISERROR(HLOOKUP($B179,INDIRECT("'Monthly Resource Report'!"&amp;'Reid Validation'!G$482631&amp;":"&amp;'Reid Validation'!G$482632),'Reid Validation'!G$482633,FALSE)),0,HLOOKUP($B179,INDIRECT("'Monthly Resource Report'!"&amp;'Reid Validation'!G$482631&amp;":"&amp;'Reid Validation'!G$482632),'Reid Validation'!G$482633,FALSE))</f>
        <v>0</v>
      </c>
      <c r="H179" s="297">
        <f ca="1">+IF(ISERROR(HLOOKUP($B179,INDIRECT("'Monthly Resource Report'!"&amp;'Reid Validation'!H$482631&amp;":"&amp;'Reid Validation'!H$482632),'Reid Validation'!H$482633,FALSE)),0,HLOOKUP($B179,INDIRECT("'Monthly Resource Report'!"&amp;'Reid Validation'!H$482631&amp;":"&amp;'Reid Validation'!H$482632),'Reid Validation'!H$482633,FALSE))</f>
        <v>0</v>
      </c>
      <c r="I179" s="317">
        <f ca="1">+IF(ISERROR(HLOOKUP($B179,INDIRECT("'Monthly Resource Report'!"&amp;'Reid Validation'!I$482631&amp;":"&amp;'Reid Validation'!I$482632),'Reid Validation'!I$482633,FALSE)),0,HLOOKUP($B179,INDIRECT("'Monthly Resource Report'!"&amp;'Reid Validation'!I$482631&amp;":"&amp;'Reid Validation'!I$482632),'Reid Validation'!I$482633,FALSE))</f>
        <v>0</v>
      </c>
      <c r="J179" s="318">
        <f ca="1">+IF(ISERROR(HLOOKUP($B179,INDIRECT("'Monthly Resource Report'!"&amp;'Reid Validation'!J$482631&amp;":"&amp;'Reid Validation'!J$482632),'Reid Validation'!J$482633,FALSE)),0,HLOOKUP($B179,INDIRECT("'Monthly Resource Report'!"&amp;'Reid Validation'!J$482631&amp;":"&amp;'Reid Validation'!J$482632),'Reid Validation'!J$482633,FALSE))</f>
        <v>0</v>
      </c>
      <c r="L179" s="301">
        <v>46631</v>
      </c>
      <c r="M179" s="294">
        <v>58</v>
      </c>
      <c r="N179" s="297">
        <v>0</v>
      </c>
      <c r="O179" s="299">
        <v>0.7</v>
      </c>
      <c r="P179" s="295">
        <v>0.06</v>
      </c>
      <c r="Q179" s="294">
        <f ca="1">+IF(ISERROR(HLOOKUP($B179,INDIRECT("'Monthly Resource Report'!"&amp;'Reid Validation'!Q$482631&amp;":"&amp;'Reid Validation'!Q$482632),'Reid Validation'!Q$482633,FALSE)),0,HLOOKUP($B179,INDIRECT("'Monthly Resource Report'!"&amp;'Reid Validation'!Q$482631&amp;":"&amp;'Reid Validation'!Q$482632),'Reid Validation'!Q$482633,FALSE))</f>
        <v>58</v>
      </c>
      <c r="R179" s="297">
        <f ca="1">+IF(ISERROR(HLOOKUP($B179,INDIRECT("'Monthly Resource Report'!"&amp;'Reid Validation'!R$482631&amp;":"&amp;'Reid Validation'!R$482632),'Reid Validation'!R$482633,FALSE)),0,HLOOKUP($B179,INDIRECT("'Monthly Resource Report'!"&amp;'Reid Validation'!R$482631&amp;":"&amp;'Reid Validation'!R$482632),'Reid Validation'!R$482633,FALSE))</f>
        <v>0</v>
      </c>
      <c r="S179" s="317">
        <f ca="1">+IF(ISERROR(HLOOKUP($B179,INDIRECT("'Monthly Resource Report'!"&amp;'Reid Validation'!S$482631&amp;":"&amp;'Reid Validation'!S$482632),'Reid Validation'!S$482633,FALSE)),0,HLOOKUP($B179,INDIRECT("'Monthly Resource Report'!"&amp;'Reid Validation'!S$482631&amp;":"&amp;'Reid Validation'!S$482632),'Reid Validation'!S$482633,FALSE))</f>
        <v>0.71629928155960643</v>
      </c>
      <c r="T179" s="318">
        <f ca="1">+IF(ISERROR(HLOOKUP($B179,INDIRECT("'Monthly Resource Report'!"&amp;'Reid Validation'!T$482631&amp;":"&amp;'Reid Validation'!T$482632),'Reid Validation'!T$482633,FALSE)),0,HLOOKUP($B179,INDIRECT("'Monthly Resource Report'!"&amp;'Reid Validation'!T$482631&amp;":"&amp;'Reid Validation'!T$482632),'Reid Validation'!T$482633,FALSE))</f>
        <v>6.0442874159062902E-2</v>
      </c>
    </row>
    <row r="180" spans="2:20" s="29" customFormat="1">
      <c r="B180" s="301">
        <v>46661</v>
      </c>
      <c r="C180" s="294">
        <v>45</v>
      </c>
      <c r="D180" s="297">
        <v>0</v>
      </c>
      <c r="E180" s="299">
        <v>0.3</v>
      </c>
      <c r="F180" s="295">
        <v>0.06</v>
      </c>
      <c r="G180" s="294">
        <f ca="1">+IF(ISERROR(HLOOKUP($B180,INDIRECT("'Monthly Resource Report'!"&amp;'Reid Validation'!G$482631&amp;":"&amp;'Reid Validation'!G$482632),'Reid Validation'!G$482633,FALSE)),0,HLOOKUP($B180,INDIRECT("'Monthly Resource Report'!"&amp;'Reid Validation'!G$482631&amp;":"&amp;'Reid Validation'!G$482632),'Reid Validation'!G$482633,FALSE))</f>
        <v>0</v>
      </c>
      <c r="H180" s="297">
        <f ca="1">+IF(ISERROR(HLOOKUP($B180,INDIRECT("'Monthly Resource Report'!"&amp;'Reid Validation'!H$482631&amp;":"&amp;'Reid Validation'!H$482632),'Reid Validation'!H$482633,FALSE)),0,HLOOKUP($B180,INDIRECT("'Monthly Resource Report'!"&amp;'Reid Validation'!H$482631&amp;":"&amp;'Reid Validation'!H$482632),'Reid Validation'!H$482633,FALSE))</f>
        <v>0</v>
      </c>
      <c r="I180" s="317">
        <f ca="1">+IF(ISERROR(HLOOKUP($B180,INDIRECT("'Monthly Resource Report'!"&amp;'Reid Validation'!I$482631&amp;":"&amp;'Reid Validation'!I$482632),'Reid Validation'!I$482633,FALSE)),0,HLOOKUP($B180,INDIRECT("'Monthly Resource Report'!"&amp;'Reid Validation'!I$482631&amp;":"&amp;'Reid Validation'!I$482632),'Reid Validation'!I$482633,FALSE))</f>
        <v>0</v>
      </c>
      <c r="J180" s="318">
        <f ca="1">+IF(ISERROR(HLOOKUP($B180,INDIRECT("'Monthly Resource Report'!"&amp;'Reid Validation'!J$482631&amp;":"&amp;'Reid Validation'!J$482632),'Reid Validation'!J$482633,FALSE)),0,HLOOKUP($B180,INDIRECT("'Monthly Resource Report'!"&amp;'Reid Validation'!J$482631&amp;":"&amp;'Reid Validation'!J$482632),'Reid Validation'!J$482633,FALSE))</f>
        <v>0</v>
      </c>
      <c r="L180" s="301">
        <v>46661</v>
      </c>
      <c r="M180" s="294">
        <v>60</v>
      </c>
      <c r="N180" s="297">
        <v>0</v>
      </c>
      <c r="O180" s="299">
        <v>0.7</v>
      </c>
      <c r="P180" s="295">
        <v>0.06</v>
      </c>
      <c r="Q180" s="294">
        <f ca="1">+IF(ISERROR(HLOOKUP($B180,INDIRECT("'Monthly Resource Report'!"&amp;'Reid Validation'!Q$482631&amp;":"&amp;'Reid Validation'!Q$482632),'Reid Validation'!Q$482633,FALSE)),0,HLOOKUP($B180,INDIRECT("'Monthly Resource Report'!"&amp;'Reid Validation'!Q$482631&amp;":"&amp;'Reid Validation'!Q$482632),'Reid Validation'!Q$482633,FALSE))</f>
        <v>60</v>
      </c>
      <c r="R180" s="297">
        <f ca="1">+IF(ISERROR(HLOOKUP($B180,INDIRECT("'Monthly Resource Report'!"&amp;'Reid Validation'!R$482631&amp;":"&amp;'Reid Validation'!R$482632),'Reid Validation'!R$482633,FALSE)),0,HLOOKUP($B180,INDIRECT("'Monthly Resource Report'!"&amp;'Reid Validation'!R$482631&amp;":"&amp;'Reid Validation'!R$482632),'Reid Validation'!R$482633,FALSE))</f>
        <v>0</v>
      </c>
      <c r="S180" s="317">
        <f ca="1">+IF(ISERROR(HLOOKUP($B180,INDIRECT("'Monthly Resource Report'!"&amp;'Reid Validation'!S$482631&amp;":"&amp;'Reid Validation'!S$482632),'Reid Validation'!S$482633,FALSE)),0,HLOOKUP($B180,INDIRECT("'Monthly Resource Report'!"&amp;'Reid Validation'!S$482631&amp;":"&amp;'Reid Validation'!S$482632),'Reid Validation'!S$482633,FALSE))</f>
        <v>0.70054461927566569</v>
      </c>
      <c r="T180" s="318">
        <f ca="1">+IF(ISERROR(HLOOKUP($B180,INDIRECT("'Monthly Resource Report'!"&amp;'Reid Validation'!T$482631&amp;":"&amp;'Reid Validation'!T$482632),'Reid Validation'!T$482633,FALSE)),0,HLOOKUP($B180,INDIRECT("'Monthly Resource Report'!"&amp;'Reid Validation'!T$482631&amp;":"&amp;'Reid Validation'!T$482632),'Reid Validation'!T$482633,FALSE))</f>
        <v>6.1147193572515156E-2</v>
      </c>
    </row>
    <row r="181" spans="2:20" s="29" customFormat="1">
      <c r="B181" s="301">
        <v>46692</v>
      </c>
      <c r="C181" s="294">
        <v>45</v>
      </c>
      <c r="D181" s="297">
        <v>0</v>
      </c>
      <c r="E181" s="299">
        <v>0.3</v>
      </c>
      <c r="F181" s="295">
        <v>0.06</v>
      </c>
      <c r="G181" s="294">
        <f ca="1">+IF(ISERROR(HLOOKUP($B181,INDIRECT("'Monthly Resource Report'!"&amp;'Reid Validation'!G$482631&amp;":"&amp;'Reid Validation'!G$482632),'Reid Validation'!G$482633,FALSE)),0,HLOOKUP($B181,INDIRECT("'Monthly Resource Report'!"&amp;'Reid Validation'!G$482631&amp;":"&amp;'Reid Validation'!G$482632),'Reid Validation'!G$482633,FALSE))</f>
        <v>0</v>
      </c>
      <c r="H181" s="297">
        <f ca="1">+IF(ISERROR(HLOOKUP($B181,INDIRECT("'Monthly Resource Report'!"&amp;'Reid Validation'!H$482631&amp;":"&amp;'Reid Validation'!H$482632),'Reid Validation'!H$482633,FALSE)),0,HLOOKUP($B181,INDIRECT("'Monthly Resource Report'!"&amp;'Reid Validation'!H$482631&amp;":"&amp;'Reid Validation'!H$482632),'Reid Validation'!H$482633,FALSE))</f>
        <v>0</v>
      </c>
      <c r="I181" s="317">
        <f ca="1">+IF(ISERROR(HLOOKUP($B181,INDIRECT("'Monthly Resource Report'!"&amp;'Reid Validation'!I$482631&amp;":"&amp;'Reid Validation'!I$482632),'Reid Validation'!I$482633,FALSE)),0,HLOOKUP($B181,INDIRECT("'Monthly Resource Report'!"&amp;'Reid Validation'!I$482631&amp;":"&amp;'Reid Validation'!I$482632),'Reid Validation'!I$482633,FALSE))</f>
        <v>0</v>
      </c>
      <c r="J181" s="318">
        <f ca="1">+IF(ISERROR(HLOOKUP($B181,INDIRECT("'Monthly Resource Report'!"&amp;'Reid Validation'!J$482631&amp;":"&amp;'Reid Validation'!J$482632),'Reid Validation'!J$482633,FALSE)),0,HLOOKUP($B181,INDIRECT("'Monthly Resource Report'!"&amp;'Reid Validation'!J$482631&amp;":"&amp;'Reid Validation'!J$482632),'Reid Validation'!J$482633,FALSE))</f>
        <v>0</v>
      </c>
      <c r="L181" s="301">
        <v>46692</v>
      </c>
      <c r="M181" s="294">
        <v>60</v>
      </c>
      <c r="N181" s="297">
        <v>0</v>
      </c>
      <c r="O181" s="299">
        <v>0.7</v>
      </c>
      <c r="P181" s="295">
        <v>0.06</v>
      </c>
      <c r="Q181" s="294">
        <f ca="1">+IF(ISERROR(HLOOKUP($B181,INDIRECT("'Monthly Resource Report'!"&amp;'Reid Validation'!Q$482631&amp;":"&amp;'Reid Validation'!Q$482632),'Reid Validation'!Q$482633,FALSE)),0,HLOOKUP($B181,INDIRECT("'Monthly Resource Report'!"&amp;'Reid Validation'!Q$482631&amp;":"&amp;'Reid Validation'!Q$482632),'Reid Validation'!Q$482633,FALSE))</f>
        <v>60</v>
      </c>
      <c r="R181" s="297">
        <f ca="1">+IF(ISERROR(HLOOKUP($B181,INDIRECT("'Monthly Resource Report'!"&amp;'Reid Validation'!R$482631&amp;":"&amp;'Reid Validation'!R$482632),'Reid Validation'!R$482633,FALSE)),0,HLOOKUP($B181,INDIRECT("'Monthly Resource Report'!"&amp;'Reid Validation'!R$482631&amp;":"&amp;'Reid Validation'!R$482632),'Reid Validation'!R$482633,FALSE))</f>
        <v>0</v>
      </c>
      <c r="S181" s="317">
        <f ca="1">+IF(ISERROR(HLOOKUP($B181,INDIRECT("'Monthly Resource Report'!"&amp;'Reid Validation'!S$482631&amp;":"&amp;'Reid Validation'!S$482632),'Reid Validation'!S$482633,FALSE)),0,HLOOKUP($B181,INDIRECT("'Monthly Resource Report'!"&amp;'Reid Validation'!S$482631&amp;":"&amp;'Reid Validation'!S$482632),'Reid Validation'!S$482633,FALSE))</f>
        <v>0.70292803107236312</v>
      </c>
      <c r="T181" s="318">
        <f ca="1">+IF(ISERROR(HLOOKUP($B181,INDIRECT("'Monthly Resource Report'!"&amp;'Reid Validation'!T$482631&amp;":"&amp;'Reid Validation'!T$482632),'Reid Validation'!T$482633,FALSE)),0,HLOOKUP($B181,INDIRECT("'Monthly Resource Report'!"&amp;'Reid Validation'!T$482631&amp;":"&amp;'Reid Validation'!T$482632),'Reid Validation'!T$482633,FALSE))</f>
        <v>6.1184180715068259E-2</v>
      </c>
    </row>
    <row r="182" spans="2:20" s="29" customFormat="1">
      <c r="B182" s="301">
        <v>46722</v>
      </c>
      <c r="C182" s="294">
        <v>45</v>
      </c>
      <c r="D182" s="297">
        <v>0</v>
      </c>
      <c r="E182" s="299">
        <v>0.3</v>
      </c>
      <c r="F182" s="295">
        <v>0.06</v>
      </c>
      <c r="G182" s="294">
        <f ca="1">+IF(ISERROR(HLOOKUP($B182,INDIRECT("'Monthly Resource Report'!"&amp;'Reid Validation'!G$482631&amp;":"&amp;'Reid Validation'!G$482632),'Reid Validation'!G$482633,FALSE)),0,HLOOKUP($B182,INDIRECT("'Monthly Resource Report'!"&amp;'Reid Validation'!G$482631&amp;":"&amp;'Reid Validation'!G$482632),'Reid Validation'!G$482633,FALSE))</f>
        <v>0</v>
      </c>
      <c r="H182" s="297">
        <f ca="1">+IF(ISERROR(HLOOKUP($B182,INDIRECT("'Monthly Resource Report'!"&amp;'Reid Validation'!H$482631&amp;":"&amp;'Reid Validation'!H$482632),'Reid Validation'!H$482633,FALSE)),0,HLOOKUP($B182,INDIRECT("'Monthly Resource Report'!"&amp;'Reid Validation'!H$482631&amp;":"&amp;'Reid Validation'!H$482632),'Reid Validation'!H$482633,FALSE))</f>
        <v>0</v>
      </c>
      <c r="I182" s="317">
        <f ca="1">+IF(ISERROR(HLOOKUP($B182,INDIRECT("'Monthly Resource Report'!"&amp;'Reid Validation'!I$482631&amp;":"&amp;'Reid Validation'!I$482632),'Reid Validation'!I$482633,FALSE)),0,HLOOKUP($B182,INDIRECT("'Monthly Resource Report'!"&amp;'Reid Validation'!I$482631&amp;":"&amp;'Reid Validation'!I$482632),'Reid Validation'!I$482633,FALSE))</f>
        <v>0</v>
      </c>
      <c r="J182" s="318">
        <f ca="1">+IF(ISERROR(HLOOKUP($B182,INDIRECT("'Monthly Resource Report'!"&amp;'Reid Validation'!J$482631&amp;":"&amp;'Reid Validation'!J$482632),'Reid Validation'!J$482633,FALSE)),0,HLOOKUP($B182,INDIRECT("'Monthly Resource Report'!"&amp;'Reid Validation'!J$482631&amp;":"&amp;'Reid Validation'!J$482632),'Reid Validation'!J$482633,FALSE))</f>
        <v>0</v>
      </c>
      <c r="L182" s="301">
        <v>46722</v>
      </c>
      <c r="M182" s="294">
        <v>65</v>
      </c>
      <c r="N182" s="297">
        <v>0</v>
      </c>
      <c r="O182" s="299">
        <v>0.7</v>
      </c>
      <c r="P182" s="295">
        <v>0.06</v>
      </c>
      <c r="Q182" s="294">
        <f ca="1">+IF(ISERROR(HLOOKUP($B182,INDIRECT("'Monthly Resource Report'!"&amp;'Reid Validation'!Q$482631&amp;":"&amp;'Reid Validation'!Q$482632),'Reid Validation'!Q$482633,FALSE)),0,HLOOKUP($B182,INDIRECT("'Monthly Resource Report'!"&amp;'Reid Validation'!Q$482631&amp;":"&amp;'Reid Validation'!Q$482632),'Reid Validation'!Q$482633,FALSE))</f>
        <v>65</v>
      </c>
      <c r="R182" s="297">
        <f ca="1">+IF(ISERROR(HLOOKUP($B182,INDIRECT("'Monthly Resource Report'!"&amp;'Reid Validation'!R$482631&amp;":"&amp;'Reid Validation'!R$482632),'Reid Validation'!R$482633,FALSE)),0,HLOOKUP($B182,INDIRECT("'Monthly Resource Report'!"&amp;'Reid Validation'!R$482631&amp;":"&amp;'Reid Validation'!R$482632),'Reid Validation'!R$482633,FALSE))</f>
        <v>0</v>
      </c>
      <c r="S182" s="317">
        <f ca="1">+IF(ISERROR(HLOOKUP($B182,INDIRECT("'Monthly Resource Report'!"&amp;'Reid Validation'!S$482631&amp;":"&amp;'Reid Validation'!S$482632),'Reid Validation'!S$482633,FALSE)),0,HLOOKUP($B182,INDIRECT("'Monthly Resource Report'!"&amp;'Reid Validation'!S$482631&amp;":"&amp;'Reid Validation'!S$482632),'Reid Validation'!S$482633,FALSE))</f>
        <v>0.70965458238006607</v>
      </c>
      <c r="T182" s="318">
        <f ca="1">+IF(ISERROR(HLOOKUP($B182,INDIRECT("'Monthly Resource Report'!"&amp;'Reid Validation'!T$482631&amp;":"&amp;'Reid Validation'!T$482632),'Reid Validation'!T$482633,FALSE)),0,HLOOKUP($B182,INDIRECT("'Monthly Resource Report'!"&amp;'Reid Validation'!T$482631&amp;":"&amp;'Reid Validation'!T$482632),'Reid Validation'!T$482633,FALSE))</f>
        <v>6.0817773550145282E-2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5" t="s">
        <v>221</v>
      </c>
      <c r="H240" s="686"/>
      <c r="I240" s="686"/>
      <c r="J240" s="687"/>
      <c r="Q240" s="685" t="s">
        <v>221</v>
      </c>
      <c r="R240" s="686"/>
      <c r="S240" s="686"/>
      <c r="T240" s="687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-1</v>
      </c>
      <c r="I242" s="309">
        <f t="shared" ref="I242:I273" ca="1" si="2">+IF(ISERROR(I3/E3-1),0,I3/E3-1)</f>
        <v>-1</v>
      </c>
      <c r="J242" s="310">
        <f t="shared" ref="J242:J273" ca="1" si="3">+IF(ISERROR(J3/F3-1),0,J3/F3-1)</f>
        <v>-1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0</v>
      </c>
      <c r="S242" s="309">
        <f t="shared" ref="S242:S305" ca="1" si="6">+IF(ISERROR(S3/O3-1),0,S3/O3-1)</f>
        <v>-1</v>
      </c>
      <c r="T242" s="310">
        <f t="shared" ref="T242:T305" ca="1" si="7">+IF(ISERROR(T3/P3-1),0,T3/P3-1)</f>
        <v>-1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-1</v>
      </c>
      <c r="I243" s="311">
        <f t="shared" ca="1" si="2"/>
        <v>-1</v>
      </c>
      <c r="J243" s="310">
        <f t="shared" ca="1" si="3"/>
        <v>-1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0</v>
      </c>
      <c r="S243" s="311">
        <f t="shared" ca="1" si="6"/>
        <v>-1</v>
      </c>
      <c r="T243" s="310">
        <f t="shared" ca="1" si="7"/>
        <v>-1</v>
      </c>
    </row>
    <row r="244" spans="6:20">
      <c r="F244" s="301">
        <f t="shared" si="8"/>
        <v>41334</v>
      </c>
      <c r="G244" s="308">
        <f t="shared" ca="1" si="0"/>
        <v>-1</v>
      </c>
      <c r="H244" s="311">
        <f t="shared" ca="1" si="1"/>
        <v>-1</v>
      </c>
      <c r="I244" s="311">
        <f t="shared" ca="1" si="2"/>
        <v>-1</v>
      </c>
      <c r="J244" s="310">
        <f t="shared" ca="1" si="3"/>
        <v>-1</v>
      </c>
      <c r="P244" s="301">
        <f t="shared" si="9"/>
        <v>41334</v>
      </c>
      <c r="Q244" s="308">
        <f t="shared" ca="1" si="4"/>
        <v>0</v>
      </c>
      <c r="R244" s="311">
        <f t="shared" ca="1" si="5"/>
        <v>0</v>
      </c>
      <c r="S244" s="311">
        <f t="shared" ca="1" si="6"/>
        <v>-1</v>
      </c>
      <c r="T244" s="310">
        <f t="shared" ca="1" si="7"/>
        <v>-1</v>
      </c>
    </row>
    <row r="245" spans="6:20">
      <c r="F245" s="301">
        <f t="shared" si="8"/>
        <v>41365</v>
      </c>
      <c r="G245" s="308">
        <f t="shared" ca="1" si="0"/>
        <v>-1</v>
      </c>
      <c r="H245" s="311">
        <f t="shared" ca="1" si="1"/>
        <v>-1</v>
      </c>
      <c r="I245" s="311">
        <f t="shared" ca="1" si="2"/>
        <v>-1</v>
      </c>
      <c r="J245" s="310">
        <f t="shared" ca="1" si="3"/>
        <v>-1</v>
      </c>
      <c r="P245" s="301">
        <f t="shared" si="9"/>
        <v>41365</v>
      </c>
      <c r="Q245" s="308">
        <f t="shared" ca="1" si="4"/>
        <v>0</v>
      </c>
      <c r="R245" s="311">
        <f t="shared" ca="1" si="5"/>
        <v>0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-1</v>
      </c>
      <c r="H246" s="311">
        <f t="shared" ca="1" si="1"/>
        <v>-1</v>
      </c>
      <c r="I246" s="311">
        <f t="shared" ca="1" si="2"/>
        <v>-1</v>
      </c>
      <c r="J246" s="310">
        <f t="shared" ca="1" si="3"/>
        <v>-1</v>
      </c>
      <c r="P246" s="301">
        <f t="shared" si="9"/>
        <v>41395</v>
      </c>
      <c r="Q246" s="308">
        <f t="shared" ca="1" si="4"/>
        <v>0</v>
      </c>
      <c r="R246" s="311">
        <f t="shared" ca="1" si="5"/>
        <v>0</v>
      </c>
      <c r="S246" s="311">
        <f t="shared" ca="1" si="6"/>
        <v>-1</v>
      </c>
      <c r="T246" s="310">
        <f t="shared" ca="1" si="7"/>
        <v>-1</v>
      </c>
    </row>
    <row r="247" spans="6:20">
      <c r="F247" s="301">
        <f t="shared" si="8"/>
        <v>41426</v>
      </c>
      <c r="G247" s="308">
        <f t="shared" ca="1" si="0"/>
        <v>-1</v>
      </c>
      <c r="H247" s="311">
        <f t="shared" ca="1" si="1"/>
        <v>-1</v>
      </c>
      <c r="I247" s="311">
        <f t="shared" ca="1" si="2"/>
        <v>-1</v>
      </c>
      <c r="J247" s="310">
        <f t="shared" ca="1" si="3"/>
        <v>-1</v>
      </c>
      <c r="P247" s="301">
        <f t="shared" si="9"/>
        <v>41426</v>
      </c>
      <c r="Q247" s="308">
        <f t="shared" ca="1" si="4"/>
        <v>0</v>
      </c>
      <c r="R247" s="311">
        <f t="shared" ca="1" si="5"/>
        <v>0</v>
      </c>
      <c r="S247" s="311">
        <f t="shared" ca="1" si="6"/>
        <v>-1</v>
      </c>
      <c r="T247" s="310">
        <f t="shared" ca="1" si="7"/>
        <v>-1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0</v>
      </c>
      <c r="I248" s="311">
        <f t="shared" ca="1" si="2"/>
        <v>-1.9212969735284968E-2</v>
      </c>
      <c r="J248" s="310">
        <f t="shared" ca="1" si="3"/>
        <v>2.5876178548132511E-2</v>
      </c>
      <c r="P248" s="301">
        <f t="shared" si="9"/>
        <v>41456</v>
      </c>
      <c r="Q248" s="308">
        <f t="shared" ca="1" si="4"/>
        <v>0</v>
      </c>
      <c r="R248" s="311">
        <f t="shared" ca="1" si="5"/>
        <v>0</v>
      </c>
      <c r="S248" s="311">
        <f t="shared" ca="1" si="6"/>
        <v>2.6299915981573774E-2</v>
      </c>
      <c r="T248" s="310">
        <f t="shared" ca="1" si="7"/>
        <v>7.467829673868609E-3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-1</v>
      </c>
      <c r="I249" s="311">
        <f t="shared" ca="1" si="2"/>
        <v>-1</v>
      </c>
      <c r="J249" s="310">
        <f t="shared" ca="1" si="3"/>
        <v>-1</v>
      </c>
      <c r="P249" s="301">
        <f t="shared" si="9"/>
        <v>41487</v>
      </c>
      <c r="Q249" s="308">
        <f t="shared" ca="1" si="4"/>
        <v>0</v>
      </c>
      <c r="R249" s="311">
        <f t="shared" ca="1" si="5"/>
        <v>0</v>
      </c>
      <c r="S249" s="311">
        <f t="shared" ca="1" si="6"/>
        <v>-1</v>
      </c>
      <c r="T249" s="310">
        <f t="shared" ca="1" si="7"/>
        <v>-1</v>
      </c>
    </row>
    <row r="250" spans="6:20">
      <c r="F250" s="301">
        <f t="shared" si="8"/>
        <v>41518</v>
      </c>
      <c r="G250" s="308">
        <f t="shared" ca="1" si="0"/>
        <v>-1</v>
      </c>
      <c r="H250" s="311">
        <f t="shared" ca="1" si="1"/>
        <v>-1</v>
      </c>
      <c r="I250" s="311">
        <f t="shared" ca="1" si="2"/>
        <v>-1</v>
      </c>
      <c r="J250" s="310">
        <f t="shared" ca="1" si="3"/>
        <v>-1</v>
      </c>
      <c r="P250" s="301">
        <f t="shared" si="9"/>
        <v>41518</v>
      </c>
      <c r="Q250" s="308">
        <f t="shared" ca="1" si="4"/>
        <v>0</v>
      </c>
      <c r="R250" s="311">
        <f t="shared" ca="1" si="5"/>
        <v>0</v>
      </c>
      <c r="S250" s="311">
        <f t="shared" ca="1" si="6"/>
        <v>-1</v>
      </c>
      <c r="T250" s="310">
        <f t="shared" ca="1" si="7"/>
        <v>-1</v>
      </c>
    </row>
    <row r="251" spans="6:20">
      <c r="F251" s="301">
        <f t="shared" si="8"/>
        <v>41548</v>
      </c>
      <c r="G251" s="308">
        <f t="shared" ca="1" si="0"/>
        <v>-1</v>
      </c>
      <c r="H251" s="311">
        <f t="shared" ca="1" si="1"/>
        <v>-1</v>
      </c>
      <c r="I251" s="311">
        <f t="shared" ca="1" si="2"/>
        <v>-1</v>
      </c>
      <c r="J251" s="310">
        <f t="shared" ca="1" si="3"/>
        <v>-1</v>
      </c>
      <c r="P251" s="301">
        <f t="shared" si="9"/>
        <v>41548</v>
      </c>
      <c r="Q251" s="308">
        <f t="shared" ca="1" si="4"/>
        <v>0</v>
      </c>
      <c r="R251" s="311">
        <f t="shared" ca="1" si="5"/>
        <v>0</v>
      </c>
      <c r="S251" s="311">
        <f t="shared" ca="1" si="6"/>
        <v>-1</v>
      </c>
      <c r="T251" s="310">
        <f t="shared" ca="1" si="7"/>
        <v>-1</v>
      </c>
    </row>
    <row r="252" spans="6:20">
      <c r="F252" s="301">
        <f t="shared" si="8"/>
        <v>41579</v>
      </c>
      <c r="G252" s="308">
        <f t="shared" ca="1" si="0"/>
        <v>-1</v>
      </c>
      <c r="H252" s="311">
        <f t="shared" ca="1" si="1"/>
        <v>-1</v>
      </c>
      <c r="I252" s="311">
        <f t="shared" ca="1" si="2"/>
        <v>-1</v>
      </c>
      <c r="J252" s="310">
        <f t="shared" ca="1" si="3"/>
        <v>-1</v>
      </c>
      <c r="P252" s="301">
        <f t="shared" si="9"/>
        <v>41579</v>
      </c>
      <c r="Q252" s="308">
        <f t="shared" ca="1" si="4"/>
        <v>0</v>
      </c>
      <c r="R252" s="311">
        <f t="shared" ca="1" si="5"/>
        <v>0</v>
      </c>
      <c r="S252" s="311">
        <f t="shared" ca="1" si="6"/>
        <v>-1</v>
      </c>
      <c r="T252" s="310">
        <f t="shared" ca="1" si="7"/>
        <v>-1</v>
      </c>
    </row>
    <row r="253" spans="6:20">
      <c r="F253" s="301">
        <f t="shared" si="8"/>
        <v>41609</v>
      </c>
      <c r="G253" s="308">
        <f t="shared" ca="1" si="0"/>
        <v>-1</v>
      </c>
      <c r="H253" s="311">
        <f t="shared" ca="1" si="1"/>
        <v>-1</v>
      </c>
      <c r="I253" s="311">
        <f t="shared" ca="1" si="2"/>
        <v>-1</v>
      </c>
      <c r="J253" s="310">
        <f t="shared" ca="1" si="3"/>
        <v>-1</v>
      </c>
      <c r="P253" s="301">
        <f t="shared" si="9"/>
        <v>41609</v>
      </c>
      <c r="Q253" s="308">
        <f t="shared" ca="1" si="4"/>
        <v>0</v>
      </c>
      <c r="R253" s="311">
        <f t="shared" ca="1" si="5"/>
        <v>0</v>
      </c>
      <c r="S253" s="311">
        <f t="shared" ca="1" si="6"/>
        <v>-1</v>
      </c>
      <c r="T253" s="310">
        <f t="shared" ca="1" si="7"/>
        <v>-1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0</v>
      </c>
      <c r="I254" s="311">
        <f t="shared" ca="1" si="2"/>
        <v>-1</v>
      </c>
      <c r="J254" s="310">
        <f t="shared" ca="1" si="3"/>
        <v>-1</v>
      </c>
      <c r="P254" s="301">
        <f t="shared" si="9"/>
        <v>41640</v>
      </c>
      <c r="Q254" s="308">
        <f t="shared" ca="1" si="4"/>
        <v>0</v>
      </c>
      <c r="R254" s="311">
        <f t="shared" ca="1" si="5"/>
        <v>0</v>
      </c>
      <c r="S254" s="311">
        <f t="shared" ca="1" si="6"/>
        <v>-1</v>
      </c>
      <c r="T254" s="310">
        <f t="shared" ca="1" si="7"/>
        <v>-1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0</v>
      </c>
      <c r="I255" s="311">
        <f t="shared" ca="1" si="2"/>
        <v>-1</v>
      </c>
      <c r="J255" s="310">
        <f t="shared" ca="1" si="3"/>
        <v>-1</v>
      </c>
      <c r="P255" s="301">
        <f t="shared" si="9"/>
        <v>41671</v>
      </c>
      <c r="Q255" s="308">
        <f t="shared" ca="1" si="4"/>
        <v>0</v>
      </c>
      <c r="R255" s="311">
        <f t="shared" ca="1" si="5"/>
        <v>0</v>
      </c>
      <c r="S255" s="311">
        <f t="shared" ca="1" si="6"/>
        <v>-1</v>
      </c>
      <c r="T255" s="310">
        <f t="shared" ca="1" si="7"/>
        <v>-1</v>
      </c>
    </row>
    <row r="256" spans="6:20">
      <c r="F256" s="301">
        <f t="shared" si="8"/>
        <v>41699</v>
      </c>
      <c r="G256" s="308">
        <f t="shared" ca="1" si="0"/>
        <v>-1</v>
      </c>
      <c r="H256" s="311">
        <f t="shared" ca="1" si="1"/>
        <v>0</v>
      </c>
      <c r="I256" s="311">
        <f t="shared" ca="1" si="2"/>
        <v>-1</v>
      </c>
      <c r="J256" s="310">
        <f t="shared" ca="1" si="3"/>
        <v>-1</v>
      </c>
      <c r="P256" s="301">
        <f t="shared" si="9"/>
        <v>41699</v>
      </c>
      <c r="Q256" s="308">
        <f t="shared" ca="1" si="4"/>
        <v>0</v>
      </c>
      <c r="R256" s="311">
        <f t="shared" ca="1" si="5"/>
        <v>0</v>
      </c>
      <c r="S256" s="311">
        <f t="shared" ca="1" si="6"/>
        <v>-1</v>
      </c>
      <c r="T256" s="310">
        <f t="shared" ca="1" si="7"/>
        <v>-1</v>
      </c>
    </row>
    <row r="257" spans="6:20">
      <c r="F257" s="301">
        <f t="shared" si="8"/>
        <v>41730</v>
      </c>
      <c r="G257" s="308">
        <f t="shared" ca="1" si="0"/>
        <v>-1</v>
      </c>
      <c r="H257" s="311">
        <f t="shared" ca="1" si="1"/>
        <v>0</v>
      </c>
      <c r="I257" s="311">
        <f t="shared" ca="1" si="2"/>
        <v>-1</v>
      </c>
      <c r="J257" s="310">
        <f t="shared" ca="1" si="3"/>
        <v>-1</v>
      </c>
      <c r="P257" s="301">
        <f t="shared" si="9"/>
        <v>41730</v>
      </c>
      <c r="Q257" s="308">
        <f t="shared" ca="1" si="4"/>
        <v>0</v>
      </c>
      <c r="R257" s="311">
        <f t="shared" ca="1" si="5"/>
        <v>0</v>
      </c>
      <c r="S257" s="311">
        <f t="shared" ca="1" si="6"/>
        <v>-1</v>
      </c>
      <c r="T257" s="310">
        <f t="shared" ca="1" si="7"/>
        <v>-1</v>
      </c>
    </row>
    <row r="258" spans="6:20">
      <c r="F258" s="301">
        <f t="shared" si="8"/>
        <v>41760</v>
      </c>
      <c r="G258" s="308">
        <f t="shared" ca="1" si="0"/>
        <v>-1</v>
      </c>
      <c r="H258" s="311">
        <f t="shared" ca="1" si="1"/>
        <v>0</v>
      </c>
      <c r="I258" s="311">
        <f t="shared" ca="1" si="2"/>
        <v>-1</v>
      </c>
      <c r="J258" s="310">
        <f t="shared" ca="1" si="3"/>
        <v>-1</v>
      </c>
      <c r="P258" s="301">
        <f t="shared" si="9"/>
        <v>41760</v>
      </c>
      <c r="Q258" s="308">
        <f t="shared" ca="1" si="4"/>
        <v>0</v>
      </c>
      <c r="R258" s="311">
        <f t="shared" ca="1" si="5"/>
        <v>0</v>
      </c>
      <c r="S258" s="311">
        <f t="shared" ca="1" si="6"/>
        <v>-1</v>
      </c>
      <c r="T258" s="310">
        <f t="shared" ca="1" si="7"/>
        <v>-1</v>
      </c>
    </row>
    <row r="259" spans="6:20">
      <c r="F259" s="301">
        <f t="shared" si="8"/>
        <v>41791</v>
      </c>
      <c r="G259" s="308">
        <f t="shared" ca="1" si="0"/>
        <v>-1</v>
      </c>
      <c r="H259" s="311">
        <f t="shared" ca="1" si="1"/>
        <v>0</v>
      </c>
      <c r="I259" s="311">
        <f t="shared" ca="1" si="2"/>
        <v>-1</v>
      </c>
      <c r="J259" s="310">
        <f t="shared" ca="1" si="3"/>
        <v>-1</v>
      </c>
      <c r="P259" s="301">
        <f t="shared" si="9"/>
        <v>41791</v>
      </c>
      <c r="Q259" s="308">
        <f t="shared" ca="1" si="4"/>
        <v>0</v>
      </c>
      <c r="R259" s="311">
        <f t="shared" ca="1" si="5"/>
        <v>0</v>
      </c>
      <c r="S259" s="311">
        <f t="shared" ca="1" si="6"/>
        <v>-1</v>
      </c>
      <c r="T259" s="310">
        <f t="shared" ca="1" si="7"/>
        <v>-1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0</v>
      </c>
      <c r="I260" s="311">
        <f t="shared" ca="1" si="2"/>
        <v>-1</v>
      </c>
      <c r="J260" s="310">
        <f t="shared" ca="1" si="3"/>
        <v>-1</v>
      </c>
      <c r="P260" s="301">
        <f t="shared" si="9"/>
        <v>41821</v>
      </c>
      <c r="Q260" s="308">
        <f t="shared" ca="1" si="4"/>
        <v>0</v>
      </c>
      <c r="R260" s="311">
        <f t="shared" ca="1" si="5"/>
        <v>0</v>
      </c>
      <c r="S260" s="311">
        <f t="shared" ca="1" si="6"/>
        <v>-1</v>
      </c>
      <c r="T260" s="310">
        <f t="shared" ca="1" si="7"/>
        <v>-1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0</v>
      </c>
      <c r="I261" s="311">
        <f t="shared" ca="1" si="2"/>
        <v>-1</v>
      </c>
      <c r="J261" s="310">
        <f t="shared" ca="1" si="3"/>
        <v>-1</v>
      </c>
      <c r="P261" s="301">
        <f t="shared" si="9"/>
        <v>41852</v>
      </c>
      <c r="Q261" s="308">
        <f t="shared" ca="1" si="4"/>
        <v>0</v>
      </c>
      <c r="R261" s="311">
        <f t="shared" ca="1" si="5"/>
        <v>0</v>
      </c>
      <c r="S261" s="311">
        <f t="shared" ca="1" si="6"/>
        <v>-1</v>
      </c>
      <c r="T261" s="310">
        <f t="shared" ca="1" si="7"/>
        <v>-1</v>
      </c>
    </row>
    <row r="262" spans="6:20">
      <c r="F262" s="301">
        <f t="shared" si="8"/>
        <v>41883</v>
      </c>
      <c r="G262" s="308">
        <f t="shared" ca="1" si="0"/>
        <v>-1</v>
      </c>
      <c r="H262" s="311">
        <f t="shared" ca="1" si="1"/>
        <v>0</v>
      </c>
      <c r="I262" s="311">
        <f t="shared" ca="1" si="2"/>
        <v>-1</v>
      </c>
      <c r="J262" s="310">
        <f t="shared" ca="1" si="3"/>
        <v>-1</v>
      </c>
      <c r="P262" s="301">
        <f t="shared" si="9"/>
        <v>41883</v>
      </c>
      <c r="Q262" s="308">
        <f t="shared" ca="1" si="4"/>
        <v>0</v>
      </c>
      <c r="R262" s="311">
        <f t="shared" ca="1" si="5"/>
        <v>0</v>
      </c>
      <c r="S262" s="311">
        <f t="shared" ca="1" si="6"/>
        <v>-1</v>
      </c>
      <c r="T262" s="310">
        <f t="shared" ca="1" si="7"/>
        <v>-1</v>
      </c>
    </row>
    <row r="263" spans="6:20">
      <c r="F263" s="301">
        <f t="shared" si="8"/>
        <v>41913</v>
      </c>
      <c r="G263" s="308">
        <f t="shared" ca="1" si="0"/>
        <v>-1</v>
      </c>
      <c r="H263" s="311">
        <f t="shared" ca="1" si="1"/>
        <v>0</v>
      </c>
      <c r="I263" s="311">
        <f t="shared" ca="1" si="2"/>
        <v>-1</v>
      </c>
      <c r="J263" s="310">
        <f t="shared" ca="1" si="3"/>
        <v>-1</v>
      </c>
      <c r="P263" s="301">
        <f t="shared" si="9"/>
        <v>41913</v>
      </c>
      <c r="Q263" s="308">
        <f t="shared" ca="1" si="4"/>
        <v>0</v>
      </c>
      <c r="R263" s="311">
        <f t="shared" ca="1" si="5"/>
        <v>0</v>
      </c>
      <c r="S263" s="311">
        <f t="shared" ca="1" si="6"/>
        <v>-1</v>
      </c>
      <c r="T263" s="310">
        <f t="shared" ca="1" si="7"/>
        <v>-1</v>
      </c>
    </row>
    <row r="264" spans="6:20">
      <c r="F264" s="301">
        <f t="shared" si="8"/>
        <v>41944</v>
      </c>
      <c r="G264" s="308">
        <f t="shared" ca="1" si="0"/>
        <v>-1</v>
      </c>
      <c r="H264" s="311">
        <f t="shared" ca="1" si="1"/>
        <v>0</v>
      </c>
      <c r="I264" s="311">
        <f t="shared" ca="1" si="2"/>
        <v>-1</v>
      </c>
      <c r="J264" s="310">
        <f t="shared" ca="1" si="3"/>
        <v>-1</v>
      </c>
      <c r="P264" s="301">
        <f t="shared" si="9"/>
        <v>41944</v>
      </c>
      <c r="Q264" s="308">
        <f t="shared" ca="1" si="4"/>
        <v>0</v>
      </c>
      <c r="R264" s="311">
        <f t="shared" ca="1" si="5"/>
        <v>0</v>
      </c>
      <c r="S264" s="311">
        <f t="shared" ca="1" si="6"/>
        <v>-1</v>
      </c>
      <c r="T264" s="310">
        <f t="shared" ca="1" si="7"/>
        <v>-1</v>
      </c>
    </row>
    <row r="265" spans="6:20">
      <c r="F265" s="301">
        <f t="shared" si="8"/>
        <v>41974</v>
      </c>
      <c r="G265" s="308">
        <f t="shared" ca="1" si="0"/>
        <v>-1</v>
      </c>
      <c r="H265" s="311">
        <f t="shared" ca="1" si="1"/>
        <v>0</v>
      </c>
      <c r="I265" s="311">
        <f t="shared" ca="1" si="2"/>
        <v>-1</v>
      </c>
      <c r="J265" s="310">
        <f t="shared" ca="1" si="3"/>
        <v>-1</v>
      </c>
      <c r="P265" s="301">
        <f t="shared" si="9"/>
        <v>41974</v>
      </c>
      <c r="Q265" s="308">
        <f t="shared" ca="1" si="4"/>
        <v>0</v>
      </c>
      <c r="R265" s="311">
        <f t="shared" ca="1" si="5"/>
        <v>0</v>
      </c>
      <c r="S265" s="311">
        <f t="shared" ca="1" si="6"/>
        <v>-1</v>
      </c>
      <c r="T265" s="310">
        <f t="shared" ca="1" si="7"/>
        <v>-1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0</v>
      </c>
      <c r="I266" s="311">
        <f t="shared" ca="1" si="2"/>
        <v>-1</v>
      </c>
      <c r="J266" s="310">
        <f t="shared" ca="1" si="3"/>
        <v>-1</v>
      </c>
      <c r="P266" s="301">
        <f t="shared" si="9"/>
        <v>42005</v>
      </c>
      <c r="Q266" s="308">
        <f t="shared" ca="1" si="4"/>
        <v>0</v>
      </c>
      <c r="R266" s="311">
        <f t="shared" ca="1" si="5"/>
        <v>0</v>
      </c>
      <c r="S266" s="311">
        <f t="shared" ca="1" si="6"/>
        <v>-1</v>
      </c>
      <c r="T266" s="310">
        <f t="shared" ca="1" si="7"/>
        <v>-1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0</v>
      </c>
      <c r="I267" s="311">
        <f t="shared" ca="1" si="2"/>
        <v>-1</v>
      </c>
      <c r="J267" s="310">
        <f t="shared" ca="1" si="3"/>
        <v>-1</v>
      </c>
      <c r="P267" s="301">
        <f t="shared" si="9"/>
        <v>42036</v>
      </c>
      <c r="Q267" s="308">
        <f t="shared" ca="1" si="4"/>
        <v>0</v>
      </c>
      <c r="R267" s="311">
        <f t="shared" ca="1" si="5"/>
        <v>0</v>
      </c>
      <c r="S267" s="311">
        <f t="shared" ca="1" si="6"/>
        <v>-1</v>
      </c>
      <c r="T267" s="310">
        <f t="shared" ca="1" si="7"/>
        <v>-1</v>
      </c>
    </row>
    <row r="268" spans="6:20">
      <c r="F268" s="301">
        <f t="shared" si="8"/>
        <v>42064</v>
      </c>
      <c r="G268" s="308">
        <f t="shared" ca="1" si="0"/>
        <v>-1</v>
      </c>
      <c r="H268" s="311">
        <f t="shared" ca="1" si="1"/>
        <v>0</v>
      </c>
      <c r="I268" s="311">
        <f t="shared" ca="1" si="2"/>
        <v>-1</v>
      </c>
      <c r="J268" s="310">
        <f t="shared" ca="1" si="3"/>
        <v>-1</v>
      </c>
      <c r="P268" s="301">
        <f t="shared" si="9"/>
        <v>42064</v>
      </c>
      <c r="Q268" s="308">
        <f t="shared" ca="1" si="4"/>
        <v>0</v>
      </c>
      <c r="R268" s="311">
        <f t="shared" ca="1" si="5"/>
        <v>0</v>
      </c>
      <c r="S268" s="311">
        <f t="shared" ca="1" si="6"/>
        <v>-1</v>
      </c>
      <c r="T268" s="310">
        <f t="shared" ca="1" si="7"/>
        <v>-1</v>
      </c>
    </row>
    <row r="269" spans="6:20">
      <c r="F269" s="301">
        <f t="shared" si="8"/>
        <v>42095</v>
      </c>
      <c r="G269" s="308">
        <f t="shared" ca="1" si="0"/>
        <v>-1</v>
      </c>
      <c r="H269" s="311">
        <f t="shared" ca="1" si="1"/>
        <v>0</v>
      </c>
      <c r="I269" s="311">
        <f t="shared" ca="1" si="2"/>
        <v>-1</v>
      </c>
      <c r="J269" s="310">
        <f t="shared" ca="1" si="3"/>
        <v>-1</v>
      </c>
      <c r="P269" s="301">
        <f t="shared" si="9"/>
        <v>42095</v>
      </c>
      <c r="Q269" s="308">
        <f t="shared" ca="1" si="4"/>
        <v>0</v>
      </c>
      <c r="R269" s="311">
        <f t="shared" ca="1" si="5"/>
        <v>0</v>
      </c>
      <c r="S269" s="311">
        <f t="shared" ca="1" si="6"/>
        <v>-1</v>
      </c>
      <c r="T269" s="310">
        <f t="shared" ca="1" si="7"/>
        <v>-1</v>
      </c>
    </row>
    <row r="270" spans="6:20">
      <c r="F270" s="301">
        <f t="shared" si="8"/>
        <v>42125</v>
      </c>
      <c r="G270" s="308">
        <f t="shared" ca="1" si="0"/>
        <v>-1</v>
      </c>
      <c r="H270" s="311">
        <f t="shared" ca="1" si="1"/>
        <v>0</v>
      </c>
      <c r="I270" s="311">
        <f t="shared" ca="1" si="2"/>
        <v>-1</v>
      </c>
      <c r="J270" s="310">
        <f t="shared" ca="1" si="3"/>
        <v>-1</v>
      </c>
      <c r="P270" s="301">
        <f t="shared" si="9"/>
        <v>42125</v>
      </c>
      <c r="Q270" s="308">
        <f t="shared" ca="1" si="4"/>
        <v>0</v>
      </c>
      <c r="R270" s="311">
        <f t="shared" ca="1" si="5"/>
        <v>0</v>
      </c>
      <c r="S270" s="311">
        <f t="shared" ca="1" si="6"/>
        <v>-1</v>
      </c>
      <c r="T270" s="310">
        <f t="shared" ca="1" si="7"/>
        <v>-1</v>
      </c>
    </row>
    <row r="271" spans="6:20">
      <c r="F271" s="301">
        <f t="shared" si="8"/>
        <v>42156</v>
      </c>
      <c r="G271" s="308">
        <f t="shared" ca="1" si="0"/>
        <v>-1</v>
      </c>
      <c r="H271" s="311">
        <f t="shared" ca="1" si="1"/>
        <v>0</v>
      </c>
      <c r="I271" s="311">
        <f t="shared" ca="1" si="2"/>
        <v>-1</v>
      </c>
      <c r="J271" s="310">
        <f t="shared" ca="1" si="3"/>
        <v>-1</v>
      </c>
      <c r="P271" s="301">
        <f t="shared" si="9"/>
        <v>42156</v>
      </c>
      <c r="Q271" s="308">
        <f t="shared" ca="1" si="4"/>
        <v>0</v>
      </c>
      <c r="R271" s="311">
        <f t="shared" ca="1" si="5"/>
        <v>0</v>
      </c>
      <c r="S271" s="311">
        <f t="shared" ca="1" si="6"/>
        <v>-1</v>
      </c>
      <c r="T271" s="310">
        <f t="shared" ca="1" si="7"/>
        <v>-1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0</v>
      </c>
      <c r="I272" s="311">
        <f t="shared" ca="1" si="2"/>
        <v>-1</v>
      </c>
      <c r="J272" s="310">
        <f t="shared" ca="1" si="3"/>
        <v>-1</v>
      </c>
      <c r="P272" s="301">
        <f t="shared" si="9"/>
        <v>42186</v>
      </c>
      <c r="Q272" s="308">
        <f t="shared" ca="1" si="4"/>
        <v>0</v>
      </c>
      <c r="R272" s="311">
        <f t="shared" ca="1" si="5"/>
        <v>0</v>
      </c>
      <c r="S272" s="311">
        <f t="shared" ca="1" si="6"/>
        <v>-1</v>
      </c>
      <c r="T272" s="310">
        <f t="shared" ca="1" si="7"/>
        <v>-1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0</v>
      </c>
      <c r="I273" s="311">
        <f t="shared" ca="1" si="2"/>
        <v>-1</v>
      </c>
      <c r="J273" s="310">
        <f t="shared" ca="1" si="3"/>
        <v>-1</v>
      </c>
      <c r="P273" s="301">
        <f t="shared" si="9"/>
        <v>42217</v>
      </c>
      <c r="Q273" s="308">
        <f t="shared" ca="1" si="4"/>
        <v>0</v>
      </c>
      <c r="R273" s="311">
        <f t="shared" ca="1" si="5"/>
        <v>0</v>
      </c>
      <c r="S273" s="311">
        <f t="shared" ca="1" si="6"/>
        <v>-1</v>
      </c>
      <c r="T273" s="310">
        <f t="shared" ca="1" si="7"/>
        <v>-1</v>
      </c>
    </row>
    <row r="274" spans="6:20">
      <c r="F274" s="301">
        <f t="shared" si="8"/>
        <v>42248</v>
      </c>
      <c r="G274" s="308">
        <f t="shared" ref="G274:G305" ca="1" si="10">+IF(ISERROR(G35/C35-1),0,G35/C35-1)</f>
        <v>-1</v>
      </c>
      <c r="H274" s="311">
        <f t="shared" ref="H274:H305" ca="1" si="11">+IF(ISERROR(H35/D35-1),0,H35/D35-1)</f>
        <v>0</v>
      </c>
      <c r="I274" s="311">
        <f t="shared" ref="I274:I305" ca="1" si="12">+IF(ISERROR(I35/E35-1),0,I35/E35-1)</f>
        <v>-1</v>
      </c>
      <c r="J274" s="310">
        <f t="shared" ref="J274:J305" ca="1" si="13">+IF(ISERROR(J35/F35-1),0,J35/F35-1)</f>
        <v>-1</v>
      </c>
      <c r="P274" s="301">
        <f t="shared" si="9"/>
        <v>42248</v>
      </c>
      <c r="Q274" s="308">
        <f t="shared" ca="1" si="4"/>
        <v>0</v>
      </c>
      <c r="R274" s="311">
        <f t="shared" ca="1" si="5"/>
        <v>0</v>
      </c>
      <c r="S274" s="311">
        <f t="shared" ca="1" si="6"/>
        <v>-1</v>
      </c>
      <c r="T274" s="310">
        <f t="shared" ca="1" si="7"/>
        <v>-1</v>
      </c>
    </row>
    <row r="275" spans="6:20">
      <c r="F275" s="301">
        <f t="shared" si="8"/>
        <v>42278</v>
      </c>
      <c r="G275" s="308">
        <f t="shared" ca="1" si="10"/>
        <v>-1</v>
      </c>
      <c r="H275" s="311">
        <f t="shared" ca="1" si="11"/>
        <v>0</v>
      </c>
      <c r="I275" s="311">
        <f t="shared" ca="1" si="12"/>
        <v>-1</v>
      </c>
      <c r="J275" s="310">
        <f t="shared" ca="1" si="13"/>
        <v>-1</v>
      </c>
      <c r="P275" s="301">
        <f t="shared" si="9"/>
        <v>42278</v>
      </c>
      <c r="Q275" s="308">
        <f t="shared" ca="1" si="4"/>
        <v>0</v>
      </c>
      <c r="R275" s="311">
        <f t="shared" ca="1" si="5"/>
        <v>0</v>
      </c>
      <c r="S275" s="311">
        <f t="shared" ca="1" si="6"/>
        <v>-1</v>
      </c>
      <c r="T275" s="310">
        <f t="shared" ca="1" si="7"/>
        <v>-1</v>
      </c>
    </row>
    <row r="276" spans="6:20">
      <c r="F276" s="301">
        <f t="shared" si="8"/>
        <v>42309</v>
      </c>
      <c r="G276" s="308">
        <f t="shared" ca="1" si="10"/>
        <v>-1</v>
      </c>
      <c r="H276" s="311">
        <f t="shared" ca="1" si="11"/>
        <v>0</v>
      </c>
      <c r="I276" s="311">
        <f t="shared" ca="1" si="12"/>
        <v>-1</v>
      </c>
      <c r="J276" s="310">
        <f t="shared" ca="1" si="13"/>
        <v>-1</v>
      </c>
      <c r="P276" s="301">
        <f t="shared" si="9"/>
        <v>42309</v>
      </c>
      <c r="Q276" s="308">
        <f t="shared" ca="1" si="4"/>
        <v>0</v>
      </c>
      <c r="R276" s="311">
        <f t="shared" ca="1" si="5"/>
        <v>0</v>
      </c>
      <c r="S276" s="311">
        <f t="shared" ca="1" si="6"/>
        <v>-1</v>
      </c>
      <c r="T276" s="310">
        <f t="shared" ca="1" si="7"/>
        <v>-1</v>
      </c>
    </row>
    <row r="277" spans="6:20">
      <c r="F277" s="301">
        <f t="shared" si="8"/>
        <v>42339</v>
      </c>
      <c r="G277" s="308">
        <f t="shared" ca="1" si="10"/>
        <v>-1</v>
      </c>
      <c r="H277" s="311">
        <f t="shared" ca="1" si="11"/>
        <v>0</v>
      </c>
      <c r="I277" s="311">
        <f t="shared" ca="1" si="12"/>
        <v>-1</v>
      </c>
      <c r="J277" s="310">
        <f t="shared" ca="1" si="13"/>
        <v>-1</v>
      </c>
      <c r="P277" s="301">
        <f t="shared" si="9"/>
        <v>42339</v>
      </c>
      <c r="Q277" s="308">
        <f t="shared" ca="1" si="4"/>
        <v>0</v>
      </c>
      <c r="R277" s="311">
        <f t="shared" ca="1" si="5"/>
        <v>0</v>
      </c>
      <c r="S277" s="311">
        <f t="shared" ca="1" si="6"/>
        <v>-1</v>
      </c>
      <c r="T277" s="310">
        <f t="shared" ca="1" si="7"/>
        <v>-1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0</v>
      </c>
      <c r="I278" s="311">
        <f t="shared" ca="1" si="12"/>
        <v>-1</v>
      </c>
      <c r="J278" s="310">
        <f t="shared" ca="1" si="13"/>
        <v>-1</v>
      </c>
      <c r="P278" s="301">
        <f t="shared" si="9"/>
        <v>42370</v>
      </c>
      <c r="Q278" s="308">
        <f t="shared" ca="1" si="4"/>
        <v>0</v>
      </c>
      <c r="R278" s="311">
        <f t="shared" ca="1" si="5"/>
        <v>0</v>
      </c>
      <c r="S278" s="311">
        <f t="shared" ca="1" si="6"/>
        <v>-1</v>
      </c>
      <c r="T278" s="310">
        <f t="shared" ca="1" si="7"/>
        <v>-1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0</v>
      </c>
      <c r="I279" s="311">
        <f t="shared" ca="1" si="12"/>
        <v>-1</v>
      </c>
      <c r="J279" s="310">
        <f t="shared" ca="1" si="13"/>
        <v>-1</v>
      </c>
      <c r="P279" s="301">
        <f t="shared" si="9"/>
        <v>42401</v>
      </c>
      <c r="Q279" s="308">
        <f t="shared" ca="1" si="4"/>
        <v>0</v>
      </c>
      <c r="R279" s="311">
        <f t="shared" ca="1" si="5"/>
        <v>0</v>
      </c>
      <c r="S279" s="311">
        <f t="shared" ca="1" si="6"/>
        <v>-1</v>
      </c>
      <c r="T279" s="310">
        <f t="shared" ca="1" si="7"/>
        <v>-1</v>
      </c>
    </row>
    <row r="280" spans="6:20">
      <c r="F280" s="301">
        <f t="shared" si="8"/>
        <v>42430</v>
      </c>
      <c r="G280" s="308">
        <f t="shared" ca="1" si="10"/>
        <v>-1</v>
      </c>
      <c r="H280" s="311">
        <f t="shared" ca="1" si="11"/>
        <v>0</v>
      </c>
      <c r="I280" s="311">
        <f t="shared" ca="1" si="12"/>
        <v>-1</v>
      </c>
      <c r="J280" s="310">
        <f t="shared" ca="1" si="13"/>
        <v>-1</v>
      </c>
      <c r="P280" s="301">
        <f t="shared" si="9"/>
        <v>42430</v>
      </c>
      <c r="Q280" s="308">
        <f t="shared" ca="1" si="4"/>
        <v>0</v>
      </c>
      <c r="R280" s="311">
        <f t="shared" ca="1" si="5"/>
        <v>0</v>
      </c>
      <c r="S280" s="311">
        <f t="shared" ca="1" si="6"/>
        <v>-1</v>
      </c>
      <c r="T280" s="310">
        <f t="shared" ca="1" si="7"/>
        <v>-1</v>
      </c>
    </row>
    <row r="281" spans="6:20">
      <c r="F281" s="301">
        <f t="shared" si="8"/>
        <v>42461</v>
      </c>
      <c r="G281" s="308">
        <f t="shared" ca="1" si="10"/>
        <v>-1</v>
      </c>
      <c r="H281" s="311">
        <f t="shared" ca="1" si="11"/>
        <v>0</v>
      </c>
      <c r="I281" s="311">
        <f t="shared" ca="1" si="12"/>
        <v>-1</v>
      </c>
      <c r="J281" s="310">
        <f t="shared" ca="1" si="13"/>
        <v>-1</v>
      </c>
      <c r="P281" s="301">
        <f t="shared" si="9"/>
        <v>42461</v>
      </c>
      <c r="Q281" s="308">
        <f t="shared" ca="1" si="4"/>
        <v>0</v>
      </c>
      <c r="R281" s="311">
        <f t="shared" ca="1" si="5"/>
        <v>0</v>
      </c>
      <c r="S281" s="311">
        <f t="shared" ca="1" si="6"/>
        <v>-1</v>
      </c>
      <c r="T281" s="310">
        <f t="shared" ca="1" si="7"/>
        <v>-1</v>
      </c>
    </row>
    <row r="282" spans="6:20">
      <c r="F282" s="301">
        <f t="shared" si="8"/>
        <v>42491</v>
      </c>
      <c r="G282" s="308">
        <f t="shared" ca="1" si="10"/>
        <v>-1</v>
      </c>
      <c r="H282" s="311">
        <f t="shared" ca="1" si="11"/>
        <v>0</v>
      </c>
      <c r="I282" s="311">
        <f t="shared" ca="1" si="12"/>
        <v>-1</v>
      </c>
      <c r="J282" s="310">
        <f t="shared" ca="1" si="13"/>
        <v>-1</v>
      </c>
      <c r="P282" s="301">
        <f t="shared" si="9"/>
        <v>42491</v>
      </c>
      <c r="Q282" s="308">
        <f t="shared" ca="1" si="4"/>
        <v>0</v>
      </c>
      <c r="R282" s="311">
        <f t="shared" ca="1" si="5"/>
        <v>0</v>
      </c>
      <c r="S282" s="311">
        <f t="shared" ca="1" si="6"/>
        <v>-1</v>
      </c>
      <c r="T282" s="310">
        <f t="shared" ca="1" si="7"/>
        <v>-1</v>
      </c>
    </row>
    <row r="283" spans="6:20">
      <c r="F283" s="301">
        <f t="shared" si="8"/>
        <v>42522</v>
      </c>
      <c r="G283" s="308">
        <f t="shared" ca="1" si="10"/>
        <v>-1</v>
      </c>
      <c r="H283" s="311">
        <f t="shared" ca="1" si="11"/>
        <v>0</v>
      </c>
      <c r="I283" s="311">
        <f t="shared" ca="1" si="12"/>
        <v>-1</v>
      </c>
      <c r="J283" s="310">
        <f t="shared" ca="1" si="13"/>
        <v>-1</v>
      </c>
      <c r="P283" s="301">
        <f t="shared" si="9"/>
        <v>42522</v>
      </c>
      <c r="Q283" s="308">
        <f t="shared" ca="1" si="4"/>
        <v>0</v>
      </c>
      <c r="R283" s="311">
        <f t="shared" ca="1" si="5"/>
        <v>0</v>
      </c>
      <c r="S283" s="311">
        <f t="shared" ca="1" si="6"/>
        <v>-1</v>
      </c>
      <c r="T283" s="310">
        <f t="shared" ca="1" si="7"/>
        <v>-1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0</v>
      </c>
      <c r="I284" s="311">
        <f t="shared" ca="1" si="12"/>
        <v>-1</v>
      </c>
      <c r="J284" s="310">
        <f t="shared" ca="1" si="13"/>
        <v>-1</v>
      </c>
      <c r="P284" s="301">
        <f t="shared" si="9"/>
        <v>42552</v>
      </c>
      <c r="Q284" s="308">
        <f t="shared" ca="1" si="4"/>
        <v>0</v>
      </c>
      <c r="R284" s="311">
        <f t="shared" ca="1" si="5"/>
        <v>0</v>
      </c>
      <c r="S284" s="311">
        <f t="shared" ca="1" si="6"/>
        <v>-1</v>
      </c>
      <c r="T284" s="310">
        <f t="shared" ca="1" si="7"/>
        <v>-1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0</v>
      </c>
      <c r="I285" s="311">
        <f t="shared" ca="1" si="12"/>
        <v>-1</v>
      </c>
      <c r="J285" s="310">
        <f t="shared" ca="1" si="13"/>
        <v>-1</v>
      </c>
      <c r="P285" s="301">
        <f t="shared" si="9"/>
        <v>42583</v>
      </c>
      <c r="Q285" s="308">
        <f t="shared" ca="1" si="4"/>
        <v>0</v>
      </c>
      <c r="R285" s="311">
        <f t="shared" ca="1" si="5"/>
        <v>0</v>
      </c>
      <c r="S285" s="311">
        <f t="shared" ca="1" si="6"/>
        <v>-1</v>
      </c>
      <c r="T285" s="310">
        <f t="shared" ca="1" si="7"/>
        <v>-1</v>
      </c>
    </row>
    <row r="286" spans="6:20">
      <c r="F286" s="301">
        <f t="shared" si="8"/>
        <v>42614</v>
      </c>
      <c r="G286" s="308">
        <f t="shared" ca="1" si="10"/>
        <v>-1</v>
      </c>
      <c r="H286" s="311">
        <f t="shared" ca="1" si="11"/>
        <v>0</v>
      </c>
      <c r="I286" s="311">
        <f t="shared" ca="1" si="12"/>
        <v>-1</v>
      </c>
      <c r="J286" s="310">
        <f t="shared" ca="1" si="13"/>
        <v>-1</v>
      </c>
      <c r="P286" s="301">
        <f t="shared" si="9"/>
        <v>42614</v>
      </c>
      <c r="Q286" s="308">
        <f t="shared" ca="1" si="4"/>
        <v>0</v>
      </c>
      <c r="R286" s="311">
        <f t="shared" ca="1" si="5"/>
        <v>0</v>
      </c>
      <c r="S286" s="311">
        <f t="shared" ca="1" si="6"/>
        <v>-1</v>
      </c>
      <c r="T286" s="310">
        <f t="shared" ca="1" si="7"/>
        <v>-1</v>
      </c>
    </row>
    <row r="287" spans="6:20">
      <c r="F287" s="301">
        <f t="shared" si="8"/>
        <v>42644</v>
      </c>
      <c r="G287" s="308">
        <f t="shared" ca="1" si="10"/>
        <v>-1</v>
      </c>
      <c r="H287" s="311">
        <f t="shared" ca="1" si="11"/>
        <v>0</v>
      </c>
      <c r="I287" s="311">
        <f t="shared" ca="1" si="12"/>
        <v>-1</v>
      </c>
      <c r="J287" s="310">
        <f t="shared" ca="1" si="13"/>
        <v>-1</v>
      </c>
      <c r="P287" s="301">
        <f t="shared" si="9"/>
        <v>42644</v>
      </c>
      <c r="Q287" s="308">
        <f t="shared" ca="1" si="4"/>
        <v>0</v>
      </c>
      <c r="R287" s="311">
        <f t="shared" ca="1" si="5"/>
        <v>0</v>
      </c>
      <c r="S287" s="311">
        <f t="shared" ca="1" si="6"/>
        <v>-1</v>
      </c>
      <c r="T287" s="310">
        <f t="shared" ca="1" si="7"/>
        <v>-1</v>
      </c>
    </row>
    <row r="288" spans="6:20">
      <c r="F288" s="301">
        <f t="shared" si="8"/>
        <v>42675</v>
      </c>
      <c r="G288" s="308">
        <f t="shared" ca="1" si="10"/>
        <v>-1</v>
      </c>
      <c r="H288" s="311">
        <f t="shared" ca="1" si="11"/>
        <v>0</v>
      </c>
      <c r="I288" s="311">
        <f t="shared" ca="1" si="12"/>
        <v>-1</v>
      </c>
      <c r="J288" s="310">
        <f t="shared" ca="1" si="13"/>
        <v>-1</v>
      </c>
      <c r="P288" s="301">
        <f t="shared" si="9"/>
        <v>42675</v>
      </c>
      <c r="Q288" s="308">
        <f t="shared" ca="1" si="4"/>
        <v>0</v>
      </c>
      <c r="R288" s="311">
        <f t="shared" ca="1" si="5"/>
        <v>0</v>
      </c>
      <c r="S288" s="311">
        <f t="shared" ca="1" si="6"/>
        <v>-1</v>
      </c>
      <c r="T288" s="310">
        <f t="shared" ca="1" si="7"/>
        <v>-1</v>
      </c>
    </row>
    <row r="289" spans="6:20">
      <c r="F289" s="301">
        <f t="shared" si="8"/>
        <v>42705</v>
      </c>
      <c r="G289" s="308">
        <f t="shared" ca="1" si="10"/>
        <v>-1</v>
      </c>
      <c r="H289" s="311">
        <f t="shared" ca="1" si="11"/>
        <v>0</v>
      </c>
      <c r="I289" s="311">
        <f t="shared" ca="1" si="12"/>
        <v>-1</v>
      </c>
      <c r="J289" s="310">
        <f t="shared" ca="1" si="13"/>
        <v>-1</v>
      </c>
      <c r="P289" s="301">
        <f t="shared" si="9"/>
        <v>42705</v>
      </c>
      <c r="Q289" s="308">
        <f t="shared" ca="1" si="4"/>
        <v>0</v>
      </c>
      <c r="R289" s="311">
        <f t="shared" ca="1" si="5"/>
        <v>0</v>
      </c>
      <c r="S289" s="311">
        <f t="shared" ca="1" si="6"/>
        <v>-1</v>
      </c>
      <c r="T289" s="310">
        <f t="shared" ca="1" si="7"/>
        <v>-1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0</v>
      </c>
      <c r="I290" s="311">
        <f t="shared" ca="1" si="12"/>
        <v>-1</v>
      </c>
      <c r="J290" s="310">
        <f t="shared" ca="1" si="13"/>
        <v>-1</v>
      </c>
      <c r="P290" s="301">
        <f t="shared" si="9"/>
        <v>42736</v>
      </c>
      <c r="Q290" s="308">
        <f t="shared" ca="1" si="4"/>
        <v>0</v>
      </c>
      <c r="R290" s="311">
        <f t="shared" ca="1" si="5"/>
        <v>0</v>
      </c>
      <c r="S290" s="311">
        <f t="shared" ca="1" si="6"/>
        <v>-1</v>
      </c>
      <c r="T290" s="310">
        <f t="shared" ca="1" si="7"/>
        <v>-1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0</v>
      </c>
      <c r="I291" s="311">
        <f t="shared" ca="1" si="12"/>
        <v>-1</v>
      </c>
      <c r="J291" s="310">
        <f t="shared" ca="1" si="13"/>
        <v>-1</v>
      </c>
      <c r="P291" s="301">
        <f t="shared" si="9"/>
        <v>42767</v>
      </c>
      <c r="Q291" s="308">
        <f t="shared" ca="1" si="4"/>
        <v>0</v>
      </c>
      <c r="R291" s="311">
        <f t="shared" ca="1" si="5"/>
        <v>0</v>
      </c>
      <c r="S291" s="311">
        <f t="shared" ca="1" si="6"/>
        <v>-1</v>
      </c>
      <c r="T291" s="310">
        <f t="shared" ca="1" si="7"/>
        <v>-1</v>
      </c>
    </row>
    <row r="292" spans="6:20">
      <c r="F292" s="301">
        <f t="shared" si="8"/>
        <v>42795</v>
      </c>
      <c r="G292" s="308">
        <f t="shared" ca="1" si="10"/>
        <v>-1</v>
      </c>
      <c r="H292" s="311">
        <f t="shared" ca="1" si="11"/>
        <v>0</v>
      </c>
      <c r="I292" s="311">
        <f t="shared" ca="1" si="12"/>
        <v>-1</v>
      </c>
      <c r="J292" s="310">
        <f t="shared" ca="1" si="13"/>
        <v>-1</v>
      </c>
      <c r="P292" s="301">
        <f t="shared" si="9"/>
        <v>42795</v>
      </c>
      <c r="Q292" s="308">
        <f t="shared" ca="1" si="4"/>
        <v>0</v>
      </c>
      <c r="R292" s="311">
        <f t="shared" ca="1" si="5"/>
        <v>0</v>
      </c>
      <c r="S292" s="311">
        <f t="shared" ca="1" si="6"/>
        <v>-1</v>
      </c>
      <c r="T292" s="310">
        <f t="shared" ca="1" si="7"/>
        <v>-1</v>
      </c>
    </row>
    <row r="293" spans="6:20">
      <c r="F293" s="301">
        <f t="shared" si="8"/>
        <v>42826</v>
      </c>
      <c r="G293" s="308">
        <f t="shared" ca="1" si="10"/>
        <v>-1</v>
      </c>
      <c r="H293" s="311">
        <f t="shared" ca="1" si="11"/>
        <v>0</v>
      </c>
      <c r="I293" s="311">
        <f t="shared" ca="1" si="12"/>
        <v>-1</v>
      </c>
      <c r="J293" s="310">
        <f t="shared" ca="1" si="13"/>
        <v>-1</v>
      </c>
      <c r="P293" s="301">
        <f t="shared" si="9"/>
        <v>42826</v>
      </c>
      <c r="Q293" s="308">
        <f t="shared" ca="1" si="4"/>
        <v>0</v>
      </c>
      <c r="R293" s="311">
        <f t="shared" ca="1" si="5"/>
        <v>0</v>
      </c>
      <c r="S293" s="311">
        <f t="shared" ca="1" si="6"/>
        <v>-1</v>
      </c>
      <c r="T293" s="310">
        <f t="shared" ca="1" si="7"/>
        <v>-1</v>
      </c>
    </row>
    <row r="294" spans="6:20">
      <c r="F294" s="301">
        <f t="shared" si="8"/>
        <v>42856</v>
      </c>
      <c r="G294" s="308">
        <f t="shared" ca="1" si="10"/>
        <v>-1</v>
      </c>
      <c r="H294" s="311">
        <f t="shared" ca="1" si="11"/>
        <v>0</v>
      </c>
      <c r="I294" s="311">
        <f t="shared" ca="1" si="12"/>
        <v>-1</v>
      </c>
      <c r="J294" s="310">
        <f t="shared" ca="1" si="13"/>
        <v>-1</v>
      </c>
      <c r="P294" s="301">
        <f t="shared" si="9"/>
        <v>42856</v>
      </c>
      <c r="Q294" s="308">
        <f t="shared" ca="1" si="4"/>
        <v>0</v>
      </c>
      <c r="R294" s="311">
        <f t="shared" ca="1" si="5"/>
        <v>0</v>
      </c>
      <c r="S294" s="311">
        <f t="shared" ca="1" si="6"/>
        <v>-1</v>
      </c>
      <c r="T294" s="310">
        <f t="shared" ca="1" si="7"/>
        <v>-1</v>
      </c>
    </row>
    <row r="295" spans="6:20">
      <c r="F295" s="301">
        <f t="shared" si="8"/>
        <v>42887</v>
      </c>
      <c r="G295" s="308">
        <f t="shared" ca="1" si="10"/>
        <v>-1</v>
      </c>
      <c r="H295" s="311">
        <f t="shared" ca="1" si="11"/>
        <v>0</v>
      </c>
      <c r="I295" s="311">
        <f t="shared" ca="1" si="12"/>
        <v>-1</v>
      </c>
      <c r="J295" s="310">
        <f t="shared" ca="1" si="13"/>
        <v>-1</v>
      </c>
      <c r="P295" s="301">
        <f t="shared" si="9"/>
        <v>42887</v>
      </c>
      <c r="Q295" s="308">
        <f t="shared" ca="1" si="4"/>
        <v>0</v>
      </c>
      <c r="R295" s="311">
        <f t="shared" ca="1" si="5"/>
        <v>0</v>
      </c>
      <c r="S295" s="311">
        <f t="shared" ca="1" si="6"/>
        <v>-1</v>
      </c>
      <c r="T295" s="310">
        <f t="shared" ca="1" si="7"/>
        <v>-1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0</v>
      </c>
      <c r="I296" s="311">
        <f t="shared" ca="1" si="12"/>
        <v>-1</v>
      </c>
      <c r="J296" s="310">
        <f t="shared" ca="1" si="13"/>
        <v>-1</v>
      </c>
      <c r="P296" s="301">
        <f t="shared" si="9"/>
        <v>42917</v>
      </c>
      <c r="Q296" s="308">
        <f t="shared" ca="1" si="4"/>
        <v>0</v>
      </c>
      <c r="R296" s="311">
        <f t="shared" ca="1" si="5"/>
        <v>0</v>
      </c>
      <c r="S296" s="311">
        <f t="shared" ca="1" si="6"/>
        <v>-1</v>
      </c>
      <c r="T296" s="310">
        <f t="shared" ca="1" si="7"/>
        <v>-1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0</v>
      </c>
      <c r="I297" s="311">
        <f t="shared" ca="1" si="12"/>
        <v>-1</v>
      </c>
      <c r="J297" s="310">
        <f t="shared" ca="1" si="13"/>
        <v>-1</v>
      </c>
      <c r="P297" s="301">
        <f t="shared" si="9"/>
        <v>42948</v>
      </c>
      <c r="Q297" s="308">
        <f t="shared" ca="1" si="4"/>
        <v>0</v>
      </c>
      <c r="R297" s="311">
        <f t="shared" ca="1" si="5"/>
        <v>0</v>
      </c>
      <c r="S297" s="311">
        <f t="shared" ca="1" si="6"/>
        <v>-1</v>
      </c>
      <c r="T297" s="310">
        <f t="shared" ca="1" si="7"/>
        <v>-1</v>
      </c>
    </row>
    <row r="298" spans="6:20">
      <c r="F298" s="301">
        <f t="shared" si="8"/>
        <v>42979</v>
      </c>
      <c r="G298" s="308">
        <f t="shared" ca="1" si="10"/>
        <v>-1</v>
      </c>
      <c r="H298" s="311">
        <f t="shared" ca="1" si="11"/>
        <v>0</v>
      </c>
      <c r="I298" s="311">
        <f t="shared" ca="1" si="12"/>
        <v>-1</v>
      </c>
      <c r="J298" s="310">
        <f t="shared" ca="1" si="13"/>
        <v>-1</v>
      </c>
      <c r="P298" s="301">
        <f t="shared" si="9"/>
        <v>42979</v>
      </c>
      <c r="Q298" s="308">
        <f t="shared" ca="1" si="4"/>
        <v>0</v>
      </c>
      <c r="R298" s="311">
        <f t="shared" ca="1" si="5"/>
        <v>0</v>
      </c>
      <c r="S298" s="311">
        <f t="shared" ca="1" si="6"/>
        <v>-1</v>
      </c>
      <c r="T298" s="310">
        <f t="shared" ca="1" si="7"/>
        <v>-1</v>
      </c>
    </row>
    <row r="299" spans="6:20">
      <c r="F299" s="301">
        <f t="shared" si="8"/>
        <v>43009</v>
      </c>
      <c r="G299" s="308">
        <f t="shared" ca="1" si="10"/>
        <v>-1</v>
      </c>
      <c r="H299" s="311">
        <f t="shared" ca="1" si="11"/>
        <v>0</v>
      </c>
      <c r="I299" s="311">
        <f t="shared" ca="1" si="12"/>
        <v>-1</v>
      </c>
      <c r="J299" s="310">
        <f t="shared" ca="1" si="13"/>
        <v>-1</v>
      </c>
      <c r="P299" s="301">
        <f t="shared" si="9"/>
        <v>43009</v>
      </c>
      <c r="Q299" s="308">
        <f t="shared" ca="1" si="4"/>
        <v>0</v>
      </c>
      <c r="R299" s="311">
        <f t="shared" ca="1" si="5"/>
        <v>0</v>
      </c>
      <c r="S299" s="311">
        <f t="shared" ca="1" si="6"/>
        <v>-1</v>
      </c>
      <c r="T299" s="310">
        <f t="shared" ca="1" si="7"/>
        <v>-1</v>
      </c>
    </row>
    <row r="300" spans="6:20">
      <c r="F300" s="301">
        <f t="shared" si="8"/>
        <v>43040</v>
      </c>
      <c r="G300" s="308">
        <f t="shared" ca="1" si="10"/>
        <v>-1</v>
      </c>
      <c r="H300" s="311">
        <f t="shared" ca="1" si="11"/>
        <v>0</v>
      </c>
      <c r="I300" s="311">
        <f t="shared" ca="1" si="12"/>
        <v>-1</v>
      </c>
      <c r="J300" s="310">
        <f t="shared" ca="1" si="13"/>
        <v>-1</v>
      </c>
      <c r="P300" s="301">
        <f t="shared" si="9"/>
        <v>43040</v>
      </c>
      <c r="Q300" s="308">
        <f t="shared" ca="1" si="4"/>
        <v>0</v>
      </c>
      <c r="R300" s="311">
        <f t="shared" ca="1" si="5"/>
        <v>0</v>
      </c>
      <c r="S300" s="311">
        <f t="shared" ca="1" si="6"/>
        <v>-1</v>
      </c>
      <c r="T300" s="310">
        <f t="shared" ca="1" si="7"/>
        <v>-1</v>
      </c>
    </row>
    <row r="301" spans="6:20">
      <c r="F301" s="301">
        <f t="shared" si="8"/>
        <v>43070</v>
      </c>
      <c r="G301" s="308">
        <f t="shared" ca="1" si="10"/>
        <v>-1</v>
      </c>
      <c r="H301" s="311">
        <f t="shared" ca="1" si="11"/>
        <v>0</v>
      </c>
      <c r="I301" s="311">
        <f t="shared" ca="1" si="12"/>
        <v>-1</v>
      </c>
      <c r="J301" s="310">
        <f t="shared" ca="1" si="13"/>
        <v>-1</v>
      </c>
      <c r="P301" s="301">
        <f t="shared" si="9"/>
        <v>43070</v>
      </c>
      <c r="Q301" s="308">
        <f t="shared" ca="1" si="4"/>
        <v>0</v>
      </c>
      <c r="R301" s="311">
        <f t="shared" ca="1" si="5"/>
        <v>0</v>
      </c>
      <c r="S301" s="311">
        <f t="shared" ca="1" si="6"/>
        <v>-1</v>
      </c>
      <c r="T301" s="310">
        <f t="shared" ca="1" si="7"/>
        <v>-1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0</v>
      </c>
      <c r="I302" s="311">
        <f t="shared" ca="1" si="12"/>
        <v>-1</v>
      </c>
      <c r="J302" s="310">
        <f t="shared" ca="1" si="13"/>
        <v>-1</v>
      </c>
      <c r="P302" s="301">
        <f t="shared" si="9"/>
        <v>43101</v>
      </c>
      <c r="Q302" s="308">
        <f t="shared" ca="1" si="4"/>
        <v>0</v>
      </c>
      <c r="R302" s="311">
        <f t="shared" ca="1" si="5"/>
        <v>0</v>
      </c>
      <c r="S302" s="311">
        <f t="shared" ca="1" si="6"/>
        <v>-1</v>
      </c>
      <c r="T302" s="310">
        <f t="shared" ca="1" si="7"/>
        <v>-1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0</v>
      </c>
      <c r="I303" s="311">
        <f t="shared" ca="1" si="12"/>
        <v>-1</v>
      </c>
      <c r="J303" s="310">
        <f t="shared" ca="1" si="13"/>
        <v>-1</v>
      </c>
      <c r="P303" s="301">
        <f t="shared" si="9"/>
        <v>43132</v>
      </c>
      <c r="Q303" s="308">
        <f t="shared" ca="1" si="4"/>
        <v>0</v>
      </c>
      <c r="R303" s="311">
        <f t="shared" ca="1" si="5"/>
        <v>0</v>
      </c>
      <c r="S303" s="311">
        <f t="shared" ca="1" si="6"/>
        <v>-1</v>
      </c>
      <c r="T303" s="310">
        <f t="shared" ca="1" si="7"/>
        <v>-1</v>
      </c>
    </row>
    <row r="304" spans="6:20">
      <c r="F304" s="301">
        <f t="shared" si="8"/>
        <v>43160</v>
      </c>
      <c r="G304" s="308">
        <f t="shared" ca="1" si="10"/>
        <v>-1</v>
      </c>
      <c r="H304" s="311">
        <f t="shared" ca="1" si="11"/>
        <v>0</v>
      </c>
      <c r="I304" s="311">
        <f t="shared" ca="1" si="12"/>
        <v>-1</v>
      </c>
      <c r="J304" s="310">
        <f t="shared" ca="1" si="13"/>
        <v>-1</v>
      </c>
      <c r="P304" s="301">
        <f t="shared" si="9"/>
        <v>43160</v>
      </c>
      <c r="Q304" s="308">
        <f t="shared" ca="1" si="4"/>
        <v>0</v>
      </c>
      <c r="R304" s="311">
        <f t="shared" ca="1" si="5"/>
        <v>0</v>
      </c>
      <c r="S304" s="311">
        <f t="shared" ca="1" si="6"/>
        <v>-1</v>
      </c>
      <c r="T304" s="310">
        <f t="shared" ca="1" si="7"/>
        <v>-1</v>
      </c>
    </row>
    <row r="305" spans="6:20">
      <c r="F305" s="301">
        <f t="shared" si="8"/>
        <v>43191</v>
      </c>
      <c r="G305" s="308">
        <f t="shared" ca="1" si="10"/>
        <v>-1</v>
      </c>
      <c r="H305" s="311">
        <f t="shared" ca="1" si="11"/>
        <v>0</v>
      </c>
      <c r="I305" s="311">
        <f t="shared" ca="1" si="12"/>
        <v>-1</v>
      </c>
      <c r="J305" s="310">
        <f t="shared" ca="1" si="13"/>
        <v>-1</v>
      </c>
      <c r="P305" s="301">
        <f t="shared" si="9"/>
        <v>43191</v>
      </c>
      <c r="Q305" s="308">
        <f t="shared" ca="1" si="4"/>
        <v>0</v>
      </c>
      <c r="R305" s="311">
        <f t="shared" ca="1" si="5"/>
        <v>0</v>
      </c>
      <c r="S305" s="311">
        <f t="shared" ca="1" si="6"/>
        <v>-1</v>
      </c>
      <c r="T305" s="310">
        <f t="shared" ca="1" si="7"/>
        <v>-1</v>
      </c>
    </row>
    <row r="306" spans="6:20">
      <c r="F306" s="301">
        <f t="shared" si="8"/>
        <v>43221</v>
      </c>
      <c r="G306" s="308">
        <f t="shared" ref="G306:G313" ca="1" si="14">+IF(ISERROR(G67/C67-1),0,G67/C67-1)</f>
        <v>-1</v>
      </c>
      <c r="H306" s="311">
        <f t="shared" ref="H306:H313" ca="1" si="15">+IF(ISERROR(H67/D67-1),0,H67/D67-1)</f>
        <v>0</v>
      </c>
      <c r="I306" s="311">
        <f t="shared" ref="I306:I313" ca="1" si="16">+IF(ISERROR(I67/E67-1),0,I67/E67-1)</f>
        <v>-1</v>
      </c>
      <c r="J306" s="310">
        <f t="shared" ref="J306:J313" ca="1" si="17">+IF(ISERROR(J67/F67-1),0,J67/F67-1)</f>
        <v>-1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0</v>
      </c>
      <c r="S306" s="311">
        <f t="shared" ref="S306:S369" ca="1" si="20">+IF(ISERROR(S67/O67-1),0,S67/O67-1)</f>
        <v>-1</v>
      </c>
      <c r="T306" s="310">
        <f t="shared" ref="T306:T369" ca="1" si="21">+IF(ISERROR(T67/P67-1),0,T67/P67-1)</f>
        <v>-1</v>
      </c>
    </row>
    <row r="307" spans="6:20">
      <c r="F307" s="301">
        <f t="shared" ref="F307:F313" si="22">+B68</f>
        <v>43252</v>
      </c>
      <c r="G307" s="308">
        <f t="shared" ca="1" si="14"/>
        <v>-1</v>
      </c>
      <c r="H307" s="311">
        <f t="shared" ca="1" si="15"/>
        <v>0</v>
      </c>
      <c r="I307" s="311">
        <f t="shared" ca="1" si="16"/>
        <v>-1</v>
      </c>
      <c r="J307" s="310">
        <f t="shared" ca="1" si="17"/>
        <v>-1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0</v>
      </c>
      <c r="S307" s="311">
        <f t="shared" ca="1" si="20"/>
        <v>-1</v>
      </c>
      <c r="T307" s="310">
        <f t="shared" ca="1" si="21"/>
        <v>-1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0</v>
      </c>
      <c r="I308" s="311">
        <f t="shared" ca="1" si="16"/>
        <v>-1</v>
      </c>
      <c r="J308" s="310">
        <f t="shared" ca="1" si="17"/>
        <v>-1</v>
      </c>
      <c r="P308" s="301">
        <f t="shared" si="23"/>
        <v>43282</v>
      </c>
      <c r="Q308" s="308">
        <f t="shared" ca="1" si="18"/>
        <v>0</v>
      </c>
      <c r="R308" s="311">
        <f t="shared" ca="1" si="19"/>
        <v>0</v>
      </c>
      <c r="S308" s="311">
        <f t="shared" ca="1" si="20"/>
        <v>-1</v>
      </c>
      <c r="T308" s="310">
        <f t="shared" ca="1" si="21"/>
        <v>-1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0</v>
      </c>
      <c r="I309" s="311">
        <f t="shared" ca="1" si="16"/>
        <v>-1</v>
      </c>
      <c r="J309" s="310">
        <f t="shared" ca="1" si="17"/>
        <v>-1</v>
      </c>
      <c r="P309" s="301">
        <f t="shared" si="23"/>
        <v>43313</v>
      </c>
      <c r="Q309" s="308">
        <f t="shared" ca="1" si="18"/>
        <v>0</v>
      </c>
      <c r="R309" s="311">
        <f t="shared" ca="1" si="19"/>
        <v>0</v>
      </c>
      <c r="S309" s="311">
        <f t="shared" ca="1" si="20"/>
        <v>-1</v>
      </c>
      <c r="T309" s="310">
        <f t="shared" ca="1" si="21"/>
        <v>-1</v>
      </c>
    </row>
    <row r="310" spans="6:20">
      <c r="F310" s="301">
        <f t="shared" si="22"/>
        <v>43344</v>
      </c>
      <c r="G310" s="308">
        <f t="shared" ca="1" si="14"/>
        <v>-1</v>
      </c>
      <c r="H310" s="311">
        <f t="shared" ca="1" si="15"/>
        <v>0</v>
      </c>
      <c r="I310" s="311">
        <f t="shared" ca="1" si="16"/>
        <v>-1</v>
      </c>
      <c r="J310" s="310">
        <f t="shared" ca="1" si="17"/>
        <v>-1</v>
      </c>
      <c r="P310" s="301">
        <f t="shared" si="23"/>
        <v>43344</v>
      </c>
      <c r="Q310" s="308">
        <f t="shared" ca="1" si="18"/>
        <v>0</v>
      </c>
      <c r="R310" s="311">
        <f t="shared" ca="1" si="19"/>
        <v>0</v>
      </c>
      <c r="S310" s="311">
        <f t="shared" ca="1" si="20"/>
        <v>-1</v>
      </c>
      <c r="T310" s="310">
        <f t="shared" ca="1" si="21"/>
        <v>-1</v>
      </c>
    </row>
    <row r="311" spans="6:20">
      <c r="F311" s="301">
        <f t="shared" si="22"/>
        <v>43374</v>
      </c>
      <c r="G311" s="308">
        <f t="shared" ca="1" si="14"/>
        <v>-1</v>
      </c>
      <c r="H311" s="311">
        <f t="shared" ca="1" si="15"/>
        <v>0</v>
      </c>
      <c r="I311" s="311">
        <f t="shared" ca="1" si="16"/>
        <v>-1</v>
      </c>
      <c r="J311" s="310">
        <f t="shared" ca="1" si="17"/>
        <v>-1</v>
      </c>
      <c r="P311" s="301">
        <f t="shared" si="23"/>
        <v>43374</v>
      </c>
      <c r="Q311" s="308">
        <f t="shared" ca="1" si="18"/>
        <v>0</v>
      </c>
      <c r="R311" s="311">
        <f t="shared" ca="1" si="19"/>
        <v>0</v>
      </c>
      <c r="S311" s="311">
        <f t="shared" ca="1" si="20"/>
        <v>-1</v>
      </c>
      <c r="T311" s="310">
        <f t="shared" ca="1" si="21"/>
        <v>-1</v>
      </c>
    </row>
    <row r="312" spans="6:20">
      <c r="F312" s="301">
        <f t="shared" si="22"/>
        <v>43405</v>
      </c>
      <c r="G312" s="308">
        <f t="shared" ca="1" si="14"/>
        <v>-1</v>
      </c>
      <c r="H312" s="311">
        <f t="shared" ca="1" si="15"/>
        <v>0</v>
      </c>
      <c r="I312" s="311">
        <f t="shared" ca="1" si="16"/>
        <v>-1</v>
      </c>
      <c r="J312" s="310">
        <f t="shared" ca="1" si="17"/>
        <v>-1</v>
      </c>
      <c r="P312" s="301">
        <f t="shared" si="23"/>
        <v>43405</v>
      </c>
      <c r="Q312" s="308">
        <f t="shared" ca="1" si="18"/>
        <v>0</v>
      </c>
      <c r="R312" s="311">
        <f t="shared" ca="1" si="19"/>
        <v>0</v>
      </c>
      <c r="S312" s="311">
        <f t="shared" ca="1" si="20"/>
        <v>-1</v>
      </c>
      <c r="T312" s="310">
        <f t="shared" ca="1" si="21"/>
        <v>-1</v>
      </c>
    </row>
    <row r="313" spans="6:20">
      <c r="F313" s="301">
        <f t="shared" si="22"/>
        <v>43435</v>
      </c>
      <c r="G313" s="308">
        <f t="shared" ca="1" si="14"/>
        <v>-1</v>
      </c>
      <c r="H313" s="311">
        <f t="shared" ca="1" si="15"/>
        <v>0</v>
      </c>
      <c r="I313" s="311">
        <f t="shared" ca="1" si="16"/>
        <v>-1</v>
      </c>
      <c r="J313" s="310">
        <f t="shared" ca="1" si="17"/>
        <v>-1</v>
      </c>
      <c r="P313" s="301">
        <f t="shared" si="23"/>
        <v>43435</v>
      </c>
      <c r="Q313" s="308">
        <f t="shared" ca="1" si="18"/>
        <v>0</v>
      </c>
      <c r="R313" s="311">
        <f t="shared" ca="1" si="19"/>
        <v>0</v>
      </c>
      <c r="S313" s="311">
        <f t="shared" ca="1" si="20"/>
        <v>-1</v>
      </c>
      <c r="T313" s="310">
        <f t="shared" ca="1" si="21"/>
        <v>-1</v>
      </c>
    </row>
    <row r="314" spans="6:20">
      <c r="F314" s="301">
        <f t="shared" ref="F314:F360" si="24">+B75</f>
        <v>43466</v>
      </c>
      <c r="G314" s="308">
        <f t="shared" ref="G314:G360" ca="1" si="25">+IF(ISERROR(G75/C75-1),0,G75/C75-1)</f>
        <v>0</v>
      </c>
      <c r="H314" s="311">
        <f t="shared" ref="H314:H360" ca="1" si="26">+IF(ISERROR(H75/D75-1),0,H75/D75-1)</f>
        <v>0</v>
      </c>
      <c r="I314" s="311">
        <f t="shared" ref="I314:I360" ca="1" si="27">+IF(ISERROR(I75/E75-1),0,I75/E75-1)</f>
        <v>-1</v>
      </c>
      <c r="J314" s="310">
        <f t="shared" ref="J314:J360" ca="1" si="28">+IF(ISERROR(J75/F75-1),0,J75/F75-1)</f>
        <v>-1</v>
      </c>
      <c r="P314" s="301">
        <f t="shared" si="23"/>
        <v>43466</v>
      </c>
      <c r="Q314" s="308">
        <f t="shared" ca="1" si="18"/>
        <v>0</v>
      </c>
      <c r="R314" s="311">
        <f t="shared" ca="1" si="19"/>
        <v>0</v>
      </c>
      <c r="S314" s="311">
        <f t="shared" ca="1" si="20"/>
        <v>-1</v>
      </c>
      <c r="T314" s="310">
        <f t="shared" ca="1" si="21"/>
        <v>-1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0</v>
      </c>
      <c r="I315" s="311">
        <f t="shared" ca="1" si="27"/>
        <v>-1</v>
      </c>
      <c r="J315" s="310">
        <f t="shared" ca="1" si="28"/>
        <v>-1</v>
      </c>
      <c r="P315" s="301">
        <f t="shared" si="23"/>
        <v>43497</v>
      </c>
      <c r="Q315" s="308">
        <f t="shared" ca="1" si="18"/>
        <v>0</v>
      </c>
      <c r="R315" s="311">
        <f t="shared" ca="1" si="19"/>
        <v>0</v>
      </c>
      <c r="S315" s="311">
        <f t="shared" ca="1" si="20"/>
        <v>-1</v>
      </c>
      <c r="T315" s="310">
        <f t="shared" ca="1" si="21"/>
        <v>-1</v>
      </c>
    </row>
    <row r="316" spans="6:20">
      <c r="F316" s="301">
        <f t="shared" si="24"/>
        <v>43525</v>
      </c>
      <c r="G316" s="308">
        <f t="shared" ca="1" si="25"/>
        <v>-1</v>
      </c>
      <c r="H316" s="311">
        <f t="shared" ca="1" si="26"/>
        <v>0</v>
      </c>
      <c r="I316" s="311">
        <f t="shared" ca="1" si="27"/>
        <v>-1</v>
      </c>
      <c r="J316" s="310">
        <f t="shared" ca="1" si="28"/>
        <v>-1</v>
      </c>
      <c r="P316" s="301">
        <f t="shared" si="23"/>
        <v>43525</v>
      </c>
      <c r="Q316" s="308">
        <f t="shared" ca="1" si="18"/>
        <v>0</v>
      </c>
      <c r="R316" s="311">
        <f t="shared" ca="1" si="19"/>
        <v>0</v>
      </c>
      <c r="S316" s="311">
        <f t="shared" ca="1" si="20"/>
        <v>-1</v>
      </c>
      <c r="T316" s="310">
        <f t="shared" ca="1" si="21"/>
        <v>-1</v>
      </c>
    </row>
    <row r="317" spans="6:20">
      <c r="F317" s="301">
        <f t="shared" si="24"/>
        <v>43556</v>
      </c>
      <c r="G317" s="308">
        <f t="shared" ca="1" si="25"/>
        <v>-1</v>
      </c>
      <c r="H317" s="311">
        <f t="shared" ca="1" si="26"/>
        <v>0</v>
      </c>
      <c r="I317" s="311">
        <f t="shared" ca="1" si="27"/>
        <v>-1</v>
      </c>
      <c r="J317" s="310">
        <f t="shared" ca="1" si="28"/>
        <v>-1</v>
      </c>
      <c r="P317" s="301">
        <f t="shared" si="23"/>
        <v>43556</v>
      </c>
      <c r="Q317" s="308">
        <f t="shared" ca="1" si="18"/>
        <v>0</v>
      </c>
      <c r="R317" s="311">
        <f t="shared" ca="1" si="19"/>
        <v>0</v>
      </c>
      <c r="S317" s="311">
        <f t="shared" ca="1" si="20"/>
        <v>-1</v>
      </c>
      <c r="T317" s="310">
        <f t="shared" ca="1" si="21"/>
        <v>-1</v>
      </c>
    </row>
    <row r="318" spans="6:20">
      <c r="F318" s="301">
        <f t="shared" si="24"/>
        <v>43586</v>
      </c>
      <c r="G318" s="308">
        <f t="shared" ca="1" si="25"/>
        <v>-1</v>
      </c>
      <c r="H318" s="311">
        <f t="shared" ca="1" si="26"/>
        <v>0</v>
      </c>
      <c r="I318" s="311">
        <f t="shared" ca="1" si="27"/>
        <v>-1</v>
      </c>
      <c r="J318" s="310">
        <f t="shared" ca="1" si="28"/>
        <v>-1</v>
      </c>
      <c r="P318" s="301">
        <f t="shared" si="23"/>
        <v>43586</v>
      </c>
      <c r="Q318" s="308">
        <f t="shared" ca="1" si="18"/>
        <v>0</v>
      </c>
      <c r="R318" s="311">
        <f t="shared" ca="1" si="19"/>
        <v>0</v>
      </c>
      <c r="S318" s="311">
        <f t="shared" ca="1" si="20"/>
        <v>-1</v>
      </c>
      <c r="T318" s="310">
        <f t="shared" ca="1" si="21"/>
        <v>-1</v>
      </c>
    </row>
    <row r="319" spans="6:20">
      <c r="F319" s="301">
        <f t="shared" si="24"/>
        <v>43617</v>
      </c>
      <c r="G319" s="308">
        <f t="shared" ca="1" si="25"/>
        <v>-1</v>
      </c>
      <c r="H319" s="311">
        <f t="shared" ca="1" si="26"/>
        <v>0</v>
      </c>
      <c r="I319" s="311">
        <f t="shared" ca="1" si="27"/>
        <v>-1</v>
      </c>
      <c r="J319" s="310">
        <f t="shared" ca="1" si="28"/>
        <v>-1</v>
      </c>
      <c r="P319" s="301">
        <f t="shared" si="23"/>
        <v>43617</v>
      </c>
      <c r="Q319" s="308">
        <f t="shared" ca="1" si="18"/>
        <v>0</v>
      </c>
      <c r="R319" s="311">
        <f t="shared" ca="1" si="19"/>
        <v>0</v>
      </c>
      <c r="S319" s="311">
        <f t="shared" ca="1" si="20"/>
        <v>-1</v>
      </c>
      <c r="T319" s="310">
        <f t="shared" ca="1" si="21"/>
        <v>-1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0</v>
      </c>
      <c r="I320" s="311">
        <f t="shared" ca="1" si="27"/>
        <v>-1</v>
      </c>
      <c r="J320" s="310">
        <f t="shared" ca="1" si="28"/>
        <v>-1</v>
      </c>
      <c r="P320" s="301">
        <f t="shared" si="23"/>
        <v>43647</v>
      </c>
      <c r="Q320" s="308">
        <f t="shared" ca="1" si="18"/>
        <v>0</v>
      </c>
      <c r="R320" s="311">
        <f t="shared" ca="1" si="19"/>
        <v>0</v>
      </c>
      <c r="S320" s="311">
        <f t="shared" ca="1" si="20"/>
        <v>2.6335240481286659E-2</v>
      </c>
      <c r="T320" s="310">
        <f t="shared" ca="1" si="21"/>
        <v>1.1107050135939156E-2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0</v>
      </c>
      <c r="I321" s="311">
        <f t="shared" ca="1" si="27"/>
        <v>-1</v>
      </c>
      <c r="J321" s="310">
        <f t="shared" ca="1" si="28"/>
        <v>-1</v>
      </c>
      <c r="P321" s="301">
        <f t="shared" si="23"/>
        <v>43678</v>
      </c>
      <c r="Q321" s="308">
        <f t="shared" ca="1" si="18"/>
        <v>0</v>
      </c>
      <c r="R321" s="311">
        <f t="shared" ca="1" si="19"/>
        <v>0</v>
      </c>
      <c r="S321" s="311">
        <f t="shared" ca="1" si="20"/>
        <v>2.6314467685887077E-2</v>
      </c>
      <c r="T321" s="310">
        <f t="shared" ca="1" si="21"/>
        <v>9.3652270314736885E-3</v>
      </c>
    </row>
    <row r="322" spans="6:20">
      <c r="F322" s="301">
        <f t="shared" si="24"/>
        <v>43709</v>
      </c>
      <c r="G322" s="308">
        <f t="shared" ca="1" si="25"/>
        <v>-1</v>
      </c>
      <c r="H322" s="311">
        <f t="shared" ca="1" si="26"/>
        <v>0</v>
      </c>
      <c r="I322" s="311">
        <f t="shared" ca="1" si="27"/>
        <v>-1</v>
      </c>
      <c r="J322" s="310">
        <f t="shared" ca="1" si="28"/>
        <v>-1</v>
      </c>
      <c r="P322" s="301">
        <f t="shared" si="23"/>
        <v>43709</v>
      </c>
      <c r="Q322" s="308">
        <f t="shared" ca="1" si="18"/>
        <v>0</v>
      </c>
      <c r="R322" s="311">
        <f t="shared" ca="1" si="19"/>
        <v>0</v>
      </c>
      <c r="S322" s="311">
        <f t="shared" ca="1" si="20"/>
        <v>-1</v>
      </c>
      <c r="T322" s="310">
        <f t="shared" ca="1" si="21"/>
        <v>-1</v>
      </c>
    </row>
    <row r="323" spans="6:20">
      <c r="F323" s="301">
        <f t="shared" si="24"/>
        <v>43739</v>
      </c>
      <c r="G323" s="308">
        <f t="shared" ca="1" si="25"/>
        <v>-1</v>
      </c>
      <c r="H323" s="311">
        <f t="shared" ca="1" si="26"/>
        <v>0</v>
      </c>
      <c r="I323" s="311">
        <f t="shared" ca="1" si="27"/>
        <v>-1</v>
      </c>
      <c r="J323" s="310">
        <f t="shared" ca="1" si="28"/>
        <v>-1</v>
      </c>
      <c r="P323" s="301">
        <f t="shared" si="23"/>
        <v>43739</v>
      </c>
      <c r="Q323" s="308">
        <f t="shared" ca="1" si="18"/>
        <v>0</v>
      </c>
      <c r="R323" s="311">
        <f t="shared" ca="1" si="19"/>
        <v>0</v>
      </c>
      <c r="S323" s="311">
        <f t="shared" ca="1" si="20"/>
        <v>-1</v>
      </c>
      <c r="T323" s="310">
        <f t="shared" ca="1" si="21"/>
        <v>-1</v>
      </c>
    </row>
    <row r="324" spans="6:20">
      <c r="F324" s="301">
        <f t="shared" si="24"/>
        <v>43770</v>
      </c>
      <c r="G324" s="308">
        <f t="shared" ca="1" si="25"/>
        <v>-1</v>
      </c>
      <c r="H324" s="311">
        <f t="shared" ca="1" si="26"/>
        <v>0</v>
      </c>
      <c r="I324" s="311">
        <f t="shared" ca="1" si="27"/>
        <v>-1</v>
      </c>
      <c r="J324" s="310">
        <f t="shared" ca="1" si="28"/>
        <v>-1</v>
      </c>
      <c r="P324" s="301">
        <f t="shared" si="23"/>
        <v>43770</v>
      </c>
      <c r="Q324" s="308">
        <f t="shared" ca="1" si="18"/>
        <v>0</v>
      </c>
      <c r="R324" s="311">
        <f t="shared" ca="1" si="19"/>
        <v>0</v>
      </c>
      <c r="S324" s="311">
        <f t="shared" ca="1" si="20"/>
        <v>-1</v>
      </c>
      <c r="T324" s="310">
        <f t="shared" ca="1" si="21"/>
        <v>-1</v>
      </c>
    </row>
    <row r="325" spans="6:20">
      <c r="F325" s="301">
        <f t="shared" si="24"/>
        <v>43800</v>
      </c>
      <c r="G325" s="308">
        <f t="shared" ca="1" si="25"/>
        <v>-1</v>
      </c>
      <c r="H325" s="311">
        <f t="shared" ca="1" si="26"/>
        <v>0</v>
      </c>
      <c r="I325" s="311">
        <f t="shared" ca="1" si="27"/>
        <v>-1</v>
      </c>
      <c r="J325" s="310">
        <f t="shared" ca="1" si="28"/>
        <v>-1</v>
      </c>
      <c r="P325" s="301">
        <f t="shared" si="23"/>
        <v>43800</v>
      </c>
      <c r="Q325" s="308">
        <f t="shared" ca="1" si="18"/>
        <v>0</v>
      </c>
      <c r="R325" s="311">
        <f t="shared" ca="1" si="19"/>
        <v>0</v>
      </c>
      <c r="S325" s="311">
        <f t="shared" ca="1" si="20"/>
        <v>-1</v>
      </c>
      <c r="T325" s="310">
        <f t="shared" ca="1" si="21"/>
        <v>-1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0</v>
      </c>
      <c r="I326" s="311">
        <f t="shared" ca="1" si="27"/>
        <v>-1</v>
      </c>
      <c r="J326" s="310">
        <f t="shared" ca="1" si="28"/>
        <v>-1</v>
      </c>
      <c r="P326" s="301">
        <f t="shared" si="23"/>
        <v>43831</v>
      </c>
      <c r="Q326" s="308">
        <f t="shared" ca="1" si="18"/>
        <v>0</v>
      </c>
      <c r="R326" s="311">
        <f t="shared" ca="1" si="19"/>
        <v>0</v>
      </c>
      <c r="S326" s="311">
        <f t="shared" ca="1" si="20"/>
        <v>9.1843348083582299E-3</v>
      </c>
      <c r="T326" s="310">
        <f t="shared" ca="1" si="21"/>
        <v>2.7171672858413487E-2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0</v>
      </c>
      <c r="I327" s="311">
        <f t="shared" ca="1" si="27"/>
        <v>-1</v>
      </c>
      <c r="J327" s="310">
        <f t="shared" ca="1" si="28"/>
        <v>-1</v>
      </c>
      <c r="P327" s="301">
        <f t="shared" si="23"/>
        <v>43862</v>
      </c>
      <c r="Q327" s="308">
        <f t="shared" ca="1" si="18"/>
        <v>0</v>
      </c>
      <c r="R327" s="311">
        <f t="shared" ca="1" si="19"/>
        <v>0</v>
      </c>
      <c r="S327" s="311">
        <f t="shared" ca="1" si="20"/>
        <v>1.1203037179631004E-2</v>
      </c>
      <c r="T327" s="310">
        <f t="shared" ca="1" si="21"/>
        <v>1.8086500981248976E-2</v>
      </c>
    </row>
    <row r="328" spans="6:20">
      <c r="F328" s="301">
        <f t="shared" si="24"/>
        <v>43891</v>
      </c>
      <c r="G328" s="308">
        <f t="shared" ca="1" si="25"/>
        <v>-1</v>
      </c>
      <c r="H328" s="311">
        <f t="shared" ca="1" si="26"/>
        <v>0</v>
      </c>
      <c r="I328" s="311">
        <f t="shared" ca="1" si="27"/>
        <v>-1</v>
      </c>
      <c r="J328" s="310">
        <f t="shared" ca="1" si="28"/>
        <v>-1</v>
      </c>
      <c r="P328" s="301">
        <f t="shared" si="23"/>
        <v>43891</v>
      </c>
      <c r="Q328" s="308">
        <f t="shared" ca="1" si="18"/>
        <v>0</v>
      </c>
      <c r="R328" s="311">
        <f t="shared" ca="1" si="19"/>
        <v>0</v>
      </c>
      <c r="S328" s="311">
        <f t="shared" ca="1" si="20"/>
        <v>-1</v>
      </c>
      <c r="T328" s="310">
        <f t="shared" ca="1" si="21"/>
        <v>-1</v>
      </c>
    </row>
    <row r="329" spans="6:20">
      <c r="F329" s="301">
        <f t="shared" si="24"/>
        <v>43922</v>
      </c>
      <c r="G329" s="308">
        <f t="shared" ca="1" si="25"/>
        <v>-1</v>
      </c>
      <c r="H329" s="311">
        <f t="shared" ca="1" si="26"/>
        <v>0</v>
      </c>
      <c r="I329" s="311">
        <f t="shared" ca="1" si="27"/>
        <v>-1</v>
      </c>
      <c r="J329" s="310">
        <f t="shared" ca="1" si="28"/>
        <v>-1</v>
      </c>
      <c r="P329" s="301">
        <f t="shared" si="23"/>
        <v>43922</v>
      </c>
      <c r="Q329" s="308">
        <f t="shared" ca="1" si="18"/>
        <v>0</v>
      </c>
      <c r="R329" s="311">
        <f t="shared" ca="1" si="19"/>
        <v>0</v>
      </c>
      <c r="S329" s="311">
        <f t="shared" ca="1" si="20"/>
        <v>-1</v>
      </c>
      <c r="T329" s="310">
        <f t="shared" ca="1" si="21"/>
        <v>-1</v>
      </c>
    </row>
    <row r="330" spans="6:20">
      <c r="F330" s="301">
        <f t="shared" si="24"/>
        <v>43952</v>
      </c>
      <c r="G330" s="308">
        <f t="shared" ca="1" si="25"/>
        <v>-1</v>
      </c>
      <c r="H330" s="311">
        <f t="shared" ca="1" si="26"/>
        <v>0</v>
      </c>
      <c r="I330" s="311">
        <f t="shared" ca="1" si="27"/>
        <v>-1</v>
      </c>
      <c r="J330" s="310">
        <f t="shared" ca="1" si="28"/>
        <v>-1</v>
      </c>
      <c r="P330" s="301">
        <f t="shared" si="23"/>
        <v>43952</v>
      </c>
      <c r="Q330" s="308">
        <f t="shared" ca="1" si="18"/>
        <v>0</v>
      </c>
      <c r="R330" s="311">
        <f t="shared" ca="1" si="19"/>
        <v>0</v>
      </c>
      <c r="S330" s="311">
        <f t="shared" ca="1" si="20"/>
        <v>-1</v>
      </c>
      <c r="T330" s="310">
        <f t="shared" ca="1" si="21"/>
        <v>-1</v>
      </c>
    </row>
    <row r="331" spans="6:20">
      <c r="F331" s="301">
        <f t="shared" si="24"/>
        <v>43983</v>
      </c>
      <c r="G331" s="308">
        <f t="shared" ca="1" si="25"/>
        <v>-1</v>
      </c>
      <c r="H331" s="311">
        <f t="shared" ca="1" si="26"/>
        <v>0</v>
      </c>
      <c r="I331" s="311">
        <f t="shared" ca="1" si="27"/>
        <v>-1</v>
      </c>
      <c r="J331" s="310">
        <f t="shared" ca="1" si="28"/>
        <v>-1</v>
      </c>
      <c r="P331" s="301">
        <f t="shared" si="23"/>
        <v>43983</v>
      </c>
      <c r="Q331" s="308">
        <f t="shared" ca="1" si="18"/>
        <v>0</v>
      </c>
      <c r="R331" s="311">
        <f t="shared" ca="1" si="19"/>
        <v>0</v>
      </c>
      <c r="S331" s="311">
        <f t="shared" ca="1" si="20"/>
        <v>9.4457397127443166E-3</v>
      </c>
      <c r="T331" s="310">
        <f t="shared" ca="1" si="21"/>
        <v>6.9954368444415937E-3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0</v>
      </c>
      <c r="I332" s="311">
        <f t="shared" ca="1" si="27"/>
        <v>-1.5470499307590702E-2</v>
      </c>
      <c r="J332" s="310">
        <f t="shared" ca="1" si="28"/>
        <v>0.10831537358648391</v>
      </c>
      <c r="P332" s="301">
        <f t="shared" si="23"/>
        <v>44013</v>
      </c>
      <c r="Q332" s="308">
        <f t="shared" ca="1" si="18"/>
        <v>0</v>
      </c>
      <c r="R332" s="311">
        <f t="shared" ca="1" si="19"/>
        <v>0</v>
      </c>
      <c r="S332" s="311">
        <f t="shared" ca="1" si="20"/>
        <v>2.6298012416426486E-2</v>
      </c>
      <c r="T332" s="310">
        <f t="shared" ca="1" si="21"/>
        <v>5.9533577151280603E-3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0</v>
      </c>
      <c r="I333" s="311">
        <f t="shared" ca="1" si="27"/>
        <v>-1.2326303035878894E-2</v>
      </c>
      <c r="J333" s="310">
        <f t="shared" ca="1" si="28"/>
        <v>0.15003101701301791</v>
      </c>
      <c r="P333" s="301">
        <f t="shared" si="23"/>
        <v>44044</v>
      </c>
      <c r="Q333" s="308">
        <f t="shared" ca="1" si="18"/>
        <v>0</v>
      </c>
      <c r="R333" s="311">
        <f t="shared" ca="1" si="19"/>
        <v>0</v>
      </c>
      <c r="S333" s="311">
        <f t="shared" ca="1" si="20"/>
        <v>2.627501412769595E-2</v>
      </c>
      <c r="T333" s="310">
        <f t="shared" ca="1" si="21"/>
        <v>6.7461588719852639E-3</v>
      </c>
    </row>
    <row r="334" spans="6:20">
      <c r="F334" s="301">
        <f t="shared" si="24"/>
        <v>44075</v>
      </c>
      <c r="G334" s="308">
        <f t="shared" ca="1" si="25"/>
        <v>-1</v>
      </c>
      <c r="H334" s="311">
        <f t="shared" ca="1" si="26"/>
        <v>0</v>
      </c>
      <c r="I334" s="311">
        <f t="shared" ca="1" si="27"/>
        <v>-1</v>
      </c>
      <c r="J334" s="310">
        <f t="shared" ca="1" si="28"/>
        <v>-1</v>
      </c>
      <c r="P334" s="301">
        <f t="shared" si="23"/>
        <v>44075</v>
      </c>
      <c r="Q334" s="308">
        <f t="shared" ca="1" si="18"/>
        <v>0</v>
      </c>
      <c r="R334" s="311">
        <f t="shared" ca="1" si="19"/>
        <v>0</v>
      </c>
      <c r="S334" s="311">
        <f t="shared" ca="1" si="20"/>
        <v>1.6744843251683905E-2</v>
      </c>
      <c r="T334" s="310">
        <f t="shared" ca="1" si="21"/>
        <v>5.4374915233061927E-3</v>
      </c>
    </row>
    <row r="335" spans="6:20">
      <c r="F335" s="301">
        <f t="shared" si="24"/>
        <v>44105</v>
      </c>
      <c r="G335" s="308">
        <f t="shared" ca="1" si="25"/>
        <v>-1</v>
      </c>
      <c r="H335" s="311">
        <f t="shared" ca="1" si="26"/>
        <v>0</v>
      </c>
      <c r="I335" s="311">
        <f t="shared" ca="1" si="27"/>
        <v>-1</v>
      </c>
      <c r="J335" s="310">
        <f t="shared" ca="1" si="28"/>
        <v>-1</v>
      </c>
      <c r="P335" s="301">
        <f t="shared" si="23"/>
        <v>44105</v>
      </c>
      <c r="Q335" s="308">
        <f t="shared" ca="1" si="18"/>
        <v>0</v>
      </c>
      <c r="R335" s="311">
        <f t="shared" ca="1" si="19"/>
        <v>0</v>
      </c>
      <c r="S335" s="311">
        <f t="shared" ca="1" si="20"/>
        <v>3.4158976403120267E-3</v>
      </c>
      <c r="T335" s="310">
        <f t="shared" ca="1" si="21"/>
        <v>2.6887614544178984E-2</v>
      </c>
    </row>
    <row r="336" spans="6:20">
      <c r="F336" s="301">
        <f t="shared" si="24"/>
        <v>44136</v>
      </c>
      <c r="G336" s="308">
        <f t="shared" ca="1" si="25"/>
        <v>-1</v>
      </c>
      <c r="H336" s="311">
        <f t="shared" ca="1" si="26"/>
        <v>0</v>
      </c>
      <c r="I336" s="311">
        <f t="shared" ca="1" si="27"/>
        <v>-1</v>
      </c>
      <c r="J336" s="310">
        <f t="shared" ca="1" si="28"/>
        <v>-1</v>
      </c>
      <c r="P336" s="301">
        <f t="shared" si="23"/>
        <v>44136</v>
      </c>
      <c r="Q336" s="308">
        <f t="shared" ca="1" si="18"/>
        <v>0</v>
      </c>
      <c r="R336" s="311">
        <f t="shared" ca="1" si="19"/>
        <v>0</v>
      </c>
      <c r="S336" s="311">
        <f t="shared" ca="1" si="20"/>
        <v>-3.0358696930957718E-3</v>
      </c>
      <c r="T336" s="310">
        <f t="shared" ca="1" si="21"/>
        <v>2.6556183557411295E-2</v>
      </c>
    </row>
    <row r="337" spans="6:20">
      <c r="F337" s="301">
        <f t="shared" si="24"/>
        <v>44166</v>
      </c>
      <c r="G337" s="308">
        <f t="shared" ca="1" si="25"/>
        <v>-1</v>
      </c>
      <c r="H337" s="311">
        <f t="shared" ca="1" si="26"/>
        <v>0</v>
      </c>
      <c r="I337" s="311">
        <f t="shared" ca="1" si="27"/>
        <v>-1</v>
      </c>
      <c r="J337" s="310">
        <f t="shared" ca="1" si="28"/>
        <v>-1</v>
      </c>
      <c r="P337" s="301">
        <f t="shared" si="23"/>
        <v>44166</v>
      </c>
      <c r="Q337" s="308">
        <f t="shared" ca="1" si="18"/>
        <v>0</v>
      </c>
      <c r="R337" s="311">
        <f t="shared" ca="1" si="19"/>
        <v>0</v>
      </c>
      <c r="S337" s="311">
        <f t="shared" ca="1" si="20"/>
        <v>1.4239472489129046E-2</v>
      </c>
      <c r="T337" s="310">
        <f t="shared" ca="1" si="21"/>
        <v>1.6313581839822566E-2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0</v>
      </c>
      <c r="I338" s="311">
        <f t="shared" ca="1" si="27"/>
        <v>-1</v>
      </c>
      <c r="J338" s="310">
        <f t="shared" ca="1" si="28"/>
        <v>-1</v>
      </c>
      <c r="P338" s="301">
        <f t="shared" si="23"/>
        <v>44197</v>
      </c>
      <c r="Q338" s="308">
        <f t="shared" ca="1" si="18"/>
        <v>0</v>
      </c>
      <c r="R338" s="311">
        <f t="shared" ca="1" si="19"/>
        <v>0</v>
      </c>
      <c r="S338" s="311">
        <f t="shared" ca="1" si="20"/>
        <v>1.0297117617936724E-2</v>
      </c>
      <c r="T338" s="310">
        <f t="shared" ca="1" si="21"/>
        <v>7.8225533129272495E-3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0</v>
      </c>
      <c r="I339" s="311">
        <f t="shared" ca="1" si="27"/>
        <v>-1</v>
      </c>
      <c r="J339" s="310">
        <f t="shared" ca="1" si="28"/>
        <v>-1</v>
      </c>
      <c r="P339" s="301">
        <f t="shared" si="23"/>
        <v>44228</v>
      </c>
      <c r="Q339" s="308">
        <f t="shared" ca="1" si="18"/>
        <v>0</v>
      </c>
      <c r="R339" s="311">
        <f t="shared" ca="1" si="19"/>
        <v>0</v>
      </c>
      <c r="S339" s="311">
        <f t="shared" ca="1" si="20"/>
        <v>9.7759657410088074E-3</v>
      </c>
      <c r="T339" s="310">
        <f t="shared" ca="1" si="21"/>
        <v>1.1486725530489572E-2</v>
      </c>
    </row>
    <row r="340" spans="6:20">
      <c r="F340" s="301">
        <f t="shared" si="24"/>
        <v>44256</v>
      </c>
      <c r="G340" s="308">
        <f t="shared" ca="1" si="25"/>
        <v>-1</v>
      </c>
      <c r="H340" s="311">
        <f t="shared" ca="1" si="26"/>
        <v>0</v>
      </c>
      <c r="I340" s="311">
        <f t="shared" ca="1" si="27"/>
        <v>-1</v>
      </c>
      <c r="J340" s="310">
        <f t="shared" ca="1" si="28"/>
        <v>-1</v>
      </c>
      <c r="P340" s="301">
        <f t="shared" si="23"/>
        <v>44256</v>
      </c>
      <c r="Q340" s="308">
        <f t="shared" ca="1" si="18"/>
        <v>0</v>
      </c>
      <c r="R340" s="311">
        <f t="shared" ca="1" si="19"/>
        <v>0</v>
      </c>
      <c r="S340" s="311">
        <f t="shared" ca="1" si="20"/>
        <v>1.3546089526168981E-2</v>
      </c>
      <c r="T340" s="310">
        <f t="shared" ca="1" si="21"/>
        <v>1.3995256860326322E-2</v>
      </c>
    </row>
    <row r="341" spans="6:20">
      <c r="F341" s="301">
        <f t="shared" si="24"/>
        <v>44287</v>
      </c>
      <c r="G341" s="308">
        <f t="shared" ca="1" si="25"/>
        <v>-1</v>
      </c>
      <c r="H341" s="311">
        <f t="shared" ca="1" si="26"/>
        <v>0</v>
      </c>
      <c r="I341" s="311">
        <f t="shared" ca="1" si="27"/>
        <v>-1</v>
      </c>
      <c r="J341" s="310">
        <f t="shared" ca="1" si="28"/>
        <v>-1</v>
      </c>
      <c r="P341" s="301">
        <f t="shared" si="23"/>
        <v>44287</v>
      </c>
      <c r="Q341" s="308">
        <f t="shared" ca="1" si="18"/>
        <v>0</v>
      </c>
      <c r="R341" s="311">
        <f t="shared" ca="1" si="19"/>
        <v>0</v>
      </c>
      <c r="S341" s="311">
        <f t="shared" ca="1" si="20"/>
        <v>9.6540089045042965E-3</v>
      </c>
      <c r="T341" s="310">
        <f t="shared" ca="1" si="21"/>
        <v>7.8542691381859875E-3</v>
      </c>
    </row>
    <row r="342" spans="6:20">
      <c r="F342" s="301">
        <f t="shared" si="24"/>
        <v>44317</v>
      </c>
      <c r="G342" s="308">
        <f t="shared" ca="1" si="25"/>
        <v>-1</v>
      </c>
      <c r="H342" s="311">
        <f t="shared" ca="1" si="26"/>
        <v>0</v>
      </c>
      <c r="I342" s="311">
        <f t="shared" ca="1" si="27"/>
        <v>-1</v>
      </c>
      <c r="J342" s="310">
        <f t="shared" ca="1" si="28"/>
        <v>-1</v>
      </c>
      <c r="P342" s="301">
        <f t="shared" si="23"/>
        <v>44317</v>
      </c>
      <c r="Q342" s="308">
        <f t="shared" ca="1" si="18"/>
        <v>0</v>
      </c>
      <c r="R342" s="311">
        <f t="shared" ca="1" si="19"/>
        <v>0</v>
      </c>
      <c r="S342" s="311">
        <f t="shared" ca="1" si="20"/>
        <v>1.160109193113712E-3</v>
      </c>
      <c r="T342" s="310">
        <f t="shared" ca="1" si="21"/>
        <v>5.7551035290459573E-3</v>
      </c>
    </row>
    <row r="343" spans="6:20">
      <c r="F343" s="301">
        <f t="shared" si="24"/>
        <v>44348</v>
      </c>
      <c r="G343" s="308">
        <f t="shared" ca="1" si="25"/>
        <v>-1</v>
      </c>
      <c r="H343" s="311">
        <f t="shared" ca="1" si="26"/>
        <v>0</v>
      </c>
      <c r="I343" s="311">
        <f t="shared" ca="1" si="27"/>
        <v>-1</v>
      </c>
      <c r="J343" s="310">
        <f t="shared" ca="1" si="28"/>
        <v>-1</v>
      </c>
      <c r="P343" s="301">
        <f t="shared" si="23"/>
        <v>44348</v>
      </c>
      <c r="Q343" s="308">
        <f t="shared" ca="1" si="18"/>
        <v>0</v>
      </c>
      <c r="R343" s="311">
        <f t="shared" ca="1" si="19"/>
        <v>0</v>
      </c>
      <c r="S343" s="311">
        <f t="shared" ca="1" si="20"/>
        <v>1.2928696829800801E-2</v>
      </c>
      <c r="T343" s="310">
        <f t="shared" ca="1" si="21"/>
        <v>5.5410483115931886E-3</v>
      </c>
    </row>
    <row r="344" spans="6:20">
      <c r="F344" s="301">
        <f t="shared" si="24"/>
        <v>44378</v>
      </c>
      <c r="G344" s="308">
        <f t="shared" ca="1" si="25"/>
        <v>0</v>
      </c>
      <c r="H344" s="311">
        <f t="shared" ca="1" si="26"/>
        <v>0</v>
      </c>
      <c r="I344" s="311">
        <f t="shared" ca="1" si="27"/>
        <v>-1.8816210433950986E-2</v>
      </c>
      <c r="J344" s="310">
        <f t="shared" ca="1" si="28"/>
        <v>4.1127493751756283E-2</v>
      </c>
      <c r="P344" s="301">
        <f t="shared" si="23"/>
        <v>44378</v>
      </c>
      <c r="Q344" s="308">
        <f t="shared" ca="1" si="18"/>
        <v>0</v>
      </c>
      <c r="R344" s="311">
        <f t="shared" ca="1" si="19"/>
        <v>0</v>
      </c>
      <c r="S344" s="311">
        <f t="shared" ca="1" si="20"/>
        <v>2.6176788388863947E-2</v>
      </c>
      <c r="T344" s="310">
        <f t="shared" ca="1" si="21"/>
        <v>4.7455170160581872E-3</v>
      </c>
    </row>
    <row r="345" spans="6:20">
      <c r="F345" s="301">
        <f t="shared" si="24"/>
        <v>44409</v>
      </c>
      <c r="G345" s="308">
        <f t="shared" ca="1" si="25"/>
        <v>0</v>
      </c>
      <c r="H345" s="311">
        <f t="shared" ca="1" si="26"/>
        <v>0</v>
      </c>
      <c r="I345" s="311">
        <f t="shared" ca="1" si="27"/>
        <v>-1.9423138149015307E-2</v>
      </c>
      <c r="J345" s="310">
        <f t="shared" ca="1" si="28"/>
        <v>3.4870547154814524E-2</v>
      </c>
      <c r="P345" s="301">
        <f t="shared" si="23"/>
        <v>44409</v>
      </c>
      <c r="Q345" s="308">
        <f t="shared" ca="1" si="18"/>
        <v>0</v>
      </c>
      <c r="R345" s="311">
        <f t="shared" ca="1" si="19"/>
        <v>0</v>
      </c>
      <c r="S345" s="311">
        <f t="shared" ca="1" si="20"/>
        <v>2.5837500119656687E-2</v>
      </c>
      <c r="T345" s="310">
        <f t="shared" ca="1" si="21"/>
        <v>5.2162076316699668E-3</v>
      </c>
    </row>
    <row r="346" spans="6:20">
      <c r="F346" s="301">
        <f t="shared" si="24"/>
        <v>44440</v>
      </c>
      <c r="G346" s="308">
        <f t="shared" ca="1" si="25"/>
        <v>-1</v>
      </c>
      <c r="H346" s="311">
        <f t="shared" ca="1" si="26"/>
        <v>0</v>
      </c>
      <c r="I346" s="311">
        <f t="shared" ca="1" si="27"/>
        <v>-1</v>
      </c>
      <c r="J346" s="310">
        <f t="shared" ca="1" si="28"/>
        <v>-1</v>
      </c>
      <c r="P346" s="301">
        <f t="shared" si="23"/>
        <v>44440</v>
      </c>
      <c r="Q346" s="308">
        <f t="shared" ca="1" si="18"/>
        <v>0</v>
      </c>
      <c r="R346" s="311">
        <f t="shared" ca="1" si="19"/>
        <v>0</v>
      </c>
      <c r="S346" s="311">
        <f t="shared" ca="1" si="20"/>
        <v>2.088173164151419E-2</v>
      </c>
      <c r="T346" s="310">
        <f t="shared" ca="1" si="21"/>
        <v>6.902600964144856E-3</v>
      </c>
    </row>
    <row r="347" spans="6:20">
      <c r="F347" s="301">
        <f t="shared" si="24"/>
        <v>44470</v>
      </c>
      <c r="G347" s="308">
        <f t="shared" ca="1" si="25"/>
        <v>-1</v>
      </c>
      <c r="H347" s="311">
        <f t="shared" ca="1" si="26"/>
        <v>0</v>
      </c>
      <c r="I347" s="311">
        <f t="shared" ca="1" si="27"/>
        <v>-1</v>
      </c>
      <c r="J347" s="310">
        <f t="shared" ca="1" si="28"/>
        <v>-1</v>
      </c>
      <c r="P347" s="301">
        <f t="shared" si="23"/>
        <v>44470</v>
      </c>
      <c r="Q347" s="308">
        <f t="shared" ca="1" si="18"/>
        <v>0</v>
      </c>
      <c r="R347" s="311">
        <f t="shared" ca="1" si="19"/>
        <v>0</v>
      </c>
      <c r="S347" s="311">
        <f t="shared" ca="1" si="20"/>
        <v>-5.2724508797474812E-3</v>
      </c>
      <c r="T347" s="310">
        <f t="shared" ca="1" si="21"/>
        <v>9.4922314164798127E-3</v>
      </c>
    </row>
    <row r="348" spans="6:20">
      <c r="F348" s="301">
        <f t="shared" si="24"/>
        <v>44501</v>
      </c>
      <c r="G348" s="308">
        <f t="shared" ca="1" si="25"/>
        <v>-1</v>
      </c>
      <c r="H348" s="311">
        <f t="shared" ca="1" si="26"/>
        <v>0</v>
      </c>
      <c r="I348" s="311">
        <f t="shared" ca="1" si="27"/>
        <v>-1</v>
      </c>
      <c r="J348" s="310">
        <f t="shared" ca="1" si="28"/>
        <v>-1</v>
      </c>
      <c r="P348" s="301">
        <f t="shared" si="23"/>
        <v>44501</v>
      </c>
      <c r="Q348" s="308">
        <f t="shared" ca="1" si="18"/>
        <v>0</v>
      </c>
      <c r="R348" s="311">
        <f t="shared" ca="1" si="19"/>
        <v>0</v>
      </c>
      <c r="S348" s="311">
        <f t="shared" ca="1" si="20"/>
        <v>8.8607444965647097E-3</v>
      </c>
      <c r="T348" s="310">
        <f t="shared" ca="1" si="21"/>
        <v>1.8487695864564779E-2</v>
      </c>
    </row>
    <row r="349" spans="6:20">
      <c r="F349" s="301">
        <f t="shared" si="24"/>
        <v>44531</v>
      </c>
      <c r="G349" s="308">
        <f t="shared" ca="1" si="25"/>
        <v>-1</v>
      </c>
      <c r="H349" s="311">
        <f t="shared" ca="1" si="26"/>
        <v>0</v>
      </c>
      <c r="I349" s="311">
        <f t="shared" ca="1" si="27"/>
        <v>-1</v>
      </c>
      <c r="J349" s="310">
        <f t="shared" ca="1" si="28"/>
        <v>-1</v>
      </c>
      <c r="P349" s="301">
        <f t="shared" si="23"/>
        <v>44531</v>
      </c>
      <c r="Q349" s="308">
        <f t="shared" ca="1" si="18"/>
        <v>0</v>
      </c>
      <c r="R349" s="311">
        <f t="shared" ca="1" si="19"/>
        <v>0</v>
      </c>
      <c r="S349" s="311">
        <f t="shared" ca="1" si="20"/>
        <v>1.3296198314331376E-2</v>
      </c>
      <c r="T349" s="310">
        <f t="shared" ca="1" si="21"/>
        <v>1.4398206142840708E-2</v>
      </c>
    </row>
    <row r="350" spans="6:20">
      <c r="F350" s="301">
        <f t="shared" si="24"/>
        <v>44562</v>
      </c>
      <c r="G350" s="308">
        <f t="shared" ca="1" si="25"/>
        <v>0</v>
      </c>
      <c r="H350" s="311">
        <f t="shared" ca="1" si="26"/>
        <v>0</v>
      </c>
      <c r="I350" s="311">
        <f t="shared" ca="1" si="27"/>
        <v>-1</v>
      </c>
      <c r="J350" s="310">
        <f t="shared" ca="1" si="28"/>
        <v>-1</v>
      </c>
      <c r="P350" s="301">
        <f t="shared" si="23"/>
        <v>44562</v>
      </c>
      <c r="Q350" s="308">
        <f t="shared" ca="1" si="18"/>
        <v>0</v>
      </c>
      <c r="R350" s="311">
        <f t="shared" ca="1" si="19"/>
        <v>0</v>
      </c>
      <c r="S350" s="311">
        <f t="shared" ca="1" si="20"/>
        <v>9.7531061596407564E-3</v>
      </c>
      <c r="T350" s="310">
        <f t="shared" ca="1" si="21"/>
        <v>1.127018383057643E-2</v>
      </c>
    </row>
    <row r="351" spans="6:20">
      <c r="F351" s="301">
        <f t="shared" si="24"/>
        <v>44593</v>
      </c>
      <c r="G351" s="308">
        <f t="shared" ca="1" si="25"/>
        <v>0</v>
      </c>
      <c r="H351" s="311">
        <f t="shared" ca="1" si="26"/>
        <v>0</v>
      </c>
      <c r="I351" s="311">
        <f t="shared" ca="1" si="27"/>
        <v>-1</v>
      </c>
      <c r="J351" s="310">
        <f t="shared" ca="1" si="28"/>
        <v>-1</v>
      </c>
      <c r="P351" s="301">
        <f t="shared" si="23"/>
        <v>44593</v>
      </c>
      <c r="Q351" s="308">
        <f t="shared" ca="1" si="18"/>
        <v>0</v>
      </c>
      <c r="R351" s="311">
        <f t="shared" ca="1" si="19"/>
        <v>0</v>
      </c>
      <c r="S351" s="311">
        <f t="shared" ca="1" si="20"/>
        <v>1.0165306190414558E-2</v>
      </c>
      <c r="T351" s="310">
        <f t="shared" ca="1" si="21"/>
        <v>1.2010918808301962E-2</v>
      </c>
    </row>
    <row r="352" spans="6:20">
      <c r="F352" s="301">
        <f t="shared" si="24"/>
        <v>44621</v>
      </c>
      <c r="G352" s="308">
        <f t="shared" ca="1" si="25"/>
        <v>-1</v>
      </c>
      <c r="H352" s="311">
        <f t="shared" ca="1" si="26"/>
        <v>0</v>
      </c>
      <c r="I352" s="311">
        <f t="shared" ca="1" si="27"/>
        <v>-1</v>
      </c>
      <c r="J352" s="310">
        <f t="shared" ca="1" si="28"/>
        <v>-1</v>
      </c>
      <c r="P352" s="301">
        <f t="shared" si="23"/>
        <v>44621</v>
      </c>
      <c r="Q352" s="308">
        <f t="shared" ca="1" si="18"/>
        <v>0</v>
      </c>
      <c r="R352" s="311">
        <f t="shared" ca="1" si="19"/>
        <v>0</v>
      </c>
      <c r="S352" s="311">
        <f t="shared" ca="1" si="20"/>
        <v>1.3965655422090828E-2</v>
      </c>
      <c r="T352" s="310">
        <f t="shared" ca="1" si="21"/>
        <v>1.4929334548550388E-2</v>
      </c>
    </row>
    <row r="353" spans="6:20">
      <c r="F353" s="301">
        <f t="shared" si="24"/>
        <v>44652</v>
      </c>
      <c r="G353" s="308">
        <f t="shared" ca="1" si="25"/>
        <v>-1</v>
      </c>
      <c r="H353" s="311">
        <f t="shared" ca="1" si="26"/>
        <v>0</v>
      </c>
      <c r="I353" s="311">
        <f t="shared" ca="1" si="27"/>
        <v>-1</v>
      </c>
      <c r="J353" s="310">
        <f t="shared" ca="1" si="28"/>
        <v>-1</v>
      </c>
      <c r="P353" s="301">
        <f t="shared" si="23"/>
        <v>44652</v>
      </c>
      <c r="Q353" s="308">
        <f t="shared" ca="1" si="18"/>
        <v>0</v>
      </c>
      <c r="R353" s="311">
        <f t="shared" ca="1" si="19"/>
        <v>0</v>
      </c>
      <c r="S353" s="311">
        <f t="shared" ca="1" si="20"/>
        <v>1.3996161699509013E-2</v>
      </c>
      <c r="T353" s="310">
        <f t="shared" ca="1" si="21"/>
        <v>1.1169910397156757E-2</v>
      </c>
    </row>
    <row r="354" spans="6:20">
      <c r="F354" s="301">
        <f t="shared" si="24"/>
        <v>44682</v>
      </c>
      <c r="G354" s="308">
        <f t="shared" ca="1" si="25"/>
        <v>-1</v>
      </c>
      <c r="H354" s="311">
        <f t="shared" ca="1" si="26"/>
        <v>0</v>
      </c>
      <c r="I354" s="311">
        <f t="shared" ca="1" si="27"/>
        <v>-1</v>
      </c>
      <c r="J354" s="310">
        <f t="shared" ca="1" si="28"/>
        <v>-1</v>
      </c>
      <c r="P354" s="301">
        <f t="shared" si="23"/>
        <v>44682</v>
      </c>
      <c r="Q354" s="308">
        <f t="shared" ca="1" si="18"/>
        <v>0</v>
      </c>
      <c r="R354" s="311">
        <f t="shared" ca="1" si="19"/>
        <v>0</v>
      </c>
      <c r="S354" s="311">
        <f t="shared" ca="1" si="20"/>
        <v>-9.017948810214893E-3</v>
      </c>
      <c r="T354" s="310">
        <f t="shared" ca="1" si="21"/>
        <v>5.960129577865958E-3</v>
      </c>
    </row>
    <row r="355" spans="6:20">
      <c r="F355" s="301">
        <f t="shared" si="24"/>
        <v>44713</v>
      </c>
      <c r="G355" s="308">
        <f t="shared" ca="1" si="25"/>
        <v>-1</v>
      </c>
      <c r="H355" s="311">
        <f t="shared" ca="1" si="26"/>
        <v>0</v>
      </c>
      <c r="I355" s="311">
        <f t="shared" ca="1" si="27"/>
        <v>-1</v>
      </c>
      <c r="J355" s="310">
        <f t="shared" ca="1" si="28"/>
        <v>-1</v>
      </c>
      <c r="P355" s="301">
        <f t="shared" si="23"/>
        <v>44713</v>
      </c>
      <c r="Q355" s="308">
        <f t="shared" ca="1" si="18"/>
        <v>0</v>
      </c>
      <c r="R355" s="311">
        <f t="shared" ca="1" si="19"/>
        <v>0</v>
      </c>
      <c r="S355" s="311">
        <f t="shared" ca="1" si="20"/>
        <v>1.2353046984718619E-2</v>
      </c>
      <c r="T355" s="310">
        <f t="shared" ca="1" si="21"/>
        <v>5.0124618711588909E-3</v>
      </c>
    </row>
    <row r="356" spans="6:20">
      <c r="F356" s="301">
        <f t="shared" si="24"/>
        <v>44743</v>
      </c>
      <c r="G356" s="308">
        <f t="shared" ca="1" si="25"/>
        <v>0</v>
      </c>
      <c r="H356" s="311">
        <f t="shared" ca="1" si="26"/>
        <v>0</v>
      </c>
      <c r="I356" s="311">
        <f t="shared" ca="1" si="27"/>
        <v>-1.9490023964366721E-2</v>
      </c>
      <c r="J356" s="310">
        <f t="shared" ca="1" si="28"/>
        <v>4.7649675681455506E-2</v>
      </c>
      <c r="P356" s="301">
        <f t="shared" si="23"/>
        <v>44743</v>
      </c>
      <c r="Q356" s="308">
        <f t="shared" ca="1" si="18"/>
        <v>0</v>
      </c>
      <c r="R356" s="311">
        <f t="shared" ca="1" si="19"/>
        <v>0</v>
      </c>
      <c r="S356" s="311">
        <f t="shared" ca="1" si="20"/>
        <v>2.6195948546997805E-2</v>
      </c>
      <c r="T356" s="310">
        <f t="shared" ca="1" si="21"/>
        <v>4.438170786607909E-3</v>
      </c>
    </row>
    <row r="357" spans="6:20">
      <c r="F357" s="301">
        <f t="shared" si="24"/>
        <v>44774</v>
      </c>
      <c r="G357" s="308">
        <f t="shared" ca="1" si="25"/>
        <v>0</v>
      </c>
      <c r="H357" s="311">
        <f t="shared" ca="1" si="26"/>
        <v>0</v>
      </c>
      <c r="I357" s="311">
        <f t="shared" ca="1" si="27"/>
        <v>-1.9637767912355164E-2</v>
      </c>
      <c r="J357" s="310">
        <f t="shared" ca="1" si="28"/>
        <v>4.0052183487814919E-2</v>
      </c>
      <c r="P357" s="301">
        <f t="shared" si="23"/>
        <v>44774</v>
      </c>
      <c r="Q357" s="308">
        <f t="shared" ca="1" si="18"/>
        <v>0</v>
      </c>
      <c r="R357" s="311">
        <f t="shared" ca="1" si="19"/>
        <v>0</v>
      </c>
      <c r="S357" s="311">
        <f t="shared" ca="1" si="20"/>
        <v>2.6284058813260458E-2</v>
      </c>
      <c r="T357" s="310">
        <f t="shared" ca="1" si="21"/>
        <v>6.0832779249122559E-3</v>
      </c>
    </row>
    <row r="358" spans="6:20">
      <c r="F358" s="301">
        <f t="shared" si="24"/>
        <v>44805</v>
      </c>
      <c r="G358" s="308">
        <f t="shared" ca="1" si="25"/>
        <v>-1</v>
      </c>
      <c r="H358" s="311">
        <f t="shared" ca="1" si="26"/>
        <v>0</v>
      </c>
      <c r="I358" s="311">
        <f t="shared" ca="1" si="27"/>
        <v>-1</v>
      </c>
      <c r="J358" s="310">
        <f t="shared" ca="1" si="28"/>
        <v>-1</v>
      </c>
      <c r="P358" s="301">
        <f t="shared" si="23"/>
        <v>44805</v>
      </c>
      <c r="Q358" s="308">
        <f t="shared" ca="1" si="18"/>
        <v>0</v>
      </c>
      <c r="R358" s="311">
        <f t="shared" ca="1" si="19"/>
        <v>0</v>
      </c>
      <c r="S358" s="311">
        <f t="shared" ca="1" si="20"/>
        <v>2.1048373408854681E-2</v>
      </c>
      <c r="T358" s="310">
        <f t="shared" ca="1" si="21"/>
        <v>6.2786265566514565E-3</v>
      </c>
    </row>
    <row r="359" spans="6:20">
      <c r="F359" s="301">
        <f t="shared" si="24"/>
        <v>44835</v>
      </c>
      <c r="G359" s="308">
        <f t="shared" ca="1" si="25"/>
        <v>-1</v>
      </c>
      <c r="H359" s="311">
        <f t="shared" ca="1" si="26"/>
        <v>0</v>
      </c>
      <c r="I359" s="311">
        <f t="shared" ca="1" si="27"/>
        <v>-1</v>
      </c>
      <c r="J359" s="310">
        <f t="shared" ca="1" si="28"/>
        <v>-1</v>
      </c>
      <c r="P359" s="301">
        <f t="shared" si="23"/>
        <v>44835</v>
      </c>
      <c r="Q359" s="308">
        <f t="shared" ca="1" si="18"/>
        <v>0</v>
      </c>
      <c r="R359" s="311">
        <f t="shared" ca="1" si="19"/>
        <v>0</v>
      </c>
      <c r="S359" s="311">
        <f t="shared" ca="1" si="20"/>
        <v>-6.9550775745785831E-3</v>
      </c>
      <c r="T359" s="310">
        <f t="shared" ca="1" si="21"/>
        <v>9.7698895399549457E-3</v>
      </c>
    </row>
    <row r="360" spans="6:20">
      <c r="F360" s="301">
        <f t="shared" si="24"/>
        <v>44866</v>
      </c>
      <c r="G360" s="308">
        <f t="shared" ca="1" si="25"/>
        <v>-1</v>
      </c>
      <c r="H360" s="311">
        <f t="shared" ca="1" si="26"/>
        <v>0</v>
      </c>
      <c r="I360" s="311">
        <f t="shared" ca="1" si="27"/>
        <v>-1</v>
      </c>
      <c r="J360" s="310">
        <f t="shared" ca="1" si="28"/>
        <v>-1</v>
      </c>
      <c r="P360" s="301">
        <f t="shared" si="23"/>
        <v>44866</v>
      </c>
      <c r="Q360" s="308">
        <f t="shared" ca="1" si="18"/>
        <v>0</v>
      </c>
      <c r="R360" s="311">
        <f t="shared" ca="1" si="19"/>
        <v>0</v>
      </c>
      <c r="S360" s="311">
        <f t="shared" ca="1" si="20"/>
        <v>8.6966462517672483E-3</v>
      </c>
      <c r="T360" s="310">
        <f t="shared" ca="1" si="21"/>
        <v>1.5701484072960126E-2</v>
      </c>
    </row>
    <row r="361" spans="6:20">
      <c r="F361" s="301">
        <f t="shared" ref="F361:F421" si="29">+B122</f>
        <v>44896</v>
      </c>
      <c r="G361" s="308">
        <f t="shared" ref="G361:G421" ca="1" si="30">+IF(ISERROR(G122/C122-1),0,G122/C122-1)</f>
        <v>-1</v>
      </c>
      <c r="H361" s="311">
        <f t="shared" ref="H361:H421" ca="1" si="31">+IF(ISERROR(H122/D122-1),0,H122/D122-1)</f>
        <v>0</v>
      </c>
      <c r="I361" s="311">
        <f t="shared" ref="I361:I421" ca="1" si="32">+IF(ISERROR(I122/E122-1),0,I122/E122-1)</f>
        <v>-1</v>
      </c>
      <c r="J361" s="310">
        <f t="shared" ref="J361:J421" ca="1" si="33">+IF(ISERROR(J122/F122-1),0,J122/F122-1)</f>
        <v>-1</v>
      </c>
      <c r="P361" s="301">
        <f t="shared" si="23"/>
        <v>44896</v>
      </c>
      <c r="Q361" s="308">
        <f t="shared" ca="1" si="18"/>
        <v>0</v>
      </c>
      <c r="R361" s="311">
        <f t="shared" ca="1" si="19"/>
        <v>0</v>
      </c>
      <c r="S361" s="311">
        <f t="shared" ca="1" si="20"/>
        <v>1.378435118417487E-2</v>
      </c>
      <c r="T361" s="310">
        <f t="shared" ca="1" si="21"/>
        <v>1.4509000470224853E-2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0</v>
      </c>
      <c r="I362" s="311">
        <f t="shared" ca="1" si="32"/>
        <v>-1</v>
      </c>
      <c r="J362" s="310">
        <f t="shared" ca="1" si="33"/>
        <v>-1</v>
      </c>
      <c r="P362" s="301">
        <f t="shared" si="23"/>
        <v>44927</v>
      </c>
      <c r="Q362" s="308">
        <f t="shared" ca="1" si="18"/>
        <v>0</v>
      </c>
      <c r="R362" s="311">
        <f t="shared" ca="1" si="19"/>
        <v>0</v>
      </c>
      <c r="S362" s="311">
        <f t="shared" ca="1" si="20"/>
        <v>9.7529599353360918E-3</v>
      </c>
      <c r="T362" s="310">
        <f t="shared" ca="1" si="21"/>
        <v>1.1270037386580833E-2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0</v>
      </c>
      <c r="I363" s="311">
        <f t="shared" ca="1" si="32"/>
        <v>-1</v>
      </c>
      <c r="J363" s="310">
        <f t="shared" ca="1" si="33"/>
        <v>-1</v>
      </c>
      <c r="P363" s="301">
        <f t="shared" si="23"/>
        <v>44958</v>
      </c>
      <c r="Q363" s="308">
        <f t="shared" ca="1" si="18"/>
        <v>0</v>
      </c>
      <c r="R363" s="311">
        <f t="shared" ca="1" si="19"/>
        <v>0</v>
      </c>
      <c r="S363" s="311">
        <f t="shared" ca="1" si="20"/>
        <v>9.7523331919755485E-3</v>
      </c>
      <c r="T363" s="310">
        <f t="shared" ca="1" si="21"/>
        <v>1.2114612771078948E-2</v>
      </c>
    </row>
    <row r="364" spans="6:20">
      <c r="F364" s="301">
        <f t="shared" si="29"/>
        <v>44986</v>
      </c>
      <c r="G364" s="308">
        <f t="shared" ca="1" si="30"/>
        <v>-1</v>
      </c>
      <c r="H364" s="311">
        <f t="shared" ca="1" si="31"/>
        <v>0</v>
      </c>
      <c r="I364" s="311">
        <f t="shared" ca="1" si="32"/>
        <v>-1</v>
      </c>
      <c r="J364" s="310">
        <f t="shared" ca="1" si="33"/>
        <v>-1</v>
      </c>
      <c r="P364" s="301">
        <f t="shared" si="23"/>
        <v>44986</v>
      </c>
      <c r="Q364" s="308">
        <f t="shared" ca="1" si="18"/>
        <v>0</v>
      </c>
      <c r="R364" s="311">
        <f t="shared" ca="1" si="19"/>
        <v>0</v>
      </c>
      <c r="S364" s="311">
        <f t="shared" ca="1" si="20"/>
        <v>1.3793154645910244E-2</v>
      </c>
      <c r="T364" s="310">
        <f t="shared" ca="1" si="21"/>
        <v>1.6456735270880429E-2</v>
      </c>
    </row>
    <row r="365" spans="6:20">
      <c r="F365" s="301">
        <f t="shared" si="29"/>
        <v>45017</v>
      </c>
      <c r="G365" s="308">
        <f t="shared" ca="1" si="30"/>
        <v>-1</v>
      </c>
      <c r="H365" s="311">
        <f t="shared" ca="1" si="31"/>
        <v>0</v>
      </c>
      <c r="I365" s="311">
        <f t="shared" ca="1" si="32"/>
        <v>-1</v>
      </c>
      <c r="J365" s="310">
        <f t="shared" ca="1" si="33"/>
        <v>-1</v>
      </c>
      <c r="P365" s="301">
        <f t="shared" si="23"/>
        <v>45017</v>
      </c>
      <c r="Q365" s="308">
        <f t="shared" ca="1" si="18"/>
        <v>0</v>
      </c>
      <c r="R365" s="311">
        <f t="shared" ca="1" si="19"/>
        <v>0</v>
      </c>
      <c r="S365" s="311">
        <f t="shared" ca="1" si="20"/>
        <v>1.4135143047052656E-2</v>
      </c>
      <c r="T365" s="310">
        <f t="shared" ca="1" si="21"/>
        <v>1.2851575382397451E-2</v>
      </c>
    </row>
    <row r="366" spans="6:20">
      <c r="F366" s="301">
        <f t="shared" si="29"/>
        <v>45047</v>
      </c>
      <c r="G366" s="308">
        <f t="shared" ca="1" si="30"/>
        <v>-1</v>
      </c>
      <c r="H366" s="311">
        <f t="shared" ca="1" si="31"/>
        <v>0</v>
      </c>
      <c r="I366" s="311">
        <f t="shared" ca="1" si="32"/>
        <v>-1</v>
      </c>
      <c r="J366" s="310">
        <f t="shared" ca="1" si="33"/>
        <v>-1</v>
      </c>
      <c r="P366" s="301">
        <f t="shared" si="23"/>
        <v>45047</v>
      </c>
      <c r="Q366" s="308">
        <f t="shared" ca="1" si="18"/>
        <v>0</v>
      </c>
      <c r="R366" s="311">
        <f t="shared" ca="1" si="19"/>
        <v>0</v>
      </c>
      <c r="S366" s="311">
        <f t="shared" ca="1" si="20"/>
        <v>-1.0529114680419727E-2</v>
      </c>
      <c r="T366" s="310">
        <f t="shared" ca="1" si="21"/>
        <v>8.8873696701634586E-3</v>
      </c>
    </row>
    <row r="367" spans="6:20">
      <c r="F367" s="301">
        <f t="shared" si="29"/>
        <v>45078</v>
      </c>
      <c r="G367" s="308">
        <f t="shared" ca="1" si="30"/>
        <v>-1</v>
      </c>
      <c r="H367" s="311">
        <f t="shared" ca="1" si="31"/>
        <v>0</v>
      </c>
      <c r="I367" s="311">
        <f t="shared" ca="1" si="32"/>
        <v>-1</v>
      </c>
      <c r="J367" s="310">
        <f t="shared" ca="1" si="33"/>
        <v>-1</v>
      </c>
      <c r="P367" s="301">
        <f t="shared" si="23"/>
        <v>45078</v>
      </c>
      <c r="Q367" s="308">
        <f t="shared" ca="1" si="18"/>
        <v>0</v>
      </c>
      <c r="R367" s="311">
        <f t="shared" ca="1" si="19"/>
        <v>0</v>
      </c>
      <c r="S367" s="311">
        <f t="shared" ca="1" si="20"/>
        <v>1.4729434250242202E-2</v>
      </c>
      <c r="T367" s="310">
        <f t="shared" ca="1" si="21"/>
        <v>5.1971274436488635E-3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0</v>
      </c>
      <c r="I368" s="311">
        <f t="shared" ca="1" si="32"/>
        <v>-1.967071501647133E-2</v>
      </c>
      <c r="J368" s="310">
        <f t="shared" ca="1" si="33"/>
        <v>4.76461208327843E-2</v>
      </c>
      <c r="P368" s="301">
        <f t="shared" si="23"/>
        <v>45108</v>
      </c>
      <c r="Q368" s="308">
        <f t="shared" ca="1" si="18"/>
        <v>0</v>
      </c>
      <c r="R368" s="311">
        <f t="shared" ca="1" si="19"/>
        <v>0</v>
      </c>
      <c r="S368" s="311">
        <f t="shared" ca="1" si="20"/>
        <v>2.6182815944003179E-2</v>
      </c>
      <c r="T368" s="310">
        <f t="shared" ca="1" si="21"/>
        <v>5.1151649481111505E-3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0</v>
      </c>
      <c r="I369" s="311">
        <f t="shared" ca="1" si="32"/>
        <v>-1.6515685870980845E-2</v>
      </c>
      <c r="J369" s="310">
        <f t="shared" ca="1" si="33"/>
        <v>9.7973900315794227E-2</v>
      </c>
      <c r="P369" s="301">
        <f t="shared" si="23"/>
        <v>45139</v>
      </c>
      <c r="Q369" s="308">
        <f t="shared" ca="1" si="18"/>
        <v>0</v>
      </c>
      <c r="R369" s="311">
        <f t="shared" ca="1" si="19"/>
        <v>0</v>
      </c>
      <c r="S369" s="311">
        <f t="shared" ca="1" si="20"/>
        <v>2.6176396538724278E-2</v>
      </c>
      <c r="T369" s="310">
        <f t="shared" ca="1" si="21"/>
        <v>5.7671603307145602E-3</v>
      </c>
    </row>
    <row r="370" spans="6:20">
      <c r="F370" s="301">
        <f t="shared" si="29"/>
        <v>45170</v>
      </c>
      <c r="G370" s="308">
        <f t="shared" ca="1" si="30"/>
        <v>-1</v>
      </c>
      <c r="H370" s="311">
        <f t="shared" ca="1" si="31"/>
        <v>0</v>
      </c>
      <c r="I370" s="311">
        <f t="shared" ca="1" si="32"/>
        <v>-1</v>
      </c>
      <c r="J370" s="310">
        <f t="shared" ca="1" si="33"/>
        <v>-1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0</v>
      </c>
      <c r="S370" s="311">
        <f t="shared" ref="S370:S421" ca="1" si="36">+IF(ISERROR(S131/O131-1),0,S131/O131-1)</f>
        <v>1.6298324245947349E-2</v>
      </c>
      <c r="T370" s="310">
        <f t="shared" ref="T370:T421" ca="1" si="37">+IF(ISERROR(T131/P131-1),0,T131/P131-1)</f>
        <v>6.7387868044805899E-3</v>
      </c>
    </row>
    <row r="371" spans="6:20">
      <c r="F371" s="301">
        <f t="shared" si="29"/>
        <v>45200</v>
      </c>
      <c r="G371" s="308">
        <f t="shared" ca="1" si="30"/>
        <v>-1</v>
      </c>
      <c r="H371" s="311">
        <f t="shared" ca="1" si="31"/>
        <v>0</v>
      </c>
      <c r="I371" s="311">
        <f t="shared" ca="1" si="32"/>
        <v>-1</v>
      </c>
      <c r="J371" s="310">
        <f t="shared" ca="1" si="33"/>
        <v>-1</v>
      </c>
      <c r="P371" s="301">
        <f t="shared" ref="P371:P421" si="38">+L132</f>
        <v>45200</v>
      </c>
      <c r="Q371" s="308">
        <f t="shared" ca="1" si="34"/>
        <v>0</v>
      </c>
      <c r="R371" s="311">
        <f t="shared" ca="1" si="35"/>
        <v>0</v>
      </c>
      <c r="S371" s="311">
        <f t="shared" ca="1" si="36"/>
        <v>-5.8049570699191255E-3</v>
      </c>
      <c r="T371" s="310">
        <f t="shared" ca="1" si="37"/>
        <v>1.3228056139327871E-2</v>
      </c>
    </row>
    <row r="372" spans="6:20">
      <c r="F372" s="301">
        <f t="shared" si="29"/>
        <v>45231</v>
      </c>
      <c r="G372" s="308">
        <f t="shared" ca="1" si="30"/>
        <v>-1</v>
      </c>
      <c r="H372" s="311">
        <f t="shared" ca="1" si="31"/>
        <v>0</v>
      </c>
      <c r="I372" s="311">
        <f t="shared" ca="1" si="32"/>
        <v>-1</v>
      </c>
      <c r="J372" s="310">
        <f t="shared" ca="1" si="33"/>
        <v>-1</v>
      </c>
      <c r="P372" s="301">
        <f t="shared" si="38"/>
        <v>45231</v>
      </c>
      <c r="Q372" s="308">
        <f t="shared" ca="1" si="34"/>
        <v>0</v>
      </c>
      <c r="R372" s="311">
        <f t="shared" ca="1" si="35"/>
        <v>0</v>
      </c>
      <c r="S372" s="311">
        <f t="shared" ca="1" si="36"/>
        <v>5.6573369656041095E-3</v>
      </c>
      <c r="T372" s="310">
        <f t="shared" ca="1" si="37"/>
        <v>1.4508006597864442E-2</v>
      </c>
    </row>
    <row r="373" spans="6:20">
      <c r="F373" s="301">
        <f t="shared" si="29"/>
        <v>45261</v>
      </c>
      <c r="G373" s="308">
        <f t="shared" ca="1" si="30"/>
        <v>-1</v>
      </c>
      <c r="H373" s="311">
        <f t="shared" ca="1" si="31"/>
        <v>0</v>
      </c>
      <c r="I373" s="311">
        <f t="shared" ca="1" si="32"/>
        <v>-1</v>
      </c>
      <c r="J373" s="310">
        <f t="shared" ca="1" si="33"/>
        <v>-1</v>
      </c>
      <c r="P373" s="301">
        <f t="shared" si="38"/>
        <v>45261</v>
      </c>
      <c r="Q373" s="308">
        <f t="shared" ca="1" si="34"/>
        <v>0</v>
      </c>
      <c r="R373" s="311">
        <f t="shared" ca="1" si="35"/>
        <v>0</v>
      </c>
      <c r="S373" s="311">
        <f t="shared" ca="1" si="36"/>
        <v>1.3837850460880485E-2</v>
      </c>
      <c r="T373" s="310">
        <f t="shared" ca="1" si="37"/>
        <v>1.8018999924857448E-2</v>
      </c>
    </row>
    <row r="374" spans="6:20">
      <c r="F374" s="301">
        <f t="shared" si="29"/>
        <v>45292</v>
      </c>
      <c r="G374" s="308">
        <f t="shared" ca="1" si="30"/>
        <v>0</v>
      </c>
      <c r="H374" s="311">
        <f t="shared" ca="1" si="31"/>
        <v>0</v>
      </c>
      <c r="I374" s="311">
        <f t="shared" ca="1" si="32"/>
        <v>-1</v>
      </c>
      <c r="J374" s="310">
        <f t="shared" ca="1" si="33"/>
        <v>-1</v>
      </c>
      <c r="P374" s="301">
        <f t="shared" si="38"/>
        <v>45292</v>
      </c>
      <c r="Q374" s="308">
        <f t="shared" ca="1" si="34"/>
        <v>0</v>
      </c>
      <c r="R374" s="311">
        <f t="shared" ca="1" si="35"/>
        <v>0</v>
      </c>
      <c r="S374" s="311">
        <f t="shared" ca="1" si="36"/>
        <v>9.9692716731492048E-3</v>
      </c>
      <c r="T374" s="310">
        <f t="shared" ca="1" si="37"/>
        <v>1.5300579736631015E-2</v>
      </c>
    </row>
    <row r="375" spans="6:20">
      <c r="F375" s="301">
        <f t="shared" si="29"/>
        <v>45323</v>
      </c>
      <c r="G375" s="308">
        <f t="shared" ca="1" si="30"/>
        <v>0</v>
      </c>
      <c r="H375" s="311">
        <f t="shared" ca="1" si="31"/>
        <v>0</v>
      </c>
      <c r="I375" s="311">
        <f t="shared" ca="1" si="32"/>
        <v>-1</v>
      </c>
      <c r="J375" s="310">
        <f t="shared" ca="1" si="33"/>
        <v>-1</v>
      </c>
      <c r="P375" s="301">
        <f t="shared" si="38"/>
        <v>45323</v>
      </c>
      <c r="Q375" s="308">
        <f t="shared" ca="1" si="34"/>
        <v>0</v>
      </c>
      <c r="R375" s="311">
        <f t="shared" ca="1" si="35"/>
        <v>0</v>
      </c>
      <c r="S375" s="311">
        <f t="shared" ca="1" si="36"/>
        <v>9.8524340875199012E-3</v>
      </c>
      <c r="T375" s="310">
        <f t="shared" ca="1" si="37"/>
        <v>1.3120564942172175E-2</v>
      </c>
    </row>
    <row r="376" spans="6:20">
      <c r="F376" s="301">
        <f t="shared" si="29"/>
        <v>45352</v>
      </c>
      <c r="G376" s="308">
        <f t="shared" ca="1" si="30"/>
        <v>-1</v>
      </c>
      <c r="H376" s="311">
        <f t="shared" ca="1" si="31"/>
        <v>0</v>
      </c>
      <c r="I376" s="311">
        <f t="shared" ca="1" si="32"/>
        <v>-1</v>
      </c>
      <c r="J376" s="310">
        <f t="shared" ca="1" si="33"/>
        <v>-1</v>
      </c>
      <c r="P376" s="301">
        <f t="shared" si="38"/>
        <v>45352</v>
      </c>
      <c r="Q376" s="308">
        <f t="shared" ca="1" si="34"/>
        <v>0</v>
      </c>
      <c r="R376" s="311">
        <f t="shared" ca="1" si="35"/>
        <v>0</v>
      </c>
      <c r="S376" s="311">
        <f t="shared" ca="1" si="36"/>
        <v>1.4076254388245335E-2</v>
      </c>
      <c r="T376" s="310">
        <f t="shared" ca="1" si="37"/>
        <v>1.8336642381883594E-2</v>
      </c>
    </row>
    <row r="377" spans="6:20">
      <c r="F377" s="301">
        <f t="shared" si="29"/>
        <v>45383</v>
      </c>
      <c r="G377" s="308">
        <f t="shared" ca="1" si="30"/>
        <v>-1</v>
      </c>
      <c r="H377" s="311">
        <f t="shared" ca="1" si="31"/>
        <v>0</v>
      </c>
      <c r="I377" s="311">
        <f t="shared" ca="1" si="32"/>
        <v>-1</v>
      </c>
      <c r="J377" s="310">
        <f t="shared" ca="1" si="33"/>
        <v>-1</v>
      </c>
      <c r="P377" s="301">
        <f t="shared" si="38"/>
        <v>45383</v>
      </c>
      <c r="Q377" s="308">
        <f t="shared" ca="1" si="34"/>
        <v>0</v>
      </c>
      <c r="R377" s="311">
        <f t="shared" ca="1" si="35"/>
        <v>0</v>
      </c>
      <c r="S377" s="311">
        <f t="shared" ca="1" si="36"/>
        <v>1.4310147816018359E-2</v>
      </c>
      <c r="T377" s="310">
        <f t="shared" ca="1" si="37"/>
        <v>1.9871058714132417E-2</v>
      </c>
    </row>
    <row r="378" spans="6:20">
      <c r="F378" s="301">
        <f t="shared" si="29"/>
        <v>45413</v>
      </c>
      <c r="G378" s="308">
        <f t="shared" ca="1" si="30"/>
        <v>-1</v>
      </c>
      <c r="H378" s="311">
        <f t="shared" ca="1" si="31"/>
        <v>0</v>
      </c>
      <c r="I378" s="311">
        <f t="shared" ca="1" si="32"/>
        <v>-1</v>
      </c>
      <c r="J378" s="310">
        <f t="shared" ca="1" si="33"/>
        <v>-1</v>
      </c>
      <c r="P378" s="301">
        <f t="shared" si="38"/>
        <v>45413</v>
      </c>
      <c r="Q378" s="308">
        <f t="shared" ca="1" si="34"/>
        <v>0</v>
      </c>
      <c r="R378" s="311">
        <f t="shared" ca="1" si="35"/>
        <v>0</v>
      </c>
      <c r="S378" s="311">
        <f t="shared" ca="1" si="36"/>
        <v>-1.3799142044474855E-2</v>
      </c>
      <c r="T378" s="310">
        <f t="shared" ca="1" si="37"/>
        <v>6.6831559333906387E-3</v>
      </c>
    </row>
    <row r="379" spans="6:20">
      <c r="F379" s="301">
        <f t="shared" si="29"/>
        <v>45444</v>
      </c>
      <c r="G379" s="308">
        <f t="shared" ca="1" si="30"/>
        <v>-1</v>
      </c>
      <c r="H379" s="311">
        <f t="shared" ca="1" si="31"/>
        <v>0</v>
      </c>
      <c r="I379" s="311">
        <f t="shared" ca="1" si="32"/>
        <v>-1</v>
      </c>
      <c r="J379" s="310">
        <f t="shared" ca="1" si="33"/>
        <v>-1</v>
      </c>
      <c r="P379" s="301">
        <f t="shared" si="38"/>
        <v>45444</v>
      </c>
      <c r="Q379" s="308">
        <f t="shared" ca="1" si="34"/>
        <v>0</v>
      </c>
      <c r="R379" s="311">
        <f t="shared" ca="1" si="35"/>
        <v>0</v>
      </c>
      <c r="S379" s="311">
        <f t="shared" ca="1" si="36"/>
        <v>1.1733036342616909E-2</v>
      </c>
      <c r="T379" s="310">
        <f t="shared" ca="1" si="37"/>
        <v>6.5654014690035289E-3</v>
      </c>
    </row>
    <row r="380" spans="6:20">
      <c r="F380" s="301">
        <f t="shared" si="29"/>
        <v>45474</v>
      </c>
      <c r="G380" s="308">
        <f t="shared" ca="1" si="30"/>
        <v>0</v>
      </c>
      <c r="H380" s="311">
        <f t="shared" ca="1" si="31"/>
        <v>0</v>
      </c>
      <c r="I380" s="311">
        <f t="shared" ca="1" si="32"/>
        <v>-1.9139169161996095E-2</v>
      </c>
      <c r="J380" s="310">
        <f t="shared" ca="1" si="33"/>
        <v>0.1079491112455857</v>
      </c>
      <c r="P380" s="301">
        <f t="shared" si="38"/>
        <v>45474</v>
      </c>
      <c r="Q380" s="308">
        <f t="shared" ca="1" si="34"/>
        <v>0</v>
      </c>
      <c r="R380" s="311">
        <f t="shared" ca="1" si="35"/>
        <v>0</v>
      </c>
      <c r="S380" s="311">
        <f t="shared" ca="1" si="36"/>
        <v>2.6265588873132018E-2</v>
      </c>
      <c r="T380" s="310">
        <f t="shared" ca="1" si="37"/>
        <v>6.4634843898419003E-3</v>
      </c>
    </row>
    <row r="381" spans="6:20">
      <c r="F381" s="301">
        <f t="shared" si="29"/>
        <v>45505</v>
      </c>
      <c r="G381" s="308">
        <f t="shared" ca="1" si="30"/>
        <v>0</v>
      </c>
      <c r="H381" s="311">
        <f t="shared" ca="1" si="31"/>
        <v>0</v>
      </c>
      <c r="I381" s="311">
        <f t="shared" ca="1" si="32"/>
        <v>-9.2147572462533134E-3</v>
      </c>
      <c r="J381" s="310">
        <f t="shared" ca="1" si="33"/>
        <v>0.1816704730090557</v>
      </c>
      <c r="P381" s="301">
        <f t="shared" si="38"/>
        <v>45505</v>
      </c>
      <c r="Q381" s="308">
        <f t="shared" ca="1" si="34"/>
        <v>0</v>
      </c>
      <c r="R381" s="311">
        <f t="shared" ca="1" si="35"/>
        <v>0</v>
      </c>
      <c r="S381" s="311">
        <f ca="1">+IF(ISERROR(S142/O142-1),0,S142/O142-1)</f>
        <v>2.6235506761588478E-2</v>
      </c>
      <c r="T381" s="310">
        <f t="shared" ca="1" si="37"/>
        <v>4.4913704212163896E-3</v>
      </c>
    </row>
    <row r="382" spans="6:20">
      <c r="F382" s="301">
        <f t="shared" si="29"/>
        <v>45536</v>
      </c>
      <c r="G382" s="308">
        <f t="shared" ca="1" si="30"/>
        <v>-1</v>
      </c>
      <c r="H382" s="311">
        <f t="shared" ca="1" si="31"/>
        <v>0</v>
      </c>
      <c r="I382" s="311">
        <f t="shared" ca="1" si="32"/>
        <v>-1</v>
      </c>
      <c r="J382" s="310">
        <f t="shared" ca="1" si="33"/>
        <v>-1</v>
      </c>
      <c r="P382" s="301">
        <f t="shared" si="38"/>
        <v>45536</v>
      </c>
      <c r="Q382" s="308">
        <f t="shared" ca="1" si="34"/>
        <v>0</v>
      </c>
      <c r="R382" s="311">
        <f t="shared" ca="1" si="35"/>
        <v>0</v>
      </c>
      <c r="S382" s="311">
        <f t="shared" ca="1" si="36"/>
        <v>1.5688946113268321E-2</v>
      </c>
      <c r="T382" s="310">
        <f t="shared" ca="1" si="37"/>
        <v>6.3978872260244124E-3</v>
      </c>
    </row>
    <row r="383" spans="6:20">
      <c r="F383" s="301">
        <f t="shared" si="29"/>
        <v>45566</v>
      </c>
      <c r="G383" s="308">
        <f t="shared" ca="1" si="30"/>
        <v>-1</v>
      </c>
      <c r="H383" s="311">
        <f t="shared" ca="1" si="31"/>
        <v>0</v>
      </c>
      <c r="I383" s="311">
        <f t="shared" ca="1" si="32"/>
        <v>-1</v>
      </c>
      <c r="J383" s="310">
        <f t="shared" ca="1" si="33"/>
        <v>-1</v>
      </c>
      <c r="P383" s="301">
        <f t="shared" si="38"/>
        <v>45566</v>
      </c>
      <c r="Q383" s="308">
        <f t="shared" ca="1" si="34"/>
        <v>0</v>
      </c>
      <c r="R383" s="311">
        <f t="shared" ca="1" si="35"/>
        <v>0</v>
      </c>
      <c r="S383" s="311">
        <f t="shared" ca="1" si="36"/>
        <v>3.4156400415388255E-3</v>
      </c>
      <c r="T383" s="310">
        <f t="shared" ca="1" si="37"/>
        <v>1.6618477410506483E-2</v>
      </c>
    </row>
    <row r="384" spans="6:20">
      <c r="F384" s="301">
        <f t="shared" si="29"/>
        <v>45597</v>
      </c>
      <c r="G384" s="308">
        <f t="shared" ca="1" si="30"/>
        <v>-1</v>
      </c>
      <c r="H384" s="311">
        <f t="shared" ca="1" si="31"/>
        <v>0</v>
      </c>
      <c r="I384" s="311">
        <f t="shared" ca="1" si="32"/>
        <v>-1</v>
      </c>
      <c r="J384" s="310">
        <f t="shared" ca="1" si="33"/>
        <v>-1</v>
      </c>
      <c r="P384" s="301">
        <f t="shared" si="38"/>
        <v>45597</v>
      </c>
      <c r="Q384" s="308">
        <f t="shared" ca="1" si="34"/>
        <v>0</v>
      </c>
      <c r="R384" s="311">
        <f t="shared" ca="1" si="35"/>
        <v>0</v>
      </c>
      <c r="S384" s="311">
        <f t="shared" ca="1" si="36"/>
        <v>1.2280270548288064E-2</v>
      </c>
      <c r="T384" s="310">
        <f t="shared" ca="1" si="37"/>
        <v>1.9562862422736194E-2</v>
      </c>
    </row>
    <row r="385" spans="6:20">
      <c r="F385" s="301">
        <f t="shared" si="29"/>
        <v>45627</v>
      </c>
      <c r="G385" s="308">
        <f t="shared" ca="1" si="30"/>
        <v>-1</v>
      </c>
      <c r="H385" s="311">
        <f t="shared" ca="1" si="31"/>
        <v>0</v>
      </c>
      <c r="I385" s="311">
        <f t="shared" ca="1" si="32"/>
        <v>-1</v>
      </c>
      <c r="J385" s="310">
        <f t="shared" ca="1" si="33"/>
        <v>-1</v>
      </c>
      <c r="P385" s="301">
        <f t="shared" si="38"/>
        <v>45627</v>
      </c>
      <c r="Q385" s="308">
        <f t="shared" ca="1" si="34"/>
        <v>0</v>
      </c>
      <c r="R385" s="311">
        <f t="shared" ca="1" si="35"/>
        <v>0</v>
      </c>
      <c r="S385" s="311">
        <f t="shared" ca="1" si="36"/>
        <v>1.3481898057306152E-2</v>
      </c>
      <c r="T385" s="310">
        <f t="shared" ca="1" si="37"/>
        <v>1.6728594409200825E-2</v>
      </c>
    </row>
    <row r="386" spans="6:20">
      <c r="F386" s="301">
        <f t="shared" si="29"/>
        <v>45658</v>
      </c>
      <c r="G386" s="308">
        <f t="shared" ca="1" si="30"/>
        <v>0</v>
      </c>
      <c r="H386" s="311">
        <f t="shared" ca="1" si="31"/>
        <v>0</v>
      </c>
      <c r="I386" s="311">
        <f t="shared" ca="1" si="32"/>
        <v>-1</v>
      </c>
      <c r="J386" s="310">
        <f t="shared" ca="1" si="33"/>
        <v>-1</v>
      </c>
      <c r="P386" s="301">
        <f t="shared" si="38"/>
        <v>45658</v>
      </c>
      <c r="Q386" s="308">
        <f t="shared" ca="1" si="34"/>
        <v>0</v>
      </c>
      <c r="R386" s="311">
        <f t="shared" ca="1" si="35"/>
        <v>0</v>
      </c>
      <c r="S386" s="311">
        <f t="shared" ca="1" si="36"/>
        <v>9.8021321736574407E-3</v>
      </c>
      <c r="T386" s="310">
        <f t="shared" ca="1" si="37"/>
        <v>1.5509916246235766E-2</v>
      </c>
    </row>
    <row r="387" spans="6:20">
      <c r="F387" s="301">
        <f t="shared" si="29"/>
        <v>45689</v>
      </c>
      <c r="G387" s="308">
        <f t="shared" ca="1" si="30"/>
        <v>0</v>
      </c>
      <c r="H387" s="311">
        <f t="shared" ca="1" si="31"/>
        <v>0</v>
      </c>
      <c r="I387" s="311">
        <f t="shared" ca="1" si="32"/>
        <v>-1</v>
      </c>
      <c r="J387" s="310">
        <f t="shared" ca="1" si="33"/>
        <v>-1</v>
      </c>
      <c r="P387" s="301">
        <f t="shared" si="38"/>
        <v>45689</v>
      </c>
      <c r="Q387" s="308">
        <f t="shared" ca="1" si="34"/>
        <v>0</v>
      </c>
      <c r="R387" s="311">
        <f t="shared" ca="1" si="35"/>
        <v>0</v>
      </c>
      <c r="S387" s="311">
        <f t="shared" ca="1" si="36"/>
        <v>9.890686608848176E-3</v>
      </c>
      <c r="T387" s="310">
        <f t="shared" ca="1" si="37"/>
        <v>1.5421105127848111E-2</v>
      </c>
    </row>
    <row r="388" spans="6:20">
      <c r="F388" s="301">
        <f t="shared" si="29"/>
        <v>45717</v>
      </c>
      <c r="G388" s="308">
        <f t="shared" ca="1" si="30"/>
        <v>-1</v>
      </c>
      <c r="H388" s="311">
        <f t="shared" ca="1" si="31"/>
        <v>0</v>
      </c>
      <c r="I388" s="311">
        <f t="shared" ca="1" si="32"/>
        <v>-1</v>
      </c>
      <c r="J388" s="310">
        <f t="shared" ca="1" si="33"/>
        <v>-1</v>
      </c>
      <c r="P388" s="301">
        <f t="shared" si="38"/>
        <v>45717</v>
      </c>
      <c r="Q388" s="308">
        <f t="shared" ca="1" si="34"/>
        <v>0</v>
      </c>
      <c r="R388" s="311">
        <f t="shared" ca="1" si="35"/>
        <v>0</v>
      </c>
      <c r="S388" s="311">
        <f t="shared" ca="1" si="36"/>
        <v>1.3816020009644658E-2</v>
      </c>
      <c r="T388" s="310">
        <f t="shared" ca="1" si="37"/>
        <v>1.5635339919935598E-2</v>
      </c>
    </row>
    <row r="389" spans="6:20">
      <c r="F389" s="301">
        <f t="shared" si="29"/>
        <v>45748</v>
      </c>
      <c r="G389" s="308">
        <f t="shared" ca="1" si="30"/>
        <v>-1</v>
      </c>
      <c r="H389" s="311">
        <f t="shared" ca="1" si="31"/>
        <v>0</v>
      </c>
      <c r="I389" s="311">
        <f t="shared" ca="1" si="32"/>
        <v>-1</v>
      </c>
      <c r="J389" s="310">
        <f t="shared" ca="1" si="33"/>
        <v>-1</v>
      </c>
      <c r="P389" s="301">
        <f t="shared" si="38"/>
        <v>45748</v>
      </c>
      <c r="Q389" s="308">
        <f t="shared" ca="1" si="34"/>
        <v>0</v>
      </c>
      <c r="R389" s="311">
        <f t="shared" ca="1" si="35"/>
        <v>0</v>
      </c>
      <c r="S389" s="311">
        <f t="shared" ca="1" si="36"/>
        <v>1.4129186594558751E-2</v>
      </c>
      <c r="T389" s="310">
        <f t="shared" ca="1" si="37"/>
        <v>2.1850370028064559E-2</v>
      </c>
    </row>
    <row r="390" spans="6:20">
      <c r="F390" s="301">
        <f t="shared" si="29"/>
        <v>45778</v>
      </c>
      <c r="G390" s="308">
        <f t="shared" ca="1" si="30"/>
        <v>-1</v>
      </c>
      <c r="H390" s="311">
        <f t="shared" ca="1" si="31"/>
        <v>0</v>
      </c>
      <c r="I390" s="311">
        <f t="shared" ca="1" si="32"/>
        <v>-1</v>
      </c>
      <c r="J390" s="310">
        <f t="shared" ca="1" si="33"/>
        <v>-1</v>
      </c>
      <c r="P390" s="301">
        <f t="shared" si="38"/>
        <v>45778</v>
      </c>
      <c r="Q390" s="308">
        <f t="shared" ca="1" si="34"/>
        <v>0</v>
      </c>
      <c r="R390" s="311">
        <f t="shared" ca="1" si="35"/>
        <v>0</v>
      </c>
      <c r="S390" s="311">
        <f t="shared" ca="1" si="36"/>
        <v>-1.3757787568254742E-2</v>
      </c>
      <c r="T390" s="310">
        <f t="shared" ca="1" si="37"/>
        <v>4.968330389310216E-3</v>
      </c>
    </row>
    <row r="391" spans="6:20">
      <c r="F391" s="301">
        <f t="shared" si="29"/>
        <v>45809</v>
      </c>
      <c r="G391" s="308">
        <f t="shared" ca="1" si="30"/>
        <v>-1</v>
      </c>
      <c r="H391" s="311">
        <f t="shared" ca="1" si="31"/>
        <v>0</v>
      </c>
      <c r="I391" s="311">
        <f t="shared" ca="1" si="32"/>
        <v>-1</v>
      </c>
      <c r="J391" s="310">
        <f t="shared" ca="1" si="33"/>
        <v>-1</v>
      </c>
      <c r="P391" s="301">
        <f t="shared" si="38"/>
        <v>45809</v>
      </c>
      <c r="Q391" s="308">
        <f t="shared" ca="1" si="34"/>
        <v>0</v>
      </c>
      <c r="R391" s="311">
        <f t="shared" ca="1" si="35"/>
        <v>0</v>
      </c>
      <c r="S391" s="311">
        <f t="shared" ca="1" si="36"/>
        <v>1.1988295444710584E-2</v>
      </c>
      <c r="T391" s="310">
        <f t="shared" ca="1" si="37"/>
        <v>6.5106862677433153E-3</v>
      </c>
    </row>
    <row r="392" spans="6:20">
      <c r="F392" s="301">
        <f t="shared" si="29"/>
        <v>45839</v>
      </c>
      <c r="G392" s="308">
        <f t="shared" ca="1" si="30"/>
        <v>0</v>
      </c>
      <c r="H392" s="311">
        <f t="shared" ca="1" si="31"/>
        <v>0</v>
      </c>
      <c r="I392" s="311">
        <f t="shared" ca="1" si="32"/>
        <v>-1.6845412537940252E-2</v>
      </c>
      <c r="J392" s="310">
        <f t="shared" ca="1" si="33"/>
        <v>0.115636411304465</v>
      </c>
      <c r="P392" s="301">
        <f t="shared" si="38"/>
        <v>45839</v>
      </c>
      <c r="Q392" s="308">
        <f t="shared" ca="1" si="34"/>
        <v>0</v>
      </c>
      <c r="R392" s="311">
        <f t="shared" ca="1" si="35"/>
        <v>0</v>
      </c>
      <c r="S392" s="311">
        <f t="shared" ca="1" si="36"/>
        <v>2.6295036127030214E-2</v>
      </c>
      <c r="T392" s="310">
        <f t="shared" ca="1" si="37"/>
        <v>5.2787555237463479E-3</v>
      </c>
    </row>
    <row r="393" spans="6:20">
      <c r="F393" s="301">
        <f t="shared" si="29"/>
        <v>45870</v>
      </c>
      <c r="G393" s="308">
        <f t="shared" ca="1" si="30"/>
        <v>0</v>
      </c>
      <c r="H393" s="311">
        <f t="shared" ca="1" si="31"/>
        <v>0</v>
      </c>
      <c r="I393" s="311">
        <f t="shared" ca="1" si="32"/>
        <v>-1</v>
      </c>
      <c r="J393" s="310">
        <f t="shared" ca="1" si="33"/>
        <v>-1</v>
      </c>
      <c r="P393" s="301">
        <f t="shared" si="38"/>
        <v>45870</v>
      </c>
      <c r="Q393" s="308">
        <f t="shared" ca="1" si="34"/>
        <v>0</v>
      </c>
      <c r="R393" s="311">
        <f t="shared" ca="1" si="35"/>
        <v>0</v>
      </c>
      <c r="S393" s="311">
        <f t="shared" ca="1" si="36"/>
        <v>2.5808940839535888E-2</v>
      </c>
      <c r="T393" s="310">
        <f t="shared" ca="1" si="37"/>
        <v>6.9528735169219757E-3</v>
      </c>
    </row>
    <row r="394" spans="6:20">
      <c r="F394" s="301">
        <f t="shared" si="29"/>
        <v>45901</v>
      </c>
      <c r="G394" s="308">
        <f t="shared" ca="1" si="30"/>
        <v>-1</v>
      </c>
      <c r="H394" s="311">
        <f t="shared" ca="1" si="31"/>
        <v>0</v>
      </c>
      <c r="I394" s="311">
        <f t="shared" ca="1" si="32"/>
        <v>-1</v>
      </c>
      <c r="J394" s="310">
        <f t="shared" ca="1" si="33"/>
        <v>-1</v>
      </c>
      <c r="P394" s="301">
        <f t="shared" si="38"/>
        <v>45901</v>
      </c>
      <c r="Q394" s="308">
        <f t="shared" ca="1" si="34"/>
        <v>0</v>
      </c>
      <c r="R394" s="311">
        <f t="shared" ca="1" si="35"/>
        <v>0</v>
      </c>
      <c r="S394" s="311">
        <f t="shared" ca="1" si="36"/>
        <v>2.2952556431951932E-2</v>
      </c>
      <c r="T394" s="310">
        <f t="shared" ca="1" si="37"/>
        <v>9.1850385317757688E-3</v>
      </c>
    </row>
    <row r="395" spans="6:20">
      <c r="F395" s="301">
        <f t="shared" si="29"/>
        <v>45931</v>
      </c>
      <c r="G395" s="308">
        <f t="shared" ca="1" si="30"/>
        <v>-1</v>
      </c>
      <c r="H395" s="311">
        <f t="shared" ca="1" si="31"/>
        <v>0</v>
      </c>
      <c r="I395" s="311">
        <f t="shared" ca="1" si="32"/>
        <v>-1</v>
      </c>
      <c r="J395" s="310">
        <f t="shared" ca="1" si="33"/>
        <v>-1</v>
      </c>
      <c r="P395" s="301">
        <f t="shared" si="38"/>
        <v>45931</v>
      </c>
      <c r="Q395" s="308">
        <f t="shared" ca="1" si="34"/>
        <v>0</v>
      </c>
      <c r="R395" s="311">
        <f t="shared" ca="1" si="35"/>
        <v>0</v>
      </c>
      <c r="S395" s="311">
        <f t="shared" ca="1" si="36"/>
        <v>3.4154854823384984E-3</v>
      </c>
      <c r="T395" s="310">
        <f t="shared" ca="1" si="37"/>
        <v>6.3494488901814083E-3</v>
      </c>
    </row>
    <row r="396" spans="6:20">
      <c r="F396" s="301">
        <f t="shared" si="29"/>
        <v>45962</v>
      </c>
      <c r="G396" s="308">
        <f t="shared" ca="1" si="30"/>
        <v>-1</v>
      </c>
      <c r="H396" s="311">
        <f t="shared" ca="1" si="31"/>
        <v>0</v>
      </c>
      <c r="I396" s="311">
        <f t="shared" ca="1" si="32"/>
        <v>-1</v>
      </c>
      <c r="J396" s="310">
        <f t="shared" ca="1" si="33"/>
        <v>-1</v>
      </c>
      <c r="P396" s="301">
        <f t="shared" si="38"/>
        <v>45962</v>
      </c>
      <c r="Q396" s="308">
        <f t="shared" ca="1" si="34"/>
        <v>0</v>
      </c>
      <c r="R396" s="311">
        <f t="shared" ca="1" si="35"/>
        <v>0</v>
      </c>
      <c r="S396" s="311">
        <f t="shared" ca="1" si="36"/>
        <v>1.1800941398349751E-2</v>
      </c>
      <c r="T396" s="310">
        <f t="shared" ca="1" si="37"/>
        <v>2.3396069276856002E-2</v>
      </c>
    </row>
    <row r="397" spans="6:20">
      <c r="F397" s="301">
        <f t="shared" si="29"/>
        <v>45992</v>
      </c>
      <c r="G397" s="308">
        <f t="shared" ca="1" si="30"/>
        <v>-1</v>
      </c>
      <c r="H397" s="311">
        <f t="shared" ca="1" si="31"/>
        <v>0</v>
      </c>
      <c r="I397" s="311">
        <f t="shared" ca="1" si="32"/>
        <v>-1</v>
      </c>
      <c r="J397" s="310">
        <f t="shared" ca="1" si="33"/>
        <v>-1</v>
      </c>
      <c r="P397" s="301">
        <f t="shared" si="38"/>
        <v>45992</v>
      </c>
      <c r="Q397" s="308">
        <f t="shared" ca="1" si="34"/>
        <v>0</v>
      </c>
      <c r="R397" s="311">
        <f t="shared" ca="1" si="35"/>
        <v>0</v>
      </c>
      <c r="S397" s="311">
        <f t="shared" ca="1" si="36"/>
        <v>1.3565166800186379E-2</v>
      </c>
      <c r="T397" s="310">
        <f t="shared" ca="1" si="37"/>
        <v>1.3247035862709922E-2</v>
      </c>
    </row>
    <row r="398" spans="6:20">
      <c r="F398" s="301">
        <f t="shared" si="29"/>
        <v>46023</v>
      </c>
      <c r="G398" s="308">
        <f t="shared" ca="1" si="30"/>
        <v>0</v>
      </c>
      <c r="H398" s="311">
        <f t="shared" ca="1" si="31"/>
        <v>0</v>
      </c>
      <c r="I398" s="311">
        <f t="shared" ca="1" si="32"/>
        <v>-1</v>
      </c>
      <c r="J398" s="310">
        <f t="shared" ca="1" si="33"/>
        <v>-1</v>
      </c>
      <c r="P398" s="301">
        <f t="shared" si="38"/>
        <v>46023</v>
      </c>
      <c r="Q398" s="308">
        <f t="shared" ca="1" si="34"/>
        <v>0</v>
      </c>
      <c r="R398" s="311">
        <f t="shared" ca="1" si="35"/>
        <v>0</v>
      </c>
      <c r="S398" s="311">
        <f t="shared" ca="1" si="36"/>
        <v>9.4829131319198456E-3</v>
      </c>
      <c r="T398" s="310">
        <f t="shared" ca="1" si="37"/>
        <v>1.557080350716733E-2</v>
      </c>
    </row>
    <row r="399" spans="6:20">
      <c r="F399" s="301">
        <f t="shared" si="29"/>
        <v>46054</v>
      </c>
      <c r="G399" s="308">
        <f t="shared" ca="1" si="30"/>
        <v>0</v>
      </c>
      <c r="H399" s="311">
        <f t="shared" ca="1" si="31"/>
        <v>0</v>
      </c>
      <c r="I399" s="311">
        <f t="shared" ca="1" si="32"/>
        <v>-1</v>
      </c>
      <c r="J399" s="310">
        <f t="shared" ca="1" si="33"/>
        <v>-1</v>
      </c>
      <c r="P399" s="301">
        <f t="shared" si="38"/>
        <v>46054</v>
      </c>
      <c r="Q399" s="308">
        <f t="shared" ca="1" si="34"/>
        <v>0</v>
      </c>
      <c r="R399" s="311">
        <f t="shared" ca="1" si="35"/>
        <v>0</v>
      </c>
      <c r="S399" s="311">
        <f t="shared" ca="1" si="36"/>
        <v>9.8308568733591617E-3</v>
      </c>
      <c r="T399" s="310">
        <f t="shared" ca="1" si="37"/>
        <v>1.6214995831682177E-2</v>
      </c>
    </row>
    <row r="400" spans="6:20">
      <c r="F400" s="301">
        <f t="shared" si="29"/>
        <v>46082</v>
      </c>
      <c r="G400" s="308">
        <f t="shared" ca="1" si="30"/>
        <v>-1</v>
      </c>
      <c r="H400" s="311">
        <f t="shared" ca="1" si="31"/>
        <v>0</v>
      </c>
      <c r="I400" s="311">
        <f t="shared" ca="1" si="32"/>
        <v>-1</v>
      </c>
      <c r="J400" s="310">
        <f t="shared" ca="1" si="33"/>
        <v>-1</v>
      </c>
      <c r="P400" s="301">
        <f t="shared" si="38"/>
        <v>46082</v>
      </c>
      <c r="Q400" s="308">
        <f t="shared" ca="1" si="34"/>
        <v>0</v>
      </c>
      <c r="R400" s="311">
        <f t="shared" ca="1" si="35"/>
        <v>0</v>
      </c>
      <c r="S400" s="311">
        <f t="shared" ca="1" si="36"/>
        <v>1.4239472489129046E-2</v>
      </c>
      <c r="T400" s="310">
        <f t="shared" ca="1" si="37"/>
        <v>1.6313581839822566E-2</v>
      </c>
    </row>
    <row r="401" spans="6:20">
      <c r="F401" s="301">
        <f t="shared" si="29"/>
        <v>46113</v>
      </c>
      <c r="G401" s="308">
        <f t="shared" ca="1" si="30"/>
        <v>-1</v>
      </c>
      <c r="H401" s="311">
        <f t="shared" ca="1" si="31"/>
        <v>0</v>
      </c>
      <c r="I401" s="311">
        <f t="shared" ca="1" si="32"/>
        <v>-1</v>
      </c>
      <c r="J401" s="310">
        <f t="shared" ca="1" si="33"/>
        <v>-1</v>
      </c>
      <c r="P401" s="301">
        <f t="shared" si="38"/>
        <v>46113</v>
      </c>
      <c r="Q401" s="308">
        <f t="shared" ca="1" si="34"/>
        <v>0</v>
      </c>
      <c r="R401" s="311">
        <f t="shared" ca="1" si="35"/>
        <v>0</v>
      </c>
      <c r="S401" s="311">
        <f t="shared" ca="1" si="36"/>
        <v>1.3883022498892839E-2</v>
      </c>
      <c r="T401" s="310">
        <f t="shared" ca="1" si="37"/>
        <v>2.6410641984978556E-2</v>
      </c>
    </row>
    <row r="402" spans="6:20">
      <c r="F402" s="301">
        <f t="shared" si="29"/>
        <v>46143</v>
      </c>
      <c r="G402" s="308">
        <f t="shared" ca="1" si="30"/>
        <v>-1</v>
      </c>
      <c r="H402" s="311">
        <f t="shared" ca="1" si="31"/>
        <v>0</v>
      </c>
      <c r="I402" s="311">
        <f t="shared" ca="1" si="32"/>
        <v>-1</v>
      </c>
      <c r="J402" s="310">
        <f t="shared" ca="1" si="33"/>
        <v>-1</v>
      </c>
      <c r="P402" s="301">
        <f t="shared" si="38"/>
        <v>46143</v>
      </c>
      <c r="Q402" s="308">
        <f t="shared" ca="1" si="34"/>
        <v>0</v>
      </c>
      <c r="R402" s="311">
        <f t="shared" ca="1" si="35"/>
        <v>0</v>
      </c>
      <c r="S402" s="311">
        <f t="shared" ca="1" si="36"/>
        <v>-1.3757787568254742E-2</v>
      </c>
      <c r="T402" s="310">
        <f t="shared" ca="1" si="37"/>
        <v>4.968330389310216E-3</v>
      </c>
    </row>
    <row r="403" spans="6:20">
      <c r="F403" s="301">
        <f t="shared" si="29"/>
        <v>46174</v>
      </c>
      <c r="G403" s="308">
        <f t="shared" ca="1" si="30"/>
        <v>-1</v>
      </c>
      <c r="H403" s="311">
        <f t="shared" ca="1" si="31"/>
        <v>0</v>
      </c>
      <c r="I403" s="311">
        <f t="shared" ca="1" si="32"/>
        <v>-1</v>
      </c>
      <c r="J403" s="310">
        <f t="shared" ca="1" si="33"/>
        <v>-1</v>
      </c>
      <c r="P403" s="301">
        <f t="shared" si="38"/>
        <v>46174</v>
      </c>
      <c r="Q403" s="308">
        <f t="shared" ca="1" si="34"/>
        <v>0</v>
      </c>
      <c r="R403" s="311">
        <f t="shared" ca="1" si="35"/>
        <v>0</v>
      </c>
      <c r="S403" s="311">
        <f t="shared" ca="1" si="36"/>
        <v>1.2086841735414522E-2</v>
      </c>
      <c r="T403" s="310">
        <f t="shared" ca="1" si="37"/>
        <v>5.2822946749144783E-3</v>
      </c>
    </row>
    <row r="404" spans="6:20">
      <c r="F404" s="301">
        <f t="shared" si="29"/>
        <v>46204</v>
      </c>
      <c r="G404" s="308">
        <f t="shared" ca="1" si="30"/>
        <v>0</v>
      </c>
      <c r="H404" s="311">
        <f t="shared" ca="1" si="31"/>
        <v>0</v>
      </c>
      <c r="I404" s="311">
        <f t="shared" ca="1" si="32"/>
        <v>-1</v>
      </c>
      <c r="J404" s="310">
        <f t="shared" ca="1" si="33"/>
        <v>-1</v>
      </c>
      <c r="P404" s="301">
        <f t="shared" si="38"/>
        <v>46204</v>
      </c>
      <c r="Q404" s="308">
        <f t="shared" ca="1" si="34"/>
        <v>0</v>
      </c>
      <c r="R404" s="311">
        <f t="shared" ca="1" si="35"/>
        <v>0</v>
      </c>
      <c r="S404" s="311">
        <f t="shared" ca="1" si="36"/>
        <v>2.6280312474049827E-2</v>
      </c>
      <c r="T404" s="310">
        <f t="shared" ca="1" si="37"/>
        <v>6.8892292998363747E-3</v>
      </c>
    </row>
    <row r="405" spans="6:20">
      <c r="F405" s="301">
        <f t="shared" si="29"/>
        <v>46235</v>
      </c>
      <c r="G405" s="308">
        <f t="shared" ca="1" si="30"/>
        <v>0</v>
      </c>
      <c r="H405" s="311">
        <f t="shared" ca="1" si="31"/>
        <v>0</v>
      </c>
      <c r="I405" s="311">
        <f t="shared" ca="1" si="32"/>
        <v>-1</v>
      </c>
      <c r="J405" s="310">
        <f t="shared" ca="1" si="33"/>
        <v>-1</v>
      </c>
      <c r="P405" s="301">
        <f t="shared" si="38"/>
        <v>46235</v>
      </c>
      <c r="Q405" s="308">
        <f t="shared" ca="1" si="34"/>
        <v>0</v>
      </c>
      <c r="R405" s="311">
        <f t="shared" ca="1" si="35"/>
        <v>0</v>
      </c>
      <c r="S405" s="311">
        <f t="shared" ca="1" si="36"/>
        <v>2.5839732055122022E-2</v>
      </c>
      <c r="T405" s="310">
        <f t="shared" ca="1" si="37"/>
        <v>5.8618749544110393E-3</v>
      </c>
    </row>
    <row r="406" spans="6:20">
      <c r="F406" s="301">
        <f t="shared" si="29"/>
        <v>46266</v>
      </c>
      <c r="G406" s="308">
        <f t="shared" ca="1" si="30"/>
        <v>-1</v>
      </c>
      <c r="H406" s="311">
        <f t="shared" ca="1" si="31"/>
        <v>0</v>
      </c>
      <c r="I406" s="311">
        <f t="shared" ca="1" si="32"/>
        <v>-1</v>
      </c>
      <c r="J406" s="310">
        <f t="shared" ca="1" si="33"/>
        <v>-1</v>
      </c>
      <c r="P406" s="301">
        <f t="shared" si="38"/>
        <v>46266</v>
      </c>
      <c r="Q406" s="308">
        <f t="shared" ca="1" si="34"/>
        <v>0</v>
      </c>
      <c r="R406" s="311">
        <f t="shared" ca="1" si="35"/>
        <v>0</v>
      </c>
      <c r="S406" s="311">
        <f t="shared" ca="1" si="36"/>
        <v>2.6216299799682874E-2</v>
      </c>
      <c r="T406" s="310">
        <f t="shared" ca="1" si="37"/>
        <v>8.280979156620516E-3</v>
      </c>
    </row>
    <row r="407" spans="6:20">
      <c r="F407" s="301">
        <f t="shared" si="29"/>
        <v>46296</v>
      </c>
      <c r="G407" s="308">
        <f t="shared" ca="1" si="30"/>
        <v>-1</v>
      </c>
      <c r="H407" s="311">
        <f t="shared" ca="1" si="31"/>
        <v>0</v>
      </c>
      <c r="I407" s="311">
        <f t="shared" ca="1" si="32"/>
        <v>-1</v>
      </c>
      <c r="J407" s="310">
        <f t="shared" ca="1" si="33"/>
        <v>-1</v>
      </c>
      <c r="P407" s="301">
        <f t="shared" si="38"/>
        <v>46296</v>
      </c>
      <c r="Q407" s="308">
        <f t="shared" ca="1" si="34"/>
        <v>0</v>
      </c>
      <c r="R407" s="311">
        <f t="shared" ca="1" si="35"/>
        <v>0</v>
      </c>
      <c r="S407" s="311">
        <f t="shared" ca="1" si="36"/>
        <v>3.4158387605807139E-3</v>
      </c>
      <c r="T407" s="310">
        <f t="shared" ca="1" si="37"/>
        <v>2.1019625405503284E-2</v>
      </c>
    </row>
    <row r="408" spans="6:20">
      <c r="F408" s="301">
        <f t="shared" si="29"/>
        <v>46327</v>
      </c>
      <c r="G408" s="308">
        <f t="shared" ca="1" si="30"/>
        <v>-1</v>
      </c>
      <c r="H408" s="311">
        <f t="shared" ca="1" si="31"/>
        <v>0</v>
      </c>
      <c r="I408" s="311">
        <f t="shared" ca="1" si="32"/>
        <v>-1</v>
      </c>
      <c r="J408" s="310">
        <f t="shared" ca="1" si="33"/>
        <v>-1</v>
      </c>
      <c r="P408" s="301">
        <f t="shared" si="38"/>
        <v>46327</v>
      </c>
      <c r="Q408" s="308">
        <f t="shared" ca="1" si="34"/>
        <v>0</v>
      </c>
      <c r="R408" s="311">
        <f t="shared" ca="1" si="35"/>
        <v>0</v>
      </c>
      <c r="S408" s="311">
        <f t="shared" ca="1" si="36"/>
        <v>1.2765690625060833E-2</v>
      </c>
      <c r="T408" s="310">
        <f t="shared" ca="1" si="37"/>
        <v>1.1066419332065758E-2</v>
      </c>
    </row>
    <row r="409" spans="6:20">
      <c r="F409" s="301">
        <f t="shared" si="29"/>
        <v>46357</v>
      </c>
      <c r="G409" s="308">
        <f t="shared" ca="1" si="30"/>
        <v>-1</v>
      </c>
      <c r="H409" s="311">
        <f t="shared" ca="1" si="31"/>
        <v>0</v>
      </c>
      <c r="I409" s="311">
        <f t="shared" ca="1" si="32"/>
        <v>-1</v>
      </c>
      <c r="J409" s="310">
        <f t="shared" ca="1" si="33"/>
        <v>-1</v>
      </c>
      <c r="P409" s="301">
        <f t="shared" si="38"/>
        <v>46357</v>
      </c>
      <c r="Q409" s="308">
        <f t="shared" ca="1" si="34"/>
        <v>0</v>
      </c>
      <c r="R409" s="311">
        <f t="shared" ca="1" si="35"/>
        <v>0</v>
      </c>
      <c r="S409" s="311">
        <f t="shared" ca="1" si="36"/>
        <v>1.3740072854979468E-2</v>
      </c>
      <c r="T409" s="310">
        <f t="shared" ca="1" si="37"/>
        <v>1.5351742287181391E-2</v>
      </c>
    </row>
    <row r="410" spans="6:20">
      <c r="F410" s="301">
        <f t="shared" si="29"/>
        <v>46388</v>
      </c>
      <c r="G410" s="308">
        <f t="shared" ca="1" si="30"/>
        <v>0</v>
      </c>
      <c r="H410" s="311">
        <f t="shared" ca="1" si="31"/>
        <v>0</v>
      </c>
      <c r="I410" s="311">
        <f t="shared" ca="1" si="32"/>
        <v>-1</v>
      </c>
      <c r="J410" s="310">
        <f t="shared" ca="1" si="33"/>
        <v>-1</v>
      </c>
      <c r="P410" s="301">
        <f t="shared" si="38"/>
        <v>46388</v>
      </c>
      <c r="Q410" s="308">
        <f t="shared" ca="1" si="34"/>
        <v>0</v>
      </c>
      <c r="R410" s="311">
        <f t="shared" ca="1" si="35"/>
        <v>0</v>
      </c>
      <c r="S410" s="311">
        <f t="shared" ca="1" si="36"/>
        <v>9.6204718628598584E-3</v>
      </c>
      <c r="T410" s="310">
        <f t="shared" ca="1" si="37"/>
        <v>1.4537874827585284E-2</v>
      </c>
    </row>
    <row r="411" spans="6:20">
      <c r="F411" s="301">
        <f t="shared" si="29"/>
        <v>46419</v>
      </c>
      <c r="G411" s="308">
        <f t="shared" ca="1" si="30"/>
        <v>0</v>
      </c>
      <c r="H411" s="311">
        <f t="shared" ca="1" si="31"/>
        <v>0</v>
      </c>
      <c r="I411" s="311">
        <f t="shared" ca="1" si="32"/>
        <v>-1</v>
      </c>
      <c r="J411" s="310">
        <f t="shared" ca="1" si="33"/>
        <v>-1</v>
      </c>
      <c r="P411" s="301">
        <f t="shared" si="38"/>
        <v>46419</v>
      </c>
      <c r="Q411" s="308">
        <f t="shared" ca="1" si="34"/>
        <v>0</v>
      </c>
      <c r="R411" s="311">
        <f t="shared" ca="1" si="35"/>
        <v>0</v>
      </c>
      <c r="S411" s="311">
        <f t="shared" ca="1" si="36"/>
        <v>9.9563654506849009E-3</v>
      </c>
      <c r="T411" s="310">
        <f t="shared" ca="1" si="37"/>
        <v>1.3864010568922724E-2</v>
      </c>
    </row>
    <row r="412" spans="6:20">
      <c r="F412" s="301">
        <f t="shared" si="29"/>
        <v>46447</v>
      </c>
      <c r="G412" s="308">
        <f t="shared" ca="1" si="30"/>
        <v>-1</v>
      </c>
      <c r="H412" s="311">
        <f t="shared" ca="1" si="31"/>
        <v>0</v>
      </c>
      <c r="I412" s="311">
        <f t="shared" ca="1" si="32"/>
        <v>-1</v>
      </c>
      <c r="J412" s="310">
        <f t="shared" ca="1" si="33"/>
        <v>-1</v>
      </c>
      <c r="P412" s="301">
        <f t="shared" si="38"/>
        <v>46447</v>
      </c>
      <c r="Q412" s="308">
        <f t="shared" ca="1" si="34"/>
        <v>0</v>
      </c>
      <c r="R412" s="311">
        <f t="shared" ca="1" si="35"/>
        <v>0</v>
      </c>
      <c r="S412" s="311">
        <f t="shared" ca="1" si="36"/>
        <v>1.3813830377039871E-2</v>
      </c>
      <c r="T412" s="310">
        <f t="shared" ca="1" si="37"/>
        <v>1.5085867805367581E-2</v>
      </c>
    </row>
    <row r="413" spans="6:20">
      <c r="F413" s="301">
        <f t="shared" si="29"/>
        <v>46478</v>
      </c>
      <c r="G413" s="308">
        <f t="shared" ca="1" si="30"/>
        <v>-1</v>
      </c>
      <c r="H413" s="311">
        <f t="shared" ca="1" si="31"/>
        <v>0</v>
      </c>
      <c r="I413" s="311">
        <f t="shared" ca="1" si="32"/>
        <v>-1</v>
      </c>
      <c r="J413" s="310">
        <f t="shared" ca="1" si="33"/>
        <v>-1</v>
      </c>
      <c r="P413" s="301">
        <f t="shared" si="38"/>
        <v>46478</v>
      </c>
      <c r="Q413" s="308">
        <f t="shared" ca="1" si="34"/>
        <v>0</v>
      </c>
      <c r="R413" s="311">
        <f t="shared" ca="1" si="35"/>
        <v>0</v>
      </c>
      <c r="S413" s="311">
        <f t="shared" ca="1" si="36"/>
        <v>1.4511666743151297E-2</v>
      </c>
      <c r="T413" s="310">
        <f t="shared" ca="1" si="37"/>
        <v>1.5317474262407149E-2</v>
      </c>
    </row>
    <row r="414" spans="6:20">
      <c r="F414" s="301">
        <f t="shared" si="29"/>
        <v>46508</v>
      </c>
      <c r="G414" s="308">
        <f t="shared" ca="1" si="30"/>
        <v>-1</v>
      </c>
      <c r="H414" s="311">
        <f t="shared" ca="1" si="31"/>
        <v>0</v>
      </c>
      <c r="I414" s="311">
        <f t="shared" ca="1" si="32"/>
        <v>-1</v>
      </c>
      <c r="J414" s="310">
        <f t="shared" ca="1" si="33"/>
        <v>-1</v>
      </c>
      <c r="P414" s="301">
        <f t="shared" si="38"/>
        <v>46508</v>
      </c>
      <c r="Q414" s="308">
        <f t="shared" ca="1" si="34"/>
        <v>0</v>
      </c>
      <c r="R414" s="311">
        <f t="shared" ca="1" si="35"/>
        <v>0</v>
      </c>
      <c r="S414" s="311">
        <f t="shared" ca="1" si="36"/>
        <v>-1.4259711761566596E-2</v>
      </c>
      <c r="T414" s="310">
        <f t="shared" ca="1" si="37"/>
        <v>8.6925743616319551E-3</v>
      </c>
    </row>
    <row r="415" spans="6:20">
      <c r="F415" s="301">
        <f t="shared" si="29"/>
        <v>46539</v>
      </c>
      <c r="G415" s="308">
        <f t="shared" ca="1" si="30"/>
        <v>-1</v>
      </c>
      <c r="H415" s="311">
        <f t="shared" ca="1" si="31"/>
        <v>0</v>
      </c>
      <c r="I415" s="311">
        <f t="shared" ca="1" si="32"/>
        <v>-1</v>
      </c>
      <c r="J415" s="310">
        <f t="shared" ca="1" si="33"/>
        <v>-1</v>
      </c>
      <c r="P415" s="301">
        <f t="shared" si="38"/>
        <v>46539</v>
      </c>
      <c r="Q415" s="308">
        <f t="shared" ca="1" si="34"/>
        <v>0</v>
      </c>
      <c r="R415" s="311">
        <f t="shared" ca="1" si="35"/>
        <v>0</v>
      </c>
      <c r="S415" s="311">
        <f t="shared" ca="1" si="36"/>
        <v>1.3787469618849801E-2</v>
      </c>
      <c r="T415" s="310">
        <f t="shared" ca="1" si="37"/>
        <v>7.1927551506019149E-3</v>
      </c>
    </row>
    <row r="416" spans="6:20">
      <c r="F416" s="301">
        <f t="shared" si="29"/>
        <v>46569</v>
      </c>
      <c r="G416" s="308">
        <f t="shared" ca="1" si="30"/>
        <v>0</v>
      </c>
      <c r="H416" s="311">
        <f t="shared" ca="1" si="31"/>
        <v>0</v>
      </c>
      <c r="I416" s="311">
        <f t="shared" ca="1" si="32"/>
        <v>-8.3880455229216055E-3</v>
      </c>
      <c r="J416" s="310">
        <f t="shared" ca="1" si="33"/>
        <v>0.18993434537249398</v>
      </c>
      <c r="P416" s="301">
        <f t="shared" si="38"/>
        <v>46569</v>
      </c>
      <c r="Q416" s="308">
        <f t="shared" ca="1" si="34"/>
        <v>0</v>
      </c>
      <c r="R416" s="311">
        <f t="shared" ca="1" si="35"/>
        <v>0</v>
      </c>
      <c r="S416" s="311">
        <f t="shared" ca="1" si="36"/>
        <v>2.6291763424948433E-2</v>
      </c>
      <c r="T416" s="310">
        <f t="shared" ca="1" si="37"/>
        <v>6.0922283386133369E-3</v>
      </c>
    </row>
    <row r="417" spans="6:20">
      <c r="F417" s="301">
        <f t="shared" si="29"/>
        <v>46600</v>
      </c>
      <c r="G417" s="308">
        <f t="shared" ca="1" si="30"/>
        <v>0</v>
      </c>
      <c r="H417" s="311">
        <f t="shared" ca="1" si="31"/>
        <v>0</v>
      </c>
      <c r="I417" s="311">
        <f t="shared" ca="1" si="32"/>
        <v>-1.1142478968540481E-2</v>
      </c>
      <c r="J417" s="310">
        <f t="shared" ca="1" si="33"/>
        <v>0.13475453233118295</v>
      </c>
      <c r="P417" s="301">
        <f t="shared" si="38"/>
        <v>46600</v>
      </c>
      <c r="Q417" s="308">
        <f t="shared" ca="1" si="34"/>
        <v>0</v>
      </c>
      <c r="R417" s="311">
        <f t="shared" ca="1" si="35"/>
        <v>0</v>
      </c>
      <c r="S417" s="311">
        <f t="shared" ca="1" si="36"/>
        <v>2.6205142395378189E-2</v>
      </c>
      <c r="T417" s="310">
        <f t="shared" ca="1" si="37"/>
        <v>5.7758021498144352E-3</v>
      </c>
    </row>
    <row r="418" spans="6:20">
      <c r="F418" s="301">
        <f t="shared" si="29"/>
        <v>46631</v>
      </c>
      <c r="G418" s="308">
        <f t="shared" ca="1" si="30"/>
        <v>-1</v>
      </c>
      <c r="H418" s="311">
        <f t="shared" ca="1" si="31"/>
        <v>0</v>
      </c>
      <c r="I418" s="311">
        <f t="shared" ca="1" si="32"/>
        <v>-1</v>
      </c>
      <c r="J418" s="310">
        <f t="shared" ca="1" si="33"/>
        <v>-1</v>
      </c>
      <c r="P418" s="301">
        <f t="shared" si="38"/>
        <v>46631</v>
      </c>
      <c r="Q418" s="308">
        <f t="shared" ca="1" si="34"/>
        <v>0</v>
      </c>
      <c r="R418" s="311">
        <f t="shared" ca="1" si="35"/>
        <v>0</v>
      </c>
      <c r="S418" s="311">
        <f t="shared" ca="1" si="36"/>
        <v>2.328468794229499E-2</v>
      </c>
      <c r="T418" s="310">
        <f t="shared" ca="1" si="37"/>
        <v>7.3812359843816733E-3</v>
      </c>
    </row>
    <row r="419" spans="6:20">
      <c r="F419" s="301">
        <f t="shared" si="29"/>
        <v>46661</v>
      </c>
      <c r="G419" s="308">
        <f t="shared" ca="1" si="30"/>
        <v>-1</v>
      </c>
      <c r="H419" s="311">
        <f t="shared" ca="1" si="31"/>
        <v>0</v>
      </c>
      <c r="I419" s="311">
        <f t="shared" ca="1" si="32"/>
        <v>-1</v>
      </c>
      <c r="J419" s="310">
        <f t="shared" ca="1" si="33"/>
        <v>-1</v>
      </c>
      <c r="P419" s="301">
        <f t="shared" si="38"/>
        <v>46661</v>
      </c>
      <c r="Q419" s="308">
        <f t="shared" ca="1" si="34"/>
        <v>0</v>
      </c>
      <c r="R419" s="311">
        <f t="shared" ca="1" si="35"/>
        <v>0</v>
      </c>
      <c r="S419" s="311">
        <f t="shared" ca="1" si="36"/>
        <v>7.7802753666533775E-4</v>
      </c>
      <c r="T419" s="310">
        <f t="shared" ca="1" si="37"/>
        <v>1.9119892875252731E-2</v>
      </c>
    </row>
    <row r="420" spans="6:20">
      <c r="F420" s="301">
        <f t="shared" si="29"/>
        <v>46692</v>
      </c>
      <c r="G420" s="308">
        <f t="shared" ca="1" si="30"/>
        <v>-1</v>
      </c>
      <c r="H420" s="311">
        <f t="shared" ca="1" si="31"/>
        <v>0</v>
      </c>
      <c r="I420" s="311">
        <f t="shared" ca="1" si="32"/>
        <v>-1</v>
      </c>
      <c r="J420" s="310">
        <f t="shared" ca="1" si="33"/>
        <v>-1</v>
      </c>
      <c r="P420" s="301">
        <f t="shared" si="38"/>
        <v>46692</v>
      </c>
      <c r="Q420" s="308">
        <f t="shared" ca="1" si="34"/>
        <v>0</v>
      </c>
      <c r="R420" s="311">
        <f t="shared" ca="1" si="35"/>
        <v>0</v>
      </c>
      <c r="S420" s="311">
        <f t="shared" ca="1" si="36"/>
        <v>4.1829015319474472E-3</v>
      </c>
      <c r="T420" s="310">
        <f t="shared" ca="1" si="37"/>
        <v>1.9736345251137655E-2</v>
      </c>
    </row>
    <row r="421" spans="6:20">
      <c r="F421" s="301">
        <f t="shared" si="29"/>
        <v>46722</v>
      </c>
      <c r="G421" s="308">
        <f t="shared" ca="1" si="30"/>
        <v>-1</v>
      </c>
      <c r="H421" s="311">
        <f t="shared" ca="1" si="31"/>
        <v>0</v>
      </c>
      <c r="I421" s="311">
        <f t="shared" ca="1" si="32"/>
        <v>-1</v>
      </c>
      <c r="J421" s="310">
        <f t="shared" ca="1" si="33"/>
        <v>-1</v>
      </c>
      <c r="P421" s="301">
        <f t="shared" si="38"/>
        <v>46722</v>
      </c>
      <c r="Q421" s="308">
        <f t="shared" ca="1" si="34"/>
        <v>0</v>
      </c>
      <c r="R421" s="311">
        <f t="shared" ca="1" si="35"/>
        <v>0</v>
      </c>
      <c r="S421" s="311">
        <f t="shared" ca="1" si="36"/>
        <v>1.3792260542951684E-2</v>
      </c>
      <c r="T421" s="310">
        <f t="shared" ca="1" si="37"/>
        <v>1.3629559169088035E-2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639"/>
      <c r="G428" s="650"/>
      <c r="H428" s="650"/>
      <c r="I428" s="650"/>
      <c r="J428" s="650"/>
    </row>
    <row r="429" spans="6:20">
      <c r="F429" s="639"/>
      <c r="G429" s="650"/>
      <c r="H429" s="650"/>
      <c r="I429" s="650"/>
      <c r="J429" s="650"/>
    </row>
    <row r="430" spans="6:20">
      <c r="F430" s="639"/>
      <c r="G430" s="650"/>
      <c r="H430" s="650"/>
      <c r="I430" s="650"/>
      <c r="J430" s="650"/>
    </row>
    <row r="431" spans="6:20">
      <c r="F431" s="639"/>
      <c r="G431" s="650"/>
      <c r="H431" s="650"/>
      <c r="I431" s="650"/>
      <c r="J431" s="650"/>
    </row>
    <row r="432" spans="6:20">
      <c r="F432" s="639"/>
      <c r="G432" s="650"/>
      <c r="H432" s="650"/>
      <c r="I432" s="650"/>
      <c r="J432" s="650"/>
    </row>
    <row r="433" spans="6:10">
      <c r="F433" s="639"/>
      <c r="G433" s="650"/>
      <c r="H433" s="650"/>
      <c r="I433" s="650"/>
      <c r="J433" s="650"/>
    </row>
    <row r="434" spans="6:10">
      <c r="F434" s="639"/>
      <c r="G434" s="650"/>
      <c r="H434" s="650"/>
      <c r="I434" s="650"/>
      <c r="J434" s="650"/>
    </row>
    <row r="435" spans="6:10">
      <c r="F435" s="639"/>
      <c r="G435" s="650"/>
      <c r="H435" s="650"/>
      <c r="I435" s="650"/>
      <c r="J435" s="650"/>
    </row>
    <row r="436" spans="6:10">
      <c r="F436" s="639"/>
      <c r="G436" s="650"/>
      <c r="H436" s="650"/>
      <c r="I436" s="650"/>
      <c r="J436" s="650"/>
    </row>
    <row r="437" spans="6:10">
      <c r="F437" s="639"/>
      <c r="G437" s="650"/>
      <c r="H437" s="650"/>
      <c r="I437" s="650"/>
      <c r="J437" s="650"/>
    </row>
    <row r="438" spans="6:10">
      <c r="F438" s="639"/>
      <c r="G438" s="650"/>
      <c r="H438" s="650"/>
      <c r="I438" s="650"/>
      <c r="J438" s="650"/>
    </row>
    <row r="439" spans="6:10">
      <c r="F439" s="639"/>
      <c r="G439" s="650"/>
      <c r="H439" s="650"/>
      <c r="I439" s="650"/>
      <c r="J439" s="650"/>
    </row>
    <row r="440" spans="6:10">
      <c r="F440" s="639"/>
      <c r="G440" s="650"/>
      <c r="H440" s="650"/>
      <c r="I440" s="650"/>
      <c r="J440" s="650"/>
    </row>
    <row r="441" spans="6:10">
      <c r="F441" s="639"/>
      <c r="G441" s="650"/>
      <c r="H441" s="650"/>
      <c r="I441" s="650"/>
      <c r="J441" s="650"/>
    </row>
    <row r="442" spans="6:10">
      <c r="F442" s="639"/>
      <c r="G442" s="650"/>
      <c r="H442" s="650"/>
      <c r="I442" s="650"/>
      <c r="J442" s="650"/>
    </row>
    <row r="443" spans="6:10">
      <c r="F443" s="639"/>
      <c r="G443" s="650"/>
      <c r="H443" s="650"/>
      <c r="I443" s="650"/>
      <c r="J443" s="650"/>
    </row>
    <row r="444" spans="6:10">
      <c r="F444" s="639"/>
      <c r="G444" s="650"/>
      <c r="H444" s="650"/>
      <c r="I444" s="650"/>
      <c r="J444" s="650"/>
    </row>
    <row r="445" spans="6:10">
      <c r="F445" s="639"/>
      <c r="G445" s="650"/>
      <c r="H445" s="650"/>
      <c r="I445" s="650"/>
      <c r="J445" s="650"/>
    </row>
    <row r="446" spans="6:10">
      <c r="F446" s="639"/>
      <c r="G446" s="650"/>
      <c r="H446" s="650"/>
      <c r="I446" s="650"/>
      <c r="J446" s="650"/>
    </row>
    <row r="447" spans="6:10">
      <c r="F447" s="639"/>
      <c r="G447" s="650"/>
      <c r="H447" s="650"/>
      <c r="I447" s="650"/>
      <c r="J447" s="650"/>
    </row>
    <row r="448" spans="6:10">
      <c r="F448" s="639"/>
      <c r="G448" s="650"/>
      <c r="H448" s="650"/>
      <c r="I448" s="650"/>
      <c r="J448" s="650"/>
    </row>
    <row r="449" spans="6:10">
      <c r="F449" s="639"/>
      <c r="G449" s="650"/>
      <c r="H449" s="650"/>
      <c r="I449" s="650"/>
      <c r="J449" s="650"/>
    </row>
    <row r="450" spans="6:10">
      <c r="F450" s="639"/>
      <c r="G450" s="650"/>
      <c r="H450" s="650"/>
      <c r="I450" s="650"/>
      <c r="J450" s="650"/>
    </row>
    <row r="451" spans="6:10">
      <c r="F451" s="639"/>
      <c r="G451" s="650"/>
      <c r="H451" s="650"/>
      <c r="I451" s="650"/>
      <c r="J451" s="650"/>
    </row>
    <row r="452" spans="6:10">
      <c r="F452" s="639"/>
      <c r="G452" s="650"/>
      <c r="H452" s="650"/>
      <c r="I452" s="650"/>
      <c r="J452" s="650"/>
    </row>
    <row r="453" spans="6:10">
      <c r="F453" s="639"/>
      <c r="G453" s="650"/>
      <c r="H453" s="650"/>
      <c r="I453" s="650"/>
      <c r="J453" s="650"/>
    </row>
    <row r="454" spans="6:10">
      <c r="F454" s="639"/>
      <c r="G454" s="650"/>
      <c r="H454" s="650"/>
      <c r="I454" s="650"/>
      <c r="J454" s="650"/>
    </row>
    <row r="482631" spans="7:20">
      <c r="G482631" s="462" t="s">
        <v>314</v>
      </c>
      <c r="H482631" s="45" t="str">
        <f>+G482631</f>
        <v>d290</v>
      </c>
      <c r="I482631" s="45" t="str">
        <f t="shared" ref="I482631:J482632" si="39">+H482631</f>
        <v>d290</v>
      </c>
      <c r="J482631" s="45" t="str">
        <f t="shared" si="39"/>
        <v>d290</v>
      </c>
      <c r="Q482631" s="462" t="s">
        <v>316</v>
      </c>
      <c r="R482631" s="45" t="str">
        <f>+Q482631</f>
        <v>d258</v>
      </c>
      <c r="S482631" s="45" t="str">
        <f t="shared" ref="S482631:T482632" si="40">+R482631</f>
        <v>d258</v>
      </c>
      <c r="T482631" s="45" t="str">
        <f t="shared" si="40"/>
        <v>d258</v>
      </c>
    </row>
    <row r="482632" spans="7:20">
      <c r="G482632" s="462" t="s">
        <v>315</v>
      </c>
      <c r="H482632" s="45" t="str">
        <f>+G482632</f>
        <v>aaa320</v>
      </c>
      <c r="I482632" s="45" t="str">
        <f t="shared" si="39"/>
        <v>aaa320</v>
      </c>
      <c r="J482632" s="45" t="str">
        <f t="shared" si="39"/>
        <v>aaa320</v>
      </c>
      <c r="Q482632" s="462" t="s">
        <v>317</v>
      </c>
      <c r="R482632" s="45" t="str">
        <f>+Q482632</f>
        <v>aaa288</v>
      </c>
      <c r="S482632" s="45" t="str">
        <f t="shared" si="40"/>
        <v>aaa288</v>
      </c>
      <c r="T482632" s="45" t="str">
        <f t="shared" si="40"/>
        <v>aaa288</v>
      </c>
    </row>
    <row r="482633" spans="7:20">
      <c r="G482633" s="45">
        <v>2</v>
      </c>
      <c r="H482633" s="45">
        <v>11</v>
      </c>
      <c r="I482633" s="45">
        <v>23</v>
      </c>
      <c r="J482633" s="45">
        <v>20</v>
      </c>
      <c r="Q482633" s="45">
        <v>2</v>
      </c>
      <c r="R482633" s="45">
        <v>11</v>
      </c>
      <c r="S482633" s="45">
        <v>23</v>
      </c>
      <c r="T48263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1" priority="43">
      <formula>AND(G242&lt;0.05,G242&gt;-0.05)</formula>
    </cfRule>
    <cfRule type="expression" dxfId="0" priority="44">
      <formula>OR(G242&lt;-0.05,G242&gt;0.05)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Dispatch Logic</vt:lpstr>
      <vt:lpstr>Monthly Net Market Positions</vt:lpstr>
      <vt:lpstr>Monthly Sources and Uses</vt:lpstr>
      <vt:lpstr>Annual Sources and Uses</vt:lpstr>
      <vt:lpstr>Monthly Resource Report</vt:lpstr>
      <vt:lpstr>Annual Resource Report</vt:lpstr>
      <vt:lpstr>Monthly Emissions-Expected</vt:lpstr>
      <vt:lpstr>Annual Emissions</vt:lpstr>
      <vt:lpstr>ISO Style Costs</vt:lpstr>
      <vt:lpstr>Annual ISO Style Costs</vt:lpstr>
      <vt:lpstr>Monthly Interactions-Energy</vt:lpstr>
      <vt:lpstr>Monthly Interactions-$</vt:lpstr>
      <vt:lpstr>Monthly Interactions $.MWh</vt:lpstr>
      <vt:lpstr>Annual Interactions</vt:lpstr>
      <vt:lpstr>Prices</vt:lpstr>
      <vt:lpstr>Annual Prices</vt:lpstr>
      <vt:lpstr>Wilson Validation</vt:lpstr>
      <vt:lpstr>Coleman Validation</vt:lpstr>
      <vt:lpstr>Green Validation</vt:lpstr>
      <vt:lpstr>HMPL Validation</vt:lpstr>
      <vt:lpstr>Reid Validation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johnbo</dc:creator>
  <cp:lastModifiedBy>DeAnna Speed</cp:lastModifiedBy>
  <cp:lastPrinted>2011-11-07T13:26:00Z</cp:lastPrinted>
  <dcterms:created xsi:type="dcterms:W3CDTF">2011-03-01T18:56:13Z</dcterms:created>
  <dcterms:modified xsi:type="dcterms:W3CDTF">2013-06-20T20:16:07Z</dcterms:modified>
</cp:coreProperties>
</file>